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830" yWindow="-45" windowWidth="10800" windowHeight="9210" tabRatio="902" firstSheet="2" activeTab="3"/>
  </bookViews>
  <sheets>
    <sheet name="Результати ЕА" sheetId="15" state="hidden" r:id="rId1"/>
    <sheet name="Проекти ЖБ" sheetId="16" state="hidden" r:id="rId2"/>
    <sheet name="Проекти ЖБ для проектів" sheetId="17" r:id="rId3"/>
    <sheet name="Обєкти з ЕА" sheetId="1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3" hidden="1">'Обєкти з ЕА'!$A$10:$CJ$21</definedName>
    <definedName name="_xlnm._FilterDatabase" localSheetId="1" hidden="1">'Проекти ЖБ'!$B$10:$CK$1129</definedName>
    <definedName name="_xlnm._FilterDatabase" localSheetId="2" hidden="1">'Проекти ЖБ для проектів'!$AJ$9:$EB$1122</definedName>
    <definedName name="_xlnm._FilterDatabase" localSheetId="0" hidden="1">'Результати ЕА'!$B$10:$CF$19</definedName>
    <definedName name="ЦСТ" localSheetId="0">'[1]Все БЗ'!#REF!</definedName>
  </definedNames>
  <calcPr calcId="144525"/>
</workbook>
</file>

<file path=xl/calcChain.xml><?xml version="1.0" encoding="utf-8"?>
<calcChain xmlns="http://schemas.openxmlformats.org/spreadsheetml/2006/main">
  <c r="AD64" i="16" l="1"/>
  <c r="CM834" i="16"/>
  <c r="CM1126" i="16"/>
  <c r="CC834" i="16"/>
  <c r="BX834" i="16"/>
  <c r="BW834" i="16"/>
  <c r="BV834" i="16"/>
  <c r="BU834" i="16"/>
  <c r="BS834" i="16"/>
  <c r="BQ834" i="16"/>
  <c r="BM834" i="16"/>
  <c r="BH834" i="16"/>
  <c r="BG834" i="16"/>
  <c r="BF834" i="16"/>
  <c r="BE834" i="16"/>
  <c r="BC834" i="16"/>
  <c r="BA834" i="16"/>
  <c r="AW834" i="16"/>
  <c r="AR834" i="16"/>
  <c r="AQ834" i="16"/>
  <c r="AP834" i="16"/>
  <c r="AO834" i="16"/>
  <c r="AM834" i="16"/>
  <c r="AK834" i="16"/>
  <c r="AH834" i="16"/>
  <c r="AF834" i="16"/>
  <c r="AD834" i="16"/>
  <c r="CM1125" i="16"/>
  <c r="CM1124" i="16"/>
  <c r="CM1123" i="16"/>
  <c r="CM1121" i="16"/>
  <c r="CM1120" i="16"/>
  <c r="CM1091" i="16"/>
  <c r="CM1084" i="16"/>
  <c r="CM1078" i="16"/>
  <c r="CM1074" i="16"/>
  <c r="CM1066" i="16"/>
  <c r="CM1064" i="16"/>
  <c r="CM1063" i="16"/>
  <c r="CM1062" i="16"/>
  <c r="CM1061" i="16"/>
  <c r="CM1060" i="16"/>
  <c r="CM1059" i="16"/>
  <c r="CM1058" i="16"/>
  <c r="CM1057" i="16"/>
  <c r="CM1056" i="16"/>
  <c r="CM1054" i="16"/>
  <c r="CM1053" i="16"/>
  <c r="CM1052" i="16"/>
  <c r="CM1051" i="16"/>
  <c r="CM1050" i="16"/>
  <c r="CM1049" i="16"/>
  <c r="CM1048" i="16"/>
  <c r="CM1047" i="16"/>
  <c r="CM1046" i="16"/>
  <c r="CM1045" i="16"/>
  <c r="CM1044" i="16"/>
  <c r="CM1043" i="16"/>
  <c r="CM1042" i="16"/>
  <c r="CM1041" i="16"/>
  <c r="CM1040" i="16"/>
  <c r="CM1039" i="16"/>
  <c r="CM1038" i="16"/>
  <c r="CM974" i="16"/>
  <c r="CM973" i="16"/>
  <c r="CM910" i="16"/>
  <c r="CM904" i="16"/>
  <c r="CM884" i="16"/>
  <c r="CM882" i="16"/>
  <c r="CM881" i="16"/>
  <c r="CM880" i="16"/>
  <c r="CM879" i="16"/>
  <c r="CM878" i="16"/>
  <c r="CM877" i="16"/>
  <c r="CM876" i="16"/>
  <c r="CM875" i="16"/>
  <c r="CM874" i="16"/>
  <c r="CM873" i="16"/>
  <c r="CM872" i="16"/>
  <c r="CM871" i="16"/>
  <c r="CM870" i="16"/>
  <c r="CM869" i="16"/>
  <c r="CM868" i="16"/>
  <c r="CM867" i="16"/>
  <c r="CM866" i="16"/>
  <c r="CM865" i="16"/>
  <c r="CM864" i="16"/>
  <c r="CM863" i="16"/>
  <c r="CM862" i="16"/>
  <c r="CM861" i="16"/>
  <c r="CM855" i="16"/>
  <c r="CM851" i="16"/>
  <c r="CM832" i="16"/>
  <c r="CM831" i="16"/>
  <c r="CM830" i="16"/>
  <c r="CM825" i="16"/>
  <c r="CM815" i="16"/>
  <c r="CM814" i="16"/>
  <c r="CM813" i="16"/>
  <c r="CM812" i="16"/>
  <c r="CM811" i="16"/>
  <c r="CM810" i="16"/>
  <c r="CM808" i="16"/>
  <c r="CM807" i="16"/>
  <c r="CM806" i="16"/>
  <c r="CM805" i="16"/>
  <c r="CM804" i="16"/>
  <c r="CM803" i="16"/>
  <c r="CM802" i="16"/>
  <c r="CM797" i="16"/>
  <c r="CM796" i="16"/>
  <c r="CM795" i="16"/>
  <c r="CM794" i="16"/>
  <c r="CM791" i="16"/>
  <c r="CM781" i="16"/>
  <c r="CM780" i="16"/>
  <c r="CM779" i="16"/>
  <c r="CM776" i="16"/>
  <c r="CM775" i="16"/>
  <c r="CM774" i="16"/>
  <c r="CM728" i="16"/>
  <c r="CM727" i="16"/>
  <c r="CM726" i="16"/>
  <c r="CM725" i="16"/>
  <c r="CM703" i="16"/>
  <c r="CM701" i="16"/>
  <c r="CM700" i="16"/>
  <c r="CM397" i="16"/>
  <c r="CM375" i="16"/>
  <c r="CM352" i="16"/>
  <c r="CM248" i="16"/>
  <c r="CM226" i="16"/>
  <c r="CM178" i="16"/>
  <c r="CM177" i="16"/>
  <c r="CM126" i="16"/>
  <c r="CM110" i="16"/>
  <c r="CM91" i="16"/>
  <c r="CM90" i="16"/>
  <c r="CM89" i="16"/>
  <c r="CM88" i="16"/>
  <c r="CM82" i="16"/>
  <c r="CM1122" i="16"/>
  <c r="CM1112" i="16"/>
  <c r="CM1111" i="16"/>
  <c r="CM1106" i="16"/>
  <c r="CM1105" i="16"/>
  <c r="CM1099" i="16"/>
  <c r="CM1094" i="16"/>
  <c r="CM1093" i="16"/>
  <c r="CM1092" i="16"/>
  <c r="CM1088" i="16"/>
  <c r="CM1083" i="16"/>
  <c r="CM1081" i="16"/>
  <c r="CM1080" i="16"/>
  <c r="CM1077" i="16"/>
  <c r="CM1075" i="16"/>
  <c r="CM1073" i="16"/>
  <c r="CM1072" i="16"/>
  <c r="CM1071" i="16"/>
  <c r="CM1065" i="16"/>
  <c r="CM1029" i="16"/>
  <c r="CM1021" i="16"/>
  <c r="CM1009" i="16"/>
  <c r="CM999" i="16"/>
  <c r="CM993" i="16"/>
  <c r="CM985" i="16"/>
  <c r="CM984" i="16"/>
  <c r="CM983" i="16"/>
  <c r="CM976" i="16"/>
  <c r="CM971" i="16"/>
  <c r="CM956" i="16"/>
  <c r="CM953" i="16"/>
  <c r="CM952" i="16"/>
  <c r="CM951" i="16"/>
  <c r="CM949" i="16"/>
  <c r="CM948" i="16"/>
  <c r="CM939" i="16"/>
  <c r="CM926" i="16"/>
  <c r="CM919" i="16"/>
  <c r="CM918" i="16"/>
  <c r="CM915" i="16"/>
  <c r="CM914" i="16"/>
  <c r="CM913" i="16"/>
  <c r="CM908" i="16"/>
  <c r="CM906" i="16"/>
  <c r="CM883" i="16"/>
  <c r="CM860" i="16"/>
  <c r="CM858" i="16"/>
  <c r="CM856" i="16"/>
  <c r="CM833" i="16"/>
  <c r="CM829" i="16"/>
  <c r="CM828" i="16"/>
  <c r="CM826" i="16"/>
  <c r="CM824" i="16"/>
  <c r="CM823" i="16"/>
  <c r="CM822" i="16"/>
  <c r="CM821" i="16"/>
  <c r="CM820" i="16"/>
  <c r="CM819" i="16"/>
  <c r="CM818" i="16"/>
  <c r="CM817" i="16"/>
  <c r="CM816" i="16"/>
  <c r="CM809" i="16"/>
  <c r="CM800" i="16"/>
  <c r="CM799" i="16"/>
  <c r="CM790" i="16"/>
  <c r="CM788" i="16"/>
  <c r="CM786" i="16"/>
  <c r="CM778" i="16"/>
  <c r="CM777" i="16"/>
  <c r="CM773" i="16"/>
  <c r="CM702" i="16"/>
  <c r="CM477" i="16"/>
  <c r="CM476" i="16"/>
  <c r="CM390" i="16"/>
  <c r="CM355" i="16"/>
  <c r="CM353" i="16"/>
  <c r="CM252" i="16"/>
  <c r="CM1127" i="16" l="1"/>
  <c r="CM1023" i="16"/>
  <c r="CM1015" i="16"/>
  <c r="CM1007" i="16"/>
  <c r="CM1001" i="16"/>
  <c r="CM994" i="16"/>
  <c r="CM972" i="16"/>
  <c r="CM967" i="16"/>
  <c r="CM946" i="16"/>
  <c r="CM944" i="16"/>
  <c r="CM943" i="16"/>
  <c r="CM909" i="16"/>
  <c r="CM845" i="16"/>
  <c r="CM827" i="16"/>
  <c r="CM801" i="16"/>
  <c r="CM798" i="16"/>
  <c r="CM793" i="16"/>
  <c r="CM792" i="16"/>
  <c r="CM789" i="16"/>
  <c r="CM787" i="16"/>
  <c r="CM785" i="16"/>
  <c r="CM784" i="16"/>
  <c r="CM783" i="16"/>
  <c r="CM782" i="16"/>
  <c r="CM588" i="16"/>
  <c r="CM64" i="16"/>
  <c r="AH1023" i="16"/>
  <c r="AH1015" i="16"/>
  <c r="AH1007" i="16"/>
  <c r="AH1001" i="16"/>
  <c r="AH994" i="16"/>
  <c r="AH972" i="16"/>
  <c r="AH967" i="16"/>
  <c r="AH946" i="16"/>
  <c r="AH944" i="16"/>
  <c r="AH943" i="16"/>
  <c r="AH909" i="16"/>
  <c r="AH845" i="16"/>
  <c r="AH827" i="16"/>
  <c r="AH801" i="16"/>
  <c r="AH798" i="16"/>
  <c r="AH793" i="16"/>
  <c r="AH792" i="16"/>
  <c r="AH789" i="16"/>
  <c r="AH787" i="16"/>
  <c r="AH785" i="16"/>
  <c r="AH784" i="16"/>
  <c r="AH783" i="16"/>
  <c r="AH782" i="16"/>
  <c r="AH588" i="16"/>
  <c r="AH64" i="16"/>
  <c r="AF1023" i="16"/>
  <c r="AF967" i="16"/>
  <c r="AF827" i="16"/>
  <c r="AF798" i="16"/>
  <c r="AF792" i="16"/>
  <c r="AF787" i="16"/>
  <c r="AF783" i="16"/>
  <c r="AF972" i="16"/>
  <c r="AF845" i="16"/>
  <c r="AF793" i="16"/>
  <c r="AF785" i="16"/>
  <c r="AF782" i="16"/>
  <c r="AF1015" i="16"/>
  <c r="AF1007" i="16"/>
  <c r="AF1001" i="16"/>
  <c r="AF994" i="16"/>
  <c r="AF946" i="16"/>
  <c r="AF944" i="16"/>
  <c r="AF943" i="16"/>
  <c r="AF909" i="16"/>
  <c r="AF801" i="16"/>
  <c r="AF784" i="16"/>
  <c r="AF588" i="16"/>
  <c r="AF64" i="16"/>
  <c r="AD1023" i="16"/>
  <c r="AD967" i="16"/>
  <c r="AD827" i="16"/>
  <c r="AD798" i="16"/>
  <c r="AD792" i="16"/>
  <c r="AD787" i="16"/>
  <c r="AD783" i="16"/>
  <c r="AD972" i="16"/>
  <c r="AD845" i="16"/>
  <c r="AD793" i="16"/>
  <c r="AD789" i="16"/>
  <c r="AD785" i="16"/>
  <c r="AD782" i="16"/>
  <c r="AD1015" i="16"/>
  <c r="AD1007" i="16"/>
  <c r="AD1001" i="16"/>
  <c r="AD994" i="16"/>
  <c r="AD946" i="16"/>
  <c r="AD944" i="16"/>
  <c r="AD943" i="16"/>
  <c r="AD909" i="16"/>
  <c r="AD801" i="16"/>
  <c r="AD784" i="16"/>
  <c r="AD588" i="16"/>
  <c r="AH1122" i="16"/>
  <c r="AH1112" i="16"/>
  <c r="AH1111" i="16"/>
  <c r="AH1106" i="16"/>
  <c r="AH1105" i="16"/>
  <c r="AH1099" i="16"/>
  <c r="AH1094" i="16"/>
  <c r="AH1093" i="16"/>
  <c r="AH1092" i="16"/>
  <c r="AH1088" i="16"/>
  <c r="AH1083" i="16"/>
  <c r="AH1081" i="16"/>
  <c r="AH1080" i="16"/>
  <c r="AH1077" i="16"/>
  <c r="AH1075" i="16"/>
  <c r="AH1073" i="16"/>
  <c r="AH1072" i="16"/>
  <c r="AH1071" i="16"/>
  <c r="AH1065" i="16"/>
  <c r="AH1029" i="16"/>
  <c r="AH1021" i="16"/>
  <c r="AH1009" i="16"/>
  <c r="AH999" i="16"/>
  <c r="AH993" i="16"/>
  <c r="AH985" i="16"/>
  <c r="AH984" i="16"/>
  <c r="AH983" i="16"/>
  <c r="AH976" i="16"/>
  <c r="AH971" i="16"/>
  <c r="AH956" i="16"/>
  <c r="AH953" i="16"/>
  <c r="AH952" i="16"/>
  <c r="AH951" i="16"/>
  <c r="AH949" i="16"/>
  <c r="AH948" i="16"/>
  <c r="AH939" i="16"/>
  <c r="AH926" i="16"/>
  <c r="AH919" i="16"/>
  <c r="AH918" i="16"/>
  <c r="AH915" i="16"/>
  <c r="AH914" i="16"/>
  <c r="AH913" i="16"/>
  <c r="AH908" i="16"/>
  <c r="AH906" i="16"/>
  <c r="AH883" i="16"/>
  <c r="AH860" i="16"/>
  <c r="AH858" i="16"/>
  <c r="AH856" i="16"/>
  <c r="AH833" i="16"/>
  <c r="AH829" i="16"/>
  <c r="AH828" i="16"/>
  <c r="AH826" i="16"/>
  <c r="AH824" i="16"/>
  <c r="AH823" i="16"/>
  <c r="AH822" i="16"/>
  <c r="AH821" i="16"/>
  <c r="AH820" i="16"/>
  <c r="AH819" i="16"/>
  <c r="AH818" i="16"/>
  <c r="AH817" i="16"/>
  <c r="AH816" i="16"/>
  <c r="AH809" i="16"/>
  <c r="AH800" i="16"/>
  <c r="AH799" i="16"/>
  <c r="AH790" i="16"/>
  <c r="AH788" i="16"/>
  <c r="AH786" i="16"/>
  <c r="AH778" i="16"/>
  <c r="AH777" i="16"/>
  <c r="AH773" i="16"/>
  <c r="AH702" i="16"/>
  <c r="AH477" i="16"/>
  <c r="AH476" i="16"/>
  <c r="AH390" i="16"/>
  <c r="AH355" i="16"/>
  <c r="AH353" i="16"/>
  <c r="AF1122" i="16"/>
  <c r="AF1112" i="16"/>
  <c r="AF1111" i="16"/>
  <c r="AF1106" i="16"/>
  <c r="AF1105" i="16"/>
  <c r="AF1099" i="16"/>
  <c r="AF1094" i="16"/>
  <c r="AF1093" i="16"/>
  <c r="AF1092" i="16"/>
  <c r="AF1088" i="16"/>
  <c r="AF1083" i="16"/>
  <c r="AF1081" i="16"/>
  <c r="AF1080" i="16"/>
  <c r="AF1077" i="16"/>
  <c r="AF1075" i="16"/>
  <c r="AF1073" i="16"/>
  <c r="AF1072" i="16"/>
  <c r="AF1071" i="16"/>
  <c r="AF1065" i="16"/>
  <c r="AF1029" i="16"/>
  <c r="AF1021" i="16"/>
  <c r="AF1009" i="16"/>
  <c r="AF999" i="16"/>
  <c r="AF993" i="16"/>
  <c r="AF985" i="16"/>
  <c r="AF984" i="16"/>
  <c r="AF983" i="16"/>
  <c r="AF976" i="16"/>
  <c r="AF971" i="16"/>
  <c r="AF956" i="16"/>
  <c r="AF953" i="16"/>
  <c r="AF952" i="16"/>
  <c r="AF951" i="16"/>
  <c r="AF949" i="16"/>
  <c r="AF948" i="16"/>
  <c r="AF939" i="16"/>
  <c r="AF926" i="16"/>
  <c r="AF919" i="16"/>
  <c r="AF918" i="16"/>
  <c r="AF915" i="16"/>
  <c r="AF914" i="16"/>
  <c r="AF913" i="16"/>
  <c r="AF908" i="16"/>
  <c r="AF906" i="16"/>
  <c r="AF883" i="16"/>
  <c r="AF860" i="16"/>
  <c r="AF858" i="16"/>
  <c r="AF856" i="16"/>
  <c r="AF833" i="16"/>
  <c r="AF829" i="16"/>
  <c r="AF828" i="16"/>
  <c r="AF826" i="16"/>
  <c r="AF824" i="16"/>
  <c r="AF823" i="16"/>
  <c r="AF822" i="16"/>
  <c r="AF821" i="16"/>
  <c r="AF820" i="16"/>
  <c r="AF819" i="16"/>
  <c r="AF818" i="16"/>
  <c r="AF817" i="16"/>
  <c r="AF816" i="16"/>
  <c r="AF809" i="16"/>
  <c r="AF800" i="16"/>
  <c r="AF799" i="16"/>
  <c r="AF790" i="16"/>
  <c r="AF788" i="16"/>
  <c r="AF786" i="16"/>
  <c r="AF778" i="16"/>
  <c r="AF777" i="16"/>
  <c r="AF773" i="16"/>
  <c r="AF702" i="16"/>
  <c r="AF477" i="16"/>
  <c r="AF476" i="16"/>
  <c r="AF390" i="16"/>
  <c r="AF355" i="16"/>
  <c r="AF353" i="16"/>
  <c r="AD1122" i="16"/>
  <c r="AD1112" i="16"/>
  <c r="AD1111" i="16"/>
  <c r="AD1106" i="16"/>
  <c r="AD1105" i="16"/>
  <c r="AD1099" i="16"/>
  <c r="AD1094" i="16"/>
  <c r="AD1093" i="16"/>
  <c r="AD1092" i="16"/>
  <c r="AD1088" i="16"/>
  <c r="AD1083" i="16"/>
  <c r="AD1081" i="16"/>
  <c r="AD1080" i="16"/>
  <c r="AD1077" i="16"/>
  <c r="AD1075" i="16"/>
  <c r="AD1073" i="16"/>
  <c r="AD1072" i="16"/>
  <c r="AD1071" i="16"/>
  <c r="AD1065" i="16"/>
  <c r="AD1029" i="16"/>
  <c r="AD1021" i="16"/>
  <c r="AD1009" i="16"/>
  <c r="AD999" i="16"/>
  <c r="AD993" i="16"/>
  <c r="AD985" i="16"/>
  <c r="AD984" i="16"/>
  <c r="AD983" i="16"/>
  <c r="AD976" i="16"/>
  <c r="AD971" i="16"/>
  <c r="AD956" i="16"/>
  <c r="AD953" i="16"/>
  <c r="AD952" i="16"/>
  <c r="AD951" i="16"/>
  <c r="AD949" i="16"/>
  <c r="AD948" i="16"/>
  <c r="AD939" i="16"/>
  <c r="AD926" i="16"/>
  <c r="AD919" i="16"/>
  <c r="AD918" i="16"/>
  <c r="AD915" i="16"/>
  <c r="AD914" i="16"/>
  <c r="AD913" i="16"/>
  <c r="AD908" i="16"/>
  <c r="AD906" i="16"/>
  <c r="AD883" i="16"/>
  <c r="AD860" i="16"/>
  <c r="AD858" i="16"/>
  <c r="AD856" i="16"/>
  <c r="AD833" i="16"/>
  <c r="AD829" i="16"/>
  <c r="AD828" i="16"/>
  <c r="AD826" i="16"/>
  <c r="AD824" i="16"/>
  <c r="AD823" i="16"/>
  <c r="AD822" i="16"/>
  <c r="AD821" i="16"/>
  <c r="AD820" i="16"/>
  <c r="AD819" i="16"/>
  <c r="AD818" i="16"/>
  <c r="AD817" i="16"/>
  <c r="AD816" i="16"/>
  <c r="AD809" i="16"/>
  <c r="AD800" i="16"/>
  <c r="AD799" i="16"/>
  <c r="AD790" i="16"/>
  <c r="AD788" i="16"/>
  <c r="AD786" i="16"/>
  <c r="AD778" i="16"/>
  <c r="AD777" i="16"/>
  <c r="AD773" i="16"/>
  <c r="AD702" i="16"/>
  <c r="AD477" i="16"/>
  <c r="AD476" i="16"/>
  <c r="AD390" i="16"/>
  <c r="AD355" i="16"/>
  <c r="AD353" i="16"/>
  <c r="AH252" i="16"/>
  <c r="AF252" i="16"/>
  <c r="AD252" i="16"/>
  <c r="CG4" i="16"/>
  <c r="AH1125" i="16"/>
  <c r="AH1124" i="16"/>
  <c r="AH1123" i="16"/>
  <c r="AH1121" i="16"/>
  <c r="AH1120" i="16"/>
  <c r="AH1091" i="16"/>
  <c r="AH1084" i="16"/>
  <c r="AH1078" i="16"/>
  <c r="AH1074" i="16"/>
  <c r="AH1066" i="16"/>
  <c r="AH1064" i="16"/>
  <c r="AH1063" i="16"/>
  <c r="AH1062" i="16"/>
  <c r="AH1061" i="16"/>
  <c r="AH1060" i="16"/>
  <c r="AH1059" i="16"/>
  <c r="AH1058" i="16"/>
  <c r="AH1057" i="16"/>
  <c r="AH1056" i="16"/>
  <c r="AH1054" i="16"/>
  <c r="AH1053" i="16"/>
  <c r="AH1052" i="16"/>
  <c r="AH1051" i="16"/>
  <c r="AH1050" i="16"/>
  <c r="AH1049" i="16"/>
  <c r="AH1048" i="16"/>
  <c r="AH1047" i="16"/>
  <c r="AH1046" i="16"/>
  <c r="AH1045" i="16"/>
  <c r="AH1044" i="16"/>
  <c r="AH1043" i="16"/>
  <c r="AH1042" i="16"/>
  <c r="AH1041" i="16"/>
  <c r="AH1040" i="16"/>
  <c r="AH1039" i="16"/>
  <c r="AH1038" i="16"/>
  <c r="AH974" i="16"/>
  <c r="AH973" i="16"/>
  <c r="AH910" i="16"/>
  <c r="AH904" i="16"/>
  <c r="AH884" i="16"/>
  <c r="AH882" i="16"/>
  <c r="AH881" i="16"/>
  <c r="AH880" i="16"/>
  <c r="AH879" i="16"/>
  <c r="AH878" i="16"/>
  <c r="AH877" i="16"/>
  <c r="AH876" i="16"/>
  <c r="AH875" i="16"/>
  <c r="AH874" i="16"/>
  <c r="AH873" i="16"/>
  <c r="AH872" i="16"/>
  <c r="AH871" i="16"/>
  <c r="AH870" i="16"/>
  <c r="AH869" i="16"/>
  <c r="AH868" i="16"/>
  <c r="AH867" i="16"/>
  <c r="AH866" i="16"/>
  <c r="AH865" i="16"/>
  <c r="AH864" i="16"/>
  <c r="AH863" i="16"/>
  <c r="AH862" i="16"/>
  <c r="AH861" i="16"/>
  <c r="AH855" i="16"/>
  <c r="AH851" i="16"/>
  <c r="AH832" i="16"/>
  <c r="AH831" i="16"/>
  <c r="AH830" i="16"/>
  <c r="AH825" i="16"/>
  <c r="AH815" i="16"/>
  <c r="AH814" i="16"/>
  <c r="AH813" i="16"/>
  <c r="AH812" i="16"/>
  <c r="AH811" i="16"/>
  <c r="AH810" i="16"/>
  <c r="AH808" i="16"/>
  <c r="AH807" i="16"/>
  <c r="AH806" i="16"/>
  <c r="AH805" i="16"/>
  <c r="AH804" i="16"/>
  <c r="AH803" i="16"/>
  <c r="AH802" i="16"/>
  <c r="AH797" i="16"/>
  <c r="AH796" i="16"/>
  <c r="AH795" i="16"/>
  <c r="AH794" i="16"/>
  <c r="AH791" i="16"/>
  <c r="AH781" i="16"/>
  <c r="AH780" i="16"/>
  <c r="AH779" i="16"/>
  <c r="AH776" i="16"/>
  <c r="AH775" i="16"/>
  <c r="AH774" i="16"/>
  <c r="AH728" i="16"/>
  <c r="AH727" i="16"/>
  <c r="AH726" i="16"/>
  <c r="AH725" i="16"/>
  <c r="AH703" i="16"/>
  <c r="AH701" i="16"/>
  <c r="AH700" i="16"/>
  <c r="AH397" i="16"/>
  <c r="AH375" i="16"/>
  <c r="AH352" i="16"/>
  <c r="AH248" i="16"/>
  <c r="AH226" i="16"/>
  <c r="AH178" i="16"/>
  <c r="AH177" i="16"/>
  <c r="AH126" i="16"/>
  <c r="AH110" i="16"/>
  <c r="AH91" i="16"/>
  <c r="AH90" i="16"/>
  <c r="AH89" i="16"/>
  <c r="AH88" i="16"/>
  <c r="AF1125" i="16"/>
  <c r="AF1124" i="16"/>
  <c r="AF1123" i="16"/>
  <c r="AF1121" i="16"/>
  <c r="AF1120" i="16"/>
  <c r="AF1091" i="16"/>
  <c r="AF1084" i="16"/>
  <c r="AF1078" i="16"/>
  <c r="AF1074" i="16"/>
  <c r="AF1066" i="16"/>
  <c r="AF1064" i="16"/>
  <c r="AF1063" i="16"/>
  <c r="AF1062" i="16"/>
  <c r="AF1061" i="16"/>
  <c r="AF1060" i="16"/>
  <c r="AF1059" i="16"/>
  <c r="AF1058" i="16"/>
  <c r="AF1057" i="16"/>
  <c r="AF1056" i="16"/>
  <c r="AF1054" i="16"/>
  <c r="AF1053" i="16"/>
  <c r="AF1052" i="16"/>
  <c r="AF1051" i="16"/>
  <c r="AF1050" i="16"/>
  <c r="AF1049" i="16"/>
  <c r="AF1048" i="16"/>
  <c r="AF1047" i="16"/>
  <c r="AF1046" i="16"/>
  <c r="AF1045" i="16"/>
  <c r="AF1044" i="16"/>
  <c r="AF1043" i="16"/>
  <c r="AF1042" i="16"/>
  <c r="AF1041" i="16"/>
  <c r="AF1040" i="16"/>
  <c r="AF1039" i="16"/>
  <c r="AF1038" i="16"/>
  <c r="AF974" i="16"/>
  <c r="AF973" i="16"/>
  <c r="AF910" i="16"/>
  <c r="AF904" i="16"/>
  <c r="AF884" i="16"/>
  <c r="AF882" i="16"/>
  <c r="AF881" i="16"/>
  <c r="AF880" i="16"/>
  <c r="AF879" i="16"/>
  <c r="AF878" i="16"/>
  <c r="AF877" i="16"/>
  <c r="AF876" i="16"/>
  <c r="AF875" i="16"/>
  <c r="AF874" i="16"/>
  <c r="AF873" i="16"/>
  <c r="AF872" i="16"/>
  <c r="AF871" i="16"/>
  <c r="AF870" i="16"/>
  <c r="AF869" i="16"/>
  <c r="AF868" i="16"/>
  <c r="AF867" i="16"/>
  <c r="AF866" i="16"/>
  <c r="AF865" i="16"/>
  <c r="AF864" i="16"/>
  <c r="AF863" i="16"/>
  <c r="AF862" i="16"/>
  <c r="AF861" i="16"/>
  <c r="AF855" i="16"/>
  <c r="AF851" i="16"/>
  <c r="AF832" i="16"/>
  <c r="AF831" i="16"/>
  <c r="AF830" i="16"/>
  <c r="AF825" i="16"/>
  <c r="AF815" i="16"/>
  <c r="AF814" i="16"/>
  <c r="AF813" i="16"/>
  <c r="AF812" i="16"/>
  <c r="AF811" i="16"/>
  <c r="AF810" i="16"/>
  <c r="AF808" i="16"/>
  <c r="AF807" i="16"/>
  <c r="AF806" i="16"/>
  <c r="AF805" i="16"/>
  <c r="AF804" i="16"/>
  <c r="AF803" i="16"/>
  <c r="AF802" i="16"/>
  <c r="AF797" i="16"/>
  <c r="AF796" i="16"/>
  <c r="AF795" i="16"/>
  <c r="AF794" i="16"/>
  <c r="AF791" i="16"/>
  <c r="AF781" i="16"/>
  <c r="AF780" i="16"/>
  <c r="AF779" i="16"/>
  <c r="AF776" i="16"/>
  <c r="AF775" i="16"/>
  <c r="AF774" i="16"/>
  <c r="AF728" i="16"/>
  <c r="AF727" i="16"/>
  <c r="AF726" i="16"/>
  <c r="AF725" i="16"/>
  <c r="AF703" i="16"/>
  <c r="AF701" i="16"/>
  <c r="AF700" i="16"/>
  <c r="AF397" i="16"/>
  <c r="AF375" i="16"/>
  <c r="AF352" i="16"/>
  <c r="AF248" i="16"/>
  <c r="AF226" i="16"/>
  <c r="AF178" i="16"/>
  <c r="AF177" i="16"/>
  <c r="AF126" i="16"/>
  <c r="AF110" i="16"/>
  <c r="AF91" i="16"/>
  <c r="AF90" i="16"/>
  <c r="AF89" i="16"/>
  <c r="AF88" i="16"/>
  <c r="AH82" i="16"/>
  <c r="AF82" i="16"/>
  <c r="AD1125" i="16"/>
  <c r="AD1124" i="16"/>
  <c r="AD1123" i="16"/>
  <c r="AD1121" i="16"/>
  <c r="AD1120" i="16"/>
  <c r="AD1091" i="16"/>
  <c r="AD1084" i="16"/>
  <c r="AD1078" i="16"/>
  <c r="AD1074" i="16"/>
  <c r="AD1066" i="16"/>
  <c r="AD1064" i="16"/>
  <c r="AD1063" i="16"/>
  <c r="AD1062" i="16"/>
  <c r="AD1061" i="16"/>
  <c r="AD1060" i="16"/>
  <c r="AD1059" i="16"/>
  <c r="AD1058" i="16"/>
  <c r="AD1057" i="16"/>
  <c r="AD1056" i="16"/>
  <c r="AD1054" i="16"/>
  <c r="AD1053" i="16"/>
  <c r="AD1052" i="16"/>
  <c r="AD1051" i="16"/>
  <c r="AD1050" i="16"/>
  <c r="AD1049" i="16"/>
  <c r="AD1048" i="16"/>
  <c r="AD1047" i="16"/>
  <c r="AD1046" i="16"/>
  <c r="AD1045" i="16"/>
  <c r="AD1044" i="16"/>
  <c r="AD1043" i="16"/>
  <c r="AD1042" i="16"/>
  <c r="AD1041" i="16"/>
  <c r="AD1040" i="16"/>
  <c r="AD1039" i="16"/>
  <c r="AD1038" i="16"/>
  <c r="AD974" i="16"/>
  <c r="AD973" i="16"/>
  <c r="AD910" i="16"/>
  <c r="AD904" i="16"/>
  <c r="AD884" i="16"/>
  <c r="AD882" i="16"/>
  <c r="AD881" i="16"/>
  <c r="AD880" i="16"/>
  <c r="AD879" i="16"/>
  <c r="AD878" i="16"/>
  <c r="AD877" i="16"/>
  <c r="AD876" i="16"/>
  <c r="AD875" i="16"/>
  <c r="AD874" i="16"/>
  <c r="AD873" i="16"/>
  <c r="AD872" i="16"/>
  <c r="AD871" i="16"/>
  <c r="AD870" i="16"/>
  <c r="AD869" i="16"/>
  <c r="AD868" i="16"/>
  <c r="AD867" i="16"/>
  <c r="AD866" i="16"/>
  <c r="AD865" i="16"/>
  <c r="AD864" i="16"/>
  <c r="AD863" i="16"/>
  <c r="AD862" i="16"/>
  <c r="AD861" i="16"/>
  <c r="AD855" i="16"/>
  <c r="AD851" i="16"/>
  <c r="AD832" i="16"/>
  <c r="AD831" i="16"/>
  <c r="AD830" i="16"/>
  <c r="AD825" i="16"/>
  <c r="AD815" i="16"/>
  <c r="AD814" i="16"/>
  <c r="AD813" i="16"/>
  <c r="AD812" i="16"/>
  <c r="AD811" i="16"/>
  <c r="AD810" i="16"/>
  <c r="AD808" i="16"/>
  <c r="AD807" i="16"/>
  <c r="AD806" i="16"/>
  <c r="AD805" i="16"/>
  <c r="AD804" i="16"/>
  <c r="AD803" i="16"/>
  <c r="AD802" i="16"/>
  <c r="AD797" i="16"/>
  <c r="AD796" i="16"/>
  <c r="AD795" i="16"/>
  <c r="AD794" i="16"/>
  <c r="AD791" i="16"/>
  <c r="AD781" i="16"/>
  <c r="AD780" i="16"/>
  <c r="AD779" i="16"/>
  <c r="AD776" i="16"/>
  <c r="AD775" i="16"/>
  <c r="AD774" i="16"/>
  <c r="AD728" i="16"/>
  <c r="AD727" i="16"/>
  <c r="AD726" i="16"/>
  <c r="AD725" i="16"/>
  <c r="AD703" i="16"/>
  <c r="AD701" i="16"/>
  <c r="AD700" i="16"/>
  <c r="AD397" i="16"/>
  <c r="AD375" i="16"/>
  <c r="AD352" i="16"/>
  <c r="AD248" i="16"/>
  <c r="AD226" i="16"/>
  <c r="AD178" i="16"/>
  <c r="AD177" i="16"/>
  <c r="AD126" i="16"/>
  <c r="AD110" i="16"/>
  <c r="AD91" i="16"/>
  <c r="AD90" i="16"/>
  <c r="AD89" i="16"/>
  <c r="AD88" i="16"/>
  <c r="AD82" i="16"/>
  <c r="CG5" i="16"/>
  <c r="CG3" i="16"/>
  <c r="S835" i="16" l="1"/>
  <c r="V835" i="16"/>
  <c r="W835" i="16"/>
  <c r="Y835" i="16"/>
  <c r="B1058" i="16"/>
  <c r="C1058" i="16"/>
  <c r="D1058" i="16"/>
  <c r="F1058" i="16"/>
  <c r="K1058" i="16"/>
  <c r="S1058" i="16"/>
  <c r="V1058" i="16"/>
  <c r="AJ1058" i="16" s="1"/>
  <c r="W1058" i="16"/>
  <c r="X1058" i="16"/>
  <c r="AL1058" i="16" s="1"/>
  <c r="Y1058" i="16"/>
  <c r="AC1058" i="16"/>
  <c r="AE1058" i="16"/>
  <c r="AG1058" i="16"/>
  <c r="AZ1058" i="16"/>
  <c r="BR1058" i="16"/>
  <c r="A836" i="16"/>
  <c r="A837" i="16"/>
  <c r="A838" i="16"/>
  <c r="A839" i="16"/>
  <c r="A840" i="16"/>
  <c r="A841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835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12" i="16"/>
  <c r="BP1058" i="16" l="1"/>
  <c r="BB1058" i="16"/>
  <c r="B45" i="16"/>
  <c r="C45" i="16"/>
  <c r="D45" i="16"/>
  <c r="E45" i="16"/>
  <c r="F45" i="16"/>
  <c r="G45" i="16"/>
  <c r="H45" i="16" s="1"/>
  <c r="N45" i="16"/>
  <c r="S45" i="16"/>
  <c r="U45" i="16"/>
  <c r="V45" i="16"/>
  <c r="AJ45" i="16" s="1"/>
  <c r="W45" i="16"/>
  <c r="X45" i="16"/>
  <c r="AL45" i="16" s="1"/>
  <c r="Y45" i="16"/>
  <c r="AC45" i="16"/>
  <c r="AE45" i="16"/>
  <c r="AG45" i="16"/>
  <c r="AY45" i="16"/>
  <c r="BB45" i="16"/>
  <c r="BO45" i="16"/>
  <c r="BP45" i="16"/>
  <c r="B816" i="16"/>
  <c r="B598" i="16"/>
  <c r="CC1126" i="16"/>
  <c r="CC1127" i="16" s="1"/>
  <c r="BX1126" i="16"/>
  <c r="BX1127" i="16" s="1"/>
  <c r="BW1126" i="16"/>
  <c r="BW1127" i="16" s="1"/>
  <c r="BV1126" i="16"/>
  <c r="BV1127" i="16" s="1"/>
  <c r="BU1126" i="16"/>
  <c r="BU1127" i="16" s="1"/>
  <c r="BS1126" i="16"/>
  <c r="BS1127" i="16" s="1"/>
  <c r="BQ1126" i="16"/>
  <c r="BQ1127" i="16" s="1"/>
  <c r="BM1126" i="16"/>
  <c r="BM1127" i="16" s="1"/>
  <c r="BH1126" i="16"/>
  <c r="BH1127" i="16" s="1"/>
  <c r="BG1126" i="16"/>
  <c r="BG1127" i="16" s="1"/>
  <c r="BF1126" i="16"/>
  <c r="BF1127" i="16" s="1"/>
  <c r="BE1126" i="16"/>
  <c r="BE1127" i="16" s="1"/>
  <c r="BC1126" i="16"/>
  <c r="BC1127" i="16" s="1"/>
  <c r="BA1126" i="16"/>
  <c r="BA1127" i="16" s="1"/>
  <c r="AW1126" i="16"/>
  <c r="AW1127" i="16" s="1"/>
  <c r="AR1126" i="16"/>
  <c r="AR1127" i="16" s="1"/>
  <c r="AQ1126" i="16"/>
  <c r="AQ1127" i="16" s="1"/>
  <c r="AP1126" i="16"/>
  <c r="AP1127" i="16" s="1"/>
  <c r="AO1126" i="16"/>
  <c r="AO1127" i="16" s="1"/>
  <c r="AM1126" i="16"/>
  <c r="AM1127" i="16" s="1"/>
  <c r="AK1126" i="16"/>
  <c r="AK1127" i="16" s="1"/>
  <c r="AH1126" i="16"/>
  <c r="AH1127" i="16" s="1"/>
  <c r="AF1126" i="16"/>
  <c r="AF1127" i="16" s="1"/>
  <c r="AD1126" i="16"/>
  <c r="AD1127" i="16" s="1"/>
  <c r="BP835" i="16"/>
  <c r="AZ835" i="16"/>
  <c r="AJ835" i="16"/>
  <c r="BR45" i="16" l="1"/>
  <c r="AZ45" i="16"/>
  <c r="BD45" i="16" s="1"/>
  <c r="Z45" i="16"/>
  <c r="AI45" i="16"/>
  <c r="AN45" i="16" s="1"/>
  <c r="BT45" i="16"/>
  <c r="S837" i="16"/>
  <c r="V837" i="16"/>
  <c r="W837" i="16"/>
  <c r="Y837" i="16"/>
  <c r="S838" i="16"/>
  <c r="V838" i="16"/>
  <c r="W838" i="16"/>
  <c r="Y838" i="16"/>
  <c r="S839" i="16"/>
  <c r="V839" i="16"/>
  <c r="W839" i="16"/>
  <c r="Y839" i="16"/>
  <c r="S840" i="16"/>
  <c r="V840" i="16"/>
  <c r="W840" i="16"/>
  <c r="Y840" i="16"/>
  <c r="S841" i="16"/>
  <c r="V841" i="16"/>
  <c r="W841" i="16"/>
  <c r="Y841" i="16"/>
  <c r="S842" i="16"/>
  <c r="V842" i="16"/>
  <c r="W842" i="16"/>
  <c r="Y842" i="16"/>
  <c r="S843" i="16"/>
  <c r="V843" i="16"/>
  <c r="W843" i="16"/>
  <c r="Y843" i="16"/>
  <c r="S844" i="16"/>
  <c r="V844" i="16"/>
  <c r="W844" i="16"/>
  <c r="Y844" i="16"/>
  <c r="S845" i="16"/>
  <c r="V845" i="16"/>
  <c r="W845" i="16"/>
  <c r="Y845" i="16"/>
  <c r="S846" i="16"/>
  <c r="V846" i="16"/>
  <c r="W846" i="16"/>
  <c r="Y846" i="16"/>
  <c r="S847" i="16"/>
  <c r="V847" i="16"/>
  <c r="W847" i="16"/>
  <c r="Y847" i="16"/>
  <c r="S848" i="16"/>
  <c r="V848" i="16"/>
  <c r="W848" i="16"/>
  <c r="Y848" i="16"/>
  <c r="S849" i="16"/>
  <c r="V849" i="16"/>
  <c r="W849" i="16"/>
  <c r="Y849" i="16"/>
  <c r="S850" i="16"/>
  <c r="V850" i="16"/>
  <c r="W850" i="16"/>
  <c r="Y850" i="16"/>
  <c r="S851" i="16"/>
  <c r="V851" i="16"/>
  <c r="W851" i="16"/>
  <c r="Y851" i="16"/>
  <c r="S852" i="16"/>
  <c r="V852" i="16"/>
  <c r="W852" i="16"/>
  <c r="Y852" i="16"/>
  <c r="S853" i="16"/>
  <c r="V853" i="16"/>
  <c r="W853" i="16"/>
  <c r="Y853" i="16"/>
  <c r="S854" i="16"/>
  <c r="V854" i="16"/>
  <c r="W854" i="16"/>
  <c r="Y854" i="16"/>
  <c r="S855" i="16"/>
  <c r="V855" i="16"/>
  <c r="W855" i="16"/>
  <c r="Y855" i="16"/>
  <c r="S856" i="16"/>
  <c r="V856" i="16"/>
  <c r="W856" i="16"/>
  <c r="Y856" i="16"/>
  <c r="S857" i="16"/>
  <c r="V857" i="16"/>
  <c r="W857" i="16"/>
  <c r="Y857" i="16"/>
  <c r="S858" i="16"/>
  <c r="V858" i="16"/>
  <c r="W858" i="16"/>
  <c r="Y858" i="16"/>
  <c r="S859" i="16"/>
  <c r="V859" i="16"/>
  <c r="W859" i="16"/>
  <c r="Y859" i="16"/>
  <c r="S860" i="16"/>
  <c r="V860" i="16"/>
  <c r="W860" i="16"/>
  <c r="Y860" i="16"/>
  <c r="S861" i="16"/>
  <c r="V861" i="16"/>
  <c r="W861" i="16"/>
  <c r="Y861" i="16"/>
  <c r="S862" i="16"/>
  <c r="V862" i="16"/>
  <c r="W862" i="16"/>
  <c r="Y862" i="16"/>
  <c r="S863" i="16"/>
  <c r="V863" i="16"/>
  <c r="W863" i="16"/>
  <c r="Y863" i="16"/>
  <c r="S864" i="16"/>
  <c r="V864" i="16"/>
  <c r="W864" i="16"/>
  <c r="Y864" i="16"/>
  <c r="S865" i="16"/>
  <c r="V865" i="16"/>
  <c r="W865" i="16"/>
  <c r="Y865" i="16"/>
  <c r="S866" i="16"/>
  <c r="V866" i="16"/>
  <c r="W866" i="16"/>
  <c r="Y866" i="16"/>
  <c r="S867" i="16"/>
  <c r="V867" i="16"/>
  <c r="W867" i="16"/>
  <c r="Y867" i="16"/>
  <c r="S868" i="16"/>
  <c r="V868" i="16"/>
  <c r="W868" i="16"/>
  <c r="Y868" i="16"/>
  <c r="S869" i="16"/>
  <c r="V869" i="16"/>
  <c r="W869" i="16"/>
  <c r="Y869" i="16"/>
  <c r="S870" i="16"/>
  <c r="V870" i="16"/>
  <c r="W870" i="16"/>
  <c r="Y870" i="16"/>
  <c r="S871" i="16"/>
  <c r="V871" i="16"/>
  <c r="W871" i="16"/>
  <c r="Y871" i="16"/>
  <c r="S872" i="16"/>
  <c r="V872" i="16"/>
  <c r="W872" i="16"/>
  <c r="Y872" i="16"/>
  <c r="S873" i="16"/>
  <c r="V873" i="16"/>
  <c r="W873" i="16"/>
  <c r="Y873" i="16"/>
  <c r="S874" i="16"/>
  <c r="V874" i="16"/>
  <c r="W874" i="16"/>
  <c r="Y874" i="16"/>
  <c r="S875" i="16"/>
  <c r="V875" i="16"/>
  <c r="W875" i="16"/>
  <c r="Y875" i="16"/>
  <c r="S876" i="16"/>
  <c r="V876" i="16"/>
  <c r="W876" i="16"/>
  <c r="Y876" i="16"/>
  <c r="S877" i="16"/>
  <c r="V877" i="16"/>
  <c r="W877" i="16"/>
  <c r="Y877" i="16"/>
  <c r="S878" i="16"/>
  <c r="V878" i="16"/>
  <c r="W878" i="16"/>
  <c r="Y878" i="16"/>
  <c r="S879" i="16"/>
  <c r="V879" i="16"/>
  <c r="W879" i="16"/>
  <c r="Y879" i="16"/>
  <c r="S880" i="16"/>
  <c r="V880" i="16"/>
  <c r="W880" i="16"/>
  <c r="Y880" i="16"/>
  <c r="S881" i="16"/>
  <c r="V881" i="16"/>
  <c r="W881" i="16"/>
  <c r="Y881" i="16"/>
  <c r="S882" i="16"/>
  <c r="V882" i="16"/>
  <c r="W882" i="16"/>
  <c r="Y882" i="16"/>
  <c r="S883" i="16"/>
  <c r="V883" i="16"/>
  <c r="W883" i="16"/>
  <c r="Y883" i="16"/>
  <c r="S884" i="16"/>
  <c r="V884" i="16"/>
  <c r="W884" i="16"/>
  <c r="Y884" i="16"/>
  <c r="S885" i="16"/>
  <c r="V885" i="16"/>
  <c r="W885" i="16"/>
  <c r="Y885" i="16"/>
  <c r="S886" i="16"/>
  <c r="V886" i="16"/>
  <c r="W886" i="16"/>
  <c r="Y886" i="16"/>
  <c r="S887" i="16"/>
  <c r="V887" i="16"/>
  <c r="W887" i="16"/>
  <c r="Y887" i="16"/>
  <c r="S888" i="16"/>
  <c r="V888" i="16"/>
  <c r="W888" i="16"/>
  <c r="Y888" i="16"/>
  <c r="S889" i="16"/>
  <c r="V889" i="16"/>
  <c r="W889" i="16"/>
  <c r="Y889" i="16"/>
  <c r="S890" i="16"/>
  <c r="V890" i="16"/>
  <c r="W890" i="16"/>
  <c r="Y890" i="16"/>
  <c r="S891" i="16"/>
  <c r="V891" i="16"/>
  <c r="W891" i="16"/>
  <c r="Y891" i="16"/>
  <c r="S892" i="16"/>
  <c r="V892" i="16"/>
  <c r="W892" i="16"/>
  <c r="Y892" i="16"/>
  <c r="S893" i="16"/>
  <c r="V893" i="16"/>
  <c r="W893" i="16"/>
  <c r="Y893" i="16"/>
  <c r="S894" i="16"/>
  <c r="V894" i="16"/>
  <c r="W894" i="16"/>
  <c r="Y894" i="16"/>
  <c r="S895" i="16"/>
  <c r="V895" i="16"/>
  <c r="W895" i="16"/>
  <c r="Y895" i="16"/>
  <c r="S896" i="16"/>
  <c r="V896" i="16"/>
  <c r="W896" i="16"/>
  <c r="Y896" i="16"/>
  <c r="S897" i="16"/>
  <c r="V897" i="16"/>
  <c r="W897" i="16"/>
  <c r="Y897" i="16"/>
  <c r="S898" i="16"/>
  <c r="V898" i="16"/>
  <c r="W898" i="16"/>
  <c r="Y898" i="16"/>
  <c r="S899" i="16"/>
  <c r="V899" i="16"/>
  <c r="W899" i="16"/>
  <c r="Y899" i="16"/>
  <c r="S900" i="16"/>
  <c r="V900" i="16"/>
  <c r="W900" i="16"/>
  <c r="Y900" i="16"/>
  <c r="S901" i="16"/>
  <c r="V901" i="16"/>
  <c r="W901" i="16"/>
  <c r="Y901" i="16"/>
  <c r="S902" i="16"/>
  <c r="V902" i="16"/>
  <c r="W902" i="16"/>
  <c r="Y902" i="16"/>
  <c r="S903" i="16"/>
  <c r="V903" i="16"/>
  <c r="W903" i="16"/>
  <c r="Y903" i="16"/>
  <c r="S904" i="16"/>
  <c r="V904" i="16"/>
  <c r="W904" i="16"/>
  <c r="Y904" i="16"/>
  <c r="S905" i="16"/>
  <c r="V905" i="16"/>
  <c r="W905" i="16"/>
  <c r="Y905" i="16"/>
  <c r="S906" i="16"/>
  <c r="V906" i="16"/>
  <c r="W906" i="16"/>
  <c r="Y906" i="16"/>
  <c r="S907" i="16"/>
  <c r="V907" i="16"/>
  <c r="W907" i="16"/>
  <c r="Y907" i="16"/>
  <c r="S908" i="16"/>
  <c r="V908" i="16"/>
  <c r="W908" i="16"/>
  <c r="Y908" i="16"/>
  <c r="S909" i="16"/>
  <c r="V909" i="16"/>
  <c r="W909" i="16"/>
  <c r="Y909" i="16"/>
  <c r="S910" i="16"/>
  <c r="V910" i="16"/>
  <c r="W910" i="16"/>
  <c r="Y910" i="16"/>
  <c r="S911" i="16"/>
  <c r="V911" i="16"/>
  <c r="W911" i="16"/>
  <c r="Y911" i="16"/>
  <c r="S912" i="16"/>
  <c r="V912" i="16"/>
  <c r="W912" i="16"/>
  <c r="Y912" i="16"/>
  <c r="S913" i="16"/>
  <c r="V913" i="16"/>
  <c r="W913" i="16"/>
  <c r="Y913" i="16"/>
  <c r="S914" i="16"/>
  <c r="V914" i="16"/>
  <c r="W914" i="16"/>
  <c r="Y914" i="16"/>
  <c r="S915" i="16"/>
  <c r="V915" i="16"/>
  <c r="W915" i="16"/>
  <c r="Y915" i="16"/>
  <c r="S916" i="16"/>
  <c r="V916" i="16"/>
  <c r="W916" i="16"/>
  <c r="Y916" i="16"/>
  <c r="S917" i="16"/>
  <c r="V917" i="16"/>
  <c r="W917" i="16"/>
  <c r="Y917" i="16"/>
  <c r="S918" i="16"/>
  <c r="V918" i="16"/>
  <c r="W918" i="16"/>
  <c r="Y918" i="16"/>
  <c r="S919" i="16"/>
  <c r="V919" i="16"/>
  <c r="W919" i="16"/>
  <c r="Y919" i="16"/>
  <c r="S920" i="16"/>
  <c r="V920" i="16"/>
  <c r="W920" i="16"/>
  <c r="Y920" i="16"/>
  <c r="S921" i="16"/>
  <c r="V921" i="16"/>
  <c r="W921" i="16"/>
  <c r="Y921" i="16"/>
  <c r="S922" i="16"/>
  <c r="V922" i="16"/>
  <c r="W922" i="16"/>
  <c r="Y922" i="16"/>
  <c r="S923" i="16"/>
  <c r="V923" i="16"/>
  <c r="W923" i="16"/>
  <c r="Y923" i="16"/>
  <c r="S924" i="16"/>
  <c r="V924" i="16"/>
  <c r="W924" i="16"/>
  <c r="Y924" i="16"/>
  <c r="S925" i="16"/>
  <c r="V925" i="16"/>
  <c r="W925" i="16"/>
  <c r="Y925" i="16"/>
  <c r="S926" i="16"/>
  <c r="V926" i="16"/>
  <c r="W926" i="16"/>
  <c r="Y926" i="16"/>
  <c r="S927" i="16"/>
  <c r="V927" i="16"/>
  <c r="W927" i="16"/>
  <c r="Y927" i="16"/>
  <c r="S928" i="16"/>
  <c r="V928" i="16"/>
  <c r="W928" i="16"/>
  <c r="Y928" i="16"/>
  <c r="S929" i="16"/>
  <c r="V929" i="16"/>
  <c r="W929" i="16"/>
  <c r="Y929" i="16"/>
  <c r="S930" i="16"/>
  <c r="V930" i="16"/>
  <c r="W930" i="16"/>
  <c r="Y930" i="16"/>
  <c r="S931" i="16"/>
  <c r="V931" i="16"/>
  <c r="W931" i="16"/>
  <c r="Y931" i="16"/>
  <c r="S932" i="16"/>
  <c r="V932" i="16"/>
  <c r="W932" i="16"/>
  <c r="Y932" i="16"/>
  <c r="S933" i="16"/>
  <c r="V933" i="16"/>
  <c r="W933" i="16"/>
  <c r="Y933" i="16"/>
  <c r="S934" i="16"/>
  <c r="V934" i="16"/>
  <c r="W934" i="16"/>
  <c r="Y934" i="16"/>
  <c r="S935" i="16"/>
  <c r="V935" i="16"/>
  <c r="W935" i="16"/>
  <c r="Y935" i="16"/>
  <c r="S936" i="16"/>
  <c r="V936" i="16"/>
  <c r="W936" i="16"/>
  <c r="Y936" i="16"/>
  <c r="S937" i="16"/>
  <c r="V937" i="16"/>
  <c r="W937" i="16"/>
  <c r="Y937" i="16"/>
  <c r="S938" i="16"/>
  <c r="V938" i="16"/>
  <c r="W938" i="16"/>
  <c r="Y938" i="16"/>
  <c r="S939" i="16"/>
  <c r="V939" i="16"/>
  <c r="W939" i="16"/>
  <c r="Y939" i="16"/>
  <c r="S940" i="16"/>
  <c r="V940" i="16"/>
  <c r="W940" i="16"/>
  <c r="Y940" i="16"/>
  <c r="S941" i="16"/>
  <c r="V941" i="16"/>
  <c r="W941" i="16"/>
  <c r="Y941" i="16"/>
  <c r="S942" i="16"/>
  <c r="V942" i="16"/>
  <c r="W942" i="16"/>
  <c r="Y942" i="16"/>
  <c r="S943" i="16"/>
  <c r="V943" i="16"/>
  <c r="W943" i="16"/>
  <c r="Y943" i="16"/>
  <c r="S944" i="16"/>
  <c r="V944" i="16"/>
  <c r="W944" i="16"/>
  <c r="Y944" i="16"/>
  <c r="S945" i="16"/>
  <c r="V945" i="16"/>
  <c r="W945" i="16"/>
  <c r="Y945" i="16"/>
  <c r="S946" i="16"/>
  <c r="V946" i="16"/>
  <c r="W946" i="16"/>
  <c r="Y946" i="16"/>
  <c r="S947" i="16"/>
  <c r="V947" i="16"/>
  <c r="W947" i="16"/>
  <c r="Y947" i="16"/>
  <c r="S948" i="16"/>
  <c r="V948" i="16"/>
  <c r="W948" i="16"/>
  <c r="Y948" i="16"/>
  <c r="S949" i="16"/>
  <c r="V949" i="16"/>
  <c r="W949" i="16"/>
  <c r="Y949" i="16"/>
  <c r="S950" i="16"/>
  <c r="V950" i="16"/>
  <c r="W950" i="16"/>
  <c r="Y950" i="16"/>
  <c r="S951" i="16"/>
  <c r="V951" i="16"/>
  <c r="W951" i="16"/>
  <c r="Y951" i="16"/>
  <c r="S952" i="16"/>
  <c r="V952" i="16"/>
  <c r="W952" i="16"/>
  <c r="Y952" i="16"/>
  <c r="S953" i="16"/>
  <c r="V953" i="16"/>
  <c r="W953" i="16"/>
  <c r="Y953" i="16"/>
  <c r="S954" i="16"/>
  <c r="V954" i="16"/>
  <c r="W954" i="16"/>
  <c r="Y954" i="16"/>
  <c r="S955" i="16"/>
  <c r="V955" i="16"/>
  <c r="W955" i="16"/>
  <c r="Y955" i="16"/>
  <c r="S956" i="16"/>
  <c r="V956" i="16"/>
  <c r="W956" i="16"/>
  <c r="Y956" i="16"/>
  <c r="S957" i="16"/>
  <c r="V957" i="16"/>
  <c r="W957" i="16"/>
  <c r="Y957" i="16"/>
  <c r="S958" i="16"/>
  <c r="V958" i="16"/>
  <c r="W958" i="16"/>
  <c r="Y958" i="16"/>
  <c r="S959" i="16"/>
  <c r="V959" i="16"/>
  <c r="W959" i="16"/>
  <c r="Y959" i="16"/>
  <c r="S960" i="16"/>
  <c r="V960" i="16"/>
  <c r="W960" i="16"/>
  <c r="Y960" i="16"/>
  <c r="S961" i="16"/>
  <c r="V961" i="16"/>
  <c r="W961" i="16"/>
  <c r="Y961" i="16"/>
  <c r="S962" i="16"/>
  <c r="V962" i="16"/>
  <c r="W962" i="16"/>
  <c r="Y962" i="16"/>
  <c r="S963" i="16"/>
  <c r="V963" i="16"/>
  <c r="W963" i="16"/>
  <c r="Y963" i="16"/>
  <c r="S964" i="16"/>
  <c r="V964" i="16"/>
  <c r="W964" i="16"/>
  <c r="Y964" i="16"/>
  <c r="S965" i="16"/>
  <c r="V965" i="16"/>
  <c r="W965" i="16"/>
  <c r="Y965" i="16"/>
  <c r="S966" i="16"/>
  <c r="V966" i="16"/>
  <c r="W966" i="16"/>
  <c r="Y966" i="16"/>
  <c r="S967" i="16"/>
  <c r="V967" i="16"/>
  <c r="W967" i="16"/>
  <c r="Y967" i="16"/>
  <c r="S968" i="16"/>
  <c r="V968" i="16"/>
  <c r="W968" i="16"/>
  <c r="Y968" i="16"/>
  <c r="S969" i="16"/>
  <c r="V969" i="16"/>
  <c r="W969" i="16"/>
  <c r="Y969" i="16"/>
  <c r="S970" i="16"/>
  <c r="V970" i="16"/>
  <c r="W970" i="16"/>
  <c r="Y970" i="16"/>
  <c r="S971" i="16"/>
  <c r="V971" i="16"/>
  <c r="W971" i="16"/>
  <c r="Y971" i="16"/>
  <c r="S972" i="16"/>
  <c r="V972" i="16"/>
  <c r="W972" i="16"/>
  <c r="Y972" i="16"/>
  <c r="S973" i="16"/>
  <c r="V973" i="16"/>
  <c r="W973" i="16"/>
  <c r="Y973" i="16"/>
  <c r="S974" i="16"/>
  <c r="V974" i="16"/>
  <c r="W974" i="16"/>
  <c r="Y974" i="16"/>
  <c r="S975" i="16"/>
  <c r="V975" i="16"/>
  <c r="W975" i="16"/>
  <c r="Y975" i="16"/>
  <c r="S976" i="16"/>
  <c r="V976" i="16"/>
  <c r="W976" i="16"/>
  <c r="Y976" i="16"/>
  <c r="S977" i="16"/>
  <c r="V977" i="16"/>
  <c r="W977" i="16"/>
  <c r="Y977" i="16"/>
  <c r="S978" i="16"/>
  <c r="V978" i="16"/>
  <c r="W978" i="16"/>
  <c r="Y978" i="16"/>
  <c r="S979" i="16"/>
  <c r="V979" i="16"/>
  <c r="W979" i="16"/>
  <c r="Y979" i="16"/>
  <c r="S980" i="16"/>
  <c r="V980" i="16"/>
  <c r="W980" i="16"/>
  <c r="Y980" i="16"/>
  <c r="S981" i="16"/>
  <c r="V981" i="16"/>
  <c r="W981" i="16"/>
  <c r="Y981" i="16"/>
  <c r="S982" i="16"/>
  <c r="V982" i="16"/>
  <c r="W982" i="16"/>
  <c r="Y982" i="16"/>
  <c r="S983" i="16"/>
  <c r="V983" i="16"/>
  <c r="W983" i="16"/>
  <c r="Y983" i="16"/>
  <c r="S984" i="16"/>
  <c r="V984" i="16"/>
  <c r="W984" i="16"/>
  <c r="Y984" i="16"/>
  <c r="S985" i="16"/>
  <c r="V985" i="16"/>
  <c r="W985" i="16"/>
  <c r="Y985" i="16"/>
  <c r="S986" i="16"/>
  <c r="V986" i="16"/>
  <c r="W986" i="16"/>
  <c r="Y986" i="16"/>
  <c r="S987" i="16"/>
  <c r="V987" i="16"/>
  <c r="W987" i="16"/>
  <c r="Y987" i="16"/>
  <c r="S988" i="16"/>
  <c r="V988" i="16"/>
  <c r="W988" i="16"/>
  <c r="Y988" i="16"/>
  <c r="S989" i="16"/>
  <c r="V989" i="16"/>
  <c r="W989" i="16"/>
  <c r="Y989" i="16"/>
  <c r="S990" i="16"/>
  <c r="V990" i="16"/>
  <c r="W990" i="16"/>
  <c r="Y990" i="16"/>
  <c r="S991" i="16"/>
  <c r="V991" i="16"/>
  <c r="W991" i="16"/>
  <c r="Y991" i="16"/>
  <c r="S992" i="16"/>
  <c r="V992" i="16"/>
  <c r="W992" i="16"/>
  <c r="Y992" i="16"/>
  <c r="S993" i="16"/>
  <c r="V993" i="16"/>
  <c r="W993" i="16"/>
  <c r="Y993" i="16"/>
  <c r="S994" i="16"/>
  <c r="V994" i="16"/>
  <c r="W994" i="16"/>
  <c r="Y994" i="16"/>
  <c r="S995" i="16"/>
  <c r="V995" i="16"/>
  <c r="W995" i="16"/>
  <c r="Y995" i="16"/>
  <c r="S996" i="16"/>
  <c r="V996" i="16"/>
  <c r="W996" i="16"/>
  <c r="Y996" i="16"/>
  <c r="S997" i="16"/>
  <c r="V997" i="16"/>
  <c r="W997" i="16"/>
  <c r="Y997" i="16"/>
  <c r="S998" i="16"/>
  <c r="V998" i="16"/>
  <c r="W998" i="16"/>
  <c r="Y998" i="16"/>
  <c r="S999" i="16"/>
  <c r="V999" i="16"/>
  <c r="W999" i="16"/>
  <c r="Y999" i="16"/>
  <c r="S1000" i="16"/>
  <c r="V1000" i="16"/>
  <c r="W1000" i="16"/>
  <c r="Y1000" i="16"/>
  <c r="S1001" i="16"/>
  <c r="V1001" i="16"/>
  <c r="W1001" i="16"/>
  <c r="Y1001" i="16"/>
  <c r="S1002" i="16"/>
  <c r="V1002" i="16"/>
  <c r="W1002" i="16"/>
  <c r="Y1002" i="16"/>
  <c r="S1003" i="16"/>
  <c r="V1003" i="16"/>
  <c r="W1003" i="16"/>
  <c r="Y1003" i="16"/>
  <c r="S1004" i="16"/>
  <c r="V1004" i="16"/>
  <c r="W1004" i="16"/>
  <c r="Y1004" i="16"/>
  <c r="S1005" i="16"/>
  <c r="V1005" i="16"/>
  <c r="W1005" i="16"/>
  <c r="Y1005" i="16"/>
  <c r="S1006" i="16"/>
  <c r="V1006" i="16"/>
  <c r="W1006" i="16"/>
  <c r="Y1006" i="16"/>
  <c r="S1007" i="16"/>
  <c r="V1007" i="16"/>
  <c r="W1007" i="16"/>
  <c r="Y1007" i="16"/>
  <c r="S1008" i="16"/>
  <c r="V1008" i="16"/>
  <c r="W1008" i="16"/>
  <c r="Y1008" i="16"/>
  <c r="S1009" i="16"/>
  <c r="V1009" i="16"/>
  <c r="W1009" i="16"/>
  <c r="Y1009" i="16"/>
  <c r="S1010" i="16"/>
  <c r="V1010" i="16"/>
  <c r="W1010" i="16"/>
  <c r="Y1010" i="16"/>
  <c r="S1011" i="16"/>
  <c r="V1011" i="16"/>
  <c r="W1011" i="16"/>
  <c r="Y1011" i="16"/>
  <c r="S1012" i="16"/>
  <c r="V1012" i="16"/>
  <c r="W1012" i="16"/>
  <c r="Y1012" i="16"/>
  <c r="S1013" i="16"/>
  <c r="V1013" i="16"/>
  <c r="W1013" i="16"/>
  <c r="Y1013" i="16"/>
  <c r="S1014" i="16"/>
  <c r="V1014" i="16"/>
  <c r="W1014" i="16"/>
  <c r="Y1014" i="16"/>
  <c r="S1015" i="16"/>
  <c r="V1015" i="16"/>
  <c r="W1015" i="16"/>
  <c r="Y1015" i="16"/>
  <c r="S1016" i="16"/>
  <c r="V1016" i="16"/>
  <c r="W1016" i="16"/>
  <c r="Y1016" i="16"/>
  <c r="S1017" i="16"/>
  <c r="V1017" i="16"/>
  <c r="W1017" i="16"/>
  <c r="Y1017" i="16"/>
  <c r="S1018" i="16"/>
  <c r="V1018" i="16"/>
  <c r="W1018" i="16"/>
  <c r="Y1018" i="16"/>
  <c r="S1019" i="16"/>
  <c r="V1019" i="16"/>
  <c r="W1019" i="16"/>
  <c r="Y1019" i="16"/>
  <c r="S1020" i="16"/>
  <c r="V1020" i="16"/>
  <c r="W1020" i="16"/>
  <c r="Y1020" i="16"/>
  <c r="S1021" i="16"/>
  <c r="V1021" i="16"/>
  <c r="W1021" i="16"/>
  <c r="Y1021" i="16"/>
  <c r="S1022" i="16"/>
  <c r="V1022" i="16"/>
  <c r="W1022" i="16"/>
  <c r="Y1022" i="16"/>
  <c r="S1023" i="16"/>
  <c r="V1023" i="16"/>
  <c r="W1023" i="16"/>
  <c r="Y1023" i="16"/>
  <c r="S1024" i="16"/>
  <c r="V1024" i="16"/>
  <c r="W1024" i="16"/>
  <c r="Y1024" i="16"/>
  <c r="S1025" i="16"/>
  <c r="V1025" i="16"/>
  <c r="W1025" i="16"/>
  <c r="Y1025" i="16"/>
  <c r="S1026" i="16"/>
  <c r="V1026" i="16"/>
  <c r="W1026" i="16"/>
  <c r="Y1026" i="16"/>
  <c r="S1027" i="16"/>
  <c r="V1027" i="16"/>
  <c r="W1027" i="16"/>
  <c r="Y1027" i="16"/>
  <c r="S1028" i="16"/>
  <c r="V1028" i="16"/>
  <c r="W1028" i="16"/>
  <c r="Y1028" i="16"/>
  <c r="S1029" i="16"/>
  <c r="V1029" i="16"/>
  <c r="W1029" i="16"/>
  <c r="Y1029" i="16"/>
  <c r="S1030" i="16"/>
  <c r="V1030" i="16"/>
  <c r="W1030" i="16"/>
  <c r="Y1030" i="16"/>
  <c r="S1031" i="16"/>
  <c r="V1031" i="16"/>
  <c r="W1031" i="16"/>
  <c r="Y1031" i="16"/>
  <c r="S1032" i="16"/>
  <c r="V1032" i="16"/>
  <c r="W1032" i="16"/>
  <c r="Y1032" i="16"/>
  <c r="S1033" i="16"/>
  <c r="V1033" i="16"/>
  <c r="W1033" i="16"/>
  <c r="Y1033" i="16"/>
  <c r="S1034" i="16"/>
  <c r="V1034" i="16"/>
  <c r="W1034" i="16"/>
  <c r="Y1034" i="16"/>
  <c r="S1035" i="16"/>
  <c r="V1035" i="16"/>
  <c r="W1035" i="16"/>
  <c r="Y1035" i="16"/>
  <c r="S1036" i="16"/>
  <c r="V1036" i="16"/>
  <c r="W1036" i="16"/>
  <c r="Y1036" i="16"/>
  <c r="S1037" i="16"/>
  <c r="V1037" i="16"/>
  <c r="W1037" i="16"/>
  <c r="Y1037" i="16"/>
  <c r="S1038" i="16"/>
  <c r="V1038" i="16"/>
  <c r="W1038" i="16"/>
  <c r="Y1038" i="16"/>
  <c r="S1039" i="16"/>
  <c r="V1039" i="16"/>
  <c r="W1039" i="16"/>
  <c r="Y1039" i="16"/>
  <c r="S1040" i="16"/>
  <c r="V1040" i="16"/>
  <c r="W1040" i="16"/>
  <c r="Y1040" i="16"/>
  <c r="S1041" i="16"/>
  <c r="V1041" i="16"/>
  <c r="W1041" i="16"/>
  <c r="Y1041" i="16"/>
  <c r="S1042" i="16"/>
  <c r="V1042" i="16"/>
  <c r="W1042" i="16"/>
  <c r="Y1042" i="16"/>
  <c r="S1043" i="16"/>
  <c r="V1043" i="16"/>
  <c r="W1043" i="16"/>
  <c r="Y1043" i="16"/>
  <c r="S1044" i="16"/>
  <c r="V1044" i="16"/>
  <c r="W1044" i="16"/>
  <c r="Y1044" i="16"/>
  <c r="S1045" i="16"/>
  <c r="V1045" i="16"/>
  <c r="W1045" i="16"/>
  <c r="Y1045" i="16"/>
  <c r="S1046" i="16"/>
  <c r="V1046" i="16"/>
  <c r="W1046" i="16"/>
  <c r="Y1046" i="16"/>
  <c r="S1047" i="16"/>
  <c r="V1047" i="16"/>
  <c r="W1047" i="16"/>
  <c r="Y1047" i="16"/>
  <c r="S1048" i="16"/>
  <c r="V1048" i="16"/>
  <c r="W1048" i="16"/>
  <c r="Y1048" i="16"/>
  <c r="S1049" i="16"/>
  <c r="V1049" i="16"/>
  <c r="W1049" i="16"/>
  <c r="Y1049" i="16"/>
  <c r="S1050" i="16"/>
  <c r="V1050" i="16"/>
  <c r="W1050" i="16"/>
  <c r="Y1050" i="16"/>
  <c r="S1051" i="16"/>
  <c r="V1051" i="16"/>
  <c r="W1051" i="16"/>
  <c r="Y1051" i="16"/>
  <c r="S1052" i="16"/>
  <c r="V1052" i="16"/>
  <c r="W1052" i="16"/>
  <c r="Y1052" i="16"/>
  <c r="S1053" i="16"/>
  <c r="V1053" i="16"/>
  <c r="W1053" i="16"/>
  <c r="Y1053" i="16"/>
  <c r="S1054" i="16"/>
  <c r="V1054" i="16"/>
  <c r="W1054" i="16"/>
  <c r="Y1054" i="16"/>
  <c r="S1055" i="16"/>
  <c r="V1055" i="16"/>
  <c r="W1055" i="16"/>
  <c r="Y1055" i="16"/>
  <c r="S1056" i="16"/>
  <c r="V1056" i="16"/>
  <c r="W1056" i="16"/>
  <c r="Y1056" i="16"/>
  <c r="S1057" i="16"/>
  <c r="V1057" i="16"/>
  <c r="W1057" i="16"/>
  <c r="Y1057" i="16"/>
  <c r="S1059" i="16"/>
  <c r="V1059" i="16"/>
  <c r="W1059" i="16"/>
  <c r="Y1059" i="16"/>
  <c r="S1060" i="16"/>
  <c r="V1060" i="16"/>
  <c r="W1060" i="16"/>
  <c r="Y1060" i="16"/>
  <c r="S1061" i="16"/>
  <c r="V1061" i="16"/>
  <c r="W1061" i="16"/>
  <c r="Y1061" i="16"/>
  <c r="S1062" i="16"/>
  <c r="V1062" i="16"/>
  <c r="W1062" i="16"/>
  <c r="Y1062" i="16"/>
  <c r="S1063" i="16"/>
  <c r="V1063" i="16"/>
  <c r="W1063" i="16"/>
  <c r="Y1063" i="16"/>
  <c r="S1064" i="16"/>
  <c r="V1064" i="16"/>
  <c r="W1064" i="16"/>
  <c r="Y1064" i="16"/>
  <c r="S1065" i="16"/>
  <c r="V1065" i="16"/>
  <c r="W1065" i="16"/>
  <c r="Y1065" i="16"/>
  <c r="S1066" i="16"/>
  <c r="V1066" i="16"/>
  <c r="W1066" i="16"/>
  <c r="Y1066" i="16"/>
  <c r="S1067" i="16"/>
  <c r="V1067" i="16"/>
  <c r="W1067" i="16"/>
  <c r="Y1067" i="16"/>
  <c r="S1068" i="16"/>
  <c r="V1068" i="16"/>
  <c r="W1068" i="16"/>
  <c r="Y1068" i="16"/>
  <c r="S1069" i="16"/>
  <c r="V1069" i="16"/>
  <c r="W1069" i="16"/>
  <c r="Y1069" i="16"/>
  <c r="S1070" i="16"/>
  <c r="V1070" i="16"/>
  <c r="W1070" i="16"/>
  <c r="Y1070" i="16"/>
  <c r="S1071" i="16"/>
  <c r="V1071" i="16"/>
  <c r="W1071" i="16"/>
  <c r="Y1071" i="16"/>
  <c r="S1072" i="16"/>
  <c r="V1072" i="16"/>
  <c r="W1072" i="16"/>
  <c r="Y1072" i="16"/>
  <c r="S1073" i="16"/>
  <c r="V1073" i="16"/>
  <c r="W1073" i="16"/>
  <c r="Y1073" i="16"/>
  <c r="S1074" i="16"/>
  <c r="V1074" i="16"/>
  <c r="W1074" i="16"/>
  <c r="Y1074" i="16"/>
  <c r="S1075" i="16"/>
  <c r="V1075" i="16"/>
  <c r="W1075" i="16"/>
  <c r="Y1075" i="16"/>
  <c r="S1076" i="16"/>
  <c r="V1076" i="16"/>
  <c r="W1076" i="16"/>
  <c r="Y1076" i="16"/>
  <c r="S1077" i="16"/>
  <c r="V1077" i="16"/>
  <c r="W1077" i="16"/>
  <c r="Y1077" i="16"/>
  <c r="S1078" i="16"/>
  <c r="V1078" i="16"/>
  <c r="W1078" i="16"/>
  <c r="Y1078" i="16"/>
  <c r="S1079" i="16"/>
  <c r="V1079" i="16"/>
  <c r="W1079" i="16"/>
  <c r="Y1079" i="16"/>
  <c r="S1080" i="16"/>
  <c r="V1080" i="16"/>
  <c r="W1080" i="16"/>
  <c r="Y1080" i="16"/>
  <c r="S1081" i="16"/>
  <c r="V1081" i="16"/>
  <c r="W1081" i="16"/>
  <c r="Y1081" i="16"/>
  <c r="S1082" i="16"/>
  <c r="V1082" i="16"/>
  <c r="W1082" i="16"/>
  <c r="Y1082" i="16"/>
  <c r="S1083" i="16"/>
  <c r="V1083" i="16"/>
  <c r="W1083" i="16"/>
  <c r="Y1083" i="16"/>
  <c r="S1084" i="16"/>
  <c r="V1084" i="16"/>
  <c r="W1084" i="16"/>
  <c r="Y1084" i="16"/>
  <c r="S1085" i="16"/>
  <c r="V1085" i="16"/>
  <c r="W1085" i="16"/>
  <c r="Y1085" i="16"/>
  <c r="S1086" i="16"/>
  <c r="V1086" i="16"/>
  <c r="W1086" i="16"/>
  <c r="Y1086" i="16"/>
  <c r="S1087" i="16"/>
  <c r="V1087" i="16"/>
  <c r="W1087" i="16"/>
  <c r="Y1087" i="16"/>
  <c r="S1088" i="16"/>
  <c r="V1088" i="16"/>
  <c r="W1088" i="16"/>
  <c r="Y1088" i="16"/>
  <c r="S1089" i="16"/>
  <c r="V1089" i="16"/>
  <c r="W1089" i="16"/>
  <c r="Y1089" i="16"/>
  <c r="S1090" i="16"/>
  <c r="V1090" i="16"/>
  <c r="W1090" i="16"/>
  <c r="Y1090" i="16"/>
  <c r="S1091" i="16"/>
  <c r="V1091" i="16"/>
  <c r="W1091" i="16"/>
  <c r="Y1091" i="16"/>
  <c r="S1092" i="16"/>
  <c r="V1092" i="16"/>
  <c r="W1092" i="16"/>
  <c r="Y1092" i="16"/>
  <c r="S1093" i="16"/>
  <c r="V1093" i="16"/>
  <c r="W1093" i="16"/>
  <c r="Y1093" i="16"/>
  <c r="S1094" i="16"/>
  <c r="V1094" i="16"/>
  <c r="W1094" i="16"/>
  <c r="Y1094" i="16"/>
  <c r="S1095" i="16"/>
  <c r="V1095" i="16"/>
  <c r="W1095" i="16"/>
  <c r="Y1095" i="16"/>
  <c r="S1096" i="16"/>
  <c r="V1096" i="16"/>
  <c r="W1096" i="16"/>
  <c r="Y1096" i="16"/>
  <c r="S1097" i="16"/>
  <c r="V1097" i="16"/>
  <c r="W1097" i="16"/>
  <c r="Y1097" i="16"/>
  <c r="S1098" i="16"/>
  <c r="V1098" i="16"/>
  <c r="W1098" i="16"/>
  <c r="Y1098" i="16"/>
  <c r="S1099" i="16"/>
  <c r="V1099" i="16"/>
  <c r="W1099" i="16"/>
  <c r="Y1099" i="16"/>
  <c r="S1100" i="16"/>
  <c r="V1100" i="16"/>
  <c r="W1100" i="16"/>
  <c r="Y1100" i="16"/>
  <c r="S1101" i="16"/>
  <c r="V1101" i="16"/>
  <c r="W1101" i="16"/>
  <c r="Y1101" i="16"/>
  <c r="S1102" i="16"/>
  <c r="V1102" i="16"/>
  <c r="W1102" i="16"/>
  <c r="Y1102" i="16"/>
  <c r="S1103" i="16"/>
  <c r="V1103" i="16"/>
  <c r="W1103" i="16"/>
  <c r="Y1103" i="16"/>
  <c r="S1104" i="16"/>
  <c r="V1104" i="16"/>
  <c r="W1104" i="16"/>
  <c r="Y1104" i="16"/>
  <c r="S1105" i="16"/>
  <c r="V1105" i="16"/>
  <c r="W1105" i="16"/>
  <c r="Y1105" i="16"/>
  <c r="S1106" i="16"/>
  <c r="V1106" i="16"/>
  <c r="W1106" i="16"/>
  <c r="Y1106" i="16"/>
  <c r="S1107" i="16"/>
  <c r="V1107" i="16"/>
  <c r="W1107" i="16"/>
  <c r="Y1107" i="16"/>
  <c r="S1108" i="16"/>
  <c r="V1108" i="16"/>
  <c r="W1108" i="16"/>
  <c r="Y1108" i="16"/>
  <c r="S1109" i="16"/>
  <c r="V1109" i="16"/>
  <c r="W1109" i="16"/>
  <c r="Y1109" i="16"/>
  <c r="S1110" i="16"/>
  <c r="V1110" i="16"/>
  <c r="W1110" i="16"/>
  <c r="Y1110" i="16"/>
  <c r="S1111" i="16"/>
  <c r="V1111" i="16"/>
  <c r="W1111" i="16"/>
  <c r="Y1111" i="16"/>
  <c r="S1112" i="16"/>
  <c r="V1112" i="16"/>
  <c r="W1112" i="16"/>
  <c r="Y1112" i="16"/>
  <c r="S1113" i="16"/>
  <c r="V1113" i="16"/>
  <c r="W1113" i="16"/>
  <c r="Y1113" i="16"/>
  <c r="S1114" i="16"/>
  <c r="V1114" i="16"/>
  <c r="W1114" i="16"/>
  <c r="Y1114" i="16"/>
  <c r="S1115" i="16"/>
  <c r="V1115" i="16"/>
  <c r="W1115" i="16"/>
  <c r="Y1115" i="16"/>
  <c r="S1116" i="16"/>
  <c r="V1116" i="16"/>
  <c r="W1116" i="16"/>
  <c r="Y1116" i="16"/>
  <c r="S1117" i="16"/>
  <c r="V1117" i="16"/>
  <c r="W1117" i="16"/>
  <c r="Y1117" i="16"/>
  <c r="S1118" i="16"/>
  <c r="V1118" i="16"/>
  <c r="W1118" i="16"/>
  <c r="Y1118" i="16"/>
  <c r="S1119" i="16"/>
  <c r="V1119" i="16"/>
  <c r="W1119" i="16"/>
  <c r="Y1119" i="16"/>
  <c r="S1120" i="16"/>
  <c r="V1120" i="16"/>
  <c r="W1120" i="16"/>
  <c r="Y1120" i="16"/>
  <c r="S1121" i="16"/>
  <c r="V1121" i="16"/>
  <c r="W1121" i="16"/>
  <c r="Y1121" i="16"/>
  <c r="S1122" i="16"/>
  <c r="V1122" i="16"/>
  <c r="W1122" i="16"/>
  <c r="Y1122" i="16"/>
  <c r="S1123" i="16"/>
  <c r="V1123" i="16"/>
  <c r="W1123" i="16"/>
  <c r="Y1123" i="16"/>
  <c r="S1124" i="16"/>
  <c r="V1124" i="16"/>
  <c r="W1124" i="16"/>
  <c r="Y1124" i="16"/>
  <c r="S1125" i="16"/>
  <c r="V1125" i="16"/>
  <c r="W1125" i="16"/>
  <c r="Y1125" i="16"/>
  <c r="Y836" i="16"/>
  <c r="W836" i="16"/>
  <c r="V836" i="16"/>
  <c r="S836" i="16"/>
  <c r="W1126" i="16" l="1"/>
  <c r="Y1126" i="16"/>
  <c r="S1126" i="16"/>
  <c r="AJ836" i="16"/>
  <c r="AZ836" i="16"/>
  <c r="BP836" i="16"/>
  <c r="AJ1125" i="16"/>
  <c r="AZ1125" i="16"/>
  <c r="BP1125" i="16"/>
  <c r="AJ1123" i="16"/>
  <c r="AZ1123" i="16"/>
  <c r="BP1123" i="16"/>
  <c r="AJ1121" i="16"/>
  <c r="AZ1121" i="16"/>
  <c r="BP1121" i="16"/>
  <c r="AJ1118" i="16"/>
  <c r="AZ1118" i="16"/>
  <c r="BP1118" i="16"/>
  <c r="AJ1116" i="16"/>
  <c r="AZ1116" i="16"/>
  <c r="BP1116" i="16"/>
  <c r="AJ1114" i="16"/>
  <c r="AZ1114" i="16"/>
  <c r="BP1114" i="16"/>
  <c r="AJ1112" i="16"/>
  <c r="AZ1112" i="16"/>
  <c r="BP1112" i="16"/>
  <c r="AJ1110" i="16"/>
  <c r="AZ1110" i="16"/>
  <c r="BP1110" i="16"/>
  <c r="AJ1108" i="16"/>
  <c r="AZ1108" i="16"/>
  <c r="BP1108" i="16"/>
  <c r="AJ1106" i="16"/>
  <c r="AZ1106" i="16"/>
  <c r="BP1106" i="16"/>
  <c r="AJ1104" i="16"/>
  <c r="AZ1104" i="16"/>
  <c r="BP1104" i="16"/>
  <c r="AJ1102" i="16"/>
  <c r="AZ1102" i="16"/>
  <c r="BP1102" i="16"/>
  <c r="AJ1100" i="16"/>
  <c r="AZ1100" i="16"/>
  <c r="BP1100" i="16"/>
  <c r="AJ1098" i="16"/>
  <c r="AZ1098" i="16"/>
  <c r="BP1098" i="16"/>
  <c r="AJ1096" i="16"/>
  <c r="AZ1096" i="16"/>
  <c r="BP1096" i="16"/>
  <c r="AJ1094" i="16"/>
  <c r="AZ1094" i="16"/>
  <c r="BP1094" i="16"/>
  <c r="AJ1092" i="16"/>
  <c r="AZ1092" i="16"/>
  <c r="BP1092" i="16"/>
  <c r="AJ1090" i="16"/>
  <c r="AZ1090" i="16"/>
  <c r="BP1090" i="16"/>
  <c r="AJ1088" i="16"/>
  <c r="AZ1088" i="16"/>
  <c r="BP1088" i="16"/>
  <c r="AJ1086" i="16"/>
  <c r="AZ1086" i="16"/>
  <c r="BP1086" i="16"/>
  <c r="AJ1084" i="16"/>
  <c r="AZ1084" i="16"/>
  <c r="BP1084" i="16"/>
  <c r="AJ1082" i="16"/>
  <c r="AZ1082" i="16"/>
  <c r="BP1082" i="16"/>
  <c r="AJ1080" i="16"/>
  <c r="AZ1080" i="16"/>
  <c r="BP1080" i="16"/>
  <c r="AJ1078" i="16"/>
  <c r="AZ1078" i="16"/>
  <c r="BP1078" i="16"/>
  <c r="AJ1076" i="16"/>
  <c r="AZ1076" i="16"/>
  <c r="BP1076" i="16"/>
  <c r="AJ1074" i="16"/>
  <c r="AZ1074" i="16"/>
  <c r="BP1074" i="16"/>
  <c r="AJ1072" i="16"/>
  <c r="AZ1072" i="16"/>
  <c r="BP1072" i="16"/>
  <c r="AJ1070" i="16"/>
  <c r="AZ1070" i="16"/>
  <c r="BP1070" i="16"/>
  <c r="AJ1068" i="16"/>
  <c r="AZ1068" i="16"/>
  <c r="BP1068" i="16"/>
  <c r="AJ1066" i="16"/>
  <c r="AZ1066" i="16"/>
  <c r="BP1066" i="16"/>
  <c r="AJ1063" i="16"/>
  <c r="AZ1063" i="16"/>
  <c r="BP1063" i="16"/>
  <c r="AJ1061" i="16"/>
  <c r="AZ1061" i="16"/>
  <c r="BP1061" i="16"/>
  <c r="AJ1059" i="16"/>
  <c r="AZ1059" i="16"/>
  <c r="BP1059" i="16"/>
  <c r="AJ1057" i="16"/>
  <c r="AZ1057" i="16"/>
  <c r="BP1057" i="16"/>
  <c r="AJ1055" i="16"/>
  <c r="AZ1055" i="16"/>
  <c r="BP1055" i="16"/>
  <c r="AJ1053" i="16"/>
  <c r="AZ1053" i="16"/>
  <c r="BP1053" i="16"/>
  <c r="AJ1051" i="16"/>
  <c r="AZ1051" i="16"/>
  <c r="BP1051" i="16"/>
  <c r="AJ1049" i="16"/>
  <c r="AZ1049" i="16"/>
  <c r="BP1049" i="16"/>
  <c r="AJ1047" i="16"/>
  <c r="AZ1047" i="16"/>
  <c r="BP1047" i="16"/>
  <c r="AJ1045" i="16"/>
  <c r="AZ1045" i="16"/>
  <c r="BP1045" i="16"/>
  <c r="AJ1043" i="16"/>
  <c r="AZ1043" i="16"/>
  <c r="BP1043" i="16"/>
  <c r="AJ1041" i="16"/>
  <c r="AZ1041" i="16"/>
  <c r="BP1041" i="16"/>
  <c r="AJ1039" i="16"/>
  <c r="AZ1039" i="16"/>
  <c r="BP1039" i="16"/>
  <c r="AJ1037" i="16"/>
  <c r="AZ1037" i="16"/>
  <c r="BP1037" i="16"/>
  <c r="AJ1035" i="16"/>
  <c r="AZ1035" i="16"/>
  <c r="BP1035" i="16"/>
  <c r="AJ1033" i="16"/>
  <c r="AZ1033" i="16"/>
  <c r="BP1033" i="16"/>
  <c r="AJ1031" i="16"/>
  <c r="AZ1031" i="16"/>
  <c r="BP1031" i="16"/>
  <c r="AJ1029" i="16"/>
  <c r="AZ1029" i="16"/>
  <c r="BP1029" i="16"/>
  <c r="AJ1027" i="16"/>
  <c r="AZ1027" i="16"/>
  <c r="BP1027" i="16"/>
  <c r="AJ1025" i="16"/>
  <c r="AZ1025" i="16"/>
  <c r="BP1025" i="16"/>
  <c r="AJ1023" i="16"/>
  <c r="AZ1023" i="16"/>
  <c r="BP1023" i="16"/>
  <c r="AJ1021" i="16"/>
  <c r="AZ1021" i="16"/>
  <c r="BP1021" i="16"/>
  <c r="AJ1019" i="16"/>
  <c r="AZ1019" i="16"/>
  <c r="BP1019" i="16"/>
  <c r="AJ1017" i="16"/>
  <c r="AZ1017" i="16"/>
  <c r="BP1017" i="16"/>
  <c r="AJ1015" i="16"/>
  <c r="AZ1015" i="16"/>
  <c r="BP1015" i="16"/>
  <c r="AJ1013" i="16"/>
  <c r="AZ1013" i="16"/>
  <c r="BP1013" i="16"/>
  <c r="AJ1011" i="16"/>
  <c r="AZ1011" i="16"/>
  <c r="BP1011" i="16"/>
  <c r="AJ1009" i="16"/>
  <c r="AZ1009" i="16"/>
  <c r="BP1009" i="16"/>
  <c r="AJ1007" i="16"/>
  <c r="AZ1007" i="16"/>
  <c r="BP1007" i="16"/>
  <c r="AJ1005" i="16"/>
  <c r="AZ1005" i="16"/>
  <c r="BP1005" i="16"/>
  <c r="AJ1003" i="16"/>
  <c r="AZ1003" i="16"/>
  <c r="BP1003" i="16"/>
  <c r="AJ1001" i="16"/>
  <c r="AZ1001" i="16"/>
  <c r="BP1001" i="16"/>
  <c r="AJ999" i="16"/>
  <c r="AZ999" i="16"/>
  <c r="BP999" i="16"/>
  <c r="AJ997" i="16"/>
  <c r="AZ997" i="16"/>
  <c r="BP997" i="16"/>
  <c r="AJ995" i="16"/>
  <c r="AZ995" i="16"/>
  <c r="BP995" i="16"/>
  <c r="AJ993" i="16"/>
  <c r="AZ993" i="16"/>
  <c r="BP993" i="16"/>
  <c r="AJ991" i="16"/>
  <c r="AZ991" i="16"/>
  <c r="BP991" i="16"/>
  <c r="AJ989" i="16"/>
  <c r="AZ989" i="16"/>
  <c r="BP989" i="16"/>
  <c r="AJ985" i="16"/>
  <c r="AZ985" i="16"/>
  <c r="BP985" i="16"/>
  <c r="AJ983" i="16"/>
  <c r="AZ983" i="16"/>
  <c r="BP983" i="16"/>
  <c r="AJ981" i="16"/>
  <c r="AZ981" i="16"/>
  <c r="BP981" i="16"/>
  <c r="AJ979" i="16"/>
  <c r="AZ979" i="16"/>
  <c r="BP979" i="16"/>
  <c r="AJ977" i="16"/>
  <c r="AZ977" i="16"/>
  <c r="BP977" i="16"/>
  <c r="AJ975" i="16"/>
  <c r="AZ975" i="16"/>
  <c r="BP975" i="16"/>
  <c r="AJ973" i="16"/>
  <c r="AZ973" i="16"/>
  <c r="BP973" i="16"/>
  <c r="AJ971" i="16"/>
  <c r="AZ971" i="16"/>
  <c r="BP971" i="16"/>
  <c r="AJ969" i="16"/>
  <c r="AZ969" i="16"/>
  <c r="BP969" i="16"/>
  <c r="AJ967" i="16"/>
  <c r="AZ967" i="16"/>
  <c r="BP967" i="16"/>
  <c r="AJ965" i="16"/>
  <c r="AZ965" i="16"/>
  <c r="BP965" i="16"/>
  <c r="AJ963" i="16"/>
  <c r="AZ963" i="16"/>
  <c r="BP963" i="16"/>
  <c r="AJ961" i="16"/>
  <c r="AZ961" i="16"/>
  <c r="BP961" i="16"/>
  <c r="AJ959" i="16"/>
  <c r="AZ959" i="16"/>
  <c r="BP959" i="16"/>
  <c r="AJ957" i="16"/>
  <c r="AZ957" i="16"/>
  <c r="BP957" i="16"/>
  <c r="AJ954" i="16"/>
  <c r="AZ954" i="16"/>
  <c r="BP954" i="16"/>
  <c r="AJ952" i="16"/>
  <c r="AZ952" i="16"/>
  <c r="BP952" i="16"/>
  <c r="AJ950" i="16"/>
  <c r="AZ950" i="16"/>
  <c r="BP950" i="16"/>
  <c r="AJ948" i="16"/>
  <c r="AZ948" i="16"/>
  <c r="BP948" i="16"/>
  <c r="AJ946" i="16"/>
  <c r="AZ946" i="16"/>
  <c r="BP946" i="16"/>
  <c r="AJ944" i="16"/>
  <c r="AZ944" i="16"/>
  <c r="BP944" i="16"/>
  <c r="AJ942" i="16"/>
  <c r="AZ942" i="16"/>
  <c r="BP942" i="16"/>
  <c r="BP940" i="16"/>
  <c r="AJ940" i="16"/>
  <c r="AZ940" i="16"/>
  <c r="AJ938" i="16"/>
  <c r="AZ938" i="16"/>
  <c r="BP938" i="16"/>
  <c r="BP936" i="16"/>
  <c r="AJ936" i="16"/>
  <c r="AZ936" i="16"/>
  <c r="AJ932" i="16"/>
  <c r="AZ932" i="16"/>
  <c r="BP932" i="16"/>
  <c r="AJ930" i="16"/>
  <c r="AZ930" i="16"/>
  <c r="BP930" i="16"/>
  <c r="BP928" i="16"/>
  <c r="AJ928" i="16"/>
  <c r="AZ928" i="16"/>
  <c r="AJ926" i="16"/>
  <c r="AZ926" i="16"/>
  <c r="BP926" i="16"/>
  <c r="AJ924" i="16"/>
  <c r="AZ924" i="16"/>
  <c r="BP924" i="16"/>
  <c r="AJ922" i="16"/>
  <c r="AZ922" i="16"/>
  <c r="BP922" i="16"/>
  <c r="AJ920" i="16"/>
  <c r="AZ920" i="16"/>
  <c r="BP920" i="16"/>
  <c r="AJ918" i="16"/>
  <c r="AZ918" i="16"/>
  <c r="BP918" i="16"/>
  <c r="AJ916" i="16"/>
  <c r="AZ916" i="16"/>
  <c r="BP916" i="16"/>
  <c r="AJ914" i="16"/>
  <c r="AZ914" i="16"/>
  <c r="BP914" i="16"/>
  <c r="AJ912" i="16"/>
  <c r="AZ912" i="16"/>
  <c r="BP912" i="16"/>
  <c r="AJ910" i="16"/>
  <c r="AZ910" i="16"/>
  <c r="BP910" i="16"/>
  <c r="AJ908" i="16"/>
  <c r="AZ908" i="16"/>
  <c r="BP908" i="16"/>
  <c r="AJ906" i="16"/>
  <c r="AZ906" i="16"/>
  <c r="BP906" i="16"/>
  <c r="AJ904" i="16"/>
  <c r="AZ904" i="16"/>
  <c r="BP904" i="16"/>
  <c r="AJ901" i="16"/>
  <c r="AZ901" i="16"/>
  <c r="BP901" i="16"/>
  <c r="AJ899" i="16"/>
  <c r="AZ899" i="16"/>
  <c r="BP899" i="16"/>
  <c r="BP897" i="16"/>
  <c r="AJ897" i="16"/>
  <c r="AZ897" i="16"/>
  <c r="AJ895" i="16"/>
  <c r="AZ895" i="16"/>
  <c r="BP895" i="16"/>
  <c r="AJ893" i="16"/>
  <c r="AZ893" i="16"/>
  <c r="BP893" i="16"/>
  <c r="AJ891" i="16"/>
  <c r="AZ891" i="16"/>
  <c r="BP891" i="16"/>
  <c r="AJ889" i="16"/>
  <c r="AZ889" i="16"/>
  <c r="BP889" i="16"/>
  <c r="AJ887" i="16"/>
  <c r="AZ887" i="16"/>
  <c r="BP887" i="16"/>
  <c r="AJ885" i="16"/>
  <c r="AZ885" i="16"/>
  <c r="BP885" i="16"/>
  <c r="AJ883" i="16"/>
  <c r="AZ883" i="16"/>
  <c r="BP883" i="16"/>
  <c r="AJ881" i="16"/>
  <c r="AZ881" i="16"/>
  <c r="BP881" i="16"/>
  <c r="AJ879" i="16"/>
  <c r="AZ879" i="16"/>
  <c r="BP879" i="16"/>
  <c r="AJ877" i="16"/>
  <c r="AZ877" i="16"/>
  <c r="BP877" i="16"/>
  <c r="AJ875" i="16"/>
  <c r="AZ875" i="16"/>
  <c r="BP875" i="16"/>
  <c r="AJ873" i="16"/>
  <c r="AZ873" i="16"/>
  <c r="BP873" i="16"/>
  <c r="AJ871" i="16"/>
  <c r="AZ871" i="16"/>
  <c r="BP871" i="16"/>
  <c r="AJ869" i="16"/>
  <c r="AZ869" i="16"/>
  <c r="BP869" i="16"/>
  <c r="AJ867" i="16"/>
  <c r="AZ867" i="16"/>
  <c r="BP867" i="16"/>
  <c r="AJ865" i="16"/>
  <c r="AZ865" i="16"/>
  <c r="BP865" i="16"/>
  <c r="AJ863" i="16"/>
  <c r="AZ863" i="16"/>
  <c r="BP863" i="16"/>
  <c r="AJ861" i="16"/>
  <c r="AZ861" i="16"/>
  <c r="BP861" i="16"/>
  <c r="AJ859" i="16"/>
  <c r="AZ859" i="16"/>
  <c r="BP859" i="16"/>
  <c r="AZ857" i="16"/>
  <c r="AJ857" i="16"/>
  <c r="BP857" i="16"/>
  <c r="AZ855" i="16"/>
  <c r="AJ855" i="16"/>
  <c r="BP855" i="16"/>
  <c r="AZ853" i="16"/>
  <c r="AJ853" i="16"/>
  <c r="BP853" i="16"/>
  <c r="BP851" i="16"/>
  <c r="AJ851" i="16"/>
  <c r="AZ851" i="16"/>
  <c r="AZ849" i="16"/>
  <c r="AJ849" i="16"/>
  <c r="BP849" i="16"/>
  <c r="AJ847" i="16"/>
  <c r="AZ847" i="16"/>
  <c r="BP847" i="16"/>
  <c r="AZ845" i="16"/>
  <c r="AJ845" i="16"/>
  <c r="BP845" i="16"/>
  <c r="AJ843" i="16"/>
  <c r="AZ843" i="16"/>
  <c r="BP843" i="16"/>
  <c r="AJ841" i="16"/>
  <c r="AZ841" i="16"/>
  <c r="BP841" i="16"/>
  <c r="BP839" i="16"/>
  <c r="AZ839" i="16"/>
  <c r="AJ839" i="16"/>
  <c r="AZ837" i="16"/>
  <c r="AJ837" i="16"/>
  <c r="BP837" i="16"/>
  <c r="V1126" i="16"/>
  <c r="AJ1124" i="16"/>
  <c r="AZ1124" i="16"/>
  <c r="BP1124" i="16"/>
  <c r="AJ1122" i="16"/>
  <c r="AZ1122" i="16"/>
  <c r="BP1122" i="16"/>
  <c r="AJ1120" i="16"/>
  <c r="AZ1120" i="16"/>
  <c r="BP1120" i="16"/>
  <c r="AJ1119" i="16"/>
  <c r="AZ1119" i="16"/>
  <c r="BP1119" i="16"/>
  <c r="AJ1117" i="16"/>
  <c r="AZ1117" i="16"/>
  <c r="BP1117" i="16"/>
  <c r="AJ1115" i="16"/>
  <c r="AZ1115" i="16"/>
  <c r="BP1115" i="16"/>
  <c r="AJ1113" i="16"/>
  <c r="AZ1113" i="16"/>
  <c r="BP1113" i="16"/>
  <c r="AJ1111" i="16"/>
  <c r="AZ1111" i="16"/>
  <c r="BP1111" i="16"/>
  <c r="AJ1109" i="16"/>
  <c r="AZ1109" i="16"/>
  <c r="BP1109" i="16"/>
  <c r="AJ1107" i="16"/>
  <c r="AZ1107" i="16"/>
  <c r="BP1107" i="16"/>
  <c r="AJ1105" i="16"/>
  <c r="AZ1105" i="16"/>
  <c r="BP1105" i="16"/>
  <c r="AJ1103" i="16"/>
  <c r="AZ1103" i="16"/>
  <c r="BP1103" i="16"/>
  <c r="AJ1101" i="16"/>
  <c r="AZ1101" i="16"/>
  <c r="BP1101" i="16"/>
  <c r="AJ1099" i="16"/>
  <c r="AZ1099" i="16"/>
  <c r="BP1099" i="16"/>
  <c r="AJ1097" i="16"/>
  <c r="AZ1097" i="16"/>
  <c r="BP1097" i="16"/>
  <c r="AJ1095" i="16"/>
  <c r="AZ1095" i="16"/>
  <c r="BP1095" i="16"/>
  <c r="AJ1093" i="16"/>
  <c r="AZ1093" i="16"/>
  <c r="BP1093" i="16"/>
  <c r="AJ1091" i="16"/>
  <c r="AZ1091" i="16"/>
  <c r="BP1091" i="16"/>
  <c r="AJ1089" i="16"/>
  <c r="AZ1089" i="16"/>
  <c r="BP1089" i="16"/>
  <c r="AJ1087" i="16"/>
  <c r="AZ1087" i="16"/>
  <c r="BP1087" i="16"/>
  <c r="AJ1085" i="16"/>
  <c r="AZ1085" i="16"/>
  <c r="BP1085" i="16"/>
  <c r="AJ1083" i="16"/>
  <c r="AZ1083" i="16"/>
  <c r="BP1083" i="16"/>
  <c r="AJ1081" i="16"/>
  <c r="AZ1081" i="16"/>
  <c r="BP1081" i="16"/>
  <c r="AJ1079" i="16"/>
  <c r="AZ1079" i="16"/>
  <c r="BP1079" i="16"/>
  <c r="AJ1077" i="16"/>
  <c r="AZ1077" i="16"/>
  <c r="BP1077" i="16"/>
  <c r="AJ1075" i="16"/>
  <c r="AZ1075" i="16"/>
  <c r="BP1075" i="16"/>
  <c r="AJ1073" i="16"/>
  <c r="AZ1073" i="16"/>
  <c r="BP1073" i="16"/>
  <c r="AJ1071" i="16"/>
  <c r="AZ1071" i="16"/>
  <c r="BP1071" i="16"/>
  <c r="AJ1069" i="16"/>
  <c r="AZ1069" i="16"/>
  <c r="BP1069" i="16"/>
  <c r="AJ1067" i="16"/>
  <c r="AZ1067" i="16"/>
  <c r="BP1067" i="16"/>
  <c r="AJ1065" i="16"/>
  <c r="BP1065" i="16"/>
  <c r="AZ1065" i="16"/>
  <c r="AZ1064" i="16"/>
  <c r="AJ1064" i="16"/>
  <c r="BP1064" i="16"/>
  <c r="AJ1062" i="16"/>
  <c r="AZ1062" i="16"/>
  <c r="BP1062" i="16"/>
  <c r="AJ1060" i="16"/>
  <c r="AZ1060" i="16"/>
  <c r="BP1060" i="16"/>
  <c r="AJ1056" i="16"/>
  <c r="AZ1056" i="16"/>
  <c r="BP1056" i="16"/>
  <c r="AJ1054" i="16"/>
  <c r="AZ1054" i="16"/>
  <c r="BP1054" i="16"/>
  <c r="AJ1052" i="16"/>
  <c r="AZ1052" i="16"/>
  <c r="BP1052" i="16"/>
  <c r="AJ1050" i="16"/>
  <c r="AZ1050" i="16"/>
  <c r="BP1050" i="16"/>
  <c r="AJ1048" i="16"/>
  <c r="AZ1048" i="16"/>
  <c r="BP1048" i="16"/>
  <c r="AJ1046" i="16"/>
  <c r="AZ1046" i="16"/>
  <c r="BP1046" i="16"/>
  <c r="AJ1044" i="16"/>
  <c r="AZ1044" i="16"/>
  <c r="BP1044" i="16"/>
  <c r="AJ1042" i="16"/>
  <c r="AZ1042" i="16"/>
  <c r="BP1042" i="16"/>
  <c r="AJ1040" i="16"/>
  <c r="AZ1040" i="16"/>
  <c r="BP1040" i="16"/>
  <c r="AJ1038" i="16"/>
  <c r="AZ1038" i="16"/>
  <c r="BP1038" i="16"/>
  <c r="AJ1036" i="16"/>
  <c r="AZ1036" i="16"/>
  <c r="BP1036" i="16"/>
  <c r="AJ1034" i="16"/>
  <c r="AZ1034" i="16"/>
  <c r="BP1034" i="16"/>
  <c r="AJ1032" i="16"/>
  <c r="AZ1032" i="16"/>
  <c r="BP1032" i="16"/>
  <c r="AJ1030" i="16"/>
  <c r="AZ1030" i="16"/>
  <c r="BP1030" i="16"/>
  <c r="AJ1028" i="16"/>
  <c r="AZ1028" i="16"/>
  <c r="BP1028" i="16"/>
  <c r="AJ1026" i="16"/>
  <c r="AZ1026" i="16"/>
  <c r="BP1026" i="16"/>
  <c r="AJ1024" i="16"/>
  <c r="AZ1024" i="16"/>
  <c r="BP1024" i="16"/>
  <c r="AJ1022" i="16"/>
  <c r="AZ1022" i="16"/>
  <c r="BP1022" i="16"/>
  <c r="AJ1020" i="16"/>
  <c r="AZ1020" i="16"/>
  <c r="BP1020" i="16"/>
  <c r="AJ1018" i="16"/>
  <c r="AZ1018" i="16"/>
  <c r="BP1018" i="16"/>
  <c r="AJ1016" i="16"/>
  <c r="AZ1016" i="16"/>
  <c r="BP1016" i="16"/>
  <c r="AJ1014" i="16"/>
  <c r="AZ1014" i="16"/>
  <c r="BP1014" i="16"/>
  <c r="AJ1012" i="16"/>
  <c r="AZ1012" i="16"/>
  <c r="BP1012" i="16"/>
  <c r="AJ1010" i="16"/>
  <c r="AZ1010" i="16"/>
  <c r="BP1010" i="16"/>
  <c r="AJ1008" i="16"/>
  <c r="AZ1008" i="16"/>
  <c r="BP1008" i="16"/>
  <c r="AJ1006" i="16"/>
  <c r="AZ1006" i="16"/>
  <c r="BP1006" i="16"/>
  <c r="AJ1004" i="16"/>
  <c r="AZ1004" i="16"/>
  <c r="BP1004" i="16"/>
  <c r="AJ1002" i="16"/>
  <c r="AZ1002" i="16"/>
  <c r="BP1002" i="16"/>
  <c r="AJ1000" i="16"/>
  <c r="AZ1000" i="16"/>
  <c r="BP1000" i="16"/>
  <c r="AJ998" i="16"/>
  <c r="AZ998" i="16"/>
  <c r="BP998" i="16"/>
  <c r="AJ996" i="16"/>
  <c r="AZ996" i="16"/>
  <c r="BP996" i="16"/>
  <c r="AJ994" i="16"/>
  <c r="AZ994" i="16"/>
  <c r="BP994" i="16"/>
  <c r="AJ992" i="16"/>
  <c r="AZ992" i="16"/>
  <c r="BP992" i="16"/>
  <c r="AJ990" i="16"/>
  <c r="AZ990" i="16"/>
  <c r="BP990" i="16"/>
  <c r="AJ988" i="16"/>
  <c r="AZ988" i="16"/>
  <c r="BP988" i="16"/>
  <c r="AJ987" i="16"/>
  <c r="AZ987" i="16"/>
  <c r="BP987" i="16"/>
  <c r="AJ986" i="16"/>
  <c r="AZ986" i="16"/>
  <c r="BP986" i="16"/>
  <c r="AJ984" i="16"/>
  <c r="AZ984" i="16"/>
  <c r="BP984" i="16"/>
  <c r="AJ982" i="16"/>
  <c r="AZ982" i="16"/>
  <c r="BP982" i="16"/>
  <c r="AJ980" i="16"/>
  <c r="AZ980" i="16"/>
  <c r="BP980" i="16"/>
  <c r="AJ978" i="16"/>
  <c r="AZ978" i="16"/>
  <c r="BP978" i="16"/>
  <c r="AJ976" i="16"/>
  <c r="AZ976" i="16"/>
  <c r="BP976" i="16"/>
  <c r="AJ974" i="16"/>
  <c r="AZ974" i="16"/>
  <c r="BP974" i="16"/>
  <c r="AJ972" i="16"/>
  <c r="AZ972" i="16"/>
  <c r="BP972" i="16"/>
  <c r="AJ970" i="16"/>
  <c r="AZ970" i="16"/>
  <c r="BP970" i="16"/>
  <c r="AJ968" i="16"/>
  <c r="AZ968" i="16"/>
  <c r="BP968" i="16"/>
  <c r="AJ966" i="16"/>
  <c r="AZ966" i="16"/>
  <c r="BP966" i="16"/>
  <c r="AJ964" i="16"/>
  <c r="AZ964" i="16"/>
  <c r="BP964" i="16"/>
  <c r="AJ962" i="16"/>
  <c r="AZ962" i="16"/>
  <c r="BP962" i="16"/>
  <c r="AJ960" i="16"/>
  <c r="AZ960" i="16"/>
  <c r="BP960" i="16"/>
  <c r="AJ958" i="16"/>
  <c r="AZ958" i="16"/>
  <c r="BP958" i="16"/>
  <c r="AZ956" i="16"/>
  <c r="BP956" i="16"/>
  <c r="AJ956" i="16"/>
  <c r="BP955" i="16"/>
  <c r="AJ955" i="16"/>
  <c r="AZ955" i="16"/>
  <c r="AJ953" i="16"/>
  <c r="AZ953" i="16"/>
  <c r="BP953" i="16"/>
  <c r="AJ951" i="16"/>
  <c r="AZ951" i="16"/>
  <c r="BP951" i="16"/>
  <c r="AJ949" i="16"/>
  <c r="AZ949" i="16"/>
  <c r="BP949" i="16"/>
  <c r="AJ947" i="16"/>
  <c r="AZ947" i="16"/>
  <c r="BP947" i="16"/>
  <c r="AZ945" i="16"/>
  <c r="BP945" i="16"/>
  <c r="AJ945" i="16"/>
  <c r="AJ943" i="16"/>
  <c r="AZ943" i="16"/>
  <c r="BP943" i="16"/>
  <c r="AJ941" i="16"/>
  <c r="AZ941" i="16"/>
  <c r="BP941" i="16"/>
  <c r="AJ939" i="16"/>
  <c r="AZ939" i="16"/>
  <c r="BP939" i="16"/>
  <c r="AJ937" i="16"/>
  <c r="AZ937" i="16"/>
  <c r="BP937" i="16"/>
  <c r="AJ935" i="16"/>
  <c r="AZ935" i="16"/>
  <c r="BP935" i="16"/>
  <c r="AJ934" i="16"/>
  <c r="AZ934" i="16"/>
  <c r="BP934" i="16"/>
  <c r="AZ933" i="16"/>
  <c r="BP933" i="16"/>
  <c r="AJ933" i="16"/>
  <c r="AJ931" i="16"/>
  <c r="AZ931" i="16"/>
  <c r="BP931" i="16"/>
  <c r="AZ929" i="16"/>
  <c r="BP929" i="16"/>
  <c r="AJ929" i="16"/>
  <c r="AJ927" i="16"/>
  <c r="AZ927" i="16"/>
  <c r="BP927" i="16"/>
  <c r="AJ925" i="16"/>
  <c r="AZ925" i="16"/>
  <c r="BP925" i="16"/>
  <c r="AJ923" i="16"/>
  <c r="AZ923" i="16"/>
  <c r="BP923" i="16"/>
  <c r="AJ921" i="16"/>
  <c r="AZ921" i="16"/>
  <c r="BP921" i="16"/>
  <c r="AJ919" i="16"/>
  <c r="AZ919" i="16"/>
  <c r="BP919" i="16"/>
  <c r="AJ917" i="16"/>
  <c r="AZ917" i="16"/>
  <c r="BP917" i="16"/>
  <c r="AJ915" i="16"/>
  <c r="AZ915" i="16"/>
  <c r="BP915" i="16"/>
  <c r="AJ913" i="16"/>
  <c r="AZ913" i="16"/>
  <c r="BP913" i="16"/>
  <c r="AJ911" i="16"/>
  <c r="AZ911" i="16"/>
  <c r="BP911" i="16"/>
  <c r="AJ909" i="16"/>
  <c r="AZ909" i="16"/>
  <c r="BP909" i="16"/>
  <c r="AJ907" i="16"/>
  <c r="AZ907" i="16"/>
  <c r="BP907" i="16"/>
  <c r="AJ905" i="16"/>
  <c r="AZ905" i="16"/>
  <c r="BP905" i="16"/>
  <c r="AJ903" i="16"/>
  <c r="AZ903" i="16"/>
  <c r="BP903" i="16"/>
  <c r="AJ902" i="16"/>
  <c r="AZ902" i="16"/>
  <c r="BP902" i="16"/>
  <c r="AJ900" i="16"/>
  <c r="AZ900" i="16"/>
  <c r="BP900" i="16"/>
  <c r="AJ898" i="16"/>
  <c r="AZ898" i="16"/>
  <c r="BP898" i="16"/>
  <c r="AJ896" i="16"/>
  <c r="AZ896" i="16"/>
  <c r="BP896" i="16"/>
  <c r="AJ894" i="16"/>
  <c r="AZ894" i="16"/>
  <c r="BP894" i="16"/>
  <c r="AJ892" i="16"/>
  <c r="AZ892" i="16"/>
  <c r="BP892" i="16"/>
  <c r="AJ890" i="16"/>
  <c r="AZ890" i="16"/>
  <c r="BP890" i="16"/>
  <c r="AJ888" i="16"/>
  <c r="AZ888" i="16"/>
  <c r="BP888" i="16"/>
  <c r="AJ886" i="16"/>
  <c r="AZ886" i="16"/>
  <c r="BP886" i="16"/>
  <c r="AJ884" i="16"/>
  <c r="AZ884" i="16"/>
  <c r="BP884" i="16"/>
  <c r="AJ882" i="16"/>
  <c r="AZ882" i="16"/>
  <c r="BP882" i="16"/>
  <c r="AJ880" i="16"/>
  <c r="AZ880" i="16"/>
  <c r="BP880" i="16"/>
  <c r="AJ878" i="16"/>
  <c r="AZ878" i="16"/>
  <c r="BP878" i="16"/>
  <c r="AJ876" i="16"/>
  <c r="AZ876" i="16"/>
  <c r="BP876" i="16"/>
  <c r="AJ874" i="16"/>
  <c r="AZ874" i="16"/>
  <c r="BP874" i="16"/>
  <c r="AJ872" i="16"/>
  <c r="AZ872" i="16"/>
  <c r="BP872" i="16"/>
  <c r="AJ870" i="16"/>
  <c r="AZ870" i="16"/>
  <c r="BP870" i="16"/>
  <c r="AJ868" i="16"/>
  <c r="AZ868" i="16"/>
  <c r="BP868" i="16"/>
  <c r="AJ866" i="16"/>
  <c r="AZ866" i="16"/>
  <c r="BP866" i="16"/>
  <c r="AJ864" i="16"/>
  <c r="AZ864" i="16"/>
  <c r="BP864" i="16"/>
  <c r="AJ862" i="16"/>
  <c r="AZ862" i="16"/>
  <c r="BP862" i="16"/>
  <c r="AJ860" i="16"/>
  <c r="AZ860" i="16"/>
  <c r="BP860" i="16"/>
  <c r="AJ858" i="16"/>
  <c r="AZ858" i="16"/>
  <c r="BP858" i="16"/>
  <c r="AJ856" i="16"/>
  <c r="BP856" i="16"/>
  <c r="AZ856" i="16"/>
  <c r="AJ854" i="16"/>
  <c r="BP854" i="16"/>
  <c r="AZ854" i="16"/>
  <c r="AJ852" i="16"/>
  <c r="BP852" i="16"/>
  <c r="AZ852" i="16"/>
  <c r="AJ850" i="16"/>
  <c r="BP850" i="16"/>
  <c r="AZ850" i="16"/>
  <c r="AJ848" i="16"/>
  <c r="BP848" i="16"/>
  <c r="AZ848" i="16"/>
  <c r="AJ846" i="16"/>
  <c r="BP846" i="16"/>
  <c r="AZ846" i="16"/>
  <c r="AJ844" i="16"/>
  <c r="BP844" i="16"/>
  <c r="AZ844" i="16"/>
  <c r="AJ842" i="16"/>
  <c r="BP842" i="16"/>
  <c r="AZ842" i="16"/>
  <c r="AJ840" i="16"/>
  <c r="AZ840" i="16"/>
  <c r="BP840" i="16"/>
  <c r="AJ838" i="16"/>
  <c r="BP838" i="16"/>
  <c r="AZ838" i="16"/>
  <c r="D836" i="16"/>
  <c r="E836" i="16"/>
  <c r="F836" i="16"/>
  <c r="G836" i="16"/>
  <c r="H836" i="16" s="1"/>
  <c r="K836" i="16"/>
  <c r="D837" i="16"/>
  <c r="E837" i="16"/>
  <c r="F837" i="16"/>
  <c r="G837" i="16"/>
  <c r="K837" i="16"/>
  <c r="D838" i="16"/>
  <c r="E838" i="16"/>
  <c r="F838" i="16"/>
  <c r="G838" i="16"/>
  <c r="H838" i="16" s="1"/>
  <c r="K838" i="16"/>
  <c r="D839" i="16"/>
  <c r="E839" i="16"/>
  <c r="F839" i="16"/>
  <c r="G839" i="16"/>
  <c r="K839" i="16"/>
  <c r="D840" i="16"/>
  <c r="E840" i="16"/>
  <c r="F840" i="16"/>
  <c r="G840" i="16"/>
  <c r="H840" i="16" s="1"/>
  <c r="K840" i="16"/>
  <c r="D841" i="16"/>
  <c r="E841" i="16"/>
  <c r="F841" i="16"/>
  <c r="G841" i="16"/>
  <c r="K841" i="16"/>
  <c r="D842" i="16"/>
  <c r="E842" i="16"/>
  <c r="F842" i="16"/>
  <c r="G842" i="16"/>
  <c r="H842" i="16" s="1"/>
  <c r="K842" i="16"/>
  <c r="D843" i="16"/>
  <c r="E843" i="16"/>
  <c r="F843" i="16"/>
  <c r="G843" i="16"/>
  <c r="K843" i="16"/>
  <c r="D844" i="16"/>
  <c r="E844" i="16"/>
  <c r="F844" i="16"/>
  <c r="G844" i="16"/>
  <c r="H844" i="16" s="1"/>
  <c r="K844" i="16"/>
  <c r="D845" i="16"/>
  <c r="E845" i="16"/>
  <c r="F845" i="16"/>
  <c r="G845" i="16"/>
  <c r="K845" i="16"/>
  <c r="D846" i="16"/>
  <c r="E846" i="16"/>
  <c r="F846" i="16"/>
  <c r="G846" i="16"/>
  <c r="H846" i="16" s="1"/>
  <c r="K846" i="16"/>
  <c r="D847" i="16"/>
  <c r="E847" i="16"/>
  <c r="F847" i="16"/>
  <c r="G847" i="16"/>
  <c r="K847" i="16"/>
  <c r="D848" i="16"/>
  <c r="E848" i="16"/>
  <c r="F848" i="16"/>
  <c r="G848" i="16"/>
  <c r="H848" i="16" s="1"/>
  <c r="K848" i="16"/>
  <c r="D849" i="16"/>
  <c r="E849" i="16"/>
  <c r="F849" i="16"/>
  <c r="G849" i="16"/>
  <c r="K849" i="16"/>
  <c r="D850" i="16"/>
  <c r="E850" i="16"/>
  <c r="F850" i="16"/>
  <c r="G850" i="16"/>
  <c r="K850" i="16"/>
  <c r="D851" i="16"/>
  <c r="E851" i="16"/>
  <c r="F851" i="16"/>
  <c r="G851" i="16"/>
  <c r="K851" i="16"/>
  <c r="D852" i="16"/>
  <c r="E852" i="16"/>
  <c r="F852" i="16"/>
  <c r="G852" i="16"/>
  <c r="K852" i="16"/>
  <c r="D853" i="16"/>
  <c r="E853" i="16"/>
  <c r="F853" i="16"/>
  <c r="G853" i="16"/>
  <c r="K853" i="16"/>
  <c r="D854" i="16"/>
  <c r="E854" i="16"/>
  <c r="F854" i="16"/>
  <c r="G854" i="16"/>
  <c r="K854" i="16"/>
  <c r="D855" i="16"/>
  <c r="E855" i="16"/>
  <c r="F855" i="16"/>
  <c r="G855" i="16"/>
  <c r="K855" i="16"/>
  <c r="D856" i="16"/>
  <c r="E856" i="16"/>
  <c r="F856" i="16"/>
  <c r="G856" i="16"/>
  <c r="H856" i="16" s="1"/>
  <c r="K856" i="16"/>
  <c r="D857" i="16"/>
  <c r="E857" i="16"/>
  <c r="F857" i="16"/>
  <c r="G857" i="16"/>
  <c r="K857" i="16"/>
  <c r="D858" i="16"/>
  <c r="E858" i="16"/>
  <c r="F858" i="16"/>
  <c r="G858" i="16"/>
  <c r="H858" i="16" s="1"/>
  <c r="K858" i="16"/>
  <c r="D859" i="16"/>
  <c r="E859" i="16"/>
  <c r="F859" i="16"/>
  <c r="G859" i="16"/>
  <c r="K859" i="16"/>
  <c r="D860" i="16"/>
  <c r="E860" i="16"/>
  <c r="F860" i="16"/>
  <c r="G860" i="16"/>
  <c r="H860" i="16" s="1"/>
  <c r="K860" i="16"/>
  <c r="D861" i="16"/>
  <c r="E861" i="16"/>
  <c r="F861" i="16"/>
  <c r="G861" i="16"/>
  <c r="K861" i="16"/>
  <c r="D862" i="16"/>
  <c r="E862" i="16"/>
  <c r="F862" i="16"/>
  <c r="G862" i="16"/>
  <c r="H862" i="16" s="1"/>
  <c r="K862" i="16"/>
  <c r="D863" i="16"/>
  <c r="E863" i="16"/>
  <c r="F863" i="16"/>
  <c r="G863" i="16"/>
  <c r="K863" i="16"/>
  <c r="D864" i="16"/>
  <c r="E864" i="16"/>
  <c r="F864" i="16"/>
  <c r="G864" i="16"/>
  <c r="H864" i="16" s="1"/>
  <c r="K864" i="16"/>
  <c r="D865" i="16"/>
  <c r="E865" i="16"/>
  <c r="F865" i="16"/>
  <c r="G865" i="16"/>
  <c r="K865" i="16"/>
  <c r="D866" i="16"/>
  <c r="E866" i="16"/>
  <c r="F866" i="16"/>
  <c r="G866" i="16"/>
  <c r="H866" i="16" s="1"/>
  <c r="K866" i="16"/>
  <c r="D867" i="16"/>
  <c r="E867" i="16"/>
  <c r="F867" i="16"/>
  <c r="G867" i="16"/>
  <c r="K867" i="16"/>
  <c r="D868" i="16"/>
  <c r="E868" i="16"/>
  <c r="F868" i="16"/>
  <c r="G868" i="16"/>
  <c r="H868" i="16" s="1"/>
  <c r="K868" i="16"/>
  <c r="D869" i="16"/>
  <c r="E869" i="16"/>
  <c r="F869" i="16"/>
  <c r="G869" i="16"/>
  <c r="K869" i="16"/>
  <c r="D870" i="16"/>
  <c r="E870" i="16"/>
  <c r="F870" i="16"/>
  <c r="G870" i="16"/>
  <c r="H870" i="16" s="1"/>
  <c r="K870" i="16"/>
  <c r="D871" i="16"/>
  <c r="E871" i="16"/>
  <c r="F871" i="16"/>
  <c r="G871" i="16"/>
  <c r="K871" i="16"/>
  <c r="D872" i="16"/>
  <c r="E872" i="16"/>
  <c r="F872" i="16"/>
  <c r="G872" i="16"/>
  <c r="H872" i="16" s="1"/>
  <c r="K872" i="16"/>
  <c r="D873" i="16"/>
  <c r="E873" i="16"/>
  <c r="F873" i="16"/>
  <c r="G873" i="16"/>
  <c r="K873" i="16"/>
  <c r="D874" i="16"/>
  <c r="E874" i="16"/>
  <c r="F874" i="16"/>
  <c r="G874" i="16"/>
  <c r="H874" i="16" s="1"/>
  <c r="K874" i="16"/>
  <c r="D875" i="16"/>
  <c r="E875" i="16"/>
  <c r="F875" i="16"/>
  <c r="G875" i="16"/>
  <c r="K875" i="16"/>
  <c r="D876" i="16"/>
  <c r="E876" i="16"/>
  <c r="F876" i="16"/>
  <c r="G876" i="16"/>
  <c r="H876" i="16" s="1"/>
  <c r="K876" i="16"/>
  <c r="D877" i="16"/>
  <c r="E877" i="16"/>
  <c r="F877" i="16"/>
  <c r="G877" i="16"/>
  <c r="K877" i="16"/>
  <c r="D878" i="16"/>
  <c r="E878" i="16"/>
  <c r="F878" i="16"/>
  <c r="G878" i="16"/>
  <c r="H878" i="16" s="1"/>
  <c r="K878" i="16"/>
  <c r="D879" i="16"/>
  <c r="E879" i="16"/>
  <c r="F879" i="16"/>
  <c r="G879" i="16"/>
  <c r="K879" i="16"/>
  <c r="D880" i="16"/>
  <c r="E880" i="16"/>
  <c r="F880" i="16"/>
  <c r="G880" i="16"/>
  <c r="H880" i="16" s="1"/>
  <c r="K880" i="16"/>
  <c r="D881" i="16"/>
  <c r="E881" i="16"/>
  <c r="F881" i="16"/>
  <c r="G881" i="16"/>
  <c r="K881" i="16"/>
  <c r="D882" i="16"/>
  <c r="E882" i="16"/>
  <c r="F882" i="16"/>
  <c r="G882" i="16"/>
  <c r="H882" i="16" s="1"/>
  <c r="K882" i="16"/>
  <c r="D883" i="16"/>
  <c r="E883" i="16"/>
  <c r="F883" i="16"/>
  <c r="G883" i="16"/>
  <c r="K883" i="16"/>
  <c r="D884" i="16"/>
  <c r="E884" i="16"/>
  <c r="F884" i="16"/>
  <c r="G884" i="16"/>
  <c r="H884" i="16" s="1"/>
  <c r="K884" i="16"/>
  <c r="D885" i="16"/>
  <c r="E885" i="16"/>
  <c r="F885" i="16"/>
  <c r="G885" i="16"/>
  <c r="K885" i="16"/>
  <c r="D886" i="16"/>
  <c r="E886" i="16"/>
  <c r="F886" i="16"/>
  <c r="G886" i="16"/>
  <c r="H886" i="16" s="1"/>
  <c r="K886" i="16"/>
  <c r="D887" i="16"/>
  <c r="E887" i="16"/>
  <c r="F887" i="16"/>
  <c r="G887" i="16"/>
  <c r="K887" i="16"/>
  <c r="D888" i="16"/>
  <c r="E888" i="16"/>
  <c r="F888" i="16"/>
  <c r="G888" i="16"/>
  <c r="H888" i="16" s="1"/>
  <c r="K888" i="16"/>
  <c r="D889" i="16"/>
  <c r="E889" i="16"/>
  <c r="F889" i="16"/>
  <c r="G889" i="16"/>
  <c r="K889" i="16"/>
  <c r="D890" i="16"/>
  <c r="E890" i="16"/>
  <c r="F890" i="16"/>
  <c r="G890" i="16"/>
  <c r="H890" i="16" s="1"/>
  <c r="K890" i="16"/>
  <c r="D891" i="16"/>
  <c r="E891" i="16"/>
  <c r="F891" i="16"/>
  <c r="G891" i="16"/>
  <c r="K891" i="16"/>
  <c r="D892" i="16"/>
  <c r="E892" i="16"/>
  <c r="F892" i="16"/>
  <c r="G892" i="16"/>
  <c r="H892" i="16" s="1"/>
  <c r="K892" i="16"/>
  <c r="D893" i="16"/>
  <c r="E893" i="16"/>
  <c r="F893" i="16"/>
  <c r="G893" i="16"/>
  <c r="K893" i="16"/>
  <c r="D894" i="16"/>
  <c r="E894" i="16"/>
  <c r="F894" i="16"/>
  <c r="G894" i="16"/>
  <c r="H894" i="16" s="1"/>
  <c r="K894" i="16"/>
  <c r="D895" i="16"/>
  <c r="E895" i="16"/>
  <c r="F895" i="16"/>
  <c r="G895" i="16"/>
  <c r="K895" i="16"/>
  <c r="D896" i="16"/>
  <c r="E896" i="16"/>
  <c r="F896" i="16"/>
  <c r="G896" i="16"/>
  <c r="H896" i="16" s="1"/>
  <c r="K896" i="16"/>
  <c r="D897" i="16"/>
  <c r="E897" i="16"/>
  <c r="F897" i="16"/>
  <c r="G897" i="16"/>
  <c r="K897" i="16"/>
  <c r="D898" i="16"/>
  <c r="E898" i="16"/>
  <c r="F898" i="16"/>
  <c r="G898" i="16"/>
  <c r="H898" i="16" s="1"/>
  <c r="K898" i="16"/>
  <c r="D899" i="16"/>
  <c r="E899" i="16"/>
  <c r="F899" i="16"/>
  <c r="G899" i="16"/>
  <c r="K899" i="16"/>
  <c r="D900" i="16"/>
  <c r="E900" i="16"/>
  <c r="F900" i="16"/>
  <c r="G900" i="16"/>
  <c r="H900" i="16" s="1"/>
  <c r="K900" i="16"/>
  <c r="D901" i="16"/>
  <c r="E901" i="16"/>
  <c r="F901" i="16"/>
  <c r="G901" i="16"/>
  <c r="K901" i="16"/>
  <c r="D902" i="16"/>
  <c r="E902" i="16"/>
  <c r="F902" i="16"/>
  <c r="G902" i="16"/>
  <c r="H902" i="16" s="1"/>
  <c r="K902" i="16"/>
  <c r="D903" i="16"/>
  <c r="E903" i="16"/>
  <c r="F903" i="16"/>
  <c r="G903" i="16"/>
  <c r="K903" i="16"/>
  <c r="D904" i="16"/>
  <c r="E904" i="16"/>
  <c r="F904" i="16"/>
  <c r="G904" i="16"/>
  <c r="H904" i="16" s="1"/>
  <c r="K904" i="16"/>
  <c r="D905" i="16"/>
  <c r="E905" i="16"/>
  <c r="F905" i="16"/>
  <c r="G905" i="16"/>
  <c r="K905" i="16"/>
  <c r="D906" i="16"/>
  <c r="E906" i="16"/>
  <c r="F906" i="16"/>
  <c r="G906" i="16"/>
  <c r="H906" i="16" s="1"/>
  <c r="K906" i="16"/>
  <c r="D907" i="16"/>
  <c r="E907" i="16"/>
  <c r="F907" i="16"/>
  <c r="G907" i="16"/>
  <c r="K907" i="16"/>
  <c r="D908" i="16"/>
  <c r="E908" i="16"/>
  <c r="F908" i="16"/>
  <c r="G908" i="16"/>
  <c r="H908" i="16" s="1"/>
  <c r="K908" i="16"/>
  <c r="D909" i="16"/>
  <c r="E909" i="16"/>
  <c r="F909" i="16"/>
  <c r="G909" i="16"/>
  <c r="K909" i="16"/>
  <c r="D910" i="16"/>
  <c r="E910" i="16"/>
  <c r="F910" i="16"/>
  <c r="G910" i="16"/>
  <c r="H910" i="16" s="1"/>
  <c r="K910" i="16"/>
  <c r="D911" i="16"/>
  <c r="E911" i="16"/>
  <c r="F911" i="16"/>
  <c r="G911" i="16"/>
  <c r="K911" i="16"/>
  <c r="D912" i="16"/>
  <c r="E912" i="16"/>
  <c r="F912" i="16"/>
  <c r="G912" i="16"/>
  <c r="H912" i="16" s="1"/>
  <c r="K912" i="16"/>
  <c r="D913" i="16"/>
  <c r="E913" i="16"/>
  <c r="F913" i="16"/>
  <c r="G913" i="16"/>
  <c r="K913" i="16"/>
  <c r="D914" i="16"/>
  <c r="E914" i="16"/>
  <c r="F914" i="16"/>
  <c r="G914" i="16"/>
  <c r="H914" i="16" s="1"/>
  <c r="K914" i="16"/>
  <c r="D915" i="16"/>
  <c r="E915" i="16"/>
  <c r="F915" i="16"/>
  <c r="G915" i="16"/>
  <c r="K915" i="16"/>
  <c r="D916" i="16"/>
  <c r="E916" i="16"/>
  <c r="F916" i="16"/>
  <c r="G916" i="16"/>
  <c r="H916" i="16" s="1"/>
  <c r="K916" i="16"/>
  <c r="D917" i="16"/>
  <c r="E917" i="16"/>
  <c r="F917" i="16"/>
  <c r="G917" i="16"/>
  <c r="K917" i="16"/>
  <c r="D918" i="16"/>
  <c r="E918" i="16"/>
  <c r="F918" i="16"/>
  <c r="G918" i="16"/>
  <c r="H918" i="16" s="1"/>
  <c r="K918" i="16"/>
  <c r="D919" i="16"/>
  <c r="E919" i="16"/>
  <c r="F919" i="16"/>
  <c r="G919" i="16"/>
  <c r="K919" i="16"/>
  <c r="D920" i="16"/>
  <c r="E920" i="16"/>
  <c r="F920" i="16"/>
  <c r="G920" i="16"/>
  <c r="H920" i="16" s="1"/>
  <c r="K920" i="16"/>
  <c r="D921" i="16"/>
  <c r="E921" i="16"/>
  <c r="F921" i="16"/>
  <c r="G921" i="16"/>
  <c r="K921" i="16"/>
  <c r="D922" i="16"/>
  <c r="E922" i="16"/>
  <c r="F922" i="16"/>
  <c r="G922" i="16"/>
  <c r="H922" i="16" s="1"/>
  <c r="K922" i="16"/>
  <c r="D923" i="16"/>
  <c r="E923" i="16"/>
  <c r="F923" i="16"/>
  <c r="G923" i="16"/>
  <c r="K923" i="16"/>
  <c r="D924" i="16"/>
  <c r="E924" i="16"/>
  <c r="F924" i="16"/>
  <c r="G924" i="16"/>
  <c r="H924" i="16" s="1"/>
  <c r="K924" i="16"/>
  <c r="D925" i="16"/>
  <c r="E925" i="16"/>
  <c r="F925" i="16"/>
  <c r="G925" i="16"/>
  <c r="K925" i="16"/>
  <c r="D926" i="16"/>
  <c r="E926" i="16"/>
  <c r="F926" i="16"/>
  <c r="G926" i="16"/>
  <c r="H926" i="16" s="1"/>
  <c r="K926" i="16"/>
  <c r="D927" i="16"/>
  <c r="E927" i="16"/>
  <c r="F927" i="16"/>
  <c r="G927" i="16"/>
  <c r="K927" i="16"/>
  <c r="D928" i="16"/>
  <c r="E928" i="16"/>
  <c r="F928" i="16"/>
  <c r="G928" i="16"/>
  <c r="H928" i="16" s="1"/>
  <c r="K928" i="16"/>
  <c r="D929" i="16"/>
  <c r="E929" i="16"/>
  <c r="F929" i="16"/>
  <c r="G929" i="16"/>
  <c r="K929" i="16"/>
  <c r="D930" i="16"/>
  <c r="E930" i="16"/>
  <c r="F930" i="16"/>
  <c r="G930" i="16"/>
  <c r="H930" i="16" s="1"/>
  <c r="K930" i="16"/>
  <c r="D931" i="16"/>
  <c r="E931" i="16"/>
  <c r="F931" i="16"/>
  <c r="G931" i="16"/>
  <c r="K931" i="16"/>
  <c r="D932" i="16"/>
  <c r="E932" i="16"/>
  <c r="F932" i="16"/>
  <c r="G932" i="16"/>
  <c r="H932" i="16" s="1"/>
  <c r="K932" i="16"/>
  <c r="D933" i="16"/>
  <c r="E933" i="16"/>
  <c r="F933" i="16"/>
  <c r="G933" i="16"/>
  <c r="K933" i="16"/>
  <c r="D934" i="16"/>
  <c r="E934" i="16"/>
  <c r="F934" i="16"/>
  <c r="G934" i="16"/>
  <c r="H934" i="16" s="1"/>
  <c r="K934" i="16"/>
  <c r="D935" i="16"/>
  <c r="E935" i="16"/>
  <c r="F935" i="16"/>
  <c r="G935" i="16"/>
  <c r="K935" i="16"/>
  <c r="D936" i="16"/>
  <c r="E936" i="16"/>
  <c r="F936" i="16"/>
  <c r="G936" i="16"/>
  <c r="H936" i="16" s="1"/>
  <c r="K936" i="16"/>
  <c r="D937" i="16"/>
  <c r="E937" i="16"/>
  <c r="F937" i="16"/>
  <c r="G937" i="16"/>
  <c r="K937" i="16"/>
  <c r="D938" i="16"/>
  <c r="E938" i="16"/>
  <c r="F938" i="16"/>
  <c r="G938" i="16"/>
  <c r="H938" i="16" s="1"/>
  <c r="K938" i="16"/>
  <c r="D939" i="16"/>
  <c r="E939" i="16"/>
  <c r="F939" i="16"/>
  <c r="G939" i="16"/>
  <c r="K939" i="16"/>
  <c r="D940" i="16"/>
  <c r="E940" i="16"/>
  <c r="F940" i="16"/>
  <c r="G940" i="16"/>
  <c r="H940" i="16" s="1"/>
  <c r="K940" i="16"/>
  <c r="D941" i="16"/>
  <c r="E941" i="16"/>
  <c r="F941" i="16"/>
  <c r="G941" i="16"/>
  <c r="K941" i="16"/>
  <c r="D942" i="16"/>
  <c r="E942" i="16"/>
  <c r="F942" i="16"/>
  <c r="G942" i="16"/>
  <c r="H942" i="16" s="1"/>
  <c r="K942" i="16"/>
  <c r="D943" i="16"/>
  <c r="E943" i="16"/>
  <c r="F943" i="16"/>
  <c r="G943" i="16"/>
  <c r="K943" i="16"/>
  <c r="D944" i="16"/>
  <c r="E944" i="16"/>
  <c r="F944" i="16"/>
  <c r="G944" i="16"/>
  <c r="H944" i="16" s="1"/>
  <c r="K944" i="16"/>
  <c r="D945" i="16"/>
  <c r="E945" i="16"/>
  <c r="F945" i="16"/>
  <c r="G945" i="16"/>
  <c r="K945" i="16"/>
  <c r="D946" i="16"/>
  <c r="E946" i="16"/>
  <c r="F946" i="16"/>
  <c r="G946" i="16"/>
  <c r="H946" i="16" s="1"/>
  <c r="K946" i="16"/>
  <c r="D947" i="16"/>
  <c r="E947" i="16"/>
  <c r="F947" i="16"/>
  <c r="G947" i="16"/>
  <c r="K947" i="16"/>
  <c r="D948" i="16"/>
  <c r="E948" i="16"/>
  <c r="F948" i="16"/>
  <c r="G948" i="16"/>
  <c r="H948" i="16" s="1"/>
  <c r="K948" i="16"/>
  <c r="D949" i="16"/>
  <c r="E949" i="16"/>
  <c r="F949" i="16"/>
  <c r="G949" i="16"/>
  <c r="K949" i="16"/>
  <c r="D950" i="16"/>
  <c r="E950" i="16"/>
  <c r="F950" i="16"/>
  <c r="G950" i="16"/>
  <c r="H950" i="16" s="1"/>
  <c r="K950" i="16"/>
  <c r="D951" i="16"/>
  <c r="E951" i="16"/>
  <c r="F951" i="16"/>
  <c r="G951" i="16"/>
  <c r="K951" i="16"/>
  <c r="D952" i="16"/>
  <c r="E952" i="16"/>
  <c r="F952" i="16"/>
  <c r="G952" i="16"/>
  <c r="H952" i="16" s="1"/>
  <c r="K952" i="16"/>
  <c r="D953" i="16"/>
  <c r="E953" i="16"/>
  <c r="F953" i="16"/>
  <c r="G953" i="16"/>
  <c r="K953" i="16"/>
  <c r="D954" i="16"/>
  <c r="E954" i="16"/>
  <c r="F954" i="16"/>
  <c r="G954" i="16"/>
  <c r="H954" i="16" s="1"/>
  <c r="K954" i="16"/>
  <c r="D955" i="16"/>
  <c r="E955" i="16"/>
  <c r="F955" i="16"/>
  <c r="G955" i="16"/>
  <c r="K955" i="16"/>
  <c r="D956" i="16"/>
  <c r="E956" i="16"/>
  <c r="F956" i="16"/>
  <c r="G956" i="16"/>
  <c r="H956" i="16" s="1"/>
  <c r="K956" i="16"/>
  <c r="D957" i="16"/>
  <c r="E957" i="16"/>
  <c r="F957" i="16"/>
  <c r="G957" i="16"/>
  <c r="K957" i="16"/>
  <c r="D958" i="16"/>
  <c r="E958" i="16"/>
  <c r="F958" i="16"/>
  <c r="G958" i="16"/>
  <c r="H958" i="16" s="1"/>
  <c r="K958" i="16"/>
  <c r="D959" i="16"/>
  <c r="E959" i="16"/>
  <c r="F959" i="16"/>
  <c r="G959" i="16"/>
  <c r="K959" i="16"/>
  <c r="D960" i="16"/>
  <c r="E960" i="16"/>
  <c r="F960" i="16"/>
  <c r="G960" i="16"/>
  <c r="H960" i="16" s="1"/>
  <c r="K960" i="16"/>
  <c r="D961" i="16"/>
  <c r="E961" i="16"/>
  <c r="F961" i="16"/>
  <c r="G961" i="16"/>
  <c r="K961" i="16"/>
  <c r="D962" i="16"/>
  <c r="E962" i="16"/>
  <c r="F962" i="16"/>
  <c r="G962" i="16"/>
  <c r="H962" i="16" s="1"/>
  <c r="K962" i="16"/>
  <c r="D963" i="16"/>
  <c r="E963" i="16"/>
  <c r="F963" i="16"/>
  <c r="G963" i="16"/>
  <c r="K963" i="16"/>
  <c r="D964" i="16"/>
  <c r="E964" i="16"/>
  <c r="F964" i="16"/>
  <c r="G964" i="16"/>
  <c r="H964" i="16" s="1"/>
  <c r="K964" i="16"/>
  <c r="D965" i="16"/>
  <c r="E965" i="16"/>
  <c r="F965" i="16"/>
  <c r="G965" i="16"/>
  <c r="K965" i="16"/>
  <c r="D966" i="16"/>
  <c r="E966" i="16"/>
  <c r="F966" i="16"/>
  <c r="G966" i="16"/>
  <c r="H966" i="16" s="1"/>
  <c r="K966" i="16"/>
  <c r="D967" i="16"/>
  <c r="E967" i="16"/>
  <c r="F967" i="16"/>
  <c r="G967" i="16"/>
  <c r="K967" i="16"/>
  <c r="D968" i="16"/>
  <c r="E968" i="16"/>
  <c r="F968" i="16"/>
  <c r="G968" i="16"/>
  <c r="H968" i="16" s="1"/>
  <c r="K968" i="16"/>
  <c r="D969" i="16"/>
  <c r="E969" i="16"/>
  <c r="F969" i="16"/>
  <c r="G969" i="16"/>
  <c r="K969" i="16"/>
  <c r="D970" i="16"/>
  <c r="E970" i="16"/>
  <c r="F970" i="16"/>
  <c r="G970" i="16"/>
  <c r="H970" i="16" s="1"/>
  <c r="K970" i="16"/>
  <c r="D971" i="16"/>
  <c r="E971" i="16"/>
  <c r="F971" i="16"/>
  <c r="G971" i="16"/>
  <c r="K971" i="16"/>
  <c r="D972" i="16"/>
  <c r="E972" i="16"/>
  <c r="F972" i="16"/>
  <c r="G972" i="16"/>
  <c r="H972" i="16" s="1"/>
  <c r="K972" i="16"/>
  <c r="D973" i="16"/>
  <c r="E973" i="16"/>
  <c r="F973" i="16"/>
  <c r="G973" i="16"/>
  <c r="K973" i="16"/>
  <c r="D974" i="16"/>
  <c r="E974" i="16"/>
  <c r="F974" i="16"/>
  <c r="G974" i="16"/>
  <c r="H974" i="16" s="1"/>
  <c r="K974" i="16"/>
  <c r="D975" i="16"/>
  <c r="E975" i="16"/>
  <c r="F975" i="16"/>
  <c r="G975" i="16"/>
  <c r="K975" i="16"/>
  <c r="D976" i="16"/>
  <c r="E976" i="16"/>
  <c r="F976" i="16"/>
  <c r="G976" i="16"/>
  <c r="H976" i="16" s="1"/>
  <c r="K976" i="16"/>
  <c r="D977" i="16"/>
  <c r="E977" i="16"/>
  <c r="F977" i="16"/>
  <c r="G977" i="16"/>
  <c r="K977" i="16"/>
  <c r="D978" i="16"/>
  <c r="E978" i="16"/>
  <c r="F978" i="16"/>
  <c r="G978" i="16"/>
  <c r="H978" i="16" s="1"/>
  <c r="K978" i="16"/>
  <c r="D979" i="16"/>
  <c r="E979" i="16"/>
  <c r="F979" i="16"/>
  <c r="G979" i="16"/>
  <c r="K979" i="16"/>
  <c r="D980" i="16"/>
  <c r="E980" i="16"/>
  <c r="F980" i="16"/>
  <c r="G980" i="16"/>
  <c r="H980" i="16" s="1"/>
  <c r="K980" i="16"/>
  <c r="D981" i="16"/>
  <c r="E981" i="16"/>
  <c r="F981" i="16"/>
  <c r="G981" i="16"/>
  <c r="K981" i="16"/>
  <c r="D982" i="16"/>
  <c r="E982" i="16"/>
  <c r="F982" i="16"/>
  <c r="G982" i="16"/>
  <c r="H982" i="16" s="1"/>
  <c r="K982" i="16"/>
  <c r="D983" i="16"/>
  <c r="E983" i="16"/>
  <c r="F983" i="16"/>
  <c r="G983" i="16"/>
  <c r="K983" i="16"/>
  <c r="D984" i="16"/>
  <c r="E984" i="16"/>
  <c r="F984" i="16"/>
  <c r="G984" i="16"/>
  <c r="H984" i="16" s="1"/>
  <c r="K984" i="16"/>
  <c r="D985" i="16"/>
  <c r="E985" i="16"/>
  <c r="F985" i="16"/>
  <c r="G985" i="16"/>
  <c r="K985" i="16"/>
  <c r="D986" i="16"/>
  <c r="E986" i="16"/>
  <c r="F986" i="16"/>
  <c r="G986" i="16"/>
  <c r="H986" i="16" s="1"/>
  <c r="K986" i="16"/>
  <c r="D987" i="16"/>
  <c r="E987" i="16"/>
  <c r="F987" i="16"/>
  <c r="G987" i="16"/>
  <c r="K987" i="16"/>
  <c r="D988" i="16"/>
  <c r="E988" i="16"/>
  <c r="F988" i="16"/>
  <c r="G988" i="16"/>
  <c r="H988" i="16" s="1"/>
  <c r="K988" i="16"/>
  <c r="D989" i="16"/>
  <c r="E989" i="16"/>
  <c r="F989" i="16"/>
  <c r="G989" i="16"/>
  <c r="K989" i="16"/>
  <c r="D990" i="16"/>
  <c r="E990" i="16"/>
  <c r="F990" i="16"/>
  <c r="G990" i="16"/>
  <c r="H990" i="16" s="1"/>
  <c r="K990" i="16"/>
  <c r="D991" i="16"/>
  <c r="E991" i="16"/>
  <c r="F991" i="16"/>
  <c r="G991" i="16"/>
  <c r="K991" i="16"/>
  <c r="D992" i="16"/>
  <c r="E992" i="16"/>
  <c r="F992" i="16"/>
  <c r="G992" i="16"/>
  <c r="H992" i="16" s="1"/>
  <c r="K992" i="16"/>
  <c r="D993" i="16"/>
  <c r="E993" i="16"/>
  <c r="F993" i="16"/>
  <c r="G993" i="16"/>
  <c r="K993" i="16"/>
  <c r="D994" i="16"/>
  <c r="E994" i="16"/>
  <c r="F994" i="16"/>
  <c r="G994" i="16"/>
  <c r="H994" i="16" s="1"/>
  <c r="K994" i="16"/>
  <c r="D995" i="16"/>
  <c r="E995" i="16"/>
  <c r="F995" i="16"/>
  <c r="G995" i="16"/>
  <c r="K995" i="16"/>
  <c r="D996" i="16"/>
  <c r="E996" i="16"/>
  <c r="F996" i="16"/>
  <c r="G996" i="16"/>
  <c r="H996" i="16" s="1"/>
  <c r="K996" i="16"/>
  <c r="D997" i="16"/>
  <c r="E997" i="16"/>
  <c r="F997" i="16"/>
  <c r="G997" i="16"/>
  <c r="K997" i="16"/>
  <c r="D998" i="16"/>
  <c r="E998" i="16"/>
  <c r="F998" i="16"/>
  <c r="G998" i="16"/>
  <c r="H998" i="16" s="1"/>
  <c r="K998" i="16"/>
  <c r="D999" i="16"/>
  <c r="E999" i="16"/>
  <c r="F999" i="16"/>
  <c r="G999" i="16"/>
  <c r="K999" i="16"/>
  <c r="D1000" i="16"/>
  <c r="E1000" i="16"/>
  <c r="F1000" i="16"/>
  <c r="G1000" i="16"/>
  <c r="H1000" i="16" s="1"/>
  <c r="K1000" i="16"/>
  <c r="D1001" i="16"/>
  <c r="E1001" i="16"/>
  <c r="F1001" i="16"/>
  <c r="G1001" i="16"/>
  <c r="K1001" i="16"/>
  <c r="D1002" i="16"/>
  <c r="E1002" i="16"/>
  <c r="F1002" i="16"/>
  <c r="G1002" i="16"/>
  <c r="H1002" i="16" s="1"/>
  <c r="K1002" i="16"/>
  <c r="D1003" i="16"/>
  <c r="E1003" i="16"/>
  <c r="F1003" i="16"/>
  <c r="G1003" i="16"/>
  <c r="K1003" i="16"/>
  <c r="D1004" i="16"/>
  <c r="E1004" i="16"/>
  <c r="F1004" i="16"/>
  <c r="G1004" i="16"/>
  <c r="H1004" i="16" s="1"/>
  <c r="K1004" i="16"/>
  <c r="D1005" i="16"/>
  <c r="E1005" i="16"/>
  <c r="F1005" i="16"/>
  <c r="G1005" i="16"/>
  <c r="K1005" i="16"/>
  <c r="D1006" i="16"/>
  <c r="E1006" i="16"/>
  <c r="F1006" i="16"/>
  <c r="G1006" i="16"/>
  <c r="H1006" i="16" s="1"/>
  <c r="K1006" i="16"/>
  <c r="D1007" i="16"/>
  <c r="E1007" i="16"/>
  <c r="F1007" i="16"/>
  <c r="G1007" i="16"/>
  <c r="K1007" i="16"/>
  <c r="D1008" i="16"/>
  <c r="E1008" i="16"/>
  <c r="F1008" i="16"/>
  <c r="G1008" i="16"/>
  <c r="H1008" i="16" s="1"/>
  <c r="K1008" i="16"/>
  <c r="D1009" i="16"/>
  <c r="E1009" i="16"/>
  <c r="F1009" i="16"/>
  <c r="G1009" i="16"/>
  <c r="K1009" i="16"/>
  <c r="D1010" i="16"/>
  <c r="E1010" i="16"/>
  <c r="F1010" i="16"/>
  <c r="G1010" i="16"/>
  <c r="H1010" i="16" s="1"/>
  <c r="K1010" i="16"/>
  <c r="D1011" i="16"/>
  <c r="E1011" i="16"/>
  <c r="F1011" i="16"/>
  <c r="G1011" i="16"/>
  <c r="K1011" i="16"/>
  <c r="D1012" i="16"/>
  <c r="E1012" i="16"/>
  <c r="F1012" i="16"/>
  <c r="G1012" i="16"/>
  <c r="H1012" i="16" s="1"/>
  <c r="K1012" i="16"/>
  <c r="D1013" i="16"/>
  <c r="E1013" i="16"/>
  <c r="F1013" i="16"/>
  <c r="G1013" i="16"/>
  <c r="K1013" i="16"/>
  <c r="D1014" i="16"/>
  <c r="E1014" i="16"/>
  <c r="F1014" i="16"/>
  <c r="G1014" i="16"/>
  <c r="H1014" i="16" s="1"/>
  <c r="K1014" i="16"/>
  <c r="D1015" i="16"/>
  <c r="E1015" i="16"/>
  <c r="F1015" i="16"/>
  <c r="G1015" i="16"/>
  <c r="K1015" i="16"/>
  <c r="D1016" i="16"/>
  <c r="E1016" i="16"/>
  <c r="F1016" i="16"/>
  <c r="G1016" i="16"/>
  <c r="H1016" i="16" s="1"/>
  <c r="K1016" i="16"/>
  <c r="D1017" i="16"/>
  <c r="E1017" i="16"/>
  <c r="F1017" i="16"/>
  <c r="G1017" i="16"/>
  <c r="K1017" i="16"/>
  <c r="D1018" i="16"/>
  <c r="E1018" i="16"/>
  <c r="F1018" i="16"/>
  <c r="G1018" i="16"/>
  <c r="H1018" i="16" s="1"/>
  <c r="K1018" i="16"/>
  <c r="D1019" i="16"/>
  <c r="E1019" i="16"/>
  <c r="F1019" i="16"/>
  <c r="G1019" i="16"/>
  <c r="K1019" i="16"/>
  <c r="D1020" i="16"/>
  <c r="E1020" i="16"/>
  <c r="F1020" i="16"/>
  <c r="G1020" i="16"/>
  <c r="H1020" i="16" s="1"/>
  <c r="K1020" i="16"/>
  <c r="D1021" i="16"/>
  <c r="E1021" i="16"/>
  <c r="F1021" i="16"/>
  <c r="G1021" i="16"/>
  <c r="K1021" i="16"/>
  <c r="D1022" i="16"/>
  <c r="E1022" i="16"/>
  <c r="F1022" i="16"/>
  <c r="G1022" i="16"/>
  <c r="H1022" i="16" s="1"/>
  <c r="K1022" i="16"/>
  <c r="D1023" i="16"/>
  <c r="E1023" i="16"/>
  <c r="F1023" i="16"/>
  <c r="G1023" i="16"/>
  <c r="K1023" i="16"/>
  <c r="D1024" i="16"/>
  <c r="E1024" i="16"/>
  <c r="F1024" i="16"/>
  <c r="G1024" i="16"/>
  <c r="H1024" i="16" s="1"/>
  <c r="K1024" i="16"/>
  <c r="D1025" i="16"/>
  <c r="E1025" i="16"/>
  <c r="F1025" i="16"/>
  <c r="G1025" i="16"/>
  <c r="K1025" i="16"/>
  <c r="D1026" i="16"/>
  <c r="E1026" i="16"/>
  <c r="F1026" i="16"/>
  <c r="G1026" i="16"/>
  <c r="H1026" i="16" s="1"/>
  <c r="K1026" i="16"/>
  <c r="D1027" i="16"/>
  <c r="E1027" i="16"/>
  <c r="F1027" i="16"/>
  <c r="G1027" i="16"/>
  <c r="K1027" i="16"/>
  <c r="D1028" i="16"/>
  <c r="E1028" i="16"/>
  <c r="F1028" i="16"/>
  <c r="G1028" i="16"/>
  <c r="H1028" i="16" s="1"/>
  <c r="K1028" i="16"/>
  <c r="D1029" i="16"/>
  <c r="E1029" i="16"/>
  <c r="F1029" i="16"/>
  <c r="G1029" i="16"/>
  <c r="K1029" i="16"/>
  <c r="D1030" i="16"/>
  <c r="E1030" i="16"/>
  <c r="F1030" i="16"/>
  <c r="G1030" i="16"/>
  <c r="H1030" i="16" s="1"/>
  <c r="K1030" i="16"/>
  <c r="D1031" i="16"/>
  <c r="E1031" i="16"/>
  <c r="F1031" i="16"/>
  <c r="G1031" i="16"/>
  <c r="K1031" i="16"/>
  <c r="D1032" i="16"/>
  <c r="E1032" i="16"/>
  <c r="F1032" i="16"/>
  <c r="G1032" i="16"/>
  <c r="H1032" i="16" s="1"/>
  <c r="K1032" i="16"/>
  <c r="D1033" i="16"/>
  <c r="E1033" i="16"/>
  <c r="F1033" i="16"/>
  <c r="G1033" i="16"/>
  <c r="K1033" i="16"/>
  <c r="D1034" i="16"/>
  <c r="E1034" i="16"/>
  <c r="F1034" i="16"/>
  <c r="G1034" i="16"/>
  <c r="H1034" i="16" s="1"/>
  <c r="K1034" i="16"/>
  <c r="D1035" i="16"/>
  <c r="E1035" i="16"/>
  <c r="F1035" i="16"/>
  <c r="G1035" i="16"/>
  <c r="K1035" i="16"/>
  <c r="D1036" i="16"/>
  <c r="E1036" i="16"/>
  <c r="F1036" i="16"/>
  <c r="G1036" i="16"/>
  <c r="H1036" i="16" s="1"/>
  <c r="K1036" i="16"/>
  <c r="D1037" i="16"/>
  <c r="E1037" i="16"/>
  <c r="F1037" i="16"/>
  <c r="G1037" i="16"/>
  <c r="K1037" i="16"/>
  <c r="D1038" i="16"/>
  <c r="E1038" i="16"/>
  <c r="F1038" i="16"/>
  <c r="G1038" i="16"/>
  <c r="H1038" i="16" s="1"/>
  <c r="K1038" i="16"/>
  <c r="D1039" i="16"/>
  <c r="E1039" i="16"/>
  <c r="F1039" i="16"/>
  <c r="G1039" i="16"/>
  <c r="K1039" i="16"/>
  <c r="D1040" i="16"/>
  <c r="E1040" i="16"/>
  <c r="F1040" i="16"/>
  <c r="G1040" i="16"/>
  <c r="H1040" i="16" s="1"/>
  <c r="K1040" i="16"/>
  <c r="D1041" i="16"/>
  <c r="E1041" i="16"/>
  <c r="F1041" i="16"/>
  <c r="G1041" i="16"/>
  <c r="K1041" i="16"/>
  <c r="D1042" i="16"/>
  <c r="E1042" i="16"/>
  <c r="F1042" i="16"/>
  <c r="G1042" i="16"/>
  <c r="H1042" i="16" s="1"/>
  <c r="K1042" i="16"/>
  <c r="D1043" i="16"/>
  <c r="E1043" i="16"/>
  <c r="F1043" i="16"/>
  <c r="G1043" i="16"/>
  <c r="K1043" i="16"/>
  <c r="D1044" i="16"/>
  <c r="E1044" i="16"/>
  <c r="F1044" i="16"/>
  <c r="G1044" i="16"/>
  <c r="H1044" i="16" s="1"/>
  <c r="K1044" i="16"/>
  <c r="D1045" i="16"/>
  <c r="E1045" i="16"/>
  <c r="F1045" i="16"/>
  <c r="G1045" i="16"/>
  <c r="K1045" i="16"/>
  <c r="D1046" i="16"/>
  <c r="E1046" i="16"/>
  <c r="F1046" i="16"/>
  <c r="G1046" i="16"/>
  <c r="H1046" i="16" s="1"/>
  <c r="K1046" i="16"/>
  <c r="D1047" i="16"/>
  <c r="E1047" i="16"/>
  <c r="F1047" i="16"/>
  <c r="G1047" i="16"/>
  <c r="K1047" i="16"/>
  <c r="D1048" i="16"/>
  <c r="E1048" i="16"/>
  <c r="F1048" i="16"/>
  <c r="G1048" i="16"/>
  <c r="H1048" i="16" s="1"/>
  <c r="K1048" i="16"/>
  <c r="D1049" i="16"/>
  <c r="E1049" i="16"/>
  <c r="F1049" i="16"/>
  <c r="G1049" i="16"/>
  <c r="K1049" i="16"/>
  <c r="D1050" i="16"/>
  <c r="E1050" i="16"/>
  <c r="F1050" i="16"/>
  <c r="G1050" i="16"/>
  <c r="H1050" i="16" s="1"/>
  <c r="K1050" i="16"/>
  <c r="D1051" i="16"/>
  <c r="E1051" i="16"/>
  <c r="F1051" i="16"/>
  <c r="G1051" i="16"/>
  <c r="K1051" i="16"/>
  <c r="D1052" i="16"/>
  <c r="E1052" i="16"/>
  <c r="F1052" i="16"/>
  <c r="G1052" i="16"/>
  <c r="H1052" i="16" s="1"/>
  <c r="K1052" i="16"/>
  <c r="D1053" i="16"/>
  <c r="E1053" i="16"/>
  <c r="F1053" i="16"/>
  <c r="G1053" i="16"/>
  <c r="K1053" i="16"/>
  <c r="D1054" i="16"/>
  <c r="E1054" i="16"/>
  <c r="F1054" i="16"/>
  <c r="G1054" i="16"/>
  <c r="H1054" i="16" s="1"/>
  <c r="K1054" i="16"/>
  <c r="D1055" i="16"/>
  <c r="E1055" i="16"/>
  <c r="F1055" i="16"/>
  <c r="G1055" i="16"/>
  <c r="K1055" i="16"/>
  <c r="D1056" i="16"/>
  <c r="E1056" i="16"/>
  <c r="F1056" i="16"/>
  <c r="G1056" i="16"/>
  <c r="H1056" i="16" s="1"/>
  <c r="K1056" i="16"/>
  <c r="D1057" i="16"/>
  <c r="E1057" i="16"/>
  <c r="F1057" i="16"/>
  <c r="G1057" i="16"/>
  <c r="K1057" i="16"/>
  <c r="E1058" i="16"/>
  <c r="G1058" i="16"/>
  <c r="D1059" i="16"/>
  <c r="E1059" i="16"/>
  <c r="F1059" i="16"/>
  <c r="G1059" i="16"/>
  <c r="K1059" i="16"/>
  <c r="D1060" i="16"/>
  <c r="E1060" i="16"/>
  <c r="F1060" i="16"/>
  <c r="G1060" i="16"/>
  <c r="K1060" i="16"/>
  <c r="D1061" i="16"/>
  <c r="E1061" i="16"/>
  <c r="F1061" i="16"/>
  <c r="G1061" i="16"/>
  <c r="K1061" i="16"/>
  <c r="D1062" i="16"/>
  <c r="E1062" i="16"/>
  <c r="F1062" i="16"/>
  <c r="G1062" i="16"/>
  <c r="K1062" i="16"/>
  <c r="D1063" i="16"/>
  <c r="E1063" i="16"/>
  <c r="F1063" i="16"/>
  <c r="G1063" i="16"/>
  <c r="K1063" i="16"/>
  <c r="D1064" i="16"/>
  <c r="E1064" i="16"/>
  <c r="F1064" i="16"/>
  <c r="G1064" i="16"/>
  <c r="K1064" i="16"/>
  <c r="D1065" i="16"/>
  <c r="E1065" i="16"/>
  <c r="F1065" i="16"/>
  <c r="G1065" i="16"/>
  <c r="K1065" i="16"/>
  <c r="D1066" i="16"/>
  <c r="E1066" i="16"/>
  <c r="F1066" i="16"/>
  <c r="G1066" i="16"/>
  <c r="K1066" i="16"/>
  <c r="D1067" i="16"/>
  <c r="E1067" i="16"/>
  <c r="F1067" i="16"/>
  <c r="G1067" i="16"/>
  <c r="K1067" i="16"/>
  <c r="D1068" i="16"/>
  <c r="E1068" i="16"/>
  <c r="F1068" i="16"/>
  <c r="G1068" i="16"/>
  <c r="K1068" i="16"/>
  <c r="D1069" i="16"/>
  <c r="E1069" i="16"/>
  <c r="F1069" i="16"/>
  <c r="G1069" i="16"/>
  <c r="K1069" i="16"/>
  <c r="D1070" i="16"/>
  <c r="E1070" i="16"/>
  <c r="F1070" i="16"/>
  <c r="G1070" i="16"/>
  <c r="K1070" i="16"/>
  <c r="D1071" i="16"/>
  <c r="E1071" i="16"/>
  <c r="F1071" i="16"/>
  <c r="G1071" i="16"/>
  <c r="K1071" i="16"/>
  <c r="D1072" i="16"/>
  <c r="E1072" i="16"/>
  <c r="F1072" i="16"/>
  <c r="G1072" i="16"/>
  <c r="K1072" i="16"/>
  <c r="D1073" i="16"/>
  <c r="E1073" i="16"/>
  <c r="F1073" i="16"/>
  <c r="G1073" i="16"/>
  <c r="K1073" i="16"/>
  <c r="D1074" i="16"/>
  <c r="E1074" i="16"/>
  <c r="F1074" i="16"/>
  <c r="G1074" i="16"/>
  <c r="K1074" i="16"/>
  <c r="D1075" i="16"/>
  <c r="E1075" i="16"/>
  <c r="F1075" i="16"/>
  <c r="G1075" i="16"/>
  <c r="K1075" i="16"/>
  <c r="D1076" i="16"/>
  <c r="E1076" i="16"/>
  <c r="F1076" i="16"/>
  <c r="G1076" i="16"/>
  <c r="K1076" i="16"/>
  <c r="D1077" i="16"/>
  <c r="E1077" i="16"/>
  <c r="F1077" i="16"/>
  <c r="G1077" i="16"/>
  <c r="K1077" i="16"/>
  <c r="D1078" i="16"/>
  <c r="E1078" i="16"/>
  <c r="F1078" i="16"/>
  <c r="G1078" i="16"/>
  <c r="K1078" i="16"/>
  <c r="D1079" i="16"/>
  <c r="E1079" i="16"/>
  <c r="F1079" i="16"/>
  <c r="G1079" i="16"/>
  <c r="K1079" i="16"/>
  <c r="D1080" i="16"/>
  <c r="E1080" i="16"/>
  <c r="F1080" i="16"/>
  <c r="G1080" i="16"/>
  <c r="K1080" i="16"/>
  <c r="D1081" i="16"/>
  <c r="E1081" i="16"/>
  <c r="F1081" i="16"/>
  <c r="G1081" i="16"/>
  <c r="K1081" i="16"/>
  <c r="D1082" i="16"/>
  <c r="E1082" i="16"/>
  <c r="F1082" i="16"/>
  <c r="G1082" i="16"/>
  <c r="K1082" i="16"/>
  <c r="D1083" i="16"/>
  <c r="E1083" i="16"/>
  <c r="F1083" i="16"/>
  <c r="G1083" i="16"/>
  <c r="K1083" i="16"/>
  <c r="D1084" i="16"/>
  <c r="E1084" i="16"/>
  <c r="F1084" i="16"/>
  <c r="G1084" i="16"/>
  <c r="K1084" i="16"/>
  <c r="D1085" i="16"/>
  <c r="E1085" i="16"/>
  <c r="F1085" i="16"/>
  <c r="G1085" i="16"/>
  <c r="K1085" i="16"/>
  <c r="D1086" i="16"/>
  <c r="E1086" i="16"/>
  <c r="F1086" i="16"/>
  <c r="G1086" i="16"/>
  <c r="K1086" i="16"/>
  <c r="D1087" i="16"/>
  <c r="E1087" i="16"/>
  <c r="F1087" i="16"/>
  <c r="G1087" i="16"/>
  <c r="K1087" i="16"/>
  <c r="D1088" i="16"/>
  <c r="E1088" i="16"/>
  <c r="F1088" i="16"/>
  <c r="G1088" i="16"/>
  <c r="K1088" i="16"/>
  <c r="D1089" i="16"/>
  <c r="E1089" i="16"/>
  <c r="F1089" i="16"/>
  <c r="G1089" i="16"/>
  <c r="K1089" i="16"/>
  <c r="D1090" i="16"/>
  <c r="E1090" i="16"/>
  <c r="F1090" i="16"/>
  <c r="G1090" i="16"/>
  <c r="K1090" i="16"/>
  <c r="D1091" i="16"/>
  <c r="E1091" i="16"/>
  <c r="F1091" i="16"/>
  <c r="G1091" i="16"/>
  <c r="K1091" i="16"/>
  <c r="D1092" i="16"/>
  <c r="E1092" i="16"/>
  <c r="F1092" i="16"/>
  <c r="G1092" i="16"/>
  <c r="K1092" i="16"/>
  <c r="D1093" i="16"/>
  <c r="E1093" i="16"/>
  <c r="F1093" i="16"/>
  <c r="G1093" i="16"/>
  <c r="K1093" i="16"/>
  <c r="D1094" i="16"/>
  <c r="E1094" i="16"/>
  <c r="F1094" i="16"/>
  <c r="G1094" i="16"/>
  <c r="K1094" i="16"/>
  <c r="D1095" i="16"/>
  <c r="E1095" i="16"/>
  <c r="F1095" i="16"/>
  <c r="G1095" i="16"/>
  <c r="K1095" i="16"/>
  <c r="D1096" i="16"/>
  <c r="E1096" i="16"/>
  <c r="F1096" i="16"/>
  <c r="G1096" i="16"/>
  <c r="K1096" i="16"/>
  <c r="D1097" i="16"/>
  <c r="E1097" i="16"/>
  <c r="F1097" i="16"/>
  <c r="G1097" i="16"/>
  <c r="K1097" i="16"/>
  <c r="D1098" i="16"/>
  <c r="E1098" i="16"/>
  <c r="F1098" i="16"/>
  <c r="G1098" i="16"/>
  <c r="K1098" i="16"/>
  <c r="D1099" i="16"/>
  <c r="E1099" i="16"/>
  <c r="F1099" i="16"/>
  <c r="G1099" i="16"/>
  <c r="K1099" i="16"/>
  <c r="D1100" i="16"/>
  <c r="E1100" i="16"/>
  <c r="F1100" i="16"/>
  <c r="G1100" i="16"/>
  <c r="K1100" i="16"/>
  <c r="D1101" i="16"/>
  <c r="E1101" i="16"/>
  <c r="F1101" i="16"/>
  <c r="G1101" i="16"/>
  <c r="K1101" i="16"/>
  <c r="D1102" i="16"/>
  <c r="E1102" i="16"/>
  <c r="F1102" i="16"/>
  <c r="G1102" i="16"/>
  <c r="K1102" i="16"/>
  <c r="D1103" i="16"/>
  <c r="E1103" i="16"/>
  <c r="F1103" i="16"/>
  <c r="G1103" i="16"/>
  <c r="K1103" i="16"/>
  <c r="D1104" i="16"/>
  <c r="E1104" i="16"/>
  <c r="F1104" i="16"/>
  <c r="G1104" i="16"/>
  <c r="K1104" i="16"/>
  <c r="D1105" i="16"/>
  <c r="E1105" i="16"/>
  <c r="F1105" i="16"/>
  <c r="G1105" i="16"/>
  <c r="K1105" i="16"/>
  <c r="D1106" i="16"/>
  <c r="E1106" i="16"/>
  <c r="F1106" i="16"/>
  <c r="G1106" i="16"/>
  <c r="K1106" i="16"/>
  <c r="D1107" i="16"/>
  <c r="E1107" i="16"/>
  <c r="F1107" i="16"/>
  <c r="G1107" i="16"/>
  <c r="K1107" i="16"/>
  <c r="D1108" i="16"/>
  <c r="E1108" i="16"/>
  <c r="F1108" i="16"/>
  <c r="G1108" i="16"/>
  <c r="K1108" i="16"/>
  <c r="D1109" i="16"/>
  <c r="E1109" i="16"/>
  <c r="F1109" i="16"/>
  <c r="G1109" i="16"/>
  <c r="K1109" i="16"/>
  <c r="D1110" i="16"/>
  <c r="E1110" i="16"/>
  <c r="F1110" i="16"/>
  <c r="G1110" i="16"/>
  <c r="K1110" i="16"/>
  <c r="D1111" i="16"/>
  <c r="E1111" i="16"/>
  <c r="F1111" i="16"/>
  <c r="G1111" i="16"/>
  <c r="K1111" i="16"/>
  <c r="D1112" i="16"/>
  <c r="E1112" i="16"/>
  <c r="F1112" i="16"/>
  <c r="G1112" i="16"/>
  <c r="K1112" i="16"/>
  <c r="D1113" i="16"/>
  <c r="E1113" i="16"/>
  <c r="F1113" i="16"/>
  <c r="G1113" i="16"/>
  <c r="K1113" i="16"/>
  <c r="D1114" i="16"/>
  <c r="E1114" i="16"/>
  <c r="F1114" i="16"/>
  <c r="G1114" i="16"/>
  <c r="K1114" i="16"/>
  <c r="D1115" i="16"/>
  <c r="E1115" i="16"/>
  <c r="F1115" i="16"/>
  <c r="G1115" i="16"/>
  <c r="K1115" i="16"/>
  <c r="D1116" i="16"/>
  <c r="E1116" i="16"/>
  <c r="F1116" i="16"/>
  <c r="G1116" i="16"/>
  <c r="K1116" i="16"/>
  <c r="D1117" i="16"/>
  <c r="E1117" i="16"/>
  <c r="F1117" i="16"/>
  <c r="G1117" i="16"/>
  <c r="K1117" i="16"/>
  <c r="D1118" i="16"/>
  <c r="E1118" i="16"/>
  <c r="F1118" i="16"/>
  <c r="G1118" i="16"/>
  <c r="K1118" i="16"/>
  <c r="D1119" i="16"/>
  <c r="E1119" i="16"/>
  <c r="F1119" i="16"/>
  <c r="G1119" i="16"/>
  <c r="K1119" i="16"/>
  <c r="D1120" i="16"/>
  <c r="E1120" i="16"/>
  <c r="F1120" i="16"/>
  <c r="G1120" i="16"/>
  <c r="K1120" i="16"/>
  <c r="D1121" i="16"/>
  <c r="E1121" i="16"/>
  <c r="F1121" i="16"/>
  <c r="G1121" i="16"/>
  <c r="K1121" i="16"/>
  <c r="D1122" i="16"/>
  <c r="E1122" i="16"/>
  <c r="F1122" i="16"/>
  <c r="G1122" i="16"/>
  <c r="K1122" i="16"/>
  <c r="D1123" i="16"/>
  <c r="E1123" i="16"/>
  <c r="F1123" i="16"/>
  <c r="G1123" i="16"/>
  <c r="K1123" i="16"/>
  <c r="D1124" i="16"/>
  <c r="E1124" i="16"/>
  <c r="F1124" i="16"/>
  <c r="G1124" i="16"/>
  <c r="K1124" i="16"/>
  <c r="D1125" i="16"/>
  <c r="E1125" i="16"/>
  <c r="F1125" i="16"/>
  <c r="G1125" i="16"/>
  <c r="K1125" i="16"/>
  <c r="K835" i="16"/>
  <c r="X835" i="16" s="1"/>
  <c r="G835" i="16"/>
  <c r="F835" i="16"/>
  <c r="E835" i="16"/>
  <c r="D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835" i="16"/>
  <c r="E832" i="16"/>
  <c r="E831" i="16"/>
  <c r="D5" i="16"/>
  <c r="Q13" i="16" s="1"/>
  <c r="S13" i="16"/>
  <c r="V13" i="16"/>
  <c r="W13" i="16"/>
  <c r="X13" i="16"/>
  <c r="Y13" i="16"/>
  <c r="Q14" i="16"/>
  <c r="S14" i="16"/>
  <c r="V14" i="16"/>
  <c r="W14" i="16"/>
  <c r="X14" i="16"/>
  <c r="Y14" i="16"/>
  <c r="Q15" i="16"/>
  <c r="S15" i="16"/>
  <c r="V15" i="16"/>
  <c r="W15" i="16"/>
  <c r="X15" i="16"/>
  <c r="Y15" i="16"/>
  <c r="Q16" i="16"/>
  <c r="S16" i="16"/>
  <c r="V16" i="16"/>
  <c r="W16" i="16"/>
  <c r="X16" i="16"/>
  <c r="Y16" i="16"/>
  <c r="Q17" i="16"/>
  <c r="S17" i="16"/>
  <c r="V17" i="16"/>
  <c r="W17" i="16"/>
  <c r="X17" i="16"/>
  <c r="Y17" i="16"/>
  <c r="Q18" i="16"/>
  <c r="S18" i="16"/>
  <c r="V18" i="16"/>
  <c r="W18" i="16"/>
  <c r="X18" i="16"/>
  <c r="Y18" i="16"/>
  <c r="S19" i="16"/>
  <c r="V19" i="16"/>
  <c r="W19" i="16"/>
  <c r="X19" i="16"/>
  <c r="Y19" i="16"/>
  <c r="S20" i="16"/>
  <c r="V20" i="16"/>
  <c r="W20" i="16"/>
  <c r="X20" i="16"/>
  <c r="Y20" i="16"/>
  <c r="S21" i="16"/>
  <c r="V21" i="16"/>
  <c r="W21" i="16"/>
  <c r="X21" i="16"/>
  <c r="Y21" i="16"/>
  <c r="Q22" i="16"/>
  <c r="S22" i="16"/>
  <c r="V22" i="16"/>
  <c r="W22" i="16"/>
  <c r="X22" i="16"/>
  <c r="Y22" i="16"/>
  <c r="Q23" i="16"/>
  <c r="S23" i="16"/>
  <c r="V23" i="16"/>
  <c r="W23" i="16"/>
  <c r="X23" i="16"/>
  <c r="Y23" i="16"/>
  <c r="Q24" i="16"/>
  <c r="S24" i="16"/>
  <c r="V24" i="16"/>
  <c r="W24" i="16"/>
  <c r="X24" i="16"/>
  <c r="Y24" i="16"/>
  <c r="Q25" i="16"/>
  <c r="S25" i="16"/>
  <c r="V25" i="16"/>
  <c r="W25" i="16"/>
  <c r="X25" i="16"/>
  <c r="Y25" i="16"/>
  <c r="S26" i="16"/>
  <c r="V26" i="16"/>
  <c r="W26" i="16"/>
  <c r="X26" i="16"/>
  <c r="Y26" i="16"/>
  <c r="S27" i="16"/>
  <c r="V27" i="16"/>
  <c r="W27" i="16"/>
  <c r="X27" i="16"/>
  <c r="Y27" i="16"/>
  <c r="S28" i="16"/>
  <c r="V28" i="16"/>
  <c r="W28" i="16"/>
  <c r="X28" i="16"/>
  <c r="Y28" i="16"/>
  <c r="Q29" i="16"/>
  <c r="S29" i="16"/>
  <c r="V29" i="16"/>
  <c r="W29" i="16"/>
  <c r="X29" i="16"/>
  <c r="Y29" i="16"/>
  <c r="Q30" i="16"/>
  <c r="S30" i="16"/>
  <c r="V30" i="16"/>
  <c r="W30" i="16"/>
  <c r="X30" i="16"/>
  <c r="Y30" i="16"/>
  <c r="Q31" i="16"/>
  <c r="S31" i="16"/>
  <c r="V31" i="16"/>
  <c r="W31" i="16"/>
  <c r="X31" i="16"/>
  <c r="Y31" i="16"/>
  <c r="Q32" i="16"/>
  <c r="S32" i="16"/>
  <c r="V32" i="16"/>
  <c r="W32" i="16"/>
  <c r="X32" i="16"/>
  <c r="Y32" i="16"/>
  <c r="Q33" i="16"/>
  <c r="S33" i="16"/>
  <c r="V33" i="16"/>
  <c r="W33" i="16"/>
  <c r="X33" i="16"/>
  <c r="Y33" i="16"/>
  <c r="Q34" i="16"/>
  <c r="S34" i="16"/>
  <c r="V34" i="16"/>
  <c r="W34" i="16"/>
  <c r="X34" i="16"/>
  <c r="Y34" i="16"/>
  <c r="S35" i="16"/>
  <c r="V35" i="16"/>
  <c r="W35" i="16"/>
  <c r="X35" i="16"/>
  <c r="Y35" i="16"/>
  <c r="S36" i="16"/>
  <c r="V36" i="16"/>
  <c r="W36" i="16"/>
  <c r="X36" i="16"/>
  <c r="Y36" i="16"/>
  <c r="S37" i="16"/>
  <c r="V37" i="16"/>
  <c r="W37" i="16"/>
  <c r="X37" i="16"/>
  <c r="Y37" i="16"/>
  <c r="Q38" i="16"/>
  <c r="S38" i="16"/>
  <c r="V38" i="16"/>
  <c r="W38" i="16"/>
  <c r="X38" i="16"/>
  <c r="Y38" i="16"/>
  <c r="Q39" i="16"/>
  <c r="S39" i="16"/>
  <c r="V39" i="16"/>
  <c r="W39" i="16"/>
  <c r="X39" i="16"/>
  <c r="Y39" i="16"/>
  <c r="Q40" i="16"/>
  <c r="S40" i="16"/>
  <c r="V40" i="16"/>
  <c r="W40" i="16"/>
  <c r="X40" i="16"/>
  <c r="Y40" i="16"/>
  <c r="Q41" i="16"/>
  <c r="S41" i="16"/>
  <c r="V41" i="16"/>
  <c r="W41" i="16"/>
  <c r="X41" i="16"/>
  <c r="Y41" i="16"/>
  <c r="S42" i="16"/>
  <c r="V42" i="16"/>
  <c r="W42" i="16"/>
  <c r="X42" i="16"/>
  <c r="Y42" i="16"/>
  <c r="S43" i="16"/>
  <c r="V43" i="16"/>
  <c r="W43" i="16"/>
  <c r="X43" i="16"/>
  <c r="Y43" i="16"/>
  <c r="S44" i="16"/>
  <c r="V44" i="16"/>
  <c r="W44" i="16"/>
  <c r="X44" i="16"/>
  <c r="Y44" i="16"/>
  <c r="Q46" i="16"/>
  <c r="S46" i="16"/>
  <c r="V46" i="16"/>
  <c r="W46" i="16"/>
  <c r="X46" i="16"/>
  <c r="Y46" i="16"/>
  <c r="Q47" i="16"/>
  <c r="S47" i="16"/>
  <c r="V47" i="16"/>
  <c r="W47" i="16"/>
  <c r="X47" i="16"/>
  <c r="Y47" i="16"/>
  <c r="Q48" i="16"/>
  <c r="S48" i="16"/>
  <c r="V48" i="16"/>
  <c r="W48" i="16"/>
  <c r="X48" i="16"/>
  <c r="Y48" i="16"/>
  <c r="Q49" i="16"/>
  <c r="S49" i="16"/>
  <c r="V49" i="16"/>
  <c r="W49" i="16"/>
  <c r="X49" i="16"/>
  <c r="Y49" i="16"/>
  <c r="S50" i="16"/>
  <c r="V50" i="16"/>
  <c r="W50" i="16"/>
  <c r="X50" i="16"/>
  <c r="Y50" i="16"/>
  <c r="S51" i="16"/>
  <c r="V51" i="16"/>
  <c r="W51" i="16"/>
  <c r="X51" i="16"/>
  <c r="Y51" i="16"/>
  <c r="S52" i="16"/>
  <c r="V52" i="16"/>
  <c r="W52" i="16"/>
  <c r="X52" i="16"/>
  <c r="Y52" i="16"/>
  <c r="S53" i="16"/>
  <c r="V53" i="16"/>
  <c r="W53" i="16"/>
  <c r="X53" i="16"/>
  <c r="Y53" i="16"/>
  <c r="Q54" i="16"/>
  <c r="S54" i="16"/>
  <c r="V54" i="16"/>
  <c r="W54" i="16"/>
  <c r="X54" i="16"/>
  <c r="Y54" i="16"/>
  <c r="Q55" i="16"/>
  <c r="S55" i="16"/>
  <c r="V55" i="16"/>
  <c r="W55" i="16"/>
  <c r="X55" i="16"/>
  <c r="Y55" i="16"/>
  <c r="Q56" i="16"/>
  <c r="S56" i="16"/>
  <c r="V56" i="16"/>
  <c r="W56" i="16"/>
  <c r="X56" i="16"/>
  <c r="Y56" i="16"/>
  <c r="Q57" i="16"/>
  <c r="S57" i="16"/>
  <c r="V57" i="16"/>
  <c r="W57" i="16"/>
  <c r="X57" i="16"/>
  <c r="Y57" i="16"/>
  <c r="S58" i="16"/>
  <c r="V58" i="16"/>
  <c r="W58" i="16"/>
  <c r="X58" i="16"/>
  <c r="Y58" i="16"/>
  <c r="S59" i="16"/>
  <c r="V59" i="16"/>
  <c r="W59" i="16"/>
  <c r="X59" i="16"/>
  <c r="Y59" i="16"/>
  <c r="S60" i="16"/>
  <c r="V60" i="16"/>
  <c r="W60" i="16"/>
  <c r="X60" i="16"/>
  <c r="Y60" i="16"/>
  <c r="S61" i="16"/>
  <c r="V61" i="16"/>
  <c r="W61" i="16"/>
  <c r="X61" i="16"/>
  <c r="Y61" i="16"/>
  <c r="Q62" i="16"/>
  <c r="S62" i="16"/>
  <c r="V62" i="16"/>
  <c r="W62" i="16"/>
  <c r="X62" i="16"/>
  <c r="Y62" i="16"/>
  <c r="Q63" i="16"/>
  <c r="S63" i="16"/>
  <c r="V63" i="16"/>
  <c r="W63" i="16"/>
  <c r="X63" i="16"/>
  <c r="Y63" i="16"/>
  <c r="Q64" i="16"/>
  <c r="S64" i="16"/>
  <c r="V64" i="16"/>
  <c r="W64" i="16"/>
  <c r="X64" i="16"/>
  <c r="Y64" i="16"/>
  <c r="Q65" i="16"/>
  <c r="S65" i="16"/>
  <c r="V65" i="16"/>
  <c r="W65" i="16"/>
  <c r="X65" i="16"/>
  <c r="Y65" i="16"/>
  <c r="Q66" i="16"/>
  <c r="S66" i="16"/>
  <c r="V66" i="16"/>
  <c r="W66" i="16"/>
  <c r="X66" i="16"/>
  <c r="Y66" i="16"/>
  <c r="Q67" i="16"/>
  <c r="S67" i="16"/>
  <c r="V67" i="16"/>
  <c r="W67" i="16"/>
  <c r="X67" i="16"/>
  <c r="Y67" i="16"/>
  <c r="Q68" i="16"/>
  <c r="S68" i="16"/>
  <c r="V68" i="16"/>
  <c r="W68" i="16"/>
  <c r="X68" i="16"/>
  <c r="Y68" i="16"/>
  <c r="Q69" i="16"/>
  <c r="S69" i="16"/>
  <c r="V69" i="16"/>
  <c r="W69" i="16"/>
  <c r="X69" i="16"/>
  <c r="Y69" i="16"/>
  <c r="Q70" i="16"/>
  <c r="S70" i="16"/>
  <c r="V70" i="16"/>
  <c r="W70" i="16"/>
  <c r="X70" i="16"/>
  <c r="Y70" i="16"/>
  <c r="Q71" i="16"/>
  <c r="S71" i="16"/>
  <c r="V71" i="16"/>
  <c r="W71" i="16"/>
  <c r="X71" i="16"/>
  <c r="Y71" i="16"/>
  <c r="Q72" i="16"/>
  <c r="S72" i="16"/>
  <c r="V72" i="16"/>
  <c r="W72" i="16"/>
  <c r="X72" i="16"/>
  <c r="Y72" i="16"/>
  <c r="Q73" i="16"/>
  <c r="S73" i="16"/>
  <c r="V73" i="16"/>
  <c r="W73" i="16"/>
  <c r="X73" i="16"/>
  <c r="Y73" i="16"/>
  <c r="Q74" i="16"/>
  <c r="S74" i="16"/>
  <c r="V74" i="16"/>
  <c r="W74" i="16"/>
  <c r="X74" i="16"/>
  <c r="Y74" i="16"/>
  <c r="Q75" i="16"/>
  <c r="S75" i="16"/>
  <c r="V75" i="16"/>
  <c r="W75" i="16"/>
  <c r="X75" i="16"/>
  <c r="Y75" i="16"/>
  <c r="Q76" i="16"/>
  <c r="S76" i="16"/>
  <c r="V76" i="16"/>
  <c r="W76" i="16"/>
  <c r="X76" i="16"/>
  <c r="Y76" i="16"/>
  <c r="Q77" i="16"/>
  <c r="S77" i="16"/>
  <c r="V77" i="16"/>
  <c r="W77" i="16"/>
  <c r="X77" i="16"/>
  <c r="Y77" i="16"/>
  <c r="Q78" i="16"/>
  <c r="S78" i="16"/>
  <c r="V78" i="16"/>
  <c r="W78" i="16"/>
  <c r="X78" i="16"/>
  <c r="Y78" i="16"/>
  <c r="Q79" i="16"/>
  <c r="S79" i="16"/>
  <c r="V79" i="16"/>
  <c r="W79" i="16"/>
  <c r="X79" i="16"/>
  <c r="Y79" i="16"/>
  <c r="Q80" i="16"/>
  <c r="S80" i="16"/>
  <c r="V80" i="16"/>
  <c r="W80" i="16"/>
  <c r="X80" i="16"/>
  <c r="Y80" i="16"/>
  <c r="Q81" i="16"/>
  <c r="S81" i="16"/>
  <c r="V81" i="16"/>
  <c r="W81" i="16"/>
  <c r="X81" i="16"/>
  <c r="Y81" i="16"/>
  <c r="Q82" i="16"/>
  <c r="S82" i="16"/>
  <c r="V82" i="16"/>
  <c r="W82" i="16"/>
  <c r="X82" i="16"/>
  <c r="Y82" i="16"/>
  <c r="Q83" i="16"/>
  <c r="S83" i="16"/>
  <c r="V83" i="16"/>
  <c r="W83" i="16"/>
  <c r="X83" i="16"/>
  <c r="Y83" i="16"/>
  <c r="Q84" i="16"/>
  <c r="S84" i="16"/>
  <c r="V84" i="16"/>
  <c r="W84" i="16"/>
  <c r="X84" i="16"/>
  <c r="Y84" i="16"/>
  <c r="Q85" i="16"/>
  <c r="S85" i="16"/>
  <c r="V85" i="16"/>
  <c r="W85" i="16"/>
  <c r="X85" i="16"/>
  <c r="Y85" i="16"/>
  <c r="Q86" i="16"/>
  <c r="S86" i="16"/>
  <c r="V86" i="16"/>
  <c r="W86" i="16"/>
  <c r="X86" i="16"/>
  <c r="Y86" i="16"/>
  <c r="Q87" i="16"/>
  <c r="S87" i="16"/>
  <c r="V87" i="16"/>
  <c r="W87" i="16"/>
  <c r="X87" i="16"/>
  <c r="Y87" i="16"/>
  <c r="Q88" i="16"/>
  <c r="S88" i="16"/>
  <c r="V88" i="16"/>
  <c r="W88" i="16"/>
  <c r="X88" i="16"/>
  <c r="Y88" i="16"/>
  <c r="Q89" i="16"/>
  <c r="S89" i="16"/>
  <c r="V89" i="16"/>
  <c r="W89" i="16"/>
  <c r="X89" i="16"/>
  <c r="Y89" i="16"/>
  <c r="Q90" i="16"/>
  <c r="S90" i="16"/>
  <c r="V90" i="16"/>
  <c r="W90" i="16"/>
  <c r="X90" i="16"/>
  <c r="Y90" i="16"/>
  <c r="Q91" i="16"/>
  <c r="S91" i="16"/>
  <c r="V91" i="16"/>
  <c r="W91" i="16"/>
  <c r="X91" i="16"/>
  <c r="Y91" i="16"/>
  <c r="Q92" i="16"/>
  <c r="S92" i="16"/>
  <c r="V92" i="16"/>
  <c r="W92" i="16"/>
  <c r="X92" i="16"/>
  <c r="Y92" i="16"/>
  <c r="Q93" i="16"/>
  <c r="S93" i="16"/>
  <c r="V93" i="16"/>
  <c r="W93" i="16"/>
  <c r="X93" i="16"/>
  <c r="Y93" i="16"/>
  <c r="Q94" i="16"/>
  <c r="S94" i="16"/>
  <c r="V94" i="16"/>
  <c r="W94" i="16"/>
  <c r="X94" i="16"/>
  <c r="Y94" i="16"/>
  <c r="Q95" i="16"/>
  <c r="S95" i="16"/>
  <c r="V95" i="16"/>
  <c r="W95" i="16"/>
  <c r="X95" i="16"/>
  <c r="Y95" i="16"/>
  <c r="Q96" i="16"/>
  <c r="S96" i="16"/>
  <c r="V96" i="16"/>
  <c r="W96" i="16"/>
  <c r="X96" i="16"/>
  <c r="Y96" i="16"/>
  <c r="Q97" i="16"/>
  <c r="S97" i="16"/>
  <c r="V97" i="16"/>
  <c r="W97" i="16"/>
  <c r="X97" i="16"/>
  <c r="Y97" i="16"/>
  <c r="Q98" i="16"/>
  <c r="S98" i="16"/>
  <c r="V98" i="16"/>
  <c r="W98" i="16"/>
  <c r="X98" i="16"/>
  <c r="Y98" i="16"/>
  <c r="Q99" i="16"/>
  <c r="S99" i="16"/>
  <c r="V99" i="16"/>
  <c r="W99" i="16"/>
  <c r="X99" i="16"/>
  <c r="Y99" i="16"/>
  <c r="Q100" i="16"/>
  <c r="S100" i="16"/>
  <c r="V100" i="16"/>
  <c r="W100" i="16"/>
  <c r="X100" i="16"/>
  <c r="Y100" i="16"/>
  <c r="Q101" i="16"/>
  <c r="S101" i="16"/>
  <c r="V101" i="16"/>
  <c r="W101" i="16"/>
  <c r="X101" i="16"/>
  <c r="Y101" i="16"/>
  <c r="Q102" i="16"/>
  <c r="S102" i="16"/>
  <c r="V102" i="16"/>
  <c r="W102" i="16"/>
  <c r="X102" i="16"/>
  <c r="Y102" i="16"/>
  <c r="Q103" i="16"/>
  <c r="S103" i="16"/>
  <c r="V103" i="16"/>
  <c r="W103" i="16"/>
  <c r="X103" i="16"/>
  <c r="Y103" i="16"/>
  <c r="Q104" i="16"/>
  <c r="S104" i="16"/>
  <c r="V104" i="16"/>
  <c r="W104" i="16"/>
  <c r="X104" i="16"/>
  <c r="Y104" i="16"/>
  <c r="Q105" i="16"/>
  <c r="S105" i="16"/>
  <c r="V105" i="16"/>
  <c r="W105" i="16"/>
  <c r="X105" i="16"/>
  <c r="Y105" i="16"/>
  <c r="Q106" i="16"/>
  <c r="S106" i="16"/>
  <c r="V106" i="16"/>
  <c r="W106" i="16"/>
  <c r="X106" i="16"/>
  <c r="Y106" i="16"/>
  <c r="Q107" i="16"/>
  <c r="S107" i="16"/>
  <c r="V107" i="16"/>
  <c r="W107" i="16"/>
  <c r="X107" i="16"/>
  <c r="Y107" i="16"/>
  <c r="Q108" i="16"/>
  <c r="S108" i="16"/>
  <c r="V108" i="16"/>
  <c r="W108" i="16"/>
  <c r="X108" i="16"/>
  <c r="Y108" i="16"/>
  <c r="Q109" i="16"/>
  <c r="S109" i="16"/>
  <c r="V109" i="16"/>
  <c r="W109" i="16"/>
  <c r="X109" i="16"/>
  <c r="Y109" i="16"/>
  <c r="Q110" i="16"/>
  <c r="S110" i="16"/>
  <c r="V110" i="16"/>
  <c r="W110" i="16"/>
  <c r="X110" i="16"/>
  <c r="Y110" i="16"/>
  <c r="Q111" i="16"/>
  <c r="S111" i="16"/>
  <c r="V111" i="16"/>
  <c r="W111" i="16"/>
  <c r="X111" i="16"/>
  <c r="Y111" i="16"/>
  <c r="Q112" i="16"/>
  <c r="S112" i="16"/>
  <c r="V112" i="16"/>
  <c r="W112" i="16"/>
  <c r="X112" i="16"/>
  <c r="Y112" i="16"/>
  <c r="Q113" i="16"/>
  <c r="S113" i="16"/>
  <c r="V113" i="16"/>
  <c r="W113" i="16"/>
  <c r="X113" i="16"/>
  <c r="Y113" i="16"/>
  <c r="Q114" i="16"/>
  <c r="S114" i="16"/>
  <c r="V114" i="16"/>
  <c r="W114" i="16"/>
  <c r="X114" i="16"/>
  <c r="Y114" i="16"/>
  <c r="Q115" i="16"/>
  <c r="S115" i="16"/>
  <c r="V115" i="16"/>
  <c r="W115" i="16"/>
  <c r="X115" i="16"/>
  <c r="Y115" i="16"/>
  <c r="Q116" i="16"/>
  <c r="S116" i="16"/>
  <c r="V116" i="16"/>
  <c r="W116" i="16"/>
  <c r="X116" i="16"/>
  <c r="Y116" i="16"/>
  <c r="Q117" i="16"/>
  <c r="S117" i="16"/>
  <c r="V117" i="16"/>
  <c r="W117" i="16"/>
  <c r="X117" i="16"/>
  <c r="Y117" i="16"/>
  <c r="Q118" i="16"/>
  <c r="S118" i="16"/>
  <c r="V118" i="16"/>
  <c r="W118" i="16"/>
  <c r="X118" i="16"/>
  <c r="Y118" i="16"/>
  <c r="Q119" i="16"/>
  <c r="S119" i="16"/>
  <c r="V119" i="16"/>
  <c r="W119" i="16"/>
  <c r="X119" i="16"/>
  <c r="Y119" i="16"/>
  <c r="Q120" i="16"/>
  <c r="S120" i="16"/>
  <c r="V120" i="16"/>
  <c r="W120" i="16"/>
  <c r="X120" i="16"/>
  <c r="Y120" i="16"/>
  <c r="Q121" i="16"/>
  <c r="S121" i="16"/>
  <c r="V121" i="16"/>
  <c r="W121" i="16"/>
  <c r="X121" i="16"/>
  <c r="Y121" i="16"/>
  <c r="Q122" i="16"/>
  <c r="S122" i="16"/>
  <c r="V122" i="16"/>
  <c r="W122" i="16"/>
  <c r="X122" i="16"/>
  <c r="Y122" i="16"/>
  <c r="Q123" i="16"/>
  <c r="S123" i="16"/>
  <c r="V123" i="16"/>
  <c r="W123" i="16"/>
  <c r="X123" i="16"/>
  <c r="Y123" i="16"/>
  <c r="Q124" i="16"/>
  <c r="S124" i="16"/>
  <c r="V124" i="16"/>
  <c r="W124" i="16"/>
  <c r="X124" i="16"/>
  <c r="Y124" i="16"/>
  <c r="Q125" i="16"/>
  <c r="S125" i="16"/>
  <c r="V125" i="16"/>
  <c r="W125" i="16"/>
  <c r="X125" i="16"/>
  <c r="Y125" i="16"/>
  <c r="Q126" i="16"/>
  <c r="S126" i="16"/>
  <c r="V126" i="16"/>
  <c r="W126" i="16"/>
  <c r="X126" i="16"/>
  <c r="Y126" i="16"/>
  <c r="Q127" i="16"/>
  <c r="S127" i="16"/>
  <c r="V127" i="16"/>
  <c r="W127" i="16"/>
  <c r="X127" i="16"/>
  <c r="Y127" i="16"/>
  <c r="Q128" i="16"/>
  <c r="S128" i="16"/>
  <c r="V128" i="16"/>
  <c r="W128" i="16"/>
  <c r="X128" i="16"/>
  <c r="Y128" i="16"/>
  <c r="Q129" i="16"/>
  <c r="S129" i="16"/>
  <c r="V129" i="16"/>
  <c r="W129" i="16"/>
  <c r="X129" i="16"/>
  <c r="Y129" i="16"/>
  <c r="Q130" i="16"/>
  <c r="S130" i="16"/>
  <c r="V130" i="16"/>
  <c r="W130" i="16"/>
  <c r="X130" i="16"/>
  <c r="Y130" i="16"/>
  <c r="Q131" i="16"/>
  <c r="S131" i="16"/>
  <c r="V131" i="16"/>
  <c r="W131" i="16"/>
  <c r="X131" i="16"/>
  <c r="Y131" i="16"/>
  <c r="Q132" i="16"/>
  <c r="S132" i="16"/>
  <c r="V132" i="16"/>
  <c r="W132" i="16"/>
  <c r="X132" i="16"/>
  <c r="Y132" i="16"/>
  <c r="Q133" i="16"/>
  <c r="S133" i="16"/>
  <c r="V133" i="16"/>
  <c r="W133" i="16"/>
  <c r="X133" i="16"/>
  <c r="Y133" i="16"/>
  <c r="Q134" i="16"/>
  <c r="S134" i="16"/>
  <c r="V134" i="16"/>
  <c r="W134" i="16"/>
  <c r="X134" i="16"/>
  <c r="Y134" i="16"/>
  <c r="Q135" i="16"/>
  <c r="S135" i="16"/>
  <c r="V135" i="16"/>
  <c r="W135" i="16"/>
  <c r="X135" i="16"/>
  <c r="Y135" i="16"/>
  <c r="Q136" i="16"/>
  <c r="S136" i="16"/>
  <c r="V136" i="16"/>
  <c r="W136" i="16"/>
  <c r="X136" i="16"/>
  <c r="Y136" i="16"/>
  <c r="Q137" i="16"/>
  <c r="S137" i="16"/>
  <c r="V137" i="16"/>
  <c r="W137" i="16"/>
  <c r="X137" i="16"/>
  <c r="Y137" i="16"/>
  <c r="Q138" i="16"/>
  <c r="S138" i="16"/>
  <c r="V138" i="16"/>
  <c r="W138" i="16"/>
  <c r="X138" i="16"/>
  <c r="Y138" i="16"/>
  <c r="Q139" i="16"/>
  <c r="S139" i="16"/>
  <c r="V139" i="16"/>
  <c r="W139" i="16"/>
  <c r="X139" i="16"/>
  <c r="Y139" i="16"/>
  <c r="Q140" i="16"/>
  <c r="S140" i="16"/>
  <c r="V140" i="16"/>
  <c r="W140" i="16"/>
  <c r="X140" i="16"/>
  <c r="Y140" i="16"/>
  <c r="Q141" i="16"/>
  <c r="S141" i="16"/>
  <c r="V141" i="16"/>
  <c r="W141" i="16"/>
  <c r="X141" i="16"/>
  <c r="Y141" i="16"/>
  <c r="Q142" i="16"/>
  <c r="S142" i="16"/>
  <c r="V142" i="16"/>
  <c r="W142" i="16"/>
  <c r="X142" i="16"/>
  <c r="Y142" i="16"/>
  <c r="Q143" i="16"/>
  <c r="S143" i="16"/>
  <c r="V143" i="16"/>
  <c r="W143" i="16"/>
  <c r="X143" i="16"/>
  <c r="Y143" i="16"/>
  <c r="Q144" i="16"/>
  <c r="S144" i="16"/>
  <c r="V144" i="16"/>
  <c r="W144" i="16"/>
  <c r="X144" i="16"/>
  <c r="Y144" i="16"/>
  <c r="Q145" i="16"/>
  <c r="S145" i="16"/>
  <c r="V145" i="16"/>
  <c r="W145" i="16"/>
  <c r="X145" i="16"/>
  <c r="Y145" i="16"/>
  <c r="Q146" i="16"/>
  <c r="S146" i="16"/>
  <c r="V146" i="16"/>
  <c r="W146" i="16"/>
  <c r="X146" i="16"/>
  <c r="Y146" i="16"/>
  <c r="Q147" i="16"/>
  <c r="S147" i="16"/>
  <c r="V147" i="16"/>
  <c r="W147" i="16"/>
  <c r="X147" i="16"/>
  <c r="Y147" i="16"/>
  <c r="Q148" i="16"/>
  <c r="S148" i="16"/>
  <c r="V148" i="16"/>
  <c r="W148" i="16"/>
  <c r="X148" i="16"/>
  <c r="Y148" i="16"/>
  <c r="Q149" i="16"/>
  <c r="S149" i="16"/>
  <c r="V149" i="16"/>
  <c r="W149" i="16"/>
  <c r="X149" i="16"/>
  <c r="Y149" i="16"/>
  <c r="Q150" i="16"/>
  <c r="S150" i="16"/>
  <c r="V150" i="16"/>
  <c r="W150" i="16"/>
  <c r="X150" i="16"/>
  <c r="Y150" i="16"/>
  <c r="Q151" i="16"/>
  <c r="S151" i="16"/>
  <c r="V151" i="16"/>
  <c r="W151" i="16"/>
  <c r="X151" i="16"/>
  <c r="Y151" i="16"/>
  <c r="Q152" i="16"/>
  <c r="S152" i="16"/>
  <c r="V152" i="16"/>
  <c r="W152" i="16"/>
  <c r="X152" i="16"/>
  <c r="Y152" i="16"/>
  <c r="Q153" i="16"/>
  <c r="S153" i="16"/>
  <c r="V153" i="16"/>
  <c r="W153" i="16"/>
  <c r="X153" i="16"/>
  <c r="Y153" i="16"/>
  <c r="Q154" i="16"/>
  <c r="S154" i="16"/>
  <c r="V154" i="16"/>
  <c r="W154" i="16"/>
  <c r="X154" i="16"/>
  <c r="Y154" i="16"/>
  <c r="Q155" i="16"/>
  <c r="S155" i="16"/>
  <c r="V155" i="16"/>
  <c r="W155" i="16"/>
  <c r="X155" i="16"/>
  <c r="Y155" i="16"/>
  <c r="Q156" i="16"/>
  <c r="S156" i="16"/>
  <c r="V156" i="16"/>
  <c r="W156" i="16"/>
  <c r="X156" i="16"/>
  <c r="Y156" i="16"/>
  <c r="Q157" i="16"/>
  <c r="S157" i="16"/>
  <c r="V157" i="16"/>
  <c r="W157" i="16"/>
  <c r="X157" i="16"/>
  <c r="Y157" i="16"/>
  <c r="Q158" i="16"/>
  <c r="S158" i="16"/>
  <c r="V158" i="16"/>
  <c r="W158" i="16"/>
  <c r="X158" i="16"/>
  <c r="Y158" i="16"/>
  <c r="Q159" i="16"/>
  <c r="S159" i="16"/>
  <c r="V159" i="16"/>
  <c r="W159" i="16"/>
  <c r="X159" i="16"/>
  <c r="Y159" i="16"/>
  <c r="Q160" i="16"/>
  <c r="S160" i="16"/>
  <c r="V160" i="16"/>
  <c r="W160" i="16"/>
  <c r="X160" i="16"/>
  <c r="Y160" i="16"/>
  <c r="Q161" i="16"/>
  <c r="S161" i="16"/>
  <c r="V161" i="16"/>
  <c r="W161" i="16"/>
  <c r="X161" i="16"/>
  <c r="Y161" i="16"/>
  <c r="Q162" i="16"/>
  <c r="S162" i="16"/>
  <c r="V162" i="16"/>
  <c r="W162" i="16"/>
  <c r="X162" i="16"/>
  <c r="Y162" i="16"/>
  <c r="Q163" i="16"/>
  <c r="S163" i="16"/>
  <c r="V163" i="16"/>
  <c r="W163" i="16"/>
  <c r="X163" i="16"/>
  <c r="Y163" i="16"/>
  <c r="Q164" i="16"/>
  <c r="S164" i="16"/>
  <c r="V164" i="16"/>
  <c r="W164" i="16"/>
  <c r="X164" i="16"/>
  <c r="Y164" i="16"/>
  <c r="Q165" i="16"/>
  <c r="S165" i="16"/>
  <c r="V165" i="16"/>
  <c r="W165" i="16"/>
  <c r="X165" i="16"/>
  <c r="Y165" i="16"/>
  <c r="Q166" i="16"/>
  <c r="S166" i="16"/>
  <c r="V166" i="16"/>
  <c r="W166" i="16"/>
  <c r="X166" i="16"/>
  <c r="Y166" i="16"/>
  <c r="Q167" i="16"/>
  <c r="S167" i="16"/>
  <c r="V167" i="16"/>
  <c r="W167" i="16"/>
  <c r="X167" i="16"/>
  <c r="Y167" i="16"/>
  <c r="Q168" i="16"/>
  <c r="S168" i="16"/>
  <c r="V168" i="16"/>
  <c r="W168" i="16"/>
  <c r="X168" i="16"/>
  <c r="Y168" i="16"/>
  <c r="Q169" i="16"/>
  <c r="S169" i="16"/>
  <c r="V169" i="16"/>
  <c r="W169" i="16"/>
  <c r="X169" i="16"/>
  <c r="Y169" i="16"/>
  <c r="Q170" i="16"/>
  <c r="S170" i="16"/>
  <c r="V170" i="16"/>
  <c r="W170" i="16"/>
  <c r="X170" i="16"/>
  <c r="Y170" i="16"/>
  <c r="Q171" i="16"/>
  <c r="S171" i="16"/>
  <c r="V171" i="16"/>
  <c r="W171" i="16"/>
  <c r="X171" i="16"/>
  <c r="Y171" i="16"/>
  <c r="Q172" i="16"/>
  <c r="S172" i="16"/>
  <c r="V172" i="16"/>
  <c r="W172" i="16"/>
  <c r="X172" i="16"/>
  <c r="Y172" i="16"/>
  <c r="Q173" i="16"/>
  <c r="S173" i="16"/>
  <c r="V173" i="16"/>
  <c r="W173" i="16"/>
  <c r="X173" i="16"/>
  <c r="Y173" i="16"/>
  <c r="Q174" i="16"/>
  <c r="S174" i="16"/>
  <c r="V174" i="16"/>
  <c r="W174" i="16"/>
  <c r="X174" i="16"/>
  <c r="Y174" i="16"/>
  <c r="Q175" i="16"/>
  <c r="S175" i="16"/>
  <c r="V175" i="16"/>
  <c r="W175" i="16"/>
  <c r="X175" i="16"/>
  <c r="Y175" i="16"/>
  <c r="Q176" i="16"/>
  <c r="S176" i="16"/>
  <c r="V176" i="16"/>
  <c r="W176" i="16"/>
  <c r="X176" i="16"/>
  <c r="Y176" i="16"/>
  <c r="Q177" i="16"/>
  <c r="S177" i="16"/>
  <c r="V177" i="16"/>
  <c r="W177" i="16"/>
  <c r="X177" i="16"/>
  <c r="Y177" i="16"/>
  <c r="Q178" i="16"/>
  <c r="S178" i="16"/>
  <c r="V178" i="16"/>
  <c r="W178" i="16"/>
  <c r="X178" i="16"/>
  <c r="Y178" i="16"/>
  <c r="Q179" i="16"/>
  <c r="S179" i="16"/>
  <c r="V179" i="16"/>
  <c r="W179" i="16"/>
  <c r="X179" i="16"/>
  <c r="Y179" i="16"/>
  <c r="Q180" i="16"/>
  <c r="S180" i="16"/>
  <c r="V180" i="16"/>
  <c r="W180" i="16"/>
  <c r="X180" i="16"/>
  <c r="Y180" i="16"/>
  <c r="Q181" i="16"/>
  <c r="S181" i="16"/>
  <c r="V181" i="16"/>
  <c r="W181" i="16"/>
  <c r="X181" i="16"/>
  <c r="Y181" i="16"/>
  <c r="Q182" i="16"/>
  <c r="S182" i="16"/>
  <c r="V182" i="16"/>
  <c r="W182" i="16"/>
  <c r="X182" i="16"/>
  <c r="Y182" i="16"/>
  <c r="Q183" i="16"/>
  <c r="S183" i="16"/>
  <c r="V183" i="16"/>
  <c r="W183" i="16"/>
  <c r="X183" i="16"/>
  <c r="Y183" i="16"/>
  <c r="Q184" i="16"/>
  <c r="S184" i="16"/>
  <c r="V184" i="16"/>
  <c r="W184" i="16"/>
  <c r="X184" i="16"/>
  <c r="Y184" i="16"/>
  <c r="Q185" i="16"/>
  <c r="S185" i="16"/>
  <c r="V185" i="16"/>
  <c r="W185" i="16"/>
  <c r="X185" i="16"/>
  <c r="Y185" i="16"/>
  <c r="Q186" i="16"/>
  <c r="S186" i="16"/>
  <c r="V186" i="16"/>
  <c r="W186" i="16"/>
  <c r="X186" i="16"/>
  <c r="Y186" i="16"/>
  <c r="Q187" i="16"/>
  <c r="S187" i="16"/>
  <c r="V187" i="16"/>
  <c r="W187" i="16"/>
  <c r="X187" i="16"/>
  <c r="Y187" i="16"/>
  <c r="Q188" i="16"/>
  <c r="S188" i="16"/>
  <c r="V188" i="16"/>
  <c r="W188" i="16"/>
  <c r="X188" i="16"/>
  <c r="Y188" i="16"/>
  <c r="Q189" i="16"/>
  <c r="S189" i="16"/>
  <c r="V189" i="16"/>
  <c r="W189" i="16"/>
  <c r="X189" i="16"/>
  <c r="Y189" i="16"/>
  <c r="Q190" i="16"/>
  <c r="S190" i="16"/>
  <c r="V190" i="16"/>
  <c r="W190" i="16"/>
  <c r="X190" i="16"/>
  <c r="Y190" i="16"/>
  <c r="Q191" i="16"/>
  <c r="S191" i="16"/>
  <c r="V191" i="16"/>
  <c r="W191" i="16"/>
  <c r="X191" i="16"/>
  <c r="Y191" i="16"/>
  <c r="Q192" i="16"/>
  <c r="S192" i="16"/>
  <c r="V192" i="16"/>
  <c r="W192" i="16"/>
  <c r="X192" i="16"/>
  <c r="Y192" i="16"/>
  <c r="Q193" i="16"/>
  <c r="S193" i="16"/>
  <c r="V193" i="16"/>
  <c r="W193" i="16"/>
  <c r="X193" i="16"/>
  <c r="Y193" i="16"/>
  <c r="Q194" i="16"/>
  <c r="S194" i="16"/>
  <c r="V194" i="16"/>
  <c r="W194" i="16"/>
  <c r="X194" i="16"/>
  <c r="Y194" i="16"/>
  <c r="Q195" i="16"/>
  <c r="S195" i="16"/>
  <c r="V195" i="16"/>
  <c r="W195" i="16"/>
  <c r="X195" i="16"/>
  <c r="Y195" i="16"/>
  <c r="Q196" i="16"/>
  <c r="S196" i="16"/>
  <c r="V196" i="16"/>
  <c r="W196" i="16"/>
  <c r="X196" i="16"/>
  <c r="Y196" i="16"/>
  <c r="Q197" i="16"/>
  <c r="S197" i="16"/>
  <c r="V197" i="16"/>
  <c r="W197" i="16"/>
  <c r="X197" i="16"/>
  <c r="Y197" i="16"/>
  <c r="Q198" i="16"/>
  <c r="S198" i="16"/>
  <c r="V198" i="16"/>
  <c r="W198" i="16"/>
  <c r="X198" i="16"/>
  <c r="Y198" i="16"/>
  <c r="Q199" i="16"/>
  <c r="S199" i="16"/>
  <c r="V199" i="16"/>
  <c r="W199" i="16"/>
  <c r="X199" i="16"/>
  <c r="Y199" i="16"/>
  <c r="Q200" i="16"/>
  <c r="S200" i="16"/>
  <c r="V200" i="16"/>
  <c r="W200" i="16"/>
  <c r="X200" i="16"/>
  <c r="Y200" i="16"/>
  <c r="Q201" i="16"/>
  <c r="S201" i="16"/>
  <c r="V201" i="16"/>
  <c r="W201" i="16"/>
  <c r="X201" i="16"/>
  <c r="Y201" i="16"/>
  <c r="Q202" i="16"/>
  <c r="S202" i="16"/>
  <c r="V202" i="16"/>
  <c r="W202" i="16"/>
  <c r="X202" i="16"/>
  <c r="Y202" i="16"/>
  <c r="Q203" i="16"/>
  <c r="S203" i="16"/>
  <c r="V203" i="16"/>
  <c r="W203" i="16"/>
  <c r="X203" i="16"/>
  <c r="Y203" i="16"/>
  <c r="Q204" i="16"/>
  <c r="S204" i="16"/>
  <c r="V204" i="16"/>
  <c r="W204" i="16"/>
  <c r="X204" i="16"/>
  <c r="Y204" i="16"/>
  <c r="Q205" i="16"/>
  <c r="S205" i="16"/>
  <c r="V205" i="16"/>
  <c r="W205" i="16"/>
  <c r="X205" i="16"/>
  <c r="Y205" i="16"/>
  <c r="Q206" i="16"/>
  <c r="S206" i="16"/>
  <c r="V206" i="16"/>
  <c r="W206" i="16"/>
  <c r="X206" i="16"/>
  <c r="Y206" i="16"/>
  <c r="Q207" i="16"/>
  <c r="S207" i="16"/>
  <c r="V207" i="16"/>
  <c r="W207" i="16"/>
  <c r="X207" i="16"/>
  <c r="Y207" i="16"/>
  <c r="Q208" i="16"/>
  <c r="S208" i="16"/>
  <c r="V208" i="16"/>
  <c r="W208" i="16"/>
  <c r="X208" i="16"/>
  <c r="Y208" i="16"/>
  <c r="Q209" i="16"/>
  <c r="S209" i="16"/>
  <c r="V209" i="16"/>
  <c r="W209" i="16"/>
  <c r="X209" i="16"/>
  <c r="Y209" i="16"/>
  <c r="Q210" i="16"/>
  <c r="S210" i="16"/>
  <c r="V210" i="16"/>
  <c r="W210" i="16"/>
  <c r="X210" i="16"/>
  <c r="Y210" i="16"/>
  <c r="Q211" i="16"/>
  <c r="S211" i="16"/>
  <c r="V211" i="16"/>
  <c r="W211" i="16"/>
  <c r="X211" i="16"/>
  <c r="Y211" i="16"/>
  <c r="Q212" i="16"/>
  <c r="S212" i="16"/>
  <c r="V212" i="16"/>
  <c r="W212" i="16"/>
  <c r="X212" i="16"/>
  <c r="Y212" i="16"/>
  <c r="Q213" i="16"/>
  <c r="S213" i="16"/>
  <c r="V213" i="16"/>
  <c r="W213" i="16"/>
  <c r="X213" i="16"/>
  <c r="Y213" i="16"/>
  <c r="Q214" i="16"/>
  <c r="S214" i="16"/>
  <c r="V214" i="16"/>
  <c r="W214" i="16"/>
  <c r="X214" i="16"/>
  <c r="Y214" i="16"/>
  <c r="Q215" i="16"/>
  <c r="S215" i="16"/>
  <c r="V215" i="16"/>
  <c r="W215" i="16"/>
  <c r="X215" i="16"/>
  <c r="Y215" i="16"/>
  <c r="Q216" i="16"/>
  <c r="S216" i="16"/>
  <c r="V216" i="16"/>
  <c r="W216" i="16"/>
  <c r="X216" i="16"/>
  <c r="Y216" i="16"/>
  <c r="Q217" i="16"/>
  <c r="S217" i="16"/>
  <c r="V217" i="16"/>
  <c r="W217" i="16"/>
  <c r="X217" i="16"/>
  <c r="Y217" i="16"/>
  <c r="Q218" i="16"/>
  <c r="S218" i="16"/>
  <c r="V218" i="16"/>
  <c r="W218" i="16"/>
  <c r="X218" i="16"/>
  <c r="Y218" i="16"/>
  <c r="Q219" i="16"/>
  <c r="S219" i="16"/>
  <c r="V219" i="16"/>
  <c r="W219" i="16"/>
  <c r="X219" i="16"/>
  <c r="Y219" i="16"/>
  <c r="Q220" i="16"/>
  <c r="S220" i="16"/>
  <c r="V220" i="16"/>
  <c r="W220" i="16"/>
  <c r="X220" i="16"/>
  <c r="Y220" i="16"/>
  <c r="Q221" i="16"/>
  <c r="S221" i="16"/>
  <c r="V221" i="16"/>
  <c r="W221" i="16"/>
  <c r="X221" i="16"/>
  <c r="Y221" i="16"/>
  <c r="Q222" i="16"/>
  <c r="S222" i="16"/>
  <c r="V222" i="16"/>
  <c r="W222" i="16"/>
  <c r="X222" i="16"/>
  <c r="Y222" i="16"/>
  <c r="Q223" i="16"/>
  <c r="S223" i="16"/>
  <c r="V223" i="16"/>
  <c r="W223" i="16"/>
  <c r="X223" i="16"/>
  <c r="Y223" i="16"/>
  <c r="Q224" i="16"/>
  <c r="S224" i="16"/>
  <c r="V224" i="16"/>
  <c r="W224" i="16"/>
  <c r="X224" i="16"/>
  <c r="Y224" i="16"/>
  <c r="Q225" i="16"/>
  <c r="S225" i="16"/>
  <c r="V225" i="16"/>
  <c r="W225" i="16"/>
  <c r="X225" i="16"/>
  <c r="Y225" i="16"/>
  <c r="Q226" i="16"/>
  <c r="S226" i="16"/>
  <c r="V226" i="16"/>
  <c r="W226" i="16"/>
  <c r="X226" i="16"/>
  <c r="Y226" i="16"/>
  <c r="Q227" i="16"/>
  <c r="S227" i="16"/>
  <c r="V227" i="16"/>
  <c r="W227" i="16"/>
  <c r="X227" i="16"/>
  <c r="Y227" i="16"/>
  <c r="Q228" i="16"/>
  <c r="S228" i="16"/>
  <c r="V228" i="16"/>
  <c r="W228" i="16"/>
  <c r="X228" i="16"/>
  <c r="Y228" i="16"/>
  <c r="Q229" i="16"/>
  <c r="S229" i="16"/>
  <c r="V229" i="16"/>
  <c r="W229" i="16"/>
  <c r="X229" i="16"/>
  <c r="Y229" i="16"/>
  <c r="Q230" i="16"/>
  <c r="S230" i="16"/>
  <c r="V230" i="16"/>
  <c r="W230" i="16"/>
  <c r="X230" i="16"/>
  <c r="Y230" i="16"/>
  <c r="Q231" i="16"/>
  <c r="S231" i="16"/>
  <c r="V231" i="16"/>
  <c r="W231" i="16"/>
  <c r="X231" i="16"/>
  <c r="Y231" i="16"/>
  <c r="Q232" i="16"/>
  <c r="S232" i="16"/>
  <c r="V232" i="16"/>
  <c r="W232" i="16"/>
  <c r="X232" i="16"/>
  <c r="Y232" i="16"/>
  <c r="Q233" i="16"/>
  <c r="S233" i="16"/>
  <c r="V233" i="16"/>
  <c r="W233" i="16"/>
  <c r="X233" i="16"/>
  <c r="Y233" i="16"/>
  <c r="Q234" i="16"/>
  <c r="S234" i="16"/>
  <c r="V234" i="16"/>
  <c r="W234" i="16"/>
  <c r="X234" i="16"/>
  <c r="Y234" i="16"/>
  <c r="Q235" i="16"/>
  <c r="S235" i="16"/>
  <c r="V235" i="16"/>
  <c r="W235" i="16"/>
  <c r="X235" i="16"/>
  <c r="Y235" i="16"/>
  <c r="Q236" i="16"/>
  <c r="S236" i="16"/>
  <c r="V236" i="16"/>
  <c r="W236" i="16"/>
  <c r="X236" i="16"/>
  <c r="Y236" i="16"/>
  <c r="Q237" i="16"/>
  <c r="S237" i="16"/>
  <c r="V237" i="16"/>
  <c r="W237" i="16"/>
  <c r="X237" i="16"/>
  <c r="Y237" i="16"/>
  <c r="Q238" i="16"/>
  <c r="S238" i="16"/>
  <c r="V238" i="16"/>
  <c r="W238" i="16"/>
  <c r="X238" i="16"/>
  <c r="Y238" i="16"/>
  <c r="Q239" i="16"/>
  <c r="S239" i="16"/>
  <c r="V239" i="16"/>
  <c r="W239" i="16"/>
  <c r="X239" i="16"/>
  <c r="Y239" i="16"/>
  <c r="Q240" i="16"/>
  <c r="S240" i="16"/>
  <c r="V240" i="16"/>
  <c r="W240" i="16"/>
  <c r="X240" i="16"/>
  <c r="Y240" i="16"/>
  <c r="Q241" i="16"/>
  <c r="S241" i="16"/>
  <c r="V241" i="16"/>
  <c r="W241" i="16"/>
  <c r="X241" i="16"/>
  <c r="Y241" i="16"/>
  <c r="Q242" i="16"/>
  <c r="S242" i="16"/>
  <c r="V242" i="16"/>
  <c r="W242" i="16"/>
  <c r="X242" i="16"/>
  <c r="Y242" i="16"/>
  <c r="Q243" i="16"/>
  <c r="S243" i="16"/>
  <c r="V243" i="16"/>
  <c r="W243" i="16"/>
  <c r="X243" i="16"/>
  <c r="Y243" i="16"/>
  <c r="Q244" i="16"/>
  <c r="S244" i="16"/>
  <c r="V244" i="16"/>
  <c r="W244" i="16"/>
  <c r="X244" i="16"/>
  <c r="Y244" i="16"/>
  <c r="Q245" i="16"/>
  <c r="S245" i="16"/>
  <c r="V245" i="16"/>
  <c r="W245" i="16"/>
  <c r="X245" i="16"/>
  <c r="Y245" i="16"/>
  <c r="Q246" i="16"/>
  <c r="S246" i="16"/>
  <c r="V246" i="16"/>
  <c r="W246" i="16"/>
  <c r="X246" i="16"/>
  <c r="Y246" i="16"/>
  <c r="Q247" i="16"/>
  <c r="S247" i="16"/>
  <c r="V247" i="16"/>
  <c r="W247" i="16"/>
  <c r="X247" i="16"/>
  <c r="Y247" i="16"/>
  <c r="Q248" i="16"/>
  <c r="S248" i="16"/>
  <c r="V248" i="16"/>
  <c r="W248" i="16"/>
  <c r="X248" i="16"/>
  <c r="Y248" i="16"/>
  <c r="Q249" i="16"/>
  <c r="S249" i="16"/>
  <c r="V249" i="16"/>
  <c r="W249" i="16"/>
  <c r="X249" i="16"/>
  <c r="Y249" i="16"/>
  <c r="Q250" i="16"/>
  <c r="S250" i="16"/>
  <c r="V250" i="16"/>
  <c r="W250" i="16"/>
  <c r="X250" i="16"/>
  <c r="Y250" i="16"/>
  <c r="Q251" i="16"/>
  <c r="S251" i="16"/>
  <c r="V251" i="16"/>
  <c r="W251" i="16"/>
  <c r="X251" i="16"/>
  <c r="Y251" i="16"/>
  <c r="Q252" i="16"/>
  <c r="S252" i="16"/>
  <c r="V252" i="16"/>
  <c r="W252" i="16"/>
  <c r="X252" i="16"/>
  <c r="Y252" i="16"/>
  <c r="Q253" i="16"/>
  <c r="S253" i="16"/>
  <c r="V253" i="16"/>
  <c r="W253" i="16"/>
  <c r="X253" i="16"/>
  <c r="Y253" i="16"/>
  <c r="Q254" i="16"/>
  <c r="S254" i="16"/>
  <c r="V254" i="16"/>
  <c r="W254" i="16"/>
  <c r="X254" i="16"/>
  <c r="Y254" i="16"/>
  <c r="Q255" i="16"/>
  <c r="S255" i="16"/>
  <c r="V255" i="16"/>
  <c r="W255" i="16"/>
  <c r="X255" i="16"/>
  <c r="Y255" i="16"/>
  <c r="Q256" i="16"/>
  <c r="S256" i="16"/>
  <c r="V256" i="16"/>
  <c r="W256" i="16"/>
  <c r="X256" i="16"/>
  <c r="Y256" i="16"/>
  <c r="Q257" i="16"/>
  <c r="S257" i="16"/>
  <c r="V257" i="16"/>
  <c r="W257" i="16"/>
  <c r="X257" i="16"/>
  <c r="Y257" i="16"/>
  <c r="Q258" i="16"/>
  <c r="S258" i="16"/>
  <c r="V258" i="16"/>
  <c r="W258" i="16"/>
  <c r="X258" i="16"/>
  <c r="Y258" i="16"/>
  <c r="Q259" i="16"/>
  <c r="S259" i="16"/>
  <c r="V259" i="16"/>
  <c r="W259" i="16"/>
  <c r="X259" i="16"/>
  <c r="Y259" i="16"/>
  <c r="Q260" i="16"/>
  <c r="S260" i="16"/>
  <c r="V260" i="16"/>
  <c r="W260" i="16"/>
  <c r="X260" i="16"/>
  <c r="Y260" i="16"/>
  <c r="Q261" i="16"/>
  <c r="S261" i="16"/>
  <c r="V261" i="16"/>
  <c r="W261" i="16"/>
  <c r="X261" i="16"/>
  <c r="Y261" i="16"/>
  <c r="Q262" i="16"/>
  <c r="S262" i="16"/>
  <c r="V262" i="16"/>
  <c r="W262" i="16"/>
  <c r="X262" i="16"/>
  <c r="Y262" i="16"/>
  <c r="Q263" i="16"/>
  <c r="S263" i="16"/>
  <c r="V263" i="16"/>
  <c r="W263" i="16"/>
  <c r="X263" i="16"/>
  <c r="Y263" i="16"/>
  <c r="Q264" i="16"/>
  <c r="S264" i="16"/>
  <c r="V264" i="16"/>
  <c r="W264" i="16"/>
  <c r="X264" i="16"/>
  <c r="Y264" i="16"/>
  <c r="Q265" i="16"/>
  <c r="S265" i="16"/>
  <c r="V265" i="16"/>
  <c r="W265" i="16"/>
  <c r="X265" i="16"/>
  <c r="Y265" i="16"/>
  <c r="Q266" i="16"/>
  <c r="S266" i="16"/>
  <c r="V266" i="16"/>
  <c r="W266" i="16"/>
  <c r="X266" i="16"/>
  <c r="Y266" i="16"/>
  <c r="Q267" i="16"/>
  <c r="S267" i="16"/>
  <c r="V267" i="16"/>
  <c r="W267" i="16"/>
  <c r="X267" i="16"/>
  <c r="Y267" i="16"/>
  <c r="Q268" i="16"/>
  <c r="S268" i="16"/>
  <c r="V268" i="16"/>
  <c r="W268" i="16"/>
  <c r="X268" i="16"/>
  <c r="Y268" i="16"/>
  <c r="Q269" i="16"/>
  <c r="S269" i="16"/>
  <c r="V269" i="16"/>
  <c r="W269" i="16"/>
  <c r="X269" i="16"/>
  <c r="Y269" i="16"/>
  <c r="Q270" i="16"/>
  <c r="S270" i="16"/>
  <c r="V270" i="16"/>
  <c r="W270" i="16"/>
  <c r="X270" i="16"/>
  <c r="Y270" i="16"/>
  <c r="Q271" i="16"/>
  <c r="S271" i="16"/>
  <c r="V271" i="16"/>
  <c r="W271" i="16"/>
  <c r="X271" i="16"/>
  <c r="Y271" i="16"/>
  <c r="Q272" i="16"/>
  <c r="S272" i="16"/>
  <c r="V272" i="16"/>
  <c r="W272" i="16"/>
  <c r="X272" i="16"/>
  <c r="Y272" i="16"/>
  <c r="Q273" i="16"/>
  <c r="S273" i="16"/>
  <c r="V273" i="16"/>
  <c r="W273" i="16"/>
  <c r="X273" i="16"/>
  <c r="Y273" i="16"/>
  <c r="Q274" i="16"/>
  <c r="S274" i="16"/>
  <c r="V274" i="16"/>
  <c r="W274" i="16"/>
  <c r="X274" i="16"/>
  <c r="Y274" i="16"/>
  <c r="Q275" i="16"/>
  <c r="S275" i="16"/>
  <c r="V275" i="16"/>
  <c r="W275" i="16"/>
  <c r="X275" i="16"/>
  <c r="Y275" i="16"/>
  <c r="Q276" i="16"/>
  <c r="S276" i="16"/>
  <c r="V276" i="16"/>
  <c r="W276" i="16"/>
  <c r="X276" i="16"/>
  <c r="Y276" i="16"/>
  <c r="Q277" i="16"/>
  <c r="S277" i="16"/>
  <c r="V277" i="16"/>
  <c r="W277" i="16"/>
  <c r="X277" i="16"/>
  <c r="Y277" i="16"/>
  <c r="Q278" i="16"/>
  <c r="S278" i="16"/>
  <c r="V278" i="16"/>
  <c r="W278" i="16"/>
  <c r="X278" i="16"/>
  <c r="Y278" i="16"/>
  <c r="Q279" i="16"/>
  <c r="S279" i="16"/>
  <c r="V279" i="16"/>
  <c r="W279" i="16"/>
  <c r="X279" i="16"/>
  <c r="Y279" i="16"/>
  <c r="Q280" i="16"/>
  <c r="S280" i="16"/>
  <c r="V280" i="16"/>
  <c r="W280" i="16"/>
  <c r="X280" i="16"/>
  <c r="Y280" i="16"/>
  <c r="Q281" i="16"/>
  <c r="S281" i="16"/>
  <c r="V281" i="16"/>
  <c r="W281" i="16"/>
  <c r="X281" i="16"/>
  <c r="Y281" i="16"/>
  <c r="Q282" i="16"/>
  <c r="S282" i="16"/>
  <c r="V282" i="16"/>
  <c r="W282" i="16"/>
  <c r="X282" i="16"/>
  <c r="Y282" i="16"/>
  <c r="Q283" i="16"/>
  <c r="S283" i="16"/>
  <c r="V283" i="16"/>
  <c r="W283" i="16"/>
  <c r="X283" i="16"/>
  <c r="Y283" i="16"/>
  <c r="Q284" i="16"/>
  <c r="S284" i="16"/>
  <c r="V284" i="16"/>
  <c r="W284" i="16"/>
  <c r="X284" i="16"/>
  <c r="Y284" i="16"/>
  <c r="Q285" i="16"/>
  <c r="S285" i="16"/>
  <c r="V285" i="16"/>
  <c r="W285" i="16"/>
  <c r="X285" i="16"/>
  <c r="Y285" i="16"/>
  <c r="Q286" i="16"/>
  <c r="S286" i="16"/>
  <c r="V286" i="16"/>
  <c r="W286" i="16"/>
  <c r="X286" i="16"/>
  <c r="Y286" i="16"/>
  <c r="Q287" i="16"/>
  <c r="S287" i="16"/>
  <c r="V287" i="16"/>
  <c r="W287" i="16"/>
  <c r="X287" i="16"/>
  <c r="Y287" i="16"/>
  <c r="Q288" i="16"/>
  <c r="S288" i="16"/>
  <c r="V288" i="16"/>
  <c r="W288" i="16"/>
  <c r="X288" i="16"/>
  <c r="Y288" i="16"/>
  <c r="Q289" i="16"/>
  <c r="S289" i="16"/>
  <c r="V289" i="16"/>
  <c r="W289" i="16"/>
  <c r="X289" i="16"/>
  <c r="Y289" i="16"/>
  <c r="Q290" i="16"/>
  <c r="S290" i="16"/>
  <c r="V290" i="16"/>
  <c r="W290" i="16"/>
  <c r="X290" i="16"/>
  <c r="Y290" i="16"/>
  <c r="Q291" i="16"/>
  <c r="S291" i="16"/>
  <c r="V291" i="16"/>
  <c r="W291" i="16"/>
  <c r="X291" i="16"/>
  <c r="Y291" i="16"/>
  <c r="Q292" i="16"/>
  <c r="S292" i="16"/>
  <c r="V292" i="16"/>
  <c r="W292" i="16"/>
  <c r="X292" i="16"/>
  <c r="Y292" i="16"/>
  <c r="Q293" i="16"/>
  <c r="S293" i="16"/>
  <c r="V293" i="16"/>
  <c r="W293" i="16"/>
  <c r="X293" i="16"/>
  <c r="Y293" i="16"/>
  <c r="Q294" i="16"/>
  <c r="S294" i="16"/>
  <c r="V294" i="16"/>
  <c r="W294" i="16"/>
  <c r="X294" i="16"/>
  <c r="Y294" i="16"/>
  <c r="Q295" i="16"/>
  <c r="S295" i="16"/>
  <c r="V295" i="16"/>
  <c r="W295" i="16"/>
  <c r="X295" i="16"/>
  <c r="Y295" i="16"/>
  <c r="Q296" i="16"/>
  <c r="S296" i="16"/>
  <c r="V296" i="16"/>
  <c r="W296" i="16"/>
  <c r="X296" i="16"/>
  <c r="Y296" i="16"/>
  <c r="Q297" i="16"/>
  <c r="S297" i="16"/>
  <c r="V297" i="16"/>
  <c r="W297" i="16"/>
  <c r="X297" i="16"/>
  <c r="Y297" i="16"/>
  <c r="Q298" i="16"/>
  <c r="S298" i="16"/>
  <c r="V298" i="16"/>
  <c r="W298" i="16"/>
  <c r="X298" i="16"/>
  <c r="Y298" i="16"/>
  <c r="Q299" i="16"/>
  <c r="S299" i="16"/>
  <c r="V299" i="16"/>
  <c r="W299" i="16"/>
  <c r="X299" i="16"/>
  <c r="Y299" i="16"/>
  <c r="Q300" i="16"/>
  <c r="S300" i="16"/>
  <c r="V300" i="16"/>
  <c r="W300" i="16"/>
  <c r="X300" i="16"/>
  <c r="Y300" i="16"/>
  <c r="Q301" i="16"/>
  <c r="S301" i="16"/>
  <c r="V301" i="16"/>
  <c r="W301" i="16"/>
  <c r="X301" i="16"/>
  <c r="Y301" i="16"/>
  <c r="Q302" i="16"/>
  <c r="S302" i="16"/>
  <c r="V302" i="16"/>
  <c r="W302" i="16"/>
  <c r="X302" i="16"/>
  <c r="Y302" i="16"/>
  <c r="Q303" i="16"/>
  <c r="S303" i="16"/>
  <c r="V303" i="16"/>
  <c r="W303" i="16"/>
  <c r="X303" i="16"/>
  <c r="Y303" i="16"/>
  <c r="Q304" i="16"/>
  <c r="S304" i="16"/>
  <c r="V304" i="16"/>
  <c r="W304" i="16"/>
  <c r="X304" i="16"/>
  <c r="Y304" i="16"/>
  <c r="Q305" i="16"/>
  <c r="S305" i="16"/>
  <c r="V305" i="16"/>
  <c r="W305" i="16"/>
  <c r="X305" i="16"/>
  <c r="Y305" i="16"/>
  <c r="Q306" i="16"/>
  <c r="S306" i="16"/>
  <c r="V306" i="16"/>
  <c r="W306" i="16"/>
  <c r="X306" i="16"/>
  <c r="Y306" i="16"/>
  <c r="Q307" i="16"/>
  <c r="S307" i="16"/>
  <c r="V307" i="16"/>
  <c r="W307" i="16"/>
  <c r="X307" i="16"/>
  <c r="Y307" i="16"/>
  <c r="Q308" i="16"/>
  <c r="S308" i="16"/>
  <c r="V308" i="16"/>
  <c r="W308" i="16"/>
  <c r="X308" i="16"/>
  <c r="Y308" i="16"/>
  <c r="Q309" i="16"/>
  <c r="S309" i="16"/>
  <c r="V309" i="16"/>
  <c r="W309" i="16"/>
  <c r="X309" i="16"/>
  <c r="Y309" i="16"/>
  <c r="Q310" i="16"/>
  <c r="S310" i="16"/>
  <c r="V310" i="16"/>
  <c r="W310" i="16"/>
  <c r="X310" i="16"/>
  <c r="Y310" i="16"/>
  <c r="Q311" i="16"/>
  <c r="S311" i="16"/>
  <c r="V311" i="16"/>
  <c r="W311" i="16"/>
  <c r="X311" i="16"/>
  <c r="Y311" i="16"/>
  <c r="Q312" i="16"/>
  <c r="S312" i="16"/>
  <c r="V312" i="16"/>
  <c r="W312" i="16"/>
  <c r="X312" i="16"/>
  <c r="Y312" i="16"/>
  <c r="Q313" i="16"/>
  <c r="S313" i="16"/>
  <c r="V313" i="16"/>
  <c r="W313" i="16"/>
  <c r="X313" i="16"/>
  <c r="Y313" i="16"/>
  <c r="Q314" i="16"/>
  <c r="S314" i="16"/>
  <c r="V314" i="16"/>
  <c r="W314" i="16"/>
  <c r="X314" i="16"/>
  <c r="Y314" i="16"/>
  <c r="Q315" i="16"/>
  <c r="S315" i="16"/>
  <c r="V315" i="16"/>
  <c r="W315" i="16"/>
  <c r="X315" i="16"/>
  <c r="Y315" i="16"/>
  <c r="Q316" i="16"/>
  <c r="S316" i="16"/>
  <c r="V316" i="16"/>
  <c r="W316" i="16"/>
  <c r="X316" i="16"/>
  <c r="Y316" i="16"/>
  <c r="Q317" i="16"/>
  <c r="S317" i="16"/>
  <c r="V317" i="16"/>
  <c r="W317" i="16"/>
  <c r="X317" i="16"/>
  <c r="Y317" i="16"/>
  <c r="Q318" i="16"/>
  <c r="S318" i="16"/>
  <c r="V318" i="16"/>
  <c r="W318" i="16"/>
  <c r="X318" i="16"/>
  <c r="Y318" i="16"/>
  <c r="Q319" i="16"/>
  <c r="S319" i="16"/>
  <c r="V319" i="16"/>
  <c r="W319" i="16"/>
  <c r="X319" i="16"/>
  <c r="Y319" i="16"/>
  <c r="Q320" i="16"/>
  <c r="S320" i="16"/>
  <c r="V320" i="16"/>
  <c r="W320" i="16"/>
  <c r="X320" i="16"/>
  <c r="Y320" i="16"/>
  <c r="Q321" i="16"/>
  <c r="S321" i="16"/>
  <c r="V321" i="16"/>
  <c r="W321" i="16"/>
  <c r="X321" i="16"/>
  <c r="Y321" i="16"/>
  <c r="Q322" i="16"/>
  <c r="S322" i="16"/>
  <c r="V322" i="16"/>
  <c r="W322" i="16"/>
  <c r="X322" i="16"/>
  <c r="Y322" i="16"/>
  <c r="Q323" i="16"/>
  <c r="S323" i="16"/>
  <c r="V323" i="16"/>
  <c r="W323" i="16"/>
  <c r="X323" i="16"/>
  <c r="Y323" i="16"/>
  <c r="Q324" i="16"/>
  <c r="S324" i="16"/>
  <c r="V324" i="16"/>
  <c r="W324" i="16"/>
  <c r="X324" i="16"/>
  <c r="Y324" i="16"/>
  <c r="Q325" i="16"/>
  <c r="S325" i="16"/>
  <c r="V325" i="16"/>
  <c r="W325" i="16"/>
  <c r="X325" i="16"/>
  <c r="Y325" i="16"/>
  <c r="Q326" i="16"/>
  <c r="S326" i="16"/>
  <c r="V326" i="16"/>
  <c r="W326" i="16"/>
  <c r="X326" i="16"/>
  <c r="Y326" i="16"/>
  <c r="Q327" i="16"/>
  <c r="S327" i="16"/>
  <c r="V327" i="16"/>
  <c r="W327" i="16"/>
  <c r="X327" i="16"/>
  <c r="Y327" i="16"/>
  <c r="Q328" i="16"/>
  <c r="S328" i="16"/>
  <c r="V328" i="16"/>
  <c r="W328" i="16"/>
  <c r="X328" i="16"/>
  <c r="Y328" i="16"/>
  <c r="Q329" i="16"/>
  <c r="S329" i="16"/>
  <c r="V329" i="16"/>
  <c r="W329" i="16"/>
  <c r="X329" i="16"/>
  <c r="Y329" i="16"/>
  <c r="Q330" i="16"/>
  <c r="S330" i="16"/>
  <c r="V330" i="16"/>
  <c r="W330" i="16"/>
  <c r="X330" i="16"/>
  <c r="Y330" i="16"/>
  <c r="Q331" i="16"/>
  <c r="S331" i="16"/>
  <c r="V331" i="16"/>
  <c r="W331" i="16"/>
  <c r="X331" i="16"/>
  <c r="Y331" i="16"/>
  <c r="Q332" i="16"/>
  <c r="S332" i="16"/>
  <c r="V332" i="16"/>
  <c r="W332" i="16"/>
  <c r="X332" i="16"/>
  <c r="Y332" i="16"/>
  <c r="Q333" i="16"/>
  <c r="S333" i="16"/>
  <c r="V333" i="16"/>
  <c r="W333" i="16"/>
  <c r="X333" i="16"/>
  <c r="Y333" i="16"/>
  <c r="Q334" i="16"/>
  <c r="S334" i="16"/>
  <c r="V334" i="16"/>
  <c r="W334" i="16"/>
  <c r="X334" i="16"/>
  <c r="Y334" i="16"/>
  <c r="Q335" i="16"/>
  <c r="S335" i="16"/>
  <c r="V335" i="16"/>
  <c r="W335" i="16"/>
  <c r="X335" i="16"/>
  <c r="Y335" i="16"/>
  <c r="Q336" i="16"/>
  <c r="S336" i="16"/>
  <c r="V336" i="16"/>
  <c r="W336" i="16"/>
  <c r="X336" i="16"/>
  <c r="Y336" i="16"/>
  <c r="Q337" i="16"/>
  <c r="S337" i="16"/>
  <c r="V337" i="16"/>
  <c r="W337" i="16"/>
  <c r="X337" i="16"/>
  <c r="Y337" i="16"/>
  <c r="Q338" i="16"/>
  <c r="S338" i="16"/>
  <c r="V338" i="16"/>
  <c r="W338" i="16"/>
  <c r="X338" i="16"/>
  <c r="Y338" i="16"/>
  <c r="Q339" i="16"/>
  <c r="S339" i="16"/>
  <c r="V339" i="16"/>
  <c r="W339" i="16"/>
  <c r="X339" i="16"/>
  <c r="Y339" i="16"/>
  <c r="Q340" i="16"/>
  <c r="S340" i="16"/>
  <c r="V340" i="16"/>
  <c r="W340" i="16"/>
  <c r="X340" i="16"/>
  <c r="Y340" i="16"/>
  <c r="Q341" i="16"/>
  <c r="S341" i="16"/>
  <c r="V341" i="16"/>
  <c r="W341" i="16"/>
  <c r="X341" i="16"/>
  <c r="Y341" i="16"/>
  <c r="Q342" i="16"/>
  <c r="S342" i="16"/>
  <c r="V342" i="16"/>
  <c r="W342" i="16"/>
  <c r="X342" i="16"/>
  <c r="Y342" i="16"/>
  <c r="Q343" i="16"/>
  <c r="S343" i="16"/>
  <c r="V343" i="16"/>
  <c r="W343" i="16"/>
  <c r="X343" i="16"/>
  <c r="Y343" i="16"/>
  <c r="Q344" i="16"/>
  <c r="S344" i="16"/>
  <c r="V344" i="16"/>
  <c r="W344" i="16"/>
  <c r="X344" i="16"/>
  <c r="Y344" i="16"/>
  <c r="Q345" i="16"/>
  <c r="S345" i="16"/>
  <c r="V345" i="16"/>
  <c r="W345" i="16"/>
  <c r="X345" i="16"/>
  <c r="Y345" i="16"/>
  <c r="Q346" i="16"/>
  <c r="S346" i="16"/>
  <c r="V346" i="16"/>
  <c r="W346" i="16"/>
  <c r="X346" i="16"/>
  <c r="Y346" i="16"/>
  <c r="Q347" i="16"/>
  <c r="S347" i="16"/>
  <c r="V347" i="16"/>
  <c r="W347" i="16"/>
  <c r="X347" i="16"/>
  <c r="Y347" i="16"/>
  <c r="Q348" i="16"/>
  <c r="S348" i="16"/>
  <c r="V348" i="16"/>
  <c r="W348" i="16"/>
  <c r="X348" i="16"/>
  <c r="Y348" i="16"/>
  <c r="Q349" i="16"/>
  <c r="S349" i="16"/>
  <c r="V349" i="16"/>
  <c r="W349" i="16"/>
  <c r="X349" i="16"/>
  <c r="Y349" i="16"/>
  <c r="Q350" i="16"/>
  <c r="S350" i="16"/>
  <c r="V350" i="16"/>
  <c r="W350" i="16"/>
  <c r="X350" i="16"/>
  <c r="Y350" i="16"/>
  <c r="Q351" i="16"/>
  <c r="S351" i="16"/>
  <c r="V351" i="16"/>
  <c r="W351" i="16"/>
  <c r="X351" i="16"/>
  <c r="Y351" i="16"/>
  <c r="Q352" i="16"/>
  <c r="S352" i="16"/>
  <c r="V352" i="16"/>
  <c r="W352" i="16"/>
  <c r="X352" i="16"/>
  <c r="Y352" i="16"/>
  <c r="Q353" i="16"/>
  <c r="S353" i="16"/>
  <c r="V353" i="16"/>
  <c r="W353" i="16"/>
  <c r="X353" i="16"/>
  <c r="Y353" i="16"/>
  <c r="Q354" i="16"/>
  <c r="S354" i="16"/>
  <c r="V354" i="16"/>
  <c r="W354" i="16"/>
  <c r="X354" i="16"/>
  <c r="Y354" i="16"/>
  <c r="Q355" i="16"/>
  <c r="S355" i="16"/>
  <c r="V355" i="16"/>
  <c r="W355" i="16"/>
  <c r="X355" i="16"/>
  <c r="Y355" i="16"/>
  <c r="Q356" i="16"/>
  <c r="S356" i="16"/>
  <c r="V356" i="16"/>
  <c r="W356" i="16"/>
  <c r="X356" i="16"/>
  <c r="Y356" i="16"/>
  <c r="Q357" i="16"/>
  <c r="S357" i="16"/>
  <c r="V357" i="16"/>
  <c r="W357" i="16"/>
  <c r="X357" i="16"/>
  <c r="Y357" i="16"/>
  <c r="Q358" i="16"/>
  <c r="S358" i="16"/>
  <c r="V358" i="16"/>
  <c r="W358" i="16"/>
  <c r="X358" i="16"/>
  <c r="Y358" i="16"/>
  <c r="Q359" i="16"/>
  <c r="S359" i="16"/>
  <c r="V359" i="16"/>
  <c r="W359" i="16"/>
  <c r="X359" i="16"/>
  <c r="Y359" i="16"/>
  <c r="Q360" i="16"/>
  <c r="S360" i="16"/>
  <c r="V360" i="16"/>
  <c r="W360" i="16"/>
  <c r="X360" i="16"/>
  <c r="Y360" i="16"/>
  <c r="Q361" i="16"/>
  <c r="S361" i="16"/>
  <c r="V361" i="16"/>
  <c r="W361" i="16"/>
  <c r="X361" i="16"/>
  <c r="Y361" i="16"/>
  <c r="Q362" i="16"/>
  <c r="S362" i="16"/>
  <c r="V362" i="16"/>
  <c r="W362" i="16"/>
  <c r="X362" i="16"/>
  <c r="Y362" i="16"/>
  <c r="Q363" i="16"/>
  <c r="S363" i="16"/>
  <c r="V363" i="16"/>
  <c r="W363" i="16"/>
  <c r="X363" i="16"/>
  <c r="Y363" i="16"/>
  <c r="Q364" i="16"/>
  <c r="S364" i="16"/>
  <c r="V364" i="16"/>
  <c r="W364" i="16"/>
  <c r="X364" i="16"/>
  <c r="Y364" i="16"/>
  <c r="Q365" i="16"/>
  <c r="S365" i="16"/>
  <c r="V365" i="16"/>
  <c r="W365" i="16"/>
  <c r="X365" i="16"/>
  <c r="Y365" i="16"/>
  <c r="Q366" i="16"/>
  <c r="S366" i="16"/>
  <c r="V366" i="16"/>
  <c r="W366" i="16"/>
  <c r="X366" i="16"/>
  <c r="Y366" i="16"/>
  <c r="Q367" i="16"/>
  <c r="S367" i="16"/>
  <c r="V367" i="16"/>
  <c r="W367" i="16"/>
  <c r="X367" i="16"/>
  <c r="Y367" i="16"/>
  <c r="Q368" i="16"/>
  <c r="S368" i="16"/>
  <c r="V368" i="16"/>
  <c r="W368" i="16"/>
  <c r="X368" i="16"/>
  <c r="Y368" i="16"/>
  <c r="Q369" i="16"/>
  <c r="S369" i="16"/>
  <c r="V369" i="16"/>
  <c r="W369" i="16"/>
  <c r="X369" i="16"/>
  <c r="Y369" i="16"/>
  <c r="Q370" i="16"/>
  <c r="S370" i="16"/>
  <c r="V370" i="16"/>
  <c r="W370" i="16"/>
  <c r="X370" i="16"/>
  <c r="Y370" i="16"/>
  <c r="Q371" i="16"/>
  <c r="S371" i="16"/>
  <c r="V371" i="16"/>
  <c r="W371" i="16"/>
  <c r="X371" i="16"/>
  <c r="Y371" i="16"/>
  <c r="Q372" i="16"/>
  <c r="S372" i="16"/>
  <c r="V372" i="16"/>
  <c r="W372" i="16"/>
  <c r="X372" i="16"/>
  <c r="Y372" i="16"/>
  <c r="Q373" i="16"/>
  <c r="S373" i="16"/>
  <c r="V373" i="16"/>
  <c r="W373" i="16"/>
  <c r="X373" i="16"/>
  <c r="Y373" i="16"/>
  <c r="Q374" i="16"/>
  <c r="S374" i="16"/>
  <c r="V374" i="16"/>
  <c r="W374" i="16"/>
  <c r="X374" i="16"/>
  <c r="Y374" i="16"/>
  <c r="Q375" i="16"/>
  <c r="S375" i="16"/>
  <c r="V375" i="16"/>
  <c r="W375" i="16"/>
  <c r="X375" i="16"/>
  <c r="Y375" i="16"/>
  <c r="Q376" i="16"/>
  <c r="S376" i="16"/>
  <c r="V376" i="16"/>
  <c r="W376" i="16"/>
  <c r="X376" i="16"/>
  <c r="Y376" i="16"/>
  <c r="Q377" i="16"/>
  <c r="S377" i="16"/>
  <c r="V377" i="16"/>
  <c r="W377" i="16"/>
  <c r="X377" i="16"/>
  <c r="Y377" i="16"/>
  <c r="Q378" i="16"/>
  <c r="S378" i="16"/>
  <c r="V378" i="16"/>
  <c r="W378" i="16"/>
  <c r="X378" i="16"/>
  <c r="Y378" i="16"/>
  <c r="Q379" i="16"/>
  <c r="S379" i="16"/>
  <c r="V379" i="16"/>
  <c r="W379" i="16"/>
  <c r="X379" i="16"/>
  <c r="Y379" i="16"/>
  <c r="Q380" i="16"/>
  <c r="S380" i="16"/>
  <c r="V380" i="16"/>
  <c r="W380" i="16"/>
  <c r="X380" i="16"/>
  <c r="Y380" i="16"/>
  <c r="Q381" i="16"/>
  <c r="S381" i="16"/>
  <c r="V381" i="16"/>
  <c r="W381" i="16"/>
  <c r="X381" i="16"/>
  <c r="Y381" i="16"/>
  <c r="Q382" i="16"/>
  <c r="S382" i="16"/>
  <c r="V382" i="16"/>
  <c r="W382" i="16"/>
  <c r="X382" i="16"/>
  <c r="Y382" i="16"/>
  <c r="Q383" i="16"/>
  <c r="S383" i="16"/>
  <c r="V383" i="16"/>
  <c r="W383" i="16"/>
  <c r="X383" i="16"/>
  <c r="Y383" i="16"/>
  <c r="Q384" i="16"/>
  <c r="S384" i="16"/>
  <c r="V384" i="16"/>
  <c r="W384" i="16"/>
  <c r="X384" i="16"/>
  <c r="Y384" i="16"/>
  <c r="Q385" i="16"/>
  <c r="S385" i="16"/>
  <c r="V385" i="16"/>
  <c r="W385" i="16"/>
  <c r="X385" i="16"/>
  <c r="Y385" i="16"/>
  <c r="Q386" i="16"/>
  <c r="S386" i="16"/>
  <c r="V386" i="16"/>
  <c r="W386" i="16"/>
  <c r="X386" i="16"/>
  <c r="Y386" i="16"/>
  <c r="Q387" i="16"/>
  <c r="S387" i="16"/>
  <c r="V387" i="16"/>
  <c r="W387" i="16"/>
  <c r="X387" i="16"/>
  <c r="Y387" i="16"/>
  <c r="Q388" i="16"/>
  <c r="S388" i="16"/>
  <c r="V388" i="16"/>
  <c r="W388" i="16"/>
  <c r="X388" i="16"/>
  <c r="Y388" i="16"/>
  <c r="Q389" i="16"/>
  <c r="S389" i="16"/>
  <c r="V389" i="16"/>
  <c r="W389" i="16"/>
  <c r="X389" i="16"/>
  <c r="Y389" i="16"/>
  <c r="Q390" i="16"/>
  <c r="S390" i="16"/>
  <c r="V390" i="16"/>
  <c r="W390" i="16"/>
  <c r="X390" i="16"/>
  <c r="Y390" i="16"/>
  <c r="Q391" i="16"/>
  <c r="S391" i="16"/>
  <c r="V391" i="16"/>
  <c r="W391" i="16"/>
  <c r="X391" i="16"/>
  <c r="Y391" i="16"/>
  <c r="Q392" i="16"/>
  <c r="S392" i="16"/>
  <c r="V392" i="16"/>
  <c r="W392" i="16"/>
  <c r="X392" i="16"/>
  <c r="Y392" i="16"/>
  <c r="Q393" i="16"/>
  <c r="S393" i="16"/>
  <c r="V393" i="16"/>
  <c r="W393" i="16"/>
  <c r="X393" i="16"/>
  <c r="Y393" i="16"/>
  <c r="Q394" i="16"/>
  <c r="S394" i="16"/>
  <c r="V394" i="16"/>
  <c r="W394" i="16"/>
  <c r="X394" i="16"/>
  <c r="Y394" i="16"/>
  <c r="Q395" i="16"/>
  <c r="S395" i="16"/>
  <c r="V395" i="16"/>
  <c r="W395" i="16"/>
  <c r="X395" i="16"/>
  <c r="Y395" i="16"/>
  <c r="Q396" i="16"/>
  <c r="S396" i="16"/>
  <c r="V396" i="16"/>
  <c r="W396" i="16"/>
  <c r="X396" i="16"/>
  <c r="Y396" i="16"/>
  <c r="Q397" i="16"/>
  <c r="S397" i="16"/>
  <c r="V397" i="16"/>
  <c r="W397" i="16"/>
  <c r="X397" i="16"/>
  <c r="Y397" i="16"/>
  <c r="Q398" i="16"/>
  <c r="S398" i="16"/>
  <c r="V398" i="16"/>
  <c r="W398" i="16"/>
  <c r="X398" i="16"/>
  <c r="Y398" i="16"/>
  <c r="Q399" i="16"/>
  <c r="S399" i="16"/>
  <c r="V399" i="16"/>
  <c r="W399" i="16"/>
  <c r="X399" i="16"/>
  <c r="Y399" i="16"/>
  <c r="Q400" i="16"/>
  <c r="S400" i="16"/>
  <c r="V400" i="16"/>
  <c r="W400" i="16"/>
  <c r="X400" i="16"/>
  <c r="Y400" i="16"/>
  <c r="Q401" i="16"/>
  <c r="S401" i="16"/>
  <c r="V401" i="16"/>
  <c r="W401" i="16"/>
  <c r="X401" i="16"/>
  <c r="Y401" i="16"/>
  <c r="Q402" i="16"/>
  <c r="S402" i="16"/>
  <c r="V402" i="16"/>
  <c r="W402" i="16"/>
  <c r="X402" i="16"/>
  <c r="Y402" i="16"/>
  <c r="Q403" i="16"/>
  <c r="S403" i="16"/>
  <c r="V403" i="16"/>
  <c r="W403" i="16"/>
  <c r="X403" i="16"/>
  <c r="Y403" i="16"/>
  <c r="Q404" i="16"/>
  <c r="S404" i="16"/>
  <c r="V404" i="16"/>
  <c r="W404" i="16"/>
  <c r="X404" i="16"/>
  <c r="Y404" i="16"/>
  <c r="Q405" i="16"/>
  <c r="S405" i="16"/>
  <c r="V405" i="16"/>
  <c r="W405" i="16"/>
  <c r="X405" i="16"/>
  <c r="Y405" i="16"/>
  <c r="Q406" i="16"/>
  <c r="S406" i="16"/>
  <c r="V406" i="16"/>
  <c r="W406" i="16"/>
  <c r="X406" i="16"/>
  <c r="Y406" i="16"/>
  <c r="Q407" i="16"/>
  <c r="S407" i="16"/>
  <c r="V407" i="16"/>
  <c r="W407" i="16"/>
  <c r="X407" i="16"/>
  <c r="Y407" i="16"/>
  <c r="Q408" i="16"/>
  <c r="S408" i="16"/>
  <c r="V408" i="16"/>
  <c r="W408" i="16"/>
  <c r="X408" i="16"/>
  <c r="Y408" i="16"/>
  <c r="Q409" i="16"/>
  <c r="S409" i="16"/>
  <c r="V409" i="16"/>
  <c r="W409" i="16"/>
  <c r="X409" i="16"/>
  <c r="Y409" i="16"/>
  <c r="Q410" i="16"/>
  <c r="S410" i="16"/>
  <c r="V410" i="16"/>
  <c r="W410" i="16"/>
  <c r="X410" i="16"/>
  <c r="Y410" i="16"/>
  <c r="Q411" i="16"/>
  <c r="S411" i="16"/>
  <c r="V411" i="16"/>
  <c r="W411" i="16"/>
  <c r="X411" i="16"/>
  <c r="Y411" i="16"/>
  <c r="Q412" i="16"/>
  <c r="S412" i="16"/>
  <c r="V412" i="16"/>
  <c r="W412" i="16"/>
  <c r="X412" i="16"/>
  <c r="Y412" i="16"/>
  <c r="Q413" i="16"/>
  <c r="S413" i="16"/>
  <c r="V413" i="16"/>
  <c r="W413" i="16"/>
  <c r="X413" i="16"/>
  <c r="Y413" i="16"/>
  <c r="Q414" i="16"/>
  <c r="S414" i="16"/>
  <c r="V414" i="16"/>
  <c r="W414" i="16"/>
  <c r="X414" i="16"/>
  <c r="Y414" i="16"/>
  <c r="Q415" i="16"/>
  <c r="S415" i="16"/>
  <c r="V415" i="16"/>
  <c r="W415" i="16"/>
  <c r="X415" i="16"/>
  <c r="Y415" i="16"/>
  <c r="Q416" i="16"/>
  <c r="S416" i="16"/>
  <c r="V416" i="16"/>
  <c r="W416" i="16"/>
  <c r="X416" i="16"/>
  <c r="Y416" i="16"/>
  <c r="Q417" i="16"/>
  <c r="S417" i="16"/>
  <c r="V417" i="16"/>
  <c r="W417" i="16"/>
  <c r="X417" i="16"/>
  <c r="Y417" i="16"/>
  <c r="Q418" i="16"/>
  <c r="S418" i="16"/>
  <c r="V418" i="16"/>
  <c r="W418" i="16"/>
  <c r="X418" i="16"/>
  <c r="Y418" i="16"/>
  <c r="Q419" i="16"/>
  <c r="S419" i="16"/>
  <c r="V419" i="16"/>
  <c r="W419" i="16"/>
  <c r="X419" i="16"/>
  <c r="Y419" i="16"/>
  <c r="Q420" i="16"/>
  <c r="S420" i="16"/>
  <c r="V420" i="16"/>
  <c r="W420" i="16"/>
  <c r="X420" i="16"/>
  <c r="Y420" i="16"/>
  <c r="Q421" i="16"/>
  <c r="S421" i="16"/>
  <c r="V421" i="16"/>
  <c r="W421" i="16"/>
  <c r="X421" i="16"/>
  <c r="Y421" i="16"/>
  <c r="Q422" i="16"/>
  <c r="S422" i="16"/>
  <c r="V422" i="16"/>
  <c r="W422" i="16"/>
  <c r="X422" i="16"/>
  <c r="Y422" i="16"/>
  <c r="Q423" i="16"/>
  <c r="S423" i="16"/>
  <c r="V423" i="16"/>
  <c r="W423" i="16"/>
  <c r="X423" i="16"/>
  <c r="Y423" i="16"/>
  <c r="Q424" i="16"/>
  <c r="S424" i="16"/>
  <c r="V424" i="16"/>
  <c r="W424" i="16"/>
  <c r="X424" i="16"/>
  <c r="Y424" i="16"/>
  <c r="Q425" i="16"/>
  <c r="S425" i="16"/>
  <c r="V425" i="16"/>
  <c r="W425" i="16"/>
  <c r="X425" i="16"/>
  <c r="Y425" i="16"/>
  <c r="Q426" i="16"/>
  <c r="S426" i="16"/>
  <c r="V426" i="16"/>
  <c r="W426" i="16"/>
  <c r="X426" i="16"/>
  <c r="Y426" i="16"/>
  <c r="Q427" i="16"/>
  <c r="S427" i="16"/>
  <c r="V427" i="16"/>
  <c r="W427" i="16"/>
  <c r="X427" i="16"/>
  <c r="Y427" i="16"/>
  <c r="Q428" i="16"/>
  <c r="S428" i="16"/>
  <c r="V428" i="16"/>
  <c r="W428" i="16"/>
  <c r="X428" i="16"/>
  <c r="Y428" i="16"/>
  <c r="Q429" i="16"/>
  <c r="S429" i="16"/>
  <c r="V429" i="16"/>
  <c r="W429" i="16"/>
  <c r="X429" i="16"/>
  <c r="Y429" i="16"/>
  <c r="Q430" i="16"/>
  <c r="S430" i="16"/>
  <c r="V430" i="16"/>
  <c r="W430" i="16"/>
  <c r="X430" i="16"/>
  <c r="Y430" i="16"/>
  <c r="Q431" i="16"/>
  <c r="S431" i="16"/>
  <c r="V431" i="16"/>
  <c r="W431" i="16"/>
  <c r="X431" i="16"/>
  <c r="Y431" i="16"/>
  <c r="Q432" i="16"/>
  <c r="S432" i="16"/>
  <c r="V432" i="16"/>
  <c r="W432" i="16"/>
  <c r="X432" i="16"/>
  <c r="Y432" i="16"/>
  <c r="Q433" i="16"/>
  <c r="S433" i="16"/>
  <c r="V433" i="16"/>
  <c r="W433" i="16"/>
  <c r="X433" i="16"/>
  <c r="Y433" i="16"/>
  <c r="Q434" i="16"/>
  <c r="S434" i="16"/>
  <c r="V434" i="16"/>
  <c r="W434" i="16"/>
  <c r="X434" i="16"/>
  <c r="Y434" i="16"/>
  <c r="Q435" i="16"/>
  <c r="S435" i="16"/>
  <c r="V435" i="16"/>
  <c r="W435" i="16"/>
  <c r="X435" i="16"/>
  <c r="Y435" i="16"/>
  <c r="Q436" i="16"/>
  <c r="S436" i="16"/>
  <c r="V436" i="16"/>
  <c r="W436" i="16"/>
  <c r="X436" i="16"/>
  <c r="Y436" i="16"/>
  <c r="Q437" i="16"/>
  <c r="S437" i="16"/>
  <c r="V437" i="16"/>
  <c r="W437" i="16"/>
  <c r="X437" i="16"/>
  <c r="Y437" i="16"/>
  <c r="Q438" i="16"/>
  <c r="S438" i="16"/>
  <c r="V438" i="16"/>
  <c r="W438" i="16"/>
  <c r="X438" i="16"/>
  <c r="Y438" i="16"/>
  <c r="Q439" i="16"/>
  <c r="S439" i="16"/>
  <c r="V439" i="16"/>
  <c r="W439" i="16"/>
  <c r="X439" i="16"/>
  <c r="Y439" i="16"/>
  <c r="Q440" i="16"/>
  <c r="S440" i="16"/>
  <c r="V440" i="16"/>
  <c r="W440" i="16"/>
  <c r="X440" i="16"/>
  <c r="Y440" i="16"/>
  <c r="Q441" i="16"/>
  <c r="S441" i="16"/>
  <c r="V441" i="16"/>
  <c r="W441" i="16"/>
  <c r="X441" i="16"/>
  <c r="Y441" i="16"/>
  <c r="Q442" i="16"/>
  <c r="S442" i="16"/>
  <c r="V442" i="16"/>
  <c r="W442" i="16"/>
  <c r="X442" i="16"/>
  <c r="Y442" i="16"/>
  <c r="Q443" i="16"/>
  <c r="S443" i="16"/>
  <c r="V443" i="16"/>
  <c r="W443" i="16"/>
  <c r="X443" i="16"/>
  <c r="Y443" i="16"/>
  <c r="Q444" i="16"/>
  <c r="S444" i="16"/>
  <c r="V444" i="16"/>
  <c r="W444" i="16"/>
  <c r="X444" i="16"/>
  <c r="Y444" i="16"/>
  <c r="Q445" i="16"/>
  <c r="S445" i="16"/>
  <c r="V445" i="16"/>
  <c r="W445" i="16"/>
  <c r="X445" i="16"/>
  <c r="Y445" i="16"/>
  <c r="Q446" i="16"/>
  <c r="S446" i="16"/>
  <c r="V446" i="16"/>
  <c r="W446" i="16"/>
  <c r="X446" i="16"/>
  <c r="Y446" i="16"/>
  <c r="Q447" i="16"/>
  <c r="S447" i="16"/>
  <c r="V447" i="16"/>
  <c r="W447" i="16"/>
  <c r="X447" i="16"/>
  <c r="Y447" i="16"/>
  <c r="Q448" i="16"/>
  <c r="S448" i="16"/>
  <c r="V448" i="16"/>
  <c r="W448" i="16"/>
  <c r="X448" i="16"/>
  <c r="Y448" i="16"/>
  <c r="Q449" i="16"/>
  <c r="S449" i="16"/>
  <c r="V449" i="16"/>
  <c r="W449" i="16"/>
  <c r="X449" i="16"/>
  <c r="Y449" i="16"/>
  <c r="Q450" i="16"/>
  <c r="S450" i="16"/>
  <c r="V450" i="16"/>
  <c r="W450" i="16"/>
  <c r="X450" i="16"/>
  <c r="Y450" i="16"/>
  <c r="Q451" i="16"/>
  <c r="S451" i="16"/>
  <c r="V451" i="16"/>
  <c r="W451" i="16"/>
  <c r="X451" i="16"/>
  <c r="Y451" i="16"/>
  <c r="Q452" i="16"/>
  <c r="S452" i="16"/>
  <c r="V452" i="16"/>
  <c r="W452" i="16"/>
  <c r="X452" i="16"/>
  <c r="Y452" i="16"/>
  <c r="Q453" i="16"/>
  <c r="S453" i="16"/>
  <c r="V453" i="16"/>
  <c r="W453" i="16"/>
  <c r="X453" i="16"/>
  <c r="Y453" i="16"/>
  <c r="Q454" i="16"/>
  <c r="S454" i="16"/>
  <c r="V454" i="16"/>
  <c r="W454" i="16"/>
  <c r="X454" i="16"/>
  <c r="Y454" i="16"/>
  <c r="Q455" i="16"/>
  <c r="S455" i="16"/>
  <c r="V455" i="16"/>
  <c r="W455" i="16"/>
  <c r="X455" i="16"/>
  <c r="Y455" i="16"/>
  <c r="Q456" i="16"/>
  <c r="S456" i="16"/>
  <c r="V456" i="16"/>
  <c r="W456" i="16"/>
  <c r="X456" i="16"/>
  <c r="Y456" i="16"/>
  <c r="Q457" i="16"/>
  <c r="S457" i="16"/>
  <c r="V457" i="16"/>
  <c r="W457" i="16"/>
  <c r="X457" i="16"/>
  <c r="Y457" i="16"/>
  <c r="Q458" i="16"/>
  <c r="S458" i="16"/>
  <c r="V458" i="16"/>
  <c r="W458" i="16"/>
  <c r="X458" i="16"/>
  <c r="Y458" i="16"/>
  <c r="Q459" i="16"/>
  <c r="S459" i="16"/>
  <c r="V459" i="16"/>
  <c r="W459" i="16"/>
  <c r="X459" i="16"/>
  <c r="Y459" i="16"/>
  <c r="Q460" i="16"/>
  <c r="S460" i="16"/>
  <c r="V460" i="16"/>
  <c r="W460" i="16"/>
  <c r="X460" i="16"/>
  <c r="Y460" i="16"/>
  <c r="Q461" i="16"/>
  <c r="S461" i="16"/>
  <c r="V461" i="16"/>
  <c r="W461" i="16"/>
  <c r="X461" i="16"/>
  <c r="Y461" i="16"/>
  <c r="Q462" i="16"/>
  <c r="S462" i="16"/>
  <c r="V462" i="16"/>
  <c r="W462" i="16"/>
  <c r="X462" i="16"/>
  <c r="Y462" i="16"/>
  <c r="Q463" i="16"/>
  <c r="S463" i="16"/>
  <c r="V463" i="16"/>
  <c r="W463" i="16"/>
  <c r="X463" i="16"/>
  <c r="Y463" i="16"/>
  <c r="Q464" i="16"/>
  <c r="S464" i="16"/>
  <c r="V464" i="16"/>
  <c r="W464" i="16"/>
  <c r="X464" i="16"/>
  <c r="Y464" i="16"/>
  <c r="Q465" i="16"/>
  <c r="S465" i="16"/>
  <c r="V465" i="16"/>
  <c r="W465" i="16"/>
  <c r="X465" i="16"/>
  <c r="Y465" i="16"/>
  <c r="Q466" i="16"/>
  <c r="S466" i="16"/>
  <c r="V466" i="16"/>
  <c r="W466" i="16"/>
  <c r="X466" i="16"/>
  <c r="Y466" i="16"/>
  <c r="Q467" i="16"/>
  <c r="S467" i="16"/>
  <c r="V467" i="16"/>
  <c r="W467" i="16"/>
  <c r="X467" i="16"/>
  <c r="Y467" i="16"/>
  <c r="Q468" i="16"/>
  <c r="S468" i="16"/>
  <c r="V468" i="16"/>
  <c r="W468" i="16"/>
  <c r="X468" i="16"/>
  <c r="Y468" i="16"/>
  <c r="Q469" i="16"/>
  <c r="S469" i="16"/>
  <c r="V469" i="16"/>
  <c r="W469" i="16"/>
  <c r="X469" i="16"/>
  <c r="Y469" i="16"/>
  <c r="Q470" i="16"/>
  <c r="S470" i="16"/>
  <c r="V470" i="16"/>
  <c r="W470" i="16"/>
  <c r="X470" i="16"/>
  <c r="Y470" i="16"/>
  <c r="Q471" i="16"/>
  <c r="S471" i="16"/>
  <c r="V471" i="16"/>
  <c r="W471" i="16"/>
  <c r="X471" i="16"/>
  <c r="Y471" i="16"/>
  <c r="Q472" i="16"/>
  <c r="S472" i="16"/>
  <c r="V472" i="16"/>
  <c r="W472" i="16"/>
  <c r="X472" i="16"/>
  <c r="Y472" i="16"/>
  <c r="Q473" i="16"/>
  <c r="S473" i="16"/>
  <c r="V473" i="16"/>
  <c r="W473" i="16"/>
  <c r="X473" i="16"/>
  <c r="Y473" i="16"/>
  <c r="Q474" i="16"/>
  <c r="S474" i="16"/>
  <c r="V474" i="16"/>
  <c r="W474" i="16"/>
  <c r="X474" i="16"/>
  <c r="Y474" i="16"/>
  <c r="Q475" i="16"/>
  <c r="S475" i="16"/>
  <c r="V475" i="16"/>
  <c r="W475" i="16"/>
  <c r="X475" i="16"/>
  <c r="Y475" i="16"/>
  <c r="Q476" i="16"/>
  <c r="S476" i="16"/>
  <c r="V476" i="16"/>
  <c r="W476" i="16"/>
  <c r="X476" i="16"/>
  <c r="Y476" i="16"/>
  <c r="Q477" i="16"/>
  <c r="S477" i="16"/>
  <c r="V477" i="16"/>
  <c r="W477" i="16"/>
  <c r="X477" i="16"/>
  <c r="Y477" i="16"/>
  <c r="Q478" i="16"/>
  <c r="S478" i="16"/>
  <c r="V478" i="16"/>
  <c r="W478" i="16"/>
  <c r="X478" i="16"/>
  <c r="Y478" i="16"/>
  <c r="Q479" i="16"/>
  <c r="S479" i="16"/>
  <c r="V479" i="16"/>
  <c r="W479" i="16"/>
  <c r="X479" i="16"/>
  <c r="Y479" i="16"/>
  <c r="Q480" i="16"/>
  <c r="S480" i="16"/>
  <c r="V480" i="16"/>
  <c r="W480" i="16"/>
  <c r="X480" i="16"/>
  <c r="Y480" i="16"/>
  <c r="Q481" i="16"/>
  <c r="S481" i="16"/>
  <c r="V481" i="16"/>
  <c r="W481" i="16"/>
  <c r="X481" i="16"/>
  <c r="Y481" i="16"/>
  <c r="Q482" i="16"/>
  <c r="S482" i="16"/>
  <c r="V482" i="16"/>
  <c r="W482" i="16"/>
  <c r="X482" i="16"/>
  <c r="Y482" i="16"/>
  <c r="Q483" i="16"/>
  <c r="S483" i="16"/>
  <c r="V483" i="16"/>
  <c r="W483" i="16"/>
  <c r="X483" i="16"/>
  <c r="Y483" i="16"/>
  <c r="Q484" i="16"/>
  <c r="S484" i="16"/>
  <c r="V484" i="16"/>
  <c r="W484" i="16"/>
  <c r="X484" i="16"/>
  <c r="Y484" i="16"/>
  <c r="Q485" i="16"/>
  <c r="S485" i="16"/>
  <c r="V485" i="16"/>
  <c r="W485" i="16"/>
  <c r="X485" i="16"/>
  <c r="Y485" i="16"/>
  <c r="Q486" i="16"/>
  <c r="S486" i="16"/>
  <c r="V486" i="16"/>
  <c r="W486" i="16"/>
  <c r="X486" i="16"/>
  <c r="Y486" i="16"/>
  <c r="Q487" i="16"/>
  <c r="S487" i="16"/>
  <c r="V487" i="16"/>
  <c r="W487" i="16"/>
  <c r="X487" i="16"/>
  <c r="Y487" i="16"/>
  <c r="Q488" i="16"/>
  <c r="S488" i="16"/>
  <c r="V488" i="16"/>
  <c r="W488" i="16"/>
  <c r="X488" i="16"/>
  <c r="Y488" i="16"/>
  <c r="Q489" i="16"/>
  <c r="S489" i="16"/>
  <c r="V489" i="16"/>
  <c r="W489" i="16"/>
  <c r="X489" i="16"/>
  <c r="Y489" i="16"/>
  <c r="Q490" i="16"/>
  <c r="S490" i="16"/>
  <c r="V490" i="16"/>
  <c r="W490" i="16"/>
  <c r="X490" i="16"/>
  <c r="Y490" i="16"/>
  <c r="Q491" i="16"/>
  <c r="S491" i="16"/>
  <c r="V491" i="16"/>
  <c r="W491" i="16"/>
  <c r="X491" i="16"/>
  <c r="Y491" i="16"/>
  <c r="Q492" i="16"/>
  <c r="S492" i="16"/>
  <c r="V492" i="16"/>
  <c r="W492" i="16"/>
  <c r="X492" i="16"/>
  <c r="Y492" i="16"/>
  <c r="Q493" i="16"/>
  <c r="S493" i="16"/>
  <c r="V493" i="16"/>
  <c r="W493" i="16"/>
  <c r="X493" i="16"/>
  <c r="Y493" i="16"/>
  <c r="Q494" i="16"/>
  <c r="S494" i="16"/>
  <c r="V494" i="16"/>
  <c r="W494" i="16"/>
  <c r="X494" i="16"/>
  <c r="Y494" i="16"/>
  <c r="Q495" i="16"/>
  <c r="S495" i="16"/>
  <c r="V495" i="16"/>
  <c r="W495" i="16"/>
  <c r="X495" i="16"/>
  <c r="Y495" i="16"/>
  <c r="Q496" i="16"/>
  <c r="S496" i="16"/>
  <c r="V496" i="16"/>
  <c r="W496" i="16"/>
  <c r="X496" i="16"/>
  <c r="Y496" i="16"/>
  <c r="Q497" i="16"/>
  <c r="S497" i="16"/>
  <c r="V497" i="16"/>
  <c r="W497" i="16"/>
  <c r="X497" i="16"/>
  <c r="Y497" i="16"/>
  <c r="Q498" i="16"/>
  <c r="S498" i="16"/>
  <c r="V498" i="16"/>
  <c r="W498" i="16"/>
  <c r="X498" i="16"/>
  <c r="Y498" i="16"/>
  <c r="Q499" i="16"/>
  <c r="S499" i="16"/>
  <c r="V499" i="16"/>
  <c r="W499" i="16"/>
  <c r="X499" i="16"/>
  <c r="Y499" i="16"/>
  <c r="Q500" i="16"/>
  <c r="S500" i="16"/>
  <c r="V500" i="16"/>
  <c r="W500" i="16"/>
  <c r="X500" i="16"/>
  <c r="Y500" i="16"/>
  <c r="Q501" i="16"/>
  <c r="S501" i="16"/>
  <c r="V501" i="16"/>
  <c r="W501" i="16"/>
  <c r="X501" i="16"/>
  <c r="Y501" i="16"/>
  <c r="Q502" i="16"/>
  <c r="S502" i="16"/>
  <c r="V502" i="16"/>
  <c r="W502" i="16"/>
  <c r="X502" i="16"/>
  <c r="Y502" i="16"/>
  <c r="Q503" i="16"/>
  <c r="S503" i="16"/>
  <c r="V503" i="16"/>
  <c r="W503" i="16"/>
  <c r="X503" i="16"/>
  <c r="Y503" i="16"/>
  <c r="Q504" i="16"/>
  <c r="S504" i="16"/>
  <c r="V504" i="16"/>
  <c r="W504" i="16"/>
  <c r="X504" i="16"/>
  <c r="Y504" i="16"/>
  <c r="Q505" i="16"/>
  <c r="S505" i="16"/>
  <c r="V505" i="16"/>
  <c r="W505" i="16"/>
  <c r="X505" i="16"/>
  <c r="Y505" i="16"/>
  <c r="Q506" i="16"/>
  <c r="S506" i="16"/>
  <c r="V506" i="16"/>
  <c r="W506" i="16"/>
  <c r="X506" i="16"/>
  <c r="Y506" i="16"/>
  <c r="Q507" i="16"/>
  <c r="S507" i="16"/>
  <c r="V507" i="16"/>
  <c r="W507" i="16"/>
  <c r="X507" i="16"/>
  <c r="Y507" i="16"/>
  <c r="Q508" i="16"/>
  <c r="S508" i="16"/>
  <c r="V508" i="16"/>
  <c r="W508" i="16"/>
  <c r="X508" i="16"/>
  <c r="Y508" i="16"/>
  <c r="Q509" i="16"/>
  <c r="S509" i="16"/>
  <c r="V509" i="16"/>
  <c r="W509" i="16"/>
  <c r="X509" i="16"/>
  <c r="Y509" i="16"/>
  <c r="Q510" i="16"/>
  <c r="S510" i="16"/>
  <c r="V510" i="16"/>
  <c r="W510" i="16"/>
  <c r="X510" i="16"/>
  <c r="Y510" i="16"/>
  <c r="Q511" i="16"/>
  <c r="S511" i="16"/>
  <c r="V511" i="16"/>
  <c r="W511" i="16"/>
  <c r="X511" i="16"/>
  <c r="Y511" i="16"/>
  <c r="Q512" i="16"/>
  <c r="S512" i="16"/>
  <c r="V512" i="16"/>
  <c r="W512" i="16"/>
  <c r="X512" i="16"/>
  <c r="Y512" i="16"/>
  <c r="Q513" i="16"/>
  <c r="S513" i="16"/>
  <c r="V513" i="16"/>
  <c r="W513" i="16"/>
  <c r="X513" i="16"/>
  <c r="Y513" i="16"/>
  <c r="Q514" i="16"/>
  <c r="S514" i="16"/>
  <c r="V514" i="16"/>
  <c r="W514" i="16"/>
  <c r="X514" i="16"/>
  <c r="Y514" i="16"/>
  <c r="Q515" i="16"/>
  <c r="S515" i="16"/>
  <c r="V515" i="16"/>
  <c r="W515" i="16"/>
  <c r="X515" i="16"/>
  <c r="Y515" i="16"/>
  <c r="Q516" i="16"/>
  <c r="S516" i="16"/>
  <c r="V516" i="16"/>
  <c r="W516" i="16"/>
  <c r="X516" i="16"/>
  <c r="Y516" i="16"/>
  <c r="Q517" i="16"/>
  <c r="S517" i="16"/>
  <c r="V517" i="16"/>
  <c r="W517" i="16"/>
  <c r="X517" i="16"/>
  <c r="Y517" i="16"/>
  <c r="Q518" i="16"/>
  <c r="S518" i="16"/>
  <c r="V518" i="16"/>
  <c r="W518" i="16"/>
  <c r="X518" i="16"/>
  <c r="Y518" i="16"/>
  <c r="Q519" i="16"/>
  <c r="S519" i="16"/>
  <c r="V519" i="16"/>
  <c r="W519" i="16"/>
  <c r="X519" i="16"/>
  <c r="Y519" i="16"/>
  <c r="Q520" i="16"/>
  <c r="S520" i="16"/>
  <c r="V520" i="16"/>
  <c r="W520" i="16"/>
  <c r="X520" i="16"/>
  <c r="Y520" i="16"/>
  <c r="Q521" i="16"/>
  <c r="S521" i="16"/>
  <c r="V521" i="16"/>
  <c r="W521" i="16"/>
  <c r="X521" i="16"/>
  <c r="Y521" i="16"/>
  <c r="Q522" i="16"/>
  <c r="S522" i="16"/>
  <c r="V522" i="16"/>
  <c r="W522" i="16"/>
  <c r="X522" i="16"/>
  <c r="Y522" i="16"/>
  <c r="Q523" i="16"/>
  <c r="S523" i="16"/>
  <c r="V523" i="16"/>
  <c r="W523" i="16"/>
  <c r="X523" i="16"/>
  <c r="Y523" i="16"/>
  <c r="Q524" i="16"/>
  <c r="S524" i="16"/>
  <c r="V524" i="16"/>
  <c r="W524" i="16"/>
  <c r="X524" i="16"/>
  <c r="Y524" i="16"/>
  <c r="Q525" i="16"/>
  <c r="S525" i="16"/>
  <c r="V525" i="16"/>
  <c r="W525" i="16"/>
  <c r="X525" i="16"/>
  <c r="Y525" i="16"/>
  <c r="Q526" i="16"/>
  <c r="S526" i="16"/>
  <c r="V526" i="16"/>
  <c r="W526" i="16"/>
  <c r="X526" i="16"/>
  <c r="Y526" i="16"/>
  <c r="Q527" i="16"/>
  <c r="S527" i="16"/>
  <c r="V527" i="16"/>
  <c r="W527" i="16"/>
  <c r="X527" i="16"/>
  <c r="Y527" i="16"/>
  <c r="Q528" i="16"/>
  <c r="S528" i="16"/>
  <c r="V528" i="16"/>
  <c r="W528" i="16"/>
  <c r="X528" i="16"/>
  <c r="Y528" i="16"/>
  <c r="Q529" i="16"/>
  <c r="S529" i="16"/>
  <c r="V529" i="16"/>
  <c r="W529" i="16"/>
  <c r="X529" i="16"/>
  <c r="Y529" i="16"/>
  <c r="Q530" i="16"/>
  <c r="S530" i="16"/>
  <c r="V530" i="16"/>
  <c r="W530" i="16"/>
  <c r="X530" i="16"/>
  <c r="Y530" i="16"/>
  <c r="Q531" i="16"/>
  <c r="S531" i="16"/>
  <c r="V531" i="16"/>
  <c r="W531" i="16"/>
  <c r="X531" i="16"/>
  <c r="Y531" i="16"/>
  <c r="Q532" i="16"/>
  <c r="S532" i="16"/>
  <c r="V532" i="16"/>
  <c r="W532" i="16"/>
  <c r="X532" i="16"/>
  <c r="Y532" i="16"/>
  <c r="Q533" i="16"/>
  <c r="S533" i="16"/>
  <c r="V533" i="16"/>
  <c r="W533" i="16"/>
  <c r="X533" i="16"/>
  <c r="Y533" i="16"/>
  <c r="Q534" i="16"/>
  <c r="S534" i="16"/>
  <c r="V534" i="16"/>
  <c r="W534" i="16"/>
  <c r="X534" i="16"/>
  <c r="Y534" i="16"/>
  <c r="Q535" i="16"/>
  <c r="S535" i="16"/>
  <c r="V535" i="16"/>
  <c r="W535" i="16"/>
  <c r="X535" i="16"/>
  <c r="Y535" i="16"/>
  <c r="Q536" i="16"/>
  <c r="S536" i="16"/>
  <c r="V536" i="16"/>
  <c r="W536" i="16"/>
  <c r="X536" i="16"/>
  <c r="Y536" i="16"/>
  <c r="Q537" i="16"/>
  <c r="S537" i="16"/>
  <c r="V537" i="16"/>
  <c r="W537" i="16"/>
  <c r="X537" i="16"/>
  <c r="Y537" i="16"/>
  <c r="Q538" i="16"/>
  <c r="S538" i="16"/>
  <c r="V538" i="16"/>
  <c r="W538" i="16"/>
  <c r="X538" i="16"/>
  <c r="Y538" i="16"/>
  <c r="Q539" i="16"/>
  <c r="S539" i="16"/>
  <c r="V539" i="16"/>
  <c r="W539" i="16"/>
  <c r="X539" i="16"/>
  <c r="Y539" i="16"/>
  <c r="Q540" i="16"/>
  <c r="S540" i="16"/>
  <c r="V540" i="16"/>
  <c r="W540" i="16"/>
  <c r="X540" i="16"/>
  <c r="Y540" i="16"/>
  <c r="Q541" i="16"/>
  <c r="S541" i="16"/>
  <c r="V541" i="16"/>
  <c r="W541" i="16"/>
  <c r="X541" i="16"/>
  <c r="Y541" i="16"/>
  <c r="Q542" i="16"/>
  <c r="S542" i="16"/>
  <c r="V542" i="16"/>
  <c r="W542" i="16"/>
  <c r="X542" i="16"/>
  <c r="Y542" i="16"/>
  <c r="Q543" i="16"/>
  <c r="S543" i="16"/>
  <c r="V543" i="16"/>
  <c r="W543" i="16"/>
  <c r="X543" i="16"/>
  <c r="Y543" i="16"/>
  <c r="Q544" i="16"/>
  <c r="S544" i="16"/>
  <c r="V544" i="16"/>
  <c r="W544" i="16"/>
  <c r="X544" i="16"/>
  <c r="Y544" i="16"/>
  <c r="Q545" i="16"/>
  <c r="S545" i="16"/>
  <c r="V545" i="16"/>
  <c r="W545" i="16"/>
  <c r="X545" i="16"/>
  <c r="Y545" i="16"/>
  <c r="Q546" i="16"/>
  <c r="S546" i="16"/>
  <c r="V546" i="16"/>
  <c r="W546" i="16"/>
  <c r="X546" i="16"/>
  <c r="Y546" i="16"/>
  <c r="Q547" i="16"/>
  <c r="S547" i="16"/>
  <c r="V547" i="16"/>
  <c r="W547" i="16"/>
  <c r="X547" i="16"/>
  <c r="Y547" i="16"/>
  <c r="Q548" i="16"/>
  <c r="S548" i="16"/>
  <c r="V548" i="16"/>
  <c r="W548" i="16"/>
  <c r="X548" i="16"/>
  <c r="Y548" i="16"/>
  <c r="Q549" i="16"/>
  <c r="S549" i="16"/>
  <c r="V549" i="16"/>
  <c r="W549" i="16"/>
  <c r="X549" i="16"/>
  <c r="Y549" i="16"/>
  <c r="Q550" i="16"/>
  <c r="S550" i="16"/>
  <c r="V550" i="16"/>
  <c r="W550" i="16"/>
  <c r="X550" i="16"/>
  <c r="Y550" i="16"/>
  <c r="Q551" i="16"/>
  <c r="S551" i="16"/>
  <c r="V551" i="16"/>
  <c r="W551" i="16"/>
  <c r="X551" i="16"/>
  <c r="Y551" i="16"/>
  <c r="Q552" i="16"/>
  <c r="S552" i="16"/>
  <c r="V552" i="16"/>
  <c r="W552" i="16"/>
  <c r="X552" i="16"/>
  <c r="Y552" i="16"/>
  <c r="Q553" i="16"/>
  <c r="S553" i="16"/>
  <c r="V553" i="16"/>
  <c r="W553" i="16"/>
  <c r="X553" i="16"/>
  <c r="Y553" i="16"/>
  <c r="Q554" i="16"/>
  <c r="S554" i="16"/>
  <c r="V554" i="16"/>
  <c r="W554" i="16"/>
  <c r="X554" i="16"/>
  <c r="Y554" i="16"/>
  <c r="Q555" i="16"/>
  <c r="S555" i="16"/>
  <c r="V555" i="16"/>
  <c r="W555" i="16"/>
  <c r="X555" i="16"/>
  <c r="Y555" i="16"/>
  <c r="Q556" i="16"/>
  <c r="S556" i="16"/>
  <c r="V556" i="16"/>
  <c r="W556" i="16"/>
  <c r="X556" i="16"/>
  <c r="Y556" i="16"/>
  <c r="Q557" i="16"/>
  <c r="S557" i="16"/>
  <c r="V557" i="16"/>
  <c r="W557" i="16"/>
  <c r="X557" i="16"/>
  <c r="Y557" i="16"/>
  <c r="Q558" i="16"/>
  <c r="S558" i="16"/>
  <c r="V558" i="16"/>
  <c r="W558" i="16"/>
  <c r="X558" i="16"/>
  <c r="Y558" i="16"/>
  <c r="Q559" i="16"/>
  <c r="S559" i="16"/>
  <c r="V559" i="16"/>
  <c r="W559" i="16"/>
  <c r="X559" i="16"/>
  <c r="Y559" i="16"/>
  <c r="Q560" i="16"/>
  <c r="S560" i="16"/>
  <c r="V560" i="16"/>
  <c r="W560" i="16"/>
  <c r="X560" i="16"/>
  <c r="Y560" i="16"/>
  <c r="Q561" i="16"/>
  <c r="S561" i="16"/>
  <c r="V561" i="16"/>
  <c r="W561" i="16"/>
  <c r="X561" i="16"/>
  <c r="Y561" i="16"/>
  <c r="Q562" i="16"/>
  <c r="S562" i="16"/>
  <c r="V562" i="16"/>
  <c r="W562" i="16"/>
  <c r="X562" i="16"/>
  <c r="Y562" i="16"/>
  <c r="Q563" i="16"/>
  <c r="S563" i="16"/>
  <c r="V563" i="16"/>
  <c r="W563" i="16"/>
  <c r="X563" i="16"/>
  <c r="Y563" i="16"/>
  <c r="Q564" i="16"/>
  <c r="S564" i="16"/>
  <c r="V564" i="16"/>
  <c r="W564" i="16"/>
  <c r="X564" i="16"/>
  <c r="Y564" i="16"/>
  <c r="Q565" i="16"/>
  <c r="S565" i="16"/>
  <c r="V565" i="16"/>
  <c r="W565" i="16"/>
  <c r="X565" i="16"/>
  <c r="Y565" i="16"/>
  <c r="Q566" i="16"/>
  <c r="S566" i="16"/>
  <c r="V566" i="16"/>
  <c r="W566" i="16"/>
  <c r="X566" i="16"/>
  <c r="Y566" i="16"/>
  <c r="Q567" i="16"/>
  <c r="S567" i="16"/>
  <c r="V567" i="16"/>
  <c r="W567" i="16"/>
  <c r="X567" i="16"/>
  <c r="Y567" i="16"/>
  <c r="Q568" i="16"/>
  <c r="S568" i="16"/>
  <c r="V568" i="16"/>
  <c r="W568" i="16"/>
  <c r="X568" i="16"/>
  <c r="Y568" i="16"/>
  <c r="Q569" i="16"/>
  <c r="S569" i="16"/>
  <c r="V569" i="16"/>
  <c r="W569" i="16"/>
  <c r="X569" i="16"/>
  <c r="Y569" i="16"/>
  <c r="Q570" i="16"/>
  <c r="S570" i="16"/>
  <c r="V570" i="16"/>
  <c r="W570" i="16"/>
  <c r="X570" i="16"/>
  <c r="Y570" i="16"/>
  <c r="Q571" i="16"/>
  <c r="S571" i="16"/>
  <c r="V571" i="16"/>
  <c r="W571" i="16"/>
  <c r="X571" i="16"/>
  <c r="Y571" i="16"/>
  <c r="Q572" i="16"/>
  <c r="S572" i="16"/>
  <c r="V572" i="16"/>
  <c r="W572" i="16"/>
  <c r="X572" i="16"/>
  <c r="Y572" i="16"/>
  <c r="Q573" i="16"/>
  <c r="S573" i="16"/>
  <c r="V573" i="16"/>
  <c r="W573" i="16"/>
  <c r="X573" i="16"/>
  <c r="Y573" i="16"/>
  <c r="Q574" i="16"/>
  <c r="S574" i="16"/>
  <c r="V574" i="16"/>
  <c r="W574" i="16"/>
  <c r="X574" i="16"/>
  <c r="Y574" i="16"/>
  <c r="Q575" i="16"/>
  <c r="S575" i="16"/>
  <c r="V575" i="16"/>
  <c r="W575" i="16"/>
  <c r="X575" i="16"/>
  <c r="Y575" i="16"/>
  <c r="Q576" i="16"/>
  <c r="S576" i="16"/>
  <c r="V576" i="16"/>
  <c r="W576" i="16"/>
  <c r="X576" i="16"/>
  <c r="Y576" i="16"/>
  <c r="Q577" i="16"/>
  <c r="S577" i="16"/>
  <c r="V577" i="16"/>
  <c r="W577" i="16"/>
  <c r="X577" i="16"/>
  <c r="Y577" i="16"/>
  <c r="Q578" i="16"/>
  <c r="S578" i="16"/>
  <c r="V578" i="16"/>
  <c r="W578" i="16"/>
  <c r="X578" i="16"/>
  <c r="Y578" i="16"/>
  <c r="Q579" i="16"/>
  <c r="S579" i="16"/>
  <c r="V579" i="16"/>
  <c r="W579" i="16"/>
  <c r="X579" i="16"/>
  <c r="Y579" i="16"/>
  <c r="Q580" i="16"/>
  <c r="S580" i="16"/>
  <c r="V580" i="16"/>
  <c r="W580" i="16"/>
  <c r="X580" i="16"/>
  <c r="Y580" i="16"/>
  <c r="Q581" i="16"/>
  <c r="S581" i="16"/>
  <c r="V581" i="16"/>
  <c r="W581" i="16"/>
  <c r="X581" i="16"/>
  <c r="Y581" i="16"/>
  <c r="Q582" i="16"/>
  <c r="S582" i="16"/>
  <c r="V582" i="16"/>
  <c r="W582" i="16"/>
  <c r="X582" i="16"/>
  <c r="Y582" i="16"/>
  <c r="Q583" i="16"/>
  <c r="S583" i="16"/>
  <c r="V583" i="16"/>
  <c r="W583" i="16"/>
  <c r="X583" i="16"/>
  <c r="Y583" i="16"/>
  <c r="Q584" i="16"/>
  <c r="S584" i="16"/>
  <c r="V584" i="16"/>
  <c r="W584" i="16"/>
  <c r="X584" i="16"/>
  <c r="Y584" i="16"/>
  <c r="Q585" i="16"/>
  <c r="S585" i="16"/>
  <c r="V585" i="16"/>
  <c r="W585" i="16"/>
  <c r="X585" i="16"/>
  <c r="Y585" i="16"/>
  <c r="Q586" i="16"/>
  <c r="S586" i="16"/>
  <c r="V586" i="16"/>
  <c r="W586" i="16"/>
  <c r="X586" i="16"/>
  <c r="Y586" i="16"/>
  <c r="Q587" i="16"/>
  <c r="S587" i="16"/>
  <c r="V587" i="16"/>
  <c r="W587" i="16"/>
  <c r="X587" i="16"/>
  <c r="Y587" i="16"/>
  <c r="Q588" i="16"/>
  <c r="S588" i="16"/>
  <c r="V588" i="16"/>
  <c r="W588" i="16"/>
  <c r="X588" i="16"/>
  <c r="Y588" i="16"/>
  <c r="Q589" i="16"/>
  <c r="S589" i="16"/>
  <c r="V589" i="16"/>
  <c r="W589" i="16"/>
  <c r="X589" i="16"/>
  <c r="Y589" i="16"/>
  <c r="Q590" i="16"/>
  <c r="S590" i="16"/>
  <c r="V590" i="16"/>
  <c r="W590" i="16"/>
  <c r="X590" i="16"/>
  <c r="Y590" i="16"/>
  <c r="Q591" i="16"/>
  <c r="S591" i="16"/>
  <c r="V591" i="16"/>
  <c r="W591" i="16"/>
  <c r="X591" i="16"/>
  <c r="Y591" i="16"/>
  <c r="Q592" i="16"/>
  <c r="S592" i="16"/>
  <c r="V592" i="16"/>
  <c r="W592" i="16"/>
  <c r="X592" i="16"/>
  <c r="Y592" i="16"/>
  <c r="Q593" i="16"/>
  <c r="S593" i="16"/>
  <c r="V593" i="16"/>
  <c r="W593" i="16"/>
  <c r="X593" i="16"/>
  <c r="Y593" i="16"/>
  <c r="Q594" i="16"/>
  <c r="S594" i="16"/>
  <c r="V594" i="16"/>
  <c r="W594" i="16"/>
  <c r="X594" i="16"/>
  <c r="Y594" i="16"/>
  <c r="Q595" i="16"/>
  <c r="S595" i="16"/>
  <c r="V595" i="16"/>
  <c r="W595" i="16"/>
  <c r="X595" i="16"/>
  <c r="Y595" i="16"/>
  <c r="Q596" i="16"/>
  <c r="S596" i="16"/>
  <c r="V596" i="16"/>
  <c r="W596" i="16"/>
  <c r="X596" i="16"/>
  <c r="Y596" i="16"/>
  <c r="Q597" i="16"/>
  <c r="S597" i="16"/>
  <c r="V597" i="16"/>
  <c r="W597" i="16"/>
  <c r="X597" i="16"/>
  <c r="Y597" i="16"/>
  <c r="Q598" i="16"/>
  <c r="S598" i="16"/>
  <c r="V598" i="16"/>
  <c r="W598" i="16"/>
  <c r="X598" i="16"/>
  <c r="Y598" i="16"/>
  <c r="Q599" i="16"/>
  <c r="S599" i="16"/>
  <c r="V599" i="16"/>
  <c r="W599" i="16"/>
  <c r="X599" i="16"/>
  <c r="Y599" i="16"/>
  <c r="Q600" i="16"/>
  <c r="S600" i="16"/>
  <c r="V600" i="16"/>
  <c r="W600" i="16"/>
  <c r="X600" i="16"/>
  <c r="Y600" i="16"/>
  <c r="Q601" i="16"/>
  <c r="S601" i="16"/>
  <c r="V601" i="16"/>
  <c r="W601" i="16"/>
  <c r="X601" i="16"/>
  <c r="Y601" i="16"/>
  <c r="Q602" i="16"/>
  <c r="S602" i="16"/>
  <c r="V602" i="16"/>
  <c r="W602" i="16"/>
  <c r="X602" i="16"/>
  <c r="Y602" i="16"/>
  <c r="Q603" i="16"/>
  <c r="S603" i="16"/>
  <c r="V603" i="16"/>
  <c r="W603" i="16"/>
  <c r="X603" i="16"/>
  <c r="Y603" i="16"/>
  <c r="Q604" i="16"/>
  <c r="S604" i="16"/>
  <c r="V604" i="16"/>
  <c r="W604" i="16"/>
  <c r="X604" i="16"/>
  <c r="Y604" i="16"/>
  <c r="Q605" i="16"/>
  <c r="S605" i="16"/>
  <c r="V605" i="16"/>
  <c r="W605" i="16"/>
  <c r="X605" i="16"/>
  <c r="Y605" i="16"/>
  <c r="Q606" i="16"/>
  <c r="S606" i="16"/>
  <c r="V606" i="16"/>
  <c r="W606" i="16"/>
  <c r="X606" i="16"/>
  <c r="Y606" i="16"/>
  <c r="Q607" i="16"/>
  <c r="S607" i="16"/>
  <c r="V607" i="16"/>
  <c r="W607" i="16"/>
  <c r="X607" i="16"/>
  <c r="Y607" i="16"/>
  <c r="Q608" i="16"/>
  <c r="S608" i="16"/>
  <c r="V608" i="16"/>
  <c r="W608" i="16"/>
  <c r="X608" i="16"/>
  <c r="Y608" i="16"/>
  <c r="Q609" i="16"/>
  <c r="S609" i="16"/>
  <c r="V609" i="16"/>
  <c r="W609" i="16"/>
  <c r="X609" i="16"/>
  <c r="Y609" i="16"/>
  <c r="Q610" i="16"/>
  <c r="S610" i="16"/>
  <c r="V610" i="16"/>
  <c r="W610" i="16"/>
  <c r="X610" i="16"/>
  <c r="Y610" i="16"/>
  <c r="Q611" i="16"/>
  <c r="S611" i="16"/>
  <c r="V611" i="16"/>
  <c r="W611" i="16"/>
  <c r="X611" i="16"/>
  <c r="Y611" i="16"/>
  <c r="Q612" i="16"/>
  <c r="S612" i="16"/>
  <c r="V612" i="16"/>
  <c r="W612" i="16"/>
  <c r="X612" i="16"/>
  <c r="Y612" i="16"/>
  <c r="Q613" i="16"/>
  <c r="S613" i="16"/>
  <c r="V613" i="16"/>
  <c r="W613" i="16"/>
  <c r="X613" i="16"/>
  <c r="Y613" i="16"/>
  <c r="Q614" i="16"/>
  <c r="S614" i="16"/>
  <c r="V614" i="16"/>
  <c r="W614" i="16"/>
  <c r="X614" i="16"/>
  <c r="Y614" i="16"/>
  <c r="Q615" i="16"/>
  <c r="S615" i="16"/>
  <c r="V615" i="16"/>
  <c r="W615" i="16"/>
  <c r="X615" i="16"/>
  <c r="Y615" i="16"/>
  <c r="Q616" i="16"/>
  <c r="S616" i="16"/>
  <c r="V616" i="16"/>
  <c r="W616" i="16"/>
  <c r="X616" i="16"/>
  <c r="Y616" i="16"/>
  <c r="Q617" i="16"/>
  <c r="S617" i="16"/>
  <c r="V617" i="16"/>
  <c r="W617" i="16"/>
  <c r="X617" i="16"/>
  <c r="Y617" i="16"/>
  <c r="Q618" i="16"/>
  <c r="S618" i="16"/>
  <c r="V618" i="16"/>
  <c r="W618" i="16"/>
  <c r="X618" i="16"/>
  <c r="Y618" i="16"/>
  <c r="Q619" i="16"/>
  <c r="S619" i="16"/>
  <c r="V619" i="16"/>
  <c r="W619" i="16"/>
  <c r="X619" i="16"/>
  <c r="Y619" i="16"/>
  <c r="Q620" i="16"/>
  <c r="S620" i="16"/>
  <c r="V620" i="16"/>
  <c r="W620" i="16"/>
  <c r="X620" i="16"/>
  <c r="Y620" i="16"/>
  <c r="Q621" i="16"/>
  <c r="S621" i="16"/>
  <c r="V621" i="16"/>
  <c r="W621" i="16"/>
  <c r="X621" i="16"/>
  <c r="Y621" i="16"/>
  <c r="Q622" i="16"/>
  <c r="S622" i="16"/>
  <c r="V622" i="16"/>
  <c r="W622" i="16"/>
  <c r="X622" i="16"/>
  <c r="Y622" i="16"/>
  <c r="Q623" i="16"/>
  <c r="S623" i="16"/>
  <c r="V623" i="16"/>
  <c r="W623" i="16"/>
  <c r="X623" i="16"/>
  <c r="Y623" i="16"/>
  <c r="Q624" i="16"/>
  <c r="S624" i="16"/>
  <c r="V624" i="16"/>
  <c r="W624" i="16"/>
  <c r="X624" i="16"/>
  <c r="Y624" i="16"/>
  <c r="Q625" i="16"/>
  <c r="S625" i="16"/>
  <c r="V625" i="16"/>
  <c r="W625" i="16"/>
  <c r="X625" i="16"/>
  <c r="Y625" i="16"/>
  <c r="Q626" i="16"/>
  <c r="S626" i="16"/>
  <c r="V626" i="16"/>
  <c r="W626" i="16"/>
  <c r="X626" i="16"/>
  <c r="Y626" i="16"/>
  <c r="Q627" i="16"/>
  <c r="S627" i="16"/>
  <c r="V627" i="16"/>
  <c r="W627" i="16"/>
  <c r="X627" i="16"/>
  <c r="Y627" i="16"/>
  <c r="Q628" i="16"/>
  <c r="S628" i="16"/>
  <c r="V628" i="16"/>
  <c r="W628" i="16"/>
  <c r="X628" i="16"/>
  <c r="Y628" i="16"/>
  <c r="Q629" i="16"/>
  <c r="S629" i="16"/>
  <c r="V629" i="16"/>
  <c r="W629" i="16"/>
  <c r="X629" i="16"/>
  <c r="Y629" i="16"/>
  <c r="Q630" i="16"/>
  <c r="S630" i="16"/>
  <c r="V630" i="16"/>
  <c r="W630" i="16"/>
  <c r="X630" i="16"/>
  <c r="Y630" i="16"/>
  <c r="Q631" i="16"/>
  <c r="S631" i="16"/>
  <c r="V631" i="16"/>
  <c r="W631" i="16"/>
  <c r="X631" i="16"/>
  <c r="Y631" i="16"/>
  <c r="Q632" i="16"/>
  <c r="S632" i="16"/>
  <c r="V632" i="16"/>
  <c r="W632" i="16"/>
  <c r="X632" i="16"/>
  <c r="Y632" i="16"/>
  <c r="Q633" i="16"/>
  <c r="S633" i="16"/>
  <c r="V633" i="16"/>
  <c r="W633" i="16"/>
  <c r="X633" i="16"/>
  <c r="Y633" i="16"/>
  <c r="Q634" i="16"/>
  <c r="S634" i="16"/>
  <c r="V634" i="16"/>
  <c r="W634" i="16"/>
  <c r="X634" i="16"/>
  <c r="Y634" i="16"/>
  <c r="Q635" i="16"/>
  <c r="S635" i="16"/>
  <c r="V635" i="16"/>
  <c r="W635" i="16"/>
  <c r="X635" i="16"/>
  <c r="Y635" i="16"/>
  <c r="Q636" i="16"/>
  <c r="S636" i="16"/>
  <c r="V636" i="16"/>
  <c r="W636" i="16"/>
  <c r="X636" i="16"/>
  <c r="Y636" i="16"/>
  <c r="Q637" i="16"/>
  <c r="S637" i="16"/>
  <c r="V637" i="16"/>
  <c r="W637" i="16"/>
  <c r="X637" i="16"/>
  <c r="Y637" i="16"/>
  <c r="Q638" i="16"/>
  <c r="S638" i="16"/>
  <c r="V638" i="16"/>
  <c r="W638" i="16"/>
  <c r="X638" i="16"/>
  <c r="Y638" i="16"/>
  <c r="Q639" i="16"/>
  <c r="S639" i="16"/>
  <c r="V639" i="16"/>
  <c r="W639" i="16"/>
  <c r="X639" i="16"/>
  <c r="Y639" i="16"/>
  <c r="Q640" i="16"/>
  <c r="S640" i="16"/>
  <c r="V640" i="16"/>
  <c r="W640" i="16"/>
  <c r="X640" i="16"/>
  <c r="Y640" i="16"/>
  <c r="Q641" i="16"/>
  <c r="S641" i="16"/>
  <c r="V641" i="16"/>
  <c r="W641" i="16"/>
  <c r="X641" i="16"/>
  <c r="Y641" i="16"/>
  <c r="Q642" i="16"/>
  <c r="S642" i="16"/>
  <c r="V642" i="16"/>
  <c r="W642" i="16"/>
  <c r="X642" i="16"/>
  <c r="Y642" i="16"/>
  <c r="Q643" i="16"/>
  <c r="S643" i="16"/>
  <c r="V643" i="16"/>
  <c r="W643" i="16"/>
  <c r="X643" i="16"/>
  <c r="Y643" i="16"/>
  <c r="Q644" i="16"/>
  <c r="S644" i="16"/>
  <c r="V644" i="16"/>
  <c r="W644" i="16"/>
  <c r="X644" i="16"/>
  <c r="Y644" i="16"/>
  <c r="Q645" i="16"/>
  <c r="S645" i="16"/>
  <c r="V645" i="16"/>
  <c r="W645" i="16"/>
  <c r="X645" i="16"/>
  <c r="Y645" i="16"/>
  <c r="Q646" i="16"/>
  <c r="S646" i="16"/>
  <c r="V646" i="16"/>
  <c r="W646" i="16"/>
  <c r="X646" i="16"/>
  <c r="Y646" i="16"/>
  <c r="Q647" i="16"/>
  <c r="S647" i="16"/>
  <c r="V647" i="16"/>
  <c r="W647" i="16"/>
  <c r="X647" i="16"/>
  <c r="Y647" i="16"/>
  <c r="Q648" i="16"/>
  <c r="S648" i="16"/>
  <c r="V648" i="16"/>
  <c r="W648" i="16"/>
  <c r="X648" i="16"/>
  <c r="Y648" i="16"/>
  <c r="Q649" i="16"/>
  <c r="S649" i="16"/>
  <c r="V649" i="16"/>
  <c r="W649" i="16"/>
  <c r="X649" i="16"/>
  <c r="Y649" i="16"/>
  <c r="Q650" i="16"/>
  <c r="S650" i="16"/>
  <c r="V650" i="16"/>
  <c r="W650" i="16"/>
  <c r="X650" i="16"/>
  <c r="Y650" i="16"/>
  <c r="Q651" i="16"/>
  <c r="S651" i="16"/>
  <c r="V651" i="16"/>
  <c r="W651" i="16"/>
  <c r="X651" i="16"/>
  <c r="Y651" i="16"/>
  <c r="Q652" i="16"/>
  <c r="S652" i="16"/>
  <c r="V652" i="16"/>
  <c r="W652" i="16"/>
  <c r="X652" i="16"/>
  <c r="Y652" i="16"/>
  <c r="Q653" i="16"/>
  <c r="S653" i="16"/>
  <c r="V653" i="16"/>
  <c r="W653" i="16"/>
  <c r="X653" i="16"/>
  <c r="Y653" i="16"/>
  <c r="Q654" i="16"/>
  <c r="S654" i="16"/>
  <c r="V654" i="16"/>
  <c r="W654" i="16"/>
  <c r="X654" i="16"/>
  <c r="Y654" i="16"/>
  <c r="Q655" i="16"/>
  <c r="S655" i="16"/>
  <c r="V655" i="16"/>
  <c r="W655" i="16"/>
  <c r="X655" i="16"/>
  <c r="Y655" i="16"/>
  <c r="Q656" i="16"/>
  <c r="S656" i="16"/>
  <c r="V656" i="16"/>
  <c r="W656" i="16"/>
  <c r="X656" i="16"/>
  <c r="Y656" i="16"/>
  <c r="Q657" i="16"/>
  <c r="S657" i="16"/>
  <c r="V657" i="16"/>
  <c r="W657" i="16"/>
  <c r="X657" i="16"/>
  <c r="Y657" i="16"/>
  <c r="Q658" i="16"/>
  <c r="S658" i="16"/>
  <c r="V658" i="16"/>
  <c r="W658" i="16"/>
  <c r="X658" i="16"/>
  <c r="Y658" i="16"/>
  <c r="Q659" i="16"/>
  <c r="S659" i="16"/>
  <c r="V659" i="16"/>
  <c r="W659" i="16"/>
  <c r="X659" i="16"/>
  <c r="Y659" i="16"/>
  <c r="Q660" i="16"/>
  <c r="S660" i="16"/>
  <c r="V660" i="16"/>
  <c r="W660" i="16"/>
  <c r="X660" i="16"/>
  <c r="Y660" i="16"/>
  <c r="Q661" i="16"/>
  <c r="S661" i="16"/>
  <c r="V661" i="16"/>
  <c r="W661" i="16"/>
  <c r="X661" i="16"/>
  <c r="Y661" i="16"/>
  <c r="Q662" i="16"/>
  <c r="S662" i="16"/>
  <c r="V662" i="16"/>
  <c r="W662" i="16"/>
  <c r="X662" i="16"/>
  <c r="Y662" i="16"/>
  <c r="Q663" i="16"/>
  <c r="S663" i="16"/>
  <c r="V663" i="16"/>
  <c r="W663" i="16"/>
  <c r="X663" i="16"/>
  <c r="Y663" i="16"/>
  <c r="Q664" i="16"/>
  <c r="S664" i="16"/>
  <c r="V664" i="16"/>
  <c r="W664" i="16"/>
  <c r="X664" i="16"/>
  <c r="Y664" i="16"/>
  <c r="Q665" i="16"/>
  <c r="S665" i="16"/>
  <c r="V665" i="16"/>
  <c r="W665" i="16"/>
  <c r="X665" i="16"/>
  <c r="Y665" i="16"/>
  <c r="Q666" i="16"/>
  <c r="S666" i="16"/>
  <c r="V666" i="16"/>
  <c r="W666" i="16"/>
  <c r="X666" i="16"/>
  <c r="Y666" i="16"/>
  <c r="Q667" i="16"/>
  <c r="S667" i="16"/>
  <c r="V667" i="16"/>
  <c r="W667" i="16"/>
  <c r="X667" i="16"/>
  <c r="Y667" i="16"/>
  <c r="Q668" i="16"/>
  <c r="S668" i="16"/>
  <c r="V668" i="16"/>
  <c r="W668" i="16"/>
  <c r="X668" i="16"/>
  <c r="Y668" i="16"/>
  <c r="Q669" i="16"/>
  <c r="S669" i="16"/>
  <c r="V669" i="16"/>
  <c r="W669" i="16"/>
  <c r="X669" i="16"/>
  <c r="Y669" i="16"/>
  <c r="Q670" i="16"/>
  <c r="S670" i="16"/>
  <c r="V670" i="16"/>
  <c r="W670" i="16"/>
  <c r="X670" i="16"/>
  <c r="Y670" i="16"/>
  <c r="Q671" i="16"/>
  <c r="S671" i="16"/>
  <c r="V671" i="16"/>
  <c r="W671" i="16"/>
  <c r="X671" i="16"/>
  <c r="Y671" i="16"/>
  <c r="Q672" i="16"/>
  <c r="S672" i="16"/>
  <c r="V672" i="16"/>
  <c r="W672" i="16"/>
  <c r="X672" i="16"/>
  <c r="Y672" i="16"/>
  <c r="Q673" i="16"/>
  <c r="S673" i="16"/>
  <c r="V673" i="16"/>
  <c r="W673" i="16"/>
  <c r="X673" i="16"/>
  <c r="Y673" i="16"/>
  <c r="Q674" i="16"/>
  <c r="S674" i="16"/>
  <c r="V674" i="16"/>
  <c r="W674" i="16"/>
  <c r="X674" i="16"/>
  <c r="Y674" i="16"/>
  <c r="Q675" i="16"/>
  <c r="S675" i="16"/>
  <c r="V675" i="16"/>
  <c r="W675" i="16"/>
  <c r="X675" i="16"/>
  <c r="Y675" i="16"/>
  <c r="Q676" i="16"/>
  <c r="S676" i="16"/>
  <c r="V676" i="16"/>
  <c r="W676" i="16"/>
  <c r="X676" i="16"/>
  <c r="Y676" i="16"/>
  <c r="Q677" i="16"/>
  <c r="S677" i="16"/>
  <c r="V677" i="16"/>
  <c r="W677" i="16"/>
  <c r="X677" i="16"/>
  <c r="Y677" i="16"/>
  <c r="Q678" i="16"/>
  <c r="S678" i="16"/>
  <c r="V678" i="16"/>
  <c r="W678" i="16"/>
  <c r="X678" i="16"/>
  <c r="Y678" i="16"/>
  <c r="Q679" i="16"/>
  <c r="S679" i="16"/>
  <c r="V679" i="16"/>
  <c r="W679" i="16"/>
  <c r="X679" i="16"/>
  <c r="Y679" i="16"/>
  <c r="Q680" i="16"/>
  <c r="S680" i="16"/>
  <c r="V680" i="16"/>
  <c r="W680" i="16"/>
  <c r="X680" i="16"/>
  <c r="Y680" i="16"/>
  <c r="Q681" i="16"/>
  <c r="S681" i="16"/>
  <c r="V681" i="16"/>
  <c r="W681" i="16"/>
  <c r="X681" i="16"/>
  <c r="Y681" i="16"/>
  <c r="Q682" i="16"/>
  <c r="S682" i="16"/>
  <c r="V682" i="16"/>
  <c r="W682" i="16"/>
  <c r="X682" i="16"/>
  <c r="Y682" i="16"/>
  <c r="Q683" i="16"/>
  <c r="S683" i="16"/>
  <c r="V683" i="16"/>
  <c r="W683" i="16"/>
  <c r="X683" i="16"/>
  <c r="Y683" i="16"/>
  <c r="Q684" i="16"/>
  <c r="S684" i="16"/>
  <c r="V684" i="16"/>
  <c r="W684" i="16"/>
  <c r="X684" i="16"/>
  <c r="Y684" i="16"/>
  <c r="Q685" i="16"/>
  <c r="S685" i="16"/>
  <c r="V685" i="16"/>
  <c r="W685" i="16"/>
  <c r="X685" i="16"/>
  <c r="Y685" i="16"/>
  <c r="Q686" i="16"/>
  <c r="S686" i="16"/>
  <c r="V686" i="16"/>
  <c r="W686" i="16"/>
  <c r="X686" i="16"/>
  <c r="Y686" i="16"/>
  <c r="Q687" i="16"/>
  <c r="S687" i="16"/>
  <c r="V687" i="16"/>
  <c r="W687" i="16"/>
  <c r="X687" i="16"/>
  <c r="Y687" i="16"/>
  <c r="Q688" i="16"/>
  <c r="S688" i="16"/>
  <c r="V688" i="16"/>
  <c r="W688" i="16"/>
  <c r="X688" i="16"/>
  <c r="Y688" i="16"/>
  <c r="Q689" i="16"/>
  <c r="S689" i="16"/>
  <c r="V689" i="16"/>
  <c r="W689" i="16"/>
  <c r="X689" i="16"/>
  <c r="Y689" i="16"/>
  <c r="Q690" i="16"/>
  <c r="S690" i="16"/>
  <c r="V690" i="16"/>
  <c r="W690" i="16"/>
  <c r="X690" i="16"/>
  <c r="Y690" i="16"/>
  <c r="Q691" i="16"/>
  <c r="S691" i="16"/>
  <c r="V691" i="16"/>
  <c r="W691" i="16"/>
  <c r="X691" i="16"/>
  <c r="Y691" i="16"/>
  <c r="Q692" i="16"/>
  <c r="S692" i="16"/>
  <c r="V692" i="16"/>
  <c r="W692" i="16"/>
  <c r="X692" i="16"/>
  <c r="Y692" i="16"/>
  <c r="Q693" i="16"/>
  <c r="S693" i="16"/>
  <c r="V693" i="16"/>
  <c r="W693" i="16"/>
  <c r="X693" i="16"/>
  <c r="Y693" i="16"/>
  <c r="Q694" i="16"/>
  <c r="S694" i="16"/>
  <c r="V694" i="16"/>
  <c r="W694" i="16"/>
  <c r="X694" i="16"/>
  <c r="Y694" i="16"/>
  <c r="Q695" i="16"/>
  <c r="S695" i="16"/>
  <c r="V695" i="16"/>
  <c r="W695" i="16"/>
  <c r="X695" i="16"/>
  <c r="Y695" i="16"/>
  <c r="Q696" i="16"/>
  <c r="S696" i="16"/>
  <c r="V696" i="16"/>
  <c r="W696" i="16"/>
  <c r="X696" i="16"/>
  <c r="Y696" i="16"/>
  <c r="Q697" i="16"/>
  <c r="S697" i="16"/>
  <c r="V697" i="16"/>
  <c r="W697" i="16"/>
  <c r="X697" i="16"/>
  <c r="Y697" i="16"/>
  <c r="Q698" i="16"/>
  <c r="S698" i="16"/>
  <c r="V698" i="16"/>
  <c r="W698" i="16"/>
  <c r="X698" i="16"/>
  <c r="Y698" i="16"/>
  <c r="Q699" i="16"/>
  <c r="S699" i="16"/>
  <c r="V699" i="16"/>
  <c r="W699" i="16"/>
  <c r="X699" i="16"/>
  <c r="Y699" i="16"/>
  <c r="Q700" i="16"/>
  <c r="S700" i="16"/>
  <c r="V700" i="16"/>
  <c r="W700" i="16"/>
  <c r="X700" i="16"/>
  <c r="Y700" i="16"/>
  <c r="Q701" i="16"/>
  <c r="S701" i="16"/>
  <c r="V701" i="16"/>
  <c r="W701" i="16"/>
  <c r="X701" i="16"/>
  <c r="Y701" i="16"/>
  <c r="Q702" i="16"/>
  <c r="S702" i="16"/>
  <c r="V702" i="16"/>
  <c r="W702" i="16"/>
  <c r="X702" i="16"/>
  <c r="Y702" i="16"/>
  <c r="Q703" i="16"/>
  <c r="S703" i="16"/>
  <c r="V703" i="16"/>
  <c r="W703" i="16"/>
  <c r="X703" i="16"/>
  <c r="Y703" i="16"/>
  <c r="Q704" i="16"/>
  <c r="S704" i="16"/>
  <c r="V704" i="16"/>
  <c r="W704" i="16"/>
  <c r="X704" i="16"/>
  <c r="Y704" i="16"/>
  <c r="Q705" i="16"/>
  <c r="S705" i="16"/>
  <c r="V705" i="16"/>
  <c r="W705" i="16"/>
  <c r="X705" i="16"/>
  <c r="Y705" i="16"/>
  <c r="Q706" i="16"/>
  <c r="S706" i="16"/>
  <c r="V706" i="16"/>
  <c r="W706" i="16"/>
  <c r="X706" i="16"/>
  <c r="Y706" i="16"/>
  <c r="Q707" i="16"/>
  <c r="S707" i="16"/>
  <c r="V707" i="16"/>
  <c r="W707" i="16"/>
  <c r="X707" i="16"/>
  <c r="Y707" i="16"/>
  <c r="Q708" i="16"/>
  <c r="S708" i="16"/>
  <c r="V708" i="16"/>
  <c r="W708" i="16"/>
  <c r="X708" i="16"/>
  <c r="Y708" i="16"/>
  <c r="Q709" i="16"/>
  <c r="S709" i="16"/>
  <c r="V709" i="16"/>
  <c r="W709" i="16"/>
  <c r="X709" i="16"/>
  <c r="Y709" i="16"/>
  <c r="Q710" i="16"/>
  <c r="S710" i="16"/>
  <c r="V710" i="16"/>
  <c r="W710" i="16"/>
  <c r="X710" i="16"/>
  <c r="Y710" i="16"/>
  <c r="Q711" i="16"/>
  <c r="S711" i="16"/>
  <c r="V711" i="16"/>
  <c r="W711" i="16"/>
  <c r="X711" i="16"/>
  <c r="Y711" i="16"/>
  <c r="Q712" i="16"/>
  <c r="S712" i="16"/>
  <c r="V712" i="16"/>
  <c r="W712" i="16"/>
  <c r="X712" i="16"/>
  <c r="Y712" i="16"/>
  <c r="Q713" i="16"/>
  <c r="S713" i="16"/>
  <c r="V713" i="16"/>
  <c r="W713" i="16"/>
  <c r="X713" i="16"/>
  <c r="Y713" i="16"/>
  <c r="Q714" i="16"/>
  <c r="S714" i="16"/>
  <c r="V714" i="16"/>
  <c r="W714" i="16"/>
  <c r="X714" i="16"/>
  <c r="Y714" i="16"/>
  <c r="Q715" i="16"/>
  <c r="S715" i="16"/>
  <c r="V715" i="16"/>
  <c r="W715" i="16"/>
  <c r="X715" i="16"/>
  <c r="Y715" i="16"/>
  <c r="Q716" i="16"/>
  <c r="S716" i="16"/>
  <c r="V716" i="16"/>
  <c r="W716" i="16"/>
  <c r="X716" i="16"/>
  <c r="Y716" i="16"/>
  <c r="Q717" i="16"/>
  <c r="S717" i="16"/>
  <c r="V717" i="16"/>
  <c r="W717" i="16"/>
  <c r="X717" i="16"/>
  <c r="Y717" i="16"/>
  <c r="Q718" i="16"/>
  <c r="S718" i="16"/>
  <c r="V718" i="16"/>
  <c r="W718" i="16"/>
  <c r="X718" i="16"/>
  <c r="Y718" i="16"/>
  <c r="Q719" i="16"/>
  <c r="S719" i="16"/>
  <c r="V719" i="16"/>
  <c r="W719" i="16"/>
  <c r="X719" i="16"/>
  <c r="Y719" i="16"/>
  <c r="Q720" i="16"/>
  <c r="S720" i="16"/>
  <c r="V720" i="16"/>
  <c r="W720" i="16"/>
  <c r="X720" i="16"/>
  <c r="Y720" i="16"/>
  <c r="Q721" i="16"/>
  <c r="S721" i="16"/>
  <c r="V721" i="16"/>
  <c r="W721" i="16"/>
  <c r="X721" i="16"/>
  <c r="Y721" i="16"/>
  <c r="Q722" i="16"/>
  <c r="S722" i="16"/>
  <c r="V722" i="16"/>
  <c r="W722" i="16"/>
  <c r="X722" i="16"/>
  <c r="Y722" i="16"/>
  <c r="Q723" i="16"/>
  <c r="S723" i="16"/>
  <c r="V723" i="16"/>
  <c r="W723" i="16"/>
  <c r="X723" i="16"/>
  <c r="Y723" i="16"/>
  <c r="Q724" i="16"/>
  <c r="S724" i="16"/>
  <c r="V724" i="16"/>
  <c r="W724" i="16"/>
  <c r="X724" i="16"/>
  <c r="Y724" i="16"/>
  <c r="Q725" i="16"/>
  <c r="S725" i="16"/>
  <c r="V725" i="16"/>
  <c r="W725" i="16"/>
  <c r="X725" i="16"/>
  <c r="Y725" i="16"/>
  <c r="Q726" i="16"/>
  <c r="S726" i="16"/>
  <c r="V726" i="16"/>
  <c r="W726" i="16"/>
  <c r="X726" i="16"/>
  <c r="Y726" i="16"/>
  <c r="Q727" i="16"/>
  <c r="S727" i="16"/>
  <c r="V727" i="16"/>
  <c r="W727" i="16"/>
  <c r="X727" i="16"/>
  <c r="Y727" i="16"/>
  <c r="Q728" i="16"/>
  <c r="S728" i="16"/>
  <c r="V728" i="16"/>
  <c r="W728" i="16"/>
  <c r="X728" i="16"/>
  <c r="Y728" i="16"/>
  <c r="Q729" i="16"/>
  <c r="S729" i="16"/>
  <c r="V729" i="16"/>
  <c r="W729" i="16"/>
  <c r="X729" i="16"/>
  <c r="Y729" i="16"/>
  <c r="Q730" i="16"/>
  <c r="S730" i="16"/>
  <c r="V730" i="16"/>
  <c r="W730" i="16"/>
  <c r="X730" i="16"/>
  <c r="Y730" i="16"/>
  <c r="Q731" i="16"/>
  <c r="S731" i="16"/>
  <c r="V731" i="16"/>
  <c r="W731" i="16"/>
  <c r="X731" i="16"/>
  <c r="Y731" i="16"/>
  <c r="Q732" i="16"/>
  <c r="S732" i="16"/>
  <c r="V732" i="16"/>
  <c r="W732" i="16"/>
  <c r="X732" i="16"/>
  <c r="Y732" i="16"/>
  <c r="Q733" i="16"/>
  <c r="S733" i="16"/>
  <c r="V733" i="16"/>
  <c r="W733" i="16"/>
  <c r="X733" i="16"/>
  <c r="Y733" i="16"/>
  <c r="Q734" i="16"/>
  <c r="S734" i="16"/>
  <c r="V734" i="16"/>
  <c r="W734" i="16"/>
  <c r="X734" i="16"/>
  <c r="Y734" i="16"/>
  <c r="Q735" i="16"/>
  <c r="S735" i="16"/>
  <c r="V735" i="16"/>
  <c r="W735" i="16"/>
  <c r="X735" i="16"/>
  <c r="Y735" i="16"/>
  <c r="Q736" i="16"/>
  <c r="S736" i="16"/>
  <c r="V736" i="16"/>
  <c r="W736" i="16"/>
  <c r="X736" i="16"/>
  <c r="Y736" i="16"/>
  <c r="Q737" i="16"/>
  <c r="S737" i="16"/>
  <c r="V737" i="16"/>
  <c r="W737" i="16"/>
  <c r="X737" i="16"/>
  <c r="Y737" i="16"/>
  <c r="Q738" i="16"/>
  <c r="S738" i="16"/>
  <c r="V738" i="16"/>
  <c r="W738" i="16"/>
  <c r="X738" i="16"/>
  <c r="Y738" i="16"/>
  <c r="Q739" i="16"/>
  <c r="S739" i="16"/>
  <c r="V739" i="16"/>
  <c r="W739" i="16"/>
  <c r="X739" i="16"/>
  <c r="Y739" i="16"/>
  <c r="Q740" i="16"/>
  <c r="S740" i="16"/>
  <c r="V740" i="16"/>
  <c r="W740" i="16"/>
  <c r="X740" i="16"/>
  <c r="Y740" i="16"/>
  <c r="Q741" i="16"/>
  <c r="S741" i="16"/>
  <c r="V741" i="16"/>
  <c r="W741" i="16"/>
  <c r="X741" i="16"/>
  <c r="Y741" i="16"/>
  <c r="Q742" i="16"/>
  <c r="S742" i="16"/>
  <c r="V742" i="16"/>
  <c r="W742" i="16"/>
  <c r="X742" i="16"/>
  <c r="Y742" i="16"/>
  <c r="Q743" i="16"/>
  <c r="S743" i="16"/>
  <c r="V743" i="16"/>
  <c r="W743" i="16"/>
  <c r="X743" i="16"/>
  <c r="Y743" i="16"/>
  <c r="Q744" i="16"/>
  <c r="S744" i="16"/>
  <c r="V744" i="16"/>
  <c r="W744" i="16"/>
  <c r="X744" i="16"/>
  <c r="Y744" i="16"/>
  <c r="Q745" i="16"/>
  <c r="S745" i="16"/>
  <c r="V745" i="16"/>
  <c r="W745" i="16"/>
  <c r="X745" i="16"/>
  <c r="Y745" i="16"/>
  <c r="Q746" i="16"/>
  <c r="S746" i="16"/>
  <c r="V746" i="16"/>
  <c r="W746" i="16"/>
  <c r="X746" i="16"/>
  <c r="Y746" i="16"/>
  <c r="Q747" i="16"/>
  <c r="S747" i="16"/>
  <c r="V747" i="16"/>
  <c r="W747" i="16"/>
  <c r="X747" i="16"/>
  <c r="Y747" i="16"/>
  <c r="Q748" i="16"/>
  <c r="S748" i="16"/>
  <c r="V748" i="16"/>
  <c r="W748" i="16"/>
  <c r="X748" i="16"/>
  <c r="Y748" i="16"/>
  <c r="Q749" i="16"/>
  <c r="S749" i="16"/>
  <c r="V749" i="16"/>
  <c r="W749" i="16"/>
  <c r="X749" i="16"/>
  <c r="Y749" i="16"/>
  <c r="Q750" i="16"/>
  <c r="S750" i="16"/>
  <c r="V750" i="16"/>
  <c r="W750" i="16"/>
  <c r="X750" i="16"/>
  <c r="Y750" i="16"/>
  <c r="Q751" i="16"/>
  <c r="S751" i="16"/>
  <c r="V751" i="16"/>
  <c r="W751" i="16"/>
  <c r="X751" i="16"/>
  <c r="Y751" i="16"/>
  <c r="Q752" i="16"/>
  <c r="S752" i="16"/>
  <c r="V752" i="16"/>
  <c r="W752" i="16"/>
  <c r="X752" i="16"/>
  <c r="Y752" i="16"/>
  <c r="Q753" i="16"/>
  <c r="S753" i="16"/>
  <c r="V753" i="16"/>
  <c r="W753" i="16"/>
  <c r="X753" i="16"/>
  <c r="Y753" i="16"/>
  <c r="Q754" i="16"/>
  <c r="S754" i="16"/>
  <c r="V754" i="16"/>
  <c r="W754" i="16"/>
  <c r="X754" i="16"/>
  <c r="Y754" i="16"/>
  <c r="Q755" i="16"/>
  <c r="S755" i="16"/>
  <c r="V755" i="16"/>
  <c r="W755" i="16"/>
  <c r="X755" i="16"/>
  <c r="Y755" i="16"/>
  <c r="Q756" i="16"/>
  <c r="S756" i="16"/>
  <c r="V756" i="16"/>
  <c r="W756" i="16"/>
  <c r="X756" i="16"/>
  <c r="Y756" i="16"/>
  <c r="Q757" i="16"/>
  <c r="S757" i="16"/>
  <c r="V757" i="16"/>
  <c r="W757" i="16"/>
  <c r="X757" i="16"/>
  <c r="Y757" i="16"/>
  <c r="Q758" i="16"/>
  <c r="S758" i="16"/>
  <c r="V758" i="16"/>
  <c r="W758" i="16"/>
  <c r="X758" i="16"/>
  <c r="Y758" i="16"/>
  <c r="Q759" i="16"/>
  <c r="S759" i="16"/>
  <c r="V759" i="16"/>
  <c r="W759" i="16"/>
  <c r="X759" i="16"/>
  <c r="Y759" i="16"/>
  <c r="Q760" i="16"/>
  <c r="S760" i="16"/>
  <c r="V760" i="16"/>
  <c r="W760" i="16"/>
  <c r="X760" i="16"/>
  <c r="Y760" i="16"/>
  <c r="Q761" i="16"/>
  <c r="S761" i="16"/>
  <c r="V761" i="16"/>
  <c r="W761" i="16"/>
  <c r="X761" i="16"/>
  <c r="Y761" i="16"/>
  <c r="Q762" i="16"/>
  <c r="S762" i="16"/>
  <c r="V762" i="16"/>
  <c r="W762" i="16"/>
  <c r="X762" i="16"/>
  <c r="Y762" i="16"/>
  <c r="Q763" i="16"/>
  <c r="S763" i="16"/>
  <c r="V763" i="16"/>
  <c r="W763" i="16"/>
  <c r="X763" i="16"/>
  <c r="Y763" i="16"/>
  <c r="Q764" i="16"/>
  <c r="S764" i="16"/>
  <c r="V764" i="16"/>
  <c r="W764" i="16"/>
  <c r="X764" i="16"/>
  <c r="Y764" i="16"/>
  <c r="Q765" i="16"/>
  <c r="S765" i="16"/>
  <c r="V765" i="16"/>
  <c r="W765" i="16"/>
  <c r="X765" i="16"/>
  <c r="Y765" i="16"/>
  <c r="Q766" i="16"/>
  <c r="S766" i="16"/>
  <c r="V766" i="16"/>
  <c r="W766" i="16"/>
  <c r="X766" i="16"/>
  <c r="Y766" i="16"/>
  <c r="Q767" i="16"/>
  <c r="S767" i="16"/>
  <c r="V767" i="16"/>
  <c r="W767" i="16"/>
  <c r="X767" i="16"/>
  <c r="Y767" i="16"/>
  <c r="Q768" i="16"/>
  <c r="S768" i="16"/>
  <c r="V768" i="16"/>
  <c r="W768" i="16"/>
  <c r="X768" i="16"/>
  <c r="Y768" i="16"/>
  <c r="Q769" i="16"/>
  <c r="S769" i="16"/>
  <c r="V769" i="16"/>
  <c r="W769" i="16"/>
  <c r="X769" i="16"/>
  <c r="Y769" i="16"/>
  <c r="Q770" i="16"/>
  <c r="S770" i="16"/>
  <c r="V770" i="16"/>
  <c r="W770" i="16"/>
  <c r="X770" i="16"/>
  <c r="Y770" i="16"/>
  <c r="Q771" i="16"/>
  <c r="S771" i="16"/>
  <c r="V771" i="16"/>
  <c r="W771" i="16"/>
  <c r="X771" i="16"/>
  <c r="Y771" i="16"/>
  <c r="Q772" i="16"/>
  <c r="S772" i="16"/>
  <c r="V772" i="16"/>
  <c r="W772" i="16"/>
  <c r="X772" i="16"/>
  <c r="Y772" i="16"/>
  <c r="Q773" i="16"/>
  <c r="S773" i="16"/>
  <c r="V773" i="16"/>
  <c r="W773" i="16"/>
  <c r="X773" i="16"/>
  <c r="Y773" i="16"/>
  <c r="Q774" i="16"/>
  <c r="S774" i="16"/>
  <c r="V774" i="16"/>
  <c r="W774" i="16"/>
  <c r="X774" i="16"/>
  <c r="Y774" i="16"/>
  <c r="Q775" i="16"/>
  <c r="S775" i="16"/>
  <c r="V775" i="16"/>
  <c r="W775" i="16"/>
  <c r="X775" i="16"/>
  <c r="Y775" i="16"/>
  <c r="Q776" i="16"/>
  <c r="S776" i="16"/>
  <c r="V776" i="16"/>
  <c r="W776" i="16"/>
  <c r="X776" i="16"/>
  <c r="Y776" i="16"/>
  <c r="Q777" i="16"/>
  <c r="S777" i="16"/>
  <c r="V777" i="16"/>
  <c r="W777" i="16"/>
  <c r="X777" i="16"/>
  <c r="Y777" i="16"/>
  <c r="Q778" i="16"/>
  <c r="S778" i="16"/>
  <c r="V778" i="16"/>
  <c r="W778" i="16"/>
  <c r="X778" i="16"/>
  <c r="Y778" i="16"/>
  <c r="Q779" i="16"/>
  <c r="S779" i="16"/>
  <c r="V779" i="16"/>
  <c r="W779" i="16"/>
  <c r="X779" i="16"/>
  <c r="Y779" i="16"/>
  <c r="Q780" i="16"/>
  <c r="S780" i="16"/>
  <c r="V780" i="16"/>
  <c r="W780" i="16"/>
  <c r="X780" i="16"/>
  <c r="Y780" i="16"/>
  <c r="Q781" i="16"/>
  <c r="S781" i="16"/>
  <c r="V781" i="16"/>
  <c r="W781" i="16"/>
  <c r="X781" i="16"/>
  <c r="Y781" i="16"/>
  <c r="Q782" i="16"/>
  <c r="S782" i="16"/>
  <c r="V782" i="16"/>
  <c r="W782" i="16"/>
  <c r="X782" i="16"/>
  <c r="Y782" i="16"/>
  <c r="Q783" i="16"/>
  <c r="S783" i="16"/>
  <c r="V783" i="16"/>
  <c r="W783" i="16"/>
  <c r="X783" i="16"/>
  <c r="Y783" i="16"/>
  <c r="Q784" i="16"/>
  <c r="S784" i="16"/>
  <c r="V784" i="16"/>
  <c r="W784" i="16"/>
  <c r="X784" i="16"/>
  <c r="Y784" i="16"/>
  <c r="Q785" i="16"/>
  <c r="S785" i="16"/>
  <c r="V785" i="16"/>
  <c r="W785" i="16"/>
  <c r="X785" i="16"/>
  <c r="Y785" i="16"/>
  <c r="Q786" i="16"/>
  <c r="S786" i="16"/>
  <c r="V786" i="16"/>
  <c r="W786" i="16"/>
  <c r="X786" i="16"/>
  <c r="Y786" i="16"/>
  <c r="Q787" i="16"/>
  <c r="S787" i="16"/>
  <c r="V787" i="16"/>
  <c r="W787" i="16"/>
  <c r="X787" i="16"/>
  <c r="Y787" i="16"/>
  <c r="Q788" i="16"/>
  <c r="S788" i="16"/>
  <c r="V788" i="16"/>
  <c r="W788" i="16"/>
  <c r="X788" i="16"/>
  <c r="Y788" i="16"/>
  <c r="Q789" i="16"/>
  <c r="S789" i="16"/>
  <c r="V789" i="16"/>
  <c r="W789" i="16"/>
  <c r="X789" i="16"/>
  <c r="Y789" i="16"/>
  <c r="Q790" i="16"/>
  <c r="S790" i="16"/>
  <c r="V790" i="16"/>
  <c r="W790" i="16"/>
  <c r="X790" i="16"/>
  <c r="Y790" i="16"/>
  <c r="Q791" i="16"/>
  <c r="S791" i="16"/>
  <c r="V791" i="16"/>
  <c r="W791" i="16"/>
  <c r="X791" i="16"/>
  <c r="Y791" i="16"/>
  <c r="Q792" i="16"/>
  <c r="S792" i="16"/>
  <c r="V792" i="16"/>
  <c r="W792" i="16"/>
  <c r="X792" i="16"/>
  <c r="Y792" i="16"/>
  <c r="Q793" i="16"/>
  <c r="S793" i="16"/>
  <c r="V793" i="16"/>
  <c r="W793" i="16"/>
  <c r="X793" i="16"/>
  <c r="Y793" i="16"/>
  <c r="Q794" i="16"/>
  <c r="S794" i="16"/>
  <c r="V794" i="16"/>
  <c r="W794" i="16"/>
  <c r="X794" i="16"/>
  <c r="Y794" i="16"/>
  <c r="Q795" i="16"/>
  <c r="S795" i="16"/>
  <c r="V795" i="16"/>
  <c r="W795" i="16"/>
  <c r="X795" i="16"/>
  <c r="Y795" i="16"/>
  <c r="Q796" i="16"/>
  <c r="S796" i="16"/>
  <c r="V796" i="16"/>
  <c r="W796" i="16"/>
  <c r="X796" i="16"/>
  <c r="Y796" i="16"/>
  <c r="Q797" i="16"/>
  <c r="S797" i="16"/>
  <c r="V797" i="16"/>
  <c r="W797" i="16"/>
  <c r="X797" i="16"/>
  <c r="Y797" i="16"/>
  <c r="Q798" i="16"/>
  <c r="S798" i="16"/>
  <c r="V798" i="16"/>
  <c r="W798" i="16"/>
  <c r="X798" i="16"/>
  <c r="Y798" i="16"/>
  <c r="Q799" i="16"/>
  <c r="S799" i="16"/>
  <c r="V799" i="16"/>
  <c r="W799" i="16"/>
  <c r="X799" i="16"/>
  <c r="Y799" i="16"/>
  <c r="Q800" i="16"/>
  <c r="S800" i="16"/>
  <c r="V800" i="16"/>
  <c r="W800" i="16"/>
  <c r="X800" i="16"/>
  <c r="Y800" i="16"/>
  <c r="Q801" i="16"/>
  <c r="S801" i="16"/>
  <c r="V801" i="16"/>
  <c r="W801" i="16"/>
  <c r="X801" i="16"/>
  <c r="Y801" i="16"/>
  <c r="Q802" i="16"/>
  <c r="S802" i="16"/>
  <c r="V802" i="16"/>
  <c r="W802" i="16"/>
  <c r="X802" i="16"/>
  <c r="Y802" i="16"/>
  <c r="Q803" i="16"/>
  <c r="S803" i="16"/>
  <c r="V803" i="16"/>
  <c r="W803" i="16"/>
  <c r="X803" i="16"/>
  <c r="Y803" i="16"/>
  <c r="Q804" i="16"/>
  <c r="S804" i="16"/>
  <c r="V804" i="16"/>
  <c r="W804" i="16"/>
  <c r="X804" i="16"/>
  <c r="Y804" i="16"/>
  <c r="Q805" i="16"/>
  <c r="S805" i="16"/>
  <c r="V805" i="16"/>
  <c r="W805" i="16"/>
  <c r="X805" i="16"/>
  <c r="Y805" i="16"/>
  <c r="Q806" i="16"/>
  <c r="S806" i="16"/>
  <c r="V806" i="16"/>
  <c r="W806" i="16"/>
  <c r="X806" i="16"/>
  <c r="Y806" i="16"/>
  <c r="Q807" i="16"/>
  <c r="S807" i="16"/>
  <c r="V807" i="16"/>
  <c r="W807" i="16"/>
  <c r="X807" i="16"/>
  <c r="Y807" i="16"/>
  <c r="Q808" i="16"/>
  <c r="S808" i="16"/>
  <c r="V808" i="16"/>
  <c r="W808" i="16"/>
  <c r="X808" i="16"/>
  <c r="Y808" i="16"/>
  <c r="Q809" i="16"/>
  <c r="S809" i="16"/>
  <c r="V809" i="16"/>
  <c r="W809" i="16"/>
  <c r="X809" i="16"/>
  <c r="Y809" i="16"/>
  <c r="Q810" i="16"/>
  <c r="S810" i="16"/>
  <c r="V810" i="16"/>
  <c r="W810" i="16"/>
  <c r="X810" i="16"/>
  <c r="Y810" i="16"/>
  <c r="Q811" i="16"/>
  <c r="S811" i="16"/>
  <c r="V811" i="16"/>
  <c r="W811" i="16"/>
  <c r="X811" i="16"/>
  <c r="Y811" i="16"/>
  <c r="Q812" i="16"/>
  <c r="S812" i="16"/>
  <c r="V812" i="16"/>
  <c r="W812" i="16"/>
  <c r="X812" i="16"/>
  <c r="Y812" i="16"/>
  <c r="Q813" i="16"/>
  <c r="S813" i="16"/>
  <c r="V813" i="16"/>
  <c r="W813" i="16"/>
  <c r="X813" i="16"/>
  <c r="Y813" i="16"/>
  <c r="Q814" i="16"/>
  <c r="S814" i="16"/>
  <c r="V814" i="16"/>
  <c r="W814" i="16"/>
  <c r="X814" i="16"/>
  <c r="Y814" i="16"/>
  <c r="Q815" i="16"/>
  <c r="S815" i="16"/>
  <c r="V815" i="16"/>
  <c r="W815" i="16"/>
  <c r="X815" i="16"/>
  <c r="Y815" i="16"/>
  <c r="Q816" i="16"/>
  <c r="S816" i="16"/>
  <c r="V816" i="16"/>
  <c r="W816" i="16"/>
  <c r="X816" i="16"/>
  <c r="Y816" i="16"/>
  <c r="Q817" i="16"/>
  <c r="S817" i="16"/>
  <c r="V817" i="16"/>
  <c r="W817" i="16"/>
  <c r="X817" i="16"/>
  <c r="Y817" i="16"/>
  <c r="Q818" i="16"/>
  <c r="S818" i="16"/>
  <c r="V818" i="16"/>
  <c r="W818" i="16"/>
  <c r="X818" i="16"/>
  <c r="Y818" i="16"/>
  <c r="Q819" i="16"/>
  <c r="S819" i="16"/>
  <c r="V819" i="16"/>
  <c r="W819" i="16"/>
  <c r="X819" i="16"/>
  <c r="Y819" i="16"/>
  <c r="Q820" i="16"/>
  <c r="S820" i="16"/>
  <c r="V820" i="16"/>
  <c r="W820" i="16"/>
  <c r="X820" i="16"/>
  <c r="Y820" i="16"/>
  <c r="Q821" i="16"/>
  <c r="S821" i="16"/>
  <c r="V821" i="16"/>
  <c r="W821" i="16"/>
  <c r="X821" i="16"/>
  <c r="Y821" i="16"/>
  <c r="Q822" i="16"/>
  <c r="S822" i="16"/>
  <c r="V822" i="16"/>
  <c r="W822" i="16"/>
  <c r="X822" i="16"/>
  <c r="Y822" i="16"/>
  <c r="Q823" i="16"/>
  <c r="S823" i="16"/>
  <c r="V823" i="16"/>
  <c r="W823" i="16"/>
  <c r="X823" i="16"/>
  <c r="Y823" i="16"/>
  <c r="Q824" i="16"/>
  <c r="S824" i="16"/>
  <c r="V824" i="16"/>
  <c r="W824" i="16"/>
  <c r="X824" i="16"/>
  <c r="Y824" i="16"/>
  <c r="Q825" i="16"/>
  <c r="S825" i="16"/>
  <c r="V825" i="16"/>
  <c r="W825" i="16"/>
  <c r="X825" i="16"/>
  <c r="Y825" i="16"/>
  <c r="Q826" i="16"/>
  <c r="S826" i="16"/>
  <c r="V826" i="16"/>
  <c r="W826" i="16"/>
  <c r="X826" i="16"/>
  <c r="Y826" i="16"/>
  <c r="Q827" i="16"/>
  <c r="S827" i="16"/>
  <c r="V827" i="16"/>
  <c r="W827" i="16"/>
  <c r="X827" i="16"/>
  <c r="Y827" i="16"/>
  <c r="Q828" i="16"/>
  <c r="S828" i="16"/>
  <c r="V828" i="16"/>
  <c r="W828" i="16"/>
  <c r="X828" i="16"/>
  <c r="Y828" i="16"/>
  <c r="Q829" i="16"/>
  <c r="S829" i="16"/>
  <c r="V829" i="16"/>
  <c r="W829" i="16"/>
  <c r="X829" i="16"/>
  <c r="Y829" i="16"/>
  <c r="Q830" i="16"/>
  <c r="S830" i="16"/>
  <c r="V830" i="16"/>
  <c r="W830" i="16"/>
  <c r="X830" i="16"/>
  <c r="Y830" i="16"/>
  <c r="Q831" i="16"/>
  <c r="S831" i="16"/>
  <c r="V831" i="16"/>
  <c r="W831" i="16"/>
  <c r="X831" i="16"/>
  <c r="Y831" i="16"/>
  <c r="Q832" i="16"/>
  <c r="S832" i="16"/>
  <c r="V832" i="16"/>
  <c r="W832" i="16"/>
  <c r="X832" i="16"/>
  <c r="Y832" i="16"/>
  <c r="Q833" i="16"/>
  <c r="S833" i="16"/>
  <c r="V833" i="16"/>
  <c r="W833" i="16"/>
  <c r="X833" i="16"/>
  <c r="Y833" i="16"/>
  <c r="Q1058" i="16" l="1"/>
  <c r="Q835" i="16"/>
  <c r="AU1058" i="16"/>
  <c r="BK1058" i="16"/>
  <c r="CA1058" i="16"/>
  <c r="G1126" i="16"/>
  <c r="N835" i="16"/>
  <c r="U835" i="16"/>
  <c r="BB835" i="16"/>
  <c r="BR835" i="16"/>
  <c r="AL835" i="16"/>
  <c r="H1058" i="16"/>
  <c r="N1058" i="16"/>
  <c r="U1058" i="16"/>
  <c r="H854" i="16"/>
  <c r="H852" i="16"/>
  <c r="H850" i="16"/>
  <c r="Q19" i="16"/>
  <c r="Q45" i="16"/>
  <c r="BK45" i="16"/>
  <c r="AU45" i="16"/>
  <c r="CA45" i="16"/>
  <c r="Q43" i="16"/>
  <c r="Q36" i="16"/>
  <c r="Q27" i="16"/>
  <c r="Q20" i="16"/>
  <c r="Q61" i="16"/>
  <c r="Q60" i="16"/>
  <c r="Q59" i="16"/>
  <c r="Q58" i="16"/>
  <c r="Q53" i="16"/>
  <c r="Q52" i="16"/>
  <c r="Q51" i="16"/>
  <c r="Q50" i="16"/>
  <c r="Q44" i="16"/>
  <c r="Q42" i="16"/>
  <c r="Q37" i="16"/>
  <c r="Q35" i="16"/>
  <c r="Q28" i="16"/>
  <c r="Q26" i="16"/>
  <c r="Q21" i="16"/>
  <c r="AE835" i="16"/>
  <c r="AG835" i="16"/>
  <c r="AC835" i="16"/>
  <c r="F1126" i="16"/>
  <c r="N1125" i="16"/>
  <c r="U1125" i="16"/>
  <c r="X1124" i="16"/>
  <c r="AG1124" i="16"/>
  <c r="AC1124" i="16"/>
  <c r="AE1124" i="16"/>
  <c r="N1123" i="16"/>
  <c r="U1123" i="16"/>
  <c r="X1122" i="16"/>
  <c r="AG1122" i="16"/>
  <c r="AC1122" i="16"/>
  <c r="AE1122" i="16"/>
  <c r="N1121" i="16"/>
  <c r="U1121" i="16"/>
  <c r="X1120" i="16"/>
  <c r="AG1120" i="16"/>
  <c r="AC1120" i="16"/>
  <c r="AE1120" i="16"/>
  <c r="N1119" i="16"/>
  <c r="U1119" i="16"/>
  <c r="X1118" i="16"/>
  <c r="AE1118" i="16"/>
  <c r="AG1118" i="16"/>
  <c r="AC1118" i="16"/>
  <c r="N1117" i="16"/>
  <c r="U1117" i="16"/>
  <c r="X1116" i="16"/>
  <c r="AE1116" i="16"/>
  <c r="AG1116" i="16"/>
  <c r="AC1116" i="16"/>
  <c r="N1115" i="16"/>
  <c r="U1115" i="16"/>
  <c r="X1114" i="16"/>
  <c r="AG1114" i="16"/>
  <c r="AC1114" i="16"/>
  <c r="AE1114" i="16"/>
  <c r="N1113" i="16"/>
  <c r="U1113" i="16"/>
  <c r="X1112" i="16"/>
  <c r="AE1112" i="16"/>
  <c r="AG1112" i="16"/>
  <c r="AC1112" i="16"/>
  <c r="N1111" i="16"/>
  <c r="U1111" i="16"/>
  <c r="X1110" i="16"/>
  <c r="AG1110" i="16"/>
  <c r="AC1110" i="16"/>
  <c r="AE1110" i="16"/>
  <c r="N1109" i="16"/>
  <c r="U1109" i="16"/>
  <c r="X1108" i="16"/>
  <c r="AE1108" i="16"/>
  <c r="AG1108" i="16"/>
  <c r="AC1108" i="16"/>
  <c r="N1107" i="16"/>
  <c r="U1107" i="16"/>
  <c r="X1106" i="16"/>
  <c r="AE1106" i="16"/>
  <c r="AG1106" i="16"/>
  <c r="AC1106" i="16"/>
  <c r="N1105" i="16"/>
  <c r="U1105" i="16"/>
  <c r="X1104" i="16"/>
  <c r="AE1104" i="16"/>
  <c r="AG1104" i="16"/>
  <c r="AC1104" i="16"/>
  <c r="N1103" i="16"/>
  <c r="U1103" i="16"/>
  <c r="X1102" i="16"/>
  <c r="AE1102" i="16"/>
  <c r="AG1102" i="16"/>
  <c r="AC1102" i="16"/>
  <c r="N1101" i="16"/>
  <c r="U1101" i="16"/>
  <c r="X1100" i="16"/>
  <c r="AG1100" i="16"/>
  <c r="AC1100" i="16"/>
  <c r="AE1100" i="16"/>
  <c r="N1099" i="16"/>
  <c r="U1099" i="16"/>
  <c r="X1098" i="16"/>
  <c r="AG1098" i="16"/>
  <c r="AC1098" i="16"/>
  <c r="AE1098" i="16"/>
  <c r="N1097" i="16"/>
  <c r="U1097" i="16"/>
  <c r="X1096" i="16"/>
  <c r="AG1096" i="16"/>
  <c r="AC1096" i="16"/>
  <c r="AE1096" i="16"/>
  <c r="N1095" i="16"/>
  <c r="U1095" i="16"/>
  <c r="X1094" i="16"/>
  <c r="AE1094" i="16"/>
  <c r="AG1094" i="16"/>
  <c r="AC1094" i="16"/>
  <c r="N1093" i="16"/>
  <c r="U1093" i="16"/>
  <c r="X1092" i="16"/>
  <c r="AG1092" i="16"/>
  <c r="AC1092" i="16"/>
  <c r="AE1092" i="16"/>
  <c r="N1091" i="16"/>
  <c r="U1091" i="16"/>
  <c r="X1090" i="16"/>
  <c r="AG1090" i="16"/>
  <c r="AC1090" i="16"/>
  <c r="AE1090" i="16"/>
  <c r="N1089" i="16"/>
  <c r="U1089" i="16"/>
  <c r="X1088" i="16"/>
  <c r="AE1088" i="16"/>
  <c r="AG1088" i="16"/>
  <c r="AC1088" i="16"/>
  <c r="N1087" i="16"/>
  <c r="U1087" i="16"/>
  <c r="X1086" i="16"/>
  <c r="AG1086" i="16"/>
  <c r="AC1086" i="16"/>
  <c r="AE1086" i="16"/>
  <c r="N1085" i="16"/>
  <c r="U1085" i="16"/>
  <c r="X1084" i="16"/>
  <c r="AG1084" i="16"/>
  <c r="AC1084" i="16"/>
  <c r="AE1084" i="16"/>
  <c r="N1083" i="16"/>
  <c r="U1083" i="16"/>
  <c r="X1082" i="16"/>
  <c r="AG1082" i="16"/>
  <c r="AC1082" i="16"/>
  <c r="AE1082" i="16"/>
  <c r="N1081" i="16"/>
  <c r="U1081" i="16"/>
  <c r="X1080" i="16"/>
  <c r="AG1080" i="16"/>
  <c r="AC1080" i="16"/>
  <c r="AE1080" i="16"/>
  <c r="N1079" i="16"/>
  <c r="U1079" i="16"/>
  <c r="X1078" i="16"/>
  <c r="AE1078" i="16"/>
  <c r="AG1078" i="16"/>
  <c r="AC1078" i="16"/>
  <c r="N1077" i="16"/>
  <c r="U1077" i="16"/>
  <c r="X1076" i="16"/>
  <c r="AE1076" i="16"/>
  <c r="AG1076" i="16"/>
  <c r="AC1076" i="16"/>
  <c r="N1075" i="16"/>
  <c r="U1075" i="16"/>
  <c r="X1074" i="16"/>
  <c r="AG1074" i="16"/>
  <c r="AC1074" i="16"/>
  <c r="AE1074" i="16"/>
  <c r="N1073" i="16"/>
  <c r="U1073" i="16"/>
  <c r="X1072" i="16"/>
  <c r="AE1072" i="16"/>
  <c r="AG1072" i="16"/>
  <c r="AC1072" i="16"/>
  <c r="N1071" i="16"/>
  <c r="U1071" i="16"/>
  <c r="X1070" i="16"/>
  <c r="AE1070" i="16"/>
  <c r="AG1070" i="16"/>
  <c r="AC1070" i="16"/>
  <c r="N1069" i="16"/>
  <c r="U1069" i="16"/>
  <c r="X1068" i="16"/>
  <c r="AE1068" i="16"/>
  <c r="AG1068" i="16"/>
  <c r="AC1068" i="16"/>
  <c r="N1067" i="16"/>
  <c r="U1067" i="16"/>
  <c r="X1066" i="16"/>
  <c r="AE1066" i="16"/>
  <c r="AG1066" i="16"/>
  <c r="AC1066" i="16"/>
  <c r="N1065" i="16"/>
  <c r="U1065" i="16"/>
  <c r="X1064" i="16"/>
  <c r="AE1064" i="16"/>
  <c r="AG1064" i="16"/>
  <c r="AC1064" i="16"/>
  <c r="N1063" i="16"/>
  <c r="U1063" i="16"/>
  <c r="X1062" i="16"/>
  <c r="AE1062" i="16"/>
  <c r="AG1062" i="16"/>
  <c r="AC1062" i="16"/>
  <c r="N1061" i="16"/>
  <c r="U1061" i="16"/>
  <c r="X1060" i="16"/>
  <c r="AE1060" i="16"/>
  <c r="AG1060" i="16"/>
  <c r="AC1060" i="16"/>
  <c r="N1059" i="16"/>
  <c r="U1059" i="16"/>
  <c r="N1057" i="16"/>
  <c r="U1057" i="16"/>
  <c r="X1056" i="16"/>
  <c r="AE1056" i="16"/>
  <c r="AG1056" i="16"/>
  <c r="AC1056" i="16"/>
  <c r="N1055" i="16"/>
  <c r="U1055" i="16"/>
  <c r="X1054" i="16"/>
  <c r="AE1054" i="16"/>
  <c r="AG1054" i="16"/>
  <c r="AC1054" i="16"/>
  <c r="N1053" i="16"/>
  <c r="U1053" i="16"/>
  <c r="X1052" i="16"/>
  <c r="AE1052" i="16"/>
  <c r="AG1052" i="16"/>
  <c r="AC1052" i="16"/>
  <c r="N1051" i="16"/>
  <c r="U1051" i="16"/>
  <c r="X1050" i="16"/>
  <c r="AE1050" i="16"/>
  <c r="AG1050" i="16"/>
  <c r="AC1050" i="16"/>
  <c r="N1049" i="16"/>
  <c r="U1049" i="16"/>
  <c r="X1048" i="16"/>
  <c r="AE1048" i="16"/>
  <c r="AG1048" i="16"/>
  <c r="AC1048" i="16"/>
  <c r="N1047" i="16"/>
  <c r="U1047" i="16"/>
  <c r="X1046" i="16"/>
  <c r="AE1046" i="16"/>
  <c r="AG1046" i="16"/>
  <c r="AC1046" i="16"/>
  <c r="N1045" i="16"/>
  <c r="U1045" i="16"/>
  <c r="X1044" i="16"/>
  <c r="AE1044" i="16"/>
  <c r="AG1044" i="16"/>
  <c r="AC1044" i="16"/>
  <c r="N1043" i="16"/>
  <c r="U1043" i="16"/>
  <c r="X1042" i="16"/>
  <c r="AE1042" i="16"/>
  <c r="AG1042" i="16"/>
  <c r="AC1042" i="16"/>
  <c r="N1041" i="16"/>
  <c r="U1041" i="16"/>
  <c r="X1040" i="16"/>
  <c r="AE1040" i="16"/>
  <c r="AG1040" i="16"/>
  <c r="AC1040" i="16"/>
  <c r="N1039" i="16"/>
  <c r="U1039" i="16"/>
  <c r="X1038" i="16"/>
  <c r="AE1038" i="16"/>
  <c r="AG1038" i="16"/>
  <c r="AC1038" i="16"/>
  <c r="N1037" i="16"/>
  <c r="U1037" i="16"/>
  <c r="X1036" i="16"/>
  <c r="AG1036" i="16"/>
  <c r="AC1036" i="16"/>
  <c r="AE1036" i="16"/>
  <c r="N1035" i="16"/>
  <c r="U1035" i="16"/>
  <c r="X1034" i="16"/>
  <c r="AG1034" i="16"/>
  <c r="AC1034" i="16"/>
  <c r="AE1034" i="16"/>
  <c r="N1033" i="16"/>
  <c r="U1033" i="16"/>
  <c r="X1032" i="16"/>
  <c r="AE1032" i="16"/>
  <c r="AG1032" i="16"/>
  <c r="AC1032" i="16"/>
  <c r="N1031" i="16"/>
  <c r="U1031" i="16"/>
  <c r="X1030" i="16"/>
  <c r="AG1030" i="16"/>
  <c r="AC1030" i="16"/>
  <c r="AE1030" i="16"/>
  <c r="N1029" i="16"/>
  <c r="U1029" i="16"/>
  <c r="X1028" i="16"/>
  <c r="AE1028" i="16"/>
  <c r="AG1028" i="16"/>
  <c r="AC1028" i="16"/>
  <c r="N1027" i="16"/>
  <c r="U1027" i="16"/>
  <c r="X1026" i="16"/>
  <c r="AG1026" i="16"/>
  <c r="AC1026" i="16"/>
  <c r="AE1026" i="16"/>
  <c r="N1025" i="16"/>
  <c r="U1025" i="16"/>
  <c r="X1024" i="16"/>
  <c r="AG1024" i="16"/>
  <c r="AC1024" i="16"/>
  <c r="AE1024" i="16"/>
  <c r="N1023" i="16"/>
  <c r="U1023" i="16"/>
  <c r="X1022" i="16"/>
  <c r="AG1022" i="16"/>
  <c r="AC1022" i="16"/>
  <c r="AE1022" i="16"/>
  <c r="N1021" i="16"/>
  <c r="U1021" i="16"/>
  <c r="X1020" i="16"/>
  <c r="AG1020" i="16"/>
  <c r="AC1020" i="16"/>
  <c r="AE1020" i="16"/>
  <c r="N1019" i="16"/>
  <c r="U1019" i="16"/>
  <c r="X1018" i="16"/>
  <c r="AG1018" i="16"/>
  <c r="AC1018" i="16"/>
  <c r="AE1018" i="16"/>
  <c r="N1017" i="16"/>
  <c r="U1017" i="16"/>
  <c r="X1016" i="16"/>
  <c r="AG1016" i="16"/>
  <c r="AC1016" i="16"/>
  <c r="AE1016" i="16"/>
  <c r="N1015" i="16"/>
  <c r="U1015" i="16"/>
  <c r="X1014" i="16"/>
  <c r="AE1014" i="16"/>
  <c r="AG1014" i="16"/>
  <c r="AC1014" i="16"/>
  <c r="N1013" i="16"/>
  <c r="U1013" i="16"/>
  <c r="X1012" i="16"/>
  <c r="AG1012" i="16"/>
  <c r="AC1012" i="16"/>
  <c r="AE1012" i="16"/>
  <c r="N1011" i="16"/>
  <c r="U1011" i="16"/>
  <c r="X1010" i="16"/>
  <c r="AE1010" i="16"/>
  <c r="AG1010" i="16"/>
  <c r="AC1010" i="16"/>
  <c r="N1009" i="16"/>
  <c r="U1009" i="16"/>
  <c r="X1008" i="16"/>
  <c r="AG1008" i="16"/>
  <c r="AC1008" i="16"/>
  <c r="AE1008" i="16"/>
  <c r="N1007" i="16"/>
  <c r="U1007" i="16"/>
  <c r="X1006" i="16"/>
  <c r="AE1006" i="16"/>
  <c r="AG1006" i="16"/>
  <c r="AC1006" i="16"/>
  <c r="N1005" i="16"/>
  <c r="U1005" i="16"/>
  <c r="X1004" i="16"/>
  <c r="AG1004" i="16"/>
  <c r="AC1004" i="16"/>
  <c r="AE1004" i="16"/>
  <c r="N1003" i="16"/>
  <c r="U1003" i="16"/>
  <c r="X1002" i="16"/>
  <c r="AG1002" i="16"/>
  <c r="AC1002" i="16"/>
  <c r="AE1002" i="16"/>
  <c r="N1001" i="16"/>
  <c r="U1001" i="16"/>
  <c r="X1000" i="16"/>
  <c r="AE1000" i="16"/>
  <c r="AG1000" i="16"/>
  <c r="AC1000" i="16"/>
  <c r="N999" i="16"/>
  <c r="U999" i="16"/>
  <c r="X998" i="16"/>
  <c r="AE998" i="16"/>
  <c r="AG998" i="16"/>
  <c r="AC998" i="16"/>
  <c r="N997" i="16"/>
  <c r="U997" i="16"/>
  <c r="X996" i="16"/>
  <c r="AG996" i="16"/>
  <c r="AC996" i="16"/>
  <c r="AE996" i="16"/>
  <c r="N995" i="16"/>
  <c r="U995" i="16"/>
  <c r="X994" i="16"/>
  <c r="AG994" i="16"/>
  <c r="AC994" i="16"/>
  <c r="AE994" i="16"/>
  <c r="N993" i="16"/>
  <c r="U993" i="16"/>
  <c r="X992" i="16"/>
  <c r="AE992" i="16"/>
  <c r="AG992" i="16"/>
  <c r="AC992" i="16"/>
  <c r="N991" i="16"/>
  <c r="U991" i="16"/>
  <c r="X990" i="16"/>
  <c r="AE990" i="16"/>
  <c r="AG990" i="16"/>
  <c r="AC990" i="16"/>
  <c r="N989" i="16"/>
  <c r="U989" i="16"/>
  <c r="X988" i="16"/>
  <c r="AE988" i="16"/>
  <c r="AG988" i="16"/>
  <c r="AC988" i="16"/>
  <c r="N987" i="16"/>
  <c r="U987" i="16"/>
  <c r="X986" i="16"/>
  <c r="AE986" i="16"/>
  <c r="AG986" i="16"/>
  <c r="AC986" i="16"/>
  <c r="N985" i="16"/>
  <c r="U985" i="16"/>
  <c r="X984" i="16"/>
  <c r="AG984" i="16"/>
  <c r="AC984" i="16"/>
  <c r="AE984" i="16"/>
  <c r="N983" i="16"/>
  <c r="U983" i="16"/>
  <c r="X982" i="16"/>
  <c r="AG982" i="16"/>
  <c r="AC982" i="16"/>
  <c r="AE982" i="16"/>
  <c r="N981" i="16"/>
  <c r="U981" i="16"/>
  <c r="X980" i="16"/>
  <c r="AG980" i="16"/>
  <c r="AC980" i="16"/>
  <c r="AE980" i="16"/>
  <c r="N979" i="16"/>
  <c r="U979" i="16"/>
  <c r="X978" i="16"/>
  <c r="AG978" i="16"/>
  <c r="AC978" i="16"/>
  <c r="AE978" i="16"/>
  <c r="N977" i="16"/>
  <c r="U977" i="16"/>
  <c r="X976" i="16"/>
  <c r="AG976" i="16"/>
  <c r="AC976" i="16"/>
  <c r="AE976" i="16"/>
  <c r="N975" i="16"/>
  <c r="U975" i="16"/>
  <c r="X974" i="16"/>
  <c r="AG974" i="16"/>
  <c r="AC974" i="16"/>
  <c r="AE974" i="16"/>
  <c r="N973" i="16"/>
  <c r="U973" i="16"/>
  <c r="X972" i="16"/>
  <c r="AE972" i="16"/>
  <c r="AG972" i="16"/>
  <c r="AC972" i="16"/>
  <c r="N971" i="16"/>
  <c r="U971" i="16"/>
  <c r="X970" i="16"/>
  <c r="AE970" i="16"/>
  <c r="AG970" i="16"/>
  <c r="AC970" i="16"/>
  <c r="N969" i="16"/>
  <c r="U969" i="16"/>
  <c r="X968" i="16"/>
  <c r="AE968" i="16"/>
  <c r="AG968" i="16"/>
  <c r="AC968" i="16"/>
  <c r="N967" i="16"/>
  <c r="U967" i="16"/>
  <c r="X966" i="16"/>
  <c r="AE966" i="16"/>
  <c r="AG966" i="16"/>
  <c r="AC966" i="16"/>
  <c r="N965" i="16"/>
  <c r="U965" i="16"/>
  <c r="X964" i="16"/>
  <c r="AG964" i="16"/>
  <c r="AC964" i="16"/>
  <c r="AE964" i="16"/>
  <c r="N963" i="16"/>
  <c r="U963" i="16"/>
  <c r="X962" i="16"/>
  <c r="AG962" i="16"/>
  <c r="AC962" i="16"/>
  <c r="AE962" i="16"/>
  <c r="N961" i="16"/>
  <c r="U961" i="16"/>
  <c r="X960" i="16"/>
  <c r="AE960" i="16"/>
  <c r="AG960" i="16"/>
  <c r="AC960" i="16"/>
  <c r="N959" i="16"/>
  <c r="U959" i="16"/>
  <c r="X958" i="16"/>
  <c r="AG958" i="16"/>
  <c r="AC958" i="16"/>
  <c r="AE958" i="16"/>
  <c r="N957" i="16"/>
  <c r="U957" i="16"/>
  <c r="X956" i="16"/>
  <c r="AG956" i="16"/>
  <c r="AC956" i="16"/>
  <c r="AE956" i="16"/>
  <c r="N955" i="16"/>
  <c r="U955" i="16"/>
  <c r="X954" i="16"/>
  <c r="AG954" i="16"/>
  <c r="AC954" i="16"/>
  <c r="AE954" i="16"/>
  <c r="N953" i="16"/>
  <c r="U953" i="16"/>
  <c r="X952" i="16"/>
  <c r="AG952" i="16"/>
  <c r="AC952" i="16"/>
  <c r="AE952" i="16"/>
  <c r="N951" i="16"/>
  <c r="U951" i="16"/>
  <c r="X950" i="16"/>
  <c r="AG950" i="16"/>
  <c r="AC950" i="16"/>
  <c r="AE950" i="16"/>
  <c r="N949" i="16"/>
  <c r="U949" i="16"/>
  <c r="X948" i="16"/>
  <c r="AG948" i="16"/>
  <c r="AC948" i="16"/>
  <c r="AE948" i="16"/>
  <c r="N947" i="16"/>
  <c r="U947" i="16"/>
  <c r="X946" i="16"/>
  <c r="AG946" i="16"/>
  <c r="AC946" i="16"/>
  <c r="AE946" i="16"/>
  <c r="N945" i="16"/>
  <c r="U945" i="16"/>
  <c r="X944" i="16"/>
  <c r="AE944" i="16"/>
  <c r="AG944" i="16"/>
  <c r="AC944" i="16"/>
  <c r="N943" i="16"/>
  <c r="U943" i="16"/>
  <c r="X942" i="16"/>
  <c r="AE942" i="16"/>
  <c r="AG942" i="16"/>
  <c r="AC942" i="16"/>
  <c r="N941" i="16"/>
  <c r="U941" i="16"/>
  <c r="X940" i="16"/>
  <c r="AE940" i="16"/>
  <c r="AG940" i="16"/>
  <c r="AC940" i="16"/>
  <c r="N939" i="16"/>
  <c r="U939" i="16"/>
  <c r="X938" i="16"/>
  <c r="AE938" i="16"/>
  <c r="AG938" i="16"/>
  <c r="AC938" i="16"/>
  <c r="N937" i="16"/>
  <c r="U937" i="16"/>
  <c r="X936" i="16"/>
  <c r="AG936" i="16"/>
  <c r="AC936" i="16"/>
  <c r="AE936" i="16"/>
  <c r="N935" i="16"/>
  <c r="U935" i="16"/>
  <c r="X934" i="16"/>
  <c r="AG934" i="16"/>
  <c r="AC934" i="16"/>
  <c r="AE934" i="16"/>
  <c r="N933" i="16"/>
  <c r="U933" i="16"/>
  <c r="X932" i="16"/>
  <c r="AG932" i="16"/>
  <c r="AC932" i="16"/>
  <c r="AE932" i="16"/>
  <c r="N931" i="16"/>
  <c r="U931" i="16"/>
  <c r="X930" i="16"/>
  <c r="AG930" i="16"/>
  <c r="AC930" i="16"/>
  <c r="AE930" i="16"/>
  <c r="N929" i="16"/>
  <c r="U929" i="16"/>
  <c r="X928" i="16"/>
  <c r="AE928" i="16"/>
  <c r="AG928" i="16"/>
  <c r="AC928" i="16"/>
  <c r="N927" i="16"/>
  <c r="U927" i="16"/>
  <c r="X926" i="16"/>
  <c r="AG926" i="16"/>
  <c r="AC926" i="16"/>
  <c r="AE926" i="16"/>
  <c r="N925" i="16"/>
  <c r="U925" i="16"/>
  <c r="X924" i="16"/>
  <c r="AG924" i="16"/>
  <c r="AC924" i="16"/>
  <c r="AE924" i="16"/>
  <c r="N923" i="16"/>
  <c r="U923" i="16"/>
  <c r="X922" i="16"/>
  <c r="AG922" i="16"/>
  <c r="AC922" i="16"/>
  <c r="AE922" i="16"/>
  <c r="N921" i="16"/>
  <c r="U921" i="16"/>
  <c r="X920" i="16"/>
  <c r="AE920" i="16"/>
  <c r="AG920" i="16"/>
  <c r="AC920" i="16"/>
  <c r="N919" i="16"/>
  <c r="U919" i="16"/>
  <c r="X918" i="16"/>
  <c r="AG918" i="16"/>
  <c r="AC918" i="16"/>
  <c r="AE918" i="16"/>
  <c r="N917" i="16"/>
  <c r="U917" i="16"/>
  <c r="X916" i="16"/>
  <c r="AE916" i="16"/>
  <c r="AG916" i="16"/>
  <c r="AC916" i="16"/>
  <c r="N915" i="16"/>
  <c r="U915" i="16"/>
  <c r="X914" i="16"/>
  <c r="AG914" i="16"/>
  <c r="AC914" i="16"/>
  <c r="AE914" i="16"/>
  <c r="N913" i="16"/>
  <c r="U913" i="16"/>
  <c r="X912" i="16"/>
  <c r="AG912" i="16"/>
  <c r="AC912" i="16"/>
  <c r="AE912" i="16"/>
  <c r="N911" i="16"/>
  <c r="U911" i="16"/>
  <c r="X910" i="16"/>
  <c r="AE910" i="16"/>
  <c r="AG910" i="16"/>
  <c r="AC910" i="16"/>
  <c r="N909" i="16"/>
  <c r="U909" i="16"/>
  <c r="X908" i="16"/>
  <c r="AG908" i="16"/>
  <c r="AC908" i="16"/>
  <c r="AE908" i="16"/>
  <c r="N907" i="16"/>
  <c r="U907" i="16"/>
  <c r="X906" i="16"/>
  <c r="AE906" i="16"/>
  <c r="AG906" i="16"/>
  <c r="AC906" i="16"/>
  <c r="N905" i="16"/>
  <c r="U905" i="16"/>
  <c r="X904" i="16"/>
  <c r="AG904" i="16"/>
  <c r="AC904" i="16"/>
  <c r="AE904" i="16"/>
  <c r="N903" i="16"/>
  <c r="U903" i="16"/>
  <c r="X902" i="16"/>
  <c r="AE902" i="16"/>
  <c r="AG902" i="16"/>
  <c r="AC902" i="16"/>
  <c r="N901" i="16"/>
  <c r="U901" i="16"/>
  <c r="X900" i="16"/>
  <c r="AG900" i="16"/>
  <c r="AC900" i="16"/>
  <c r="AE900" i="16"/>
  <c r="N899" i="16"/>
  <c r="U899" i="16"/>
  <c r="X898" i="16"/>
  <c r="AE898" i="16"/>
  <c r="AG898" i="16"/>
  <c r="AC898" i="16"/>
  <c r="N897" i="16"/>
  <c r="U897" i="16"/>
  <c r="X896" i="16"/>
  <c r="AG896" i="16"/>
  <c r="AC896" i="16"/>
  <c r="AE896" i="16"/>
  <c r="N895" i="16"/>
  <c r="U895" i="16"/>
  <c r="X894" i="16"/>
  <c r="AG894" i="16"/>
  <c r="AC894" i="16"/>
  <c r="AE894" i="16"/>
  <c r="N893" i="16"/>
  <c r="U893" i="16"/>
  <c r="X892" i="16"/>
  <c r="AG892" i="16"/>
  <c r="AC892" i="16"/>
  <c r="AE892" i="16"/>
  <c r="N891" i="16"/>
  <c r="U891" i="16"/>
  <c r="X890" i="16"/>
  <c r="AE890" i="16"/>
  <c r="AG890" i="16"/>
  <c r="AC890" i="16"/>
  <c r="N889" i="16"/>
  <c r="U889" i="16"/>
  <c r="X888" i="16"/>
  <c r="AE888" i="16"/>
  <c r="AG888" i="16"/>
  <c r="AC888" i="16"/>
  <c r="N887" i="16"/>
  <c r="U887" i="16"/>
  <c r="X886" i="16"/>
  <c r="AE886" i="16"/>
  <c r="AG886" i="16"/>
  <c r="AC886" i="16"/>
  <c r="N885" i="16"/>
  <c r="U885" i="16"/>
  <c r="X884" i="16"/>
  <c r="AE884" i="16"/>
  <c r="AG884" i="16"/>
  <c r="AC884" i="16"/>
  <c r="N883" i="16"/>
  <c r="U883" i="16"/>
  <c r="X882" i="16"/>
  <c r="AE882" i="16"/>
  <c r="AG882" i="16"/>
  <c r="AC882" i="16"/>
  <c r="N881" i="16"/>
  <c r="U881" i="16"/>
  <c r="X880" i="16"/>
  <c r="AE880" i="16"/>
  <c r="AG880" i="16"/>
  <c r="AC880" i="16"/>
  <c r="N879" i="16"/>
  <c r="U879" i="16"/>
  <c r="X878" i="16"/>
  <c r="AE878" i="16"/>
  <c r="AG878" i="16"/>
  <c r="AC878" i="16"/>
  <c r="N877" i="16"/>
  <c r="U877" i="16"/>
  <c r="X876" i="16"/>
  <c r="AE876" i="16"/>
  <c r="AG876" i="16"/>
  <c r="AC876" i="16"/>
  <c r="N875" i="16"/>
  <c r="U875" i="16"/>
  <c r="X874" i="16"/>
  <c r="AE874" i="16"/>
  <c r="AG874" i="16"/>
  <c r="AC874" i="16"/>
  <c r="N873" i="16"/>
  <c r="U873" i="16"/>
  <c r="X872" i="16"/>
  <c r="AE872" i="16"/>
  <c r="AG872" i="16"/>
  <c r="AC872" i="16"/>
  <c r="N871" i="16"/>
  <c r="U871" i="16"/>
  <c r="X870" i="16"/>
  <c r="AE870" i="16"/>
  <c r="AG870" i="16"/>
  <c r="AC870" i="16"/>
  <c r="N869" i="16"/>
  <c r="U869" i="16"/>
  <c r="X868" i="16"/>
  <c r="AE868" i="16"/>
  <c r="AG868" i="16"/>
  <c r="AC868" i="16"/>
  <c r="N867" i="16"/>
  <c r="U867" i="16"/>
  <c r="X866" i="16"/>
  <c r="AE866" i="16"/>
  <c r="AG866" i="16"/>
  <c r="AC866" i="16"/>
  <c r="N865" i="16"/>
  <c r="U865" i="16"/>
  <c r="X864" i="16"/>
  <c r="AE864" i="16"/>
  <c r="AG864" i="16"/>
  <c r="AC864" i="16"/>
  <c r="N863" i="16"/>
  <c r="U863" i="16"/>
  <c r="X862" i="16"/>
  <c r="AE862" i="16"/>
  <c r="AG862" i="16"/>
  <c r="AC862" i="16"/>
  <c r="N861" i="16"/>
  <c r="U861" i="16"/>
  <c r="X860" i="16"/>
  <c r="AE860" i="16"/>
  <c r="AG860" i="16"/>
  <c r="AC860" i="16"/>
  <c r="N859" i="16"/>
  <c r="U859" i="16"/>
  <c r="X858" i="16"/>
  <c r="AG858" i="16"/>
  <c r="AC858" i="16"/>
  <c r="AE858" i="16"/>
  <c r="N857" i="16"/>
  <c r="U857" i="16"/>
  <c r="X856" i="16"/>
  <c r="AG856" i="16"/>
  <c r="AC856" i="16"/>
  <c r="AE856" i="16"/>
  <c r="N855" i="16"/>
  <c r="U855" i="16"/>
  <c r="X854" i="16"/>
  <c r="AG854" i="16"/>
  <c r="AC854" i="16"/>
  <c r="AE854" i="16"/>
  <c r="N853" i="16"/>
  <c r="U853" i="16"/>
  <c r="X852" i="16"/>
  <c r="AG852" i="16"/>
  <c r="AC852" i="16"/>
  <c r="AE852" i="16"/>
  <c r="N851" i="16"/>
  <c r="U851" i="16"/>
  <c r="X850" i="16"/>
  <c r="AG850" i="16"/>
  <c r="AC850" i="16"/>
  <c r="AE850" i="16"/>
  <c r="N849" i="16"/>
  <c r="U849" i="16"/>
  <c r="X848" i="16"/>
  <c r="AE848" i="16"/>
  <c r="AG848" i="16"/>
  <c r="AC848" i="16"/>
  <c r="N847" i="16"/>
  <c r="U847" i="16"/>
  <c r="X846" i="16"/>
  <c r="AG846" i="16"/>
  <c r="AC846" i="16"/>
  <c r="AE846" i="16"/>
  <c r="N845" i="16"/>
  <c r="U845" i="16"/>
  <c r="X844" i="16"/>
  <c r="AE844" i="16"/>
  <c r="AG844" i="16"/>
  <c r="AC844" i="16"/>
  <c r="N843" i="16"/>
  <c r="U843" i="16"/>
  <c r="X842" i="16"/>
  <c r="AE842" i="16"/>
  <c r="AG842" i="16"/>
  <c r="AC842" i="16"/>
  <c r="N841" i="16"/>
  <c r="U841" i="16"/>
  <c r="X840" i="16"/>
  <c r="AG840" i="16"/>
  <c r="AC840" i="16"/>
  <c r="AE840" i="16"/>
  <c r="N839" i="16"/>
  <c r="U839" i="16"/>
  <c r="X838" i="16"/>
  <c r="AG838" i="16"/>
  <c r="AC838" i="16"/>
  <c r="AE838" i="16"/>
  <c r="N837" i="16"/>
  <c r="U837" i="16"/>
  <c r="X836" i="16"/>
  <c r="AG836" i="16"/>
  <c r="AC836" i="16"/>
  <c r="AE836" i="16"/>
  <c r="H1125" i="16"/>
  <c r="H1123" i="16"/>
  <c r="H1121" i="16"/>
  <c r="H1119" i="16"/>
  <c r="H1117" i="16"/>
  <c r="H1115" i="16"/>
  <c r="H1113" i="16"/>
  <c r="H1111" i="16"/>
  <c r="H1109" i="16"/>
  <c r="H1107" i="16"/>
  <c r="H1105" i="16"/>
  <c r="H1103" i="16"/>
  <c r="H1101" i="16"/>
  <c r="H1099" i="16"/>
  <c r="H1097" i="16"/>
  <c r="H1095" i="16"/>
  <c r="H1093" i="16"/>
  <c r="H1091" i="16"/>
  <c r="H1089" i="16"/>
  <c r="H1087" i="16"/>
  <c r="H1085" i="16"/>
  <c r="H1083" i="16"/>
  <c r="H1081" i="16"/>
  <c r="H1079" i="16"/>
  <c r="H1077" i="16"/>
  <c r="H1075" i="16"/>
  <c r="H1073" i="16"/>
  <c r="H1071" i="16"/>
  <c r="H1069" i="16"/>
  <c r="H1067" i="16"/>
  <c r="H1065" i="16"/>
  <c r="H1063" i="16"/>
  <c r="H1061" i="16"/>
  <c r="H1059" i="16"/>
  <c r="BK836" i="16"/>
  <c r="AU837" i="16"/>
  <c r="CA837" i="16"/>
  <c r="BK838" i="16"/>
  <c r="AU839" i="16"/>
  <c r="CA839" i="16"/>
  <c r="BK840" i="16"/>
  <c r="AU841" i="16"/>
  <c r="CA841" i="16"/>
  <c r="BK842" i="16"/>
  <c r="AU843" i="16"/>
  <c r="CA843" i="16"/>
  <c r="BK844" i="16"/>
  <c r="AU845" i="16"/>
  <c r="CA845" i="16"/>
  <c r="BK846" i="16"/>
  <c r="AU847" i="16"/>
  <c r="CA847" i="16"/>
  <c r="BK848" i="16"/>
  <c r="AU849" i="16"/>
  <c r="CA849" i="16"/>
  <c r="BK850" i="16"/>
  <c r="AU851" i="16"/>
  <c r="CA851" i="16"/>
  <c r="BK852" i="16"/>
  <c r="AU853" i="16"/>
  <c r="CA853" i="16"/>
  <c r="BK854" i="16"/>
  <c r="AU855" i="16"/>
  <c r="CA855" i="16"/>
  <c r="BK856" i="16"/>
  <c r="AU857" i="16"/>
  <c r="CA857" i="16"/>
  <c r="BK858" i="16"/>
  <c r="AU859" i="16"/>
  <c r="CA859" i="16"/>
  <c r="BK860" i="16"/>
  <c r="AU861" i="16"/>
  <c r="CA861" i="16"/>
  <c r="BK862" i="16"/>
  <c r="AU863" i="16"/>
  <c r="CA863" i="16"/>
  <c r="BK864" i="16"/>
  <c r="AU865" i="16"/>
  <c r="CA865" i="16"/>
  <c r="BK866" i="16"/>
  <c r="AU867" i="16"/>
  <c r="CA867" i="16"/>
  <c r="BK868" i="16"/>
  <c r="AU869" i="16"/>
  <c r="CA869" i="16"/>
  <c r="BK870" i="16"/>
  <c r="AU871" i="16"/>
  <c r="CA871" i="16"/>
  <c r="BK872" i="16"/>
  <c r="AU873" i="16"/>
  <c r="CA873" i="16"/>
  <c r="BK874" i="16"/>
  <c r="AU875" i="16"/>
  <c r="CA875" i="16"/>
  <c r="BK876" i="16"/>
  <c r="AU877" i="16"/>
  <c r="CA877" i="16"/>
  <c r="BK878" i="16"/>
  <c r="AU879" i="16"/>
  <c r="CA879" i="16"/>
  <c r="BK880" i="16"/>
  <c r="AU881" i="16"/>
  <c r="CA881" i="16"/>
  <c r="BK882" i="16"/>
  <c r="AU883" i="16"/>
  <c r="CA883" i="16"/>
  <c r="BK884" i="16"/>
  <c r="AU885" i="16"/>
  <c r="CA885" i="16"/>
  <c r="BK886" i="16"/>
  <c r="AU887" i="16"/>
  <c r="CA887" i="16"/>
  <c r="BK888" i="16"/>
  <c r="AU889" i="16"/>
  <c r="CA889" i="16"/>
  <c r="BK890" i="16"/>
  <c r="AU891" i="16"/>
  <c r="CA891" i="16"/>
  <c r="BK892" i="16"/>
  <c r="AU893" i="16"/>
  <c r="CA893" i="16"/>
  <c r="BK894" i="16"/>
  <c r="AU895" i="16"/>
  <c r="CA895" i="16"/>
  <c r="BK896" i="16"/>
  <c r="AU897" i="16"/>
  <c r="CA897" i="16"/>
  <c r="BK898" i="16"/>
  <c r="AU899" i="16"/>
  <c r="CA899" i="16"/>
  <c r="BK900" i="16"/>
  <c r="AU901" i="16"/>
  <c r="CA901" i="16"/>
  <c r="BK902" i="16"/>
  <c r="AU903" i="16"/>
  <c r="CA903" i="16"/>
  <c r="BK904" i="16"/>
  <c r="AU905" i="16"/>
  <c r="CA905" i="16"/>
  <c r="BK906" i="16"/>
  <c r="AU907" i="16"/>
  <c r="CA907" i="16"/>
  <c r="BK908" i="16"/>
  <c r="AU909" i="16"/>
  <c r="CA909" i="16"/>
  <c r="BK910" i="16"/>
  <c r="AU911" i="16"/>
  <c r="CA911" i="16"/>
  <c r="BK912" i="16"/>
  <c r="AU913" i="16"/>
  <c r="CA913" i="16"/>
  <c r="BK914" i="16"/>
  <c r="AU915" i="16"/>
  <c r="CA915" i="16"/>
  <c r="BK916" i="16"/>
  <c r="AU917" i="16"/>
  <c r="CA917" i="16"/>
  <c r="BK918" i="16"/>
  <c r="AU919" i="16"/>
  <c r="CA919" i="16"/>
  <c r="BK920" i="16"/>
  <c r="AU921" i="16"/>
  <c r="CA921" i="16"/>
  <c r="AU836" i="16"/>
  <c r="CA836" i="16"/>
  <c r="BK837" i="16"/>
  <c r="AU838" i="16"/>
  <c r="CA838" i="16"/>
  <c r="BK839" i="16"/>
  <c r="AU840" i="16"/>
  <c r="CA840" i="16"/>
  <c r="BK841" i="16"/>
  <c r="AU842" i="16"/>
  <c r="CA842" i="16"/>
  <c r="BK843" i="16"/>
  <c r="AU844" i="16"/>
  <c r="CA844" i="16"/>
  <c r="BK845" i="16"/>
  <c r="AU846" i="16"/>
  <c r="CA846" i="16"/>
  <c r="BK847" i="16"/>
  <c r="AU848" i="16"/>
  <c r="CA848" i="16"/>
  <c r="BK849" i="16"/>
  <c r="AU850" i="16"/>
  <c r="CA850" i="16"/>
  <c r="BK851" i="16"/>
  <c r="AU852" i="16"/>
  <c r="CA852" i="16"/>
  <c r="BK853" i="16"/>
  <c r="AU854" i="16"/>
  <c r="CA854" i="16"/>
  <c r="BK855" i="16"/>
  <c r="AU856" i="16"/>
  <c r="CA856" i="16"/>
  <c r="BK857" i="16"/>
  <c r="AU858" i="16"/>
  <c r="CA858" i="16"/>
  <c r="BK859" i="16"/>
  <c r="AU860" i="16"/>
  <c r="CA860" i="16"/>
  <c r="BK861" i="16"/>
  <c r="AU862" i="16"/>
  <c r="CA862" i="16"/>
  <c r="BK863" i="16"/>
  <c r="AU864" i="16"/>
  <c r="CA864" i="16"/>
  <c r="BK865" i="16"/>
  <c r="AU866" i="16"/>
  <c r="CA866" i="16"/>
  <c r="BK867" i="16"/>
  <c r="AU868" i="16"/>
  <c r="CA868" i="16"/>
  <c r="BK869" i="16"/>
  <c r="AU870" i="16"/>
  <c r="CA870" i="16"/>
  <c r="BK871" i="16"/>
  <c r="AU872" i="16"/>
  <c r="CA872" i="16"/>
  <c r="BK873" i="16"/>
  <c r="AU874" i="16"/>
  <c r="CA874" i="16"/>
  <c r="BK875" i="16"/>
  <c r="AU876" i="16"/>
  <c r="CA876" i="16"/>
  <c r="BK877" i="16"/>
  <c r="AU878" i="16"/>
  <c r="CA878" i="16"/>
  <c r="BK879" i="16"/>
  <c r="AU880" i="16"/>
  <c r="CA880" i="16"/>
  <c r="BK881" i="16"/>
  <c r="AU882" i="16"/>
  <c r="CA882" i="16"/>
  <c r="BK883" i="16"/>
  <c r="AU884" i="16"/>
  <c r="CA884" i="16"/>
  <c r="BK885" i="16"/>
  <c r="AU886" i="16"/>
  <c r="CA886" i="16"/>
  <c r="BK887" i="16"/>
  <c r="AU888" i="16"/>
  <c r="CA888" i="16"/>
  <c r="BK889" i="16"/>
  <c r="AU890" i="16"/>
  <c r="CA890" i="16"/>
  <c r="BK891" i="16"/>
  <c r="AU892" i="16"/>
  <c r="CA892" i="16"/>
  <c r="BK893" i="16"/>
  <c r="AU894" i="16"/>
  <c r="CA894" i="16"/>
  <c r="BK895" i="16"/>
  <c r="AU896" i="16"/>
  <c r="CA896" i="16"/>
  <c r="BK897" i="16"/>
  <c r="AU898" i="16"/>
  <c r="CA898" i="16"/>
  <c r="BK899" i="16"/>
  <c r="AU900" i="16"/>
  <c r="CA900" i="16"/>
  <c r="BK901" i="16"/>
  <c r="AU902" i="16"/>
  <c r="CA902" i="16"/>
  <c r="BK903" i="16"/>
  <c r="AU904" i="16"/>
  <c r="CA904" i="16"/>
  <c r="BK905" i="16"/>
  <c r="AU906" i="16"/>
  <c r="CA906" i="16"/>
  <c r="BK907" i="16"/>
  <c r="AU908" i="16"/>
  <c r="CA908" i="16"/>
  <c r="BK909" i="16"/>
  <c r="AU910" i="16"/>
  <c r="CA910" i="16"/>
  <c r="BK911" i="16"/>
  <c r="AU912" i="16"/>
  <c r="CA912" i="16"/>
  <c r="BK913" i="16"/>
  <c r="AU914" i="16"/>
  <c r="CA914" i="16"/>
  <c r="BK915" i="16"/>
  <c r="AU916" i="16"/>
  <c r="CA916" i="16"/>
  <c r="BK917" i="16"/>
  <c r="AU918" i="16"/>
  <c r="CA918" i="16"/>
  <c r="BK919" i="16"/>
  <c r="AU920" i="16"/>
  <c r="CA920" i="16"/>
  <c r="BK921" i="16"/>
  <c r="AU922" i="16"/>
  <c r="BK922" i="16"/>
  <c r="AU923" i="16"/>
  <c r="CA923" i="16"/>
  <c r="BK924" i="16"/>
  <c r="AU925" i="16"/>
  <c r="CA925" i="16"/>
  <c r="BK926" i="16"/>
  <c r="AU927" i="16"/>
  <c r="CA927" i="16"/>
  <c r="BK928" i="16"/>
  <c r="AU929" i="16"/>
  <c r="CA929" i="16"/>
  <c r="BK930" i="16"/>
  <c r="AU931" i="16"/>
  <c r="CA931" i="16"/>
  <c r="BK932" i="16"/>
  <c r="AU933" i="16"/>
  <c r="CA933" i="16"/>
  <c r="BK934" i="16"/>
  <c r="AU935" i="16"/>
  <c r="CA935" i="16"/>
  <c r="BK936" i="16"/>
  <c r="AU937" i="16"/>
  <c r="CA937" i="16"/>
  <c r="BK938" i="16"/>
  <c r="AU939" i="16"/>
  <c r="CA939" i="16"/>
  <c r="BK940" i="16"/>
  <c r="AU941" i="16"/>
  <c r="CA941" i="16"/>
  <c r="BK942" i="16"/>
  <c r="AU943" i="16"/>
  <c r="CA943" i="16"/>
  <c r="BK944" i="16"/>
  <c r="AU945" i="16"/>
  <c r="CA945" i="16"/>
  <c r="BK946" i="16"/>
  <c r="AU947" i="16"/>
  <c r="CA947" i="16"/>
  <c r="BK948" i="16"/>
  <c r="AU949" i="16"/>
  <c r="CA949" i="16"/>
  <c r="BK950" i="16"/>
  <c r="AU951" i="16"/>
  <c r="CA951" i="16"/>
  <c r="BK952" i="16"/>
  <c r="AU953" i="16"/>
  <c r="CA953" i="16"/>
  <c r="BK954" i="16"/>
  <c r="AU955" i="16"/>
  <c r="CA955" i="16"/>
  <c r="BK956" i="16"/>
  <c r="AU957" i="16"/>
  <c r="CA957" i="16"/>
  <c r="BK958" i="16"/>
  <c r="AU959" i="16"/>
  <c r="CA959" i="16"/>
  <c r="BK960" i="16"/>
  <c r="AU961" i="16"/>
  <c r="CA961" i="16"/>
  <c r="BK962" i="16"/>
  <c r="AU963" i="16"/>
  <c r="CA963" i="16"/>
  <c r="BK964" i="16"/>
  <c r="AU965" i="16"/>
  <c r="CA965" i="16"/>
  <c r="BK966" i="16"/>
  <c r="AU967" i="16"/>
  <c r="CA967" i="16"/>
  <c r="BK968" i="16"/>
  <c r="AU969" i="16"/>
  <c r="CA969" i="16"/>
  <c r="BK970" i="16"/>
  <c r="AU971" i="16"/>
  <c r="CA971" i="16"/>
  <c r="BK972" i="16"/>
  <c r="AU973" i="16"/>
  <c r="CA973" i="16"/>
  <c r="BK974" i="16"/>
  <c r="AU975" i="16"/>
  <c r="CA975" i="16"/>
  <c r="BK976" i="16"/>
  <c r="AU977" i="16"/>
  <c r="CA977" i="16"/>
  <c r="BK978" i="16"/>
  <c r="AU979" i="16"/>
  <c r="CA979" i="16"/>
  <c r="BK980" i="16"/>
  <c r="AU981" i="16"/>
  <c r="CA981" i="16"/>
  <c r="BK982" i="16"/>
  <c r="AU983" i="16"/>
  <c r="CA983" i="16"/>
  <c r="BK984" i="16"/>
  <c r="AU985" i="16"/>
  <c r="CA985" i="16"/>
  <c r="BK986" i="16"/>
  <c r="AU987" i="16"/>
  <c r="CA987" i="16"/>
  <c r="BK988" i="16"/>
  <c r="AU989" i="16"/>
  <c r="CA989" i="16"/>
  <c r="BK990" i="16"/>
  <c r="AU991" i="16"/>
  <c r="CA991" i="16"/>
  <c r="BK992" i="16"/>
  <c r="AU993" i="16"/>
  <c r="CA993" i="16"/>
  <c r="BK994" i="16"/>
  <c r="AU995" i="16"/>
  <c r="CA995" i="16"/>
  <c r="BK996" i="16"/>
  <c r="AU997" i="16"/>
  <c r="CA997" i="16"/>
  <c r="BK998" i="16"/>
  <c r="AU999" i="16"/>
  <c r="CA999" i="16"/>
  <c r="BK1000" i="16"/>
  <c r="AU1001" i="16"/>
  <c r="CA1001" i="16"/>
  <c r="BK1002" i="16"/>
  <c r="AU1003" i="16"/>
  <c r="CA1003" i="16"/>
  <c r="BK1004" i="16"/>
  <c r="AU1005" i="16"/>
  <c r="CA1005" i="16"/>
  <c r="BK1006" i="16"/>
  <c r="AU1007" i="16"/>
  <c r="CA1007" i="16"/>
  <c r="BK1008" i="16"/>
  <c r="AU1009" i="16"/>
  <c r="CA1009" i="16"/>
  <c r="BK1010" i="16"/>
  <c r="AU1011" i="16"/>
  <c r="CA1011" i="16"/>
  <c r="BK1012" i="16"/>
  <c r="AU1013" i="16"/>
  <c r="CA1013" i="16"/>
  <c r="BK1014" i="16"/>
  <c r="AU1015" i="16"/>
  <c r="CA1015" i="16"/>
  <c r="BK1016" i="16"/>
  <c r="AU1017" i="16"/>
  <c r="CA1017" i="16"/>
  <c r="BK1018" i="16"/>
  <c r="AU1019" i="16"/>
  <c r="CA1019" i="16"/>
  <c r="BK1020" i="16"/>
  <c r="AU1021" i="16"/>
  <c r="CA1021" i="16"/>
  <c r="BK1022" i="16"/>
  <c r="AU1023" i="16"/>
  <c r="CA1023" i="16"/>
  <c r="BK1024" i="16"/>
  <c r="AU1025" i="16"/>
  <c r="CA1025" i="16"/>
  <c r="BK1026" i="16"/>
  <c r="AU1027" i="16"/>
  <c r="CA1027" i="16"/>
  <c r="BK1028" i="16"/>
  <c r="AU1029" i="16"/>
  <c r="CA1029" i="16"/>
  <c r="BK1030" i="16"/>
  <c r="AU1031" i="16"/>
  <c r="CA1031" i="16"/>
  <c r="BK1032" i="16"/>
  <c r="AU1033" i="16"/>
  <c r="CA1033" i="16"/>
  <c r="BK1034" i="16"/>
  <c r="AU1035" i="16"/>
  <c r="CA1035" i="16"/>
  <c r="BK1036" i="16"/>
  <c r="AU1037" i="16"/>
  <c r="CA1037" i="16"/>
  <c r="BK1038" i="16"/>
  <c r="AU1039" i="16"/>
  <c r="CA1039" i="16"/>
  <c r="BK1040" i="16"/>
  <c r="AU1041" i="16"/>
  <c r="CA1041" i="16"/>
  <c r="BK1042" i="16"/>
  <c r="AU1043" i="16"/>
  <c r="CA1043" i="16"/>
  <c r="BK1044" i="16"/>
  <c r="AU1045" i="16"/>
  <c r="CA1045" i="16"/>
  <c r="BK1046" i="16"/>
  <c r="AU1047" i="16"/>
  <c r="CA1047" i="16"/>
  <c r="BK1048" i="16"/>
  <c r="AU1049" i="16"/>
  <c r="CA1049" i="16"/>
  <c r="BK1050" i="16"/>
  <c r="AU1051" i="16"/>
  <c r="CA1051" i="16"/>
  <c r="BK1052" i="16"/>
  <c r="AU1053" i="16"/>
  <c r="CA1053" i="16"/>
  <c r="BK1054" i="16"/>
  <c r="AU1055" i="16"/>
  <c r="CA1055" i="16"/>
  <c r="BK1056" i="16"/>
  <c r="AU1057" i="16"/>
  <c r="CA1057" i="16"/>
  <c r="AU1059" i="16"/>
  <c r="CA1059" i="16"/>
  <c r="BK1060" i="16"/>
  <c r="AU1061" i="16"/>
  <c r="CA1061" i="16"/>
  <c r="BK1062" i="16"/>
  <c r="AU1063" i="16"/>
  <c r="CA1063" i="16"/>
  <c r="BK1064" i="16"/>
  <c r="AU1065" i="16"/>
  <c r="CA1065" i="16"/>
  <c r="BK1066" i="16"/>
  <c r="AU1067" i="16"/>
  <c r="CA1067" i="16"/>
  <c r="BK1068" i="16"/>
  <c r="AU1069" i="16"/>
  <c r="CA1069" i="16"/>
  <c r="BK1070" i="16"/>
  <c r="AU1071" i="16"/>
  <c r="CA1071" i="16"/>
  <c r="BK1072" i="16"/>
  <c r="AU1073" i="16"/>
  <c r="CA1073" i="16"/>
  <c r="BK1074" i="16"/>
  <c r="AU1075" i="16"/>
  <c r="CA1075" i="16"/>
  <c r="BK1076" i="16"/>
  <c r="AU1077" i="16"/>
  <c r="CA1077" i="16"/>
  <c r="BK1078" i="16"/>
  <c r="AU1079" i="16"/>
  <c r="CA1079" i="16"/>
  <c r="BK1080" i="16"/>
  <c r="AU1081" i="16"/>
  <c r="CA1081" i="16"/>
  <c r="BK1082" i="16"/>
  <c r="AU1083" i="16"/>
  <c r="CA1083" i="16"/>
  <c r="BK1084" i="16"/>
  <c r="AU1085" i="16"/>
  <c r="CA1085" i="16"/>
  <c r="BK1086" i="16"/>
  <c r="AU1087" i="16"/>
  <c r="CA1087" i="16"/>
  <c r="BK1088" i="16"/>
  <c r="AU1089" i="16"/>
  <c r="CA1089" i="16"/>
  <c r="BK1090" i="16"/>
  <c r="AU1091" i="16"/>
  <c r="CA1091" i="16"/>
  <c r="BK1092" i="16"/>
  <c r="AU1093" i="16"/>
  <c r="CA1093" i="16"/>
  <c r="BK1094" i="16"/>
  <c r="AU1095" i="16"/>
  <c r="CA1095" i="16"/>
  <c r="BK1096" i="16"/>
  <c r="AU1097" i="16"/>
  <c r="CA1097" i="16"/>
  <c r="BK1098" i="16"/>
  <c r="AU1099" i="16"/>
  <c r="CA1099" i="16"/>
  <c r="BK1100" i="16"/>
  <c r="AU1101" i="16"/>
  <c r="CA1101" i="16"/>
  <c r="BK1102" i="16"/>
  <c r="AU1103" i="16"/>
  <c r="CA1103" i="16"/>
  <c r="BK1104" i="16"/>
  <c r="AU1105" i="16"/>
  <c r="CA1105" i="16"/>
  <c r="BK1106" i="16"/>
  <c r="AU1107" i="16"/>
  <c r="CA1107" i="16"/>
  <c r="BK1108" i="16"/>
  <c r="AU1109" i="16"/>
  <c r="CA1109" i="16"/>
  <c r="BK1110" i="16"/>
  <c r="AU1111" i="16"/>
  <c r="CA1111" i="16"/>
  <c r="BK1112" i="16"/>
  <c r="AU1113" i="16"/>
  <c r="CA1113" i="16"/>
  <c r="BK1114" i="16"/>
  <c r="AU1115" i="16"/>
  <c r="CA1115" i="16"/>
  <c r="BK1116" i="16"/>
  <c r="AU1117" i="16"/>
  <c r="CA1117" i="16"/>
  <c r="BK1118" i="16"/>
  <c r="AU1119" i="16"/>
  <c r="CA1119" i="16"/>
  <c r="BK1120" i="16"/>
  <c r="AU1121" i="16"/>
  <c r="CA1121" i="16"/>
  <c r="BK1122" i="16"/>
  <c r="AU1123" i="16"/>
  <c r="CA1123" i="16"/>
  <c r="BK1124" i="16"/>
  <c r="AU1125" i="16"/>
  <c r="CA1125" i="16"/>
  <c r="CA835" i="16"/>
  <c r="BK835" i="16"/>
  <c r="AU835" i="16"/>
  <c r="BK193" i="16"/>
  <c r="AU194" i="16"/>
  <c r="CA194" i="16"/>
  <c r="BK195" i="16"/>
  <c r="AU196" i="16"/>
  <c r="CA196" i="16"/>
  <c r="BK197" i="16"/>
  <c r="AU198" i="16"/>
  <c r="CA198" i="16"/>
  <c r="BK199" i="16"/>
  <c r="AU200" i="16"/>
  <c r="CA200" i="16"/>
  <c r="BK201" i="16"/>
  <c r="AU202" i="16"/>
  <c r="CA202" i="16"/>
  <c r="BK203" i="16"/>
  <c r="AU204" i="16"/>
  <c r="CA204" i="16"/>
  <c r="BK205" i="16"/>
  <c r="AU206" i="16"/>
  <c r="CA206" i="16"/>
  <c r="BK207" i="16"/>
  <c r="AU208" i="16"/>
  <c r="CA208" i="16"/>
  <c r="BK209" i="16"/>
  <c r="AU210" i="16"/>
  <c r="CA210" i="16"/>
  <c r="BK211" i="16"/>
  <c r="AU212" i="16"/>
  <c r="CA212" i="16"/>
  <c r="BK213" i="16"/>
  <c r="AU214" i="16"/>
  <c r="CA214" i="16"/>
  <c r="BK215" i="16"/>
  <c r="AU216" i="16"/>
  <c r="CA216" i="16"/>
  <c r="BK217" i="16"/>
  <c r="AU218" i="16"/>
  <c r="CA218" i="16"/>
  <c r="BK219" i="16"/>
  <c r="AU220" i="16"/>
  <c r="CA220" i="16"/>
  <c r="BK221" i="16"/>
  <c r="AU222" i="16"/>
  <c r="CA222" i="16"/>
  <c r="BK223" i="16"/>
  <c r="AU224" i="16"/>
  <c r="CA224" i="16"/>
  <c r="BK225" i="16"/>
  <c r="AU226" i="16"/>
  <c r="CA226" i="16"/>
  <c r="BK227" i="16"/>
  <c r="AU228" i="16"/>
  <c r="CA228" i="16"/>
  <c r="BK229" i="16"/>
  <c r="AU230" i="16"/>
  <c r="CA230" i="16"/>
  <c r="BK231" i="16"/>
  <c r="AU232" i="16"/>
  <c r="CA232" i="16"/>
  <c r="BK233" i="16"/>
  <c r="AU234" i="16"/>
  <c r="CA234" i="16"/>
  <c r="BK235" i="16"/>
  <c r="AU236" i="16"/>
  <c r="CA236" i="16"/>
  <c r="BK237" i="16"/>
  <c r="AU238" i="16"/>
  <c r="CA238" i="16"/>
  <c r="BK239" i="16"/>
  <c r="AU240" i="16"/>
  <c r="CA240" i="16"/>
  <c r="BK241" i="16"/>
  <c r="AU242" i="16"/>
  <c r="CA242" i="16"/>
  <c r="BK243" i="16"/>
  <c r="AU244" i="16"/>
  <c r="CA244" i="16"/>
  <c r="BK245" i="16"/>
  <c r="AU246" i="16"/>
  <c r="CA246" i="16"/>
  <c r="BK247" i="16"/>
  <c r="AU248" i="16"/>
  <c r="CA248" i="16"/>
  <c r="BK249" i="16"/>
  <c r="AU250" i="16"/>
  <c r="CA250" i="16"/>
  <c r="BK251" i="16"/>
  <c r="AU252" i="16"/>
  <c r="CA252" i="16"/>
  <c r="BK253" i="16"/>
  <c r="AU254" i="16"/>
  <c r="CA254" i="16"/>
  <c r="BK255" i="16"/>
  <c r="AU256" i="16"/>
  <c r="CA256" i="16"/>
  <c r="BK257" i="16"/>
  <c r="AU258" i="16"/>
  <c r="CA258" i="16"/>
  <c r="BK259" i="16"/>
  <c r="AU260" i="16"/>
  <c r="CA260" i="16"/>
  <c r="BK261" i="16"/>
  <c r="AU262" i="16"/>
  <c r="CA262" i="16"/>
  <c r="BK263" i="16"/>
  <c r="AU264" i="16"/>
  <c r="CA264" i="16"/>
  <c r="BK265" i="16"/>
  <c r="AU266" i="16"/>
  <c r="CA266" i="16"/>
  <c r="BK267" i="16"/>
  <c r="AU268" i="16"/>
  <c r="CA268" i="16"/>
  <c r="BK269" i="16"/>
  <c r="AU270" i="16"/>
  <c r="CA270" i="16"/>
  <c r="BK271" i="16"/>
  <c r="AU272" i="16"/>
  <c r="CA272" i="16"/>
  <c r="BK273" i="16"/>
  <c r="AU274" i="16"/>
  <c r="CA274" i="16"/>
  <c r="BK275" i="16"/>
  <c r="AU276" i="16"/>
  <c r="CA276" i="16"/>
  <c r="BK277" i="16"/>
  <c r="AU278" i="16"/>
  <c r="CA278" i="16"/>
  <c r="BK279" i="16"/>
  <c r="AU280" i="16"/>
  <c r="CA280" i="16"/>
  <c r="BK281" i="16"/>
  <c r="AU282" i="16"/>
  <c r="CA282" i="16"/>
  <c r="BK283" i="16"/>
  <c r="AU284" i="16"/>
  <c r="CA284" i="16"/>
  <c r="BK285" i="16"/>
  <c r="AU286" i="16"/>
  <c r="CA286" i="16"/>
  <c r="BK287" i="16"/>
  <c r="AU288" i="16"/>
  <c r="CA288" i="16"/>
  <c r="BK289" i="16"/>
  <c r="AU290" i="16"/>
  <c r="CA290" i="16"/>
  <c r="BK291" i="16"/>
  <c r="AU292" i="16"/>
  <c r="CA292" i="16"/>
  <c r="BK293" i="16"/>
  <c r="AU294" i="16"/>
  <c r="CA294" i="16"/>
  <c r="BK295" i="16"/>
  <c r="AU296" i="16"/>
  <c r="CA296" i="16"/>
  <c r="BK297" i="16"/>
  <c r="AU298" i="16"/>
  <c r="CA298" i="16"/>
  <c r="BK299" i="16"/>
  <c r="AU300" i="16"/>
  <c r="CA300" i="16"/>
  <c r="BK301" i="16"/>
  <c r="AU302" i="16"/>
  <c r="CA302" i="16"/>
  <c r="BK303" i="16"/>
  <c r="AU304" i="16"/>
  <c r="CA304" i="16"/>
  <c r="BK305" i="16"/>
  <c r="AU306" i="16"/>
  <c r="CA306" i="16"/>
  <c r="BK307" i="16"/>
  <c r="AU308" i="16"/>
  <c r="CA308" i="16"/>
  <c r="BK309" i="16"/>
  <c r="AU310" i="16"/>
  <c r="CA310" i="16"/>
  <c r="BK311" i="16"/>
  <c r="AU312" i="16"/>
  <c r="CA312" i="16"/>
  <c r="BK313" i="16"/>
  <c r="AU314" i="16"/>
  <c r="CA314" i="16"/>
  <c r="BK315" i="16"/>
  <c r="AU316" i="16"/>
  <c r="CA316" i="16"/>
  <c r="BK317" i="16"/>
  <c r="AU318" i="16"/>
  <c r="CA318" i="16"/>
  <c r="BK319" i="16"/>
  <c r="AU320" i="16"/>
  <c r="CA320" i="16"/>
  <c r="BK321" i="16"/>
  <c r="AU322" i="16"/>
  <c r="CA322" i="16"/>
  <c r="BK323" i="16"/>
  <c r="AU324" i="16"/>
  <c r="CA324" i="16"/>
  <c r="BK325" i="16"/>
  <c r="AU326" i="16"/>
  <c r="CA326" i="16"/>
  <c r="BK327" i="16"/>
  <c r="AU328" i="16"/>
  <c r="CA328" i="16"/>
  <c r="BK329" i="16"/>
  <c r="AU330" i="16"/>
  <c r="CA330" i="16"/>
  <c r="BK331" i="16"/>
  <c r="AU332" i="16"/>
  <c r="CA332" i="16"/>
  <c r="BK333" i="16"/>
  <c r="AU334" i="16"/>
  <c r="CA334" i="16"/>
  <c r="BK335" i="16"/>
  <c r="AU336" i="16"/>
  <c r="CA336" i="16"/>
  <c r="BK337" i="16"/>
  <c r="AU338" i="16"/>
  <c r="CA338" i="16"/>
  <c r="BK339" i="16"/>
  <c r="AU340" i="16"/>
  <c r="CA340" i="16"/>
  <c r="BK341" i="16"/>
  <c r="AU342" i="16"/>
  <c r="CA342" i="16"/>
  <c r="BK343" i="16"/>
  <c r="AU344" i="16"/>
  <c r="CA344" i="16"/>
  <c r="BK345" i="16"/>
  <c r="AU346" i="16"/>
  <c r="CA346" i="16"/>
  <c r="BK347" i="16"/>
  <c r="AU348" i="16"/>
  <c r="CA348" i="16"/>
  <c r="BK349" i="16"/>
  <c r="AU350" i="16"/>
  <c r="CA350" i="16"/>
  <c r="BK351" i="16"/>
  <c r="AU352" i="16"/>
  <c r="CA352" i="16"/>
  <c r="BK353" i="16"/>
  <c r="AU354" i="16"/>
  <c r="CA354" i="16"/>
  <c r="BK355" i="16"/>
  <c r="AU356" i="16"/>
  <c r="CA356" i="16"/>
  <c r="BK357" i="16"/>
  <c r="AU358" i="16"/>
  <c r="CA358" i="16"/>
  <c r="BK359" i="16"/>
  <c r="AU360" i="16"/>
  <c r="CA360" i="16"/>
  <c r="BK361" i="16"/>
  <c r="AU362" i="16"/>
  <c r="CA362" i="16"/>
  <c r="BK363" i="16"/>
  <c r="AU364" i="16"/>
  <c r="CA364" i="16"/>
  <c r="BK365" i="16"/>
  <c r="AU366" i="16"/>
  <c r="CA366" i="16"/>
  <c r="BK367" i="16"/>
  <c r="AU368" i="16"/>
  <c r="CA368" i="16"/>
  <c r="BK369" i="16"/>
  <c r="AU370" i="16"/>
  <c r="CA370" i="16"/>
  <c r="BK371" i="16"/>
  <c r="AU372" i="16"/>
  <c r="CA372" i="16"/>
  <c r="BK373" i="16"/>
  <c r="AU374" i="16"/>
  <c r="CA374" i="16"/>
  <c r="BK375" i="16"/>
  <c r="AU376" i="16"/>
  <c r="CA376" i="16"/>
  <c r="BK377" i="16"/>
  <c r="AU378" i="16"/>
  <c r="CA378" i="16"/>
  <c r="BK379" i="16"/>
  <c r="AU380" i="16"/>
  <c r="CA380" i="16"/>
  <c r="BK381" i="16"/>
  <c r="AU382" i="16"/>
  <c r="CA382" i="16"/>
  <c r="BK383" i="16"/>
  <c r="AU384" i="16"/>
  <c r="CA384" i="16"/>
  <c r="BK385" i="16"/>
  <c r="AU386" i="16"/>
  <c r="CA386" i="16"/>
  <c r="BK387" i="16"/>
  <c r="AU388" i="16"/>
  <c r="CA388" i="16"/>
  <c r="BK389" i="16"/>
  <c r="AU390" i="16"/>
  <c r="CA390" i="16"/>
  <c r="BK391" i="16"/>
  <c r="AU392" i="16"/>
  <c r="CA392" i="16"/>
  <c r="BK393" i="16"/>
  <c r="AU394" i="16"/>
  <c r="CA394" i="16"/>
  <c r="BK395" i="16"/>
  <c r="AU396" i="16"/>
  <c r="CA396" i="16"/>
  <c r="BK397" i="16"/>
  <c r="AU398" i="16"/>
  <c r="CA398" i="16"/>
  <c r="BK399" i="16"/>
  <c r="AU400" i="16"/>
  <c r="CA400" i="16"/>
  <c r="BK401" i="16"/>
  <c r="AU402" i="16"/>
  <c r="CA402" i="16"/>
  <c r="BK403" i="16"/>
  <c r="AU404" i="16"/>
  <c r="CA404" i="16"/>
  <c r="BK405" i="16"/>
  <c r="AU406" i="16"/>
  <c r="CA406" i="16"/>
  <c r="CA922" i="16"/>
  <c r="BK923" i="16"/>
  <c r="AU924" i="16"/>
  <c r="CA924" i="16"/>
  <c r="BK925" i="16"/>
  <c r="AU926" i="16"/>
  <c r="CA926" i="16"/>
  <c r="BK927" i="16"/>
  <c r="AU928" i="16"/>
  <c r="CA928" i="16"/>
  <c r="BK929" i="16"/>
  <c r="AU930" i="16"/>
  <c r="CA930" i="16"/>
  <c r="BK931" i="16"/>
  <c r="AU932" i="16"/>
  <c r="CA932" i="16"/>
  <c r="BK933" i="16"/>
  <c r="AU934" i="16"/>
  <c r="CA934" i="16"/>
  <c r="BK935" i="16"/>
  <c r="AU936" i="16"/>
  <c r="CA936" i="16"/>
  <c r="BK937" i="16"/>
  <c r="AU938" i="16"/>
  <c r="CA938" i="16"/>
  <c r="BK939" i="16"/>
  <c r="AU940" i="16"/>
  <c r="CA940" i="16"/>
  <c r="BK941" i="16"/>
  <c r="AU942" i="16"/>
  <c r="CA942" i="16"/>
  <c r="BK943" i="16"/>
  <c r="AU944" i="16"/>
  <c r="CA944" i="16"/>
  <c r="BK945" i="16"/>
  <c r="AU946" i="16"/>
  <c r="CA946" i="16"/>
  <c r="BK947" i="16"/>
  <c r="AU948" i="16"/>
  <c r="CA948" i="16"/>
  <c r="BK949" i="16"/>
  <c r="AU950" i="16"/>
  <c r="CA950" i="16"/>
  <c r="BK951" i="16"/>
  <c r="AU952" i="16"/>
  <c r="CA952" i="16"/>
  <c r="BK953" i="16"/>
  <c r="AU954" i="16"/>
  <c r="CA954" i="16"/>
  <c r="BK955" i="16"/>
  <c r="AU956" i="16"/>
  <c r="CA956" i="16"/>
  <c r="BK957" i="16"/>
  <c r="AU958" i="16"/>
  <c r="CA958" i="16"/>
  <c r="BK959" i="16"/>
  <c r="AU960" i="16"/>
  <c r="CA960" i="16"/>
  <c r="BK961" i="16"/>
  <c r="AU962" i="16"/>
  <c r="CA962" i="16"/>
  <c r="BK963" i="16"/>
  <c r="AU964" i="16"/>
  <c r="CA964" i="16"/>
  <c r="BK965" i="16"/>
  <c r="AU966" i="16"/>
  <c r="CA966" i="16"/>
  <c r="BK967" i="16"/>
  <c r="AU968" i="16"/>
  <c r="CA968" i="16"/>
  <c r="BK969" i="16"/>
  <c r="AU970" i="16"/>
  <c r="CA970" i="16"/>
  <c r="BK971" i="16"/>
  <c r="AU972" i="16"/>
  <c r="CA972" i="16"/>
  <c r="BK973" i="16"/>
  <c r="AU974" i="16"/>
  <c r="CA974" i="16"/>
  <c r="BK975" i="16"/>
  <c r="AU976" i="16"/>
  <c r="CA976" i="16"/>
  <c r="BK977" i="16"/>
  <c r="AU978" i="16"/>
  <c r="CA978" i="16"/>
  <c r="BK979" i="16"/>
  <c r="AU980" i="16"/>
  <c r="CA980" i="16"/>
  <c r="BK981" i="16"/>
  <c r="AU982" i="16"/>
  <c r="CA982" i="16"/>
  <c r="BK983" i="16"/>
  <c r="AU984" i="16"/>
  <c r="CA984" i="16"/>
  <c r="BK985" i="16"/>
  <c r="AU986" i="16"/>
  <c r="CA986" i="16"/>
  <c r="BK987" i="16"/>
  <c r="AU988" i="16"/>
  <c r="CA988" i="16"/>
  <c r="BK989" i="16"/>
  <c r="AU990" i="16"/>
  <c r="CA990" i="16"/>
  <c r="BK991" i="16"/>
  <c r="AU992" i="16"/>
  <c r="CA992" i="16"/>
  <c r="BK993" i="16"/>
  <c r="AU994" i="16"/>
  <c r="CA994" i="16"/>
  <c r="BK995" i="16"/>
  <c r="AU996" i="16"/>
  <c r="CA996" i="16"/>
  <c r="BK997" i="16"/>
  <c r="AU998" i="16"/>
  <c r="CA998" i="16"/>
  <c r="BK999" i="16"/>
  <c r="AU1000" i="16"/>
  <c r="CA1000" i="16"/>
  <c r="BK1001" i="16"/>
  <c r="AU1002" i="16"/>
  <c r="CA1002" i="16"/>
  <c r="BK1003" i="16"/>
  <c r="AU1004" i="16"/>
  <c r="CA1004" i="16"/>
  <c r="BK1005" i="16"/>
  <c r="AU1006" i="16"/>
  <c r="CA1006" i="16"/>
  <c r="BK1007" i="16"/>
  <c r="AU1008" i="16"/>
  <c r="CA1008" i="16"/>
  <c r="BK1009" i="16"/>
  <c r="AU1010" i="16"/>
  <c r="CA1010" i="16"/>
  <c r="BK1011" i="16"/>
  <c r="AU1012" i="16"/>
  <c r="CA1012" i="16"/>
  <c r="BK1013" i="16"/>
  <c r="AU1014" i="16"/>
  <c r="CA1014" i="16"/>
  <c r="BK1015" i="16"/>
  <c r="AU1016" i="16"/>
  <c r="CA1016" i="16"/>
  <c r="BK1017" i="16"/>
  <c r="AU1018" i="16"/>
  <c r="CA1018" i="16"/>
  <c r="BK1019" i="16"/>
  <c r="AU1020" i="16"/>
  <c r="CA1020" i="16"/>
  <c r="BK1021" i="16"/>
  <c r="AU1022" i="16"/>
  <c r="CA1022" i="16"/>
  <c r="BK1023" i="16"/>
  <c r="AU1024" i="16"/>
  <c r="CA1024" i="16"/>
  <c r="BK1025" i="16"/>
  <c r="AU1026" i="16"/>
  <c r="CA1026" i="16"/>
  <c r="BK1027" i="16"/>
  <c r="AU1028" i="16"/>
  <c r="CA1028" i="16"/>
  <c r="BK1029" i="16"/>
  <c r="AU1030" i="16"/>
  <c r="CA1030" i="16"/>
  <c r="BK1031" i="16"/>
  <c r="AU1032" i="16"/>
  <c r="CA1032" i="16"/>
  <c r="BK1033" i="16"/>
  <c r="AU1034" i="16"/>
  <c r="CA1034" i="16"/>
  <c r="BK1035" i="16"/>
  <c r="AU1036" i="16"/>
  <c r="CA1036" i="16"/>
  <c r="BK1037" i="16"/>
  <c r="AU1038" i="16"/>
  <c r="CA1038" i="16"/>
  <c r="BK1039" i="16"/>
  <c r="AU1040" i="16"/>
  <c r="CA1040" i="16"/>
  <c r="BK1041" i="16"/>
  <c r="AU1042" i="16"/>
  <c r="CA1042" i="16"/>
  <c r="BK1043" i="16"/>
  <c r="AU1044" i="16"/>
  <c r="CA1044" i="16"/>
  <c r="BK1045" i="16"/>
  <c r="AU1046" i="16"/>
  <c r="CA1046" i="16"/>
  <c r="BK1047" i="16"/>
  <c r="AU1048" i="16"/>
  <c r="CA1048" i="16"/>
  <c r="BK1049" i="16"/>
  <c r="AU1050" i="16"/>
  <c r="CA1050" i="16"/>
  <c r="BK1051" i="16"/>
  <c r="AU1052" i="16"/>
  <c r="CA1052" i="16"/>
  <c r="BK1053" i="16"/>
  <c r="AU1054" i="16"/>
  <c r="CA1054" i="16"/>
  <c r="BK1055" i="16"/>
  <c r="AU1056" i="16"/>
  <c r="CA1056" i="16"/>
  <c r="BK1057" i="16"/>
  <c r="BK1059" i="16"/>
  <c r="AU1060" i="16"/>
  <c r="CA1060" i="16"/>
  <c r="BK1061" i="16"/>
  <c r="AU1062" i="16"/>
  <c r="CA1062" i="16"/>
  <c r="BK1063" i="16"/>
  <c r="AU1064" i="16"/>
  <c r="CA1064" i="16"/>
  <c r="BK1065" i="16"/>
  <c r="AU1066" i="16"/>
  <c r="CA1066" i="16"/>
  <c r="BK1067" i="16"/>
  <c r="AU1068" i="16"/>
  <c r="CA1068" i="16"/>
  <c r="BK1069" i="16"/>
  <c r="AU1070" i="16"/>
  <c r="CA1070" i="16"/>
  <c r="BK1071" i="16"/>
  <c r="AU1072" i="16"/>
  <c r="CA1072" i="16"/>
  <c r="BK1073" i="16"/>
  <c r="AU1074" i="16"/>
  <c r="CA1074" i="16"/>
  <c r="BK1075" i="16"/>
  <c r="AU1076" i="16"/>
  <c r="CA1076" i="16"/>
  <c r="BK1077" i="16"/>
  <c r="AU1078" i="16"/>
  <c r="CA1078" i="16"/>
  <c r="BK1079" i="16"/>
  <c r="AU1080" i="16"/>
  <c r="CA1080" i="16"/>
  <c r="BK1081" i="16"/>
  <c r="AU1082" i="16"/>
  <c r="CA1082" i="16"/>
  <c r="BK1083" i="16"/>
  <c r="AU1084" i="16"/>
  <c r="CA1084" i="16"/>
  <c r="BK1085" i="16"/>
  <c r="AU1086" i="16"/>
  <c r="CA1086" i="16"/>
  <c r="BK1087" i="16"/>
  <c r="AU1088" i="16"/>
  <c r="CA1088" i="16"/>
  <c r="BK1089" i="16"/>
  <c r="AU1090" i="16"/>
  <c r="CA1090" i="16"/>
  <c r="BK1091" i="16"/>
  <c r="AU1092" i="16"/>
  <c r="CA1092" i="16"/>
  <c r="BK1093" i="16"/>
  <c r="AU1094" i="16"/>
  <c r="CA1094" i="16"/>
  <c r="BK1095" i="16"/>
  <c r="AU1096" i="16"/>
  <c r="CA1096" i="16"/>
  <c r="BK1097" i="16"/>
  <c r="AU1098" i="16"/>
  <c r="CA1098" i="16"/>
  <c r="BK1099" i="16"/>
  <c r="AU1100" i="16"/>
  <c r="CA1100" i="16"/>
  <c r="BK1101" i="16"/>
  <c r="AU1102" i="16"/>
  <c r="CA1102" i="16"/>
  <c r="BK1103" i="16"/>
  <c r="AU1104" i="16"/>
  <c r="CA1104" i="16"/>
  <c r="BK1105" i="16"/>
  <c r="AU1106" i="16"/>
  <c r="CA1106" i="16"/>
  <c r="BK1107" i="16"/>
  <c r="AU1108" i="16"/>
  <c r="CA1108" i="16"/>
  <c r="BK1109" i="16"/>
  <c r="AU1110" i="16"/>
  <c r="CA1110" i="16"/>
  <c r="BK1111" i="16"/>
  <c r="AU1112" i="16"/>
  <c r="CA1112" i="16"/>
  <c r="BK1113" i="16"/>
  <c r="AU1114" i="16"/>
  <c r="CA1114" i="16"/>
  <c r="BK1115" i="16"/>
  <c r="AU1116" i="16"/>
  <c r="CA1116" i="16"/>
  <c r="BK1117" i="16"/>
  <c r="AU1118" i="16"/>
  <c r="CA1118" i="16"/>
  <c r="BK1119" i="16"/>
  <c r="AU1120" i="16"/>
  <c r="CA1120" i="16"/>
  <c r="BK1121" i="16"/>
  <c r="AU1122" i="16"/>
  <c r="CA1122" i="16"/>
  <c r="BK1123" i="16"/>
  <c r="AU1124" i="16"/>
  <c r="CA1124" i="16"/>
  <c r="BK1125" i="16"/>
  <c r="AU193" i="16"/>
  <c r="CA193" i="16"/>
  <c r="BK194" i="16"/>
  <c r="AU195" i="16"/>
  <c r="CA195" i="16"/>
  <c r="BK196" i="16"/>
  <c r="AU197" i="16"/>
  <c r="CA197" i="16"/>
  <c r="BK198" i="16"/>
  <c r="AU199" i="16"/>
  <c r="CA199" i="16"/>
  <c r="BK200" i="16"/>
  <c r="AU201" i="16"/>
  <c r="CA201" i="16"/>
  <c r="BK202" i="16"/>
  <c r="AU203" i="16"/>
  <c r="CA203" i="16"/>
  <c r="BK204" i="16"/>
  <c r="AU205" i="16"/>
  <c r="CA205" i="16"/>
  <c r="BK206" i="16"/>
  <c r="AU207" i="16"/>
  <c r="CA207" i="16"/>
  <c r="BK208" i="16"/>
  <c r="AU209" i="16"/>
  <c r="CA209" i="16"/>
  <c r="BK210" i="16"/>
  <c r="AU211" i="16"/>
  <c r="CA211" i="16"/>
  <c r="BK212" i="16"/>
  <c r="AU213" i="16"/>
  <c r="CA213" i="16"/>
  <c r="BK214" i="16"/>
  <c r="AU215" i="16"/>
  <c r="CA215" i="16"/>
  <c r="BK216" i="16"/>
  <c r="AU217" i="16"/>
  <c r="CA217" i="16"/>
  <c r="BK218" i="16"/>
  <c r="AU219" i="16"/>
  <c r="CA219" i="16"/>
  <c r="BK220" i="16"/>
  <c r="AU221" i="16"/>
  <c r="CA221" i="16"/>
  <c r="BK222" i="16"/>
  <c r="AU223" i="16"/>
  <c r="CA223" i="16"/>
  <c r="BK224" i="16"/>
  <c r="AU225" i="16"/>
  <c r="CA225" i="16"/>
  <c r="BK226" i="16"/>
  <c r="AU227" i="16"/>
  <c r="CA227" i="16"/>
  <c r="BK228" i="16"/>
  <c r="AU229" i="16"/>
  <c r="CA229" i="16"/>
  <c r="BK230" i="16"/>
  <c r="AU231" i="16"/>
  <c r="CA231" i="16"/>
  <c r="BK232" i="16"/>
  <c r="AU233" i="16"/>
  <c r="CA233" i="16"/>
  <c r="BK234" i="16"/>
  <c r="AU235" i="16"/>
  <c r="CA235" i="16"/>
  <c r="BK236" i="16"/>
  <c r="AU237" i="16"/>
  <c r="CA237" i="16"/>
  <c r="BK238" i="16"/>
  <c r="AU239" i="16"/>
  <c r="CA239" i="16"/>
  <c r="BK240" i="16"/>
  <c r="AU241" i="16"/>
  <c r="CA241" i="16"/>
  <c r="BK242" i="16"/>
  <c r="AU243" i="16"/>
  <c r="CA243" i="16"/>
  <c r="BK244" i="16"/>
  <c r="AU245" i="16"/>
  <c r="CA245" i="16"/>
  <c r="BK246" i="16"/>
  <c r="AU247" i="16"/>
  <c r="CA247" i="16"/>
  <c r="BK248" i="16"/>
  <c r="AU249" i="16"/>
  <c r="CA249" i="16"/>
  <c r="BK250" i="16"/>
  <c r="AU251" i="16"/>
  <c r="CA251" i="16"/>
  <c r="BK252" i="16"/>
  <c r="AU253" i="16"/>
  <c r="CA253" i="16"/>
  <c r="BK254" i="16"/>
  <c r="AU255" i="16"/>
  <c r="CA255" i="16"/>
  <c r="BK256" i="16"/>
  <c r="AU257" i="16"/>
  <c r="CA257" i="16"/>
  <c r="BK258" i="16"/>
  <c r="AU259" i="16"/>
  <c r="CA259" i="16"/>
  <c r="BK260" i="16"/>
  <c r="AU261" i="16"/>
  <c r="CA261" i="16"/>
  <c r="BK262" i="16"/>
  <c r="AU263" i="16"/>
  <c r="CA263" i="16"/>
  <c r="BK264" i="16"/>
  <c r="AU265" i="16"/>
  <c r="CA265" i="16"/>
  <c r="BK266" i="16"/>
  <c r="AU267" i="16"/>
  <c r="CA267" i="16"/>
  <c r="BK268" i="16"/>
  <c r="AU269" i="16"/>
  <c r="CA269" i="16"/>
  <c r="BK270" i="16"/>
  <c r="AU271" i="16"/>
  <c r="CA271" i="16"/>
  <c r="BK272" i="16"/>
  <c r="AU273" i="16"/>
  <c r="CA273" i="16"/>
  <c r="BK274" i="16"/>
  <c r="AU275" i="16"/>
  <c r="CA275" i="16"/>
  <c r="BK276" i="16"/>
  <c r="AU277" i="16"/>
  <c r="CA277" i="16"/>
  <c r="BK278" i="16"/>
  <c r="AU279" i="16"/>
  <c r="CA279" i="16"/>
  <c r="BK280" i="16"/>
  <c r="AU281" i="16"/>
  <c r="CA281" i="16"/>
  <c r="BK282" i="16"/>
  <c r="AU283" i="16"/>
  <c r="CA283" i="16"/>
  <c r="BK284" i="16"/>
  <c r="AU285" i="16"/>
  <c r="CA285" i="16"/>
  <c r="BK286" i="16"/>
  <c r="AU287" i="16"/>
  <c r="CA287" i="16"/>
  <c r="BK288" i="16"/>
  <c r="AU289" i="16"/>
  <c r="CA289" i="16"/>
  <c r="BK290" i="16"/>
  <c r="AU291" i="16"/>
  <c r="CA291" i="16"/>
  <c r="BK292" i="16"/>
  <c r="AU293" i="16"/>
  <c r="CA293" i="16"/>
  <c r="BK294" i="16"/>
  <c r="AU295" i="16"/>
  <c r="CA295" i="16"/>
  <c r="BK296" i="16"/>
  <c r="AU297" i="16"/>
  <c r="CA297" i="16"/>
  <c r="BK298" i="16"/>
  <c r="AU299" i="16"/>
  <c r="CA299" i="16"/>
  <c r="BK300" i="16"/>
  <c r="AU301" i="16"/>
  <c r="CA301" i="16"/>
  <c r="BK302" i="16"/>
  <c r="AU303" i="16"/>
  <c r="CA303" i="16"/>
  <c r="BK304" i="16"/>
  <c r="AU305" i="16"/>
  <c r="CA305" i="16"/>
  <c r="BK306" i="16"/>
  <c r="AU307" i="16"/>
  <c r="CA307" i="16"/>
  <c r="BK308" i="16"/>
  <c r="AU309" i="16"/>
  <c r="CA309" i="16"/>
  <c r="BK310" i="16"/>
  <c r="AU311" i="16"/>
  <c r="CA311" i="16"/>
  <c r="BK312" i="16"/>
  <c r="AU313" i="16"/>
  <c r="CA313" i="16"/>
  <c r="BK314" i="16"/>
  <c r="AU315" i="16"/>
  <c r="CA315" i="16"/>
  <c r="BK316" i="16"/>
  <c r="AU317" i="16"/>
  <c r="CA317" i="16"/>
  <c r="BK318" i="16"/>
  <c r="AU319" i="16"/>
  <c r="CA319" i="16"/>
  <c r="BK320" i="16"/>
  <c r="AU321" i="16"/>
  <c r="CA321" i="16"/>
  <c r="BK322" i="16"/>
  <c r="AU323" i="16"/>
  <c r="CA323" i="16"/>
  <c r="BK324" i="16"/>
  <c r="AU325" i="16"/>
  <c r="CA325" i="16"/>
  <c r="BK326" i="16"/>
  <c r="AU327" i="16"/>
  <c r="CA327" i="16"/>
  <c r="BK328" i="16"/>
  <c r="AU329" i="16"/>
  <c r="CA329" i="16"/>
  <c r="BK330" i="16"/>
  <c r="AU331" i="16"/>
  <c r="CA331" i="16"/>
  <c r="BK332" i="16"/>
  <c r="AU333" i="16"/>
  <c r="CA333" i="16"/>
  <c r="BK334" i="16"/>
  <c r="AU335" i="16"/>
  <c r="CA335" i="16"/>
  <c r="BK336" i="16"/>
  <c r="AU337" i="16"/>
  <c r="CA337" i="16"/>
  <c r="BK338" i="16"/>
  <c r="AU339" i="16"/>
  <c r="CA339" i="16"/>
  <c r="BK340" i="16"/>
  <c r="AU341" i="16"/>
  <c r="CA341" i="16"/>
  <c r="BK342" i="16"/>
  <c r="AU343" i="16"/>
  <c r="CA343" i="16"/>
  <c r="BK344" i="16"/>
  <c r="AU345" i="16"/>
  <c r="CA345" i="16"/>
  <c r="BK346" i="16"/>
  <c r="AU347" i="16"/>
  <c r="CA347" i="16"/>
  <c r="BK348" i="16"/>
  <c r="AU349" i="16"/>
  <c r="CA349" i="16"/>
  <c r="BK350" i="16"/>
  <c r="AU351" i="16"/>
  <c r="CA351" i="16"/>
  <c r="BK352" i="16"/>
  <c r="AU353" i="16"/>
  <c r="CA353" i="16"/>
  <c r="BK354" i="16"/>
  <c r="AU355" i="16"/>
  <c r="CA355" i="16"/>
  <c r="BK356" i="16"/>
  <c r="AU357" i="16"/>
  <c r="CA357" i="16"/>
  <c r="BK358" i="16"/>
  <c r="AU359" i="16"/>
  <c r="CA359" i="16"/>
  <c r="BK360" i="16"/>
  <c r="AU361" i="16"/>
  <c r="CA361" i="16"/>
  <c r="BK362" i="16"/>
  <c r="AU363" i="16"/>
  <c r="CA363" i="16"/>
  <c r="BK364" i="16"/>
  <c r="AU365" i="16"/>
  <c r="CA365" i="16"/>
  <c r="BK366" i="16"/>
  <c r="AU367" i="16"/>
  <c r="CA367" i="16"/>
  <c r="BK368" i="16"/>
  <c r="AU369" i="16"/>
  <c r="CA369" i="16"/>
  <c r="BK370" i="16"/>
  <c r="AU371" i="16"/>
  <c r="CA371" i="16"/>
  <c r="BK372" i="16"/>
  <c r="AU373" i="16"/>
  <c r="CA373" i="16"/>
  <c r="BK374" i="16"/>
  <c r="AU375" i="16"/>
  <c r="CA375" i="16"/>
  <c r="BK376" i="16"/>
  <c r="AU377" i="16"/>
  <c r="CA377" i="16"/>
  <c r="BK378" i="16"/>
  <c r="AU379" i="16"/>
  <c r="CA379" i="16"/>
  <c r="BK380" i="16"/>
  <c r="AU381" i="16"/>
  <c r="CA381" i="16"/>
  <c r="BK382" i="16"/>
  <c r="AU383" i="16"/>
  <c r="CA383" i="16"/>
  <c r="BK384" i="16"/>
  <c r="AU385" i="16"/>
  <c r="CA385" i="16"/>
  <c r="BK386" i="16"/>
  <c r="AU387" i="16"/>
  <c r="CA387" i="16"/>
  <c r="BK388" i="16"/>
  <c r="AU389" i="16"/>
  <c r="CA389" i="16"/>
  <c r="BK390" i="16"/>
  <c r="AU391" i="16"/>
  <c r="CA391" i="16"/>
  <c r="BK392" i="16"/>
  <c r="AU393" i="16"/>
  <c r="CA393" i="16"/>
  <c r="BK394" i="16"/>
  <c r="AU395" i="16"/>
  <c r="CA395" i="16"/>
  <c r="BK396" i="16"/>
  <c r="AU397" i="16"/>
  <c r="CA397" i="16"/>
  <c r="BK398" i="16"/>
  <c r="AU399" i="16"/>
  <c r="CA399" i="16"/>
  <c r="BK400" i="16"/>
  <c r="AU401" i="16"/>
  <c r="CA401" i="16"/>
  <c r="BK402" i="16"/>
  <c r="AU403" i="16"/>
  <c r="CA403" i="16"/>
  <c r="BK404" i="16"/>
  <c r="AU405" i="16"/>
  <c r="CA405" i="16"/>
  <c r="BK406" i="16"/>
  <c r="AU407" i="16"/>
  <c r="CA407" i="16"/>
  <c r="BK408" i="16"/>
  <c r="AU409" i="16"/>
  <c r="CA409" i="16"/>
  <c r="BK410" i="16"/>
  <c r="AU411" i="16"/>
  <c r="CA411" i="16"/>
  <c r="BK412" i="16"/>
  <c r="AU413" i="16"/>
  <c r="CA413" i="16"/>
  <c r="BK414" i="16"/>
  <c r="AU415" i="16"/>
  <c r="CA415" i="16"/>
  <c r="BK416" i="16"/>
  <c r="AU417" i="16"/>
  <c r="CA417" i="16"/>
  <c r="BK418" i="16"/>
  <c r="AU419" i="16"/>
  <c r="CA419" i="16"/>
  <c r="BK420" i="16"/>
  <c r="AU421" i="16"/>
  <c r="CA421" i="16"/>
  <c r="BK422" i="16"/>
  <c r="AU423" i="16"/>
  <c r="CA423" i="16"/>
  <c r="BK424" i="16"/>
  <c r="AU425" i="16"/>
  <c r="CA425" i="16"/>
  <c r="BK426" i="16"/>
  <c r="AU427" i="16"/>
  <c r="CA427" i="16"/>
  <c r="BK428" i="16"/>
  <c r="AU429" i="16"/>
  <c r="CA429" i="16"/>
  <c r="BK430" i="16"/>
  <c r="AU431" i="16"/>
  <c r="CA431" i="16"/>
  <c r="BK432" i="16"/>
  <c r="AU433" i="16"/>
  <c r="CA433" i="16"/>
  <c r="BK434" i="16"/>
  <c r="AU435" i="16"/>
  <c r="CA435" i="16"/>
  <c r="BK436" i="16"/>
  <c r="AU437" i="16"/>
  <c r="CA437" i="16"/>
  <c r="BK438" i="16"/>
  <c r="AU439" i="16"/>
  <c r="CA439" i="16"/>
  <c r="BK440" i="16"/>
  <c r="AU441" i="16"/>
  <c r="CA441" i="16"/>
  <c r="BK442" i="16"/>
  <c r="AU408" i="16"/>
  <c r="BK409" i="16"/>
  <c r="CA410" i="16"/>
  <c r="AU412" i="16"/>
  <c r="BK413" i="16"/>
  <c r="CA414" i="16"/>
  <c r="AU416" i="16"/>
  <c r="BK417" i="16"/>
  <c r="CA418" i="16"/>
  <c r="AU420" i="16"/>
  <c r="BK421" i="16"/>
  <c r="CA422" i="16"/>
  <c r="AU424" i="16"/>
  <c r="BK425" i="16"/>
  <c r="CA426" i="16"/>
  <c r="AU428" i="16"/>
  <c r="BK429" i="16"/>
  <c r="CA430" i="16"/>
  <c r="AU432" i="16"/>
  <c r="BK433" i="16"/>
  <c r="CA434" i="16"/>
  <c r="AU436" i="16"/>
  <c r="BK437" i="16"/>
  <c r="CA438" i="16"/>
  <c r="AU440" i="16"/>
  <c r="BK441" i="16"/>
  <c r="CA442" i="16"/>
  <c r="BK443" i="16"/>
  <c r="AU444" i="16"/>
  <c r="CA444" i="16"/>
  <c r="BK445" i="16"/>
  <c r="AU446" i="16"/>
  <c r="CA446" i="16"/>
  <c r="BK447" i="16"/>
  <c r="AU448" i="16"/>
  <c r="CA448" i="16"/>
  <c r="BK449" i="16"/>
  <c r="AU450" i="16"/>
  <c r="CA450" i="16"/>
  <c r="BK451" i="16"/>
  <c r="AU452" i="16"/>
  <c r="CA452" i="16"/>
  <c r="BK453" i="16"/>
  <c r="AU454" i="16"/>
  <c r="CA454" i="16"/>
  <c r="BK455" i="16"/>
  <c r="AU456" i="16"/>
  <c r="CA456" i="16"/>
  <c r="BK457" i="16"/>
  <c r="AU458" i="16"/>
  <c r="CA458" i="16"/>
  <c r="BK459" i="16"/>
  <c r="AU460" i="16"/>
  <c r="CA460" i="16"/>
  <c r="BK461" i="16"/>
  <c r="AU462" i="16"/>
  <c r="CA462" i="16"/>
  <c r="BK463" i="16"/>
  <c r="AU464" i="16"/>
  <c r="CA464" i="16"/>
  <c r="BK465" i="16"/>
  <c r="AU466" i="16"/>
  <c r="CA466" i="16"/>
  <c r="BK467" i="16"/>
  <c r="AU468" i="16"/>
  <c r="CA468" i="16"/>
  <c r="BK469" i="16"/>
  <c r="AU470" i="16"/>
  <c r="CA470" i="16"/>
  <c r="BK471" i="16"/>
  <c r="AU472" i="16"/>
  <c r="CA472" i="16"/>
  <c r="BK473" i="16"/>
  <c r="AU474" i="16"/>
  <c r="CA474" i="16"/>
  <c r="BK475" i="16"/>
  <c r="AU476" i="16"/>
  <c r="CA476" i="16"/>
  <c r="BK477" i="16"/>
  <c r="AU478" i="16"/>
  <c r="CA478" i="16"/>
  <c r="BK479" i="16"/>
  <c r="AU480" i="16"/>
  <c r="CA480" i="16"/>
  <c r="BK481" i="16"/>
  <c r="AU482" i="16"/>
  <c r="CA482" i="16"/>
  <c r="BK483" i="16"/>
  <c r="AU484" i="16"/>
  <c r="CA484" i="16"/>
  <c r="BK485" i="16"/>
  <c r="AU486" i="16"/>
  <c r="CA486" i="16"/>
  <c r="BK487" i="16"/>
  <c r="AU488" i="16"/>
  <c r="CA488" i="16"/>
  <c r="BK489" i="16"/>
  <c r="AU490" i="16"/>
  <c r="CA490" i="16"/>
  <c r="BK491" i="16"/>
  <c r="AU492" i="16"/>
  <c r="CA492" i="16"/>
  <c r="BK493" i="16"/>
  <c r="AU494" i="16"/>
  <c r="CA494" i="16"/>
  <c r="BK495" i="16"/>
  <c r="AU496" i="16"/>
  <c r="CA496" i="16"/>
  <c r="BK497" i="16"/>
  <c r="AU498" i="16"/>
  <c r="CA498" i="16"/>
  <c r="BK499" i="16"/>
  <c r="AU500" i="16"/>
  <c r="CA500" i="16"/>
  <c r="BK501" i="16"/>
  <c r="AU502" i="16"/>
  <c r="CA502" i="16"/>
  <c r="BK503" i="16"/>
  <c r="AU504" i="16"/>
  <c r="CA504" i="16"/>
  <c r="BK505" i="16"/>
  <c r="AU506" i="16"/>
  <c r="CA506" i="16"/>
  <c r="BK507" i="16"/>
  <c r="AU508" i="16"/>
  <c r="CA508" i="16"/>
  <c r="BK509" i="16"/>
  <c r="AU510" i="16"/>
  <c r="CA510" i="16"/>
  <c r="BK511" i="16"/>
  <c r="AU512" i="16"/>
  <c r="CA512" i="16"/>
  <c r="BK513" i="16"/>
  <c r="AU514" i="16"/>
  <c r="CA514" i="16"/>
  <c r="BK515" i="16"/>
  <c r="AU516" i="16"/>
  <c r="CA516" i="16"/>
  <c r="BK517" i="16"/>
  <c r="AU518" i="16"/>
  <c r="CA518" i="16"/>
  <c r="BK519" i="16"/>
  <c r="AU520" i="16"/>
  <c r="CA520" i="16"/>
  <c r="BK521" i="16"/>
  <c r="AU522" i="16"/>
  <c r="CA522" i="16"/>
  <c r="BK523" i="16"/>
  <c r="AU524" i="16"/>
  <c r="CA524" i="16"/>
  <c r="BK525" i="16"/>
  <c r="AU526" i="16"/>
  <c r="CA526" i="16"/>
  <c r="BK527" i="16"/>
  <c r="AU528" i="16"/>
  <c r="CA528" i="16"/>
  <c r="BK529" i="16"/>
  <c r="AU530" i="16"/>
  <c r="CA530" i="16"/>
  <c r="BK531" i="16"/>
  <c r="AU532" i="16"/>
  <c r="CA532" i="16"/>
  <c r="BK533" i="16"/>
  <c r="AU534" i="16"/>
  <c r="CA534" i="16"/>
  <c r="BK535" i="16"/>
  <c r="AU536" i="16"/>
  <c r="CA536" i="16"/>
  <c r="BK537" i="16"/>
  <c r="AU538" i="16"/>
  <c r="CA538" i="16"/>
  <c r="BK539" i="16"/>
  <c r="AU540" i="16"/>
  <c r="CA540" i="16"/>
  <c r="BK541" i="16"/>
  <c r="AU542" i="16"/>
  <c r="CA542" i="16"/>
  <c r="BK543" i="16"/>
  <c r="AU544" i="16"/>
  <c r="CA544" i="16"/>
  <c r="BK545" i="16"/>
  <c r="AU546" i="16"/>
  <c r="CA546" i="16"/>
  <c r="BK547" i="16"/>
  <c r="AU548" i="16"/>
  <c r="CA548" i="16"/>
  <c r="BK549" i="16"/>
  <c r="AU550" i="16"/>
  <c r="CA550" i="16"/>
  <c r="BK551" i="16"/>
  <c r="AU552" i="16"/>
  <c r="CA552" i="16"/>
  <c r="BK553" i="16"/>
  <c r="AU554" i="16"/>
  <c r="CA554" i="16"/>
  <c r="BK555" i="16"/>
  <c r="AU556" i="16"/>
  <c r="CA556" i="16"/>
  <c r="BK557" i="16"/>
  <c r="AU558" i="16"/>
  <c r="CA558" i="16"/>
  <c r="BK559" i="16"/>
  <c r="AU560" i="16"/>
  <c r="CA560" i="16"/>
  <c r="BK561" i="16"/>
  <c r="AU562" i="16"/>
  <c r="CA562" i="16"/>
  <c r="BK563" i="16"/>
  <c r="AU564" i="16"/>
  <c r="CA564" i="16"/>
  <c r="BK565" i="16"/>
  <c r="AU566" i="16"/>
  <c r="CA566" i="16"/>
  <c r="BK567" i="16"/>
  <c r="AU568" i="16"/>
  <c r="CA568" i="16"/>
  <c r="BK569" i="16"/>
  <c r="AU570" i="16"/>
  <c r="CA570" i="16"/>
  <c r="BK571" i="16"/>
  <c r="AU572" i="16"/>
  <c r="CA572" i="16"/>
  <c r="BK573" i="16"/>
  <c r="AU574" i="16"/>
  <c r="CA574" i="16"/>
  <c r="BK575" i="16"/>
  <c r="AU576" i="16"/>
  <c r="CA576" i="16"/>
  <c r="BK577" i="16"/>
  <c r="AU578" i="16"/>
  <c r="CA578" i="16"/>
  <c r="BK579" i="16"/>
  <c r="AU580" i="16"/>
  <c r="CA580" i="16"/>
  <c r="BK581" i="16"/>
  <c r="AU582" i="16"/>
  <c r="CA582" i="16"/>
  <c r="BK583" i="16"/>
  <c r="AU584" i="16"/>
  <c r="CA584" i="16"/>
  <c r="BK585" i="16"/>
  <c r="AU586" i="16"/>
  <c r="CA586" i="16"/>
  <c r="BK587" i="16"/>
  <c r="AU588" i="16"/>
  <c r="CA588" i="16"/>
  <c r="BK589" i="16"/>
  <c r="AU590" i="16"/>
  <c r="CA590" i="16"/>
  <c r="BK591" i="16"/>
  <c r="AU592" i="16"/>
  <c r="CA592" i="16"/>
  <c r="BK593" i="16"/>
  <c r="AU594" i="16"/>
  <c r="CA594" i="16"/>
  <c r="BK595" i="16"/>
  <c r="AU596" i="16"/>
  <c r="CA596" i="16"/>
  <c r="BK597" i="16"/>
  <c r="AU598" i="16"/>
  <c r="CA598" i="16"/>
  <c r="BK599" i="16"/>
  <c r="AU600" i="16"/>
  <c r="CA600" i="16"/>
  <c r="BK601" i="16"/>
  <c r="AU602" i="16"/>
  <c r="CA602" i="16"/>
  <c r="BK603" i="16"/>
  <c r="AU604" i="16"/>
  <c r="CA604" i="16"/>
  <c r="BK605" i="16"/>
  <c r="AU606" i="16"/>
  <c r="CA606" i="16"/>
  <c r="BK607" i="16"/>
  <c r="AU608" i="16"/>
  <c r="CA608" i="16"/>
  <c r="BK609" i="16"/>
  <c r="AU610" i="16"/>
  <c r="CA610" i="16"/>
  <c r="BK611" i="16"/>
  <c r="AU612" i="16"/>
  <c r="CA612" i="16"/>
  <c r="BK613" i="16"/>
  <c r="AU614" i="16"/>
  <c r="CA614" i="16"/>
  <c r="BK615" i="16"/>
  <c r="AU616" i="16"/>
  <c r="CA616" i="16"/>
  <c r="BK617" i="16"/>
  <c r="AU618" i="16"/>
  <c r="CA618" i="16"/>
  <c r="BK619" i="16"/>
  <c r="AU620" i="16"/>
  <c r="CA620" i="16"/>
  <c r="BK621" i="16"/>
  <c r="AU622" i="16"/>
  <c r="CA622" i="16"/>
  <c r="BK623" i="16"/>
  <c r="AU624" i="16"/>
  <c r="CA624" i="16"/>
  <c r="BK625" i="16"/>
  <c r="AU626" i="16"/>
  <c r="CA626" i="16"/>
  <c r="BK627" i="16"/>
  <c r="AU628" i="16"/>
  <c r="CA628" i="16"/>
  <c r="BK629" i="16"/>
  <c r="AU630" i="16"/>
  <c r="CA630" i="16"/>
  <c r="BK631" i="16"/>
  <c r="AU632" i="16"/>
  <c r="CA632" i="16"/>
  <c r="BK633" i="16"/>
  <c r="AU634" i="16"/>
  <c r="CA634" i="16"/>
  <c r="BK635" i="16"/>
  <c r="AU636" i="16"/>
  <c r="CA636" i="16"/>
  <c r="BK637" i="16"/>
  <c r="AU638" i="16"/>
  <c r="CA638" i="16"/>
  <c r="BK639" i="16"/>
  <c r="AU640" i="16"/>
  <c r="CA640" i="16"/>
  <c r="BK641" i="16"/>
  <c r="AU642" i="16"/>
  <c r="CA642" i="16"/>
  <c r="BK643" i="16"/>
  <c r="AU644" i="16"/>
  <c r="CA644" i="16"/>
  <c r="BK645" i="16"/>
  <c r="AU646" i="16"/>
  <c r="CA646" i="16"/>
  <c r="BK647" i="16"/>
  <c r="AU648" i="16"/>
  <c r="CA648" i="16"/>
  <c r="BK649" i="16"/>
  <c r="AU650" i="16"/>
  <c r="CA650" i="16"/>
  <c r="BK651" i="16"/>
  <c r="AU652" i="16"/>
  <c r="CA652" i="16"/>
  <c r="BK653" i="16"/>
  <c r="AU654" i="16"/>
  <c r="CA654" i="16"/>
  <c r="BK655" i="16"/>
  <c r="AU656" i="16"/>
  <c r="CA656" i="16"/>
  <c r="BK657" i="16"/>
  <c r="AU658" i="16"/>
  <c r="CA658" i="16"/>
  <c r="BK659" i="16"/>
  <c r="AU660" i="16"/>
  <c r="CA660" i="16"/>
  <c r="BK661" i="16"/>
  <c r="AU662" i="16"/>
  <c r="CA662" i="16"/>
  <c r="BK663" i="16"/>
  <c r="AU664" i="16"/>
  <c r="CA664" i="16"/>
  <c r="BK665" i="16"/>
  <c r="AU666" i="16"/>
  <c r="CA666" i="16"/>
  <c r="BK667" i="16"/>
  <c r="AU668" i="16"/>
  <c r="CA668" i="16"/>
  <c r="BK669" i="16"/>
  <c r="AU670" i="16"/>
  <c r="CA670" i="16"/>
  <c r="BK671" i="16"/>
  <c r="AU672" i="16"/>
  <c r="CA672" i="16"/>
  <c r="BK673" i="16"/>
  <c r="AU674" i="16"/>
  <c r="CA674" i="16"/>
  <c r="BK675" i="16"/>
  <c r="AU676" i="16"/>
  <c r="CA676" i="16"/>
  <c r="BK677" i="16"/>
  <c r="AU678" i="16"/>
  <c r="CA678" i="16"/>
  <c r="BK679" i="16"/>
  <c r="AU680" i="16"/>
  <c r="CA680" i="16"/>
  <c r="BK681" i="16"/>
  <c r="AU682" i="16"/>
  <c r="CA682" i="16"/>
  <c r="BK683" i="16"/>
  <c r="AU684" i="16"/>
  <c r="CA684" i="16"/>
  <c r="BK685" i="16"/>
  <c r="AU686" i="16"/>
  <c r="CA686" i="16"/>
  <c r="BK687" i="16"/>
  <c r="AU688" i="16"/>
  <c r="CA688" i="16"/>
  <c r="BK689" i="16"/>
  <c r="AU690" i="16"/>
  <c r="CA690" i="16"/>
  <c r="BK691" i="16"/>
  <c r="AU692" i="16"/>
  <c r="CA692" i="16"/>
  <c r="BK693" i="16"/>
  <c r="AU694" i="16"/>
  <c r="CA694" i="16"/>
  <c r="BK695" i="16"/>
  <c r="AU696" i="16"/>
  <c r="CA696" i="16"/>
  <c r="BK697" i="16"/>
  <c r="AU698" i="16"/>
  <c r="CA698" i="16"/>
  <c r="BK699" i="16"/>
  <c r="AU700" i="16"/>
  <c r="CA700" i="16"/>
  <c r="BK701" i="16"/>
  <c r="AU702" i="16"/>
  <c r="CA702" i="16"/>
  <c r="BK703" i="16"/>
  <c r="AU704" i="16"/>
  <c r="CA704" i="16"/>
  <c r="BK705" i="16"/>
  <c r="AU706" i="16"/>
  <c r="CA706" i="16"/>
  <c r="BK707" i="16"/>
  <c r="AU708" i="16"/>
  <c r="CA708" i="16"/>
  <c r="BK709" i="16"/>
  <c r="AU710" i="16"/>
  <c r="CA710" i="16"/>
  <c r="BK711" i="16"/>
  <c r="AU712" i="16"/>
  <c r="CA712" i="16"/>
  <c r="BK713" i="16"/>
  <c r="AU714" i="16"/>
  <c r="CA714" i="16"/>
  <c r="BK715" i="16"/>
  <c r="AU716" i="16"/>
  <c r="CA716" i="16"/>
  <c r="BK717" i="16"/>
  <c r="AU718" i="16"/>
  <c r="CA718" i="16"/>
  <c r="BK719" i="16"/>
  <c r="AU720" i="16"/>
  <c r="CA720" i="16"/>
  <c r="BK721" i="16"/>
  <c r="AU722" i="16"/>
  <c r="CA722" i="16"/>
  <c r="BK723" i="16"/>
  <c r="AU724" i="16"/>
  <c r="CA724" i="16"/>
  <c r="BK725" i="16"/>
  <c r="AU726" i="16"/>
  <c r="CA726" i="16"/>
  <c r="BK727" i="16"/>
  <c r="AU728" i="16"/>
  <c r="CA728" i="16"/>
  <c r="BK729" i="16"/>
  <c r="AU730" i="16"/>
  <c r="CA730" i="16"/>
  <c r="BK731" i="16"/>
  <c r="AU732" i="16"/>
  <c r="CA732" i="16"/>
  <c r="BK733" i="16"/>
  <c r="AU734" i="16"/>
  <c r="CA734" i="16"/>
  <c r="BK735" i="16"/>
  <c r="AU736" i="16"/>
  <c r="CA736" i="16"/>
  <c r="BK737" i="16"/>
  <c r="AU738" i="16"/>
  <c r="CA738" i="16"/>
  <c r="BK739" i="16"/>
  <c r="AU740" i="16"/>
  <c r="CA740" i="16"/>
  <c r="BK741" i="16"/>
  <c r="AU742" i="16"/>
  <c r="CA742" i="16"/>
  <c r="BK743" i="16"/>
  <c r="AU744" i="16"/>
  <c r="CA744" i="16"/>
  <c r="BK745" i="16"/>
  <c r="AU746" i="16"/>
  <c r="CA746" i="16"/>
  <c r="BK747" i="16"/>
  <c r="AU748" i="16"/>
  <c r="CA748" i="16"/>
  <c r="BK749" i="16"/>
  <c r="AU750" i="16"/>
  <c r="CA750" i="16"/>
  <c r="BK751" i="16"/>
  <c r="AU752" i="16"/>
  <c r="CA752" i="16"/>
  <c r="BK753" i="16"/>
  <c r="AU754" i="16"/>
  <c r="CA754" i="16"/>
  <c r="BK755" i="16"/>
  <c r="AU756" i="16"/>
  <c r="CA756" i="16"/>
  <c r="BK757" i="16"/>
  <c r="AU758" i="16"/>
  <c r="CA758" i="16"/>
  <c r="BK759" i="16"/>
  <c r="AU760" i="16"/>
  <c r="CA760" i="16"/>
  <c r="BK761" i="16"/>
  <c r="AU762" i="16"/>
  <c r="CA762" i="16"/>
  <c r="BK763" i="16"/>
  <c r="AU764" i="16"/>
  <c r="CA764" i="16"/>
  <c r="BK765" i="16"/>
  <c r="AU766" i="16"/>
  <c r="CA766" i="16"/>
  <c r="BK767" i="16"/>
  <c r="AU768" i="16"/>
  <c r="CA768" i="16"/>
  <c r="BK769" i="16"/>
  <c r="AU770" i="16"/>
  <c r="CA770" i="16"/>
  <c r="BK771" i="16"/>
  <c r="AU772" i="16"/>
  <c r="CA772" i="16"/>
  <c r="BK773" i="16"/>
  <c r="AU774" i="16"/>
  <c r="CA774" i="16"/>
  <c r="BK775" i="16"/>
  <c r="AU776" i="16"/>
  <c r="CA776" i="16"/>
  <c r="BK777" i="16"/>
  <c r="AU778" i="16"/>
  <c r="CA778" i="16"/>
  <c r="BK779" i="16"/>
  <c r="AU780" i="16"/>
  <c r="CA780" i="16"/>
  <c r="BK781" i="16"/>
  <c r="AU782" i="16"/>
  <c r="CA782" i="16"/>
  <c r="BK783" i="16"/>
  <c r="AU784" i="16"/>
  <c r="CA784" i="16"/>
  <c r="BK785" i="16"/>
  <c r="AU786" i="16"/>
  <c r="CA786" i="16"/>
  <c r="BK787" i="16"/>
  <c r="AU788" i="16"/>
  <c r="CA788" i="16"/>
  <c r="BK789" i="16"/>
  <c r="AU790" i="16"/>
  <c r="CA790" i="16"/>
  <c r="BK791" i="16"/>
  <c r="AU792" i="16"/>
  <c r="CA792" i="16"/>
  <c r="BK793" i="16"/>
  <c r="AU794" i="16"/>
  <c r="CA794" i="16"/>
  <c r="BK795" i="16"/>
  <c r="AU796" i="16"/>
  <c r="CA796" i="16"/>
  <c r="BK797" i="16"/>
  <c r="AU798" i="16"/>
  <c r="CA798" i="16"/>
  <c r="BK799" i="16"/>
  <c r="AU800" i="16"/>
  <c r="CA800" i="16"/>
  <c r="BK801" i="16"/>
  <c r="AU802" i="16"/>
  <c r="CA802" i="16"/>
  <c r="BK803" i="16"/>
  <c r="AU804" i="16"/>
  <c r="CA804" i="16"/>
  <c r="BK805" i="16"/>
  <c r="AU806" i="16"/>
  <c r="CA806" i="16"/>
  <c r="BK807" i="16"/>
  <c r="AU808" i="16"/>
  <c r="CA808" i="16"/>
  <c r="BK809" i="16"/>
  <c r="AU810" i="16"/>
  <c r="CA810" i="16"/>
  <c r="BK811" i="16"/>
  <c r="AU812" i="16"/>
  <c r="CA812" i="16"/>
  <c r="BK813" i="16"/>
  <c r="AU814" i="16"/>
  <c r="CA814" i="16"/>
  <c r="BK815" i="16"/>
  <c r="AU816" i="16"/>
  <c r="CA816" i="16"/>
  <c r="BK817" i="16"/>
  <c r="AU818" i="16"/>
  <c r="CA818" i="16"/>
  <c r="BK819" i="16"/>
  <c r="AU820" i="16"/>
  <c r="CA820" i="16"/>
  <c r="BK821" i="16"/>
  <c r="AU822" i="16"/>
  <c r="CA822" i="16"/>
  <c r="BK823" i="16"/>
  <c r="AU824" i="16"/>
  <c r="CA824" i="16"/>
  <c r="BK825" i="16"/>
  <c r="AU826" i="16"/>
  <c r="CA826" i="16"/>
  <c r="BK827" i="16"/>
  <c r="AU828" i="16"/>
  <c r="CA828" i="16"/>
  <c r="BK829" i="16"/>
  <c r="AU830" i="16"/>
  <c r="CA830" i="16"/>
  <c r="BK831" i="16"/>
  <c r="AU832" i="16"/>
  <c r="CA832" i="16"/>
  <c r="BK833" i="16"/>
  <c r="BK13" i="16"/>
  <c r="AU14" i="16"/>
  <c r="CA14" i="16"/>
  <c r="BK15" i="16"/>
  <c r="BK16" i="16"/>
  <c r="AU17" i="16"/>
  <c r="CA17" i="16"/>
  <c r="BK18" i="16"/>
  <c r="AU19" i="16"/>
  <c r="CA19" i="16"/>
  <c r="AU20" i="16"/>
  <c r="CA20" i="16"/>
  <c r="BK21" i="16"/>
  <c r="AU22" i="16"/>
  <c r="CA22" i="16"/>
  <c r="BK23" i="16"/>
  <c r="AU24" i="16"/>
  <c r="CA24" i="16"/>
  <c r="BK25" i="16"/>
  <c r="AU26" i="16"/>
  <c r="CA26" i="16"/>
  <c r="BK27" i="16"/>
  <c r="AU28" i="16"/>
  <c r="CA28" i="16"/>
  <c r="BK29" i="16"/>
  <c r="AU30" i="16"/>
  <c r="CA30" i="16"/>
  <c r="BK31" i="16"/>
  <c r="AU32" i="16"/>
  <c r="CA32" i="16"/>
  <c r="AU33" i="16"/>
  <c r="CA33" i="16"/>
  <c r="BK34" i="16"/>
  <c r="AU35" i="16"/>
  <c r="CA35" i="16"/>
  <c r="BK36" i="16"/>
  <c r="AU37" i="16"/>
  <c r="CA37" i="16"/>
  <c r="BK38" i="16"/>
  <c r="AU39" i="16"/>
  <c r="CA39" i="16"/>
  <c r="BK40" i="16"/>
  <c r="AU41" i="16"/>
  <c r="CA41" i="16"/>
  <c r="BK42" i="16"/>
  <c r="AU43" i="16"/>
  <c r="CA43" i="16"/>
  <c r="BK44" i="16"/>
  <c r="AU46" i="16"/>
  <c r="CA46" i="16"/>
  <c r="BK47" i="16"/>
  <c r="AU48" i="16"/>
  <c r="CA48" i="16"/>
  <c r="BK49" i="16"/>
  <c r="AU50" i="16"/>
  <c r="CA50" i="16"/>
  <c r="BK51" i="16"/>
  <c r="AU52" i="16"/>
  <c r="CA52" i="16"/>
  <c r="BK53" i="16"/>
  <c r="AU54" i="16"/>
  <c r="CA54" i="16"/>
  <c r="BK55" i="16"/>
  <c r="AU56" i="16"/>
  <c r="CA56" i="16"/>
  <c r="BK57" i="16"/>
  <c r="AU58" i="16"/>
  <c r="CA58" i="16"/>
  <c r="BK59" i="16"/>
  <c r="AU60" i="16"/>
  <c r="CA60" i="16"/>
  <c r="BK61" i="16"/>
  <c r="AU62" i="16"/>
  <c r="CA62" i="16"/>
  <c r="BK63" i="16"/>
  <c r="AU64" i="16"/>
  <c r="CA64" i="16"/>
  <c r="BK65" i="16"/>
  <c r="AU66" i="16"/>
  <c r="CA66" i="16"/>
  <c r="BK67" i="16"/>
  <c r="AU68" i="16"/>
  <c r="CA68" i="16"/>
  <c r="BK69" i="16"/>
  <c r="AU70" i="16"/>
  <c r="CA70" i="16"/>
  <c r="BK71" i="16"/>
  <c r="AU72" i="16"/>
  <c r="CA72" i="16"/>
  <c r="BK73" i="16"/>
  <c r="AU74" i="16"/>
  <c r="CA74" i="16"/>
  <c r="BK75" i="16"/>
  <c r="AU76" i="16"/>
  <c r="CA76" i="16"/>
  <c r="BK77" i="16"/>
  <c r="AU78" i="16"/>
  <c r="CA78" i="16"/>
  <c r="BK79" i="16"/>
  <c r="AU80" i="16"/>
  <c r="CA80" i="16"/>
  <c r="BK81" i="16"/>
  <c r="AU82" i="16"/>
  <c r="CA82" i="16"/>
  <c r="BK83" i="16"/>
  <c r="AU84" i="16"/>
  <c r="CA84" i="16"/>
  <c r="BK85" i="16"/>
  <c r="AU86" i="16"/>
  <c r="CA86" i="16"/>
  <c r="BK87" i="16"/>
  <c r="AU88" i="16"/>
  <c r="CA88" i="16"/>
  <c r="BK89" i="16"/>
  <c r="AU90" i="16"/>
  <c r="CA90" i="16"/>
  <c r="BK91" i="16"/>
  <c r="AU92" i="16"/>
  <c r="CA92" i="16"/>
  <c r="BK93" i="16"/>
  <c r="AU94" i="16"/>
  <c r="CA94" i="16"/>
  <c r="BK95" i="16"/>
  <c r="AU96" i="16"/>
  <c r="CA96" i="16"/>
  <c r="BK97" i="16"/>
  <c r="AU98" i="16"/>
  <c r="CA98" i="16"/>
  <c r="BK99" i="16"/>
  <c r="AU100" i="16"/>
  <c r="CA100" i="16"/>
  <c r="BK101" i="16"/>
  <c r="AU102" i="16"/>
  <c r="CA102" i="16"/>
  <c r="BK103" i="16"/>
  <c r="AU104" i="16"/>
  <c r="CA104" i="16"/>
  <c r="BK105" i="16"/>
  <c r="AU106" i="16"/>
  <c r="CA106" i="16"/>
  <c r="BK107" i="16"/>
  <c r="AU108" i="16"/>
  <c r="CA108" i="16"/>
  <c r="BK109" i="16"/>
  <c r="AU110" i="16"/>
  <c r="CA110" i="16"/>
  <c r="BK111" i="16"/>
  <c r="AU112" i="16"/>
  <c r="CA112" i="16"/>
  <c r="BK113" i="16"/>
  <c r="AU114" i="16"/>
  <c r="CA114" i="16"/>
  <c r="BK115" i="16"/>
  <c r="AU116" i="16"/>
  <c r="CA116" i="16"/>
  <c r="BK117" i="16"/>
  <c r="AU118" i="16"/>
  <c r="CA118" i="16"/>
  <c r="BK119" i="16"/>
  <c r="AU120" i="16"/>
  <c r="CA120" i="16"/>
  <c r="BK121" i="16"/>
  <c r="AU122" i="16"/>
  <c r="CA122" i="16"/>
  <c r="BK123" i="16"/>
  <c r="AU124" i="16"/>
  <c r="CA124" i="16"/>
  <c r="BK125" i="16"/>
  <c r="AU126" i="16"/>
  <c r="CA126" i="16"/>
  <c r="BK127" i="16"/>
  <c r="AU128" i="16"/>
  <c r="CA128" i="16"/>
  <c r="BK129" i="16"/>
  <c r="AU130" i="16"/>
  <c r="CA130" i="16"/>
  <c r="BK131" i="16"/>
  <c r="AU132" i="16"/>
  <c r="CA132" i="16"/>
  <c r="BK133" i="16"/>
  <c r="AU134" i="16"/>
  <c r="CA134" i="16"/>
  <c r="BK135" i="16"/>
  <c r="AU136" i="16"/>
  <c r="CA136" i="16"/>
  <c r="BK137" i="16"/>
  <c r="AU138" i="16"/>
  <c r="CA138" i="16"/>
  <c r="BK139" i="16"/>
  <c r="AU140" i="16"/>
  <c r="CA140" i="16"/>
  <c r="BK141" i="16"/>
  <c r="AU142" i="16"/>
  <c r="CA142" i="16"/>
  <c r="BK143" i="16"/>
  <c r="AU144" i="16"/>
  <c r="CA144" i="16"/>
  <c r="BK145" i="16"/>
  <c r="AU146" i="16"/>
  <c r="CA146" i="16"/>
  <c r="BK147" i="16"/>
  <c r="AU148" i="16"/>
  <c r="CA148" i="16"/>
  <c r="BK149" i="16"/>
  <c r="AU150" i="16"/>
  <c r="CA150" i="16"/>
  <c r="BK151" i="16"/>
  <c r="AU152" i="16"/>
  <c r="CA152" i="16"/>
  <c r="BK153" i="16"/>
  <c r="AU154" i="16"/>
  <c r="CA154" i="16"/>
  <c r="BK155" i="16"/>
  <c r="AU156" i="16"/>
  <c r="CA156" i="16"/>
  <c r="BK157" i="16"/>
  <c r="AU158" i="16"/>
  <c r="CA158" i="16"/>
  <c r="BK159" i="16"/>
  <c r="AU160" i="16"/>
  <c r="CA160" i="16"/>
  <c r="BK161" i="16"/>
  <c r="AU162" i="16"/>
  <c r="CA162" i="16"/>
  <c r="BK163" i="16"/>
  <c r="AU164" i="16"/>
  <c r="CA164" i="16"/>
  <c r="BK165" i="16"/>
  <c r="AU166" i="16"/>
  <c r="CA166" i="16"/>
  <c r="BK167" i="16"/>
  <c r="AU168" i="16"/>
  <c r="CA168" i="16"/>
  <c r="BK169" i="16"/>
  <c r="AU170" i="16"/>
  <c r="CA170" i="16"/>
  <c r="BK171" i="16"/>
  <c r="AU172" i="16"/>
  <c r="CA172" i="16"/>
  <c r="BK173" i="16"/>
  <c r="AU174" i="16"/>
  <c r="CA174" i="16"/>
  <c r="BK175" i="16"/>
  <c r="AU176" i="16"/>
  <c r="CA176" i="16"/>
  <c r="BK177" i="16"/>
  <c r="AU178" i="16"/>
  <c r="CA178" i="16"/>
  <c r="BK179" i="16"/>
  <c r="AU180" i="16"/>
  <c r="CA180" i="16"/>
  <c r="BK181" i="16"/>
  <c r="AU182" i="16"/>
  <c r="CA182" i="16"/>
  <c r="BK183" i="16"/>
  <c r="AU184" i="16"/>
  <c r="CA184" i="16"/>
  <c r="BK185" i="16"/>
  <c r="AU186" i="16"/>
  <c r="CA186" i="16"/>
  <c r="BK187" i="16"/>
  <c r="AU188" i="16"/>
  <c r="CA188" i="16"/>
  <c r="BK189" i="16"/>
  <c r="AU190" i="16"/>
  <c r="CA190" i="16"/>
  <c r="BK191" i="16"/>
  <c r="AU192" i="16"/>
  <c r="CA192" i="16"/>
  <c r="BK407" i="16"/>
  <c r="CA408" i="16"/>
  <c r="AU410" i="16"/>
  <c r="BK411" i="16"/>
  <c r="CA412" i="16"/>
  <c r="AU414" i="16"/>
  <c r="BK415" i="16"/>
  <c r="CA416" i="16"/>
  <c r="AU418" i="16"/>
  <c r="BK419" i="16"/>
  <c r="CA420" i="16"/>
  <c r="AU422" i="16"/>
  <c r="BK423" i="16"/>
  <c r="CA424" i="16"/>
  <c r="AU426" i="16"/>
  <c r="BK427" i="16"/>
  <c r="CA428" i="16"/>
  <c r="AU430" i="16"/>
  <c r="BK431" i="16"/>
  <c r="CA432" i="16"/>
  <c r="AU434" i="16"/>
  <c r="BK435" i="16"/>
  <c r="CA436" i="16"/>
  <c r="AU438" i="16"/>
  <c r="BK439" i="16"/>
  <c r="CA440" i="16"/>
  <c r="AU442" i="16"/>
  <c r="AU443" i="16"/>
  <c r="CA443" i="16"/>
  <c r="BK444" i="16"/>
  <c r="AU445" i="16"/>
  <c r="CA445" i="16"/>
  <c r="BK446" i="16"/>
  <c r="AU447" i="16"/>
  <c r="CA447" i="16"/>
  <c r="BK448" i="16"/>
  <c r="AU449" i="16"/>
  <c r="CA449" i="16"/>
  <c r="BK450" i="16"/>
  <c r="AU451" i="16"/>
  <c r="CA451" i="16"/>
  <c r="BK452" i="16"/>
  <c r="AU453" i="16"/>
  <c r="CA453" i="16"/>
  <c r="BK454" i="16"/>
  <c r="AU455" i="16"/>
  <c r="CA455" i="16"/>
  <c r="BK456" i="16"/>
  <c r="AU457" i="16"/>
  <c r="CA457" i="16"/>
  <c r="BK458" i="16"/>
  <c r="AU459" i="16"/>
  <c r="CA459" i="16"/>
  <c r="BK460" i="16"/>
  <c r="AU461" i="16"/>
  <c r="CA461" i="16"/>
  <c r="BK462" i="16"/>
  <c r="AU463" i="16"/>
  <c r="CA463" i="16"/>
  <c r="BK464" i="16"/>
  <c r="AU465" i="16"/>
  <c r="CA465" i="16"/>
  <c r="BK466" i="16"/>
  <c r="AU467" i="16"/>
  <c r="CA467" i="16"/>
  <c r="BK468" i="16"/>
  <c r="AU469" i="16"/>
  <c r="CA469" i="16"/>
  <c r="BK470" i="16"/>
  <c r="AU471" i="16"/>
  <c r="CA471" i="16"/>
  <c r="BK472" i="16"/>
  <c r="AU473" i="16"/>
  <c r="CA473" i="16"/>
  <c r="BK474" i="16"/>
  <c r="AU475" i="16"/>
  <c r="CA475" i="16"/>
  <c r="BK476" i="16"/>
  <c r="AU477" i="16"/>
  <c r="CA477" i="16"/>
  <c r="BK478" i="16"/>
  <c r="AU479" i="16"/>
  <c r="CA479" i="16"/>
  <c r="BK480" i="16"/>
  <c r="AU481" i="16"/>
  <c r="CA481" i="16"/>
  <c r="BK482" i="16"/>
  <c r="AU483" i="16"/>
  <c r="CA483" i="16"/>
  <c r="BK484" i="16"/>
  <c r="AU485" i="16"/>
  <c r="CA485" i="16"/>
  <c r="BK486" i="16"/>
  <c r="AU487" i="16"/>
  <c r="CA487" i="16"/>
  <c r="BK488" i="16"/>
  <c r="AU489" i="16"/>
  <c r="CA489" i="16"/>
  <c r="BK490" i="16"/>
  <c r="AU491" i="16"/>
  <c r="CA491" i="16"/>
  <c r="BK492" i="16"/>
  <c r="AU493" i="16"/>
  <c r="CA493" i="16"/>
  <c r="BK494" i="16"/>
  <c r="AU495" i="16"/>
  <c r="CA495" i="16"/>
  <c r="BK496" i="16"/>
  <c r="AU497" i="16"/>
  <c r="CA497" i="16"/>
  <c r="BK498" i="16"/>
  <c r="AU499" i="16"/>
  <c r="CA499" i="16"/>
  <c r="BK500" i="16"/>
  <c r="AU501" i="16"/>
  <c r="CA501" i="16"/>
  <c r="BK502" i="16"/>
  <c r="AU503" i="16"/>
  <c r="CA503" i="16"/>
  <c r="BK504" i="16"/>
  <c r="AU505" i="16"/>
  <c r="CA505" i="16"/>
  <c r="BK506" i="16"/>
  <c r="AU507" i="16"/>
  <c r="CA507" i="16"/>
  <c r="BK508" i="16"/>
  <c r="AU509" i="16"/>
  <c r="CA509" i="16"/>
  <c r="BK510" i="16"/>
  <c r="AU511" i="16"/>
  <c r="CA511" i="16"/>
  <c r="BK512" i="16"/>
  <c r="AU513" i="16"/>
  <c r="CA513" i="16"/>
  <c r="BK514" i="16"/>
  <c r="AU515" i="16"/>
  <c r="CA515" i="16"/>
  <c r="BK516" i="16"/>
  <c r="AU517" i="16"/>
  <c r="CA517" i="16"/>
  <c r="BK518" i="16"/>
  <c r="AU519" i="16"/>
  <c r="CA519" i="16"/>
  <c r="BK520" i="16"/>
  <c r="AU521" i="16"/>
  <c r="CA521" i="16"/>
  <c r="BK522" i="16"/>
  <c r="AU523" i="16"/>
  <c r="CA523" i="16"/>
  <c r="BK524" i="16"/>
  <c r="AU525" i="16"/>
  <c r="CA525" i="16"/>
  <c r="BK526" i="16"/>
  <c r="AU527" i="16"/>
  <c r="CA527" i="16"/>
  <c r="BK528" i="16"/>
  <c r="AU529" i="16"/>
  <c r="CA529" i="16"/>
  <c r="BK530" i="16"/>
  <c r="AU531" i="16"/>
  <c r="CA531" i="16"/>
  <c r="BK532" i="16"/>
  <c r="AU533" i="16"/>
  <c r="CA533" i="16"/>
  <c r="BK534" i="16"/>
  <c r="AU535" i="16"/>
  <c r="CA535" i="16"/>
  <c r="BK536" i="16"/>
  <c r="AU537" i="16"/>
  <c r="CA537" i="16"/>
  <c r="BK538" i="16"/>
  <c r="AU539" i="16"/>
  <c r="CA539" i="16"/>
  <c r="BK540" i="16"/>
  <c r="AU541" i="16"/>
  <c r="CA541" i="16"/>
  <c r="BK542" i="16"/>
  <c r="AU543" i="16"/>
  <c r="CA543" i="16"/>
  <c r="BK544" i="16"/>
  <c r="AU545" i="16"/>
  <c r="CA545" i="16"/>
  <c r="BK546" i="16"/>
  <c r="AU547" i="16"/>
  <c r="CA547" i="16"/>
  <c r="BK548" i="16"/>
  <c r="AU549" i="16"/>
  <c r="CA549" i="16"/>
  <c r="BK550" i="16"/>
  <c r="AU551" i="16"/>
  <c r="CA551" i="16"/>
  <c r="BK552" i="16"/>
  <c r="AU553" i="16"/>
  <c r="CA553" i="16"/>
  <c r="BK554" i="16"/>
  <c r="AU555" i="16"/>
  <c r="CA555" i="16"/>
  <c r="BK556" i="16"/>
  <c r="AU557" i="16"/>
  <c r="CA557" i="16"/>
  <c r="BK558" i="16"/>
  <c r="AU559" i="16"/>
  <c r="CA559" i="16"/>
  <c r="BK560" i="16"/>
  <c r="AU561" i="16"/>
  <c r="CA561" i="16"/>
  <c r="BK562" i="16"/>
  <c r="AU563" i="16"/>
  <c r="CA563" i="16"/>
  <c r="BK564" i="16"/>
  <c r="AU565" i="16"/>
  <c r="CA565" i="16"/>
  <c r="BK566" i="16"/>
  <c r="AU567" i="16"/>
  <c r="CA567" i="16"/>
  <c r="BK568" i="16"/>
  <c r="AU569" i="16"/>
  <c r="CA569" i="16"/>
  <c r="BK570" i="16"/>
  <c r="AU571" i="16"/>
  <c r="CA571" i="16"/>
  <c r="BK572" i="16"/>
  <c r="AU573" i="16"/>
  <c r="CA573" i="16"/>
  <c r="BK574" i="16"/>
  <c r="AU575" i="16"/>
  <c r="CA575" i="16"/>
  <c r="BK576" i="16"/>
  <c r="AU577" i="16"/>
  <c r="CA577" i="16"/>
  <c r="BK578" i="16"/>
  <c r="AU579" i="16"/>
  <c r="CA579" i="16"/>
  <c r="BK580" i="16"/>
  <c r="AU581" i="16"/>
  <c r="CA581" i="16"/>
  <c r="BK582" i="16"/>
  <c r="AU583" i="16"/>
  <c r="CA583" i="16"/>
  <c r="BK584" i="16"/>
  <c r="AU585" i="16"/>
  <c r="CA585" i="16"/>
  <c r="BK586" i="16"/>
  <c r="AU587" i="16"/>
  <c r="CA587" i="16"/>
  <c r="BK588" i="16"/>
  <c r="AU589" i="16"/>
  <c r="CA589" i="16"/>
  <c r="BK590" i="16"/>
  <c r="AU591" i="16"/>
  <c r="CA591" i="16"/>
  <c r="BK592" i="16"/>
  <c r="AU593" i="16"/>
  <c r="CA593" i="16"/>
  <c r="BK594" i="16"/>
  <c r="AU595" i="16"/>
  <c r="CA595" i="16"/>
  <c r="BK596" i="16"/>
  <c r="AU597" i="16"/>
  <c r="CA597" i="16"/>
  <c r="BK598" i="16"/>
  <c r="AU599" i="16"/>
  <c r="CA599" i="16"/>
  <c r="BK600" i="16"/>
  <c r="AU601" i="16"/>
  <c r="CA601" i="16"/>
  <c r="BK602" i="16"/>
  <c r="AU603" i="16"/>
  <c r="CA603" i="16"/>
  <c r="BK604" i="16"/>
  <c r="AU605" i="16"/>
  <c r="CA605" i="16"/>
  <c r="BK606" i="16"/>
  <c r="AU607" i="16"/>
  <c r="CA607" i="16"/>
  <c r="BK608" i="16"/>
  <c r="AU609" i="16"/>
  <c r="CA609" i="16"/>
  <c r="BK610" i="16"/>
  <c r="AU611" i="16"/>
  <c r="CA611" i="16"/>
  <c r="BK612" i="16"/>
  <c r="AU613" i="16"/>
  <c r="CA613" i="16"/>
  <c r="BK614" i="16"/>
  <c r="AU615" i="16"/>
  <c r="CA615" i="16"/>
  <c r="BK616" i="16"/>
  <c r="AU617" i="16"/>
  <c r="CA617" i="16"/>
  <c r="BK618" i="16"/>
  <c r="AU619" i="16"/>
  <c r="CA619" i="16"/>
  <c r="BK620" i="16"/>
  <c r="AU621" i="16"/>
  <c r="CA621" i="16"/>
  <c r="BK622" i="16"/>
  <c r="AU623" i="16"/>
  <c r="CA623" i="16"/>
  <c r="BK624" i="16"/>
  <c r="AU625" i="16"/>
  <c r="CA625" i="16"/>
  <c r="BK626" i="16"/>
  <c r="AU627" i="16"/>
  <c r="CA627" i="16"/>
  <c r="BK628" i="16"/>
  <c r="AU629" i="16"/>
  <c r="CA629" i="16"/>
  <c r="BK630" i="16"/>
  <c r="AU631" i="16"/>
  <c r="CA631" i="16"/>
  <c r="BK632" i="16"/>
  <c r="AU633" i="16"/>
  <c r="CA633" i="16"/>
  <c r="BK634" i="16"/>
  <c r="AU635" i="16"/>
  <c r="CA635" i="16"/>
  <c r="BK636" i="16"/>
  <c r="AU637" i="16"/>
  <c r="CA637" i="16"/>
  <c r="BK638" i="16"/>
  <c r="AU639" i="16"/>
  <c r="CA639" i="16"/>
  <c r="BK640" i="16"/>
  <c r="AU641" i="16"/>
  <c r="CA641" i="16"/>
  <c r="BK642" i="16"/>
  <c r="AU643" i="16"/>
  <c r="CA643" i="16"/>
  <c r="BK644" i="16"/>
  <c r="AU645" i="16"/>
  <c r="CA645" i="16"/>
  <c r="BK646" i="16"/>
  <c r="AU647" i="16"/>
  <c r="CA647" i="16"/>
  <c r="BK648" i="16"/>
  <c r="AU649" i="16"/>
  <c r="CA649" i="16"/>
  <c r="BK650" i="16"/>
  <c r="AU651" i="16"/>
  <c r="CA651" i="16"/>
  <c r="BK652" i="16"/>
  <c r="AU653" i="16"/>
  <c r="CA653" i="16"/>
  <c r="BK654" i="16"/>
  <c r="AU655" i="16"/>
  <c r="CA655" i="16"/>
  <c r="BK656" i="16"/>
  <c r="AU657" i="16"/>
  <c r="CA657" i="16"/>
  <c r="BK658" i="16"/>
  <c r="AU659" i="16"/>
  <c r="CA659" i="16"/>
  <c r="BK660" i="16"/>
  <c r="AU661" i="16"/>
  <c r="CA661" i="16"/>
  <c r="BK662" i="16"/>
  <c r="AU663" i="16"/>
  <c r="CA663" i="16"/>
  <c r="BK664" i="16"/>
  <c r="AU665" i="16"/>
  <c r="CA665" i="16"/>
  <c r="BK666" i="16"/>
  <c r="AU667" i="16"/>
  <c r="CA667" i="16"/>
  <c r="BK668" i="16"/>
  <c r="AU669" i="16"/>
  <c r="CA669" i="16"/>
  <c r="BK670" i="16"/>
  <c r="AU671" i="16"/>
  <c r="CA671" i="16"/>
  <c r="BK672" i="16"/>
  <c r="AU673" i="16"/>
  <c r="CA673" i="16"/>
  <c r="BK674" i="16"/>
  <c r="AU675" i="16"/>
  <c r="CA675" i="16"/>
  <c r="BK676" i="16"/>
  <c r="AU677" i="16"/>
  <c r="CA677" i="16"/>
  <c r="BK678" i="16"/>
  <c r="AU679" i="16"/>
  <c r="CA679" i="16"/>
  <c r="BK680" i="16"/>
  <c r="AU681" i="16"/>
  <c r="CA681" i="16"/>
  <c r="BK682" i="16"/>
  <c r="AU683" i="16"/>
  <c r="CA683" i="16"/>
  <c r="BK684" i="16"/>
  <c r="AU685" i="16"/>
  <c r="CA685" i="16"/>
  <c r="BK686" i="16"/>
  <c r="AU687" i="16"/>
  <c r="CA687" i="16"/>
  <c r="BK688" i="16"/>
  <c r="AU689" i="16"/>
  <c r="CA689" i="16"/>
  <c r="BK690" i="16"/>
  <c r="AU691" i="16"/>
  <c r="CA691" i="16"/>
  <c r="BK692" i="16"/>
  <c r="AU693" i="16"/>
  <c r="CA693" i="16"/>
  <c r="BK694" i="16"/>
  <c r="AU695" i="16"/>
  <c r="CA695" i="16"/>
  <c r="BK696" i="16"/>
  <c r="AU697" i="16"/>
  <c r="CA697" i="16"/>
  <c r="BK698" i="16"/>
  <c r="AU699" i="16"/>
  <c r="CA699" i="16"/>
  <c r="BK700" i="16"/>
  <c r="AU701" i="16"/>
  <c r="CA701" i="16"/>
  <c r="BK702" i="16"/>
  <c r="AU703" i="16"/>
  <c r="CA703" i="16"/>
  <c r="BK704" i="16"/>
  <c r="AU705" i="16"/>
  <c r="CA705" i="16"/>
  <c r="BK706" i="16"/>
  <c r="AU707" i="16"/>
  <c r="CA707" i="16"/>
  <c r="BK708" i="16"/>
  <c r="AU709" i="16"/>
  <c r="CA709" i="16"/>
  <c r="BK710" i="16"/>
  <c r="AU711" i="16"/>
  <c r="CA711" i="16"/>
  <c r="BK712" i="16"/>
  <c r="AU713" i="16"/>
  <c r="CA713" i="16"/>
  <c r="BK714" i="16"/>
  <c r="AU715" i="16"/>
  <c r="CA715" i="16"/>
  <c r="BK716" i="16"/>
  <c r="AU717" i="16"/>
  <c r="CA717" i="16"/>
  <c r="BK718" i="16"/>
  <c r="AU719" i="16"/>
  <c r="CA719" i="16"/>
  <c r="BK720" i="16"/>
  <c r="AU721" i="16"/>
  <c r="CA721" i="16"/>
  <c r="BK722" i="16"/>
  <c r="AU723" i="16"/>
  <c r="CA723" i="16"/>
  <c r="BK724" i="16"/>
  <c r="AU725" i="16"/>
  <c r="CA725" i="16"/>
  <c r="BK726" i="16"/>
  <c r="AU727" i="16"/>
  <c r="CA727" i="16"/>
  <c r="BK728" i="16"/>
  <c r="AU729" i="16"/>
  <c r="CA729" i="16"/>
  <c r="BK730" i="16"/>
  <c r="AU731" i="16"/>
  <c r="CA731" i="16"/>
  <c r="BK732" i="16"/>
  <c r="AU733" i="16"/>
  <c r="CA733" i="16"/>
  <c r="BK734" i="16"/>
  <c r="AU735" i="16"/>
  <c r="CA735" i="16"/>
  <c r="BK736" i="16"/>
  <c r="AU737" i="16"/>
  <c r="CA737" i="16"/>
  <c r="BK738" i="16"/>
  <c r="AU739" i="16"/>
  <c r="CA739" i="16"/>
  <c r="BK740" i="16"/>
  <c r="AU741" i="16"/>
  <c r="CA741" i="16"/>
  <c r="BK742" i="16"/>
  <c r="AU743" i="16"/>
  <c r="CA743" i="16"/>
  <c r="BK744" i="16"/>
  <c r="AU745" i="16"/>
  <c r="CA745" i="16"/>
  <c r="BK746" i="16"/>
  <c r="AU747" i="16"/>
  <c r="CA747" i="16"/>
  <c r="BK748" i="16"/>
  <c r="AU749" i="16"/>
  <c r="CA749" i="16"/>
  <c r="BK750" i="16"/>
  <c r="AU751" i="16"/>
  <c r="CA751" i="16"/>
  <c r="BK752" i="16"/>
  <c r="AU753" i="16"/>
  <c r="CA753" i="16"/>
  <c r="BK754" i="16"/>
  <c r="AU755" i="16"/>
  <c r="CA755" i="16"/>
  <c r="BK756" i="16"/>
  <c r="AU757" i="16"/>
  <c r="CA757" i="16"/>
  <c r="BK758" i="16"/>
  <c r="AU759" i="16"/>
  <c r="CA759" i="16"/>
  <c r="BK760" i="16"/>
  <c r="AU761" i="16"/>
  <c r="CA761" i="16"/>
  <c r="BK762" i="16"/>
  <c r="AU763" i="16"/>
  <c r="CA763" i="16"/>
  <c r="BK764" i="16"/>
  <c r="AU765" i="16"/>
  <c r="CA765" i="16"/>
  <c r="BK766" i="16"/>
  <c r="AU767" i="16"/>
  <c r="CA767" i="16"/>
  <c r="BK768" i="16"/>
  <c r="AU769" i="16"/>
  <c r="CA769" i="16"/>
  <c r="BK770" i="16"/>
  <c r="AU771" i="16"/>
  <c r="CA771" i="16"/>
  <c r="BK772" i="16"/>
  <c r="AU773" i="16"/>
  <c r="CA773" i="16"/>
  <c r="BK774" i="16"/>
  <c r="AU775" i="16"/>
  <c r="CA775" i="16"/>
  <c r="BK776" i="16"/>
  <c r="AU777" i="16"/>
  <c r="CA777" i="16"/>
  <c r="BK778" i="16"/>
  <c r="AU779" i="16"/>
  <c r="CA779" i="16"/>
  <c r="BK780" i="16"/>
  <c r="AU781" i="16"/>
  <c r="CA781" i="16"/>
  <c r="BK782" i="16"/>
  <c r="AU783" i="16"/>
  <c r="CA783" i="16"/>
  <c r="BK784" i="16"/>
  <c r="AU785" i="16"/>
  <c r="CA785" i="16"/>
  <c r="BK786" i="16"/>
  <c r="AU787" i="16"/>
  <c r="CA787" i="16"/>
  <c r="BK788" i="16"/>
  <c r="AU789" i="16"/>
  <c r="CA789" i="16"/>
  <c r="BK790" i="16"/>
  <c r="AU791" i="16"/>
  <c r="CA791" i="16"/>
  <c r="BK792" i="16"/>
  <c r="AU793" i="16"/>
  <c r="CA793" i="16"/>
  <c r="BK794" i="16"/>
  <c r="AU795" i="16"/>
  <c r="CA795" i="16"/>
  <c r="BK796" i="16"/>
  <c r="AU797" i="16"/>
  <c r="CA797" i="16"/>
  <c r="BK798" i="16"/>
  <c r="AU799" i="16"/>
  <c r="CA799" i="16"/>
  <c r="BK800" i="16"/>
  <c r="AU801" i="16"/>
  <c r="CA801" i="16"/>
  <c r="BK802" i="16"/>
  <c r="AU803" i="16"/>
  <c r="CA803" i="16"/>
  <c r="BK804" i="16"/>
  <c r="AU805" i="16"/>
  <c r="CA805" i="16"/>
  <c r="BK806" i="16"/>
  <c r="AU807" i="16"/>
  <c r="CA807" i="16"/>
  <c r="BK808" i="16"/>
  <c r="AU809" i="16"/>
  <c r="CA809" i="16"/>
  <c r="BK810" i="16"/>
  <c r="AU811" i="16"/>
  <c r="CA811" i="16"/>
  <c r="BK812" i="16"/>
  <c r="AU813" i="16"/>
  <c r="CA813" i="16"/>
  <c r="BK814" i="16"/>
  <c r="AU815" i="16"/>
  <c r="CA815" i="16"/>
  <c r="BK816" i="16"/>
  <c r="AU817" i="16"/>
  <c r="CA817" i="16"/>
  <c r="BK818" i="16"/>
  <c r="AU819" i="16"/>
  <c r="CA819" i="16"/>
  <c r="BK820" i="16"/>
  <c r="AU821" i="16"/>
  <c r="CA821" i="16"/>
  <c r="BK822" i="16"/>
  <c r="AU823" i="16"/>
  <c r="CA823" i="16"/>
  <c r="BK824" i="16"/>
  <c r="AU825" i="16"/>
  <c r="CA825" i="16"/>
  <c r="BK826" i="16"/>
  <c r="AU827" i="16"/>
  <c r="CA827" i="16"/>
  <c r="BK828" i="16"/>
  <c r="AU829" i="16"/>
  <c r="CA829" i="16"/>
  <c r="BK830" i="16"/>
  <c r="AU831" i="16"/>
  <c r="CA831" i="16"/>
  <c r="BK832" i="16"/>
  <c r="AU833" i="16"/>
  <c r="CA833" i="16"/>
  <c r="AU13" i="16"/>
  <c r="CA13" i="16"/>
  <c r="BK14" i="16"/>
  <c r="AU15" i="16"/>
  <c r="CA15" i="16"/>
  <c r="AU16" i="16"/>
  <c r="CA16" i="16"/>
  <c r="BK17" i="16"/>
  <c r="AU18" i="16"/>
  <c r="CA18" i="16"/>
  <c r="BK19" i="16"/>
  <c r="BK20" i="16"/>
  <c r="AU21" i="16"/>
  <c r="CA21" i="16"/>
  <c r="BK22" i="16"/>
  <c r="AU23" i="16"/>
  <c r="CA23" i="16"/>
  <c r="BK24" i="16"/>
  <c r="AU25" i="16"/>
  <c r="CA25" i="16"/>
  <c r="BK26" i="16"/>
  <c r="AU27" i="16"/>
  <c r="CA27" i="16"/>
  <c r="BK28" i="16"/>
  <c r="AU29" i="16"/>
  <c r="CA29" i="16"/>
  <c r="BK30" i="16"/>
  <c r="AU31" i="16"/>
  <c r="CA31" i="16"/>
  <c r="BK32" i="16"/>
  <c r="BK33" i="16"/>
  <c r="AU34" i="16"/>
  <c r="CA34" i="16"/>
  <c r="BK35" i="16"/>
  <c r="AU36" i="16"/>
  <c r="CA36" i="16"/>
  <c r="BK37" i="16"/>
  <c r="AU38" i="16"/>
  <c r="CA38" i="16"/>
  <c r="BK39" i="16"/>
  <c r="AU40" i="16"/>
  <c r="CA40" i="16"/>
  <c r="BK41" i="16"/>
  <c r="AU42" i="16"/>
  <c r="CA42" i="16"/>
  <c r="BK43" i="16"/>
  <c r="AU44" i="16"/>
  <c r="CA44" i="16"/>
  <c r="BK46" i="16"/>
  <c r="AU47" i="16"/>
  <c r="CA47" i="16"/>
  <c r="BK48" i="16"/>
  <c r="AU49" i="16"/>
  <c r="CA49" i="16"/>
  <c r="BK50" i="16"/>
  <c r="AU51" i="16"/>
  <c r="CA51" i="16"/>
  <c r="BK52" i="16"/>
  <c r="AU53" i="16"/>
  <c r="CA53" i="16"/>
  <c r="BK54" i="16"/>
  <c r="AU55" i="16"/>
  <c r="CA55" i="16"/>
  <c r="BK56" i="16"/>
  <c r="AU57" i="16"/>
  <c r="CA57" i="16"/>
  <c r="BK58" i="16"/>
  <c r="AU59" i="16"/>
  <c r="CA59" i="16"/>
  <c r="BK60" i="16"/>
  <c r="AU61" i="16"/>
  <c r="CA61" i="16"/>
  <c r="BK62" i="16"/>
  <c r="AU63" i="16"/>
  <c r="CA63" i="16"/>
  <c r="BK64" i="16"/>
  <c r="AU65" i="16"/>
  <c r="CA65" i="16"/>
  <c r="BK66" i="16"/>
  <c r="AU67" i="16"/>
  <c r="CA67" i="16"/>
  <c r="BK68" i="16"/>
  <c r="AU69" i="16"/>
  <c r="CA69" i="16"/>
  <c r="BK70" i="16"/>
  <c r="AU71" i="16"/>
  <c r="CA71" i="16"/>
  <c r="BK72" i="16"/>
  <c r="AU73" i="16"/>
  <c r="CA73" i="16"/>
  <c r="BK74" i="16"/>
  <c r="AU75" i="16"/>
  <c r="CA75" i="16"/>
  <c r="BK76" i="16"/>
  <c r="AU77" i="16"/>
  <c r="CA77" i="16"/>
  <c r="BK78" i="16"/>
  <c r="AU79" i="16"/>
  <c r="CA79" i="16"/>
  <c r="BK80" i="16"/>
  <c r="AU81" i="16"/>
  <c r="CA81" i="16"/>
  <c r="BK82" i="16"/>
  <c r="AU83" i="16"/>
  <c r="CA83" i="16"/>
  <c r="BK84" i="16"/>
  <c r="AU85" i="16"/>
  <c r="CA85" i="16"/>
  <c r="BK86" i="16"/>
  <c r="AU87" i="16"/>
  <c r="CA87" i="16"/>
  <c r="BK88" i="16"/>
  <c r="AU89" i="16"/>
  <c r="CA89" i="16"/>
  <c r="BK90" i="16"/>
  <c r="AU91" i="16"/>
  <c r="CA91" i="16"/>
  <c r="BK92" i="16"/>
  <c r="AU93" i="16"/>
  <c r="CA93" i="16"/>
  <c r="BK94" i="16"/>
  <c r="AU95" i="16"/>
  <c r="CA95" i="16"/>
  <c r="BK96" i="16"/>
  <c r="AU97" i="16"/>
  <c r="CA97" i="16"/>
  <c r="BK98" i="16"/>
  <c r="AU99" i="16"/>
  <c r="CA99" i="16"/>
  <c r="BK100" i="16"/>
  <c r="AU101" i="16"/>
  <c r="CA101" i="16"/>
  <c r="BK102" i="16"/>
  <c r="AU103" i="16"/>
  <c r="CA103" i="16"/>
  <c r="BK104" i="16"/>
  <c r="AU105" i="16"/>
  <c r="CA105" i="16"/>
  <c r="BK106" i="16"/>
  <c r="AU107" i="16"/>
  <c r="CA107" i="16"/>
  <c r="BK108" i="16"/>
  <c r="AU109" i="16"/>
  <c r="CA109" i="16"/>
  <c r="BK110" i="16"/>
  <c r="AU111" i="16"/>
  <c r="CA111" i="16"/>
  <c r="BK112" i="16"/>
  <c r="AU113" i="16"/>
  <c r="CA113" i="16"/>
  <c r="BK114" i="16"/>
  <c r="AU115" i="16"/>
  <c r="CA115" i="16"/>
  <c r="BK116" i="16"/>
  <c r="AU117" i="16"/>
  <c r="CA117" i="16"/>
  <c r="BK118" i="16"/>
  <c r="AU119" i="16"/>
  <c r="CA119" i="16"/>
  <c r="BK120" i="16"/>
  <c r="AU121" i="16"/>
  <c r="CA121" i="16"/>
  <c r="BK122" i="16"/>
  <c r="AU123" i="16"/>
  <c r="CA123" i="16"/>
  <c r="BK124" i="16"/>
  <c r="AU125" i="16"/>
  <c r="CA125" i="16"/>
  <c r="BK126" i="16"/>
  <c r="AU127" i="16"/>
  <c r="CA127" i="16"/>
  <c r="BK128" i="16"/>
  <c r="AU129" i="16"/>
  <c r="CA129" i="16"/>
  <c r="BK130" i="16"/>
  <c r="AU131" i="16"/>
  <c r="CA131" i="16"/>
  <c r="BK132" i="16"/>
  <c r="AU133" i="16"/>
  <c r="CA133" i="16"/>
  <c r="BK134" i="16"/>
  <c r="AU135" i="16"/>
  <c r="CA135" i="16"/>
  <c r="BK136" i="16"/>
  <c r="AU137" i="16"/>
  <c r="CA137" i="16"/>
  <c r="BK138" i="16"/>
  <c r="AU139" i="16"/>
  <c r="CA139" i="16"/>
  <c r="BK140" i="16"/>
  <c r="AU141" i="16"/>
  <c r="CA141" i="16"/>
  <c r="BK142" i="16"/>
  <c r="AU143" i="16"/>
  <c r="CA143" i="16"/>
  <c r="BK144" i="16"/>
  <c r="AU145" i="16"/>
  <c r="CA145" i="16"/>
  <c r="BK146" i="16"/>
  <c r="AU147" i="16"/>
  <c r="CA147" i="16"/>
  <c r="BK148" i="16"/>
  <c r="AU149" i="16"/>
  <c r="CA149" i="16"/>
  <c r="BK150" i="16"/>
  <c r="AU151" i="16"/>
  <c r="CA151" i="16"/>
  <c r="BK152" i="16"/>
  <c r="AU153" i="16"/>
  <c r="CA153" i="16"/>
  <c r="BK154" i="16"/>
  <c r="AU155" i="16"/>
  <c r="CA155" i="16"/>
  <c r="BK156" i="16"/>
  <c r="AU157" i="16"/>
  <c r="CA157" i="16"/>
  <c r="BK158" i="16"/>
  <c r="AU159" i="16"/>
  <c r="CA159" i="16"/>
  <c r="BK160" i="16"/>
  <c r="AU161" i="16"/>
  <c r="CA161" i="16"/>
  <c r="BK162" i="16"/>
  <c r="AU163" i="16"/>
  <c r="CA163" i="16"/>
  <c r="BK164" i="16"/>
  <c r="AU165" i="16"/>
  <c r="CA165" i="16"/>
  <c r="BK166" i="16"/>
  <c r="AU167" i="16"/>
  <c r="CA167" i="16"/>
  <c r="BK168" i="16"/>
  <c r="AU169" i="16"/>
  <c r="CA169" i="16"/>
  <c r="BK170" i="16"/>
  <c r="AU171" i="16"/>
  <c r="CA171" i="16"/>
  <c r="BK172" i="16"/>
  <c r="AU173" i="16"/>
  <c r="CA173" i="16"/>
  <c r="BK174" i="16"/>
  <c r="AU175" i="16"/>
  <c r="CA175" i="16"/>
  <c r="BK176" i="16"/>
  <c r="AU177" i="16"/>
  <c r="CA177" i="16"/>
  <c r="BK178" i="16"/>
  <c r="AU179" i="16"/>
  <c r="CA179" i="16"/>
  <c r="BK180" i="16"/>
  <c r="AU181" i="16"/>
  <c r="CA181" i="16"/>
  <c r="BK182" i="16"/>
  <c r="AU183" i="16"/>
  <c r="CA183" i="16"/>
  <c r="BK184" i="16"/>
  <c r="AU185" i="16"/>
  <c r="CA185" i="16"/>
  <c r="BK186" i="16"/>
  <c r="AU187" i="16"/>
  <c r="CA187" i="16"/>
  <c r="BK188" i="16"/>
  <c r="AU189" i="16"/>
  <c r="CA189" i="16"/>
  <c r="BK190" i="16"/>
  <c r="AU191" i="16"/>
  <c r="CA191" i="16"/>
  <c r="BK192" i="16"/>
  <c r="Q838" i="16"/>
  <c r="Q840" i="16"/>
  <c r="Q842" i="16"/>
  <c r="Q844" i="16"/>
  <c r="Q846" i="16"/>
  <c r="Q848" i="16"/>
  <c r="Q850" i="16"/>
  <c r="Q852" i="16"/>
  <c r="Q854" i="16"/>
  <c r="Q856" i="16"/>
  <c r="Q858" i="16"/>
  <c r="Q860" i="16"/>
  <c r="Q862" i="16"/>
  <c r="Q864" i="16"/>
  <c r="Q866" i="16"/>
  <c r="Q868" i="16"/>
  <c r="Q870" i="16"/>
  <c r="Q872" i="16"/>
  <c r="Q874" i="16"/>
  <c r="Q876" i="16"/>
  <c r="Q878" i="16"/>
  <c r="Q880" i="16"/>
  <c r="Q882" i="16"/>
  <c r="Q884" i="16"/>
  <c r="Q886" i="16"/>
  <c r="Q888" i="16"/>
  <c r="Q890" i="16"/>
  <c r="Q892" i="16"/>
  <c r="Q894" i="16"/>
  <c r="Q896" i="16"/>
  <c r="Q898" i="16"/>
  <c r="Q900" i="16"/>
  <c r="Q902" i="16"/>
  <c r="Q904" i="16"/>
  <c r="Q906" i="16"/>
  <c r="Q908" i="16"/>
  <c r="Q910" i="16"/>
  <c r="Q912" i="16"/>
  <c r="Q914" i="16"/>
  <c r="Q916" i="16"/>
  <c r="Q918" i="16"/>
  <c r="Q920" i="16"/>
  <c r="Q922" i="16"/>
  <c r="Q924" i="16"/>
  <c r="Q926" i="16"/>
  <c r="Q928" i="16"/>
  <c r="Q930" i="16"/>
  <c r="Q932" i="16"/>
  <c r="Q934" i="16"/>
  <c r="Q936" i="16"/>
  <c r="Q938" i="16"/>
  <c r="Q940" i="16"/>
  <c r="Q942" i="16"/>
  <c r="Q944" i="16"/>
  <c r="Q946" i="16"/>
  <c r="Q948" i="16"/>
  <c r="Q950" i="16"/>
  <c r="Q952" i="16"/>
  <c r="Q954" i="16"/>
  <c r="Q956" i="16"/>
  <c r="Q958" i="16"/>
  <c r="Q960" i="16"/>
  <c r="Q962" i="16"/>
  <c r="Q964" i="16"/>
  <c r="Q966" i="16"/>
  <c r="Q968" i="16"/>
  <c r="Q970" i="16"/>
  <c r="Q972" i="16"/>
  <c r="Q974" i="16"/>
  <c r="Q976" i="16"/>
  <c r="Q978" i="16"/>
  <c r="Q980" i="16"/>
  <c r="Q982" i="16"/>
  <c r="Q984" i="16"/>
  <c r="Q986" i="16"/>
  <c r="Q988" i="16"/>
  <c r="Q990" i="16"/>
  <c r="Q992" i="16"/>
  <c r="Q994" i="16"/>
  <c r="Q996" i="16"/>
  <c r="Q998" i="16"/>
  <c r="Q1000" i="16"/>
  <c r="Q1002" i="16"/>
  <c r="Q1004" i="16"/>
  <c r="Q1006" i="16"/>
  <c r="Q1008" i="16"/>
  <c r="Q1010" i="16"/>
  <c r="Q1012" i="16"/>
  <c r="Q1014" i="16"/>
  <c r="Q1016" i="16"/>
  <c r="Q1018" i="16"/>
  <c r="Q1020" i="16"/>
  <c r="Q1022" i="16"/>
  <c r="Q1024" i="16"/>
  <c r="Q1026" i="16"/>
  <c r="Q1028" i="16"/>
  <c r="Q1030" i="16"/>
  <c r="Q1032" i="16"/>
  <c r="Q1034" i="16"/>
  <c r="Q1036" i="16"/>
  <c r="Q1038" i="16"/>
  <c r="Q1040" i="16"/>
  <c r="Q1042" i="16"/>
  <c r="Q1044" i="16"/>
  <c r="Q1046" i="16"/>
  <c r="Q1048" i="16"/>
  <c r="Q1050" i="16"/>
  <c r="Q1052" i="16"/>
  <c r="Q1054" i="16"/>
  <c r="Q1056" i="16"/>
  <c r="Q1060" i="16"/>
  <c r="Q1062" i="16"/>
  <c r="Q1064" i="16"/>
  <c r="Q1066" i="16"/>
  <c r="Q1068" i="16"/>
  <c r="Q1070" i="16"/>
  <c r="Q1072" i="16"/>
  <c r="Q1074" i="16"/>
  <c r="Q1076" i="16"/>
  <c r="Q1078" i="16"/>
  <c r="Q1080" i="16"/>
  <c r="Q1082" i="16"/>
  <c r="Q1084" i="16"/>
  <c r="Q1086" i="16"/>
  <c r="Q1088" i="16"/>
  <c r="Q1090" i="16"/>
  <c r="Q1092" i="16"/>
  <c r="Q1094" i="16"/>
  <c r="Q1096" i="16"/>
  <c r="Q1098" i="16"/>
  <c r="Q1100" i="16"/>
  <c r="Q1102" i="16"/>
  <c r="Q1104" i="16"/>
  <c r="Q1106" i="16"/>
  <c r="Q1108" i="16"/>
  <c r="Q1110" i="16"/>
  <c r="Q1112" i="16"/>
  <c r="Q1114" i="16"/>
  <c r="Q1116" i="16"/>
  <c r="Q1118" i="16"/>
  <c r="Q1120" i="16"/>
  <c r="Q1122" i="16"/>
  <c r="Q1124" i="16"/>
  <c r="Q836" i="16"/>
  <c r="Q1069" i="16"/>
  <c r="Q1071" i="16"/>
  <c r="Q1073" i="16"/>
  <c r="Q1075" i="16"/>
  <c r="Q1077" i="16"/>
  <c r="Q1079" i="16"/>
  <c r="Q1085" i="16"/>
  <c r="Q1089" i="16"/>
  <c r="Q1091" i="16"/>
  <c r="Q1093" i="16"/>
  <c r="Q1103" i="16"/>
  <c r="Q1107" i="16"/>
  <c r="Q1111" i="16"/>
  <c r="Q1117" i="16"/>
  <c r="Q837" i="16"/>
  <c r="Q839" i="16"/>
  <c r="Q841" i="16"/>
  <c r="Q843" i="16"/>
  <c r="Q845" i="16"/>
  <c r="Q847" i="16"/>
  <c r="Q849" i="16"/>
  <c r="Q851" i="16"/>
  <c r="Q853" i="16"/>
  <c r="Q855" i="16"/>
  <c r="Q857" i="16"/>
  <c r="Q859" i="16"/>
  <c r="Q861" i="16"/>
  <c r="Q863" i="16"/>
  <c r="Q865" i="16"/>
  <c r="Q867" i="16"/>
  <c r="Q869" i="16"/>
  <c r="Q871" i="16"/>
  <c r="Q873" i="16"/>
  <c r="Q875" i="16"/>
  <c r="Q877" i="16"/>
  <c r="Q879" i="16"/>
  <c r="Q881" i="16"/>
  <c r="Q883" i="16"/>
  <c r="Q885" i="16"/>
  <c r="Q887" i="16"/>
  <c r="Q889" i="16"/>
  <c r="Q891" i="16"/>
  <c r="Q893" i="16"/>
  <c r="Q895" i="16"/>
  <c r="Q897" i="16"/>
  <c r="Q899" i="16"/>
  <c r="Q901" i="16"/>
  <c r="Q903" i="16"/>
  <c r="Q905" i="16"/>
  <c r="Q907" i="16"/>
  <c r="Q909" i="16"/>
  <c r="Q911" i="16"/>
  <c r="Q913" i="16"/>
  <c r="Q915" i="16"/>
  <c r="Q917" i="16"/>
  <c r="Q919" i="16"/>
  <c r="Q921" i="16"/>
  <c r="Q923" i="16"/>
  <c r="Q925" i="16"/>
  <c r="Q927" i="16"/>
  <c r="Q929" i="16"/>
  <c r="Q931" i="16"/>
  <c r="Q933" i="16"/>
  <c r="Q935" i="16"/>
  <c r="Q937" i="16"/>
  <c r="Q939" i="16"/>
  <c r="Q941" i="16"/>
  <c r="Q943" i="16"/>
  <c r="Q945" i="16"/>
  <c r="Q947" i="16"/>
  <c r="Q949" i="16"/>
  <c r="Q951" i="16"/>
  <c r="Q953" i="16"/>
  <c r="Q955" i="16"/>
  <c r="Q957" i="16"/>
  <c r="Q959" i="16"/>
  <c r="Q961" i="16"/>
  <c r="Q963" i="16"/>
  <c r="Q965" i="16"/>
  <c r="Q967" i="16"/>
  <c r="Q969" i="16"/>
  <c r="Q971" i="16"/>
  <c r="Q973" i="16"/>
  <c r="Q975" i="16"/>
  <c r="Q977" i="16"/>
  <c r="Q979" i="16"/>
  <c r="Q981" i="16"/>
  <c r="Q983" i="16"/>
  <c r="Q985" i="16"/>
  <c r="Q987" i="16"/>
  <c r="Q989" i="16"/>
  <c r="Q991" i="16"/>
  <c r="Q993" i="16"/>
  <c r="Q995" i="16"/>
  <c r="Q997" i="16"/>
  <c r="Q999" i="16"/>
  <c r="Q1001" i="16"/>
  <c r="Q1003" i="16"/>
  <c r="Q1005" i="16"/>
  <c r="Q1007" i="16"/>
  <c r="Q1009" i="16"/>
  <c r="Q1011" i="16"/>
  <c r="Q1013" i="16"/>
  <c r="Q1015" i="16"/>
  <c r="Q1017" i="16"/>
  <c r="Q1019" i="16"/>
  <c r="Q1021" i="16"/>
  <c r="Q1023" i="16"/>
  <c r="Q1025" i="16"/>
  <c r="Q1027" i="16"/>
  <c r="Q1029" i="16"/>
  <c r="Q1031" i="16"/>
  <c r="Q1033" i="16"/>
  <c r="Q1035" i="16"/>
  <c r="Q1037" i="16"/>
  <c r="Q1039" i="16"/>
  <c r="Q1041" i="16"/>
  <c r="Q1043" i="16"/>
  <c r="Q1045" i="16"/>
  <c r="Q1047" i="16"/>
  <c r="Q1049" i="16"/>
  <c r="Q1051" i="16"/>
  <c r="Q1053" i="16"/>
  <c r="Q1055" i="16"/>
  <c r="Q1057" i="16"/>
  <c r="Q1059" i="16"/>
  <c r="Q1061" i="16"/>
  <c r="Q1063" i="16"/>
  <c r="Q1065" i="16"/>
  <c r="Q1067" i="16"/>
  <c r="Q1081" i="16"/>
  <c r="Q1083" i="16"/>
  <c r="Q1087" i="16"/>
  <c r="Q1095" i="16"/>
  <c r="Q1097" i="16"/>
  <c r="Q1099" i="16"/>
  <c r="Q1101" i="16"/>
  <c r="Q1105" i="16"/>
  <c r="Q1109" i="16"/>
  <c r="Q1113" i="16"/>
  <c r="Q1115" i="16"/>
  <c r="Q1119" i="16"/>
  <c r="Q1121" i="16"/>
  <c r="Q1123" i="16"/>
  <c r="Q1125" i="16"/>
  <c r="X1125" i="16"/>
  <c r="AE1125" i="16"/>
  <c r="AG1125" i="16"/>
  <c r="AC1125" i="16"/>
  <c r="N1124" i="16"/>
  <c r="U1124" i="16"/>
  <c r="X1123" i="16"/>
  <c r="AE1123" i="16"/>
  <c r="AG1123" i="16"/>
  <c r="AC1123" i="16"/>
  <c r="N1122" i="16"/>
  <c r="U1122" i="16"/>
  <c r="X1121" i="16"/>
  <c r="AE1121" i="16"/>
  <c r="AG1121" i="16"/>
  <c r="AC1121" i="16"/>
  <c r="N1120" i="16"/>
  <c r="U1120" i="16"/>
  <c r="X1119" i="16"/>
  <c r="AE1119" i="16"/>
  <c r="AG1119" i="16"/>
  <c r="AC1119" i="16"/>
  <c r="N1118" i="16"/>
  <c r="U1118" i="16"/>
  <c r="X1117" i="16"/>
  <c r="AG1117" i="16"/>
  <c r="AC1117" i="16"/>
  <c r="AE1117" i="16"/>
  <c r="U1116" i="16"/>
  <c r="N1116" i="16"/>
  <c r="X1115" i="16"/>
  <c r="AG1115" i="16"/>
  <c r="AC1115" i="16"/>
  <c r="AE1115" i="16"/>
  <c r="N1114" i="16"/>
  <c r="U1114" i="16"/>
  <c r="X1113" i="16"/>
  <c r="AG1113" i="16"/>
  <c r="AC1113" i="16"/>
  <c r="AE1113" i="16"/>
  <c r="N1112" i="16"/>
  <c r="U1112" i="16"/>
  <c r="X1111" i="16"/>
  <c r="AE1111" i="16"/>
  <c r="AG1111" i="16"/>
  <c r="AC1111" i="16"/>
  <c r="U1110" i="16"/>
  <c r="N1110" i="16"/>
  <c r="X1109" i="16"/>
  <c r="AG1109" i="16"/>
  <c r="AC1109" i="16"/>
  <c r="AE1109" i="16"/>
  <c r="N1108" i="16"/>
  <c r="U1108" i="16"/>
  <c r="X1107" i="16"/>
  <c r="AG1107" i="16"/>
  <c r="AC1107" i="16"/>
  <c r="AE1107" i="16"/>
  <c r="U1106" i="16"/>
  <c r="N1106" i="16"/>
  <c r="X1105" i="16"/>
  <c r="AE1105" i="16"/>
  <c r="AG1105" i="16"/>
  <c r="AC1105" i="16"/>
  <c r="N1104" i="16"/>
  <c r="U1104" i="16"/>
  <c r="X1103" i="16"/>
  <c r="AG1103" i="16"/>
  <c r="AC1103" i="16"/>
  <c r="AE1103" i="16"/>
  <c r="U1102" i="16"/>
  <c r="N1102" i="16"/>
  <c r="X1101" i="16"/>
  <c r="AG1101" i="16"/>
  <c r="AC1101" i="16"/>
  <c r="AE1101" i="16"/>
  <c r="N1100" i="16"/>
  <c r="U1100" i="16"/>
  <c r="X1099" i="16"/>
  <c r="AE1099" i="16"/>
  <c r="AG1099" i="16"/>
  <c r="AC1099" i="16"/>
  <c r="N1098" i="16"/>
  <c r="U1098" i="16"/>
  <c r="X1097" i="16"/>
  <c r="AE1097" i="16"/>
  <c r="AG1097" i="16"/>
  <c r="AC1097" i="16"/>
  <c r="N1096" i="16"/>
  <c r="U1096" i="16"/>
  <c r="X1095" i="16"/>
  <c r="AG1095" i="16"/>
  <c r="AC1095" i="16"/>
  <c r="AE1095" i="16"/>
  <c r="N1094" i="16"/>
  <c r="U1094" i="16"/>
  <c r="X1093" i="16"/>
  <c r="AE1093" i="16"/>
  <c r="AG1093" i="16"/>
  <c r="AC1093" i="16"/>
  <c r="U1092" i="16"/>
  <c r="N1092" i="16"/>
  <c r="X1091" i="16"/>
  <c r="AE1091" i="16"/>
  <c r="AG1091" i="16"/>
  <c r="AC1091" i="16"/>
  <c r="U1090" i="16"/>
  <c r="N1090" i="16"/>
  <c r="X1089" i="16"/>
  <c r="AG1089" i="16"/>
  <c r="AC1089" i="16"/>
  <c r="AE1089" i="16"/>
  <c r="U1088" i="16"/>
  <c r="N1088" i="16"/>
  <c r="X1087" i="16"/>
  <c r="AE1087" i="16"/>
  <c r="AG1087" i="16"/>
  <c r="AC1087" i="16"/>
  <c r="N1086" i="16"/>
  <c r="U1086" i="16"/>
  <c r="X1085" i="16"/>
  <c r="AE1085" i="16"/>
  <c r="AG1085" i="16"/>
  <c r="AC1085" i="16"/>
  <c r="U1084" i="16"/>
  <c r="N1084" i="16"/>
  <c r="X1083" i="16"/>
  <c r="AE1083" i="16"/>
  <c r="AG1083" i="16"/>
  <c r="AC1083" i="16"/>
  <c r="N1082" i="16"/>
  <c r="U1082" i="16"/>
  <c r="X1081" i="16"/>
  <c r="AE1081" i="16"/>
  <c r="AG1081" i="16"/>
  <c r="AC1081" i="16"/>
  <c r="N1080" i="16"/>
  <c r="U1080" i="16"/>
  <c r="X1079" i="16"/>
  <c r="AG1079" i="16"/>
  <c r="AC1079" i="16"/>
  <c r="AE1079" i="16"/>
  <c r="U1078" i="16"/>
  <c r="N1078" i="16"/>
  <c r="X1077" i="16"/>
  <c r="AG1077" i="16"/>
  <c r="AC1077" i="16"/>
  <c r="AE1077" i="16"/>
  <c r="U1076" i="16"/>
  <c r="N1076" i="16"/>
  <c r="X1075" i="16"/>
  <c r="AE1075" i="16"/>
  <c r="AG1075" i="16"/>
  <c r="AC1075" i="16"/>
  <c r="U1074" i="16"/>
  <c r="N1074" i="16"/>
  <c r="X1073" i="16"/>
  <c r="AG1073" i="16"/>
  <c r="AC1073" i="16"/>
  <c r="AE1073" i="16"/>
  <c r="U1072" i="16"/>
  <c r="N1072" i="16"/>
  <c r="X1071" i="16"/>
  <c r="AE1071" i="16"/>
  <c r="AG1071" i="16"/>
  <c r="AC1071" i="16"/>
  <c r="U1070" i="16"/>
  <c r="N1070" i="16"/>
  <c r="X1069" i="16"/>
  <c r="AG1069" i="16"/>
  <c r="AC1069" i="16"/>
  <c r="AE1069" i="16"/>
  <c r="U1068" i="16"/>
  <c r="N1068" i="16"/>
  <c r="X1067" i="16"/>
  <c r="AG1067" i="16"/>
  <c r="AC1067" i="16"/>
  <c r="AE1067" i="16"/>
  <c r="N1066" i="16"/>
  <c r="U1066" i="16"/>
  <c r="X1065" i="16"/>
  <c r="AG1065" i="16"/>
  <c r="AC1065" i="16"/>
  <c r="AE1065" i="16"/>
  <c r="U1064" i="16"/>
  <c r="N1064" i="16"/>
  <c r="X1063" i="16"/>
  <c r="AG1063" i="16"/>
  <c r="AC1063" i="16"/>
  <c r="AE1063" i="16"/>
  <c r="N1062" i="16"/>
  <c r="U1062" i="16"/>
  <c r="X1061" i="16"/>
  <c r="AG1061" i="16"/>
  <c r="AC1061" i="16"/>
  <c r="AE1061" i="16"/>
  <c r="N1060" i="16"/>
  <c r="U1060" i="16"/>
  <c r="X1059" i="16"/>
  <c r="AG1059" i="16"/>
  <c r="AC1059" i="16"/>
  <c r="AE1059" i="16"/>
  <c r="X1057" i="16"/>
  <c r="AG1057" i="16"/>
  <c r="AC1057" i="16"/>
  <c r="AE1057" i="16"/>
  <c r="N1056" i="16"/>
  <c r="U1056" i="16"/>
  <c r="X1055" i="16"/>
  <c r="AG1055" i="16"/>
  <c r="AC1055" i="16"/>
  <c r="AE1055" i="16"/>
  <c r="N1054" i="16"/>
  <c r="U1054" i="16"/>
  <c r="X1053" i="16"/>
  <c r="AG1053" i="16"/>
  <c r="AC1053" i="16"/>
  <c r="AE1053" i="16"/>
  <c r="N1052" i="16"/>
  <c r="U1052" i="16"/>
  <c r="X1051" i="16"/>
  <c r="AG1051" i="16"/>
  <c r="AC1051" i="16"/>
  <c r="AE1051" i="16"/>
  <c r="N1050" i="16"/>
  <c r="U1050" i="16"/>
  <c r="X1049" i="16"/>
  <c r="AG1049" i="16"/>
  <c r="AC1049" i="16"/>
  <c r="AE1049" i="16"/>
  <c r="N1048" i="16"/>
  <c r="U1048" i="16"/>
  <c r="X1047" i="16"/>
  <c r="AG1047" i="16"/>
  <c r="AC1047" i="16"/>
  <c r="AE1047" i="16"/>
  <c r="N1046" i="16"/>
  <c r="U1046" i="16"/>
  <c r="X1045" i="16"/>
  <c r="AG1045" i="16"/>
  <c r="AC1045" i="16"/>
  <c r="AE1045" i="16"/>
  <c r="N1044" i="16"/>
  <c r="U1044" i="16"/>
  <c r="X1043" i="16"/>
  <c r="AG1043" i="16"/>
  <c r="AC1043" i="16"/>
  <c r="AE1043" i="16"/>
  <c r="N1042" i="16"/>
  <c r="U1042" i="16"/>
  <c r="X1041" i="16"/>
  <c r="AG1041" i="16"/>
  <c r="AC1041" i="16"/>
  <c r="AE1041" i="16"/>
  <c r="N1040" i="16"/>
  <c r="U1040" i="16"/>
  <c r="X1039" i="16"/>
  <c r="AG1039" i="16"/>
  <c r="AC1039" i="16"/>
  <c r="AE1039" i="16"/>
  <c r="N1038" i="16"/>
  <c r="U1038" i="16"/>
  <c r="X1037" i="16"/>
  <c r="AE1037" i="16"/>
  <c r="AG1037" i="16"/>
  <c r="AC1037" i="16"/>
  <c r="N1036" i="16"/>
  <c r="U1036" i="16"/>
  <c r="X1035" i="16"/>
  <c r="AG1035" i="16"/>
  <c r="AC1035" i="16"/>
  <c r="AE1035" i="16"/>
  <c r="N1034" i="16"/>
  <c r="U1034" i="16"/>
  <c r="X1033" i="16"/>
  <c r="AE1033" i="16"/>
  <c r="AG1033" i="16"/>
  <c r="AC1033" i="16"/>
  <c r="N1032" i="16"/>
  <c r="U1032" i="16"/>
  <c r="X1031" i="16"/>
  <c r="AG1031" i="16"/>
  <c r="AC1031" i="16"/>
  <c r="AE1031" i="16"/>
  <c r="N1030" i="16"/>
  <c r="U1030" i="16"/>
  <c r="X1029" i="16"/>
  <c r="AG1029" i="16"/>
  <c r="AC1029" i="16"/>
  <c r="AE1029" i="16"/>
  <c r="N1028" i="16"/>
  <c r="U1028" i="16"/>
  <c r="X1027" i="16"/>
  <c r="AE1027" i="16"/>
  <c r="AG1027" i="16"/>
  <c r="AC1027" i="16"/>
  <c r="N1026" i="16"/>
  <c r="U1026" i="16"/>
  <c r="X1025" i="16"/>
  <c r="AE1025" i="16"/>
  <c r="AG1025" i="16"/>
  <c r="AC1025" i="16"/>
  <c r="N1024" i="16"/>
  <c r="U1024" i="16"/>
  <c r="X1023" i="16"/>
  <c r="AE1023" i="16"/>
  <c r="AG1023" i="16"/>
  <c r="AC1023" i="16"/>
  <c r="N1022" i="16"/>
  <c r="U1022" i="16"/>
  <c r="X1021" i="16"/>
  <c r="AE1021" i="16"/>
  <c r="AG1021" i="16"/>
  <c r="AC1021" i="16"/>
  <c r="N1020" i="16"/>
  <c r="U1020" i="16"/>
  <c r="X1019" i="16"/>
  <c r="AE1019" i="16"/>
  <c r="AG1019" i="16"/>
  <c r="AC1019" i="16"/>
  <c r="N1018" i="16"/>
  <c r="U1018" i="16"/>
  <c r="X1017" i="16"/>
  <c r="AE1017" i="16"/>
  <c r="AG1017" i="16"/>
  <c r="AC1017" i="16"/>
  <c r="N1016" i="16"/>
  <c r="U1016" i="16"/>
  <c r="X1015" i="16"/>
  <c r="AE1015" i="16"/>
  <c r="AG1015" i="16"/>
  <c r="AC1015" i="16"/>
  <c r="N1014" i="16"/>
  <c r="U1014" i="16"/>
  <c r="X1013" i="16"/>
  <c r="AG1013" i="16"/>
  <c r="AC1013" i="16"/>
  <c r="AE1013" i="16"/>
  <c r="N1012" i="16"/>
  <c r="U1012" i="16"/>
  <c r="X1011" i="16"/>
  <c r="AG1011" i="16"/>
  <c r="AC1011" i="16"/>
  <c r="AE1011" i="16"/>
  <c r="N1010" i="16"/>
  <c r="U1010" i="16"/>
  <c r="X1009" i="16"/>
  <c r="AE1009" i="16"/>
  <c r="AG1009" i="16"/>
  <c r="AC1009" i="16"/>
  <c r="N1008" i="16"/>
  <c r="U1008" i="16"/>
  <c r="X1007" i="16"/>
  <c r="AE1007" i="16"/>
  <c r="AG1007" i="16"/>
  <c r="AC1007" i="16"/>
  <c r="N1006" i="16"/>
  <c r="U1006" i="16"/>
  <c r="X1005" i="16"/>
  <c r="AG1005" i="16"/>
  <c r="AC1005" i="16"/>
  <c r="AE1005" i="16"/>
  <c r="N1004" i="16"/>
  <c r="U1004" i="16"/>
  <c r="X1003" i="16"/>
  <c r="AE1003" i="16"/>
  <c r="AG1003" i="16"/>
  <c r="AC1003" i="16"/>
  <c r="N1002" i="16"/>
  <c r="U1002" i="16"/>
  <c r="X1001" i="16"/>
  <c r="AG1001" i="16"/>
  <c r="AC1001" i="16"/>
  <c r="AE1001" i="16"/>
  <c r="N1000" i="16"/>
  <c r="U1000" i="16"/>
  <c r="X999" i="16"/>
  <c r="AG999" i="16"/>
  <c r="AC999" i="16"/>
  <c r="AE999" i="16"/>
  <c r="N998" i="16"/>
  <c r="U998" i="16"/>
  <c r="X997" i="16"/>
  <c r="AE997" i="16"/>
  <c r="AG997" i="16"/>
  <c r="AC997" i="16"/>
  <c r="N996" i="16"/>
  <c r="U996" i="16"/>
  <c r="X995" i="16"/>
  <c r="AE995" i="16"/>
  <c r="AG995" i="16"/>
  <c r="AC995" i="16"/>
  <c r="N994" i="16"/>
  <c r="U994" i="16"/>
  <c r="X993" i="16"/>
  <c r="AE993" i="16"/>
  <c r="AG993" i="16"/>
  <c r="AC993" i="16"/>
  <c r="N992" i="16"/>
  <c r="U992" i="16"/>
  <c r="X991" i="16"/>
  <c r="AG991" i="16"/>
  <c r="AC991" i="16"/>
  <c r="AE991" i="16"/>
  <c r="N990" i="16"/>
  <c r="U990" i="16"/>
  <c r="X989" i="16"/>
  <c r="AG989" i="16"/>
  <c r="AC989" i="16"/>
  <c r="AE989" i="16"/>
  <c r="N988" i="16"/>
  <c r="U988" i="16"/>
  <c r="X987" i="16"/>
  <c r="AG987" i="16"/>
  <c r="AC987" i="16"/>
  <c r="AE987" i="16"/>
  <c r="N986" i="16"/>
  <c r="U986" i="16"/>
  <c r="X985" i="16"/>
  <c r="AE985" i="16"/>
  <c r="AG985" i="16"/>
  <c r="AC985" i="16"/>
  <c r="N984" i="16"/>
  <c r="U984" i="16"/>
  <c r="X983" i="16"/>
  <c r="AE983" i="16"/>
  <c r="AG983" i="16"/>
  <c r="AC983" i="16"/>
  <c r="N982" i="16"/>
  <c r="U982" i="16"/>
  <c r="X981" i="16"/>
  <c r="AE981" i="16"/>
  <c r="AG981" i="16"/>
  <c r="AC981" i="16"/>
  <c r="N980" i="16"/>
  <c r="U980" i="16"/>
  <c r="X979" i="16"/>
  <c r="AG979" i="16"/>
  <c r="AC979" i="16"/>
  <c r="AE979" i="16"/>
  <c r="N978" i="16"/>
  <c r="U978" i="16"/>
  <c r="X977" i="16"/>
  <c r="AE977" i="16"/>
  <c r="AG977" i="16"/>
  <c r="AC977" i="16"/>
  <c r="N976" i="16"/>
  <c r="U976" i="16"/>
  <c r="X975" i="16"/>
  <c r="AE975" i="16"/>
  <c r="AG975" i="16"/>
  <c r="AC975" i="16"/>
  <c r="N974" i="16"/>
  <c r="U974" i="16"/>
  <c r="X973" i="16"/>
  <c r="AE973" i="16"/>
  <c r="AG973" i="16"/>
  <c r="AC973" i="16"/>
  <c r="N972" i="16"/>
  <c r="U972" i="16"/>
  <c r="X971" i="16"/>
  <c r="AG971" i="16"/>
  <c r="AC971" i="16"/>
  <c r="AE971" i="16"/>
  <c r="N970" i="16"/>
  <c r="U970" i="16"/>
  <c r="X969" i="16"/>
  <c r="AG969" i="16"/>
  <c r="AC969" i="16"/>
  <c r="AE969" i="16"/>
  <c r="N968" i="16"/>
  <c r="U968" i="16"/>
  <c r="X967" i="16"/>
  <c r="AE967" i="16"/>
  <c r="AG967" i="16"/>
  <c r="AC967" i="16"/>
  <c r="N966" i="16"/>
  <c r="U966" i="16"/>
  <c r="X965" i="16"/>
  <c r="AG965" i="16"/>
  <c r="AC965" i="16"/>
  <c r="AE965" i="16"/>
  <c r="N964" i="16"/>
  <c r="U964" i="16"/>
  <c r="X963" i="16"/>
  <c r="AE963" i="16"/>
  <c r="AG963" i="16"/>
  <c r="AC963" i="16"/>
  <c r="N962" i="16"/>
  <c r="U962" i="16"/>
  <c r="X961" i="16"/>
  <c r="AE961" i="16"/>
  <c r="AG961" i="16"/>
  <c r="AC961" i="16"/>
  <c r="N960" i="16"/>
  <c r="U960" i="16"/>
  <c r="X959" i="16"/>
  <c r="AG959" i="16"/>
  <c r="AC959" i="16"/>
  <c r="AE959" i="16"/>
  <c r="N958" i="16"/>
  <c r="U958" i="16"/>
  <c r="X957" i="16"/>
  <c r="AE957" i="16"/>
  <c r="AG957" i="16"/>
  <c r="AC957" i="16"/>
  <c r="N956" i="16"/>
  <c r="U956" i="16"/>
  <c r="X955" i="16"/>
  <c r="AE955" i="16"/>
  <c r="AG955" i="16"/>
  <c r="AC955" i="16"/>
  <c r="N954" i="16"/>
  <c r="U954" i="16"/>
  <c r="X953" i="16"/>
  <c r="AE953" i="16"/>
  <c r="AG953" i="16"/>
  <c r="AC953" i="16"/>
  <c r="N952" i="16"/>
  <c r="U952" i="16"/>
  <c r="X951" i="16"/>
  <c r="AE951" i="16"/>
  <c r="AG951" i="16"/>
  <c r="AC951" i="16"/>
  <c r="N950" i="16"/>
  <c r="U950" i="16"/>
  <c r="X949" i="16"/>
  <c r="AE949" i="16"/>
  <c r="AG949" i="16"/>
  <c r="AC949" i="16"/>
  <c r="N948" i="16"/>
  <c r="U948" i="16"/>
  <c r="X947" i="16"/>
  <c r="AE947" i="16"/>
  <c r="AG947" i="16"/>
  <c r="AC947" i="16"/>
  <c r="N946" i="16"/>
  <c r="U946" i="16"/>
  <c r="X945" i="16"/>
  <c r="AE945" i="16"/>
  <c r="AG945" i="16"/>
  <c r="AC945" i="16"/>
  <c r="N944" i="16"/>
  <c r="U944" i="16"/>
  <c r="X943" i="16"/>
  <c r="AG943" i="16"/>
  <c r="AC943" i="16"/>
  <c r="AE943" i="16"/>
  <c r="N942" i="16"/>
  <c r="U942" i="16"/>
  <c r="X941" i="16"/>
  <c r="AG941" i="16"/>
  <c r="AC941" i="16"/>
  <c r="AE941" i="16"/>
  <c r="N940" i="16"/>
  <c r="U940" i="16"/>
  <c r="X939" i="16"/>
  <c r="AG939" i="16"/>
  <c r="AC939" i="16"/>
  <c r="AE939" i="16"/>
  <c r="N938" i="16"/>
  <c r="U938" i="16"/>
  <c r="X937" i="16"/>
  <c r="AG937" i="16"/>
  <c r="AC937" i="16"/>
  <c r="AE937" i="16"/>
  <c r="N936" i="16"/>
  <c r="U936" i="16"/>
  <c r="X935" i="16"/>
  <c r="AE935" i="16"/>
  <c r="AG935" i="16"/>
  <c r="AC935" i="16"/>
  <c r="N934" i="16"/>
  <c r="U934" i="16"/>
  <c r="X933" i="16"/>
  <c r="AE933" i="16"/>
  <c r="AG933" i="16"/>
  <c r="AC933" i="16"/>
  <c r="N932" i="16"/>
  <c r="U932" i="16"/>
  <c r="X931" i="16"/>
  <c r="AE931" i="16"/>
  <c r="AG931" i="16"/>
  <c r="AC931" i="16"/>
  <c r="N930" i="16"/>
  <c r="U930" i="16"/>
  <c r="X929" i="16"/>
  <c r="AG929" i="16"/>
  <c r="AC929" i="16"/>
  <c r="AE929" i="16"/>
  <c r="N928" i="16"/>
  <c r="U928" i="16"/>
  <c r="X927" i="16"/>
  <c r="AE927" i="16"/>
  <c r="AG927" i="16"/>
  <c r="AC927" i="16"/>
  <c r="N926" i="16"/>
  <c r="U926" i="16"/>
  <c r="X925" i="16"/>
  <c r="AE925" i="16"/>
  <c r="AG925" i="16"/>
  <c r="AC925" i="16"/>
  <c r="N924" i="16"/>
  <c r="U924" i="16"/>
  <c r="X923" i="16"/>
  <c r="AE923" i="16"/>
  <c r="AG923" i="16"/>
  <c r="AC923" i="16"/>
  <c r="N922" i="16"/>
  <c r="U922" i="16"/>
  <c r="X921" i="16"/>
  <c r="AG921" i="16"/>
  <c r="AC921" i="16"/>
  <c r="AE921" i="16"/>
  <c r="N920" i="16"/>
  <c r="U920" i="16"/>
  <c r="X919" i="16"/>
  <c r="AE919" i="16"/>
  <c r="AG919" i="16"/>
  <c r="AC919" i="16"/>
  <c r="N918" i="16"/>
  <c r="U918" i="16"/>
  <c r="X917" i="16"/>
  <c r="AE917" i="16"/>
  <c r="AG917" i="16"/>
  <c r="AC917" i="16"/>
  <c r="N916" i="16"/>
  <c r="U916" i="16"/>
  <c r="X915" i="16"/>
  <c r="AG915" i="16"/>
  <c r="AC915" i="16"/>
  <c r="AE915" i="16"/>
  <c r="N914" i="16"/>
  <c r="U914" i="16"/>
  <c r="X913" i="16"/>
  <c r="AE913" i="16"/>
  <c r="AG913" i="16"/>
  <c r="AC913" i="16"/>
  <c r="N912" i="16"/>
  <c r="U912" i="16"/>
  <c r="X911" i="16"/>
  <c r="AE911" i="16"/>
  <c r="AG911" i="16"/>
  <c r="AC911" i="16"/>
  <c r="N910" i="16"/>
  <c r="U910" i="16"/>
  <c r="X909" i="16"/>
  <c r="AG909" i="16"/>
  <c r="AC909" i="16"/>
  <c r="AE909" i="16"/>
  <c r="N908" i="16"/>
  <c r="U908" i="16"/>
  <c r="X907" i="16"/>
  <c r="AE907" i="16"/>
  <c r="AG907" i="16"/>
  <c r="AC907" i="16"/>
  <c r="N906" i="16"/>
  <c r="U906" i="16"/>
  <c r="X905" i="16"/>
  <c r="AG905" i="16"/>
  <c r="AC905" i="16"/>
  <c r="AE905" i="16"/>
  <c r="N904" i="16"/>
  <c r="U904" i="16"/>
  <c r="X903" i="16"/>
  <c r="AE903" i="16"/>
  <c r="AG903" i="16"/>
  <c r="AC903" i="16"/>
  <c r="N902" i="16"/>
  <c r="U902" i="16"/>
  <c r="X901" i="16"/>
  <c r="AG901" i="16"/>
  <c r="AC901" i="16"/>
  <c r="AE901" i="16"/>
  <c r="N900" i="16"/>
  <c r="U900" i="16"/>
  <c r="X899" i="16"/>
  <c r="AG899" i="16"/>
  <c r="AC899" i="16"/>
  <c r="AE899" i="16"/>
  <c r="N898" i="16"/>
  <c r="U898" i="16"/>
  <c r="X897" i="16"/>
  <c r="AE897" i="16"/>
  <c r="AG897" i="16"/>
  <c r="AC897" i="16"/>
  <c r="N896" i="16"/>
  <c r="U896" i="16"/>
  <c r="X895" i="16"/>
  <c r="AE895" i="16"/>
  <c r="AG895" i="16"/>
  <c r="AC895" i="16"/>
  <c r="N894" i="16"/>
  <c r="U894" i="16"/>
  <c r="X893" i="16"/>
  <c r="AE893" i="16"/>
  <c r="AG893" i="16"/>
  <c r="AC893" i="16"/>
  <c r="N892" i="16"/>
  <c r="U892" i="16"/>
  <c r="X891" i="16"/>
  <c r="AG891" i="16"/>
  <c r="AC891" i="16"/>
  <c r="AE891" i="16"/>
  <c r="N890" i="16"/>
  <c r="U890" i="16"/>
  <c r="X889" i="16"/>
  <c r="AG889" i="16"/>
  <c r="AC889" i="16"/>
  <c r="AE889" i="16"/>
  <c r="N888" i="16"/>
  <c r="U888" i="16"/>
  <c r="X887" i="16"/>
  <c r="AG887" i="16"/>
  <c r="AC887" i="16"/>
  <c r="AE887" i="16"/>
  <c r="N886" i="16"/>
  <c r="U886" i="16"/>
  <c r="X885" i="16"/>
  <c r="AG885" i="16"/>
  <c r="AC885" i="16"/>
  <c r="AE885" i="16"/>
  <c r="N884" i="16"/>
  <c r="U884" i="16"/>
  <c r="X883" i="16"/>
  <c r="AG883" i="16"/>
  <c r="AC883" i="16"/>
  <c r="AE883" i="16"/>
  <c r="N882" i="16"/>
  <c r="U882" i="16"/>
  <c r="X881" i="16"/>
  <c r="AG881" i="16"/>
  <c r="AC881" i="16"/>
  <c r="AE881" i="16"/>
  <c r="N880" i="16"/>
  <c r="U880" i="16"/>
  <c r="X879" i="16"/>
  <c r="AG879" i="16"/>
  <c r="AC879" i="16"/>
  <c r="AE879" i="16"/>
  <c r="N878" i="16"/>
  <c r="U878" i="16"/>
  <c r="X877" i="16"/>
  <c r="AG877" i="16"/>
  <c r="AC877" i="16"/>
  <c r="AE877" i="16"/>
  <c r="N876" i="16"/>
  <c r="U876" i="16"/>
  <c r="X875" i="16"/>
  <c r="AG875" i="16"/>
  <c r="AC875" i="16"/>
  <c r="AE875" i="16"/>
  <c r="N874" i="16"/>
  <c r="U874" i="16"/>
  <c r="X873" i="16"/>
  <c r="AG873" i="16"/>
  <c r="AC873" i="16"/>
  <c r="AE873" i="16"/>
  <c r="N872" i="16"/>
  <c r="U872" i="16"/>
  <c r="X871" i="16"/>
  <c r="AG871" i="16"/>
  <c r="AC871" i="16"/>
  <c r="AE871" i="16"/>
  <c r="N870" i="16"/>
  <c r="U870" i="16"/>
  <c r="X869" i="16"/>
  <c r="AG869" i="16"/>
  <c r="AC869" i="16"/>
  <c r="AE869" i="16"/>
  <c r="N868" i="16"/>
  <c r="U868" i="16"/>
  <c r="X867" i="16"/>
  <c r="AG867" i="16"/>
  <c r="AC867" i="16"/>
  <c r="AE867" i="16"/>
  <c r="N866" i="16"/>
  <c r="U866" i="16"/>
  <c r="X865" i="16"/>
  <c r="AG865" i="16"/>
  <c r="AC865" i="16"/>
  <c r="AE865" i="16"/>
  <c r="N864" i="16"/>
  <c r="U864" i="16"/>
  <c r="X863" i="16"/>
  <c r="AG863" i="16"/>
  <c r="AC863" i="16"/>
  <c r="AE863" i="16"/>
  <c r="N862" i="16"/>
  <c r="U862" i="16"/>
  <c r="X861" i="16"/>
  <c r="AG861" i="16"/>
  <c r="AC861" i="16"/>
  <c r="AE861" i="16"/>
  <c r="N860" i="16"/>
  <c r="U860" i="16"/>
  <c r="X859" i="16"/>
  <c r="AE859" i="16"/>
  <c r="AG859" i="16"/>
  <c r="AC859" i="16"/>
  <c r="N858" i="16"/>
  <c r="U858" i="16"/>
  <c r="X857" i="16"/>
  <c r="AE857" i="16"/>
  <c r="AG857" i="16"/>
  <c r="AC857" i="16"/>
  <c r="N856" i="16"/>
  <c r="U856" i="16"/>
  <c r="X855" i="16"/>
  <c r="AE855" i="16"/>
  <c r="AG855" i="16"/>
  <c r="AC855" i="16"/>
  <c r="N854" i="16"/>
  <c r="U854" i="16"/>
  <c r="X853" i="16"/>
  <c r="AE853" i="16"/>
  <c r="AG853" i="16"/>
  <c r="AC853" i="16"/>
  <c r="N852" i="16"/>
  <c r="U852" i="16"/>
  <c r="X851" i="16"/>
  <c r="AE851" i="16"/>
  <c r="AG851" i="16"/>
  <c r="AC851" i="16"/>
  <c r="N850" i="16"/>
  <c r="U850" i="16"/>
  <c r="X849" i="16"/>
  <c r="AG849" i="16"/>
  <c r="AC849" i="16"/>
  <c r="AE849" i="16"/>
  <c r="N848" i="16"/>
  <c r="U848" i="16"/>
  <c r="X847" i="16"/>
  <c r="AG847" i="16"/>
  <c r="AC847" i="16"/>
  <c r="AE847" i="16"/>
  <c r="N846" i="16"/>
  <c r="U846" i="16"/>
  <c r="X845" i="16"/>
  <c r="AE845" i="16"/>
  <c r="AG845" i="16"/>
  <c r="AC845" i="16"/>
  <c r="N844" i="16"/>
  <c r="U844" i="16"/>
  <c r="X843" i="16"/>
  <c r="AG843" i="16"/>
  <c r="AC843" i="16"/>
  <c r="AE843" i="16"/>
  <c r="N842" i="16"/>
  <c r="U842" i="16"/>
  <c r="X841" i="16"/>
  <c r="AG841" i="16"/>
  <c r="AC841" i="16"/>
  <c r="AE841" i="16"/>
  <c r="N840" i="16"/>
  <c r="U840" i="16"/>
  <c r="X839" i="16"/>
  <c r="AE839" i="16"/>
  <c r="AG839" i="16"/>
  <c r="AC839" i="16"/>
  <c r="N838" i="16"/>
  <c r="U838" i="16"/>
  <c r="X837" i="16"/>
  <c r="AE837" i="16"/>
  <c r="AG837" i="16"/>
  <c r="AC837" i="16"/>
  <c r="U836" i="16"/>
  <c r="N836" i="16"/>
  <c r="H835" i="16"/>
  <c r="H1124" i="16"/>
  <c r="H1122" i="16"/>
  <c r="H1120" i="16"/>
  <c r="H1118" i="16"/>
  <c r="H1116" i="16"/>
  <c r="H1114" i="16"/>
  <c r="H1112" i="16"/>
  <c r="H1110" i="16"/>
  <c r="H1108" i="16"/>
  <c r="H1106" i="16"/>
  <c r="H1104" i="16"/>
  <c r="H1102" i="16"/>
  <c r="H1100" i="16"/>
  <c r="H1098" i="16"/>
  <c r="H1096" i="16"/>
  <c r="H1094" i="16"/>
  <c r="H1092" i="16"/>
  <c r="H1090" i="16"/>
  <c r="H1088" i="16"/>
  <c r="H1086" i="16"/>
  <c r="H1084" i="16"/>
  <c r="H1082" i="16"/>
  <c r="H1080" i="16"/>
  <c r="H1078" i="16"/>
  <c r="H1076" i="16"/>
  <c r="H1074" i="16"/>
  <c r="H1072" i="16"/>
  <c r="H1070" i="16"/>
  <c r="H1068" i="16"/>
  <c r="H1066" i="16"/>
  <c r="H1064" i="16"/>
  <c r="H1062" i="16"/>
  <c r="H1060" i="16"/>
  <c r="H1057" i="16"/>
  <c r="H1055" i="16"/>
  <c r="H1053" i="16"/>
  <c r="H1051" i="16"/>
  <c r="H1049" i="16"/>
  <c r="H1047" i="16"/>
  <c r="H1045" i="16"/>
  <c r="H1043" i="16"/>
  <c r="H1041" i="16"/>
  <c r="H1039" i="16"/>
  <c r="H1037" i="16"/>
  <c r="H1035" i="16"/>
  <c r="H1033" i="16"/>
  <c r="H1031" i="16"/>
  <c r="H1029" i="16"/>
  <c r="H1027" i="16"/>
  <c r="H1025" i="16"/>
  <c r="H1023" i="16"/>
  <c r="H1021" i="16"/>
  <c r="H1019" i="16"/>
  <c r="H1017" i="16"/>
  <c r="H1015" i="16"/>
  <c r="H1013" i="16"/>
  <c r="H1011" i="16"/>
  <c r="H1009" i="16"/>
  <c r="H1007" i="16"/>
  <c r="H1005" i="16"/>
  <c r="H1003" i="16"/>
  <c r="H1001" i="16"/>
  <c r="H999" i="16"/>
  <c r="H997" i="16"/>
  <c r="H995" i="16"/>
  <c r="H993" i="16"/>
  <c r="H991" i="16"/>
  <c r="H989" i="16"/>
  <c r="H987" i="16"/>
  <c r="H985" i="16"/>
  <c r="H983" i="16"/>
  <c r="H981" i="16"/>
  <c r="H979" i="16"/>
  <c r="H977" i="16"/>
  <c r="H975" i="16"/>
  <c r="H973" i="16"/>
  <c r="H971" i="16"/>
  <c r="H969" i="16"/>
  <c r="H967" i="16"/>
  <c r="H965" i="16"/>
  <c r="H963" i="16"/>
  <c r="H961" i="16"/>
  <c r="H959" i="16"/>
  <c r="H957" i="16"/>
  <c r="H955" i="16"/>
  <c r="H953" i="16"/>
  <c r="H951" i="16"/>
  <c r="H949" i="16"/>
  <c r="H947" i="16"/>
  <c r="H945" i="16"/>
  <c r="H943" i="16"/>
  <c r="H941" i="16"/>
  <c r="H939" i="16"/>
  <c r="H937" i="16"/>
  <c r="H935" i="16"/>
  <c r="H933" i="16"/>
  <c r="H931" i="16"/>
  <c r="H929" i="16"/>
  <c r="H927" i="16"/>
  <c r="H925" i="16"/>
  <c r="H923" i="16"/>
  <c r="H921" i="16"/>
  <c r="H919" i="16"/>
  <c r="H917" i="16"/>
  <c r="H915" i="16"/>
  <c r="H913" i="16"/>
  <c r="H911" i="16"/>
  <c r="H909" i="16"/>
  <c r="H907" i="16"/>
  <c r="H905" i="16"/>
  <c r="H903" i="16"/>
  <c r="H901" i="16"/>
  <c r="H899" i="16"/>
  <c r="H897" i="16"/>
  <c r="H895" i="16"/>
  <c r="H893" i="16"/>
  <c r="H891" i="16"/>
  <c r="H889" i="16"/>
  <c r="H887" i="16"/>
  <c r="H885" i="16"/>
  <c r="H883" i="16"/>
  <c r="H881" i="16"/>
  <c r="H879" i="16"/>
  <c r="H877" i="16"/>
  <c r="H875" i="16"/>
  <c r="H873" i="16"/>
  <c r="H871" i="16"/>
  <c r="H869" i="16"/>
  <c r="H867" i="16"/>
  <c r="H865" i="16"/>
  <c r="H863" i="16"/>
  <c r="H861" i="16"/>
  <c r="H859" i="16"/>
  <c r="H857" i="16"/>
  <c r="H855" i="16"/>
  <c r="H853" i="16"/>
  <c r="H851" i="16"/>
  <c r="H849" i="16"/>
  <c r="H847" i="16"/>
  <c r="H845" i="16"/>
  <c r="H843" i="16"/>
  <c r="H841" i="16"/>
  <c r="H839" i="16"/>
  <c r="H837" i="16"/>
  <c r="AZ833" i="16"/>
  <c r="BP833" i="16"/>
  <c r="AJ833" i="16"/>
  <c r="AL832" i="16"/>
  <c r="BB832" i="16"/>
  <c r="BR832" i="16"/>
  <c r="AJ831" i="16"/>
  <c r="AZ831" i="16"/>
  <c r="BP831" i="16"/>
  <c r="AL830" i="16"/>
  <c r="BB830" i="16"/>
  <c r="BR830" i="16"/>
  <c r="AJ829" i="16"/>
  <c r="AZ829" i="16"/>
  <c r="BP829" i="16"/>
  <c r="AL828" i="16"/>
  <c r="BB828" i="16"/>
  <c r="BR828" i="16"/>
  <c r="AJ827" i="16"/>
  <c r="AZ827" i="16"/>
  <c r="BP827" i="16"/>
  <c r="AL826" i="16"/>
  <c r="BB826" i="16"/>
  <c r="BR826" i="16"/>
  <c r="AJ825" i="16"/>
  <c r="AZ825" i="16"/>
  <c r="BP825" i="16"/>
  <c r="AL824" i="16"/>
  <c r="BB824" i="16"/>
  <c r="BR824" i="16"/>
  <c r="AL823" i="16"/>
  <c r="BB823" i="16"/>
  <c r="BR823" i="16"/>
  <c r="AJ822" i="16"/>
  <c r="AZ822" i="16"/>
  <c r="BP822" i="16"/>
  <c r="AL821" i="16"/>
  <c r="BB821" i="16"/>
  <c r="BR821" i="16"/>
  <c r="AJ820" i="16"/>
  <c r="AZ820" i="16"/>
  <c r="BP820" i="16"/>
  <c r="AL819" i="16"/>
  <c r="BB819" i="16"/>
  <c r="BR819" i="16"/>
  <c r="AJ818" i="16"/>
  <c r="AZ818" i="16"/>
  <c r="BP818" i="16"/>
  <c r="AL817" i="16"/>
  <c r="BB817" i="16"/>
  <c r="BR817" i="16"/>
  <c r="AJ816" i="16"/>
  <c r="AZ816" i="16"/>
  <c r="BP816" i="16"/>
  <c r="AL815" i="16"/>
  <c r="BB815" i="16"/>
  <c r="BR815" i="16"/>
  <c r="AJ814" i="16"/>
  <c r="AZ814" i="16"/>
  <c r="BP814" i="16"/>
  <c r="AL813" i="16"/>
  <c r="BB813" i="16"/>
  <c r="BR813" i="16"/>
  <c r="AJ812" i="16"/>
  <c r="AZ812" i="16"/>
  <c r="BP812" i="16"/>
  <c r="AL811" i="16"/>
  <c r="BB811" i="16"/>
  <c r="BR811" i="16"/>
  <c r="AJ810" i="16"/>
  <c r="AZ810" i="16"/>
  <c r="BP810" i="16"/>
  <c r="AL809" i="16"/>
  <c r="BB809" i="16"/>
  <c r="BR809" i="16"/>
  <c r="AJ808" i="16"/>
  <c r="AZ808" i="16"/>
  <c r="BP808" i="16"/>
  <c r="AL807" i="16"/>
  <c r="BB807" i="16"/>
  <c r="BR807" i="16"/>
  <c r="AJ806" i="16"/>
  <c r="AZ806" i="16"/>
  <c r="BP806" i="16"/>
  <c r="AL805" i="16"/>
  <c r="BB805" i="16"/>
  <c r="BR805" i="16"/>
  <c r="AJ804" i="16"/>
  <c r="AZ804" i="16"/>
  <c r="BP804" i="16"/>
  <c r="AL803" i="16"/>
  <c r="BB803" i="16"/>
  <c r="BR803" i="16"/>
  <c r="AJ802" i="16"/>
  <c r="AZ802" i="16"/>
  <c r="BP802" i="16"/>
  <c r="AL801" i="16"/>
  <c r="BB801" i="16"/>
  <c r="BR801" i="16"/>
  <c r="AJ800" i="16"/>
  <c r="AZ800" i="16"/>
  <c r="BP800" i="16"/>
  <c r="AL799" i="16"/>
  <c r="BB799" i="16"/>
  <c r="BR799" i="16"/>
  <c r="AJ798" i="16"/>
  <c r="AZ798" i="16"/>
  <c r="BP798" i="16"/>
  <c r="AL797" i="16"/>
  <c r="BB797" i="16"/>
  <c r="BR797" i="16"/>
  <c r="AJ796" i="16"/>
  <c r="AZ796" i="16"/>
  <c r="BP796" i="16"/>
  <c r="AL795" i="16"/>
  <c r="BB795" i="16"/>
  <c r="BR795" i="16"/>
  <c r="AJ794" i="16"/>
  <c r="AZ794" i="16"/>
  <c r="BP794" i="16"/>
  <c r="AL793" i="16"/>
  <c r="BB793" i="16"/>
  <c r="BR793" i="16"/>
  <c r="AL792" i="16"/>
  <c r="BB792" i="16"/>
  <c r="BR792" i="16"/>
  <c r="AJ791" i="16"/>
  <c r="AZ791" i="16"/>
  <c r="BP791" i="16"/>
  <c r="AL790" i="16"/>
  <c r="BB790" i="16"/>
  <c r="BR790" i="16"/>
  <c r="AL789" i="16"/>
  <c r="BB789" i="16"/>
  <c r="BR789" i="16"/>
  <c r="AJ788" i="16"/>
  <c r="AZ788" i="16"/>
  <c r="BP788" i="16"/>
  <c r="AL787" i="16"/>
  <c r="BB787" i="16"/>
  <c r="BR787" i="16"/>
  <c r="AJ786" i="16"/>
  <c r="AZ786" i="16"/>
  <c r="BP786" i="16"/>
  <c r="AL785" i="16"/>
  <c r="BB785" i="16"/>
  <c r="BR785" i="16"/>
  <c r="AJ784" i="16"/>
  <c r="AZ784" i="16"/>
  <c r="BP784" i="16"/>
  <c r="AL783" i="16"/>
  <c r="BB783" i="16"/>
  <c r="BR783" i="16"/>
  <c r="AJ782" i="16"/>
  <c r="AZ782" i="16"/>
  <c r="BP782" i="16"/>
  <c r="AL781" i="16"/>
  <c r="BB781" i="16"/>
  <c r="BR781" i="16"/>
  <c r="AJ780" i="16"/>
  <c r="AZ780" i="16"/>
  <c r="BP780" i="16"/>
  <c r="AL779" i="16"/>
  <c r="BB779" i="16"/>
  <c r="BR779" i="16"/>
  <c r="AJ778" i="16"/>
  <c r="AZ778" i="16"/>
  <c r="BP778" i="16"/>
  <c r="AL777" i="16"/>
  <c r="BB777" i="16"/>
  <c r="BR777" i="16"/>
  <c r="AJ776" i="16"/>
  <c r="AZ776" i="16"/>
  <c r="BP776" i="16"/>
  <c r="AJ775" i="16"/>
  <c r="AZ775" i="16"/>
  <c r="BP775" i="16"/>
  <c r="AL774" i="16"/>
  <c r="BB774" i="16"/>
  <c r="BR774" i="16"/>
  <c r="AJ773" i="16"/>
  <c r="AZ773" i="16"/>
  <c r="BP773" i="16"/>
  <c r="AL772" i="16"/>
  <c r="BB772" i="16"/>
  <c r="BR772" i="16"/>
  <c r="AJ771" i="16"/>
  <c r="AZ771" i="16"/>
  <c r="BP771" i="16"/>
  <c r="AL770" i="16"/>
  <c r="BB770" i="16"/>
  <c r="BR770" i="16"/>
  <c r="AJ769" i="16"/>
  <c r="AZ769" i="16"/>
  <c r="BP769" i="16"/>
  <c r="AL768" i="16"/>
  <c r="BB768" i="16"/>
  <c r="BR768" i="16"/>
  <c r="AJ767" i="16"/>
  <c r="AZ767" i="16"/>
  <c r="BP767" i="16"/>
  <c r="AL766" i="16"/>
  <c r="BB766" i="16"/>
  <c r="BR766" i="16"/>
  <c r="AJ765" i="16"/>
  <c r="AZ765" i="16"/>
  <c r="BP765" i="16"/>
  <c r="AL764" i="16"/>
  <c r="BB764" i="16"/>
  <c r="BR764" i="16"/>
  <c r="AJ763" i="16"/>
  <c r="AZ763" i="16"/>
  <c r="BP763" i="16"/>
  <c r="AL762" i="16"/>
  <c r="BB762" i="16"/>
  <c r="BR762" i="16"/>
  <c r="AJ761" i="16"/>
  <c r="AZ761" i="16"/>
  <c r="BP761" i="16"/>
  <c r="AL760" i="16"/>
  <c r="BB760" i="16"/>
  <c r="BR760" i="16"/>
  <c r="AJ759" i="16"/>
  <c r="AZ759" i="16"/>
  <c r="BP759" i="16"/>
  <c r="AL758" i="16"/>
  <c r="BB758" i="16"/>
  <c r="BR758" i="16"/>
  <c r="AJ757" i="16"/>
  <c r="AZ757" i="16"/>
  <c r="BP757" i="16"/>
  <c r="AJ756" i="16"/>
  <c r="AZ756" i="16"/>
  <c r="BP756" i="16"/>
  <c r="AL755" i="16"/>
  <c r="BB755" i="16"/>
  <c r="BR755" i="16"/>
  <c r="AL754" i="16"/>
  <c r="BB754" i="16"/>
  <c r="BR754" i="16"/>
  <c r="AJ753" i="16"/>
  <c r="AZ753" i="16"/>
  <c r="BP753" i="16"/>
  <c r="AL752" i="16"/>
  <c r="BB752" i="16"/>
  <c r="BR752" i="16"/>
  <c r="AJ751" i="16"/>
  <c r="AZ751" i="16"/>
  <c r="BP751" i="16"/>
  <c r="AL750" i="16"/>
  <c r="BB750" i="16"/>
  <c r="BR750" i="16"/>
  <c r="AJ749" i="16"/>
  <c r="AZ749" i="16"/>
  <c r="BP749" i="16"/>
  <c r="AJ748" i="16"/>
  <c r="AZ748" i="16"/>
  <c r="BP748" i="16"/>
  <c r="AJ747" i="16"/>
  <c r="AZ747" i="16"/>
  <c r="BP747" i="16"/>
  <c r="AJ746" i="16"/>
  <c r="AZ746" i="16"/>
  <c r="BP746" i="16"/>
  <c r="AL745" i="16"/>
  <c r="BB745" i="16"/>
  <c r="BR745" i="16"/>
  <c r="AJ745" i="16"/>
  <c r="AZ745" i="16"/>
  <c r="BP745" i="16"/>
  <c r="AL744" i="16"/>
  <c r="BB744" i="16"/>
  <c r="BR744" i="16"/>
  <c r="AJ744" i="16"/>
  <c r="AZ744" i="16"/>
  <c r="BP744" i="16"/>
  <c r="AL743" i="16"/>
  <c r="BB743" i="16"/>
  <c r="BR743" i="16"/>
  <c r="AJ743" i="16"/>
  <c r="AZ743" i="16"/>
  <c r="BP743" i="16"/>
  <c r="AL742" i="16"/>
  <c r="BB742" i="16"/>
  <c r="BR742" i="16"/>
  <c r="AJ741" i="16"/>
  <c r="AZ741" i="16"/>
  <c r="BP741" i="16"/>
  <c r="AL740" i="16"/>
  <c r="BB740" i="16"/>
  <c r="BR740" i="16"/>
  <c r="AJ739" i="16"/>
  <c r="AZ739" i="16"/>
  <c r="BP739" i="16"/>
  <c r="AL738" i="16"/>
  <c r="BB738" i="16"/>
  <c r="BR738" i="16"/>
  <c r="AJ737" i="16"/>
  <c r="AZ737" i="16"/>
  <c r="BP737" i="16"/>
  <c r="AJ736" i="16"/>
  <c r="AZ736" i="16"/>
  <c r="BP736" i="16"/>
  <c r="AL735" i="16"/>
  <c r="BB735" i="16"/>
  <c r="BR735" i="16"/>
  <c r="AJ734" i="16"/>
  <c r="AZ734" i="16"/>
  <c r="BP734" i="16"/>
  <c r="AL733" i="16"/>
  <c r="BB733" i="16"/>
  <c r="BR733" i="16"/>
  <c r="AL732" i="16"/>
  <c r="BB732" i="16"/>
  <c r="BR732" i="16"/>
  <c r="AJ731" i="16"/>
  <c r="AZ731" i="16"/>
  <c r="BP731" i="16"/>
  <c r="AL730" i="16"/>
  <c r="BB730" i="16"/>
  <c r="BR730" i="16"/>
  <c r="AJ729" i="16"/>
  <c r="AZ729" i="16"/>
  <c r="BP729" i="16"/>
  <c r="AL728" i="16"/>
  <c r="BB728" i="16"/>
  <c r="BR728" i="16"/>
  <c r="AL727" i="16"/>
  <c r="BB727" i="16"/>
  <c r="BR727" i="16"/>
  <c r="AJ726" i="16"/>
  <c r="AZ726" i="16"/>
  <c r="BP726" i="16"/>
  <c r="AL725" i="16"/>
  <c r="BB725" i="16"/>
  <c r="BR725" i="16"/>
  <c r="AJ724" i="16"/>
  <c r="AZ724" i="16"/>
  <c r="BP724" i="16"/>
  <c r="BB723" i="16"/>
  <c r="BR723" i="16"/>
  <c r="AL723" i="16"/>
  <c r="BP722" i="16"/>
  <c r="AJ722" i="16"/>
  <c r="AZ722" i="16"/>
  <c r="AL721" i="16"/>
  <c r="BB721" i="16"/>
  <c r="BR721" i="16"/>
  <c r="AJ720" i="16"/>
  <c r="AZ720" i="16"/>
  <c r="BP720" i="16"/>
  <c r="BB719" i="16"/>
  <c r="BR719" i="16"/>
  <c r="AL719" i="16"/>
  <c r="BP718" i="16"/>
  <c r="AJ718" i="16"/>
  <c r="AZ718" i="16"/>
  <c r="AL717" i="16"/>
  <c r="BB717" i="16"/>
  <c r="BR717" i="16"/>
  <c r="AJ716" i="16"/>
  <c r="AZ716" i="16"/>
  <c r="BP716" i="16"/>
  <c r="BB715" i="16"/>
  <c r="BR715" i="16"/>
  <c r="AL715" i="16"/>
  <c r="BP714" i="16"/>
  <c r="AJ714" i="16"/>
  <c r="AZ714" i="16"/>
  <c r="AJ713" i="16"/>
  <c r="AZ713" i="16"/>
  <c r="BP713" i="16"/>
  <c r="AL712" i="16"/>
  <c r="BB712" i="16"/>
  <c r="BR712" i="16"/>
  <c r="AJ711" i="16"/>
  <c r="AZ711" i="16"/>
  <c r="BP711" i="16"/>
  <c r="AL710" i="16"/>
  <c r="BB710" i="16"/>
  <c r="BR710" i="16"/>
  <c r="AJ709" i="16"/>
  <c r="AZ709" i="16"/>
  <c r="BP709" i="16"/>
  <c r="AJ708" i="16"/>
  <c r="AZ708" i="16"/>
  <c r="BP708" i="16"/>
  <c r="BB707" i="16"/>
  <c r="BR707" i="16"/>
  <c r="AL707" i="16"/>
  <c r="AL706" i="16"/>
  <c r="BB706" i="16"/>
  <c r="BR706" i="16"/>
  <c r="AJ705" i="16"/>
  <c r="AZ705" i="16"/>
  <c r="BP705" i="16"/>
  <c r="AJ704" i="16"/>
  <c r="AZ704" i="16"/>
  <c r="BP704" i="16"/>
  <c r="BB703" i="16"/>
  <c r="BR703" i="16"/>
  <c r="AL703" i="16"/>
  <c r="AL702" i="16"/>
  <c r="BB702" i="16"/>
  <c r="BR702" i="16"/>
  <c r="AJ701" i="16"/>
  <c r="AZ701" i="16"/>
  <c r="BP701" i="16"/>
  <c r="AL700" i="16"/>
  <c r="BB700" i="16"/>
  <c r="BR700" i="16"/>
  <c r="AJ699" i="16"/>
  <c r="AZ699" i="16"/>
  <c r="BP699" i="16"/>
  <c r="AL698" i="16"/>
  <c r="BB698" i="16"/>
  <c r="BR698" i="16"/>
  <c r="AJ697" i="16"/>
  <c r="AZ697" i="16"/>
  <c r="BP697" i="16"/>
  <c r="AL696" i="16"/>
  <c r="BB696" i="16"/>
  <c r="BR696" i="16"/>
  <c r="AL695" i="16"/>
  <c r="BB695" i="16"/>
  <c r="BR695" i="16"/>
  <c r="AJ694" i="16"/>
  <c r="AZ694" i="16"/>
  <c r="BP694" i="16"/>
  <c r="AL693" i="16"/>
  <c r="BB693" i="16"/>
  <c r="BR693" i="16"/>
  <c r="AL692" i="16"/>
  <c r="BB692" i="16"/>
  <c r="BR692" i="16"/>
  <c r="AJ691" i="16"/>
  <c r="AZ691" i="16"/>
  <c r="BP691" i="16"/>
  <c r="AL690" i="16"/>
  <c r="BB690" i="16"/>
  <c r="BR690" i="16"/>
  <c r="AJ689" i="16"/>
  <c r="AZ689" i="16"/>
  <c r="BP689" i="16"/>
  <c r="AL688" i="16"/>
  <c r="BB688" i="16"/>
  <c r="BR688" i="16"/>
  <c r="AJ687" i="16"/>
  <c r="AZ687" i="16"/>
  <c r="BP687" i="16"/>
  <c r="AL686" i="16"/>
  <c r="BB686" i="16"/>
  <c r="BR686" i="16"/>
  <c r="AJ685" i="16"/>
  <c r="AZ685" i="16"/>
  <c r="BP685" i="16"/>
  <c r="AL684" i="16"/>
  <c r="BB684" i="16"/>
  <c r="BR684" i="16"/>
  <c r="AL683" i="16"/>
  <c r="BB683" i="16"/>
  <c r="BR683" i="16"/>
  <c r="AJ682" i="16"/>
  <c r="AZ682" i="16"/>
  <c r="BP682" i="16"/>
  <c r="AL681" i="16"/>
  <c r="BB681" i="16"/>
  <c r="BR681" i="16"/>
  <c r="AJ680" i="16"/>
  <c r="AZ680" i="16"/>
  <c r="BP680" i="16"/>
  <c r="AL679" i="16"/>
  <c r="BB679" i="16"/>
  <c r="BR679" i="16"/>
  <c r="AJ678" i="16"/>
  <c r="AZ678" i="16"/>
  <c r="BP678" i="16"/>
  <c r="AL677" i="16"/>
  <c r="BB677" i="16"/>
  <c r="BR677" i="16"/>
  <c r="AJ676" i="16"/>
  <c r="AZ676" i="16"/>
  <c r="BP676" i="16"/>
  <c r="AL675" i="16"/>
  <c r="BB675" i="16"/>
  <c r="BR675" i="16"/>
  <c r="AJ674" i="16"/>
  <c r="AZ674" i="16"/>
  <c r="BP674" i="16"/>
  <c r="AL673" i="16"/>
  <c r="BB673" i="16"/>
  <c r="BR673" i="16"/>
  <c r="AL672" i="16"/>
  <c r="BB672" i="16"/>
  <c r="BR672" i="16"/>
  <c r="AJ671" i="16"/>
  <c r="AZ671" i="16"/>
  <c r="BP671" i="16"/>
  <c r="AL670" i="16"/>
  <c r="BB670" i="16"/>
  <c r="BR670" i="16"/>
  <c r="AL669" i="16"/>
  <c r="BB669" i="16"/>
  <c r="BR669" i="16"/>
  <c r="AJ668" i="16"/>
  <c r="AZ668" i="16"/>
  <c r="BP668" i="16"/>
  <c r="AL667" i="16"/>
  <c r="BB667" i="16"/>
  <c r="BR667" i="16"/>
  <c r="AJ666" i="16"/>
  <c r="AZ666" i="16"/>
  <c r="BP666" i="16"/>
  <c r="AL665" i="16"/>
  <c r="BB665" i="16"/>
  <c r="BR665" i="16"/>
  <c r="AJ664" i="16"/>
  <c r="AZ664" i="16"/>
  <c r="BP664" i="16"/>
  <c r="AL663" i="16"/>
  <c r="BB663" i="16"/>
  <c r="BR663" i="16"/>
  <c r="AJ662" i="16"/>
  <c r="AZ662" i="16"/>
  <c r="BP662" i="16"/>
  <c r="AL661" i="16"/>
  <c r="BB661" i="16"/>
  <c r="BR661" i="16"/>
  <c r="AJ660" i="16"/>
  <c r="AZ660" i="16"/>
  <c r="BP660" i="16"/>
  <c r="AL659" i="16"/>
  <c r="BB659" i="16"/>
  <c r="BR659" i="16"/>
  <c r="AJ658" i="16"/>
  <c r="AZ658" i="16"/>
  <c r="BP658" i="16"/>
  <c r="AL657" i="16"/>
  <c r="BB657" i="16"/>
  <c r="BR657" i="16"/>
  <c r="AL656" i="16"/>
  <c r="BB656" i="16"/>
  <c r="BR656" i="16"/>
  <c r="AL650" i="16"/>
  <c r="BB650" i="16"/>
  <c r="BR650" i="16"/>
  <c r="AL47" i="16"/>
  <c r="BB47" i="16"/>
  <c r="BR47" i="16"/>
  <c r="AJ47" i="16"/>
  <c r="AZ47" i="16"/>
  <c r="BP47" i="16"/>
  <c r="AL46" i="16"/>
  <c r="BB46" i="16"/>
  <c r="BR46" i="16"/>
  <c r="AJ46" i="16"/>
  <c r="AZ46" i="16"/>
  <c r="BP46" i="16"/>
  <c r="AL44" i="16"/>
  <c r="BB44" i="16"/>
  <c r="BR44" i="16"/>
  <c r="AJ44" i="16"/>
  <c r="AZ44" i="16"/>
  <c r="BP44" i="16"/>
  <c r="AL43" i="16"/>
  <c r="BB43" i="16"/>
  <c r="BR43" i="16"/>
  <c r="AJ43" i="16"/>
  <c r="AZ43" i="16"/>
  <c r="BP43" i="16"/>
  <c r="AL42" i="16"/>
  <c r="BB42" i="16"/>
  <c r="BR42" i="16"/>
  <c r="AZ42" i="16"/>
  <c r="BP42" i="16"/>
  <c r="AJ42" i="16"/>
  <c r="AL41" i="16"/>
  <c r="BB41" i="16"/>
  <c r="BR41" i="16"/>
  <c r="AJ41" i="16"/>
  <c r="AZ41" i="16"/>
  <c r="BP41" i="16"/>
  <c r="AL40" i="16"/>
  <c r="BB40" i="16"/>
  <c r="BR40" i="16"/>
  <c r="AJ40" i="16"/>
  <c r="AZ40" i="16"/>
  <c r="BP40" i="16"/>
  <c r="AL39" i="16"/>
  <c r="BB39" i="16"/>
  <c r="BR39" i="16"/>
  <c r="AJ39" i="16"/>
  <c r="AZ39" i="16"/>
  <c r="BP39" i="16"/>
  <c r="AL38" i="16"/>
  <c r="BB38" i="16"/>
  <c r="BR38" i="16"/>
  <c r="AJ38" i="16"/>
  <c r="AZ38" i="16"/>
  <c r="BP38" i="16"/>
  <c r="AL37" i="16"/>
  <c r="BB37" i="16"/>
  <c r="BR37" i="16"/>
  <c r="AJ37" i="16"/>
  <c r="AZ37" i="16"/>
  <c r="BP37" i="16"/>
  <c r="AL36" i="16"/>
  <c r="BB36" i="16"/>
  <c r="BR36" i="16"/>
  <c r="AJ36" i="16"/>
  <c r="AZ36" i="16"/>
  <c r="BP36" i="16"/>
  <c r="AL35" i="16"/>
  <c r="BB35" i="16"/>
  <c r="BR35" i="16"/>
  <c r="AZ35" i="16"/>
  <c r="BP35" i="16"/>
  <c r="AJ35" i="16"/>
  <c r="AL34" i="16"/>
  <c r="BB34" i="16"/>
  <c r="BR34" i="16"/>
  <c r="AZ34" i="16"/>
  <c r="BP34" i="16"/>
  <c r="AJ34" i="16"/>
  <c r="BB33" i="16"/>
  <c r="AL33" i="16"/>
  <c r="BR33" i="16"/>
  <c r="AJ33" i="16"/>
  <c r="BP33" i="16"/>
  <c r="AZ33" i="16"/>
  <c r="AL32" i="16"/>
  <c r="BB32" i="16"/>
  <c r="BR32" i="16"/>
  <c r="AJ32" i="16"/>
  <c r="AZ32" i="16"/>
  <c r="BP32" i="16"/>
  <c r="AL31" i="16"/>
  <c r="BB31" i="16"/>
  <c r="BR31" i="16"/>
  <c r="AJ31" i="16"/>
  <c r="AZ31" i="16"/>
  <c r="BP31" i="16"/>
  <c r="AL30" i="16"/>
  <c r="BR30" i="16"/>
  <c r="BB30" i="16"/>
  <c r="AZ30" i="16"/>
  <c r="AJ30" i="16"/>
  <c r="BP30" i="16"/>
  <c r="AL29" i="16"/>
  <c r="BB29" i="16"/>
  <c r="BR29" i="16"/>
  <c r="AJ29" i="16"/>
  <c r="AZ29" i="16"/>
  <c r="BP29" i="16"/>
  <c r="AL28" i="16"/>
  <c r="BB28" i="16"/>
  <c r="BR28" i="16"/>
  <c r="BP28" i="16"/>
  <c r="AJ28" i="16"/>
  <c r="AZ28" i="16"/>
  <c r="AL27" i="16"/>
  <c r="BB27" i="16"/>
  <c r="BR27" i="16"/>
  <c r="AJ27" i="16"/>
  <c r="AZ27" i="16"/>
  <c r="BP27" i="16"/>
  <c r="AL26" i="16"/>
  <c r="BR26" i="16"/>
  <c r="BB26" i="16"/>
  <c r="AZ26" i="16"/>
  <c r="AJ26" i="16"/>
  <c r="BP26" i="16"/>
  <c r="AL25" i="16"/>
  <c r="BB25" i="16"/>
  <c r="BR25" i="16"/>
  <c r="AJ25" i="16"/>
  <c r="AZ25" i="16"/>
  <c r="BP25" i="16"/>
  <c r="AL24" i="16"/>
  <c r="BR24" i="16"/>
  <c r="BB24" i="16"/>
  <c r="AZ24" i="16"/>
  <c r="AJ24" i="16"/>
  <c r="BP24" i="16"/>
  <c r="BB23" i="16"/>
  <c r="AL23" i="16"/>
  <c r="BR23" i="16"/>
  <c r="AJ23" i="16"/>
  <c r="BP23" i="16"/>
  <c r="AZ23" i="16"/>
  <c r="AL22" i="16"/>
  <c r="BB22" i="16"/>
  <c r="BR22" i="16"/>
  <c r="AJ22" i="16"/>
  <c r="AZ22" i="16"/>
  <c r="BP22" i="16"/>
  <c r="AL21" i="16"/>
  <c r="BB21" i="16"/>
  <c r="BR21" i="16"/>
  <c r="BP21" i="16"/>
  <c r="AJ21" i="16"/>
  <c r="AZ21" i="16"/>
  <c r="AL20" i="16"/>
  <c r="BB20" i="16"/>
  <c r="BR20" i="16"/>
  <c r="AJ20" i="16"/>
  <c r="AZ20" i="16"/>
  <c r="BP20" i="16"/>
  <c r="AL19" i="16"/>
  <c r="BB19" i="16"/>
  <c r="BR19" i="16"/>
  <c r="AJ19" i="16"/>
  <c r="AZ19" i="16"/>
  <c r="BP19" i="16"/>
  <c r="AL18" i="16"/>
  <c r="BB18" i="16"/>
  <c r="BR18" i="16"/>
  <c r="AJ18" i="16"/>
  <c r="AZ18" i="16"/>
  <c r="BP18" i="16"/>
  <c r="BB17" i="16"/>
  <c r="BR17" i="16"/>
  <c r="AL17" i="16"/>
  <c r="AJ17" i="16"/>
  <c r="AZ17" i="16"/>
  <c r="BP17" i="16"/>
  <c r="AL16" i="16"/>
  <c r="BB16" i="16"/>
  <c r="BR16" i="16"/>
  <c r="BP16" i="16"/>
  <c r="AJ16" i="16"/>
  <c r="AZ16" i="16"/>
  <c r="AL15" i="16"/>
  <c r="BB15" i="16"/>
  <c r="BR15" i="16"/>
  <c r="AJ15" i="16"/>
  <c r="AZ15" i="16"/>
  <c r="BP15" i="16"/>
  <c r="AL14" i="16"/>
  <c r="BB14" i="16"/>
  <c r="BR14" i="16"/>
  <c r="BP14" i="16"/>
  <c r="AJ14" i="16"/>
  <c r="AZ14" i="16"/>
  <c r="BR13" i="16"/>
  <c r="AL13" i="16"/>
  <c r="BB13" i="16"/>
  <c r="AJ13" i="16"/>
  <c r="AZ13" i="16"/>
  <c r="BP13" i="16"/>
  <c r="AZ1126" i="16"/>
  <c r="AL833" i="16"/>
  <c r="BB833" i="16"/>
  <c r="BR833" i="16"/>
  <c r="AJ832" i="16"/>
  <c r="AZ832" i="16"/>
  <c r="BP832" i="16"/>
  <c r="AL831" i="16"/>
  <c r="BB831" i="16"/>
  <c r="BR831" i="16"/>
  <c r="AJ830" i="16"/>
  <c r="AZ830" i="16"/>
  <c r="BP830" i="16"/>
  <c r="AL829" i="16"/>
  <c r="BB829" i="16"/>
  <c r="BR829" i="16"/>
  <c r="AJ828" i="16"/>
  <c r="AZ828" i="16"/>
  <c r="BP828" i="16"/>
  <c r="AL827" i="16"/>
  <c r="BB827" i="16"/>
  <c r="BR827" i="16"/>
  <c r="AJ826" i="16"/>
  <c r="AZ826" i="16"/>
  <c r="BP826" i="16"/>
  <c r="AL825" i="16"/>
  <c r="BB825" i="16"/>
  <c r="BR825" i="16"/>
  <c r="AJ824" i="16"/>
  <c r="AZ824" i="16"/>
  <c r="BP824" i="16"/>
  <c r="AJ823" i="16"/>
  <c r="AZ823" i="16"/>
  <c r="BP823" i="16"/>
  <c r="AL822" i="16"/>
  <c r="BB822" i="16"/>
  <c r="BR822" i="16"/>
  <c r="AJ821" i="16"/>
  <c r="AZ821" i="16"/>
  <c r="BP821" i="16"/>
  <c r="AL820" i="16"/>
  <c r="BB820" i="16"/>
  <c r="BR820" i="16"/>
  <c r="AJ819" i="16"/>
  <c r="AZ819" i="16"/>
  <c r="BP819" i="16"/>
  <c r="AL818" i="16"/>
  <c r="BB818" i="16"/>
  <c r="BR818" i="16"/>
  <c r="AJ817" i="16"/>
  <c r="AZ817" i="16"/>
  <c r="BP817" i="16"/>
  <c r="AL816" i="16"/>
  <c r="BB816" i="16"/>
  <c r="BR816" i="16"/>
  <c r="AJ815" i="16"/>
  <c r="AZ815" i="16"/>
  <c r="BP815" i="16"/>
  <c r="AL814" i="16"/>
  <c r="BB814" i="16"/>
  <c r="BR814" i="16"/>
  <c r="AJ813" i="16"/>
  <c r="AZ813" i="16"/>
  <c r="BP813" i="16"/>
  <c r="AL812" i="16"/>
  <c r="BB812" i="16"/>
  <c r="BR812" i="16"/>
  <c r="AJ811" i="16"/>
  <c r="AZ811" i="16"/>
  <c r="BP811" i="16"/>
  <c r="AL810" i="16"/>
  <c r="BB810" i="16"/>
  <c r="BR810" i="16"/>
  <c r="AJ809" i="16"/>
  <c r="AZ809" i="16"/>
  <c r="BP809" i="16"/>
  <c r="AL808" i="16"/>
  <c r="BB808" i="16"/>
  <c r="BR808" i="16"/>
  <c r="AJ807" i="16"/>
  <c r="AZ807" i="16"/>
  <c r="BP807" i="16"/>
  <c r="AL806" i="16"/>
  <c r="BB806" i="16"/>
  <c r="BR806" i="16"/>
  <c r="AJ805" i="16"/>
  <c r="AZ805" i="16"/>
  <c r="BP805" i="16"/>
  <c r="AL804" i="16"/>
  <c r="BB804" i="16"/>
  <c r="BR804" i="16"/>
  <c r="AJ803" i="16"/>
  <c r="AZ803" i="16"/>
  <c r="BP803" i="16"/>
  <c r="AL802" i="16"/>
  <c r="BB802" i="16"/>
  <c r="BR802" i="16"/>
  <c r="AJ801" i="16"/>
  <c r="AZ801" i="16"/>
  <c r="BP801" i="16"/>
  <c r="AL800" i="16"/>
  <c r="BB800" i="16"/>
  <c r="BR800" i="16"/>
  <c r="AJ799" i="16"/>
  <c r="AZ799" i="16"/>
  <c r="BP799" i="16"/>
  <c r="AL798" i="16"/>
  <c r="BB798" i="16"/>
  <c r="BR798" i="16"/>
  <c r="AJ797" i="16"/>
  <c r="AZ797" i="16"/>
  <c r="BP797" i="16"/>
  <c r="AL796" i="16"/>
  <c r="BB796" i="16"/>
  <c r="BR796" i="16"/>
  <c r="AJ795" i="16"/>
  <c r="AZ795" i="16"/>
  <c r="BP795" i="16"/>
  <c r="AL794" i="16"/>
  <c r="BB794" i="16"/>
  <c r="BR794" i="16"/>
  <c r="AJ793" i="16"/>
  <c r="AZ793" i="16"/>
  <c r="BP793" i="16"/>
  <c r="AJ792" i="16"/>
  <c r="AZ792" i="16"/>
  <c r="BP792" i="16"/>
  <c r="AL791" i="16"/>
  <c r="BB791" i="16"/>
  <c r="BR791" i="16"/>
  <c r="AJ790" i="16"/>
  <c r="AZ790" i="16"/>
  <c r="BP790" i="16"/>
  <c r="AJ789" i="16"/>
  <c r="AZ789" i="16"/>
  <c r="BP789" i="16"/>
  <c r="AL788" i="16"/>
  <c r="BB788" i="16"/>
  <c r="BR788" i="16"/>
  <c r="AJ787" i="16"/>
  <c r="AZ787" i="16"/>
  <c r="BP787" i="16"/>
  <c r="AL786" i="16"/>
  <c r="BB786" i="16"/>
  <c r="BR786" i="16"/>
  <c r="AJ785" i="16"/>
  <c r="AZ785" i="16"/>
  <c r="BP785" i="16"/>
  <c r="AL784" i="16"/>
  <c r="BB784" i="16"/>
  <c r="BR784" i="16"/>
  <c r="AJ783" i="16"/>
  <c r="AZ783" i="16"/>
  <c r="BP783" i="16"/>
  <c r="AL782" i="16"/>
  <c r="BB782" i="16"/>
  <c r="BR782" i="16"/>
  <c r="AJ781" i="16"/>
  <c r="AZ781" i="16"/>
  <c r="BP781" i="16"/>
  <c r="AL780" i="16"/>
  <c r="BB780" i="16"/>
  <c r="BR780" i="16"/>
  <c r="AJ779" i="16"/>
  <c r="AZ779" i="16"/>
  <c r="BP779" i="16"/>
  <c r="AL778" i="16"/>
  <c r="BB778" i="16"/>
  <c r="BR778" i="16"/>
  <c r="AJ777" i="16"/>
  <c r="AZ777" i="16"/>
  <c r="BP777" i="16"/>
  <c r="AL776" i="16"/>
  <c r="BB776" i="16"/>
  <c r="BR776" i="16"/>
  <c r="AL775" i="16"/>
  <c r="BB775" i="16"/>
  <c r="BR775" i="16"/>
  <c r="AJ774" i="16"/>
  <c r="AZ774" i="16"/>
  <c r="BP774" i="16"/>
  <c r="AL773" i="16"/>
  <c r="BB773" i="16"/>
  <c r="BR773" i="16"/>
  <c r="AJ772" i="16"/>
  <c r="AZ772" i="16"/>
  <c r="BP772" i="16"/>
  <c r="AL771" i="16"/>
  <c r="BB771" i="16"/>
  <c r="BR771" i="16"/>
  <c r="AJ770" i="16"/>
  <c r="AZ770" i="16"/>
  <c r="BP770" i="16"/>
  <c r="AL769" i="16"/>
  <c r="BB769" i="16"/>
  <c r="BR769" i="16"/>
  <c r="AJ768" i="16"/>
  <c r="AZ768" i="16"/>
  <c r="BP768" i="16"/>
  <c r="AL767" i="16"/>
  <c r="BB767" i="16"/>
  <c r="BR767" i="16"/>
  <c r="AJ766" i="16"/>
  <c r="AZ766" i="16"/>
  <c r="BP766" i="16"/>
  <c r="AL765" i="16"/>
  <c r="BB765" i="16"/>
  <c r="BR765" i="16"/>
  <c r="AJ764" i="16"/>
  <c r="AZ764" i="16"/>
  <c r="BP764" i="16"/>
  <c r="AL763" i="16"/>
  <c r="BB763" i="16"/>
  <c r="BR763" i="16"/>
  <c r="AJ762" i="16"/>
  <c r="AZ762" i="16"/>
  <c r="BP762" i="16"/>
  <c r="AL761" i="16"/>
  <c r="BB761" i="16"/>
  <c r="BR761" i="16"/>
  <c r="AJ760" i="16"/>
  <c r="AZ760" i="16"/>
  <c r="BP760" i="16"/>
  <c r="AL759" i="16"/>
  <c r="BB759" i="16"/>
  <c r="BR759" i="16"/>
  <c r="AJ758" i="16"/>
  <c r="AZ758" i="16"/>
  <c r="BP758" i="16"/>
  <c r="AL757" i="16"/>
  <c r="BB757" i="16"/>
  <c r="BR757" i="16"/>
  <c r="AL756" i="16"/>
  <c r="BB756" i="16"/>
  <c r="BR756" i="16"/>
  <c r="AJ755" i="16"/>
  <c r="AZ755" i="16"/>
  <c r="BP755" i="16"/>
  <c r="AJ754" i="16"/>
  <c r="AZ754" i="16"/>
  <c r="BP754" i="16"/>
  <c r="AL753" i="16"/>
  <c r="BB753" i="16"/>
  <c r="BR753" i="16"/>
  <c r="AJ752" i="16"/>
  <c r="AZ752" i="16"/>
  <c r="BP752" i="16"/>
  <c r="AL751" i="16"/>
  <c r="BB751" i="16"/>
  <c r="BR751" i="16"/>
  <c r="AJ750" i="16"/>
  <c r="AZ750" i="16"/>
  <c r="BP750" i="16"/>
  <c r="AL749" i="16"/>
  <c r="BB749" i="16"/>
  <c r="BR749" i="16"/>
  <c r="AL748" i="16"/>
  <c r="BB748" i="16"/>
  <c r="BR748" i="16"/>
  <c r="AL747" i="16"/>
  <c r="BB747" i="16"/>
  <c r="BR747" i="16"/>
  <c r="AL746" i="16"/>
  <c r="BB746" i="16"/>
  <c r="BR746" i="16"/>
  <c r="AJ742" i="16"/>
  <c r="AZ742" i="16"/>
  <c r="BP742" i="16"/>
  <c r="AL741" i="16"/>
  <c r="BB741" i="16"/>
  <c r="BR741" i="16"/>
  <c r="AJ740" i="16"/>
  <c r="AZ740" i="16"/>
  <c r="BP740" i="16"/>
  <c r="AL739" i="16"/>
  <c r="BB739" i="16"/>
  <c r="BR739" i="16"/>
  <c r="AJ738" i="16"/>
  <c r="AZ738" i="16"/>
  <c r="BP738" i="16"/>
  <c r="AL737" i="16"/>
  <c r="BB737" i="16"/>
  <c r="BR737" i="16"/>
  <c r="AL736" i="16"/>
  <c r="BB736" i="16"/>
  <c r="BR736" i="16"/>
  <c r="AJ735" i="16"/>
  <c r="AZ735" i="16"/>
  <c r="BP735" i="16"/>
  <c r="AL734" i="16"/>
  <c r="BB734" i="16"/>
  <c r="BR734" i="16"/>
  <c r="AJ733" i="16"/>
  <c r="AZ733" i="16"/>
  <c r="BP733" i="16"/>
  <c r="AJ732" i="16"/>
  <c r="AZ732" i="16"/>
  <c r="BP732" i="16"/>
  <c r="AL731" i="16"/>
  <c r="BB731" i="16"/>
  <c r="BR731" i="16"/>
  <c r="AJ730" i="16"/>
  <c r="AZ730" i="16"/>
  <c r="BP730" i="16"/>
  <c r="AL729" i="16"/>
  <c r="BB729" i="16"/>
  <c r="BR729" i="16"/>
  <c r="AJ728" i="16"/>
  <c r="AZ728" i="16"/>
  <c r="BP728" i="16"/>
  <c r="AJ727" i="16"/>
  <c r="AZ727" i="16"/>
  <c r="BP727" i="16"/>
  <c r="AL726" i="16"/>
  <c r="BB726" i="16"/>
  <c r="BR726" i="16"/>
  <c r="AJ725" i="16"/>
  <c r="AZ725" i="16"/>
  <c r="BP725" i="16"/>
  <c r="AL724" i="16"/>
  <c r="BB724" i="16"/>
  <c r="BR724" i="16"/>
  <c r="AJ723" i="16"/>
  <c r="AZ723" i="16"/>
  <c r="BP723" i="16"/>
  <c r="AL722" i="16"/>
  <c r="BB722" i="16"/>
  <c r="BR722" i="16"/>
  <c r="AJ721" i="16"/>
  <c r="AZ721" i="16"/>
  <c r="BP721" i="16"/>
  <c r="AL720" i="16"/>
  <c r="BB720" i="16"/>
  <c r="BR720" i="16"/>
  <c r="AJ719" i="16"/>
  <c r="AZ719" i="16"/>
  <c r="BP719" i="16"/>
  <c r="AL718" i="16"/>
  <c r="BB718" i="16"/>
  <c r="BR718" i="16"/>
  <c r="AJ717" i="16"/>
  <c r="AZ717" i="16"/>
  <c r="BP717" i="16"/>
  <c r="AL716" i="16"/>
  <c r="BB716" i="16"/>
  <c r="BR716" i="16"/>
  <c r="AJ715" i="16"/>
  <c r="AZ715" i="16"/>
  <c r="BP715" i="16"/>
  <c r="AL714" i="16"/>
  <c r="BB714" i="16"/>
  <c r="BR714" i="16"/>
  <c r="AL713" i="16"/>
  <c r="BB713" i="16"/>
  <c r="BR713" i="16"/>
  <c r="AJ712" i="16"/>
  <c r="AZ712" i="16"/>
  <c r="BP712" i="16"/>
  <c r="BB711" i="16"/>
  <c r="BR711" i="16"/>
  <c r="AL711" i="16"/>
  <c r="BP710" i="16"/>
  <c r="AJ710" i="16"/>
  <c r="AZ710" i="16"/>
  <c r="AL709" i="16"/>
  <c r="BB709" i="16"/>
  <c r="BR709" i="16"/>
  <c r="AL708" i="16"/>
  <c r="BB708" i="16"/>
  <c r="BR708" i="16"/>
  <c r="AJ707" i="16"/>
  <c r="AZ707" i="16"/>
  <c r="BP707" i="16"/>
  <c r="BP706" i="16"/>
  <c r="AJ706" i="16"/>
  <c r="AZ706" i="16"/>
  <c r="AL705" i="16"/>
  <c r="BB705" i="16"/>
  <c r="BR705" i="16"/>
  <c r="AL704" i="16"/>
  <c r="BB704" i="16"/>
  <c r="BR704" i="16"/>
  <c r="AJ703" i="16"/>
  <c r="AZ703" i="16"/>
  <c r="BP703" i="16"/>
  <c r="BP702" i="16"/>
  <c r="AJ702" i="16"/>
  <c r="AZ702" i="16"/>
  <c r="AL701" i="16"/>
  <c r="BB701" i="16"/>
  <c r="BR701" i="16"/>
  <c r="AJ700" i="16"/>
  <c r="AZ700" i="16"/>
  <c r="BP700" i="16"/>
  <c r="BB699" i="16"/>
  <c r="BR699" i="16"/>
  <c r="AL699" i="16"/>
  <c r="AJ698" i="16"/>
  <c r="AZ698" i="16"/>
  <c r="BP698" i="16"/>
  <c r="AL697" i="16"/>
  <c r="BB697" i="16"/>
  <c r="BR697" i="16"/>
  <c r="AJ696" i="16"/>
  <c r="AZ696" i="16"/>
  <c r="BP696" i="16"/>
  <c r="AJ695" i="16"/>
  <c r="AZ695" i="16"/>
  <c r="BP695" i="16"/>
  <c r="AL694" i="16"/>
  <c r="BB694" i="16"/>
  <c r="BR694" i="16"/>
  <c r="AJ693" i="16"/>
  <c r="AZ693" i="16"/>
  <c r="BP693" i="16"/>
  <c r="AJ692" i="16"/>
  <c r="AZ692" i="16"/>
  <c r="BP692" i="16"/>
  <c r="AL691" i="16"/>
  <c r="BB691" i="16"/>
  <c r="BR691" i="16"/>
  <c r="AJ690" i="16"/>
  <c r="AZ690" i="16"/>
  <c r="BP690" i="16"/>
  <c r="AL689" i="16"/>
  <c r="BB689" i="16"/>
  <c r="BR689" i="16"/>
  <c r="AJ688" i="16"/>
  <c r="AZ688" i="16"/>
  <c r="BP688" i="16"/>
  <c r="AL687" i="16"/>
  <c r="BB687" i="16"/>
  <c r="BR687" i="16"/>
  <c r="AJ686" i="16"/>
  <c r="AZ686" i="16"/>
  <c r="BP686" i="16"/>
  <c r="AL685" i="16"/>
  <c r="BB685" i="16"/>
  <c r="BR685" i="16"/>
  <c r="AJ684" i="16"/>
  <c r="AZ684" i="16"/>
  <c r="BP684" i="16"/>
  <c r="AJ683" i="16"/>
  <c r="AZ683" i="16"/>
  <c r="BP683" i="16"/>
  <c r="AL682" i="16"/>
  <c r="BB682" i="16"/>
  <c r="BR682" i="16"/>
  <c r="AJ681" i="16"/>
  <c r="AZ681" i="16"/>
  <c r="BP681" i="16"/>
  <c r="AL680" i="16"/>
  <c r="BB680" i="16"/>
  <c r="BR680" i="16"/>
  <c r="AJ679" i="16"/>
  <c r="AZ679" i="16"/>
  <c r="BP679" i="16"/>
  <c r="AL678" i="16"/>
  <c r="BB678" i="16"/>
  <c r="BR678" i="16"/>
  <c r="AJ677" i="16"/>
  <c r="AZ677" i="16"/>
  <c r="BP677" i="16"/>
  <c r="AL676" i="16"/>
  <c r="BB676" i="16"/>
  <c r="BR676" i="16"/>
  <c r="AJ675" i="16"/>
  <c r="AZ675" i="16"/>
  <c r="BP675" i="16"/>
  <c r="AL674" i="16"/>
  <c r="BB674" i="16"/>
  <c r="BR674" i="16"/>
  <c r="AJ673" i="16"/>
  <c r="AZ673" i="16"/>
  <c r="BP673" i="16"/>
  <c r="AJ672" i="16"/>
  <c r="AZ672" i="16"/>
  <c r="BP672" i="16"/>
  <c r="AL671" i="16"/>
  <c r="BB671" i="16"/>
  <c r="BR671" i="16"/>
  <c r="AJ670" i="16"/>
  <c r="AZ670" i="16"/>
  <c r="BP670" i="16"/>
  <c r="AJ669" i="16"/>
  <c r="AZ669" i="16"/>
  <c r="BP669" i="16"/>
  <c r="AL668" i="16"/>
  <c r="BB668" i="16"/>
  <c r="BR668" i="16"/>
  <c r="AJ667" i="16"/>
  <c r="AZ667" i="16"/>
  <c r="BP667" i="16"/>
  <c r="AL666" i="16"/>
  <c r="BB666" i="16"/>
  <c r="BR666" i="16"/>
  <c r="AJ665" i="16"/>
  <c r="AZ665" i="16"/>
  <c r="BP665" i="16"/>
  <c r="AL664" i="16"/>
  <c r="BB664" i="16"/>
  <c r="BR664" i="16"/>
  <c r="AJ663" i="16"/>
  <c r="AZ663" i="16"/>
  <c r="BP663" i="16"/>
  <c r="AL662" i="16"/>
  <c r="BB662" i="16"/>
  <c r="BR662" i="16"/>
  <c r="AJ661" i="16"/>
  <c r="AZ661" i="16"/>
  <c r="BP661" i="16"/>
  <c r="AL660" i="16"/>
  <c r="BB660" i="16"/>
  <c r="BR660" i="16"/>
  <c r="AJ659" i="16"/>
  <c r="AZ659" i="16"/>
  <c r="BP659" i="16"/>
  <c r="AL658" i="16"/>
  <c r="BB658" i="16"/>
  <c r="BR658" i="16"/>
  <c r="AJ657" i="16"/>
  <c r="AZ657" i="16"/>
  <c r="BP657" i="16"/>
  <c r="AZ656" i="16"/>
  <c r="AJ656" i="16"/>
  <c r="BP656" i="16"/>
  <c r="AL655" i="16"/>
  <c r="BB655" i="16"/>
  <c r="BR655" i="16"/>
  <c r="AJ655" i="16"/>
  <c r="BP655" i="16"/>
  <c r="AZ655" i="16"/>
  <c r="AL654" i="16"/>
  <c r="BB654" i="16"/>
  <c r="BR654" i="16"/>
  <c r="AJ654" i="16"/>
  <c r="AZ654" i="16"/>
  <c r="BP654" i="16"/>
  <c r="AL653" i="16"/>
  <c r="BB653" i="16"/>
  <c r="BR653" i="16"/>
  <c r="AJ653" i="16"/>
  <c r="AZ653" i="16"/>
  <c r="BP653" i="16"/>
  <c r="AL652" i="16"/>
  <c r="BB652" i="16"/>
  <c r="BR652" i="16"/>
  <c r="AJ652" i="16"/>
  <c r="BP652" i="16"/>
  <c r="AZ652" i="16"/>
  <c r="AL651" i="16"/>
  <c r="BB651" i="16"/>
  <c r="BR651" i="16"/>
  <c r="AZ651" i="16"/>
  <c r="AJ651" i="16"/>
  <c r="BP651" i="16"/>
  <c r="AJ650" i="16"/>
  <c r="AZ650" i="16"/>
  <c r="BP650" i="16"/>
  <c r="AL649" i="16"/>
  <c r="BB649" i="16"/>
  <c r="BR649" i="16"/>
  <c r="AJ649" i="16"/>
  <c r="AZ649" i="16"/>
  <c r="BP649" i="16"/>
  <c r="AL648" i="16"/>
  <c r="BB648" i="16"/>
  <c r="BR648" i="16"/>
  <c r="AZ648" i="16"/>
  <c r="AJ648" i="16"/>
  <c r="BP648" i="16"/>
  <c r="AL647" i="16"/>
  <c r="BB647" i="16"/>
  <c r="BR647" i="16"/>
  <c r="AJ647" i="16"/>
  <c r="BP647" i="16"/>
  <c r="AZ647" i="16"/>
  <c r="AL646" i="16"/>
  <c r="BB646" i="16"/>
  <c r="BR646" i="16"/>
  <c r="AJ646" i="16"/>
  <c r="AZ646" i="16"/>
  <c r="BP646" i="16"/>
  <c r="AL645" i="16"/>
  <c r="BB645" i="16"/>
  <c r="BR645" i="16"/>
  <c r="AJ645" i="16"/>
  <c r="AZ645" i="16"/>
  <c r="BP645" i="16"/>
  <c r="AL644" i="16"/>
  <c r="BB644" i="16"/>
  <c r="BR644" i="16"/>
  <c r="AJ644" i="16"/>
  <c r="BP644" i="16"/>
  <c r="AZ644" i="16"/>
  <c r="AL643" i="16"/>
  <c r="BB643" i="16"/>
  <c r="BR643" i="16"/>
  <c r="AZ643" i="16"/>
  <c r="AJ643" i="16"/>
  <c r="BP643" i="16"/>
  <c r="AL642" i="16"/>
  <c r="BB642" i="16"/>
  <c r="BR642" i="16"/>
  <c r="AJ642" i="16"/>
  <c r="AZ642" i="16"/>
  <c r="BP642" i="16"/>
  <c r="AL641" i="16"/>
  <c r="BB641" i="16"/>
  <c r="BR641" i="16"/>
  <c r="AJ641" i="16"/>
  <c r="AZ641" i="16"/>
  <c r="BP641" i="16"/>
  <c r="AL640" i="16"/>
  <c r="BB640" i="16"/>
  <c r="BR640" i="16"/>
  <c r="AZ640" i="16"/>
  <c r="AJ640" i="16"/>
  <c r="BP640" i="16"/>
  <c r="AL639" i="16"/>
  <c r="BB639" i="16"/>
  <c r="BR639" i="16"/>
  <c r="AJ639" i="16"/>
  <c r="BP639" i="16"/>
  <c r="AZ639" i="16"/>
  <c r="AL638" i="16"/>
  <c r="BB638" i="16"/>
  <c r="BR638" i="16"/>
  <c r="AJ638" i="16"/>
  <c r="AZ638" i="16"/>
  <c r="BP638" i="16"/>
  <c r="AL637" i="16"/>
  <c r="BB637" i="16"/>
  <c r="BR637" i="16"/>
  <c r="AJ637" i="16"/>
  <c r="AZ637" i="16"/>
  <c r="BP637" i="16"/>
  <c r="AL636" i="16"/>
  <c r="BB636" i="16"/>
  <c r="BR636" i="16"/>
  <c r="AJ636" i="16"/>
  <c r="BP636" i="16"/>
  <c r="AZ636" i="16"/>
  <c r="AL635" i="16"/>
  <c r="BB635" i="16"/>
  <c r="BR635" i="16"/>
  <c r="AZ635" i="16"/>
  <c r="AJ635" i="16"/>
  <c r="BP635" i="16"/>
  <c r="AL634" i="16"/>
  <c r="BB634" i="16"/>
  <c r="BR634" i="16"/>
  <c r="AJ634" i="16"/>
  <c r="AZ634" i="16"/>
  <c r="BP634" i="16"/>
  <c r="AL633" i="16"/>
  <c r="BB633" i="16"/>
  <c r="BR633" i="16"/>
  <c r="AJ633" i="16"/>
  <c r="AZ633" i="16"/>
  <c r="BP633" i="16"/>
  <c r="AL632" i="16"/>
  <c r="BB632" i="16"/>
  <c r="BR632" i="16"/>
  <c r="AZ632" i="16"/>
  <c r="AJ632" i="16"/>
  <c r="BP632" i="16"/>
  <c r="AL631" i="16"/>
  <c r="BB631" i="16"/>
  <c r="BR631" i="16"/>
  <c r="AJ631" i="16"/>
  <c r="BP631" i="16"/>
  <c r="AZ631" i="16"/>
  <c r="AL630" i="16"/>
  <c r="BB630" i="16"/>
  <c r="BR630" i="16"/>
  <c r="AJ630" i="16"/>
  <c r="AZ630" i="16"/>
  <c r="BP630" i="16"/>
  <c r="AL629" i="16"/>
  <c r="BB629" i="16"/>
  <c r="BR629" i="16"/>
  <c r="AJ629" i="16"/>
  <c r="AZ629" i="16"/>
  <c r="BP629" i="16"/>
  <c r="AL628" i="16"/>
  <c r="BB628" i="16"/>
  <c r="BR628" i="16"/>
  <c r="AJ628" i="16"/>
  <c r="BP628" i="16"/>
  <c r="AZ628" i="16"/>
  <c r="AL627" i="16"/>
  <c r="BB627" i="16"/>
  <c r="BR627" i="16"/>
  <c r="AZ627" i="16"/>
  <c r="AJ627" i="16"/>
  <c r="BP627" i="16"/>
  <c r="AL626" i="16"/>
  <c r="BB626" i="16"/>
  <c r="BR626" i="16"/>
  <c r="AJ626" i="16"/>
  <c r="AZ626" i="16"/>
  <c r="BP626" i="16"/>
  <c r="AL625" i="16"/>
  <c r="BB625" i="16"/>
  <c r="BR625" i="16"/>
  <c r="AJ625" i="16"/>
  <c r="AZ625" i="16"/>
  <c r="BP625" i="16"/>
  <c r="AL624" i="16"/>
  <c r="BB624" i="16"/>
  <c r="BR624" i="16"/>
  <c r="AZ624" i="16"/>
  <c r="AJ624" i="16"/>
  <c r="BP624" i="16"/>
  <c r="AL623" i="16"/>
  <c r="BB623" i="16"/>
  <c r="BR623" i="16"/>
  <c r="AJ623" i="16"/>
  <c r="BP623" i="16"/>
  <c r="AZ623" i="16"/>
  <c r="AL622" i="16"/>
  <c r="BB622" i="16"/>
  <c r="BR622" i="16"/>
  <c r="AJ622" i="16"/>
  <c r="AZ622" i="16"/>
  <c r="BP622" i="16"/>
  <c r="AL621" i="16"/>
  <c r="BB621" i="16"/>
  <c r="BR621" i="16"/>
  <c r="AJ621" i="16"/>
  <c r="AZ621" i="16"/>
  <c r="BP621" i="16"/>
  <c r="AL620" i="16"/>
  <c r="BB620" i="16"/>
  <c r="BR620" i="16"/>
  <c r="AJ620" i="16"/>
  <c r="BP620" i="16"/>
  <c r="AZ620" i="16"/>
  <c r="AL619" i="16"/>
  <c r="BB619" i="16"/>
  <c r="BR619" i="16"/>
  <c r="AZ619" i="16"/>
  <c r="AJ619" i="16"/>
  <c r="BP619" i="16"/>
  <c r="AL618" i="16"/>
  <c r="BB618" i="16"/>
  <c r="BR618" i="16"/>
  <c r="AJ618" i="16"/>
  <c r="AZ618" i="16"/>
  <c r="BP618" i="16"/>
  <c r="AL617" i="16"/>
  <c r="BB617" i="16"/>
  <c r="BR617" i="16"/>
  <c r="AJ617" i="16"/>
  <c r="AZ617" i="16"/>
  <c r="BP617" i="16"/>
  <c r="AL616" i="16"/>
  <c r="BB616" i="16"/>
  <c r="BR616" i="16"/>
  <c r="AZ616" i="16"/>
  <c r="AJ616" i="16"/>
  <c r="BP616" i="16"/>
  <c r="AL615" i="16"/>
  <c r="BB615" i="16"/>
  <c r="BR615" i="16"/>
  <c r="AJ615" i="16"/>
  <c r="BP615" i="16"/>
  <c r="AZ615" i="16"/>
  <c r="AL614" i="16"/>
  <c r="BB614" i="16"/>
  <c r="BR614" i="16"/>
  <c r="AJ614" i="16"/>
  <c r="AZ614" i="16"/>
  <c r="BP614" i="16"/>
  <c r="AL613" i="16"/>
  <c r="BB613" i="16"/>
  <c r="BR613" i="16"/>
  <c r="AJ613" i="16"/>
  <c r="AZ613" i="16"/>
  <c r="BP613" i="16"/>
  <c r="AL612" i="16"/>
  <c r="BB612" i="16"/>
  <c r="BR612" i="16"/>
  <c r="AJ612" i="16"/>
  <c r="AZ612" i="16"/>
  <c r="BP612" i="16"/>
  <c r="AL611" i="16"/>
  <c r="BB611" i="16"/>
  <c r="BR611" i="16"/>
  <c r="AJ611" i="16"/>
  <c r="AZ611" i="16"/>
  <c r="BP611" i="16"/>
  <c r="AL610" i="16"/>
  <c r="BB610" i="16"/>
  <c r="BR610" i="16"/>
  <c r="AJ610" i="16"/>
  <c r="AZ610" i="16"/>
  <c r="BP610" i="16"/>
  <c r="AL609" i="16"/>
  <c r="BB609" i="16"/>
  <c r="BR609" i="16"/>
  <c r="AJ609" i="16"/>
  <c r="AZ609" i="16"/>
  <c r="BP609" i="16"/>
  <c r="AL608" i="16"/>
  <c r="BB608" i="16"/>
  <c r="BR608" i="16"/>
  <c r="AJ608" i="16"/>
  <c r="AZ608" i="16"/>
  <c r="BP608" i="16"/>
  <c r="AL607" i="16"/>
  <c r="BB607" i="16"/>
  <c r="BR607" i="16"/>
  <c r="AJ607" i="16"/>
  <c r="AZ607" i="16"/>
  <c r="BP607" i="16"/>
  <c r="AL606" i="16"/>
  <c r="BB606" i="16"/>
  <c r="BR606" i="16"/>
  <c r="AJ606" i="16"/>
  <c r="AZ606" i="16"/>
  <c r="BP606" i="16"/>
  <c r="AL605" i="16"/>
  <c r="BB605" i="16"/>
  <c r="BR605" i="16"/>
  <c r="AJ605" i="16"/>
  <c r="AZ605" i="16"/>
  <c r="BP605" i="16"/>
  <c r="AL604" i="16"/>
  <c r="BB604" i="16"/>
  <c r="BR604" i="16"/>
  <c r="AJ604" i="16"/>
  <c r="AZ604" i="16"/>
  <c r="BP604" i="16"/>
  <c r="AL603" i="16"/>
  <c r="BB603" i="16"/>
  <c r="BR603" i="16"/>
  <c r="AJ603" i="16"/>
  <c r="AZ603" i="16"/>
  <c r="BP603" i="16"/>
  <c r="AL602" i="16"/>
  <c r="BB602" i="16"/>
  <c r="BR602" i="16"/>
  <c r="AJ602" i="16"/>
  <c r="AZ602" i="16"/>
  <c r="BP602" i="16"/>
  <c r="AL601" i="16"/>
  <c r="BB601" i="16"/>
  <c r="BR601" i="16"/>
  <c r="AJ601" i="16"/>
  <c r="AZ601" i="16"/>
  <c r="BP601" i="16"/>
  <c r="AL600" i="16"/>
  <c r="BB600" i="16"/>
  <c r="BR600" i="16"/>
  <c r="AJ600" i="16"/>
  <c r="AZ600" i="16"/>
  <c r="BP600" i="16"/>
  <c r="AL599" i="16"/>
  <c r="BB599" i="16"/>
  <c r="BR599" i="16"/>
  <c r="AJ599" i="16"/>
  <c r="AZ599" i="16"/>
  <c r="BP599" i="16"/>
  <c r="AL598" i="16"/>
  <c r="BB598" i="16"/>
  <c r="BR598" i="16"/>
  <c r="AJ598" i="16"/>
  <c r="AZ598" i="16"/>
  <c r="BP598" i="16"/>
  <c r="AL597" i="16"/>
  <c r="BB597" i="16"/>
  <c r="BR597" i="16"/>
  <c r="AJ597" i="16"/>
  <c r="AZ597" i="16"/>
  <c r="BP597" i="16"/>
  <c r="AL596" i="16"/>
  <c r="BB596" i="16"/>
  <c r="BR596" i="16"/>
  <c r="AJ596" i="16"/>
  <c r="AZ596" i="16"/>
  <c r="BP596" i="16"/>
  <c r="AL595" i="16"/>
  <c r="BB595" i="16"/>
  <c r="BR595" i="16"/>
  <c r="AJ595" i="16"/>
  <c r="AZ595" i="16"/>
  <c r="BP595" i="16"/>
  <c r="AL594" i="16"/>
  <c r="BB594" i="16"/>
  <c r="BR594" i="16"/>
  <c r="AJ594" i="16"/>
  <c r="AZ594" i="16"/>
  <c r="BP594" i="16"/>
  <c r="AL593" i="16"/>
  <c r="BB593" i="16"/>
  <c r="BR593" i="16"/>
  <c r="AJ593" i="16"/>
  <c r="AZ593" i="16"/>
  <c r="BP593" i="16"/>
  <c r="AL592" i="16"/>
  <c r="BB592" i="16"/>
  <c r="BR592" i="16"/>
  <c r="AJ592" i="16"/>
  <c r="AZ592" i="16"/>
  <c r="BP592" i="16"/>
  <c r="AL591" i="16"/>
  <c r="BB591" i="16"/>
  <c r="BR591" i="16"/>
  <c r="AJ591" i="16"/>
  <c r="AZ591" i="16"/>
  <c r="BP591" i="16"/>
  <c r="AL590" i="16"/>
  <c r="BB590" i="16"/>
  <c r="BR590" i="16"/>
  <c r="AJ590" i="16"/>
  <c r="AZ590" i="16"/>
  <c r="BP590" i="16"/>
  <c r="AL589" i="16"/>
  <c r="BB589" i="16"/>
  <c r="BR589" i="16"/>
  <c r="AJ589" i="16"/>
  <c r="AZ589" i="16"/>
  <c r="BP589" i="16"/>
  <c r="AL588" i="16"/>
  <c r="BB588" i="16"/>
  <c r="BR588" i="16"/>
  <c r="AJ588" i="16"/>
  <c r="AZ588" i="16"/>
  <c r="BP588" i="16"/>
  <c r="AL587" i="16"/>
  <c r="BB587" i="16"/>
  <c r="BR587" i="16"/>
  <c r="AJ587" i="16"/>
  <c r="AZ587" i="16"/>
  <c r="BP587" i="16"/>
  <c r="AL586" i="16"/>
  <c r="BB586" i="16"/>
  <c r="BR586" i="16"/>
  <c r="AJ586" i="16"/>
  <c r="AZ586" i="16"/>
  <c r="BP586" i="16"/>
  <c r="AL585" i="16"/>
  <c r="BB585" i="16"/>
  <c r="BR585" i="16"/>
  <c r="AJ585" i="16"/>
  <c r="AZ585" i="16"/>
  <c r="BP585" i="16"/>
  <c r="AL584" i="16"/>
  <c r="BB584" i="16"/>
  <c r="BR584" i="16"/>
  <c r="AJ584" i="16"/>
  <c r="AZ584" i="16"/>
  <c r="BP584" i="16"/>
  <c r="AL583" i="16"/>
  <c r="BB583" i="16"/>
  <c r="BR583" i="16"/>
  <c r="AJ583" i="16"/>
  <c r="AZ583" i="16"/>
  <c r="BP583" i="16"/>
  <c r="AL582" i="16"/>
  <c r="BB582" i="16"/>
  <c r="BR582" i="16"/>
  <c r="AJ582" i="16"/>
  <c r="AZ582" i="16"/>
  <c r="BP582" i="16"/>
  <c r="AL581" i="16"/>
  <c r="BB581" i="16"/>
  <c r="BR581" i="16"/>
  <c r="AJ581" i="16"/>
  <c r="AZ581" i="16"/>
  <c r="BP581" i="16"/>
  <c r="AL580" i="16"/>
  <c r="BB580" i="16"/>
  <c r="BR580" i="16"/>
  <c r="AJ580" i="16"/>
  <c r="AZ580" i="16"/>
  <c r="BP580" i="16"/>
  <c r="AL579" i="16"/>
  <c r="BB579" i="16"/>
  <c r="BR579" i="16"/>
  <c r="AJ579" i="16"/>
  <c r="AZ579" i="16"/>
  <c r="BP579" i="16"/>
  <c r="AL578" i="16"/>
  <c r="BB578" i="16"/>
  <c r="BR578" i="16"/>
  <c r="AJ578" i="16"/>
  <c r="AZ578" i="16"/>
  <c r="BP578" i="16"/>
  <c r="AL577" i="16"/>
  <c r="BB577" i="16"/>
  <c r="BR577" i="16"/>
  <c r="AJ577" i="16"/>
  <c r="AZ577" i="16"/>
  <c r="BP577" i="16"/>
  <c r="AL576" i="16"/>
  <c r="BB576" i="16"/>
  <c r="BR576" i="16"/>
  <c r="AJ576" i="16"/>
  <c r="AZ576" i="16"/>
  <c r="BP576" i="16"/>
  <c r="AL575" i="16"/>
  <c r="BB575" i="16"/>
  <c r="BR575" i="16"/>
  <c r="AJ575" i="16"/>
  <c r="AZ575" i="16"/>
  <c r="BP575" i="16"/>
  <c r="AL574" i="16"/>
  <c r="BB574" i="16"/>
  <c r="BR574" i="16"/>
  <c r="AJ574" i="16"/>
  <c r="AZ574" i="16"/>
  <c r="BP574" i="16"/>
  <c r="AL573" i="16"/>
  <c r="BB573" i="16"/>
  <c r="BR573" i="16"/>
  <c r="AJ573" i="16"/>
  <c r="AZ573" i="16"/>
  <c r="BP573" i="16"/>
  <c r="AL572" i="16"/>
  <c r="BB572" i="16"/>
  <c r="BR572" i="16"/>
  <c r="AJ572" i="16"/>
  <c r="AZ572" i="16"/>
  <c r="BP572" i="16"/>
  <c r="AL571" i="16"/>
  <c r="BB571" i="16"/>
  <c r="BR571" i="16"/>
  <c r="AJ571" i="16"/>
  <c r="AZ571" i="16"/>
  <c r="BP571" i="16"/>
  <c r="AL570" i="16"/>
  <c r="BB570" i="16"/>
  <c r="BR570" i="16"/>
  <c r="AJ570" i="16"/>
  <c r="AZ570" i="16"/>
  <c r="BP570" i="16"/>
  <c r="AL569" i="16"/>
  <c r="BB569" i="16"/>
  <c r="BR569" i="16"/>
  <c r="AJ569" i="16"/>
  <c r="AZ569" i="16"/>
  <c r="BP569" i="16"/>
  <c r="AL568" i="16"/>
  <c r="BB568" i="16"/>
  <c r="BR568" i="16"/>
  <c r="AJ568" i="16"/>
  <c r="AZ568" i="16"/>
  <c r="BP568" i="16"/>
  <c r="AL567" i="16"/>
  <c r="BB567" i="16"/>
  <c r="BR567" i="16"/>
  <c r="AJ567" i="16"/>
  <c r="AZ567" i="16"/>
  <c r="BP567" i="16"/>
  <c r="AL566" i="16"/>
  <c r="BB566" i="16"/>
  <c r="BR566" i="16"/>
  <c r="AJ566" i="16"/>
  <c r="AZ566" i="16"/>
  <c r="BP566" i="16"/>
  <c r="AL565" i="16"/>
  <c r="BB565" i="16"/>
  <c r="BR565" i="16"/>
  <c r="AJ565" i="16"/>
  <c r="AZ565" i="16"/>
  <c r="BP565" i="16"/>
  <c r="AL564" i="16"/>
  <c r="BB564" i="16"/>
  <c r="BR564" i="16"/>
  <c r="AJ564" i="16"/>
  <c r="AZ564" i="16"/>
  <c r="BP564" i="16"/>
  <c r="AL563" i="16"/>
  <c r="BB563" i="16"/>
  <c r="BR563" i="16"/>
  <c r="AJ563" i="16"/>
  <c r="AZ563" i="16"/>
  <c r="BP563" i="16"/>
  <c r="AL562" i="16"/>
  <c r="BB562" i="16"/>
  <c r="BR562" i="16"/>
  <c r="AJ562" i="16"/>
  <c r="AZ562" i="16"/>
  <c r="BP562" i="16"/>
  <c r="AL561" i="16"/>
  <c r="BB561" i="16"/>
  <c r="BR561" i="16"/>
  <c r="AJ561" i="16"/>
  <c r="AZ561" i="16"/>
  <c r="BP561" i="16"/>
  <c r="AL560" i="16"/>
  <c r="BB560" i="16"/>
  <c r="BR560" i="16"/>
  <c r="AJ560" i="16"/>
  <c r="AZ560" i="16"/>
  <c r="BP560" i="16"/>
  <c r="AL559" i="16"/>
  <c r="BB559" i="16"/>
  <c r="BR559" i="16"/>
  <c r="AJ559" i="16"/>
  <c r="AZ559" i="16"/>
  <c r="BP559" i="16"/>
  <c r="AL558" i="16"/>
  <c r="BB558" i="16"/>
  <c r="BR558" i="16"/>
  <c r="AJ558" i="16"/>
  <c r="AZ558" i="16"/>
  <c r="BP558" i="16"/>
  <c r="AL557" i="16"/>
  <c r="BB557" i="16"/>
  <c r="BR557" i="16"/>
  <c r="AJ557" i="16"/>
  <c r="AZ557" i="16"/>
  <c r="BP557" i="16"/>
  <c r="AL556" i="16"/>
  <c r="BB556" i="16"/>
  <c r="BR556" i="16"/>
  <c r="AJ556" i="16"/>
  <c r="AZ556" i="16"/>
  <c r="BP556" i="16"/>
  <c r="AL555" i="16"/>
  <c r="BB555" i="16"/>
  <c r="BR555" i="16"/>
  <c r="AJ555" i="16"/>
  <c r="AZ555" i="16"/>
  <c r="BP555" i="16"/>
  <c r="AL554" i="16"/>
  <c r="BB554" i="16"/>
  <c r="BR554" i="16"/>
  <c r="AJ554" i="16"/>
  <c r="AZ554" i="16"/>
  <c r="BP554" i="16"/>
  <c r="AL553" i="16"/>
  <c r="BB553" i="16"/>
  <c r="BR553" i="16"/>
  <c r="AJ553" i="16"/>
  <c r="AZ553" i="16"/>
  <c r="BP553" i="16"/>
  <c r="AL552" i="16"/>
  <c r="BB552" i="16"/>
  <c r="BR552" i="16"/>
  <c r="AJ552" i="16"/>
  <c r="AZ552" i="16"/>
  <c r="BP552" i="16"/>
  <c r="AL551" i="16"/>
  <c r="BB551" i="16"/>
  <c r="BR551" i="16"/>
  <c r="AJ551" i="16"/>
  <c r="AZ551" i="16"/>
  <c r="BP551" i="16"/>
  <c r="AL550" i="16"/>
  <c r="BB550" i="16"/>
  <c r="BR550" i="16"/>
  <c r="AJ550" i="16"/>
  <c r="AZ550" i="16"/>
  <c r="BP550" i="16"/>
  <c r="AL549" i="16"/>
  <c r="BB549" i="16"/>
  <c r="BR549" i="16"/>
  <c r="AJ549" i="16"/>
  <c r="AZ549" i="16"/>
  <c r="BP549" i="16"/>
  <c r="AL548" i="16"/>
  <c r="BB548" i="16"/>
  <c r="BR548" i="16"/>
  <c r="AJ548" i="16"/>
  <c r="AZ548" i="16"/>
  <c r="BP548" i="16"/>
  <c r="AL547" i="16"/>
  <c r="BB547" i="16"/>
  <c r="BR547" i="16"/>
  <c r="AZ547" i="16"/>
  <c r="BP547" i="16"/>
  <c r="AJ547" i="16"/>
  <c r="AL546" i="16"/>
  <c r="BB546" i="16"/>
  <c r="BR546" i="16"/>
  <c r="AJ546" i="16"/>
  <c r="AZ546" i="16"/>
  <c r="BP546" i="16"/>
  <c r="AL545" i="16"/>
  <c r="BB545" i="16"/>
  <c r="BR545" i="16"/>
  <c r="AJ545" i="16"/>
  <c r="AZ545" i="16"/>
  <c r="BP545" i="16"/>
  <c r="BB544" i="16"/>
  <c r="BR544" i="16"/>
  <c r="AL544" i="16"/>
  <c r="AJ544" i="16"/>
  <c r="AZ544" i="16"/>
  <c r="BP544" i="16"/>
  <c r="AL543" i="16"/>
  <c r="BB543" i="16"/>
  <c r="BR543" i="16"/>
  <c r="AJ543" i="16"/>
  <c r="AZ543" i="16"/>
  <c r="BP543" i="16"/>
  <c r="AL542" i="16"/>
  <c r="BB542" i="16"/>
  <c r="BR542" i="16"/>
  <c r="AJ542" i="16"/>
  <c r="AZ542" i="16"/>
  <c r="BP542" i="16"/>
  <c r="AL541" i="16"/>
  <c r="BB541" i="16"/>
  <c r="BR541" i="16"/>
  <c r="AJ541" i="16"/>
  <c r="AZ541" i="16"/>
  <c r="BP541" i="16"/>
  <c r="AL540" i="16"/>
  <c r="BB540" i="16"/>
  <c r="BR540" i="16"/>
  <c r="AZ540" i="16"/>
  <c r="BP540" i="16"/>
  <c r="AJ540" i="16"/>
  <c r="AL539" i="16"/>
  <c r="BB539" i="16"/>
  <c r="BR539" i="16"/>
  <c r="AJ539" i="16"/>
  <c r="AZ539" i="16"/>
  <c r="BP539" i="16"/>
  <c r="AL538" i="16"/>
  <c r="BB538" i="16"/>
  <c r="BR538" i="16"/>
  <c r="AJ538" i="16"/>
  <c r="AZ538" i="16"/>
  <c r="BP538" i="16"/>
  <c r="AL537" i="16"/>
  <c r="BB537" i="16"/>
  <c r="BR537" i="16"/>
  <c r="AJ537" i="16"/>
  <c r="AZ537" i="16"/>
  <c r="BP537" i="16"/>
  <c r="BB536" i="16"/>
  <c r="BR536" i="16"/>
  <c r="AL536" i="16"/>
  <c r="AJ536" i="16"/>
  <c r="AZ536" i="16"/>
  <c r="BP536" i="16"/>
  <c r="AL535" i="16"/>
  <c r="BB535" i="16"/>
  <c r="BR535" i="16"/>
  <c r="AJ535" i="16"/>
  <c r="AZ535" i="16"/>
  <c r="BP535" i="16"/>
  <c r="AL534" i="16"/>
  <c r="BB534" i="16"/>
  <c r="BR534" i="16"/>
  <c r="AJ534" i="16"/>
  <c r="AZ534" i="16"/>
  <c r="BP534" i="16"/>
  <c r="AL533" i="16"/>
  <c r="BB533" i="16"/>
  <c r="BR533" i="16"/>
  <c r="AJ533" i="16"/>
  <c r="AZ533" i="16"/>
  <c r="BP533" i="16"/>
  <c r="AL532" i="16"/>
  <c r="BB532" i="16"/>
  <c r="BR532" i="16"/>
  <c r="AJ532" i="16"/>
  <c r="AZ532" i="16"/>
  <c r="BP532" i="16"/>
  <c r="AL531" i="16"/>
  <c r="BB531" i="16"/>
  <c r="BR531" i="16"/>
  <c r="AJ531" i="16"/>
  <c r="AZ531" i="16"/>
  <c r="BP531" i="16"/>
  <c r="AL530" i="16"/>
  <c r="BB530" i="16"/>
  <c r="BR530" i="16"/>
  <c r="AJ530" i="16"/>
  <c r="AZ530" i="16"/>
  <c r="BP530" i="16"/>
  <c r="AL529" i="16"/>
  <c r="BB529" i="16"/>
  <c r="BR529" i="16"/>
  <c r="AJ529" i="16"/>
  <c r="AZ529" i="16"/>
  <c r="BP529" i="16"/>
  <c r="AL528" i="16"/>
  <c r="BB528" i="16"/>
  <c r="BR528" i="16"/>
  <c r="AJ528" i="16"/>
  <c r="AZ528" i="16"/>
  <c r="BP528" i="16"/>
  <c r="AL527" i="16"/>
  <c r="BB527" i="16"/>
  <c r="BR527" i="16"/>
  <c r="AJ527" i="16"/>
  <c r="AZ527" i="16"/>
  <c r="BP527" i="16"/>
  <c r="AL526" i="16"/>
  <c r="BB526" i="16"/>
  <c r="BR526" i="16"/>
  <c r="AJ526" i="16"/>
  <c r="AZ526" i="16"/>
  <c r="BP526" i="16"/>
  <c r="AL525" i="16"/>
  <c r="BB525" i="16"/>
  <c r="BR525" i="16"/>
  <c r="AJ525" i="16"/>
  <c r="AZ525" i="16"/>
  <c r="BP525" i="16"/>
  <c r="AL524" i="16"/>
  <c r="BB524" i="16"/>
  <c r="BR524" i="16"/>
  <c r="AJ524" i="16"/>
  <c r="AZ524" i="16"/>
  <c r="BP524" i="16"/>
  <c r="AL523" i="16"/>
  <c r="BB523" i="16"/>
  <c r="BR523" i="16"/>
  <c r="AJ523" i="16"/>
  <c r="AZ523" i="16"/>
  <c r="BP523" i="16"/>
  <c r="AL522" i="16"/>
  <c r="BB522" i="16"/>
  <c r="BR522" i="16"/>
  <c r="AJ522" i="16"/>
  <c r="AZ522" i="16"/>
  <c r="BP522" i="16"/>
  <c r="AL521" i="16"/>
  <c r="BB521" i="16"/>
  <c r="BR521" i="16"/>
  <c r="AJ521" i="16"/>
  <c r="AZ521" i="16"/>
  <c r="BP521" i="16"/>
  <c r="AL520" i="16"/>
  <c r="BB520" i="16"/>
  <c r="BR520" i="16"/>
  <c r="AJ520" i="16"/>
  <c r="AZ520" i="16"/>
  <c r="BP520" i="16"/>
  <c r="AL519" i="16"/>
  <c r="BB519" i="16"/>
  <c r="BR519" i="16"/>
  <c r="AJ519" i="16"/>
  <c r="AZ519" i="16"/>
  <c r="BP519" i="16"/>
  <c r="AL518" i="16"/>
  <c r="BB518" i="16"/>
  <c r="BR518" i="16"/>
  <c r="AJ518" i="16"/>
  <c r="AZ518" i="16"/>
  <c r="BP518" i="16"/>
  <c r="AL517" i="16"/>
  <c r="BB517" i="16"/>
  <c r="BR517" i="16"/>
  <c r="AJ517" i="16"/>
  <c r="AZ517" i="16"/>
  <c r="BP517" i="16"/>
  <c r="AL516" i="16"/>
  <c r="BB516" i="16"/>
  <c r="BR516" i="16"/>
  <c r="AJ516" i="16"/>
  <c r="AZ516" i="16"/>
  <c r="BP516" i="16"/>
  <c r="AL515" i="16"/>
  <c r="BB515" i="16"/>
  <c r="BR515" i="16"/>
  <c r="AJ515" i="16"/>
  <c r="AZ515" i="16"/>
  <c r="BP515" i="16"/>
  <c r="AL514" i="16"/>
  <c r="BB514" i="16"/>
  <c r="BR514" i="16"/>
  <c r="AJ514" i="16"/>
  <c r="AZ514" i="16"/>
  <c r="BP514" i="16"/>
  <c r="AL513" i="16"/>
  <c r="BB513" i="16"/>
  <c r="BR513" i="16"/>
  <c r="AJ513" i="16"/>
  <c r="AZ513" i="16"/>
  <c r="BP513" i="16"/>
  <c r="AL512" i="16"/>
  <c r="BB512" i="16"/>
  <c r="BR512" i="16"/>
  <c r="AJ512" i="16"/>
  <c r="AZ512" i="16"/>
  <c r="BP512" i="16"/>
  <c r="AL511" i="16"/>
  <c r="BB511" i="16"/>
  <c r="BR511" i="16"/>
  <c r="AJ511" i="16"/>
  <c r="AZ511" i="16"/>
  <c r="BP511" i="16"/>
  <c r="AL510" i="16"/>
  <c r="BB510" i="16"/>
  <c r="BR510" i="16"/>
  <c r="AJ510" i="16"/>
  <c r="AZ510" i="16"/>
  <c r="BP510" i="16"/>
  <c r="AL509" i="16"/>
  <c r="BB509" i="16"/>
  <c r="BR509" i="16"/>
  <c r="AJ509" i="16"/>
  <c r="AZ509" i="16"/>
  <c r="BP509" i="16"/>
  <c r="AL508" i="16"/>
  <c r="BB508" i="16"/>
  <c r="BR508" i="16"/>
  <c r="AJ508" i="16"/>
  <c r="AZ508" i="16"/>
  <c r="BP508" i="16"/>
  <c r="AL507" i="16"/>
  <c r="BB507" i="16"/>
  <c r="BR507" i="16"/>
  <c r="AJ507" i="16"/>
  <c r="AZ507" i="16"/>
  <c r="BP507" i="16"/>
  <c r="AL506" i="16"/>
  <c r="BB506" i="16"/>
  <c r="BR506" i="16"/>
  <c r="AJ506" i="16"/>
  <c r="AZ506" i="16"/>
  <c r="BP506" i="16"/>
  <c r="AL505" i="16"/>
  <c r="BB505" i="16"/>
  <c r="BR505" i="16"/>
  <c r="AJ505" i="16"/>
  <c r="AZ505" i="16"/>
  <c r="BP505" i="16"/>
  <c r="AL504" i="16"/>
  <c r="BB504" i="16"/>
  <c r="BR504" i="16"/>
  <c r="AJ504" i="16"/>
  <c r="AZ504" i="16"/>
  <c r="BP504" i="16"/>
  <c r="AL503" i="16"/>
  <c r="BB503" i="16"/>
  <c r="BR503" i="16"/>
  <c r="AJ503" i="16"/>
  <c r="AZ503" i="16"/>
  <c r="BP503" i="16"/>
  <c r="AL502" i="16"/>
  <c r="BB502" i="16"/>
  <c r="BR502" i="16"/>
  <c r="AJ502" i="16"/>
  <c r="AZ502" i="16"/>
  <c r="BP502" i="16"/>
  <c r="AL501" i="16"/>
  <c r="BB501" i="16"/>
  <c r="BR501" i="16"/>
  <c r="AJ501" i="16"/>
  <c r="AZ501" i="16"/>
  <c r="BP501" i="16"/>
  <c r="AL500" i="16"/>
  <c r="BB500" i="16"/>
  <c r="BR500" i="16"/>
  <c r="AJ500" i="16"/>
  <c r="AZ500" i="16"/>
  <c r="BP500" i="16"/>
  <c r="AL499" i="16"/>
  <c r="BB499" i="16"/>
  <c r="BR499" i="16"/>
  <c r="AJ499" i="16"/>
  <c r="AZ499" i="16"/>
  <c r="BP499" i="16"/>
  <c r="AL498" i="16"/>
  <c r="BB498" i="16"/>
  <c r="BR498" i="16"/>
  <c r="AJ498" i="16"/>
  <c r="AZ498" i="16"/>
  <c r="BP498" i="16"/>
  <c r="AL497" i="16"/>
  <c r="BB497" i="16"/>
  <c r="BR497" i="16"/>
  <c r="AJ497" i="16"/>
  <c r="AZ497" i="16"/>
  <c r="BP497" i="16"/>
  <c r="AL496" i="16"/>
  <c r="BB496" i="16"/>
  <c r="BR496" i="16"/>
  <c r="AJ496" i="16"/>
  <c r="AZ496" i="16"/>
  <c r="BP496" i="16"/>
  <c r="AL495" i="16"/>
  <c r="BB495" i="16"/>
  <c r="BR495" i="16"/>
  <c r="AJ495" i="16"/>
  <c r="AZ495" i="16"/>
  <c r="BP495" i="16"/>
  <c r="AL494" i="16"/>
  <c r="BB494" i="16"/>
  <c r="BR494" i="16"/>
  <c r="AJ494" i="16"/>
  <c r="AZ494" i="16"/>
  <c r="BP494" i="16"/>
  <c r="AL493" i="16"/>
  <c r="BB493" i="16"/>
  <c r="BR493" i="16"/>
  <c r="AJ493" i="16"/>
  <c r="AZ493" i="16"/>
  <c r="BP493" i="16"/>
  <c r="AL492" i="16"/>
  <c r="BB492" i="16"/>
  <c r="BR492" i="16"/>
  <c r="AJ492" i="16"/>
  <c r="AZ492" i="16"/>
  <c r="BP492" i="16"/>
  <c r="AL491" i="16"/>
  <c r="BB491" i="16"/>
  <c r="BR491" i="16"/>
  <c r="AJ491" i="16"/>
  <c r="AZ491" i="16"/>
  <c r="BP491" i="16"/>
  <c r="AL490" i="16"/>
  <c r="BB490" i="16"/>
  <c r="BR490" i="16"/>
  <c r="AJ490" i="16"/>
  <c r="AZ490" i="16"/>
  <c r="BP490" i="16"/>
  <c r="AL489" i="16"/>
  <c r="BB489" i="16"/>
  <c r="BR489" i="16"/>
  <c r="AJ489" i="16"/>
  <c r="AZ489" i="16"/>
  <c r="BP489" i="16"/>
  <c r="AL488" i="16"/>
  <c r="BB488" i="16"/>
  <c r="BR488" i="16"/>
  <c r="AJ488" i="16"/>
  <c r="AZ488" i="16"/>
  <c r="BP488" i="16"/>
  <c r="AL487" i="16"/>
  <c r="BB487" i="16"/>
  <c r="BR487" i="16"/>
  <c r="AJ487" i="16"/>
  <c r="AZ487" i="16"/>
  <c r="BP487" i="16"/>
  <c r="AL486" i="16"/>
  <c r="BB486" i="16"/>
  <c r="BR486" i="16"/>
  <c r="AJ486" i="16"/>
  <c r="AZ486" i="16"/>
  <c r="BP486" i="16"/>
  <c r="AL485" i="16"/>
  <c r="BB485" i="16"/>
  <c r="BR485" i="16"/>
  <c r="AJ485" i="16"/>
  <c r="AZ485" i="16"/>
  <c r="BP485" i="16"/>
  <c r="AL484" i="16"/>
  <c r="BB484" i="16"/>
  <c r="BR484" i="16"/>
  <c r="AJ484" i="16"/>
  <c r="AZ484" i="16"/>
  <c r="BP484" i="16"/>
  <c r="AL483" i="16"/>
  <c r="BB483" i="16"/>
  <c r="BR483" i="16"/>
  <c r="AJ483" i="16"/>
  <c r="AZ483" i="16"/>
  <c r="BP483" i="16"/>
  <c r="AL482" i="16"/>
  <c r="BB482" i="16"/>
  <c r="BR482" i="16"/>
  <c r="AJ482" i="16"/>
  <c r="AZ482" i="16"/>
  <c r="BP482" i="16"/>
  <c r="AL481" i="16"/>
  <c r="BB481" i="16"/>
  <c r="BR481" i="16"/>
  <c r="AJ481" i="16"/>
  <c r="AZ481" i="16"/>
  <c r="BP481" i="16"/>
  <c r="AL480" i="16"/>
  <c r="BB480" i="16"/>
  <c r="BR480" i="16"/>
  <c r="AJ480" i="16"/>
  <c r="AZ480" i="16"/>
  <c r="BP480" i="16"/>
  <c r="AL479" i="16"/>
  <c r="BB479" i="16"/>
  <c r="BR479" i="16"/>
  <c r="AJ479" i="16"/>
  <c r="AZ479" i="16"/>
  <c r="BP479" i="16"/>
  <c r="AL478" i="16"/>
  <c r="BB478" i="16"/>
  <c r="BR478" i="16"/>
  <c r="AJ478" i="16"/>
  <c r="AZ478" i="16"/>
  <c r="BP478" i="16"/>
  <c r="AL477" i="16"/>
  <c r="BB477" i="16"/>
  <c r="BR477" i="16"/>
  <c r="AJ477" i="16"/>
  <c r="AZ477" i="16"/>
  <c r="BP477" i="16"/>
  <c r="AL476" i="16"/>
  <c r="BB476" i="16"/>
  <c r="BR476" i="16"/>
  <c r="AJ476" i="16"/>
  <c r="AZ476" i="16"/>
  <c r="BP476" i="16"/>
  <c r="AL475" i="16"/>
  <c r="BB475" i="16"/>
  <c r="BR475" i="16"/>
  <c r="AJ475" i="16"/>
  <c r="AZ475" i="16"/>
  <c r="BP475" i="16"/>
  <c r="AL474" i="16"/>
  <c r="BB474" i="16"/>
  <c r="BR474" i="16"/>
  <c r="AJ474" i="16"/>
  <c r="AZ474" i="16"/>
  <c r="BP474" i="16"/>
  <c r="AL473" i="16"/>
  <c r="BB473" i="16"/>
  <c r="BR473" i="16"/>
  <c r="AJ473" i="16"/>
  <c r="AZ473" i="16"/>
  <c r="BP473" i="16"/>
  <c r="AL472" i="16"/>
  <c r="BB472" i="16"/>
  <c r="BR472" i="16"/>
  <c r="AJ472" i="16"/>
  <c r="AZ472" i="16"/>
  <c r="BP472" i="16"/>
  <c r="AL471" i="16"/>
  <c r="BB471" i="16"/>
  <c r="BR471" i="16"/>
  <c r="AJ471" i="16"/>
  <c r="AZ471" i="16"/>
  <c r="BP471" i="16"/>
  <c r="AL470" i="16"/>
  <c r="BB470" i="16"/>
  <c r="BR470" i="16"/>
  <c r="AJ470" i="16"/>
  <c r="AZ470" i="16"/>
  <c r="BP470" i="16"/>
  <c r="AL469" i="16"/>
  <c r="BB469" i="16"/>
  <c r="BR469" i="16"/>
  <c r="AJ469" i="16"/>
  <c r="AZ469" i="16"/>
  <c r="BP469" i="16"/>
  <c r="AL468" i="16"/>
  <c r="BB468" i="16"/>
  <c r="BR468" i="16"/>
  <c r="AJ468" i="16"/>
  <c r="AZ468" i="16"/>
  <c r="BP468" i="16"/>
  <c r="AL467" i="16"/>
  <c r="BB467" i="16"/>
  <c r="BR467" i="16"/>
  <c r="AJ467" i="16"/>
  <c r="AZ467" i="16"/>
  <c r="BP467" i="16"/>
  <c r="AL466" i="16"/>
  <c r="BB466" i="16"/>
  <c r="BR466" i="16"/>
  <c r="AJ466" i="16"/>
  <c r="AZ466" i="16"/>
  <c r="BP466" i="16"/>
  <c r="AL465" i="16"/>
  <c r="BB465" i="16"/>
  <c r="BR465" i="16"/>
  <c r="AJ465" i="16"/>
  <c r="AZ465" i="16"/>
  <c r="BP465" i="16"/>
  <c r="AL464" i="16"/>
  <c r="BB464" i="16"/>
  <c r="BR464" i="16"/>
  <c r="AZ464" i="16"/>
  <c r="BP464" i="16"/>
  <c r="AJ464" i="16"/>
  <c r="BR463" i="16"/>
  <c r="AL463" i="16"/>
  <c r="BB463" i="16"/>
  <c r="AJ463" i="16"/>
  <c r="AZ463" i="16"/>
  <c r="BP463" i="16"/>
  <c r="AL462" i="16"/>
  <c r="BB462" i="16"/>
  <c r="BR462" i="16"/>
  <c r="AJ462" i="16"/>
  <c r="AZ462" i="16"/>
  <c r="BP462" i="16"/>
  <c r="AL461" i="16"/>
  <c r="BB461" i="16"/>
  <c r="BR461" i="16"/>
  <c r="AJ461" i="16"/>
  <c r="AZ461" i="16"/>
  <c r="BP461" i="16"/>
  <c r="AL460" i="16"/>
  <c r="BB460" i="16"/>
  <c r="BR460" i="16"/>
  <c r="AZ460" i="16"/>
  <c r="BP460" i="16"/>
  <c r="AJ460" i="16"/>
  <c r="BR459" i="16"/>
  <c r="AL459" i="16"/>
  <c r="BB459" i="16"/>
  <c r="AJ459" i="16"/>
  <c r="AZ459" i="16"/>
  <c r="BP459" i="16"/>
  <c r="AL458" i="16"/>
  <c r="BB458" i="16"/>
  <c r="BR458" i="16"/>
  <c r="AJ458" i="16"/>
  <c r="AZ458" i="16"/>
  <c r="BP458" i="16"/>
  <c r="AL457" i="16"/>
  <c r="BB457" i="16"/>
  <c r="BR457" i="16"/>
  <c r="AJ457" i="16"/>
  <c r="AZ457" i="16"/>
  <c r="BP457" i="16"/>
  <c r="BB456" i="16"/>
  <c r="BR456" i="16"/>
  <c r="AL456" i="16"/>
  <c r="AJ456" i="16"/>
  <c r="AZ456" i="16"/>
  <c r="BP456" i="16"/>
  <c r="AL455" i="16"/>
  <c r="BB455" i="16"/>
  <c r="BR455" i="16"/>
  <c r="AJ455" i="16"/>
  <c r="AZ455" i="16"/>
  <c r="BP455" i="16"/>
  <c r="AL454" i="16"/>
  <c r="BB454" i="16"/>
  <c r="BR454" i="16"/>
  <c r="AJ454" i="16"/>
  <c r="AZ454" i="16"/>
  <c r="BP454" i="16"/>
  <c r="AL453" i="16"/>
  <c r="BB453" i="16"/>
  <c r="BR453" i="16"/>
  <c r="AJ453" i="16"/>
  <c r="AZ453" i="16"/>
  <c r="BP453" i="16"/>
  <c r="AL452" i="16"/>
  <c r="BB452" i="16"/>
  <c r="BR452" i="16"/>
  <c r="AZ452" i="16"/>
  <c r="BP452" i="16"/>
  <c r="AJ452" i="16"/>
  <c r="AL451" i="16"/>
  <c r="BB451" i="16"/>
  <c r="BR451" i="16"/>
  <c r="AJ451" i="16"/>
  <c r="AZ451" i="16"/>
  <c r="BP451" i="16"/>
  <c r="AL450" i="16"/>
  <c r="BB450" i="16"/>
  <c r="BR450" i="16"/>
  <c r="AJ450" i="16"/>
  <c r="AZ450" i="16"/>
  <c r="BP450" i="16"/>
  <c r="AL449" i="16"/>
  <c r="BB449" i="16"/>
  <c r="BR449" i="16"/>
  <c r="AJ449" i="16"/>
  <c r="AZ449" i="16"/>
  <c r="BP449" i="16"/>
  <c r="BB448" i="16"/>
  <c r="BR448" i="16"/>
  <c r="AL448" i="16"/>
  <c r="AJ448" i="16"/>
  <c r="AZ448" i="16"/>
  <c r="BP448" i="16"/>
  <c r="AL447" i="16"/>
  <c r="BB447" i="16"/>
  <c r="BR447" i="16"/>
  <c r="AJ447" i="16"/>
  <c r="AZ447" i="16"/>
  <c r="BP447" i="16"/>
  <c r="AL446" i="16"/>
  <c r="BB446" i="16"/>
  <c r="BR446" i="16"/>
  <c r="AJ446" i="16"/>
  <c r="AZ446" i="16"/>
  <c r="BP446" i="16"/>
  <c r="AL445" i="16"/>
  <c r="BB445" i="16"/>
  <c r="BR445" i="16"/>
  <c r="AJ445" i="16"/>
  <c r="AZ445" i="16"/>
  <c r="BP445" i="16"/>
  <c r="AL444" i="16"/>
  <c r="BB444" i="16"/>
  <c r="BR444" i="16"/>
  <c r="AZ444" i="16"/>
  <c r="BP444" i="16"/>
  <c r="AJ444" i="16"/>
  <c r="AL443" i="16"/>
  <c r="BB443" i="16"/>
  <c r="BR443" i="16"/>
  <c r="AJ443" i="16"/>
  <c r="AZ443" i="16"/>
  <c r="BP443" i="16"/>
  <c r="AL442" i="16"/>
  <c r="BB442" i="16"/>
  <c r="BR442" i="16"/>
  <c r="AJ442" i="16"/>
  <c r="AZ442" i="16"/>
  <c r="BP442" i="16"/>
  <c r="AL441" i="16"/>
  <c r="BB441" i="16"/>
  <c r="BR441" i="16"/>
  <c r="AJ441" i="16"/>
  <c r="AZ441" i="16"/>
  <c r="BP441" i="16"/>
  <c r="AL440" i="16"/>
  <c r="BB440" i="16"/>
  <c r="BR440" i="16"/>
  <c r="AJ440" i="16"/>
  <c r="AZ440" i="16"/>
  <c r="BP440" i="16"/>
  <c r="AL439" i="16"/>
  <c r="BB439" i="16"/>
  <c r="BR439" i="16"/>
  <c r="AJ439" i="16"/>
  <c r="AZ439" i="16"/>
  <c r="BP439" i="16"/>
  <c r="AL438" i="16"/>
  <c r="BB438" i="16"/>
  <c r="BR438" i="16"/>
  <c r="AJ438" i="16"/>
  <c r="AZ438" i="16"/>
  <c r="BP438" i="16"/>
  <c r="AL437" i="16"/>
  <c r="BB437" i="16"/>
  <c r="BR437" i="16"/>
  <c r="AJ437" i="16"/>
  <c r="AZ437" i="16"/>
  <c r="BP437" i="16"/>
  <c r="AL436" i="16"/>
  <c r="BB436" i="16"/>
  <c r="BR436" i="16"/>
  <c r="AJ436" i="16"/>
  <c r="AZ436" i="16"/>
  <c r="BP436" i="16"/>
  <c r="AL435" i="16"/>
  <c r="BB435" i="16"/>
  <c r="BR435" i="16"/>
  <c r="AJ435" i="16"/>
  <c r="AZ435" i="16"/>
  <c r="BP435" i="16"/>
  <c r="AL434" i="16"/>
  <c r="BB434" i="16"/>
  <c r="BR434" i="16"/>
  <c r="AJ434" i="16"/>
  <c r="AZ434" i="16"/>
  <c r="BP434" i="16"/>
  <c r="AL433" i="16"/>
  <c r="BB433" i="16"/>
  <c r="BR433" i="16"/>
  <c r="AJ433" i="16"/>
  <c r="AZ433" i="16"/>
  <c r="BP433" i="16"/>
  <c r="AL432" i="16"/>
  <c r="BB432" i="16"/>
  <c r="BR432" i="16"/>
  <c r="AJ432" i="16"/>
  <c r="AZ432" i="16"/>
  <c r="BP432" i="16"/>
  <c r="AL431" i="16"/>
  <c r="BB431" i="16"/>
  <c r="BR431" i="16"/>
  <c r="AJ431" i="16"/>
  <c r="AZ431" i="16"/>
  <c r="BP431" i="16"/>
  <c r="AL430" i="16"/>
  <c r="BB430" i="16"/>
  <c r="BR430" i="16"/>
  <c r="AJ430" i="16"/>
  <c r="AZ430" i="16"/>
  <c r="BP430" i="16"/>
  <c r="AL429" i="16"/>
  <c r="BB429" i="16"/>
  <c r="BR429" i="16"/>
  <c r="AJ429" i="16"/>
  <c r="AZ429" i="16"/>
  <c r="BP429" i="16"/>
  <c r="AL428" i="16"/>
  <c r="BB428" i="16"/>
  <c r="BR428" i="16"/>
  <c r="AJ428" i="16"/>
  <c r="AZ428" i="16"/>
  <c r="BP428" i="16"/>
  <c r="AL427" i="16"/>
  <c r="BB427" i="16"/>
  <c r="BR427" i="16"/>
  <c r="AJ427" i="16"/>
  <c r="AZ427" i="16"/>
  <c r="BP427" i="16"/>
  <c r="AL426" i="16"/>
  <c r="BB426" i="16"/>
  <c r="BR426" i="16"/>
  <c r="AJ426" i="16"/>
  <c r="AZ426" i="16"/>
  <c r="BP426" i="16"/>
  <c r="AL425" i="16"/>
  <c r="BB425" i="16"/>
  <c r="BR425" i="16"/>
  <c r="AJ425" i="16"/>
  <c r="AZ425" i="16"/>
  <c r="BP425" i="16"/>
  <c r="AL424" i="16"/>
  <c r="BB424" i="16"/>
  <c r="BR424" i="16"/>
  <c r="AJ424" i="16"/>
  <c r="AZ424" i="16"/>
  <c r="BP424" i="16"/>
  <c r="AL423" i="16"/>
  <c r="BB423" i="16"/>
  <c r="BR423" i="16"/>
  <c r="AJ423" i="16"/>
  <c r="AZ423" i="16"/>
  <c r="BP423" i="16"/>
  <c r="AL422" i="16"/>
  <c r="BB422" i="16"/>
  <c r="BR422" i="16"/>
  <c r="AJ422" i="16"/>
  <c r="AZ422" i="16"/>
  <c r="BP422" i="16"/>
  <c r="AL421" i="16"/>
  <c r="BB421" i="16"/>
  <c r="BR421" i="16"/>
  <c r="AJ421" i="16"/>
  <c r="AZ421" i="16"/>
  <c r="BP421" i="16"/>
  <c r="AL420" i="16"/>
  <c r="BB420" i="16"/>
  <c r="BR420" i="16"/>
  <c r="AJ420" i="16"/>
  <c r="AZ420" i="16"/>
  <c r="BP420" i="16"/>
  <c r="AL419" i="16"/>
  <c r="BB419" i="16"/>
  <c r="BR419" i="16"/>
  <c r="AJ419" i="16"/>
  <c r="AZ419" i="16"/>
  <c r="BP419" i="16"/>
  <c r="AL418" i="16"/>
  <c r="BB418" i="16"/>
  <c r="BR418" i="16"/>
  <c r="AJ418" i="16"/>
  <c r="AZ418" i="16"/>
  <c r="BP418" i="16"/>
  <c r="AL417" i="16"/>
  <c r="BB417" i="16"/>
  <c r="BR417" i="16"/>
  <c r="AJ417" i="16"/>
  <c r="AZ417" i="16"/>
  <c r="BP417" i="16"/>
  <c r="AL416" i="16"/>
  <c r="BB416" i="16"/>
  <c r="BR416" i="16"/>
  <c r="AJ416" i="16"/>
  <c r="AZ416" i="16"/>
  <c r="BP416" i="16"/>
  <c r="AL415" i="16"/>
  <c r="BB415" i="16"/>
  <c r="BR415" i="16"/>
  <c r="AJ415" i="16"/>
  <c r="AZ415" i="16"/>
  <c r="BP415" i="16"/>
  <c r="AL414" i="16"/>
  <c r="BB414" i="16"/>
  <c r="BR414" i="16"/>
  <c r="AJ414" i="16"/>
  <c r="AZ414" i="16"/>
  <c r="BP414" i="16"/>
  <c r="AL413" i="16"/>
  <c r="BB413" i="16"/>
  <c r="BR413" i="16"/>
  <c r="AJ413" i="16"/>
  <c r="AZ413" i="16"/>
  <c r="BP413" i="16"/>
  <c r="AL412" i="16"/>
  <c r="BB412" i="16"/>
  <c r="BR412" i="16"/>
  <c r="AJ412" i="16"/>
  <c r="AZ412" i="16"/>
  <c r="BP412" i="16"/>
  <c r="AL411" i="16"/>
  <c r="BB411" i="16"/>
  <c r="BR411" i="16"/>
  <c r="AJ411" i="16"/>
  <c r="AZ411" i="16"/>
  <c r="BP411" i="16"/>
  <c r="AL410" i="16"/>
  <c r="BB410" i="16"/>
  <c r="BR410" i="16"/>
  <c r="AJ410" i="16"/>
  <c r="AZ410" i="16"/>
  <c r="BP410" i="16"/>
  <c r="AL409" i="16"/>
  <c r="BB409" i="16"/>
  <c r="BR409" i="16"/>
  <c r="AJ409" i="16"/>
  <c r="AZ409" i="16"/>
  <c r="BP409" i="16"/>
  <c r="AL408" i="16"/>
  <c r="BB408" i="16"/>
  <c r="BR408" i="16"/>
  <c r="AJ408" i="16"/>
  <c r="AZ408" i="16"/>
  <c r="BP408" i="16"/>
  <c r="AL407" i="16"/>
  <c r="BB407" i="16"/>
  <c r="BR407" i="16"/>
  <c r="AJ407" i="16"/>
  <c r="AZ407" i="16"/>
  <c r="BP407" i="16"/>
  <c r="AL406" i="16"/>
  <c r="BB406" i="16"/>
  <c r="BR406" i="16"/>
  <c r="AJ406" i="16"/>
  <c r="AZ406" i="16"/>
  <c r="BP406" i="16"/>
  <c r="AL405" i="16"/>
  <c r="BB405" i="16"/>
  <c r="BR405" i="16"/>
  <c r="AZ405" i="16"/>
  <c r="AJ405" i="16"/>
  <c r="BP405" i="16"/>
  <c r="AL404" i="16"/>
  <c r="BB404" i="16"/>
  <c r="BR404" i="16"/>
  <c r="AJ404" i="16"/>
  <c r="BP404" i="16"/>
  <c r="AZ404" i="16"/>
  <c r="AL403" i="16"/>
  <c r="BB403" i="16"/>
  <c r="BR403" i="16"/>
  <c r="AJ403" i="16"/>
  <c r="AZ403" i="16"/>
  <c r="BP403" i="16"/>
  <c r="AL402" i="16"/>
  <c r="BB402" i="16"/>
  <c r="BR402" i="16"/>
  <c r="AJ402" i="16"/>
  <c r="AZ402" i="16"/>
  <c r="BP402" i="16"/>
  <c r="AL401" i="16"/>
  <c r="BB401" i="16"/>
  <c r="BR401" i="16"/>
  <c r="AJ401" i="16"/>
  <c r="BP401" i="16"/>
  <c r="AZ401" i="16"/>
  <c r="AL400" i="16"/>
  <c r="BB400" i="16"/>
  <c r="BR400" i="16"/>
  <c r="AZ400" i="16"/>
  <c r="AJ400" i="16"/>
  <c r="BP400" i="16"/>
  <c r="AL399" i="16"/>
  <c r="BB399" i="16"/>
  <c r="BR399" i="16"/>
  <c r="AJ399" i="16"/>
  <c r="AZ399" i="16"/>
  <c r="BP399" i="16"/>
  <c r="AL398" i="16"/>
  <c r="BB398" i="16"/>
  <c r="BR398" i="16"/>
  <c r="AJ398" i="16"/>
  <c r="AZ398" i="16"/>
  <c r="BP398" i="16"/>
  <c r="AL397" i="16"/>
  <c r="BB397" i="16"/>
  <c r="BR397" i="16"/>
  <c r="AZ397" i="16"/>
  <c r="AJ397" i="16"/>
  <c r="BP397" i="16"/>
  <c r="AL396" i="16"/>
  <c r="BB396" i="16"/>
  <c r="BR396" i="16"/>
  <c r="AJ396" i="16"/>
  <c r="BP396" i="16"/>
  <c r="AZ396" i="16"/>
  <c r="AL395" i="16"/>
  <c r="BB395" i="16"/>
  <c r="BR395" i="16"/>
  <c r="AJ395" i="16"/>
  <c r="AZ395" i="16"/>
  <c r="BP395" i="16"/>
  <c r="AL394" i="16"/>
  <c r="BB394" i="16"/>
  <c r="BR394" i="16"/>
  <c r="AJ394" i="16"/>
  <c r="AZ394" i="16"/>
  <c r="BP394" i="16"/>
  <c r="AL393" i="16"/>
  <c r="BB393" i="16"/>
  <c r="BR393" i="16"/>
  <c r="AJ393" i="16"/>
  <c r="BP393" i="16"/>
  <c r="AZ393" i="16"/>
  <c r="AL392" i="16"/>
  <c r="BB392" i="16"/>
  <c r="BR392" i="16"/>
  <c r="AZ392" i="16"/>
  <c r="AJ392" i="16"/>
  <c r="BP392" i="16"/>
  <c r="AL391" i="16"/>
  <c r="BB391" i="16"/>
  <c r="BR391" i="16"/>
  <c r="AJ391" i="16"/>
  <c r="AZ391" i="16"/>
  <c r="BP391" i="16"/>
  <c r="AL390" i="16"/>
  <c r="BB390" i="16"/>
  <c r="BR390" i="16"/>
  <c r="AJ390" i="16"/>
  <c r="AZ390" i="16"/>
  <c r="BP390" i="16"/>
  <c r="AL389" i="16"/>
  <c r="BB389" i="16"/>
  <c r="BR389" i="16"/>
  <c r="AZ389" i="16"/>
  <c r="AJ389" i="16"/>
  <c r="BP389" i="16"/>
  <c r="AL388" i="16"/>
  <c r="BB388" i="16"/>
  <c r="BR388" i="16"/>
  <c r="AJ388" i="16"/>
  <c r="BP388" i="16"/>
  <c r="AZ388" i="16"/>
  <c r="AL387" i="16"/>
  <c r="BB387" i="16"/>
  <c r="BR387" i="16"/>
  <c r="AJ387" i="16"/>
  <c r="AZ387" i="16"/>
  <c r="BP387" i="16"/>
  <c r="AL386" i="16"/>
  <c r="BB386" i="16"/>
  <c r="BR386" i="16"/>
  <c r="AJ386" i="16"/>
  <c r="AZ386" i="16"/>
  <c r="BP386" i="16"/>
  <c r="AL385" i="16"/>
  <c r="BB385" i="16"/>
  <c r="BR385" i="16"/>
  <c r="AJ385" i="16"/>
  <c r="BP385" i="16"/>
  <c r="AZ385" i="16"/>
  <c r="AL384" i="16"/>
  <c r="BB384" i="16"/>
  <c r="BR384" i="16"/>
  <c r="AZ384" i="16"/>
  <c r="AJ384" i="16"/>
  <c r="BP384" i="16"/>
  <c r="AL383" i="16"/>
  <c r="BB383" i="16"/>
  <c r="BR383" i="16"/>
  <c r="AJ383" i="16"/>
  <c r="AZ383" i="16"/>
  <c r="BP383" i="16"/>
  <c r="AL382" i="16"/>
  <c r="BB382" i="16"/>
  <c r="BR382" i="16"/>
  <c r="AJ382" i="16"/>
  <c r="AZ382" i="16"/>
  <c r="BP382" i="16"/>
  <c r="AL381" i="16"/>
  <c r="BB381" i="16"/>
  <c r="BR381" i="16"/>
  <c r="AZ381" i="16"/>
  <c r="AJ381" i="16"/>
  <c r="BP381" i="16"/>
  <c r="AL380" i="16"/>
  <c r="BB380" i="16"/>
  <c r="BR380" i="16"/>
  <c r="AJ380" i="16"/>
  <c r="BP380" i="16"/>
  <c r="AZ380" i="16"/>
  <c r="AL379" i="16"/>
  <c r="BB379" i="16"/>
  <c r="BR379" i="16"/>
  <c r="AJ379" i="16"/>
  <c r="AZ379" i="16"/>
  <c r="BP379" i="16"/>
  <c r="AL378" i="16"/>
  <c r="BB378" i="16"/>
  <c r="BR378" i="16"/>
  <c r="AJ378" i="16"/>
  <c r="AZ378" i="16"/>
  <c r="BP378" i="16"/>
  <c r="AL377" i="16"/>
  <c r="BB377" i="16"/>
  <c r="BR377" i="16"/>
  <c r="AJ377" i="16"/>
  <c r="AZ377" i="16"/>
  <c r="BP377" i="16"/>
  <c r="AL376" i="16"/>
  <c r="BB376" i="16"/>
  <c r="BR376" i="16"/>
  <c r="AJ376" i="16"/>
  <c r="AZ376" i="16"/>
  <c r="BP376" i="16"/>
  <c r="AL375" i="16"/>
  <c r="BB375" i="16"/>
  <c r="BR375" i="16"/>
  <c r="AJ375" i="16"/>
  <c r="AZ375" i="16"/>
  <c r="BP375" i="16"/>
  <c r="BB374" i="16"/>
  <c r="BR374" i="16"/>
  <c r="AL374" i="16"/>
  <c r="AJ374" i="16"/>
  <c r="AZ374" i="16"/>
  <c r="BP374" i="16"/>
  <c r="AL373" i="16"/>
  <c r="BB373" i="16"/>
  <c r="BR373" i="16"/>
  <c r="BP373" i="16"/>
  <c r="AJ373" i="16"/>
  <c r="AZ373" i="16"/>
  <c r="AL372" i="16"/>
  <c r="BB372" i="16"/>
  <c r="BR372" i="16"/>
  <c r="AJ372" i="16"/>
  <c r="AZ372" i="16"/>
  <c r="BP372" i="16"/>
  <c r="AL371" i="16"/>
  <c r="BB371" i="16"/>
  <c r="BR371" i="16"/>
  <c r="AJ371" i="16"/>
  <c r="AZ371" i="16"/>
  <c r="BP371" i="16"/>
  <c r="AL370" i="16"/>
  <c r="BB370" i="16"/>
  <c r="BR370" i="16"/>
  <c r="AJ370" i="16"/>
  <c r="AZ370" i="16"/>
  <c r="BP370" i="16"/>
  <c r="AL369" i="16"/>
  <c r="BB369" i="16"/>
  <c r="BR369" i="16"/>
  <c r="AJ369" i="16"/>
  <c r="AZ369" i="16"/>
  <c r="BP369" i="16"/>
  <c r="AL368" i="16"/>
  <c r="BB368" i="16"/>
  <c r="BR368" i="16"/>
  <c r="AJ368" i="16"/>
  <c r="AZ368" i="16"/>
  <c r="BP368" i="16"/>
  <c r="AL367" i="16"/>
  <c r="BB367" i="16"/>
  <c r="BR367" i="16"/>
  <c r="AJ367" i="16"/>
  <c r="AZ367" i="16"/>
  <c r="BP367" i="16"/>
  <c r="AL366" i="16"/>
  <c r="BB366" i="16"/>
  <c r="BR366" i="16"/>
  <c r="AJ366" i="16"/>
  <c r="AZ366" i="16"/>
  <c r="BP366" i="16"/>
  <c r="AL365" i="16"/>
  <c r="BB365" i="16"/>
  <c r="BR365" i="16"/>
  <c r="AJ365" i="16"/>
  <c r="AZ365" i="16"/>
  <c r="BP365" i="16"/>
  <c r="AL364" i="16"/>
  <c r="BB364" i="16"/>
  <c r="BR364" i="16"/>
  <c r="AJ364" i="16"/>
  <c r="AZ364" i="16"/>
  <c r="BP364" i="16"/>
  <c r="AL363" i="16"/>
  <c r="BB363" i="16"/>
  <c r="BR363" i="16"/>
  <c r="AJ363" i="16"/>
  <c r="AZ363" i="16"/>
  <c r="BP363" i="16"/>
  <c r="AL362" i="16"/>
  <c r="BB362" i="16"/>
  <c r="BR362" i="16"/>
  <c r="AJ362" i="16"/>
  <c r="AZ362" i="16"/>
  <c r="BP362" i="16"/>
  <c r="AL361" i="16"/>
  <c r="BB361" i="16"/>
  <c r="BR361" i="16"/>
  <c r="AJ361" i="16"/>
  <c r="AZ361" i="16"/>
  <c r="BP361" i="16"/>
  <c r="AL360" i="16"/>
  <c r="BB360" i="16"/>
  <c r="BR360" i="16"/>
  <c r="AJ360" i="16"/>
  <c r="AZ360" i="16"/>
  <c r="BP360" i="16"/>
  <c r="AL359" i="16"/>
  <c r="BB359" i="16"/>
  <c r="BR359" i="16"/>
  <c r="AJ359" i="16"/>
  <c r="AZ359" i="16"/>
  <c r="BP359" i="16"/>
  <c r="AL358" i="16"/>
  <c r="BB358" i="16"/>
  <c r="BR358" i="16"/>
  <c r="AJ358" i="16"/>
  <c r="AZ358" i="16"/>
  <c r="BP358" i="16"/>
  <c r="AL357" i="16"/>
  <c r="BB357" i="16"/>
  <c r="BR357" i="16"/>
  <c r="AJ357" i="16"/>
  <c r="AZ357" i="16"/>
  <c r="BP357" i="16"/>
  <c r="AL356" i="16"/>
  <c r="BB356" i="16"/>
  <c r="BR356" i="16"/>
  <c r="AJ356" i="16"/>
  <c r="AZ356" i="16"/>
  <c r="BP356" i="16"/>
  <c r="AL355" i="16"/>
  <c r="BB355" i="16"/>
  <c r="BR355" i="16"/>
  <c r="AJ355" i="16"/>
  <c r="AZ355" i="16"/>
  <c r="BP355" i="16"/>
  <c r="AL354" i="16"/>
  <c r="BB354" i="16"/>
  <c r="BR354" i="16"/>
  <c r="AJ354" i="16"/>
  <c r="AZ354" i="16"/>
  <c r="BP354" i="16"/>
  <c r="AL353" i="16"/>
  <c r="BB353" i="16"/>
  <c r="BR353" i="16"/>
  <c r="AJ353" i="16"/>
  <c r="AZ353" i="16"/>
  <c r="BP353" i="16"/>
  <c r="AL352" i="16"/>
  <c r="BB352" i="16"/>
  <c r="BR352" i="16"/>
  <c r="AJ352" i="16"/>
  <c r="AZ352" i="16"/>
  <c r="BP352" i="16"/>
  <c r="AL351" i="16"/>
  <c r="BB351" i="16"/>
  <c r="BR351" i="16"/>
  <c r="AJ351" i="16"/>
  <c r="AZ351" i="16"/>
  <c r="BP351" i="16"/>
  <c r="AL350" i="16"/>
  <c r="BB350" i="16"/>
  <c r="BR350" i="16"/>
  <c r="AJ350" i="16"/>
  <c r="AZ350" i="16"/>
  <c r="BP350" i="16"/>
  <c r="AL349" i="16"/>
  <c r="BB349" i="16"/>
  <c r="BR349" i="16"/>
  <c r="AJ349" i="16"/>
  <c r="AZ349" i="16"/>
  <c r="BP349" i="16"/>
  <c r="AL348" i="16"/>
  <c r="BB348" i="16"/>
  <c r="BR348" i="16"/>
  <c r="AJ348" i="16"/>
  <c r="AZ348" i="16"/>
  <c r="BP348" i="16"/>
  <c r="AL347" i="16"/>
  <c r="BB347" i="16"/>
  <c r="BR347" i="16"/>
  <c r="AJ347" i="16"/>
  <c r="AZ347" i="16"/>
  <c r="BP347" i="16"/>
  <c r="AL346" i="16"/>
  <c r="BB346" i="16"/>
  <c r="BR346" i="16"/>
  <c r="AJ346" i="16"/>
  <c r="AZ346" i="16"/>
  <c r="BP346" i="16"/>
  <c r="AL345" i="16"/>
  <c r="BB345" i="16"/>
  <c r="BR345" i="16"/>
  <c r="AJ345" i="16"/>
  <c r="AZ345" i="16"/>
  <c r="BP345" i="16"/>
  <c r="AL344" i="16"/>
  <c r="BB344" i="16"/>
  <c r="BR344" i="16"/>
  <c r="AJ344" i="16"/>
  <c r="AZ344" i="16"/>
  <c r="BP344" i="16"/>
  <c r="AL343" i="16"/>
  <c r="BB343" i="16"/>
  <c r="BR343" i="16"/>
  <c r="AJ343" i="16"/>
  <c r="AZ343" i="16"/>
  <c r="BP343" i="16"/>
  <c r="AL342" i="16"/>
  <c r="BB342" i="16"/>
  <c r="BR342" i="16"/>
  <c r="AJ342" i="16"/>
  <c r="AZ342" i="16"/>
  <c r="BP342" i="16"/>
  <c r="AL341" i="16"/>
  <c r="BB341" i="16"/>
  <c r="BR341" i="16"/>
  <c r="AJ341" i="16"/>
  <c r="AZ341" i="16"/>
  <c r="BP341" i="16"/>
  <c r="AL340" i="16"/>
  <c r="BB340" i="16"/>
  <c r="BR340" i="16"/>
  <c r="AJ340" i="16"/>
  <c r="AZ340" i="16"/>
  <c r="BP340" i="16"/>
  <c r="AL339" i="16"/>
  <c r="BB339" i="16"/>
  <c r="BR339" i="16"/>
  <c r="AJ339" i="16"/>
  <c r="AZ339" i="16"/>
  <c r="BP339" i="16"/>
  <c r="AL338" i="16"/>
  <c r="BB338" i="16"/>
  <c r="BR338" i="16"/>
  <c r="AJ338" i="16"/>
  <c r="AZ338" i="16"/>
  <c r="BP338" i="16"/>
  <c r="AL337" i="16"/>
  <c r="BB337" i="16"/>
  <c r="BR337" i="16"/>
  <c r="AJ337" i="16"/>
  <c r="AZ337" i="16"/>
  <c r="BP337" i="16"/>
  <c r="AL336" i="16"/>
  <c r="BB336" i="16"/>
  <c r="BR336" i="16"/>
  <c r="AJ336" i="16"/>
  <c r="AZ336" i="16"/>
  <c r="BP336" i="16"/>
  <c r="AL335" i="16"/>
  <c r="BB335" i="16"/>
  <c r="BR335" i="16"/>
  <c r="AJ335" i="16"/>
  <c r="AZ335" i="16"/>
  <c r="BP335" i="16"/>
  <c r="AL334" i="16"/>
  <c r="BB334" i="16"/>
  <c r="BR334" i="16"/>
  <c r="AZ334" i="16"/>
  <c r="BP334" i="16"/>
  <c r="AJ334" i="16"/>
  <c r="BR333" i="16"/>
  <c r="AL333" i="16"/>
  <c r="BB333" i="16"/>
  <c r="AJ333" i="16"/>
  <c r="AZ333" i="16"/>
  <c r="BP333" i="16"/>
  <c r="AL332" i="16"/>
  <c r="BB332" i="16"/>
  <c r="BR332" i="16"/>
  <c r="AJ332" i="16"/>
  <c r="AZ332" i="16"/>
  <c r="BP332" i="16"/>
  <c r="AL331" i="16"/>
  <c r="BB331" i="16"/>
  <c r="BR331" i="16"/>
  <c r="AJ331" i="16"/>
  <c r="AZ331" i="16"/>
  <c r="BP331" i="16"/>
  <c r="AL330" i="16"/>
  <c r="BB330" i="16"/>
  <c r="BR330" i="16"/>
  <c r="AZ330" i="16"/>
  <c r="BP330" i="16"/>
  <c r="AJ330" i="16"/>
  <c r="AL329" i="16"/>
  <c r="BB329" i="16"/>
  <c r="BR329" i="16"/>
  <c r="AJ329" i="16"/>
  <c r="AZ329" i="16"/>
  <c r="BP329" i="16"/>
  <c r="AL328" i="16"/>
  <c r="BB328" i="16"/>
  <c r="BR328" i="16"/>
  <c r="AJ328" i="16"/>
  <c r="AZ328" i="16"/>
  <c r="BP328" i="16"/>
  <c r="AL327" i="16"/>
  <c r="BB327" i="16"/>
  <c r="BR327" i="16"/>
  <c r="AJ327" i="16"/>
  <c r="AZ327" i="16"/>
  <c r="BP327" i="16"/>
  <c r="AL326" i="16"/>
  <c r="BB326" i="16"/>
  <c r="BR326" i="16"/>
  <c r="AJ326" i="16"/>
  <c r="AZ326" i="16"/>
  <c r="BP326" i="16"/>
  <c r="AL325" i="16"/>
  <c r="BB325" i="16"/>
  <c r="BR325" i="16"/>
  <c r="AJ325" i="16"/>
  <c r="AZ325" i="16"/>
  <c r="BP325" i="16"/>
  <c r="AL324" i="16"/>
  <c r="BB324" i="16"/>
  <c r="BR324" i="16"/>
  <c r="AJ324" i="16"/>
  <c r="AZ324" i="16"/>
  <c r="BP324" i="16"/>
  <c r="AL323" i="16"/>
  <c r="BB323" i="16"/>
  <c r="BR323" i="16"/>
  <c r="AJ323" i="16"/>
  <c r="AZ323" i="16"/>
  <c r="BP323" i="16"/>
  <c r="AL322" i="16"/>
  <c r="BB322" i="16"/>
  <c r="BR322" i="16"/>
  <c r="AJ322" i="16"/>
  <c r="AZ322" i="16"/>
  <c r="BP322" i="16"/>
  <c r="AL321" i="16"/>
  <c r="BB321" i="16"/>
  <c r="BR321" i="16"/>
  <c r="AJ321" i="16"/>
  <c r="AZ321" i="16"/>
  <c r="BP321" i="16"/>
  <c r="AL320" i="16"/>
  <c r="BB320" i="16"/>
  <c r="BR320" i="16"/>
  <c r="AJ320" i="16"/>
  <c r="AZ320" i="16"/>
  <c r="BP320" i="16"/>
  <c r="AL319" i="16"/>
  <c r="BB319" i="16"/>
  <c r="BR319" i="16"/>
  <c r="AJ319" i="16"/>
  <c r="AZ319" i="16"/>
  <c r="BP319" i="16"/>
  <c r="AL318" i="16"/>
  <c r="BB318" i="16"/>
  <c r="BR318" i="16"/>
  <c r="AJ318" i="16"/>
  <c r="AZ318" i="16"/>
  <c r="BP318" i="16"/>
  <c r="AL317" i="16"/>
  <c r="BB317" i="16"/>
  <c r="BR317" i="16"/>
  <c r="AJ317" i="16"/>
  <c r="AZ317" i="16"/>
  <c r="BP317" i="16"/>
  <c r="AL316" i="16"/>
  <c r="BB316" i="16"/>
  <c r="BR316" i="16"/>
  <c r="AZ316" i="16"/>
  <c r="BP316" i="16"/>
  <c r="AJ316" i="16"/>
  <c r="BR315" i="16"/>
  <c r="AL315" i="16"/>
  <c r="BB315" i="16"/>
  <c r="AJ315" i="16"/>
  <c r="AZ315" i="16"/>
  <c r="BP315" i="16"/>
  <c r="AL314" i="16"/>
  <c r="BB314" i="16"/>
  <c r="BR314" i="16"/>
  <c r="AJ314" i="16"/>
  <c r="AZ314" i="16"/>
  <c r="BP314" i="16"/>
  <c r="AL313" i="16"/>
  <c r="BB313" i="16"/>
  <c r="BR313" i="16"/>
  <c r="AJ313" i="16"/>
  <c r="AZ313" i="16"/>
  <c r="BP313" i="16"/>
  <c r="AL312" i="16"/>
  <c r="BB312" i="16"/>
  <c r="BR312" i="16"/>
  <c r="AZ312" i="16"/>
  <c r="BP312" i="16"/>
  <c r="AJ312" i="16"/>
  <c r="BR311" i="16"/>
  <c r="AL311" i="16"/>
  <c r="BB311" i="16"/>
  <c r="AJ311" i="16"/>
  <c r="AZ311" i="16"/>
  <c r="BP311" i="16"/>
  <c r="AL310" i="16"/>
  <c r="BB310" i="16"/>
  <c r="BR310" i="16"/>
  <c r="AJ310" i="16"/>
  <c r="AZ310" i="16"/>
  <c r="BP310" i="16"/>
  <c r="AL309" i="16"/>
  <c r="BB309" i="16"/>
  <c r="BR309" i="16"/>
  <c r="AJ309" i="16"/>
  <c r="AZ309" i="16"/>
  <c r="BP309" i="16"/>
  <c r="AL308" i="16"/>
  <c r="BB308" i="16"/>
  <c r="BR308" i="16"/>
  <c r="AJ308" i="16"/>
  <c r="AZ308" i="16"/>
  <c r="BP308" i="16"/>
  <c r="AL307" i="16"/>
  <c r="BB307" i="16"/>
  <c r="BR307" i="16"/>
  <c r="AJ307" i="16"/>
  <c r="AZ307" i="16"/>
  <c r="BP307" i="16"/>
  <c r="AL306" i="16"/>
  <c r="BB306" i="16"/>
  <c r="BR306" i="16"/>
  <c r="AJ306" i="16"/>
  <c r="AZ306" i="16"/>
  <c r="BP306" i="16"/>
  <c r="AL305" i="16"/>
  <c r="BB305" i="16"/>
  <c r="BR305" i="16"/>
  <c r="AJ305" i="16"/>
  <c r="AZ305" i="16"/>
  <c r="BP305" i="16"/>
  <c r="AL304" i="16"/>
  <c r="BB304" i="16"/>
  <c r="BR304" i="16"/>
  <c r="AJ304" i="16"/>
  <c r="AZ304" i="16"/>
  <c r="BP304" i="16"/>
  <c r="AL303" i="16"/>
  <c r="BB303" i="16"/>
  <c r="BR303" i="16"/>
  <c r="AJ303" i="16"/>
  <c r="AZ303" i="16"/>
  <c r="BP303" i="16"/>
  <c r="AL302" i="16"/>
  <c r="BB302" i="16"/>
  <c r="BR302" i="16"/>
  <c r="AJ302" i="16"/>
  <c r="AZ302" i="16"/>
  <c r="BP302" i="16"/>
  <c r="AL301" i="16"/>
  <c r="BB301" i="16"/>
  <c r="BR301" i="16"/>
  <c r="AJ301" i="16"/>
  <c r="AZ301" i="16"/>
  <c r="BP301" i="16"/>
  <c r="AL300" i="16"/>
  <c r="BB300" i="16"/>
  <c r="BR300" i="16"/>
  <c r="AJ300" i="16"/>
  <c r="AZ300" i="16"/>
  <c r="BP300" i="16"/>
  <c r="AL299" i="16"/>
  <c r="BB299" i="16"/>
  <c r="BR299" i="16"/>
  <c r="AJ299" i="16"/>
  <c r="AZ299" i="16"/>
  <c r="BP299" i="16"/>
  <c r="AL298" i="16"/>
  <c r="BB298" i="16"/>
  <c r="BR298" i="16"/>
  <c r="AJ298" i="16"/>
  <c r="AZ298" i="16"/>
  <c r="BP298" i="16"/>
  <c r="AL297" i="16"/>
  <c r="BB297" i="16"/>
  <c r="BR297" i="16"/>
  <c r="AJ297" i="16"/>
  <c r="AZ297" i="16"/>
  <c r="BP297" i="16"/>
  <c r="AL296" i="16"/>
  <c r="BB296" i="16"/>
  <c r="BR296" i="16"/>
  <c r="AJ296" i="16"/>
  <c r="AZ296" i="16"/>
  <c r="BP296" i="16"/>
  <c r="AL295" i="16"/>
  <c r="BB295" i="16"/>
  <c r="BR295" i="16"/>
  <c r="AJ295" i="16"/>
  <c r="AZ295" i="16"/>
  <c r="BP295" i="16"/>
  <c r="AL294" i="16"/>
  <c r="BB294" i="16"/>
  <c r="BR294" i="16"/>
  <c r="AJ294" i="16"/>
  <c r="AZ294" i="16"/>
  <c r="BP294" i="16"/>
  <c r="AL293" i="16"/>
  <c r="BB293" i="16"/>
  <c r="BR293" i="16"/>
  <c r="AJ293" i="16"/>
  <c r="AZ293" i="16"/>
  <c r="BP293" i="16"/>
  <c r="AL292" i="16"/>
  <c r="BB292" i="16"/>
  <c r="BR292" i="16"/>
  <c r="AJ292" i="16"/>
  <c r="AZ292" i="16"/>
  <c r="BP292" i="16"/>
  <c r="AL291" i="16"/>
  <c r="BB291" i="16"/>
  <c r="BR291" i="16"/>
  <c r="AJ291" i="16"/>
  <c r="AZ291" i="16"/>
  <c r="BP291" i="16"/>
  <c r="AL290" i="16"/>
  <c r="BB290" i="16"/>
  <c r="BR290" i="16"/>
  <c r="AJ290" i="16"/>
  <c r="AZ290" i="16"/>
  <c r="BP290" i="16"/>
  <c r="AL289" i="16"/>
  <c r="BB289" i="16"/>
  <c r="BR289" i="16"/>
  <c r="AJ289" i="16"/>
  <c r="AZ289" i="16"/>
  <c r="BP289" i="16"/>
  <c r="AL288" i="16"/>
  <c r="BB288" i="16"/>
  <c r="BR288" i="16"/>
  <c r="AJ288" i="16"/>
  <c r="AZ288" i="16"/>
  <c r="BP288" i="16"/>
  <c r="AL287" i="16"/>
  <c r="BB287" i="16"/>
  <c r="BR287" i="16"/>
  <c r="AJ287" i="16"/>
  <c r="AZ287" i="16"/>
  <c r="BP287" i="16"/>
  <c r="AL286" i="16"/>
  <c r="BB286" i="16"/>
  <c r="BR286" i="16"/>
  <c r="AJ286" i="16"/>
  <c r="AZ286" i="16"/>
  <c r="BP286" i="16"/>
  <c r="AL285" i="16"/>
  <c r="BB285" i="16"/>
  <c r="BR285" i="16"/>
  <c r="AJ285" i="16"/>
  <c r="AZ285" i="16"/>
  <c r="BP285" i="16"/>
  <c r="AL284" i="16"/>
  <c r="BB284" i="16"/>
  <c r="BR284" i="16"/>
  <c r="AJ284" i="16"/>
  <c r="AZ284" i="16"/>
  <c r="BP284" i="16"/>
  <c r="AL283" i="16"/>
  <c r="BB283" i="16"/>
  <c r="BR283" i="16"/>
  <c r="AJ283" i="16"/>
  <c r="AZ283" i="16"/>
  <c r="BP283" i="16"/>
  <c r="AL282" i="16"/>
  <c r="BB282" i="16"/>
  <c r="BR282" i="16"/>
  <c r="AJ282" i="16"/>
  <c r="AZ282" i="16"/>
  <c r="BP282" i="16"/>
  <c r="AL281" i="16"/>
  <c r="BB281" i="16"/>
  <c r="BR281" i="16"/>
  <c r="AJ281" i="16"/>
  <c r="AZ281" i="16"/>
  <c r="BP281" i="16"/>
  <c r="AL280" i="16"/>
  <c r="BB280" i="16"/>
  <c r="BR280" i="16"/>
  <c r="AJ280" i="16"/>
  <c r="AZ280" i="16"/>
  <c r="BP280" i="16"/>
  <c r="AL279" i="16"/>
  <c r="BB279" i="16"/>
  <c r="BR279" i="16"/>
  <c r="AJ279" i="16"/>
  <c r="AZ279" i="16"/>
  <c r="BP279" i="16"/>
  <c r="AL278" i="16"/>
  <c r="BB278" i="16"/>
  <c r="BR278" i="16"/>
  <c r="AJ278" i="16"/>
  <c r="AZ278" i="16"/>
  <c r="BP278" i="16"/>
  <c r="AL277" i="16"/>
  <c r="BB277" i="16"/>
  <c r="BR277" i="16"/>
  <c r="AJ277" i="16"/>
  <c r="AZ277" i="16"/>
  <c r="BP277" i="16"/>
  <c r="AL276" i="16"/>
  <c r="BB276" i="16"/>
  <c r="BR276" i="16"/>
  <c r="AJ276" i="16"/>
  <c r="AZ276" i="16"/>
  <c r="BP276" i="16"/>
  <c r="AL275" i="16"/>
  <c r="BB275" i="16"/>
  <c r="BR275" i="16"/>
  <c r="AJ275" i="16"/>
  <c r="AZ275" i="16"/>
  <c r="BP275" i="16"/>
  <c r="AL274" i="16"/>
  <c r="BB274" i="16"/>
  <c r="BR274" i="16"/>
  <c r="AJ274" i="16"/>
  <c r="AZ274" i="16"/>
  <c r="BP274" i="16"/>
  <c r="AL273" i="16"/>
  <c r="BB273" i="16"/>
  <c r="BR273" i="16"/>
  <c r="AJ273" i="16"/>
  <c r="AZ273" i="16"/>
  <c r="BP273" i="16"/>
  <c r="AL272" i="16"/>
  <c r="BB272" i="16"/>
  <c r="BR272" i="16"/>
  <c r="AJ272" i="16"/>
  <c r="AZ272" i="16"/>
  <c r="BP272" i="16"/>
  <c r="AL271" i="16"/>
  <c r="BB271" i="16"/>
  <c r="BR271" i="16"/>
  <c r="AJ271" i="16"/>
  <c r="AZ271" i="16"/>
  <c r="BP271" i="16"/>
  <c r="AL270" i="16"/>
  <c r="BB270" i="16"/>
  <c r="BR270" i="16"/>
  <c r="AJ270" i="16"/>
  <c r="AZ270" i="16"/>
  <c r="BP270" i="16"/>
  <c r="AL269" i="16"/>
  <c r="BB269" i="16"/>
  <c r="BR269" i="16"/>
  <c r="AJ269" i="16"/>
  <c r="AZ269" i="16"/>
  <c r="BP269" i="16"/>
  <c r="AL268" i="16"/>
  <c r="BB268" i="16"/>
  <c r="BR268" i="16"/>
  <c r="AJ268" i="16"/>
  <c r="AZ268" i="16"/>
  <c r="BP268" i="16"/>
  <c r="AL267" i="16"/>
  <c r="BB267" i="16"/>
  <c r="BR267" i="16"/>
  <c r="AJ267" i="16"/>
  <c r="AZ267" i="16"/>
  <c r="BP267" i="16"/>
  <c r="AL266" i="16"/>
  <c r="BB266" i="16"/>
  <c r="BR266" i="16"/>
  <c r="AJ266" i="16"/>
  <c r="AZ266" i="16"/>
  <c r="BP266" i="16"/>
  <c r="AL265" i="16"/>
  <c r="BB265" i="16"/>
  <c r="BR265" i="16"/>
  <c r="AJ265" i="16"/>
  <c r="AZ265" i="16"/>
  <c r="BP265" i="16"/>
  <c r="AL264" i="16"/>
  <c r="BB264" i="16"/>
  <c r="BR264" i="16"/>
  <c r="AJ264" i="16"/>
  <c r="AZ264" i="16"/>
  <c r="BP264" i="16"/>
  <c r="AL263" i="16"/>
  <c r="BB263" i="16"/>
  <c r="BR263" i="16"/>
  <c r="AJ263" i="16"/>
  <c r="AZ263" i="16"/>
  <c r="BP263" i="16"/>
  <c r="AL262" i="16"/>
  <c r="BB262" i="16"/>
  <c r="BR262" i="16"/>
  <c r="AJ262" i="16"/>
  <c r="AZ262" i="16"/>
  <c r="BP262" i="16"/>
  <c r="AL261" i="16"/>
  <c r="BB261" i="16"/>
  <c r="BR261" i="16"/>
  <c r="AJ261" i="16"/>
  <c r="AZ261" i="16"/>
  <c r="BP261" i="16"/>
  <c r="AL260" i="16"/>
  <c r="BB260" i="16"/>
  <c r="BR260" i="16"/>
  <c r="AJ260" i="16"/>
  <c r="AZ260" i="16"/>
  <c r="BP260" i="16"/>
  <c r="AL259" i="16"/>
  <c r="BB259" i="16"/>
  <c r="BR259" i="16"/>
  <c r="AJ259" i="16"/>
  <c r="AZ259" i="16"/>
  <c r="BP259" i="16"/>
  <c r="AL258" i="16"/>
  <c r="BB258" i="16"/>
  <c r="BR258" i="16"/>
  <c r="AJ258" i="16"/>
  <c r="AZ258" i="16"/>
  <c r="BP258" i="16"/>
  <c r="AL257" i="16"/>
  <c r="BB257" i="16"/>
  <c r="BR257" i="16"/>
  <c r="AJ257" i="16"/>
  <c r="AZ257" i="16"/>
  <c r="BP257" i="16"/>
  <c r="AL256" i="16"/>
  <c r="BB256" i="16"/>
  <c r="BR256" i="16"/>
  <c r="AJ256" i="16"/>
  <c r="AZ256" i="16"/>
  <c r="BP256" i="16"/>
  <c r="AL255" i="16"/>
  <c r="BB255" i="16"/>
  <c r="BR255" i="16"/>
  <c r="AJ255" i="16"/>
  <c r="AZ255" i="16"/>
  <c r="BP255" i="16"/>
  <c r="AL254" i="16"/>
  <c r="BB254" i="16"/>
  <c r="BR254" i="16"/>
  <c r="AJ254" i="16"/>
  <c r="AZ254" i="16"/>
  <c r="BP254" i="16"/>
  <c r="AL253" i="16"/>
  <c r="BB253" i="16"/>
  <c r="BR253" i="16"/>
  <c r="AZ253" i="16"/>
  <c r="AJ253" i="16"/>
  <c r="BP253" i="16"/>
  <c r="AL252" i="16"/>
  <c r="BB252" i="16"/>
  <c r="BR252" i="16"/>
  <c r="AJ252" i="16"/>
  <c r="AZ252" i="16"/>
  <c r="BP252" i="16"/>
  <c r="AL251" i="16"/>
  <c r="BB251" i="16"/>
  <c r="BR251" i="16"/>
  <c r="AJ251" i="16"/>
  <c r="BP251" i="16"/>
  <c r="AZ251" i="16"/>
  <c r="AL250" i="16"/>
  <c r="BB250" i="16"/>
  <c r="BR250" i="16"/>
  <c r="AJ250" i="16"/>
  <c r="BP250" i="16"/>
  <c r="AZ250" i="16"/>
  <c r="AL249" i="16"/>
  <c r="BB249" i="16"/>
  <c r="BR249" i="16"/>
  <c r="AJ249" i="16"/>
  <c r="AZ249" i="16"/>
  <c r="BP249" i="16"/>
  <c r="AL248" i="16"/>
  <c r="BB248" i="16"/>
  <c r="BR248" i="16"/>
  <c r="AZ248" i="16"/>
  <c r="AJ248" i="16"/>
  <c r="BP248" i="16"/>
  <c r="AL247" i="16"/>
  <c r="BB247" i="16"/>
  <c r="BR247" i="16"/>
  <c r="AJ247" i="16"/>
  <c r="AZ247" i="16"/>
  <c r="BP247" i="16"/>
  <c r="AL246" i="16"/>
  <c r="BB246" i="16"/>
  <c r="BR246" i="16"/>
  <c r="AJ246" i="16"/>
  <c r="BP246" i="16"/>
  <c r="AZ246" i="16"/>
  <c r="AL245" i="16"/>
  <c r="BB245" i="16"/>
  <c r="BR245" i="16"/>
  <c r="AJ245" i="16"/>
  <c r="AZ245" i="16"/>
  <c r="BP245" i="16"/>
  <c r="AL244" i="16"/>
  <c r="BB244" i="16"/>
  <c r="BR244" i="16"/>
  <c r="AZ244" i="16"/>
  <c r="AJ244" i="16"/>
  <c r="BP244" i="16"/>
  <c r="AL243" i="16"/>
  <c r="BB243" i="16"/>
  <c r="BR243" i="16"/>
  <c r="AJ243" i="16"/>
  <c r="AZ243" i="16"/>
  <c r="BP243" i="16"/>
  <c r="AL242" i="16"/>
  <c r="BB242" i="16"/>
  <c r="BR242" i="16"/>
  <c r="AJ242" i="16"/>
  <c r="BP242" i="16"/>
  <c r="AZ242" i="16"/>
  <c r="AL241" i="16"/>
  <c r="BB241" i="16"/>
  <c r="BR241" i="16"/>
  <c r="AJ241" i="16"/>
  <c r="AZ241" i="16"/>
  <c r="BP241" i="16"/>
  <c r="AL240" i="16"/>
  <c r="BB240" i="16"/>
  <c r="BR240" i="16"/>
  <c r="AJ240" i="16"/>
  <c r="AZ240" i="16"/>
  <c r="BP240" i="16"/>
  <c r="AL239" i="16"/>
  <c r="BB239" i="16"/>
  <c r="BR239" i="16"/>
  <c r="AJ239" i="16"/>
  <c r="AZ239" i="16"/>
  <c r="BP239" i="16"/>
  <c r="AL238" i="16"/>
  <c r="BB238" i="16"/>
  <c r="BR238" i="16"/>
  <c r="AJ238" i="16"/>
  <c r="AZ238" i="16"/>
  <c r="BP238" i="16"/>
  <c r="BB237" i="16"/>
  <c r="BR237" i="16"/>
  <c r="AL237" i="16"/>
  <c r="AJ237" i="16"/>
  <c r="AZ237" i="16"/>
  <c r="BP237" i="16"/>
  <c r="AL236" i="16"/>
  <c r="BB236" i="16"/>
  <c r="BR236" i="16"/>
  <c r="AJ236" i="16"/>
  <c r="AZ236" i="16"/>
  <c r="BP236" i="16"/>
  <c r="AL235" i="16"/>
  <c r="BB235" i="16"/>
  <c r="BR235" i="16"/>
  <c r="AJ235" i="16"/>
  <c r="AZ235" i="16"/>
  <c r="BP235" i="16"/>
  <c r="AL234" i="16"/>
  <c r="BB234" i="16"/>
  <c r="BR234" i="16"/>
  <c r="AJ234" i="16"/>
  <c r="AZ234" i="16"/>
  <c r="BP234" i="16"/>
  <c r="AL233" i="16"/>
  <c r="BB233" i="16"/>
  <c r="BR233" i="16"/>
  <c r="AJ233" i="16"/>
  <c r="AZ233" i="16"/>
  <c r="BP233" i="16"/>
  <c r="AL232" i="16"/>
  <c r="BB232" i="16"/>
  <c r="BR232" i="16"/>
  <c r="AJ232" i="16"/>
  <c r="AZ232" i="16"/>
  <c r="BP232" i="16"/>
  <c r="AL231" i="16"/>
  <c r="BB231" i="16"/>
  <c r="BR231" i="16"/>
  <c r="AJ231" i="16"/>
  <c r="AZ231" i="16"/>
  <c r="BP231" i="16"/>
  <c r="AL230" i="16"/>
  <c r="BB230" i="16"/>
  <c r="BR230" i="16"/>
  <c r="AJ230" i="16"/>
  <c r="AZ230" i="16"/>
  <c r="BP230" i="16"/>
  <c r="AL229" i="16"/>
  <c r="BB229" i="16"/>
  <c r="BR229" i="16"/>
  <c r="AJ229" i="16"/>
  <c r="AZ229" i="16"/>
  <c r="BP229" i="16"/>
  <c r="AL228" i="16"/>
  <c r="BB228" i="16"/>
  <c r="BR228" i="16"/>
  <c r="AJ228" i="16"/>
  <c r="AZ228" i="16"/>
  <c r="BP228" i="16"/>
  <c r="AL227" i="16"/>
  <c r="BB227" i="16"/>
  <c r="BR227" i="16"/>
  <c r="AJ227" i="16"/>
  <c r="AZ227" i="16"/>
  <c r="BP227" i="16"/>
  <c r="AL226" i="16"/>
  <c r="BB226" i="16"/>
  <c r="BR226" i="16"/>
  <c r="AJ226" i="16"/>
  <c r="AZ226" i="16"/>
  <c r="BP226" i="16"/>
  <c r="AL225" i="16"/>
  <c r="BB225" i="16"/>
  <c r="BR225" i="16"/>
  <c r="AJ225" i="16"/>
  <c r="AZ225" i="16"/>
  <c r="BP225" i="16"/>
  <c r="AL224" i="16"/>
  <c r="BB224" i="16"/>
  <c r="BR224" i="16"/>
  <c r="AJ224" i="16"/>
  <c r="AZ224" i="16"/>
  <c r="BP224" i="16"/>
  <c r="AL223" i="16"/>
  <c r="BB223" i="16"/>
  <c r="BR223" i="16"/>
  <c r="AJ223" i="16"/>
  <c r="AZ223" i="16"/>
  <c r="BP223" i="16"/>
  <c r="AL222" i="16"/>
  <c r="BB222" i="16"/>
  <c r="BR222" i="16"/>
  <c r="AJ222" i="16"/>
  <c r="AZ222" i="16"/>
  <c r="BP222" i="16"/>
  <c r="AL221" i="16"/>
  <c r="BB221" i="16"/>
  <c r="BR221" i="16"/>
  <c r="AJ221" i="16"/>
  <c r="AZ221" i="16"/>
  <c r="BP221" i="16"/>
  <c r="AL220" i="16"/>
  <c r="BB220" i="16"/>
  <c r="BR220" i="16"/>
  <c r="AJ220" i="16"/>
  <c r="AZ220" i="16"/>
  <c r="BP220" i="16"/>
  <c r="BB219" i="16"/>
  <c r="BR219" i="16"/>
  <c r="AL219" i="16"/>
  <c r="AJ219" i="16"/>
  <c r="AZ219" i="16"/>
  <c r="BP219" i="16"/>
  <c r="AL218" i="16"/>
  <c r="BR218" i="16"/>
  <c r="BB218" i="16"/>
  <c r="AZ218" i="16"/>
  <c r="AJ218" i="16"/>
  <c r="BP218" i="16"/>
  <c r="AL217" i="16"/>
  <c r="BB217" i="16"/>
  <c r="BR217" i="16"/>
  <c r="AJ217" i="16"/>
  <c r="AZ217" i="16"/>
  <c r="BP217" i="16"/>
  <c r="AL216" i="16"/>
  <c r="BR216" i="16"/>
  <c r="BB216" i="16"/>
  <c r="AZ216" i="16"/>
  <c r="AJ216" i="16"/>
  <c r="BP216" i="16"/>
  <c r="AL215" i="16"/>
  <c r="BB215" i="16"/>
  <c r="BR215" i="16"/>
  <c r="AJ215" i="16"/>
  <c r="AZ215" i="16"/>
  <c r="BP215" i="16"/>
  <c r="AL214" i="16"/>
  <c r="BB214" i="16"/>
  <c r="BR214" i="16"/>
  <c r="AJ214" i="16"/>
  <c r="AZ214" i="16"/>
  <c r="BP214" i="16"/>
  <c r="AL213" i="16"/>
  <c r="BB213" i="16"/>
  <c r="BR213" i="16"/>
  <c r="AJ213" i="16"/>
  <c r="AZ213" i="16"/>
  <c r="BP213" i="16"/>
  <c r="AL212" i="16"/>
  <c r="BB212" i="16"/>
  <c r="BR212" i="16"/>
  <c r="AZ212" i="16"/>
  <c r="BP212" i="16"/>
  <c r="AJ212" i="16"/>
  <c r="AL211" i="16"/>
  <c r="BB211" i="16"/>
  <c r="BR211" i="16"/>
  <c r="AJ211" i="16"/>
  <c r="AZ211" i="16"/>
  <c r="BP211" i="16"/>
  <c r="BB210" i="16"/>
  <c r="AL210" i="16"/>
  <c r="BR210" i="16"/>
  <c r="AJ210" i="16"/>
  <c r="BP210" i="16"/>
  <c r="AZ210" i="16"/>
  <c r="AL209" i="16"/>
  <c r="BB209" i="16"/>
  <c r="BR209" i="16"/>
  <c r="AJ209" i="16"/>
  <c r="AZ209" i="16"/>
  <c r="BP209" i="16"/>
  <c r="BR208" i="16"/>
  <c r="AL208" i="16"/>
  <c r="BB208" i="16"/>
  <c r="AJ208" i="16"/>
  <c r="AZ208" i="16"/>
  <c r="BP208" i="16"/>
  <c r="BB207" i="16"/>
  <c r="BR207" i="16"/>
  <c r="AL207" i="16"/>
  <c r="AJ207" i="16"/>
  <c r="AZ207" i="16"/>
  <c r="BP207" i="16"/>
  <c r="AL206" i="16"/>
  <c r="BB206" i="16"/>
  <c r="BR206" i="16"/>
  <c r="AJ206" i="16"/>
  <c r="AZ206" i="16"/>
  <c r="BP206" i="16"/>
  <c r="AL205" i="16"/>
  <c r="BB205" i="16"/>
  <c r="BR205" i="16"/>
  <c r="AJ205" i="16"/>
  <c r="AZ205" i="16"/>
  <c r="BP205" i="16"/>
  <c r="AL204" i="16"/>
  <c r="BB204" i="16"/>
  <c r="BR204" i="16"/>
  <c r="AZ204" i="16"/>
  <c r="BP204" i="16"/>
  <c r="AJ204" i="16"/>
  <c r="AL203" i="16"/>
  <c r="BB203" i="16"/>
  <c r="BR203" i="16"/>
  <c r="AJ203" i="16"/>
  <c r="AZ203" i="16"/>
  <c r="BP203" i="16"/>
  <c r="AL202" i="16"/>
  <c r="BB202" i="16"/>
  <c r="BR202" i="16"/>
  <c r="AJ202" i="16"/>
  <c r="AZ202" i="16"/>
  <c r="BP202" i="16"/>
  <c r="AL201" i="16"/>
  <c r="BB201" i="16"/>
  <c r="BR201" i="16"/>
  <c r="AZ201" i="16"/>
  <c r="BP201" i="16"/>
  <c r="AJ201" i="16"/>
  <c r="AL200" i="16"/>
  <c r="BB200" i="16"/>
  <c r="BR200" i="16"/>
  <c r="AJ200" i="16"/>
  <c r="AZ200" i="16"/>
  <c r="BP200" i="16"/>
  <c r="AL199" i="16"/>
  <c r="BB199" i="16"/>
  <c r="BR199" i="16"/>
  <c r="AZ199" i="16"/>
  <c r="BP199" i="16"/>
  <c r="AJ199" i="16"/>
  <c r="AL198" i="16"/>
  <c r="BB198" i="16"/>
  <c r="BR198" i="16"/>
  <c r="BP198" i="16"/>
  <c r="AJ198" i="16"/>
  <c r="AZ198" i="16"/>
  <c r="AL197" i="16"/>
  <c r="BB197" i="16"/>
  <c r="BR197" i="16"/>
  <c r="AJ197" i="16"/>
  <c r="AZ197" i="16"/>
  <c r="BP197" i="16"/>
  <c r="AL196" i="16"/>
  <c r="BB196" i="16"/>
  <c r="BR196" i="16"/>
  <c r="AJ196" i="16"/>
  <c r="AZ196" i="16"/>
  <c r="BP196" i="16"/>
  <c r="AL195" i="16"/>
  <c r="BB195" i="16"/>
  <c r="BR195" i="16"/>
  <c r="AJ195" i="16"/>
  <c r="AZ195" i="16"/>
  <c r="BP195" i="16"/>
  <c r="AL194" i="16"/>
  <c r="BB194" i="16"/>
  <c r="BR194" i="16"/>
  <c r="AJ194" i="16"/>
  <c r="AZ194" i="16"/>
  <c r="BP194" i="16"/>
  <c r="AL193" i="16"/>
  <c r="BB193" i="16"/>
  <c r="BR193" i="16"/>
  <c r="AJ193" i="16"/>
  <c r="AZ193" i="16"/>
  <c r="BP193" i="16"/>
  <c r="AL192" i="16"/>
  <c r="BB192" i="16"/>
  <c r="BR192" i="16"/>
  <c r="AJ192" i="16"/>
  <c r="AZ192" i="16"/>
  <c r="BP192" i="16"/>
  <c r="AL191" i="16"/>
  <c r="BB191" i="16"/>
  <c r="BR191" i="16"/>
  <c r="AJ191" i="16"/>
  <c r="AZ191" i="16"/>
  <c r="BP191" i="16"/>
  <c r="AL190" i="16"/>
  <c r="BB190" i="16"/>
  <c r="BR190" i="16"/>
  <c r="AJ190" i="16"/>
  <c r="AZ190" i="16"/>
  <c r="BP190" i="16"/>
  <c r="AL189" i="16"/>
  <c r="BB189" i="16"/>
  <c r="BR189" i="16"/>
  <c r="AJ189" i="16"/>
  <c r="AZ189" i="16"/>
  <c r="BP189" i="16"/>
  <c r="AL188" i="16"/>
  <c r="BB188" i="16"/>
  <c r="BR188" i="16"/>
  <c r="AJ188" i="16"/>
  <c r="AZ188" i="16"/>
  <c r="BP188" i="16"/>
  <c r="BB187" i="16"/>
  <c r="BR187" i="16"/>
  <c r="AL187" i="16"/>
  <c r="AJ187" i="16"/>
  <c r="AZ187" i="16"/>
  <c r="BP187" i="16"/>
  <c r="AL186" i="16"/>
  <c r="BB186" i="16"/>
  <c r="BR186" i="16"/>
  <c r="AJ186" i="16"/>
  <c r="AZ186" i="16"/>
  <c r="BP186" i="16"/>
  <c r="BB185" i="16"/>
  <c r="BR185" i="16"/>
  <c r="AL185" i="16"/>
  <c r="AJ185" i="16"/>
  <c r="AZ185" i="16"/>
  <c r="BP185" i="16"/>
  <c r="AL184" i="16"/>
  <c r="BB184" i="16"/>
  <c r="BR184" i="16"/>
  <c r="AJ184" i="16"/>
  <c r="AZ184" i="16"/>
  <c r="BP184" i="16"/>
  <c r="BB183" i="16"/>
  <c r="BR183" i="16"/>
  <c r="AL183" i="16"/>
  <c r="AJ183" i="16"/>
  <c r="AZ183" i="16"/>
  <c r="BP183" i="16"/>
  <c r="AL182" i="16"/>
  <c r="BB182" i="16"/>
  <c r="BR182" i="16"/>
  <c r="AJ182" i="16"/>
  <c r="AZ182" i="16"/>
  <c r="BP182" i="16"/>
  <c r="BB181" i="16"/>
  <c r="BR181" i="16"/>
  <c r="AL181" i="16"/>
  <c r="AJ181" i="16"/>
  <c r="AZ181" i="16"/>
  <c r="BP181" i="16"/>
  <c r="AL180" i="16"/>
  <c r="BB180" i="16"/>
  <c r="BR180" i="16"/>
  <c r="AJ180" i="16"/>
  <c r="AZ180" i="16"/>
  <c r="BP180" i="16"/>
  <c r="BB179" i="16"/>
  <c r="BR179" i="16"/>
  <c r="AL179" i="16"/>
  <c r="AJ179" i="16"/>
  <c r="AZ179" i="16"/>
  <c r="BP179" i="16"/>
  <c r="AL178" i="16"/>
  <c r="BB178" i="16"/>
  <c r="BR178" i="16"/>
  <c r="AJ178" i="16"/>
  <c r="AZ178" i="16"/>
  <c r="BP178" i="16"/>
  <c r="BB177" i="16"/>
  <c r="BR177" i="16"/>
  <c r="AL177" i="16"/>
  <c r="AJ177" i="16"/>
  <c r="AZ177" i="16"/>
  <c r="BP177" i="16"/>
  <c r="AL176" i="16"/>
  <c r="BB176" i="16"/>
  <c r="BR176" i="16"/>
  <c r="AJ176" i="16"/>
  <c r="AZ176" i="16"/>
  <c r="BP176" i="16"/>
  <c r="BB175" i="16"/>
  <c r="BR175" i="16"/>
  <c r="AL175" i="16"/>
  <c r="AJ175" i="16"/>
  <c r="AZ175" i="16"/>
  <c r="BP175" i="16"/>
  <c r="AL174" i="16"/>
  <c r="BB174" i="16"/>
  <c r="BR174" i="16"/>
  <c r="AJ174" i="16"/>
  <c r="AZ174" i="16"/>
  <c r="BP174" i="16"/>
  <c r="AL173" i="16"/>
  <c r="BB173" i="16"/>
  <c r="BR173" i="16"/>
  <c r="AJ173" i="16"/>
  <c r="AZ173" i="16"/>
  <c r="BP173" i="16"/>
  <c r="AL172" i="16"/>
  <c r="BB172" i="16"/>
  <c r="BR172" i="16"/>
  <c r="AJ172" i="16"/>
  <c r="AZ172" i="16"/>
  <c r="BP172" i="16"/>
  <c r="AL171" i="16"/>
  <c r="BB171" i="16"/>
  <c r="BR171" i="16"/>
  <c r="AZ171" i="16"/>
  <c r="BP171" i="16"/>
  <c r="AJ171" i="16"/>
  <c r="AL170" i="16"/>
  <c r="BB170" i="16"/>
  <c r="BR170" i="16"/>
  <c r="AJ170" i="16"/>
  <c r="AZ170" i="16"/>
  <c r="BP170" i="16"/>
  <c r="AL169" i="16"/>
  <c r="BB169" i="16"/>
  <c r="BR169" i="16"/>
  <c r="AJ169" i="16"/>
  <c r="AZ169" i="16"/>
  <c r="BP169" i="16"/>
  <c r="AL168" i="16"/>
  <c r="BB168" i="16"/>
  <c r="BR168" i="16"/>
  <c r="AJ168" i="16"/>
  <c r="AZ168" i="16"/>
  <c r="BP168" i="16"/>
  <c r="AL167" i="16"/>
  <c r="BB167" i="16"/>
  <c r="BR167" i="16"/>
  <c r="AZ167" i="16"/>
  <c r="BP167" i="16"/>
  <c r="AJ167" i="16"/>
  <c r="AL166" i="16"/>
  <c r="BB166" i="16"/>
  <c r="BR166" i="16"/>
  <c r="AJ166" i="16"/>
  <c r="AZ166" i="16"/>
  <c r="BP166" i="16"/>
  <c r="AL165" i="16"/>
  <c r="BB165" i="16"/>
  <c r="BR165" i="16"/>
  <c r="AJ165" i="16"/>
  <c r="AZ165" i="16"/>
  <c r="BP165" i="16"/>
  <c r="AL164" i="16"/>
  <c r="BB164" i="16"/>
  <c r="BR164" i="16"/>
  <c r="AJ164" i="16"/>
  <c r="AZ164" i="16"/>
  <c r="BP164" i="16"/>
  <c r="AL163" i="16"/>
  <c r="BB163" i="16"/>
  <c r="BR163" i="16"/>
  <c r="AJ163" i="16"/>
  <c r="AZ163" i="16"/>
  <c r="BP163" i="16"/>
  <c r="AL162" i="16"/>
  <c r="BB162" i="16"/>
  <c r="BR162" i="16"/>
  <c r="AJ162" i="16"/>
  <c r="AZ162" i="16"/>
  <c r="BP162" i="16"/>
  <c r="AL161" i="16"/>
  <c r="BB161" i="16"/>
  <c r="BR161" i="16"/>
  <c r="AJ161" i="16"/>
  <c r="AZ161" i="16"/>
  <c r="BP161" i="16"/>
  <c r="AL160" i="16"/>
  <c r="BB160" i="16"/>
  <c r="BR160" i="16"/>
  <c r="AJ160" i="16"/>
  <c r="AZ160" i="16"/>
  <c r="BP160" i="16"/>
  <c r="AL159" i="16"/>
  <c r="BB159" i="16"/>
  <c r="BR159" i="16"/>
  <c r="AJ159" i="16"/>
  <c r="AZ159" i="16"/>
  <c r="BP159" i="16"/>
  <c r="AL158" i="16"/>
  <c r="BB158" i="16"/>
  <c r="BR158" i="16"/>
  <c r="AJ158" i="16"/>
  <c r="AZ158" i="16"/>
  <c r="BP158" i="16"/>
  <c r="AL157" i="16"/>
  <c r="BB157" i="16"/>
  <c r="BR157" i="16"/>
  <c r="AJ157" i="16"/>
  <c r="AZ157" i="16"/>
  <c r="BP157" i="16"/>
  <c r="AL156" i="16"/>
  <c r="BB156" i="16"/>
  <c r="BR156" i="16"/>
  <c r="AJ156" i="16"/>
  <c r="AZ156" i="16"/>
  <c r="BP156" i="16"/>
  <c r="AL155" i="16"/>
  <c r="BB155" i="16"/>
  <c r="BR155" i="16"/>
  <c r="AJ155" i="16"/>
  <c r="AZ155" i="16"/>
  <c r="BP155" i="16"/>
  <c r="AL154" i="16"/>
  <c r="BB154" i="16"/>
  <c r="BR154" i="16"/>
  <c r="AJ154" i="16"/>
  <c r="AZ154" i="16"/>
  <c r="BP154" i="16"/>
  <c r="AL153" i="16"/>
  <c r="BB153" i="16"/>
  <c r="BR153" i="16"/>
  <c r="AJ153" i="16"/>
  <c r="AZ153" i="16"/>
  <c r="BP153" i="16"/>
  <c r="AL152" i="16"/>
  <c r="BB152" i="16"/>
  <c r="BR152" i="16"/>
  <c r="AJ152" i="16"/>
  <c r="AZ152" i="16"/>
  <c r="BP152" i="16"/>
  <c r="AL151" i="16"/>
  <c r="BB151" i="16"/>
  <c r="BR151" i="16"/>
  <c r="AJ151" i="16"/>
  <c r="AZ151" i="16"/>
  <c r="BP151" i="16"/>
  <c r="AL150" i="16"/>
  <c r="BB150" i="16"/>
  <c r="BR150" i="16"/>
  <c r="AJ150" i="16"/>
  <c r="AZ150" i="16"/>
  <c r="BP150" i="16"/>
  <c r="AL149" i="16"/>
  <c r="BB149" i="16"/>
  <c r="BR149" i="16"/>
  <c r="AJ149" i="16"/>
  <c r="AZ149" i="16"/>
  <c r="BP149" i="16"/>
  <c r="AL148" i="16"/>
  <c r="BB148" i="16"/>
  <c r="BR148" i="16"/>
  <c r="AJ148" i="16"/>
  <c r="AZ148" i="16"/>
  <c r="BP148" i="16"/>
  <c r="AL147" i="16"/>
  <c r="BB147" i="16"/>
  <c r="BR147" i="16"/>
  <c r="AJ147" i="16"/>
  <c r="AZ147" i="16"/>
  <c r="BP147" i="16"/>
  <c r="AL146" i="16"/>
  <c r="BB146" i="16"/>
  <c r="BR146" i="16"/>
  <c r="AJ146" i="16"/>
  <c r="AZ146" i="16"/>
  <c r="BP146" i="16"/>
  <c r="AL145" i="16"/>
  <c r="BB145" i="16"/>
  <c r="BR145" i="16"/>
  <c r="AJ145" i="16"/>
  <c r="AZ145" i="16"/>
  <c r="BP145" i="16"/>
  <c r="AL144" i="16"/>
  <c r="BB144" i="16"/>
  <c r="BR144" i="16"/>
  <c r="AZ144" i="16"/>
  <c r="BP144" i="16"/>
  <c r="AJ144" i="16"/>
  <c r="BR143" i="16"/>
  <c r="AL143" i="16"/>
  <c r="BB143" i="16"/>
  <c r="AJ143" i="16"/>
  <c r="AZ143" i="16"/>
  <c r="BP143" i="16"/>
  <c r="AL142" i="16"/>
  <c r="BB142" i="16"/>
  <c r="BR142" i="16"/>
  <c r="AJ142" i="16"/>
  <c r="AZ142" i="16"/>
  <c r="BP142" i="16"/>
  <c r="AL141" i="16"/>
  <c r="BB141" i="16"/>
  <c r="BR141" i="16"/>
  <c r="AJ141" i="16"/>
  <c r="AZ141" i="16"/>
  <c r="BP141" i="16"/>
  <c r="AL140" i="16"/>
  <c r="BB140" i="16"/>
  <c r="BR140" i="16"/>
  <c r="AZ140" i="16"/>
  <c r="BP140" i="16"/>
  <c r="AJ140" i="16"/>
  <c r="BR139" i="16"/>
  <c r="AL139" i="16"/>
  <c r="BB139" i="16"/>
  <c r="AJ139" i="16"/>
  <c r="AZ139" i="16"/>
  <c r="BP139" i="16"/>
  <c r="AL138" i="16"/>
  <c r="BB138" i="16"/>
  <c r="BR138" i="16"/>
  <c r="AJ138" i="16"/>
  <c r="AZ138" i="16"/>
  <c r="BP138" i="16"/>
  <c r="AL137" i="16"/>
  <c r="BB137" i="16"/>
  <c r="BR137" i="16"/>
  <c r="AJ137" i="16"/>
  <c r="AZ137" i="16"/>
  <c r="BP137" i="16"/>
  <c r="AL136" i="16"/>
  <c r="BB136" i="16"/>
  <c r="BR136" i="16"/>
  <c r="AZ136" i="16"/>
  <c r="BP136" i="16"/>
  <c r="AJ136" i="16"/>
  <c r="BR135" i="16"/>
  <c r="AL135" i="16"/>
  <c r="BB135" i="16"/>
  <c r="AJ135" i="16"/>
  <c r="AZ135" i="16"/>
  <c r="BP135" i="16"/>
  <c r="AL134" i="16"/>
  <c r="BB134" i="16"/>
  <c r="BR134" i="16"/>
  <c r="AJ134" i="16"/>
  <c r="AZ134" i="16"/>
  <c r="BP134" i="16"/>
  <c r="AL133" i="16"/>
  <c r="BB133" i="16"/>
  <c r="BR133" i="16"/>
  <c r="AJ133" i="16"/>
  <c r="AZ133" i="16"/>
  <c r="BP133" i="16"/>
  <c r="AL132" i="16"/>
  <c r="BB132" i="16"/>
  <c r="BR132" i="16"/>
  <c r="AZ132" i="16"/>
  <c r="BP132" i="16"/>
  <c r="AJ132" i="16"/>
  <c r="BR131" i="16"/>
  <c r="AL131" i="16"/>
  <c r="BB131" i="16"/>
  <c r="AJ131" i="16"/>
  <c r="AZ131" i="16"/>
  <c r="BP131" i="16"/>
  <c r="AL130" i="16"/>
  <c r="BB130" i="16"/>
  <c r="BR130" i="16"/>
  <c r="AJ130" i="16"/>
  <c r="AZ130" i="16"/>
  <c r="BP130" i="16"/>
  <c r="AL129" i="16"/>
  <c r="BB129" i="16"/>
  <c r="BR129" i="16"/>
  <c r="AJ129" i="16"/>
  <c r="AZ129" i="16"/>
  <c r="BP129" i="16"/>
  <c r="AL128" i="16"/>
  <c r="BB128" i="16"/>
  <c r="BR128" i="16"/>
  <c r="AZ128" i="16"/>
  <c r="BP128" i="16"/>
  <c r="AJ128" i="16"/>
  <c r="AL127" i="16"/>
  <c r="BB127" i="16"/>
  <c r="BR127" i="16"/>
  <c r="BP127" i="16"/>
  <c r="AJ127" i="16"/>
  <c r="AZ127" i="16"/>
  <c r="AL126" i="16"/>
  <c r="BB126" i="16"/>
  <c r="BR126" i="16"/>
  <c r="AJ126" i="16"/>
  <c r="AZ126" i="16"/>
  <c r="BP126" i="16"/>
  <c r="AL125" i="16"/>
  <c r="BB125" i="16"/>
  <c r="BR125" i="16"/>
  <c r="AJ125" i="16"/>
  <c r="AZ125" i="16"/>
  <c r="BP125" i="16"/>
  <c r="BB124" i="16"/>
  <c r="BR124" i="16"/>
  <c r="AL124" i="16"/>
  <c r="AJ124" i="16"/>
  <c r="AZ124" i="16"/>
  <c r="BP124" i="16"/>
  <c r="AL123" i="16"/>
  <c r="BB123" i="16"/>
  <c r="BR123" i="16"/>
  <c r="AJ123" i="16"/>
  <c r="AZ123" i="16"/>
  <c r="BP123" i="16"/>
  <c r="AL122" i="16"/>
  <c r="BB122" i="16"/>
  <c r="BR122" i="16"/>
  <c r="AJ122" i="16"/>
  <c r="AZ122" i="16"/>
  <c r="BP122" i="16"/>
  <c r="AL121" i="16"/>
  <c r="BB121" i="16"/>
  <c r="BR121" i="16"/>
  <c r="AJ121" i="16"/>
  <c r="AZ121" i="16"/>
  <c r="BP121" i="16"/>
  <c r="AL120" i="16"/>
  <c r="BB120" i="16"/>
  <c r="BR120" i="16"/>
  <c r="AJ120" i="16"/>
  <c r="AZ120" i="16"/>
  <c r="BP120" i="16"/>
  <c r="AL119" i="16"/>
  <c r="BB119" i="16"/>
  <c r="BR119" i="16"/>
  <c r="AJ119" i="16"/>
  <c r="AZ119" i="16"/>
  <c r="BP119" i="16"/>
  <c r="AL118" i="16"/>
  <c r="BB118" i="16"/>
  <c r="BR118" i="16"/>
  <c r="AJ118" i="16"/>
  <c r="AZ118" i="16"/>
  <c r="BP118" i="16"/>
  <c r="AL117" i="16"/>
  <c r="BB117" i="16"/>
  <c r="BR117" i="16"/>
  <c r="AJ117" i="16"/>
  <c r="AZ117" i="16"/>
  <c r="BP117" i="16"/>
  <c r="AL116" i="16"/>
  <c r="BB116" i="16"/>
  <c r="BR116" i="16"/>
  <c r="AJ116" i="16"/>
  <c r="AZ116" i="16"/>
  <c r="BP116" i="16"/>
  <c r="AL115" i="16"/>
  <c r="BB115" i="16"/>
  <c r="BR115" i="16"/>
  <c r="AJ115" i="16"/>
  <c r="AZ115" i="16"/>
  <c r="BP115" i="16"/>
  <c r="AL114" i="16"/>
  <c r="BB114" i="16"/>
  <c r="BR114" i="16"/>
  <c r="AJ114" i="16"/>
  <c r="AZ114" i="16"/>
  <c r="BP114" i="16"/>
  <c r="AL113" i="16"/>
  <c r="BB113" i="16"/>
  <c r="BR113" i="16"/>
  <c r="AJ113" i="16"/>
  <c r="AZ113" i="16"/>
  <c r="BP113" i="16"/>
  <c r="AL112" i="16"/>
  <c r="BB112" i="16"/>
  <c r="BR112" i="16"/>
  <c r="AJ112" i="16"/>
  <c r="AZ112" i="16"/>
  <c r="BP112" i="16"/>
  <c r="AL111" i="16"/>
  <c r="BB111" i="16"/>
  <c r="BR111" i="16"/>
  <c r="AJ111" i="16"/>
  <c r="AZ111" i="16"/>
  <c r="BP111" i="16"/>
  <c r="AL110" i="16"/>
  <c r="BB110" i="16"/>
  <c r="BR110" i="16"/>
  <c r="AJ110" i="16"/>
  <c r="AZ110" i="16"/>
  <c r="BP110" i="16"/>
  <c r="AL109" i="16"/>
  <c r="BB109" i="16"/>
  <c r="BR109" i="16"/>
  <c r="AJ109" i="16"/>
  <c r="AZ109" i="16"/>
  <c r="BP109" i="16"/>
  <c r="AL108" i="16"/>
  <c r="BB108" i="16"/>
  <c r="BR108" i="16"/>
  <c r="AJ108" i="16"/>
  <c r="AZ108" i="16"/>
  <c r="BP108" i="16"/>
  <c r="AL107" i="16"/>
  <c r="BB107" i="16"/>
  <c r="BR107" i="16"/>
  <c r="AJ107" i="16"/>
  <c r="AZ107" i="16"/>
  <c r="BP107" i="16"/>
  <c r="AL106" i="16"/>
  <c r="BB106" i="16"/>
  <c r="BR106" i="16"/>
  <c r="AJ106" i="16"/>
  <c r="AZ106" i="16"/>
  <c r="BP106" i="16"/>
  <c r="AL105" i="16"/>
  <c r="BB105" i="16"/>
  <c r="BR105" i="16"/>
  <c r="AJ105" i="16"/>
  <c r="AZ105" i="16"/>
  <c r="BP105" i="16"/>
  <c r="AL104" i="16"/>
  <c r="BB104" i="16"/>
  <c r="BR104" i="16"/>
  <c r="AJ104" i="16"/>
  <c r="AZ104" i="16"/>
  <c r="BP104" i="16"/>
  <c r="AL103" i="16"/>
  <c r="BB103" i="16"/>
  <c r="BR103" i="16"/>
  <c r="AJ103" i="16"/>
  <c r="AZ103" i="16"/>
  <c r="BP103" i="16"/>
  <c r="AL102" i="16"/>
  <c r="BB102" i="16"/>
  <c r="BR102" i="16"/>
  <c r="AJ102" i="16"/>
  <c r="AZ102" i="16"/>
  <c r="BP102" i="16"/>
  <c r="AL101" i="16"/>
  <c r="BB101" i="16"/>
  <c r="BR101" i="16"/>
  <c r="AJ101" i="16"/>
  <c r="AZ101" i="16"/>
  <c r="BP101" i="16"/>
  <c r="AL100" i="16"/>
  <c r="BB100" i="16"/>
  <c r="BR100" i="16"/>
  <c r="AJ100" i="16"/>
  <c r="AZ100" i="16"/>
  <c r="BP100" i="16"/>
  <c r="BB99" i="16"/>
  <c r="BR99" i="16"/>
  <c r="AL99" i="16"/>
  <c r="AJ99" i="16"/>
  <c r="AZ99" i="16"/>
  <c r="BP99" i="16"/>
  <c r="AL98" i="16"/>
  <c r="BB98" i="16"/>
  <c r="BR98" i="16"/>
  <c r="BP98" i="16"/>
  <c r="AJ98" i="16"/>
  <c r="AZ98" i="16"/>
  <c r="AL97" i="16"/>
  <c r="BB97" i="16"/>
  <c r="BR97" i="16"/>
  <c r="AJ97" i="16"/>
  <c r="AZ97" i="16"/>
  <c r="BP97" i="16"/>
  <c r="AL96" i="16"/>
  <c r="BB96" i="16"/>
  <c r="BR96" i="16"/>
  <c r="AJ96" i="16"/>
  <c r="AZ96" i="16"/>
  <c r="BP96" i="16"/>
  <c r="AL95" i="16"/>
  <c r="BB95" i="16"/>
  <c r="BR95" i="16"/>
  <c r="AJ95" i="16"/>
  <c r="AZ95" i="16"/>
  <c r="BP95" i="16"/>
  <c r="AL94" i="16"/>
  <c r="BB94" i="16"/>
  <c r="BR94" i="16"/>
  <c r="AJ94" i="16"/>
  <c r="AZ94" i="16"/>
  <c r="BP94" i="16"/>
  <c r="AL93" i="16"/>
  <c r="BB93" i="16"/>
  <c r="BR93" i="16"/>
  <c r="AJ93" i="16"/>
  <c r="AZ93" i="16"/>
  <c r="BP93" i="16"/>
  <c r="AL92" i="16"/>
  <c r="BB92" i="16"/>
  <c r="BR92" i="16"/>
  <c r="AJ92" i="16"/>
  <c r="AZ92" i="16"/>
  <c r="BP92" i="16"/>
  <c r="AL91" i="16"/>
  <c r="BB91" i="16"/>
  <c r="BR91" i="16"/>
  <c r="AJ91" i="16"/>
  <c r="AZ91" i="16"/>
  <c r="BP91" i="16"/>
  <c r="AL90" i="16"/>
  <c r="BB90" i="16"/>
  <c r="BR90" i="16"/>
  <c r="AJ90" i="16"/>
  <c r="AZ90" i="16"/>
  <c r="BP90" i="16"/>
  <c r="AL89" i="16"/>
  <c r="BB89" i="16"/>
  <c r="BR89" i="16"/>
  <c r="AJ89" i="16"/>
  <c r="AZ89" i="16"/>
  <c r="BP89" i="16"/>
  <c r="AL88" i="16"/>
  <c r="BB88" i="16"/>
  <c r="BR88" i="16"/>
  <c r="AJ88" i="16"/>
  <c r="AZ88" i="16"/>
  <c r="BP88" i="16"/>
  <c r="AL87" i="16"/>
  <c r="BB87" i="16"/>
  <c r="BR87" i="16"/>
  <c r="AJ87" i="16"/>
  <c r="AZ87" i="16"/>
  <c r="BP87" i="16"/>
  <c r="AL86" i="16"/>
  <c r="BB86" i="16"/>
  <c r="BR86" i="16"/>
  <c r="AJ86" i="16"/>
  <c r="AZ86" i="16"/>
  <c r="BP86" i="16"/>
  <c r="AL85" i="16"/>
  <c r="BB85" i="16"/>
  <c r="BR85" i="16"/>
  <c r="AJ85" i="16"/>
  <c r="AZ85" i="16"/>
  <c r="BP85" i="16"/>
  <c r="AL84" i="16"/>
  <c r="BB84" i="16"/>
  <c r="BR84" i="16"/>
  <c r="AJ84" i="16"/>
  <c r="AZ84" i="16"/>
  <c r="BP84" i="16"/>
  <c r="AL83" i="16"/>
  <c r="BB83" i="16"/>
  <c r="BR83" i="16"/>
  <c r="AJ83" i="16"/>
  <c r="AZ83" i="16"/>
  <c r="BP83" i="16"/>
  <c r="AL82" i="16"/>
  <c r="BB82" i="16"/>
  <c r="BR82" i="16"/>
  <c r="AJ82" i="16"/>
  <c r="AZ82" i="16"/>
  <c r="BP82" i="16"/>
  <c r="AL81" i="16"/>
  <c r="BB81" i="16"/>
  <c r="BR81" i="16"/>
  <c r="AJ81" i="16"/>
  <c r="AZ81" i="16"/>
  <c r="BP81" i="16"/>
  <c r="AL80" i="16"/>
  <c r="BB80" i="16"/>
  <c r="BR80" i="16"/>
  <c r="AJ80" i="16"/>
  <c r="AZ80" i="16"/>
  <c r="BP80" i="16"/>
  <c r="AL79" i="16"/>
  <c r="BB79" i="16"/>
  <c r="BR79" i="16"/>
  <c r="AJ79" i="16"/>
  <c r="AZ79" i="16"/>
  <c r="BP79" i="16"/>
  <c r="AL78" i="16"/>
  <c r="BB78" i="16"/>
  <c r="BR78" i="16"/>
  <c r="AJ78" i="16"/>
  <c r="AZ78" i="16"/>
  <c r="BP78" i="16"/>
  <c r="AL77" i="16"/>
  <c r="BB77" i="16"/>
  <c r="BR77" i="16"/>
  <c r="AJ77" i="16"/>
  <c r="AZ77" i="16"/>
  <c r="BP77" i="16"/>
  <c r="AL76" i="16"/>
  <c r="BB76" i="16"/>
  <c r="BR76" i="16"/>
  <c r="AJ76" i="16"/>
  <c r="AZ76" i="16"/>
  <c r="BP76" i="16"/>
  <c r="AL75" i="16"/>
  <c r="BB75" i="16"/>
  <c r="BR75" i="16"/>
  <c r="AZ75" i="16"/>
  <c r="BP75" i="16"/>
  <c r="AJ75" i="16"/>
  <c r="AL74" i="16"/>
  <c r="BB74" i="16"/>
  <c r="BR74" i="16"/>
  <c r="AJ74" i="16"/>
  <c r="AZ74" i="16"/>
  <c r="BP74" i="16"/>
  <c r="AL73" i="16"/>
  <c r="BB73" i="16"/>
  <c r="BR73" i="16"/>
  <c r="AZ73" i="16"/>
  <c r="BP73" i="16"/>
  <c r="AJ73" i="16"/>
  <c r="AL72" i="16"/>
  <c r="BB72" i="16"/>
  <c r="BR72" i="16"/>
  <c r="AJ72" i="16"/>
  <c r="AZ72" i="16"/>
  <c r="BP72" i="16"/>
  <c r="AL71" i="16"/>
  <c r="BB71" i="16"/>
  <c r="BR71" i="16"/>
  <c r="AJ71" i="16"/>
  <c r="AZ71" i="16"/>
  <c r="BP71" i="16"/>
  <c r="AL70" i="16"/>
  <c r="BB70" i="16"/>
  <c r="BR70" i="16"/>
  <c r="AJ70" i="16"/>
  <c r="AZ70" i="16"/>
  <c r="BP70" i="16"/>
  <c r="AL69" i="16"/>
  <c r="BB69" i="16"/>
  <c r="BR69" i="16"/>
  <c r="AJ69" i="16"/>
  <c r="AZ69" i="16"/>
  <c r="BP69" i="16"/>
  <c r="AL68" i="16"/>
  <c r="BB68" i="16"/>
  <c r="BR68" i="16"/>
  <c r="AJ68" i="16"/>
  <c r="AZ68" i="16"/>
  <c r="BP68" i="16"/>
  <c r="AL67" i="16"/>
  <c r="BB67" i="16"/>
  <c r="BR67" i="16"/>
  <c r="AJ67" i="16"/>
  <c r="AZ67" i="16"/>
  <c r="BP67" i="16"/>
  <c r="AL66" i="16"/>
  <c r="BB66" i="16"/>
  <c r="BR66" i="16"/>
  <c r="AJ66" i="16"/>
  <c r="AZ66" i="16"/>
  <c r="BP66" i="16"/>
  <c r="AL65" i="16"/>
  <c r="BB65" i="16"/>
  <c r="BR65" i="16"/>
  <c r="AJ65" i="16"/>
  <c r="AZ65" i="16"/>
  <c r="BP65" i="16"/>
  <c r="AL64" i="16"/>
  <c r="BB64" i="16"/>
  <c r="BR64" i="16"/>
  <c r="AJ64" i="16"/>
  <c r="AZ64" i="16"/>
  <c r="BP64" i="16"/>
  <c r="AL63" i="16"/>
  <c r="BB63" i="16"/>
  <c r="BR63" i="16"/>
  <c r="AJ63" i="16"/>
  <c r="AZ63" i="16"/>
  <c r="BP63" i="16"/>
  <c r="AL62" i="16"/>
  <c r="BB62" i="16"/>
  <c r="BR62" i="16"/>
  <c r="AJ62" i="16"/>
  <c r="AZ62" i="16"/>
  <c r="BP62" i="16"/>
  <c r="AL61" i="16"/>
  <c r="BB61" i="16"/>
  <c r="BR61" i="16"/>
  <c r="AJ61" i="16"/>
  <c r="AZ61" i="16"/>
  <c r="BP61" i="16"/>
  <c r="AL60" i="16"/>
  <c r="BB60" i="16"/>
  <c r="BR60" i="16"/>
  <c r="AJ60" i="16"/>
  <c r="AZ60" i="16"/>
  <c r="BP60" i="16"/>
  <c r="AL59" i="16"/>
  <c r="BB59" i="16"/>
  <c r="BR59" i="16"/>
  <c r="AJ59" i="16"/>
  <c r="AZ59" i="16"/>
  <c r="BP59" i="16"/>
  <c r="AL58" i="16"/>
  <c r="BB58" i="16"/>
  <c r="BR58" i="16"/>
  <c r="AJ58" i="16"/>
  <c r="AZ58" i="16"/>
  <c r="BP58" i="16"/>
  <c r="AL57" i="16"/>
  <c r="BB57" i="16"/>
  <c r="BR57" i="16"/>
  <c r="AJ57" i="16"/>
  <c r="AZ57" i="16"/>
  <c r="BP57" i="16"/>
  <c r="AL56" i="16"/>
  <c r="BB56" i="16"/>
  <c r="BR56" i="16"/>
  <c r="AJ56" i="16"/>
  <c r="AZ56" i="16"/>
  <c r="BP56" i="16"/>
  <c r="AL55" i="16"/>
  <c r="BB55" i="16"/>
  <c r="BR55" i="16"/>
  <c r="AJ55" i="16"/>
  <c r="AZ55" i="16"/>
  <c r="BP55" i="16"/>
  <c r="AL54" i="16"/>
  <c r="BB54" i="16"/>
  <c r="BR54" i="16"/>
  <c r="AJ54" i="16"/>
  <c r="AZ54" i="16"/>
  <c r="BP54" i="16"/>
  <c r="BB53" i="16"/>
  <c r="BR53" i="16"/>
  <c r="AL53" i="16"/>
  <c r="AJ53" i="16"/>
  <c r="AZ53" i="16"/>
  <c r="BP53" i="16"/>
  <c r="BR52" i="16"/>
  <c r="AL52" i="16"/>
  <c r="BB52" i="16"/>
  <c r="AJ52" i="16"/>
  <c r="AZ52" i="16"/>
  <c r="BP52" i="16"/>
  <c r="AL51" i="16"/>
  <c r="BB51" i="16"/>
  <c r="BR51" i="16"/>
  <c r="AJ51" i="16"/>
  <c r="AZ51" i="16"/>
  <c r="BP51" i="16"/>
  <c r="AL50" i="16"/>
  <c r="BB50" i="16"/>
  <c r="BR50" i="16"/>
  <c r="AJ50" i="16"/>
  <c r="AZ50" i="16"/>
  <c r="BP50" i="16"/>
  <c r="AL49" i="16"/>
  <c r="BB49" i="16"/>
  <c r="BR49" i="16"/>
  <c r="AJ49" i="16"/>
  <c r="AZ49" i="16"/>
  <c r="BP49" i="16"/>
  <c r="AL48" i="16"/>
  <c r="BB48" i="16"/>
  <c r="BR48" i="16"/>
  <c r="AJ48" i="16"/>
  <c r="AZ48" i="16"/>
  <c r="BP48" i="16"/>
  <c r="BP1126" i="16"/>
  <c r="AJ1126" i="16"/>
  <c r="G31" i="16"/>
  <c r="N31" i="16" s="1"/>
  <c r="G32" i="16"/>
  <c r="G33" i="16"/>
  <c r="N33" i="16" s="1"/>
  <c r="G34" i="16"/>
  <c r="G35" i="16"/>
  <c r="N35" i="16" s="1"/>
  <c r="G36" i="16"/>
  <c r="G37" i="16"/>
  <c r="N37" i="16" s="1"/>
  <c r="G38" i="16"/>
  <c r="G39" i="16"/>
  <c r="N39" i="16" s="1"/>
  <c r="G40" i="16"/>
  <c r="G41" i="16"/>
  <c r="N41" i="16" s="1"/>
  <c r="G42" i="16"/>
  <c r="G43" i="16"/>
  <c r="N43" i="16" s="1"/>
  <c r="G44" i="16"/>
  <c r="G46" i="16"/>
  <c r="G47" i="16"/>
  <c r="N47" i="16" s="1"/>
  <c r="G48" i="16"/>
  <c r="G49" i="16"/>
  <c r="N49" i="16" s="1"/>
  <c r="G50" i="16"/>
  <c r="G51" i="16"/>
  <c r="N51" i="16" s="1"/>
  <c r="G52" i="16"/>
  <c r="G53" i="16"/>
  <c r="N53" i="16" s="1"/>
  <c r="G54" i="16"/>
  <c r="G55" i="16"/>
  <c r="N55" i="16" s="1"/>
  <c r="G56" i="16"/>
  <c r="G57" i="16"/>
  <c r="N57" i="16" s="1"/>
  <c r="G58" i="16"/>
  <c r="G59" i="16"/>
  <c r="N59" i="16" s="1"/>
  <c r="G60" i="16"/>
  <c r="G61" i="16"/>
  <c r="N61" i="16" s="1"/>
  <c r="G62" i="16"/>
  <c r="G63" i="16"/>
  <c r="N63" i="16" s="1"/>
  <c r="G64" i="16"/>
  <c r="G65" i="16"/>
  <c r="N65" i="16" s="1"/>
  <c r="G66" i="16"/>
  <c r="G67" i="16"/>
  <c r="N67" i="16" s="1"/>
  <c r="G68" i="16"/>
  <c r="G69" i="16"/>
  <c r="N69" i="16" s="1"/>
  <c r="G70" i="16"/>
  <c r="G71" i="16"/>
  <c r="N71" i="16" s="1"/>
  <c r="G72" i="16"/>
  <c r="G73" i="16"/>
  <c r="N73" i="16" s="1"/>
  <c r="G74" i="16"/>
  <c r="G75" i="16"/>
  <c r="N75" i="16" s="1"/>
  <c r="G76" i="16"/>
  <c r="G77" i="16"/>
  <c r="N77" i="16" s="1"/>
  <c r="G78" i="16"/>
  <c r="G79" i="16"/>
  <c r="N79" i="16" s="1"/>
  <c r="G80" i="16"/>
  <c r="G81" i="16"/>
  <c r="N81" i="16" s="1"/>
  <c r="G82" i="16"/>
  <c r="G83" i="16"/>
  <c r="N83" i="16" s="1"/>
  <c r="G84" i="16"/>
  <c r="G85" i="16"/>
  <c r="N85" i="16" s="1"/>
  <c r="G86" i="16"/>
  <c r="G87" i="16"/>
  <c r="N87" i="16" s="1"/>
  <c r="G88" i="16"/>
  <c r="G89" i="16"/>
  <c r="N89" i="16" s="1"/>
  <c r="G90" i="16"/>
  <c r="G91" i="16"/>
  <c r="N91" i="16" s="1"/>
  <c r="G92" i="16"/>
  <c r="G93" i="16"/>
  <c r="N93" i="16" s="1"/>
  <c r="G94" i="16"/>
  <c r="G95" i="16"/>
  <c r="N95" i="16" s="1"/>
  <c r="G96" i="16"/>
  <c r="G97" i="16"/>
  <c r="N97" i="16" s="1"/>
  <c r="G98" i="16"/>
  <c r="G99" i="16"/>
  <c r="N99" i="16" s="1"/>
  <c r="G100" i="16"/>
  <c r="G101" i="16"/>
  <c r="N101" i="16" s="1"/>
  <c r="G102" i="16"/>
  <c r="G103" i="16"/>
  <c r="N103" i="16" s="1"/>
  <c r="G104" i="16"/>
  <c r="G105" i="16"/>
  <c r="N105" i="16" s="1"/>
  <c r="G106" i="16"/>
  <c r="G107" i="16"/>
  <c r="N107" i="16" s="1"/>
  <c r="G108" i="16"/>
  <c r="G109" i="16"/>
  <c r="N109" i="16" s="1"/>
  <c r="G110" i="16"/>
  <c r="G111" i="16"/>
  <c r="N111" i="16" s="1"/>
  <c r="G112" i="16"/>
  <c r="G113" i="16"/>
  <c r="N113" i="16" s="1"/>
  <c r="G114" i="16"/>
  <c r="G115" i="16"/>
  <c r="N115" i="16" s="1"/>
  <c r="G116" i="16"/>
  <c r="G117" i="16"/>
  <c r="N117" i="16" s="1"/>
  <c r="G118" i="16"/>
  <c r="G119" i="16"/>
  <c r="N119" i="16" s="1"/>
  <c r="G120" i="16"/>
  <c r="G121" i="16"/>
  <c r="N121" i="16" s="1"/>
  <c r="G122" i="16"/>
  <c r="G123" i="16"/>
  <c r="N123" i="16" s="1"/>
  <c r="G124" i="16"/>
  <c r="G125" i="16"/>
  <c r="N125" i="16" s="1"/>
  <c r="G126" i="16"/>
  <c r="G127" i="16"/>
  <c r="N127" i="16" s="1"/>
  <c r="G128" i="16"/>
  <c r="G129" i="16"/>
  <c r="N129" i="16" s="1"/>
  <c r="G130" i="16"/>
  <c r="G131" i="16"/>
  <c r="N131" i="16" s="1"/>
  <c r="G132" i="16"/>
  <c r="G133" i="16"/>
  <c r="N133" i="16" s="1"/>
  <c r="G134" i="16"/>
  <c r="G135" i="16"/>
  <c r="N135" i="16" s="1"/>
  <c r="G136" i="16"/>
  <c r="G137" i="16"/>
  <c r="N137" i="16" s="1"/>
  <c r="G138" i="16"/>
  <c r="G139" i="16"/>
  <c r="N139" i="16" s="1"/>
  <c r="G140" i="16"/>
  <c r="G141" i="16"/>
  <c r="N141" i="16" s="1"/>
  <c r="G142" i="16"/>
  <c r="G143" i="16"/>
  <c r="N143" i="16" s="1"/>
  <c r="G144" i="16"/>
  <c r="G145" i="16"/>
  <c r="N145" i="16" s="1"/>
  <c r="G146" i="16"/>
  <c r="G147" i="16"/>
  <c r="N147" i="16" s="1"/>
  <c r="G148" i="16"/>
  <c r="G149" i="16"/>
  <c r="N149" i="16" s="1"/>
  <c r="G150" i="16"/>
  <c r="G151" i="16"/>
  <c r="N151" i="16" s="1"/>
  <c r="G152" i="16"/>
  <c r="G153" i="16"/>
  <c r="N153" i="16" s="1"/>
  <c r="G154" i="16"/>
  <c r="G155" i="16"/>
  <c r="N155" i="16" s="1"/>
  <c r="G156" i="16"/>
  <c r="G157" i="16"/>
  <c r="N157" i="16" s="1"/>
  <c r="G158" i="16"/>
  <c r="G159" i="16"/>
  <c r="N159" i="16" s="1"/>
  <c r="G160" i="16"/>
  <c r="G161" i="16"/>
  <c r="N161" i="16" s="1"/>
  <c r="G162" i="16"/>
  <c r="G163" i="16"/>
  <c r="N163" i="16" s="1"/>
  <c r="G164" i="16"/>
  <c r="G165" i="16"/>
  <c r="N165" i="16" s="1"/>
  <c r="G166" i="16"/>
  <c r="G167" i="16"/>
  <c r="N167" i="16" s="1"/>
  <c r="G168" i="16"/>
  <c r="G169" i="16"/>
  <c r="N169" i="16" s="1"/>
  <c r="G170" i="16"/>
  <c r="G171" i="16"/>
  <c r="N171" i="16" s="1"/>
  <c r="G172" i="16"/>
  <c r="G173" i="16"/>
  <c r="N173" i="16" s="1"/>
  <c r="G174" i="16"/>
  <c r="G175" i="16"/>
  <c r="N175" i="16" s="1"/>
  <c r="G176" i="16"/>
  <c r="G177" i="16"/>
  <c r="N177" i="16" s="1"/>
  <c r="G178" i="16"/>
  <c r="G179" i="16"/>
  <c r="N179" i="16" s="1"/>
  <c r="G180" i="16"/>
  <c r="G181" i="16"/>
  <c r="N181" i="16" s="1"/>
  <c r="G182" i="16"/>
  <c r="G183" i="16"/>
  <c r="N183" i="16" s="1"/>
  <c r="G184" i="16"/>
  <c r="G185" i="16"/>
  <c r="N185" i="16" s="1"/>
  <c r="G186" i="16"/>
  <c r="G187" i="16"/>
  <c r="N187" i="16" s="1"/>
  <c r="G188" i="16"/>
  <c r="G189" i="16"/>
  <c r="N189" i="16" s="1"/>
  <c r="G190" i="16"/>
  <c r="G191" i="16"/>
  <c r="N191" i="16" s="1"/>
  <c r="G192" i="16"/>
  <c r="G193" i="16"/>
  <c r="N193" i="16" s="1"/>
  <c r="G194" i="16"/>
  <c r="G195" i="16"/>
  <c r="N195" i="16" s="1"/>
  <c r="G196" i="16"/>
  <c r="G197" i="16"/>
  <c r="N197" i="16" s="1"/>
  <c r="G198" i="16"/>
  <c r="G199" i="16"/>
  <c r="N199" i="16" s="1"/>
  <c r="G200" i="16"/>
  <c r="G201" i="16"/>
  <c r="N201" i="16" s="1"/>
  <c r="G202" i="16"/>
  <c r="G203" i="16"/>
  <c r="N203" i="16" s="1"/>
  <c r="G204" i="16"/>
  <c r="G205" i="16"/>
  <c r="N205" i="16" s="1"/>
  <c r="G206" i="16"/>
  <c r="G207" i="16"/>
  <c r="N207" i="16" s="1"/>
  <c r="G208" i="16"/>
  <c r="G209" i="16"/>
  <c r="N209" i="16" s="1"/>
  <c r="G210" i="16"/>
  <c r="G211" i="16"/>
  <c r="N211" i="16" s="1"/>
  <c r="G212" i="16"/>
  <c r="G213" i="16"/>
  <c r="N213" i="16" s="1"/>
  <c r="G214" i="16"/>
  <c r="G215" i="16"/>
  <c r="N215" i="16" s="1"/>
  <c r="G216" i="16"/>
  <c r="G217" i="16"/>
  <c r="N217" i="16" s="1"/>
  <c r="G218" i="16"/>
  <c r="G219" i="16"/>
  <c r="N219" i="16" s="1"/>
  <c r="G220" i="16"/>
  <c r="G221" i="16"/>
  <c r="N221" i="16" s="1"/>
  <c r="G222" i="16"/>
  <c r="G223" i="16"/>
  <c r="N223" i="16" s="1"/>
  <c r="G224" i="16"/>
  <c r="G225" i="16"/>
  <c r="N225" i="16" s="1"/>
  <c r="G226" i="16"/>
  <c r="G227" i="16"/>
  <c r="N227" i="16" s="1"/>
  <c r="G228" i="16"/>
  <c r="G229" i="16"/>
  <c r="N229" i="16" s="1"/>
  <c r="G230" i="16"/>
  <c r="G231" i="16"/>
  <c r="N231" i="16" s="1"/>
  <c r="G232" i="16"/>
  <c r="G233" i="16"/>
  <c r="N233" i="16" s="1"/>
  <c r="G234" i="16"/>
  <c r="G235" i="16"/>
  <c r="N235" i="16" s="1"/>
  <c r="G236" i="16"/>
  <c r="G237" i="16"/>
  <c r="N237" i="16" s="1"/>
  <c r="G238" i="16"/>
  <c r="G239" i="16"/>
  <c r="N239" i="16" s="1"/>
  <c r="G240" i="16"/>
  <c r="G241" i="16"/>
  <c r="N241" i="16" s="1"/>
  <c r="G242" i="16"/>
  <c r="G243" i="16"/>
  <c r="N243" i="16" s="1"/>
  <c r="G244" i="16"/>
  <c r="G245" i="16"/>
  <c r="N245" i="16" s="1"/>
  <c r="G246" i="16"/>
  <c r="G247" i="16"/>
  <c r="N247" i="16" s="1"/>
  <c r="G248" i="16"/>
  <c r="G249" i="16"/>
  <c r="N249" i="16" s="1"/>
  <c r="G250" i="16"/>
  <c r="G251" i="16"/>
  <c r="N251" i="16" s="1"/>
  <c r="G252" i="16"/>
  <c r="G253" i="16"/>
  <c r="N253" i="16" s="1"/>
  <c r="G254" i="16"/>
  <c r="G255" i="16"/>
  <c r="N255" i="16" s="1"/>
  <c r="G256" i="16"/>
  <c r="G257" i="16"/>
  <c r="N257" i="16" s="1"/>
  <c r="G258" i="16"/>
  <c r="G259" i="16"/>
  <c r="N259" i="16" s="1"/>
  <c r="G260" i="16"/>
  <c r="G261" i="16"/>
  <c r="N261" i="16" s="1"/>
  <c r="G262" i="16"/>
  <c r="G263" i="16"/>
  <c r="N263" i="16" s="1"/>
  <c r="G264" i="16"/>
  <c r="G265" i="16"/>
  <c r="N265" i="16" s="1"/>
  <c r="G266" i="16"/>
  <c r="G267" i="16"/>
  <c r="N267" i="16" s="1"/>
  <c r="G268" i="16"/>
  <c r="G269" i="16"/>
  <c r="N269" i="16" s="1"/>
  <c r="G270" i="16"/>
  <c r="G271" i="16"/>
  <c r="N271" i="16" s="1"/>
  <c r="G272" i="16"/>
  <c r="G273" i="16"/>
  <c r="N273" i="16" s="1"/>
  <c r="G274" i="16"/>
  <c r="G275" i="16"/>
  <c r="N275" i="16" s="1"/>
  <c r="G276" i="16"/>
  <c r="G277" i="16"/>
  <c r="N277" i="16" s="1"/>
  <c r="G278" i="16"/>
  <c r="G279" i="16"/>
  <c r="N279" i="16" s="1"/>
  <c r="G280" i="16"/>
  <c r="G281" i="16"/>
  <c r="N281" i="16" s="1"/>
  <c r="G282" i="16"/>
  <c r="G283" i="16"/>
  <c r="N283" i="16" s="1"/>
  <c r="G284" i="16"/>
  <c r="G285" i="16"/>
  <c r="N285" i="16" s="1"/>
  <c r="G286" i="16"/>
  <c r="G287" i="16"/>
  <c r="N287" i="16" s="1"/>
  <c r="G288" i="16"/>
  <c r="G289" i="16"/>
  <c r="N289" i="16" s="1"/>
  <c r="G290" i="16"/>
  <c r="G291" i="16"/>
  <c r="N291" i="16" s="1"/>
  <c r="G292" i="16"/>
  <c r="G293" i="16"/>
  <c r="N293" i="16" s="1"/>
  <c r="G294" i="16"/>
  <c r="G295" i="16"/>
  <c r="N295" i="16" s="1"/>
  <c r="G296" i="16"/>
  <c r="G297" i="16"/>
  <c r="N297" i="16" s="1"/>
  <c r="G298" i="16"/>
  <c r="G299" i="16"/>
  <c r="N299" i="16" s="1"/>
  <c r="G300" i="16"/>
  <c r="G301" i="16"/>
  <c r="N301" i="16" s="1"/>
  <c r="G302" i="16"/>
  <c r="G303" i="16"/>
  <c r="N303" i="16" s="1"/>
  <c r="G304" i="16"/>
  <c r="G305" i="16"/>
  <c r="N305" i="16" s="1"/>
  <c r="G306" i="16"/>
  <c r="G307" i="16"/>
  <c r="N307" i="16" s="1"/>
  <c r="G308" i="16"/>
  <c r="G309" i="16"/>
  <c r="N309" i="16" s="1"/>
  <c r="G310" i="16"/>
  <c r="G311" i="16"/>
  <c r="N311" i="16" s="1"/>
  <c r="G312" i="16"/>
  <c r="G313" i="16"/>
  <c r="N313" i="16" s="1"/>
  <c r="G314" i="16"/>
  <c r="G315" i="16"/>
  <c r="N315" i="16" s="1"/>
  <c r="G316" i="16"/>
  <c r="G317" i="16"/>
  <c r="N317" i="16" s="1"/>
  <c r="G318" i="16"/>
  <c r="G319" i="16"/>
  <c r="N319" i="16" s="1"/>
  <c r="G320" i="16"/>
  <c r="G321" i="16"/>
  <c r="N321" i="16" s="1"/>
  <c r="G322" i="16"/>
  <c r="G323" i="16"/>
  <c r="N323" i="16" s="1"/>
  <c r="G324" i="16"/>
  <c r="G325" i="16"/>
  <c r="N325" i="16" s="1"/>
  <c r="G326" i="16"/>
  <c r="G327" i="16"/>
  <c r="N327" i="16" s="1"/>
  <c r="G328" i="16"/>
  <c r="G329" i="16"/>
  <c r="N329" i="16" s="1"/>
  <c r="G330" i="16"/>
  <c r="G331" i="16"/>
  <c r="N331" i="16" s="1"/>
  <c r="G332" i="16"/>
  <c r="G333" i="16"/>
  <c r="N333" i="16" s="1"/>
  <c r="G334" i="16"/>
  <c r="G335" i="16"/>
  <c r="N335" i="16" s="1"/>
  <c r="G336" i="16"/>
  <c r="G337" i="16"/>
  <c r="N337" i="16" s="1"/>
  <c r="G338" i="16"/>
  <c r="G339" i="16"/>
  <c r="N339" i="16" s="1"/>
  <c r="G340" i="16"/>
  <c r="G341" i="16"/>
  <c r="N341" i="16" s="1"/>
  <c r="G342" i="16"/>
  <c r="G343" i="16"/>
  <c r="N343" i="16" s="1"/>
  <c r="G344" i="16"/>
  <c r="G345" i="16"/>
  <c r="N345" i="16" s="1"/>
  <c r="G346" i="16"/>
  <c r="G347" i="16"/>
  <c r="N347" i="16" s="1"/>
  <c r="G348" i="16"/>
  <c r="G349" i="16"/>
  <c r="N349" i="16" s="1"/>
  <c r="G350" i="16"/>
  <c r="G351" i="16"/>
  <c r="N351" i="16" s="1"/>
  <c r="G352" i="16"/>
  <c r="G353" i="16"/>
  <c r="N353" i="16" s="1"/>
  <c r="G354" i="16"/>
  <c r="G355" i="16"/>
  <c r="N355" i="16" s="1"/>
  <c r="G356" i="16"/>
  <c r="G357" i="16"/>
  <c r="N357" i="16" s="1"/>
  <c r="G358" i="16"/>
  <c r="G359" i="16"/>
  <c r="N359" i="16" s="1"/>
  <c r="G360" i="16"/>
  <c r="G361" i="16"/>
  <c r="N361" i="16" s="1"/>
  <c r="G362" i="16"/>
  <c r="G363" i="16"/>
  <c r="N363" i="16" s="1"/>
  <c r="G364" i="16"/>
  <c r="G365" i="16"/>
  <c r="N365" i="16" s="1"/>
  <c r="G366" i="16"/>
  <c r="G367" i="16"/>
  <c r="N367" i="16" s="1"/>
  <c r="G368" i="16"/>
  <c r="G369" i="16"/>
  <c r="N369" i="16" s="1"/>
  <c r="G370" i="16"/>
  <c r="G371" i="16"/>
  <c r="N371" i="16" s="1"/>
  <c r="G372" i="16"/>
  <c r="G373" i="16"/>
  <c r="N373" i="16" s="1"/>
  <c r="G374" i="16"/>
  <c r="G375" i="16"/>
  <c r="N375" i="16" s="1"/>
  <c r="G376" i="16"/>
  <c r="G377" i="16"/>
  <c r="N377" i="16" s="1"/>
  <c r="G378" i="16"/>
  <c r="G379" i="16"/>
  <c r="N379" i="16" s="1"/>
  <c r="G380" i="16"/>
  <c r="G381" i="16"/>
  <c r="N381" i="16" s="1"/>
  <c r="G382" i="16"/>
  <c r="G383" i="16"/>
  <c r="N383" i="16" s="1"/>
  <c r="G384" i="16"/>
  <c r="G385" i="16"/>
  <c r="N385" i="16" s="1"/>
  <c r="G386" i="16"/>
  <c r="G387" i="16"/>
  <c r="N387" i="16" s="1"/>
  <c r="G388" i="16"/>
  <c r="G389" i="16"/>
  <c r="N389" i="16" s="1"/>
  <c r="G390" i="16"/>
  <c r="G391" i="16"/>
  <c r="N391" i="16" s="1"/>
  <c r="G392" i="16"/>
  <c r="G393" i="16"/>
  <c r="N393" i="16" s="1"/>
  <c r="G394" i="16"/>
  <c r="G395" i="16"/>
  <c r="N395" i="16" s="1"/>
  <c r="G396" i="16"/>
  <c r="G397" i="16"/>
  <c r="N397" i="16" s="1"/>
  <c r="G398" i="16"/>
  <c r="G399" i="16"/>
  <c r="N399" i="16" s="1"/>
  <c r="G400" i="16"/>
  <c r="G401" i="16"/>
  <c r="N401" i="16" s="1"/>
  <c r="G402" i="16"/>
  <c r="G403" i="16"/>
  <c r="N403" i="16" s="1"/>
  <c r="G404" i="16"/>
  <c r="G405" i="16"/>
  <c r="N405" i="16" s="1"/>
  <c r="G406" i="16"/>
  <c r="G407" i="16"/>
  <c r="N407" i="16" s="1"/>
  <c r="G408" i="16"/>
  <c r="G409" i="16"/>
  <c r="N409" i="16" s="1"/>
  <c r="G410" i="16"/>
  <c r="G411" i="16"/>
  <c r="N411" i="16" s="1"/>
  <c r="G412" i="16"/>
  <c r="G413" i="16"/>
  <c r="N413" i="16" s="1"/>
  <c r="G414" i="16"/>
  <c r="G415" i="16"/>
  <c r="N415" i="16" s="1"/>
  <c r="G416" i="16"/>
  <c r="G417" i="16"/>
  <c r="N417" i="16" s="1"/>
  <c r="G418" i="16"/>
  <c r="G419" i="16"/>
  <c r="N419" i="16" s="1"/>
  <c r="G420" i="16"/>
  <c r="G421" i="16"/>
  <c r="N421" i="16" s="1"/>
  <c r="G422" i="16"/>
  <c r="G423" i="16"/>
  <c r="N423" i="16" s="1"/>
  <c r="G424" i="16"/>
  <c r="G425" i="16"/>
  <c r="N425" i="16" s="1"/>
  <c r="G426" i="16"/>
  <c r="G427" i="16"/>
  <c r="N427" i="16" s="1"/>
  <c r="G428" i="16"/>
  <c r="G429" i="16"/>
  <c r="N429" i="16" s="1"/>
  <c r="G430" i="16"/>
  <c r="G431" i="16"/>
  <c r="N431" i="16" s="1"/>
  <c r="G432" i="16"/>
  <c r="G433" i="16"/>
  <c r="N433" i="16" s="1"/>
  <c r="G434" i="16"/>
  <c r="G435" i="16"/>
  <c r="N435" i="16" s="1"/>
  <c r="G436" i="16"/>
  <c r="G437" i="16"/>
  <c r="N437" i="16" s="1"/>
  <c r="G438" i="16"/>
  <c r="G439" i="16"/>
  <c r="N439" i="16" s="1"/>
  <c r="G440" i="16"/>
  <c r="G441" i="16"/>
  <c r="N441" i="16" s="1"/>
  <c r="G442" i="16"/>
  <c r="G443" i="16"/>
  <c r="N443" i="16" s="1"/>
  <c r="G444" i="16"/>
  <c r="G445" i="16"/>
  <c r="N445" i="16" s="1"/>
  <c r="G446" i="16"/>
  <c r="G447" i="16"/>
  <c r="N447" i="16" s="1"/>
  <c r="G448" i="16"/>
  <c r="G449" i="16"/>
  <c r="N449" i="16" s="1"/>
  <c r="G450" i="16"/>
  <c r="G451" i="16"/>
  <c r="N451" i="16" s="1"/>
  <c r="G452" i="16"/>
  <c r="G453" i="16"/>
  <c r="N453" i="16" s="1"/>
  <c r="G454" i="16"/>
  <c r="G455" i="16"/>
  <c r="N455" i="16" s="1"/>
  <c r="G456" i="16"/>
  <c r="G457" i="16"/>
  <c r="N457" i="16" s="1"/>
  <c r="G458" i="16"/>
  <c r="G459" i="16"/>
  <c r="N459" i="16" s="1"/>
  <c r="G460" i="16"/>
  <c r="G461" i="16"/>
  <c r="N461" i="16" s="1"/>
  <c r="G462" i="16"/>
  <c r="G463" i="16"/>
  <c r="N463" i="16" s="1"/>
  <c r="G464" i="16"/>
  <c r="G465" i="16"/>
  <c r="N465" i="16" s="1"/>
  <c r="G466" i="16"/>
  <c r="G467" i="16"/>
  <c r="N467" i="16" s="1"/>
  <c r="G468" i="16"/>
  <c r="G469" i="16"/>
  <c r="N469" i="16" s="1"/>
  <c r="G470" i="16"/>
  <c r="G471" i="16"/>
  <c r="N471" i="16" s="1"/>
  <c r="G472" i="16"/>
  <c r="G473" i="16"/>
  <c r="N473" i="16" s="1"/>
  <c r="G474" i="16"/>
  <c r="G475" i="16"/>
  <c r="N475" i="16" s="1"/>
  <c r="G476" i="16"/>
  <c r="G477" i="16"/>
  <c r="N477" i="16" s="1"/>
  <c r="G478" i="16"/>
  <c r="G479" i="16"/>
  <c r="N479" i="16" s="1"/>
  <c r="G480" i="16"/>
  <c r="G481" i="16"/>
  <c r="N481" i="16" s="1"/>
  <c r="G482" i="16"/>
  <c r="G483" i="16"/>
  <c r="N483" i="16" s="1"/>
  <c r="G484" i="16"/>
  <c r="G485" i="16"/>
  <c r="N485" i="16" s="1"/>
  <c r="G486" i="16"/>
  <c r="G487" i="16"/>
  <c r="N487" i="16" s="1"/>
  <c r="G488" i="16"/>
  <c r="G489" i="16"/>
  <c r="N489" i="16" s="1"/>
  <c r="G490" i="16"/>
  <c r="G491" i="16"/>
  <c r="N491" i="16" s="1"/>
  <c r="G492" i="16"/>
  <c r="G493" i="16"/>
  <c r="N493" i="16" s="1"/>
  <c r="G494" i="16"/>
  <c r="G495" i="16"/>
  <c r="N495" i="16" s="1"/>
  <c r="G496" i="16"/>
  <c r="G497" i="16"/>
  <c r="N497" i="16" s="1"/>
  <c r="G498" i="16"/>
  <c r="G499" i="16"/>
  <c r="N499" i="16" s="1"/>
  <c r="G500" i="16"/>
  <c r="G501" i="16"/>
  <c r="N501" i="16" s="1"/>
  <c r="G502" i="16"/>
  <c r="G503" i="16"/>
  <c r="N503" i="16" s="1"/>
  <c r="G504" i="16"/>
  <c r="G505" i="16"/>
  <c r="N505" i="16" s="1"/>
  <c r="G506" i="16"/>
  <c r="G507" i="16"/>
  <c r="N507" i="16" s="1"/>
  <c r="G508" i="16"/>
  <c r="G509" i="16"/>
  <c r="N509" i="16" s="1"/>
  <c r="G510" i="16"/>
  <c r="G511" i="16"/>
  <c r="N511" i="16" s="1"/>
  <c r="G512" i="16"/>
  <c r="G513" i="16"/>
  <c r="N513" i="16" s="1"/>
  <c r="G514" i="16"/>
  <c r="G515" i="16"/>
  <c r="N515" i="16" s="1"/>
  <c r="G516" i="16"/>
  <c r="G517" i="16"/>
  <c r="N517" i="16" s="1"/>
  <c r="G518" i="16"/>
  <c r="G519" i="16"/>
  <c r="N519" i="16" s="1"/>
  <c r="G520" i="16"/>
  <c r="G521" i="16"/>
  <c r="N521" i="16" s="1"/>
  <c r="G522" i="16"/>
  <c r="G523" i="16"/>
  <c r="N523" i="16" s="1"/>
  <c r="G524" i="16"/>
  <c r="G525" i="16"/>
  <c r="N525" i="16" s="1"/>
  <c r="G526" i="16"/>
  <c r="G527" i="16"/>
  <c r="N527" i="16" s="1"/>
  <c r="G528" i="16"/>
  <c r="G529" i="16"/>
  <c r="N529" i="16" s="1"/>
  <c r="G530" i="16"/>
  <c r="G531" i="16"/>
  <c r="N531" i="16" s="1"/>
  <c r="G532" i="16"/>
  <c r="G533" i="16"/>
  <c r="N533" i="16" s="1"/>
  <c r="G534" i="16"/>
  <c r="G535" i="16"/>
  <c r="N535" i="16" s="1"/>
  <c r="G536" i="16"/>
  <c r="G537" i="16"/>
  <c r="N537" i="16" s="1"/>
  <c r="G538" i="16"/>
  <c r="G539" i="16"/>
  <c r="N539" i="16" s="1"/>
  <c r="G540" i="16"/>
  <c r="G541" i="16"/>
  <c r="N541" i="16" s="1"/>
  <c r="G542" i="16"/>
  <c r="G543" i="16"/>
  <c r="N543" i="16" s="1"/>
  <c r="G544" i="16"/>
  <c r="G545" i="16"/>
  <c r="N545" i="16" s="1"/>
  <c r="G546" i="16"/>
  <c r="G547" i="16"/>
  <c r="N547" i="16" s="1"/>
  <c r="G548" i="16"/>
  <c r="G549" i="16"/>
  <c r="N549" i="16" s="1"/>
  <c r="G550" i="16"/>
  <c r="G551" i="16"/>
  <c r="N551" i="16" s="1"/>
  <c r="G552" i="16"/>
  <c r="G553" i="16"/>
  <c r="N553" i="16" s="1"/>
  <c r="G554" i="16"/>
  <c r="G555" i="16"/>
  <c r="N555" i="16" s="1"/>
  <c r="G556" i="16"/>
  <c r="G557" i="16"/>
  <c r="N557" i="16" s="1"/>
  <c r="G558" i="16"/>
  <c r="G559" i="16"/>
  <c r="N559" i="16" s="1"/>
  <c r="G560" i="16"/>
  <c r="G561" i="16"/>
  <c r="N561" i="16" s="1"/>
  <c r="G562" i="16"/>
  <c r="G563" i="16"/>
  <c r="N563" i="16" s="1"/>
  <c r="G564" i="16"/>
  <c r="G565" i="16"/>
  <c r="N565" i="16" s="1"/>
  <c r="G566" i="16"/>
  <c r="G567" i="16"/>
  <c r="N567" i="16" s="1"/>
  <c r="G568" i="16"/>
  <c r="G569" i="16"/>
  <c r="N569" i="16" s="1"/>
  <c r="G570" i="16"/>
  <c r="G571" i="16"/>
  <c r="N571" i="16" s="1"/>
  <c r="G572" i="16"/>
  <c r="G573" i="16"/>
  <c r="N573" i="16" s="1"/>
  <c r="G574" i="16"/>
  <c r="G575" i="16"/>
  <c r="N575" i="16" s="1"/>
  <c r="G576" i="16"/>
  <c r="G577" i="16"/>
  <c r="N577" i="16" s="1"/>
  <c r="G578" i="16"/>
  <c r="G579" i="16"/>
  <c r="N579" i="16" s="1"/>
  <c r="G580" i="16"/>
  <c r="G581" i="16"/>
  <c r="N581" i="16" s="1"/>
  <c r="G582" i="16"/>
  <c r="G583" i="16"/>
  <c r="N583" i="16" s="1"/>
  <c r="G584" i="16"/>
  <c r="G585" i="16"/>
  <c r="N585" i="16" s="1"/>
  <c r="G586" i="16"/>
  <c r="G587" i="16"/>
  <c r="N587" i="16" s="1"/>
  <c r="G588" i="16"/>
  <c r="G589" i="16"/>
  <c r="N589" i="16" s="1"/>
  <c r="G590" i="16"/>
  <c r="G591" i="16"/>
  <c r="N591" i="16" s="1"/>
  <c r="G592" i="16"/>
  <c r="G593" i="16"/>
  <c r="N593" i="16" s="1"/>
  <c r="G594" i="16"/>
  <c r="G595" i="16"/>
  <c r="N595" i="16" s="1"/>
  <c r="G596" i="16"/>
  <c r="G597" i="16"/>
  <c r="N597" i="16" s="1"/>
  <c r="G598" i="16"/>
  <c r="G599" i="16"/>
  <c r="N599" i="16" s="1"/>
  <c r="G600" i="16"/>
  <c r="G601" i="16"/>
  <c r="N601" i="16" s="1"/>
  <c r="G602" i="16"/>
  <c r="G603" i="16"/>
  <c r="N603" i="16" s="1"/>
  <c r="G604" i="16"/>
  <c r="G605" i="16"/>
  <c r="N605" i="16" s="1"/>
  <c r="G606" i="16"/>
  <c r="G607" i="16"/>
  <c r="N607" i="16" s="1"/>
  <c r="G608" i="16"/>
  <c r="G609" i="16"/>
  <c r="N609" i="16" s="1"/>
  <c r="G610" i="16"/>
  <c r="G611" i="16"/>
  <c r="N611" i="16" s="1"/>
  <c r="G612" i="16"/>
  <c r="G613" i="16"/>
  <c r="N613" i="16" s="1"/>
  <c r="G614" i="16"/>
  <c r="G615" i="16"/>
  <c r="N615" i="16" s="1"/>
  <c r="G616" i="16"/>
  <c r="G617" i="16"/>
  <c r="N617" i="16" s="1"/>
  <c r="G618" i="16"/>
  <c r="G619" i="16"/>
  <c r="N619" i="16" s="1"/>
  <c r="G620" i="16"/>
  <c r="G621" i="16"/>
  <c r="N621" i="16" s="1"/>
  <c r="G622" i="16"/>
  <c r="G623" i="16"/>
  <c r="N623" i="16" s="1"/>
  <c r="G624" i="16"/>
  <c r="G625" i="16"/>
  <c r="N625" i="16" s="1"/>
  <c r="G626" i="16"/>
  <c r="G627" i="16"/>
  <c r="N627" i="16" s="1"/>
  <c r="G628" i="16"/>
  <c r="G629" i="16"/>
  <c r="N629" i="16" s="1"/>
  <c r="G630" i="16"/>
  <c r="G631" i="16"/>
  <c r="N631" i="16" s="1"/>
  <c r="G632" i="16"/>
  <c r="G633" i="16"/>
  <c r="N633" i="16" s="1"/>
  <c r="G634" i="16"/>
  <c r="G635" i="16"/>
  <c r="N635" i="16" s="1"/>
  <c r="G636" i="16"/>
  <c r="G637" i="16"/>
  <c r="N637" i="16" s="1"/>
  <c r="G638" i="16"/>
  <c r="G639" i="16"/>
  <c r="N639" i="16" s="1"/>
  <c r="G640" i="16"/>
  <c r="G641" i="16"/>
  <c r="N641" i="16" s="1"/>
  <c r="G642" i="16"/>
  <c r="G643" i="16"/>
  <c r="N643" i="16" s="1"/>
  <c r="G644" i="16"/>
  <c r="G645" i="16"/>
  <c r="N645" i="16" s="1"/>
  <c r="G646" i="16"/>
  <c r="G647" i="16"/>
  <c r="N647" i="16" s="1"/>
  <c r="G648" i="16"/>
  <c r="G649" i="16"/>
  <c r="N649" i="16" s="1"/>
  <c r="G650" i="16"/>
  <c r="G651" i="16"/>
  <c r="N651" i="16" s="1"/>
  <c r="G652" i="16"/>
  <c r="G653" i="16"/>
  <c r="N653" i="16" s="1"/>
  <c r="G654" i="16"/>
  <c r="G655" i="16"/>
  <c r="N655" i="16" s="1"/>
  <c r="G656" i="16"/>
  <c r="G657" i="16"/>
  <c r="N657" i="16" s="1"/>
  <c r="G658" i="16"/>
  <c r="G659" i="16"/>
  <c r="N659" i="16" s="1"/>
  <c r="G660" i="16"/>
  <c r="G661" i="16"/>
  <c r="N661" i="16" s="1"/>
  <c r="G662" i="16"/>
  <c r="G663" i="16"/>
  <c r="N663" i="16" s="1"/>
  <c r="G664" i="16"/>
  <c r="G665" i="16"/>
  <c r="N665" i="16" s="1"/>
  <c r="G666" i="16"/>
  <c r="G667" i="16"/>
  <c r="N667" i="16" s="1"/>
  <c r="G668" i="16"/>
  <c r="G669" i="16"/>
  <c r="N669" i="16" s="1"/>
  <c r="G670" i="16"/>
  <c r="G671" i="16"/>
  <c r="N671" i="16" s="1"/>
  <c r="G672" i="16"/>
  <c r="G673" i="16"/>
  <c r="N673" i="16" s="1"/>
  <c r="G674" i="16"/>
  <c r="G675" i="16"/>
  <c r="N675" i="16" s="1"/>
  <c r="G676" i="16"/>
  <c r="G677" i="16"/>
  <c r="N677" i="16" s="1"/>
  <c r="G678" i="16"/>
  <c r="G679" i="16"/>
  <c r="N679" i="16" s="1"/>
  <c r="G680" i="16"/>
  <c r="G681" i="16"/>
  <c r="N681" i="16" s="1"/>
  <c r="G682" i="16"/>
  <c r="G683" i="16"/>
  <c r="N683" i="16" s="1"/>
  <c r="G684" i="16"/>
  <c r="G685" i="16"/>
  <c r="N685" i="16" s="1"/>
  <c r="G686" i="16"/>
  <c r="G687" i="16"/>
  <c r="N687" i="16" s="1"/>
  <c r="G688" i="16"/>
  <c r="G689" i="16"/>
  <c r="N689" i="16" s="1"/>
  <c r="G690" i="16"/>
  <c r="G691" i="16"/>
  <c r="N691" i="16" s="1"/>
  <c r="G692" i="16"/>
  <c r="G693" i="16"/>
  <c r="N693" i="16" s="1"/>
  <c r="G694" i="16"/>
  <c r="G695" i="16"/>
  <c r="N695" i="16" s="1"/>
  <c r="G696" i="16"/>
  <c r="G697" i="16"/>
  <c r="N697" i="16" s="1"/>
  <c r="G698" i="16"/>
  <c r="G699" i="16"/>
  <c r="N699" i="16" s="1"/>
  <c r="G700" i="16"/>
  <c r="G701" i="16"/>
  <c r="N701" i="16" s="1"/>
  <c r="G702" i="16"/>
  <c r="G703" i="16"/>
  <c r="N703" i="16" s="1"/>
  <c r="G704" i="16"/>
  <c r="G705" i="16"/>
  <c r="N705" i="16" s="1"/>
  <c r="G706" i="16"/>
  <c r="G707" i="16"/>
  <c r="N707" i="16" s="1"/>
  <c r="G708" i="16"/>
  <c r="G709" i="16"/>
  <c r="N709" i="16" s="1"/>
  <c r="G710" i="16"/>
  <c r="G711" i="16"/>
  <c r="N711" i="16" s="1"/>
  <c r="G712" i="16"/>
  <c r="G713" i="16"/>
  <c r="N713" i="16" s="1"/>
  <c r="G714" i="16"/>
  <c r="G715" i="16"/>
  <c r="N715" i="16" s="1"/>
  <c r="G716" i="16"/>
  <c r="G717" i="16"/>
  <c r="N717" i="16" s="1"/>
  <c r="G718" i="16"/>
  <c r="G719" i="16"/>
  <c r="N719" i="16" s="1"/>
  <c r="G720" i="16"/>
  <c r="G721" i="16"/>
  <c r="N721" i="16" s="1"/>
  <c r="G722" i="16"/>
  <c r="G723" i="16"/>
  <c r="N723" i="16" s="1"/>
  <c r="G724" i="16"/>
  <c r="G725" i="16"/>
  <c r="N725" i="16" s="1"/>
  <c r="G726" i="16"/>
  <c r="G727" i="16"/>
  <c r="N727" i="16" s="1"/>
  <c r="G728" i="16"/>
  <c r="G729" i="16"/>
  <c r="N729" i="16" s="1"/>
  <c r="G730" i="16"/>
  <c r="G731" i="16"/>
  <c r="N731" i="16" s="1"/>
  <c r="G732" i="16"/>
  <c r="G733" i="16"/>
  <c r="N733" i="16" s="1"/>
  <c r="G734" i="16"/>
  <c r="G735" i="16"/>
  <c r="N735" i="16" s="1"/>
  <c r="G736" i="16"/>
  <c r="G737" i="16"/>
  <c r="N737" i="16" s="1"/>
  <c r="G738" i="16"/>
  <c r="G739" i="16"/>
  <c r="N739" i="16" s="1"/>
  <c r="G740" i="16"/>
  <c r="G741" i="16"/>
  <c r="N741" i="16" s="1"/>
  <c r="G742" i="16"/>
  <c r="G743" i="16"/>
  <c r="N743" i="16" s="1"/>
  <c r="G744" i="16"/>
  <c r="G745" i="16"/>
  <c r="N745" i="16" s="1"/>
  <c r="G746" i="16"/>
  <c r="G747" i="16"/>
  <c r="N747" i="16" s="1"/>
  <c r="G748" i="16"/>
  <c r="G749" i="16"/>
  <c r="N749" i="16" s="1"/>
  <c r="G750" i="16"/>
  <c r="G751" i="16"/>
  <c r="N751" i="16" s="1"/>
  <c r="G752" i="16"/>
  <c r="G753" i="16"/>
  <c r="N753" i="16" s="1"/>
  <c r="G754" i="16"/>
  <c r="G755" i="16"/>
  <c r="N755" i="16" s="1"/>
  <c r="G756" i="16"/>
  <c r="G757" i="16"/>
  <c r="N757" i="16" s="1"/>
  <c r="G758" i="16"/>
  <c r="G759" i="16"/>
  <c r="N759" i="16" s="1"/>
  <c r="G760" i="16"/>
  <c r="G761" i="16"/>
  <c r="N761" i="16" s="1"/>
  <c r="G762" i="16"/>
  <c r="G763" i="16"/>
  <c r="N763" i="16" s="1"/>
  <c r="G764" i="16"/>
  <c r="G765" i="16"/>
  <c r="N765" i="16" s="1"/>
  <c r="G766" i="16"/>
  <c r="G767" i="16"/>
  <c r="N767" i="16" s="1"/>
  <c r="G768" i="16"/>
  <c r="G769" i="16"/>
  <c r="N769" i="16" s="1"/>
  <c r="G770" i="16"/>
  <c r="G771" i="16"/>
  <c r="N771" i="16" s="1"/>
  <c r="G772" i="16"/>
  <c r="G773" i="16"/>
  <c r="N773" i="16" s="1"/>
  <c r="G774" i="16"/>
  <c r="G775" i="16"/>
  <c r="N775" i="16" s="1"/>
  <c r="G776" i="16"/>
  <c r="G777" i="16"/>
  <c r="N777" i="16" s="1"/>
  <c r="G778" i="16"/>
  <c r="G779" i="16"/>
  <c r="N779" i="16" s="1"/>
  <c r="G780" i="16"/>
  <c r="G781" i="16"/>
  <c r="N781" i="16" s="1"/>
  <c r="G782" i="16"/>
  <c r="G783" i="16"/>
  <c r="N783" i="16" s="1"/>
  <c r="G784" i="16"/>
  <c r="G785" i="16"/>
  <c r="N785" i="16" s="1"/>
  <c r="G786" i="16"/>
  <c r="G787" i="16"/>
  <c r="N787" i="16" s="1"/>
  <c r="G788" i="16"/>
  <c r="G789" i="16"/>
  <c r="N789" i="16" s="1"/>
  <c r="G790" i="16"/>
  <c r="G791" i="16"/>
  <c r="N791" i="16" s="1"/>
  <c r="G792" i="16"/>
  <c r="G793" i="16"/>
  <c r="N793" i="16" s="1"/>
  <c r="G794" i="16"/>
  <c r="G795" i="16"/>
  <c r="N795" i="16" s="1"/>
  <c r="G796" i="16"/>
  <c r="G797" i="16"/>
  <c r="N797" i="16" s="1"/>
  <c r="G798" i="16"/>
  <c r="G799" i="16"/>
  <c r="N799" i="16" s="1"/>
  <c r="G800" i="16"/>
  <c r="G801" i="16"/>
  <c r="N801" i="16" s="1"/>
  <c r="G802" i="16"/>
  <c r="G803" i="16"/>
  <c r="N803" i="16" s="1"/>
  <c r="G804" i="16"/>
  <c r="G805" i="16"/>
  <c r="N805" i="16" s="1"/>
  <c r="G806" i="16"/>
  <c r="G807" i="16"/>
  <c r="N807" i="16" s="1"/>
  <c r="G808" i="16"/>
  <c r="G809" i="16"/>
  <c r="N809" i="16" s="1"/>
  <c r="G810" i="16"/>
  <c r="G811" i="16"/>
  <c r="N811" i="16" s="1"/>
  <c r="G812" i="16"/>
  <c r="G813" i="16"/>
  <c r="N813" i="16" s="1"/>
  <c r="G814" i="16"/>
  <c r="G815" i="16"/>
  <c r="N815" i="16" s="1"/>
  <c r="G816" i="16"/>
  <c r="G817" i="16"/>
  <c r="N817" i="16" s="1"/>
  <c r="G818" i="16"/>
  <c r="G819" i="16"/>
  <c r="N819" i="16" s="1"/>
  <c r="G820" i="16"/>
  <c r="G821" i="16"/>
  <c r="N821" i="16" s="1"/>
  <c r="G822" i="16"/>
  <c r="G823" i="16"/>
  <c r="N823" i="16" s="1"/>
  <c r="G824" i="16"/>
  <c r="G825" i="16"/>
  <c r="N825" i="16" s="1"/>
  <c r="G826" i="16"/>
  <c r="G827" i="16"/>
  <c r="N827" i="16" s="1"/>
  <c r="G828" i="16"/>
  <c r="G829" i="16"/>
  <c r="N829" i="16" s="1"/>
  <c r="G830" i="16"/>
  <c r="G831" i="16"/>
  <c r="N831" i="16" s="1"/>
  <c r="G832" i="16"/>
  <c r="G833" i="16"/>
  <c r="N833" i="16" s="1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Z1058" i="16" l="1"/>
  <c r="AY1058" i="16"/>
  <c r="BD1058" i="16" s="1"/>
  <c r="BO1058" i="16"/>
  <c r="BT1058" i="16" s="1"/>
  <c r="AI1058" i="16"/>
  <c r="Z835" i="16"/>
  <c r="AY835" i="16"/>
  <c r="BD835" i="16" s="1"/>
  <c r="BO835" i="16"/>
  <c r="BT835" i="16" s="1"/>
  <c r="AI835" i="16"/>
  <c r="N1126" i="16"/>
  <c r="AL837" i="16"/>
  <c r="BB837" i="16"/>
  <c r="BR837" i="16"/>
  <c r="AY838" i="16"/>
  <c r="BO838" i="16"/>
  <c r="AI838" i="16"/>
  <c r="Z838" i="16"/>
  <c r="AL839" i="16"/>
  <c r="BR839" i="16"/>
  <c r="BB839" i="16"/>
  <c r="AY840" i="16"/>
  <c r="AI840" i="16"/>
  <c r="BO840" i="16"/>
  <c r="Z840" i="16"/>
  <c r="AL841" i="16"/>
  <c r="BR841" i="16"/>
  <c r="BB841" i="16"/>
  <c r="AY842" i="16"/>
  <c r="AI842" i="16"/>
  <c r="BO842" i="16"/>
  <c r="Z842" i="16"/>
  <c r="AL843" i="16"/>
  <c r="BR843" i="16"/>
  <c r="BB843" i="16"/>
  <c r="AY844" i="16"/>
  <c r="AI844" i="16"/>
  <c r="BO844" i="16"/>
  <c r="Z844" i="16"/>
  <c r="AL845" i="16"/>
  <c r="BB845" i="16"/>
  <c r="BR845" i="16"/>
  <c r="AY846" i="16"/>
  <c r="AI846" i="16"/>
  <c r="BO846" i="16"/>
  <c r="Z846" i="16"/>
  <c r="AL847" i="16"/>
  <c r="BR847" i="16"/>
  <c r="BB847" i="16"/>
  <c r="AY848" i="16"/>
  <c r="AI848" i="16"/>
  <c r="BO848" i="16"/>
  <c r="Z848" i="16"/>
  <c r="AL849" i="16"/>
  <c r="BB849" i="16"/>
  <c r="BR849" i="16"/>
  <c r="AY850" i="16"/>
  <c r="AI850" i="16"/>
  <c r="BO850" i="16"/>
  <c r="Z850" i="16"/>
  <c r="AL851" i="16"/>
  <c r="BR851" i="16"/>
  <c r="BB851" i="16"/>
  <c r="AY852" i="16"/>
  <c r="AI852" i="16"/>
  <c r="BO852" i="16"/>
  <c r="Z852" i="16"/>
  <c r="AL853" i="16"/>
  <c r="BB853" i="16"/>
  <c r="BR853" i="16"/>
  <c r="AY854" i="16"/>
  <c r="BO854" i="16"/>
  <c r="AI854" i="16"/>
  <c r="Z854" i="16"/>
  <c r="AL855" i="16"/>
  <c r="BB855" i="16"/>
  <c r="BR855" i="16"/>
  <c r="AY856" i="16"/>
  <c r="AI856" i="16"/>
  <c r="BO856" i="16"/>
  <c r="Z856" i="16"/>
  <c r="AL857" i="16"/>
  <c r="BB857" i="16"/>
  <c r="BR857" i="16"/>
  <c r="AY858" i="16"/>
  <c r="BO858" i="16"/>
  <c r="AI858" i="16"/>
  <c r="Z858" i="16"/>
  <c r="AL859" i="16"/>
  <c r="BR859" i="16"/>
  <c r="BB859" i="16"/>
  <c r="AY860" i="16"/>
  <c r="AI860" i="16"/>
  <c r="BO860" i="16"/>
  <c r="Z860" i="16"/>
  <c r="AL861" i="16"/>
  <c r="BR861" i="16"/>
  <c r="BB861" i="16"/>
  <c r="AY862" i="16"/>
  <c r="BO862" i="16"/>
  <c r="AI862" i="16"/>
  <c r="Z862" i="16"/>
  <c r="AL863" i="16"/>
  <c r="BR863" i="16"/>
  <c r="BB863" i="16"/>
  <c r="AY864" i="16"/>
  <c r="AI864" i="16"/>
  <c r="BO864" i="16"/>
  <c r="Z864" i="16"/>
  <c r="AL865" i="16"/>
  <c r="BR865" i="16"/>
  <c r="BB865" i="16"/>
  <c r="AY866" i="16"/>
  <c r="BO866" i="16"/>
  <c r="AI866" i="16"/>
  <c r="Z866" i="16"/>
  <c r="AL867" i="16"/>
  <c r="BR867" i="16"/>
  <c r="BB867" i="16"/>
  <c r="AI868" i="16"/>
  <c r="BO868" i="16"/>
  <c r="AY868" i="16"/>
  <c r="Z868" i="16"/>
  <c r="AL869" i="16"/>
  <c r="BR869" i="16"/>
  <c r="BB869" i="16"/>
  <c r="AY870" i="16"/>
  <c r="AI870" i="16"/>
  <c r="BO870" i="16"/>
  <c r="Z870" i="16"/>
  <c r="AL871" i="16"/>
  <c r="BR871" i="16"/>
  <c r="BB871" i="16"/>
  <c r="AY872" i="16"/>
  <c r="AI872" i="16"/>
  <c r="BO872" i="16"/>
  <c r="Z872" i="16"/>
  <c r="BB873" i="16"/>
  <c r="AL873" i="16"/>
  <c r="BR873" i="16"/>
  <c r="AI874" i="16"/>
  <c r="BO874" i="16"/>
  <c r="AY874" i="16"/>
  <c r="Z874" i="16"/>
  <c r="BB875" i="16"/>
  <c r="AL875" i="16"/>
  <c r="BR875" i="16"/>
  <c r="AI876" i="16"/>
  <c r="BO876" i="16"/>
  <c r="AY876" i="16"/>
  <c r="Z876" i="16"/>
  <c r="BB877" i="16"/>
  <c r="AL877" i="16"/>
  <c r="BR877" i="16"/>
  <c r="AI878" i="16"/>
  <c r="BO878" i="16"/>
  <c r="AY878" i="16"/>
  <c r="Z878" i="16"/>
  <c r="BB879" i="16"/>
  <c r="AL879" i="16"/>
  <c r="BR879" i="16"/>
  <c r="AY880" i="16"/>
  <c r="AI880" i="16"/>
  <c r="BO880" i="16"/>
  <c r="Z880" i="16"/>
  <c r="BB881" i="16"/>
  <c r="AL881" i="16"/>
  <c r="BR881" i="16"/>
  <c r="AY882" i="16"/>
  <c r="AI882" i="16"/>
  <c r="BO882" i="16"/>
  <c r="Z882" i="16"/>
  <c r="BB883" i="16"/>
  <c r="AL883" i="16"/>
  <c r="BR883" i="16"/>
  <c r="AY884" i="16"/>
  <c r="AI884" i="16"/>
  <c r="BO884" i="16"/>
  <c r="Z884" i="16"/>
  <c r="BB885" i="16"/>
  <c r="AL885" i="16"/>
  <c r="BR885" i="16"/>
  <c r="AI886" i="16"/>
  <c r="BO886" i="16"/>
  <c r="AY886" i="16"/>
  <c r="Z886" i="16"/>
  <c r="BB887" i="16"/>
  <c r="AL887" i="16"/>
  <c r="BR887" i="16"/>
  <c r="AY888" i="16"/>
  <c r="AI888" i="16"/>
  <c r="BO888" i="16"/>
  <c r="Z888" i="16"/>
  <c r="BB889" i="16"/>
  <c r="AL889" i="16"/>
  <c r="BR889" i="16"/>
  <c r="AY890" i="16"/>
  <c r="AI890" i="16"/>
  <c r="BO890" i="16"/>
  <c r="Z890" i="16"/>
  <c r="BB891" i="16"/>
  <c r="AL891" i="16"/>
  <c r="BR891" i="16"/>
  <c r="AY892" i="16"/>
  <c r="AI892" i="16"/>
  <c r="BO892" i="16"/>
  <c r="Z892" i="16"/>
  <c r="BB893" i="16"/>
  <c r="AL893" i="16"/>
  <c r="BR893" i="16"/>
  <c r="AY894" i="16"/>
  <c r="AI894" i="16"/>
  <c r="BO894" i="16"/>
  <c r="Z894" i="16"/>
  <c r="BB895" i="16"/>
  <c r="AL895" i="16"/>
  <c r="BR895" i="16"/>
  <c r="AY896" i="16"/>
  <c r="AI896" i="16"/>
  <c r="BO896" i="16"/>
  <c r="Z896" i="16"/>
  <c r="BB897" i="16"/>
  <c r="AL897" i="16"/>
  <c r="BR897" i="16"/>
  <c r="BO898" i="16"/>
  <c r="AI898" i="16"/>
  <c r="AY898" i="16"/>
  <c r="Z898" i="16"/>
  <c r="BB899" i="16"/>
  <c r="AL899" i="16"/>
  <c r="BR899" i="16"/>
  <c r="AY900" i="16"/>
  <c r="AI900" i="16"/>
  <c r="BO900" i="16"/>
  <c r="Z900" i="16"/>
  <c r="BB901" i="16"/>
  <c r="AL901" i="16"/>
  <c r="BR901" i="16"/>
  <c r="AY902" i="16"/>
  <c r="AI902" i="16"/>
  <c r="BO902" i="16"/>
  <c r="Z902" i="16"/>
  <c r="BB903" i="16"/>
  <c r="AL903" i="16"/>
  <c r="BR903" i="16"/>
  <c r="AI904" i="16"/>
  <c r="BO904" i="16"/>
  <c r="AY904" i="16"/>
  <c r="Z904" i="16"/>
  <c r="BB905" i="16"/>
  <c r="AL905" i="16"/>
  <c r="BR905" i="16"/>
  <c r="AY906" i="16"/>
  <c r="AI906" i="16"/>
  <c r="BO906" i="16"/>
  <c r="Z906" i="16"/>
  <c r="BB907" i="16"/>
  <c r="AL907" i="16"/>
  <c r="BR907" i="16"/>
  <c r="AI908" i="16"/>
  <c r="BO908" i="16"/>
  <c r="AY908" i="16"/>
  <c r="Z908" i="16"/>
  <c r="BB909" i="16"/>
  <c r="AL909" i="16"/>
  <c r="BR909" i="16"/>
  <c r="AY910" i="16"/>
  <c r="AI910" i="16"/>
  <c r="BO910" i="16"/>
  <c r="Z910" i="16"/>
  <c r="BB911" i="16"/>
  <c r="AL911" i="16"/>
  <c r="BR911" i="16"/>
  <c r="AI912" i="16"/>
  <c r="BO912" i="16"/>
  <c r="AY912" i="16"/>
  <c r="Z912" i="16"/>
  <c r="BB913" i="16"/>
  <c r="AL913" i="16"/>
  <c r="BR913" i="16"/>
  <c r="AY914" i="16"/>
  <c r="AI914" i="16"/>
  <c r="BO914" i="16"/>
  <c r="Z914" i="16"/>
  <c r="BB915" i="16"/>
  <c r="AL915" i="16"/>
  <c r="BR915" i="16"/>
  <c r="AI916" i="16"/>
  <c r="BO916" i="16"/>
  <c r="AY916" i="16"/>
  <c r="Z916" i="16"/>
  <c r="BB917" i="16"/>
  <c r="AL917" i="16"/>
  <c r="BR917" i="16"/>
  <c r="AY918" i="16"/>
  <c r="AI918" i="16"/>
  <c r="BO918" i="16"/>
  <c r="Z918" i="16"/>
  <c r="BB919" i="16"/>
  <c r="AL919" i="16"/>
  <c r="BR919" i="16"/>
  <c r="AI920" i="16"/>
  <c r="BO920" i="16"/>
  <c r="AY920" i="16"/>
  <c r="Z920" i="16"/>
  <c r="BB921" i="16"/>
  <c r="AL921" i="16"/>
  <c r="BR921" i="16"/>
  <c r="AY922" i="16"/>
  <c r="AI922" i="16"/>
  <c r="BO922" i="16"/>
  <c r="Z922" i="16"/>
  <c r="BB923" i="16"/>
  <c r="AL923" i="16"/>
  <c r="BR923" i="16"/>
  <c r="AY924" i="16"/>
  <c r="AI924" i="16"/>
  <c r="BO924" i="16"/>
  <c r="Z924" i="16"/>
  <c r="BR925" i="16"/>
  <c r="BB925" i="16"/>
  <c r="AL925" i="16"/>
  <c r="AI926" i="16"/>
  <c r="BO926" i="16"/>
  <c r="AY926" i="16"/>
  <c r="Z926" i="16"/>
  <c r="AL927" i="16"/>
  <c r="BR927" i="16"/>
  <c r="BB927" i="16"/>
  <c r="AI928" i="16"/>
  <c r="AY928" i="16"/>
  <c r="BO928" i="16"/>
  <c r="Z928" i="16"/>
  <c r="AL929" i="16"/>
  <c r="BR929" i="16"/>
  <c r="BB929" i="16"/>
  <c r="AI930" i="16"/>
  <c r="BO930" i="16"/>
  <c r="AY930" i="16"/>
  <c r="Z930" i="16"/>
  <c r="AL931" i="16"/>
  <c r="BR931" i="16"/>
  <c r="BB931" i="16"/>
  <c r="BO932" i="16"/>
  <c r="AI932" i="16"/>
  <c r="AY932" i="16"/>
  <c r="Z932" i="16"/>
  <c r="AL933" i="16"/>
  <c r="BR933" i="16"/>
  <c r="BB933" i="16"/>
  <c r="AY934" i="16"/>
  <c r="AI934" i="16"/>
  <c r="BO934" i="16"/>
  <c r="Z934" i="16"/>
  <c r="AL935" i="16"/>
  <c r="BR935" i="16"/>
  <c r="BB935" i="16"/>
  <c r="AI936" i="16"/>
  <c r="BO936" i="16"/>
  <c r="AY936" i="16"/>
  <c r="Z936" i="16"/>
  <c r="BB937" i="16"/>
  <c r="AL937" i="16"/>
  <c r="BR937" i="16"/>
  <c r="AY938" i="16"/>
  <c r="AI938" i="16"/>
  <c r="BO938" i="16"/>
  <c r="Z938" i="16"/>
  <c r="AL939" i="16"/>
  <c r="BR939" i="16"/>
  <c r="BB939" i="16"/>
  <c r="AI940" i="16"/>
  <c r="BO940" i="16"/>
  <c r="AY940" i="16"/>
  <c r="Z940" i="16"/>
  <c r="BB941" i="16"/>
  <c r="AL941" i="16"/>
  <c r="BR941" i="16"/>
  <c r="AY942" i="16"/>
  <c r="AI942" i="16"/>
  <c r="BO942" i="16"/>
  <c r="Z942" i="16"/>
  <c r="AL943" i="16"/>
  <c r="BR943" i="16"/>
  <c r="BB943" i="16"/>
  <c r="AY944" i="16"/>
  <c r="AI944" i="16"/>
  <c r="BO944" i="16"/>
  <c r="Z944" i="16"/>
  <c r="AL945" i="16"/>
  <c r="BR945" i="16"/>
  <c r="BB945" i="16"/>
  <c r="AY946" i="16"/>
  <c r="AI946" i="16"/>
  <c r="BO946" i="16"/>
  <c r="Z946" i="16"/>
  <c r="AL947" i="16"/>
  <c r="BR947" i="16"/>
  <c r="BB947" i="16"/>
  <c r="AI948" i="16"/>
  <c r="BO948" i="16"/>
  <c r="AY948" i="16"/>
  <c r="Z948" i="16"/>
  <c r="AL949" i="16"/>
  <c r="BR949" i="16"/>
  <c r="BB949" i="16"/>
  <c r="AI950" i="16"/>
  <c r="BO950" i="16"/>
  <c r="AY950" i="16"/>
  <c r="Z950" i="16"/>
  <c r="AL951" i="16"/>
  <c r="BR951" i="16"/>
  <c r="BB951" i="16"/>
  <c r="AI952" i="16"/>
  <c r="BO952" i="16"/>
  <c r="AY952" i="16"/>
  <c r="Z952" i="16"/>
  <c r="AL953" i="16"/>
  <c r="BR953" i="16"/>
  <c r="BB953" i="16"/>
  <c r="AI954" i="16"/>
  <c r="BO954" i="16"/>
  <c r="AY954" i="16"/>
  <c r="Z954" i="16"/>
  <c r="AL955" i="16"/>
  <c r="BR955" i="16"/>
  <c r="BB955" i="16"/>
  <c r="AY956" i="16"/>
  <c r="AI956" i="16"/>
  <c r="BO956" i="16"/>
  <c r="Z956" i="16"/>
  <c r="BB957" i="16"/>
  <c r="AL957" i="16"/>
  <c r="BR957" i="16"/>
  <c r="AY958" i="16"/>
  <c r="AI958" i="16"/>
  <c r="BO958" i="16"/>
  <c r="Z958" i="16"/>
  <c r="BB959" i="16"/>
  <c r="AL959" i="16"/>
  <c r="BR959" i="16"/>
  <c r="AY960" i="16"/>
  <c r="AI960" i="16"/>
  <c r="BO960" i="16"/>
  <c r="Z960" i="16"/>
  <c r="BB961" i="16"/>
  <c r="AL961" i="16"/>
  <c r="BR961" i="16"/>
  <c r="AY962" i="16"/>
  <c r="AI962" i="16"/>
  <c r="BO962" i="16"/>
  <c r="Z962" i="16"/>
  <c r="BB963" i="16"/>
  <c r="AL963" i="16"/>
  <c r="BR963" i="16"/>
  <c r="AY964" i="16"/>
  <c r="AI964" i="16"/>
  <c r="BO964" i="16"/>
  <c r="Z964" i="16"/>
  <c r="BB965" i="16"/>
  <c r="AL965" i="16"/>
  <c r="BR965" i="16"/>
  <c r="AY966" i="16"/>
  <c r="AI966" i="16"/>
  <c r="BO966" i="16"/>
  <c r="Z966" i="16"/>
  <c r="BB967" i="16"/>
  <c r="AL967" i="16"/>
  <c r="BR967" i="16"/>
  <c r="AY968" i="16"/>
  <c r="AI968" i="16"/>
  <c r="BO968" i="16"/>
  <c r="Z968" i="16"/>
  <c r="BB969" i="16"/>
  <c r="AL969" i="16"/>
  <c r="BR969" i="16"/>
  <c r="AY970" i="16"/>
  <c r="AI970" i="16"/>
  <c r="BO970" i="16"/>
  <c r="Z970" i="16"/>
  <c r="BB971" i="16"/>
  <c r="AL971" i="16"/>
  <c r="BR971" i="16"/>
  <c r="AY972" i="16"/>
  <c r="AI972" i="16"/>
  <c r="BO972" i="16"/>
  <c r="Z972" i="16"/>
  <c r="BB973" i="16"/>
  <c r="AL973" i="16"/>
  <c r="BR973" i="16"/>
  <c r="AY974" i="16"/>
  <c r="AI974" i="16"/>
  <c r="BO974" i="16"/>
  <c r="Z974" i="16"/>
  <c r="BB975" i="16"/>
  <c r="AL975" i="16"/>
  <c r="BR975" i="16"/>
  <c r="AY976" i="16"/>
  <c r="AI976" i="16"/>
  <c r="BO976" i="16"/>
  <c r="Z976" i="16"/>
  <c r="BB977" i="16"/>
  <c r="AL977" i="16"/>
  <c r="BR977" i="16"/>
  <c r="AY978" i="16"/>
  <c r="AI978" i="16"/>
  <c r="BO978" i="16"/>
  <c r="Z978" i="16"/>
  <c r="BB979" i="16"/>
  <c r="AL979" i="16"/>
  <c r="BR979" i="16"/>
  <c r="AY980" i="16"/>
  <c r="AI980" i="16"/>
  <c r="BO980" i="16"/>
  <c r="Z980" i="16"/>
  <c r="BB981" i="16"/>
  <c r="AL981" i="16"/>
  <c r="BR981" i="16"/>
  <c r="AY982" i="16"/>
  <c r="AI982" i="16"/>
  <c r="BO982" i="16"/>
  <c r="Z982" i="16"/>
  <c r="BB983" i="16"/>
  <c r="AL983" i="16"/>
  <c r="BR983" i="16"/>
  <c r="AY984" i="16"/>
  <c r="AI984" i="16"/>
  <c r="BO984" i="16"/>
  <c r="Z984" i="16"/>
  <c r="BB985" i="16"/>
  <c r="AL985" i="16"/>
  <c r="BR985" i="16"/>
  <c r="AY986" i="16"/>
  <c r="AI986" i="16"/>
  <c r="BO986" i="16"/>
  <c r="Z986" i="16"/>
  <c r="BB987" i="16"/>
  <c r="AL987" i="16"/>
  <c r="BR987" i="16"/>
  <c r="AY988" i="16"/>
  <c r="AI988" i="16"/>
  <c r="BO988" i="16"/>
  <c r="Z988" i="16"/>
  <c r="BB989" i="16"/>
  <c r="AL989" i="16"/>
  <c r="BR989" i="16"/>
  <c r="AY990" i="16"/>
  <c r="AI990" i="16"/>
  <c r="BO990" i="16"/>
  <c r="Z990" i="16"/>
  <c r="BB991" i="16"/>
  <c r="AL991" i="16"/>
  <c r="BR991" i="16"/>
  <c r="AY992" i="16"/>
  <c r="AI992" i="16"/>
  <c r="BO992" i="16"/>
  <c r="Z992" i="16"/>
  <c r="BB993" i="16"/>
  <c r="AL993" i="16"/>
  <c r="BR993" i="16"/>
  <c r="AY994" i="16"/>
  <c r="AI994" i="16"/>
  <c r="BO994" i="16"/>
  <c r="Z994" i="16"/>
  <c r="BB995" i="16"/>
  <c r="AL995" i="16"/>
  <c r="BR995" i="16"/>
  <c r="AY996" i="16"/>
  <c r="AI996" i="16"/>
  <c r="BO996" i="16"/>
  <c r="Z996" i="16"/>
  <c r="BB997" i="16"/>
  <c r="AL997" i="16"/>
  <c r="BR997" i="16"/>
  <c r="AY998" i="16"/>
  <c r="AI998" i="16"/>
  <c r="BO998" i="16"/>
  <c r="Z998" i="16"/>
  <c r="BB999" i="16"/>
  <c r="AL999" i="16"/>
  <c r="BR999" i="16"/>
  <c r="AY1000" i="16"/>
  <c r="AI1000" i="16"/>
  <c r="BO1000" i="16"/>
  <c r="Z1000" i="16"/>
  <c r="BB1001" i="16"/>
  <c r="AL1001" i="16"/>
  <c r="BR1001" i="16"/>
  <c r="AY1002" i="16"/>
  <c r="AI1002" i="16"/>
  <c r="BO1002" i="16"/>
  <c r="Z1002" i="16"/>
  <c r="BB1003" i="16"/>
  <c r="AL1003" i="16"/>
  <c r="BR1003" i="16"/>
  <c r="AY1004" i="16"/>
  <c r="AI1004" i="16"/>
  <c r="BO1004" i="16"/>
  <c r="Z1004" i="16"/>
  <c r="BB1005" i="16"/>
  <c r="AL1005" i="16"/>
  <c r="BR1005" i="16"/>
  <c r="AY1006" i="16"/>
  <c r="AI1006" i="16"/>
  <c r="BO1006" i="16"/>
  <c r="Z1006" i="16"/>
  <c r="BB1007" i="16"/>
  <c r="AL1007" i="16"/>
  <c r="BR1007" i="16"/>
  <c r="AY1008" i="16"/>
  <c r="AI1008" i="16"/>
  <c r="BO1008" i="16"/>
  <c r="Z1008" i="16"/>
  <c r="BB1009" i="16"/>
  <c r="AL1009" i="16"/>
  <c r="BR1009" i="16"/>
  <c r="AY1010" i="16"/>
  <c r="AI1010" i="16"/>
  <c r="BO1010" i="16"/>
  <c r="Z1010" i="16"/>
  <c r="BB1011" i="16"/>
  <c r="AL1011" i="16"/>
  <c r="BR1011" i="16"/>
  <c r="AY1012" i="16"/>
  <c r="AI1012" i="16"/>
  <c r="BO1012" i="16"/>
  <c r="Z1012" i="16"/>
  <c r="BB1013" i="16"/>
  <c r="AL1013" i="16"/>
  <c r="BR1013" i="16"/>
  <c r="AY1014" i="16"/>
  <c r="AI1014" i="16"/>
  <c r="BO1014" i="16"/>
  <c r="Z1014" i="16"/>
  <c r="BB1015" i="16"/>
  <c r="AL1015" i="16"/>
  <c r="BR1015" i="16"/>
  <c r="AY1016" i="16"/>
  <c r="AI1016" i="16"/>
  <c r="BO1016" i="16"/>
  <c r="Z1016" i="16"/>
  <c r="BB1017" i="16"/>
  <c r="AL1017" i="16"/>
  <c r="BR1017" i="16"/>
  <c r="AY1018" i="16"/>
  <c r="AI1018" i="16"/>
  <c r="BO1018" i="16"/>
  <c r="Z1018" i="16"/>
  <c r="BB1019" i="16"/>
  <c r="AL1019" i="16"/>
  <c r="BR1019" i="16"/>
  <c r="AY1020" i="16"/>
  <c r="AI1020" i="16"/>
  <c r="BO1020" i="16"/>
  <c r="Z1020" i="16"/>
  <c r="BB1021" i="16"/>
  <c r="AL1021" i="16"/>
  <c r="BR1021" i="16"/>
  <c r="AY1022" i="16"/>
  <c r="AI1022" i="16"/>
  <c r="BO1022" i="16"/>
  <c r="Z1022" i="16"/>
  <c r="BB1023" i="16"/>
  <c r="AL1023" i="16"/>
  <c r="BR1023" i="16"/>
  <c r="AY1024" i="16"/>
  <c r="AI1024" i="16"/>
  <c r="BO1024" i="16"/>
  <c r="Z1024" i="16"/>
  <c r="BB1025" i="16"/>
  <c r="AL1025" i="16"/>
  <c r="BR1025" i="16"/>
  <c r="AY1026" i="16"/>
  <c r="AI1026" i="16"/>
  <c r="BO1026" i="16"/>
  <c r="Z1026" i="16"/>
  <c r="BB1027" i="16"/>
  <c r="AL1027" i="16"/>
  <c r="BR1027" i="16"/>
  <c r="AY1028" i="16"/>
  <c r="AI1028" i="16"/>
  <c r="BO1028" i="16"/>
  <c r="Z1028" i="16"/>
  <c r="BB1029" i="16"/>
  <c r="AL1029" i="16"/>
  <c r="BR1029" i="16"/>
  <c r="AY1030" i="16"/>
  <c r="AI1030" i="16"/>
  <c r="BO1030" i="16"/>
  <c r="Z1030" i="16"/>
  <c r="BB1031" i="16"/>
  <c r="AL1031" i="16"/>
  <c r="BR1031" i="16"/>
  <c r="AY1032" i="16"/>
  <c r="AI1032" i="16"/>
  <c r="BO1032" i="16"/>
  <c r="Z1032" i="16"/>
  <c r="BB1033" i="16"/>
  <c r="AL1033" i="16"/>
  <c r="BR1033" i="16"/>
  <c r="AY1034" i="16"/>
  <c r="AI1034" i="16"/>
  <c r="BO1034" i="16"/>
  <c r="Z1034" i="16"/>
  <c r="BB1035" i="16"/>
  <c r="AL1035" i="16"/>
  <c r="BR1035" i="16"/>
  <c r="AY1036" i="16"/>
  <c r="AI1036" i="16"/>
  <c r="BO1036" i="16"/>
  <c r="Z1036" i="16"/>
  <c r="BB1037" i="16"/>
  <c r="AL1037" i="16"/>
  <c r="BR1037" i="16"/>
  <c r="AI1038" i="16"/>
  <c r="BO1038" i="16"/>
  <c r="AY1038" i="16"/>
  <c r="Z1038" i="16"/>
  <c r="BB1039" i="16"/>
  <c r="AL1039" i="16"/>
  <c r="BR1039" i="16"/>
  <c r="BO1040" i="16"/>
  <c r="AI1040" i="16"/>
  <c r="AY1040" i="16"/>
  <c r="Z1040" i="16"/>
  <c r="BB1041" i="16"/>
  <c r="AL1041" i="16"/>
  <c r="BR1041" i="16"/>
  <c r="AI1042" i="16"/>
  <c r="BO1042" i="16"/>
  <c r="AY1042" i="16"/>
  <c r="Z1042" i="16"/>
  <c r="BB1043" i="16"/>
  <c r="AL1043" i="16"/>
  <c r="BR1043" i="16"/>
  <c r="BO1044" i="16"/>
  <c r="AI1044" i="16"/>
  <c r="AY1044" i="16"/>
  <c r="Z1044" i="16"/>
  <c r="BB1045" i="16"/>
  <c r="AL1045" i="16"/>
  <c r="BR1045" i="16"/>
  <c r="AY1046" i="16"/>
  <c r="AI1046" i="16"/>
  <c r="BO1046" i="16"/>
  <c r="Z1046" i="16"/>
  <c r="BB1047" i="16"/>
  <c r="AL1047" i="16"/>
  <c r="BR1047" i="16"/>
  <c r="AY1048" i="16"/>
  <c r="AI1048" i="16"/>
  <c r="BO1048" i="16"/>
  <c r="Z1048" i="16"/>
  <c r="BB1049" i="16"/>
  <c r="AL1049" i="16"/>
  <c r="BR1049" i="16"/>
  <c r="AY1050" i="16"/>
  <c r="AI1050" i="16"/>
  <c r="BO1050" i="16"/>
  <c r="Z1050" i="16"/>
  <c r="BB1051" i="16"/>
  <c r="AL1051" i="16"/>
  <c r="BR1051" i="16"/>
  <c r="AY1052" i="16"/>
  <c r="AI1052" i="16"/>
  <c r="BO1052" i="16"/>
  <c r="Z1052" i="16"/>
  <c r="BB1053" i="16"/>
  <c r="AL1053" i="16"/>
  <c r="BR1053" i="16"/>
  <c r="AY1054" i="16"/>
  <c r="AI1054" i="16"/>
  <c r="BO1054" i="16"/>
  <c r="Z1054" i="16"/>
  <c r="BB1055" i="16"/>
  <c r="AL1055" i="16"/>
  <c r="BR1055" i="16"/>
  <c r="AY1056" i="16"/>
  <c r="AI1056" i="16"/>
  <c r="BO1056" i="16"/>
  <c r="Z1056" i="16"/>
  <c r="BB1057" i="16"/>
  <c r="AL1057" i="16"/>
  <c r="BR1057" i="16"/>
  <c r="AY1064" i="16"/>
  <c r="AI1064" i="16"/>
  <c r="BO1064" i="16"/>
  <c r="Z1064" i="16"/>
  <c r="AY1068" i="16"/>
  <c r="AI1068" i="16"/>
  <c r="BO1068" i="16"/>
  <c r="Z1068" i="16"/>
  <c r="AY1070" i="16"/>
  <c r="AI1070" i="16"/>
  <c r="BO1070" i="16"/>
  <c r="Z1070" i="16"/>
  <c r="AY1072" i="16"/>
  <c r="AI1072" i="16"/>
  <c r="BO1072" i="16"/>
  <c r="Z1072" i="16"/>
  <c r="AY1074" i="16"/>
  <c r="AI1074" i="16"/>
  <c r="BO1074" i="16"/>
  <c r="Z1074" i="16"/>
  <c r="AY1076" i="16"/>
  <c r="AI1076" i="16"/>
  <c r="BO1076" i="16"/>
  <c r="Z1076" i="16"/>
  <c r="AY1078" i="16"/>
  <c r="AI1078" i="16"/>
  <c r="BO1078" i="16"/>
  <c r="Z1078" i="16"/>
  <c r="AY1084" i="16"/>
  <c r="AI1084" i="16"/>
  <c r="BO1084" i="16"/>
  <c r="Z1084" i="16"/>
  <c r="AY1088" i="16"/>
  <c r="AI1088" i="16"/>
  <c r="BO1088" i="16"/>
  <c r="Z1088" i="16"/>
  <c r="AY1090" i="16"/>
  <c r="AI1090" i="16"/>
  <c r="BO1090" i="16"/>
  <c r="Z1090" i="16"/>
  <c r="AY1092" i="16"/>
  <c r="AI1092" i="16"/>
  <c r="BO1092" i="16"/>
  <c r="Z1092" i="16"/>
  <c r="AI1102" i="16"/>
  <c r="BO1102" i="16"/>
  <c r="AY1102" i="16"/>
  <c r="Z1102" i="16"/>
  <c r="AI1106" i="16"/>
  <c r="BO1106" i="16"/>
  <c r="AY1106" i="16"/>
  <c r="Z1106" i="16"/>
  <c r="AI1110" i="16"/>
  <c r="BO1110" i="16"/>
  <c r="AY1110" i="16"/>
  <c r="Z1110" i="16"/>
  <c r="AI1116" i="16"/>
  <c r="BO1116" i="16"/>
  <c r="AY1116" i="16"/>
  <c r="Z1116" i="16"/>
  <c r="Q1126" i="16"/>
  <c r="AU1126" i="16"/>
  <c r="CA1126" i="16"/>
  <c r="BB836" i="16"/>
  <c r="AL836" i="16"/>
  <c r="BR836" i="16"/>
  <c r="X1126" i="16"/>
  <c r="AC1126" i="16"/>
  <c r="AE1126" i="16"/>
  <c r="AI836" i="16"/>
  <c r="BO836" i="16"/>
  <c r="Z836" i="16"/>
  <c r="AY836" i="16"/>
  <c r="U1126" i="16"/>
  <c r="BB1059" i="16"/>
  <c r="AL1059" i="16"/>
  <c r="BR1059" i="16"/>
  <c r="AY1060" i="16"/>
  <c r="AI1060" i="16"/>
  <c r="BO1060" i="16"/>
  <c r="Z1060" i="16"/>
  <c r="BB1061" i="16"/>
  <c r="AL1061" i="16"/>
  <c r="BR1061" i="16"/>
  <c r="AY1062" i="16"/>
  <c r="AI1062" i="16"/>
  <c r="BO1062" i="16"/>
  <c r="Z1062" i="16"/>
  <c r="BB1063" i="16"/>
  <c r="AL1063" i="16"/>
  <c r="BR1063" i="16"/>
  <c r="BB1065" i="16"/>
  <c r="AL1065" i="16"/>
  <c r="BR1065" i="16"/>
  <c r="AI1066" i="16"/>
  <c r="BO1066" i="16"/>
  <c r="AY1066" i="16"/>
  <c r="Z1066" i="16"/>
  <c r="BB1067" i="16"/>
  <c r="AL1067" i="16"/>
  <c r="BR1067" i="16"/>
  <c r="BB1069" i="16"/>
  <c r="AL1069" i="16"/>
  <c r="BR1069" i="16"/>
  <c r="BB1071" i="16"/>
  <c r="AL1071" i="16"/>
  <c r="BR1071" i="16"/>
  <c r="BB1073" i="16"/>
  <c r="AL1073" i="16"/>
  <c r="BR1073" i="16"/>
  <c r="BB1075" i="16"/>
  <c r="AL1075" i="16"/>
  <c r="BR1075" i="16"/>
  <c r="BB1077" i="16"/>
  <c r="AL1077" i="16"/>
  <c r="BR1077" i="16"/>
  <c r="BB1079" i="16"/>
  <c r="AL1079" i="16"/>
  <c r="BR1079" i="16"/>
  <c r="AY1080" i="16"/>
  <c r="AI1080" i="16"/>
  <c r="BO1080" i="16"/>
  <c r="Z1080" i="16"/>
  <c r="BB1081" i="16"/>
  <c r="AL1081" i="16"/>
  <c r="BR1081" i="16"/>
  <c r="AY1082" i="16"/>
  <c r="AI1082" i="16"/>
  <c r="BO1082" i="16"/>
  <c r="Z1082" i="16"/>
  <c r="BB1083" i="16"/>
  <c r="AL1083" i="16"/>
  <c r="BR1083" i="16"/>
  <c r="BB1085" i="16"/>
  <c r="AL1085" i="16"/>
  <c r="BR1085" i="16"/>
  <c r="AY1086" i="16"/>
  <c r="AI1086" i="16"/>
  <c r="BO1086" i="16"/>
  <c r="Z1086" i="16"/>
  <c r="BB1087" i="16"/>
  <c r="AL1087" i="16"/>
  <c r="BR1087" i="16"/>
  <c r="BB1089" i="16"/>
  <c r="AL1089" i="16"/>
  <c r="BR1089" i="16"/>
  <c r="BB1091" i="16"/>
  <c r="AL1091" i="16"/>
  <c r="BR1091" i="16"/>
  <c r="BB1093" i="16"/>
  <c r="AL1093" i="16"/>
  <c r="BR1093" i="16"/>
  <c r="AY1094" i="16"/>
  <c r="AI1094" i="16"/>
  <c r="BO1094" i="16"/>
  <c r="Z1094" i="16"/>
  <c r="BB1095" i="16"/>
  <c r="AL1095" i="16"/>
  <c r="BR1095" i="16"/>
  <c r="AY1096" i="16"/>
  <c r="AI1096" i="16"/>
  <c r="BO1096" i="16"/>
  <c r="Z1096" i="16"/>
  <c r="AL1097" i="16"/>
  <c r="BR1097" i="16"/>
  <c r="BB1097" i="16"/>
  <c r="AI1098" i="16"/>
  <c r="BO1098" i="16"/>
  <c r="AY1098" i="16"/>
  <c r="Z1098" i="16"/>
  <c r="AL1099" i="16"/>
  <c r="BR1099" i="16"/>
  <c r="BB1099" i="16"/>
  <c r="AI1100" i="16"/>
  <c r="BO1100" i="16"/>
  <c r="AY1100" i="16"/>
  <c r="Z1100" i="16"/>
  <c r="AL1101" i="16"/>
  <c r="BR1101" i="16"/>
  <c r="BB1101" i="16"/>
  <c r="AL1103" i="16"/>
  <c r="BR1103" i="16"/>
  <c r="BB1103" i="16"/>
  <c r="AI1104" i="16"/>
  <c r="BO1104" i="16"/>
  <c r="AY1104" i="16"/>
  <c r="Z1104" i="16"/>
  <c r="AL1105" i="16"/>
  <c r="BR1105" i="16"/>
  <c r="BB1105" i="16"/>
  <c r="AL1107" i="16"/>
  <c r="BR1107" i="16"/>
  <c r="BB1107" i="16"/>
  <c r="AI1108" i="16"/>
  <c r="BO1108" i="16"/>
  <c r="AY1108" i="16"/>
  <c r="Z1108" i="16"/>
  <c r="AL1109" i="16"/>
  <c r="BR1109" i="16"/>
  <c r="BB1109" i="16"/>
  <c r="AL1111" i="16"/>
  <c r="BR1111" i="16"/>
  <c r="BB1111" i="16"/>
  <c r="AI1112" i="16"/>
  <c r="BO1112" i="16"/>
  <c r="AY1112" i="16"/>
  <c r="Z1112" i="16"/>
  <c r="AL1113" i="16"/>
  <c r="BR1113" i="16"/>
  <c r="BB1113" i="16"/>
  <c r="AI1114" i="16"/>
  <c r="BO1114" i="16"/>
  <c r="AY1114" i="16"/>
  <c r="Z1114" i="16"/>
  <c r="AL1115" i="16"/>
  <c r="BR1115" i="16"/>
  <c r="BB1115" i="16"/>
  <c r="AL1117" i="16"/>
  <c r="BR1117" i="16"/>
  <c r="BB1117" i="16"/>
  <c r="AI1118" i="16"/>
  <c r="BO1118" i="16"/>
  <c r="AY1118" i="16"/>
  <c r="Z1118" i="16"/>
  <c r="AL1119" i="16"/>
  <c r="BR1119" i="16"/>
  <c r="BB1119" i="16"/>
  <c r="AI1120" i="16"/>
  <c r="BO1120" i="16"/>
  <c r="AY1120" i="16"/>
  <c r="Z1120" i="16"/>
  <c r="AL1121" i="16"/>
  <c r="BR1121" i="16"/>
  <c r="BB1121" i="16"/>
  <c r="AI1122" i="16"/>
  <c r="BO1122" i="16"/>
  <c r="AY1122" i="16"/>
  <c r="Z1122" i="16"/>
  <c r="AL1123" i="16"/>
  <c r="BR1123" i="16"/>
  <c r="BB1123" i="16"/>
  <c r="AI1124" i="16"/>
  <c r="BO1124" i="16"/>
  <c r="AY1124" i="16"/>
  <c r="Z1124" i="16"/>
  <c r="AL1125" i="16"/>
  <c r="BR1125" i="16"/>
  <c r="BB1125" i="16"/>
  <c r="BK1126" i="16"/>
  <c r="BO837" i="16"/>
  <c r="AY837" i="16"/>
  <c r="AI837" i="16"/>
  <c r="Z837" i="16"/>
  <c r="BR838" i="16"/>
  <c r="BB838" i="16"/>
  <c r="AL838" i="16"/>
  <c r="AY839" i="16"/>
  <c r="BO839" i="16"/>
  <c r="AI839" i="16"/>
  <c r="Z839" i="16"/>
  <c r="BR840" i="16"/>
  <c r="BB840" i="16"/>
  <c r="AL840" i="16"/>
  <c r="AY841" i="16"/>
  <c r="AI841" i="16"/>
  <c r="BO841" i="16"/>
  <c r="Z841" i="16"/>
  <c r="AL842" i="16"/>
  <c r="BB842" i="16"/>
  <c r="BR842" i="16"/>
  <c r="AY843" i="16"/>
  <c r="AI843" i="16"/>
  <c r="BO843" i="16"/>
  <c r="Z843" i="16"/>
  <c r="AL844" i="16"/>
  <c r="BB844" i="16"/>
  <c r="BR844" i="16"/>
  <c r="BO845" i="16"/>
  <c r="AI845" i="16"/>
  <c r="AY845" i="16"/>
  <c r="Z845" i="16"/>
  <c r="AL846" i="16"/>
  <c r="BB846" i="16"/>
  <c r="BR846" i="16"/>
  <c r="AY847" i="16"/>
  <c r="AI847" i="16"/>
  <c r="BO847" i="16"/>
  <c r="Z847" i="16"/>
  <c r="AL848" i="16"/>
  <c r="BB848" i="16"/>
  <c r="BR848" i="16"/>
  <c r="BO849" i="16"/>
  <c r="AI849" i="16"/>
  <c r="AY849" i="16"/>
  <c r="Z849" i="16"/>
  <c r="AL850" i="16"/>
  <c r="BB850" i="16"/>
  <c r="BR850" i="16"/>
  <c r="AY851" i="16"/>
  <c r="AI851" i="16"/>
  <c r="BO851" i="16"/>
  <c r="Z851" i="16"/>
  <c r="AL852" i="16"/>
  <c r="BB852" i="16"/>
  <c r="BR852" i="16"/>
  <c r="BO853" i="16"/>
  <c r="AI853" i="16"/>
  <c r="AY853" i="16"/>
  <c r="Z853" i="16"/>
  <c r="AL854" i="16"/>
  <c r="BB854" i="16"/>
  <c r="BR854" i="16"/>
  <c r="BO855" i="16"/>
  <c r="AI855" i="16"/>
  <c r="AY855" i="16"/>
  <c r="Z855" i="16"/>
  <c r="AL856" i="16"/>
  <c r="BB856" i="16"/>
  <c r="BR856" i="16"/>
  <c r="BO857" i="16"/>
  <c r="AI857" i="16"/>
  <c r="AY857" i="16"/>
  <c r="Z857" i="16"/>
  <c r="BR858" i="16"/>
  <c r="BB858" i="16"/>
  <c r="AL858" i="16"/>
  <c r="AY859" i="16"/>
  <c r="AI859" i="16"/>
  <c r="BO859" i="16"/>
  <c r="Z859" i="16"/>
  <c r="BB860" i="16"/>
  <c r="AL860" i="16"/>
  <c r="BR860" i="16"/>
  <c r="AY861" i="16"/>
  <c r="AI861" i="16"/>
  <c r="BO861" i="16"/>
  <c r="Z861" i="16"/>
  <c r="BR862" i="16"/>
  <c r="BB862" i="16"/>
  <c r="AL862" i="16"/>
  <c r="AY863" i="16"/>
  <c r="AI863" i="16"/>
  <c r="BO863" i="16"/>
  <c r="Z863" i="16"/>
  <c r="BB864" i="16"/>
  <c r="AL864" i="16"/>
  <c r="BR864" i="16"/>
  <c r="AY865" i="16"/>
  <c r="AI865" i="16"/>
  <c r="BO865" i="16"/>
  <c r="Z865" i="16"/>
  <c r="BR866" i="16"/>
  <c r="BB866" i="16"/>
  <c r="AL866" i="16"/>
  <c r="AY867" i="16"/>
  <c r="AI867" i="16"/>
  <c r="BO867" i="16"/>
  <c r="Z867" i="16"/>
  <c r="BB868" i="16"/>
  <c r="AL868" i="16"/>
  <c r="BR868" i="16"/>
  <c r="AY869" i="16"/>
  <c r="AI869" i="16"/>
  <c r="BO869" i="16"/>
  <c r="Z869" i="16"/>
  <c r="BB870" i="16"/>
  <c r="AL870" i="16"/>
  <c r="BR870" i="16"/>
  <c r="AY871" i="16"/>
  <c r="AI871" i="16"/>
  <c r="BO871" i="16"/>
  <c r="Z871" i="16"/>
  <c r="BB872" i="16"/>
  <c r="AL872" i="16"/>
  <c r="BR872" i="16"/>
  <c r="AY873" i="16"/>
  <c r="AI873" i="16"/>
  <c r="BO873" i="16"/>
  <c r="Z873" i="16"/>
  <c r="BB874" i="16"/>
  <c r="AL874" i="16"/>
  <c r="BR874" i="16"/>
  <c r="AY875" i="16"/>
  <c r="AI875" i="16"/>
  <c r="BO875" i="16"/>
  <c r="Z875" i="16"/>
  <c r="BB876" i="16"/>
  <c r="AL876" i="16"/>
  <c r="BR876" i="16"/>
  <c r="AY877" i="16"/>
  <c r="AI877" i="16"/>
  <c r="BO877" i="16"/>
  <c r="Z877" i="16"/>
  <c r="BB878" i="16"/>
  <c r="AL878" i="16"/>
  <c r="BR878" i="16"/>
  <c r="AY879" i="16"/>
  <c r="AI879" i="16"/>
  <c r="BO879" i="16"/>
  <c r="Z879" i="16"/>
  <c r="BB880" i="16"/>
  <c r="AL880" i="16"/>
  <c r="BR880" i="16"/>
  <c r="AY881" i="16"/>
  <c r="AI881" i="16"/>
  <c r="BO881" i="16"/>
  <c r="Z881" i="16"/>
  <c r="BB882" i="16"/>
  <c r="AL882" i="16"/>
  <c r="BR882" i="16"/>
  <c r="AI883" i="16"/>
  <c r="BO883" i="16"/>
  <c r="AY883" i="16"/>
  <c r="Z883" i="16"/>
  <c r="BB884" i="16"/>
  <c r="AL884" i="16"/>
  <c r="BR884" i="16"/>
  <c r="AY885" i="16"/>
  <c r="AI885" i="16"/>
  <c r="BO885" i="16"/>
  <c r="Z885" i="16"/>
  <c r="BB886" i="16"/>
  <c r="AL886" i="16"/>
  <c r="BR886" i="16"/>
  <c r="AY887" i="16"/>
  <c r="AI887" i="16"/>
  <c r="BO887" i="16"/>
  <c r="Z887" i="16"/>
  <c r="BB888" i="16"/>
  <c r="AL888" i="16"/>
  <c r="BR888" i="16"/>
  <c r="AY889" i="16"/>
  <c r="AI889" i="16"/>
  <c r="BO889" i="16"/>
  <c r="Z889" i="16"/>
  <c r="BB890" i="16"/>
  <c r="AL890" i="16"/>
  <c r="BR890" i="16"/>
  <c r="AI891" i="16"/>
  <c r="BO891" i="16"/>
  <c r="AY891" i="16"/>
  <c r="Z891" i="16"/>
  <c r="BB892" i="16"/>
  <c r="AL892" i="16"/>
  <c r="BR892" i="16"/>
  <c r="AY893" i="16"/>
  <c r="AI893" i="16"/>
  <c r="BO893" i="16"/>
  <c r="Z893" i="16"/>
  <c r="BB894" i="16"/>
  <c r="AL894" i="16"/>
  <c r="BR894" i="16"/>
  <c r="AI895" i="16"/>
  <c r="BO895" i="16"/>
  <c r="AY895" i="16"/>
  <c r="Z895" i="16"/>
  <c r="BB896" i="16"/>
  <c r="AL896" i="16"/>
  <c r="BR896" i="16"/>
  <c r="AY897" i="16"/>
  <c r="AI897" i="16"/>
  <c r="BO897" i="16"/>
  <c r="Z897" i="16"/>
  <c r="BR898" i="16"/>
  <c r="BB898" i="16"/>
  <c r="AL898" i="16"/>
  <c r="AY899" i="16"/>
  <c r="AI899" i="16"/>
  <c r="BO899" i="16"/>
  <c r="Z899" i="16"/>
  <c r="BB900" i="16"/>
  <c r="AL900" i="16"/>
  <c r="BR900" i="16"/>
  <c r="AY901" i="16"/>
  <c r="AI901" i="16"/>
  <c r="BO901" i="16"/>
  <c r="Z901" i="16"/>
  <c r="BB902" i="16"/>
  <c r="AL902" i="16"/>
  <c r="BR902" i="16"/>
  <c r="AY903" i="16"/>
  <c r="AI903" i="16"/>
  <c r="BO903" i="16"/>
  <c r="Z903" i="16"/>
  <c r="BB904" i="16"/>
  <c r="AL904" i="16"/>
  <c r="BR904" i="16"/>
  <c r="AY905" i="16"/>
  <c r="AI905" i="16"/>
  <c r="BO905" i="16"/>
  <c r="Z905" i="16"/>
  <c r="BB906" i="16"/>
  <c r="AL906" i="16"/>
  <c r="BR906" i="16"/>
  <c r="AY907" i="16"/>
  <c r="AI907" i="16"/>
  <c r="BO907" i="16"/>
  <c r="Z907" i="16"/>
  <c r="BB908" i="16"/>
  <c r="AL908" i="16"/>
  <c r="BR908" i="16"/>
  <c r="AY909" i="16"/>
  <c r="AI909" i="16"/>
  <c r="BO909" i="16"/>
  <c r="Z909" i="16"/>
  <c r="BB910" i="16"/>
  <c r="AL910" i="16"/>
  <c r="BR910" i="16"/>
  <c r="AY911" i="16"/>
  <c r="AI911" i="16"/>
  <c r="BO911" i="16"/>
  <c r="Z911" i="16"/>
  <c r="BB912" i="16"/>
  <c r="AL912" i="16"/>
  <c r="BR912" i="16"/>
  <c r="AY913" i="16"/>
  <c r="AI913" i="16"/>
  <c r="BO913" i="16"/>
  <c r="Z913" i="16"/>
  <c r="BB914" i="16"/>
  <c r="AL914" i="16"/>
  <c r="BR914" i="16"/>
  <c r="AY915" i="16"/>
  <c r="AI915" i="16"/>
  <c r="BO915" i="16"/>
  <c r="Z915" i="16"/>
  <c r="BB916" i="16"/>
  <c r="AL916" i="16"/>
  <c r="BR916" i="16"/>
  <c r="AY917" i="16"/>
  <c r="AI917" i="16"/>
  <c r="BO917" i="16"/>
  <c r="Z917" i="16"/>
  <c r="BB918" i="16"/>
  <c r="AL918" i="16"/>
  <c r="BR918" i="16"/>
  <c r="AY919" i="16"/>
  <c r="AI919" i="16"/>
  <c r="BO919" i="16"/>
  <c r="Z919" i="16"/>
  <c r="BB920" i="16"/>
  <c r="AL920" i="16"/>
  <c r="BR920" i="16"/>
  <c r="AY921" i="16"/>
  <c r="AI921" i="16"/>
  <c r="BO921" i="16"/>
  <c r="Z921" i="16"/>
  <c r="BB922" i="16"/>
  <c r="AL922" i="16"/>
  <c r="BR922" i="16"/>
  <c r="AY923" i="16"/>
  <c r="AI923" i="16"/>
  <c r="BO923" i="16"/>
  <c r="Z923" i="16"/>
  <c r="BB924" i="16"/>
  <c r="AL924" i="16"/>
  <c r="BR924" i="16"/>
  <c r="BO925" i="16"/>
  <c r="AY925" i="16"/>
  <c r="AI925" i="16"/>
  <c r="Z925" i="16"/>
  <c r="BB926" i="16"/>
  <c r="AL926" i="16"/>
  <c r="BR926" i="16"/>
  <c r="AY927" i="16"/>
  <c r="AI927" i="16"/>
  <c r="BO927" i="16"/>
  <c r="Z927" i="16"/>
  <c r="BB928" i="16"/>
  <c r="AL928" i="16"/>
  <c r="BR928" i="16"/>
  <c r="BO929" i="16"/>
  <c r="AI929" i="16"/>
  <c r="AY929" i="16"/>
  <c r="Z929" i="16"/>
  <c r="BB930" i="16"/>
  <c r="AL930" i="16"/>
  <c r="BR930" i="16"/>
  <c r="AY931" i="16"/>
  <c r="AI931" i="16"/>
  <c r="BO931" i="16"/>
  <c r="Z931" i="16"/>
  <c r="AL932" i="16"/>
  <c r="BR932" i="16"/>
  <c r="BB932" i="16"/>
  <c r="BO933" i="16"/>
  <c r="AI933" i="16"/>
  <c r="AY933" i="16"/>
  <c r="Z933" i="16"/>
  <c r="AL934" i="16"/>
  <c r="BR934" i="16"/>
  <c r="BB934" i="16"/>
  <c r="AY935" i="16"/>
  <c r="AI935" i="16"/>
  <c r="BO935" i="16"/>
  <c r="Z935" i="16"/>
  <c r="BB936" i="16"/>
  <c r="AL936" i="16"/>
  <c r="BR936" i="16"/>
  <c r="BO937" i="16"/>
  <c r="AY937" i="16"/>
  <c r="AI937" i="16"/>
  <c r="Z937" i="16"/>
  <c r="BB938" i="16"/>
  <c r="AL938" i="16"/>
  <c r="BR938" i="16"/>
  <c r="AY939" i="16"/>
  <c r="AI939" i="16"/>
  <c r="BO939" i="16"/>
  <c r="Z939" i="16"/>
  <c r="BB940" i="16"/>
  <c r="AL940" i="16"/>
  <c r="BR940" i="16"/>
  <c r="BO941" i="16"/>
  <c r="AY941" i="16"/>
  <c r="AI941" i="16"/>
  <c r="Z941" i="16"/>
  <c r="BB942" i="16"/>
  <c r="AL942" i="16"/>
  <c r="BR942" i="16"/>
  <c r="AY943" i="16"/>
  <c r="AI943" i="16"/>
  <c r="BO943" i="16"/>
  <c r="Z943" i="16"/>
  <c r="BB944" i="16"/>
  <c r="AL944" i="16"/>
  <c r="BR944" i="16"/>
  <c r="AY945" i="16"/>
  <c r="AI945" i="16"/>
  <c r="BO945" i="16"/>
  <c r="Z945" i="16"/>
  <c r="BB946" i="16"/>
  <c r="AL946" i="16"/>
  <c r="BR946" i="16"/>
  <c r="AY947" i="16"/>
  <c r="AI947" i="16"/>
  <c r="BO947" i="16"/>
  <c r="Z947" i="16"/>
  <c r="BB948" i="16"/>
  <c r="AL948" i="16"/>
  <c r="BR948" i="16"/>
  <c r="AY949" i="16"/>
  <c r="AI949" i="16"/>
  <c r="BO949" i="16"/>
  <c r="Z949" i="16"/>
  <c r="BB950" i="16"/>
  <c r="AL950" i="16"/>
  <c r="BR950" i="16"/>
  <c r="AY951" i="16"/>
  <c r="AI951" i="16"/>
  <c r="BO951" i="16"/>
  <c r="Z951" i="16"/>
  <c r="BB952" i="16"/>
  <c r="AL952" i="16"/>
  <c r="BR952" i="16"/>
  <c r="AI953" i="16"/>
  <c r="BO953" i="16"/>
  <c r="AY953" i="16"/>
  <c r="Z953" i="16"/>
  <c r="BB954" i="16"/>
  <c r="AL954" i="16"/>
  <c r="BR954" i="16"/>
  <c r="AY955" i="16"/>
  <c r="BO955" i="16"/>
  <c r="AI955" i="16"/>
  <c r="Z955" i="16"/>
  <c r="AL956" i="16"/>
  <c r="BR956" i="16"/>
  <c r="BB956" i="16"/>
  <c r="AY957" i="16"/>
  <c r="Z957" i="16"/>
  <c r="AI957" i="16"/>
  <c r="BO957" i="16"/>
  <c r="BB958" i="16"/>
  <c r="AL958" i="16"/>
  <c r="BR958" i="16"/>
  <c r="AY959" i="16"/>
  <c r="AI959" i="16"/>
  <c r="BO959" i="16"/>
  <c r="Z959" i="16"/>
  <c r="BB960" i="16"/>
  <c r="AL960" i="16"/>
  <c r="BR960" i="16"/>
  <c r="AI961" i="16"/>
  <c r="BO961" i="16"/>
  <c r="AY961" i="16"/>
  <c r="Z961" i="16"/>
  <c r="BB962" i="16"/>
  <c r="AL962" i="16"/>
  <c r="BR962" i="16"/>
  <c r="AY963" i="16"/>
  <c r="AI963" i="16"/>
  <c r="BO963" i="16"/>
  <c r="Z963" i="16"/>
  <c r="BB964" i="16"/>
  <c r="AL964" i="16"/>
  <c r="BR964" i="16"/>
  <c r="AI965" i="16"/>
  <c r="BO965" i="16"/>
  <c r="AY965" i="16"/>
  <c r="Z965" i="16"/>
  <c r="BB966" i="16"/>
  <c r="AL966" i="16"/>
  <c r="BR966" i="16"/>
  <c r="AY967" i="16"/>
  <c r="AI967" i="16"/>
  <c r="BO967" i="16"/>
  <c r="Z967" i="16"/>
  <c r="BB968" i="16"/>
  <c r="AL968" i="16"/>
  <c r="BR968" i="16"/>
  <c r="AI969" i="16"/>
  <c r="BO969" i="16"/>
  <c r="AY969" i="16"/>
  <c r="Z969" i="16"/>
  <c r="BB970" i="16"/>
  <c r="AL970" i="16"/>
  <c r="BR970" i="16"/>
  <c r="AY971" i="16"/>
  <c r="AI971" i="16"/>
  <c r="BO971" i="16"/>
  <c r="Z971" i="16"/>
  <c r="BB972" i="16"/>
  <c r="AL972" i="16"/>
  <c r="BR972" i="16"/>
  <c r="AI973" i="16"/>
  <c r="BO973" i="16"/>
  <c r="AY973" i="16"/>
  <c r="Z973" i="16"/>
  <c r="BB974" i="16"/>
  <c r="AL974" i="16"/>
  <c r="BR974" i="16"/>
  <c r="AY975" i="16"/>
  <c r="AI975" i="16"/>
  <c r="BO975" i="16"/>
  <c r="Z975" i="16"/>
  <c r="BB976" i="16"/>
  <c r="AL976" i="16"/>
  <c r="BR976" i="16"/>
  <c r="AI977" i="16"/>
  <c r="BO977" i="16"/>
  <c r="AY977" i="16"/>
  <c r="Z977" i="16"/>
  <c r="BB978" i="16"/>
  <c r="AL978" i="16"/>
  <c r="BR978" i="16"/>
  <c r="AY979" i="16"/>
  <c r="AI979" i="16"/>
  <c r="BO979" i="16"/>
  <c r="Z979" i="16"/>
  <c r="BB980" i="16"/>
  <c r="AL980" i="16"/>
  <c r="BR980" i="16"/>
  <c r="AI981" i="16"/>
  <c r="BO981" i="16"/>
  <c r="AY981" i="16"/>
  <c r="Z981" i="16"/>
  <c r="BB982" i="16"/>
  <c r="AL982" i="16"/>
  <c r="BR982" i="16"/>
  <c r="AY983" i="16"/>
  <c r="AI983" i="16"/>
  <c r="BO983" i="16"/>
  <c r="Z983" i="16"/>
  <c r="BB984" i="16"/>
  <c r="AL984" i="16"/>
  <c r="BR984" i="16"/>
  <c r="AI985" i="16"/>
  <c r="BO985" i="16"/>
  <c r="AY985" i="16"/>
  <c r="Z985" i="16"/>
  <c r="BB986" i="16"/>
  <c r="AL986" i="16"/>
  <c r="BR986" i="16"/>
  <c r="AY987" i="16"/>
  <c r="Z987" i="16"/>
  <c r="AI987" i="16"/>
  <c r="BO987" i="16"/>
  <c r="BB988" i="16"/>
  <c r="AL988" i="16"/>
  <c r="BR988" i="16"/>
  <c r="AI989" i="16"/>
  <c r="BO989" i="16"/>
  <c r="AY989" i="16"/>
  <c r="Z989" i="16"/>
  <c r="BB990" i="16"/>
  <c r="AL990" i="16"/>
  <c r="BR990" i="16"/>
  <c r="AY991" i="16"/>
  <c r="AI991" i="16"/>
  <c r="BO991" i="16"/>
  <c r="Z991" i="16"/>
  <c r="BB992" i="16"/>
  <c r="AL992" i="16"/>
  <c r="BR992" i="16"/>
  <c r="AI993" i="16"/>
  <c r="BO993" i="16"/>
  <c r="AY993" i="16"/>
  <c r="Z993" i="16"/>
  <c r="BB994" i="16"/>
  <c r="AL994" i="16"/>
  <c r="BR994" i="16"/>
  <c r="AY995" i="16"/>
  <c r="AI995" i="16"/>
  <c r="BO995" i="16"/>
  <c r="Z995" i="16"/>
  <c r="BB996" i="16"/>
  <c r="AL996" i="16"/>
  <c r="BR996" i="16"/>
  <c r="AI997" i="16"/>
  <c r="BO997" i="16"/>
  <c r="AY997" i="16"/>
  <c r="Z997" i="16"/>
  <c r="BB998" i="16"/>
  <c r="AL998" i="16"/>
  <c r="BR998" i="16"/>
  <c r="AY999" i="16"/>
  <c r="AI999" i="16"/>
  <c r="BO999" i="16"/>
  <c r="Z999" i="16"/>
  <c r="BB1000" i="16"/>
  <c r="AL1000" i="16"/>
  <c r="BR1000" i="16"/>
  <c r="AI1001" i="16"/>
  <c r="BO1001" i="16"/>
  <c r="AY1001" i="16"/>
  <c r="Z1001" i="16"/>
  <c r="BB1002" i="16"/>
  <c r="AL1002" i="16"/>
  <c r="BR1002" i="16"/>
  <c r="AI1003" i="16"/>
  <c r="BO1003" i="16"/>
  <c r="AY1003" i="16"/>
  <c r="Z1003" i="16"/>
  <c r="BB1004" i="16"/>
  <c r="AL1004" i="16"/>
  <c r="BR1004" i="16"/>
  <c r="AY1005" i="16"/>
  <c r="AI1005" i="16"/>
  <c r="BO1005" i="16"/>
  <c r="Z1005" i="16"/>
  <c r="BB1006" i="16"/>
  <c r="AL1006" i="16"/>
  <c r="BR1006" i="16"/>
  <c r="AI1007" i="16"/>
  <c r="BO1007" i="16"/>
  <c r="AY1007" i="16"/>
  <c r="Z1007" i="16"/>
  <c r="BB1008" i="16"/>
  <c r="AL1008" i="16"/>
  <c r="BR1008" i="16"/>
  <c r="AY1009" i="16"/>
  <c r="AI1009" i="16"/>
  <c r="BO1009" i="16"/>
  <c r="Z1009" i="16"/>
  <c r="BB1010" i="16"/>
  <c r="AL1010" i="16"/>
  <c r="BR1010" i="16"/>
  <c r="AI1011" i="16"/>
  <c r="BO1011" i="16"/>
  <c r="AY1011" i="16"/>
  <c r="Z1011" i="16"/>
  <c r="BB1012" i="16"/>
  <c r="AL1012" i="16"/>
  <c r="BR1012" i="16"/>
  <c r="AY1013" i="16"/>
  <c r="AI1013" i="16"/>
  <c r="BO1013" i="16"/>
  <c r="Z1013" i="16"/>
  <c r="BB1014" i="16"/>
  <c r="AL1014" i="16"/>
  <c r="BR1014" i="16"/>
  <c r="AI1015" i="16"/>
  <c r="BO1015" i="16"/>
  <c r="AY1015" i="16"/>
  <c r="Z1015" i="16"/>
  <c r="BB1016" i="16"/>
  <c r="AL1016" i="16"/>
  <c r="BR1016" i="16"/>
  <c r="AY1017" i="16"/>
  <c r="AI1017" i="16"/>
  <c r="BO1017" i="16"/>
  <c r="Z1017" i="16"/>
  <c r="BB1018" i="16"/>
  <c r="AL1018" i="16"/>
  <c r="BR1018" i="16"/>
  <c r="AI1019" i="16"/>
  <c r="BO1019" i="16"/>
  <c r="AY1019" i="16"/>
  <c r="Z1019" i="16"/>
  <c r="BB1020" i="16"/>
  <c r="AL1020" i="16"/>
  <c r="BR1020" i="16"/>
  <c r="AY1021" i="16"/>
  <c r="AI1021" i="16"/>
  <c r="BO1021" i="16"/>
  <c r="Z1021" i="16"/>
  <c r="BB1022" i="16"/>
  <c r="AL1022" i="16"/>
  <c r="BR1022" i="16"/>
  <c r="AI1023" i="16"/>
  <c r="BO1023" i="16"/>
  <c r="AY1023" i="16"/>
  <c r="Z1023" i="16"/>
  <c r="BB1024" i="16"/>
  <c r="AL1024" i="16"/>
  <c r="BR1024" i="16"/>
  <c r="AY1025" i="16"/>
  <c r="AI1025" i="16"/>
  <c r="BO1025" i="16"/>
  <c r="Z1025" i="16"/>
  <c r="BB1026" i="16"/>
  <c r="AL1026" i="16"/>
  <c r="BR1026" i="16"/>
  <c r="AI1027" i="16"/>
  <c r="BO1027" i="16"/>
  <c r="AY1027" i="16"/>
  <c r="Z1027" i="16"/>
  <c r="BB1028" i="16"/>
  <c r="AL1028" i="16"/>
  <c r="BR1028" i="16"/>
  <c r="AY1029" i="16"/>
  <c r="AI1029" i="16"/>
  <c r="BO1029" i="16"/>
  <c r="Z1029" i="16"/>
  <c r="BB1030" i="16"/>
  <c r="AL1030" i="16"/>
  <c r="BR1030" i="16"/>
  <c r="AI1031" i="16"/>
  <c r="BO1031" i="16"/>
  <c r="AY1031" i="16"/>
  <c r="Z1031" i="16"/>
  <c r="BB1032" i="16"/>
  <c r="AL1032" i="16"/>
  <c r="BR1032" i="16"/>
  <c r="AY1033" i="16"/>
  <c r="AI1033" i="16"/>
  <c r="BO1033" i="16"/>
  <c r="Z1033" i="16"/>
  <c r="BB1034" i="16"/>
  <c r="AL1034" i="16"/>
  <c r="BR1034" i="16"/>
  <c r="AI1035" i="16"/>
  <c r="BO1035" i="16"/>
  <c r="AY1035" i="16"/>
  <c r="Z1035" i="16"/>
  <c r="BB1036" i="16"/>
  <c r="AL1036" i="16"/>
  <c r="BR1036" i="16"/>
  <c r="AY1037" i="16"/>
  <c r="AI1037" i="16"/>
  <c r="BO1037" i="16"/>
  <c r="Z1037" i="16"/>
  <c r="BB1038" i="16"/>
  <c r="AL1038" i="16"/>
  <c r="BR1038" i="16"/>
  <c r="AY1039" i="16"/>
  <c r="AI1039" i="16"/>
  <c r="BO1039" i="16"/>
  <c r="Z1039" i="16"/>
  <c r="BR1040" i="16"/>
  <c r="BB1040" i="16"/>
  <c r="AL1040" i="16"/>
  <c r="AY1041" i="16"/>
  <c r="AI1041" i="16"/>
  <c r="BO1041" i="16"/>
  <c r="Z1041" i="16"/>
  <c r="BB1042" i="16"/>
  <c r="AL1042" i="16"/>
  <c r="BR1042" i="16"/>
  <c r="AY1043" i="16"/>
  <c r="AI1043" i="16"/>
  <c r="BO1043" i="16"/>
  <c r="Z1043" i="16"/>
  <c r="BR1044" i="16"/>
  <c r="BB1044" i="16"/>
  <c r="AL1044" i="16"/>
  <c r="AY1045" i="16"/>
  <c r="AI1045" i="16"/>
  <c r="BO1045" i="16"/>
  <c r="Z1045" i="16"/>
  <c r="BB1046" i="16"/>
  <c r="AL1046" i="16"/>
  <c r="BR1046" i="16"/>
  <c r="AI1047" i="16"/>
  <c r="BO1047" i="16"/>
  <c r="AY1047" i="16"/>
  <c r="Z1047" i="16"/>
  <c r="BB1048" i="16"/>
  <c r="AL1048" i="16"/>
  <c r="BR1048" i="16"/>
  <c r="AI1049" i="16"/>
  <c r="BO1049" i="16"/>
  <c r="AY1049" i="16"/>
  <c r="Z1049" i="16"/>
  <c r="BB1050" i="16"/>
  <c r="AL1050" i="16"/>
  <c r="BR1050" i="16"/>
  <c r="AI1051" i="16"/>
  <c r="BO1051" i="16"/>
  <c r="AY1051" i="16"/>
  <c r="Z1051" i="16"/>
  <c r="BB1052" i="16"/>
  <c r="AL1052" i="16"/>
  <c r="BR1052" i="16"/>
  <c r="AI1053" i="16"/>
  <c r="BO1053" i="16"/>
  <c r="AY1053" i="16"/>
  <c r="Z1053" i="16"/>
  <c r="BB1054" i="16"/>
  <c r="AL1054" i="16"/>
  <c r="BR1054" i="16"/>
  <c r="AI1055" i="16"/>
  <c r="BO1055" i="16"/>
  <c r="AY1055" i="16"/>
  <c r="Z1055" i="16"/>
  <c r="BB1056" i="16"/>
  <c r="AL1056" i="16"/>
  <c r="BR1056" i="16"/>
  <c r="AY1057" i="16"/>
  <c r="AI1057" i="16"/>
  <c r="BO1057" i="16"/>
  <c r="Z1057" i="16"/>
  <c r="AY1059" i="16"/>
  <c r="AI1059" i="16"/>
  <c r="BO1059" i="16"/>
  <c r="Z1059" i="16"/>
  <c r="BB1060" i="16"/>
  <c r="AL1060" i="16"/>
  <c r="BR1060" i="16"/>
  <c r="AI1061" i="16"/>
  <c r="BO1061" i="16"/>
  <c r="AY1061" i="16"/>
  <c r="Z1061" i="16"/>
  <c r="BB1062" i="16"/>
  <c r="AL1062" i="16"/>
  <c r="BR1062" i="16"/>
  <c r="AI1063" i="16"/>
  <c r="BO1063" i="16"/>
  <c r="AY1063" i="16"/>
  <c r="Z1063" i="16"/>
  <c r="BB1064" i="16"/>
  <c r="AL1064" i="16"/>
  <c r="BR1064" i="16"/>
  <c r="AY1065" i="16"/>
  <c r="AI1065" i="16"/>
  <c r="BO1065" i="16"/>
  <c r="Z1065" i="16"/>
  <c r="BB1066" i="16"/>
  <c r="AL1066" i="16"/>
  <c r="BR1066" i="16"/>
  <c r="AI1067" i="16"/>
  <c r="BO1067" i="16"/>
  <c r="AY1067" i="16"/>
  <c r="Z1067" i="16"/>
  <c r="BB1068" i="16"/>
  <c r="AL1068" i="16"/>
  <c r="BR1068" i="16"/>
  <c r="AY1069" i="16"/>
  <c r="AI1069" i="16"/>
  <c r="BO1069" i="16"/>
  <c r="Z1069" i="16"/>
  <c r="BB1070" i="16"/>
  <c r="AL1070" i="16"/>
  <c r="BR1070" i="16"/>
  <c r="AI1071" i="16"/>
  <c r="BO1071" i="16"/>
  <c r="AY1071" i="16"/>
  <c r="Z1071" i="16"/>
  <c r="BB1072" i="16"/>
  <c r="AL1072" i="16"/>
  <c r="BR1072" i="16"/>
  <c r="AY1073" i="16"/>
  <c r="AI1073" i="16"/>
  <c r="BO1073" i="16"/>
  <c r="Z1073" i="16"/>
  <c r="BB1074" i="16"/>
  <c r="AL1074" i="16"/>
  <c r="BR1074" i="16"/>
  <c r="AI1075" i="16"/>
  <c r="BO1075" i="16"/>
  <c r="AY1075" i="16"/>
  <c r="Z1075" i="16"/>
  <c r="BB1076" i="16"/>
  <c r="AL1076" i="16"/>
  <c r="BR1076" i="16"/>
  <c r="AY1077" i="16"/>
  <c r="AI1077" i="16"/>
  <c r="BO1077" i="16"/>
  <c r="Z1077" i="16"/>
  <c r="BB1078" i="16"/>
  <c r="AL1078" i="16"/>
  <c r="BR1078" i="16"/>
  <c r="AI1079" i="16"/>
  <c r="BO1079" i="16"/>
  <c r="AY1079" i="16"/>
  <c r="Z1079" i="16"/>
  <c r="BB1080" i="16"/>
  <c r="AL1080" i="16"/>
  <c r="BR1080" i="16"/>
  <c r="AY1081" i="16"/>
  <c r="AI1081" i="16"/>
  <c r="BO1081" i="16"/>
  <c r="Z1081" i="16"/>
  <c r="BB1082" i="16"/>
  <c r="AL1082" i="16"/>
  <c r="BR1082" i="16"/>
  <c r="AI1083" i="16"/>
  <c r="BO1083" i="16"/>
  <c r="AY1083" i="16"/>
  <c r="Z1083" i="16"/>
  <c r="BB1084" i="16"/>
  <c r="AL1084" i="16"/>
  <c r="BR1084" i="16"/>
  <c r="AY1085" i="16"/>
  <c r="AI1085" i="16"/>
  <c r="BO1085" i="16"/>
  <c r="Z1085" i="16"/>
  <c r="BB1086" i="16"/>
  <c r="AL1086" i="16"/>
  <c r="BR1086" i="16"/>
  <c r="AI1087" i="16"/>
  <c r="BO1087" i="16"/>
  <c r="AY1087" i="16"/>
  <c r="Z1087" i="16"/>
  <c r="BB1088" i="16"/>
  <c r="AL1088" i="16"/>
  <c r="BR1088" i="16"/>
  <c r="AY1089" i="16"/>
  <c r="AI1089" i="16"/>
  <c r="BO1089" i="16"/>
  <c r="Z1089" i="16"/>
  <c r="BB1090" i="16"/>
  <c r="AL1090" i="16"/>
  <c r="BR1090" i="16"/>
  <c r="AI1091" i="16"/>
  <c r="BO1091" i="16"/>
  <c r="AY1091" i="16"/>
  <c r="Z1091" i="16"/>
  <c r="BB1092" i="16"/>
  <c r="AL1092" i="16"/>
  <c r="BR1092" i="16"/>
  <c r="AY1093" i="16"/>
  <c r="AI1093" i="16"/>
  <c r="BO1093" i="16"/>
  <c r="Z1093" i="16"/>
  <c r="BB1094" i="16"/>
  <c r="AL1094" i="16"/>
  <c r="BR1094" i="16"/>
  <c r="AI1095" i="16"/>
  <c r="BO1095" i="16"/>
  <c r="AY1095" i="16"/>
  <c r="Z1095" i="16"/>
  <c r="BB1096" i="16"/>
  <c r="AL1096" i="16"/>
  <c r="BR1096" i="16"/>
  <c r="AY1097" i="16"/>
  <c r="AI1097" i="16"/>
  <c r="BO1097" i="16"/>
  <c r="Z1097" i="16"/>
  <c r="BB1098" i="16"/>
  <c r="AL1098" i="16"/>
  <c r="BR1098" i="16"/>
  <c r="AI1099" i="16"/>
  <c r="BO1099" i="16"/>
  <c r="AY1099" i="16"/>
  <c r="Z1099" i="16"/>
  <c r="BB1100" i="16"/>
  <c r="AL1100" i="16"/>
  <c r="BR1100" i="16"/>
  <c r="AY1101" i="16"/>
  <c r="AI1101" i="16"/>
  <c r="BO1101" i="16"/>
  <c r="Z1101" i="16"/>
  <c r="BB1102" i="16"/>
  <c r="AL1102" i="16"/>
  <c r="BR1102" i="16"/>
  <c r="AI1103" i="16"/>
  <c r="BO1103" i="16"/>
  <c r="AY1103" i="16"/>
  <c r="Z1103" i="16"/>
  <c r="AL1104" i="16"/>
  <c r="BR1104" i="16"/>
  <c r="BB1104" i="16"/>
  <c r="AI1105" i="16"/>
  <c r="BO1105" i="16"/>
  <c r="AY1105" i="16"/>
  <c r="Z1105" i="16"/>
  <c r="AL1106" i="16"/>
  <c r="BR1106" i="16"/>
  <c r="BB1106" i="16"/>
  <c r="AY1107" i="16"/>
  <c r="AI1107" i="16"/>
  <c r="BO1107" i="16"/>
  <c r="Z1107" i="16"/>
  <c r="AL1108" i="16"/>
  <c r="BR1108" i="16"/>
  <c r="BB1108" i="16"/>
  <c r="AI1109" i="16"/>
  <c r="BO1109" i="16"/>
  <c r="AY1109" i="16"/>
  <c r="Z1109" i="16"/>
  <c r="AL1110" i="16"/>
  <c r="BR1110" i="16"/>
  <c r="BB1110" i="16"/>
  <c r="AY1111" i="16"/>
  <c r="AI1111" i="16"/>
  <c r="BO1111" i="16"/>
  <c r="Z1111" i="16"/>
  <c r="AL1112" i="16"/>
  <c r="BR1112" i="16"/>
  <c r="BB1112" i="16"/>
  <c r="AI1113" i="16"/>
  <c r="BO1113" i="16"/>
  <c r="AY1113" i="16"/>
  <c r="Z1113" i="16"/>
  <c r="AL1114" i="16"/>
  <c r="BR1114" i="16"/>
  <c r="BB1114" i="16"/>
  <c r="AY1115" i="16"/>
  <c r="AI1115" i="16"/>
  <c r="BO1115" i="16"/>
  <c r="Z1115" i="16"/>
  <c r="AL1116" i="16"/>
  <c r="BR1116" i="16"/>
  <c r="BB1116" i="16"/>
  <c r="AI1117" i="16"/>
  <c r="BO1117" i="16"/>
  <c r="AY1117" i="16"/>
  <c r="Z1117" i="16"/>
  <c r="AL1118" i="16"/>
  <c r="BR1118" i="16"/>
  <c r="BB1118" i="16"/>
  <c r="AY1119" i="16"/>
  <c r="AI1119" i="16"/>
  <c r="BO1119" i="16"/>
  <c r="Z1119" i="16"/>
  <c r="AL1120" i="16"/>
  <c r="BR1120" i="16"/>
  <c r="BB1120" i="16"/>
  <c r="AI1121" i="16"/>
  <c r="BO1121" i="16"/>
  <c r="AY1121" i="16"/>
  <c r="Z1121" i="16"/>
  <c r="AL1122" i="16"/>
  <c r="BR1122" i="16"/>
  <c r="BB1122" i="16"/>
  <c r="AY1123" i="16"/>
  <c r="AI1123" i="16"/>
  <c r="BO1123" i="16"/>
  <c r="Z1123" i="16"/>
  <c r="AL1124" i="16"/>
  <c r="BR1124" i="16"/>
  <c r="BB1124" i="16"/>
  <c r="AI1125" i="16"/>
  <c r="BO1125" i="16"/>
  <c r="AY1125" i="16"/>
  <c r="Z1125" i="16"/>
  <c r="AG1126" i="16"/>
  <c r="U29" i="16"/>
  <c r="U27" i="16"/>
  <c r="U25" i="16"/>
  <c r="U23" i="16"/>
  <c r="U21" i="16"/>
  <c r="U19" i="16"/>
  <c r="AI19" i="16" s="1"/>
  <c r="U17" i="16"/>
  <c r="U15" i="16"/>
  <c r="U13" i="16"/>
  <c r="U832" i="16"/>
  <c r="U830" i="16"/>
  <c r="U828" i="16"/>
  <c r="U826" i="16"/>
  <c r="U824" i="16"/>
  <c r="U822" i="16"/>
  <c r="U820" i="16"/>
  <c r="U818" i="16"/>
  <c r="U816" i="16"/>
  <c r="U814" i="16"/>
  <c r="U812" i="16"/>
  <c r="U810" i="16"/>
  <c r="U808" i="16"/>
  <c r="U806" i="16"/>
  <c r="U804" i="16"/>
  <c r="U802" i="16"/>
  <c r="U800" i="16"/>
  <c r="U798" i="16"/>
  <c r="U796" i="16"/>
  <c r="U794" i="16"/>
  <c r="U792" i="16"/>
  <c r="U790" i="16"/>
  <c r="U788" i="16"/>
  <c r="U786" i="16"/>
  <c r="U784" i="16"/>
  <c r="U782" i="16"/>
  <c r="U780" i="16"/>
  <c r="U778" i="16"/>
  <c r="U776" i="16"/>
  <c r="U774" i="16"/>
  <c r="U772" i="16"/>
  <c r="U770" i="16"/>
  <c r="U768" i="16"/>
  <c r="U766" i="16"/>
  <c r="U764" i="16"/>
  <c r="U762" i="16"/>
  <c r="U760" i="16"/>
  <c r="U758" i="16"/>
  <c r="U756" i="16"/>
  <c r="U754" i="16"/>
  <c r="U752" i="16"/>
  <c r="U750" i="16"/>
  <c r="U748" i="16"/>
  <c r="U746" i="16"/>
  <c r="U744" i="16"/>
  <c r="U742" i="16"/>
  <c r="U740" i="16"/>
  <c r="U738" i="16"/>
  <c r="U736" i="16"/>
  <c r="U734" i="16"/>
  <c r="U732" i="16"/>
  <c r="U730" i="16"/>
  <c r="U728" i="16"/>
  <c r="U726" i="16"/>
  <c r="U724" i="16"/>
  <c r="U722" i="16"/>
  <c r="U720" i="16"/>
  <c r="U718" i="16"/>
  <c r="U716" i="16"/>
  <c r="U714" i="16"/>
  <c r="U712" i="16"/>
  <c r="U710" i="16"/>
  <c r="U708" i="16"/>
  <c r="U706" i="16"/>
  <c r="U704" i="16"/>
  <c r="U702" i="16"/>
  <c r="U700" i="16"/>
  <c r="U698" i="16"/>
  <c r="U696" i="16"/>
  <c r="U694" i="16"/>
  <c r="U692" i="16"/>
  <c r="U690" i="16"/>
  <c r="U688" i="16"/>
  <c r="U686" i="16"/>
  <c r="U684" i="16"/>
  <c r="U682" i="16"/>
  <c r="U680" i="16"/>
  <c r="U678" i="16"/>
  <c r="U676" i="16"/>
  <c r="U674" i="16"/>
  <c r="U672" i="16"/>
  <c r="U670" i="16"/>
  <c r="U668" i="16"/>
  <c r="U666" i="16"/>
  <c r="U664" i="16"/>
  <c r="U662" i="16"/>
  <c r="U660" i="16"/>
  <c r="U658" i="16"/>
  <c r="U656" i="16"/>
  <c r="U654" i="16"/>
  <c r="U652" i="16"/>
  <c r="U650" i="16"/>
  <c r="U648" i="16"/>
  <c r="U646" i="16"/>
  <c r="U644" i="16"/>
  <c r="U642" i="16"/>
  <c r="U640" i="16"/>
  <c r="U638" i="16"/>
  <c r="U636" i="16"/>
  <c r="U634" i="16"/>
  <c r="U632" i="16"/>
  <c r="U630" i="16"/>
  <c r="U628" i="16"/>
  <c r="U626" i="16"/>
  <c r="U624" i="16"/>
  <c r="U622" i="16"/>
  <c r="U620" i="16"/>
  <c r="U618" i="16"/>
  <c r="U616" i="16"/>
  <c r="U614" i="16"/>
  <c r="U612" i="16"/>
  <c r="U610" i="16"/>
  <c r="U608" i="16"/>
  <c r="U606" i="16"/>
  <c r="U604" i="16"/>
  <c r="U602" i="16"/>
  <c r="U600" i="16"/>
  <c r="U598" i="16"/>
  <c r="U596" i="16"/>
  <c r="U594" i="16"/>
  <c r="U592" i="16"/>
  <c r="U590" i="16"/>
  <c r="U588" i="16"/>
  <c r="U586" i="16"/>
  <c r="U584" i="16"/>
  <c r="U582" i="16"/>
  <c r="U580" i="16"/>
  <c r="U578" i="16"/>
  <c r="U576" i="16"/>
  <c r="U574" i="16"/>
  <c r="U572" i="16"/>
  <c r="U570" i="16"/>
  <c r="U568" i="16"/>
  <c r="U566" i="16"/>
  <c r="U564" i="16"/>
  <c r="U562" i="16"/>
  <c r="U560" i="16"/>
  <c r="U558" i="16"/>
  <c r="U556" i="16"/>
  <c r="U554" i="16"/>
  <c r="U552" i="16"/>
  <c r="U550" i="16"/>
  <c r="U548" i="16"/>
  <c r="U546" i="16"/>
  <c r="U544" i="16"/>
  <c r="U542" i="16"/>
  <c r="U540" i="16"/>
  <c r="U538" i="16"/>
  <c r="U536" i="16"/>
  <c r="U534" i="16"/>
  <c r="U532" i="16"/>
  <c r="U530" i="16"/>
  <c r="U528" i="16"/>
  <c r="U526" i="16"/>
  <c r="U524" i="16"/>
  <c r="U522" i="16"/>
  <c r="U520" i="16"/>
  <c r="U518" i="16"/>
  <c r="U516" i="16"/>
  <c r="U514" i="16"/>
  <c r="U512" i="16"/>
  <c r="U510" i="16"/>
  <c r="U508" i="16"/>
  <c r="U506" i="16"/>
  <c r="U504" i="16"/>
  <c r="U502" i="16"/>
  <c r="U500" i="16"/>
  <c r="U498" i="16"/>
  <c r="U496" i="16"/>
  <c r="U494" i="16"/>
  <c r="U492" i="16"/>
  <c r="U490" i="16"/>
  <c r="U488" i="16"/>
  <c r="U486" i="16"/>
  <c r="U484" i="16"/>
  <c r="U482" i="16"/>
  <c r="U480" i="16"/>
  <c r="U478" i="16"/>
  <c r="U476" i="16"/>
  <c r="U474" i="16"/>
  <c r="U472" i="16"/>
  <c r="U470" i="16"/>
  <c r="U468" i="16"/>
  <c r="U466" i="16"/>
  <c r="U464" i="16"/>
  <c r="U462" i="16"/>
  <c r="U460" i="16"/>
  <c r="U458" i="16"/>
  <c r="U456" i="16"/>
  <c r="U454" i="16"/>
  <c r="U452" i="16"/>
  <c r="U450" i="16"/>
  <c r="U448" i="16"/>
  <c r="U446" i="16"/>
  <c r="U444" i="16"/>
  <c r="U442" i="16"/>
  <c r="U440" i="16"/>
  <c r="U438" i="16"/>
  <c r="U436" i="16"/>
  <c r="U434" i="16"/>
  <c r="U432" i="16"/>
  <c r="U430" i="16"/>
  <c r="U428" i="16"/>
  <c r="U426" i="16"/>
  <c r="U424" i="16"/>
  <c r="U422" i="16"/>
  <c r="U420" i="16"/>
  <c r="U418" i="16"/>
  <c r="U416" i="16"/>
  <c r="U414" i="16"/>
  <c r="U412" i="16"/>
  <c r="U410" i="16"/>
  <c r="U408" i="16"/>
  <c r="U406" i="16"/>
  <c r="U404" i="16"/>
  <c r="U402" i="16"/>
  <c r="U400" i="16"/>
  <c r="U398" i="16"/>
  <c r="U396" i="16"/>
  <c r="U394" i="16"/>
  <c r="U392" i="16"/>
  <c r="U390" i="16"/>
  <c r="U388" i="16"/>
  <c r="U386" i="16"/>
  <c r="U384" i="16"/>
  <c r="U382" i="16"/>
  <c r="U380" i="16"/>
  <c r="U378" i="16"/>
  <c r="U376" i="16"/>
  <c r="U374" i="16"/>
  <c r="U372" i="16"/>
  <c r="U370" i="16"/>
  <c r="U368" i="16"/>
  <c r="U366" i="16"/>
  <c r="U364" i="16"/>
  <c r="U362" i="16"/>
  <c r="U360" i="16"/>
  <c r="U358" i="16"/>
  <c r="U356" i="16"/>
  <c r="U354" i="16"/>
  <c r="U352" i="16"/>
  <c r="U350" i="16"/>
  <c r="U348" i="16"/>
  <c r="U346" i="16"/>
  <c r="U344" i="16"/>
  <c r="U342" i="16"/>
  <c r="U340" i="16"/>
  <c r="U338" i="16"/>
  <c r="U336" i="16"/>
  <c r="U334" i="16"/>
  <c r="U332" i="16"/>
  <c r="U330" i="16"/>
  <c r="U328" i="16"/>
  <c r="U326" i="16"/>
  <c r="U324" i="16"/>
  <c r="U322" i="16"/>
  <c r="U320" i="16"/>
  <c r="U318" i="16"/>
  <c r="U316" i="16"/>
  <c r="U314" i="16"/>
  <c r="U312" i="16"/>
  <c r="U310" i="16"/>
  <c r="U308" i="16"/>
  <c r="U306" i="16"/>
  <c r="U304" i="16"/>
  <c r="U302" i="16"/>
  <c r="U300" i="16"/>
  <c r="U298" i="16"/>
  <c r="U296" i="16"/>
  <c r="U294" i="16"/>
  <c r="U292" i="16"/>
  <c r="U290" i="16"/>
  <c r="U288" i="16"/>
  <c r="U286" i="16"/>
  <c r="U284" i="16"/>
  <c r="U282" i="16"/>
  <c r="U280" i="16"/>
  <c r="U278" i="16"/>
  <c r="U276" i="16"/>
  <c r="U274" i="16"/>
  <c r="U272" i="16"/>
  <c r="U270" i="16"/>
  <c r="U268" i="16"/>
  <c r="U266" i="16"/>
  <c r="U264" i="16"/>
  <c r="U262" i="16"/>
  <c r="U260" i="16"/>
  <c r="U258" i="16"/>
  <c r="U256" i="16"/>
  <c r="U254" i="16"/>
  <c r="U252" i="16"/>
  <c r="U250" i="16"/>
  <c r="U248" i="16"/>
  <c r="U246" i="16"/>
  <c r="U244" i="16"/>
  <c r="U242" i="16"/>
  <c r="U240" i="16"/>
  <c r="U238" i="16"/>
  <c r="U236" i="16"/>
  <c r="U234" i="16"/>
  <c r="U232" i="16"/>
  <c r="U230" i="16"/>
  <c r="U228" i="16"/>
  <c r="U226" i="16"/>
  <c r="U224" i="16"/>
  <c r="U222" i="16"/>
  <c r="U220" i="16"/>
  <c r="U218" i="16"/>
  <c r="U216" i="16"/>
  <c r="U214" i="16"/>
  <c r="U212" i="16"/>
  <c r="U210" i="16"/>
  <c r="U208" i="16"/>
  <c r="U206" i="16"/>
  <c r="U204" i="16"/>
  <c r="U202" i="16"/>
  <c r="U200" i="16"/>
  <c r="U198" i="16"/>
  <c r="U196" i="16"/>
  <c r="U194" i="16"/>
  <c r="U192" i="16"/>
  <c r="U190" i="16"/>
  <c r="U188" i="16"/>
  <c r="U186" i="16"/>
  <c r="U184" i="16"/>
  <c r="U182" i="16"/>
  <c r="U180" i="16"/>
  <c r="U178" i="16"/>
  <c r="U176" i="16"/>
  <c r="U174" i="16"/>
  <c r="U172" i="16"/>
  <c r="U170" i="16"/>
  <c r="U168" i="16"/>
  <c r="U166" i="16"/>
  <c r="U164" i="16"/>
  <c r="U162" i="16"/>
  <c r="U160" i="16"/>
  <c r="U158" i="16"/>
  <c r="U156" i="16"/>
  <c r="U154" i="16"/>
  <c r="U152" i="16"/>
  <c r="U150" i="16"/>
  <c r="U148" i="16"/>
  <c r="U146" i="16"/>
  <c r="U144" i="16"/>
  <c r="U142" i="16"/>
  <c r="U140" i="16"/>
  <c r="U138" i="16"/>
  <c r="U136" i="16"/>
  <c r="U134" i="16"/>
  <c r="U132" i="16"/>
  <c r="U130" i="16"/>
  <c r="U128" i="16"/>
  <c r="U126" i="16"/>
  <c r="U124" i="16"/>
  <c r="U122" i="16"/>
  <c r="U120" i="16"/>
  <c r="U118" i="16"/>
  <c r="U116" i="16"/>
  <c r="U114" i="16"/>
  <c r="U112" i="16"/>
  <c r="U110" i="16"/>
  <c r="U108" i="16"/>
  <c r="U106" i="16"/>
  <c r="U104" i="16"/>
  <c r="U102" i="16"/>
  <c r="U100" i="16"/>
  <c r="U98" i="16"/>
  <c r="U96" i="16"/>
  <c r="U94" i="16"/>
  <c r="U92" i="16"/>
  <c r="U90" i="16"/>
  <c r="U88" i="16"/>
  <c r="U86" i="16"/>
  <c r="U84" i="16"/>
  <c r="U82" i="16"/>
  <c r="U80" i="16"/>
  <c r="U78" i="16"/>
  <c r="U76" i="16"/>
  <c r="U74" i="16"/>
  <c r="U72" i="16"/>
  <c r="U70" i="16"/>
  <c r="U68" i="16"/>
  <c r="U66" i="16"/>
  <c r="U64" i="16"/>
  <c r="U62" i="16"/>
  <c r="U60" i="16"/>
  <c r="U58" i="16"/>
  <c r="U56" i="16"/>
  <c r="U54" i="16"/>
  <c r="U52" i="16"/>
  <c r="U50" i="16"/>
  <c r="U48" i="16"/>
  <c r="U46" i="16"/>
  <c r="U44" i="16"/>
  <c r="U42" i="16"/>
  <c r="U40" i="16"/>
  <c r="U38" i="16"/>
  <c r="U36" i="16"/>
  <c r="U34" i="16"/>
  <c r="U32" i="16"/>
  <c r="N29" i="16"/>
  <c r="N27" i="16"/>
  <c r="N25" i="16"/>
  <c r="N23" i="16"/>
  <c r="N21" i="16"/>
  <c r="N19" i="16"/>
  <c r="N17" i="16"/>
  <c r="N15" i="16"/>
  <c r="N13" i="16"/>
  <c r="U30" i="16"/>
  <c r="U28" i="16"/>
  <c r="U26" i="16"/>
  <c r="U24" i="16"/>
  <c r="U22" i="16"/>
  <c r="U20" i="16"/>
  <c r="U18" i="16"/>
  <c r="U16" i="16"/>
  <c r="U14" i="16"/>
  <c r="U833" i="16"/>
  <c r="U831" i="16"/>
  <c r="U829" i="16"/>
  <c r="U827" i="16"/>
  <c r="U825" i="16"/>
  <c r="U823" i="16"/>
  <c r="U821" i="16"/>
  <c r="U819" i="16"/>
  <c r="U817" i="16"/>
  <c r="U815" i="16"/>
  <c r="U813" i="16"/>
  <c r="U811" i="16"/>
  <c r="U809" i="16"/>
  <c r="U807" i="16"/>
  <c r="U805" i="16"/>
  <c r="U803" i="16"/>
  <c r="U801" i="16"/>
  <c r="U799" i="16"/>
  <c r="U797" i="16"/>
  <c r="U795" i="16"/>
  <c r="U793" i="16"/>
  <c r="U791" i="16"/>
  <c r="U789" i="16"/>
  <c r="U787" i="16"/>
  <c r="U785" i="16"/>
  <c r="U783" i="16"/>
  <c r="U781" i="16"/>
  <c r="U779" i="16"/>
  <c r="U777" i="16"/>
  <c r="U775" i="16"/>
  <c r="U773" i="16"/>
  <c r="U771" i="16"/>
  <c r="U769" i="16"/>
  <c r="U767" i="16"/>
  <c r="U765" i="16"/>
  <c r="U763" i="16"/>
  <c r="U761" i="16"/>
  <c r="U759" i="16"/>
  <c r="U757" i="16"/>
  <c r="U755" i="16"/>
  <c r="U753" i="16"/>
  <c r="U751" i="16"/>
  <c r="U749" i="16"/>
  <c r="U747" i="16"/>
  <c r="U745" i="16"/>
  <c r="U743" i="16"/>
  <c r="U741" i="16"/>
  <c r="U739" i="16"/>
  <c r="U737" i="16"/>
  <c r="U735" i="16"/>
  <c r="U733" i="16"/>
  <c r="U731" i="16"/>
  <c r="U729" i="16"/>
  <c r="U727" i="16"/>
  <c r="U725" i="16"/>
  <c r="U723" i="16"/>
  <c r="U721" i="16"/>
  <c r="U719" i="16"/>
  <c r="U717" i="16"/>
  <c r="U715" i="16"/>
  <c r="U713" i="16"/>
  <c r="U711" i="16"/>
  <c r="U709" i="16"/>
  <c r="U707" i="16"/>
  <c r="U705" i="16"/>
  <c r="U703" i="16"/>
  <c r="U701" i="16"/>
  <c r="U699" i="16"/>
  <c r="U697" i="16"/>
  <c r="U695" i="16"/>
  <c r="U693" i="16"/>
  <c r="U691" i="16"/>
  <c r="U689" i="16"/>
  <c r="U687" i="16"/>
  <c r="U685" i="16"/>
  <c r="U683" i="16"/>
  <c r="U681" i="16"/>
  <c r="U679" i="16"/>
  <c r="U677" i="16"/>
  <c r="U675" i="16"/>
  <c r="U673" i="16"/>
  <c r="U671" i="16"/>
  <c r="U669" i="16"/>
  <c r="U667" i="16"/>
  <c r="U665" i="16"/>
  <c r="U663" i="16"/>
  <c r="U661" i="16"/>
  <c r="U659" i="16"/>
  <c r="U657" i="16"/>
  <c r="U655" i="16"/>
  <c r="U653" i="16"/>
  <c r="U651" i="16"/>
  <c r="U649" i="16"/>
  <c r="U647" i="16"/>
  <c r="U645" i="16"/>
  <c r="U643" i="16"/>
  <c r="U641" i="16"/>
  <c r="U639" i="16"/>
  <c r="U637" i="16"/>
  <c r="U635" i="16"/>
  <c r="U633" i="16"/>
  <c r="U631" i="16"/>
  <c r="U629" i="16"/>
  <c r="U627" i="16"/>
  <c r="U625" i="16"/>
  <c r="U623" i="16"/>
  <c r="U621" i="16"/>
  <c r="U619" i="16"/>
  <c r="U617" i="16"/>
  <c r="U615" i="16"/>
  <c r="U613" i="16"/>
  <c r="U611" i="16"/>
  <c r="U609" i="16"/>
  <c r="U607" i="16"/>
  <c r="U605" i="16"/>
  <c r="U603" i="16"/>
  <c r="U601" i="16"/>
  <c r="U599" i="16"/>
  <c r="U597" i="16"/>
  <c r="U595" i="16"/>
  <c r="U593" i="16"/>
  <c r="U591" i="16"/>
  <c r="U589" i="16"/>
  <c r="U587" i="16"/>
  <c r="U585" i="16"/>
  <c r="U583" i="16"/>
  <c r="U581" i="16"/>
  <c r="U579" i="16"/>
  <c r="U577" i="16"/>
  <c r="U575" i="16"/>
  <c r="U573" i="16"/>
  <c r="U571" i="16"/>
  <c r="U569" i="16"/>
  <c r="U567" i="16"/>
  <c r="U565" i="16"/>
  <c r="U563" i="16"/>
  <c r="U561" i="16"/>
  <c r="U559" i="16"/>
  <c r="U557" i="16"/>
  <c r="U555" i="16"/>
  <c r="U553" i="16"/>
  <c r="U551" i="16"/>
  <c r="U549" i="16"/>
  <c r="U547" i="16"/>
  <c r="U545" i="16"/>
  <c r="U543" i="16"/>
  <c r="U541" i="16"/>
  <c r="U539" i="16"/>
  <c r="U537" i="16"/>
  <c r="U535" i="16"/>
  <c r="U533" i="16"/>
  <c r="U531" i="16"/>
  <c r="U529" i="16"/>
  <c r="U527" i="16"/>
  <c r="U525" i="16"/>
  <c r="U523" i="16"/>
  <c r="U521" i="16"/>
  <c r="U519" i="16"/>
  <c r="U517" i="16"/>
  <c r="U515" i="16"/>
  <c r="U513" i="16"/>
  <c r="U511" i="16"/>
  <c r="U509" i="16"/>
  <c r="U507" i="16"/>
  <c r="U505" i="16"/>
  <c r="U503" i="16"/>
  <c r="U501" i="16"/>
  <c r="U499" i="16"/>
  <c r="U497" i="16"/>
  <c r="U495" i="16"/>
  <c r="U493" i="16"/>
  <c r="U491" i="16"/>
  <c r="U489" i="16"/>
  <c r="U487" i="16"/>
  <c r="U485" i="16"/>
  <c r="U483" i="16"/>
  <c r="U481" i="16"/>
  <c r="U479" i="16"/>
  <c r="U477" i="16"/>
  <c r="U475" i="16"/>
  <c r="U473" i="16"/>
  <c r="U471" i="16"/>
  <c r="U469" i="16"/>
  <c r="U467" i="16"/>
  <c r="U465" i="16"/>
  <c r="U463" i="16"/>
  <c r="U461" i="16"/>
  <c r="U459" i="16"/>
  <c r="U457" i="16"/>
  <c r="U455" i="16"/>
  <c r="U453" i="16"/>
  <c r="U451" i="16"/>
  <c r="U449" i="16"/>
  <c r="U447" i="16"/>
  <c r="U445" i="16"/>
  <c r="U443" i="16"/>
  <c r="U441" i="16"/>
  <c r="U439" i="16"/>
  <c r="U437" i="16"/>
  <c r="U435" i="16"/>
  <c r="U433" i="16"/>
  <c r="U431" i="16"/>
  <c r="U429" i="16"/>
  <c r="U427" i="16"/>
  <c r="U425" i="16"/>
  <c r="U423" i="16"/>
  <c r="U421" i="16"/>
  <c r="U419" i="16"/>
  <c r="U417" i="16"/>
  <c r="U415" i="16"/>
  <c r="U413" i="16"/>
  <c r="U411" i="16"/>
  <c r="U409" i="16"/>
  <c r="U407" i="16"/>
  <c r="U405" i="16"/>
  <c r="U403" i="16"/>
  <c r="U401" i="16"/>
  <c r="U399" i="16"/>
  <c r="U397" i="16"/>
  <c r="U395" i="16"/>
  <c r="U393" i="16"/>
  <c r="U391" i="16"/>
  <c r="U389" i="16"/>
  <c r="U387" i="16"/>
  <c r="U385" i="16"/>
  <c r="U383" i="16"/>
  <c r="U381" i="16"/>
  <c r="U379" i="16"/>
  <c r="U377" i="16"/>
  <c r="U375" i="16"/>
  <c r="U373" i="16"/>
  <c r="U371" i="16"/>
  <c r="U369" i="16"/>
  <c r="U367" i="16"/>
  <c r="U365" i="16"/>
  <c r="U363" i="16"/>
  <c r="U361" i="16"/>
  <c r="U359" i="16"/>
  <c r="U357" i="16"/>
  <c r="U355" i="16"/>
  <c r="U353" i="16"/>
  <c r="U351" i="16"/>
  <c r="U349" i="16"/>
  <c r="U347" i="16"/>
  <c r="U345" i="16"/>
  <c r="U343" i="16"/>
  <c r="U341" i="16"/>
  <c r="U339" i="16"/>
  <c r="U337" i="16"/>
  <c r="U335" i="16"/>
  <c r="U333" i="16"/>
  <c r="U331" i="16"/>
  <c r="U329" i="16"/>
  <c r="U327" i="16"/>
  <c r="U325" i="16"/>
  <c r="U323" i="16"/>
  <c r="U321" i="16"/>
  <c r="U319" i="16"/>
  <c r="U317" i="16"/>
  <c r="U315" i="16"/>
  <c r="U313" i="16"/>
  <c r="U311" i="16"/>
  <c r="U309" i="16"/>
  <c r="U307" i="16"/>
  <c r="U305" i="16"/>
  <c r="U303" i="16"/>
  <c r="U301" i="16"/>
  <c r="U299" i="16"/>
  <c r="U297" i="16"/>
  <c r="U295" i="16"/>
  <c r="U293" i="16"/>
  <c r="U291" i="16"/>
  <c r="U289" i="16"/>
  <c r="U287" i="16"/>
  <c r="U285" i="16"/>
  <c r="U283" i="16"/>
  <c r="U281" i="16"/>
  <c r="U279" i="16"/>
  <c r="U277" i="16"/>
  <c r="U275" i="16"/>
  <c r="U273" i="16"/>
  <c r="U271" i="16"/>
  <c r="U269" i="16"/>
  <c r="U267" i="16"/>
  <c r="U265" i="16"/>
  <c r="U263" i="16"/>
  <c r="U261" i="16"/>
  <c r="U259" i="16"/>
  <c r="U257" i="16"/>
  <c r="U255" i="16"/>
  <c r="U253" i="16"/>
  <c r="U251" i="16"/>
  <c r="U249" i="16"/>
  <c r="U247" i="16"/>
  <c r="U245" i="16"/>
  <c r="U243" i="16"/>
  <c r="U241" i="16"/>
  <c r="U239" i="16"/>
  <c r="U237" i="16"/>
  <c r="U235" i="16"/>
  <c r="U233" i="16"/>
  <c r="U231" i="16"/>
  <c r="U229" i="16"/>
  <c r="U227" i="16"/>
  <c r="U225" i="16"/>
  <c r="U223" i="16"/>
  <c r="U221" i="16"/>
  <c r="U219" i="16"/>
  <c r="U217" i="16"/>
  <c r="U215" i="16"/>
  <c r="U213" i="16"/>
  <c r="U211" i="16"/>
  <c r="U209" i="16"/>
  <c r="U207" i="16"/>
  <c r="U205" i="16"/>
  <c r="U203" i="16"/>
  <c r="U201" i="16"/>
  <c r="U199" i="16"/>
  <c r="U197" i="16"/>
  <c r="U195" i="16"/>
  <c r="U193" i="16"/>
  <c r="U191" i="16"/>
  <c r="U189" i="16"/>
  <c r="U187" i="16"/>
  <c r="U185" i="16"/>
  <c r="U183" i="16"/>
  <c r="U181" i="16"/>
  <c r="U179" i="16"/>
  <c r="U177" i="16"/>
  <c r="U175" i="16"/>
  <c r="U173" i="16"/>
  <c r="U171" i="16"/>
  <c r="U169" i="16"/>
  <c r="U167" i="16"/>
  <c r="U165" i="16"/>
  <c r="U163" i="16"/>
  <c r="U161" i="16"/>
  <c r="U159" i="16"/>
  <c r="U157" i="16"/>
  <c r="U155" i="16"/>
  <c r="U153" i="16"/>
  <c r="U151" i="16"/>
  <c r="U149" i="16"/>
  <c r="U147" i="16"/>
  <c r="U145" i="16"/>
  <c r="U143" i="16"/>
  <c r="U141" i="16"/>
  <c r="U139" i="16"/>
  <c r="U137" i="16"/>
  <c r="U135" i="16"/>
  <c r="U133" i="16"/>
  <c r="U131" i="16"/>
  <c r="U129" i="16"/>
  <c r="U127" i="16"/>
  <c r="U125" i="16"/>
  <c r="U123" i="16"/>
  <c r="U121" i="16"/>
  <c r="U119" i="16"/>
  <c r="U117" i="16"/>
  <c r="U115" i="16"/>
  <c r="U113" i="16"/>
  <c r="U111" i="16"/>
  <c r="U109" i="16"/>
  <c r="U107" i="16"/>
  <c r="U105" i="16"/>
  <c r="U103" i="16"/>
  <c r="U101" i="16"/>
  <c r="U99" i="16"/>
  <c r="U97" i="16"/>
  <c r="U95" i="16"/>
  <c r="U93" i="16"/>
  <c r="U91" i="16"/>
  <c r="U89" i="16"/>
  <c r="U87" i="16"/>
  <c r="U85" i="16"/>
  <c r="U83" i="16"/>
  <c r="U81" i="16"/>
  <c r="U79" i="16"/>
  <c r="U77" i="16"/>
  <c r="U75" i="16"/>
  <c r="U73" i="16"/>
  <c r="U71" i="16"/>
  <c r="U69" i="16"/>
  <c r="U67" i="16"/>
  <c r="U65" i="16"/>
  <c r="U63" i="16"/>
  <c r="U61" i="16"/>
  <c r="U59" i="16"/>
  <c r="U57" i="16"/>
  <c r="U55" i="16"/>
  <c r="U53" i="16"/>
  <c r="U51" i="16"/>
  <c r="U49" i="16"/>
  <c r="U47" i="16"/>
  <c r="U43" i="16"/>
  <c r="U41" i="16"/>
  <c r="U39" i="16"/>
  <c r="U37" i="16"/>
  <c r="U35" i="16"/>
  <c r="U33" i="16"/>
  <c r="U31" i="16"/>
  <c r="N832" i="16"/>
  <c r="N830" i="16"/>
  <c r="N828" i="16"/>
  <c r="N826" i="16"/>
  <c r="N824" i="16"/>
  <c r="N822" i="16"/>
  <c r="N820" i="16"/>
  <c r="N818" i="16"/>
  <c r="N816" i="16"/>
  <c r="N814" i="16"/>
  <c r="N812" i="16"/>
  <c r="N810" i="16"/>
  <c r="N808" i="16"/>
  <c r="N806" i="16"/>
  <c r="N804" i="16"/>
  <c r="N802" i="16"/>
  <c r="N800" i="16"/>
  <c r="N798" i="16"/>
  <c r="N796" i="16"/>
  <c r="N794" i="16"/>
  <c r="N792" i="16"/>
  <c r="N790" i="16"/>
  <c r="N788" i="16"/>
  <c r="N786" i="16"/>
  <c r="N784" i="16"/>
  <c r="N782" i="16"/>
  <c r="N780" i="16"/>
  <c r="N778" i="16"/>
  <c r="N776" i="16"/>
  <c r="N774" i="16"/>
  <c r="N772" i="16"/>
  <c r="N770" i="16"/>
  <c r="N768" i="16"/>
  <c r="N766" i="16"/>
  <c r="N764" i="16"/>
  <c r="N762" i="16"/>
  <c r="N760" i="16"/>
  <c r="N758" i="16"/>
  <c r="N756" i="16"/>
  <c r="N754" i="16"/>
  <c r="N752" i="16"/>
  <c r="N750" i="16"/>
  <c r="N748" i="16"/>
  <c r="N746" i="16"/>
  <c r="N744" i="16"/>
  <c r="N742" i="16"/>
  <c r="N740" i="16"/>
  <c r="N738" i="16"/>
  <c r="N736" i="16"/>
  <c r="N734" i="16"/>
  <c r="N732" i="16"/>
  <c r="N730" i="16"/>
  <c r="N728" i="16"/>
  <c r="N726" i="16"/>
  <c r="N724" i="16"/>
  <c r="N722" i="16"/>
  <c r="N720" i="16"/>
  <c r="N718" i="16"/>
  <c r="N716" i="16"/>
  <c r="N714" i="16"/>
  <c r="N712" i="16"/>
  <c r="N710" i="16"/>
  <c r="N708" i="16"/>
  <c r="N706" i="16"/>
  <c r="N704" i="16"/>
  <c r="N702" i="16"/>
  <c r="N700" i="16"/>
  <c r="N698" i="16"/>
  <c r="N696" i="16"/>
  <c r="N694" i="16"/>
  <c r="N692" i="16"/>
  <c r="N690" i="16"/>
  <c r="N688" i="16"/>
  <c r="N686" i="16"/>
  <c r="N684" i="16"/>
  <c r="N682" i="16"/>
  <c r="N680" i="16"/>
  <c r="N678" i="16"/>
  <c r="N676" i="16"/>
  <c r="N674" i="16"/>
  <c r="N672" i="16"/>
  <c r="N670" i="16"/>
  <c r="N668" i="16"/>
  <c r="N666" i="16"/>
  <c r="N664" i="16"/>
  <c r="N662" i="16"/>
  <c r="N660" i="16"/>
  <c r="N658" i="16"/>
  <c r="N656" i="16"/>
  <c r="N654" i="16"/>
  <c r="N652" i="16"/>
  <c r="N650" i="16"/>
  <c r="N648" i="16"/>
  <c r="N646" i="16"/>
  <c r="N644" i="16"/>
  <c r="N642" i="16"/>
  <c r="N640" i="16"/>
  <c r="N638" i="16"/>
  <c r="N636" i="16"/>
  <c r="N634" i="16"/>
  <c r="N632" i="16"/>
  <c r="N630" i="16"/>
  <c r="N628" i="16"/>
  <c r="N626" i="16"/>
  <c r="N624" i="16"/>
  <c r="N622" i="16"/>
  <c r="N620" i="16"/>
  <c r="N618" i="16"/>
  <c r="N616" i="16"/>
  <c r="N614" i="16"/>
  <c r="N612" i="16"/>
  <c r="N610" i="16"/>
  <c r="N608" i="16"/>
  <c r="N606" i="16"/>
  <c r="N604" i="16"/>
  <c r="N602" i="16"/>
  <c r="N600" i="16"/>
  <c r="N598" i="16"/>
  <c r="N596" i="16"/>
  <c r="N594" i="16"/>
  <c r="N592" i="16"/>
  <c r="N590" i="16"/>
  <c r="N588" i="16"/>
  <c r="N586" i="16"/>
  <c r="N584" i="16"/>
  <c r="N582" i="16"/>
  <c r="N580" i="16"/>
  <c r="N578" i="16"/>
  <c r="N576" i="16"/>
  <c r="N574" i="16"/>
  <c r="N572" i="16"/>
  <c r="N570" i="16"/>
  <c r="N568" i="16"/>
  <c r="N566" i="16"/>
  <c r="N564" i="16"/>
  <c r="N562" i="16"/>
  <c r="N560" i="16"/>
  <c r="N558" i="16"/>
  <c r="N556" i="16"/>
  <c r="N554" i="16"/>
  <c r="N552" i="16"/>
  <c r="N550" i="16"/>
  <c r="N548" i="16"/>
  <c r="N546" i="16"/>
  <c r="N544" i="16"/>
  <c r="N542" i="16"/>
  <c r="N540" i="16"/>
  <c r="N538" i="16"/>
  <c r="N536" i="16"/>
  <c r="N534" i="16"/>
  <c r="N532" i="16"/>
  <c r="N530" i="16"/>
  <c r="N528" i="16"/>
  <c r="N526" i="16"/>
  <c r="N524" i="16"/>
  <c r="N522" i="16"/>
  <c r="N520" i="16"/>
  <c r="N518" i="16"/>
  <c r="N516" i="16"/>
  <c r="N514" i="16"/>
  <c r="N512" i="16"/>
  <c r="N510" i="16"/>
  <c r="N508" i="16"/>
  <c r="N506" i="16"/>
  <c r="N504" i="16"/>
  <c r="N502" i="16"/>
  <c r="N500" i="16"/>
  <c r="N498" i="16"/>
  <c r="N496" i="16"/>
  <c r="N494" i="16"/>
  <c r="N492" i="16"/>
  <c r="N490" i="16"/>
  <c r="N488" i="16"/>
  <c r="N486" i="16"/>
  <c r="N484" i="16"/>
  <c r="N482" i="16"/>
  <c r="N480" i="16"/>
  <c r="N478" i="16"/>
  <c r="N476" i="16"/>
  <c r="N474" i="16"/>
  <c r="N472" i="16"/>
  <c r="N470" i="16"/>
  <c r="N468" i="16"/>
  <c r="N466" i="16"/>
  <c r="N464" i="16"/>
  <c r="N462" i="16"/>
  <c r="N460" i="16"/>
  <c r="N458" i="16"/>
  <c r="N456" i="16"/>
  <c r="N454" i="16"/>
  <c r="N452" i="16"/>
  <c r="N450" i="16"/>
  <c r="N448" i="16"/>
  <c r="N446" i="16"/>
  <c r="N444" i="16"/>
  <c r="N442" i="16"/>
  <c r="N440" i="16"/>
  <c r="N438" i="16"/>
  <c r="N436" i="16"/>
  <c r="N434" i="16"/>
  <c r="N432" i="16"/>
  <c r="N430" i="16"/>
  <c r="N428" i="16"/>
  <c r="N426" i="16"/>
  <c r="N424" i="16"/>
  <c r="N422" i="16"/>
  <c r="N420" i="16"/>
  <c r="N418" i="16"/>
  <c r="N416" i="16"/>
  <c r="N414" i="16"/>
  <c r="N412" i="16"/>
  <c r="N410" i="16"/>
  <c r="N408" i="16"/>
  <c r="N406" i="16"/>
  <c r="N404" i="16"/>
  <c r="N402" i="16"/>
  <c r="N400" i="16"/>
  <c r="N398" i="16"/>
  <c r="N396" i="16"/>
  <c r="N394" i="16"/>
  <c r="N392" i="16"/>
  <c r="N390" i="16"/>
  <c r="N388" i="16"/>
  <c r="N386" i="16"/>
  <c r="N384" i="16"/>
  <c r="N382" i="16"/>
  <c r="N380" i="16"/>
  <c r="N378" i="16"/>
  <c r="N376" i="16"/>
  <c r="N374" i="16"/>
  <c r="N372" i="16"/>
  <c r="N370" i="16"/>
  <c r="N368" i="16"/>
  <c r="N366" i="16"/>
  <c r="N364" i="16"/>
  <c r="N362" i="16"/>
  <c r="N360" i="16"/>
  <c r="N358" i="16"/>
  <c r="N356" i="16"/>
  <c r="N354" i="16"/>
  <c r="N352" i="16"/>
  <c r="N350" i="16"/>
  <c r="N348" i="16"/>
  <c r="N346" i="16"/>
  <c r="N344" i="16"/>
  <c r="N342" i="16"/>
  <c r="N340" i="16"/>
  <c r="N338" i="16"/>
  <c r="N336" i="16"/>
  <c r="N334" i="16"/>
  <c r="N332" i="16"/>
  <c r="N330" i="16"/>
  <c r="N328" i="16"/>
  <c r="N326" i="16"/>
  <c r="N324" i="16"/>
  <c r="N322" i="16"/>
  <c r="N320" i="16"/>
  <c r="N318" i="16"/>
  <c r="N316" i="16"/>
  <c r="N314" i="16"/>
  <c r="N312" i="16"/>
  <c r="N310" i="16"/>
  <c r="N308" i="16"/>
  <c r="N306" i="16"/>
  <c r="N304" i="16"/>
  <c r="N302" i="16"/>
  <c r="N300" i="16"/>
  <c r="N298" i="16"/>
  <c r="N296" i="16"/>
  <c r="N294" i="16"/>
  <c r="N292" i="16"/>
  <c r="N290" i="16"/>
  <c r="N288" i="16"/>
  <c r="N286" i="16"/>
  <c r="N284" i="16"/>
  <c r="N282" i="16"/>
  <c r="N280" i="16"/>
  <c r="N278" i="16"/>
  <c r="N276" i="16"/>
  <c r="N274" i="16"/>
  <c r="N272" i="16"/>
  <c r="N270" i="16"/>
  <c r="N268" i="16"/>
  <c r="N266" i="16"/>
  <c r="N264" i="16"/>
  <c r="N262" i="16"/>
  <c r="N260" i="16"/>
  <c r="N258" i="16"/>
  <c r="N256" i="16"/>
  <c r="N254" i="16"/>
  <c r="N252" i="16"/>
  <c r="N250" i="16"/>
  <c r="N248" i="16"/>
  <c r="N246" i="16"/>
  <c r="N244" i="16"/>
  <c r="N242" i="16"/>
  <c r="N240" i="16"/>
  <c r="N238" i="16"/>
  <c r="N236" i="16"/>
  <c r="N234" i="16"/>
  <c r="N232" i="16"/>
  <c r="N230" i="16"/>
  <c r="N228" i="16"/>
  <c r="N226" i="16"/>
  <c r="N224" i="16"/>
  <c r="N222" i="16"/>
  <c r="N220" i="16"/>
  <c r="N218" i="16"/>
  <c r="N216" i="16"/>
  <c r="N214" i="16"/>
  <c r="N212" i="16"/>
  <c r="N210" i="16"/>
  <c r="N208" i="16"/>
  <c r="N206" i="16"/>
  <c r="N204" i="16"/>
  <c r="N202" i="16"/>
  <c r="N200" i="16"/>
  <c r="N198" i="16"/>
  <c r="N196" i="16"/>
  <c r="N194" i="16"/>
  <c r="N192" i="16"/>
  <c r="N190" i="16"/>
  <c r="N188" i="16"/>
  <c r="N186" i="16"/>
  <c r="N184" i="16"/>
  <c r="N182" i="16"/>
  <c r="N180" i="16"/>
  <c r="N178" i="16"/>
  <c r="N176" i="16"/>
  <c r="N174" i="16"/>
  <c r="N172" i="16"/>
  <c r="N170" i="16"/>
  <c r="N168" i="16"/>
  <c r="N166" i="16"/>
  <c r="N164" i="16"/>
  <c r="N162" i="16"/>
  <c r="N160" i="16"/>
  <c r="N158" i="16"/>
  <c r="N156" i="16"/>
  <c r="N154" i="16"/>
  <c r="N152" i="16"/>
  <c r="N150" i="16"/>
  <c r="N148" i="16"/>
  <c r="N146" i="16"/>
  <c r="N144" i="16"/>
  <c r="N142" i="16"/>
  <c r="N140" i="16"/>
  <c r="N138" i="16"/>
  <c r="N136" i="16"/>
  <c r="N134" i="16"/>
  <c r="N132" i="16"/>
  <c r="N130" i="16"/>
  <c r="N128" i="16"/>
  <c r="N126" i="16"/>
  <c r="N124" i="16"/>
  <c r="N122" i="16"/>
  <c r="N120" i="16"/>
  <c r="N118" i="16"/>
  <c r="N116" i="16"/>
  <c r="N114" i="16"/>
  <c r="N112" i="16"/>
  <c r="N110" i="16"/>
  <c r="N108" i="16"/>
  <c r="N106" i="16"/>
  <c r="N104" i="16"/>
  <c r="N102" i="16"/>
  <c r="N100" i="16"/>
  <c r="N98" i="16"/>
  <c r="N96" i="16"/>
  <c r="N94" i="16"/>
  <c r="N92" i="16"/>
  <c r="N90" i="16"/>
  <c r="N88" i="16"/>
  <c r="N86" i="16"/>
  <c r="N84" i="16"/>
  <c r="N82" i="16"/>
  <c r="N80" i="16"/>
  <c r="N78" i="16"/>
  <c r="N76" i="16"/>
  <c r="N74" i="16"/>
  <c r="N72" i="16"/>
  <c r="N70" i="16"/>
  <c r="N68" i="16"/>
  <c r="N66" i="16"/>
  <c r="N64" i="16"/>
  <c r="N62" i="16"/>
  <c r="N60" i="16"/>
  <c r="N58" i="16"/>
  <c r="N56" i="16"/>
  <c r="N54" i="16"/>
  <c r="N52" i="16"/>
  <c r="N50" i="16"/>
  <c r="N48" i="16"/>
  <c r="N46" i="16"/>
  <c r="N44" i="16"/>
  <c r="N42" i="16"/>
  <c r="N40" i="16"/>
  <c r="N38" i="16"/>
  <c r="N36" i="16"/>
  <c r="N34" i="16"/>
  <c r="N32" i="16"/>
  <c r="N30" i="16"/>
  <c r="N28" i="16"/>
  <c r="N26" i="16"/>
  <c r="N24" i="16"/>
  <c r="N22" i="16"/>
  <c r="N20" i="16"/>
  <c r="N18" i="16"/>
  <c r="N16" i="16"/>
  <c r="N14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12" i="16"/>
  <c r="G12" i="16"/>
  <c r="G834" i="16"/>
  <c r="G1127" i="16" s="1"/>
  <c r="D13" i="16"/>
  <c r="E13" i="16"/>
  <c r="F13" i="16"/>
  <c r="D14" i="16"/>
  <c r="E14" i="16"/>
  <c r="F14" i="16"/>
  <c r="D15" i="16"/>
  <c r="E15" i="16"/>
  <c r="F15" i="16"/>
  <c r="D16" i="16"/>
  <c r="E16" i="16"/>
  <c r="F16" i="16"/>
  <c r="D17" i="16"/>
  <c r="E17" i="16"/>
  <c r="F17" i="16"/>
  <c r="D18" i="16"/>
  <c r="E18" i="16"/>
  <c r="F18" i="16"/>
  <c r="D19" i="16"/>
  <c r="E19" i="16"/>
  <c r="F19" i="16"/>
  <c r="D20" i="16"/>
  <c r="E20" i="16"/>
  <c r="F20" i="16"/>
  <c r="D21" i="16"/>
  <c r="E21" i="16"/>
  <c r="F21" i="16"/>
  <c r="D22" i="16"/>
  <c r="E22" i="16"/>
  <c r="F22" i="16"/>
  <c r="D23" i="16"/>
  <c r="E23" i="16"/>
  <c r="F23" i="16"/>
  <c r="D24" i="16"/>
  <c r="E24" i="16"/>
  <c r="F24" i="16"/>
  <c r="D25" i="16"/>
  <c r="E25" i="16"/>
  <c r="F25" i="16"/>
  <c r="D26" i="16"/>
  <c r="E26" i="16"/>
  <c r="F26" i="16"/>
  <c r="D27" i="16"/>
  <c r="E27" i="16"/>
  <c r="F27" i="16"/>
  <c r="D28" i="16"/>
  <c r="E28" i="16"/>
  <c r="F28" i="16"/>
  <c r="D29" i="16"/>
  <c r="E29" i="16"/>
  <c r="F29" i="16"/>
  <c r="D30" i="16"/>
  <c r="E30" i="16"/>
  <c r="F30" i="16"/>
  <c r="D31" i="16"/>
  <c r="E31" i="16"/>
  <c r="F31" i="16"/>
  <c r="D32" i="16"/>
  <c r="E32" i="16"/>
  <c r="F32" i="16"/>
  <c r="D33" i="16"/>
  <c r="E33" i="16"/>
  <c r="F33" i="16"/>
  <c r="D34" i="16"/>
  <c r="E34" i="16"/>
  <c r="F34" i="16"/>
  <c r="D35" i="16"/>
  <c r="E35" i="16"/>
  <c r="F35" i="16"/>
  <c r="D36" i="16"/>
  <c r="E36" i="16"/>
  <c r="F36" i="16"/>
  <c r="D37" i="16"/>
  <c r="E37" i="16"/>
  <c r="F37" i="16"/>
  <c r="D38" i="16"/>
  <c r="E38" i="16"/>
  <c r="F38" i="16"/>
  <c r="D39" i="16"/>
  <c r="E39" i="16"/>
  <c r="F39" i="16"/>
  <c r="D40" i="16"/>
  <c r="E40" i="16"/>
  <c r="F40" i="16"/>
  <c r="D41" i="16"/>
  <c r="E41" i="16"/>
  <c r="F41" i="16"/>
  <c r="D42" i="16"/>
  <c r="E42" i="16"/>
  <c r="F42" i="16"/>
  <c r="D43" i="16"/>
  <c r="E43" i="16"/>
  <c r="F43" i="16"/>
  <c r="D44" i="16"/>
  <c r="E44" i="16"/>
  <c r="F44" i="16"/>
  <c r="D46" i="16"/>
  <c r="E46" i="16"/>
  <c r="F46" i="16"/>
  <c r="D47" i="16"/>
  <c r="E47" i="16"/>
  <c r="F47" i="16"/>
  <c r="D48" i="16"/>
  <c r="E48" i="16"/>
  <c r="F48" i="16"/>
  <c r="D49" i="16"/>
  <c r="E49" i="16"/>
  <c r="F49" i="16"/>
  <c r="D50" i="16"/>
  <c r="E50" i="16"/>
  <c r="F50" i="16"/>
  <c r="D51" i="16"/>
  <c r="E51" i="16"/>
  <c r="F51" i="16"/>
  <c r="D52" i="16"/>
  <c r="E52" i="16"/>
  <c r="F52" i="16"/>
  <c r="D53" i="16"/>
  <c r="E53" i="16"/>
  <c r="F53" i="16"/>
  <c r="D54" i="16"/>
  <c r="E54" i="16"/>
  <c r="F54" i="16"/>
  <c r="D55" i="16"/>
  <c r="E55" i="16"/>
  <c r="F55" i="16"/>
  <c r="D56" i="16"/>
  <c r="E56" i="16"/>
  <c r="F56" i="16"/>
  <c r="D57" i="16"/>
  <c r="E57" i="16"/>
  <c r="F57" i="16"/>
  <c r="D58" i="16"/>
  <c r="E58" i="16"/>
  <c r="F58" i="16"/>
  <c r="D59" i="16"/>
  <c r="E59" i="16"/>
  <c r="F59" i="16"/>
  <c r="D60" i="16"/>
  <c r="E60" i="16"/>
  <c r="F60" i="16"/>
  <c r="D61" i="16"/>
  <c r="E61" i="16"/>
  <c r="F61" i="16"/>
  <c r="D62" i="16"/>
  <c r="E62" i="16"/>
  <c r="F62" i="16"/>
  <c r="D63" i="16"/>
  <c r="E63" i="16"/>
  <c r="F63" i="16"/>
  <c r="D64" i="16"/>
  <c r="E64" i="16"/>
  <c r="F64" i="16"/>
  <c r="D65" i="16"/>
  <c r="E65" i="16"/>
  <c r="F65" i="16"/>
  <c r="D66" i="16"/>
  <c r="E66" i="16"/>
  <c r="F66" i="16"/>
  <c r="D67" i="16"/>
  <c r="E67" i="16"/>
  <c r="F67" i="16"/>
  <c r="D68" i="16"/>
  <c r="E68" i="16"/>
  <c r="F68" i="16"/>
  <c r="D69" i="16"/>
  <c r="E69" i="16"/>
  <c r="F69" i="16"/>
  <c r="D70" i="16"/>
  <c r="E70" i="16"/>
  <c r="F70" i="16"/>
  <c r="D71" i="16"/>
  <c r="E71" i="16"/>
  <c r="F71" i="16"/>
  <c r="D72" i="16"/>
  <c r="E72" i="16"/>
  <c r="F72" i="16"/>
  <c r="D73" i="16"/>
  <c r="E73" i="16"/>
  <c r="F73" i="16"/>
  <c r="D74" i="16"/>
  <c r="E74" i="16"/>
  <c r="F74" i="16"/>
  <c r="D75" i="16"/>
  <c r="E75" i="16"/>
  <c r="F75" i="16"/>
  <c r="D76" i="16"/>
  <c r="E76" i="16"/>
  <c r="F76" i="16"/>
  <c r="D77" i="16"/>
  <c r="E77" i="16"/>
  <c r="F77" i="16"/>
  <c r="D78" i="16"/>
  <c r="E78" i="16"/>
  <c r="F78" i="16"/>
  <c r="D79" i="16"/>
  <c r="E79" i="16"/>
  <c r="F79" i="16"/>
  <c r="D80" i="16"/>
  <c r="E80" i="16"/>
  <c r="F80" i="16"/>
  <c r="D81" i="16"/>
  <c r="E81" i="16"/>
  <c r="F81" i="16"/>
  <c r="D82" i="16"/>
  <c r="E82" i="16"/>
  <c r="F82" i="16"/>
  <c r="D83" i="16"/>
  <c r="E83" i="16"/>
  <c r="F83" i="16"/>
  <c r="D84" i="16"/>
  <c r="E84" i="16"/>
  <c r="F84" i="16"/>
  <c r="D85" i="16"/>
  <c r="E85" i="16"/>
  <c r="F85" i="16"/>
  <c r="D86" i="16"/>
  <c r="E86" i="16"/>
  <c r="F86" i="16"/>
  <c r="D87" i="16"/>
  <c r="E87" i="16"/>
  <c r="F87" i="16"/>
  <c r="D88" i="16"/>
  <c r="E88" i="16"/>
  <c r="F88" i="16"/>
  <c r="D89" i="16"/>
  <c r="E89" i="16"/>
  <c r="F89" i="16"/>
  <c r="D90" i="16"/>
  <c r="E90" i="16"/>
  <c r="F90" i="16"/>
  <c r="D91" i="16"/>
  <c r="E91" i="16"/>
  <c r="F91" i="16"/>
  <c r="D92" i="16"/>
  <c r="E92" i="16"/>
  <c r="F92" i="16"/>
  <c r="D93" i="16"/>
  <c r="E93" i="16"/>
  <c r="F93" i="16"/>
  <c r="D94" i="16"/>
  <c r="E94" i="16"/>
  <c r="F94" i="16"/>
  <c r="D95" i="16"/>
  <c r="E95" i="16"/>
  <c r="F95" i="16"/>
  <c r="D96" i="16"/>
  <c r="E96" i="16"/>
  <c r="F96" i="16"/>
  <c r="D97" i="16"/>
  <c r="E97" i="16"/>
  <c r="F97" i="16"/>
  <c r="D98" i="16"/>
  <c r="E98" i="16"/>
  <c r="F98" i="16"/>
  <c r="D99" i="16"/>
  <c r="E99" i="16"/>
  <c r="F99" i="16"/>
  <c r="D100" i="16"/>
  <c r="E100" i="16"/>
  <c r="F100" i="16"/>
  <c r="D101" i="16"/>
  <c r="E101" i="16"/>
  <c r="F101" i="16"/>
  <c r="D102" i="16"/>
  <c r="E102" i="16"/>
  <c r="F102" i="16"/>
  <c r="D103" i="16"/>
  <c r="E103" i="16"/>
  <c r="F103" i="16"/>
  <c r="D104" i="16"/>
  <c r="E104" i="16"/>
  <c r="F104" i="16"/>
  <c r="D105" i="16"/>
  <c r="E105" i="16"/>
  <c r="F105" i="16"/>
  <c r="D106" i="16"/>
  <c r="E106" i="16"/>
  <c r="F106" i="16"/>
  <c r="D107" i="16"/>
  <c r="E107" i="16"/>
  <c r="F107" i="16"/>
  <c r="D108" i="16"/>
  <c r="E108" i="16"/>
  <c r="F108" i="16"/>
  <c r="D109" i="16"/>
  <c r="E109" i="16"/>
  <c r="F109" i="16"/>
  <c r="D110" i="16"/>
  <c r="E110" i="16"/>
  <c r="F110" i="16"/>
  <c r="D111" i="16"/>
  <c r="E111" i="16"/>
  <c r="F111" i="16"/>
  <c r="D112" i="16"/>
  <c r="E112" i="16"/>
  <c r="F112" i="16"/>
  <c r="D113" i="16"/>
  <c r="E113" i="16"/>
  <c r="F113" i="16"/>
  <c r="D114" i="16"/>
  <c r="E114" i="16"/>
  <c r="F114" i="16"/>
  <c r="D115" i="16"/>
  <c r="E115" i="16"/>
  <c r="F115" i="16"/>
  <c r="D116" i="16"/>
  <c r="E116" i="16"/>
  <c r="F116" i="16"/>
  <c r="D117" i="16"/>
  <c r="E117" i="16"/>
  <c r="F117" i="16"/>
  <c r="D118" i="16"/>
  <c r="E118" i="16"/>
  <c r="F118" i="16"/>
  <c r="D119" i="16"/>
  <c r="E119" i="16"/>
  <c r="F119" i="16"/>
  <c r="D120" i="16"/>
  <c r="E120" i="16"/>
  <c r="F120" i="16"/>
  <c r="D121" i="16"/>
  <c r="E121" i="16"/>
  <c r="F121" i="16"/>
  <c r="D122" i="16"/>
  <c r="E122" i="16"/>
  <c r="F122" i="16"/>
  <c r="D123" i="16"/>
  <c r="E123" i="16"/>
  <c r="F123" i="16"/>
  <c r="D124" i="16"/>
  <c r="E124" i="16"/>
  <c r="F124" i="16"/>
  <c r="D125" i="16"/>
  <c r="E125" i="16"/>
  <c r="F125" i="16"/>
  <c r="D126" i="16"/>
  <c r="E126" i="16"/>
  <c r="F126" i="16"/>
  <c r="D127" i="16"/>
  <c r="E127" i="16"/>
  <c r="F127" i="16"/>
  <c r="D128" i="16"/>
  <c r="E128" i="16"/>
  <c r="F128" i="16"/>
  <c r="D129" i="16"/>
  <c r="E129" i="16"/>
  <c r="F129" i="16"/>
  <c r="D130" i="16"/>
  <c r="E130" i="16"/>
  <c r="F130" i="16"/>
  <c r="D131" i="16"/>
  <c r="E131" i="16"/>
  <c r="F131" i="16"/>
  <c r="D132" i="16"/>
  <c r="E132" i="16"/>
  <c r="F132" i="16"/>
  <c r="D133" i="16"/>
  <c r="E133" i="16"/>
  <c r="F133" i="16"/>
  <c r="D134" i="16"/>
  <c r="E134" i="16"/>
  <c r="F134" i="16"/>
  <c r="D135" i="16"/>
  <c r="E135" i="16"/>
  <c r="F135" i="16"/>
  <c r="D136" i="16"/>
  <c r="E136" i="16"/>
  <c r="F136" i="16"/>
  <c r="D137" i="16"/>
  <c r="E137" i="16"/>
  <c r="F137" i="16"/>
  <c r="D138" i="16"/>
  <c r="E138" i="16"/>
  <c r="F138" i="16"/>
  <c r="D139" i="16"/>
  <c r="E139" i="16"/>
  <c r="F139" i="16"/>
  <c r="D140" i="16"/>
  <c r="E140" i="16"/>
  <c r="F140" i="16"/>
  <c r="D141" i="16"/>
  <c r="E141" i="16"/>
  <c r="F141" i="16"/>
  <c r="D142" i="16"/>
  <c r="E142" i="16"/>
  <c r="F142" i="16"/>
  <c r="D143" i="16"/>
  <c r="E143" i="16"/>
  <c r="F143" i="16"/>
  <c r="D144" i="16"/>
  <c r="E144" i="16"/>
  <c r="F144" i="16"/>
  <c r="D145" i="16"/>
  <c r="E145" i="16"/>
  <c r="F145" i="16"/>
  <c r="D146" i="16"/>
  <c r="E146" i="16"/>
  <c r="F146" i="16"/>
  <c r="D147" i="16"/>
  <c r="E147" i="16"/>
  <c r="F147" i="16"/>
  <c r="D148" i="16"/>
  <c r="E148" i="16"/>
  <c r="F148" i="16"/>
  <c r="D149" i="16"/>
  <c r="E149" i="16"/>
  <c r="F149" i="16"/>
  <c r="D150" i="16"/>
  <c r="E150" i="16"/>
  <c r="F150" i="16"/>
  <c r="D151" i="16"/>
  <c r="E151" i="16"/>
  <c r="F151" i="16"/>
  <c r="D152" i="16"/>
  <c r="E152" i="16"/>
  <c r="F152" i="16"/>
  <c r="D153" i="16"/>
  <c r="E153" i="16"/>
  <c r="F153" i="16"/>
  <c r="D154" i="16"/>
  <c r="E154" i="16"/>
  <c r="F154" i="16"/>
  <c r="D155" i="16"/>
  <c r="E155" i="16"/>
  <c r="F155" i="16"/>
  <c r="D156" i="16"/>
  <c r="E156" i="16"/>
  <c r="F156" i="16"/>
  <c r="D157" i="16"/>
  <c r="E157" i="16"/>
  <c r="F157" i="16"/>
  <c r="D158" i="16"/>
  <c r="E158" i="16"/>
  <c r="F158" i="16"/>
  <c r="D159" i="16"/>
  <c r="E159" i="16"/>
  <c r="F159" i="16"/>
  <c r="D160" i="16"/>
  <c r="E160" i="16"/>
  <c r="F160" i="16"/>
  <c r="D161" i="16"/>
  <c r="E161" i="16"/>
  <c r="F161" i="16"/>
  <c r="D162" i="16"/>
  <c r="E162" i="16"/>
  <c r="F162" i="16"/>
  <c r="D163" i="16"/>
  <c r="E163" i="16"/>
  <c r="F163" i="16"/>
  <c r="D164" i="16"/>
  <c r="E164" i="16"/>
  <c r="F164" i="16"/>
  <c r="D165" i="16"/>
  <c r="E165" i="16"/>
  <c r="F165" i="16"/>
  <c r="D166" i="16"/>
  <c r="E166" i="16"/>
  <c r="F166" i="16"/>
  <c r="D167" i="16"/>
  <c r="E167" i="16"/>
  <c r="F167" i="16"/>
  <c r="D168" i="16"/>
  <c r="E168" i="16"/>
  <c r="F168" i="16"/>
  <c r="D169" i="16"/>
  <c r="E169" i="16"/>
  <c r="F169" i="16"/>
  <c r="D170" i="16"/>
  <c r="E170" i="16"/>
  <c r="F170" i="16"/>
  <c r="D171" i="16"/>
  <c r="E171" i="16"/>
  <c r="F171" i="16"/>
  <c r="D172" i="16"/>
  <c r="E172" i="16"/>
  <c r="F172" i="16"/>
  <c r="D173" i="16"/>
  <c r="E173" i="16"/>
  <c r="F173" i="16"/>
  <c r="D174" i="16"/>
  <c r="E174" i="16"/>
  <c r="F174" i="16"/>
  <c r="D175" i="16"/>
  <c r="E175" i="16"/>
  <c r="F175" i="16"/>
  <c r="D176" i="16"/>
  <c r="E176" i="16"/>
  <c r="F176" i="16"/>
  <c r="D177" i="16"/>
  <c r="E177" i="16"/>
  <c r="F177" i="16"/>
  <c r="D178" i="16"/>
  <c r="E178" i="16"/>
  <c r="F178" i="16"/>
  <c r="D179" i="16"/>
  <c r="E179" i="16"/>
  <c r="F179" i="16"/>
  <c r="D180" i="16"/>
  <c r="E180" i="16"/>
  <c r="F180" i="16"/>
  <c r="D181" i="16"/>
  <c r="E181" i="16"/>
  <c r="F181" i="16"/>
  <c r="D182" i="16"/>
  <c r="E182" i="16"/>
  <c r="F182" i="16"/>
  <c r="D183" i="16"/>
  <c r="E183" i="16"/>
  <c r="F183" i="16"/>
  <c r="D184" i="16"/>
  <c r="E184" i="16"/>
  <c r="F184" i="16"/>
  <c r="D185" i="16"/>
  <c r="E185" i="16"/>
  <c r="F185" i="16"/>
  <c r="D186" i="16"/>
  <c r="E186" i="16"/>
  <c r="F186" i="16"/>
  <c r="D187" i="16"/>
  <c r="E187" i="16"/>
  <c r="F187" i="16"/>
  <c r="D188" i="16"/>
  <c r="E188" i="16"/>
  <c r="F188" i="16"/>
  <c r="D189" i="16"/>
  <c r="E189" i="16"/>
  <c r="F189" i="16"/>
  <c r="D190" i="16"/>
  <c r="E190" i="16"/>
  <c r="F190" i="16"/>
  <c r="D191" i="16"/>
  <c r="E191" i="16"/>
  <c r="F191" i="16"/>
  <c r="D192" i="16"/>
  <c r="E192" i="16"/>
  <c r="F192" i="16"/>
  <c r="D193" i="16"/>
  <c r="E193" i="16"/>
  <c r="F193" i="16"/>
  <c r="D194" i="16"/>
  <c r="E194" i="16"/>
  <c r="F194" i="16"/>
  <c r="D195" i="16"/>
  <c r="E195" i="16"/>
  <c r="F195" i="16"/>
  <c r="D196" i="16"/>
  <c r="E196" i="16"/>
  <c r="F196" i="16"/>
  <c r="D197" i="16"/>
  <c r="E197" i="16"/>
  <c r="F197" i="16"/>
  <c r="D198" i="16"/>
  <c r="E198" i="16"/>
  <c r="F198" i="16"/>
  <c r="D199" i="16"/>
  <c r="E199" i="16"/>
  <c r="F199" i="16"/>
  <c r="D200" i="16"/>
  <c r="E200" i="16"/>
  <c r="F200" i="16"/>
  <c r="D201" i="16"/>
  <c r="E201" i="16"/>
  <c r="F201" i="16"/>
  <c r="D202" i="16"/>
  <c r="E202" i="16"/>
  <c r="F202" i="16"/>
  <c r="D203" i="16"/>
  <c r="E203" i="16"/>
  <c r="F203" i="16"/>
  <c r="D204" i="16"/>
  <c r="E204" i="16"/>
  <c r="F204" i="16"/>
  <c r="D205" i="16"/>
  <c r="E205" i="16"/>
  <c r="F205" i="16"/>
  <c r="D206" i="16"/>
  <c r="E206" i="16"/>
  <c r="F206" i="16"/>
  <c r="D207" i="16"/>
  <c r="E207" i="16"/>
  <c r="F207" i="16"/>
  <c r="D208" i="16"/>
  <c r="E208" i="16"/>
  <c r="F208" i="16"/>
  <c r="D209" i="16"/>
  <c r="E209" i="16"/>
  <c r="F209" i="16"/>
  <c r="D210" i="16"/>
  <c r="E210" i="16"/>
  <c r="F210" i="16"/>
  <c r="D211" i="16"/>
  <c r="E211" i="16"/>
  <c r="F211" i="16"/>
  <c r="D212" i="16"/>
  <c r="E212" i="16"/>
  <c r="F212" i="16"/>
  <c r="D213" i="16"/>
  <c r="E213" i="16"/>
  <c r="F213" i="16"/>
  <c r="D214" i="16"/>
  <c r="E214" i="16"/>
  <c r="F214" i="16"/>
  <c r="D215" i="16"/>
  <c r="E215" i="16"/>
  <c r="F215" i="16"/>
  <c r="D216" i="16"/>
  <c r="E216" i="16"/>
  <c r="F216" i="16"/>
  <c r="D217" i="16"/>
  <c r="E217" i="16"/>
  <c r="F217" i="16"/>
  <c r="D218" i="16"/>
  <c r="E218" i="16"/>
  <c r="F218" i="16"/>
  <c r="D219" i="16"/>
  <c r="E219" i="16"/>
  <c r="F219" i="16"/>
  <c r="D220" i="16"/>
  <c r="E220" i="16"/>
  <c r="F220" i="16"/>
  <c r="D221" i="16"/>
  <c r="E221" i="16"/>
  <c r="F221" i="16"/>
  <c r="D222" i="16"/>
  <c r="E222" i="16"/>
  <c r="F222" i="16"/>
  <c r="D223" i="16"/>
  <c r="E223" i="16"/>
  <c r="F223" i="16"/>
  <c r="D224" i="16"/>
  <c r="E224" i="16"/>
  <c r="F224" i="16"/>
  <c r="D225" i="16"/>
  <c r="E225" i="16"/>
  <c r="F225" i="16"/>
  <c r="D226" i="16"/>
  <c r="E226" i="16"/>
  <c r="F226" i="16"/>
  <c r="D227" i="16"/>
  <c r="E227" i="16"/>
  <c r="F227" i="16"/>
  <c r="D228" i="16"/>
  <c r="E228" i="16"/>
  <c r="F228" i="16"/>
  <c r="D229" i="16"/>
  <c r="E229" i="16"/>
  <c r="F229" i="16"/>
  <c r="D230" i="16"/>
  <c r="E230" i="16"/>
  <c r="F230" i="16"/>
  <c r="D231" i="16"/>
  <c r="E231" i="16"/>
  <c r="F231" i="16"/>
  <c r="D232" i="16"/>
  <c r="E232" i="16"/>
  <c r="F232" i="16"/>
  <c r="D233" i="16"/>
  <c r="E233" i="16"/>
  <c r="F233" i="16"/>
  <c r="D234" i="16"/>
  <c r="E234" i="16"/>
  <c r="F234" i="16"/>
  <c r="D235" i="16"/>
  <c r="E235" i="16"/>
  <c r="F235" i="16"/>
  <c r="D236" i="16"/>
  <c r="E236" i="16"/>
  <c r="F236" i="16"/>
  <c r="D237" i="16"/>
  <c r="E237" i="16"/>
  <c r="F237" i="16"/>
  <c r="D238" i="16"/>
  <c r="E238" i="16"/>
  <c r="F238" i="16"/>
  <c r="D239" i="16"/>
  <c r="E239" i="16"/>
  <c r="F239" i="16"/>
  <c r="D240" i="16"/>
  <c r="E240" i="16"/>
  <c r="F240" i="16"/>
  <c r="D241" i="16"/>
  <c r="E241" i="16"/>
  <c r="F241" i="16"/>
  <c r="D242" i="16"/>
  <c r="E242" i="16"/>
  <c r="F242" i="16"/>
  <c r="D243" i="16"/>
  <c r="E243" i="16"/>
  <c r="F243" i="16"/>
  <c r="D244" i="16"/>
  <c r="E244" i="16"/>
  <c r="F244" i="16"/>
  <c r="D245" i="16"/>
  <c r="E245" i="16"/>
  <c r="F245" i="16"/>
  <c r="D246" i="16"/>
  <c r="E246" i="16"/>
  <c r="F246" i="16"/>
  <c r="D247" i="16"/>
  <c r="E247" i="16"/>
  <c r="F247" i="16"/>
  <c r="D248" i="16"/>
  <c r="E248" i="16"/>
  <c r="F248" i="16"/>
  <c r="D249" i="16"/>
  <c r="E249" i="16"/>
  <c r="F249" i="16"/>
  <c r="D250" i="16"/>
  <c r="E250" i="16"/>
  <c r="F250" i="16"/>
  <c r="D251" i="16"/>
  <c r="E251" i="16"/>
  <c r="F251" i="16"/>
  <c r="D252" i="16"/>
  <c r="E252" i="16"/>
  <c r="F252" i="16"/>
  <c r="D253" i="16"/>
  <c r="E253" i="16"/>
  <c r="F253" i="16"/>
  <c r="D254" i="16"/>
  <c r="E254" i="16"/>
  <c r="F254" i="16"/>
  <c r="D255" i="16"/>
  <c r="E255" i="16"/>
  <c r="F255" i="16"/>
  <c r="D256" i="16"/>
  <c r="E256" i="16"/>
  <c r="F256" i="16"/>
  <c r="D257" i="16"/>
  <c r="E257" i="16"/>
  <c r="F257" i="16"/>
  <c r="D258" i="16"/>
  <c r="E258" i="16"/>
  <c r="F258" i="16"/>
  <c r="D259" i="16"/>
  <c r="E259" i="16"/>
  <c r="F259" i="16"/>
  <c r="D260" i="16"/>
  <c r="E260" i="16"/>
  <c r="F260" i="16"/>
  <c r="D261" i="16"/>
  <c r="E261" i="16"/>
  <c r="F261" i="16"/>
  <c r="D262" i="16"/>
  <c r="E262" i="16"/>
  <c r="F262" i="16"/>
  <c r="D263" i="16"/>
  <c r="E263" i="16"/>
  <c r="F263" i="16"/>
  <c r="D264" i="16"/>
  <c r="E264" i="16"/>
  <c r="F264" i="16"/>
  <c r="D265" i="16"/>
  <c r="E265" i="16"/>
  <c r="F265" i="16"/>
  <c r="D266" i="16"/>
  <c r="E266" i="16"/>
  <c r="F266" i="16"/>
  <c r="D267" i="16"/>
  <c r="E267" i="16"/>
  <c r="F267" i="16"/>
  <c r="D268" i="16"/>
  <c r="E268" i="16"/>
  <c r="F268" i="16"/>
  <c r="D269" i="16"/>
  <c r="E269" i="16"/>
  <c r="F269" i="16"/>
  <c r="D270" i="16"/>
  <c r="E270" i="16"/>
  <c r="F270" i="16"/>
  <c r="D271" i="16"/>
  <c r="E271" i="16"/>
  <c r="F271" i="16"/>
  <c r="D272" i="16"/>
  <c r="E272" i="16"/>
  <c r="F272" i="16"/>
  <c r="D273" i="16"/>
  <c r="E273" i="16"/>
  <c r="F273" i="16"/>
  <c r="D274" i="16"/>
  <c r="E274" i="16"/>
  <c r="F274" i="16"/>
  <c r="D275" i="16"/>
  <c r="E275" i="16"/>
  <c r="F275" i="16"/>
  <c r="D276" i="16"/>
  <c r="E276" i="16"/>
  <c r="F276" i="16"/>
  <c r="D277" i="16"/>
  <c r="E277" i="16"/>
  <c r="F277" i="16"/>
  <c r="D278" i="16"/>
  <c r="E278" i="16"/>
  <c r="F278" i="16"/>
  <c r="D279" i="16"/>
  <c r="E279" i="16"/>
  <c r="F279" i="16"/>
  <c r="D280" i="16"/>
  <c r="E280" i="16"/>
  <c r="F280" i="16"/>
  <c r="D281" i="16"/>
  <c r="E281" i="16"/>
  <c r="F281" i="16"/>
  <c r="D282" i="16"/>
  <c r="E282" i="16"/>
  <c r="F282" i="16"/>
  <c r="D283" i="16"/>
  <c r="E283" i="16"/>
  <c r="F283" i="16"/>
  <c r="D284" i="16"/>
  <c r="E284" i="16"/>
  <c r="F284" i="16"/>
  <c r="D285" i="16"/>
  <c r="E285" i="16"/>
  <c r="F285" i="16"/>
  <c r="D286" i="16"/>
  <c r="E286" i="16"/>
  <c r="F286" i="16"/>
  <c r="D287" i="16"/>
  <c r="E287" i="16"/>
  <c r="F287" i="16"/>
  <c r="D288" i="16"/>
  <c r="E288" i="16"/>
  <c r="F288" i="16"/>
  <c r="D289" i="16"/>
  <c r="E289" i="16"/>
  <c r="F289" i="16"/>
  <c r="D290" i="16"/>
  <c r="E290" i="16"/>
  <c r="F290" i="16"/>
  <c r="D291" i="16"/>
  <c r="E291" i="16"/>
  <c r="F291" i="16"/>
  <c r="D292" i="16"/>
  <c r="E292" i="16"/>
  <c r="F292" i="16"/>
  <c r="D293" i="16"/>
  <c r="E293" i="16"/>
  <c r="F293" i="16"/>
  <c r="D294" i="16"/>
  <c r="E294" i="16"/>
  <c r="F294" i="16"/>
  <c r="D295" i="16"/>
  <c r="E295" i="16"/>
  <c r="F295" i="16"/>
  <c r="D296" i="16"/>
  <c r="E296" i="16"/>
  <c r="F296" i="16"/>
  <c r="D297" i="16"/>
  <c r="E297" i="16"/>
  <c r="F297" i="16"/>
  <c r="D298" i="16"/>
  <c r="E298" i="16"/>
  <c r="F298" i="16"/>
  <c r="D299" i="16"/>
  <c r="E299" i="16"/>
  <c r="F299" i="16"/>
  <c r="D300" i="16"/>
  <c r="E300" i="16"/>
  <c r="F300" i="16"/>
  <c r="D301" i="16"/>
  <c r="E301" i="16"/>
  <c r="F301" i="16"/>
  <c r="D302" i="16"/>
  <c r="E302" i="16"/>
  <c r="F302" i="16"/>
  <c r="D303" i="16"/>
  <c r="E303" i="16"/>
  <c r="F303" i="16"/>
  <c r="D304" i="16"/>
  <c r="E304" i="16"/>
  <c r="F304" i="16"/>
  <c r="D305" i="16"/>
  <c r="E305" i="16"/>
  <c r="F305" i="16"/>
  <c r="D306" i="16"/>
  <c r="E306" i="16"/>
  <c r="F306" i="16"/>
  <c r="D307" i="16"/>
  <c r="E307" i="16"/>
  <c r="F307" i="16"/>
  <c r="D308" i="16"/>
  <c r="E308" i="16"/>
  <c r="F308" i="16"/>
  <c r="D309" i="16"/>
  <c r="E309" i="16"/>
  <c r="F309" i="16"/>
  <c r="D310" i="16"/>
  <c r="E310" i="16"/>
  <c r="F310" i="16"/>
  <c r="D311" i="16"/>
  <c r="E311" i="16"/>
  <c r="F311" i="16"/>
  <c r="D312" i="16"/>
  <c r="E312" i="16"/>
  <c r="F312" i="16"/>
  <c r="D313" i="16"/>
  <c r="E313" i="16"/>
  <c r="F313" i="16"/>
  <c r="D314" i="16"/>
  <c r="E314" i="16"/>
  <c r="F314" i="16"/>
  <c r="D315" i="16"/>
  <c r="E315" i="16"/>
  <c r="F315" i="16"/>
  <c r="D316" i="16"/>
  <c r="E316" i="16"/>
  <c r="F316" i="16"/>
  <c r="D317" i="16"/>
  <c r="E317" i="16"/>
  <c r="F317" i="16"/>
  <c r="D318" i="16"/>
  <c r="E318" i="16"/>
  <c r="F318" i="16"/>
  <c r="D319" i="16"/>
  <c r="E319" i="16"/>
  <c r="F319" i="16"/>
  <c r="D320" i="16"/>
  <c r="E320" i="16"/>
  <c r="F320" i="16"/>
  <c r="D321" i="16"/>
  <c r="E321" i="16"/>
  <c r="F321" i="16"/>
  <c r="D322" i="16"/>
  <c r="E322" i="16"/>
  <c r="F322" i="16"/>
  <c r="D323" i="16"/>
  <c r="E323" i="16"/>
  <c r="F323" i="16"/>
  <c r="D324" i="16"/>
  <c r="E324" i="16"/>
  <c r="F324" i="16"/>
  <c r="D325" i="16"/>
  <c r="E325" i="16"/>
  <c r="F325" i="16"/>
  <c r="D326" i="16"/>
  <c r="E326" i="16"/>
  <c r="F326" i="16"/>
  <c r="D327" i="16"/>
  <c r="E327" i="16"/>
  <c r="F327" i="16"/>
  <c r="D328" i="16"/>
  <c r="E328" i="16"/>
  <c r="F328" i="16"/>
  <c r="D329" i="16"/>
  <c r="E329" i="16"/>
  <c r="F329" i="16"/>
  <c r="D330" i="16"/>
  <c r="E330" i="16"/>
  <c r="F330" i="16"/>
  <c r="D331" i="16"/>
  <c r="E331" i="16"/>
  <c r="F331" i="16"/>
  <c r="D332" i="16"/>
  <c r="E332" i="16"/>
  <c r="F332" i="16"/>
  <c r="D333" i="16"/>
  <c r="E333" i="16"/>
  <c r="F333" i="16"/>
  <c r="D334" i="16"/>
  <c r="E334" i="16"/>
  <c r="F334" i="16"/>
  <c r="D335" i="16"/>
  <c r="E335" i="16"/>
  <c r="F335" i="16"/>
  <c r="D336" i="16"/>
  <c r="E336" i="16"/>
  <c r="F336" i="16"/>
  <c r="D337" i="16"/>
  <c r="E337" i="16"/>
  <c r="F337" i="16"/>
  <c r="D338" i="16"/>
  <c r="E338" i="16"/>
  <c r="F338" i="16"/>
  <c r="D339" i="16"/>
  <c r="E339" i="16"/>
  <c r="F339" i="16"/>
  <c r="D340" i="16"/>
  <c r="E340" i="16"/>
  <c r="F340" i="16"/>
  <c r="D341" i="16"/>
  <c r="E341" i="16"/>
  <c r="F341" i="16"/>
  <c r="D342" i="16"/>
  <c r="E342" i="16"/>
  <c r="F342" i="16"/>
  <c r="D343" i="16"/>
  <c r="E343" i="16"/>
  <c r="F343" i="16"/>
  <c r="D344" i="16"/>
  <c r="E344" i="16"/>
  <c r="F344" i="16"/>
  <c r="D345" i="16"/>
  <c r="E345" i="16"/>
  <c r="F345" i="16"/>
  <c r="D346" i="16"/>
  <c r="E346" i="16"/>
  <c r="F346" i="16"/>
  <c r="D347" i="16"/>
  <c r="E347" i="16"/>
  <c r="F347" i="16"/>
  <c r="D348" i="16"/>
  <c r="E348" i="16"/>
  <c r="F348" i="16"/>
  <c r="D349" i="16"/>
  <c r="E349" i="16"/>
  <c r="F349" i="16"/>
  <c r="D350" i="16"/>
  <c r="E350" i="16"/>
  <c r="F350" i="16"/>
  <c r="D351" i="16"/>
  <c r="E351" i="16"/>
  <c r="F351" i="16"/>
  <c r="D352" i="16"/>
  <c r="E352" i="16"/>
  <c r="F352" i="16"/>
  <c r="D353" i="16"/>
  <c r="E353" i="16"/>
  <c r="F353" i="16"/>
  <c r="D354" i="16"/>
  <c r="E354" i="16"/>
  <c r="F354" i="16"/>
  <c r="D355" i="16"/>
  <c r="E355" i="16"/>
  <c r="F355" i="16"/>
  <c r="D356" i="16"/>
  <c r="E356" i="16"/>
  <c r="F356" i="16"/>
  <c r="D357" i="16"/>
  <c r="E357" i="16"/>
  <c r="F357" i="16"/>
  <c r="D358" i="16"/>
  <c r="E358" i="16"/>
  <c r="F358" i="16"/>
  <c r="D359" i="16"/>
  <c r="E359" i="16"/>
  <c r="F359" i="16"/>
  <c r="D360" i="16"/>
  <c r="E360" i="16"/>
  <c r="F360" i="16"/>
  <c r="D361" i="16"/>
  <c r="E361" i="16"/>
  <c r="F361" i="16"/>
  <c r="D362" i="16"/>
  <c r="E362" i="16"/>
  <c r="F362" i="16"/>
  <c r="D363" i="16"/>
  <c r="E363" i="16"/>
  <c r="F363" i="16"/>
  <c r="D364" i="16"/>
  <c r="E364" i="16"/>
  <c r="F364" i="16"/>
  <c r="D365" i="16"/>
  <c r="E365" i="16"/>
  <c r="F365" i="16"/>
  <c r="D366" i="16"/>
  <c r="E366" i="16"/>
  <c r="F366" i="16"/>
  <c r="D367" i="16"/>
  <c r="E367" i="16"/>
  <c r="F367" i="16"/>
  <c r="D368" i="16"/>
  <c r="E368" i="16"/>
  <c r="F368" i="16"/>
  <c r="D369" i="16"/>
  <c r="E369" i="16"/>
  <c r="F369" i="16"/>
  <c r="D370" i="16"/>
  <c r="E370" i="16"/>
  <c r="F370" i="16"/>
  <c r="D371" i="16"/>
  <c r="E371" i="16"/>
  <c r="F371" i="16"/>
  <c r="D372" i="16"/>
  <c r="E372" i="16"/>
  <c r="F372" i="16"/>
  <c r="D373" i="16"/>
  <c r="E373" i="16"/>
  <c r="F373" i="16"/>
  <c r="D374" i="16"/>
  <c r="E374" i="16"/>
  <c r="F374" i="16"/>
  <c r="D375" i="16"/>
  <c r="E375" i="16"/>
  <c r="F375" i="16"/>
  <c r="D376" i="16"/>
  <c r="E376" i="16"/>
  <c r="F376" i="16"/>
  <c r="D377" i="16"/>
  <c r="E377" i="16"/>
  <c r="F377" i="16"/>
  <c r="D378" i="16"/>
  <c r="E378" i="16"/>
  <c r="F378" i="16"/>
  <c r="D379" i="16"/>
  <c r="E379" i="16"/>
  <c r="F379" i="16"/>
  <c r="D380" i="16"/>
  <c r="E380" i="16"/>
  <c r="F380" i="16"/>
  <c r="D381" i="16"/>
  <c r="E381" i="16"/>
  <c r="F381" i="16"/>
  <c r="D382" i="16"/>
  <c r="E382" i="16"/>
  <c r="F382" i="16"/>
  <c r="D383" i="16"/>
  <c r="E383" i="16"/>
  <c r="F383" i="16"/>
  <c r="D384" i="16"/>
  <c r="E384" i="16"/>
  <c r="F384" i="16"/>
  <c r="D385" i="16"/>
  <c r="E385" i="16"/>
  <c r="F385" i="16"/>
  <c r="D386" i="16"/>
  <c r="E386" i="16"/>
  <c r="F386" i="16"/>
  <c r="D387" i="16"/>
  <c r="E387" i="16"/>
  <c r="F387" i="16"/>
  <c r="D388" i="16"/>
  <c r="E388" i="16"/>
  <c r="F388" i="16"/>
  <c r="D389" i="16"/>
  <c r="E389" i="16"/>
  <c r="F389" i="16"/>
  <c r="D390" i="16"/>
  <c r="E390" i="16"/>
  <c r="F390" i="16"/>
  <c r="D391" i="16"/>
  <c r="E391" i="16"/>
  <c r="F391" i="16"/>
  <c r="D392" i="16"/>
  <c r="E392" i="16"/>
  <c r="F392" i="16"/>
  <c r="D393" i="16"/>
  <c r="E393" i="16"/>
  <c r="F393" i="16"/>
  <c r="D394" i="16"/>
  <c r="E394" i="16"/>
  <c r="F394" i="16"/>
  <c r="D395" i="16"/>
  <c r="E395" i="16"/>
  <c r="F395" i="16"/>
  <c r="D396" i="16"/>
  <c r="E396" i="16"/>
  <c r="F396" i="16"/>
  <c r="D397" i="16"/>
  <c r="E397" i="16"/>
  <c r="F397" i="16"/>
  <c r="D398" i="16"/>
  <c r="E398" i="16"/>
  <c r="F398" i="16"/>
  <c r="D399" i="16"/>
  <c r="E399" i="16"/>
  <c r="F399" i="16"/>
  <c r="D400" i="16"/>
  <c r="E400" i="16"/>
  <c r="F400" i="16"/>
  <c r="D401" i="16"/>
  <c r="E401" i="16"/>
  <c r="F401" i="16"/>
  <c r="D402" i="16"/>
  <c r="E402" i="16"/>
  <c r="F402" i="16"/>
  <c r="D403" i="16"/>
  <c r="E403" i="16"/>
  <c r="F403" i="16"/>
  <c r="D404" i="16"/>
  <c r="E404" i="16"/>
  <c r="F404" i="16"/>
  <c r="D405" i="16"/>
  <c r="E405" i="16"/>
  <c r="F405" i="16"/>
  <c r="D406" i="16"/>
  <c r="E406" i="16"/>
  <c r="F406" i="16"/>
  <c r="D407" i="16"/>
  <c r="E407" i="16"/>
  <c r="F407" i="16"/>
  <c r="D408" i="16"/>
  <c r="E408" i="16"/>
  <c r="F408" i="16"/>
  <c r="D409" i="16"/>
  <c r="E409" i="16"/>
  <c r="F409" i="16"/>
  <c r="D410" i="16"/>
  <c r="E410" i="16"/>
  <c r="F410" i="16"/>
  <c r="D411" i="16"/>
  <c r="E411" i="16"/>
  <c r="F411" i="16"/>
  <c r="D412" i="16"/>
  <c r="E412" i="16"/>
  <c r="F412" i="16"/>
  <c r="D413" i="16"/>
  <c r="E413" i="16"/>
  <c r="F413" i="16"/>
  <c r="D414" i="16"/>
  <c r="E414" i="16"/>
  <c r="F414" i="16"/>
  <c r="D415" i="16"/>
  <c r="E415" i="16"/>
  <c r="F415" i="16"/>
  <c r="D416" i="16"/>
  <c r="E416" i="16"/>
  <c r="F416" i="16"/>
  <c r="D417" i="16"/>
  <c r="E417" i="16"/>
  <c r="F417" i="16"/>
  <c r="D418" i="16"/>
  <c r="E418" i="16"/>
  <c r="F418" i="16"/>
  <c r="D419" i="16"/>
  <c r="E419" i="16"/>
  <c r="F419" i="16"/>
  <c r="D420" i="16"/>
  <c r="E420" i="16"/>
  <c r="F420" i="16"/>
  <c r="D421" i="16"/>
  <c r="E421" i="16"/>
  <c r="F421" i="16"/>
  <c r="D422" i="16"/>
  <c r="E422" i="16"/>
  <c r="F422" i="16"/>
  <c r="D423" i="16"/>
  <c r="E423" i="16"/>
  <c r="F423" i="16"/>
  <c r="D424" i="16"/>
  <c r="E424" i="16"/>
  <c r="F424" i="16"/>
  <c r="D425" i="16"/>
  <c r="E425" i="16"/>
  <c r="F425" i="16"/>
  <c r="D426" i="16"/>
  <c r="E426" i="16"/>
  <c r="F426" i="16"/>
  <c r="D427" i="16"/>
  <c r="E427" i="16"/>
  <c r="F427" i="16"/>
  <c r="D428" i="16"/>
  <c r="E428" i="16"/>
  <c r="F428" i="16"/>
  <c r="D429" i="16"/>
  <c r="E429" i="16"/>
  <c r="F429" i="16"/>
  <c r="D430" i="16"/>
  <c r="E430" i="16"/>
  <c r="F430" i="16"/>
  <c r="D431" i="16"/>
  <c r="E431" i="16"/>
  <c r="F431" i="16"/>
  <c r="D432" i="16"/>
  <c r="E432" i="16"/>
  <c r="F432" i="16"/>
  <c r="D433" i="16"/>
  <c r="E433" i="16"/>
  <c r="F433" i="16"/>
  <c r="D434" i="16"/>
  <c r="E434" i="16"/>
  <c r="F434" i="16"/>
  <c r="D435" i="16"/>
  <c r="E435" i="16"/>
  <c r="F435" i="16"/>
  <c r="D436" i="16"/>
  <c r="E436" i="16"/>
  <c r="F436" i="16"/>
  <c r="D437" i="16"/>
  <c r="E437" i="16"/>
  <c r="F437" i="16"/>
  <c r="D438" i="16"/>
  <c r="E438" i="16"/>
  <c r="F438" i="16"/>
  <c r="D439" i="16"/>
  <c r="E439" i="16"/>
  <c r="F439" i="16"/>
  <c r="D440" i="16"/>
  <c r="E440" i="16"/>
  <c r="F440" i="16"/>
  <c r="D441" i="16"/>
  <c r="E441" i="16"/>
  <c r="F441" i="16"/>
  <c r="D442" i="16"/>
  <c r="E442" i="16"/>
  <c r="F442" i="16"/>
  <c r="D443" i="16"/>
  <c r="E443" i="16"/>
  <c r="F443" i="16"/>
  <c r="D444" i="16"/>
  <c r="E444" i="16"/>
  <c r="F444" i="16"/>
  <c r="D445" i="16"/>
  <c r="E445" i="16"/>
  <c r="F445" i="16"/>
  <c r="D446" i="16"/>
  <c r="E446" i="16"/>
  <c r="F446" i="16"/>
  <c r="D447" i="16"/>
  <c r="E447" i="16"/>
  <c r="F447" i="16"/>
  <c r="D448" i="16"/>
  <c r="E448" i="16"/>
  <c r="F448" i="16"/>
  <c r="D449" i="16"/>
  <c r="E449" i="16"/>
  <c r="F449" i="16"/>
  <c r="D450" i="16"/>
  <c r="E450" i="16"/>
  <c r="F450" i="16"/>
  <c r="D451" i="16"/>
  <c r="E451" i="16"/>
  <c r="F451" i="16"/>
  <c r="D452" i="16"/>
  <c r="E452" i="16"/>
  <c r="F452" i="16"/>
  <c r="D453" i="16"/>
  <c r="E453" i="16"/>
  <c r="F453" i="16"/>
  <c r="D454" i="16"/>
  <c r="E454" i="16"/>
  <c r="F454" i="16"/>
  <c r="D455" i="16"/>
  <c r="E455" i="16"/>
  <c r="F455" i="16"/>
  <c r="D456" i="16"/>
  <c r="E456" i="16"/>
  <c r="F456" i="16"/>
  <c r="D457" i="16"/>
  <c r="E457" i="16"/>
  <c r="F457" i="16"/>
  <c r="D458" i="16"/>
  <c r="E458" i="16"/>
  <c r="F458" i="16"/>
  <c r="D459" i="16"/>
  <c r="E459" i="16"/>
  <c r="F459" i="16"/>
  <c r="D460" i="16"/>
  <c r="E460" i="16"/>
  <c r="F460" i="16"/>
  <c r="D461" i="16"/>
  <c r="E461" i="16"/>
  <c r="F461" i="16"/>
  <c r="D462" i="16"/>
  <c r="E462" i="16"/>
  <c r="F462" i="16"/>
  <c r="D463" i="16"/>
  <c r="E463" i="16"/>
  <c r="F463" i="16"/>
  <c r="D464" i="16"/>
  <c r="E464" i="16"/>
  <c r="F464" i="16"/>
  <c r="D465" i="16"/>
  <c r="E465" i="16"/>
  <c r="F465" i="16"/>
  <c r="D466" i="16"/>
  <c r="E466" i="16"/>
  <c r="F466" i="16"/>
  <c r="D467" i="16"/>
  <c r="E467" i="16"/>
  <c r="F467" i="16"/>
  <c r="D468" i="16"/>
  <c r="E468" i="16"/>
  <c r="F468" i="16"/>
  <c r="D469" i="16"/>
  <c r="E469" i="16"/>
  <c r="F469" i="16"/>
  <c r="D470" i="16"/>
  <c r="E470" i="16"/>
  <c r="F470" i="16"/>
  <c r="D471" i="16"/>
  <c r="E471" i="16"/>
  <c r="F471" i="16"/>
  <c r="D472" i="16"/>
  <c r="E472" i="16"/>
  <c r="F472" i="16"/>
  <c r="D473" i="16"/>
  <c r="E473" i="16"/>
  <c r="F473" i="16"/>
  <c r="D474" i="16"/>
  <c r="E474" i="16"/>
  <c r="F474" i="16"/>
  <c r="D475" i="16"/>
  <c r="E475" i="16"/>
  <c r="F475" i="16"/>
  <c r="D476" i="16"/>
  <c r="E476" i="16"/>
  <c r="F476" i="16"/>
  <c r="D477" i="16"/>
  <c r="E477" i="16"/>
  <c r="F477" i="16"/>
  <c r="D478" i="16"/>
  <c r="E478" i="16"/>
  <c r="F478" i="16"/>
  <c r="D479" i="16"/>
  <c r="E479" i="16"/>
  <c r="F479" i="16"/>
  <c r="D480" i="16"/>
  <c r="E480" i="16"/>
  <c r="F480" i="16"/>
  <c r="D481" i="16"/>
  <c r="E481" i="16"/>
  <c r="F481" i="16"/>
  <c r="D482" i="16"/>
  <c r="E482" i="16"/>
  <c r="F482" i="16"/>
  <c r="D483" i="16"/>
  <c r="E483" i="16"/>
  <c r="F483" i="16"/>
  <c r="D484" i="16"/>
  <c r="E484" i="16"/>
  <c r="F484" i="16"/>
  <c r="D485" i="16"/>
  <c r="E485" i="16"/>
  <c r="F485" i="16"/>
  <c r="D486" i="16"/>
  <c r="E486" i="16"/>
  <c r="F486" i="16"/>
  <c r="D487" i="16"/>
  <c r="E487" i="16"/>
  <c r="F487" i="16"/>
  <c r="D488" i="16"/>
  <c r="E488" i="16"/>
  <c r="F488" i="16"/>
  <c r="D489" i="16"/>
  <c r="E489" i="16"/>
  <c r="F489" i="16"/>
  <c r="D490" i="16"/>
  <c r="E490" i="16"/>
  <c r="F490" i="16"/>
  <c r="D491" i="16"/>
  <c r="E491" i="16"/>
  <c r="F491" i="16"/>
  <c r="D492" i="16"/>
  <c r="E492" i="16"/>
  <c r="F492" i="16"/>
  <c r="D493" i="16"/>
  <c r="E493" i="16"/>
  <c r="F493" i="16"/>
  <c r="D494" i="16"/>
  <c r="E494" i="16"/>
  <c r="F494" i="16"/>
  <c r="D495" i="16"/>
  <c r="E495" i="16"/>
  <c r="F495" i="16"/>
  <c r="D496" i="16"/>
  <c r="E496" i="16"/>
  <c r="F496" i="16"/>
  <c r="D497" i="16"/>
  <c r="E497" i="16"/>
  <c r="F497" i="16"/>
  <c r="D498" i="16"/>
  <c r="E498" i="16"/>
  <c r="F498" i="16"/>
  <c r="D499" i="16"/>
  <c r="E499" i="16"/>
  <c r="F499" i="16"/>
  <c r="D500" i="16"/>
  <c r="E500" i="16"/>
  <c r="F500" i="16"/>
  <c r="D501" i="16"/>
  <c r="E501" i="16"/>
  <c r="F501" i="16"/>
  <c r="D502" i="16"/>
  <c r="E502" i="16"/>
  <c r="F502" i="16"/>
  <c r="D503" i="16"/>
  <c r="E503" i="16"/>
  <c r="F503" i="16"/>
  <c r="D504" i="16"/>
  <c r="E504" i="16"/>
  <c r="F504" i="16"/>
  <c r="D505" i="16"/>
  <c r="E505" i="16"/>
  <c r="F505" i="16"/>
  <c r="D506" i="16"/>
  <c r="E506" i="16"/>
  <c r="F506" i="16"/>
  <c r="D507" i="16"/>
  <c r="E507" i="16"/>
  <c r="F507" i="16"/>
  <c r="D508" i="16"/>
  <c r="E508" i="16"/>
  <c r="F508" i="16"/>
  <c r="D509" i="16"/>
  <c r="E509" i="16"/>
  <c r="F509" i="16"/>
  <c r="D510" i="16"/>
  <c r="E510" i="16"/>
  <c r="F510" i="16"/>
  <c r="D511" i="16"/>
  <c r="E511" i="16"/>
  <c r="F511" i="16"/>
  <c r="D512" i="16"/>
  <c r="E512" i="16"/>
  <c r="F512" i="16"/>
  <c r="D513" i="16"/>
  <c r="E513" i="16"/>
  <c r="F513" i="16"/>
  <c r="D514" i="16"/>
  <c r="E514" i="16"/>
  <c r="F514" i="16"/>
  <c r="D515" i="16"/>
  <c r="E515" i="16"/>
  <c r="F515" i="16"/>
  <c r="D516" i="16"/>
  <c r="E516" i="16"/>
  <c r="F516" i="16"/>
  <c r="D517" i="16"/>
  <c r="E517" i="16"/>
  <c r="F517" i="16"/>
  <c r="D518" i="16"/>
  <c r="E518" i="16"/>
  <c r="F518" i="16"/>
  <c r="D519" i="16"/>
  <c r="E519" i="16"/>
  <c r="F519" i="16"/>
  <c r="D520" i="16"/>
  <c r="E520" i="16"/>
  <c r="F520" i="16"/>
  <c r="D521" i="16"/>
  <c r="E521" i="16"/>
  <c r="F521" i="16"/>
  <c r="D522" i="16"/>
  <c r="E522" i="16"/>
  <c r="F522" i="16"/>
  <c r="D523" i="16"/>
  <c r="E523" i="16"/>
  <c r="F523" i="16"/>
  <c r="D524" i="16"/>
  <c r="E524" i="16"/>
  <c r="F524" i="16"/>
  <c r="D525" i="16"/>
  <c r="E525" i="16"/>
  <c r="F525" i="16"/>
  <c r="D526" i="16"/>
  <c r="E526" i="16"/>
  <c r="F526" i="16"/>
  <c r="D527" i="16"/>
  <c r="E527" i="16"/>
  <c r="F527" i="16"/>
  <c r="D528" i="16"/>
  <c r="E528" i="16"/>
  <c r="F528" i="16"/>
  <c r="D529" i="16"/>
  <c r="E529" i="16"/>
  <c r="F529" i="16"/>
  <c r="D530" i="16"/>
  <c r="E530" i="16"/>
  <c r="F530" i="16"/>
  <c r="D531" i="16"/>
  <c r="E531" i="16"/>
  <c r="F531" i="16"/>
  <c r="D532" i="16"/>
  <c r="E532" i="16"/>
  <c r="F532" i="16"/>
  <c r="D533" i="16"/>
  <c r="E533" i="16"/>
  <c r="F533" i="16"/>
  <c r="D534" i="16"/>
  <c r="E534" i="16"/>
  <c r="F534" i="16"/>
  <c r="D535" i="16"/>
  <c r="E535" i="16"/>
  <c r="F535" i="16"/>
  <c r="D536" i="16"/>
  <c r="E536" i="16"/>
  <c r="F536" i="16"/>
  <c r="D537" i="16"/>
  <c r="E537" i="16"/>
  <c r="F537" i="16"/>
  <c r="D538" i="16"/>
  <c r="E538" i="16"/>
  <c r="F538" i="16"/>
  <c r="D539" i="16"/>
  <c r="E539" i="16"/>
  <c r="F539" i="16"/>
  <c r="D540" i="16"/>
  <c r="E540" i="16"/>
  <c r="F540" i="16"/>
  <c r="D541" i="16"/>
  <c r="E541" i="16"/>
  <c r="F541" i="16"/>
  <c r="D542" i="16"/>
  <c r="E542" i="16"/>
  <c r="F542" i="16"/>
  <c r="D543" i="16"/>
  <c r="E543" i="16"/>
  <c r="F543" i="16"/>
  <c r="D544" i="16"/>
  <c r="E544" i="16"/>
  <c r="F544" i="16"/>
  <c r="D545" i="16"/>
  <c r="E545" i="16"/>
  <c r="F545" i="16"/>
  <c r="D546" i="16"/>
  <c r="E546" i="16"/>
  <c r="F546" i="16"/>
  <c r="D547" i="16"/>
  <c r="E547" i="16"/>
  <c r="F547" i="16"/>
  <c r="D548" i="16"/>
  <c r="E548" i="16"/>
  <c r="F548" i="16"/>
  <c r="D549" i="16"/>
  <c r="E549" i="16"/>
  <c r="F549" i="16"/>
  <c r="D550" i="16"/>
  <c r="E550" i="16"/>
  <c r="F550" i="16"/>
  <c r="D551" i="16"/>
  <c r="E551" i="16"/>
  <c r="F551" i="16"/>
  <c r="D552" i="16"/>
  <c r="E552" i="16"/>
  <c r="F552" i="16"/>
  <c r="D553" i="16"/>
  <c r="E553" i="16"/>
  <c r="F553" i="16"/>
  <c r="D554" i="16"/>
  <c r="E554" i="16"/>
  <c r="F554" i="16"/>
  <c r="D555" i="16"/>
  <c r="E555" i="16"/>
  <c r="F555" i="16"/>
  <c r="D556" i="16"/>
  <c r="E556" i="16"/>
  <c r="F556" i="16"/>
  <c r="D557" i="16"/>
  <c r="E557" i="16"/>
  <c r="F557" i="16"/>
  <c r="D558" i="16"/>
  <c r="E558" i="16"/>
  <c r="F558" i="16"/>
  <c r="D559" i="16"/>
  <c r="E559" i="16"/>
  <c r="F559" i="16"/>
  <c r="D560" i="16"/>
  <c r="E560" i="16"/>
  <c r="F560" i="16"/>
  <c r="D561" i="16"/>
  <c r="E561" i="16"/>
  <c r="F561" i="16"/>
  <c r="D562" i="16"/>
  <c r="E562" i="16"/>
  <c r="F562" i="16"/>
  <c r="D563" i="16"/>
  <c r="E563" i="16"/>
  <c r="F563" i="16"/>
  <c r="D564" i="16"/>
  <c r="E564" i="16"/>
  <c r="F564" i="16"/>
  <c r="D565" i="16"/>
  <c r="E565" i="16"/>
  <c r="F565" i="16"/>
  <c r="D566" i="16"/>
  <c r="E566" i="16"/>
  <c r="F566" i="16"/>
  <c r="D567" i="16"/>
  <c r="E567" i="16"/>
  <c r="F567" i="16"/>
  <c r="D568" i="16"/>
  <c r="E568" i="16"/>
  <c r="F568" i="16"/>
  <c r="D569" i="16"/>
  <c r="E569" i="16"/>
  <c r="F569" i="16"/>
  <c r="D570" i="16"/>
  <c r="E570" i="16"/>
  <c r="F570" i="16"/>
  <c r="D571" i="16"/>
  <c r="E571" i="16"/>
  <c r="F571" i="16"/>
  <c r="D572" i="16"/>
  <c r="E572" i="16"/>
  <c r="F572" i="16"/>
  <c r="D573" i="16"/>
  <c r="E573" i="16"/>
  <c r="F573" i="16"/>
  <c r="D574" i="16"/>
  <c r="E574" i="16"/>
  <c r="F574" i="16"/>
  <c r="D575" i="16"/>
  <c r="E575" i="16"/>
  <c r="F575" i="16"/>
  <c r="D576" i="16"/>
  <c r="E576" i="16"/>
  <c r="F576" i="16"/>
  <c r="D577" i="16"/>
  <c r="E577" i="16"/>
  <c r="F577" i="16"/>
  <c r="D578" i="16"/>
  <c r="E578" i="16"/>
  <c r="F578" i="16"/>
  <c r="D579" i="16"/>
  <c r="E579" i="16"/>
  <c r="F579" i="16"/>
  <c r="D580" i="16"/>
  <c r="E580" i="16"/>
  <c r="F580" i="16"/>
  <c r="D581" i="16"/>
  <c r="E581" i="16"/>
  <c r="F581" i="16"/>
  <c r="D582" i="16"/>
  <c r="E582" i="16"/>
  <c r="F582" i="16"/>
  <c r="D583" i="16"/>
  <c r="E583" i="16"/>
  <c r="F583" i="16"/>
  <c r="D584" i="16"/>
  <c r="E584" i="16"/>
  <c r="F584" i="16"/>
  <c r="D585" i="16"/>
  <c r="E585" i="16"/>
  <c r="F585" i="16"/>
  <c r="D586" i="16"/>
  <c r="E586" i="16"/>
  <c r="F586" i="16"/>
  <c r="D587" i="16"/>
  <c r="E587" i="16"/>
  <c r="F587" i="16"/>
  <c r="D588" i="16"/>
  <c r="E588" i="16"/>
  <c r="F588" i="16"/>
  <c r="D589" i="16"/>
  <c r="E589" i="16"/>
  <c r="F589" i="16"/>
  <c r="D590" i="16"/>
  <c r="E590" i="16"/>
  <c r="F590" i="16"/>
  <c r="D591" i="16"/>
  <c r="E591" i="16"/>
  <c r="F591" i="16"/>
  <c r="D592" i="16"/>
  <c r="E592" i="16"/>
  <c r="F592" i="16"/>
  <c r="D593" i="16"/>
  <c r="E593" i="16"/>
  <c r="F593" i="16"/>
  <c r="D594" i="16"/>
  <c r="E594" i="16"/>
  <c r="F594" i="16"/>
  <c r="D595" i="16"/>
  <c r="E595" i="16"/>
  <c r="F595" i="16"/>
  <c r="D596" i="16"/>
  <c r="E596" i="16"/>
  <c r="F596" i="16"/>
  <c r="D597" i="16"/>
  <c r="E597" i="16"/>
  <c r="F597" i="16"/>
  <c r="D598" i="16"/>
  <c r="E598" i="16"/>
  <c r="F598" i="16"/>
  <c r="D599" i="16"/>
  <c r="E599" i="16"/>
  <c r="F599" i="16"/>
  <c r="D600" i="16"/>
  <c r="E600" i="16"/>
  <c r="F600" i="16"/>
  <c r="D601" i="16"/>
  <c r="E601" i="16"/>
  <c r="F601" i="16"/>
  <c r="D602" i="16"/>
  <c r="E602" i="16"/>
  <c r="F602" i="16"/>
  <c r="D603" i="16"/>
  <c r="E603" i="16"/>
  <c r="F603" i="16"/>
  <c r="D604" i="16"/>
  <c r="E604" i="16"/>
  <c r="F604" i="16"/>
  <c r="D605" i="16"/>
  <c r="E605" i="16"/>
  <c r="F605" i="16"/>
  <c r="D606" i="16"/>
  <c r="E606" i="16"/>
  <c r="F606" i="16"/>
  <c r="D607" i="16"/>
  <c r="E607" i="16"/>
  <c r="F607" i="16"/>
  <c r="D608" i="16"/>
  <c r="E608" i="16"/>
  <c r="F608" i="16"/>
  <c r="D609" i="16"/>
  <c r="E609" i="16"/>
  <c r="F609" i="16"/>
  <c r="D610" i="16"/>
  <c r="E610" i="16"/>
  <c r="F610" i="16"/>
  <c r="D611" i="16"/>
  <c r="E611" i="16"/>
  <c r="F611" i="16"/>
  <c r="D612" i="16"/>
  <c r="E612" i="16"/>
  <c r="F612" i="16"/>
  <c r="D613" i="16"/>
  <c r="E613" i="16"/>
  <c r="F613" i="16"/>
  <c r="D614" i="16"/>
  <c r="E614" i="16"/>
  <c r="F614" i="16"/>
  <c r="D615" i="16"/>
  <c r="E615" i="16"/>
  <c r="F615" i="16"/>
  <c r="D616" i="16"/>
  <c r="E616" i="16"/>
  <c r="F616" i="16"/>
  <c r="D617" i="16"/>
  <c r="E617" i="16"/>
  <c r="F617" i="16"/>
  <c r="D618" i="16"/>
  <c r="E618" i="16"/>
  <c r="F618" i="16"/>
  <c r="D619" i="16"/>
  <c r="E619" i="16"/>
  <c r="F619" i="16"/>
  <c r="D620" i="16"/>
  <c r="E620" i="16"/>
  <c r="F620" i="16"/>
  <c r="D621" i="16"/>
  <c r="E621" i="16"/>
  <c r="F621" i="16"/>
  <c r="D622" i="16"/>
  <c r="E622" i="16"/>
  <c r="F622" i="16"/>
  <c r="D623" i="16"/>
  <c r="E623" i="16"/>
  <c r="F623" i="16"/>
  <c r="D624" i="16"/>
  <c r="E624" i="16"/>
  <c r="F624" i="16"/>
  <c r="D625" i="16"/>
  <c r="E625" i="16"/>
  <c r="F625" i="16"/>
  <c r="D626" i="16"/>
  <c r="E626" i="16"/>
  <c r="F626" i="16"/>
  <c r="D627" i="16"/>
  <c r="E627" i="16"/>
  <c r="F627" i="16"/>
  <c r="D628" i="16"/>
  <c r="E628" i="16"/>
  <c r="F628" i="16"/>
  <c r="D629" i="16"/>
  <c r="E629" i="16"/>
  <c r="F629" i="16"/>
  <c r="D630" i="16"/>
  <c r="E630" i="16"/>
  <c r="F630" i="16"/>
  <c r="D631" i="16"/>
  <c r="E631" i="16"/>
  <c r="F631" i="16"/>
  <c r="D632" i="16"/>
  <c r="E632" i="16"/>
  <c r="F632" i="16"/>
  <c r="D633" i="16"/>
  <c r="E633" i="16"/>
  <c r="F633" i="16"/>
  <c r="D634" i="16"/>
  <c r="E634" i="16"/>
  <c r="F634" i="16"/>
  <c r="D635" i="16"/>
  <c r="E635" i="16"/>
  <c r="F635" i="16"/>
  <c r="D636" i="16"/>
  <c r="E636" i="16"/>
  <c r="F636" i="16"/>
  <c r="D637" i="16"/>
  <c r="E637" i="16"/>
  <c r="F637" i="16"/>
  <c r="D638" i="16"/>
  <c r="E638" i="16"/>
  <c r="F638" i="16"/>
  <c r="D639" i="16"/>
  <c r="E639" i="16"/>
  <c r="F639" i="16"/>
  <c r="D640" i="16"/>
  <c r="E640" i="16"/>
  <c r="F640" i="16"/>
  <c r="D641" i="16"/>
  <c r="E641" i="16"/>
  <c r="F641" i="16"/>
  <c r="D642" i="16"/>
  <c r="E642" i="16"/>
  <c r="F642" i="16"/>
  <c r="D643" i="16"/>
  <c r="E643" i="16"/>
  <c r="F643" i="16"/>
  <c r="D644" i="16"/>
  <c r="E644" i="16"/>
  <c r="F644" i="16"/>
  <c r="D645" i="16"/>
  <c r="E645" i="16"/>
  <c r="F645" i="16"/>
  <c r="D646" i="16"/>
  <c r="E646" i="16"/>
  <c r="F646" i="16"/>
  <c r="D647" i="16"/>
  <c r="E647" i="16"/>
  <c r="F647" i="16"/>
  <c r="D648" i="16"/>
  <c r="E648" i="16"/>
  <c r="F648" i="16"/>
  <c r="D649" i="16"/>
  <c r="E649" i="16"/>
  <c r="F649" i="16"/>
  <c r="D650" i="16"/>
  <c r="E650" i="16"/>
  <c r="F650" i="16"/>
  <c r="D651" i="16"/>
  <c r="E651" i="16"/>
  <c r="F651" i="16"/>
  <c r="D652" i="16"/>
  <c r="E652" i="16"/>
  <c r="F652" i="16"/>
  <c r="D653" i="16"/>
  <c r="E653" i="16"/>
  <c r="F653" i="16"/>
  <c r="D654" i="16"/>
  <c r="E654" i="16"/>
  <c r="F654" i="16"/>
  <c r="D655" i="16"/>
  <c r="E655" i="16"/>
  <c r="F655" i="16"/>
  <c r="D656" i="16"/>
  <c r="E656" i="16"/>
  <c r="F656" i="16"/>
  <c r="D657" i="16"/>
  <c r="E657" i="16"/>
  <c r="F657" i="16"/>
  <c r="D658" i="16"/>
  <c r="E658" i="16"/>
  <c r="F658" i="16"/>
  <c r="D659" i="16"/>
  <c r="E659" i="16"/>
  <c r="F659" i="16"/>
  <c r="D660" i="16"/>
  <c r="E660" i="16"/>
  <c r="F660" i="16"/>
  <c r="D661" i="16"/>
  <c r="E661" i="16"/>
  <c r="F661" i="16"/>
  <c r="D662" i="16"/>
  <c r="E662" i="16"/>
  <c r="F662" i="16"/>
  <c r="D663" i="16"/>
  <c r="E663" i="16"/>
  <c r="F663" i="16"/>
  <c r="D664" i="16"/>
  <c r="E664" i="16"/>
  <c r="F664" i="16"/>
  <c r="D665" i="16"/>
  <c r="E665" i="16"/>
  <c r="F665" i="16"/>
  <c r="D666" i="16"/>
  <c r="E666" i="16"/>
  <c r="F666" i="16"/>
  <c r="D667" i="16"/>
  <c r="E667" i="16"/>
  <c r="F667" i="16"/>
  <c r="D668" i="16"/>
  <c r="E668" i="16"/>
  <c r="F668" i="16"/>
  <c r="D669" i="16"/>
  <c r="E669" i="16"/>
  <c r="F669" i="16"/>
  <c r="D670" i="16"/>
  <c r="E670" i="16"/>
  <c r="F670" i="16"/>
  <c r="D671" i="16"/>
  <c r="E671" i="16"/>
  <c r="F671" i="16"/>
  <c r="D672" i="16"/>
  <c r="E672" i="16"/>
  <c r="F672" i="16"/>
  <c r="D673" i="16"/>
  <c r="E673" i="16"/>
  <c r="F673" i="16"/>
  <c r="D674" i="16"/>
  <c r="E674" i="16"/>
  <c r="F674" i="16"/>
  <c r="D675" i="16"/>
  <c r="E675" i="16"/>
  <c r="F675" i="16"/>
  <c r="D676" i="16"/>
  <c r="E676" i="16"/>
  <c r="F676" i="16"/>
  <c r="D677" i="16"/>
  <c r="E677" i="16"/>
  <c r="F677" i="16"/>
  <c r="D678" i="16"/>
  <c r="E678" i="16"/>
  <c r="F678" i="16"/>
  <c r="D679" i="16"/>
  <c r="E679" i="16"/>
  <c r="F679" i="16"/>
  <c r="D680" i="16"/>
  <c r="E680" i="16"/>
  <c r="F680" i="16"/>
  <c r="D681" i="16"/>
  <c r="E681" i="16"/>
  <c r="F681" i="16"/>
  <c r="D682" i="16"/>
  <c r="E682" i="16"/>
  <c r="F682" i="16"/>
  <c r="D683" i="16"/>
  <c r="E683" i="16"/>
  <c r="F683" i="16"/>
  <c r="D684" i="16"/>
  <c r="E684" i="16"/>
  <c r="F684" i="16"/>
  <c r="D685" i="16"/>
  <c r="E685" i="16"/>
  <c r="F685" i="16"/>
  <c r="D686" i="16"/>
  <c r="E686" i="16"/>
  <c r="F686" i="16"/>
  <c r="D687" i="16"/>
  <c r="E687" i="16"/>
  <c r="F687" i="16"/>
  <c r="D688" i="16"/>
  <c r="E688" i="16"/>
  <c r="F688" i="16"/>
  <c r="D689" i="16"/>
  <c r="E689" i="16"/>
  <c r="F689" i="16"/>
  <c r="D690" i="16"/>
  <c r="E690" i="16"/>
  <c r="F690" i="16"/>
  <c r="D691" i="16"/>
  <c r="E691" i="16"/>
  <c r="F691" i="16"/>
  <c r="D692" i="16"/>
  <c r="E692" i="16"/>
  <c r="F692" i="16"/>
  <c r="D693" i="16"/>
  <c r="E693" i="16"/>
  <c r="F693" i="16"/>
  <c r="D694" i="16"/>
  <c r="E694" i="16"/>
  <c r="F694" i="16"/>
  <c r="D695" i="16"/>
  <c r="E695" i="16"/>
  <c r="F695" i="16"/>
  <c r="D696" i="16"/>
  <c r="E696" i="16"/>
  <c r="F696" i="16"/>
  <c r="D697" i="16"/>
  <c r="E697" i="16"/>
  <c r="F697" i="16"/>
  <c r="D698" i="16"/>
  <c r="E698" i="16"/>
  <c r="F698" i="16"/>
  <c r="D699" i="16"/>
  <c r="E699" i="16"/>
  <c r="F699" i="16"/>
  <c r="D700" i="16"/>
  <c r="E700" i="16"/>
  <c r="F700" i="16"/>
  <c r="D701" i="16"/>
  <c r="E701" i="16"/>
  <c r="F701" i="16"/>
  <c r="D702" i="16"/>
  <c r="E702" i="16"/>
  <c r="F702" i="16"/>
  <c r="D703" i="16"/>
  <c r="E703" i="16"/>
  <c r="F703" i="16"/>
  <c r="D704" i="16"/>
  <c r="E704" i="16"/>
  <c r="F704" i="16"/>
  <c r="D705" i="16"/>
  <c r="E705" i="16"/>
  <c r="F705" i="16"/>
  <c r="D706" i="16"/>
  <c r="E706" i="16"/>
  <c r="F706" i="16"/>
  <c r="D707" i="16"/>
  <c r="E707" i="16"/>
  <c r="F707" i="16"/>
  <c r="D708" i="16"/>
  <c r="E708" i="16"/>
  <c r="F708" i="16"/>
  <c r="D709" i="16"/>
  <c r="E709" i="16"/>
  <c r="F709" i="16"/>
  <c r="D710" i="16"/>
  <c r="E710" i="16"/>
  <c r="F710" i="16"/>
  <c r="D711" i="16"/>
  <c r="E711" i="16"/>
  <c r="F711" i="16"/>
  <c r="D712" i="16"/>
  <c r="E712" i="16"/>
  <c r="F712" i="16"/>
  <c r="D713" i="16"/>
  <c r="E713" i="16"/>
  <c r="F713" i="16"/>
  <c r="D714" i="16"/>
  <c r="E714" i="16"/>
  <c r="F714" i="16"/>
  <c r="D715" i="16"/>
  <c r="E715" i="16"/>
  <c r="F715" i="16"/>
  <c r="D716" i="16"/>
  <c r="E716" i="16"/>
  <c r="F716" i="16"/>
  <c r="D717" i="16"/>
  <c r="E717" i="16"/>
  <c r="F717" i="16"/>
  <c r="D718" i="16"/>
  <c r="E718" i="16"/>
  <c r="F718" i="16"/>
  <c r="D719" i="16"/>
  <c r="E719" i="16"/>
  <c r="F719" i="16"/>
  <c r="D720" i="16"/>
  <c r="E720" i="16"/>
  <c r="F720" i="16"/>
  <c r="D721" i="16"/>
  <c r="E721" i="16"/>
  <c r="F721" i="16"/>
  <c r="D722" i="16"/>
  <c r="E722" i="16"/>
  <c r="F722" i="16"/>
  <c r="D723" i="16"/>
  <c r="E723" i="16"/>
  <c r="F723" i="16"/>
  <c r="D724" i="16"/>
  <c r="E724" i="16"/>
  <c r="F724" i="16"/>
  <c r="D725" i="16"/>
  <c r="E725" i="16"/>
  <c r="F725" i="16"/>
  <c r="D726" i="16"/>
  <c r="E726" i="16"/>
  <c r="F726" i="16"/>
  <c r="D727" i="16"/>
  <c r="E727" i="16"/>
  <c r="F727" i="16"/>
  <c r="D728" i="16"/>
  <c r="E728" i="16"/>
  <c r="F728" i="16"/>
  <c r="D729" i="16"/>
  <c r="E729" i="16"/>
  <c r="F729" i="16"/>
  <c r="D730" i="16"/>
  <c r="E730" i="16"/>
  <c r="F730" i="16"/>
  <c r="D731" i="16"/>
  <c r="E731" i="16"/>
  <c r="F731" i="16"/>
  <c r="D732" i="16"/>
  <c r="E732" i="16"/>
  <c r="F732" i="16"/>
  <c r="D733" i="16"/>
  <c r="E733" i="16"/>
  <c r="F733" i="16"/>
  <c r="D734" i="16"/>
  <c r="E734" i="16"/>
  <c r="F734" i="16"/>
  <c r="D735" i="16"/>
  <c r="E735" i="16"/>
  <c r="F735" i="16"/>
  <c r="D736" i="16"/>
  <c r="E736" i="16"/>
  <c r="F736" i="16"/>
  <c r="D737" i="16"/>
  <c r="E737" i="16"/>
  <c r="F737" i="16"/>
  <c r="D738" i="16"/>
  <c r="E738" i="16"/>
  <c r="F738" i="16"/>
  <c r="D739" i="16"/>
  <c r="E739" i="16"/>
  <c r="F739" i="16"/>
  <c r="D740" i="16"/>
  <c r="E740" i="16"/>
  <c r="F740" i="16"/>
  <c r="D741" i="16"/>
  <c r="E741" i="16"/>
  <c r="F741" i="16"/>
  <c r="D742" i="16"/>
  <c r="E742" i="16"/>
  <c r="F742" i="16"/>
  <c r="D743" i="16"/>
  <c r="E743" i="16"/>
  <c r="F743" i="16"/>
  <c r="D744" i="16"/>
  <c r="E744" i="16"/>
  <c r="F744" i="16"/>
  <c r="D745" i="16"/>
  <c r="E745" i="16"/>
  <c r="F745" i="16"/>
  <c r="D746" i="16"/>
  <c r="E746" i="16"/>
  <c r="F746" i="16"/>
  <c r="D747" i="16"/>
  <c r="E747" i="16"/>
  <c r="F747" i="16"/>
  <c r="D748" i="16"/>
  <c r="E748" i="16"/>
  <c r="F748" i="16"/>
  <c r="D749" i="16"/>
  <c r="E749" i="16"/>
  <c r="F749" i="16"/>
  <c r="D750" i="16"/>
  <c r="E750" i="16"/>
  <c r="F750" i="16"/>
  <c r="D751" i="16"/>
  <c r="E751" i="16"/>
  <c r="F751" i="16"/>
  <c r="D752" i="16"/>
  <c r="E752" i="16"/>
  <c r="F752" i="16"/>
  <c r="D753" i="16"/>
  <c r="E753" i="16"/>
  <c r="F753" i="16"/>
  <c r="D754" i="16"/>
  <c r="E754" i="16"/>
  <c r="F754" i="16"/>
  <c r="D755" i="16"/>
  <c r="E755" i="16"/>
  <c r="F755" i="16"/>
  <c r="D756" i="16"/>
  <c r="E756" i="16"/>
  <c r="F756" i="16"/>
  <c r="D757" i="16"/>
  <c r="E757" i="16"/>
  <c r="F757" i="16"/>
  <c r="D758" i="16"/>
  <c r="E758" i="16"/>
  <c r="F758" i="16"/>
  <c r="D759" i="16"/>
  <c r="E759" i="16"/>
  <c r="F759" i="16"/>
  <c r="D760" i="16"/>
  <c r="E760" i="16"/>
  <c r="F760" i="16"/>
  <c r="D761" i="16"/>
  <c r="E761" i="16"/>
  <c r="F761" i="16"/>
  <c r="D762" i="16"/>
  <c r="E762" i="16"/>
  <c r="F762" i="16"/>
  <c r="D763" i="16"/>
  <c r="E763" i="16"/>
  <c r="F763" i="16"/>
  <c r="D764" i="16"/>
  <c r="E764" i="16"/>
  <c r="F764" i="16"/>
  <c r="D765" i="16"/>
  <c r="E765" i="16"/>
  <c r="F765" i="16"/>
  <c r="D766" i="16"/>
  <c r="E766" i="16"/>
  <c r="F766" i="16"/>
  <c r="D767" i="16"/>
  <c r="E767" i="16"/>
  <c r="F767" i="16"/>
  <c r="D768" i="16"/>
  <c r="E768" i="16"/>
  <c r="F768" i="16"/>
  <c r="D769" i="16"/>
  <c r="E769" i="16"/>
  <c r="F769" i="16"/>
  <c r="D770" i="16"/>
  <c r="E770" i="16"/>
  <c r="F770" i="16"/>
  <c r="D771" i="16"/>
  <c r="E771" i="16"/>
  <c r="F771" i="16"/>
  <c r="D772" i="16"/>
  <c r="E772" i="16"/>
  <c r="F772" i="16"/>
  <c r="D773" i="16"/>
  <c r="E773" i="16"/>
  <c r="F773" i="16"/>
  <c r="D774" i="16"/>
  <c r="E774" i="16"/>
  <c r="F774" i="16"/>
  <c r="D775" i="16"/>
  <c r="E775" i="16"/>
  <c r="F775" i="16"/>
  <c r="D776" i="16"/>
  <c r="E776" i="16"/>
  <c r="F776" i="16"/>
  <c r="D777" i="16"/>
  <c r="E777" i="16"/>
  <c r="F777" i="16"/>
  <c r="D778" i="16"/>
  <c r="E778" i="16"/>
  <c r="F778" i="16"/>
  <c r="D779" i="16"/>
  <c r="E779" i="16"/>
  <c r="F779" i="16"/>
  <c r="D780" i="16"/>
  <c r="E780" i="16"/>
  <c r="F780" i="16"/>
  <c r="D781" i="16"/>
  <c r="E781" i="16"/>
  <c r="F781" i="16"/>
  <c r="D782" i="16"/>
  <c r="E782" i="16"/>
  <c r="F782" i="16"/>
  <c r="D783" i="16"/>
  <c r="E783" i="16"/>
  <c r="F783" i="16"/>
  <c r="D784" i="16"/>
  <c r="E784" i="16"/>
  <c r="F784" i="16"/>
  <c r="D785" i="16"/>
  <c r="E785" i="16"/>
  <c r="F785" i="16"/>
  <c r="D786" i="16"/>
  <c r="E786" i="16"/>
  <c r="F786" i="16"/>
  <c r="D787" i="16"/>
  <c r="E787" i="16"/>
  <c r="F787" i="16"/>
  <c r="D788" i="16"/>
  <c r="E788" i="16"/>
  <c r="F788" i="16"/>
  <c r="D789" i="16"/>
  <c r="E789" i="16"/>
  <c r="F789" i="16"/>
  <c r="D790" i="16"/>
  <c r="E790" i="16"/>
  <c r="F790" i="16"/>
  <c r="D791" i="16"/>
  <c r="E791" i="16"/>
  <c r="F791" i="16"/>
  <c r="D792" i="16"/>
  <c r="E792" i="16"/>
  <c r="F792" i="16"/>
  <c r="D793" i="16"/>
  <c r="E793" i="16"/>
  <c r="F793" i="16"/>
  <c r="D794" i="16"/>
  <c r="E794" i="16"/>
  <c r="F794" i="16"/>
  <c r="D795" i="16"/>
  <c r="E795" i="16"/>
  <c r="F795" i="16"/>
  <c r="D796" i="16"/>
  <c r="E796" i="16"/>
  <c r="F796" i="16"/>
  <c r="D797" i="16"/>
  <c r="E797" i="16"/>
  <c r="F797" i="16"/>
  <c r="D798" i="16"/>
  <c r="E798" i="16"/>
  <c r="F798" i="16"/>
  <c r="D799" i="16"/>
  <c r="E799" i="16"/>
  <c r="F799" i="16"/>
  <c r="D800" i="16"/>
  <c r="E800" i="16"/>
  <c r="F800" i="16"/>
  <c r="D801" i="16"/>
  <c r="E801" i="16"/>
  <c r="F801" i="16"/>
  <c r="D802" i="16"/>
  <c r="E802" i="16"/>
  <c r="F802" i="16"/>
  <c r="D803" i="16"/>
  <c r="E803" i="16"/>
  <c r="F803" i="16"/>
  <c r="D804" i="16"/>
  <c r="E804" i="16"/>
  <c r="F804" i="16"/>
  <c r="D805" i="16"/>
  <c r="E805" i="16"/>
  <c r="F805" i="16"/>
  <c r="D806" i="16"/>
  <c r="E806" i="16"/>
  <c r="F806" i="16"/>
  <c r="D807" i="16"/>
  <c r="E807" i="16"/>
  <c r="F807" i="16"/>
  <c r="D808" i="16"/>
  <c r="E808" i="16"/>
  <c r="F808" i="16"/>
  <c r="D809" i="16"/>
  <c r="E809" i="16"/>
  <c r="F809" i="16"/>
  <c r="D810" i="16"/>
  <c r="E810" i="16"/>
  <c r="F810" i="16"/>
  <c r="D811" i="16"/>
  <c r="E811" i="16"/>
  <c r="F811" i="16"/>
  <c r="D812" i="16"/>
  <c r="E812" i="16"/>
  <c r="F812" i="16"/>
  <c r="D813" i="16"/>
  <c r="E813" i="16"/>
  <c r="F813" i="16"/>
  <c r="D814" i="16"/>
  <c r="E814" i="16"/>
  <c r="F814" i="16"/>
  <c r="D815" i="16"/>
  <c r="E815" i="16"/>
  <c r="F815" i="16"/>
  <c r="D816" i="16"/>
  <c r="E816" i="16"/>
  <c r="F816" i="16"/>
  <c r="D817" i="16"/>
  <c r="E817" i="16"/>
  <c r="F817" i="16"/>
  <c r="D818" i="16"/>
  <c r="E818" i="16"/>
  <c r="F818" i="16"/>
  <c r="D819" i="16"/>
  <c r="E819" i="16"/>
  <c r="F819" i="16"/>
  <c r="D820" i="16"/>
  <c r="E820" i="16"/>
  <c r="F820" i="16"/>
  <c r="D821" i="16"/>
  <c r="E821" i="16"/>
  <c r="F821" i="16"/>
  <c r="D822" i="16"/>
  <c r="E822" i="16"/>
  <c r="F822" i="16"/>
  <c r="D823" i="16"/>
  <c r="E823" i="16"/>
  <c r="F823" i="16"/>
  <c r="D824" i="16"/>
  <c r="E824" i="16"/>
  <c r="F824" i="16"/>
  <c r="D825" i="16"/>
  <c r="E825" i="16"/>
  <c r="F825" i="16"/>
  <c r="D826" i="16"/>
  <c r="E826" i="16"/>
  <c r="F826" i="16"/>
  <c r="D827" i="16"/>
  <c r="E827" i="16"/>
  <c r="F827" i="16"/>
  <c r="D828" i="16"/>
  <c r="E828" i="16"/>
  <c r="F828" i="16"/>
  <c r="D829" i="16"/>
  <c r="E829" i="16"/>
  <c r="F829" i="16"/>
  <c r="D830" i="16"/>
  <c r="E830" i="16"/>
  <c r="F830" i="16"/>
  <c r="D831" i="16"/>
  <c r="F831" i="16"/>
  <c r="D832" i="16"/>
  <c r="F832" i="16"/>
  <c r="D833" i="16"/>
  <c r="E833" i="16"/>
  <c r="F833" i="16"/>
  <c r="E12" i="16"/>
  <c r="F12" i="16"/>
  <c r="H12" i="16" s="1"/>
  <c r="D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12" i="16"/>
  <c r="BX12" i="15"/>
  <c r="BN12" i="15"/>
  <c r="AX12" i="15"/>
  <c r="AH12" i="15"/>
  <c r="AN835" i="16" l="1"/>
  <c r="AN1058" i="16"/>
  <c r="U1128" i="16"/>
  <c r="U1129" i="16" s="1"/>
  <c r="H832" i="16"/>
  <c r="AE832" i="16"/>
  <c r="AG832" i="16"/>
  <c r="AC832" i="16"/>
  <c r="H831" i="16"/>
  <c r="AG831" i="16"/>
  <c r="AC831" i="16"/>
  <c r="AE831" i="16"/>
  <c r="H830" i="16"/>
  <c r="AE830" i="16"/>
  <c r="AG830" i="16"/>
  <c r="AC830" i="16"/>
  <c r="H828" i="16"/>
  <c r="AG828" i="16"/>
  <c r="AC828" i="16"/>
  <c r="AE828" i="16"/>
  <c r="H826" i="16"/>
  <c r="AE826" i="16"/>
  <c r="AG826" i="16"/>
  <c r="AC826" i="16"/>
  <c r="H824" i="16"/>
  <c r="AG824" i="16"/>
  <c r="AC824" i="16"/>
  <c r="AE824" i="16"/>
  <c r="H822" i="16"/>
  <c r="AG822" i="16"/>
  <c r="AC822" i="16"/>
  <c r="AE822" i="16"/>
  <c r="H820" i="16"/>
  <c r="AG820" i="16"/>
  <c r="AC820" i="16"/>
  <c r="AE820" i="16"/>
  <c r="H818" i="16"/>
  <c r="AG818" i="16"/>
  <c r="AC818" i="16"/>
  <c r="AE818" i="16"/>
  <c r="H816" i="16"/>
  <c r="AE816" i="16"/>
  <c r="AG816" i="16"/>
  <c r="AC816" i="16"/>
  <c r="H814" i="16"/>
  <c r="AG814" i="16"/>
  <c r="AC814" i="16"/>
  <c r="AE814" i="16"/>
  <c r="H812" i="16"/>
  <c r="AG812" i="16"/>
  <c r="AC812" i="16"/>
  <c r="AE812" i="16"/>
  <c r="H810" i="16"/>
  <c r="AG810" i="16"/>
  <c r="AC810" i="16"/>
  <c r="AE810" i="16"/>
  <c r="H808" i="16"/>
  <c r="AE808" i="16"/>
  <c r="AG808" i="16"/>
  <c r="AC808" i="16"/>
  <c r="H806" i="16"/>
  <c r="AE806" i="16"/>
  <c r="AG806" i="16"/>
  <c r="AC806" i="16"/>
  <c r="H804" i="16"/>
  <c r="AE804" i="16"/>
  <c r="AG804" i="16"/>
  <c r="AC804" i="16"/>
  <c r="H802" i="16"/>
  <c r="AE802" i="16"/>
  <c r="AG802" i="16"/>
  <c r="AC802" i="16"/>
  <c r="H800" i="16"/>
  <c r="AG800" i="16"/>
  <c r="AC800" i="16"/>
  <c r="AE800" i="16"/>
  <c r="H798" i="16"/>
  <c r="AG798" i="16"/>
  <c r="AC798" i="16"/>
  <c r="AE798" i="16"/>
  <c r="H796" i="16"/>
  <c r="AG796" i="16"/>
  <c r="AC796" i="16"/>
  <c r="AE796" i="16"/>
  <c r="H794" i="16"/>
  <c r="AG794" i="16"/>
  <c r="AC794" i="16"/>
  <c r="AE794" i="16"/>
  <c r="H792" i="16"/>
  <c r="AE792" i="16"/>
  <c r="AG792" i="16"/>
  <c r="AC792" i="16"/>
  <c r="H790" i="16"/>
  <c r="AG790" i="16"/>
  <c r="AC790" i="16"/>
  <c r="AE790" i="16"/>
  <c r="H788" i="16"/>
  <c r="AE788" i="16"/>
  <c r="AG788" i="16"/>
  <c r="AC788" i="16"/>
  <c r="H786" i="16"/>
  <c r="AG786" i="16"/>
  <c r="AC786" i="16"/>
  <c r="AE786" i="16"/>
  <c r="H784" i="16"/>
  <c r="AE784" i="16"/>
  <c r="AG784" i="16"/>
  <c r="AC784" i="16"/>
  <c r="H782" i="16"/>
  <c r="AE782" i="16"/>
  <c r="AG782" i="16"/>
  <c r="AC782" i="16"/>
  <c r="H780" i="16"/>
  <c r="AE780" i="16"/>
  <c r="AG780" i="16"/>
  <c r="AC780" i="16"/>
  <c r="H778" i="16"/>
  <c r="AE778" i="16"/>
  <c r="AG778" i="16"/>
  <c r="AC778" i="16"/>
  <c r="H776" i="16"/>
  <c r="AE776" i="16"/>
  <c r="AG776" i="16"/>
  <c r="AC776" i="16"/>
  <c r="AE774" i="16"/>
  <c r="AG774" i="16"/>
  <c r="AC774" i="16"/>
  <c r="H772" i="16"/>
  <c r="AG772" i="16"/>
  <c r="AC772" i="16"/>
  <c r="AE772" i="16"/>
  <c r="H770" i="16"/>
  <c r="AE770" i="16"/>
  <c r="AG770" i="16"/>
  <c r="AC770" i="16"/>
  <c r="H768" i="16"/>
  <c r="AG768" i="16"/>
  <c r="AC768" i="16"/>
  <c r="AE768" i="16"/>
  <c r="H766" i="16"/>
  <c r="AG766" i="16"/>
  <c r="AC766" i="16"/>
  <c r="AE766" i="16"/>
  <c r="H764" i="16"/>
  <c r="AG764" i="16"/>
  <c r="AC764" i="16"/>
  <c r="AE764" i="16"/>
  <c r="H762" i="16"/>
  <c r="AE762" i="16"/>
  <c r="AG762" i="16"/>
  <c r="AC762" i="16"/>
  <c r="H760" i="16"/>
  <c r="AG760" i="16"/>
  <c r="AC760" i="16"/>
  <c r="AE760" i="16"/>
  <c r="H758" i="16"/>
  <c r="AG758" i="16"/>
  <c r="AC758" i="16"/>
  <c r="AE758" i="16"/>
  <c r="H756" i="16"/>
  <c r="AG756" i="16"/>
  <c r="AC756" i="16"/>
  <c r="AE756" i="16"/>
  <c r="H754" i="16"/>
  <c r="AE754" i="16"/>
  <c r="AG754" i="16"/>
  <c r="AC754" i="16"/>
  <c r="H752" i="16"/>
  <c r="AE752" i="16"/>
  <c r="AG752" i="16"/>
  <c r="AC752" i="16"/>
  <c r="H750" i="16"/>
  <c r="AG750" i="16"/>
  <c r="AC750" i="16"/>
  <c r="AE750" i="16"/>
  <c r="H748" i="16"/>
  <c r="AG748" i="16"/>
  <c r="AC748" i="16"/>
  <c r="AE748" i="16"/>
  <c r="H746" i="16"/>
  <c r="AG746" i="16"/>
  <c r="AC746" i="16"/>
  <c r="AE746" i="16"/>
  <c r="H744" i="16"/>
  <c r="AG744" i="16"/>
  <c r="AC744" i="16"/>
  <c r="AE744" i="16"/>
  <c r="H742" i="16"/>
  <c r="AE742" i="16"/>
  <c r="AG742" i="16"/>
  <c r="AC742" i="16"/>
  <c r="H740" i="16"/>
  <c r="AG740" i="16"/>
  <c r="AC740" i="16"/>
  <c r="AE740" i="16"/>
  <c r="H738" i="16"/>
  <c r="AE738" i="16"/>
  <c r="AG738" i="16"/>
  <c r="AC738" i="16"/>
  <c r="H736" i="16"/>
  <c r="AE736" i="16"/>
  <c r="AG736" i="16"/>
  <c r="AC736" i="16"/>
  <c r="H734" i="16"/>
  <c r="AE734" i="16"/>
  <c r="AG734" i="16"/>
  <c r="AC734" i="16"/>
  <c r="H732" i="16"/>
  <c r="AE732" i="16"/>
  <c r="AG732" i="16"/>
  <c r="AC732" i="16"/>
  <c r="H730" i="16"/>
  <c r="AE730" i="16"/>
  <c r="AG730" i="16"/>
  <c r="AC730" i="16"/>
  <c r="H728" i="16"/>
  <c r="AE728" i="16"/>
  <c r="AG728" i="16"/>
  <c r="AC728" i="16"/>
  <c r="H726" i="16"/>
  <c r="AE726" i="16"/>
  <c r="AG726" i="16"/>
  <c r="AC726" i="16"/>
  <c r="H724" i="16"/>
  <c r="AE724" i="16"/>
  <c r="AG724" i="16"/>
  <c r="AC724" i="16"/>
  <c r="H722" i="16"/>
  <c r="AG722" i="16"/>
  <c r="AC722" i="16"/>
  <c r="AE722" i="16"/>
  <c r="H720" i="16"/>
  <c r="AG720" i="16"/>
  <c r="AC720" i="16"/>
  <c r="AE720" i="16"/>
  <c r="H718" i="16"/>
  <c r="AE718" i="16"/>
  <c r="AG718" i="16"/>
  <c r="AC718" i="16"/>
  <c r="H716" i="16"/>
  <c r="AG716" i="16"/>
  <c r="AC716" i="16"/>
  <c r="AE716" i="16"/>
  <c r="H714" i="16"/>
  <c r="AG714" i="16"/>
  <c r="AC714" i="16"/>
  <c r="AE714" i="16"/>
  <c r="H712" i="16"/>
  <c r="AE712" i="16"/>
  <c r="AG712" i="16"/>
  <c r="AC712" i="16"/>
  <c r="H710" i="16"/>
  <c r="AG710" i="16"/>
  <c r="AC710" i="16"/>
  <c r="AE710" i="16"/>
  <c r="H708" i="16"/>
  <c r="AE708" i="16"/>
  <c r="AG708" i="16"/>
  <c r="AC708" i="16"/>
  <c r="H706" i="16"/>
  <c r="AG706" i="16"/>
  <c r="AC706" i="16"/>
  <c r="AE706" i="16"/>
  <c r="H704" i="16"/>
  <c r="AE704" i="16"/>
  <c r="AG704" i="16"/>
  <c r="AC704" i="16"/>
  <c r="H702" i="16"/>
  <c r="AG702" i="16"/>
  <c r="AC702" i="16"/>
  <c r="AE702" i="16"/>
  <c r="H700" i="16"/>
  <c r="AG700" i="16"/>
  <c r="AC700" i="16"/>
  <c r="AE700" i="16"/>
  <c r="H698" i="16"/>
  <c r="AG698" i="16"/>
  <c r="AC698" i="16"/>
  <c r="AE698" i="16"/>
  <c r="H696" i="16"/>
  <c r="AG696" i="16"/>
  <c r="AC696" i="16"/>
  <c r="AE696" i="16"/>
  <c r="H694" i="16"/>
  <c r="AG694" i="16"/>
  <c r="AC694" i="16"/>
  <c r="AE694" i="16"/>
  <c r="H692" i="16"/>
  <c r="AG692" i="16"/>
  <c r="AC692" i="16"/>
  <c r="AE692" i="16"/>
  <c r="H690" i="16"/>
  <c r="AG690" i="16"/>
  <c r="AC690" i="16"/>
  <c r="AE690" i="16"/>
  <c r="H688" i="16"/>
  <c r="AG688" i="16"/>
  <c r="AC688" i="16"/>
  <c r="AE688" i="16"/>
  <c r="H686" i="16"/>
  <c r="AG686" i="16"/>
  <c r="AC686" i="16"/>
  <c r="AE686" i="16"/>
  <c r="H684" i="16"/>
  <c r="AG684" i="16"/>
  <c r="AC684" i="16"/>
  <c r="AE684" i="16"/>
  <c r="H682" i="16"/>
  <c r="AG682" i="16"/>
  <c r="AC682" i="16"/>
  <c r="AE682" i="16"/>
  <c r="H680" i="16"/>
  <c r="AE680" i="16"/>
  <c r="AG680" i="16"/>
  <c r="AC680" i="16"/>
  <c r="H678" i="16"/>
  <c r="AG678" i="16"/>
  <c r="AC678" i="16"/>
  <c r="AE678" i="16"/>
  <c r="H676" i="16"/>
  <c r="AG676" i="16"/>
  <c r="AC676" i="16"/>
  <c r="AE676" i="16"/>
  <c r="H674" i="16"/>
  <c r="AG674" i="16"/>
  <c r="AC674" i="16"/>
  <c r="AE674" i="16"/>
  <c r="H672" i="16"/>
  <c r="AG672" i="16"/>
  <c r="AC672" i="16"/>
  <c r="AE672" i="16"/>
  <c r="H670" i="16"/>
  <c r="AE670" i="16"/>
  <c r="AG670" i="16"/>
  <c r="AC670" i="16"/>
  <c r="H668" i="16"/>
  <c r="AG668" i="16"/>
  <c r="AC668" i="16"/>
  <c r="AE668" i="16"/>
  <c r="H666" i="16"/>
  <c r="AG666" i="16"/>
  <c r="AC666" i="16"/>
  <c r="AE666" i="16"/>
  <c r="H664" i="16"/>
  <c r="AG664" i="16"/>
  <c r="AC664" i="16"/>
  <c r="AE664" i="16"/>
  <c r="H662" i="16"/>
  <c r="AE662" i="16"/>
  <c r="AG662" i="16"/>
  <c r="AC662" i="16"/>
  <c r="H660" i="16"/>
  <c r="AE660" i="16"/>
  <c r="AG660" i="16"/>
  <c r="AC660" i="16"/>
  <c r="H658" i="16"/>
  <c r="AE658" i="16"/>
  <c r="AG658" i="16"/>
  <c r="AC658" i="16"/>
  <c r="H656" i="16"/>
  <c r="AE656" i="16"/>
  <c r="AG656" i="16"/>
  <c r="AC656" i="16"/>
  <c r="H654" i="16"/>
  <c r="AE654" i="16"/>
  <c r="AG654" i="16"/>
  <c r="AC654" i="16"/>
  <c r="H652" i="16"/>
  <c r="AE652" i="16"/>
  <c r="AG652" i="16"/>
  <c r="AC652" i="16"/>
  <c r="H650" i="16"/>
  <c r="AG650" i="16"/>
  <c r="AC650" i="16"/>
  <c r="AE650" i="16"/>
  <c r="H648" i="16"/>
  <c r="AE648" i="16"/>
  <c r="AG648" i="16"/>
  <c r="AC648" i="16"/>
  <c r="H646" i="16"/>
  <c r="AG646" i="16"/>
  <c r="AC646" i="16"/>
  <c r="AE646" i="16"/>
  <c r="H644" i="16"/>
  <c r="AG644" i="16"/>
  <c r="AC644" i="16"/>
  <c r="AE644" i="16"/>
  <c r="H642" i="16"/>
  <c r="AE642" i="16"/>
  <c r="AG642" i="16"/>
  <c r="AC642" i="16"/>
  <c r="H640" i="16"/>
  <c r="AG640" i="16"/>
  <c r="AC640" i="16"/>
  <c r="AE640" i="16"/>
  <c r="H638" i="16"/>
  <c r="AG638" i="16"/>
  <c r="AC638" i="16"/>
  <c r="AE638" i="16"/>
  <c r="H636" i="16"/>
  <c r="AE636" i="16"/>
  <c r="AG636" i="16"/>
  <c r="AC636" i="16"/>
  <c r="H634" i="16"/>
  <c r="AG634" i="16"/>
  <c r="AC634" i="16"/>
  <c r="AE634" i="16"/>
  <c r="H632" i="16"/>
  <c r="AG632" i="16"/>
  <c r="AC632" i="16"/>
  <c r="AE632" i="16"/>
  <c r="H630" i="16"/>
  <c r="AG630" i="16"/>
  <c r="AC630" i="16"/>
  <c r="AE630" i="16"/>
  <c r="H628" i="16"/>
  <c r="AE628" i="16"/>
  <c r="AG628" i="16"/>
  <c r="AC628" i="16"/>
  <c r="H626" i="16"/>
  <c r="AE626" i="16"/>
  <c r="AG626" i="16"/>
  <c r="AC626" i="16"/>
  <c r="H624" i="16"/>
  <c r="AE624" i="16"/>
  <c r="AG624" i="16"/>
  <c r="AC624" i="16"/>
  <c r="H622" i="16"/>
  <c r="AG622" i="16"/>
  <c r="AC622" i="16"/>
  <c r="AE622" i="16"/>
  <c r="H620" i="16"/>
  <c r="AE620" i="16"/>
  <c r="AG620" i="16"/>
  <c r="AC620" i="16"/>
  <c r="H618" i="16"/>
  <c r="AE618" i="16"/>
  <c r="AG618" i="16"/>
  <c r="AC618" i="16"/>
  <c r="H616" i="16"/>
  <c r="AG616" i="16"/>
  <c r="AC616" i="16"/>
  <c r="AE616" i="16"/>
  <c r="H614" i="16"/>
  <c r="AE614" i="16"/>
  <c r="AG614" i="16"/>
  <c r="AC614" i="16"/>
  <c r="H612" i="16"/>
  <c r="AG612" i="16"/>
  <c r="AC612" i="16"/>
  <c r="AE612" i="16"/>
  <c r="H610" i="16"/>
  <c r="AE610" i="16"/>
  <c r="AG610" i="16"/>
  <c r="AC610" i="16"/>
  <c r="H608" i="16"/>
  <c r="AG608" i="16"/>
  <c r="AC608" i="16"/>
  <c r="AE608" i="16"/>
  <c r="H606" i="16"/>
  <c r="AE606" i="16"/>
  <c r="AG606" i="16"/>
  <c r="AC606" i="16"/>
  <c r="H604" i="16"/>
  <c r="AG604" i="16"/>
  <c r="AC604" i="16"/>
  <c r="AE604" i="16"/>
  <c r="H602" i="16"/>
  <c r="AE602" i="16"/>
  <c r="AG602" i="16"/>
  <c r="AC602" i="16"/>
  <c r="H600" i="16"/>
  <c r="AG600" i="16"/>
  <c r="AC600" i="16"/>
  <c r="AE600" i="16"/>
  <c r="H598" i="16"/>
  <c r="AE598" i="16"/>
  <c r="AG598" i="16"/>
  <c r="AC598" i="16"/>
  <c r="H596" i="16"/>
  <c r="AE596" i="16"/>
  <c r="AG596" i="16"/>
  <c r="AC596" i="16"/>
  <c r="H594" i="16"/>
  <c r="AE594" i="16"/>
  <c r="AG594" i="16"/>
  <c r="AC594" i="16"/>
  <c r="H592" i="16"/>
  <c r="AE592" i="16"/>
  <c r="AG592" i="16"/>
  <c r="AC592" i="16"/>
  <c r="H590" i="16"/>
  <c r="AE590" i="16"/>
  <c r="AG590" i="16"/>
  <c r="AC590" i="16"/>
  <c r="H588" i="16"/>
  <c r="AG588" i="16"/>
  <c r="AC588" i="16"/>
  <c r="AE588" i="16"/>
  <c r="H586" i="16"/>
  <c r="AE586" i="16"/>
  <c r="AG586" i="16"/>
  <c r="AC586" i="16"/>
  <c r="H584" i="16"/>
  <c r="AG584" i="16"/>
  <c r="AC584" i="16"/>
  <c r="AE584" i="16"/>
  <c r="H582" i="16"/>
  <c r="AG582" i="16"/>
  <c r="AC582" i="16"/>
  <c r="AE582" i="16"/>
  <c r="H580" i="16"/>
  <c r="AG580" i="16"/>
  <c r="AC580" i="16"/>
  <c r="AE580" i="16"/>
  <c r="H578" i="16"/>
  <c r="AE578" i="16"/>
  <c r="AG578" i="16"/>
  <c r="AC578" i="16"/>
  <c r="H576" i="16"/>
  <c r="AG576" i="16"/>
  <c r="AC576" i="16"/>
  <c r="AE576" i="16"/>
  <c r="H574" i="16"/>
  <c r="AE574" i="16"/>
  <c r="AG574" i="16"/>
  <c r="AC574" i="16"/>
  <c r="H572" i="16"/>
  <c r="AE572" i="16"/>
  <c r="AG572" i="16"/>
  <c r="AC572" i="16"/>
  <c r="H570" i="16"/>
  <c r="AG570" i="16"/>
  <c r="AC570" i="16"/>
  <c r="AE570" i="16"/>
  <c r="H568" i="16"/>
  <c r="AE568" i="16"/>
  <c r="AG568" i="16"/>
  <c r="AC568" i="16"/>
  <c r="H566" i="16"/>
  <c r="AG566" i="16"/>
  <c r="AC566" i="16"/>
  <c r="AE566" i="16"/>
  <c r="H564" i="16"/>
  <c r="AE564" i="16"/>
  <c r="AG564" i="16"/>
  <c r="AC564" i="16"/>
  <c r="H562" i="16"/>
  <c r="AG562" i="16"/>
  <c r="AC562" i="16"/>
  <c r="AE562" i="16"/>
  <c r="H560" i="16"/>
  <c r="AE560" i="16"/>
  <c r="AG560" i="16"/>
  <c r="AC560" i="16"/>
  <c r="H558" i="16"/>
  <c r="AG558" i="16"/>
  <c r="AC558" i="16"/>
  <c r="AE558" i="16"/>
  <c r="H556" i="16"/>
  <c r="AG556" i="16"/>
  <c r="AC556" i="16"/>
  <c r="AE556" i="16"/>
  <c r="H554" i="16"/>
  <c r="AE554" i="16"/>
  <c r="AG554" i="16"/>
  <c r="AC554" i="16"/>
  <c r="H552" i="16"/>
  <c r="AG552" i="16"/>
  <c r="AC552" i="16"/>
  <c r="AE552" i="16"/>
  <c r="H550" i="16"/>
  <c r="AG550" i="16"/>
  <c r="AC550" i="16"/>
  <c r="AE550" i="16"/>
  <c r="H548" i="16"/>
  <c r="AG548" i="16"/>
  <c r="AC548" i="16"/>
  <c r="AE548" i="16"/>
  <c r="H546" i="16"/>
  <c r="AG546" i="16"/>
  <c r="AC546" i="16"/>
  <c r="AE546" i="16"/>
  <c r="H544" i="16"/>
  <c r="AG544" i="16"/>
  <c r="AC544" i="16"/>
  <c r="AE544" i="16"/>
  <c r="H542" i="16"/>
  <c r="AE542" i="16"/>
  <c r="AG542" i="16"/>
  <c r="AC542" i="16"/>
  <c r="H540" i="16"/>
  <c r="AE540" i="16"/>
  <c r="AG540" i="16"/>
  <c r="AC540" i="16"/>
  <c r="H538" i="16"/>
  <c r="AG538" i="16"/>
  <c r="AC538" i="16"/>
  <c r="AE538" i="16"/>
  <c r="H536" i="16"/>
  <c r="AE536" i="16"/>
  <c r="AG536" i="16"/>
  <c r="AC536" i="16"/>
  <c r="H534" i="16"/>
  <c r="AE534" i="16"/>
  <c r="AG534" i="16"/>
  <c r="AC534" i="16"/>
  <c r="H532" i="16"/>
  <c r="AG532" i="16"/>
  <c r="AC532" i="16"/>
  <c r="AE532" i="16"/>
  <c r="H530" i="16"/>
  <c r="AG530" i="16"/>
  <c r="AC530" i="16"/>
  <c r="AE530" i="16"/>
  <c r="H528" i="16"/>
  <c r="AE528" i="16"/>
  <c r="AG528" i="16"/>
  <c r="AC528" i="16"/>
  <c r="H526" i="16"/>
  <c r="AE526" i="16"/>
  <c r="AG526" i="16"/>
  <c r="AC526" i="16"/>
  <c r="H524" i="16"/>
  <c r="AG524" i="16"/>
  <c r="AC524" i="16"/>
  <c r="AE524" i="16"/>
  <c r="H522" i="16"/>
  <c r="AG522" i="16"/>
  <c r="AC522" i="16"/>
  <c r="AE522" i="16"/>
  <c r="H520" i="16"/>
  <c r="AE520" i="16"/>
  <c r="AG520" i="16"/>
  <c r="AC520" i="16"/>
  <c r="H518" i="16"/>
  <c r="AG518" i="16"/>
  <c r="AC518" i="16"/>
  <c r="AE518" i="16"/>
  <c r="H516" i="16"/>
  <c r="AG516" i="16"/>
  <c r="AC516" i="16"/>
  <c r="AE516" i="16"/>
  <c r="H514" i="16"/>
  <c r="AG514" i="16"/>
  <c r="AC514" i="16"/>
  <c r="AE514" i="16"/>
  <c r="H512" i="16"/>
  <c r="AE512" i="16"/>
  <c r="AG512" i="16"/>
  <c r="AC512" i="16"/>
  <c r="H510" i="16"/>
  <c r="AE510" i="16"/>
  <c r="AG510" i="16"/>
  <c r="AC510" i="16"/>
  <c r="H508" i="16"/>
  <c r="AG508" i="16"/>
  <c r="AC508" i="16"/>
  <c r="AE508" i="16"/>
  <c r="H506" i="16"/>
  <c r="AG506" i="16"/>
  <c r="AC506" i="16"/>
  <c r="AE506" i="16"/>
  <c r="H504" i="16"/>
  <c r="AG504" i="16"/>
  <c r="AC504" i="16"/>
  <c r="AE504" i="16"/>
  <c r="H502" i="16"/>
  <c r="AG502" i="16"/>
  <c r="AC502" i="16"/>
  <c r="AE502" i="16"/>
  <c r="H500" i="16"/>
  <c r="AG500" i="16"/>
  <c r="AC500" i="16"/>
  <c r="AE500" i="16"/>
  <c r="H498" i="16"/>
  <c r="AE498" i="16"/>
  <c r="AG498" i="16"/>
  <c r="AC498" i="16"/>
  <c r="H496" i="16"/>
  <c r="AG496" i="16"/>
  <c r="AC496" i="16"/>
  <c r="AE496" i="16"/>
  <c r="H494" i="16"/>
  <c r="AE494" i="16"/>
  <c r="AG494" i="16"/>
  <c r="AC494" i="16"/>
  <c r="H492" i="16"/>
  <c r="AG492" i="16"/>
  <c r="AC492" i="16"/>
  <c r="AE492" i="16"/>
  <c r="H490" i="16"/>
  <c r="AG490" i="16"/>
  <c r="AC490" i="16"/>
  <c r="AE490" i="16"/>
  <c r="H488" i="16"/>
  <c r="AG488" i="16"/>
  <c r="AC488" i="16"/>
  <c r="AE488" i="16"/>
  <c r="H486" i="16"/>
  <c r="AG486" i="16"/>
  <c r="AC486" i="16"/>
  <c r="AE486" i="16"/>
  <c r="H484" i="16"/>
  <c r="AG484" i="16"/>
  <c r="AC484" i="16"/>
  <c r="AE484" i="16"/>
  <c r="H482" i="16"/>
  <c r="AG482" i="16"/>
  <c r="AC482" i="16"/>
  <c r="AE482" i="16"/>
  <c r="H480" i="16"/>
  <c r="AG480" i="16"/>
  <c r="AC480" i="16"/>
  <c r="AE480" i="16"/>
  <c r="H478" i="16"/>
  <c r="AE478" i="16"/>
  <c r="AG478" i="16"/>
  <c r="AC478" i="16"/>
  <c r="H476" i="16"/>
  <c r="AE476" i="16"/>
  <c r="AG476" i="16"/>
  <c r="AC476" i="16"/>
  <c r="H474" i="16"/>
  <c r="AE474" i="16"/>
  <c r="AG474" i="16"/>
  <c r="AC474" i="16"/>
  <c r="H472" i="16"/>
  <c r="AE472" i="16"/>
  <c r="AG472" i="16"/>
  <c r="AC472" i="16"/>
  <c r="H470" i="16"/>
  <c r="AE470" i="16"/>
  <c r="AG470" i="16"/>
  <c r="AC470" i="16"/>
  <c r="H468" i="16"/>
  <c r="AE468" i="16"/>
  <c r="AG468" i="16"/>
  <c r="AC468" i="16"/>
  <c r="H466" i="16"/>
  <c r="AE466" i="16"/>
  <c r="AG466" i="16"/>
  <c r="AC466" i="16"/>
  <c r="H464" i="16"/>
  <c r="AG464" i="16"/>
  <c r="AC464" i="16"/>
  <c r="AE464" i="16"/>
  <c r="H462" i="16"/>
  <c r="AE462" i="16"/>
  <c r="AG462" i="16"/>
  <c r="AC462" i="16"/>
  <c r="H460" i="16"/>
  <c r="AG460" i="16"/>
  <c r="AC460" i="16"/>
  <c r="AE460" i="16"/>
  <c r="H458" i="16"/>
  <c r="AG458" i="16"/>
  <c r="AC458" i="16"/>
  <c r="AE458" i="16"/>
  <c r="H456" i="16"/>
  <c r="AG456" i="16"/>
  <c r="AC456" i="16"/>
  <c r="AE456" i="16"/>
  <c r="H454" i="16"/>
  <c r="AG454" i="16"/>
  <c r="AC454" i="16"/>
  <c r="AE454" i="16"/>
  <c r="H452" i="16"/>
  <c r="AG452" i="16"/>
  <c r="AC452" i="16"/>
  <c r="AE452" i="16"/>
  <c r="H450" i="16"/>
  <c r="AE450" i="16"/>
  <c r="AG450" i="16"/>
  <c r="AC450" i="16"/>
  <c r="H448" i="16"/>
  <c r="AE448" i="16"/>
  <c r="AG448" i="16"/>
  <c r="AC448" i="16"/>
  <c r="H446" i="16"/>
  <c r="AE446" i="16"/>
  <c r="AG446" i="16"/>
  <c r="AC446" i="16"/>
  <c r="H444" i="16"/>
  <c r="AE444" i="16"/>
  <c r="AG444" i="16"/>
  <c r="AC444" i="16"/>
  <c r="H442" i="16"/>
  <c r="AE442" i="16"/>
  <c r="AG442" i="16"/>
  <c r="AC442" i="16"/>
  <c r="H440" i="16"/>
  <c r="AG440" i="16"/>
  <c r="AC440" i="16"/>
  <c r="AE440" i="16"/>
  <c r="H438" i="16"/>
  <c r="AE438" i="16"/>
  <c r="AG438" i="16"/>
  <c r="AC438" i="16"/>
  <c r="H436" i="16"/>
  <c r="AG436" i="16"/>
  <c r="AC436" i="16"/>
  <c r="AE436" i="16"/>
  <c r="H434" i="16"/>
  <c r="AG434" i="16"/>
  <c r="AC434" i="16"/>
  <c r="AE434" i="16"/>
  <c r="H432" i="16"/>
  <c r="AE432" i="16"/>
  <c r="AG432" i="16"/>
  <c r="AC432" i="16"/>
  <c r="H430" i="16"/>
  <c r="AG430" i="16"/>
  <c r="AC430" i="16"/>
  <c r="AE430" i="16"/>
  <c r="H428" i="16"/>
  <c r="AG428" i="16"/>
  <c r="AC428" i="16"/>
  <c r="AE428" i="16"/>
  <c r="H426" i="16"/>
  <c r="AG426" i="16"/>
  <c r="AC426" i="16"/>
  <c r="AE426" i="16"/>
  <c r="H424" i="16"/>
  <c r="AG424" i="16"/>
  <c r="AC424" i="16"/>
  <c r="AE424" i="16"/>
  <c r="H422" i="16"/>
  <c r="AG422" i="16"/>
  <c r="AC422" i="16"/>
  <c r="AE422" i="16"/>
  <c r="H420" i="16"/>
  <c r="AG420" i="16"/>
  <c r="AC420" i="16"/>
  <c r="AE420" i="16"/>
  <c r="H418" i="16"/>
  <c r="AG418" i="16"/>
  <c r="AC418" i="16"/>
  <c r="AE418" i="16"/>
  <c r="H416" i="16"/>
  <c r="AG416" i="16"/>
  <c r="AC416" i="16"/>
  <c r="AE416" i="16"/>
  <c r="H414" i="16"/>
  <c r="AG414" i="16"/>
  <c r="AC414" i="16"/>
  <c r="AE414" i="16"/>
  <c r="H412" i="16"/>
  <c r="AE412" i="16"/>
  <c r="AG412" i="16"/>
  <c r="AC412" i="16"/>
  <c r="H410" i="16"/>
  <c r="AE410" i="16"/>
  <c r="AG410" i="16"/>
  <c r="AC410" i="16"/>
  <c r="H408" i="16"/>
  <c r="AG408" i="16"/>
  <c r="AC408" i="16"/>
  <c r="AE408" i="16"/>
  <c r="H406" i="16"/>
  <c r="AG406" i="16"/>
  <c r="AC406" i="16"/>
  <c r="AE406" i="16"/>
  <c r="H404" i="16"/>
  <c r="AG404" i="16"/>
  <c r="AC404" i="16"/>
  <c r="AE404" i="16"/>
  <c r="H402" i="16"/>
  <c r="AE402" i="16"/>
  <c r="AG402" i="16"/>
  <c r="AC402" i="16"/>
  <c r="H400" i="16"/>
  <c r="AE400" i="16"/>
  <c r="AG400" i="16"/>
  <c r="AC400" i="16"/>
  <c r="H398" i="16"/>
  <c r="AE398" i="16"/>
  <c r="AG398" i="16"/>
  <c r="AC398" i="16"/>
  <c r="H396" i="16"/>
  <c r="AE396" i="16"/>
  <c r="AG396" i="16"/>
  <c r="AC396" i="16"/>
  <c r="H394" i="16"/>
  <c r="AG394" i="16"/>
  <c r="AC394" i="16"/>
  <c r="AE394" i="16"/>
  <c r="H392" i="16"/>
  <c r="AG392" i="16"/>
  <c r="AC392" i="16"/>
  <c r="AE392" i="16"/>
  <c r="H390" i="16"/>
  <c r="AG390" i="16"/>
  <c r="AC390" i="16"/>
  <c r="AE390" i="16"/>
  <c r="H388" i="16"/>
  <c r="AG388" i="16"/>
  <c r="AC388" i="16"/>
  <c r="AE388" i="16"/>
  <c r="H386" i="16"/>
  <c r="AE386" i="16"/>
  <c r="AG386" i="16"/>
  <c r="AC386" i="16"/>
  <c r="H384" i="16"/>
  <c r="AE384" i="16"/>
  <c r="AG384" i="16"/>
  <c r="AC384" i="16"/>
  <c r="H382" i="16"/>
  <c r="AE382" i="16"/>
  <c r="AG382" i="16"/>
  <c r="AC382" i="16"/>
  <c r="H380" i="16"/>
  <c r="AG380" i="16"/>
  <c r="AC380" i="16"/>
  <c r="AE380" i="16"/>
  <c r="H378" i="16"/>
  <c r="AG378" i="16"/>
  <c r="AC378" i="16"/>
  <c r="AE378" i="16"/>
  <c r="H376" i="16"/>
  <c r="AE376" i="16"/>
  <c r="AG376" i="16"/>
  <c r="AC376" i="16"/>
  <c r="H374" i="16"/>
  <c r="AE374" i="16"/>
  <c r="AG374" i="16"/>
  <c r="AC374" i="16"/>
  <c r="H372" i="16"/>
  <c r="AE372" i="16"/>
  <c r="AG372" i="16"/>
  <c r="AC372" i="16"/>
  <c r="H370" i="16"/>
  <c r="AG370" i="16"/>
  <c r="AC370" i="16"/>
  <c r="AE370" i="16"/>
  <c r="H368" i="16"/>
  <c r="AG368" i="16"/>
  <c r="AC368" i="16"/>
  <c r="AE368" i="16"/>
  <c r="H366" i="16"/>
  <c r="AE366" i="16"/>
  <c r="AG366" i="16"/>
  <c r="AC366" i="16"/>
  <c r="H364" i="16"/>
  <c r="AG364" i="16"/>
  <c r="AC364" i="16"/>
  <c r="AE364" i="16"/>
  <c r="H362" i="16"/>
  <c r="AE362" i="16"/>
  <c r="AG362" i="16"/>
  <c r="AC362" i="16"/>
  <c r="H360" i="16"/>
  <c r="AG360" i="16"/>
  <c r="AC360" i="16"/>
  <c r="AE360" i="16"/>
  <c r="H358" i="16"/>
  <c r="AE358" i="16"/>
  <c r="AG358" i="16"/>
  <c r="AC358" i="16"/>
  <c r="H356" i="16"/>
  <c r="AE356" i="16"/>
  <c r="AG356" i="16"/>
  <c r="AC356" i="16"/>
  <c r="H354" i="16"/>
  <c r="AE354" i="16"/>
  <c r="AG354" i="16"/>
  <c r="AC354" i="16"/>
  <c r="H352" i="16"/>
  <c r="AG352" i="16"/>
  <c r="AC352" i="16"/>
  <c r="AE352" i="16"/>
  <c r="H350" i="16"/>
  <c r="AG350" i="16"/>
  <c r="AC350" i="16"/>
  <c r="AE350" i="16"/>
  <c r="H348" i="16"/>
  <c r="AE348" i="16"/>
  <c r="AG348" i="16"/>
  <c r="AC348" i="16"/>
  <c r="H346" i="16"/>
  <c r="AE346" i="16"/>
  <c r="AG346" i="16"/>
  <c r="AC346" i="16"/>
  <c r="H344" i="16"/>
  <c r="AG344" i="16"/>
  <c r="AC344" i="16"/>
  <c r="AE344" i="16"/>
  <c r="H342" i="16"/>
  <c r="AE342" i="16"/>
  <c r="AG342" i="16"/>
  <c r="AC342" i="16"/>
  <c r="H340" i="16"/>
  <c r="AE340" i="16"/>
  <c r="AG340" i="16"/>
  <c r="AC340" i="16"/>
  <c r="H338" i="16"/>
  <c r="AG338" i="16"/>
  <c r="AC338" i="16"/>
  <c r="AE338" i="16"/>
  <c r="H336" i="16"/>
  <c r="AG336" i="16"/>
  <c r="AC336" i="16"/>
  <c r="AE336" i="16"/>
  <c r="H334" i="16"/>
  <c r="AG334" i="16"/>
  <c r="AC334" i="16"/>
  <c r="AE334" i="16"/>
  <c r="H332" i="16"/>
  <c r="AE332" i="16"/>
  <c r="AG332" i="16"/>
  <c r="AC332" i="16"/>
  <c r="H330" i="16"/>
  <c r="AG330" i="16"/>
  <c r="AC330" i="16"/>
  <c r="AE330" i="16"/>
  <c r="H328" i="16"/>
  <c r="AG328" i="16"/>
  <c r="AC328" i="16"/>
  <c r="AE328" i="16"/>
  <c r="H326" i="16"/>
  <c r="AG326" i="16"/>
  <c r="AC326" i="16"/>
  <c r="AE326" i="16"/>
  <c r="H324" i="16"/>
  <c r="AG324" i="16"/>
  <c r="AC324" i="16"/>
  <c r="AE324" i="16"/>
  <c r="H322" i="16"/>
  <c r="AE322" i="16"/>
  <c r="AG322" i="16"/>
  <c r="AC322" i="16"/>
  <c r="H320" i="16"/>
  <c r="AE320" i="16"/>
  <c r="AG320" i="16"/>
  <c r="AC320" i="16"/>
  <c r="H318" i="16"/>
  <c r="AG318" i="16"/>
  <c r="AC318" i="16"/>
  <c r="AE318" i="16"/>
  <c r="H316" i="16"/>
  <c r="AE316" i="16"/>
  <c r="AG316" i="16"/>
  <c r="AC316" i="16"/>
  <c r="H314" i="16"/>
  <c r="AE314" i="16"/>
  <c r="AG314" i="16"/>
  <c r="AC314" i="16"/>
  <c r="H312" i="16"/>
  <c r="AE312" i="16"/>
  <c r="AG312" i="16"/>
  <c r="AC312" i="16"/>
  <c r="H310" i="16"/>
  <c r="AE310" i="16"/>
  <c r="AG310" i="16"/>
  <c r="AC310" i="16"/>
  <c r="H308" i="16"/>
  <c r="AG308" i="16"/>
  <c r="AC308" i="16"/>
  <c r="AE308" i="16"/>
  <c r="H306" i="16"/>
  <c r="AG306" i="16"/>
  <c r="AC306" i="16"/>
  <c r="AE306" i="16"/>
  <c r="H304" i="16"/>
  <c r="AE304" i="16"/>
  <c r="AG304" i="16"/>
  <c r="AC304" i="16"/>
  <c r="H302" i="16"/>
  <c r="AG302" i="16"/>
  <c r="AC302" i="16"/>
  <c r="AE302" i="16"/>
  <c r="H300" i="16"/>
  <c r="AG300" i="16"/>
  <c r="AC300" i="16"/>
  <c r="AE300" i="16"/>
  <c r="H298" i="16"/>
  <c r="AG298" i="16"/>
  <c r="AC298" i="16"/>
  <c r="AE298" i="16"/>
  <c r="H296" i="16"/>
  <c r="AG296" i="16"/>
  <c r="AC296" i="16"/>
  <c r="AE296" i="16"/>
  <c r="H294" i="16"/>
  <c r="AE294" i="16"/>
  <c r="AG294" i="16"/>
  <c r="AC294" i="16"/>
  <c r="H292" i="16"/>
  <c r="AG292" i="16"/>
  <c r="AC292" i="16"/>
  <c r="AE292" i="16"/>
  <c r="H290" i="16"/>
  <c r="AG290" i="16"/>
  <c r="AC290" i="16"/>
  <c r="AE290" i="16"/>
  <c r="H288" i="16"/>
  <c r="AE288" i="16"/>
  <c r="AG288" i="16"/>
  <c r="AC288" i="16"/>
  <c r="H286" i="16"/>
  <c r="AE286" i="16"/>
  <c r="AG286" i="16"/>
  <c r="AC286" i="16"/>
  <c r="H284" i="16"/>
  <c r="AE284" i="16"/>
  <c r="AG284" i="16"/>
  <c r="AC284" i="16"/>
  <c r="H282" i="16"/>
  <c r="AE282" i="16"/>
  <c r="AG282" i="16"/>
  <c r="AC282" i="16"/>
  <c r="H280" i="16"/>
  <c r="AE280" i="16"/>
  <c r="AG280" i="16"/>
  <c r="AC280" i="16"/>
  <c r="H278" i="16"/>
  <c r="AG278" i="16"/>
  <c r="AC278" i="16"/>
  <c r="AE278" i="16"/>
  <c r="H276" i="16"/>
  <c r="AG276" i="16"/>
  <c r="AC276" i="16"/>
  <c r="AE276" i="16"/>
  <c r="H274" i="16"/>
  <c r="AG274" i="16"/>
  <c r="AC274" i="16"/>
  <c r="AE274" i="16"/>
  <c r="H272" i="16"/>
  <c r="AE272" i="16"/>
  <c r="AG272" i="16"/>
  <c r="AC272" i="16"/>
  <c r="H270" i="16"/>
  <c r="AE270" i="16"/>
  <c r="AG270" i="16"/>
  <c r="AC270" i="16"/>
  <c r="H268" i="16"/>
  <c r="AE268" i="16"/>
  <c r="AG268" i="16"/>
  <c r="AC268" i="16"/>
  <c r="H266" i="16"/>
  <c r="AE266" i="16"/>
  <c r="AG266" i="16"/>
  <c r="AC266" i="16"/>
  <c r="H264" i="16"/>
  <c r="AE264" i="16"/>
  <c r="AG264" i="16"/>
  <c r="AC264" i="16"/>
  <c r="H262" i="16"/>
  <c r="AE262" i="16"/>
  <c r="AG262" i="16"/>
  <c r="AC262" i="16"/>
  <c r="H260" i="16"/>
  <c r="AE260" i="16"/>
  <c r="AG260" i="16"/>
  <c r="AC260" i="16"/>
  <c r="H258" i="16"/>
  <c r="AE258" i="16"/>
  <c r="AG258" i="16"/>
  <c r="AC258" i="16"/>
  <c r="H256" i="16"/>
  <c r="AE256" i="16"/>
  <c r="AG256" i="16"/>
  <c r="AC256" i="16"/>
  <c r="H254" i="16"/>
  <c r="AE254" i="16"/>
  <c r="AG254" i="16"/>
  <c r="AC254" i="16"/>
  <c r="H252" i="16"/>
  <c r="AE252" i="16"/>
  <c r="AG252" i="16"/>
  <c r="AC252" i="16"/>
  <c r="H250" i="16"/>
  <c r="AE250" i="16"/>
  <c r="AG250" i="16"/>
  <c r="AC250" i="16"/>
  <c r="H248" i="16"/>
  <c r="AE248" i="16"/>
  <c r="AG248" i="16"/>
  <c r="AC248" i="16"/>
  <c r="H246" i="16"/>
  <c r="AE246" i="16"/>
  <c r="AG246" i="16"/>
  <c r="AC246" i="16"/>
  <c r="H244" i="16"/>
  <c r="AE244" i="16"/>
  <c r="AG244" i="16"/>
  <c r="AC244" i="16"/>
  <c r="H242" i="16"/>
  <c r="AE242" i="16"/>
  <c r="AG242" i="16"/>
  <c r="AC242" i="16"/>
  <c r="H240" i="16"/>
  <c r="AE240" i="16"/>
  <c r="AG240" i="16"/>
  <c r="AC240" i="16"/>
  <c r="H238" i="16"/>
  <c r="AE238" i="16"/>
  <c r="AG238" i="16"/>
  <c r="AC238" i="16"/>
  <c r="H236" i="16"/>
  <c r="AE236" i="16"/>
  <c r="AG236" i="16"/>
  <c r="AC236" i="16"/>
  <c r="H234" i="16"/>
  <c r="AE234" i="16"/>
  <c r="AG234" i="16"/>
  <c r="AC234" i="16"/>
  <c r="H232" i="16"/>
  <c r="AE232" i="16"/>
  <c r="AG232" i="16"/>
  <c r="AC232" i="16"/>
  <c r="H230" i="16"/>
  <c r="AE230" i="16"/>
  <c r="AG230" i="16"/>
  <c r="AC230" i="16"/>
  <c r="H228" i="16"/>
  <c r="AE228" i="16"/>
  <c r="AG228" i="16"/>
  <c r="AC228" i="16"/>
  <c r="H226" i="16"/>
  <c r="AE226" i="16"/>
  <c r="AG226" i="16"/>
  <c r="AC226" i="16"/>
  <c r="H224" i="16"/>
  <c r="AG224" i="16"/>
  <c r="AC224" i="16"/>
  <c r="AE224" i="16"/>
  <c r="H222" i="16"/>
  <c r="AG222" i="16"/>
  <c r="AC222" i="16"/>
  <c r="AE222" i="16"/>
  <c r="H220" i="16"/>
  <c r="AG220" i="16"/>
  <c r="AC220" i="16"/>
  <c r="AE220" i="16"/>
  <c r="H218" i="16"/>
  <c r="AG218" i="16"/>
  <c r="AC218" i="16"/>
  <c r="AE218" i="16"/>
  <c r="H216" i="16"/>
  <c r="AG216" i="16"/>
  <c r="AC216" i="16"/>
  <c r="AE216" i="16"/>
  <c r="H214" i="16"/>
  <c r="AG214" i="16"/>
  <c r="AC214" i="16"/>
  <c r="AE214" i="16"/>
  <c r="H212" i="16"/>
  <c r="AG212" i="16"/>
  <c r="AC212" i="16"/>
  <c r="AE212" i="16"/>
  <c r="H210" i="16"/>
  <c r="AG210" i="16"/>
  <c r="AC210" i="16"/>
  <c r="AE210" i="16"/>
  <c r="H208" i="16"/>
  <c r="AG208" i="16"/>
  <c r="AC208" i="16"/>
  <c r="AE208" i="16"/>
  <c r="H206" i="16"/>
  <c r="AG206" i="16"/>
  <c r="AC206" i="16"/>
  <c r="AE206" i="16"/>
  <c r="H204" i="16"/>
  <c r="AG204" i="16"/>
  <c r="AC204" i="16"/>
  <c r="AE204" i="16"/>
  <c r="H202" i="16"/>
  <c r="AG202" i="16"/>
  <c r="AC202" i="16"/>
  <c r="AE202" i="16"/>
  <c r="H200" i="16"/>
  <c r="AG200" i="16"/>
  <c r="AC200" i="16"/>
  <c r="AE200" i="16"/>
  <c r="H198" i="16"/>
  <c r="AG198" i="16"/>
  <c r="AC198" i="16"/>
  <c r="AE198" i="16"/>
  <c r="H196" i="16"/>
  <c r="AG196" i="16"/>
  <c r="AC196" i="16"/>
  <c r="AE196" i="16"/>
  <c r="H194" i="16"/>
  <c r="AG194" i="16"/>
  <c r="AC194" i="16"/>
  <c r="AE194" i="16"/>
  <c r="H192" i="16"/>
  <c r="AG192" i="16"/>
  <c r="AC192" i="16"/>
  <c r="AE192" i="16"/>
  <c r="H190" i="16"/>
  <c r="AG190" i="16"/>
  <c r="AC190" i="16"/>
  <c r="AE190" i="16"/>
  <c r="H188" i="16"/>
  <c r="AG188" i="16"/>
  <c r="AC188" i="16"/>
  <c r="AE188" i="16"/>
  <c r="H186" i="16"/>
  <c r="AG186" i="16"/>
  <c r="AC186" i="16"/>
  <c r="AE186" i="16"/>
  <c r="H184" i="16"/>
  <c r="AG184" i="16"/>
  <c r="AC184" i="16"/>
  <c r="AE184" i="16"/>
  <c r="H182" i="16"/>
  <c r="AG182" i="16"/>
  <c r="AC182" i="16"/>
  <c r="AE182" i="16"/>
  <c r="H180" i="16"/>
  <c r="AG180" i="16"/>
  <c r="AC180" i="16"/>
  <c r="AE180" i="16"/>
  <c r="H178" i="16"/>
  <c r="AG178" i="16"/>
  <c r="AC178" i="16"/>
  <c r="AE178" i="16"/>
  <c r="H176" i="16"/>
  <c r="AG176" i="16"/>
  <c r="AC176" i="16"/>
  <c r="AE176" i="16"/>
  <c r="H174" i="16"/>
  <c r="AG174" i="16"/>
  <c r="AC174" i="16"/>
  <c r="AE174" i="16"/>
  <c r="H172" i="16"/>
  <c r="AG172" i="16"/>
  <c r="AC172" i="16"/>
  <c r="AE172" i="16"/>
  <c r="H170" i="16"/>
  <c r="AG170" i="16"/>
  <c r="AC170" i="16"/>
  <c r="AE170" i="16"/>
  <c r="H168" i="16"/>
  <c r="AG168" i="16"/>
  <c r="AC168" i="16"/>
  <c r="AE168" i="16"/>
  <c r="H166" i="16"/>
  <c r="AG166" i="16"/>
  <c r="AC166" i="16"/>
  <c r="AE166" i="16"/>
  <c r="H164" i="16"/>
  <c r="AG164" i="16"/>
  <c r="AC164" i="16"/>
  <c r="AE164" i="16"/>
  <c r="H162" i="16"/>
  <c r="AG162" i="16"/>
  <c r="AC162" i="16"/>
  <c r="AE162" i="16"/>
  <c r="H160" i="16"/>
  <c r="AG160" i="16"/>
  <c r="AC160" i="16"/>
  <c r="AE160" i="16"/>
  <c r="H158" i="16"/>
  <c r="AG158" i="16"/>
  <c r="AC158" i="16"/>
  <c r="AE158" i="16"/>
  <c r="H156" i="16"/>
  <c r="AG156" i="16"/>
  <c r="AC156" i="16"/>
  <c r="AE156" i="16"/>
  <c r="H154" i="16"/>
  <c r="AG154" i="16"/>
  <c r="AC154" i="16"/>
  <c r="AE154" i="16"/>
  <c r="H152" i="16"/>
  <c r="AG152" i="16"/>
  <c r="AC152" i="16"/>
  <c r="AE152" i="16"/>
  <c r="H150" i="16"/>
  <c r="AG150" i="16"/>
  <c r="AC150" i="16"/>
  <c r="AE150" i="16"/>
  <c r="H148" i="16"/>
  <c r="AG148" i="16"/>
  <c r="AC148" i="16"/>
  <c r="AE148" i="16"/>
  <c r="H146" i="16"/>
  <c r="AG146" i="16"/>
  <c r="AC146" i="16"/>
  <c r="AE146" i="16"/>
  <c r="H144" i="16"/>
  <c r="AG144" i="16"/>
  <c r="AC144" i="16"/>
  <c r="AE144" i="16"/>
  <c r="H142" i="16"/>
  <c r="AG142" i="16"/>
  <c r="AC142" i="16"/>
  <c r="AE142" i="16"/>
  <c r="H140" i="16"/>
  <c r="AG140" i="16"/>
  <c r="AC140" i="16"/>
  <c r="AE140" i="16"/>
  <c r="H138" i="16"/>
  <c r="AG138" i="16"/>
  <c r="AC138" i="16"/>
  <c r="AE138" i="16"/>
  <c r="H136" i="16"/>
  <c r="AG136" i="16"/>
  <c r="AC136" i="16"/>
  <c r="AE136" i="16"/>
  <c r="H134" i="16"/>
  <c r="AG134" i="16"/>
  <c r="AC134" i="16"/>
  <c r="AE134" i="16"/>
  <c r="H132" i="16"/>
  <c r="AG132" i="16"/>
  <c r="AC132" i="16"/>
  <c r="AE132" i="16"/>
  <c r="H130" i="16"/>
  <c r="AG130" i="16"/>
  <c r="AC130" i="16"/>
  <c r="AE130" i="16"/>
  <c r="H128" i="16"/>
  <c r="AG128" i="16"/>
  <c r="AC128" i="16"/>
  <c r="AE128" i="16"/>
  <c r="H126" i="16"/>
  <c r="AG126" i="16"/>
  <c r="AC126" i="16"/>
  <c r="AE126" i="16"/>
  <c r="H124" i="16"/>
  <c r="AG124" i="16"/>
  <c r="AC124" i="16"/>
  <c r="AE124" i="16"/>
  <c r="H122" i="16"/>
  <c r="AG122" i="16"/>
  <c r="AC122" i="16"/>
  <c r="AE122" i="16"/>
  <c r="H120" i="16"/>
  <c r="AG120" i="16"/>
  <c r="AC120" i="16"/>
  <c r="AE120" i="16"/>
  <c r="H118" i="16"/>
  <c r="AG118" i="16"/>
  <c r="AC118" i="16"/>
  <c r="AE118" i="16"/>
  <c r="H116" i="16"/>
  <c r="AG116" i="16"/>
  <c r="AC116" i="16"/>
  <c r="AE116" i="16"/>
  <c r="H114" i="16"/>
  <c r="AG114" i="16"/>
  <c r="AC114" i="16"/>
  <c r="AE114" i="16"/>
  <c r="H112" i="16"/>
  <c r="AG112" i="16"/>
  <c r="AC112" i="16"/>
  <c r="AE112" i="16"/>
  <c r="H110" i="16"/>
  <c r="AG110" i="16"/>
  <c r="AC110" i="16"/>
  <c r="AE110" i="16"/>
  <c r="H108" i="16"/>
  <c r="AG108" i="16"/>
  <c r="AC108" i="16"/>
  <c r="AE108" i="16"/>
  <c r="H106" i="16"/>
  <c r="AG106" i="16"/>
  <c r="AC106" i="16"/>
  <c r="AE106" i="16"/>
  <c r="H104" i="16"/>
  <c r="AG104" i="16"/>
  <c r="AC104" i="16"/>
  <c r="AE104" i="16"/>
  <c r="H102" i="16"/>
  <c r="AG102" i="16"/>
  <c r="AC102" i="16"/>
  <c r="AE102" i="16"/>
  <c r="H100" i="16"/>
  <c r="AG100" i="16"/>
  <c r="AC100" i="16"/>
  <c r="AE100" i="16"/>
  <c r="H98" i="16"/>
  <c r="AG98" i="16"/>
  <c r="AC98" i="16"/>
  <c r="AE98" i="16"/>
  <c r="H96" i="16"/>
  <c r="AG96" i="16"/>
  <c r="AC96" i="16"/>
  <c r="AE96" i="16"/>
  <c r="H94" i="16"/>
  <c r="AG94" i="16"/>
  <c r="AC94" i="16"/>
  <c r="AE94" i="16"/>
  <c r="H92" i="16"/>
  <c r="AG92" i="16"/>
  <c r="AC92" i="16"/>
  <c r="AE92" i="16"/>
  <c r="H90" i="16"/>
  <c r="AG90" i="16"/>
  <c r="AC90" i="16"/>
  <c r="AE90" i="16"/>
  <c r="H88" i="16"/>
  <c r="AG88" i="16"/>
  <c r="AC88" i="16"/>
  <c r="AE88" i="16"/>
  <c r="H86" i="16"/>
  <c r="AG86" i="16"/>
  <c r="AC86" i="16"/>
  <c r="AE86" i="16"/>
  <c r="H84" i="16"/>
  <c r="AG84" i="16"/>
  <c r="AC84" i="16"/>
  <c r="AE84" i="16"/>
  <c r="H82" i="16"/>
  <c r="AG82" i="16"/>
  <c r="AC82" i="16"/>
  <c r="AE82" i="16"/>
  <c r="H80" i="16"/>
  <c r="AG80" i="16"/>
  <c r="AC80" i="16"/>
  <c r="AE80" i="16"/>
  <c r="H78" i="16"/>
  <c r="AE78" i="16"/>
  <c r="AG78" i="16"/>
  <c r="AC78" i="16"/>
  <c r="H76" i="16"/>
  <c r="AG76" i="16"/>
  <c r="AC76" i="16"/>
  <c r="AE76" i="16"/>
  <c r="H74" i="16"/>
  <c r="AE74" i="16"/>
  <c r="AG74" i="16"/>
  <c r="AC74" i="16"/>
  <c r="H72" i="16"/>
  <c r="AE72" i="16"/>
  <c r="AG72" i="16"/>
  <c r="AC72" i="16"/>
  <c r="H70" i="16"/>
  <c r="AE70" i="16"/>
  <c r="AG70" i="16"/>
  <c r="AC70" i="16"/>
  <c r="H68" i="16"/>
  <c r="AE68" i="16"/>
  <c r="AG68" i="16"/>
  <c r="AC68" i="16"/>
  <c r="H66" i="16"/>
  <c r="AE66" i="16"/>
  <c r="AG66" i="16"/>
  <c r="AC66" i="16"/>
  <c r="H64" i="16"/>
  <c r="AE64" i="16"/>
  <c r="AG64" i="16"/>
  <c r="AC64" i="16"/>
  <c r="H62" i="16"/>
  <c r="AG62" i="16"/>
  <c r="AC62" i="16"/>
  <c r="AE62" i="16"/>
  <c r="H60" i="16"/>
  <c r="AG60" i="16"/>
  <c r="AC60" i="16"/>
  <c r="AE60" i="16"/>
  <c r="H58" i="16"/>
  <c r="AE58" i="16"/>
  <c r="AG58" i="16"/>
  <c r="AC58" i="16"/>
  <c r="H56" i="16"/>
  <c r="AG56" i="16"/>
  <c r="AC56" i="16"/>
  <c r="AE56" i="16"/>
  <c r="H54" i="16"/>
  <c r="AG54" i="16"/>
  <c r="AC54" i="16"/>
  <c r="AE54" i="16"/>
  <c r="H52" i="16"/>
  <c r="AG52" i="16"/>
  <c r="AC52" i="16"/>
  <c r="AE52" i="16"/>
  <c r="H50" i="16"/>
  <c r="AG50" i="16"/>
  <c r="AC50" i="16"/>
  <c r="AE50" i="16"/>
  <c r="H48" i="16"/>
  <c r="AG48" i="16"/>
  <c r="AC48" i="16"/>
  <c r="AE48" i="16"/>
  <c r="H46" i="16"/>
  <c r="AG46" i="16"/>
  <c r="AC46" i="16"/>
  <c r="AE46" i="16"/>
  <c r="H43" i="16"/>
  <c r="AG43" i="16"/>
  <c r="AC43" i="16"/>
  <c r="AE43" i="16"/>
  <c r="H41" i="16"/>
  <c r="AE41" i="16"/>
  <c r="AG41" i="16"/>
  <c r="AC41" i="16"/>
  <c r="H39" i="16"/>
  <c r="AE39" i="16"/>
  <c r="AG39" i="16"/>
  <c r="AC39" i="16"/>
  <c r="H37" i="16"/>
  <c r="AE37" i="16"/>
  <c r="AG37" i="16"/>
  <c r="AC37" i="16"/>
  <c r="H35" i="16"/>
  <c r="AG35" i="16"/>
  <c r="AC35" i="16"/>
  <c r="AE35" i="16"/>
  <c r="H33" i="16"/>
  <c r="AE33" i="16"/>
  <c r="AC33" i="16"/>
  <c r="AG33" i="16"/>
  <c r="H31" i="16"/>
  <c r="AG31" i="16"/>
  <c r="AC31" i="16"/>
  <c r="AE31" i="16"/>
  <c r="H29" i="16"/>
  <c r="AE29" i="16"/>
  <c r="AG29" i="16"/>
  <c r="AC29" i="16"/>
  <c r="H27" i="16"/>
  <c r="AG27" i="16"/>
  <c r="AC27" i="16"/>
  <c r="AE27" i="16"/>
  <c r="H25" i="16"/>
  <c r="AG25" i="16"/>
  <c r="AC25" i="16"/>
  <c r="AE25" i="16"/>
  <c r="H23" i="16"/>
  <c r="AE23" i="16"/>
  <c r="AG23" i="16"/>
  <c r="AC23" i="16"/>
  <c r="H21" i="16"/>
  <c r="AE21" i="16"/>
  <c r="AG21" i="16"/>
  <c r="AC21" i="16"/>
  <c r="H19" i="16"/>
  <c r="AG19" i="16"/>
  <c r="AC19" i="16"/>
  <c r="AE19" i="16"/>
  <c r="H17" i="16"/>
  <c r="AG17" i="16"/>
  <c r="AC17" i="16"/>
  <c r="AE17" i="16"/>
  <c r="H15" i="16"/>
  <c r="AE15" i="16"/>
  <c r="AG15" i="16"/>
  <c r="AC15" i="16"/>
  <c r="H13" i="16"/>
  <c r="AC13" i="16"/>
  <c r="AG13" i="16"/>
  <c r="AE13" i="16"/>
  <c r="BT1125" i="16"/>
  <c r="BT1123" i="16"/>
  <c r="BD1123" i="16"/>
  <c r="BT1121" i="16"/>
  <c r="BT1119" i="16"/>
  <c r="BD1119" i="16"/>
  <c r="BT1117" i="16"/>
  <c r="BT1115" i="16"/>
  <c r="BD1115" i="16"/>
  <c r="BT1113" i="16"/>
  <c r="BT1111" i="16"/>
  <c r="BD1111" i="16"/>
  <c r="BT1109" i="16"/>
  <c r="BT1107" i="16"/>
  <c r="BD1107" i="16"/>
  <c r="BT1105" i="16"/>
  <c r="BD1103" i="16"/>
  <c r="BT1103" i="16"/>
  <c r="BT1101" i="16"/>
  <c r="BD1099" i="16"/>
  <c r="BT1099" i="16"/>
  <c r="BT1097" i="16"/>
  <c r="BD1095" i="16"/>
  <c r="BT1095" i="16"/>
  <c r="BT1093" i="16"/>
  <c r="BD1091" i="16"/>
  <c r="BT1091" i="16"/>
  <c r="BT1089" i="16"/>
  <c r="BD1087" i="16"/>
  <c r="BT1087" i="16"/>
  <c r="BT1085" i="16"/>
  <c r="BD1083" i="16"/>
  <c r="BT1083" i="16"/>
  <c r="BT1081" i="16"/>
  <c r="BD1079" i="16"/>
  <c r="BT1079" i="16"/>
  <c r="BT1077" i="16"/>
  <c r="BD1075" i="16"/>
  <c r="BT1075" i="16"/>
  <c r="BT1073" i="16"/>
  <c r="BD1071" i="16"/>
  <c r="BT1071" i="16"/>
  <c r="BT1069" i="16"/>
  <c r="BD1067" i="16"/>
  <c r="BT1067" i="16"/>
  <c r="BT1065" i="16"/>
  <c r="BD1063" i="16"/>
  <c r="BT1063" i="16"/>
  <c r="BD1061" i="16"/>
  <c r="BT1061" i="16"/>
  <c r="BT1059" i="16"/>
  <c r="BT1057" i="16"/>
  <c r="BD1055" i="16"/>
  <c r="BT1055" i="16"/>
  <c r="BD1053" i="16"/>
  <c r="BT1053" i="16"/>
  <c r="BD1051" i="16"/>
  <c r="BT1051" i="16"/>
  <c r="BD1049" i="16"/>
  <c r="BT1049" i="16"/>
  <c r="BD1047" i="16"/>
  <c r="BT1047" i="16"/>
  <c r="BT1045" i="16"/>
  <c r="BT1043" i="16"/>
  <c r="BT1041" i="16"/>
  <c r="BT1039" i="16"/>
  <c r="BT1037" i="16"/>
  <c r="BD1035" i="16"/>
  <c r="BT1035" i="16"/>
  <c r="BT1033" i="16"/>
  <c r="BD1031" i="16"/>
  <c r="BT1031" i="16"/>
  <c r="BT1029" i="16"/>
  <c r="BD1027" i="16"/>
  <c r="BT1027" i="16"/>
  <c r="BT1025" i="16"/>
  <c r="BD1023" i="16"/>
  <c r="BT1023" i="16"/>
  <c r="BT1021" i="16"/>
  <c r="BD1019" i="16"/>
  <c r="BT1019" i="16"/>
  <c r="BT1017" i="16"/>
  <c r="BD1015" i="16"/>
  <c r="BT1015" i="16"/>
  <c r="BT1013" i="16"/>
  <c r="BD1011" i="16"/>
  <c r="BT1011" i="16"/>
  <c r="BT1009" i="16"/>
  <c r="BD1007" i="16"/>
  <c r="BT1007" i="16"/>
  <c r="BT1005" i="16"/>
  <c r="BD1003" i="16"/>
  <c r="BT1003" i="16"/>
  <c r="BD1001" i="16"/>
  <c r="BT1001" i="16"/>
  <c r="BT999" i="16"/>
  <c r="BD997" i="16"/>
  <c r="BT997" i="16"/>
  <c r="BT995" i="16"/>
  <c r="BD993" i="16"/>
  <c r="BT993" i="16"/>
  <c r="BT991" i="16"/>
  <c r="BD989" i="16"/>
  <c r="BT989" i="16"/>
  <c r="AN987" i="16"/>
  <c r="BD985" i="16"/>
  <c r="BT985" i="16"/>
  <c r="BT983" i="16"/>
  <c r="BD981" i="16"/>
  <c r="BT981" i="16"/>
  <c r="BT979" i="16"/>
  <c r="BD977" i="16"/>
  <c r="BT977" i="16"/>
  <c r="BT975" i="16"/>
  <c r="BD973" i="16"/>
  <c r="BT973" i="16"/>
  <c r="BT971" i="16"/>
  <c r="BD969" i="16"/>
  <c r="BT969" i="16"/>
  <c r="BT967" i="16"/>
  <c r="BD965" i="16"/>
  <c r="BT965" i="16"/>
  <c r="BT963" i="16"/>
  <c r="BD961" i="16"/>
  <c r="BT961" i="16"/>
  <c r="BT959" i="16"/>
  <c r="AN957" i="16"/>
  <c r="BD957" i="16"/>
  <c r="BT955" i="16"/>
  <c r="BD953" i="16"/>
  <c r="BT953" i="16"/>
  <c r="BT951" i="16"/>
  <c r="BT949" i="16"/>
  <c r="BT947" i="16"/>
  <c r="BT945" i="16"/>
  <c r="BT943" i="16"/>
  <c r="AN941" i="16"/>
  <c r="BT939" i="16"/>
  <c r="AN937" i="16"/>
  <c r="BT935" i="16"/>
  <c r="BD933" i="16"/>
  <c r="BT933" i="16"/>
  <c r="BT931" i="16"/>
  <c r="BD929" i="16"/>
  <c r="BT929" i="16"/>
  <c r="BT927" i="16"/>
  <c r="AN925" i="16"/>
  <c r="BT923" i="16"/>
  <c r="BT921" i="16"/>
  <c r="BT919" i="16"/>
  <c r="BT917" i="16"/>
  <c r="BT915" i="16"/>
  <c r="BT913" i="16"/>
  <c r="BT911" i="16"/>
  <c r="BT909" i="16"/>
  <c r="BT907" i="16"/>
  <c r="BT905" i="16"/>
  <c r="BT903" i="16"/>
  <c r="BT901" i="16"/>
  <c r="BT899" i="16"/>
  <c r="BT897" i="16"/>
  <c r="BD895" i="16"/>
  <c r="BT895" i="16"/>
  <c r="BT893" i="16"/>
  <c r="BD891" i="16"/>
  <c r="BT891" i="16"/>
  <c r="BT889" i="16"/>
  <c r="BT887" i="16"/>
  <c r="BT885" i="16"/>
  <c r="BD883" i="16"/>
  <c r="BT883" i="16"/>
  <c r="BT881" i="16"/>
  <c r="BT879" i="16"/>
  <c r="BT877" i="16"/>
  <c r="BT875" i="16"/>
  <c r="BT873" i="16"/>
  <c r="BT871" i="16"/>
  <c r="BT869" i="16"/>
  <c r="BT867" i="16"/>
  <c r="BT865" i="16"/>
  <c r="BT863" i="16"/>
  <c r="BT861" i="16"/>
  <c r="BT859" i="16"/>
  <c r="BD857" i="16"/>
  <c r="BD855" i="16"/>
  <c r="BD853" i="16"/>
  <c r="BT851" i="16"/>
  <c r="BD849" i="16"/>
  <c r="BT847" i="16"/>
  <c r="BD845" i="16"/>
  <c r="BT843" i="16"/>
  <c r="BT841" i="16"/>
  <c r="BT839" i="16"/>
  <c r="BD837" i="16"/>
  <c r="BT1124" i="16"/>
  <c r="BT1122" i="16"/>
  <c r="BT1120" i="16"/>
  <c r="BT1118" i="16"/>
  <c r="BD1114" i="16"/>
  <c r="AN1114" i="16"/>
  <c r="BD1112" i="16"/>
  <c r="AN1112" i="16"/>
  <c r="BT1108" i="16"/>
  <c r="BD1104" i="16"/>
  <c r="AN1104" i="16"/>
  <c r="BT1100" i="16"/>
  <c r="BT1098" i="16"/>
  <c r="BT1096" i="16"/>
  <c r="BT1094" i="16"/>
  <c r="AN1086" i="16"/>
  <c r="BD1086" i="16"/>
  <c r="BT1082" i="16"/>
  <c r="BT1080" i="16"/>
  <c r="BD1066" i="16"/>
  <c r="BT1066" i="16"/>
  <c r="AN1062" i="16"/>
  <c r="BD1062" i="16"/>
  <c r="AN1060" i="16"/>
  <c r="BD1060" i="16"/>
  <c r="AY1126" i="16"/>
  <c r="BD836" i="16"/>
  <c r="BT836" i="16"/>
  <c r="BO1126" i="16"/>
  <c r="AL1126" i="16"/>
  <c r="BT1116" i="16"/>
  <c r="BD1110" i="16"/>
  <c r="AN1110" i="16"/>
  <c r="BT1106" i="16"/>
  <c r="BD1102" i="16"/>
  <c r="AN1102" i="16"/>
  <c r="BT1092" i="16"/>
  <c r="AN1090" i="16"/>
  <c r="BD1090" i="16"/>
  <c r="BT1088" i="16"/>
  <c r="AN1084" i="16"/>
  <c r="BD1084" i="16"/>
  <c r="BT1078" i="16"/>
  <c r="AN1076" i="16"/>
  <c r="BD1076" i="16"/>
  <c r="BT1074" i="16"/>
  <c r="AN1072" i="16"/>
  <c r="BD1072" i="16"/>
  <c r="BT1070" i="16"/>
  <c r="AN1068" i="16"/>
  <c r="BD1068" i="16"/>
  <c r="BT1064" i="16"/>
  <c r="AN1056" i="16"/>
  <c r="BD1056" i="16"/>
  <c r="AN1054" i="16"/>
  <c r="BD1054" i="16"/>
  <c r="AN1052" i="16"/>
  <c r="BD1052" i="16"/>
  <c r="AN1050" i="16"/>
  <c r="BD1050" i="16"/>
  <c r="AN1048" i="16"/>
  <c r="BD1048" i="16"/>
  <c r="AN1046" i="16"/>
  <c r="BD1046" i="16"/>
  <c r="BD1044" i="16"/>
  <c r="BT1044" i="16"/>
  <c r="AN1042" i="16"/>
  <c r="BD1040" i="16"/>
  <c r="BT1040" i="16"/>
  <c r="AN1038" i="16"/>
  <c r="AN1036" i="16"/>
  <c r="BD1036" i="16"/>
  <c r="AN1034" i="16"/>
  <c r="BD1034" i="16"/>
  <c r="AN1032" i="16"/>
  <c r="BD1032" i="16"/>
  <c r="AN1030" i="16"/>
  <c r="BD1030" i="16"/>
  <c r="AN1028" i="16"/>
  <c r="BD1028" i="16"/>
  <c r="AN1026" i="16"/>
  <c r="BD1026" i="16"/>
  <c r="AN1024" i="16"/>
  <c r="BD1024" i="16"/>
  <c r="AN1022" i="16"/>
  <c r="BD1022" i="16"/>
  <c r="AN1020" i="16"/>
  <c r="BD1020" i="16"/>
  <c r="AN1018" i="16"/>
  <c r="BD1018" i="16"/>
  <c r="AN1016" i="16"/>
  <c r="BD1016" i="16"/>
  <c r="AN1014" i="16"/>
  <c r="BD1014" i="16"/>
  <c r="AN1012" i="16"/>
  <c r="BD1012" i="16"/>
  <c r="AN1010" i="16"/>
  <c r="BD1010" i="16"/>
  <c r="AN1008" i="16"/>
  <c r="BD1008" i="16"/>
  <c r="AN1006" i="16"/>
  <c r="BD1006" i="16"/>
  <c r="AN1004" i="16"/>
  <c r="BD1004" i="16"/>
  <c r="AN1002" i="16"/>
  <c r="BD1002" i="16"/>
  <c r="AN1000" i="16"/>
  <c r="BD1000" i="16"/>
  <c r="AN998" i="16"/>
  <c r="BD998" i="16"/>
  <c r="AN996" i="16"/>
  <c r="BD996" i="16"/>
  <c r="AN994" i="16"/>
  <c r="BD994" i="16"/>
  <c r="AN992" i="16"/>
  <c r="BD992" i="16"/>
  <c r="AN990" i="16"/>
  <c r="BD990" i="16"/>
  <c r="AN988" i="16"/>
  <c r="BD988" i="16"/>
  <c r="AN986" i="16"/>
  <c r="BD986" i="16"/>
  <c r="AN984" i="16"/>
  <c r="BD984" i="16"/>
  <c r="AN982" i="16"/>
  <c r="BD982" i="16"/>
  <c r="AN980" i="16"/>
  <c r="BD980" i="16"/>
  <c r="AN978" i="16"/>
  <c r="BD978" i="16"/>
  <c r="AN976" i="16"/>
  <c r="BD976" i="16"/>
  <c r="AN974" i="16"/>
  <c r="BD974" i="16"/>
  <c r="AN972" i="16"/>
  <c r="BD972" i="16"/>
  <c r="AN970" i="16"/>
  <c r="BD970" i="16"/>
  <c r="AN968" i="16"/>
  <c r="BD968" i="16"/>
  <c r="AN966" i="16"/>
  <c r="BD966" i="16"/>
  <c r="AN964" i="16"/>
  <c r="BD964" i="16"/>
  <c r="AN962" i="16"/>
  <c r="BD962" i="16"/>
  <c r="AN960" i="16"/>
  <c r="BD960" i="16"/>
  <c r="AN958" i="16"/>
  <c r="BD958" i="16"/>
  <c r="AN956" i="16"/>
  <c r="BD956" i="16"/>
  <c r="BD954" i="16"/>
  <c r="AN954" i="16"/>
  <c r="BD952" i="16"/>
  <c r="AN952" i="16"/>
  <c r="BD950" i="16"/>
  <c r="AN950" i="16"/>
  <c r="BD948" i="16"/>
  <c r="AN948" i="16"/>
  <c r="AN946" i="16"/>
  <c r="AN944" i="16"/>
  <c r="AN942" i="16"/>
  <c r="BD940" i="16"/>
  <c r="AN940" i="16"/>
  <c r="AN938" i="16"/>
  <c r="BD936" i="16"/>
  <c r="AN936" i="16"/>
  <c r="AN934" i="16"/>
  <c r="BD934" i="16"/>
  <c r="BT932" i="16"/>
  <c r="BD930" i="16"/>
  <c r="AN930" i="16"/>
  <c r="BD928" i="16"/>
  <c r="AN928" i="16"/>
  <c r="AN926" i="16"/>
  <c r="AN924" i="16"/>
  <c r="BD924" i="16"/>
  <c r="AN922" i="16"/>
  <c r="BD922" i="16"/>
  <c r="AN920" i="16"/>
  <c r="AN918" i="16"/>
  <c r="BD918" i="16"/>
  <c r="AN916" i="16"/>
  <c r="AN914" i="16"/>
  <c r="BD914" i="16"/>
  <c r="AN912" i="16"/>
  <c r="AN910" i="16"/>
  <c r="BD910" i="16"/>
  <c r="AN908" i="16"/>
  <c r="AN906" i="16"/>
  <c r="BD906" i="16"/>
  <c r="AN904" i="16"/>
  <c r="AN902" i="16"/>
  <c r="BD902" i="16"/>
  <c r="AN900" i="16"/>
  <c r="BD900" i="16"/>
  <c r="BD898" i="16"/>
  <c r="BT898" i="16"/>
  <c r="AN896" i="16"/>
  <c r="BD896" i="16"/>
  <c r="AN894" i="16"/>
  <c r="BD894" i="16"/>
  <c r="AN892" i="16"/>
  <c r="BD892" i="16"/>
  <c r="AN890" i="16"/>
  <c r="BD890" i="16"/>
  <c r="AN888" i="16"/>
  <c r="BD888" i="16"/>
  <c r="AN886" i="16"/>
  <c r="AN884" i="16"/>
  <c r="BD884" i="16"/>
  <c r="AN882" i="16"/>
  <c r="BD882" i="16"/>
  <c r="AN880" i="16"/>
  <c r="BD880" i="16"/>
  <c r="AN878" i="16"/>
  <c r="AN876" i="16"/>
  <c r="AN874" i="16"/>
  <c r="AN872" i="16"/>
  <c r="AN870" i="16"/>
  <c r="BD868" i="16"/>
  <c r="AN868" i="16"/>
  <c r="BT866" i="16"/>
  <c r="BD866" i="16"/>
  <c r="AN864" i="16"/>
  <c r="BT862" i="16"/>
  <c r="BD862" i="16"/>
  <c r="AN860" i="16"/>
  <c r="BT858" i="16"/>
  <c r="BD858" i="16"/>
  <c r="BD856" i="16"/>
  <c r="AN854" i="16"/>
  <c r="BD854" i="16"/>
  <c r="BD852" i="16"/>
  <c r="BD850" i="16"/>
  <c r="BD848" i="16"/>
  <c r="BD846" i="16"/>
  <c r="BD844" i="16"/>
  <c r="BD842" i="16"/>
  <c r="BT840" i="16"/>
  <c r="BD840" i="16"/>
  <c r="BT838" i="16"/>
  <c r="BD838" i="16"/>
  <c r="H833" i="16"/>
  <c r="AE833" i="16"/>
  <c r="AG833" i="16"/>
  <c r="AC833" i="16"/>
  <c r="H829" i="16"/>
  <c r="AG829" i="16"/>
  <c r="AC829" i="16"/>
  <c r="AE829" i="16"/>
  <c r="H827" i="16"/>
  <c r="AE827" i="16"/>
  <c r="AG827" i="16"/>
  <c r="AC827" i="16"/>
  <c r="H825" i="16"/>
  <c r="AE825" i="16"/>
  <c r="AG825" i="16"/>
  <c r="AC825" i="16"/>
  <c r="H823" i="16"/>
  <c r="AE823" i="16"/>
  <c r="AG823" i="16"/>
  <c r="AC823" i="16"/>
  <c r="H821" i="16"/>
  <c r="AE821" i="16"/>
  <c r="AG821" i="16"/>
  <c r="AC821" i="16"/>
  <c r="H819" i="16"/>
  <c r="AE819" i="16"/>
  <c r="AG819" i="16"/>
  <c r="AC819" i="16"/>
  <c r="H817" i="16"/>
  <c r="AG817" i="16"/>
  <c r="AC817" i="16"/>
  <c r="AE817" i="16"/>
  <c r="H815" i="16"/>
  <c r="AE815" i="16"/>
  <c r="AG815" i="16"/>
  <c r="AC815" i="16"/>
  <c r="H813" i="16"/>
  <c r="AE813" i="16"/>
  <c r="AG813" i="16"/>
  <c r="AC813" i="16"/>
  <c r="H811" i="16"/>
  <c r="AE811" i="16"/>
  <c r="AG811" i="16"/>
  <c r="AC811" i="16"/>
  <c r="H809" i="16"/>
  <c r="AG809" i="16"/>
  <c r="AC809" i="16"/>
  <c r="AE809" i="16"/>
  <c r="H807" i="16"/>
  <c r="AG807" i="16"/>
  <c r="AC807" i="16"/>
  <c r="AE807" i="16"/>
  <c r="H805" i="16"/>
  <c r="AG805" i="16"/>
  <c r="AC805" i="16"/>
  <c r="AE805" i="16"/>
  <c r="H803" i="16"/>
  <c r="AG803" i="16"/>
  <c r="AC803" i="16"/>
  <c r="AE803" i="16"/>
  <c r="H801" i="16"/>
  <c r="AG801" i="16"/>
  <c r="AC801" i="16"/>
  <c r="AE801" i="16"/>
  <c r="H799" i="16"/>
  <c r="AE799" i="16"/>
  <c r="AG799" i="16"/>
  <c r="AC799" i="16"/>
  <c r="H797" i="16"/>
  <c r="AE797" i="16"/>
  <c r="AG797" i="16"/>
  <c r="AC797" i="16"/>
  <c r="H795" i="16"/>
  <c r="AE795" i="16"/>
  <c r="AG795" i="16"/>
  <c r="AC795" i="16"/>
  <c r="H793" i="16"/>
  <c r="AG793" i="16"/>
  <c r="AC793" i="16"/>
  <c r="AE793" i="16"/>
  <c r="H791" i="16"/>
  <c r="AE791" i="16"/>
  <c r="AG791" i="16"/>
  <c r="AC791" i="16"/>
  <c r="H789" i="16"/>
  <c r="AE789" i="16"/>
  <c r="AG789" i="16"/>
  <c r="AC789" i="16"/>
  <c r="H787" i="16"/>
  <c r="AG787" i="16"/>
  <c r="AC787" i="16"/>
  <c r="AE787" i="16"/>
  <c r="H785" i="16"/>
  <c r="AG785" i="16"/>
  <c r="AC785" i="16"/>
  <c r="AE785" i="16"/>
  <c r="H783" i="16"/>
  <c r="AE783" i="16"/>
  <c r="AG783" i="16"/>
  <c r="AC783" i="16"/>
  <c r="H781" i="16"/>
  <c r="AG781" i="16"/>
  <c r="AC781" i="16"/>
  <c r="AE781" i="16"/>
  <c r="H779" i="16"/>
  <c r="AG779" i="16"/>
  <c r="AC779" i="16"/>
  <c r="AE779" i="16"/>
  <c r="H777" i="16"/>
  <c r="AG777" i="16"/>
  <c r="AC777" i="16"/>
  <c r="AE777" i="16"/>
  <c r="H775" i="16"/>
  <c r="AG775" i="16"/>
  <c r="AC775" i="16"/>
  <c r="AE775" i="16"/>
  <c r="H773" i="16"/>
  <c r="AE773" i="16"/>
  <c r="AG773" i="16"/>
  <c r="AC773" i="16"/>
  <c r="H771" i="16"/>
  <c r="AG771" i="16"/>
  <c r="AC771" i="16"/>
  <c r="AE771" i="16"/>
  <c r="H769" i="16"/>
  <c r="AE769" i="16"/>
  <c r="AG769" i="16"/>
  <c r="AC769" i="16"/>
  <c r="H767" i="16"/>
  <c r="AE767" i="16"/>
  <c r="AG767" i="16"/>
  <c r="AC767" i="16"/>
  <c r="H765" i="16"/>
  <c r="AE765" i="16"/>
  <c r="AG765" i="16"/>
  <c r="AC765" i="16"/>
  <c r="H763" i="16"/>
  <c r="AG763" i="16"/>
  <c r="AC763" i="16"/>
  <c r="AE763" i="16"/>
  <c r="H761" i="16"/>
  <c r="AE761" i="16"/>
  <c r="AG761" i="16"/>
  <c r="AC761" i="16"/>
  <c r="H759" i="16"/>
  <c r="AE759" i="16"/>
  <c r="AG759" i="16"/>
  <c r="AC759" i="16"/>
  <c r="H757" i="16"/>
  <c r="AE757" i="16"/>
  <c r="AG757" i="16"/>
  <c r="AC757" i="16"/>
  <c r="H755" i="16"/>
  <c r="AG755" i="16"/>
  <c r="AC755" i="16"/>
  <c r="AE755" i="16"/>
  <c r="H753" i="16"/>
  <c r="AG753" i="16"/>
  <c r="AC753" i="16"/>
  <c r="AE753" i="16"/>
  <c r="H751" i="16"/>
  <c r="AE751" i="16"/>
  <c r="AG751" i="16"/>
  <c r="AC751" i="16"/>
  <c r="H749" i="16"/>
  <c r="AE749" i="16"/>
  <c r="AG749" i="16"/>
  <c r="AC749" i="16"/>
  <c r="H747" i="16"/>
  <c r="AE747" i="16"/>
  <c r="AG747" i="16"/>
  <c r="AC747" i="16"/>
  <c r="H745" i="16"/>
  <c r="AE745" i="16"/>
  <c r="AG745" i="16"/>
  <c r="AC745" i="16"/>
  <c r="H743" i="16"/>
  <c r="AG743" i="16"/>
  <c r="AC743" i="16"/>
  <c r="AE743" i="16"/>
  <c r="H741" i="16"/>
  <c r="AE741" i="16"/>
  <c r="AG741" i="16"/>
  <c r="AC741" i="16"/>
  <c r="H739" i="16"/>
  <c r="AG739" i="16"/>
  <c r="AC739" i="16"/>
  <c r="AE739" i="16"/>
  <c r="H737" i="16"/>
  <c r="AG737" i="16"/>
  <c r="AC737" i="16"/>
  <c r="AE737" i="16"/>
  <c r="H735" i="16"/>
  <c r="AG735" i="16"/>
  <c r="AC735" i="16"/>
  <c r="AE735" i="16"/>
  <c r="H733" i="16"/>
  <c r="AG733" i="16"/>
  <c r="AC733" i="16"/>
  <c r="AE733" i="16"/>
  <c r="H731" i="16"/>
  <c r="AG731" i="16"/>
  <c r="AC731" i="16"/>
  <c r="AE731" i="16"/>
  <c r="H729" i="16"/>
  <c r="AG729" i="16"/>
  <c r="AC729" i="16"/>
  <c r="AE729" i="16"/>
  <c r="H727" i="16"/>
  <c r="AG727" i="16"/>
  <c r="AC727" i="16"/>
  <c r="AE727" i="16"/>
  <c r="H725" i="16"/>
  <c r="AG725" i="16"/>
  <c r="AC725" i="16"/>
  <c r="AE725" i="16"/>
  <c r="H723" i="16"/>
  <c r="AE723" i="16"/>
  <c r="AG723" i="16"/>
  <c r="AC723" i="16"/>
  <c r="H721" i="16"/>
  <c r="AE721" i="16"/>
  <c r="AG721" i="16"/>
  <c r="AC721" i="16"/>
  <c r="H719" i="16"/>
  <c r="AG719" i="16"/>
  <c r="AC719" i="16"/>
  <c r="AE719" i="16"/>
  <c r="H717" i="16"/>
  <c r="AE717" i="16"/>
  <c r="AG717" i="16"/>
  <c r="AC717" i="16"/>
  <c r="H715" i="16"/>
  <c r="AE715" i="16"/>
  <c r="AG715" i="16"/>
  <c r="AC715" i="16"/>
  <c r="H713" i="16"/>
  <c r="AG713" i="16"/>
  <c r="AC713" i="16"/>
  <c r="AE713" i="16"/>
  <c r="H711" i="16"/>
  <c r="AG711" i="16"/>
  <c r="AC711" i="16"/>
  <c r="AE711" i="16"/>
  <c r="H709" i="16"/>
  <c r="AE709" i="16"/>
  <c r="AG709" i="16"/>
  <c r="AC709" i="16"/>
  <c r="H707" i="16"/>
  <c r="AG707" i="16"/>
  <c r="AC707" i="16"/>
  <c r="AE707" i="16"/>
  <c r="H705" i="16"/>
  <c r="AG705" i="16"/>
  <c r="AC705" i="16"/>
  <c r="AE705" i="16"/>
  <c r="H703" i="16"/>
  <c r="AE703" i="16"/>
  <c r="AG703" i="16"/>
  <c r="AC703" i="16"/>
  <c r="H701" i="16"/>
  <c r="AE701" i="16"/>
  <c r="AG701" i="16"/>
  <c r="AC701" i="16"/>
  <c r="H699" i="16"/>
  <c r="AE699" i="16"/>
  <c r="AG699" i="16"/>
  <c r="AC699" i="16"/>
  <c r="H697" i="16"/>
  <c r="AE697" i="16"/>
  <c r="AG697" i="16"/>
  <c r="AC697" i="16"/>
  <c r="H695" i="16"/>
  <c r="AE695" i="16"/>
  <c r="AG695" i="16"/>
  <c r="AC695" i="16"/>
  <c r="H693" i="16"/>
  <c r="AE693" i="16"/>
  <c r="AG693" i="16"/>
  <c r="AC693" i="16"/>
  <c r="H691" i="16"/>
  <c r="AE691" i="16"/>
  <c r="AG691" i="16"/>
  <c r="AC691" i="16"/>
  <c r="H689" i="16"/>
  <c r="AE689" i="16"/>
  <c r="AG689" i="16"/>
  <c r="AC689" i="16"/>
  <c r="H687" i="16"/>
  <c r="AE687" i="16"/>
  <c r="AG687" i="16"/>
  <c r="AC687" i="16"/>
  <c r="H685" i="16"/>
  <c r="AE685" i="16"/>
  <c r="AG685" i="16"/>
  <c r="AC685" i="16"/>
  <c r="H683" i="16"/>
  <c r="AE683" i="16"/>
  <c r="AG683" i="16"/>
  <c r="AC683" i="16"/>
  <c r="H681" i="16"/>
  <c r="AE681" i="16"/>
  <c r="AG681" i="16"/>
  <c r="AC681" i="16"/>
  <c r="H679" i="16"/>
  <c r="AG679" i="16"/>
  <c r="AC679" i="16"/>
  <c r="AE679" i="16"/>
  <c r="H677" i="16"/>
  <c r="AE677" i="16"/>
  <c r="AG677" i="16"/>
  <c r="AC677" i="16"/>
  <c r="H675" i="16"/>
  <c r="AE675" i="16"/>
  <c r="AG675" i="16"/>
  <c r="AC675" i="16"/>
  <c r="H673" i="16"/>
  <c r="AE673" i="16"/>
  <c r="AG673" i="16"/>
  <c r="AC673" i="16"/>
  <c r="H671" i="16"/>
  <c r="AE671" i="16"/>
  <c r="AG671" i="16"/>
  <c r="AC671" i="16"/>
  <c r="H669" i="16"/>
  <c r="AE669" i="16"/>
  <c r="AG669" i="16"/>
  <c r="AC669" i="16"/>
  <c r="H667" i="16"/>
  <c r="AE667" i="16"/>
  <c r="AG667" i="16"/>
  <c r="AC667" i="16"/>
  <c r="H665" i="16"/>
  <c r="AE665" i="16"/>
  <c r="AG665" i="16"/>
  <c r="AC665" i="16"/>
  <c r="H663" i="16"/>
  <c r="AG663" i="16"/>
  <c r="AC663" i="16"/>
  <c r="AE663" i="16"/>
  <c r="H661" i="16"/>
  <c r="AG661" i="16"/>
  <c r="AC661" i="16"/>
  <c r="AE661" i="16"/>
  <c r="H659" i="16"/>
  <c r="AG659" i="16"/>
  <c r="AC659" i="16"/>
  <c r="AE659" i="16"/>
  <c r="H657" i="16"/>
  <c r="AG657" i="16"/>
  <c r="AC657" i="16"/>
  <c r="AE657" i="16"/>
  <c r="H655" i="16"/>
  <c r="AG655" i="16"/>
  <c r="AC655" i="16"/>
  <c r="AE655" i="16"/>
  <c r="H653" i="16"/>
  <c r="AG653" i="16"/>
  <c r="AC653" i="16"/>
  <c r="AE653" i="16"/>
  <c r="H651" i="16"/>
  <c r="AG651" i="16"/>
  <c r="AC651" i="16"/>
  <c r="AE651" i="16"/>
  <c r="H649" i="16"/>
  <c r="AE649" i="16"/>
  <c r="AG649" i="16"/>
  <c r="AC649" i="16"/>
  <c r="H647" i="16"/>
  <c r="AE647" i="16"/>
  <c r="AG647" i="16"/>
  <c r="AC647" i="16"/>
  <c r="H645" i="16"/>
  <c r="AG645" i="16"/>
  <c r="AC645" i="16"/>
  <c r="AE645" i="16"/>
  <c r="H643" i="16"/>
  <c r="AE643" i="16"/>
  <c r="AG643" i="16"/>
  <c r="AC643" i="16"/>
  <c r="H641" i="16"/>
  <c r="AE641" i="16"/>
  <c r="AG641" i="16"/>
  <c r="AC641" i="16"/>
  <c r="H639" i="16"/>
  <c r="AE639" i="16"/>
  <c r="AG639" i="16"/>
  <c r="AC639" i="16"/>
  <c r="H637" i="16"/>
  <c r="AG637" i="16"/>
  <c r="AC637" i="16"/>
  <c r="AE637" i="16"/>
  <c r="H635" i="16"/>
  <c r="AE635" i="16"/>
  <c r="AG635" i="16"/>
  <c r="AC635" i="16"/>
  <c r="H633" i="16"/>
  <c r="AE633" i="16"/>
  <c r="AG633" i="16"/>
  <c r="AC633" i="16"/>
  <c r="H631" i="16"/>
  <c r="AE631" i="16"/>
  <c r="AG631" i="16"/>
  <c r="AC631" i="16"/>
  <c r="H629" i="16"/>
  <c r="AG629" i="16"/>
  <c r="AC629" i="16"/>
  <c r="AE629" i="16"/>
  <c r="H627" i="16"/>
  <c r="AG627" i="16"/>
  <c r="AC627" i="16"/>
  <c r="AE627" i="16"/>
  <c r="H625" i="16"/>
  <c r="AE625" i="16"/>
  <c r="AG625" i="16"/>
  <c r="AC625" i="16"/>
  <c r="H623" i="16"/>
  <c r="AG623" i="16"/>
  <c r="AC623" i="16"/>
  <c r="AE623" i="16"/>
  <c r="H621" i="16"/>
  <c r="AG621" i="16"/>
  <c r="AC621" i="16"/>
  <c r="AE621" i="16"/>
  <c r="H619" i="16"/>
  <c r="AG619" i="16"/>
  <c r="AC619" i="16"/>
  <c r="AE619" i="16"/>
  <c r="H617" i="16"/>
  <c r="AE617" i="16"/>
  <c r="AG617" i="16"/>
  <c r="AC617" i="16"/>
  <c r="H615" i="16"/>
  <c r="AE615" i="16"/>
  <c r="AG615" i="16"/>
  <c r="AC615" i="16"/>
  <c r="H613" i="16"/>
  <c r="AG613" i="16"/>
  <c r="AC613" i="16"/>
  <c r="AE613" i="16"/>
  <c r="H611" i="16"/>
  <c r="AE611" i="16"/>
  <c r="AG611" i="16"/>
  <c r="AC611" i="16"/>
  <c r="H609" i="16"/>
  <c r="AG609" i="16"/>
  <c r="AC609" i="16"/>
  <c r="AE609" i="16"/>
  <c r="H607" i="16"/>
  <c r="AG607" i="16"/>
  <c r="AC607" i="16"/>
  <c r="AE607" i="16"/>
  <c r="H605" i="16"/>
  <c r="AG605" i="16"/>
  <c r="AC605" i="16"/>
  <c r="AE605" i="16"/>
  <c r="H603" i="16"/>
  <c r="AE603" i="16"/>
  <c r="AG603" i="16"/>
  <c r="AC603" i="16"/>
  <c r="H601" i="16"/>
  <c r="AG601" i="16"/>
  <c r="AC601" i="16"/>
  <c r="AE601" i="16"/>
  <c r="H599" i="16"/>
  <c r="AG599" i="16"/>
  <c r="AC599" i="16"/>
  <c r="AE599" i="16"/>
  <c r="H597" i="16"/>
  <c r="AG597" i="16"/>
  <c r="AC597" i="16"/>
  <c r="AE597" i="16"/>
  <c r="H595" i="16"/>
  <c r="AE595" i="16"/>
  <c r="AG595" i="16"/>
  <c r="AC595" i="16"/>
  <c r="H593" i="16"/>
  <c r="AE593" i="16"/>
  <c r="AG593" i="16"/>
  <c r="AC593" i="16"/>
  <c r="H591" i="16"/>
  <c r="AG591" i="16"/>
  <c r="AC591" i="16"/>
  <c r="AE591" i="16"/>
  <c r="H589" i="16"/>
  <c r="AG589" i="16"/>
  <c r="AC589" i="16"/>
  <c r="AE589" i="16"/>
  <c r="H587" i="16"/>
  <c r="AG587" i="16"/>
  <c r="AC587" i="16"/>
  <c r="AE587" i="16"/>
  <c r="H585" i="16"/>
  <c r="AE585" i="16"/>
  <c r="AG585" i="16"/>
  <c r="AC585" i="16"/>
  <c r="H583" i="16"/>
  <c r="AE583" i="16"/>
  <c r="AG583" i="16"/>
  <c r="AC583" i="16"/>
  <c r="H581" i="16"/>
  <c r="AG581" i="16"/>
  <c r="AC581" i="16"/>
  <c r="AE581" i="16"/>
  <c r="H579" i="16"/>
  <c r="AE579" i="16"/>
  <c r="AG579" i="16"/>
  <c r="AC579" i="16"/>
  <c r="H577" i="16"/>
  <c r="AE577" i="16"/>
  <c r="AG577" i="16"/>
  <c r="AC577" i="16"/>
  <c r="H575" i="16"/>
  <c r="AG575" i="16"/>
  <c r="AC575" i="16"/>
  <c r="AE575" i="16"/>
  <c r="H573" i="16"/>
  <c r="AG573" i="16"/>
  <c r="AC573" i="16"/>
  <c r="AE573" i="16"/>
  <c r="H571" i="16"/>
  <c r="AE571" i="16"/>
  <c r="AG571" i="16"/>
  <c r="AC571" i="16"/>
  <c r="H569" i="16"/>
  <c r="AG569" i="16"/>
  <c r="AC569" i="16"/>
  <c r="AE569" i="16"/>
  <c r="H567" i="16"/>
  <c r="AG567" i="16"/>
  <c r="AC567" i="16"/>
  <c r="AE567" i="16"/>
  <c r="H565" i="16"/>
  <c r="AE565" i="16"/>
  <c r="AG565" i="16"/>
  <c r="AC565" i="16"/>
  <c r="H563" i="16"/>
  <c r="AE563" i="16"/>
  <c r="AG563" i="16"/>
  <c r="AC563" i="16"/>
  <c r="H561" i="16"/>
  <c r="AG561" i="16"/>
  <c r="AC561" i="16"/>
  <c r="AE561" i="16"/>
  <c r="H559" i="16"/>
  <c r="AE559" i="16"/>
  <c r="AG559" i="16"/>
  <c r="AC559" i="16"/>
  <c r="H557" i="16"/>
  <c r="AE557" i="16"/>
  <c r="AG557" i="16"/>
  <c r="AC557" i="16"/>
  <c r="H555" i="16"/>
  <c r="AG555" i="16"/>
  <c r="AC555" i="16"/>
  <c r="AE555" i="16"/>
  <c r="H553" i="16"/>
  <c r="AG553" i="16"/>
  <c r="AC553" i="16"/>
  <c r="AE553" i="16"/>
  <c r="H551" i="16"/>
  <c r="AE551" i="16"/>
  <c r="AG551" i="16"/>
  <c r="AC551" i="16"/>
  <c r="H549" i="16"/>
  <c r="AE549" i="16"/>
  <c r="AG549" i="16"/>
  <c r="AC549" i="16"/>
  <c r="H547" i="16"/>
  <c r="AE547" i="16"/>
  <c r="AG547" i="16"/>
  <c r="AC547" i="16"/>
  <c r="H545" i="16"/>
  <c r="AE545" i="16"/>
  <c r="AG545" i="16"/>
  <c r="AC545" i="16"/>
  <c r="H543" i="16"/>
  <c r="AG543" i="16"/>
  <c r="AC543" i="16"/>
  <c r="AE543" i="16"/>
  <c r="H541" i="16"/>
  <c r="AG541" i="16"/>
  <c r="AC541" i="16"/>
  <c r="AE541" i="16"/>
  <c r="H539" i="16"/>
  <c r="AE539" i="16"/>
  <c r="AG539" i="16"/>
  <c r="AC539" i="16"/>
  <c r="H537" i="16"/>
  <c r="AG537" i="16"/>
  <c r="AC537" i="16"/>
  <c r="AE537" i="16"/>
  <c r="H535" i="16"/>
  <c r="AG535" i="16"/>
  <c r="AE535" i="16"/>
  <c r="AC535" i="16"/>
  <c r="H533" i="16"/>
  <c r="AE533" i="16"/>
  <c r="AG533" i="16"/>
  <c r="AC533" i="16"/>
  <c r="H531" i="16"/>
  <c r="AE531" i="16"/>
  <c r="AG531" i="16"/>
  <c r="AC531" i="16"/>
  <c r="H529" i="16"/>
  <c r="AG529" i="16"/>
  <c r="AC529" i="16"/>
  <c r="AE529" i="16"/>
  <c r="H527" i="16"/>
  <c r="AG527" i="16"/>
  <c r="AC527" i="16"/>
  <c r="AE527" i="16"/>
  <c r="H525" i="16"/>
  <c r="AE525" i="16"/>
  <c r="AG525" i="16"/>
  <c r="AC525" i="16"/>
  <c r="H523" i="16"/>
  <c r="AE523" i="16"/>
  <c r="AG523" i="16"/>
  <c r="AC523" i="16"/>
  <c r="H521" i="16"/>
  <c r="AE521" i="16"/>
  <c r="AG521" i="16"/>
  <c r="AC521" i="16"/>
  <c r="H519" i="16"/>
  <c r="AE519" i="16"/>
  <c r="AG519" i="16"/>
  <c r="AC519" i="16"/>
  <c r="H517" i="16"/>
  <c r="AE517" i="16"/>
  <c r="AG517" i="16"/>
  <c r="AC517" i="16"/>
  <c r="H515" i="16"/>
  <c r="AG515" i="16"/>
  <c r="AC515" i="16"/>
  <c r="AE515" i="16"/>
  <c r="H513" i="16"/>
  <c r="AE513" i="16"/>
  <c r="AG513" i="16"/>
  <c r="AC513" i="16"/>
  <c r="H511" i="16"/>
  <c r="AE511" i="16"/>
  <c r="AG511" i="16"/>
  <c r="AC511" i="16"/>
  <c r="H509" i="16"/>
  <c r="AG509" i="16"/>
  <c r="AC509" i="16"/>
  <c r="AE509" i="16"/>
  <c r="H507" i="16"/>
  <c r="AE507" i="16"/>
  <c r="AG507" i="16"/>
  <c r="AC507" i="16"/>
  <c r="H505" i="16"/>
  <c r="AE505" i="16"/>
  <c r="AG505" i="16"/>
  <c r="AC505" i="16"/>
  <c r="H503" i="16"/>
  <c r="AG503" i="16"/>
  <c r="AC503" i="16"/>
  <c r="AE503" i="16"/>
  <c r="H501" i="16"/>
  <c r="AE501" i="16"/>
  <c r="AG501" i="16"/>
  <c r="AC501" i="16"/>
  <c r="H499" i="16"/>
  <c r="AG499" i="16"/>
  <c r="AC499" i="16"/>
  <c r="AE499" i="16"/>
  <c r="H497" i="16"/>
  <c r="AE497" i="16"/>
  <c r="AG497" i="16"/>
  <c r="AC497" i="16"/>
  <c r="H495" i="16"/>
  <c r="AE495" i="16"/>
  <c r="AG495" i="16"/>
  <c r="AC495" i="16"/>
  <c r="H493" i="16"/>
  <c r="AG493" i="16"/>
  <c r="AC493" i="16"/>
  <c r="AE493" i="16"/>
  <c r="H491" i="16"/>
  <c r="AE491" i="16"/>
  <c r="AG491" i="16"/>
  <c r="AC491" i="16"/>
  <c r="H489" i="16"/>
  <c r="AE489" i="16"/>
  <c r="AG489" i="16"/>
  <c r="AC489" i="16"/>
  <c r="H487" i="16"/>
  <c r="AE487" i="16"/>
  <c r="AG487" i="16"/>
  <c r="AC487" i="16"/>
  <c r="H485" i="16"/>
  <c r="AE485" i="16"/>
  <c r="AG485" i="16"/>
  <c r="AC485" i="16"/>
  <c r="H483" i="16"/>
  <c r="AE483" i="16"/>
  <c r="AG483" i="16"/>
  <c r="AC483" i="16"/>
  <c r="H481" i="16"/>
  <c r="AE481" i="16"/>
  <c r="AG481" i="16"/>
  <c r="AC481" i="16"/>
  <c r="H479" i="16"/>
  <c r="AE479" i="16"/>
  <c r="AG479" i="16"/>
  <c r="AC479" i="16"/>
  <c r="H477" i="16"/>
  <c r="AG477" i="16"/>
  <c r="AC477" i="16"/>
  <c r="AE477" i="16"/>
  <c r="H475" i="16"/>
  <c r="AG475" i="16"/>
  <c r="AC475" i="16"/>
  <c r="AE475" i="16"/>
  <c r="H473" i="16"/>
  <c r="AG473" i="16"/>
  <c r="AC473" i="16"/>
  <c r="AE473" i="16"/>
  <c r="H471" i="16"/>
  <c r="AG471" i="16"/>
  <c r="AC471" i="16"/>
  <c r="AE471" i="16"/>
  <c r="H469" i="16"/>
  <c r="AG469" i="16"/>
  <c r="AC469" i="16"/>
  <c r="AE469" i="16"/>
  <c r="H467" i="16"/>
  <c r="AG467" i="16"/>
  <c r="AC467" i="16"/>
  <c r="AE467" i="16"/>
  <c r="H465" i="16"/>
  <c r="AE465" i="16"/>
  <c r="AG465" i="16"/>
  <c r="AC465" i="16"/>
  <c r="H463" i="16"/>
  <c r="AG463" i="16"/>
  <c r="AC463" i="16"/>
  <c r="AE463" i="16"/>
  <c r="H461" i="16"/>
  <c r="AE461" i="16"/>
  <c r="AG461" i="16"/>
  <c r="AC461" i="16"/>
  <c r="H459" i="16"/>
  <c r="AE459" i="16"/>
  <c r="AG459" i="16"/>
  <c r="AC459" i="16"/>
  <c r="H457" i="16"/>
  <c r="AE457" i="16"/>
  <c r="AG457" i="16"/>
  <c r="AC457" i="16"/>
  <c r="H455" i="16"/>
  <c r="AE455" i="16"/>
  <c r="AG455" i="16"/>
  <c r="AC455" i="16"/>
  <c r="H453" i="16"/>
  <c r="AE453" i="16"/>
  <c r="AG453" i="16"/>
  <c r="AC453" i="16"/>
  <c r="H451" i="16"/>
  <c r="AG451" i="16"/>
  <c r="AC451" i="16"/>
  <c r="AE451" i="16"/>
  <c r="H449" i="16"/>
  <c r="AG449" i="16"/>
  <c r="AC449" i="16"/>
  <c r="AE449" i="16"/>
  <c r="H447" i="16"/>
  <c r="AG447" i="16"/>
  <c r="AC447" i="16"/>
  <c r="AE447" i="16"/>
  <c r="H445" i="16"/>
  <c r="AG445" i="16"/>
  <c r="AC445" i="16"/>
  <c r="AE445" i="16"/>
  <c r="H443" i="16"/>
  <c r="AE443" i="16"/>
  <c r="AG443" i="16"/>
  <c r="AC443" i="16"/>
  <c r="H441" i="16"/>
  <c r="AG441" i="16"/>
  <c r="AC441" i="16"/>
  <c r="AE441" i="16"/>
  <c r="H439" i="16"/>
  <c r="AE439" i="16"/>
  <c r="AG439" i="16"/>
  <c r="AC439" i="16"/>
  <c r="H437" i="16"/>
  <c r="AG437" i="16"/>
  <c r="AC437" i="16"/>
  <c r="AE437" i="16"/>
  <c r="H435" i="16"/>
  <c r="AE435" i="16"/>
  <c r="AG435" i="16"/>
  <c r="AC435" i="16"/>
  <c r="H433" i="16"/>
  <c r="AE433" i="16"/>
  <c r="AG433" i="16"/>
  <c r="AC433" i="16"/>
  <c r="H431" i="16"/>
  <c r="AG431" i="16"/>
  <c r="AC431" i="16"/>
  <c r="AE431" i="16"/>
  <c r="H429" i="16"/>
  <c r="AE429" i="16"/>
  <c r="AG429" i="16"/>
  <c r="AC429" i="16"/>
  <c r="H427" i="16"/>
  <c r="AE427" i="16"/>
  <c r="AG427" i="16"/>
  <c r="AC427" i="16"/>
  <c r="H425" i="16"/>
  <c r="AE425" i="16"/>
  <c r="AG425" i="16"/>
  <c r="AC425" i="16"/>
  <c r="H423" i="16"/>
  <c r="AE423" i="16"/>
  <c r="AG423" i="16"/>
  <c r="AC423" i="16"/>
  <c r="H421" i="16"/>
  <c r="AE421" i="16"/>
  <c r="AG421" i="16"/>
  <c r="AC421" i="16"/>
  <c r="H419" i="16"/>
  <c r="AE419" i="16"/>
  <c r="AG419" i="16"/>
  <c r="AC419" i="16"/>
  <c r="H417" i="16"/>
  <c r="AE417" i="16"/>
  <c r="AG417" i="16"/>
  <c r="AC417" i="16"/>
  <c r="H415" i="16"/>
  <c r="AE415" i="16"/>
  <c r="AG415" i="16"/>
  <c r="AC415" i="16"/>
  <c r="H413" i="16"/>
  <c r="AG413" i="16"/>
  <c r="AC413" i="16"/>
  <c r="AE413" i="16"/>
  <c r="H411" i="16"/>
  <c r="AG411" i="16"/>
  <c r="AC411" i="16"/>
  <c r="AE411" i="16"/>
  <c r="H409" i="16"/>
  <c r="AE409" i="16"/>
  <c r="AG409" i="16"/>
  <c r="AC409" i="16"/>
  <c r="H407" i="16"/>
  <c r="AE407" i="16"/>
  <c r="AG407" i="16"/>
  <c r="AC407" i="16"/>
  <c r="H405" i="16"/>
  <c r="AE405" i="16"/>
  <c r="AG405" i="16"/>
  <c r="AC405" i="16"/>
  <c r="H403" i="16"/>
  <c r="AG403" i="16"/>
  <c r="AC403" i="16"/>
  <c r="AE403" i="16"/>
  <c r="H401" i="16"/>
  <c r="AG401" i="16"/>
  <c r="AC401" i="16"/>
  <c r="AE401" i="16"/>
  <c r="H399" i="16"/>
  <c r="AG399" i="16"/>
  <c r="AC399" i="16"/>
  <c r="AE399" i="16"/>
  <c r="H397" i="16"/>
  <c r="AG397" i="16"/>
  <c r="AC397" i="16"/>
  <c r="AE397" i="16"/>
  <c r="H395" i="16"/>
  <c r="AE395" i="16"/>
  <c r="AG395" i="16"/>
  <c r="AC395" i="16"/>
  <c r="H393" i="16"/>
  <c r="AE393" i="16"/>
  <c r="AG393" i="16"/>
  <c r="AC393" i="16"/>
  <c r="H391" i="16"/>
  <c r="AE391" i="16"/>
  <c r="AG391" i="16"/>
  <c r="AC391" i="16"/>
  <c r="H389" i="16"/>
  <c r="AE389" i="16"/>
  <c r="AG389" i="16"/>
  <c r="AC389" i="16"/>
  <c r="H387" i="16"/>
  <c r="AG387" i="16"/>
  <c r="AC387" i="16"/>
  <c r="AE387" i="16"/>
  <c r="H385" i="16"/>
  <c r="AG385" i="16"/>
  <c r="AC385" i="16"/>
  <c r="AE385" i="16"/>
  <c r="H383" i="16"/>
  <c r="AG383" i="16"/>
  <c r="AC383" i="16"/>
  <c r="AE383" i="16"/>
  <c r="H381" i="16"/>
  <c r="AE381" i="16"/>
  <c r="AG381" i="16"/>
  <c r="AC381" i="16"/>
  <c r="H379" i="16"/>
  <c r="AE379" i="16"/>
  <c r="AG379" i="16"/>
  <c r="AC379" i="16"/>
  <c r="H377" i="16"/>
  <c r="AG377" i="16"/>
  <c r="AC377" i="16"/>
  <c r="AE377" i="16"/>
  <c r="H375" i="16"/>
  <c r="AG375" i="16"/>
  <c r="AC375" i="16"/>
  <c r="AE375" i="16"/>
  <c r="H373" i="16"/>
  <c r="AG373" i="16"/>
  <c r="AC373" i="16"/>
  <c r="AE373" i="16"/>
  <c r="H371" i="16"/>
  <c r="AE371" i="16"/>
  <c r="AG371" i="16"/>
  <c r="AC371" i="16"/>
  <c r="H369" i="16"/>
  <c r="AE369" i="16"/>
  <c r="AG369" i="16"/>
  <c r="AC369" i="16"/>
  <c r="H367" i="16"/>
  <c r="AG367" i="16"/>
  <c r="AC367" i="16"/>
  <c r="AE367" i="16"/>
  <c r="H365" i="16"/>
  <c r="AE365" i="16"/>
  <c r="AG365" i="16"/>
  <c r="AC365" i="16"/>
  <c r="H363" i="16"/>
  <c r="AG363" i="16"/>
  <c r="AC363" i="16"/>
  <c r="AE363" i="16"/>
  <c r="H361" i="16"/>
  <c r="AE361" i="16"/>
  <c r="AG361" i="16"/>
  <c r="AC361" i="16"/>
  <c r="H359" i="16"/>
  <c r="AG359" i="16"/>
  <c r="AC359" i="16"/>
  <c r="AE359" i="16"/>
  <c r="H357" i="16"/>
  <c r="AG357" i="16"/>
  <c r="AC357" i="16"/>
  <c r="AE357" i="16"/>
  <c r="H355" i="16"/>
  <c r="AG355" i="16"/>
  <c r="AC355" i="16"/>
  <c r="AE355" i="16"/>
  <c r="H353" i="16"/>
  <c r="AE353" i="16"/>
  <c r="AG353" i="16"/>
  <c r="AC353" i="16"/>
  <c r="H351" i="16"/>
  <c r="AE351" i="16"/>
  <c r="AG351" i="16"/>
  <c r="AC351" i="16"/>
  <c r="H349" i="16"/>
  <c r="AG349" i="16"/>
  <c r="AC349" i="16"/>
  <c r="AE349" i="16"/>
  <c r="H347" i="16"/>
  <c r="AG347" i="16"/>
  <c r="AC347" i="16"/>
  <c r="AE347" i="16"/>
  <c r="H345" i="16"/>
  <c r="AE345" i="16"/>
  <c r="AG345" i="16"/>
  <c r="AC345" i="16"/>
  <c r="H343" i="16"/>
  <c r="AE343" i="16"/>
  <c r="AG343" i="16"/>
  <c r="AC343" i="16"/>
  <c r="H341" i="16"/>
  <c r="AG341" i="16"/>
  <c r="AC341" i="16"/>
  <c r="AE341" i="16"/>
  <c r="H339" i="16"/>
  <c r="AG339" i="16"/>
  <c r="AC339" i="16"/>
  <c r="AE339" i="16"/>
  <c r="H337" i="16"/>
  <c r="AE337" i="16"/>
  <c r="AG337" i="16"/>
  <c r="AC337" i="16"/>
  <c r="H335" i="16"/>
  <c r="AE335" i="16"/>
  <c r="AG335" i="16"/>
  <c r="AC335" i="16"/>
  <c r="H333" i="16"/>
  <c r="AG333" i="16"/>
  <c r="AC333" i="16"/>
  <c r="AE333" i="16"/>
  <c r="H331" i="16"/>
  <c r="AE331" i="16"/>
  <c r="AG331" i="16"/>
  <c r="AC331" i="16"/>
  <c r="H329" i="16"/>
  <c r="AG329" i="16"/>
  <c r="AC329" i="16"/>
  <c r="AE329" i="16"/>
  <c r="H327" i="16"/>
  <c r="AE327" i="16"/>
  <c r="AG327" i="16"/>
  <c r="AC327" i="16"/>
  <c r="H325" i="16"/>
  <c r="AE325" i="16"/>
  <c r="AG325" i="16"/>
  <c r="AC325" i="16"/>
  <c r="H323" i="16"/>
  <c r="AE323" i="16"/>
  <c r="AG323" i="16"/>
  <c r="AC323" i="16"/>
  <c r="H321" i="16"/>
  <c r="AG321" i="16"/>
  <c r="AC321" i="16"/>
  <c r="AE321" i="16"/>
  <c r="H319" i="16"/>
  <c r="AE319" i="16"/>
  <c r="AG319" i="16"/>
  <c r="AC319" i="16"/>
  <c r="H317" i="16"/>
  <c r="AG317" i="16"/>
  <c r="AC317" i="16"/>
  <c r="AE317" i="16"/>
  <c r="H315" i="16"/>
  <c r="AG315" i="16"/>
  <c r="AC315" i="16"/>
  <c r="AE315" i="16"/>
  <c r="H313" i="16"/>
  <c r="AG313" i="16"/>
  <c r="AC313" i="16"/>
  <c r="AE313" i="16"/>
  <c r="H311" i="16"/>
  <c r="AG311" i="16"/>
  <c r="AC311" i="16"/>
  <c r="AE311" i="16"/>
  <c r="H309" i="16"/>
  <c r="AG309" i="16"/>
  <c r="AC309" i="16"/>
  <c r="AE309" i="16"/>
  <c r="H307" i="16"/>
  <c r="AE307" i="16"/>
  <c r="AG307" i="16"/>
  <c r="AC307" i="16"/>
  <c r="H305" i="16"/>
  <c r="AE305" i="16"/>
  <c r="AG305" i="16"/>
  <c r="AC305" i="16"/>
  <c r="H303" i="16"/>
  <c r="AE303" i="16"/>
  <c r="AG303" i="16"/>
  <c r="AC303" i="16"/>
  <c r="H301" i="16"/>
  <c r="AE301" i="16"/>
  <c r="AG301" i="16"/>
  <c r="AC301" i="16"/>
  <c r="H299" i="16"/>
  <c r="AE299" i="16"/>
  <c r="AG299" i="16"/>
  <c r="AC299" i="16"/>
  <c r="H297" i="16"/>
  <c r="AE297" i="16"/>
  <c r="AG297" i="16"/>
  <c r="AC297" i="16"/>
  <c r="H295" i="16"/>
  <c r="AG295" i="16"/>
  <c r="AC295" i="16"/>
  <c r="AE295" i="16"/>
  <c r="H293" i="16"/>
  <c r="AG293" i="16"/>
  <c r="AC293" i="16"/>
  <c r="AE293" i="16"/>
  <c r="H291" i="16"/>
  <c r="AE291" i="16"/>
  <c r="AG291" i="16"/>
  <c r="AC291" i="16"/>
  <c r="H289" i="16"/>
  <c r="AE289" i="16"/>
  <c r="AG289" i="16"/>
  <c r="AC289" i="16"/>
  <c r="H287" i="16"/>
  <c r="AG287" i="16"/>
  <c r="AC287" i="16"/>
  <c r="AE287" i="16"/>
  <c r="H285" i="16"/>
  <c r="AG285" i="16"/>
  <c r="AC285" i="16"/>
  <c r="AE285" i="16"/>
  <c r="H283" i="16"/>
  <c r="AG283" i="16"/>
  <c r="AC283" i="16"/>
  <c r="AE283" i="16"/>
  <c r="H281" i="16"/>
  <c r="AG281" i="16"/>
  <c r="AC281" i="16"/>
  <c r="AE281" i="16"/>
  <c r="H279" i="16"/>
  <c r="AG279" i="16"/>
  <c r="AC279" i="16"/>
  <c r="AE279" i="16"/>
  <c r="H277" i="16"/>
  <c r="AE277" i="16"/>
  <c r="AG277" i="16"/>
  <c r="AC277" i="16"/>
  <c r="H275" i="16"/>
  <c r="AE275" i="16"/>
  <c r="AG275" i="16"/>
  <c r="AC275" i="16"/>
  <c r="H273" i="16"/>
  <c r="AE273" i="16"/>
  <c r="AG273" i="16"/>
  <c r="AC273" i="16"/>
  <c r="H271" i="16"/>
  <c r="AG271" i="16"/>
  <c r="AC271" i="16"/>
  <c r="AE271" i="16"/>
  <c r="H269" i="16"/>
  <c r="AG269" i="16"/>
  <c r="AC269" i="16"/>
  <c r="AE269" i="16"/>
  <c r="H267" i="16"/>
  <c r="AG267" i="16"/>
  <c r="AC267" i="16"/>
  <c r="AE267" i="16"/>
  <c r="H265" i="16"/>
  <c r="AG265" i="16"/>
  <c r="AC265" i="16"/>
  <c r="AE265" i="16"/>
  <c r="H263" i="16"/>
  <c r="AG263" i="16"/>
  <c r="AC263" i="16"/>
  <c r="AE263" i="16"/>
  <c r="H261" i="16"/>
  <c r="AG261" i="16"/>
  <c r="AC261" i="16"/>
  <c r="AE261" i="16"/>
  <c r="H259" i="16"/>
  <c r="AG259" i="16"/>
  <c r="AC259" i="16"/>
  <c r="AE259" i="16"/>
  <c r="H257" i="16"/>
  <c r="AG257" i="16"/>
  <c r="AC257" i="16"/>
  <c r="AE257" i="16"/>
  <c r="H255" i="16"/>
  <c r="AG255" i="16"/>
  <c r="AC255" i="16"/>
  <c r="AE255" i="16"/>
  <c r="H253" i="16"/>
  <c r="AG253" i="16"/>
  <c r="AC253" i="16"/>
  <c r="AE253" i="16"/>
  <c r="H251" i="16"/>
  <c r="AG251" i="16"/>
  <c r="AC251" i="16"/>
  <c r="AE251" i="16"/>
  <c r="H249" i="16"/>
  <c r="AG249" i="16"/>
  <c r="AC249" i="16"/>
  <c r="AE249" i="16"/>
  <c r="H247" i="16"/>
  <c r="AG247" i="16"/>
  <c r="AC247" i="16"/>
  <c r="AE247" i="16"/>
  <c r="H245" i="16"/>
  <c r="AG245" i="16"/>
  <c r="AC245" i="16"/>
  <c r="AE245" i="16"/>
  <c r="H243" i="16"/>
  <c r="AG243" i="16"/>
  <c r="AC243" i="16"/>
  <c r="AE243" i="16"/>
  <c r="H241" i="16"/>
  <c r="AG241" i="16"/>
  <c r="AC241" i="16"/>
  <c r="AE241" i="16"/>
  <c r="H239" i="16"/>
  <c r="AG239" i="16"/>
  <c r="AC239" i="16"/>
  <c r="AE239" i="16"/>
  <c r="H237" i="16"/>
  <c r="AG237" i="16"/>
  <c r="AC237" i="16"/>
  <c r="AE237" i="16"/>
  <c r="H235" i="16"/>
  <c r="AG235" i="16"/>
  <c r="AC235" i="16"/>
  <c r="AE235" i="16"/>
  <c r="H233" i="16"/>
  <c r="AG233" i="16"/>
  <c r="AC233" i="16"/>
  <c r="AE233" i="16"/>
  <c r="H231" i="16"/>
  <c r="AG231" i="16"/>
  <c r="AC231" i="16"/>
  <c r="AE231" i="16"/>
  <c r="H229" i="16"/>
  <c r="AG229" i="16"/>
  <c r="AC229" i="16"/>
  <c r="AE229" i="16"/>
  <c r="H227" i="16"/>
  <c r="AG227" i="16"/>
  <c r="AC227" i="16"/>
  <c r="AE227" i="16"/>
  <c r="H225" i="16"/>
  <c r="AE225" i="16"/>
  <c r="AG225" i="16"/>
  <c r="AC225" i="16"/>
  <c r="H223" i="16"/>
  <c r="AE223" i="16"/>
  <c r="AG223" i="16"/>
  <c r="AC223" i="16"/>
  <c r="H221" i="16"/>
  <c r="AE221" i="16"/>
  <c r="AG221" i="16"/>
  <c r="AC221" i="16"/>
  <c r="H219" i="16"/>
  <c r="AE219" i="16"/>
  <c r="AG219" i="16"/>
  <c r="AC219" i="16"/>
  <c r="H217" i="16"/>
  <c r="AE217" i="16"/>
  <c r="AG217" i="16"/>
  <c r="AC217" i="16"/>
  <c r="H215" i="16"/>
  <c r="AE215" i="16"/>
  <c r="AG215" i="16"/>
  <c r="AC215" i="16"/>
  <c r="H213" i="16"/>
  <c r="AE213" i="16"/>
  <c r="AG213" i="16"/>
  <c r="AC213" i="16"/>
  <c r="H211" i="16"/>
  <c r="AE211" i="16"/>
  <c r="AG211" i="16"/>
  <c r="AC211" i="16"/>
  <c r="H209" i="16"/>
  <c r="AE209" i="16"/>
  <c r="AG209" i="16"/>
  <c r="AC209" i="16"/>
  <c r="H207" i="16"/>
  <c r="AE207" i="16"/>
  <c r="AG207" i="16"/>
  <c r="AC207" i="16"/>
  <c r="H205" i="16"/>
  <c r="AE205" i="16"/>
  <c r="AG205" i="16"/>
  <c r="AC205" i="16"/>
  <c r="H203" i="16"/>
  <c r="AE203" i="16"/>
  <c r="AG203" i="16"/>
  <c r="AC203" i="16"/>
  <c r="H201" i="16"/>
  <c r="AE201" i="16"/>
  <c r="AG201" i="16"/>
  <c r="AC201" i="16"/>
  <c r="H199" i="16"/>
  <c r="AE199" i="16"/>
  <c r="AG199" i="16"/>
  <c r="AC199" i="16"/>
  <c r="H197" i="16"/>
  <c r="AE197" i="16"/>
  <c r="AG197" i="16"/>
  <c r="AC197" i="16"/>
  <c r="H195" i="16"/>
  <c r="AE195" i="16"/>
  <c r="AG195" i="16"/>
  <c r="AC195" i="16"/>
  <c r="H193" i="16"/>
  <c r="AE193" i="16"/>
  <c r="AG193" i="16"/>
  <c r="AC193" i="16"/>
  <c r="H191" i="16"/>
  <c r="AE191" i="16"/>
  <c r="AG191" i="16"/>
  <c r="AC191" i="16"/>
  <c r="H189" i="16"/>
  <c r="AE189" i="16"/>
  <c r="AG189" i="16"/>
  <c r="AC189" i="16"/>
  <c r="H187" i="16"/>
  <c r="AE187" i="16"/>
  <c r="AG187" i="16"/>
  <c r="AC187" i="16"/>
  <c r="H185" i="16"/>
  <c r="AE185" i="16"/>
  <c r="AG185" i="16"/>
  <c r="AC185" i="16"/>
  <c r="H183" i="16"/>
  <c r="AE183" i="16"/>
  <c r="AG183" i="16"/>
  <c r="AC183" i="16"/>
  <c r="H181" i="16"/>
  <c r="AE181" i="16"/>
  <c r="AG181" i="16"/>
  <c r="AC181" i="16"/>
  <c r="H179" i="16"/>
  <c r="AE179" i="16"/>
  <c r="AG179" i="16"/>
  <c r="AC179" i="16"/>
  <c r="H177" i="16"/>
  <c r="AE177" i="16"/>
  <c r="AG177" i="16"/>
  <c r="AC177" i="16"/>
  <c r="H175" i="16"/>
  <c r="AE175" i="16"/>
  <c r="AG175" i="16"/>
  <c r="AC175" i="16"/>
  <c r="H173" i="16"/>
  <c r="AE173" i="16"/>
  <c r="AG173" i="16"/>
  <c r="AC173" i="16"/>
  <c r="H171" i="16"/>
  <c r="AE171" i="16"/>
  <c r="AG171" i="16"/>
  <c r="AC171" i="16"/>
  <c r="H169" i="16"/>
  <c r="AE169" i="16"/>
  <c r="AG169" i="16"/>
  <c r="AC169" i="16"/>
  <c r="H167" i="16"/>
  <c r="AE167" i="16"/>
  <c r="AG167" i="16"/>
  <c r="AC167" i="16"/>
  <c r="H165" i="16"/>
  <c r="AE165" i="16"/>
  <c r="AG165" i="16"/>
  <c r="AC165" i="16"/>
  <c r="H163" i="16"/>
  <c r="AE163" i="16"/>
  <c r="AG163" i="16"/>
  <c r="AC163" i="16"/>
  <c r="H161" i="16"/>
  <c r="AE161" i="16"/>
  <c r="AG161" i="16"/>
  <c r="AC161" i="16"/>
  <c r="H159" i="16"/>
  <c r="AE159" i="16"/>
  <c r="AG159" i="16"/>
  <c r="AC159" i="16"/>
  <c r="H157" i="16"/>
  <c r="AE157" i="16"/>
  <c r="AG157" i="16"/>
  <c r="AC157" i="16"/>
  <c r="H155" i="16"/>
  <c r="AE155" i="16"/>
  <c r="AG155" i="16"/>
  <c r="AC155" i="16"/>
  <c r="H153" i="16"/>
  <c r="AE153" i="16"/>
  <c r="AG153" i="16"/>
  <c r="AC153" i="16"/>
  <c r="H151" i="16"/>
  <c r="AE151" i="16"/>
  <c r="AG151" i="16"/>
  <c r="AC151" i="16"/>
  <c r="H149" i="16"/>
  <c r="AE149" i="16"/>
  <c r="AG149" i="16"/>
  <c r="AC149" i="16"/>
  <c r="H147" i="16"/>
  <c r="AE147" i="16"/>
  <c r="AG147" i="16"/>
  <c r="AC147" i="16"/>
  <c r="H145" i="16"/>
  <c r="AE145" i="16"/>
  <c r="AG145" i="16"/>
  <c r="AC145" i="16"/>
  <c r="H143" i="16"/>
  <c r="AE143" i="16"/>
  <c r="AG143" i="16"/>
  <c r="AC143" i="16"/>
  <c r="H141" i="16"/>
  <c r="AE141" i="16"/>
  <c r="AG141" i="16"/>
  <c r="AC141" i="16"/>
  <c r="H139" i="16"/>
  <c r="AE139" i="16"/>
  <c r="AG139" i="16"/>
  <c r="AC139" i="16"/>
  <c r="H137" i="16"/>
  <c r="AE137" i="16"/>
  <c r="AG137" i="16"/>
  <c r="AC137" i="16"/>
  <c r="H135" i="16"/>
  <c r="AE135" i="16"/>
  <c r="AG135" i="16"/>
  <c r="AC135" i="16"/>
  <c r="H133" i="16"/>
  <c r="AE133" i="16"/>
  <c r="AG133" i="16"/>
  <c r="AC133" i="16"/>
  <c r="H131" i="16"/>
  <c r="AE131" i="16"/>
  <c r="AG131" i="16"/>
  <c r="AC131" i="16"/>
  <c r="H129" i="16"/>
  <c r="AE129" i="16"/>
  <c r="AG129" i="16"/>
  <c r="AC129" i="16"/>
  <c r="H127" i="16"/>
  <c r="AE127" i="16"/>
  <c r="AG127" i="16"/>
  <c r="AC127" i="16"/>
  <c r="H125" i="16"/>
  <c r="AE125" i="16"/>
  <c r="AG125" i="16"/>
  <c r="AC125" i="16"/>
  <c r="H123" i="16"/>
  <c r="AE123" i="16"/>
  <c r="AG123" i="16"/>
  <c r="AC123" i="16"/>
  <c r="H121" i="16"/>
  <c r="AE121" i="16"/>
  <c r="AG121" i="16"/>
  <c r="AC121" i="16"/>
  <c r="H119" i="16"/>
  <c r="AE119" i="16"/>
  <c r="AG119" i="16"/>
  <c r="AC119" i="16"/>
  <c r="H117" i="16"/>
  <c r="AE117" i="16"/>
  <c r="AG117" i="16"/>
  <c r="AC117" i="16"/>
  <c r="H115" i="16"/>
  <c r="AE115" i="16"/>
  <c r="AG115" i="16"/>
  <c r="AC115" i="16"/>
  <c r="H113" i="16"/>
  <c r="AE113" i="16"/>
  <c r="AG113" i="16"/>
  <c r="AC113" i="16"/>
  <c r="H111" i="16"/>
  <c r="AE111" i="16"/>
  <c r="AG111" i="16"/>
  <c r="AC111" i="16"/>
  <c r="H109" i="16"/>
  <c r="AE109" i="16"/>
  <c r="AG109" i="16"/>
  <c r="AC109" i="16"/>
  <c r="H107" i="16"/>
  <c r="AE107" i="16"/>
  <c r="AG107" i="16"/>
  <c r="AC107" i="16"/>
  <c r="H105" i="16"/>
  <c r="AE105" i="16"/>
  <c r="AG105" i="16"/>
  <c r="AC105" i="16"/>
  <c r="H103" i="16"/>
  <c r="AE103" i="16"/>
  <c r="AG103" i="16"/>
  <c r="AC103" i="16"/>
  <c r="H101" i="16"/>
  <c r="AE101" i="16"/>
  <c r="AG101" i="16"/>
  <c r="AC101" i="16"/>
  <c r="H99" i="16"/>
  <c r="AE99" i="16"/>
  <c r="AG99" i="16"/>
  <c r="AC99" i="16"/>
  <c r="H97" i="16"/>
  <c r="AE97" i="16"/>
  <c r="AG97" i="16"/>
  <c r="AC97" i="16"/>
  <c r="H95" i="16"/>
  <c r="AE95" i="16"/>
  <c r="AG95" i="16"/>
  <c r="AC95" i="16"/>
  <c r="H93" i="16"/>
  <c r="AE93" i="16"/>
  <c r="AG93" i="16"/>
  <c r="AC93" i="16"/>
  <c r="H91" i="16"/>
  <c r="AE91" i="16"/>
  <c r="AG91" i="16"/>
  <c r="AC91" i="16"/>
  <c r="H89" i="16"/>
  <c r="AE89" i="16"/>
  <c r="AG89" i="16"/>
  <c r="AC89" i="16"/>
  <c r="H87" i="16"/>
  <c r="AE87" i="16"/>
  <c r="AG87" i="16"/>
  <c r="AC87" i="16"/>
  <c r="H85" i="16"/>
  <c r="AE85" i="16"/>
  <c r="AG85" i="16"/>
  <c r="AC85" i="16"/>
  <c r="H83" i="16"/>
  <c r="AE83" i="16"/>
  <c r="AG83" i="16"/>
  <c r="AC83" i="16"/>
  <c r="H81" i="16"/>
  <c r="AG81" i="16"/>
  <c r="AC81" i="16"/>
  <c r="AE81" i="16"/>
  <c r="H79" i="16"/>
  <c r="AE79" i="16"/>
  <c r="AG79" i="16"/>
  <c r="AC79" i="16"/>
  <c r="H77" i="16"/>
  <c r="AG77" i="16"/>
  <c r="AC77" i="16"/>
  <c r="AE77" i="16"/>
  <c r="H75" i="16"/>
  <c r="AG75" i="16"/>
  <c r="AC75" i="16"/>
  <c r="AE75" i="16"/>
  <c r="H73" i="16"/>
  <c r="AE73" i="16"/>
  <c r="AG73" i="16"/>
  <c r="AC73" i="16"/>
  <c r="H71" i="16"/>
  <c r="AG71" i="16"/>
  <c r="AC71" i="16"/>
  <c r="AE71" i="16"/>
  <c r="H69" i="16"/>
  <c r="AG69" i="16"/>
  <c r="AC69" i="16"/>
  <c r="AE69" i="16"/>
  <c r="H67" i="16"/>
  <c r="AG67" i="16"/>
  <c r="AC67" i="16"/>
  <c r="AE67" i="16"/>
  <c r="H65" i="16"/>
  <c r="AG65" i="16"/>
  <c r="AC65" i="16"/>
  <c r="AE65" i="16"/>
  <c r="H63" i="16"/>
  <c r="AE63" i="16"/>
  <c r="AG63" i="16"/>
  <c r="AC63" i="16"/>
  <c r="H61" i="16"/>
  <c r="AG61" i="16"/>
  <c r="AC61" i="16"/>
  <c r="AE61" i="16"/>
  <c r="H59" i="16"/>
  <c r="AE59" i="16"/>
  <c r="AG59" i="16"/>
  <c r="AC59" i="16"/>
  <c r="H57" i="16"/>
  <c r="AE57" i="16"/>
  <c r="AG57" i="16"/>
  <c r="AC57" i="16"/>
  <c r="H55" i="16"/>
  <c r="AE55" i="16"/>
  <c r="AG55" i="16"/>
  <c r="AC55" i="16"/>
  <c r="H53" i="16"/>
  <c r="AE53" i="16"/>
  <c r="AG53" i="16"/>
  <c r="AC53" i="16"/>
  <c r="H51" i="16"/>
  <c r="AE51" i="16"/>
  <c r="AG51" i="16"/>
  <c r="AC51" i="16"/>
  <c r="H49" i="16"/>
  <c r="AE49" i="16"/>
  <c r="AG49" i="16"/>
  <c r="AC49" i="16"/>
  <c r="H47" i="16"/>
  <c r="AE47" i="16"/>
  <c r="AG47" i="16"/>
  <c r="AC47" i="16"/>
  <c r="H44" i="16"/>
  <c r="AE44" i="16"/>
  <c r="AG44" i="16"/>
  <c r="AC44" i="16"/>
  <c r="H42" i="16"/>
  <c r="AG42" i="16"/>
  <c r="AC42" i="16"/>
  <c r="AE42" i="16"/>
  <c r="H40" i="16"/>
  <c r="AG40" i="16"/>
  <c r="AC40" i="16"/>
  <c r="AE40" i="16"/>
  <c r="H38" i="16"/>
  <c r="AG38" i="16"/>
  <c r="AC38" i="16"/>
  <c r="AE38" i="16"/>
  <c r="H36" i="16"/>
  <c r="AE36" i="16"/>
  <c r="AG36" i="16"/>
  <c r="AC36" i="16"/>
  <c r="H34" i="16"/>
  <c r="AG34" i="16"/>
  <c r="AC34" i="16"/>
  <c r="AE34" i="16"/>
  <c r="H32" i="16"/>
  <c r="AE32" i="16"/>
  <c r="AG32" i="16"/>
  <c r="AC32" i="16"/>
  <c r="H30" i="16"/>
  <c r="AG30" i="16"/>
  <c r="AC30" i="16"/>
  <c r="AE30" i="16"/>
  <c r="H28" i="16"/>
  <c r="AE28" i="16"/>
  <c r="AG28" i="16"/>
  <c r="AC28" i="16"/>
  <c r="H26" i="16"/>
  <c r="AE26" i="16"/>
  <c r="AG26" i="16"/>
  <c r="AC26" i="16"/>
  <c r="H24" i="16"/>
  <c r="AG24" i="16"/>
  <c r="AC24" i="16"/>
  <c r="AE24" i="16"/>
  <c r="H22" i="16"/>
  <c r="AG22" i="16"/>
  <c r="AC22" i="16"/>
  <c r="AE22" i="16"/>
  <c r="H20" i="16"/>
  <c r="AE20" i="16"/>
  <c r="AC20" i="16"/>
  <c r="AG20" i="16"/>
  <c r="H18" i="16"/>
  <c r="AE18" i="16"/>
  <c r="AG18" i="16"/>
  <c r="AC18" i="16"/>
  <c r="H16" i="16"/>
  <c r="AC16" i="16"/>
  <c r="AG16" i="16"/>
  <c r="AE16" i="16"/>
  <c r="H14" i="16"/>
  <c r="AG14" i="16"/>
  <c r="AC14" i="16"/>
  <c r="AE14" i="16"/>
  <c r="BD1125" i="16"/>
  <c r="AN1125" i="16"/>
  <c r="AN1123" i="16"/>
  <c r="BD1121" i="16"/>
  <c r="AN1121" i="16"/>
  <c r="AN1119" i="16"/>
  <c r="BD1117" i="16"/>
  <c r="AN1117" i="16"/>
  <c r="AN1115" i="16"/>
  <c r="BD1113" i="16"/>
  <c r="AN1113" i="16"/>
  <c r="AN1111" i="16"/>
  <c r="BD1109" i="16"/>
  <c r="AN1109" i="16"/>
  <c r="AN1107" i="16"/>
  <c r="BD1105" i="16"/>
  <c r="AN1105" i="16"/>
  <c r="AN1103" i="16"/>
  <c r="AN1101" i="16"/>
  <c r="BD1101" i="16"/>
  <c r="AN1099" i="16"/>
  <c r="AN1097" i="16"/>
  <c r="BD1097" i="16"/>
  <c r="AN1095" i="16"/>
  <c r="AN1093" i="16"/>
  <c r="BD1093" i="16"/>
  <c r="AN1091" i="16"/>
  <c r="AN1089" i="16"/>
  <c r="BD1089" i="16"/>
  <c r="AN1087" i="16"/>
  <c r="AN1085" i="16"/>
  <c r="BD1085" i="16"/>
  <c r="AN1083" i="16"/>
  <c r="AN1081" i="16"/>
  <c r="BD1081" i="16"/>
  <c r="AN1079" i="16"/>
  <c r="AN1077" i="16"/>
  <c r="BD1077" i="16"/>
  <c r="AN1075" i="16"/>
  <c r="AN1073" i="16"/>
  <c r="BD1073" i="16"/>
  <c r="AN1071" i="16"/>
  <c r="AN1069" i="16"/>
  <c r="BD1069" i="16"/>
  <c r="AN1067" i="16"/>
  <c r="AN1065" i="16"/>
  <c r="BD1065" i="16"/>
  <c r="AN1063" i="16"/>
  <c r="AN1061" i="16"/>
  <c r="AN1059" i="16"/>
  <c r="BD1059" i="16"/>
  <c r="AN1057" i="16"/>
  <c r="BD1057" i="16"/>
  <c r="AN1055" i="16"/>
  <c r="AN1053" i="16"/>
  <c r="AN1051" i="16"/>
  <c r="AN1049" i="16"/>
  <c r="AN1047" i="16"/>
  <c r="AN1045" i="16"/>
  <c r="BD1045" i="16"/>
  <c r="AN1043" i="16"/>
  <c r="BD1043" i="16"/>
  <c r="AN1041" i="16"/>
  <c r="BD1041" i="16"/>
  <c r="AN1039" i="16"/>
  <c r="BD1039" i="16"/>
  <c r="AN1037" i="16"/>
  <c r="BD1037" i="16"/>
  <c r="AN1035" i="16"/>
  <c r="AN1033" i="16"/>
  <c r="BD1033" i="16"/>
  <c r="AN1031" i="16"/>
  <c r="AN1029" i="16"/>
  <c r="BD1029" i="16"/>
  <c r="AN1027" i="16"/>
  <c r="AN1025" i="16"/>
  <c r="BD1025" i="16"/>
  <c r="AN1023" i="16"/>
  <c r="AN1021" i="16"/>
  <c r="BD1021" i="16"/>
  <c r="AN1019" i="16"/>
  <c r="AN1017" i="16"/>
  <c r="BD1017" i="16"/>
  <c r="AN1015" i="16"/>
  <c r="AN1013" i="16"/>
  <c r="BD1013" i="16"/>
  <c r="AN1011" i="16"/>
  <c r="AN1009" i="16"/>
  <c r="BD1009" i="16"/>
  <c r="AN1007" i="16"/>
  <c r="AN1005" i="16"/>
  <c r="BD1005" i="16"/>
  <c r="AN1003" i="16"/>
  <c r="AN1001" i="16"/>
  <c r="AN999" i="16"/>
  <c r="BD999" i="16"/>
  <c r="AN997" i="16"/>
  <c r="AN995" i="16"/>
  <c r="BD995" i="16"/>
  <c r="AN993" i="16"/>
  <c r="AN991" i="16"/>
  <c r="BD991" i="16"/>
  <c r="AN989" i="16"/>
  <c r="BT987" i="16"/>
  <c r="BD987" i="16"/>
  <c r="AN985" i="16"/>
  <c r="AN983" i="16"/>
  <c r="BD983" i="16"/>
  <c r="AN981" i="16"/>
  <c r="AN979" i="16"/>
  <c r="BD979" i="16"/>
  <c r="AN977" i="16"/>
  <c r="AN975" i="16"/>
  <c r="BD975" i="16"/>
  <c r="AN973" i="16"/>
  <c r="AN971" i="16"/>
  <c r="BD971" i="16"/>
  <c r="AN969" i="16"/>
  <c r="AN967" i="16"/>
  <c r="BD967" i="16"/>
  <c r="AN965" i="16"/>
  <c r="AN963" i="16"/>
  <c r="BD963" i="16"/>
  <c r="AN961" i="16"/>
  <c r="AN959" i="16"/>
  <c r="BD959" i="16"/>
  <c r="BT957" i="16"/>
  <c r="AN955" i="16"/>
  <c r="BD955" i="16"/>
  <c r="AN953" i="16"/>
  <c r="AN951" i="16"/>
  <c r="BD951" i="16"/>
  <c r="AN949" i="16"/>
  <c r="BD949" i="16"/>
  <c r="AN947" i="16"/>
  <c r="BD947" i="16"/>
  <c r="AN945" i="16"/>
  <c r="BD945" i="16"/>
  <c r="AN943" i="16"/>
  <c r="BD943" i="16"/>
  <c r="BD941" i="16"/>
  <c r="BT941" i="16"/>
  <c r="AN939" i="16"/>
  <c r="BD939" i="16"/>
  <c r="BD937" i="16"/>
  <c r="BT937" i="16"/>
  <c r="AN935" i="16"/>
  <c r="BD935" i="16"/>
  <c r="AN933" i="16"/>
  <c r="AN931" i="16"/>
  <c r="BD931" i="16"/>
  <c r="AN929" i="16"/>
  <c r="AN927" i="16"/>
  <c r="BD927" i="16"/>
  <c r="BD925" i="16"/>
  <c r="BT925" i="16"/>
  <c r="AN923" i="16"/>
  <c r="BD923" i="16"/>
  <c r="AN921" i="16"/>
  <c r="BD921" i="16"/>
  <c r="AN919" i="16"/>
  <c r="BD919" i="16"/>
  <c r="AN917" i="16"/>
  <c r="BD917" i="16"/>
  <c r="AN915" i="16"/>
  <c r="BD915" i="16"/>
  <c r="AN913" i="16"/>
  <c r="BD913" i="16"/>
  <c r="AN911" i="16"/>
  <c r="BD911" i="16"/>
  <c r="AN909" i="16"/>
  <c r="BD909" i="16"/>
  <c r="AN907" i="16"/>
  <c r="BD907" i="16"/>
  <c r="AN905" i="16"/>
  <c r="BD905" i="16"/>
  <c r="AN903" i="16"/>
  <c r="BD903" i="16"/>
  <c r="AN901" i="16"/>
  <c r="BD901" i="16"/>
  <c r="AN899" i="16"/>
  <c r="BD899" i="16"/>
  <c r="AN897" i="16"/>
  <c r="BD897" i="16"/>
  <c r="AN895" i="16"/>
  <c r="AN893" i="16"/>
  <c r="BD893" i="16"/>
  <c r="AN891" i="16"/>
  <c r="AN889" i="16"/>
  <c r="BD889" i="16"/>
  <c r="AN887" i="16"/>
  <c r="BD887" i="16"/>
  <c r="AN885" i="16"/>
  <c r="BD885" i="16"/>
  <c r="AN883" i="16"/>
  <c r="AN881" i="16"/>
  <c r="BD881" i="16"/>
  <c r="AN879" i="16"/>
  <c r="BD879" i="16"/>
  <c r="AN877" i="16"/>
  <c r="BD877" i="16"/>
  <c r="AN875" i="16"/>
  <c r="BD875" i="16"/>
  <c r="AN873" i="16"/>
  <c r="BD873" i="16"/>
  <c r="AN871" i="16"/>
  <c r="BD871" i="16"/>
  <c r="AN869" i="16"/>
  <c r="BD869" i="16"/>
  <c r="AN867" i="16"/>
  <c r="BD867" i="16"/>
  <c r="AN865" i="16"/>
  <c r="BD865" i="16"/>
  <c r="AN863" i="16"/>
  <c r="BD863" i="16"/>
  <c r="AN861" i="16"/>
  <c r="BD861" i="16"/>
  <c r="AN859" i="16"/>
  <c r="BD859" i="16"/>
  <c r="AN857" i="16"/>
  <c r="BT857" i="16"/>
  <c r="AN855" i="16"/>
  <c r="BT855" i="16"/>
  <c r="AN853" i="16"/>
  <c r="BT853" i="16"/>
  <c r="AN851" i="16"/>
  <c r="BD851" i="16"/>
  <c r="AN849" i="16"/>
  <c r="BT849" i="16"/>
  <c r="AN847" i="16"/>
  <c r="BD847" i="16"/>
  <c r="AN845" i="16"/>
  <c r="BT845" i="16"/>
  <c r="AN843" i="16"/>
  <c r="BD843" i="16"/>
  <c r="AN841" i="16"/>
  <c r="BD841" i="16"/>
  <c r="AN839" i="16"/>
  <c r="BD839" i="16"/>
  <c r="AN837" i="16"/>
  <c r="BT837" i="16"/>
  <c r="BD1124" i="16"/>
  <c r="AN1124" i="16"/>
  <c r="BD1122" i="16"/>
  <c r="AN1122" i="16"/>
  <c r="BD1120" i="16"/>
  <c r="AN1120" i="16"/>
  <c r="BD1118" i="16"/>
  <c r="AN1118" i="16"/>
  <c r="BT1114" i="16"/>
  <c r="BT1112" i="16"/>
  <c r="BD1108" i="16"/>
  <c r="AN1108" i="16"/>
  <c r="BT1104" i="16"/>
  <c r="BD1100" i="16"/>
  <c r="AN1100" i="16"/>
  <c r="BD1098" i="16"/>
  <c r="AN1098" i="16"/>
  <c r="AN1096" i="16"/>
  <c r="BD1096" i="16"/>
  <c r="AN1094" i="16"/>
  <c r="BD1094" i="16"/>
  <c r="BT1086" i="16"/>
  <c r="AN1082" i="16"/>
  <c r="BD1082" i="16"/>
  <c r="AN1080" i="16"/>
  <c r="BD1080" i="16"/>
  <c r="AN1066" i="16"/>
  <c r="BT1062" i="16"/>
  <c r="BT1060" i="16"/>
  <c r="Z1126" i="16"/>
  <c r="AN836" i="16"/>
  <c r="AI1126" i="16"/>
  <c r="BR1126" i="16"/>
  <c r="BB1126" i="16"/>
  <c r="BD1116" i="16"/>
  <c r="AN1116" i="16"/>
  <c r="BT1110" i="16"/>
  <c r="BD1106" i="16"/>
  <c r="AN1106" i="16"/>
  <c r="BT1102" i="16"/>
  <c r="AN1092" i="16"/>
  <c r="BD1092" i="16"/>
  <c r="BT1090" i="16"/>
  <c r="AN1088" i="16"/>
  <c r="BD1088" i="16"/>
  <c r="BT1084" i="16"/>
  <c r="AN1078" i="16"/>
  <c r="BD1078" i="16"/>
  <c r="BT1076" i="16"/>
  <c r="AN1074" i="16"/>
  <c r="BD1074" i="16"/>
  <c r="BT1072" i="16"/>
  <c r="AN1070" i="16"/>
  <c r="BD1070" i="16"/>
  <c r="BT1068" i="16"/>
  <c r="AN1064" i="16"/>
  <c r="BD1064" i="16"/>
  <c r="BT1056" i="16"/>
  <c r="BT1054" i="16"/>
  <c r="BT1052" i="16"/>
  <c r="BT1050" i="16"/>
  <c r="BT1048" i="16"/>
  <c r="BT1046" i="16"/>
  <c r="AN1044" i="16"/>
  <c r="BD1042" i="16"/>
  <c r="BT1042" i="16"/>
  <c r="AN1040" i="16"/>
  <c r="BD1038" i="16"/>
  <c r="BT1038" i="16"/>
  <c r="BT1036" i="16"/>
  <c r="BT1034" i="16"/>
  <c r="BT1032" i="16"/>
  <c r="BT1030" i="16"/>
  <c r="BT1028" i="16"/>
  <c r="BT1026" i="16"/>
  <c r="BT1024" i="16"/>
  <c r="BT1022" i="16"/>
  <c r="BT1020" i="16"/>
  <c r="BT1018" i="16"/>
  <c r="BT1016" i="16"/>
  <c r="BT1014" i="16"/>
  <c r="BT1012" i="16"/>
  <c r="BT1010" i="16"/>
  <c r="BT1008" i="16"/>
  <c r="BT1006" i="16"/>
  <c r="BT1004" i="16"/>
  <c r="BT1002" i="16"/>
  <c r="BT1000" i="16"/>
  <c r="BT998" i="16"/>
  <c r="BT996" i="16"/>
  <c r="BT994" i="16"/>
  <c r="BT992" i="16"/>
  <c r="BT990" i="16"/>
  <c r="BT988" i="16"/>
  <c r="BT986" i="16"/>
  <c r="BT984" i="16"/>
  <c r="BT982" i="16"/>
  <c r="BT980" i="16"/>
  <c r="BT978" i="16"/>
  <c r="BT976" i="16"/>
  <c r="BT974" i="16"/>
  <c r="BT972" i="16"/>
  <c r="BT970" i="16"/>
  <c r="BT968" i="16"/>
  <c r="BT966" i="16"/>
  <c r="BT964" i="16"/>
  <c r="BT962" i="16"/>
  <c r="BT960" i="16"/>
  <c r="BT958" i="16"/>
  <c r="BT956" i="16"/>
  <c r="BT954" i="16"/>
  <c r="BT952" i="16"/>
  <c r="BT950" i="16"/>
  <c r="BT948" i="16"/>
  <c r="BT946" i="16"/>
  <c r="BD946" i="16"/>
  <c r="BT944" i="16"/>
  <c r="BD944" i="16"/>
  <c r="BT942" i="16"/>
  <c r="BD942" i="16"/>
  <c r="BT940" i="16"/>
  <c r="BT938" i="16"/>
  <c r="BD938" i="16"/>
  <c r="BT936" i="16"/>
  <c r="BT934" i="16"/>
  <c r="BD932" i="16"/>
  <c r="AN932" i="16"/>
  <c r="BT930" i="16"/>
  <c r="BT928" i="16"/>
  <c r="BD926" i="16"/>
  <c r="BT926" i="16"/>
  <c r="BT924" i="16"/>
  <c r="BT922" i="16"/>
  <c r="BD920" i="16"/>
  <c r="BT920" i="16"/>
  <c r="BT918" i="16"/>
  <c r="BD916" i="16"/>
  <c r="BT916" i="16"/>
  <c r="BT914" i="16"/>
  <c r="BD912" i="16"/>
  <c r="BT912" i="16"/>
  <c r="BT910" i="16"/>
  <c r="BD908" i="16"/>
  <c r="BT908" i="16"/>
  <c r="BT906" i="16"/>
  <c r="BD904" i="16"/>
  <c r="BT904" i="16"/>
  <c r="BT902" i="16"/>
  <c r="BT900" i="16"/>
  <c r="AN898" i="16"/>
  <c r="BT896" i="16"/>
  <c r="BT894" i="16"/>
  <c r="BT892" i="16"/>
  <c r="BT890" i="16"/>
  <c r="BT888" i="16"/>
  <c r="BD886" i="16"/>
  <c r="BT886" i="16"/>
  <c r="BT884" i="16"/>
  <c r="BT882" i="16"/>
  <c r="BT880" i="16"/>
  <c r="BD878" i="16"/>
  <c r="BT878" i="16"/>
  <c r="BD876" i="16"/>
  <c r="BT876" i="16"/>
  <c r="BD874" i="16"/>
  <c r="BT874" i="16"/>
  <c r="BT872" i="16"/>
  <c r="BD872" i="16"/>
  <c r="BT870" i="16"/>
  <c r="BD870" i="16"/>
  <c r="BT868" i="16"/>
  <c r="AN866" i="16"/>
  <c r="BT864" i="16"/>
  <c r="BD864" i="16"/>
  <c r="AN862" i="16"/>
  <c r="BT860" i="16"/>
  <c r="BD860" i="16"/>
  <c r="AN858" i="16"/>
  <c r="BT856" i="16"/>
  <c r="AN856" i="16"/>
  <c r="BT854" i="16"/>
  <c r="BT852" i="16"/>
  <c r="AN852" i="16"/>
  <c r="BT850" i="16"/>
  <c r="AN850" i="16"/>
  <c r="BT848" i="16"/>
  <c r="AN848" i="16"/>
  <c r="BT846" i="16"/>
  <c r="AN846" i="16"/>
  <c r="BT844" i="16"/>
  <c r="AN844" i="16"/>
  <c r="BT842" i="16"/>
  <c r="AN842" i="16"/>
  <c r="AN840" i="16"/>
  <c r="AN838" i="16"/>
  <c r="Z35" i="16"/>
  <c r="AI35" i="16"/>
  <c r="AY35" i="16"/>
  <c r="BO35" i="16"/>
  <c r="Z37" i="16"/>
  <c r="AI37" i="16"/>
  <c r="AY37" i="16"/>
  <c r="BO37" i="16"/>
  <c r="Z41" i="16"/>
  <c r="AI41" i="16"/>
  <c r="AY41" i="16"/>
  <c r="BO41" i="16"/>
  <c r="Z43" i="16"/>
  <c r="AI43" i="16"/>
  <c r="AY43" i="16"/>
  <c r="BO43" i="16"/>
  <c r="Z49" i="16"/>
  <c r="AI49" i="16"/>
  <c r="AY49" i="16"/>
  <c r="BO49" i="16"/>
  <c r="Z51" i="16"/>
  <c r="AI51" i="16"/>
  <c r="AY51" i="16"/>
  <c r="BO51" i="16"/>
  <c r="Z53" i="16"/>
  <c r="AY53" i="16"/>
  <c r="BO53" i="16"/>
  <c r="AI53" i="16"/>
  <c r="Z57" i="16"/>
  <c r="AI57" i="16"/>
  <c r="AY57" i="16"/>
  <c r="BO57" i="16"/>
  <c r="Z59" i="16"/>
  <c r="AI59" i="16"/>
  <c r="AY59" i="16"/>
  <c r="BO59" i="16"/>
  <c r="Z61" i="16"/>
  <c r="AI61" i="16"/>
  <c r="AY61" i="16"/>
  <c r="BO61" i="16"/>
  <c r="Z65" i="16"/>
  <c r="AI65" i="16"/>
  <c r="AY65" i="16"/>
  <c r="BO65" i="16"/>
  <c r="Z67" i="16"/>
  <c r="AI67" i="16"/>
  <c r="AY67" i="16"/>
  <c r="BO67" i="16"/>
  <c r="Z69" i="16"/>
  <c r="AI69" i="16"/>
  <c r="AY69" i="16"/>
  <c r="BO69" i="16"/>
  <c r="Z73" i="16"/>
  <c r="AI73" i="16"/>
  <c r="AY73" i="16"/>
  <c r="BO73" i="16"/>
  <c r="Z75" i="16"/>
  <c r="AI75" i="16"/>
  <c r="AY75" i="16"/>
  <c r="BO75" i="16"/>
  <c r="Z77" i="16"/>
  <c r="AI77" i="16"/>
  <c r="AY77" i="16"/>
  <c r="BO77" i="16"/>
  <c r="Z81" i="16"/>
  <c r="AI81" i="16"/>
  <c r="AY81" i="16"/>
  <c r="BO81" i="16"/>
  <c r="Z83" i="16"/>
  <c r="AI83" i="16"/>
  <c r="AY83" i="16"/>
  <c r="BO83" i="16"/>
  <c r="Z85" i="16"/>
  <c r="AI85" i="16"/>
  <c r="AY85" i="16"/>
  <c r="BO85" i="16"/>
  <c r="Z89" i="16"/>
  <c r="AI89" i="16"/>
  <c r="AY89" i="16"/>
  <c r="BO89" i="16"/>
  <c r="Z91" i="16"/>
  <c r="AI91" i="16"/>
  <c r="AY91" i="16"/>
  <c r="BO91" i="16"/>
  <c r="Z93" i="16"/>
  <c r="AI93" i="16"/>
  <c r="AY93" i="16"/>
  <c r="BO93" i="16"/>
  <c r="Z95" i="16"/>
  <c r="AI95" i="16"/>
  <c r="AY95" i="16"/>
  <c r="BO95" i="16"/>
  <c r="Z97" i="16"/>
  <c r="AI97" i="16"/>
  <c r="AY97" i="16"/>
  <c r="BO97" i="16"/>
  <c r="Z101" i="16"/>
  <c r="AI101" i="16"/>
  <c r="AY101" i="16"/>
  <c r="BO101" i="16"/>
  <c r="Z103" i="16"/>
  <c r="AI103" i="16"/>
  <c r="AY103" i="16"/>
  <c r="BO103" i="16"/>
  <c r="Z105" i="16"/>
  <c r="AI105" i="16"/>
  <c r="AY105" i="16"/>
  <c r="BO105" i="16"/>
  <c r="Z111" i="16"/>
  <c r="AI111" i="16"/>
  <c r="AY111" i="16"/>
  <c r="BO111" i="16"/>
  <c r="Z113" i="16"/>
  <c r="AI113" i="16"/>
  <c r="AY113" i="16"/>
  <c r="BO113" i="16"/>
  <c r="Z117" i="16"/>
  <c r="AI117" i="16"/>
  <c r="AY117" i="16"/>
  <c r="BO117" i="16"/>
  <c r="Z119" i="16"/>
  <c r="AI119" i="16"/>
  <c r="AY119" i="16"/>
  <c r="BO119" i="16"/>
  <c r="Z121" i="16"/>
  <c r="AI121" i="16"/>
  <c r="AY121" i="16"/>
  <c r="BO121" i="16"/>
  <c r="Z127" i="16"/>
  <c r="AI127" i="16"/>
  <c r="AY127" i="16"/>
  <c r="BO127" i="16"/>
  <c r="Z129" i="16"/>
  <c r="AI129" i="16"/>
  <c r="AY129" i="16"/>
  <c r="BO129" i="16"/>
  <c r="Z133" i="16"/>
  <c r="AI133" i="16"/>
  <c r="AY133" i="16"/>
  <c r="BO133" i="16"/>
  <c r="Z135" i="16"/>
  <c r="BO135" i="16"/>
  <c r="AI135" i="16"/>
  <c r="AY135" i="16"/>
  <c r="Z137" i="16"/>
  <c r="AI137" i="16"/>
  <c r="AY137" i="16"/>
  <c r="BO137" i="16"/>
  <c r="Z141" i="16"/>
  <c r="AI141" i="16"/>
  <c r="AY141" i="16"/>
  <c r="BO141" i="16"/>
  <c r="Z143" i="16"/>
  <c r="BO143" i="16"/>
  <c r="AI143" i="16"/>
  <c r="AY143" i="16"/>
  <c r="Z145" i="16"/>
  <c r="AI145" i="16"/>
  <c r="AY145" i="16"/>
  <c r="BO145" i="16"/>
  <c r="Z149" i="16"/>
  <c r="AI149" i="16"/>
  <c r="AY149" i="16"/>
  <c r="BO149" i="16"/>
  <c r="Z151" i="16"/>
  <c r="AI151" i="16"/>
  <c r="AY151" i="16"/>
  <c r="BO151" i="16"/>
  <c r="Z153" i="16"/>
  <c r="AI153" i="16"/>
  <c r="AY153" i="16"/>
  <c r="BO153" i="16"/>
  <c r="Z157" i="16"/>
  <c r="AI157" i="16"/>
  <c r="AY157" i="16"/>
  <c r="BO157" i="16"/>
  <c r="Z159" i="16"/>
  <c r="AI159" i="16"/>
  <c r="AY159" i="16"/>
  <c r="BO159" i="16"/>
  <c r="Z161" i="16"/>
  <c r="AI161" i="16"/>
  <c r="AY161" i="16"/>
  <c r="BO161" i="16"/>
  <c r="Z165" i="16"/>
  <c r="AI165" i="16"/>
  <c r="AY165" i="16"/>
  <c r="BO165" i="16"/>
  <c r="Z167" i="16"/>
  <c r="AI167" i="16"/>
  <c r="AY167" i="16"/>
  <c r="BO167" i="16"/>
  <c r="Z169" i="16"/>
  <c r="AI169" i="16"/>
  <c r="AY169" i="16"/>
  <c r="BO169" i="16"/>
  <c r="Z173" i="16"/>
  <c r="AI173" i="16"/>
  <c r="AY173" i="16"/>
  <c r="BO173" i="16"/>
  <c r="Z175" i="16"/>
  <c r="AY175" i="16"/>
  <c r="BO175" i="16"/>
  <c r="AI175" i="16"/>
  <c r="Z177" i="16"/>
  <c r="AY177" i="16"/>
  <c r="BO177" i="16"/>
  <c r="AI177" i="16"/>
  <c r="Z181" i="16"/>
  <c r="AY181" i="16"/>
  <c r="BO181" i="16"/>
  <c r="AI181" i="16"/>
  <c r="Z183" i="16"/>
  <c r="AY183" i="16"/>
  <c r="BO183" i="16"/>
  <c r="AI183" i="16"/>
  <c r="Z185" i="16"/>
  <c r="AY185" i="16"/>
  <c r="BO185" i="16"/>
  <c r="AI185" i="16"/>
  <c r="Z187" i="16"/>
  <c r="AY187" i="16"/>
  <c r="BO187" i="16"/>
  <c r="AI187" i="16"/>
  <c r="Z189" i="16"/>
  <c r="AI189" i="16"/>
  <c r="AY189" i="16"/>
  <c r="BO189" i="16"/>
  <c r="Z191" i="16"/>
  <c r="AI191" i="16"/>
  <c r="AY191" i="16"/>
  <c r="BO191" i="16"/>
  <c r="Z193" i="16"/>
  <c r="AI193" i="16"/>
  <c r="AY193" i="16"/>
  <c r="BO193" i="16"/>
  <c r="Z195" i="16"/>
  <c r="AI195" i="16"/>
  <c r="AY195" i="16"/>
  <c r="BO195" i="16"/>
  <c r="Z197" i="16"/>
  <c r="AI197" i="16"/>
  <c r="AY197" i="16"/>
  <c r="BO197" i="16"/>
  <c r="Z199" i="16"/>
  <c r="AI199" i="16"/>
  <c r="AY199" i="16"/>
  <c r="BO199" i="16"/>
  <c r="Z201" i="16"/>
  <c r="AI201" i="16"/>
  <c r="AY201" i="16"/>
  <c r="BO201" i="16"/>
  <c r="Z203" i="16"/>
  <c r="AI203" i="16"/>
  <c r="AY203" i="16"/>
  <c r="BO203" i="16"/>
  <c r="Z205" i="16"/>
  <c r="AI205" i="16"/>
  <c r="AY205" i="16"/>
  <c r="BO205" i="16"/>
  <c r="Z207" i="16"/>
  <c r="AY207" i="16"/>
  <c r="BO207" i="16"/>
  <c r="AI207" i="16"/>
  <c r="Z209" i="16"/>
  <c r="AI209" i="16"/>
  <c r="AY209" i="16"/>
  <c r="BO209" i="16"/>
  <c r="Z211" i="16"/>
  <c r="AI211" i="16"/>
  <c r="AY211" i="16"/>
  <c r="BO211" i="16"/>
  <c r="Z213" i="16"/>
  <c r="AI213" i="16"/>
  <c r="AY213" i="16"/>
  <c r="BO213" i="16"/>
  <c r="Z215" i="16"/>
  <c r="AI215" i="16"/>
  <c r="AY215" i="16"/>
  <c r="BO215" i="16"/>
  <c r="Z217" i="16"/>
  <c r="AI217" i="16"/>
  <c r="AY217" i="16"/>
  <c r="BO217" i="16"/>
  <c r="Z219" i="16"/>
  <c r="AY219" i="16"/>
  <c r="BO219" i="16"/>
  <c r="AI219" i="16"/>
  <c r="Z221" i="16"/>
  <c r="AI221" i="16"/>
  <c r="AY221" i="16"/>
  <c r="BO221" i="16"/>
  <c r="Z231" i="16"/>
  <c r="AI231" i="16"/>
  <c r="AY231" i="16"/>
  <c r="BO231" i="16"/>
  <c r="Z233" i="16"/>
  <c r="AI233" i="16"/>
  <c r="AY233" i="16"/>
  <c r="BO233" i="16"/>
  <c r="Z235" i="16"/>
  <c r="AI235" i="16"/>
  <c r="AY235" i="16"/>
  <c r="BO235" i="16"/>
  <c r="Z237" i="16"/>
  <c r="AY237" i="16"/>
  <c r="BO237" i="16"/>
  <c r="AI237" i="16"/>
  <c r="Z239" i="16"/>
  <c r="AI239" i="16"/>
  <c r="AY239" i="16"/>
  <c r="BO239" i="16"/>
  <c r="Z241" i="16"/>
  <c r="AI241" i="16"/>
  <c r="AY241" i="16"/>
  <c r="BO241" i="16"/>
  <c r="Z243" i="16"/>
  <c r="AI243" i="16"/>
  <c r="AY243" i="16"/>
  <c r="BO243" i="16"/>
  <c r="Z245" i="16"/>
  <c r="AI245" i="16"/>
  <c r="AY245" i="16"/>
  <c r="BO245" i="16"/>
  <c r="Z247" i="16"/>
  <c r="AI247" i="16"/>
  <c r="AY247" i="16"/>
  <c r="BO247" i="16"/>
  <c r="Z249" i="16"/>
  <c r="AI249" i="16"/>
  <c r="AY249" i="16"/>
  <c r="BO249" i="16"/>
  <c r="Z251" i="16"/>
  <c r="AI251" i="16"/>
  <c r="AY251" i="16"/>
  <c r="BO251" i="16"/>
  <c r="Z253" i="16"/>
  <c r="AI253" i="16"/>
  <c r="AY253" i="16"/>
  <c r="BO253" i="16"/>
  <c r="Z255" i="16"/>
  <c r="AI255" i="16"/>
  <c r="AY255" i="16"/>
  <c r="BO255" i="16"/>
  <c r="Z257" i="16"/>
  <c r="AI257" i="16"/>
  <c r="AY257" i="16"/>
  <c r="BO257" i="16"/>
  <c r="Z259" i="16"/>
  <c r="AI259" i="16"/>
  <c r="AY259" i="16"/>
  <c r="BO259" i="16"/>
  <c r="Z261" i="16"/>
  <c r="AI261" i="16"/>
  <c r="AY261" i="16"/>
  <c r="BO261" i="16"/>
  <c r="Z263" i="16"/>
  <c r="AI263" i="16"/>
  <c r="AY263" i="16"/>
  <c r="BO263" i="16"/>
  <c r="Z265" i="16"/>
  <c r="AI265" i="16"/>
  <c r="AY265" i="16"/>
  <c r="BO265" i="16"/>
  <c r="Z267" i="16"/>
  <c r="AI267" i="16"/>
  <c r="AY267" i="16"/>
  <c r="BO267" i="16"/>
  <c r="Z269" i="16"/>
  <c r="AI269" i="16"/>
  <c r="AY269" i="16"/>
  <c r="BO269" i="16"/>
  <c r="Z271" i="16"/>
  <c r="AI271" i="16"/>
  <c r="AY271" i="16"/>
  <c r="BO271" i="16"/>
  <c r="Z273" i="16"/>
  <c r="AI273" i="16"/>
  <c r="AY273" i="16"/>
  <c r="BO273" i="16"/>
  <c r="Z275" i="16"/>
  <c r="AI275" i="16"/>
  <c r="AY275" i="16"/>
  <c r="BO275" i="16"/>
  <c r="Z277" i="16"/>
  <c r="AI277" i="16"/>
  <c r="AY277" i="16"/>
  <c r="BO277" i="16"/>
  <c r="Z279" i="16"/>
  <c r="AI279" i="16"/>
  <c r="AY279" i="16"/>
  <c r="BO279" i="16"/>
  <c r="Z281" i="16"/>
  <c r="AI281" i="16"/>
  <c r="AY281" i="16"/>
  <c r="BO281" i="16"/>
  <c r="Z283" i="16"/>
  <c r="AI283" i="16"/>
  <c r="AY283" i="16"/>
  <c r="BO283" i="16"/>
  <c r="Z285" i="16"/>
  <c r="AI285" i="16"/>
  <c r="AY285" i="16"/>
  <c r="BO285" i="16"/>
  <c r="Z287" i="16"/>
  <c r="AI287" i="16"/>
  <c r="AY287" i="16"/>
  <c r="BO287" i="16"/>
  <c r="Z289" i="16"/>
  <c r="AI289" i="16"/>
  <c r="AY289" i="16"/>
  <c r="BO289" i="16"/>
  <c r="Z291" i="16"/>
  <c r="AI291" i="16"/>
  <c r="AY291" i="16"/>
  <c r="BO291" i="16"/>
  <c r="Z293" i="16"/>
  <c r="AI293" i="16"/>
  <c r="AY293" i="16"/>
  <c r="BO293" i="16"/>
  <c r="Z295" i="16"/>
  <c r="AI295" i="16"/>
  <c r="AY295" i="16"/>
  <c r="BO295" i="16"/>
  <c r="Z297" i="16"/>
  <c r="AI297" i="16"/>
  <c r="AY297" i="16"/>
  <c r="BO297" i="16"/>
  <c r="Z299" i="16"/>
  <c r="AI299" i="16"/>
  <c r="AY299" i="16"/>
  <c r="BO299" i="16"/>
  <c r="Z301" i="16"/>
  <c r="AI301" i="16"/>
  <c r="AY301" i="16"/>
  <c r="BO301" i="16"/>
  <c r="Z303" i="16"/>
  <c r="AI303" i="16"/>
  <c r="AY303" i="16"/>
  <c r="BO303" i="16"/>
  <c r="Z305" i="16"/>
  <c r="AI305" i="16"/>
  <c r="AY305" i="16"/>
  <c r="BO305" i="16"/>
  <c r="Z307" i="16"/>
  <c r="AI307" i="16"/>
  <c r="AY307" i="16"/>
  <c r="BO307" i="16"/>
  <c r="Z309" i="16"/>
  <c r="AI309" i="16"/>
  <c r="AY309" i="16"/>
  <c r="BO309" i="16"/>
  <c r="Z311" i="16"/>
  <c r="BO311" i="16"/>
  <c r="AI311" i="16"/>
  <c r="AY311" i="16"/>
  <c r="Z313" i="16"/>
  <c r="AI313" i="16"/>
  <c r="AY313" i="16"/>
  <c r="BO313" i="16"/>
  <c r="Z315" i="16"/>
  <c r="BO315" i="16"/>
  <c r="AI315" i="16"/>
  <c r="AY315" i="16"/>
  <c r="Z317" i="16"/>
  <c r="AI317" i="16"/>
  <c r="AY317" i="16"/>
  <c r="BO317" i="16"/>
  <c r="Z319" i="16"/>
  <c r="AI319" i="16"/>
  <c r="AY319" i="16"/>
  <c r="BO319" i="16"/>
  <c r="Z321" i="16"/>
  <c r="AI321" i="16"/>
  <c r="AY321" i="16"/>
  <c r="BO321" i="16"/>
  <c r="Z323" i="16"/>
  <c r="AI323" i="16"/>
  <c r="AY323" i="16"/>
  <c r="BO323" i="16"/>
  <c r="Z325" i="16"/>
  <c r="AI325" i="16"/>
  <c r="AY325" i="16"/>
  <c r="BO325" i="16"/>
  <c r="Z327" i="16"/>
  <c r="AI327" i="16"/>
  <c r="AY327" i="16"/>
  <c r="BO327" i="16"/>
  <c r="Z329" i="16"/>
  <c r="AI329" i="16"/>
  <c r="AY329" i="16"/>
  <c r="BO329" i="16"/>
  <c r="Z331" i="16"/>
  <c r="AI331" i="16"/>
  <c r="AY331" i="16"/>
  <c r="BO331" i="16"/>
  <c r="Z333" i="16"/>
  <c r="BO333" i="16"/>
  <c r="AI333" i="16"/>
  <c r="AY333" i="16"/>
  <c r="Z335" i="16"/>
  <c r="AI335" i="16"/>
  <c r="AY335" i="16"/>
  <c r="BO335" i="16"/>
  <c r="Z337" i="16"/>
  <c r="AI337" i="16"/>
  <c r="AY337" i="16"/>
  <c r="BO337" i="16"/>
  <c r="Z339" i="16"/>
  <c r="AI339" i="16"/>
  <c r="AY339" i="16"/>
  <c r="BO339" i="16"/>
  <c r="Z341" i="16"/>
  <c r="AI341" i="16"/>
  <c r="AY341" i="16"/>
  <c r="BO341" i="16"/>
  <c r="Z343" i="16"/>
  <c r="AI343" i="16"/>
  <c r="AY343" i="16"/>
  <c r="BO343" i="16"/>
  <c r="Z345" i="16"/>
  <c r="AI345" i="16"/>
  <c r="AY345" i="16"/>
  <c r="BO345" i="16"/>
  <c r="Z347" i="16"/>
  <c r="AI347" i="16"/>
  <c r="AY347" i="16"/>
  <c r="BO347" i="16"/>
  <c r="Z349" i="16"/>
  <c r="AI349" i="16"/>
  <c r="AY349" i="16"/>
  <c r="BO349" i="16"/>
  <c r="Z351" i="16"/>
  <c r="AI351" i="16"/>
  <c r="AY351" i="16"/>
  <c r="BO351" i="16"/>
  <c r="Z353" i="16"/>
  <c r="AI353" i="16"/>
  <c r="AY353" i="16"/>
  <c r="BO353" i="16"/>
  <c r="Z355" i="16"/>
  <c r="AI355" i="16"/>
  <c r="AY355" i="16"/>
  <c r="BO355" i="16"/>
  <c r="Z357" i="16"/>
  <c r="AI357" i="16"/>
  <c r="AY357" i="16"/>
  <c r="BO357" i="16"/>
  <c r="Z359" i="16"/>
  <c r="AI359" i="16"/>
  <c r="AY359" i="16"/>
  <c r="BO359" i="16"/>
  <c r="Z361" i="16"/>
  <c r="AI361" i="16"/>
  <c r="AY361" i="16"/>
  <c r="BO361" i="16"/>
  <c r="Z363" i="16"/>
  <c r="AI363" i="16"/>
  <c r="AY363" i="16"/>
  <c r="BO363" i="16"/>
  <c r="Z365" i="16"/>
  <c r="AI365" i="16"/>
  <c r="AY365" i="16"/>
  <c r="BO365" i="16"/>
  <c r="Z367" i="16"/>
  <c r="AI367" i="16"/>
  <c r="AY367" i="16"/>
  <c r="BO367" i="16"/>
  <c r="Z369" i="16"/>
  <c r="AI369" i="16"/>
  <c r="AY369" i="16"/>
  <c r="BO369" i="16"/>
  <c r="Z371" i="16"/>
  <c r="AI371" i="16"/>
  <c r="AY371" i="16"/>
  <c r="BO371" i="16"/>
  <c r="Z373" i="16"/>
  <c r="AI373" i="16"/>
  <c r="AY373" i="16"/>
  <c r="BO373" i="16"/>
  <c r="Z375" i="16"/>
  <c r="AI375" i="16"/>
  <c r="AY375" i="16"/>
  <c r="BO375" i="16"/>
  <c r="Z377" i="16"/>
  <c r="AI377" i="16"/>
  <c r="AY377" i="16"/>
  <c r="BO377" i="16"/>
  <c r="Z379" i="16"/>
  <c r="AI379" i="16"/>
  <c r="AY379" i="16"/>
  <c r="BO379" i="16"/>
  <c r="Z381" i="16"/>
  <c r="AI381" i="16"/>
  <c r="AY381" i="16"/>
  <c r="BO381" i="16"/>
  <c r="Z383" i="16"/>
  <c r="AI383" i="16"/>
  <c r="AY383" i="16"/>
  <c r="BO383" i="16"/>
  <c r="Z385" i="16"/>
  <c r="AI385" i="16"/>
  <c r="AY385" i="16"/>
  <c r="BO385" i="16"/>
  <c r="Z387" i="16"/>
  <c r="AI387" i="16"/>
  <c r="AY387" i="16"/>
  <c r="BO387" i="16"/>
  <c r="Z389" i="16"/>
  <c r="AI389" i="16"/>
  <c r="AY389" i="16"/>
  <c r="BO389" i="16"/>
  <c r="Z391" i="16"/>
  <c r="AI391" i="16"/>
  <c r="AY391" i="16"/>
  <c r="BO391" i="16"/>
  <c r="Z393" i="16"/>
  <c r="AI393" i="16"/>
  <c r="AY393" i="16"/>
  <c r="BO393" i="16"/>
  <c r="Z395" i="16"/>
  <c r="AI395" i="16"/>
  <c r="AY395" i="16"/>
  <c r="BO395" i="16"/>
  <c r="Z397" i="16"/>
  <c r="AI397" i="16"/>
  <c r="AY397" i="16"/>
  <c r="BO397" i="16"/>
  <c r="Z399" i="16"/>
  <c r="AI399" i="16"/>
  <c r="AY399" i="16"/>
  <c r="BO399" i="16"/>
  <c r="Z401" i="16"/>
  <c r="AI401" i="16"/>
  <c r="AY401" i="16"/>
  <c r="BO401" i="16"/>
  <c r="Z403" i="16"/>
  <c r="AI403" i="16"/>
  <c r="AY403" i="16"/>
  <c r="BO403" i="16"/>
  <c r="Z405" i="16"/>
  <c r="AI405" i="16"/>
  <c r="AY405" i="16"/>
  <c r="BO405" i="16"/>
  <c r="Z407" i="16"/>
  <c r="AI407" i="16"/>
  <c r="AY407" i="16"/>
  <c r="BO407" i="16"/>
  <c r="Z409" i="16"/>
  <c r="AI409" i="16"/>
  <c r="AY409" i="16"/>
  <c r="BO409" i="16"/>
  <c r="Z411" i="16"/>
  <c r="AI411" i="16"/>
  <c r="AY411" i="16"/>
  <c r="BO411" i="16"/>
  <c r="Z413" i="16"/>
  <c r="AI413" i="16"/>
  <c r="AY413" i="16"/>
  <c r="BO413" i="16"/>
  <c r="Z415" i="16"/>
  <c r="AI415" i="16"/>
  <c r="AY415" i="16"/>
  <c r="BO415" i="16"/>
  <c r="Z477" i="16"/>
  <c r="AI477" i="16"/>
  <c r="AY477" i="16"/>
  <c r="BO477" i="16"/>
  <c r="Z479" i="16"/>
  <c r="AI479" i="16"/>
  <c r="AY479" i="16"/>
  <c r="BO479" i="16"/>
  <c r="Z481" i="16"/>
  <c r="AI481" i="16"/>
  <c r="AY481" i="16"/>
  <c r="BO481" i="16"/>
  <c r="Z483" i="16"/>
  <c r="AI483" i="16"/>
  <c r="AY483" i="16"/>
  <c r="BO483" i="16"/>
  <c r="Z485" i="16"/>
  <c r="AI485" i="16"/>
  <c r="AY485" i="16"/>
  <c r="BO485" i="16"/>
  <c r="Z487" i="16"/>
  <c r="AI487" i="16"/>
  <c r="AY487" i="16"/>
  <c r="BO487" i="16"/>
  <c r="Z489" i="16"/>
  <c r="AI489" i="16"/>
  <c r="AY489" i="16"/>
  <c r="BO489" i="16"/>
  <c r="Z491" i="16"/>
  <c r="AI491" i="16"/>
  <c r="AY491" i="16"/>
  <c r="BO491" i="16"/>
  <c r="Z493" i="16"/>
  <c r="AI493" i="16"/>
  <c r="AY493" i="16"/>
  <c r="BO493" i="16"/>
  <c r="Z495" i="16"/>
  <c r="AI495" i="16"/>
  <c r="AY495" i="16"/>
  <c r="BO495" i="16"/>
  <c r="Z497" i="16"/>
  <c r="AI497" i="16"/>
  <c r="AY497" i="16"/>
  <c r="BO497" i="16"/>
  <c r="Z499" i="16"/>
  <c r="AI499" i="16"/>
  <c r="AY499" i="16"/>
  <c r="BO499" i="16"/>
  <c r="Z501" i="16"/>
  <c r="AI501" i="16"/>
  <c r="AY501" i="16"/>
  <c r="BO501" i="16"/>
  <c r="Z503" i="16"/>
  <c r="AI503" i="16"/>
  <c r="AY503" i="16"/>
  <c r="BO503" i="16"/>
  <c r="Z505" i="16"/>
  <c r="AI505" i="16"/>
  <c r="AY505" i="16"/>
  <c r="BO505" i="16"/>
  <c r="Z507" i="16"/>
  <c r="AI507" i="16"/>
  <c r="AY507" i="16"/>
  <c r="BO507" i="16"/>
  <c r="Z509" i="16"/>
  <c r="AI509" i="16"/>
  <c r="AY509" i="16"/>
  <c r="BO509" i="16"/>
  <c r="Z511" i="16"/>
  <c r="AI511" i="16"/>
  <c r="AY511" i="16"/>
  <c r="BO511" i="16"/>
  <c r="Z513" i="16"/>
  <c r="AI513" i="16"/>
  <c r="AY513" i="16"/>
  <c r="BO513" i="16"/>
  <c r="Z515" i="16"/>
  <c r="AI515" i="16"/>
  <c r="AY515" i="16"/>
  <c r="BO515" i="16"/>
  <c r="Z517" i="16"/>
  <c r="AI517" i="16"/>
  <c r="AY517" i="16"/>
  <c r="BO517" i="16"/>
  <c r="Z519" i="16"/>
  <c r="AI519" i="16"/>
  <c r="AY519" i="16"/>
  <c r="BO519" i="16"/>
  <c r="Z521" i="16"/>
  <c r="AI521" i="16"/>
  <c r="AY521" i="16"/>
  <c r="BO521" i="16"/>
  <c r="Z523" i="16"/>
  <c r="AI523" i="16"/>
  <c r="AY523" i="16"/>
  <c r="BO523" i="16"/>
  <c r="Z525" i="16"/>
  <c r="AI525" i="16"/>
  <c r="AY525" i="16"/>
  <c r="BO525" i="16"/>
  <c r="Z527" i="16"/>
  <c r="AI527" i="16"/>
  <c r="AY527" i="16"/>
  <c r="BO527" i="16"/>
  <c r="Z529" i="16"/>
  <c r="AI529" i="16"/>
  <c r="AY529" i="16"/>
  <c r="BO529" i="16"/>
  <c r="Z531" i="16"/>
  <c r="AI531" i="16"/>
  <c r="AY531" i="16"/>
  <c r="BO531" i="16"/>
  <c r="Z533" i="16"/>
  <c r="AI533" i="16"/>
  <c r="AY533" i="16"/>
  <c r="BO533" i="16"/>
  <c r="Z535" i="16"/>
  <c r="AI535" i="16"/>
  <c r="AY535" i="16"/>
  <c r="BO535" i="16"/>
  <c r="Z537" i="16"/>
  <c r="AI537" i="16"/>
  <c r="AY537" i="16"/>
  <c r="BO537" i="16"/>
  <c r="Z539" i="16"/>
  <c r="AI539" i="16"/>
  <c r="AY539" i="16"/>
  <c r="BO539" i="16"/>
  <c r="Z541" i="16"/>
  <c r="AI541" i="16"/>
  <c r="AY541" i="16"/>
  <c r="BO541" i="16"/>
  <c r="Z543" i="16"/>
  <c r="AI543" i="16"/>
  <c r="AY543" i="16"/>
  <c r="BO543" i="16"/>
  <c r="Z545" i="16"/>
  <c r="AI545" i="16"/>
  <c r="AY545" i="16"/>
  <c r="BO545" i="16"/>
  <c r="Z547" i="16"/>
  <c r="AI547" i="16"/>
  <c r="AY547" i="16"/>
  <c r="BO547" i="16"/>
  <c r="Z549" i="16"/>
  <c r="AI549" i="16"/>
  <c r="AY549" i="16"/>
  <c r="BO549" i="16"/>
  <c r="Z551" i="16"/>
  <c r="AI551" i="16"/>
  <c r="AY551" i="16"/>
  <c r="BO551" i="16"/>
  <c r="Z553" i="16"/>
  <c r="AI553" i="16"/>
  <c r="AY553" i="16"/>
  <c r="BO553" i="16"/>
  <c r="Z555" i="16"/>
  <c r="AI555" i="16"/>
  <c r="AY555" i="16"/>
  <c r="BO555" i="16"/>
  <c r="Z557" i="16"/>
  <c r="AI557" i="16"/>
  <c r="AY557" i="16"/>
  <c r="BO557" i="16"/>
  <c r="Z559" i="16"/>
  <c r="AI559" i="16"/>
  <c r="AY559" i="16"/>
  <c r="BO559" i="16"/>
  <c r="Z561" i="16"/>
  <c r="AI561" i="16"/>
  <c r="AY561" i="16"/>
  <c r="BO561" i="16"/>
  <c r="Z563" i="16"/>
  <c r="AI563" i="16"/>
  <c r="AY563" i="16"/>
  <c r="BO563" i="16"/>
  <c r="Z565" i="16"/>
  <c r="AI565" i="16"/>
  <c r="AY565" i="16"/>
  <c r="BO565" i="16"/>
  <c r="Z567" i="16"/>
  <c r="AI567" i="16"/>
  <c r="AY567" i="16"/>
  <c r="BO567" i="16"/>
  <c r="Z569" i="16"/>
  <c r="AI569" i="16"/>
  <c r="AY569" i="16"/>
  <c r="BO569" i="16"/>
  <c r="Z571" i="16"/>
  <c r="AI571" i="16"/>
  <c r="AY571" i="16"/>
  <c r="BO571" i="16"/>
  <c r="Z573" i="16"/>
  <c r="AI573" i="16"/>
  <c r="AY573" i="16"/>
  <c r="BO573" i="16"/>
  <c r="Z575" i="16"/>
  <c r="AI575" i="16"/>
  <c r="AY575" i="16"/>
  <c r="BO575" i="16"/>
  <c r="Z577" i="16"/>
  <c r="AI577" i="16"/>
  <c r="AY577" i="16"/>
  <c r="BO577" i="16"/>
  <c r="Z579" i="16"/>
  <c r="AI579" i="16"/>
  <c r="AY579" i="16"/>
  <c r="BO579" i="16"/>
  <c r="Z581" i="16"/>
  <c r="AI581" i="16"/>
  <c r="AY581" i="16"/>
  <c r="BO581" i="16"/>
  <c r="Z583" i="16"/>
  <c r="AI583" i="16"/>
  <c r="AY583" i="16"/>
  <c r="BO583" i="16"/>
  <c r="Z585" i="16"/>
  <c r="AI585" i="16"/>
  <c r="AY585" i="16"/>
  <c r="BO585" i="16"/>
  <c r="Z587" i="16"/>
  <c r="AI587" i="16"/>
  <c r="AY587" i="16"/>
  <c r="BO587" i="16"/>
  <c r="Z589" i="16"/>
  <c r="AI589" i="16"/>
  <c r="AY589" i="16"/>
  <c r="BO589" i="16"/>
  <c r="Z591" i="16"/>
  <c r="AI591" i="16"/>
  <c r="AY591" i="16"/>
  <c r="BO591" i="16"/>
  <c r="Z593" i="16"/>
  <c r="AI593" i="16"/>
  <c r="AY593" i="16"/>
  <c r="BO593" i="16"/>
  <c r="Z595" i="16"/>
  <c r="AI595" i="16"/>
  <c r="AY595" i="16"/>
  <c r="BO595" i="16"/>
  <c r="Z597" i="16"/>
  <c r="AI597" i="16"/>
  <c r="AY597" i="16"/>
  <c r="BO597" i="16"/>
  <c r="Z599" i="16"/>
  <c r="AI599" i="16"/>
  <c r="AY599" i="16"/>
  <c r="BO599" i="16"/>
  <c r="Z601" i="16"/>
  <c r="AI601" i="16"/>
  <c r="AY601" i="16"/>
  <c r="BO601" i="16"/>
  <c r="Z603" i="16"/>
  <c r="AI603" i="16"/>
  <c r="AY603" i="16"/>
  <c r="BO603" i="16"/>
  <c r="Z605" i="16"/>
  <c r="AI605" i="16"/>
  <c r="AY605" i="16"/>
  <c r="BO605" i="16"/>
  <c r="Z607" i="16"/>
  <c r="AI607" i="16"/>
  <c r="AY607" i="16"/>
  <c r="BO607" i="16"/>
  <c r="Z609" i="16"/>
  <c r="AI609" i="16"/>
  <c r="AY609" i="16"/>
  <c r="BO609" i="16"/>
  <c r="Z611" i="16"/>
  <c r="AI611" i="16"/>
  <c r="AY611" i="16"/>
  <c r="BO611" i="16"/>
  <c r="Z613" i="16"/>
  <c r="AI613" i="16"/>
  <c r="AY613" i="16"/>
  <c r="BO613" i="16"/>
  <c r="Z615" i="16"/>
  <c r="AI615" i="16"/>
  <c r="AY615" i="16"/>
  <c r="BO615" i="16"/>
  <c r="Z617" i="16"/>
  <c r="AI617" i="16"/>
  <c r="AY617" i="16"/>
  <c r="BO617" i="16"/>
  <c r="Z619" i="16"/>
  <c r="AI619" i="16"/>
  <c r="AY619" i="16"/>
  <c r="BO619" i="16"/>
  <c r="Z621" i="16"/>
  <c r="AI621" i="16"/>
  <c r="AY621" i="16"/>
  <c r="BO621" i="16"/>
  <c r="Z623" i="16"/>
  <c r="AI623" i="16"/>
  <c r="AY623" i="16"/>
  <c r="BO623" i="16"/>
  <c r="Z625" i="16"/>
  <c r="AI625" i="16"/>
  <c r="AY625" i="16"/>
  <c r="BO625" i="16"/>
  <c r="Z627" i="16"/>
  <c r="AI627" i="16"/>
  <c r="AY627" i="16"/>
  <c r="BO627" i="16"/>
  <c r="Z629" i="16"/>
  <c r="AI629" i="16"/>
  <c r="AY629" i="16"/>
  <c r="BO629" i="16"/>
  <c r="Z631" i="16"/>
  <c r="AI631" i="16"/>
  <c r="AY631" i="16"/>
  <c r="BO631" i="16"/>
  <c r="Z633" i="16"/>
  <c r="AI633" i="16"/>
  <c r="AY633" i="16"/>
  <c r="BO633" i="16"/>
  <c r="Z635" i="16"/>
  <c r="AI635" i="16"/>
  <c r="AY635" i="16"/>
  <c r="BO635" i="16"/>
  <c r="Z637" i="16"/>
  <c r="AI637" i="16"/>
  <c r="AY637" i="16"/>
  <c r="BO637" i="16"/>
  <c r="Z639" i="16"/>
  <c r="AI639" i="16"/>
  <c r="AY639" i="16"/>
  <c r="BO639" i="16"/>
  <c r="Z641" i="16"/>
  <c r="AI641" i="16"/>
  <c r="AY641" i="16"/>
  <c r="BO641" i="16"/>
  <c r="Z643" i="16"/>
  <c r="AI643" i="16"/>
  <c r="AY643" i="16"/>
  <c r="BO643" i="16"/>
  <c r="Z645" i="16"/>
  <c r="AI645" i="16"/>
  <c r="AY645" i="16"/>
  <c r="BO645" i="16"/>
  <c r="Z647" i="16"/>
  <c r="AI647" i="16"/>
  <c r="AY647" i="16"/>
  <c r="BO647" i="16"/>
  <c r="Z649" i="16"/>
  <c r="AI649" i="16"/>
  <c r="AY649" i="16"/>
  <c r="BO649" i="16"/>
  <c r="Z651" i="16"/>
  <c r="AI651" i="16"/>
  <c r="AY651" i="16"/>
  <c r="BO651" i="16"/>
  <c r="Z653" i="16"/>
  <c r="AI653" i="16"/>
  <c r="AY653" i="16"/>
  <c r="BO653" i="16"/>
  <c r="Z655" i="16"/>
  <c r="AI655" i="16"/>
  <c r="AY655" i="16"/>
  <c r="BO655" i="16"/>
  <c r="Z657" i="16"/>
  <c r="AI657" i="16"/>
  <c r="AY657" i="16"/>
  <c r="BO657" i="16"/>
  <c r="Z659" i="16"/>
  <c r="AI659" i="16"/>
  <c r="AY659" i="16"/>
  <c r="BO659" i="16"/>
  <c r="Z661" i="16"/>
  <c r="AI661" i="16"/>
  <c r="AY661" i="16"/>
  <c r="BO661" i="16"/>
  <c r="Z663" i="16"/>
  <c r="AI663" i="16"/>
  <c r="AY663" i="16"/>
  <c r="BO663" i="16"/>
  <c r="Z665" i="16"/>
  <c r="AI665" i="16"/>
  <c r="AY665" i="16"/>
  <c r="BO665" i="16"/>
  <c r="Z667" i="16"/>
  <c r="AI667" i="16"/>
  <c r="AY667" i="16"/>
  <c r="BO667" i="16"/>
  <c r="Z669" i="16"/>
  <c r="AI669" i="16"/>
  <c r="AY669" i="16"/>
  <c r="BO669" i="16"/>
  <c r="Z671" i="16"/>
  <c r="AI671" i="16"/>
  <c r="AY671" i="16"/>
  <c r="BO671" i="16"/>
  <c r="Z673" i="16"/>
  <c r="AI673" i="16"/>
  <c r="AY673" i="16"/>
  <c r="BO673" i="16"/>
  <c r="Z675" i="16"/>
  <c r="AI675" i="16"/>
  <c r="AY675" i="16"/>
  <c r="BO675" i="16"/>
  <c r="Z677" i="16"/>
  <c r="AI677" i="16"/>
  <c r="AY677" i="16"/>
  <c r="BO677" i="16"/>
  <c r="Z679" i="16"/>
  <c r="AI679" i="16"/>
  <c r="AY679" i="16"/>
  <c r="BO679" i="16"/>
  <c r="Z681" i="16"/>
  <c r="AI681" i="16"/>
  <c r="AY681" i="16"/>
  <c r="BO681" i="16"/>
  <c r="Z683" i="16"/>
  <c r="AI683" i="16"/>
  <c r="AY683" i="16"/>
  <c r="BO683" i="16"/>
  <c r="Z685" i="16"/>
  <c r="AI685" i="16"/>
  <c r="AY685" i="16"/>
  <c r="BO685" i="16"/>
  <c r="Z687" i="16"/>
  <c r="AI687" i="16"/>
  <c r="AY687" i="16"/>
  <c r="BO687" i="16"/>
  <c r="Z689" i="16"/>
  <c r="AI689" i="16"/>
  <c r="AY689" i="16"/>
  <c r="BO689" i="16"/>
  <c r="Z691" i="16"/>
  <c r="AI691" i="16"/>
  <c r="AY691" i="16"/>
  <c r="BO691" i="16"/>
  <c r="Z693" i="16"/>
  <c r="AI693" i="16"/>
  <c r="AY693" i="16"/>
  <c r="BO693" i="16"/>
  <c r="Z695" i="16"/>
  <c r="AI695" i="16"/>
  <c r="AY695" i="16"/>
  <c r="BO695" i="16"/>
  <c r="Z697" i="16"/>
  <c r="AI697" i="16"/>
  <c r="AY697" i="16"/>
  <c r="BO697" i="16"/>
  <c r="Z699" i="16"/>
  <c r="AY699" i="16"/>
  <c r="BO699" i="16"/>
  <c r="AI699" i="16"/>
  <c r="Z701" i="16"/>
  <c r="AI701" i="16"/>
  <c r="AY701" i="16"/>
  <c r="BO701" i="16"/>
  <c r="Z703" i="16"/>
  <c r="AY703" i="16"/>
  <c r="BO703" i="16"/>
  <c r="AI703" i="16"/>
  <c r="Z705" i="16"/>
  <c r="AI705" i="16"/>
  <c r="AY705" i="16"/>
  <c r="BO705" i="16"/>
  <c r="Z707" i="16"/>
  <c r="AY707" i="16"/>
  <c r="BO707" i="16"/>
  <c r="AI707" i="16"/>
  <c r="Z709" i="16"/>
  <c r="AI709" i="16"/>
  <c r="AY709" i="16"/>
  <c r="BO709" i="16"/>
  <c r="Z711" i="16"/>
  <c r="AY711" i="16"/>
  <c r="BO711" i="16"/>
  <c r="AI711" i="16"/>
  <c r="Z713" i="16"/>
  <c r="AI713" i="16"/>
  <c r="AY713" i="16"/>
  <c r="BO713" i="16"/>
  <c r="Z715" i="16"/>
  <c r="AY715" i="16"/>
  <c r="BO715" i="16"/>
  <c r="AI715" i="16"/>
  <c r="Z717" i="16"/>
  <c r="AI717" i="16"/>
  <c r="AY717" i="16"/>
  <c r="BO717" i="16"/>
  <c r="Z719" i="16"/>
  <c r="AY719" i="16"/>
  <c r="BO719" i="16"/>
  <c r="AI719" i="16"/>
  <c r="Z721" i="16"/>
  <c r="AI721" i="16"/>
  <c r="AY721" i="16"/>
  <c r="BO721" i="16"/>
  <c r="Z723" i="16"/>
  <c r="AY723" i="16"/>
  <c r="BO723" i="16"/>
  <c r="AI723" i="16"/>
  <c r="Z725" i="16"/>
  <c r="AI725" i="16"/>
  <c r="AY725" i="16"/>
  <c r="BO725" i="16"/>
  <c r="Z727" i="16"/>
  <c r="AI727" i="16"/>
  <c r="AY727" i="16"/>
  <c r="BO727" i="16"/>
  <c r="Z729" i="16"/>
  <c r="AI729" i="16"/>
  <c r="AY729" i="16"/>
  <c r="BO729" i="16"/>
  <c r="Z731" i="16"/>
  <c r="AI731" i="16"/>
  <c r="AY731" i="16"/>
  <c r="BO731" i="16"/>
  <c r="Z733" i="16"/>
  <c r="AI733" i="16"/>
  <c r="AY733" i="16"/>
  <c r="BO733" i="16"/>
  <c r="Z735" i="16"/>
  <c r="AI735" i="16"/>
  <c r="AY735" i="16"/>
  <c r="BO735" i="16"/>
  <c r="Z737" i="16"/>
  <c r="AI737" i="16"/>
  <c r="AY737" i="16"/>
  <c r="BO737" i="16"/>
  <c r="Z739" i="16"/>
  <c r="AI739" i="16"/>
  <c r="AY739" i="16"/>
  <c r="BO739" i="16"/>
  <c r="Z741" i="16"/>
  <c r="AI741" i="16"/>
  <c r="AY741" i="16"/>
  <c r="BO741" i="16"/>
  <c r="Z743" i="16"/>
  <c r="AI743" i="16"/>
  <c r="AY743" i="16"/>
  <c r="BO743" i="16"/>
  <c r="Z745" i="16"/>
  <c r="AI745" i="16"/>
  <c r="AY745" i="16"/>
  <c r="BO745" i="16"/>
  <c r="Z747" i="16"/>
  <c r="AI747" i="16"/>
  <c r="AY747" i="16"/>
  <c r="BO747" i="16"/>
  <c r="Z749" i="16"/>
  <c r="AI749" i="16"/>
  <c r="AY749" i="16"/>
  <c r="BO749" i="16"/>
  <c r="Z751" i="16"/>
  <c r="AI751" i="16"/>
  <c r="AY751" i="16"/>
  <c r="BO751" i="16"/>
  <c r="Z753" i="16"/>
  <c r="AI753" i="16"/>
  <c r="AY753" i="16"/>
  <c r="BO753" i="16"/>
  <c r="Z755" i="16"/>
  <c r="AI755" i="16"/>
  <c r="AY755" i="16"/>
  <c r="BO755" i="16"/>
  <c r="Z757" i="16"/>
  <c r="AI757" i="16"/>
  <c r="AY757" i="16"/>
  <c r="BO757" i="16"/>
  <c r="Z759" i="16"/>
  <c r="AI759" i="16"/>
  <c r="AY759" i="16"/>
  <c r="BO759" i="16"/>
  <c r="Z761" i="16"/>
  <c r="AI761" i="16"/>
  <c r="AY761" i="16"/>
  <c r="BO761" i="16"/>
  <c r="Z763" i="16"/>
  <c r="AI763" i="16"/>
  <c r="AY763" i="16"/>
  <c r="BO763" i="16"/>
  <c r="Z765" i="16"/>
  <c r="AI765" i="16"/>
  <c r="AY765" i="16"/>
  <c r="BO765" i="16"/>
  <c r="Z767" i="16"/>
  <c r="AI767" i="16"/>
  <c r="AY767" i="16"/>
  <c r="BO767" i="16"/>
  <c r="Z769" i="16"/>
  <c r="AI769" i="16"/>
  <c r="AY769" i="16"/>
  <c r="BO769" i="16"/>
  <c r="Z771" i="16"/>
  <c r="AI771" i="16"/>
  <c r="AY771" i="16"/>
  <c r="BO771" i="16"/>
  <c r="Z773" i="16"/>
  <c r="AI773" i="16"/>
  <c r="AY773" i="16"/>
  <c r="BO773" i="16"/>
  <c r="Z775" i="16"/>
  <c r="AI775" i="16"/>
  <c r="AY775" i="16"/>
  <c r="BO775" i="16"/>
  <c r="Z777" i="16"/>
  <c r="AI777" i="16"/>
  <c r="AY777" i="16"/>
  <c r="BO777" i="16"/>
  <c r="Z779" i="16"/>
  <c r="AI779" i="16"/>
  <c r="AY779" i="16"/>
  <c r="BO779" i="16"/>
  <c r="Z781" i="16"/>
  <c r="AI781" i="16"/>
  <c r="AY781" i="16"/>
  <c r="BO781" i="16"/>
  <c r="Z783" i="16"/>
  <c r="AI783" i="16"/>
  <c r="AY783" i="16"/>
  <c r="BO783" i="16"/>
  <c r="Z785" i="16"/>
  <c r="AI785" i="16"/>
  <c r="AY785" i="16"/>
  <c r="BO785" i="16"/>
  <c r="Z787" i="16"/>
  <c r="AI787" i="16"/>
  <c r="AY787" i="16"/>
  <c r="BO787" i="16"/>
  <c r="Z789" i="16"/>
  <c r="AI789" i="16"/>
  <c r="AY789" i="16"/>
  <c r="BO789" i="16"/>
  <c r="Z791" i="16"/>
  <c r="AI791" i="16"/>
  <c r="AY791" i="16"/>
  <c r="BO791" i="16"/>
  <c r="Z793" i="16"/>
  <c r="AI793" i="16"/>
  <c r="AY793" i="16"/>
  <c r="BO793" i="16"/>
  <c r="Z795" i="16"/>
  <c r="AI795" i="16"/>
  <c r="AY795" i="16"/>
  <c r="BO795" i="16"/>
  <c r="Z797" i="16"/>
  <c r="AI797" i="16"/>
  <c r="AY797" i="16"/>
  <c r="BO797" i="16"/>
  <c r="Z799" i="16"/>
  <c r="AI799" i="16"/>
  <c r="AY799" i="16"/>
  <c r="BO799" i="16"/>
  <c r="Z801" i="16"/>
  <c r="AI801" i="16"/>
  <c r="AY801" i="16"/>
  <c r="BO801" i="16"/>
  <c r="Z803" i="16"/>
  <c r="AI803" i="16"/>
  <c r="AY803" i="16"/>
  <c r="BO803" i="16"/>
  <c r="Z805" i="16"/>
  <c r="AI805" i="16"/>
  <c r="AY805" i="16"/>
  <c r="BO805" i="16"/>
  <c r="Z807" i="16"/>
  <c r="AI807" i="16"/>
  <c r="AY807" i="16"/>
  <c r="BO807" i="16"/>
  <c r="Z809" i="16"/>
  <c r="AI809" i="16"/>
  <c r="AY809" i="16"/>
  <c r="BO809" i="16"/>
  <c r="Z811" i="16"/>
  <c r="AI811" i="16"/>
  <c r="AY811" i="16"/>
  <c r="BO811" i="16"/>
  <c r="Z813" i="16"/>
  <c r="AI813" i="16"/>
  <c r="AY813" i="16"/>
  <c r="BO813" i="16"/>
  <c r="Z815" i="16"/>
  <c r="AI815" i="16"/>
  <c r="AY815" i="16"/>
  <c r="BO815" i="16"/>
  <c r="Z817" i="16"/>
  <c r="AI817" i="16"/>
  <c r="AY817" i="16"/>
  <c r="BO817" i="16"/>
  <c r="Z819" i="16"/>
  <c r="AI819" i="16"/>
  <c r="AY819" i="16"/>
  <c r="BO819" i="16"/>
  <c r="Z821" i="16"/>
  <c r="AI821" i="16"/>
  <c r="AY821" i="16"/>
  <c r="BO821" i="16"/>
  <c r="Z823" i="16"/>
  <c r="AI823" i="16"/>
  <c r="AY823" i="16"/>
  <c r="BO823" i="16"/>
  <c r="Z825" i="16"/>
  <c r="AI825" i="16"/>
  <c r="AY825" i="16"/>
  <c r="BO825" i="16"/>
  <c r="Z827" i="16"/>
  <c r="AI827" i="16"/>
  <c r="AY827" i="16"/>
  <c r="BO827" i="16"/>
  <c r="Z829" i="16"/>
  <c r="AI829" i="16"/>
  <c r="AY829" i="16"/>
  <c r="BO829" i="16"/>
  <c r="Z831" i="16"/>
  <c r="AI831" i="16"/>
  <c r="AY831" i="16"/>
  <c r="BO831" i="16"/>
  <c r="Z18" i="16"/>
  <c r="AI18" i="16"/>
  <c r="AY18" i="16"/>
  <c r="BO18" i="16"/>
  <c r="Z20" i="16"/>
  <c r="AI20" i="16"/>
  <c r="AY20" i="16"/>
  <c r="BO20" i="16"/>
  <c r="Z26" i="16"/>
  <c r="AI26" i="16"/>
  <c r="BO26" i="16"/>
  <c r="AY26" i="16"/>
  <c r="Z28" i="16"/>
  <c r="AI28" i="16"/>
  <c r="AY28" i="16"/>
  <c r="BO28" i="16"/>
  <c r="Z32" i="16"/>
  <c r="AI32" i="16"/>
  <c r="AY32" i="16"/>
  <c r="BO32" i="16"/>
  <c r="Z38" i="16"/>
  <c r="AI38" i="16"/>
  <c r="AY38" i="16"/>
  <c r="BO38" i="16"/>
  <c r="Z40" i="16"/>
  <c r="AI40" i="16"/>
  <c r="AY40" i="16"/>
  <c r="BO40" i="16"/>
  <c r="Z46" i="16"/>
  <c r="AI46" i="16"/>
  <c r="AY46" i="16"/>
  <c r="BO46" i="16"/>
  <c r="Z54" i="16"/>
  <c r="AI54" i="16"/>
  <c r="AY54" i="16"/>
  <c r="BO54" i="16"/>
  <c r="Z56" i="16"/>
  <c r="AI56" i="16"/>
  <c r="AY56" i="16"/>
  <c r="BO56" i="16"/>
  <c r="Z62" i="16"/>
  <c r="AI62" i="16"/>
  <c r="AY62" i="16"/>
  <c r="BO62" i="16"/>
  <c r="Z64" i="16"/>
  <c r="AI64" i="16"/>
  <c r="AY64" i="16"/>
  <c r="BO64" i="16"/>
  <c r="Z70" i="16"/>
  <c r="AI70" i="16"/>
  <c r="AY70" i="16"/>
  <c r="BO70" i="16"/>
  <c r="Z72" i="16"/>
  <c r="AI72" i="16"/>
  <c r="AY72" i="16"/>
  <c r="BO72" i="16"/>
  <c r="Z78" i="16"/>
  <c r="AI78" i="16"/>
  <c r="AY78" i="16"/>
  <c r="BO78" i="16"/>
  <c r="Z80" i="16"/>
  <c r="AI80" i="16"/>
  <c r="AY80" i="16"/>
  <c r="BO80" i="16"/>
  <c r="Z86" i="16"/>
  <c r="AI86" i="16"/>
  <c r="AY86" i="16"/>
  <c r="BO86" i="16"/>
  <c r="Z88" i="16"/>
  <c r="AI88" i="16"/>
  <c r="AY88" i="16"/>
  <c r="BO88" i="16"/>
  <c r="Z94" i="16"/>
  <c r="AI94" i="16"/>
  <c r="AY94" i="16"/>
  <c r="BO94" i="16"/>
  <c r="Z98" i="16"/>
  <c r="AI98" i="16"/>
  <c r="AY98" i="16"/>
  <c r="BO98" i="16"/>
  <c r="Z100" i="16"/>
  <c r="AI100" i="16"/>
  <c r="AY100" i="16"/>
  <c r="BO100" i="16"/>
  <c r="Z106" i="16"/>
  <c r="AI106" i="16"/>
  <c r="AY106" i="16"/>
  <c r="BO106" i="16"/>
  <c r="Z108" i="16"/>
  <c r="AI108" i="16"/>
  <c r="AY108" i="16"/>
  <c r="BO108" i="16"/>
  <c r="Z114" i="16"/>
  <c r="AI114" i="16"/>
  <c r="AY114" i="16"/>
  <c r="BO114" i="16"/>
  <c r="Z116" i="16"/>
  <c r="AI116" i="16"/>
  <c r="AY116" i="16"/>
  <c r="BO116" i="16"/>
  <c r="Z122" i="16"/>
  <c r="AI122" i="16"/>
  <c r="AY122" i="16"/>
  <c r="BO122" i="16"/>
  <c r="Z124" i="16"/>
  <c r="AY124" i="16"/>
  <c r="BO124" i="16"/>
  <c r="AI124" i="16"/>
  <c r="Z130" i="16"/>
  <c r="AI130" i="16"/>
  <c r="AY130" i="16"/>
  <c r="BO130" i="16"/>
  <c r="Z132" i="16"/>
  <c r="AI132" i="16"/>
  <c r="AY132" i="16"/>
  <c r="BO132" i="16"/>
  <c r="Z138" i="16"/>
  <c r="AI138" i="16"/>
  <c r="AY138" i="16"/>
  <c r="BO138" i="16"/>
  <c r="Z140" i="16"/>
  <c r="AI140" i="16"/>
  <c r="AY140" i="16"/>
  <c r="BO140" i="16"/>
  <c r="Z146" i="16"/>
  <c r="AI146" i="16"/>
  <c r="AY146" i="16"/>
  <c r="BO146" i="16"/>
  <c r="Z148" i="16"/>
  <c r="AI148" i="16"/>
  <c r="AY148" i="16"/>
  <c r="BO148" i="16"/>
  <c r="Z154" i="16"/>
  <c r="AI154" i="16"/>
  <c r="AY154" i="16"/>
  <c r="BO154" i="16"/>
  <c r="Z156" i="16"/>
  <c r="AI156" i="16"/>
  <c r="AY156" i="16"/>
  <c r="BO156" i="16"/>
  <c r="Z162" i="16"/>
  <c r="AI162" i="16"/>
  <c r="AY162" i="16"/>
  <c r="BO162" i="16"/>
  <c r="Z164" i="16"/>
  <c r="AI164" i="16"/>
  <c r="AY164" i="16"/>
  <c r="BO164" i="16"/>
  <c r="Z170" i="16"/>
  <c r="AI170" i="16"/>
  <c r="AY170" i="16"/>
  <c r="BO170" i="16"/>
  <c r="Z172" i="16"/>
  <c r="AI172" i="16"/>
  <c r="AY172" i="16"/>
  <c r="BO172" i="16"/>
  <c r="Z178" i="16"/>
  <c r="AI178" i="16"/>
  <c r="AY178" i="16"/>
  <c r="BO178" i="16"/>
  <c r="Z180" i="16"/>
  <c r="AI180" i="16"/>
  <c r="AY180" i="16"/>
  <c r="BO180" i="16"/>
  <c r="Z184" i="16"/>
  <c r="AI184" i="16"/>
  <c r="AY184" i="16"/>
  <c r="BO184" i="16"/>
  <c r="Z186" i="16"/>
  <c r="AI186" i="16"/>
  <c r="AY186" i="16"/>
  <c r="BO186" i="16"/>
  <c r="Z188" i="16"/>
  <c r="AI188" i="16"/>
  <c r="AY188" i="16"/>
  <c r="BO188" i="16"/>
  <c r="Z190" i="16"/>
  <c r="AI190" i="16"/>
  <c r="AY190" i="16"/>
  <c r="BO190" i="16"/>
  <c r="Z192" i="16"/>
  <c r="AI192" i="16"/>
  <c r="AY192" i="16"/>
  <c r="BO192" i="16"/>
  <c r="Z194" i="16"/>
  <c r="AI194" i="16"/>
  <c r="AY194" i="16"/>
  <c r="BO194" i="16"/>
  <c r="Z196" i="16"/>
  <c r="AI196" i="16"/>
  <c r="AY196" i="16"/>
  <c r="BO196" i="16"/>
  <c r="Z198" i="16"/>
  <c r="AI198" i="16"/>
  <c r="AY198" i="16"/>
  <c r="BO198" i="16"/>
  <c r="Z200" i="16"/>
  <c r="AI200" i="16"/>
  <c r="AY200" i="16"/>
  <c r="BO200" i="16"/>
  <c r="Z202" i="16"/>
  <c r="AI202" i="16"/>
  <c r="AY202" i="16"/>
  <c r="BO202" i="16"/>
  <c r="Z204" i="16"/>
  <c r="AI204" i="16"/>
  <c r="AY204" i="16"/>
  <c r="BO204" i="16"/>
  <c r="Z206" i="16"/>
  <c r="AI206" i="16"/>
  <c r="AY206" i="16"/>
  <c r="BO206" i="16"/>
  <c r="Z208" i="16"/>
  <c r="BO208" i="16"/>
  <c r="AI208" i="16"/>
  <c r="AY208" i="16"/>
  <c r="Z210" i="16"/>
  <c r="AY210" i="16"/>
  <c r="AI210" i="16"/>
  <c r="BO210" i="16"/>
  <c r="Z212" i="16"/>
  <c r="AI212" i="16"/>
  <c r="AY212" i="16"/>
  <c r="BO212" i="16"/>
  <c r="Z214" i="16"/>
  <c r="AI214" i="16"/>
  <c r="AY214" i="16"/>
  <c r="BO214" i="16"/>
  <c r="Z216" i="16"/>
  <c r="AI216" i="16"/>
  <c r="BO216" i="16"/>
  <c r="AY216" i="16"/>
  <c r="Z218" i="16"/>
  <c r="AI218" i="16"/>
  <c r="BO218" i="16"/>
  <c r="AY218" i="16"/>
  <c r="Z220" i="16"/>
  <c r="AI220" i="16"/>
  <c r="AY220" i="16"/>
  <c r="BO220" i="16"/>
  <c r="Z222" i="16"/>
  <c r="AI222" i="16"/>
  <c r="AY222" i="16"/>
  <c r="BO222" i="16"/>
  <c r="Z478" i="16"/>
  <c r="AI478" i="16"/>
  <c r="AY478" i="16"/>
  <c r="BO478" i="16"/>
  <c r="Z480" i="16"/>
  <c r="AI480" i="16"/>
  <c r="AY480" i="16"/>
  <c r="BO480" i="16"/>
  <c r="Z482" i="16"/>
  <c r="AI482" i="16"/>
  <c r="AY482" i="16"/>
  <c r="BO482" i="16"/>
  <c r="Z484" i="16"/>
  <c r="AI484" i="16"/>
  <c r="AY484" i="16"/>
  <c r="BO484" i="16"/>
  <c r="Z486" i="16"/>
  <c r="AI486" i="16"/>
  <c r="AY486" i="16"/>
  <c r="BO486" i="16"/>
  <c r="Z488" i="16"/>
  <c r="AI488" i="16"/>
  <c r="AY488" i="16"/>
  <c r="BO488" i="16"/>
  <c r="Z490" i="16"/>
  <c r="AI490" i="16"/>
  <c r="AY490" i="16"/>
  <c r="BO490" i="16"/>
  <c r="Z492" i="16"/>
  <c r="AI492" i="16"/>
  <c r="AY492" i="16"/>
  <c r="BO492" i="16"/>
  <c r="Z494" i="16"/>
  <c r="AI494" i="16"/>
  <c r="AY494" i="16"/>
  <c r="BO494" i="16"/>
  <c r="Z496" i="16"/>
  <c r="AI496" i="16"/>
  <c r="AY496" i="16"/>
  <c r="BO496" i="16"/>
  <c r="Z498" i="16"/>
  <c r="AI498" i="16"/>
  <c r="AY498" i="16"/>
  <c r="BO498" i="16"/>
  <c r="Z500" i="16"/>
  <c r="AI500" i="16"/>
  <c r="AY500" i="16"/>
  <c r="BO500" i="16"/>
  <c r="Z502" i="16"/>
  <c r="AI502" i="16"/>
  <c r="AY502" i="16"/>
  <c r="BO502" i="16"/>
  <c r="Z15" i="16"/>
  <c r="AI15" i="16"/>
  <c r="AY15" i="16"/>
  <c r="BO15" i="16"/>
  <c r="Z17" i="16"/>
  <c r="AY17" i="16"/>
  <c r="BO17" i="16"/>
  <c r="AI17" i="16"/>
  <c r="Z23" i="16"/>
  <c r="AY23" i="16"/>
  <c r="AI23" i="16"/>
  <c r="BO23" i="16"/>
  <c r="Z31" i="16"/>
  <c r="AI31" i="16"/>
  <c r="AY31" i="16"/>
  <c r="BO31" i="16"/>
  <c r="Z33" i="16"/>
  <c r="AY33" i="16"/>
  <c r="AI33" i="16"/>
  <c r="BO33" i="16"/>
  <c r="Z39" i="16"/>
  <c r="AI39" i="16"/>
  <c r="AY39" i="16"/>
  <c r="BO39" i="16"/>
  <c r="Z47" i="16"/>
  <c r="AI47" i="16"/>
  <c r="AY47" i="16"/>
  <c r="BO47" i="16"/>
  <c r="Z55" i="16"/>
  <c r="AI55" i="16"/>
  <c r="AY55" i="16"/>
  <c r="BO55" i="16"/>
  <c r="Z63" i="16"/>
  <c r="AI63" i="16"/>
  <c r="AY63" i="16"/>
  <c r="BO63" i="16"/>
  <c r="Z71" i="16"/>
  <c r="AI71" i="16"/>
  <c r="AY71" i="16"/>
  <c r="BO71" i="16"/>
  <c r="Z79" i="16"/>
  <c r="AI79" i="16"/>
  <c r="AY79" i="16"/>
  <c r="BO79" i="16"/>
  <c r="Z87" i="16"/>
  <c r="AI87" i="16"/>
  <c r="AY87" i="16"/>
  <c r="BO87" i="16"/>
  <c r="Z99" i="16"/>
  <c r="AY99" i="16"/>
  <c r="BO99" i="16"/>
  <c r="AI99" i="16"/>
  <c r="Z107" i="16"/>
  <c r="AI107" i="16"/>
  <c r="AY107" i="16"/>
  <c r="BO107" i="16"/>
  <c r="Z109" i="16"/>
  <c r="AI109" i="16"/>
  <c r="AY109" i="16"/>
  <c r="BO109" i="16"/>
  <c r="Z115" i="16"/>
  <c r="AI115" i="16"/>
  <c r="AY115" i="16"/>
  <c r="BO115" i="16"/>
  <c r="Z123" i="16"/>
  <c r="AI123" i="16"/>
  <c r="AY123" i="16"/>
  <c r="BO123" i="16"/>
  <c r="Z125" i="16"/>
  <c r="AI125" i="16"/>
  <c r="AY125" i="16"/>
  <c r="BO125" i="16"/>
  <c r="Z131" i="16"/>
  <c r="BO131" i="16"/>
  <c r="AI131" i="16"/>
  <c r="AY131" i="16"/>
  <c r="Z139" i="16"/>
  <c r="BO139" i="16"/>
  <c r="AI139" i="16"/>
  <c r="AY139" i="16"/>
  <c r="Z147" i="16"/>
  <c r="AI147" i="16"/>
  <c r="AY147" i="16"/>
  <c r="BO147" i="16"/>
  <c r="Z155" i="16"/>
  <c r="AI155" i="16"/>
  <c r="AY155" i="16"/>
  <c r="BO155" i="16"/>
  <c r="Z163" i="16"/>
  <c r="AI163" i="16"/>
  <c r="AY163" i="16"/>
  <c r="BO163" i="16"/>
  <c r="Z171" i="16"/>
  <c r="AI171" i="16"/>
  <c r="AY171" i="16"/>
  <c r="BO171" i="16"/>
  <c r="Z179" i="16"/>
  <c r="AY179" i="16"/>
  <c r="BO179" i="16"/>
  <c r="AI179" i="16"/>
  <c r="Z223" i="16"/>
  <c r="AI223" i="16"/>
  <c r="AY223" i="16"/>
  <c r="BO223" i="16"/>
  <c r="Z225" i="16"/>
  <c r="AI225" i="16"/>
  <c r="AY225" i="16"/>
  <c r="BO225" i="16"/>
  <c r="Z227" i="16"/>
  <c r="AI227" i="16"/>
  <c r="AY227" i="16"/>
  <c r="BO227" i="16"/>
  <c r="Z229" i="16"/>
  <c r="AI229" i="16"/>
  <c r="AY229" i="16"/>
  <c r="BO229" i="16"/>
  <c r="Z417" i="16"/>
  <c r="AI417" i="16"/>
  <c r="AY417" i="16"/>
  <c r="BO417" i="16"/>
  <c r="Z419" i="16"/>
  <c r="AI419" i="16"/>
  <c r="AY419" i="16"/>
  <c r="BO419" i="16"/>
  <c r="Z421" i="16"/>
  <c r="AI421" i="16"/>
  <c r="AY421" i="16"/>
  <c r="BO421" i="16"/>
  <c r="Z423" i="16"/>
  <c r="AI423" i="16"/>
  <c r="AY423" i="16"/>
  <c r="BO423" i="16"/>
  <c r="Z425" i="16"/>
  <c r="AI425" i="16"/>
  <c r="AY425" i="16"/>
  <c r="BO425" i="16"/>
  <c r="Z427" i="16"/>
  <c r="AI427" i="16"/>
  <c r="AY427" i="16"/>
  <c r="BO427" i="16"/>
  <c r="Z429" i="16"/>
  <c r="AI429" i="16"/>
  <c r="AY429" i="16"/>
  <c r="BO429" i="16"/>
  <c r="Z431" i="16"/>
  <c r="AI431" i="16"/>
  <c r="AY431" i="16"/>
  <c r="BO431" i="16"/>
  <c r="Z433" i="16"/>
  <c r="AI433" i="16"/>
  <c r="AY433" i="16"/>
  <c r="BO433" i="16"/>
  <c r="Z435" i="16"/>
  <c r="AI435" i="16"/>
  <c r="AY435" i="16"/>
  <c r="BO435" i="16"/>
  <c r="Z437" i="16"/>
  <c r="AI437" i="16"/>
  <c r="AY437" i="16"/>
  <c r="BO437" i="16"/>
  <c r="Z439" i="16"/>
  <c r="AI439" i="16"/>
  <c r="AY439" i="16"/>
  <c r="BO439" i="16"/>
  <c r="Z441" i="16"/>
  <c r="AI441" i="16"/>
  <c r="AY441" i="16"/>
  <c r="BO441" i="16"/>
  <c r="Z443" i="16"/>
  <c r="AI443" i="16"/>
  <c r="AY443" i="16"/>
  <c r="BO443" i="16"/>
  <c r="Z445" i="16"/>
  <c r="AI445" i="16"/>
  <c r="AY445" i="16"/>
  <c r="BO445" i="16"/>
  <c r="Z447" i="16"/>
  <c r="AI447" i="16"/>
  <c r="AY447" i="16"/>
  <c r="BO447" i="16"/>
  <c r="Z449" i="16"/>
  <c r="AI449" i="16"/>
  <c r="AY449" i="16"/>
  <c r="BO449" i="16"/>
  <c r="Z451" i="16"/>
  <c r="AI451" i="16"/>
  <c r="AY451" i="16"/>
  <c r="BO451" i="16"/>
  <c r="Z453" i="16"/>
  <c r="AI453" i="16"/>
  <c r="AY453" i="16"/>
  <c r="BO453" i="16"/>
  <c r="Z455" i="16"/>
  <c r="AI455" i="16"/>
  <c r="AY455" i="16"/>
  <c r="BO455" i="16"/>
  <c r="Z457" i="16"/>
  <c r="AI457" i="16"/>
  <c r="AY457" i="16"/>
  <c r="BO457" i="16"/>
  <c r="Z459" i="16"/>
  <c r="BO459" i="16"/>
  <c r="AI459" i="16"/>
  <c r="AY459" i="16"/>
  <c r="Z461" i="16"/>
  <c r="AI461" i="16"/>
  <c r="AY461" i="16"/>
  <c r="BO461" i="16"/>
  <c r="Z463" i="16"/>
  <c r="BO463" i="16"/>
  <c r="AI463" i="16"/>
  <c r="AY463" i="16"/>
  <c r="Z465" i="16"/>
  <c r="AI465" i="16"/>
  <c r="AY465" i="16"/>
  <c r="BO465" i="16"/>
  <c r="Z467" i="16"/>
  <c r="AI467" i="16"/>
  <c r="AY467" i="16"/>
  <c r="BO467" i="16"/>
  <c r="Z469" i="16"/>
  <c r="AI469" i="16"/>
  <c r="AY469" i="16"/>
  <c r="BO469" i="16"/>
  <c r="Z471" i="16"/>
  <c r="AI471" i="16"/>
  <c r="AY471" i="16"/>
  <c r="BO471" i="16"/>
  <c r="Z473" i="16"/>
  <c r="AI473" i="16"/>
  <c r="AY473" i="16"/>
  <c r="BO473" i="16"/>
  <c r="Z475" i="16"/>
  <c r="AI475" i="16"/>
  <c r="AY475" i="16"/>
  <c r="BO475" i="16"/>
  <c r="Z833" i="16"/>
  <c r="AI833" i="16"/>
  <c r="AY833" i="16"/>
  <c r="BO833" i="16"/>
  <c r="Z14" i="16"/>
  <c r="AI14" i="16"/>
  <c r="AY14" i="16"/>
  <c r="BO14" i="16"/>
  <c r="Z16" i="16"/>
  <c r="AI16" i="16"/>
  <c r="AY16" i="16"/>
  <c r="BO16" i="16"/>
  <c r="Z22" i="16"/>
  <c r="AI22" i="16"/>
  <c r="AY22" i="16"/>
  <c r="BO22" i="16"/>
  <c r="Z24" i="16"/>
  <c r="AI24" i="16"/>
  <c r="BO24" i="16"/>
  <c r="AY24" i="16"/>
  <c r="Z30" i="16"/>
  <c r="AI30" i="16"/>
  <c r="BO30" i="16"/>
  <c r="AY30" i="16"/>
  <c r="Z34" i="16"/>
  <c r="AI34" i="16"/>
  <c r="AY34" i="16"/>
  <c r="BO34" i="16"/>
  <c r="Z36" i="16"/>
  <c r="AI36" i="16"/>
  <c r="AY36" i="16"/>
  <c r="BO36" i="16"/>
  <c r="Z42" i="16"/>
  <c r="AI42" i="16"/>
  <c r="AY42" i="16"/>
  <c r="BO42" i="16"/>
  <c r="Z44" i="16"/>
  <c r="AI44" i="16"/>
  <c r="AY44" i="16"/>
  <c r="BO44" i="16"/>
  <c r="Z48" i="16"/>
  <c r="AI48" i="16"/>
  <c r="AY48" i="16"/>
  <c r="BO48" i="16"/>
  <c r="Z50" i="16"/>
  <c r="AI50" i="16"/>
  <c r="AY50" i="16"/>
  <c r="BO50" i="16"/>
  <c r="Z52" i="16"/>
  <c r="BO52" i="16"/>
  <c r="AI52" i="16"/>
  <c r="AY52" i="16"/>
  <c r="Z58" i="16"/>
  <c r="AI58" i="16"/>
  <c r="AY58" i="16"/>
  <c r="BO58" i="16"/>
  <c r="Z60" i="16"/>
  <c r="AI60" i="16"/>
  <c r="AY60" i="16"/>
  <c r="BO60" i="16"/>
  <c r="Z66" i="16"/>
  <c r="AI66" i="16"/>
  <c r="AY66" i="16"/>
  <c r="BO66" i="16"/>
  <c r="Z68" i="16"/>
  <c r="AI68" i="16"/>
  <c r="AY68" i="16"/>
  <c r="BO68" i="16"/>
  <c r="Z74" i="16"/>
  <c r="AI74" i="16"/>
  <c r="AY74" i="16"/>
  <c r="BO74" i="16"/>
  <c r="Z76" i="16"/>
  <c r="AI76" i="16"/>
  <c r="AY76" i="16"/>
  <c r="BO76" i="16"/>
  <c r="Z82" i="16"/>
  <c r="AI82" i="16"/>
  <c r="AY82" i="16"/>
  <c r="BO82" i="16"/>
  <c r="Z84" i="16"/>
  <c r="AI84" i="16"/>
  <c r="AY84" i="16"/>
  <c r="BO84" i="16"/>
  <c r="Z90" i="16"/>
  <c r="AI90" i="16"/>
  <c r="AY90" i="16"/>
  <c r="BO90" i="16"/>
  <c r="Z92" i="16"/>
  <c r="AI92" i="16"/>
  <c r="AY92" i="16"/>
  <c r="BO92" i="16"/>
  <c r="Z96" i="16"/>
  <c r="AI96" i="16"/>
  <c r="AY96" i="16"/>
  <c r="BO96" i="16"/>
  <c r="Z102" i="16"/>
  <c r="AI102" i="16"/>
  <c r="AY102" i="16"/>
  <c r="BO102" i="16"/>
  <c r="Z104" i="16"/>
  <c r="AI104" i="16"/>
  <c r="AY104" i="16"/>
  <c r="BO104" i="16"/>
  <c r="Z110" i="16"/>
  <c r="AI110" i="16"/>
  <c r="AY110" i="16"/>
  <c r="BO110" i="16"/>
  <c r="Z112" i="16"/>
  <c r="AI112" i="16"/>
  <c r="AY112" i="16"/>
  <c r="BO112" i="16"/>
  <c r="Z118" i="16"/>
  <c r="AI118" i="16"/>
  <c r="AY118" i="16"/>
  <c r="BO118" i="16"/>
  <c r="Z120" i="16"/>
  <c r="AI120" i="16"/>
  <c r="AY120" i="16"/>
  <c r="BO120" i="16"/>
  <c r="Z126" i="16"/>
  <c r="AI126" i="16"/>
  <c r="AY126" i="16"/>
  <c r="BO126" i="16"/>
  <c r="Z128" i="16"/>
  <c r="AI128" i="16"/>
  <c r="AY128" i="16"/>
  <c r="BO128" i="16"/>
  <c r="Z134" i="16"/>
  <c r="AI134" i="16"/>
  <c r="AY134" i="16"/>
  <c r="BO134" i="16"/>
  <c r="Z136" i="16"/>
  <c r="AI136" i="16"/>
  <c r="AY136" i="16"/>
  <c r="BO136" i="16"/>
  <c r="Z142" i="16"/>
  <c r="AI142" i="16"/>
  <c r="AY142" i="16"/>
  <c r="BO142" i="16"/>
  <c r="Z144" i="16"/>
  <c r="AI144" i="16"/>
  <c r="AY144" i="16"/>
  <c r="BO144" i="16"/>
  <c r="Z150" i="16"/>
  <c r="AI150" i="16"/>
  <c r="AY150" i="16"/>
  <c r="BO150" i="16"/>
  <c r="Z152" i="16"/>
  <c r="AI152" i="16"/>
  <c r="AY152" i="16"/>
  <c r="BO152" i="16"/>
  <c r="Z158" i="16"/>
  <c r="AI158" i="16"/>
  <c r="AY158" i="16"/>
  <c r="BO158" i="16"/>
  <c r="Z160" i="16"/>
  <c r="AI160" i="16"/>
  <c r="AY160" i="16"/>
  <c r="BO160" i="16"/>
  <c r="Z166" i="16"/>
  <c r="AI166" i="16"/>
  <c r="AY166" i="16"/>
  <c r="BO166" i="16"/>
  <c r="Z168" i="16"/>
  <c r="AI168" i="16"/>
  <c r="AY168" i="16"/>
  <c r="BO168" i="16"/>
  <c r="Z174" i="16"/>
  <c r="AI174" i="16"/>
  <c r="AY174" i="16"/>
  <c r="BO174" i="16"/>
  <c r="Z176" i="16"/>
  <c r="AI176" i="16"/>
  <c r="AY176" i="16"/>
  <c r="BO176" i="16"/>
  <c r="Z182" i="16"/>
  <c r="AI182" i="16"/>
  <c r="AY182" i="16"/>
  <c r="BO182" i="16"/>
  <c r="Z224" i="16"/>
  <c r="AI224" i="16"/>
  <c r="AY224" i="16"/>
  <c r="BO224" i="16"/>
  <c r="Z226" i="16"/>
  <c r="AI226" i="16"/>
  <c r="AY226" i="16"/>
  <c r="BO226" i="16"/>
  <c r="Z228" i="16"/>
  <c r="AI228" i="16"/>
  <c r="AY228" i="16"/>
  <c r="BO228" i="16"/>
  <c r="Z230" i="16"/>
  <c r="AI230" i="16"/>
  <c r="AY230" i="16"/>
  <c r="BO230" i="16"/>
  <c r="Z232" i="16"/>
  <c r="AI232" i="16"/>
  <c r="AY232" i="16"/>
  <c r="BO232" i="16"/>
  <c r="Z234" i="16"/>
  <c r="AI234" i="16"/>
  <c r="AY234" i="16"/>
  <c r="BO234" i="16"/>
  <c r="Z236" i="16"/>
  <c r="AI236" i="16"/>
  <c r="AY236" i="16"/>
  <c r="BO236" i="16"/>
  <c r="Z238" i="16"/>
  <c r="AI238" i="16"/>
  <c r="AY238" i="16"/>
  <c r="BO238" i="16"/>
  <c r="Z240" i="16"/>
  <c r="AI240" i="16"/>
  <c r="AY240" i="16"/>
  <c r="BO240" i="16"/>
  <c r="Z242" i="16"/>
  <c r="AI242" i="16"/>
  <c r="AY242" i="16"/>
  <c r="BO242" i="16"/>
  <c r="Z244" i="16"/>
  <c r="AI244" i="16"/>
  <c r="AY244" i="16"/>
  <c r="BO244" i="16"/>
  <c r="Z246" i="16"/>
  <c r="AI246" i="16"/>
  <c r="AY246" i="16"/>
  <c r="BO246" i="16"/>
  <c r="Z248" i="16"/>
  <c r="AI248" i="16"/>
  <c r="AY248" i="16"/>
  <c r="BO248" i="16"/>
  <c r="Z250" i="16"/>
  <c r="AI250" i="16"/>
  <c r="AY250" i="16"/>
  <c r="BO250" i="16"/>
  <c r="Z252" i="16"/>
  <c r="AI252" i="16"/>
  <c r="AY252" i="16"/>
  <c r="BO252" i="16"/>
  <c r="Z254" i="16"/>
  <c r="BO254" i="16"/>
  <c r="AI254" i="16"/>
  <c r="AY254" i="16"/>
  <c r="Z256" i="16"/>
  <c r="AI256" i="16"/>
  <c r="AY256" i="16"/>
  <c r="BO256" i="16"/>
  <c r="Z258" i="16"/>
  <c r="AI258" i="16"/>
  <c r="AY258" i="16"/>
  <c r="BO258" i="16"/>
  <c r="Z260" i="16"/>
  <c r="AI260" i="16"/>
  <c r="AY260" i="16"/>
  <c r="BO260" i="16"/>
  <c r="Z262" i="16"/>
  <c r="AI262" i="16"/>
  <c r="AY262" i="16"/>
  <c r="BO262" i="16"/>
  <c r="Z264" i="16"/>
  <c r="AI264" i="16"/>
  <c r="AY264" i="16"/>
  <c r="BO264" i="16"/>
  <c r="Z266" i="16"/>
  <c r="AI266" i="16"/>
  <c r="AY266" i="16"/>
  <c r="BO266" i="16"/>
  <c r="Z268" i="16"/>
  <c r="AI268" i="16"/>
  <c r="AY268" i="16"/>
  <c r="BO268" i="16"/>
  <c r="Z270" i="16"/>
  <c r="AI270" i="16"/>
  <c r="AY270" i="16"/>
  <c r="BO270" i="16"/>
  <c r="Z272" i="16"/>
  <c r="AI272" i="16"/>
  <c r="AY272" i="16"/>
  <c r="BO272" i="16"/>
  <c r="Z274" i="16"/>
  <c r="AI274" i="16"/>
  <c r="AY274" i="16"/>
  <c r="BO274" i="16"/>
  <c r="Z276" i="16"/>
  <c r="AI276" i="16"/>
  <c r="AY276" i="16"/>
  <c r="BO276" i="16"/>
  <c r="Z278" i="16"/>
  <c r="AI278" i="16"/>
  <c r="AY278" i="16"/>
  <c r="BO278" i="16"/>
  <c r="Z280" i="16"/>
  <c r="AI280" i="16"/>
  <c r="AY280" i="16"/>
  <c r="BO280" i="16"/>
  <c r="Z282" i="16"/>
  <c r="AI282" i="16"/>
  <c r="AY282" i="16"/>
  <c r="BO282" i="16"/>
  <c r="Z284" i="16"/>
  <c r="AI284" i="16"/>
  <c r="AY284" i="16"/>
  <c r="BO284" i="16"/>
  <c r="Z286" i="16"/>
  <c r="AI286" i="16"/>
  <c r="AY286" i="16"/>
  <c r="BO286" i="16"/>
  <c r="Z288" i="16"/>
  <c r="AI288" i="16"/>
  <c r="AY288" i="16"/>
  <c r="BO288" i="16"/>
  <c r="Z290" i="16"/>
  <c r="AI290" i="16"/>
  <c r="AY290" i="16"/>
  <c r="BO290" i="16"/>
  <c r="Z292" i="16"/>
  <c r="AI292" i="16"/>
  <c r="AY292" i="16"/>
  <c r="BO292" i="16"/>
  <c r="Z294" i="16"/>
  <c r="AI294" i="16"/>
  <c r="AY294" i="16"/>
  <c r="BO294" i="16"/>
  <c r="Z296" i="16"/>
  <c r="AI296" i="16"/>
  <c r="AY296" i="16"/>
  <c r="BO296" i="16"/>
  <c r="Z298" i="16"/>
  <c r="AI298" i="16"/>
  <c r="AY298" i="16"/>
  <c r="BO298" i="16"/>
  <c r="Z300" i="16"/>
  <c r="AI300" i="16"/>
  <c r="AY300" i="16"/>
  <c r="BO300" i="16"/>
  <c r="Z302" i="16"/>
  <c r="AI302" i="16"/>
  <c r="AY302" i="16"/>
  <c r="BO302" i="16"/>
  <c r="Z304" i="16"/>
  <c r="AI304" i="16"/>
  <c r="AY304" i="16"/>
  <c r="BO304" i="16"/>
  <c r="Z306" i="16"/>
  <c r="AI306" i="16"/>
  <c r="AY306" i="16"/>
  <c r="BO306" i="16"/>
  <c r="Z308" i="16"/>
  <c r="AI308" i="16"/>
  <c r="AY308" i="16"/>
  <c r="BO308" i="16"/>
  <c r="Z310" i="16"/>
  <c r="AI310" i="16"/>
  <c r="AY310" i="16"/>
  <c r="BO310" i="16"/>
  <c r="Z312" i="16"/>
  <c r="AI312" i="16"/>
  <c r="AY312" i="16"/>
  <c r="BO312" i="16"/>
  <c r="Z314" i="16"/>
  <c r="AI314" i="16"/>
  <c r="AY314" i="16"/>
  <c r="BO314" i="16"/>
  <c r="Z316" i="16"/>
  <c r="AI316" i="16"/>
  <c r="AY316" i="16"/>
  <c r="BO316" i="16"/>
  <c r="Z318" i="16"/>
  <c r="AI318" i="16"/>
  <c r="AY318" i="16"/>
  <c r="BO318" i="16"/>
  <c r="Z320" i="16"/>
  <c r="AI320" i="16"/>
  <c r="AY320" i="16"/>
  <c r="BO320" i="16"/>
  <c r="Z322" i="16"/>
  <c r="AI322" i="16"/>
  <c r="AY322" i="16"/>
  <c r="BO322" i="16"/>
  <c r="Z324" i="16"/>
  <c r="AI324" i="16"/>
  <c r="AY324" i="16"/>
  <c r="BO324" i="16"/>
  <c r="Z326" i="16"/>
  <c r="AI326" i="16"/>
  <c r="AY326" i="16"/>
  <c r="BO326" i="16"/>
  <c r="Z328" i="16"/>
  <c r="AI328" i="16"/>
  <c r="AY328" i="16"/>
  <c r="BO328" i="16"/>
  <c r="Z330" i="16"/>
  <c r="AI330" i="16"/>
  <c r="AY330" i="16"/>
  <c r="BO330" i="16"/>
  <c r="Z332" i="16"/>
  <c r="AI332" i="16"/>
  <c r="AY332" i="16"/>
  <c r="BO332" i="16"/>
  <c r="Z334" i="16"/>
  <c r="AI334" i="16"/>
  <c r="AY334" i="16"/>
  <c r="BO334" i="16"/>
  <c r="Z336" i="16"/>
  <c r="AI336" i="16"/>
  <c r="AY336" i="16"/>
  <c r="BO336" i="16"/>
  <c r="Z338" i="16"/>
  <c r="AI338" i="16"/>
  <c r="AY338" i="16"/>
  <c r="BO338" i="16"/>
  <c r="Z340" i="16"/>
  <c r="AI340" i="16"/>
  <c r="AY340" i="16"/>
  <c r="BO340" i="16"/>
  <c r="Z342" i="16"/>
  <c r="AI342" i="16"/>
  <c r="AY342" i="16"/>
  <c r="BO342" i="16"/>
  <c r="Z344" i="16"/>
  <c r="AI344" i="16"/>
  <c r="AY344" i="16"/>
  <c r="BO344" i="16"/>
  <c r="Z346" i="16"/>
  <c r="AI346" i="16"/>
  <c r="AY346" i="16"/>
  <c r="BO346" i="16"/>
  <c r="Z348" i="16"/>
  <c r="AI348" i="16"/>
  <c r="AY348" i="16"/>
  <c r="BO348" i="16"/>
  <c r="Z350" i="16"/>
  <c r="AI350" i="16"/>
  <c r="AY350" i="16"/>
  <c r="BO350" i="16"/>
  <c r="Z352" i="16"/>
  <c r="AI352" i="16"/>
  <c r="AY352" i="16"/>
  <c r="BO352" i="16"/>
  <c r="Z354" i="16"/>
  <c r="AI354" i="16"/>
  <c r="AY354" i="16"/>
  <c r="BO354" i="16"/>
  <c r="Z356" i="16"/>
  <c r="AI356" i="16"/>
  <c r="AY356" i="16"/>
  <c r="BO356" i="16"/>
  <c r="Z358" i="16"/>
  <c r="AI358" i="16"/>
  <c r="AY358" i="16"/>
  <c r="BO358" i="16"/>
  <c r="Z360" i="16"/>
  <c r="AI360" i="16"/>
  <c r="AY360" i="16"/>
  <c r="BO360" i="16"/>
  <c r="Z362" i="16"/>
  <c r="AI362" i="16"/>
  <c r="AY362" i="16"/>
  <c r="BO362" i="16"/>
  <c r="Z364" i="16"/>
  <c r="AI364" i="16"/>
  <c r="AY364" i="16"/>
  <c r="BO364" i="16"/>
  <c r="Z366" i="16"/>
  <c r="AI366" i="16"/>
  <c r="AY366" i="16"/>
  <c r="BO366" i="16"/>
  <c r="Z368" i="16"/>
  <c r="AI368" i="16"/>
  <c r="AY368" i="16"/>
  <c r="BO368" i="16"/>
  <c r="Z370" i="16"/>
  <c r="AI370" i="16"/>
  <c r="AY370" i="16"/>
  <c r="BO370" i="16"/>
  <c r="Z372" i="16"/>
  <c r="AI372" i="16"/>
  <c r="AY372" i="16"/>
  <c r="BO372" i="16"/>
  <c r="Z374" i="16"/>
  <c r="AY374" i="16"/>
  <c r="BO374" i="16"/>
  <c r="AI374" i="16"/>
  <c r="Z376" i="16"/>
  <c r="AI376" i="16"/>
  <c r="AY376" i="16"/>
  <c r="BO376" i="16"/>
  <c r="Z378" i="16"/>
  <c r="AI378" i="16"/>
  <c r="AY378" i="16"/>
  <c r="BO378" i="16"/>
  <c r="Z380" i="16"/>
  <c r="AI380" i="16"/>
  <c r="AY380" i="16"/>
  <c r="BO380" i="16"/>
  <c r="Z382" i="16"/>
  <c r="AI382" i="16"/>
  <c r="AY382" i="16"/>
  <c r="BO382" i="16"/>
  <c r="Z384" i="16"/>
  <c r="AI384" i="16"/>
  <c r="AY384" i="16"/>
  <c r="BO384" i="16"/>
  <c r="Z386" i="16"/>
  <c r="AI386" i="16"/>
  <c r="AY386" i="16"/>
  <c r="BO386" i="16"/>
  <c r="Z388" i="16"/>
  <c r="AI388" i="16"/>
  <c r="AY388" i="16"/>
  <c r="BO388" i="16"/>
  <c r="Z390" i="16"/>
  <c r="AI390" i="16"/>
  <c r="AY390" i="16"/>
  <c r="BO390" i="16"/>
  <c r="Z392" i="16"/>
  <c r="AI392" i="16"/>
  <c r="AY392" i="16"/>
  <c r="BO392" i="16"/>
  <c r="Z394" i="16"/>
  <c r="AI394" i="16"/>
  <c r="AY394" i="16"/>
  <c r="BO394" i="16"/>
  <c r="Z396" i="16"/>
  <c r="AI396" i="16"/>
  <c r="AY396" i="16"/>
  <c r="BO396" i="16"/>
  <c r="Z398" i="16"/>
  <c r="AI398" i="16"/>
  <c r="AY398" i="16"/>
  <c r="BO398" i="16"/>
  <c r="Z400" i="16"/>
  <c r="AI400" i="16"/>
  <c r="AY400" i="16"/>
  <c r="BO400" i="16"/>
  <c r="Z402" i="16"/>
  <c r="AI402" i="16"/>
  <c r="AY402" i="16"/>
  <c r="BO402" i="16"/>
  <c r="Z404" i="16"/>
  <c r="AI404" i="16"/>
  <c r="AY404" i="16"/>
  <c r="BO404" i="16"/>
  <c r="Z406" i="16"/>
  <c r="AI406" i="16"/>
  <c r="AY406" i="16"/>
  <c r="BO406" i="16"/>
  <c r="Z408" i="16"/>
  <c r="AI408" i="16"/>
  <c r="AY408" i="16"/>
  <c r="BO408" i="16"/>
  <c r="Z410" i="16"/>
  <c r="AI410" i="16"/>
  <c r="AY410" i="16"/>
  <c r="BO410" i="16"/>
  <c r="Z412" i="16"/>
  <c r="AI412" i="16"/>
  <c r="AY412" i="16"/>
  <c r="BO412" i="16"/>
  <c r="Z414" i="16"/>
  <c r="AI414" i="16"/>
  <c r="AY414" i="16"/>
  <c r="BO414" i="16"/>
  <c r="Z416" i="16"/>
  <c r="AI416" i="16"/>
  <c r="AY416" i="16"/>
  <c r="BO416" i="16"/>
  <c r="Z418" i="16"/>
  <c r="AI418" i="16"/>
  <c r="AY418" i="16"/>
  <c r="BO418" i="16"/>
  <c r="Z420" i="16"/>
  <c r="AI420" i="16"/>
  <c r="AY420" i="16"/>
  <c r="BO420" i="16"/>
  <c r="Z422" i="16"/>
  <c r="AI422" i="16"/>
  <c r="AY422" i="16"/>
  <c r="BO422" i="16"/>
  <c r="Z424" i="16"/>
  <c r="AI424" i="16"/>
  <c r="AY424" i="16"/>
  <c r="BO424" i="16"/>
  <c r="Z426" i="16"/>
  <c r="AI426" i="16"/>
  <c r="AY426" i="16"/>
  <c r="BO426" i="16"/>
  <c r="Z428" i="16"/>
  <c r="AI428" i="16"/>
  <c r="AY428" i="16"/>
  <c r="BO428" i="16"/>
  <c r="Z430" i="16"/>
  <c r="AI430" i="16"/>
  <c r="AY430" i="16"/>
  <c r="BO430" i="16"/>
  <c r="Z432" i="16"/>
  <c r="AI432" i="16"/>
  <c r="AY432" i="16"/>
  <c r="BO432" i="16"/>
  <c r="Z434" i="16"/>
  <c r="AI434" i="16"/>
  <c r="AY434" i="16"/>
  <c r="BO434" i="16"/>
  <c r="Z436" i="16"/>
  <c r="AI436" i="16"/>
  <c r="AY436" i="16"/>
  <c r="BO436" i="16"/>
  <c r="Z438" i="16"/>
  <c r="AI438" i="16"/>
  <c r="AY438" i="16"/>
  <c r="BO438" i="16"/>
  <c r="Z440" i="16"/>
  <c r="AI440" i="16"/>
  <c r="AY440" i="16"/>
  <c r="BO440" i="16"/>
  <c r="Z442" i="16"/>
  <c r="AI442" i="16"/>
  <c r="AY442" i="16"/>
  <c r="BO442" i="16"/>
  <c r="Z444" i="16"/>
  <c r="AI444" i="16"/>
  <c r="AY444" i="16"/>
  <c r="BO444" i="16"/>
  <c r="Z446" i="16"/>
  <c r="AI446" i="16"/>
  <c r="AY446" i="16"/>
  <c r="BO446" i="16"/>
  <c r="Z448" i="16"/>
  <c r="AY448" i="16"/>
  <c r="BO448" i="16"/>
  <c r="AI448" i="16"/>
  <c r="Z450" i="16"/>
  <c r="AI450" i="16"/>
  <c r="AY450" i="16"/>
  <c r="BO450" i="16"/>
  <c r="Z452" i="16"/>
  <c r="AI452" i="16"/>
  <c r="AY452" i="16"/>
  <c r="BO452" i="16"/>
  <c r="Z454" i="16"/>
  <c r="AI454" i="16"/>
  <c r="AY454" i="16"/>
  <c r="BO454" i="16"/>
  <c r="Z456" i="16"/>
  <c r="AY456" i="16"/>
  <c r="BO456" i="16"/>
  <c r="AI456" i="16"/>
  <c r="Z458" i="16"/>
  <c r="AI458" i="16"/>
  <c r="AY458" i="16"/>
  <c r="BO458" i="16"/>
  <c r="Z460" i="16"/>
  <c r="AI460" i="16"/>
  <c r="AY460" i="16"/>
  <c r="BO460" i="16"/>
  <c r="Z462" i="16"/>
  <c r="AI462" i="16"/>
  <c r="AY462" i="16"/>
  <c r="BO462" i="16"/>
  <c r="Z464" i="16"/>
  <c r="AI464" i="16"/>
  <c r="AY464" i="16"/>
  <c r="BO464" i="16"/>
  <c r="Z466" i="16"/>
  <c r="AI466" i="16"/>
  <c r="AY466" i="16"/>
  <c r="BO466" i="16"/>
  <c r="Z468" i="16"/>
  <c r="AI468" i="16"/>
  <c r="AY468" i="16"/>
  <c r="BO468" i="16"/>
  <c r="Z470" i="16"/>
  <c r="AI470" i="16"/>
  <c r="AY470" i="16"/>
  <c r="BO470" i="16"/>
  <c r="Z472" i="16"/>
  <c r="AI472" i="16"/>
  <c r="AY472" i="16"/>
  <c r="BO472" i="16"/>
  <c r="Z474" i="16"/>
  <c r="AI474" i="16"/>
  <c r="AY474" i="16"/>
  <c r="BO474" i="16"/>
  <c r="Z476" i="16"/>
  <c r="AI476" i="16"/>
  <c r="AY476" i="16"/>
  <c r="BO476" i="16"/>
  <c r="Z504" i="16"/>
  <c r="AI504" i="16"/>
  <c r="AY504" i="16"/>
  <c r="BO504" i="16"/>
  <c r="Z506" i="16"/>
  <c r="AI506" i="16"/>
  <c r="AY506" i="16"/>
  <c r="BO506" i="16"/>
  <c r="Z508" i="16"/>
  <c r="AI508" i="16"/>
  <c r="AY508" i="16"/>
  <c r="BO508" i="16"/>
  <c r="Z510" i="16"/>
  <c r="AI510" i="16"/>
  <c r="AY510" i="16"/>
  <c r="BO510" i="16"/>
  <c r="Z512" i="16"/>
  <c r="AI512" i="16"/>
  <c r="AY512" i="16"/>
  <c r="BO512" i="16"/>
  <c r="Z514" i="16"/>
  <c r="AI514" i="16"/>
  <c r="AY514" i="16"/>
  <c r="BO514" i="16"/>
  <c r="Z516" i="16"/>
  <c r="AI516" i="16"/>
  <c r="AY516" i="16"/>
  <c r="BO516" i="16"/>
  <c r="Z518" i="16"/>
  <c r="AI518" i="16"/>
  <c r="AY518" i="16"/>
  <c r="BO518" i="16"/>
  <c r="Z520" i="16"/>
  <c r="AI520" i="16"/>
  <c r="AY520" i="16"/>
  <c r="BO520" i="16"/>
  <c r="Z522" i="16"/>
  <c r="AI522" i="16"/>
  <c r="AY522" i="16"/>
  <c r="BO522" i="16"/>
  <c r="Z524" i="16"/>
  <c r="AI524" i="16"/>
  <c r="AY524" i="16"/>
  <c r="BO524" i="16"/>
  <c r="Z526" i="16"/>
  <c r="AI526" i="16"/>
  <c r="AY526" i="16"/>
  <c r="BO526" i="16"/>
  <c r="Z528" i="16"/>
  <c r="AI528" i="16"/>
  <c r="AY528" i="16"/>
  <c r="BO528" i="16"/>
  <c r="Z530" i="16"/>
  <c r="AI530" i="16"/>
  <c r="AY530" i="16"/>
  <c r="BO530" i="16"/>
  <c r="Z532" i="16"/>
  <c r="AI532" i="16"/>
  <c r="AY532" i="16"/>
  <c r="BO532" i="16"/>
  <c r="Z534" i="16"/>
  <c r="AI534" i="16"/>
  <c r="AY534" i="16"/>
  <c r="BO534" i="16"/>
  <c r="Z536" i="16"/>
  <c r="AY536" i="16"/>
  <c r="BO536" i="16"/>
  <c r="AI536" i="16"/>
  <c r="Z538" i="16"/>
  <c r="AI538" i="16"/>
  <c r="AY538" i="16"/>
  <c r="BO538" i="16"/>
  <c r="Z540" i="16"/>
  <c r="AI540" i="16"/>
  <c r="AY540" i="16"/>
  <c r="BO540" i="16"/>
  <c r="Z542" i="16"/>
  <c r="AI542" i="16"/>
  <c r="AY542" i="16"/>
  <c r="BO542" i="16"/>
  <c r="Z544" i="16"/>
  <c r="AY544" i="16"/>
  <c r="BO544" i="16"/>
  <c r="AI544" i="16"/>
  <c r="Z546" i="16"/>
  <c r="AI546" i="16"/>
  <c r="AY546" i="16"/>
  <c r="BO546" i="16"/>
  <c r="Z548" i="16"/>
  <c r="AI548" i="16"/>
  <c r="AY548" i="16"/>
  <c r="BO548" i="16"/>
  <c r="Z550" i="16"/>
  <c r="AI550" i="16"/>
  <c r="AY550" i="16"/>
  <c r="BO550" i="16"/>
  <c r="Z552" i="16"/>
  <c r="AI552" i="16"/>
  <c r="AY552" i="16"/>
  <c r="BO552" i="16"/>
  <c r="Z554" i="16"/>
  <c r="AI554" i="16"/>
  <c r="AY554" i="16"/>
  <c r="BO554" i="16"/>
  <c r="Z556" i="16"/>
  <c r="AI556" i="16"/>
  <c r="AY556" i="16"/>
  <c r="BO556" i="16"/>
  <c r="Z558" i="16"/>
  <c r="AI558" i="16"/>
  <c r="AY558" i="16"/>
  <c r="BO558" i="16"/>
  <c r="Z560" i="16"/>
  <c r="AI560" i="16"/>
  <c r="AY560" i="16"/>
  <c r="BO560" i="16"/>
  <c r="Z562" i="16"/>
  <c r="AI562" i="16"/>
  <c r="AY562" i="16"/>
  <c r="BO562" i="16"/>
  <c r="Z564" i="16"/>
  <c r="AI564" i="16"/>
  <c r="AY564" i="16"/>
  <c r="BO564" i="16"/>
  <c r="Z566" i="16"/>
  <c r="AI566" i="16"/>
  <c r="AY566" i="16"/>
  <c r="BO566" i="16"/>
  <c r="Z568" i="16"/>
  <c r="AI568" i="16"/>
  <c r="AY568" i="16"/>
  <c r="BO568" i="16"/>
  <c r="Z570" i="16"/>
  <c r="AI570" i="16"/>
  <c r="AY570" i="16"/>
  <c r="BO570" i="16"/>
  <c r="Z572" i="16"/>
  <c r="AI572" i="16"/>
  <c r="AY572" i="16"/>
  <c r="BO572" i="16"/>
  <c r="Z574" i="16"/>
  <c r="AI574" i="16"/>
  <c r="AY574" i="16"/>
  <c r="BO574" i="16"/>
  <c r="Z576" i="16"/>
  <c r="AI576" i="16"/>
  <c r="AY576" i="16"/>
  <c r="BO576" i="16"/>
  <c r="Z578" i="16"/>
  <c r="AI578" i="16"/>
  <c r="AY578" i="16"/>
  <c r="BO578" i="16"/>
  <c r="Z580" i="16"/>
  <c r="AI580" i="16"/>
  <c r="AY580" i="16"/>
  <c r="BO580" i="16"/>
  <c r="Z582" i="16"/>
  <c r="AI582" i="16"/>
  <c r="AY582" i="16"/>
  <c r="BO582" i="16"/>
  <c r="Z584" i="16"/>
  <c r="AI584" i="16"/>
  <c r="AY584" i="16"/>
  <c r="BO584" i="16"/>
  <c r="Z586" i="16"/>
  <c r="AI586" i="16"/>
  <c r="AY586" i="16"/>
  <c r="BO586" i="16"/>
  <c r="Z588" i="16"/>
  <c r="AI588" i="16"/>
  <c r="AY588" i="16"/>
  <c r="BO588" i="16"/>
  <c r="Z590" i="16"/>
  <c r="AI590" i="16"/>
  <c r="AY590" i="16"/>
  <c r="BO590" i="16"/>
  <c r="Z592" i="16"/>
  <c r="AI592" i="16"/>
  <c r="AY592" i="16"/>
  <c r="BO592" i="16"/>
  <c r="Z594" i="16"/>
  <c r="AI594" i="16"/>
  <c r="AY594" i="16"/>
  <c r="BO594" i="16"/>
  <c r="Z596" i="16"/>
  <c r="AI596" i="16"/>
  <c r="AY596" i="16"/>
  <c r="BO596" i="16"/>
  <c r="Z598" i="16"/>
  <c r="AI598" i="16"/>
  <c r="AY598" i="16"/>
  <c r="BO598" i="16"/>
  <c r="Z600" i="16"/>
  <c r="AI600" i="16"/>
  <c r="AY600" i="16"/>
  <c r="BO600" i="16"/>
  <c r="Z602" i="16"/>
  <c r="AI602" i="16"/>
  <c r="AY602" i="16"/>
  <c r="BO602" i="16"/>
  <c r="Z604" i="16"/>
  <c r="AI604" i="16"/>
  <c r="AY604" i="16"/>
  <c r="BO604" i="16"/>
  <c r="Z606" i="16"/>
  <c r="AI606" i="16"/>
  <c r="AY606" i="16"/>
  <c r="BO606" i="16"/>
  <c r="Z608" i="16"/>
  <c r="AI608" i="16"/>
  <c r="AY608" i="16"/>
  <c r="BO608" i="16"/>
  <c r="Z610" i="16"/>
  <c r="AI610" i="16"/>
  <c r="AY610" i="16"/>
  <c r="BO610" i="16"/>
  <c r="Z612" i="16"/>
  <c r="AI612" i="16"/>
  <c r="AY612" i="16"/>
  <c r="BO612" i="16"/>
  <c r="Z614" i="16"/>
  <c r="AI614" i="16"/>
  <c r="AY614" i="16"/>
  <c r="BO614" i="16"/>
  <c r="Z616" i="16"/>
  <c r="AI616" i="16"/>
  <c r="AY616" i="16"/>
  <c r="BO616" i="16"/>
  <c r="Z618" i="16"/>
  <c r="AI618" i="16"/>
  <c r="AY618" i="16"/>
  <c r="BO618" i="16"/>
  <c r="Z620" i="16"/>
  <c r="AI620" i="16"/>
  <c r="AY620" i="16"/>
  <c r="BO620" i="16"/>
  <c r="Z622" i="16"/>
  <c r="AI622" i="16"/>
  <c r="AY622" i="16"/>
  <c r="BO622" i="16"/>
  <c r="Z624" i="16"/>
  <c r="AI624" i="16"/>
  <c r="AY624" i="16"/>
  <c r="BO624" i="16"/>
  <c r="Z626" i="16"/>
  <c r="AI626" i="16"/>
  <c r="AY626" i="16"/>
  <c r="BO626" i="16"/>
  <c r="Z628" i="16"/>
  <c r="AI628" i="16"/>
  <c r="AY628" i="16"/>
  <c r="BO628" i="16"/>
  <c r="Z630" i="16"/>
  <c r="AI630" i="16"/>
  <c r="AY630" i="16"/>
  <c r="BO630" i="16"/>
  <c r="Z632" i="16"/>
  <c r="AI632" i="16"/>
  <c r="AY632" i="16"/>
  <c r="BO632" i="16"/>
  <c r="Z634" i="16"/>
  <c r="AI634" i="16"/>
  <c r="AY634" i="16"/>
  <c r="BO634" i="16"/>
  <c r="Z636" i="16"/>
  <c r="AI636" i="16"/>
  <c r="AY636" i="16"/>
  <c r="BO636" i="16"/>
  <c r="Z638" i="16"/>
  <c r="AI638" i="16"/>
  <c r="AY638" i="16"/>
  <c r="BO638" i="16"/>
  <c r="Z640" i="16"/>
  <c r="AI640" i="16"/>
  <c r="AY640" i="16"/>
  <c r="BO640" i="16"/>
  <c r="Z642" i="16"/>
  <c r="AI642" i="16"/>
  <c r="AY642" i="16"/>
  <c r="BO642" i="16"/>
  <c r="Z644" i="16"/>
  <c r="AI644" i="16"/>
  <c r="AY644" i="16"/>
  <c r="BO644" i="16"/>
  <c r="Z646" i="16"/>
  <c r="AI646" i="16"/>
  <c r="AY646" i="16"/>
  <c r="BO646" i="16"/>
  <c r="Z648" i="16"/>
  <c r="AI648" i="16"/>
  <c r="AY648" i="16"/>
  <c r="BO648" i="16"/>
  <c r="Z650" i="16"/>
  <c r="AI650" i="16"/>
  <c r="AY650" i="16"/>
  <c r="BO650" i="16"/>
  <c r="Z652" i="16"/>
  <c r="AI652" i="16"/>
  <c r="AY652" i="16"/>
  <c r="BO652" i="16"/>
  <c r="Z654" i="16"/>
  <c r="AI654" i="16"/>
  <c r="AY654" i="16"/>
  <c r="BO654" i="16"/>
  <c r="Z656" i="16"/>
  <c r="AI656" i="16"/>
  <c r="AY656" i="16"/>
  <c r="BO656" i="16"/>
  <c r="Z658" i="16"/>
  <c r="AI658" i="16"/>
  <c r="AY658" i="16"/>
  <c r="BO658" i="16"/>
  <c r="Z660" i="16"/>
  <c r="AI660" i="16"/>
  <c r="AY660" i="16"/>
  <c r="BO660" i="16"/>
  <c r="Z662" i="16"/>
  <c r="AI662" i="16"/>
  <c r="AY662" i="16"/>
  <c r="BO662" i="16"/>
  <c r="Z664" i="16"/>
  <c r="AI664" i="16"/>
  <c r="AY664" i="16"/>
  <c r="BO664" i="16"/>
  <c r="Z666" i="16"/>
  <c r="AI666" i="16"/>
  <c r="AY666" i="16"/>
  <c r="BO666" i="16"/>
  <c r="Z668" i="16"/>
  <c r="AI668" i="16"/>
  <c r="AY668" i="16"/>
  <c r="BO668" i="16"/>
  <c r="Z670" i="16"/>
  <c r="AI670" i="16"/>
  <c r="AY670" i="16"/>
  <c r="BO670" i="16"/>
  <c r="Z672" i="16"/>
  <c r="AI672" i="16"/>
  <c r="AY672" i="16"/>
  <c r="BO672" i="16"/>
  <c r="Z674" i="16"/>
  <c r="AI674" i="16"/>
  <c r="AY674" i="16"/>
  <c r="BO674" i="16"/>
  <c r="Z676" i="16"/>
  <c r="AI676" i="16"/>
  <c r="AY676" i="16"/>
  <c r="BO676" i="16"/>
  <c r="Z678" i="16"/>
  <c r="AI678" i="16"/>
  <c r="AY678" i="16"/>
  <c r="BO678" i="16"/>
  <c r="Z680" i="16"/>
  <c r="AI680" i="16"/>
  <c r="AY680" i="16"/>
  <c r="BO680" i="16"/>
  <c r="Z682" i="16"/>
  <c r="AI682" i="16"/>
  <c r="AY682" i="16"/>
  <c r="BO682" i="16"/>
  <c r="Z684" i="16"/>
  <c r="AI684" i="16"/>
  <c r="AY684" i="16"/>
  <c r="BO684" i="16"/>
  <c r="Z686" i="16"/>
  <c r="AI686" i="16"/>
  <c r="AY686" i="16"/>
  <c r="BO686" i="16"/>
  <c r="Z688" i="16"/>
  <c r="AI688" i="16"/>
  <c r="AY688" i="16"/>
  <c r="BO688" i="16"/>
  <c r="Z690" i="16"/>
  <c r="AI690" i="16"/>
  <c r="AY690" i="16"/>
  <c r="BO690" i="16"/>
  <c r="Z692" i="16"/>
  <c r="AI692" i="16"/>
  <c r="AY692" i="16"/>
  <c r="BO692" i="16"/>
  <c r="Z694" i="16"/>
  <c r="AI694" i="16"/>
  <c r="AY694" i="16"/>
  <c r="BO694" i="16"/>
  <c r="Z696" i="16"/>
  <c r="AI696" i="16"/>
  <c r="AY696" i="16"/>
  <c r="BO696" i="16"/>
  <c r="Z698" i="16"/>
  <c r="AI698" i="16"/>
  <c r="AY698" i="16"/>
  <c r="BO698" i="16"/>
  <c r="Z700" i="16"/>
  <c r="AI700" i="16"/>
  <c r="AY700" i="16"/>
  <c r="BO700" i="16"/>
  <c r="Z702" i="16"/>
  <c r="AI702" i="16"/>
  <c r="AY702" i="16"/>
  <c r="BO702" i="16"/>
  <c r="Z704" i="16"/>
  <c r="AI704" i="16"/>
  <c r="AY704" i="16"/>
  <c r="BO704" i="16"/>
  <c r="Z706" i="16"/>
  <c r="AI706" i="16"/>
  <c r="AY706" i="16"/>
  <c r="BO706" i="16"/>
  <c r="Z708" i="16"/>
  <c r="AI708" i="16"/>
  <c r="AY708" i="16"/>
  <c r="BO708" i="16"/>
  <c r="Z710" i="16"/>
  <c r="AI710" i="16"/>
  <c r="AY710" i="16"/>
  <c r="BO710" i="16"/>
  <c r="Z712" i="16"/>
  <c r="AI712" i="16"/>
  <c r="AY712" i="16"/>
  <c r="BO712" i="16"/>
  <c r="Z714" i="16"/>
  <c r="AI714" i="16"/>
  <c r="AY714" i="16"/>
  <c r="BO714" i="16"/>
  <c r="Z716" i="16"/>
  <c r="AI716" i="16"/>
  <c r="AY716" i="16"/>
  <c r="BO716" i="16"/>
  <c r="Z718" i="16"/>
  <c r="AI718" i="16"/>
  <c r="AY718" i="16"/>
  <c r="BO718" i="16"/>
  <c r="Z720" i="16"/>
  <c r="AI720" i="16"/>
  <c r="AY720" i="16"/>
  <c r="BO720" i="16"/>
  <c r="Z722" i="16"/>
  <c r="AI722" i="16"/>
  <c r="AY722" i="16"/>
  <c r="BO722" i="16"/>
  <c r="Z724" i="16"/>
  <c r="AI724" i="16"/>
  <c r="AY724" i="16"/>
  <c r="BO724" i="16"/>
  <c r="Z726" i="16"/>
  <c r="AI726" i="16"/>
  <c r="AY726" i="16"/>
  <c r="BO726" i="16"/>
  <c r="Z728" i="16"/>
  <c r="AI728" i="16"/>
  <c r="AY728" i="16"/>
  <c r="BO728" i="16"/>
  <c r="Z730" i="16"/>
  <c r="AI730" i="16"/>
  <c r="AY730" i="16"/>
  <c r="BO730" i="16"/>
  <c r="Z732" i="16"/>
  <c r="AI732" i="16"/>
  <c r="AY732" i="16"/>
  <c r="BO732" i="16"/>
  <c r="Z734" i="16"/>
  <c r="AI734" i="16"/>
  <c r="AY734" i="16"/>
  <c r="BO734" i="16"/>
  <c r="Z736" i="16"/>
  <c r="AI736" i="16"/>
  <c r="AY736" i="16"/>
  <c r="BO736" i="16"/>
  <c r="Z738" i="16"/>
  <c r="AI738" i="16"/>
  <c r="AY738" i="16"/>
  <c r="BO738" i="16"/>
  <c r="Z740" i="16"/>
  <c r="AI740" i="16"/>
  <c r="AY740" i="16"/>
  <c r="BO740" i="16"/>
  <c r="Z742" i="16"/>
  <c r="AI742" i="16"/>
  <c r="AY742" i="16"/>
  <c r="BO742" i="16"/>
  <c r="Z744" i="16"/>
  <c r="AI744" i="16"/>
  <c r="AY744" i="16"/>
  <c r="BO744" i="16"/>
  <c r="Z746" i="16"/>
  <c r="AI746" i="16"/>
  <c r="AY746" i="16"/>
  <c r="BO746" i="16"/>
  <c r="Z748" i="16"/>
  <c r="AI748" i="16"/>
  <c r="AY748" i="16"/>
  <c r="BO748" i="16"/>
  <c r="Z750" i="16"/>
  <c r="AI750" i="16"/>
  <c r="AY750" i="16"/>
  <c r="BO750" i="16"/>
  <c r="Z752" i="16"/>
  <c r="AI752" i="16"/>
  <c r="AY752" i="16"/>
  <c r="BO752" i="16"/>
  <c r="Z754" i="16"/>
  <c r="AI754" i="16"/>
  <c r="AY754" i="16"/>
  <c r="BO754" i="16"/>
  <c r="Z756" i="16"/>
  <c r="AI756" i="16"/>
  <c r="AY756" i="16"/>
  <c r="BO756" i="16"/>
  <c r="Z758" i="16"/>
  <c r="AI758" i="16"/>
  <c r="AY758" i="16"/>
  <c r="BO758" i="16"/>
  <c r="Z760" i="16"/>
  <c r="AI760" i="16"/>
  <c r="AY760" i="16"/>
  <c r="BO760" i="16"/>
  <c r="Z762" i="16"/>
  <c r="AI762" i="16"/>
  <c r="AY762" i="16"/>
  <c r="BO762" i="16"/>
  <c r="Z764" i="16"/>
  <c r="AI764" i="16"/>
  <c r="AY764" i="16"/>
  <c r="BO764" i="16"/>
  <c r="Z766" i="16"/>
  <c r="AI766" i="16"/>
  <c r="AY766" i="16"/>
  <c r="BO766" i="16"/>
  <c r="Z768" i="16"/>
  <c r="AI768" i="16"/>
  <c r="AY768" i="16"/>
  <c r="BO768" i="16"/>
  <c r="Z770" i="16"/>
  <c r="AI770" i="16"/>
  <c r="AY770" i="16"/>
  <c r="BO770" i="16"/>
  <c r="Z772" i="16"/>
  <c r="AI772" i="16"/>
  <c r="AY772" i="16"/>
  <c r="BO772" i="16"/>
  <c r="Z774" i="16"/>
  <c r="AI774" i="16"/>
  <c r="AY774" i="16"/>
  <c r="BO774" i="16"/>
  <c r="Z776" i="16"/>
  <c r="AI776" i="16"/>
  <c r="AY776" i="16"/>
  <c r="BO776" i="16"/>
  <c r="Z778" i="16"/>
  <c r="AI778" i="16"/>
  <c r="AY778" i="16"/>
  <c r="BO778" i="16"/>
  <c r="Z780" i="16"/>
  <c r="AI780" i="16"/>
  <c r="AY780" i="16"/>
  <c r="BO780" i="16"/>
  <c r="Z782" i="16"/>
  <c r="AI782" i="16"/>
  <c r="AY782" i="16"/>
  <c r="BO782" i="16"/>
  <c r="Z784" i="16"/>
  <c r="AI784" i="16"/>
  <c r="AY784" i="16"/>
  <c r="BO784" i="16"/>
  <c r="Z786" i="16"/>
  <c r="AI786" i="16"/>
  <c r="AY786" i="16"/>
  <c r="BO786" i="16"/>
  <c r="Z788" i="16"/>
  <c r="AI788" i="16"/>
  <c r="AY788" i="16"/>
  <c r="BO788" i="16"/>
  <c r="Z790" i="16"/>
  <c r="AI790" i="16"/>
  <c r="AY790" i="16"/>
  <c r="BO790" i="16"/>
  <c r="Z792" i="16"/>
  <c r="AI792" i="16"/>
  <c r="AY792" i="16"/>
  <c r="BO792" i="16"/>
  <c r="Z794" i="16"/>
  <c r="AI794" i="16"/>
  <c r="AY794" i="16"/>
  <c r="BO794" i="16"/>
  <c r="Z796" i="16"/>
  <c r="AI796" i="16"/>
  <c r="AY796" i="16"/>
  <c r="BO796" i="16"/>
  <c r="Z798" i="16"/>
  <c r="AI798" i="16"/>
  <c r="AY798" i="16"/>
  <c r="BO798" i="16"/>
  <c r="Z800" i="16"/>
  <c r="AI800" i="16"/>
  <c r="AY800" i="16"/>
  <c r="BO800" i="16"/>
  <c r="Z802" i="16"/>
  <c r="AI802" i="16"/>
  <c r="AY802" i="16"/>
  <c r="BO802" i="16"/>
  <c r="Z804" i="16"/>
  <c r="AI804" i="16"/>
  <c r="AY804" i="16"/>
  <c r="BO804" i="16"/>
  <c r="Z806" i="16"/>
  <c r="AI806" i="16"/>
  <c r="AY806" i="16"/>
  <c r="BO806" i="16"/>
  <c r="Z808" i="16"/>
  <c r="AI808" i="16"/>
  <c r="AY808" i="16"/>
  <c r="BO808" i="16"/>
  <c r="Z810" i="16"/>
  <c r="AI810" i="16"/>
  <c r="AY810" i="16"/>
  <c r="BO810" i="16"/>
  <c r="Z812" i="16"/>
  <c r="AI812" i="16"/>
  <c r="AY812" i="16"/>
  <c r="BO812" i="16"/>
  <c r="Z814" i="16"/>
  <c r="AI814" i="16"/>
  <c r="AY814" i="16"/>
  <c r="BO814" i="16"/>
  <c r="Z816" i="16"/>
  <c r="AI816" i="16"/>
  <c r="AY816" i="16"/>
  <c r="BO816" i="16"/>
  <c r="Z818" i="16"/>
  <c r="AI818" i="16"/>
  <c r="AY818" i="16"/>
  <c r="BO818" i="16"/>
  <c r="Z820" i="16"/>
  <c r="AI820" i="16"/>
  <c r="AY820" i="16"/>
  <c r="BO820" i="16"/>
  <c r="Z822" i="16"/>
  <c r="AI822" i="16"/>
  <c r="AY822" i="16"/>
  <c r="BO822" i="16"/>
  <c r="Z824" i="16"/>
  <c r="AI824" i="16"/>
  <c r="AY824" i="16"/>
  <c r="BO824" i="16"/>
  <c r="Z826" i="16"/>
  <c r="AI826" i="16"/>
  <c r="AY826" i="16"/>
  <c r="BO826" i="16"/>
  <c r="Z828" i="16"/>
  <c r="AI828" i="16"/>
  <c r="AY828" i="16"/>
  <c r="BO828" i="16"/>
  <c r="Z830" i="16"/>
  <c r="AI830" i="16"/>
  <c r="AY830" i="16"/>
  <c r="BO830" i="16"/>
  <c r="Z832" i="16"/>
  <c r="AI832" i="16"/>
  <c r="AY832" i="16"/>
  <c r="BO832" i="16"/>
  <c r="Z13" i="16"/>
  <c r="BO13" i="16"/>
  <c r="AI13" i="16"/>
  <c r="AY13" i="16"/>
  <c r="Z19" i="16"/>
  <c r="AY19" i="16"/>
  <c r="BO19" i="16"/>
  <c r="Z21" i="16"/>
  <c r="AI21" i="16"/>
  <c r="AY21" i="16"/>
  <c r="BO21" i="16"/>
  <c r="Z25" i="16"/>
  <c r="AI25" i="16"/>
  <c r="AY25" i="16"/>
  <c r="BO25" i="16"/>
  <c r="Z27" i="16"/>
  <c r="AI27" i="16"/>
  <c r="AY27" i="16"/>
  <c r="BO27" i="16"/>
  <c r="Z29" i="16"/>
  <c r="AI29" i="16"/>
  <c r="AY29" i="16"/>
  <c r="BO29" i="16"/>
  <c r="F834" i="16"/>
  <c r="F1127" i="16" s="1"/>
  <c r="H774" i="16"/>
  <c r="D3" i="15"/>
  <c r="E3" i="16" l="1"/>
  <c r="R835" i="16" s="1"/>
  <c r="BL857" i="16"/>
  <c r="O1058" i="16"/>
  <c r="R1058" i="16"/>
  <c r="BL1058" i="16"/>
  <c r="AV1058" i="16"/>
  <c r="BY1058" i="16"/>
  <c r="BI1058" i="16"/>
  <c r="BY844" i="16"/>
  <c r="BY848" i="16"/>
  <c r="BY852" i="16"/>
  <c r="BY854" i="16"/>
  <c r="BY856" i="16"/>
  <c r="BI860" i="16"/>
  <c r="BI864" i="16"/>
  <c r="BY864" i="16"/>
  <c r="BY868" i="16"/>
  <c r="BI870" i="16"/>
  <c r="BY870" i="16"/>
  <c r="BI872" i="16"/>
  <c r="BY872" i="16"/>
  <c r="BI874" i="16"/>
  <c r="BY876" i="16"/>
  <c r="BI876" i="16"/>
  <c r="BI878" i="16"/>
  <c r="BY908" i="16"/>
  <c r="BI908" i="16"/>
  <c r="BY910" i="16"/>
  <c r="BY916" i="16"/>
  <c r="BI916" i="16"/>
  <c r="BY918" i="16"/>
  <c r="BY924" i="16"/>
  <c r="BY930" i="16"/>
  <c r="BY934" i="16"/>
  <c r="BI938" i="16"/>
  <c r="BY940" i="16"/>
  <c r="BY942" i="16"/>
  <c r="BY944" i="16"/>
  <c r="BI946" i="16"/>
  <c r="BY946" i="16"/>
  <c r="BY1046" i="16"/>
  <c r="BY1048" i="16"/>
  <c r="BY1050" i="16"/>
  <c r="BY1052" i="16"/>
  <c r="BY1054" i="16"/>
  <c r="BY1056" i="16"/>
  <c r="BI1064" i="16"/>
  <c r="BI1070" i="16"/>
  <c r="BI1078" i="16"/>
  <c r="BI1088" i="16"/>
  <c r="BI1116" i="16"/>
  <c r="CB836" i="16"/>
  <c r="BI1080" i="16"/>
  <c r="BI1094" i="16"/>
  <c r="BI1096" i="16"/>
  <c r="BI1100" i="16"/>
  <c r="BI1108" i="16"/>
  <c r="BI1120" i="16"/>
  <c r="BI1122" i="16"/>
  <c r="BY837" i="16"/>
  <c r="BI839" i="16"/>
  <c r="BI841" i="16"/>
  <c r="BY845" i="16"/>
  <c r="BY853" i="16"/>
  <c r="BI859" i="16"/>
  <c r="BI863" i="16"/>
  <c r="BI867" i="16"/>
  <c r="BI871" i="16"/>
  <c r="BI875" i="16"/>
  <c r="BI879" i="16"/>
  <c r="BI881" i="16"/>
  <c r="BI885" i="16"/>
  <c r="BI889" i="16"/>
  <c r="BI893" i="16"/>
  <c r="BI897" i="16"/>
  <c r="BI899" i="16"/>
  <c r="BI925" i="16"/>
  <c r="BY941" i="16"/>
  <c r="BI941" i="16"/>
  <c r="BI947" i="16"/>
  <c r="BI951" i="16"/>
  <c r="BY957" i="16"/>
  <c r="BI959" i="16"/>
  <c r="BI967" i="16"/>
  <c r="BI971" i="16"/>
  <c r="BI975" i="16"/>
  <c r="BI983" i="16"/>
  <c r="BI987" i="16"/>
  <c r="BY987" i="16"/>
  <c r="BI991" i="16"/>
  <c r="BI995" i="16"/>
  <c r="BI1005" i="16"/>
  <c r="BI1009" i="16"/>
  <c r="BI1013" i="16"/>
  <c r="BI1021" i="16"/>
  <c r="BI1025" i="16"/>
  <c r="BI1029" i="16"/>
  <c r="BI1037" i="16"/>
  <c r="BI1041" i="16"/>
  <c r="BI1045" i="16"/>
  <c r="BI1059" i="16"/>
  <c r="BI1065" i="16"/>
  <c r="BI1069" i="16"/>
  <c r="BI1073" i="16"/>
  <c r="BI1077" i="16"/>
  <c r="BI1081" i="16"/>
  <c r="BI1085" i="16"/>
  <c r="BI1089" i="16"/>
  <c r="BI1093" i="16"/>
  <c r="BI1097" i="16"/>
  <c r="BI1101" i="16"/>
  <c r="BI1105" i="16"/>
  <c r="BI1109" i="16"/>
  <c r="BI1113" i="16"/>
  <c r="BI1117" i="16"/>
  <c r="BI1121" i="16"/>
  <c r="BI1125" i="16"/>
  <c r="BI838" i="16"/>
  <c r="BY840" i="16"/>
  <c r="BI842" i="16"/>
  <c r="BI844" i="16"/>
  <c r="BI846" i="16"/>
  <c r="BI848" i="16"/>
  <c r="BI850" i="16"/>
  <c r="BI854" i="16"/>
  <c r="BI858" i="16"/>
  <c r="BY858" i="16"/>
  <c r="BI862" i="16"/>
  <c r="BY862" i="16"/>
  <c r="BI866" i="16"/>
  <c r="BY866" i="16"/>
  <c r="BI868" i="16"/>
  <c r="BI880" i="16"/>
  <c r="BI882" i="16"/>
  <c r="BI884" i="16"/>
  <c r="BI888" i="16"/>
  <c r="BI890" i="16"/>
  <c r="BI892" i="16"/>
  <c r="BY898" i="16"/>
  <c r="BI898" i="16"/>
  <c r="BI906" i="16"/>
  <c r="BI922" i="16"/>
  <c r="BI928" i="16"/>
  <c r="BI936" i="16"/>
  <c r="BI940" i="16"/>
  <c r="BI948" i="16"/>
  <c r="BI950" i="16"/>
  <c r="BI954" i="16"/>
  <c r="BI1002" i="16"/>
  <c r="BI1004" i="16"/>
  <c r="BI1006" i="16"/>
  <c r="BI1008" i="16"/>
  <c r="BI1018" i="16"/>
  <c r="BI1020" i="16"/>
  <c r="BI1022" i="16"/>
  <c r="BI1024" i="16"/>
  <c r="BI1034" i="16"/>
  <c r="BI1036" i="16"/>
  <c r="BY1040" i="16"/>
  <c r="BY1044" i="16"/>
  <c r="BI1050" i="16"/>
  <c r="BI1054" i="16"/>
  <c r="BY1064" i="16"/>
  <c r="BI1068" i="16"/>
  <c r="BY1070" i="16"/>
  <c r="BY1074" i="16"/>
  <c r="BI1076" i="16"/>
  <c r="BY1078" i="16"/>
  <c r="BI1084" i="16"/>
  <c r="BY1088" i="16"/>
  <c r="BI1090" i="16"/>
  <c r="BY1092" i="16"/>
  <c r="BI1102" i="16"/>
  <c r="BY1106" i="16"/>
  <c r="BI1110" i="16"/>
  <c r="BY1116" i="16"/>
  <c r="BI1060" i="16"/>
  <c r="BI1062" i="16"/>
  <c r="BY1066" i="16"/>
  <c r="BI1066" i="16"/>
  <c r="BY1080" i="16"/>
  <c r="BY1082" i="16"/>
  <c r="BY1094" i="16"/>
  <c r="BY1096" i="16"/>
  <c r="BY1098" i="16"/>
  <c r="BY1100" i="16"/>
  <c r="BY1108" i="16"/>
  <c r="BI1114" i="16"/>
  <c r="BY1118" i="16"/>
  <c r="BY1120" i="16"/>
  <c r="BY1122" i="16"/>
  <c r="BY1124" i="16"/>
  <c r="BY841" i="16"/>
  <c r="BY843" i="16"/>
  <c r="BY847" i="16"/>
  <c r="BY859" i="16"/>
  <c r="BY861" i="16"/>
  <c r="BY863" i="16"/>
  <c r="BY865" i="16"/>
  <c r="BY867" i="16"/>
  <c r="BY869" i="16"/>
  <c r="BY871" i="16"/>
  <c r="BY873" i="16"/>
  <c r="BY875" i="16"/>
  <c r="BY877" i="16"/>
  <c r="BY879" i="16"/>
  <c r="BI883" i="16"/>
  <c r="BY885" i="16"/>
  <c r="BY887" i="16"/>
  <c r="BY891" i="16"/>
  <c r="BI891" i="16"/>
  <c r="BY893" i="16"/>
  <c r="BY897" i="16"/>
  <c r="BY899" i="16"/>
  <c r="BY901" i="16"/>
  <c r="BY927" i="16"/>
  <c r="BY929" i="16"/>
  <c r="BI929" i="16"/>
  <c r="BY931" i="16"/>
  <c r="BY939" i="16"/>
  <c r="BY943" i="16"/>
  <c r="BY945" i="16"/>
  <c r="BY947" i="16"/>
  <c r="BY951" i="16"/>
  <c r="BY953" i="16"/>
  <c r="BY955" i="16"/>
  <c r="BI957" i="16"/>
  <c r="BY959" i="16"/>
  <c r="BY961" i="16"/>
  <c r="BI965" i="16"/>
  <c r="BY967" i="16"/>
  <c r="BY969" i="16"/>
  <c r="BI973" i="16"/>
  <c r="BY975" i="16"/>
  <c r="BY977" i="16"/>
  <c r="BI981" i="16"/>
  <c r="BY983" i="16"/>
  <c r="BY985" i="16"/>
  <c r="BY989" i="16"/>
  <c r="BI989" i="16"/>
  <c r="BY991" i="16"/>
  <c r="BY997" i="16"/>
  <c r="BI997" i="16"/>
  <c r="BY999" i="16"/>
  <c r="BI1003" i="16"/>
  <c r="BY1005" i="16"/>
  <c r="BY1007" i="16"/>
  <c r="BI1011" i="16"/>
  <c r="BY1013" i="16"/>
  <c r="BY1015" i="16"/>
  <c r="BI1019" i="16"/>
  <c r="BY1021" i="16"/>
  <c r="BY1023" i="16"/>
  <c r="BI1027" i="16"/>
  <c r="BY1029" i="16"/>
  <c r="BY1031" i="16"/>
  <c r="BI1035" i="16"/>
  <c r="BY1037" i="16"/>
  <c r="BY1039" i="16"/>
  <c r="BY1041" i="16"/>
  <c r="BY1043" i="16"/>
  <c r="BY1045" i="16"/>
  <c r="BY1047" i="16"/>
  <c r="BY1049" i="16"/>
  <c r="BI1049" i="16"/>
  <c r="BY1051" i="16"/>
  <c r="BY1053" i="16"/>
  <c r="BI1053" i="16"/>
  <c r="BY1055" i="16"/>
  <c r="BY1057" i="16"/>
  <c r="BY1061" i="16"/>
  <c r="BI1061" i="16"/>
  <c r="BY1063" i="16"/>
  <c r="BI1067" i="16"/>
  <c r="BY1069" i="16"/>
  <c r="BY1071" i="16"/>
  <c r="BI1075" i="16"/>
  <c r="BY1077" i="16"/>
  <c r="BY1079" i="16"/>
  <c r="BI1083" i="16"/>
  <c r="BY1085" i="16"/>
  <c r="BY1087" i="16"/>
  <c r="BI1091" i="16"/>
  <c r="BY1093" i="16"/>
  <c r="BY1095" i="16"/>
  <c r="BI1099" i="16"/>
  <c r="BY1101" i="16"/>
  <c r="BY1103" i="16"/>
  <c r="BI1111" i="16"/>
  <c r="BY1111" i="16"/>
  <c r="BY1113" i="16"/>
  <c r="BI1115" i="16"/>
  <c r="BY1117" i="16"/>
  <c r="BY1119" i="16"/>
  <c r="BI1123" i="16"/>
  <c r="BY1125" i="16"/>
  <c r="AV837" i="16"/>
  <c r="CB839" i="16"/>
  <c r="BL841" i="16"/>
  <c r="AV845" i="16"/>
  <c r="CB847" i="16"/>
  <c r="CB849" i="16"/>
  <c r="AV853" i="16"/>
  <c r="BL855" i="16"/>
  <c r="CB857" i="16"/>
  <c r="AV861" i="16"/>
  <c r="CB863" i="16"/>
  <c r="BL865" i="16"/>
  <c r="AV869" i="16"/>
  <c r="CB871" i="16"/>
  <c r="CB873" i="16"/>
  <c r="BL877" i="16"/>
  <c r="AV879" i="16"/>
  <c r="CB881" i="16"/>
  <c r="BL885" i="16"/>
  <c r="AV887" i="16"/>
  <c r="CB889" i="16"/>
  <c r="BL893" i="16"/>
  <c r="AV895" i="16"/>
  <c r="CB897" i="16"/>
  <c r="BL901" i="16"/>
  <c r="AV903" i="16"/>
  <c r="CB905" i="16"/>
  <c r="BL909" i="16"/>
  <c r="AV911" i="16"/>
  <c r="CB913" i="16"/>
  <c r="BL917" i="16"/>
  <c r="AV919" i="16"/>
  <c r="CB921" i="16"/>
  <c r="CB925" i="16"/>
  <c r="CB927" i="16"/>
  <c r="BL929" i="16"/>
  <c r="AV933" i="16"/>
  <c r="CB935" i="16"/>
  <c r="CB937" i="16"/>
  <c r="BL941" i="16"/>
  <c r="CB943" i="16"/>
  <c r="BL945" i="16"/>
  <c r="AV949" i="16"/>
  <c r="CB951" i="16"/>
  <c r="BL953" i="16"/>
  <c r="BL957" i="16"/>
  <c r="AV959" i="16"/>
  <c r="CB961" i="16"/>
  <c r="BL965" i="16"/>
  <c r="AV967" i="16"/>
  <c r="CB969" i="16"/>
  <c r="BL973" i="16"/>
  <c r="AV975" i="16"/>
  <c r="CB977" i="16"/>
  <c r="BL981" i="16"/>
  <c r="AV983" i="16"/>
  <c r="CB985" i="16"/>
  <c r="BL989" i="16"/>
  <c r="AV991" i="16"/>
  <c r="CB993" i="16"/>
  <c r="BL997" i="16"/>
  <c r="AV999" i="16"/>
  <c r="CB1001" i="16"/>
  <c r="BL1005" i="16"/>
  <c r="AV1007" i="16"/>
  <c r="CB1009" i="16"/>
  <c r="BL1013" i="16"/>
  <c r="AV1015" i="16"/>
  <c r="CB1017" i="16"/>
  <c r="BL1021" i="16"/>
  <c r="AV1023" i="16"/>
  <c r="CB1025" i="16"/>
  <c r="BL1029" i="16"/>
  <c r="AV1031" i="16"/>
  <c r="CB1033" i="16"/>
  <c r="BL1037" i="16"/>
  <c r="AV1039" i="16"/>
  <c r="CB1041" i="16"/>
  <c r="BL1045" i="16"/>
  <c r="AV1047" i="16"/>
  <c r="CB1049" i="16"/>
  <c r="BL1053" i="16"/>
  <c r="AV1055" i="16"/>
  <c r="CB1057" i="16"/>
  <c r="AV839" i="16"/>
  <c r="CB841" i="16"/>
  <c r="BL843" i="16"/>
  <c r="AV847" i="16"/>
  <c r="BL849" i="16"/>
  <c r="BL851" i="16"/>
  <c r="AV855" i="16"/>
  <c r="O1125" i="16"/>
  <c r="R1124" i="16"/>
  <c r="O1123" i="16"/>
  <c r="R1122" i="16"/>
  <c r="O1121" i="16"/>
  <c r="R1120" i="16"/>
  <c r="O1119" i="16"/>
  <c r="R1118" i="16"/>
  <c r="O1117" i="16"/>
  <c r="R1116" i="16"/>
  <c r="O1115" i="16"/>
  <c r="R1114" i="16"/>
  <c r="O1113" i="16"/>
  <c r="R1112" i="16"/>
  <c r="O1111" i="16"/>
  <c r="R1110" i="16"/>
  <c r="O1109" i="16"/>
  <c r="R1108" i="16"/>
  <c r="O1107" i="16"/>
  <c r="R1106" i="16"/>
  <c r="O1105" i="16"/>
  <c r="R1104" i="16"/>
  <c r="O1103" i="16"/>
  <c r="R1102" i="16"/>
  <c r="O1101" i="16"/>
  <c r="R1100" i="16"/>
  <c r="O1099" i="16"/>
  <c r="R1098" i="16"/>
  <c r="O1097" i="16"/>
  <c r="R1096" i="16"/>
  <c r="O1095" i="16"/>
  <c r="R1094" i="16"/>
  <c r="O1093" i="16"/>
  <c r="R1092" i="16"/>
  <c r="O1091" i="16"/>
  <c r="R1090" i="16"/>
  <c r="O1089" i="16"/>
  <c r="R1088" i="16"/>
  <c r="O1087" i="16"/>
  <c r="R1086" i="16"/>
  <c r="O1085" i="16"/>
  <c r="R1084" i="16"/>
  <c r="O1083" i="16"/>
  <c r="R1082" i="16"/>
  <c r="O1081" i="16"/>
  <c r="R1080" i="16"/>
  <c r="O1079" i="16"/>
  <c r="R1078" i="16"/>
  <c r="O1077" i="16"/>
  <c r="R1076" i="16"/>
  <c r="O1075" i="16"/>
  <c r="R1074" i="16"/>
  <c r="O1073" i="16"/>
  <c r="R1072" i="16"/>
  <c r="O1071" i="16"/>
  <c r="R1070" i="16"/>
  <c r="O1069" i="16"/>
  <c r="R1068" i="16"/>
  <c r="O1067" i="16"/>
  <c r="R1066" i="16"/>
  <c r="O1065" i="16"/>
  <c r="R1064" i="16"/>
  <c r="O1063" i="16"/>
  <c r="R1062" i="16"/>
  <c r="O1061" i="16"/>
  <c r="R1060" i="16"/>
  <c r="O1059" i="16"/>
  <c r="O1057" i="16"/>
  <c r="R1056" i="16"/>
  <c r="O1055" i="16"/>
  <c r="R1054" i="16"/>
  <c r="O1053" i="16"/>
  <c r="R1052" i="16"/>
  <c r="O1051" i="16"/>
  <c r="R1050" i="16"/>
  <c r="O1049" i="16"/>
  <c r="R1048" i="16"/>
  <c r="O1047" i="16"/>
  <c r="R1046" i="16"/>
  <c r="O1045" i="16"/>
  <c r="R1044" i="16"/>
  <c r="O1043" i="16"/>
  <c r="R1042" i="16"/>
  <c r="O1041" i="16"/>
  <c r="R1040" i="16"/>
  <c r="O1039" i="16"/>
  <c r="R1038" i="16"/>
  <c r="O1037" i="16"/>
  <c r="R1036" i="16"/>
  <c r="O1035" i="16"/>
  <c r="R1034" i="16"/>
  <c r="O1033" i="16"/>
  <c r="R1032" i="16"/>
  <c r="O1031" i="16"/>
  <c r="R1030" i="16"/>
  <c r="O1029" i="16"/>
  <c r="R1028" i="16"/>
  <c r="O1027" i="16"/>
  <c r="R1026" i="16"/>
  <c r="O1025" i="16"/>
  <c r="R1024" i="16"/>
  <c r="O1023" i="16"/>
  <c r="R1022" i="16"/>
  <c r="O1021" i="16"/>
  <c r="R1020" i="16"/>
  <c r="O1019" i="16"/>
  <c r="R1018" i="16"/>
  <c r="O1017" i="16"/>
  <c r="R1016" i="16"/>
  <c r="O1015" i="16"/>
  <c r="R1014" i="16"/>
  <c r="O1013" i="16"/>
  <c r="R1012" i="16"/>
  <c r="O1011" i="16"/>
  <c r="R1010" i="16"/>
  <c r="O1009" i="16"/>
  <c r="R1008" i="16"/>
  <c r="O1007" i="16"/>
  <c r="R1006" i="16"/>
  <c r="O1005" i="16"/>
  <c r="R1004" i="16"/>
  <c r="O1003" i="16"/>
  <c r="R1002" i="16"/>
  <c r="O1001" i="16"/>
  <c r="R1000" i="16"/>
  <c r="O999" i="16"/>
  <c r="R998" i="16"/>
  <c r="O997" i="16"/>
  <c r="R996" i="16"/>
  <c r="O995" i="16"/>
  <c r="R994" i="16"/>
  <c r="O993" i="16"/>
  <c r="R992" i="16"/>
  <c r="O991" i="16"/>
  <c r="R990" i="16"/>
  <c r="O989" i="16"/>
  <c r="R988" i="16"/>
  <c r="O987" i="16"/>
  <c r="R986" i="16"/>
  <c r="O985" i="16"/>
  <c r="R984" i="16"/>
  <c r="O983" i="16"/>
  <c r="R982" i="16"/>
  <c r="O981" i="16"/>
  <c r="R980" i="16"/>
  <c r="O979" i="16"/>
  <c r="R978" i="16"/>
  <c r="O977" i="16"/>
  <c r="R976" i="16"/>
  <c r="O975" i="16"/>
  <c r="R974" i="16"/>
  <c r="O973" i="16"/>
  <c r="R972" i="16"/>
  <c r="O971" i="16"/>
  <c r="R970" i="16"/>
  <c r="O969" i="16"/>
  <c r="R968" i="16"/>
  <c r="O967" i="16"/>
  <c r="R966" i="16"/>
  <c r="O965" i="16"/>
  <c r="R964" i="16"/>
  <c r="O963" i="16"/>
  <c r="R962" i="16"/>
  <c r="O961" i="16"/>
  <c r="R960" i="16"/>
  <c r="O959" i="16"/>
  <c r="R958" i="16"/>
  <c r="O957" i="16"/>
  <c r="R956" i="16"/>
  <c r="R836" i="16"/>
  <c r="BL835" i="16"/>
  <c r="AV835" i="16"/>
  <c r="O1124" i="16"/>
  <c r="O1122" i="16"/>
  <c r="O1120" i="16"/>
  <c r="O1118" i="16"/>
  <c r="O1116" i="16"/>
  <c r="O1114" i="16"/>
  <c r="O1112" i="16"/>
  <c r="O1110" i="16"/>
  <c r="O1108" i="16"/>
  <c r="O1106" i="16"/>
  <c r="O1104" i="16"/>
  <c r="O1102" i="16"/>
  <c r="O1100" i="16"/>
  <c r="O1098" i="16"/>
  <c r="O1096" i="16"/>
  <c r="O1094" i="16"/>
  <c r="O1092" i="16"/>
  <c r="O1090" i="16"/>
  <c r="O1088" i="16"/>
  <c r="O1086" i="16"/>
  <c r="O1084" i="16"/>
  <c r="O1082" i="16"/>
  <c r="O1080" i="16"/>
  <c r="O1078" i="16"/>
  <c r="O1076" i="16"/>
  <c r="O1074" i="16"/>
  <c r="O1072" i="16"/>
  <c r="O1070" i="16"/>
  <c r="O1068" i="16"/>
  <c r="O1066" i="16"/>
  <c r="O1064" i="16"/>
  <c r="O1062" i="16"/>
  <c r="O1060" i="16"/>
  <c r="R1057" i="16"/>
  <c r="R1055" i="16"/>
  <c r="R1053" i="16"/>
  <c r="R1051" i="16"/>
  <c r="R1049" i="16"/>
  <c r="R1047" i="16"/>
  <c r="R1045" i="16"/>
  <c r="R1043" i="16"/>
  <c r="R1041" i="16"/>
  <c r="R1039" i="16"/>
  <c r="R1037" i="16"/>
  <c r="R1035" i="16"/>
  <c r="R1033" i="16"/>
  <c r="R1031" i="16"/>
  <c r="O955" i="16"/>
  <c r="R954" i="16"/>
  <c r="O953" i="16"/>
  <c r="R952" i="16"/>
  <c r="O951" i="16"/>
  <c r="R950" i="16"/>
  <c r="O949" i="16"/>
  <c r="R948" i="16"/>
  <c r="O947" i="16"/>
  <c r="R946" i="16"/>
  <c r="O945" i="16"/>
  <c r="R944" i="16"/>
  <c r="O943" i="16"/>
  <c r="R942" i="16"/>
  <c r="O941" i="16"/>
  <c r="R940" i="16"/>
  <c r="O939" i="16"/>
  <c r="R938" i="16"/>
  <c r="O937" i="16"/>
  <c r="R936" i="16"/>
  <c r="O935" i="16"/>
  <c r="R934" i="16"/>
  <c r="O933" i="16"/>
  <c r="R932" i="16"/>
  <c r="O931" i="16"/>
  <c r="R930" i="16"/>
  <c r="O929" i="16"/>
  <c r="R928" i="16"/>
  <c r="O927" i="16"/>
  <c r="R926" i="16"/>
  <c r="O925" i="16"/>
  <c r="R924" i="16"/>
  <c r="O923" i="16"/>
  <c r="R922" i="16"/>
  <c r="O921" i="16"/>
  <c r="R920" i="16"/>
  <c r="O919" i="16"/>
  <c r="R918" i="16"/>
  <c r="O917" i="16"/>
  <c r="R916" i="16"/>
  <c r="O915" i="16"/>
  <c r="R914" i="16"/>
  <c r="O913" i="16"/>
  <c r="R912" i="16"/>
  <c r="O911" i="16"/>
  <c r="R910" i="16"/>
  <c r="O909" i="16"/>
  <c r="R908" i="16"/>
  <c r="O907" i="16"/>
  <c r="R906" i="16"/>
  <c r="O905" i="16"/>
  <c r="R904" i="16"/>
  <c r="O903" i="16"/>
  <c r="R902" i="16"/>
  <c r="O901" i="16"/>
  <c r="R900" i="16"/>
  <c r="O899" i="16"/>
  <c r="R898" i="16"/>
  <c r="O897" i="16"/>
  <c r="R896" i="16"/>
  <c r="O895" i="16"/>
  <c r="R894" i="16"/>
  <c r="O893" i="16"/>
  <c r="R892" i="16"/>
  <c r="O891" i="16"/>
  <c r="R890" i="16"/>
  <c r="O889" i="16"/>
  <c r="R888" i="16"/>
  <c r="O887" i="16"/>
  <c r="R886" i="16"/>
  <c r="O885" i="16"/>
  <c r="R884" i="16"/>
  <c r="O883" i="16"/>
  <c r="R882" i="16"/>
  <c r="O881" i="16"/>
  <c r="R880" i="16"/>
  <c r="O879" i="16"/>
  <c r="R878" i="16"/>
  <c r="O877" i="16"/>
  <c r="R876" i="16"/>
  <c r="O875" i="16"/>
  <c r="R874" i="16"/>
  <c r="O873" i="16"/>
  <c r="R872" i="16"/>
  <c r="O871" i="16"/>
  <c r="R870" i="16"/>
  <c r="O869" i="16"/>
  <c r="R868" i="16"/>
  <c r="O867" i="16"/>
  <c r="R866" i="16"/>
  <c r="O865" i="16"/>
  <c r="R864" i="16"/>
  <c r="O863" i="16"/>
  <c r="R862" i="16"/>
  <c r="O861" i="16"/>
  <c r="R860" i="16"/>
  <c r="O859" i="16"/>
  <c r="R858" i="16"/>
  <c r="O857" i="16"/>
  <c r="R856" i="16"/>
  <c r="O855" i="16"/>
  <c r="R854" i="16"/>
  <c r="O853" i="16"/>
  <c r="R852" i="16"/>
  <c r="O851" i="16"/>
  <c r="R850" i="16"/>
  <c r="O849" i="16"/>
  <c r="R848" i="16"/>
  <c r="O847" i="16"/>
  <c r="R846" i="16"/>
  <c r="O845" i="16"/>
  <c r="R844" i="16"/>
  <c r="O843" i="16"/>
  <c r="R842" i="16"/>
  <c r="O841" i="16"/>
  <c r="R840" i="16"/>
  <c r="O839" i="16"/>
  <c r="R838" i="16"/>
  <c r="O837" i="16"/>
  <c r="BI835" i="16"/>
  <c r="BY835" i="16"/>
  <c r="CB835" i="16"/>
  <c r="R1125" i="16"/>
  <c r="R1123" i="16"/>
  <c r="R1121" i="16"/>
  <c r="R1119" i="16"/>
  <c r="R1117" i="16"/>
  <c r="R1115" i="16"/>
  <c r="R1113" i="16"/>
  <c r="R1111" i="16"/>
  <c r="R1109" i="16"/>
  <c r="R1107" i="16"/>
  <c r="R1105" i="16"/>
  <c r="R1103" i="16"/>
  <c r="R1101" i="16"/>
  <c r="R1099" i="16"/>
  <c r="R1097" i="16"/>
  <c r="R1095" i="16"/>
  <c r="R1093" i="16"/>
  <c r="R1091" i="16"/>
  <c r="R1089" i="16"/>
  <c r="R1087" i="16"/>
  <c r="R1085" i="16"/>
  <c r="R1083" i="16"/>
  <c r="R1081" i="16"/>
  <c r="R1079" i="16"/>
  <c r="R1077" i="16"/>
  <c r="R1075" i="16"/>
  <c r="R1073" i="16"/>
  <c r="R1071" i="16"/>
  <c r="R1069" i="16"/>
  <c r="R1067" i="16"/>
  <c r="R1065" i="16"/>
  <c r="R1063" i="16"/>
  <c r="R1061" i="16"/>
  <c r="R1059" i="16"/>
  <c r="O1056" i="16"/>
  <c r="O1054" i="16"/>
  <c r="O1052" i="16"/>
  <c r="O1050" i="16"/>
  <c r="O1048" i="16"/>
  <c r="O1046" i="16"/>
  <c r="O1044" i="16"/>
  <c r="O1042" i="16"/>
  <c r="O1040" i="16"/>
  <c r="O1038" i="16"/>
  <c r="O1036" i="16"/>
  <c r="O1034" i="16"/>
  <c r="O1032" i="16"/>
  <c r="O1030" i="16"/>
  <c r="O1028" i="16"/>
  <c r="O1026" i="16"/>
  <c r="O1024" i="16"/>
  <c r="O1022" i="16"/>
  <c r="O1020" i="16"/>
  <c r="O1018" i="16"/>
  <c r="O1016" i="16"/>
  <c r="O1014" i="16"/>
  <c r="O1012" i="16"/>
  <c r="O1010" i="16"/>
  <c r="O1008" i="16"/>
  <c r="O1006" i="16"/>
  <c r="O1004" i="16"/>
  <c r="O1002" i="16"/>
  <c r="O1000" i="16"/>
  <c r="O998" i="16"/>
  <c r="O996" i="16"/>
  <c r="O994" i="16"/>
  <c r="O992" i="16"/>
  <c r="O990" i="16"/>
  <c r="O988" i="16"/>
  <c r="O986" i="16"/>
  <c r="O984" i="16"/>
  <c r="O982" i="16"/>
  <c r="O980" i="16"/>
  <c r="O978" i="16"/>
  <c r="O976" i="16"/>
  <c r="O974" i="16"/>
  <c r="O972" i="16"/>
  <c r="O970" i="16"/>
  <c r="O968" i="16"/>
  <c r="O966" i="16"/>
  <c r="O964" i="16"/>
  <c r="O962" i="16"/>
  <c r="O960" i="16"/>
  <c r="O958" i="16"/>
  <c r="O956" i="16"/>
  <c r="O954" i="16"/>
  <c r="O952" i="16"/>
  <c r="O950" i="16"/>
  <c r="O948" i="16"/>
  <c r="O946" i="16"/>
  <c r="O944" i="16"/>
  <c r="O942" i="16"/>
  <c r="O940" i="16"/>
  <c r="O938" i="16"/>
  <c r="O936" i="16"/>
  <c r="O934" i="16"/>
  <c r="O932" i="16"/>
  <c r="O930" i="16"/>
  <c r="O928" i="16"/>
  <c r="O926" i="16"/>
  <c r="O924" i="16"/>
  <c r="O922" i="16"/>
  <c r="O920" i="16"/>
  <c r="O918" i="16"/>
  <c r="O916" i="16"/>
  <c r="O914" i="16"/>
  <c r="O912" i="16"/>
  <c r="O910" i="16"/>
  <c r="O908" i="16"/>
  <c r="O906" i="16"/>
  <c r="O904" i="16"/>
  <c r="O902" i="16"/>
  <c r="O900" i="16"/>
  <c r="O898" i="16"/>
  <c r="O896" i="16"/>
  <c r="O894" i="16"/>
  <c r="O892" i="16"/>
  <c r="O890" i="16"/>
  <c r="O888" i="16"/>
  <c r="O886" i="16"/>
  <c r="O884" i="16"/>
  <c r="O882" i="16"/>
  <c r="O880" i="16"/>
  <c r="O878" i="16"/>
  <c r="O876" i="16"/>
  <c r="O874" i="16"/>
  <c r="O872" i="16"/>
  <c r="O870" i="16"/>
  <c r="O868" i="16"/>
  <c r="O866" i="16"/>
  <c r="O864" i="16"/>
  <c r="O862" i="16"/>
  <c r="O860" i="16"/>
  <c r="O858" i="16"/>
  <c r="O856" i="16"/>
  <c r="O854" i="16"/>
  <c r="O852" i="16"/>
  <c r="O850" i="16"/>
  <c r="O848" i="16"/>
  <c r="O846" i="16"/>
  <c r="O844" i="16"/>
  <c r="O842" i="16"/>
  <c r="O840" i="16"/>
  <c r="O838" i="16"/>
  <c r="O836" i="16"/>
  <c r="R1029" i="16"/>
  <c r="R1027" i="16"/>
  <c r="R1025" i="16"/>
  <c r="R1023" i="16"/>
  <c r="R1021" i="16"/>
  <c r="R1019" i="16"/>
  <c r="R1017" i="16"/>
  <c r="R1015" i="16"/>
  <c r="R1013" i="16"/>
  <c r="R1011" i="16"/>
  <c r="R1009" i="16"/>
  <c r="R1007" i="16"/>
  <c r="R1005" i="16"/>
  <c r="R1003" i="16"/>
  <c r="R1001" i="16"/>
  <c r="R999" i="16"/>
  <c r="R997" i="16"/>
  <c r="R995" i="16"/>
  <c r="R993" i="16"/>
  <c r="R991" i="16"/>
  <c r="R989" i="16"/>
  <c r="R987" i="16"/>
  <c r="R985" i="16"/>
  <c r="R983" i="16"/>
  <c r="R981" i="16"/>
  <c r="R979" i="16"/>
  <c r="R977" i="16"/>
  <c r="R975" i="16"/>
  <c r="R973" i="16"/>
  <c r="R971" i="16"/>
  <c r="R969" i="16"/>
  <c r="R967" i="16"/>
  <c r="R965" i="16"/>
  <c r="R963" i="16"/>
  <c r="R961" i="16"/>
  <c r="R959" i="16"/>
  <c r="R957" i="16"/>
  <c r="R955" i="16"/>
  <c r="R953" i="16"/>
  <c r="R951" i="16"/>
  <c r="R949" i="16"/>
  <c r="R947" i="16"/>
  <c r="R945" i="16"/>
  <c r="R943" i="16"/>
  <c r="R941" i="16"/>
  <c r="R939" i="16"/>
  <c r="R937" i="16"/>
  <c r="R935" i="16"/>
  <c r="R933" i="16"/>
  <c r="R931" i="16"/>
  <c r="R929" i="16"/>
  <c r="R927" i="16"/>
  <c r="R925" i="16"/>
  <c r="R923" i="16"/>
  <c r="R921" i="16"/>
  <c r="R919" i="16"/>
  <c r="R917" i="16"/>
  <c r="R915" i="16"/>
  <c r="R913" i="16"/>
  <c r="R911" i="16"/>
  <c r="R909" i="16"/>
  <c r="R907" i="16"/>
  <c r="R905" i="16"/>
  <c r="R903" i="16"/>
  <c r="R901" i="16"/>
  <c r="R899" i="16"/>
  <c r="R897" i="16"/>
  <c r="R895" i="16"/>
  <c r="R893" i="16"/>
  <c r="R891" i="16"/>
  <c r="R889" i="16"/>
  <c r="R887" i="16"/>
  <c r="R885" i="16"/>
  <c r="R883" i="16"/>
  <c r="R881" i="16"/>
  <c r="R879" i="16"/>
  <c r="R877" i="16"/>
  <c r="R875" i="16"/>
  <c r="R873" i="16"/>
  <c r="R871" i="16"/>
  <c r="R869" i="16"/>
  <c r="R867" i="16"/>
  <c r="R865" i="16"/>
  <c r="R863" i="16"/>
  <c r="R861" i="16"/>
  <c r="R859" i="16"/>
  <c r="R857" i="16"/>
  <c r="R855" i="16"/>
  <c r="R853" i="16"/>
  <c r="R851" i="16"/>
  <c r="R849" i="16"/>
  <c r="R847" i="16"/>
  <c r="R845" i="16"/>
  <c r="R843" i="16"/>
  <c r="R841" i="16"/>
  <c r="R839" i="16"/>
  <c r="R837" i="16"/>
  <c r="CB1124" i="16"/>
  <c r="AV1122" i="16"/>
  <c r="BL1118" i="16"/>
  <c r="CB1116" i="16"/>
  <c r="AV1114" i="16"/>
  <c r="BL1110" i="16"/>
  <c r="CB1108" i="16"/>
  <c r="AV1106" i="16"/>
  <c r="CB1102" i="16"/>
  <c r="AV1100" i="16"/>
  <c r="BL1098" i="16"/>
  <c r="CB1094" i="16"/>
  <c r="AV1092" i="16"/>
  <c r="BL1090" i="16"/>
  <c r="CB1086" i="16"/>
  <c r="AV1084" i="16"/>
  <c r="BL1082" i="16"/>
  <c r="CB1078" i="16"/>
  <c r="AV1076" i="16"/>
  <c r="BL1074" i="16"/>
  <c r="CB1070" i="16"/>
  <c r="AV1068" i="16"/>
  <c r="BL1066" i="16"/>
  <c r="CB1062" i="16"/>
  <c r="AV1060" i="16"/>
  <c r="CB1054" i="16"/>
  <c r="AV1052" i="16"/>
  <c r="BL1050" i="16"/>
  <c r="CB1046" i="16"/>
  <c r="BL1044" i="16"/>
  <c r="BL1042" i="16"/>
  <c r="CB1038" i="16"/>
  <c r="AV1036" i="16"/>
  <c r="BL1034" i="16"/>
  <c r="CB1030" i="16"/>
  <c r="AV1028" i="16"/>
  <c r="BL1026" i="16"/>
  <c r="CB1022" i="16"/>
  <c r="AV1020" i="16"/>
  <c r="BL1018" i="16"/>
  <c r="CB1014" i="16"/>
  <c r="AV1012" i="16"/>
  <c r="BL1010" i="16"/>
  <c r="CB1006" i="16"/>
  <c r="AV1004" i="16"/>
  <c r="BL1002" i="16"/>
  <c r="CB998" i="16"/>
  <c r="AV996" i="16"/>
  <c r="BL994" i="16"/>
  <c r="CB990" i="16"/>
  <c r="AV988" i="16"/>
  <c r="BL986" i="16"/>
  <c r="CB982" i="16"/>
  <c r="AV980" i="16"/>
  <c r="BL978" i="16"/>
  <c r="CB974" i="16"/>
  <c r="AV972" i="16"/>
  <c r="BL970" i="16"/>
  <c r="CB966" i="16"/>
  <c r="AV964" i="16"/>
  <c r="BL962" i="16"/>
  <c r="CB958" i="16"/>
  <c r="CB956" i="16"/>
  <c r="BL954" i="16"/>
  <c r="CB950" i="16"/>
  <c r="AV948" i="16"/>
  <c r="BL946" i="16"/>
  <c r="CB942" i="16"/>
  <c r="AV940" i="16"/>
  <c r="BL938" i="16"/>
  <c r="BL934" i="16"/>
  <c r="CB932" i="16"/>
  <c r="BL930" i="16"/>
  <c r="CB926" i="16"/>
  <c r="AV924" i="16"/>
  <c r="BL922" i="16"/>
  <c r="CB918" i="16"/>
  <c r="AV916" i="16"/>
  <c r="BL914" i="16"/>
  <c r="CB910" i="16"/>
  <c r="AV908" i="16"/>
  <c r="BL906" i="16"/>
  <c r="CB902" i="16"/>
  <c r="AV900" i="16"/>
  <c r="CB898" i="16"/>
  <c r="CB894" i="16"/>
  <c r="AV892" i="16"/>
  <c r="BL890" i="16"/>
  <c r="CB886" i="16"/>
  <c r="AV884" i="16"/>
  <c r="BL882" i="16"/>
  <c r="CB878" i="16"/>
  <c r="AV876" i="16"/>
  <c r="BL874" i="16"/>
  <c r="CB870" i="16"/>
  <c r="AV868" i="16"/>
  <c r="CB866" i="16"/>
  <c r="AV862" i="16"/>
  <c r="AV860" i="16"/>
  <c r="CB858" i="16"/>
  <c r="CB854" i="16"/>
  <c r="BL852" i="16"/>
  <c r="AV850" i="16"/>
  <c r="CB846" i="16"/>
  <c r="BL844" i="16"/>
  <c r="AV842" i="16"/>
  <c r="AV838" i="16"/>
  <c r="CB1125" i="16"/>
  <c r="AV1123" i="16"/>
  <c r="BL1119" i="16"/>
  <c r="CB1117" i="16"/>
  <c r="AV1115" i="16"/>
  <c r="BL1111" i="16"/>
  <c r="CB1109" i="16"/>
  <c r="AV1107" i="16"/>
  <c r="BL1103" i="16"/>
  <c r="CB1101" i="16"/>
  <c r="AV1099" i="16"/>
  <c r="CB1095" i="16"/>
  <c r="AV1093" i="16"/>
  <c r="BL1091" i="16"/>
  <c r="CB1087" i="16"/>
  <c r="AV1085" i="16"/>
  <c r="BL1083" i="16"/>
  <c r="CB1079" i="16"/>
  <c r="AV1077" i="16"/>
  <c r="BL1075" i="16"/>
  <c r="CB1071" i="16"/>
  <c r="AV1069" i="16"/>
  <c r="BL1067" i="16"/>
  <c r="CB1063" i="16"/>
  <c r="AV1061" i="16"/>
  <c r="BL1059" i="16"/>
  <c r="AV1124" i="16"/>
  <c r="BL1120" i="16"/>
  <c r="CB1118" i="16"/>
  <c r="AV1116" i="16"/>
  <c r="BL1112" i="16"/>
  <c r="CB1110" i="16"/>
  <c r="AV1108" i="16"/>
  <c r="BL1104" i="16"/>
  <c r="AV1102" i="16"/>
  <c r="BL1100" i="16"/>
  <c r="CB1096" i="16"/>
  <c r="AV1094" i="16"/>
  <c r="BL1092" i="16"/>
  <c r="CB1088" i="16"/>
  <c r="AV1086" i="16"/>
  <c r="BL1084" i="16"/>
  <c r="CB1080" i="16"/>
  <c r="AV1078" i="16"/>
  <c r="BL1076" i="16"/>
  <c r="CB1072" i="16"/>
  <c r="AV1070" i="16"/>
  <c r="BL1068" i="16"/>
  <c r="CB1064" i="16"/>
  <c r="AV1062" i="16"/>
  <c r="BL1060" i="16"/>
  <c r="CB1056" i="16"/>
  <c r="AV1054" i="16"/>
  <c r="BL1052" i="16"/>
  <c r="CB1048" i="16"/>
  <c r="AV1046" i="16"/>
  <c r="CB1044" i="16"/>
  <c r="AV1040" i="16"/>
  <c r="AV1038" i="16"/>
  <c r="BL1036" i="16"/>
  <c r="CB1032" i="16"/>
  <c r="AV1030" i="16"/>
  <c r="BL1028" i="16"/>
  <c r="CB1024" i="16"/>
  <c r="AV1022" i="16"/>
  <c r="BL1020" i="16"/>
  <c r="CB1016" i="16"/>
  <c r="AV1014" i="16"/>
  <c r="BL1012" i="16"/>
  <c r="CB1008" i="16"/>
  <c r="AV1006" i="16"/>
  <c r="BL1004" i="16"/>
  <c r="CB1000" i="16"/>
  <c r="AV998" i="16"/>
  <c r="BL996" i="16"/>
  <c r="CB992" i="16"/>
  <c r="AV990" i="16"/>
  <c r="BL988" i="16"/>
  <c r="CB984" i="16"/>
  <c r="AV982" i="16"/>
  <c r="BL980" i="16"/>
  <c r="CB976" i="16"/>
  <c r="AV974" i="16"/>
  <c r="BL972" i="16"/>
  <c r="CB968" i="16"/>
  <c r="AV966" i="16"/>
  <c r="BL964" i="16"/>
  <c r="CB960" i="16"/>
  <c r="AV958" i="16"/>
  <c r="AV956" i="16"/>
  <c r="CB952" i="16"/>
  <c r="AV950" i="16"/>
  <c r="BL948" i="16"/>
  <c r="CB944" i="16"/>
  <c r="AV942" i="16"/>
  <c r="BL940" i="16"/>
  <c r="CB936" i="16"/>
  <c r="CB934" i="16"/>
  <c r="AV932" i="16"/>
  <c r="CB928" i="16"/>
  <c r="AV926" i="16"/>
  <c r="BL924" i="16"/>
  <c r="CB920" i="16"/>
  <c r="AV918" i="16"/>
  <c r="BL916" i="16"/>
  <c r="CB912" i="16"/>
  <c r="AV910" i="16"/>
  <c r="BL908" i="16"/>
  <c r="CB904" i="16"/>
  <c r="AV902" i="16"/>
  <c r="BL900" i="16"/>
  <c r="CB896" i="16"/>
  <c r="AV894" i="16"/>
  <c r="BL892" i="16"/>
  <c r="CB888" i="16"/>
  <c r="AV886" i="16"/>
  <c r="BL884" i="16"/>
  <c r="CB880" i="16"/>
  <c r="AV878" i="16"/>
  <c r="BL876" i="16"/>
  <c r="CB872" i="16"/>
  <c r="AV870" i="16"/>
  <c r="BL868" i="16"/>
  <c r="CB864" i="16"/>
  <c r="BL862" i="16"/>
  <c r="BL860" i="16"/>
  <c r="CB856" i="16"/>
  <c r="BL854" i="16"/>
  <c r="AV852" i="16"/>
  <c r="CB848" i="16"/>
  <c r="BL846" i="16"/>
  <c r="AV844" i="16"/>
  <c r="AV840" i="16"/>
  <c r="BL838" i="16"/>
  <c r="AV1125" i="16"/>
  <c r="BL1121" i="16"/>
  <c r="CB1119" i="16"/>
  <c r="AV1117" i="16"/>
  <c r="BL1113" i="16"/>
  <c r="CB1111" i="16"/>
  <c r="AV1109" i="16"/>
  <c r="BL1105" i="16"/>
  <c r="CB1103" i="16"/>
  <c r="AV1101" i="16"/>
  <c r="BL1097" i="16"/>
  <c r="AV1095" i="16"/>
  <c r="BL1093" i="16"/>
  <c r="CB1089" i="16"/>
  <c r="AV1087" i="16"/>
  <c r="BL1085" i="16"/>
  <c r="CB1081" i="16"/>
  <c r="AV1079" i="16"/>
  <c r="BL1077" i="16"/>
  <c r="CB1073" i="16"/>
  <c r="AV1071" i="16"/>
  <c r="BL1069" i="16"/>
  <c r="CB1065" i="16"/>
  <c r="AV1063" i="16"/>
  <c r="BL1061" i="16"/>
  <c r="AV1057" i="16"/>
  <c r="BL1055" i="16"/>
  <c r="CB1051" i="16"/>
  <c r="AV1049" i="16"/>
  <c r="BL1047" i="16"/>
  <c r="CB1043" i="16"/>
  <c r="AV1041" i="16"/>
  <c r="BL1039" i="16"/>
  <c r="CB1035" i="16"/>
  <c r="AV1033" i="16"/>
  <c r="BL1031" i="16"/>
  <c r="CB1027" i="16"/>
  <c r="AV1025" i="16"/>
  <c r="BL1023" i="16"/>
  <c r="CB1019" i="16"/>
  <c r="AV1017" i="16"/>
  <c r="BL1015" i="16"/>
  <c r="CB1011" i="16"/>
  <c r="AV1009" i="16"/>
  <c r="BL1007" i="16"/>
  <c r="CB1003" i="16"/>
  <c r="AV1001" i="16"/>
  <c r="BL999" i="16"/>
  <c r="CB995" i="16"/>
  <c r="AV993" i="16"/>
  <c r="BL991" i="16"/>
  <c r="CB987" i="16"/>
  <c r="AV985" i="16"/>
  <c r="BL983" i="16"/>
  <c r="CB979" i="16"/>
  <c r="AV977" i="16"/>
  <c r="BL975" i="16"/>
  <c r="CB971" i="16"/>
  <c r="AV969" i="16"/>
  <c r="BL967" i="16"/>
  <c r="CB963" i="16"/>
  <c r="AV961" i="16"/>
  <c r="BL959" i="16"/>
  <c r="BL955" i="16"/>
  <c r="CB953" i="16"/>
  <c r="AV951" i="16"/>
  <c r="BL947" i="16"/>
  <c r="CB945" i="16"/>
  <c r="AV943" i="16"/>
  <c r="BL939" i="16"/>
  <c r="AV937" i="16"/>
  <c r="AV935" i="16"/>
  <c r="BL931" i="16"/>
  <c r="CB929" i="16"/>
  <c r="AV927" i="16"/>
  <c r="CB923" i="16"/>
  <c r="AV921" i="16"/>
  <c r="BL919" i="16"/>
  <c r="CB915" i="16"/>
  <c r="AV913" i="16"/>
  <c r="BL911" i="16"/>
  <c r="CB907" i="16"/>
  <c r="AV905" i="16"/>
  <c r="BL903" i="16"/>
  <c r="CB899" i="16"/>
  <c r="AV897" i="16"/>
  <c r="BL895" i="16"/>
  <c r="CB891" i="16"/>
  <c r="AV889" i="16"/>
  <c r="BL887" i="16"/>
  <c r="CB883" i="16"/>
  <c r="AV881" i="16"/>
  <c r="BL879" i="16"/>
  <c r="CB875" i="16"/>
  <c r="AV873" i="16"/>
  <c r="AV871" i="16"/>
  <c r="BL867" i="16"/>
  <c r="CB865" i="16"/>
  <c r="AV863" i="16"/>
  <c r="BL859" i="16"/>
  <c r="BL1122" i="16"/>
  <c r="CB1120" i="16"/>
  <c r="AV1118" i="16"/>
  <c r="BL1114" i="16"/>
  <c r="CB1112" i="16"/>
  <c r="AV1110" i="16"/>
  <c r="BL1106" i="16"/>
  <c r="CB1104" i="16"/>
  <c r="BL1102" i="16"/>
  <c r="CB1098" i="16"/>
  <c r="AV1096" i="16"/>
  <c r="BL1094" i="16"/>
  <c r="CB1090" i="16"/>
  <c r="AV1088" i="16"/>
  <c r="BL1086" i="16"/>
  <c r="CB1082" i="16"/>
  <c r="AV1080" i="16"/>
  <c r="BL1078" i="16"/>
  <c r="CB1074" i="16"/>
  <c r="AV1072" i="16"/>
  <c r="BL1070" i="16"/>
  <c r="CB1066" i="16"/>
  <c r="AV1064" i="16"/>
  <c r="BL1062" i="16"/>
  <c r="AV1056" i="16"/>
  <c r="BL1054" i="16"/>
  <c r="CB1050" i="16"/>
  <c r="AV1048" i="16"/>
  <c r="BL1046" i="16"/>
  <c r="CB1042" i="16"/>
  <c r="BL1040" i="16"/>
  <c r="BL1038" i="16"/>
  <c r="CB1034" i="16"/>
  <c r="AV1032" i="16"/>
  <c r="BL1030" i="16"/>
  <c r="CB1026" i="16"/>
  <c r="AV1024" i="16"/>
  <c r="BL1022" i="16"/>
  <c r="CB1018" i="16"/>
  <c r="AV1016" i="16"/>
  <c r="BL1014" i="16"/>
  <c r="CB1010" i="16"/>
  <c r="AV1008" i="16"/>
  <c r="BL1006" i="16"/>
  <c r="CB1002" i="16"/>
  <c r="AV1000" i="16"/>
  <c r="BL998" i="16"/>
  <c r="CB994" i="16"/>
  <c r="AV992" i="16"/>
  <c r="BL990" i="16"/>
  <c r="CB986" i="16"/>
  <c r="AV984" i="16"/>
  <c r="BL982" i="16"/>
  <c r="CB978" i="16"/>
  <c r="AV976" i="16"/>
  <c r="BL974" i="16"/>
  <c r="CB970" i="16"/>
  <c r="AV968" i="16"/>
  <c r="BL966" i="16"/>
  <c r="CB962" i="16"/>
  <c r="AV960" i="16"/>
  <c r="BL958" i="16"/>
  <c r="CB954" i="16"/>
  <c r="AV952" i="16"/>
  <c r="BL950" i="16"/>
  <c r="CB946" i="16"/>
  <c r="AV944" i="16"/>
  <c r="BL942" i="16"/>
  <c r="CB938" i="16"/>
  <c r="AV936" i="16"/>
  <c r="AV934" i="16"/>
  <c r="CB930" i="16"/>
  <c r="AV928" i="16"/>
  <c r="BL926" i="16"/>
  <c r="CB922" i="16"/>
  <c r="AV920" i="16"/>
  <c r="BL918" i="16"/>
  <c r="CB914" i="16"/>
  <c r="AV912" i="16"/>
  <c r="BL910" i="16"/>
  <c r="CB906" i="16"/>
  <c r="AV904" i="16"/>
  <c r="BL902" i="16"/>
  <c r="AV898" i="16"/>
  <c r="AV896" i="16"/>
  <c r="BL894" i="16"/>
  <c r="CB890" i="16"/>
  <c r="AV888" i="16"/>
  <c r="BL886" i="16"/>
  <c r="CB882" i="16"/>
  <c r="AV880" i="16"/>
  <c r="BL878" i="16"/>
  <c r="CB874" i="16"/>
  <c r="AV872" i="16"/>
  <c r="BL870" i="16"/>
  <c r="AV866" i="16"/>
  <c r="AV864" i="16"/>
  <c r="CB862" i="16"/>
  <c r="AV858" i="16"/>
  <c r="BL856" i="16"/>
  <c r="AV854" i="16"/>
  <c r="CB850" i="16"/>
  <c r="BL848" i="16"/>
  <c r="AV846" i="16"/>
  <c r="CB842" i="16"/>
  <c r="BL840" i="16"/>
  <c r="CB838" i="16"/>
  <c r="BL1123" i="16"/>
  <c r="CB1121" i="16"/>
  <c r="AV1119" i="16"/>
  <c r="BL1115" i="16"/>
  <c r="CB1113" i="16"/>
  <c r="AV1111" i="16"/>
  <c r="BL1107" i="16"/>
  <c r="CB1105" i="16"/>
  <c r="AV1103" i="16"/>
  <c r="BL1099" i="16"/>
  <c r="CB1097" i="16"/>
  <c r="BL1095" i="16"/>
  <c r="CB1091" i="16"/>
  <c r="AV1089" i="16"/>
  <c r="BL1087" i="16"/>
  <c r="CB1083" i="16"/>
  <c r="AV1081" i="16"/>
  <c r="BL1079" i="16"/>
  <c r="CB1075" i="16"/>
  <c r="AV1073" i="16"/>
  <c r="BL1071" i="16"/>
  <c r="CB1067" i="16"/>
  <c r="AV1065" i="16"/>
  <c r="BL1063" i="16"/>
  <c r="CB1059" i="16"/>
  <c r="BL1124" i="16"/>
  <c r="CB1122" i="16"/>
  <c r="AV1120" i="16"/>
  <c r="BL1116" i="16"/>
  <c r="CB1114" i="16"/>
  <c r="AV1112" i="16"/>
  <c r="BL1108" i="16"/>
  <c r="CB1106" i="16"/>
  <c r="AV1104" i="16"/>
  <c r="CB1100" i="16"/>
  <c r="AV1098" i="16"/>
  <c r="BL1096" i="16"/>
  <c r="CB1092" i="16"/>
  <c r="AV1090" i="16"/>
  <c r="BL1088" i="16"/>
  <c r="CB1084" i="16"/>
  <c r="AV1082" i="16"/>
  <c r="BL1080" i="16"/>
  <c r="CB1076" i="16"/>
  <c r="AV1074" i="16"/>
  <c r="BL1072" i="16"/>
  <c r="CB1068" i="16"/>
  <c r="AV1066" i="16"/>
  <c r="BL1064" i="16"/>
  <c r="CB1060" i="16"/>
  <c r="BL1056" i="16"/>
  <c r="CB1052" i="16"/>
  <c r="AV1050" i="16"/>
  <c r="BL1048" i="16"/>
  <c r="AV1044" i="16"/>
  <c r="AV1042" i="16"/>
  <c r="CB1040" i="16"/>
  <c r="CB1036" i="16"/>
  <c r="AV1034" i="16"/>
  <c r="BL1032" i="16"/>
  <c r="CB1028" i="16"/>
  <c r="AV1026" i="16"/>
  <c r="BL1024" i="16"/>
  <c r="CB1020" i="16"/>
  <c r="AV1018" i="16"/>
  <c r="BL1016" i="16"/>
  <c r="CB1012" i="16"/>
  <c r="AV1010" i="16"/>
  <c r="BL1008" i="16"/>
  <c r="CB1004" i="16"/>
  <c r="AV1002" i="16"/>
  <c r="BL1000" i="16"/>
  <c r="CB996" i="16"/>
  <c r="AV994" i="16"/>
  <c r="BL992" i="16"/>
  <c r="CB988" i="16"/>
  <c r="AV986" i="16"/>
  <c r="BL984" i="16"/>
  <c r="CB980" i="16"/>
  <c r="AV978" i="16"/>
  <c r="BL976" i="16"/>
  <c r="CB972" i="16"/>
  <c r="AV970" i="16"/>
  <c r="BL968" i="16"/>
  <c r="CB964" i="16"/>
  <c r="AV962" i="16"/>
  <c r="BL960" i="16"/>
  <c r="BL956" i="16"/>
  <c r="AV954" i="16"/>
  <c r="BL952" i="16"/>
  <c r="CB948" i="16"/>
  <c r="AV946" i="16"/>
  <c r="BL944" i="16"/>
  <c r="CB940" i="16"/>
  <c r="AV938" i="16"/>
  <c r="BL936" i="16"/>
  <c r="BL932" i="16"/>
  <c r="AV930" i="16"/>
  <c r="BL928" i="16"/>
  <c r="CB924" i="16"/>
  <c r="AV922" i="16"/>
  <c r="BL920" i="16"/>
  <c r="CB916" i="16"/>
  <c r="AV914" i="16"/>
  <c r="BL912" i="16"/>
  <c r="CB908" i="16"/>
  <c r="AV906" i="16"/>
  <c r="BL904" i="16"/>
  <c r="CB900" i="16"/>
  <c r="BL898" i="16"/>
  <c r="BL896" i="16"/>
  <c r="CB892" i="16"/>
  <c r="AV890" i="16"/>
  <c r="BL888" i="16"/>
  <c r="CB884" i="16"/>
  <c r="AV882" i="16"/>
  <c r="BL880" i="16"/>
  <c r="CB876" i="16"/>
  <c r="AV874" i="16"/>
  <c r="BL872" i="16"/>
  <c r="CB868" i="16"/>
  <c r="BL866" i="16"/>
  <c r="BL864" i="16"/>
  <c r="CB860" i="16"/>
  <c r="BL858" i="16"/>
  <c r="AV856" i="16"/>
  <c r="CB852" i="16"/>
  <c r="BL850" i="16"/>
  <c r="AV848" i="16"/>
  <c r="CB844" i="16"/>
  <c r="BL842" i="16"/>
  <c r="CB840" i="16"/>
  <c r="BL1125" i="16"/>
  <c r="CB1123" i="16"/>
  <c r="AV1121" i="16"/>
  <c r="BL1117" i="16"/>
  <c r="CB1115" i="16"/>
  <c r="AV1113" i="16"/>
  <c r="BL1109" i="16"/>
  <c r="CB1107" i="16"/>
  <c r="AV1105" i="16"/>
  <c r="BL1101" i="16"/>
  <c r="CB1099" i="16"/>
  <c r="AV1097" i="16"/>
  <c r="CB1093" i="16"/>
  <c r="AV1091" i="16"/>
  <c r="BL1089" i="16"/>
  <c r="CB1085" i="16"/>
  <c r="AV1083" i="16"/>
  <c r="BL1081" i="16"/>
  <c r="CB1077" i="16"/>
  <c r="AV1075" i="16"/>
  <c r="BL1073" i="16"/>
  <c r="CB1069" i="16"/>
  <c r="AV1067" i="16"/>
  <c r="BL1065" i="16"/>
  <c r="CB1061" i="16"/>
  <c r="AV1059" i="16"/>
  <c r="CB1055" i="16"/>
  <c r="AV1053" i="16"/>
  <c r="BL1051" i="16"/>
  <c r="CB1047" i="16"/>
  <c r="AV1045" i="16"/>
  <c r="BL1043" i="16"/>
  <c r="CB1039" i="16"/>
  <c r="AV1037" i="16"/>
  <c r="BL1035" i="16"/>
  <c r="CB1031" i="16"/>
  <c r="AV1029" i="16"/>
  <c r="BL1027" i="16"/>
  <c r="CB1023" i="16"/>
  <c r="AV1021" i="16"/>
  <c r="BL1019" i="16"/>
  <c r="CB1015" i="16"/>
  <c r="AV1013" i="16"/>
  <c r="BL1011" i="16"/>
  <c r="CB1007" i="16"/>
  <c r="AV1005" i="16"/>
  <c r="BL1003" i="16"/>
  <c r="CB999" i="16"/>
  <c r="AV997" i="16"/>
  <c r="BL995" i="16"/>
  <c r="CB991" i="16"/>
  <c r="AV989" i="16"/>
  <c r="BL987" i="16"/>
  <c r="CB983" i="16"/>
  <c r="AV981" i="16"/>
  <c r="BL979" i="16"/>
  <c r="CB975" i="16"/>
  <c r="AV973" i="16"/>
  <c r="BL971" i="16"/>
  <c r="CB967" i="16"/>
  <c r="AV965" i="16"/>
  <c r="BL963" i="16"/>
  <c r="CB959" i="16"/>
  <c r="AV957" i="16"/>
  <c r="AV955" i="16"/>
  <c r="BL951" i="16"/>
  <c r="CB949" i="16"/>
  <c r="AV947" i="16"/>
  <c r="BL943" i="16"/>
  <c r="AV941" i="16"/>
  <c r="AV939" i="16"/>
  <c r="BL935" i="16"/>
  <c r="CB933" i="16"/>
  <c r="AV931" i="16"/>
  <c r="BL927" i="16"/>
  <c r="BL925" i="16"/>
  <c r="BL923" i="16"/>
  <c r="CB919" i="16"/>
  <c r="AV917" i="16"/>
  <c r="BL915" i="16"/>
  <c r="CB911" i="16"/>
  <c r="AV909" i="16"/>
  <c r="BL907" i="16"/>
  <c r="CB903" i="16"/>
  <c r="AV901" i="16"/>
  <c r="BL899" i="16"/>
  <c r="CB895" i="16"/>
  <c r="AV893" i="16"/>
  <c r="BL891" i="16"/>
  <c r="CB887" i="16"/>
  <c r="AV885" i="16"/>
  <c r="BL883" i="16"/>
  <c r="CB879" i="16"/>
  <c r="AV877" i="16"/>
  <c r="BL875" i="16"/>
  <c r="BL871" i="16"/>
  <c r="CB869" i="16"/>
  <c r="AV867" i="16"/>
  <c r="BL863" i="16"/>
  <c r="CB861" i="16"/>
  <c r="BY842" i="16"/>
  <c r="BY846" i="16"/>
  <c r="BY850" i="16"/>
  <c r="BY860" i="16"/>
  <c r="BY874" i="16"/>
  <c r="BY878" i="16"/>
  <c r="BY880" i="16"/>
  <c r="BY882" i="16"/>
  <c r="BY884" i="16"/>
  <c r="BY886" i="16"/>
  <c r="BI886" i="16"/>
  <c r="BY888" i="16"/>
  <c r="BY890" i="16"/>
  <c r="BY892" i="16"/>
  <c r="BY894" i="16"/>
  <c r="BY896" i="16"/>
  <c r="BY900" i="16"/>
  <c r="BY902" i="16"/>
  <c r="BY904" i="16"/>
  <c r="BI904" i="16"/>
  <c r="BY906" i="16"/>
  <c r="BY912" i="16"/>
  <c r="BI912" i="16"/>
  <c r="BY914" i="16"/>
  <c r="BY920" i="16"/>
  <c r="BI920" i="16"/>
  <c r="BY922" i="16"/>
  <c r="BY926" i="16"/>
  <c r="BI926" i="16"/>
  <c r="BY928" i="16"/>
  <c r="BI932" i="16"/>
  <c r="BY936" i="16"/>
  <c r="BY938" i="16"/>
  <c r="BI942" i="16"/>
  <c r="BI944" i="16"/>
  <c r="BY948" i="16"/>
  <c r="BY950" i="16"/>
  <c r="BY952" i="16"/>
  <c r="BY954" i="16"/>
  <c r="BY956" i="16"/>
  <c r="BY958" i="16"/>
  <c r="BY960" i="16"/>
  <c r="BY962" i="16"/>
  <c r="BY964" i="16"/>
  <c r="BY966" i="16"/>
  <c r="BY968" i="16"/>
  <c r="BY970" i="16"/>
  <c r="BY972" i="16"/>
  <c r="BY974" i="16"/>
  <c r="BY976" i="16"/>
  <c r="BY978" i="16"/>
  <c r="BY980" i="16"/>
  <c r="BY982" i="16"/>
  <c r="BY984" i="16"/>
  <c r="BY986" i="16"/>
  <c r="BY988" i="16"/>
  <c r="BY990" i="16"/>
  <c r="BY992" i="16"/>
  <c r="BY994" i="16"/>
  <c r="BY996" i="16"/>
  <c r="BY998" i="16"/>
  <c r="BY1000" i="16"/>
  <c r="BY1002" i="16"/>
  <c r="BY1004" i="16"/>
  <c r="BY1006" i="16"/>
  <c r="BY1008" i="16"/>
  <c r="BY1010" i="16"/>
  <c r="BY1012" i="16"/>
  <c r="BY1014" i="16"/>
  <c r="BY1016" i="16"/>
  <c r="BY1018" i="16"/>
  <c r="BY1020" i="16"/>
  <c r="BY1022" i="16"/>
  <c r="BY1024" i="16"/>
  <c r="BY1026" i="16"/>
  <c r="BY1028" i="16"/>
  <c r="BY1030" i="16"/>
  <c r="BY1032" i="16"/>
  <c r="BY1034" i="16"/>
  <c r="BY1036" i="16"/>
  <c r="BY1038" i="16"/>
  <c r="BI1038" i="16"/>
  <c r="BY1042" i="16"/>
  <c r="BI1042" i="16"/>
  <c r="BY1068" i="16"/>
  <c r="BY1072" i="16"/>
  <c r="BI1074" i="16"/>
  <c r="BY1076" i="16"/>
  <c r="BY1084" i="16"/>
  <c r="BY1090" i="16"/>
  <c r="BI1092" i="16"/>
  <c r="BY1102" i="16"/>
  <c r="BI1106" i="16"/>
  <c r="BY1110" i="16"/>
  <c r="BL836" i="16"/>
  <c r="BY1060" i="16"/>
  <c r="BY1062" i="16"/>
  <c r="BI1082" i="16"/>
  <c r="BY1086" i="16"/>
  <c r="BI1098" i="16"/>
  <c r="BY1104" i="16"/>
  <c r="BY1112" i="16"/>
  <c r="BY1114" i="16"/>
  <c r="BI1118" i="16"/>
  <c r="BI1124" i="16"/>
  <c r="BI843" i="16"/>
  <c r="BI847" i="16"/>
  <c r="BY849" i="16"/>
  <c r="BI851" i="16"/>
  <c r="BY855" i="16"/>
  <c r="BY857" i="16"/>
  <c r="BI861" i="16"/>
  <c r="BI865" i="16"/>
  <c r="BI869" i="16"/>
  <c r="BI873" i="16"/>
  <c r="BI877" i="16"/>
  <c r="BI887" i="16"/>
  <c r="BI901" i="16"/>
  <c r="BI903" i="16"/>
  <c r="BI905" i="16"/>
  <c r="BI907" i="16"/>
  <c r="BI909" i="16"/>
  <c r="BI911" i="16"/>
  <c r="BI913" i="16"/>
  <c r="BI915" i="16"/>
  <c r="BI917" i="16"/>
  <c r="BI919" i="16"/>
  <c r="BI921" i="16"/>
  <c r="BI923" i="16"/>
  <c r="BY925" i="16"/>
  <c r="BI927" i="16"/>
  <c r="BI931" i="16"/>
  <c r="BI935" i="16"/>
  <c r="BY937" i="16"/>
  <c r="BI937" i="16"/>
  <c r="BI939" i="16"/>
  <c r="BI943" i="16"/>
  <c r="BI945" i="16"/>
  <c r="BI949" i="16"/>
  <c r="BI955" i="16"/>
  <c r="BI963" i="16"/>
  <c r="BI979" i="16"/>
  <c r="BI999" i="16"/>
  <c r="BI1017" i="16"/>
  <c r="BI1033" i="16"/>
  <c r="BI1039" i="16"/>
  <c r="BI1043" i="16"/>
  <c r="BI1057" i="16"/>
  <c r="BY838" i="16"/>
  <c r="BI840" i="16"/>
  <c r="BI852" i="16"/>
  <c r="BI856" i="16"/>
  <c r="BI894" i="16"/>
  <c r="BI896" i="16"/>
  <c r="BI900" i="16"/>
  <c r="BI902" i="16"/>
  <c r="BI910" i="16"/>
  <c r="BI914" i="16"/>
  <c r="BI918" i="16"/>
  <c r="BI924" i="16"/>
  <c r="BI930" i="16"/>
  <c r="BY932" i="16"/>
  <c r="BI934" i="16"/>
  <c r="BI952" i="16"/>
  <c r="BI956" i="16"/>
  <c r="BI958" i="16"/>
  <c r="BI960" i="16"/>
  <c r="BI962" i="16"/>
  <c r="BI964" i="16"/>
  <c r="BI966" i="16"/>
  <c r="BI968" i="16"/>
  <c r="BI970" i="16"/>
  <c r="BI972" i="16"/>
  <c r="BI974" i="16"/>
  <c r="BI976" i="16"/>
  <c r="BI978" i="16"/>
  <c r="BI980" i="16"/>
  <c r="BI982" i="16"/>
  <c r="BI984" i="16"/>
  <c r="BI986" i="16"/>
  <c r="BI988" i="16"/>
  <c r="BI990" i="16"/>
  <c r="BI992" i="16"/>
  <c r="BI994" i="16"/>
  <c r="BI996" i="16"/>
  <c r="BI998" i="16"/>
  <c r="BI1000" i="16"/>
  <c r="BI1010" i="16"/>
  <c r="BI1012" i="16"/>
  <c r="BI1014" i="16"/>
  <c r="BI1016" i="16"/>
  <c r="BI1026" i="16"/>
  <c r="BI1028" i="16"/>
  <c r="BI1030" i="16"/>
  <c r="BI1032" i="16"/>
  <c r="BI1040" i="16"/>
  <c r="BI1044" i="16"/>
  <c r="BI1046" i="16"/>
  <c r="BI1048" i="16"/>
  <c r="BI1052" i="16"/>
  <c r="BI1056" i="16"/>
  <c r="BI1072" i="16"/>
  <c r="AV836" i="16"/>
  <c r="BY836" i="16"/>
  <c r="BI836" i="16"/>
  <c r="BI1086" i="16"/>
  <c r="BI1104" i="16"/>
  <c r="BI1112" i="16"/>
  <c r="BI837" i="16"/>
  <c r="BY839" i="16"/>
  <c r="BI845" i="16"/>
  <c r="BI849" i="16"/>
  <c r="BY851" i="16"/>
  <c r="BI853" i="16"/>
  <c r="BI855" i="16"/>
  <c r="BI857" i="16"/>
  <c r="BY881" i="16"/>
  <c r="BY883" i="16"/>
  <c r="BY889" i="16"/>
  <c r="BY895" i="16"/>
  <c r="BI895" i="16"/>
  <c r="BY903" i="16"/>
  <c r="BY905" i="16"/>
  <c r="BY907" i="16"/>
  <c r="BY909" i="16"/>
  <c r="BY911" i="16"/>
  <c r="BY913" i="16"/>
  <c r="BY915" i="16"/>
  <c r="BY917" i="16"/>
  <c r="BY919" i="16"/>
  <c r="BY921" i="16"/>
  <c r="BY923" i="16"/>
  <c r="BY933" i="16"/>
  <c r="BI933" i="16"/>
  <c r="BY935" i="16"/>
  <c r="BY949" i="16"/>
  <c r="BI953" i="16"/>
  <c r="BI961" i="16"/>
  <c r="BY963" i="16"/>
  <c r="BY965" i="16"/>
  <c r="BI969" i="16"/>
  <c r="BY971" i="16"/>
  <c r="BY973" i="16"/>
  <c r="BI977" i="16"/>
  <c r="BY979" i="16"/>
  <c r="BY981" i="16"/>
  <c r="BI985" i="16"/>
  <c r="BY993" i="16"/>
  <c r="BI993" i="16"/>
  <c r="BY995" i="16"/>
  <c r="BY1001" i="16"/>
  <c r="BI1001" i="16"/>
  <c r="BY1003" i="16"/>
  <c r="BI1007" i="16"/>
  <c r="BY1009" i="16"/>
  <c r="BY1011" i="16"/>
  <c r="BI1015" i="16"/>
  <c r="BY1017" i="16"/>
  <c r="BY1019" i="16"/>
  <c r="BI1023" i="16"/>
  <c r="BY1025" i="16"/>
  <c r="BY1027" i="16"/>
  <c r="BI1031" i="16"/>
  <c r="BY1033" i="16"/>
  <c r="BY1035" i="16"/>
  <c r="BI1047" i="16"/>
  <c r="BI1051" i="16"/>
  <c r="BI1055" i="16"/>
  <c r="BY1059" i="16"/>
  <c r="BI1063" i="16"/>
  <c r="BY1065" i="16"/>
  <c r="BY1067" i="16"/>
  <c r="BI1071" i="16"/>
  <c r="BY1073" i="16"/>
  <c r="BY1075" i="16"/>
  <c r="BI1079" i="16"/>
  <c r="BY1081" i="16"/>
  <c r="BY1083" i="16"/>
  <c r="BI1087" i="16"/>
  <c r="BY1089" i="16"/>
  <c r="BY1091" i="16"/>
  <c r="BI1095" i="16"/>
  <c r="BY1097" i="16"/>
  <c r="BY1099" i="16"/>
  <c r="BI1103" i="16"/>
  <c r="BY1105" i="16"/>
  <c r="BI1107" i="16"/>
  <c r="BY1107" i="16"/>
  <c r="BY1109" i="16"/>
  <c r="BY1115" i="16"/>
  <c r="BI1119" i="16"/>
  <c r="BY1121" i="16"/>
  <c r="BY1123" i="16"/>
  <c r="CB837" i="16"/>
  <c r="AV841" i="16"/>
  <c r="CB843" i="16"/>
  <c r="CB845" i="16"/>
  <c r="AV849" i="16"/>
  <c r="CB851" i="16"/>
  <c r="CB853" i="16"/>
  <c r="AV857" i="16"/>
  <c r="CB859" i="16"/>
  <c r="BL861" i="16"/>
  <c r="AV865" i="16"/>
  <c r="CB867" i="16"/>
  <c r="BL869" i="16"/>
  <c r="BL873" i="16"/>
  <c r="AV875" i="16"/>
  <c r="CB877" i="16"/>
  <c r="BL881" i="16"/>
  <c r="AV883" i="16"/>
  <c r="CB885" i="16"/>
  <c r="BL889" i="16"/>
  <c r="AV891" i="16"/>
  <c r="CB893" i="16"/>
  <c r="BL897" i="16"/>
  <c r="AV899" i="16"/>
  <c r="CB901" i="16"/>
  <c r="BL905" i="16"/>
  <c r="AV907" i="16"/>
  <c r="CB909" i="16"/>
  <c r="BL913" i="16"/>
  <c r="AV915" i="16"/>
  <c r="CB917" i="16"/>
  <c r="BL921" i="16"/>
  <c r="AV923" i="16"/>
  <c r="AV925" i="16"/>
  <c r="AV929" i="16"/>
  <c r="CB931" i="16"/>
  <c r="BL933" i="16"/>
  <c r="BL937" i="16"/>
  <c r="CB939" i="16"/>
  <c r="CB941" i="16"/>
  <c r="AV945" i="16"/>
  <c r="CB947" i="16"/>
  <c r="BL949" i="16"/>
  <c r="AV953" i="16"/>
  <c r="CB955" i="16"/>
  <c r="CB957" i="16"/>
  <c r="BL961" i="16"/>
  <c r="AV963" i="16"/>
  <c r="CB965" i="16"/>
  <c r="BL969" i="16"/>
  <c r="AV971" i="16"/>
  <c r="CB973" i="16"/>
  <c r="BL977" i="16"/>
  <c r="AV979" i="16"/>
  <c r="CB981" i="16"/>
  <c r="BL985" i="16"/>
  <c r="AV987" i="16"/>
  <c r="CB989" i="16"/>
  <c r="BL993" i="16"/>
  <c r="AV995" i="16"/>
  <c r="CB997" i="16"/>
  <c r="BL1001" i="16"/>
  <c r="AV1003" i="16"/>
  <c r="CB1005" i="16"/>
  <c r="BL1009" i="16"/>
  <c r="AV1011" i="16"/>
  <c r="CB1013" i="16"/>
  <c r="BL1017" i="16"/>
  <c r="AV1019" i="16"/>
  <c r="CB1021" i="16"/>
  <c r="BL1025" i="16"/>
  <c r="AV1027" i="16"/>
  <c r="CB1029" i="16"/>
  <c r="BL1033" i="16"/>
  <c r="AV1035" i="16"/>
  <c r="CB1037" i="16"/>
  <c r="BL1041" i="16"/>
  <c r="AV1043" i="16"/>
  <c r="CB1045" i="16"/>
  <c r="BL1049" i="16"/>
  <c r="AV1051" i="16"/>
  <c r="CB1053" i="16"/>
  <c r="BL1057" i="16"/>
  <c r="BL837" i="16"/>
  <c r="BL839" i="16"/>
  <c r="AV843" i="16"/>
  <c r="BL845" i="16"/>
  <c r="BL847" i="16"/>
  <c r="AV851" i="16"/>
  <c r="BL853" i="16"/>
  <c r="CB855" i="16"/>
  <c r="AV859" i="16"/>
  <c r="BD1126" i="16"/>
  <c r="AN1126" i="16"/>
  <c r="BT1126" i="16"/>
  <c r="BD29" i="16"/>
  <c r="BT27" i="16"/>
  <c r="AN27" i="16"/>
  <c r="BD25" i="16"/>
  <c r="BT21" i="16"/>
  <c r="BD21" i="16"/>
  <c r="BT19" i="16"/>
  <c r="AN19" i="16"/>
  <c r="BD13" i="16"/>
  <c r="BT832" i="16"/>
  <c r="AN832" i="16"/>
  <c r="BD830" i="16"/>
  <c r="BT828" i="16"/>
  <c r="AN828" i="16"/>
  <c r="BD826" i="16"/>
  <c r="BT824" i="16"/>
  <c r="AN824" i="16"/>
  <c r="BD822" i="16"/>
  <c r="BT820" i="16"/>
  <c r="AN820" i="16"/>
  <c r="BD818" i="16"/>
  <c r="BT816" i="16"/>
  <c r="AN816" i="16"/>
  <c r="BD814" i="16"/>
  <c r="BT812" i="16"/>
  <c r="AN812" i="16"/>
  <c r="BD810" i="16"/>
  <c r="BT808" i="16"/>
  <c r="AN808" i="16"/>
  <c r="BD806" i="16"/>
  <c r="BT804" i="16"/>
  <c r="AN804" i="16"/>
  <c r="BD802" i="16"/>
  <c r="BT800" i="16"/>
  <c r="AN800" i="16"/>
  <c r="BD798" i="16"/>
  <c r="BT796" i="16"/>
  <c r="AN796" i="16"/>
  <c r="BD794" i="16"/>
  <c r="BT792" i="16"/>
  <c r="AN792" i="16"/>
  <c r="BD790" i="16"/>
  <c r="BT788" i="16"/>
  <c r="AN788" i="16"/>
  <c r="BD786" i="16"/>
  <c r="BT784" i="16"/>
  <c r="AN784" i="16"/>
  <c r="BD782" i="16"/>
  <c r="BT780" i="16"/>
  <c r="AN780" i="16"/>
  <c r="BD778" i="16"/>
  <c r="BT776" i="16"/>
  <c r="AN776" i="16"/>
  <c r="BD774" i="16"/>
  <c r="BT772" i="16"/>
  <c r="AN772" i="16"/>
  <c r="BD770" i="16"/>
  <c r="BT768" i="16"/>
  <c r="AN768" i="16"/>
  <c r="BD766" i="16"/>
  <c r="BT764" i="16"/>
  <c r="AN764" i="16"/>
  <c r="BD762" i="16"/>
  <c r="BT760" i="16"/>
  <c r="AN760" i="16"/>
  <c r="BD758" i="16"/>
  <c r="BT756" i="16"/>
  <c r="AN756" i="16"/>
  <c r="BD754" i="16"/>
  <c r="BT752" i="16"/>
  <c r="AN752" i="16"/>
  <c r="BD750" i="16"/>
  <c r="BT748" i="16"/>
  <c r="AN748" i="16"/>
  <c r="BD746" i="16"/>
  <c r="BT744" i="16"/>
  <c r="AN744" i="16"/>
  <c r="BD742" i="16"/>
  <c r="BT740" i="16"/>
  <c r="AN740" i="16"/>
  <c r="BD738" i="16"/>
  <c r="BT736" i="16"/>
  <c r="AN736" i="16"/>
  <c r="BD734" i="16"/>
  <c r="BT732" i="16"/>
  <c r="AN732" i="16"/>
  <c r="BD730" i="16"/>
  <c r="BT728" i="16"/>
  <c r="AN728" i="16"/>
  <c r="BD726" i="16"/>
  <c r="BD724" i="16"/>
  <c r="BD722" i="16"/>
  <c r="BD720" i="16"/>
  <c r="BD718" i="16"/>
  <c r="BD716" i="16"/>
  <c r="BD714" i="16"/>
  <c r="BD712" i="16"/>
  <c r="BD710" i="16"/>
  <c r="BD708" i="16"/>
  <c r="BD706" i="16"/>
  <c r="BD704" i="16"/>
  <c r="BD702" i="16"/>
  <c r="BD700" i="16"/>
  <c r="BD698" i="16"/>
  <c r="BD696" i="16"/>
  <c r="BD694" i="16"/>
  <c r="BD692" i="16"/>
  <c r="BD690" i="16"/>
  <c r="BD688" i="16"/>
  <c r="BD686" i="16"/>
  <c r="BD684" i="16"/>
  <c r="BD682" i="16"/>
  <c r="BD680" i="16"/>
  <c r="BD678" i="16"/>
  <c r="BD676" i="16"/>
  <c r="BD674" i="16"/>
  <c r="BD672" i="16"/>
  <c r="BD670" i="16"/>
  <c r="BD668" i="16"/>
  <c r="BD666" i="16"/>
  <c r="BD664" i="16"/>
  <c r="BD662" i="16"/>
  <c r="BD660" i="16"/>
  <c r="BT658" i="16"/>
  <c r="AN658" i="16"/>
  <c r="BT656" i="16"/>
  <c r="AN656" i="16"/>
  <c r="BT654" i="16"/>
  <c r="AN654" i="16"/>
  <c r="BT652" i="16"/>
  <c r="AN652" i="16"/>
  <c r="BT650" i="16"/>
  <c r="AN650" i="16"/>
  <c r="BT648" i="16"/>
  <c r="AN648" i="16"/>
  <c r="BT646" i="16"/>
  <c r="AN646" i="16"/>
  <c r="BT644" i="16"/>
  <c r="AN644" i="16"/>
  <c r="BT642" i="16"/>
  <c r="AN642" i="16"/>
  <c r="BT640" i="16"/>
  <c r="AN640" i="16"/>
  <c r="BT638" i="16"/>
  <c r="AN638" i="16"/>
  <c r="BT636" i="16"/>
  <c r="AN636" i="16"/>
  <c r="BT634" i="16"/>
  <c r="AN634" i="16"/>
  <c r="BT632" i="16"/>
  <c r="AN632" i="16"/>
  <c r="BT630" i="16"/>
  <c r="AN630" i="16"/>
  <c r="BT628" i="16"/>
  <c r="AN628" i="16"/>
  <c r="BT626" i="16"/>
  <c r="AN626" i="16"/>
  <c r="BT624" i="16"/>
  <c r="AN624" i="16"/>
  <c r="BT622" i="16"/>
  <c r="AN622" i="16"/>
  <c r="BT620" i="16"/>
  <c r="AN620" i="16"/>
  <c r="BT618" i="16"/>
  <c r="AN618" i="16"/>
  <c r="BT616" i="16"/>
  <c r="AN616" i="16"/>
  <c r="BT614" i="16"/>
  <c r="BD612" i="16"/>
  <c r="BD610" i="16"/>
  <c r="BD608" i="16"/>
  <c r="BD606" i="16"/>
  <c r="BD604" i="16"/>
  <c r="BD602" i="16"/>
  <c r="BD600" i="16"/>
  <c r="BD598" i="16"/>
  <c r="BD596" i="16"/>
  <c r="BD594" i="16"/>
  <c r="BD592" i="16"/>
  <c r="BD590" i="16"/>
  <c r="BD588" i="16"/>
  <c r="BD586" i="16"/>
  <c r="BD584" i="16"/>
  <c r="BD582" i="16"/>
  <c r="BD580" i="16"/>
  <c r="BD578" i="16"/>
  <c r="BD576" i="16"/>
  <c r="BD574" i="16"/>
  <c r="BD572" i="16"/>
  <c r="BD570" i="16"/>
  <c r="BD568" i="16"/>
  <c r="BD566" i="16"/>
  <c r="BD564" i="16"/>
  <c r="BD562" i="16"/>
  <c r="BD560" i="16"/>
  <c r="BD558" i="16"/>
  <c r="BD556" i="16"/>
  <c r="BD554" i="16"/>
  <c r="BD552" i="16"/>
  <c r="BD550" i="16"/>
  <c r="BD548" i="16"/>
  <c r="BT546" i="16"/>
  <c r="AN546" i="16"/>
  <c r="BD544" i="16"/>
  <c r="BD542" i="16"/>
  <c r="BT540" i="16"/>
  <c r="AN540" i="16"/>
  <c r="BD538" i="16"/>
  <c r="BD536" i="16"/>
  <c r="BD534" i="16"/>
  <c r="BT532" i="16"/>
  <c r="AN532" i="16"/>
  <c r="BD530" i="16"/>
  <c r="BT528" i="16"/>
  <c r="AN528" i="16"/>
  <c r="BD526" i="16"/>
  <c r="BT524" i="16"/>
  <c r="AN524" i="16"/>
  <c r="BD522" i="16"/>
  <c r="BT520" i="16"/>
  <c r="AN520" i="16"/>
  <c r="BD518" i="16"/>
  <c r="BT516" i="16"/>
  <c r="AN516" i="16"/>
  <c r="BD514" i="16"/>
  <c r="BT512" i="16"/>
  <c r="AN512" i="16"/>
  <c r="BD510" i="16"/>
  <c r="BT508" i="16"/>
  <c r="AN508" i="16"/>
  <c r="BD506" i="16"/>
  <c r="BT504" i="16"/>
  <c r="AN504" i="16"/>
  <c r="BD476" i="16"/>
  <c r="BT474" i="16"/>
  <c r="AN474" i="16"/>
  <c r="BD472" i="16"/>
  <c r="BT470" i="16"/>
  <c r="AN470" i="16"/>
  <c r="BD468" i="16"/>
  <c r="BT466" i="16"/>
  <c r="AN466" i="16"/>
  <c r="BD464" i="16"/>
  <c r="BT462" i="16"/>
  <c r="AN462" i="16"/>
  <c r="BT460" i="16"/>
  <c r="BT458" i="16"/>
  <c r="AN458" i="16"/>
  <c r="AN456" i="16"/>
  <c r="BT456" i="16"/>
  <c r="BT454" i="16"/>
  <c r="AN454" i="16"/>
  <c r="BD452" i="16"/>
  <c r="BT450" i="16"/>
  <c r="AN450" i="16"/>
  <c r="AN448" i="16"/>
  <c r="BT448" i="16"/>
  <c r="BT446" i="16"/>
  <c r="AN446" i="16"/>
  <c r="BD444" i="16"/>
  <c r="BT442" i="16"/>
  <c r="AN442" i="16"/>
  <c r="BD440" i="16"/>
  <c r="BT438" i="16"/>
  <c r="AN438" i="16"/>
  <c r="BD436" i="16"/>
  <c r="BT434" i="16"/>
  <c r="AN434" i="16"/>
  <c r="BD432" i="16"/>
  <c r="BT430" i="16"/>
  <c r="AN430" i="16"/>
  <c r="BD428" i="16"/>
  <c r="BT426" i="16"/>
  <c r="AN426" i="16"/>
  <c r="BD424" i="16"/>
  <c r="BT422" i="16"/>
  <c r="AN422" i="16"/>
  <c r="BD420" i="16"/>
  <c r="BT418" i="16"/>
  <c r="AN418" i="16"/>
  <c r="BD416" i="16"/>
  <c r="BT414" i="16"/>
  <c r="AN414" i="16"/>
  <c r="BD412" i="16"/>
  <c r="BT410" i="16"/>
  <c r="AN410" i="16"/>
  <c r="BD408" i="16"/>
  <c r="BT406" i="16"/>
  <c r="AN406" i="16"/>
  <c r="BD404" i="16"/>
  <c r="BD402" i="16"/>
  <c r="BD400" i="16"/>
  <c r="BT398" i="16"/>
  <c r="AN398" i="16"/>
  <c r="BD396" i="16"/>
  <c r="BD394" i="16"/>
  <c r="BD392" i="16"/>
  <c r="BT390" i="16"/>
  <c r="AN390" i="16"/>
  <c r="BD388" i="16"/>
  <c r="BD386" i="16"/>
  <c r="BD384" i="16"/>
  <c r="BT382" i="16"/>
  <c r="AN382" i="16"/>
  <c r="BD380" i="16"/>
  <c r="BD378" i="16"/>
  <c r="BD376" i="16"/>
  <c r="AN374" i="16"/>
  <c r="BD374" i="16"/>
  <c r="BD372" i="16"/>
  <c r="BT370" i="16"/>
  <c r="AN370" i="16"/>
  <c r="BD368" i="16"/>
  <c r="BT366" i="16"/>
  <c r="AN366" i="16"/>
  <c r="BD364" i="16"/>
  <c r="BT362" i="16"/>
  <c r="AN362" i="16"/>
  <c r="BD360" i="16"/>
  <c r="BT358" i="16"/>
  <c r="AN358" i="16"/>
  <c r="BD356" i="16"/>
  <c r="BT354" i="16"/>
  <c r="AN354" i="16"/>
  <c r="BD352" i="16"/>
  <c r="BT350" i="16"/>
  <c r="AN350" i="16"/>
  <c r="BD348" i="16"/>
  <c r="BT346" i="16"/>
  <c r="AN346" i="16"/>
  <c r="BD344" i="16"/>
  <c r="BT342" i="16"/>
  <c r="AN342" i="16"/>
  <c r="BD340" i="16"/>
  <c r="BT338" i="16"/>
  <c r="AN338" i="16"/>
  <c r="BD336" i="16"/>
  <c r="BT334" i="16"/>
  <c r="AN334" i="16"/>
  <c r="BD332" i="16"/>
  <c r="BD330" i="16"/>
  <c r="AN330" i="16"/>
  <c r="BD328" i="16"/>
  <c r="BT326" i="16"/>
  <c r="AN326" i="16"/>
  <c r="BD324" i="16"/>
  <c r="BT322" i="16"/>
  <c r="AN322" i="16"/>
  <c r="BD320" i="16"/>
  <c r="BT318" i="16"/>
  <c r="AN318" i="16"/>
  <c r="BD316" i="16"/>
  <c r="BT314" i="16"/>
  <c r="AN314" i="16"/>
  <c r="BT312" i="16"/>
  <c r="BT310" i="16"/>
  <c r="AN310" i="16"/>
  <c r="BD308" i="16"/>
  <c r="BT306" i="16"/>
  <c r="AN306" i="16"/>
  <c r="BD304" i="16"/>
  <c r="BT302" i="16"/>
  <c r="AN302" i="16"/>
  <c r="BD300" i="16"/>
  <c r="BT298" i="16"/>
  <c r="AN298" i="16"/>
  <c r="BD296" i="16"/>
  <c r="BT294" i="16"/>
  <c r="AN294" i="16"/>
  <c r="BD292" i="16"/>
  <c r="BT290" i="16"/>
  <c r="AN290" i="16"/>
  <c r="BD288" i="16"/>
  <c r="BT286" i="16"/>
  <c r="AN286" i="16"/>
  <c r="BD284" i="16"/>
  <c r="BT282" i="16"/>
  <c r="AN282" i="16"/>
  <c r="BD280" i="16"/>
  <c r="BT278" i="16"/>
  <c r="AN278" i="16"/>
  <c r="BD276" i="16"/>
  <c r="BT274" i="16"/>
  <c r="AN274" i="16"/>
  <c r="BD272" i="16"/>
  <c r="BT270" i="16"/>
  <c r="AN270" i="16"/>
  <c r="BD268" i="16"/>
  <c r="BT266" i="16"/>
  <c r="AN266" i="16"/>
  <c r="BD264" i="16"/>
  <c r="BT262" i="16"/>
  <c r="AN262" i="16"/>
  <c r="BD260" i="16"/>
  <c r="BT258" i="16"/>
  <c r="AN258" i="16"/>
  <c r="BD256" i="16"/>
  <c r="BD254" i="16"/>
  <c r="BT254" i="16"/>
  <c r="BT252" i="16"/>
  <c r="AN252" i="16"/>
  <c r="BT250" i="16"/>
  <c r="AN250" i="16"/>
  <c r="BD248" i="16"/>
  <c r="BT246" i="16"/>
  <c r="AN246" i="16"/>
  <c r="BD244" i="16"/>
  <c r="BT242" i="16"/>
  <c r="AN242" i="16"/>
  <c r="BT240" i="16"/>
  <c r="AN240" i="16"/>
  <c r="BD238" i="16"/>
  <c r="BD236" i="16"/>
  <c r="BT234" i="16"/>
  <c r="AN234" i="16"/>
  <c r="BT232" i="16"/>
  <c r="AN232" i="16"/>
  <c r="BT230" i="16"/>
  <c r="AN230" i="16"/>
  <c r="BD228" i="16"/>
  <c r="BT226" i="16"/>
  <c r="AN226" i="16"/>
  <c r="BD224" i="16"/>
  <c r="BT182" i="16"/>
  <c r="AN182" i="16"/>
  <c r="BD176" i="16"/>
  <c r="BT174" i="16"/>
  <c r="AN174" i="16"/>
  <c r="BD168" i="16"/>
  <c r="BT166" i="16"/>
  <c r="AN166" i="16"/>
  <c r="BD160" i="16"/>
  <c r="BT158" i="16"/>
  <c r="AN158" i="16"/>
  <c r="BD152" i="16"/>
  <c r="BT150" i="16"/>
  <c r="AN150" i="16"/>
  <c r="BT144" i="16"/>
  <c r="BT142" i="16"/>
  <c r="AN142" i="16"/>
  <c r="BT136" i="16"/>
  <c r="BT134" i="16"/>
  <c r="AN134" i="16"/>
  <c r="BT128" i="16"/>
  <c r="BT126" i="16"/>
  <c r="AN126" i="16"/>
  <c r="BD120" i="16"/>
  <c r="BT118" i="16"/>
  <c r="AN118" i="16"/>
  <c r="BD112" i="16"/>
  <c r="BT110" i="16"/>
  <c r="AN110" i="16"/>
  <c r="BD104" i="16"/>
  <c r="BT102" i="16"/>
  <c r="AN102" i="16"/>
  <c r="BT96" i="16"/>
  <c r="AN96" i="16"/>
  <c r="BD92" i="16"/>
  <c r="BD90" i="16"/>
  <c r="BD84" i="16"/>
  <c r="BT82" i="16"/>
  <c r="AN82" i="16"/>
  <c r="BD76" i="16"/>
  <c r="BT74" i="16"/>
  <c r="AN74" i="16"/>
  <c r="BT68" i="16"/>
  <c r="AN68" i="16"/>
  <c r="BT66" i="16"/>
  <c r="AN66" i="16"/>
  <c r="BT60" i="16"/>
  <c r="AN60" i="16"/>
  <c r="BT58" i="16"/>
  <c r="AN58" i="16"/>
  <c r="BD52" i="16"/>
  <c r="BT52" i="16"/>
  <c r="BD50" i="16"/>
  <c r="BD48" i="16"/>
  <c r="BD44" i="16"/>
  <c r="BT42" i="16"/>
  <c r="AN42" i="16"/>
  <c r="BD36" i="16"/>
  <c r="BD34" i="16"/>
  <c r="AN34" i="16"/>
  <c r="BT30" i="16"/>
  <c r="BD24" i="16"/>
  <c r="AN24" i="16"/>
  <c r="BD22" i="16"/>
  <c r="BT16" i="16"/>
  <c r="AN16" i="16"/>
  <c r="BT14" i="16"/>
  <c r="BD14" i="16"/>
  <c r="BD833" i="16"/>
  <c r="BD475" i="16"/>
  <c r="BD473" i="16"/>
  <c r="BD471" i="16"/>
  <c r="BD469" i="16"/>
  <c r="BD467" i="16"/>
  <c r="BD465" i="16"/>
  <c r="BD463" i="16"/>
  <c r="BT461" i="16"/>
  <c r="AN461" i="16"/>
  <c r="BD459" i="16"/>
  <c r="BT457" i="16"/>
  <c r="AN457" i="16"/>
  <c r="BD455" i="16"/>
  <c r="BD453" i="16"/>
  <c r="BT451" i="16"/>
  <c r="AN451" i="16"/>
  <c r="BT449" i="16"/>
  <c r="AN449" i="16"/>
  <c r="BD447" i="16"/>
  <c r="BD445" i="16"/>
  <c r="BT443" i="16"/>
  <c r="AN443" i="16"/>
  <c r="BT441" i="16"/>
  <c r="AN441" i="16"/>
  <c r="BT439" i="16"/>
  <c r="AN439" i="16"/>
  <c r="BT437" i="16"/>
  <c r="AN437" i="16"/>
  <c r="BT435" i="16"/>
  <c r="AN435" i="16"/>
  <c r="BT433" i="16"/>
  <c r="AN433" i="16"/>
  <c r="BT431" i="16"/>
  <c r="AN431" i="16"/>
  <c r="BT429" i="16"/>
  <c r="AN429" i="16"/>
  <c r="BT427" i="16"/>
  <c r="AN427" i="16"/>
  <c r="BT425" i="16"/>
  <c r="AN425" i="16"/>
  <c r="BT423" i="16"/>
  <c r="AN423" i="16"/>
  <c r="BT421" i="16"/>
  <c r="AN421" i="16"/>
  <c r="BT419" i="16"/>
  <c r="AN419" i="16"/>
  <c r="BT417" i="16"/>
  <c r="AN417" i="16"/>
  <c r="BD229" i="16"/>
  <c r="BT227" i="16"/>
  <c r="AN227" i="16"/>
  <c r="BT225" i="16"/>
  <c r="AN225" i="16"/>
  <c r="BT223" i="16"/>
  <c r="AN223" i="16"/>
  <c r="BT179" i="16"/>
  <c r="BD171" i="16"/>
  <c r="AN171" i="16"/>
  <c r="BD163" i="16"/>
  <c r="BT155" i="16"/>
  <c r="AN155" i="16"/>
  <c r="BD147" i="16"/>
  <c r="AN139" i="16"/>
  <c r="BT139" i="16"/>
  <c r="BD131" i="16"/>
  <c r="BD125" i="16"/>
  <c r="BD123" i="16"/>
  <c r="BD115" i="16"/>
  <c r="BD109" i="16"/>
  <c r="BD107" i="16"/>
  <c r="AN99" i="16"/>
  <c r="BT99" i="16"/>
  <c r="BT87" i="16"/>
  <c r="AN87" i="16"/>
  <c r="BD79" i="16"/>
  <c r="BT71" i="16"/>
  <c r="AN71" i="16"/>
  <c r="BD63" i="16"/>
  <c r="BT55" i="16"/>
  <c r="AN55" i="16"/>
  <c r="BD47" i="16"/>
  <c r="BT39" i="16"/>
  <c r="AN39" i="16"/>
  <c r="BT33" i="16"/>
  <c r="BD31" i="16"/>
  <c r="BT23" i="16"/>
  <c r="BD17" i="16"/>
  <c r="BD15" i="16"/>
  <c r="BT502" i="16"/>
  <c r="AN502" i="16"/>
  <c r="BD500" i="16"/>
  <c r="BT498" i="16"/>
  <c r="AN498" i="16"/>
  <c r="BD496" i="16"/>
  <c r="BT494" i="16"/>
  <c r="AN494" i="16"/>
  <c r="BD492" i="16"/>
  <c r="BT490" i="16"/>
  <c r="AN490" i="16"/>
  <c r="BD488" i="16"/>
  <c r="BT486" i="16"/>
  <c r="AN486" i="16"/>
  <c r="BD484" i="16"/>
  <c r="BT482" i="16"/>
  <c r="AN482" i="16"/>
  <c r="BD480" i="16"/>
  <c r="BT478" i="16"/>
  <c r="AN478" i="16"/>
  <c r="BD222" i="16"/>
  <c r="BT220" i="16"/>
  <c r="AN220" i="16"/>
  <c r="BT218" i="16"/>
  <c r="BD216" i="16"/>
  <c r="AN216" i="16"/>
  <c r="BD214" i="16"/>
  <c r="BT212" i="16"/>
  <c r="AN212" i="16"/>
  <c r="BT210" i="16"/>
  <c r="BD208" i="16"/>
  <c r="BT208" i="16"/>
  <c r="BD206" i="16"/>
  <c r="BT204" i="16"/>
  <c r="AN204" i="16"/>
  <c r="BD202" i="16"/>
  <c r="BD200" i="16"/>
  <c r="BT198" i="16"/>
  <c r="BD198" i="16"/>
  <c r="BT196" i="16"/>
  <c r="AN196" i="16"/>
  <c r="BD194" i="16"/>
  <c r="BT192" i="16"/>
  <c r="AN192" i="16"/>
  <c r="BD190" i="16"/>
  <c r="BT188" i="16"/>
  <c r="AN188" i="16"/>
  <c r="BD186" i="16"/>
  <c r="BT184" i="16"/>
  <c r="AN184" i="16"/>
  <c r="BD180" i="16"/>
  <c r="BT178" i="16"/>
  <c r="AN178" i="16"/>
  <c r="BD172" i="16"/>
  <c r="BT170" i="16"/>
  <c r="AN170" i="16"/>
  <c r="BD164" i="16"/>
  <c r="BT162" i="16"/>
  <c r="AN162" i="16"/>
  <c r="BD156" i="16"/>
  <c r="BT154" i="16"/>
  <c r="AN154" i="16"/>
  <c r="BD148" i="16"/>
  <c r="BT146" i="16"/>
  <c r="AN146" i="16"/>
  <c r="BT140" i="16"/>
  <c r="BT138" i="16"/>
  <c r="AN138" i="16"/>
  <c r="BT132" i="16"/>
  <c r="BT130" i="16"/>
  <c r="AN130" i="16"/>
  <c r="BT124" i="16"/>
  <c r="BT122" i="16"/>
  <c r="AN122" i="16"/>
  <c r="BD116" i="16"/>
  <c r="BT114" i="16"/>
  <c r="AN114" i="16"/>
  <c r="BD108" i="16"/>
  <c r="BT106" i="16"/>
  <c r="AN106" i="16"/>
  <c r="BD100" i="16"/>
  <c r="BT98" i="16"/>
  <c r="AN98" i="16"/>
  <c r="BD94" i="16"/>
  <c r="BT88" i="16"/>
  <c r="AN88" i="16"/>
  <c r="BT86" i="16"/>
  <c r="AN86" i="16"/>
  <c r="BD80" i="16"/>
  <c r="BT78" i="16"/>
  <c r="AN78" i="16"/>
  <c r="BT72" i="16"/>
  <c r="AN72" i="16"/>
  <c r="BT70" i="16"/>
  <c r="AN70" i="16"/>
  <c r="BT64" i="16"/>
  <c r="AN64" i="16"/>
  <c r="BT62" i="16"/>
  <c r="AN62" i="16"/>
  <c r="BT56" i="16"/>
  <c r="AN56" i="16"/>
  <c r="BD54" i="16"/>
  <c r="BT46" i="16"/>
  <c r="AN46" i="16"/>
  <c r="BD40" i="16"/>
  <c r="BT38" i="16"/>
  <c r="AN38" i="16"/>
  <c r="BD32" i="16"/>
  <c r="BT28" i="16"/>
  <c r="AN28" i="16"/>
  <c r="BT26" i="16"/>
  <c r="BT20" i="16"/>
  <c r="AN20" i="16"/>
  <c r="BD18" i="16"/>
  <c r="BD831" i="16"/>
  <c r="BD829" i="16"/>
  <c r="BD827" i="16"/>
  <c r="BD825" i="16"/>
  <c r="BD823" i="16"/>
  <c r="BD821" i="16"/>
  <c r="BD819" i="16"/>
  <c r="BD817" i="16"/>
  <c r="BD815" i="16"/>
  <c r="BD813" i="16"/>
  <c r="BD811" i="16"/>
  <c r="BD809" i="16"/>
  <c r="BD807" i="16"/>
  <c r="BD805" i="16"/>
  <c r="BD803" i="16"/>
  <c r="BD801" i="16"/>
  <c r="BD799" i="16"/>
  <c r="BD797" i="16"/>
  <c r="BD795" i="16"/>
  <c r="BD793" i="16"/>
  <c r="BD791" i="16"/>
  <c r="BD789" i="16"/>
  <c r="BD787" i="16"/>
  <c r="BD785" i="16"/>
  <c r="BD783" i="16"/>
  <c r="BD781" i="16"/>
  <c r="BD779" i="16"/>
  <c r="BD777" i="16"/>
  <c r="BD775" i="16"/>
  <c r="BD773" i="16"/>
  <c r="BD771" i="16"/>
  <c r="BD769" i="16"/>
  <c r="BD767" i="16"/>
  <c r="BD765" i="16"/>
  <c r="BD763" i="16"/>
  <c r="BD761" i="16"/>
  <c r="BD759" i="16"/>
  <c r="BD757" i="16"/>
  <c r="BD755" i="16"/>
  <c r="BD753" i="16"/>
  <c r="BD751" i="16"/>
  <c r="BD749" i="16"/>
  <c r="BD747" i="16"/>
  <c r="BD745" i="16"/>
  <c r="BD743" i="16"/>
  <c r="BD741" i="16"/>
  <c r="BD739" i="16"/>
  <c r="BD737" i="16"/>
  <c r="BD735" i="16"/>
  <c r="BD733" i="16"/>
  <c r="BD731" i="16"/>
  <c r="BD729" i="16"/>
  <c r="BD727" i="16"/>
  <c r="BD725" i="16"/>
  <c r="AN723" i="16"/>
  <c r="BD723" i="16"/>
  <c r="BD721" i="16"/>
  <c r="AN719" i="16"/>
  <c r="BD719" i="16"/>
  <c r="BD717" i="16"/>
  <c r="AN715" i="16"/>
  <c r="BD715" i="16"/>
  <c r="BD713" i="16"/>
  <c r="AN711" i="16"/>
  <c r="BD711" i="16"/>
  <c r="BD709" i="16"/>
  <c r="AN707" i="16"/>
  <c r="BD707" i="16"/>
  <c r="BD705" i="16"/>
  <c r="AN703" i="16"/>
  <c r="BD703" i="16"/>
  <c r="BD701" i="16"/>
  <c r="AN699" i="16"/>
  <c r="BD699" i="16"/>
  <c r="BD697" i="16"/>
  <c r="BT695" i="16"/>
  <c r="AN695" i="16"/>
  <c r="BD693" i="16"/>
  <c r="BT691" i="16"/>
  <c r="AN691" i="16"/>
  <c r="BD689" i="16"/>
  <c r="BT687" i="16"/>
  <c r="AN687" i="16"/>
  <c r="BD685" i="16"/>
  <c r="BT683" i="16"/>
  <c r="AN683" i="16"/>
  <c r="BD681" i="16"/>
  <c r="BT679" i="16"/>
  <c r="AN679" i="16"/>
  <c r="BD677" i="16"/>
  <c r="BT675" i="16"/>
  <c r="AN675" i="16"/>
  <c r="BD673" i="16"/>
  <c r="BT671" i="16"/>
  <c r="AN671" i="16"/>
  <c r="BD669" i="16"/>
  <c r="BT667" i="16"/>
  <c r="AN667" i="16"/>
  <c r="BD665" i="16"/>
  <c r="BT663" i="16"/>
  <c r="AN663" i="16"/>
  <c r="BD661" i="16"/>
  <c r="BT659" i="16"/>
  <c r="AN659" i="16"/>
  <c r="BD657" i="16"/>
  <c r="BT655" i="16"/>
  <c r="AN655" i="16"/>
  <c r="BT653" i="16"/>
  <c r="AN653" i="16"/>
  <c r="BT651" i="16"/>
  <c r="AN651" i="16"/>
  <c r="BD649" i="16"/>
  <c r="BT647" i="16"/>
  <c r="AN647" i="16"/>
  <c r="BT645" i="16"/>
  <c r="AN645" i="16"/>
  <c r="BT643" i="16"/>
  <c r="AN643" i="16"/>
  <c r="BD641" i="16"/>
  <c r="BT639" i="16"/>
  <c r="AN639" i="16"/>
  <c r="BT637" i="16"/>
  <c r="AN637" i="16"/>
  <c r="BT635" i="16"/>
  <c r="AN635" i="16"/>
  <c r="BD633" i="16"/>
  <c r="BT631" i="16"/>
  <c r="AN631" i="16"/>
  <c r="BT629" i="16"/>
  <c r="AN629" i="16"/>
  <c r="BT627" i="16"/>
  <c r="AN627" i="16"/>
  <c r="BD625" i="16"/>
  <c r="BT623" i="16"/>
  <c r="AN623" i="16"/>
  <c r="BT621" i="16"/>
  <c r="AN621" i="16"/>
  <c r="BT619" i="16"/>
  <c r="AN619" i="16"/>
  <c r="BD617" i="16"/>
  <c r="BT615" i="16"/>
  <c r="AN615" i="16"/>
  <c r="BD613" i="16"/>
  <c r="BT611" i="16"/>
  <c r="AN611" i="16"/>
  <c r="BD609" i="16"/>
  <c r="BT607" i="16"/>
  <c r="AN607" i="16"/>
  <c r="BD605" i="16"/>
  <c r="BT603" i="16"/>
  <c r="AN603" i="16"/>
  <c r="BD601" i="16"/>
  <c r="BT599" i="16"/>
  <c r="AN599" i="16"/>
  <c r="BD597" i="16"/>
  <c r="BT595" i="16"/>
  <c r="AN595" i="16"/>
  <c r="BD593" i="16"/>
  <c r="BT591" i="16"/>
  <c r="AN591" i="16"/>
  <c r="BD589" i="16"/>
  <c r="BT587" i="16"/>
  <c r="AN587" i="16"/>
  <c r="BD585" i="16"/>
  <c r="BT583" i="16"/>
  <c r="AN583" i="16"/>
  <c r="BD581" i="16"/>
  <c r="BT579" i="16"/>
  <c r="AN579" i="16"/>
  <c r="BD577" i="16"/>
  <c r="BT575" i="16"/>
  <c r="AN575" i="16"/>
  <c r="BD573" i="16"/>
  <c r="BT571" i="16"/>
  <c r="AN571" i="16"/>
  <c r="BD569" i="16"/>
  <c r="BT567" i="16"/>
  <c r="AN567" i="16"/>
  <c r="BD565" i="16"/>
  <c r="BT563" i="16"/>
  <c r="AN563" i="16"/>
  <c r="BD561" i="16"/>
  <c r="BT559" i="16"/>
  <c r="AN559" i="16"/>
  <c r="BD557" i="16"/>
  <c r="BT555" i="16"/>
  <c r="AN555" i="16"/>
  <c r="BD553" i="16"/>
  <c r="BT551" i="16"/>
  <c r="AN551" i="16"/>
  <c r="BD549" i="16"/>
  <c r="BT547" i="16"/>
  <c r="AN547" i="16"/>
  <c r="BD545" i="16"/>
  <c r="BT543" i="16"/>
  <c r="AN543" i="16"/>
  <c r="BT541" i="16"/>
  <c r="AN541" i="16"/>
  <c r="BD539" i="16"/>
  <c r="BD537" i="16"/>
  <c r="BT535" i="16"/>
  <c r="AN535" i="16"/>
  <c r="BT533" i="16"/>
  <c r="AN533" i="16"/>
  <c r="BT531" i="16"/>
  <c r="AN531" i="16"/>
  <c r="BT529" i="16"/>
  <c r="AN529" i="16"/>
  <c r="BT527" i="16"/>
  <c r="AN527" i="16"/>
  <c r="BT525" i="16"/>
  <c r="AN525" i="16"/>
  <c r="BT523" i="16"/>
  <c r="AN523" i="16"/>
  <c r="BT521" i="16"/>
  <c r="AN521" i="16"/>
  <c r="BT519" i="16"/>
  <c r="AN519" i="16"/>
  <c r="BT517" i="16"/>
  <c r="AN517" i="16"/>
  <c r="BT515" i="16"/>
  <c r="AN515" i="16"/>
  <c r="BT513" i="16"/>
  <c r="AN513" i="16"/>
  <c r="BT511" i="16"/>
  <c r="AN511" i="16"/>
  <c r="BT509" i="16"/>
  <c r="AN509" i="16"/>
  <c r="BT507" i="16"/>
  <c r="AN507" i="16"/>
  <c r="BT505" i="16"/>
  <c r="AN505" i="16"/>
  <c r="BT503" i="16"/>
  <c r="AN503" i="16"/>
  <c r="BT501" i="16"/>
  <c r="AN501" i="16"/>
  <c r="BT499" i="16"/>
  <c r="AN499" i="16"/>
  <c r="BT497" i="16"/>
  <c r="AN497" i="16"/>
  <c r="BT495" i="16"/>
  <c r="AN495" i="16"/>
  <c r="BT493" i="16"/>
  <c r="AN493" i="16"/>
  <c r="BT491" i="16"/>
  <c r="AN491" i="16"/>
  <c r="BT489" i="16"/>
  <c r="AN489" i="16"/>
  <c r="BT487" i="16"/>
  <c r="AN487" i="16"/>
  <c r="BT485" i="16"/>
  <c r="AN485" i="16"/>
  <c r="BT483" i="16"/>
  <c r="AN483" i="16"/>
  <c r="BT481" i="16"/>
  <c r="AN481" i="16"/>
  <c r="BT479" i="16"/>
  <c r="AN479" i="16"/>
  <c r="BT477" i="16"/>
  <c r="AN477" i="16"/>
  <c r="BD415" i="16"/>
  <c r="BD413" i="16"/>
  <c r="BD411" i="16"/>
  <c r="BD409" i="16"/>
  <c r="BD407" i="16"/>
  <c r="BD405" i="16"/>
  <c r="BD403" i="16"/>
  <c r="BD401" i="16"/>
  <c r="BD399" i="16"/>
  <c r="BD397" i="16"/>
  <c r="BD395" i="16"/>
  <c r="BD393" i="16"/>
  <c r="BD391" i="16"/>
  <c r="BD389" i="16"/>
  <c r="BD387" i="16"/>
  <c r="BD385" i="16"/>
  <c r="BD383" i="16"/>
  <c r="BD381" i="16"/>
  <c r="BD379" i="16"/>
  <c r="BD377" i="16"/>
  <c r="BD375" i="16"/>
  <c r="BD373" i="16"/>
  <c r="BD371" i="16"/>
  <c r="BD369" i="16"/>
  <c r="BD367" i="16"/>
  <c r="BD365" i="16"/>
  <c r="BD363" i="16"/>
  <c r="BD361" i="16"/>
  <c r="BD359" i="16"/>
  <c r="BD357" i="16"/>
  <c r="BD355" i="16"/>
  <c r="BD353" i="16"/>
  <c r="BD351" i="16"/>
  <c r="BD349" i="16"/>
  <c r="BD347" i="16"/>
  <c r="BD345" i="16"/>
  <c r="BD343" i="16"/>
  <c r="BD341" i="16"/>
  <c r="BD339" i="16"/>
  <c r="BD337" i="16"/>
  <c r="BD335" i="16"/>
  <c r="BD333" i="16"/>
  <c r="BT331" i="16"/>
  <c r="AN331" i="16"/>
  <c r="BT329" i="16"/>
  <c r="AN329" i="16"/>
  <c r="BT327" i="16"/>
  <c r="AN327" i="16"/>
  <c r="BT325" i="16"/>
  <c r="AN325" i="16"/>
  <c r="BT323" i="16"/>
  <c r="AN323" i="16"/>
  <c r="BT321" i="16"/>
  <c r="AN321" i="16"/>
  <c r="BT319" i="16"/>
  <c r="AN319" i="16"/>
  <c r="BT317" i="16"/>
  <c r="AN317" i="16"/>
  <c r="AN315" i="16"/>
  <c r="BT315" i="16"/>
  <c r="BD313" i="16"/>
  <c r="AN311" i="16"/>
  <c r="BT311" i="16"/>
  <c r="BD309" i="16"/>
  <c r="BD307" i="16"/>
  <c r="BD305" i="16"/>
  <c r="BD303" i="16"/>
  <c r="BD301" i="16"/>
  <c r="BD299" i="16"/>
  <c r="BD297" i="16"/>
  <c r="BD295" i="16"/>
  <c r="BD293" i="16"/>
  <c r="BD291" i="16"/>
  <c r="BD289" i="16"/>
  <c r="BD287" i="16"/>
  <c r="BD285" i="16"/>
  <c r="BD283" i="16"/>
  <c r="BD281" i="16"/>
  <c r="BD279" i="16"/>
  <c r="BD277" i="16"/>
  <c r="BD275" i="16"/>
  <c r="BD273" i="16"/>
  <c r="BD271" i="16"/>
  <c r="BD269" i="16"/>
  <c r="BD267" i="16"/>
  <c r="BT265" i="16"/>
  <c r="AN265" i="16"/>
  <c r="BD263" i="16"/>
  <c r="BT261" i="16"/>
  <c r="AN261" i="16"/>
  <c r="BD259" i="16"/>
  <c r="BT257" i="16"/>
  <c r="AN257" i="16"/>
  <c r="BD255" i="16"/>
  <c r="BD253" i="16"/>
  <c r="BT251" i="16"/>
  <c r="AN251" i="16"/>
  <c r="BT249" i="16"/>
  <c r="AN249" i="16"/>
  <c r="BD247" i="16"/>
  <c r="BT245" i="16"/>
  <c r="AN245" i="16"/>
  <c r="BD243" i="16"/>
  <c r="BT241" i="16"/>
  <c r="AN241" i="16"/>
  <c r="BT239" i="16"/>
  <c r="AN239" i="16"/>
  <c r="BT237" i="16"/>
  <c r="BD235" i="16"/>
  <c r="BD233" i="16"/>
  <c r="BT231" i="16"/>
  <c r="AN231" i="16"/>
  <c r="BD221" i="16"/>
  <c r="BD219" i="16"/>
  <c r="BT217" i="16"/>
  <c r="AN217" i="16"/>
  <c r="BD215" i="16"/>
  <c r="BT213" i="16"/>
  <c r="AN213" i="16"/>
  <c r="BT211" i="16"/>
  <c r="AN211" i="16"/>
  <c r="BD209" i="16"/>
  <c r="AN207" i="16"/>
  <c r="BD207" i="16"/>
  <c r="BT205" i="16"/>
  <c r="AN205" i="16"/>
  <c r="BD203" i="16"/>
  <c r="BD201" i="16"/>
  <c r="BT199" i="16"/>
  <c r="AN199" i="16"/>
  <c r="BD197" i="16"/>
  <c r="BD195" i="16"/>
  <c r="BD193" i="16"/>
  <c r="BT191" i="16"/>
  <c r="AN191" i="16"/>
  <c r="BT189" i="16"/>
  <c r="AN189" i="16"/>
  <c r="AN187" i="16"/>
  <c r="BD187" i="16"/>
  <c r="BT185" i="16"/>
  <c r="AN183" i="16"/>
  <c r="BD183" i="16"/>
  <c r="BT181" i="16"/>
  <c r="AN177" i="16"/>
  <c r="BD177" i="16"/>
  <c r="BT175" i="16"/>
  <c r="BT173" i="16"/>
  <c r="AN173" i="16"/>
  <c r="BD169" i="16"/>
  <c r="BD167" i="16"/>
  <c r="AN167" i="16"/>
  <c r="BT165" i="16"/>
  <c r="AN165" i="16"/>
  <c r="BD161" i="16"/>
  <c r="BD159" i="16"/>
  <c r="BD157" i="16"/>
  <c r="BT153" i="16"/>
  <c r="AN153" i="16"/>
  <c r="BT151" i="16"/>
  <c r="AN151" i="16"/>
  <c r="BT149" i="16"/>
  <c r="AN149" i="16"/>
  <c r="BT145" i="16"/>
  <c r="AN145" i="16"/>
  <c r="BD143" i="16"/>
  <c r="BT141" i="16"/>
  <c r="AN141" i="16"/>
  <c r="BD137" i="16"/>
  <c r="AN135" i="16"/>
  <c r="BT135" i="16"/>
  <c r="BD133" i="16"/>
  <c r="BT129" i="16"/>
  <c r="AN129" i="16"/>
  <c r="BT127" i="16"/>
  <c r="BD127" i="16"/>
  <c r="BT121" i="16"/>
  <c r="AN121" i="16"/>
  <c r="BT119" i="16"/>
  <c r="AN119" i="16"/>
  <c r="BT117" i="16"/>
  <c r="AN117" i="16"/>
  <c r="BD113" i="16"/>
  <c r="BD111" i="16"/>
  <c r="BD105" i="16"/>
  <c r="BD103" i="16"/>
  <c r="BD101" i="16"/>
  <c r="BT97" i="16"/>
  <c r="AN97" i="16"/>
  <c r="BD95" i="16"/>
  <c r="BT93" i="16"/>
  <c r="AN93" i="16"/>
  <c r="BD91" i="16"/>
  <c r="BT89" i="16"/>
  <c r="AN89" i="16"/>
  <c r="BD85" i="16"/>
  <c r="BT83" i="16"/>
  <c r="AN83" i="16"/>
  <c r="BD81" i="16"/>
  <c r="BT77" i="16"/>
  <c r="AN77" i="16"/>
  <c r="BD75" i="16"/>
  <c r="BT73" i="16"/>
  <c r="AN73" i="16"/>
  <c r="BD69" i="16"/>
  <c r="BT67" i="16"/>
  <c r="AN67" i="16"/>
  <c r="BD65" i="16"/>
  <c r="BT61" i="16"/>
  <c r="AN61" i="16"/>
  <c r="BD59" i="16"/>
  <c r="BT57" i="16"/>
  <c r="AN57" i="16"/>
  <c r="AN53" i="16"/>
  <c r="BT53" i="16"/>
  <c r="BT51" i="16"/>
  <c r="AN51" i="16"/>
  <c r="BD49" i="16"/>
  <c r="BT43" i="16"/>
  <c r="AN43" i="16"/>
  <c r="BD41" i="16"/>
  <c r="BT37" i="16"/>
  <c r="AN37" i="16"/>
  <c r="BT35" i="16"/>
  <c r="AN35" i="16"/>
  <c r="BT29" i="16"/>
  <c r="AN29" i="16"/>
  <c r="BD27" i="16"/>
  <c r="BT25" i="16"/>
  <c r="AN25" i="16"/>
  <c r="AN21" i="16"/>
  <c r="BD19" i="16"/>
  <c r="AN13" i="16"/>
  <c r="BT13" i="16"/>
  <c r="BD832" i="16"/>
  <c r="BT830" i="16"/>
  <c r="AN830" i="16"/>
  <c r="BD828" i="16"/>
  <c r="BT826" i="16"/>
  <c r="AN826" i="16"/>
  <c r="BD824" i="16"/>
  <c r="BT822" i="16"/>
  <c r="AN822" i="16"/>
  <c r="BD820" i="16"/>
  <c r="BT818" i="16"/>
  <c r="AN818" i="16"/>
  <c r="BD816" i="16"/>
  <c r="BT814" i="16"/>
  <c r="AN814" i="16"/>
  <c r="BD812" i="16"/>
  <c r="BT810" i="16"/>
  <c r="AN810" i="16"/>
  <c r="BD808" i="16"/>
  <c r="BT806" i="16"/>
  <c r="AN806" i="16"/>
  <c r="BD804" i="16"/>
  <c r="BT802" i="16"/>
  <c r="AN802" i="16"/>
  <c r="BD800" i="16"/>
  <c r="BT798" i="16"/>
  <c r="AN798" i="16"/>
  <c r="BD796" i="16"/>
  <c r="BT794" i="16"/>
  <c r="AN794" i="16"/>
  <c r="BD792" i="16"/>
  <c r="BT790" i="16"/>
  <c r="AN790" i="16"/>
  <c r="BD788" i="16"/>
  <c r="BT786" i="16"/>
  <c r="AN786" i="16"/>
  <c r="BD784" i="16"/>
  <c r="BT782" i="16"/>
  <c r="AN782" i="16"/>
  <c r="BD780" i="16"/>
  <c r="BT778" i="16"/>
  <c r="AN778" i="16"/>
  <c r="BD776" i="16"/>
  <c r="BT774" i="16"/>
  <c r="AN774" i="16"/>
  <c r="BD772" i="16"/>
  <c r="BT770" i="16"/>
  <c r="AN770" i="16"/>
  <c r="BD768" i="16"/>
  <c r="BT766" i="16"/>
  <c r="AN766" i="16"/>
  <c r="BD764" i="16"/>
  <c r="BT762" i="16"/>
  <c r="AN762" i="16"/>
  <c r="BD760" i="16"/>
  <c r="BT758" i="16"/>
  <c r="AN758" i="16"/>
  <c r="BD756" i="16"/>
  <c r="BT754" i="16"/>
  <c r="AN754" i="16"/>
  <c r="BD752" i="16"/>
  <c r="BT750" i="16"/>
  <c r="AN750" i="16"/>
  <c r="BD748" i="16"/>
  <c r="BT746" i="16"/>
  <c r="AN746" i="16"/>
  <c r="BD744" i="16"/>
  <c r="BT742" i="16"/>
  <c r="AN742" i="16"/>
  <c r="BD740" i="16"/>
  <c r="BT738" i="16"/>
  <c r="AN738" i="16"/>
  <c r="BD736" i="16"/>
  <c r="BT734" i="16"/>
  <c r="AN734" i="16"/>
  <c r="BD732" i="16"/>
  <c r="BT730" i="16"/>
  <c r="AN730" i="16"/>
  <c r="BD728" i="16"/>
  <c r="BT726" i="16"/>
  <c r="AN726" i="16"/>
  <c r="BT724" i="16"/>
  <c r="AN724" i="16"/>
  <c r="BT722" i="16"/>
  <c r="AN722" i="16"/>
  <c r="BT720" i="16"/>
  <c r="AN720" i="16"/>
  <c r="BT718" i="16"/>
  <c r="AN718" i="16"/>
  <c r="BT716" i="16"/>
  <c r="AN716" i="16"/>
  <c r="BT714" i="16"/>
  <c r="AN714" i="16"/>
  <c r="BT712" i="16"/>
  <c r="AN712" i="16"/>
  <c r="BT710" i="16"/>
  <c r="AN710" i="16"/>
  <c r="BT708" i="16"/>
  <c r="AN708" i="16"/>
  <c r="BT706" i="16"/>
  <c r="AN706" i="16"/>
  <c r="BT704" i="16"/>
  <c r="AN704" i="16"/>
  <c r="BT702" i="16"/>
  <c r="AN702" i="16"/>
  <c r="BT700" i="16"/>
  <c r="AN700" i="16"/>
  <c r="BT698" i="16"/>
  <c r="AN698" i="16"/>
  <c r="BT696" i="16"/>
  <c r="AN696" i="16"/>
  <c r="BT694" i="16"/>
  <c r="AN694" i="16"/>
  <c r="BT692" i="16"/>
  <c r="AN692" i="16"/>
  <c r="BT690" i="16"/>
  <c r="AN690" i="16"/>
  <c r="BT688" i="16"/>
  <c r="AN688" i="16"/>
  <c r="BT686" i="16"/>
  <c r="AN686" i="16"/>
  <c r="BT684" i="16"/>
  <c r="AN684" i="16"/>
  <c r="BT682" i="16"/>
  <c r="AN682" i="16"/>
  <c r="BT680" i="16"/>
  <c r="AN680" i="16"/>
  <c r="BT678" i="16"/>
  <c r="AN678" i="16"/>
  <c r="BT676" i="16"/>
  <c r="AN676" i="16"/>
  <c r="BT674" i="16"/>
  <c r="AN674" i="16"/>
  <c r="BT672" i="16"/>
  <c r="AN672" i="16"/>
  <c r="BT670" i="16"/>
  <c r="AN670" i="16"/>
  <c r="BT668" i="16"/>
  <c r="AN668" i="16"/>
  <c r="BT666" i="16"/>
  <c r="AN666" i="16"/>
  <c r="BT664" i="16"/>
  <c r="AN664" i="16"/>
  <c r="BT662" i="16"/>
  <c r="AN662" i="16"/>
  <c r="BT660" i="16"/>
  <c r="AN660" i="16"/>
  <c r="BD658" i="16"/>
  <c r="BD656" i="16"/>
  <c r="BD654" i="16"/>
  <c r="BD652" i="16"/>
  <c r="BD650" i="16"/>
  <c r="BD648" i="16"/>
  <c r="BD646" i="16"/>
  <c r="BD644" i="16"/>
  <c r="BD642" i="16"/>
  <c r="BD640" i="16"/>
  <c r="BD638" i="16"/>
  <c r="BD636" i="16"/>
  <c r="BD634" i="16"/>
  <c r="BD632" i="16"/>
  <c r="BD630" i="16"/>
  <c r="BD628" i="16"/>
  <c r="BD626" i="16"/>
  <c r="BD624" i="16"/>
  <c r="BD622" i="16"/>
  <c r="BD620" i="16"/>
  <c r="BD618" i="16"/>
  <c r="BD616" i="16"/>
  <c r="BD614" i="16"/>
  <c r="AN614" i="16"/>
  <c r="BT612" i="16"/>
  <c r="AN612" i="16"/>
  <c r="BT610" i="16"/>
  <c r="AN610" i="16"/>
  <c r="BT608" i="16"/>
  <c r="AN608" i="16"/>
  <c r="BT606" i="16"/>
  <c r="AN606" i="16"/>
  <c r="BT604" i="16"/>
  <c r="AN604" i="16"/>
  <c r="BT602" i="16"/>
  <c r="AN602" i="16"/>
  <c r="BT600" i="16"/>
  <c r="AN600" i="16"/>
  <c r="BT598" i="16"/>
  <c r="AN598" i="16"/>
  <c r="BT596" i="16"/>
  <c r="AN596" i="16"/>
  <c r="BT594" i="16"/>
  <c r="AN594" i="16"/>
  <c r="BT592" i="16"/>
  <c r="AN592" i="16"/>
  <c r="BT590" i="16"/>
  <c r="AN590" i="16"/>
  <c r="BT588" i="16"/>
  <c r="AN588" i="16"/>
  <c r="BT586" i="16"/>
  <c r="AN586" i="16"/>
  <c r="BT584" i="16"/>
  <c r="AN584" i="16"/>
  <c r="BT582" i="16"/>
  <c r="AN582" i="16"/>
  <c r="BT580" i="16"/>
  <c r="AN580" i="16"/>
  <c r="BT578" i="16"/>
  <c r="AN578" i="16"/>
  <c r="BT576" i="16"/>
  <c r="AN576" i="16"/>
  <c r="BT574" i="16"/>
  <c r="AN574" i="16"/>
  <c r="BT572" i="16"/>
  <c r="AN572" i="16"/>
  <c r="BT570" i="16"/>
  <c r="AN570" i="16"/>
  <c r="BT568" i="16"/>
  <c r="AN568" i="16"/>
  <c r="BT566" i="16"/>
  <c r="AN566" i="16"/>
  <c r="BT564" i="16"/>
  <c r="AN564" i="16"/>
  <c r="BT562" i="16"/>
  <c r="AN562" i="16"/>
  <c r="BT560" i="16"/>
  <c r="AN560" i="16"/>
  <c r="BT558" i="16"/>
  <c r="AN558" i="16"/>
  <c r="BT556" i="16"/>
  <c r="AN556" i="16"/>
  <c r="BT554" i="16"/>
  <c r="AN554" i="16"/>
  <c r="BT552" i="16"/>
  <c r="AN552" i="16"/>
  <c r="BT550" i="16"/>
  <c r="AN550" i="16"/>
  <c r="BT548" i="16"/>
  <c r="AN548" i="16"/>
  <c r="BD546" i="16"/>
  <c r="AN544" i="16"/>
  <c r="BT544" i="16"/>
  <c r="BT542" i="16"/>
  <c r="AN542" i="16"/>
  <c r="BD540" i="16"/>
  <c r="BT538" i="16"/>
  <c r="AN538" i="16"/>
  <c r="AN536" i="16"/>
  <c r="BT536" i="16"/>
  <c r="BT534" i="16"/>
  <c r="AN534" i="16"/>
  <c r="BD532" i="16"/>
  <c r="BT530" i="16"/>
  <c r="AN530" i="16"/>
  <c r="BD528" i="16"/>
  <c r="BT526" i="16"/>
  <c r="AN526" i="16"/>
  <c r="BD524" i="16"/>
  <c r="BT522" i="16"/>
  <c r="AN522" i="16"/>
  <c r="BD520" i="16"/>
  <c r="BT518" i="16"/>
  <c r="AN518" i="16"/>
  <c r="BD516" i="16"/>
  <c r="BT514" i="16"/>
  <c r="AN514" i="16"/>
  <c r="BD512" i="16"/>
  <c r="BT510" i="16"/>
  <c r="AN510" i="16"/>
  <c r="BD508" i="16"/>
  <c r="BT506" i="16"/>
  <c r="AN506" i="16"/>
  <c r="BD504" i="16"/>
  <c r="BT476" i="16"/>
  <c r="AN476" i="16"/>
  <c r="BD474" i="16"/>
  <c r="BT472" i="16"/>
  <c r="AN472" i="16"/>
  <c r="BD470" i="16"/>
  <c r="BT468" i="16"/>
  <c r="AN468" i="16"/>
  <c r="BD466" i="16"/>
  <c r="BT464" i="16"/>
  <c r="AN464" i="16"/>
  <c r="BD462" i="16"/>
  <c r="BD460" i="16"/>
  <c r="AN460" i="16"/>
  <c r="BD458" i="16"/>
  <c r="BD456" i="16"/>
  <c r="BD454" i="16"/>
  <c r="BT452" i="16"/>
  <c r="AN452" i="16"/>
  <c r="BD450" i="16"/>
  <c r="BD448" i="16"/>
  <c r="BD446" i="16"/>
  <c r="BT444" i="16"/>
  <c r="AN444" i="16"/>
  <c r="BD442" i="16"/>
  <c r="BT440" i="16"/>
  <c r="AN440" i="16"/>
  <c r="BD438" i="16"/>
  <c r="BT436" i="16"/>
  <c r="AN436" i="16"/>
  <c r="BD434" i="16"/>
  <c r="BT432" i="16"/>
  <c r="AN432" i="16"/>
  <c r="BD430" i="16"/>
  <c r="BT428" i="16"/>
  <c r="AN428" i="16"/>
  <c r="BD426" i="16"/>
  <c r="BT424" i="16"/>
  <c r="AN424" i="16"/>
  <c r="BD422" i="16"/>
  <c r="BT420" i="16"/>
  <c r="AN420" i="16"/>
  <c r="BD418" i="16"/>
  <c r="BT416" i="16"/>
  <c r="AN416" i="16"/>
  <c r="BD414" i="16"/>
  <c r="BT412" i="16"/>
  <c r="AN412" i="16"/>
  <c r="BD410" i="16"/>
  <c r="BT408" i="16"/>
  <c r="AN408" i="16"/>
  <c r="BD406" i="16"/>
  <c r="BT404" i="16"/>
  <c r="AN404" i="16"/>
  <c r="BT402" i="16"/>
  <c r="AN402" i="16"/>
  <c r="BT400" i="16"/>
  <c r="AN400" i="16"/>
  <c r="BD398" i="16"/>
  <c r="BT396" i="16"/>
  <c r="AN396" i="16"/>
  <c r="BT394" i="16"/>
  <c r="AN394" i="16"/>
  <c r="BT392" i="16"/>
  <c r="AN392" i="16"/>
  <c r="BD390" i="16"/>
  <c r="BT388" i="16"/>
  <c r="AN388" i="16"/>
  <c r="BT386" i="16"/>
  <c r="AN386" i="16"/>
  <c r="BT384" i="16"/>
  <c r="AN384" i="16"/>
  <c r="BD382" i="16"/>
  <c r="BT380" i="16"/>
  <c r="AN380" i="16"/>
  <c r="BT378" i="16"/>
  <c r="AN378" i="16"/>
  <c r="BT376" i="16"/>
  <c r="AN376" i="16"/>
  <c r="BT374" i="16"/>
  <c r="BT372" i="16"/>
  <c r="AN372" i="16"/>
  <c r="BD370" i="16"/>
  <c r="BT368" i="16"/>
  <c r="AN368" i="16"/>
  <c r="BD366" i="16"/>
  <c r="BT364" i="16"/>
  <c r="AN364" i="16"/>
  <c r="BD362" i="16"/>
  <c r="BT360" i="16"/>
  <c r="AN360" i="16"/>
  <c r="BD358" i="16"/>
  <c r="BT356" i="16"/>
  <c r="AN356" i="16"/>
  <c r="BD354" i="16"/>
  <c r="BT352" i="16"/>
  <c r="AN352" i="16"/>
  <c r="BD350" i="16"/>
  <c r="BT348" i="16"/>
  <c r="AN348" i="16"/>
  <c r="BD346" i="16"/>
  <c r="BT344" i="16"/>
  <c r="AN344" i="16"/>
  <c r="BD342" i="16"/>
  <c r="BT340" i="16"/>
  <c r="AN340" i="16"/>
  <c r="BD338" i="16"/>
  <c r="BT336" i="16"/>
  <c r="AN336" i="16"/>
  <c r="BD334" i="16"/>
  <c r="BT332" i="16"/>
  <c r="AN332" i="16"/>
  <c r="BT330" i="16"/>
  <c r="BT328" i="16"/>
  <c r="AN328" i="16"/>
  <c r="BD326" i="16"/>
  <c r="BT324" i="16"/>
  <c r="AN324" i="16"/>
  <c r="BD322" i="16"/>
  <c r="BT320" i="16"/>
  <c r="AN320" i="16"/>
  <c r="BD318" i="16"/>
  <c r="BT316" i="16"/>
  <c r="AN316" i="16"/>
  <c r="BD314" i="16"/>
  <c r="BD312" i="16"/>
  <c r="AN312" i="16"/>
  <c r="BD310" i="16"/>
  <c r="BT308" i="16"/>
  <c r="AN308" i="16"/>
  <c r="BD306" i="16"/>
  <c r="BT304" i="16"/>
  <c r="AN304" i="16"/>
  <c r="BD302" i="16"/>
  <c r="BT300" i="16"/>
  <c r="AN300" i="16"/>
  <c r="BD298" i="16"/>
  <c r="BT296" i="16"/>
  <c r="AN296" i="16"/>
  <c r="BD294" i="16"/>
  <c r="BT292" i="16"/>
  <c r="AN292" i="16"/>
  <c r="BD290" i="16"/>
  <c r="BT288" i="16"/>
  <c r="AN288" i="16"/>
  <c r="BD286" i="16"/>
  <c r="BT284" i="16"/>
  <c r="AN284" i="16"/>
  <c r="BD282" i="16"/>
  <c r="BT280" i="16"/>
  <c r="AN280" i="16"/>
  <c r="BD278" i="16"/>
  <c r="BT276" i="16"/>
  <c r="AN276" i="16"/>
  <c r="BD274" i="16"/>
  <c r="BT272" i="16"/>
  <c r="AN272" i="16"/>
  <c r="BD270" i="16"/>
  <c r="BT268" i="16"/>
  <c r="AN268" i="16"/>
  <c r="BD266" i="16"/>
  <c r="BT264" i="16"/>
  <c r="AN264" i="16"/>
  <c r="BD262" i="16"/>
  <c r="BT260" i="16"/>
  <c r="AN260" i="16"/>
  <c r="BD258" i="16"/>
  <c r="BT256" i="16"/>
  <c r="AN256" i="16"/>
  <c r="AN254" i="16"/>
  <c r="BD252" i="16"/>
  <c r="BD250" i="16"/>
  <c r="BT248" i="16"/>
  <c r="AN248" i="16"/>
  <c r="BD246" i="16"/>
  <c r="BT244" i="16"/>
  <c r="AN244" i="16"/>
  <c r="BD242" i="16"/>
  <c r="BD240" i="16"/>
  <c r="BT238" i="16"/>
  <c r="AN238" i="16"/>
  <c r="BT236" i="16"/>
  <c r="AN236" i="16"/>
  <c r="BD234" i="16"/>
  <c r="BD232" i="16"/>
  <c r="BD230" i="16"/>
  <c r="BT228" i="16"/>
  <c r="AN228" i="16"/>
  <c r="BD226" i="16"/>
  <c r="BT224" i="16"/>
  <c r="AN224" i="16"/>
  <c r="BD182" i="16"/>
  <c r="BT176" i="16"/>
  <c r="AN176" i="16"/>
  <c r="BD174" i="16"/>
  <c r="BT168" i="16"/>
  <c r="AN168" i="16"/>
  <c r="BD166" i="16"/>
  <c r="BT160" i="16"/>
  <c r="AN160" i="16"/>
  <c r="BD158" i="16"/>
  <c r="BT152" i="16"/>
  <c r="AN152" i="16"/>
  <c r="BD150" i="16"/>
  <c r="BD144" i="16"/>
  <c r="AN144" i="16"/>
  <c r="BD142" i="16"/>
  <c r="BD136" i="16"/>
  <c r="AN136" i="16"/>
  <c r="BD134" i="16"/>
  <c r="BD128" i="16"/>
  <c r="AN128" i="16"/>
  <c r="BD126" i="16"/>
  <c r="BT120" i="16"/>
  <c r="AN120" i="16"/>
  <c r="BD118" i="16"/>
  <c r="BT112" i="16"/>
  <c r="AN112" i="16"/>
  <c r="BD110" i="16"/>
  <c r="BT104" i="16"/>
  <c r="AN104" i="16"/>
  <c r="BD102" i="16"/>
  <c r="BD96" i="16"/>
  <c r="BT92" i="16"/>
  <c r="AN92" i="16"/>
  <c r="BT90" i="16"/>
  <c r="AN90" i="16"/>
  <c r="BT84" i="16"/>
  <c r="AN84" i="16"/>
  <c r="BD82" i="16"/>
  <c r="BT76" i="16"/>
  <c r="AN76" i="16"/>
  <c r="BD74" i="16"/>
  <c r="BD68" i="16"/>
  <c r="BD66" i="16"/>
  <c r="BD60" i="16"/>
  <c r="BD58" i="16"/>
  <c r="AN52" i="16"/>
  <c r="BT50" i="16"/>
  <c r="AN50" i="16"/>
  <c r="BT48" i="16"/>
  <c r="AN48" i="16"/>
  <c r="BT44" i="16"/>
  <c r="AN44" i="16"/>
  <c r="BD42" i="16"/>
  <c r="BT36" i="16"/>
  <c r="AN36" i="16"/>
  <c r="BT34" i="16"/>
  <c r="BD30" i="16"/>
  <c r="AN30" i="16"/>
  <c r="BT24" i="16"/>
  <c r="BT22" i="16"/>
  <c r="AN22" i="16"/>
  <c r="BD16" i="16"/>
  <c r="AN14" i="16"/>
  <c r="BT833" i="16"/>
  <c r="AS833" i="16"/>
  <c r="AN833" i="16"/>
  <c r="BT475" i="16"/>
  <c r="AN475" i="16"/>
  <c r="BT473" i="16"/>
  <c r="AN473" i="16"/>
  <c r="BT471" i="16"/>
  <c r="AN471" i="16"/>
  <c r="BT469" i="16"/>
  <c r="AN469" i="16"/>
  <c r="BT467" i="16"/>
  <c r="AN467" i="16"/>
  <c r="BT465" i="16"/>
  <c r="AN465" i="16"/>
  <c r="AN463" i="16"/>
  <c r="BT463" i="16"/>
  <c r="BD461" i="16"/>
  <c r="AN459" i="16"/>
  <c r="BT459" i="16"/>
  <c r="BD457" i="16"/>
  <c r="BT455" i="16"/>
  <c r="AN455" i="16"/>
  <c r="BT453" i="16"/>
  <c r="AN453" i="16"/>
  <c r="BD451" i="16"/>
  <c r="BD449" i="16"/>
  <c r="BT447" i="16"/>
  <c r="AN447" i="16"/>
  <c r="BT445" i="16"/>
  <c r="AN445" i="16"/>
  <c r="BD443" i="16"/>
  <c r="BD441" i="16"/>
  <c r="BD439" i="16"/>
  <c r="BD437" i="16"/>
  <c r="BD435" i="16"/>
  <c r="BD433" i="16"/>
  <c r="BD431" i="16"/>
  <c r="BD429" i="16"/>
  <c r="BD427" i="16"/>
  <c r="BD425" i="16"/>
  <c r="BD423" i="16"/>
  <c r="BD421" i="16"/>
  <c r="BD419" i="16"/>
  <c r="BD417" i="16"/>
  <c r="BT229" i="16"/>
  <c r="AN229" i="16"/>
  <c r="BD227" i="16"/>
  <c r="BD225" i="16"/>
  <c r="BD223" i="16"/>
  <c r="AN179" i="16"/>
  <c r="BD179" i="16"/>
  <c r="BT171" i="16"/>
  <c r="BT163" i="16"/>
  <c r="AN163" i="16"/>
  <c r="BD155" i="16"/>
  <c r="BT147" i="16"/>
  <c r="AN147" i="16"/>
  <c r="BD139" i="16"/>
  <c r="AN131" i="16"/>
  <c r="BT131" i="16"/>
  <c r="BT125" i="16"/>
  <c r="AN125" i="16"/>
  <c r="BT123" i="16"/>
  <c r="AN123" i="16"/>
  <c r="BT115" i="16"/>
  <c r="AN115" i="16"/>
  <c r="BT109" i="16"/>
  <c r="AN109" i="16"/>
  <c r="BT107" i="16"/>
  <c r="AN107" i="16"/>
  <c r="BD99" i="16"/>
  <c r="BD87" i="16"/>
  <c r="BT79" i="16"/>
  <c r="AN79" i="16"/>
  <c r="BD71" i="16"/>
  <c r="BT63" i="16"/>
  <c r="AN63" i="16"/>
  <c r="BD55" i="16"/>
  <c r="BT47" i="16"/>
  <c r="AN47" i="16"/>
  <c r="BD39" i="16"/>
  <c r="AN33" i="16"/>
  <c r="BD33" i="16"/>
  <c r="BT31" i="16"/>
  <c r="AN31" i="16"/>
  <c r="AN23" i="16"/>
  <c r="BD23" i="16"/>
  <c r="AN17" i="16"/>
  <c r="BT17" i="16"/>
  <c r="BT15" i="16"/>
  <c r="AN15" i="16"/>
  <c r="BD502" i="16"/>
  <c r="BT500" i="16"/>
  <c r="AN500" i="16"/>
  <c r="BD498" i="16"/>
  <c r="BT496" i="16"/>
  <c r="AN496" i="16"/>
  <c r="BD494" i="16"/>
  <c r="BT492" i="16"/>
  <c r="AN492" i="16"/>
  <c r="BD490" i="16"/>
  <c r="BT488" i="16"/>
  <c r="AN488" i="16"/>
  <c r="BD486" i="16"/>
  <c r="BT484" i="16"/>
  <c r="AN484" i="16"/>
  <c r="BD482" i="16"/>
  <c r="BT480" i="16"/>
  <c r="AN480" i="16"/>
  <c r="BD478" i="16"/>
  <c r="BT222" i="16"/>
  <c r="AN222" i="16"/>
  <c r="BD220" i="16"/>
  <c r="BD218" i="16"/>
  <c r="AN218" i="16"/>
  <c r="BT216" i="16"/>
  <c r="BT214" i="16"/>
  <c r="AN214" i="16"/>
  <c r="BD212" i="16"/>
  <c r="AN210" i="16"/>
  <c r="BD210" i="16"/>
  <c r="AN208" i="16"/>
  <c r="BT206" i="16"/>
  <c r="AN206" i="16"/>
  <c r="BD204" i="16"/>
  <c r="BT202" i="16"/>
  <c r="AN202" i="16"/>
  <c r="BT200" i="16"/>
  <c r="AN200" i="16"/>
  <c r="AN198" i="16"/>
  <c r="BD196" i="16"/>
  <c r="BT194" i="16"/>
  <c r="AN194" i="16"/>
  <c r="BD192" i="16"/>
  <c r="BT190" i="16"/>
  <c r="AN190" i="16"/>
  <c r="BD188" i="16"/>
  <c r="BT186" i="16"/>
  <c r="AN186" i="16"/>
  <c r="BD184" i="16"/>
  <c r="BT180" i="16"/>
  <c r="AN180" i="16"/>
  <c r="BD178" i="16"/>
  <c r="BT172" i="16"/>
  <c r="AN172" i="16"/>
  <c r="BD170" i="16"/>
  <c r="BT164" i="16"/>
  <c r="AN164" i="16"/>
  <c r="BD162" i="16"/>
  <c r="BT156" i="16"/>
  <c r="AN156" i="16"/>
  <c r="BD154" i="16"/>
  <c r="BT148" i="16"/>
  <c r="AN148" i="16"/>
  <c r="BD146" i="16"/>
  <c r="BD140" i="16"/>
  <c r="AN140" i="16"/>
  <c r="BD138" i="16"/>
  <c r="BD132" i="16"/>
  <c r="AN132" i="16"/>
  <c r="BD130" i="16"/>
  <c r="AN124" i="16"/>
  <c r="BD124" i="16"/>
  <c r="BD122" i="16"/>
  <c r="BT116" i="16"/>
  <c r="AN116" i="16"/>
  <c r="BD114" i="16"/>
  <c r="BT108" i="16"/>
  <c r="AN108" i="16"/>
  <c r="BD106" i="16"/>
  <c r="BT100" i="16"/>
  <c r="AN100" i="16"/>
  <c r="BD98" i="16"/>
  <c r="BT94" i="16"/>
  <c r="AN94" i="16"/>
  <c r="BD88" i="16"/>
  <c r="BD86" i="16"/>
  <c r="BT80" i="16"/>
  <c r="AN80" i="16"/>
  <c r="BD78" i="16"/>
  <c r="BD72" i="16"/>
  <c r="BD70" i="16"/>
  <c r="BD64" i="16"/>
  <c r="BD62" i="16"/>
  <c r="BD56" i="16"/>
  <c r="BT54" i="16"/>
  <c r="AN54" i="16"/>
  <c r="BD46" i="16"/>
  <c r="BT40" i="16"/>
  <c r="AN40" i="16"/>
  <c r="BD38" i="16"/>
  <c r="BT32" i="16"/>
  <c r="AN32" i="16"/>
  <c r="BD28" i="16"/>
  <c r="BD26" i="16"/>
  <c r="AN26" i="16"/>
  <c r="BD20" i="16"/>
  <c r="BT18" i="16"/>
  <c r="AN18" i="16"/>
  <c r="BT831" i="16"/>
  <c r="AN831" i="16"/>
  <c r="BT829" i="16"/>
  <c r="AN829" i="16"/>
  <c r="BT827" i="16"/>
  <c r="AN827" i="16"/>
  <c r="BT825" i="16"/>
  <c r="AN825" i="16"/>
  <c r="BT823" i="16"/>
  <c r="AN823" i="16"/>
  <c r="BT821" i="16"/>
  <c r="AN821" i="16"/>
  <c r="BT819" i="16"/>
  <c r="AN819" i="16"/>
  <c r="BT817" i="16"/>
  <c r="AN817" i="16"/>
  <c r="BT815" i="16"/>
  <c r="AN815" i="16"/>
  <c r="BT813" i="16"/>
  <c r="AN813" i="16"/>
  <c r="BT811" i="16"/>
  <c r="AN811" i="16"/>
  <c r="BT809" i="16"/>
  <c r="AN809" i="16"/>
  <c r="BT807" i="16"/>
  <c r="AN807" i="16"/>
  <c r="BT805" i="16"/>
  <c r="AN805" i="16"/>
  <c r="BT803" i="16"/>
  <c r="AN803" i="16"/>
  <c r="BT801" i="16"/>
  <c r="AN801" i="16"/>
  <c r="BT799" i="16"/>
  <c r="AN799" i="16"/>
  <c r="BT797" i="16"/>
  <c r="AN797" i="16"/>
  <c r="BT795" i="16"/>
  <c r="AN795" i="16"/>
  <c r="BT793" i="16"/>
  <c r="AN793" i="16"/>
  <c r="BT791" i="16"/>
  <c r="AN791" i="16"/>
  <c r="BT789" i="16"/>
  <c r="AN789" i="16"/>
  <c r="BT787" i="16"/>
  <c r="AN787" i="16"/>
  <c r="BT785" i="16"/>
  <c r="AN785" i="16"/>
  <c r="BT783" i="16"/>
  <c r="AN783" i="16"/>
  <c r="BT781" i="16"/>
  <c r="AN781" i="16"/>
  <c r="BT779" i="16"/>
  <c r="AN779" i="16"/>
  <c r="BT777" i="16"/>
  <c r="AN777" i="16"/>
  <c r="BT775" i="16"/>
  <c r="AN775" i="16"/>
  <c r="BT773" i="16"/>
  <c r="AN773" i="16"/>
  <c r="BT771" i="16"/>
  <c r="AN771" i="16"/>
  <c r="BT769" i="16"/>
  <c r="AN769" i="16"/>
  <c r="BT767" i="16"/>
  <c r="AN767" i="16"/>
  <c r="BT765" i="16"/>
  <c r="AN765" i="16"/>
  <c r="BT763" i="16"/>
  <c r="AN763" i="16"/>
  <c r="BT761" i="16"/>
  <c r="AN761" i="16"/>
  <c r="BT759" i="16"/>
  <c r="AN759" i="16"/>
  <c r="BT757" i="16"/>
  <c r="AN757" i="16"/>
  <c r="BT755" i="16"/>
  <c r="AN755" i="16"/>
  <c r="BT753" i="16"/>
  <c r="AN753" i="16"/>
  <c r="BT751" i="16"/>
  <c r="AN751" i="16"/>
  <c r="BT749" i="16"/>
  <c r="AN749" i="16"/>
  <c r="BT747" i="16"/>
  <c r="AN747" i="16"/>
  <c r="BT745" i="16"/>
  <c r="AN745" i="16"/>
  <c r="BT743" i="16"/>
  <c r="AN743" i="16"/>
  <c r="BT741" i="16"/>
  <c r="AN741" i="16"/>
  <c r="BT739" i="16"/>
  <c r="AN739" i="16"/>
  <c r="BT737" i="16"/>
  <c r="AN737" i="16"/>
  <c r="BT735" i="16"/>
  <c r="AN735" i="16"/>
  <c r="BT733" i="16"/>
  <c r="AN733" i="16"/>
  <c r="BT731" i="16"/>
  <c r="AN731" i="16"/>
  <c r="BT729" i="16"/>
  <c r="AN729" i="16"/>
  <c r="BT727" i="16"/>
  <c r="AN727" i="16"/>
  <c r="BT725" i="16"/>
  <c r="AN725" i="16"/>
  <c r="BT723" i="16"/>
  <c r="BT721" i="16"/>
  <c r="AN721" i="16"/>
  <c r="BT719" i="16"/>
  <c r="BT717" i="16"/>
  <c r="AN717" i="16"/>
  <c r="BT715" i="16"/>
  <c r="BT713" i="16"/>
  <c r="AN713" i="16"/>
  <c r="BT711" i="16"/>
  <c r="BT709" i="16"/>
  <c r="AN709" i="16"/>
  <c r="BT707" i="16"/>
  <c r="BT705" i="16"/>
  <c r="AN705" i="16"/>
  <c r="BT703" i="16"/>
  <c r="BT701" i="16"/>
  <c r="AN701" i="16"/>
  <c r="BT699" i="16"/>
  <c r="BT697" i="16"/>
  <c r="AN697" i="16"/>
  <c r="BD695" i="16"/>
  <c r="BT693" i="16"/>
  <c r="AN693" i="16"/>
  <c r="BD691" i="16"/>
  <c r="BT689" i="16"/>
  <c r="AN689" i="16"/>
  <c r="BD687" i="16"/>
  <c r="BT685" i="16"/>
  <c r="AN685" i="16"/>
  <c r="BD683" i="16"/>
  <c r="BT681" i="16"/>
  <c r="AN681" i="16"/>
  <c r="BD679" i="16"/>
  <c r="BT677" i="16"/>
  <c r="AN677" i="16"/>
  <c r="BD675" i="16"/>
  <c r="BT673" i="16"/>
  <c r="AN673" i="16"/>
  <c r="BD671" i="16"/>
  <c r="BT669" i="16"/>
  <c r="AN669" i="16"/>
  <c r="BD667" i="16"/>
  <c r="BT665" i="16"/>
  <c r="AN665" i="16"/>
  <c r="BD663" i="16"/>
  <c r="BT661" i="16"/>
  <c r="AN661" i="16"/>
  <c r="BD659" i="16"/>
  <c r="BT657" i="16"/>
  <c r="AN657" i="16"/>
  <c r="BD655" i="16"/>
  <c r="BD653" i="16"/>
  <c r="BD651" i="16"/>
  <c r="BT649" i="16"/>
  <c r="AN649" i="16"/>
  <c r="BD647" i="16"/>
  <c r="BD645" i="16"/>
  <c r="BD643" i="16"/>
  <c r="BT641" i="16"/>
  <c r="AN641" i="16"/>
  <c r="BD639" i="16"/>
  <c r="BD637" i="16"/>
  <c r="BD635" i="16"/>
  <c r="BT633" i="16"/>
  <c r="AN633" i="16"/>
  <c r="BD631" i="16"/>
  <c r="BD629" i="16"/>
  <c r="BD627" i="16"/>
  <c r="BT625" i="16"/>
  <c r="AN625" i="16"/>
  <c r="BD623" i="16"/>
  <c r="BD621" i="16"/>
  <c r="BD619" i="16"/>
  <c r="BT617" i="16"/>
  <c r="AN617" i="16"/>
  <c r="BD615" i="16"/>
  <c r="BT613" i="16"/>
  <c r="AN613" i="16"/>
  <c r="BD611" i="16"/>
  <c r="BT609" i="16"/>
  <c r="AN609" i="16"/>
  <c r="BD607" i="16"/>
  <c r="BT605" i="16"/>
  <c r="AN605" i="16"/>
  <c r="BD603" i="16"/>
  <c r="BT601" i="16"/>
  <c r="AN601" i="16"/>
  <c r="BD599" i="16"/>
  <c r="BT597" i="16"/>
  <c r="AN597" i="16"/>
  <c r="BD595" i="16"/>
  <c r="BT593" i="16"/>
  <c r="AN593" i="16"/>
  <c r="BD591" i="16"/>
  <c r="BT589" i="16"/>
  <c r="AN589" i="16"/>
  <c r="BD587" i="16"/>
  <c r="BT585" i="16"/>
  <c r="AN585" i="16"/>
  <c r="BD583" i="16"/>
  <c r="BT581" i="16"/>
  <c r="AN581" i="16"/>
  <c r="BD579" i="16"/>
  <c r="BT577" i="16"/>
  <c r="AN577" i="16"/>
  <c r="BD575" i="16"/>
  <c r="BT573" i="16"/>
  <c r="AN573" i="16"/>
  <c r="BD571" i="16"/>
  <c r="BT569" i="16"/>
  <c r="AN569" i="16"/>
  <c r="BD567" i="16"/>
  <c r="BT565" i="16"/>
  <c r="AN565" i="16"/>
  <c r="BD563" i="16"/>
  <c r="BT561" i="16"/>
  <c r="AN561" i="16"/>
  <c r="BD559" i="16"/>
  <c r="BT557" i="16"/>
  <c r="AN557" i="16"/>
  <c r="BD555" i="16"/>
  <c r="BT553" i="16"/>
  <c r="AN553" i="16"/>
  <c r="BD551" i="16"/>
  <c r="BT549" i="16"/>
  <c r="AN549" i="16"/>
  <c r="BD547" i="16"/>
  <c r="BT545" i="16"/>
  <c r="AN545" i="16"/>
  <c r="BD543" i="16"/>
  <c r="BD541" i="16"/>
  <c r="BT539" i="16"/>
  <c r="AN539" i="16"/>
  <c r="BT537" i="16"/>
  <c r="AN537" i="16"/>
  <c r="BD535" i="16"/>
  <c r="BD533" i="16"/>
  <c r="BD531" i="16"/>
  <c r="BD529" i="16"/>
  <c r="BD527" i="16"/>
  <c r="BD525" i="16"/>
  <c r="BD523" i="16"/>
  <c r="BD521" i="16"/>
  <c r="BD519" i="16"/>
  <c r="BD517" i="16"/>
  <c r="BD515" i="16"/>
  <c r="BD513" i="16"/>
  <c r="BD511" i="16"/>
  <c r="BD509" i="16"/>
  <c r="BD507" i="16"/>
  <c r="BD505" i="16"/>
  <c r="BD503" i="16"/>
  <c r="BD501" i="16"/>
  <c r="BD499" i="16"/>
  <c r="BD497" i="16"/>
  <c r="BD495" i="16"/>
  <c r="BD493" i="16"/>
  <c r="BD491" i="16"/>
  <c r="BD489" i="16"/>
  <c r="BD487" i="16"/>
  <c r="BD485" i="16"/>
  <c r="BD483" i="16"/>
  <c r="BD481" i="16"/>
  <c r="BD479" i="16"/>
  <c r="BD477" i="16"/>
  <c r="BT415" i="16"/>
  <c r="AN415" i="16"/>
  <c r="BT413" i="16"/>
  <c r="AN413" i="16"/>
  <c r="BT411" i="16"/>
  <c r="AN411" i="16"/>
  <c r="BT409" i="16"/>
  <c r="AN409" i="16"/>
  <c r="BT407" i="16"/>
  <c r="AN407" i="16"/>
  <c r="BT405" i="16"/>
  <c r="AN405" i="16"/>
  <c r="BT403" i="16"/>
  <c r="AN403" i="16"/>
  <c r="BT401" i="16"/>
  <c r="AN401" i="16"/>
  <c r="BT399" i="16"/>
  <c r="AN399" i="16"/>
  <c r="BT397" i="16"/>
  <c r="AN397" i="16"/>
  <c r="BT395" i="16"/>
  <c r="AN395" i="16"/>
  <c r="BT393" i="16"/>
  <c r="AN393" i="16"/>
  <c r="BT391" i="16"/>
  <c r="AN391" i="16"/>
  <c r="BT389" i="16"/>
  <c r="AN389" i="16"/>
  <c r="BT387" i="16"/>
  <c r="AN387" i="16"/>
  <c r="BT385" i="16"/>
  <c r="AN385" i="16"/>
  <c r="BT383" i="16"/>
  <c r="AN383" i="16"/>
  <c r="BT381" i="16"/>
  <c r="AN381" i="16"/>
  <c r="BT379" i="16"/>
  <c r="AN379" i="16"/>
  <c r="BT377" i="16"/>
  <c r="AN377" i="16"/>
  <c r="BT375" i="16"/>
  <c r="AN375" i="16"/>
  <c r="BT373" i="16"/>
  <c r="AN373" i="16"/>
  <c r="BT371" i="16"/>
  <c r="AN371" i="16"/>
  <c r="BT369" i="16"/>
  <c r="AN369" i="16"/>
  <c r="BT367" i="16"/>
  <c r="AN367" i="16"/>
  <c r="BT365" i="16"/>
  <c r="AN365" i="16"/>
  <c r="BT363" i="16"/>
  <c r="AN363" i="16"/>
  <c r="BT361" i="16"/>
  <c r="AN361" i="16"/>
  <c r="BT359" i="16"/>
  <c r="AN359" i="16"/>
  <c r="BT357" i="16"/>
  <c r="AN357" i="16"/>
  <c r="BT355" i="16"/>
  <c r="AN355" i="16"/>
  <c r="BT353" i="16"/>
  <c r="AN353" i="16"/>
  <c r="BT351" i="16"/>
  <c r="AN351" i="16"/>
  <c r="BT349" i="16"/>
  <c r="AN349" i="16"/>
  <c r="BT347" i="16"/>
  <c r="AN347" i="16"/>
  <c r="BT345" i="16"/>
  <c r="AN345" i="16"/>
  <c r="BT343" i="16"/>
  <c r="AN343" i="16"/>
  <c r="BT341" i="16"/>
  <c r="AN341" i="16"/>
  <c r="BT339" i="16"/>
  <c r="AN339" i="16"/>
  <c r="BT337" i="16"/>
  <c r="AN337" i="16"/>
  <c r="BT335" i="16"/>
  <c r="AN335" i="16"/>
  <c r="AN333" i="16"/>
  <c r="BT333" i="16"/>
  <c r="BD331" i="16"/>
  <c r="BD329" i="16"/>
  <c r="BD327" i="16"/>
  <c r="BD325" i="16"/>
  <c r="BD323" i="16"/>
  <c r="BD321" i="16"/>
  <c r="BD319" i="16"/>
  <c r="BD317" i="16"/>
  <c r="BD315" i="16"/>
  <c r="BT313" i="16"/>
  <c r="AN313" i="16"/>
  <c r="BD311" i="16"/>
  <c r="BT309" i="16"/>
  <c r="AN309" i="16"/>
  <c r="BT307" i="16"/>
  <c r="AN307" i="16"/>
  <c r="BT305" i="16"/>
  <c r="AN305" i="16"/>
  <c r="BT303" i="16"/>
  <c r="AN303" i="16"/>
  <c r="BT301" i="16"/>
  <c r="AN301" i="16"/>
  <c r="BT299" i="16"/>
  <c r="AN299" i="16"/>
  <c r="BT297" i="16"/>
  <c r="AN297" i="16"/>
  <c r="BT295" i="16"/>
  <c r="AN295" i="16"/>
  <c r="BT293" i="16"/>
  <c r="AN293" i="16"/>
  <c r="BT291" i="16"/>
  <c r="AN291" i="16"/>
  <c r="BT289" i="16"/>
  <c r="AN289" i="16"/>
  <c r="BT287" i="16"/>
  <c r="AN287" i="16"/>
  <c r="BT285" i="16"/>
  <c r="AN285" i="16"/>
  <c r="BT283" i="16"/>
  <c r="AN283" i="16"/>
  <c r="BT281" i="16"/>
  <c r="AN281" i="16"/>
  <c r="BT279" i="16"/>
  <c r="AN279" i="16"/>
  <c r="BT277" i="16"/>
  <c r="AN277" i="16"/>
  <c r="BT275" i="16"/>
  <c r="AN275" i="16"/>
  <c r="BT273" i="16"/>
  <c r="AN273" i="16"/>
  <c r="BT271" i="16"/>
  <c r="AN271" i="16"/>
  <c r="BT269" i="16"/>
  <c r="AN269" i="16"/>
  <c r="BT267" i="16"/>
  <c r="AN267" i="16"/>
  <c r="BD265" i="16"/>
  <c r="BT263" i="16"/>
  <c r="AN263" i="16"/>
  <c r="BD261" i="16"/>
  <c r="BT259" i="16"/>
  <c r="AN259" i="16"/>
  <c r="BD257" i="16"/>
  <c r="BT255" i="16"/>
  <c r="AN255" i="16"/>
  <c r="BT253" i="16"/>
  <c r="AN253" i="16"/>
  <c r="BD251" i="16"/>
  <c r="BD249" i="16"/>
  <c r="BT247" i="16"/>
  <c r="AN247" i="16"/>
  <c r="BD245" i="16"/>
  <c r="BT243" i="16"/>
  <c r="AN243" i="16"/>
  <c r="BD241" i="16"/>
  <c r="BD239" i="16"/>
  <c r="AN237" i="16"/>
  <c r="BD237" i="16"/>
  <c r="BT235" i="16"/>
  <c r="AN235" i="16"/>
  <c r="BT233" i="16"/>
  <c r="AN233" i="16"/>
  <c r="BD231" i="16"/>
  <c r="BT221" i="16"/>
  <c r="AN221" i="16"/>
  <c r="AN219" i="16"/>
  <c r="BT219" i="16"/>
  <c r="BD217" i="16"/>
  <c r="BT215" i="16"/>
  <c r="AN215" i="16"/>
  <c r="BD213" i="16"/>
  <c r="BD211" i="16"/>
  <c r="BT209" i="16"/>
  <c r="AN209" i="16"/>
  <c r="BT207" i="16"/>
  <c r="BD205" i="16"/>
  <c r="BT203" i="16"/>
  <c r="AN203" i="16"/>
  <c r="BT201" i="16"/>
  <c r="AN201" i="16"/>
  <c r="BD199" i="16"/>
  <c r="BT197" i="16"/>
  <c r="AN197" i="16"/>
  <c r="BT195" i="16"/>
  <c r="AN195" i="16"/>
  <c r="BT193" i="16"/>
  <c r="AN193" i="16"/>
  <c r="BD191" i="16"/>
  <c r="BD189" i="16"/>
  <c r="BT187" i="16"/>
  <c r="AN185" i="16"/>
  <c r="BD185" i="16"/>
  <c r="BT183" i="16"/>
  <c r="AN181" i="16"/>
  <c r="BD181" i="16"/>
  <c r="BT177" i="16"/>
  <c r="AN175" i="16"/>
  <c r="BD175" i="16"/>
  <c r="BD173" i="16"/>
  <c r="BT169" i="16"/>
  <c r="AN169" i="16"/>
  <c r="BT167" i="16"/>
  <c r="BD165" i="16"/>
  <c r="BT161" i="16"/>
  <c r="AN161" i="16"/>
  <c r="BT159" i="16"/>
  <c r="AN159" i="16"/>
  <c r="BT157" i="16"/>
  <c r="AN157" i="16"/>
  <c r="BD153" i="16"/>
  <c r="BD151" i="16"/>
  <c r="BD149" i="16"/>
  <c r="BD145" i="16"/>
  <c r="AN143" i="16"/>
  <c r="BT143" i="16"/>
  <c r="BD141" i="16"/>
  <c r="BT137" i="16"/>
  <c r="AN137" i="16"/>
  <c r="BD135" i="16"/>
  <c r="BT133" i="16"/>
  <c r="AN133" i="16"/>
  <c r="BD129" i="16"/>
  <c r="AN127" i="16"/>
  <c r="BD121" i="16"/>
  <c r="BD119" i="16"/>
  <c r="BD117" i="16"/>
  <c r="BT113" i="16"/>
  <c r="AN113" i="16"/>
  <c r="BT111" i="16"/>
  <c r="AN111" i="16"/>
  <c r="BT105" i="16"/>
  <c r="AN105" i="16"/>
  <c r="BT103" i="16"/>
  <c r="AN103" i="16"/>
  <c r="BT101" i="16"/>
  <c r="AN101" i="16"/>
  <c r="BD97" i="16"/>
  <c r="BT95" i="16"/>
  <c r="AN95" i="16"/>
  <c r="BD93" i="16"/>
  <c r="BT91" i="16"/>
  <c r="AN91" i="16"/>
  <c r="BD89" i="16"/>
  <c r="BT85" i="16"/>
  <c r="AN85" i="16"/>
  <c r="BD83" i="16"/>
  <c r="BT81" i="16"/>
  <c r="AN81" i="16"/>
  <c r="BD77" i="16"/>
  <c r="BT75" i="16"/>
  <c r="AN75" i="16"/>
  <c r="BD73" i="16"/>
  <c r="BT69" i="16"/>
  <c r="AN69" i="16"/>
  <c r="BD67" i="16"/>
  <c r="BT65" i="16"/>
  <c r="AN65" i="16"/>
  <c r="BD61" i="16"/>
  <c r="BT59" i="16"/>
  <c r="AN59" i="16"/>
  <c r="BD57" i="16"/>
  <c r="BD53" i="16"/>
  <c r="BD51" i="16"/>
  <c r="BT49" i="16"/>
  <c r="AN49" i="16"/>
  <c r="BD43" i="16"/>
  <c r="BT41" i="16"/>
  <c r="AN41" i="16"/>
  <c r="BD37" i="16"/>
  <c r="BD35" i="16"/>
  <c r="AE12" i="16"/>
  <c r="AE834" i="16" s="1"/>
  <c r="AC12" i="16"/>
  <c r="AC834" i="16" s="1"/>
  <c r="W12" i="16"/>
  <c r="W834" i="16" s="1"/>
  <c r="W1127" i="16" s="1"/>
  <c r="N12" i="16"/>
  <c r="N834" i="16" s="1"/>
  <c r="N1127" i="16" s="1"/>
  <c r="GG12" i="16"/>
  <c r="GF12" i="16"/>
  <c r="GE12" i="16"/>
  <c r="GD12" i="16"/>
  <c r="GC12" i="16"/>
  <c r="GB12" i="16"/>
  <c r="GA12" i="16"/>
  <c r="FY12" i="16"/>
  <c r="FX12" i="16"/>
  <c r="FW12" i="16"/>
  <c r="FV12" i="16"/>
  <c r="FU12" i="16"/>
  <c r="FT12" i="16"/>
  <c r="FS12" i="16"/>
  <c r="FR12" i="16"/>
  <c r="FQ12" i="16"/>
  <c r="FO12" i="16"/>
  <c r="FN12" i="16"/>
  <c r="FM12" i="16"/>
  <c r="FL12" i="16"/>
  <c r="FK12" i="16"/>
  <c r="FJ12" i="16"/>
  <c r="FI12" i="16"/>
  <c r="FH12" i="16"/>
  <c r="FG12" i="16"/>
  <c r="FE12" i="16"/>
  <c r="FD12" i="16"/>
  <c r="FC12" i="16"/>
  <c r="FB12" i="16"/>
  <c r="FA12" i="16"/>
  <c r="EZ12" i="16"/>
  <c r="EY12" i="16"/>
  <c r="EX12" i="16"/>
  <c r="EW12" i="16"/>
  <c r="EU12" i="16"/>
  <c r="ET12" i="16"/>
  <c r="ES12" i="16"/>
  <c r="ER12" i="16"/>
  <c r="EQ12" i="16"/>
  <c r="EP12" i="16"/>
  <c r="EO12" i="16"/>
  <c r="EN12" i="16"/>
  <c r="EM12" i="16"/>
  <c r="EK12" i="16"/>
  <c r="EJ12" i="16"/>
  <c r="EI12" i="16"/>
  <c r="EH12" i="16"/>
  <c r="EG12" i="16"/>
  <c r="EF12" i="16"/>
  <c r="EE12" i="16"/>
  <c r="ED12" i="16"/>
  <c r="EC12" i="16"/>
  <c r="EA12" i="16"/>
  <c r="DZ12" i="16"/>
  <c r="DF12" i="16"/>
  <c r="DB12" i="16"/>
  <c r="DA12" i="16"/>
  <c r="CZ12" i="16"/>
  <c r="CY12" i="16"/>
  <c r="CW12" i="16"/>
  <c r="CV12" i="16"/>
  <c r="CU12" i="16"/>
  <c r="CT12" i="16"/>
  <c r="CQ12" i="16"/>
  <c r="CP12" i="16"/>
  <c r="Y12" i="16"/>
  <c r="Y834" i="16" s="1"/>
  <c r="Y1127" i="16" s="1"/>
  <c r="V12" i="16"/>
  <c r="V834" i="16" s="1"/>
  <c r="V1127" i="16" s="1"/>
  <c r="AG12" i="16"/>
  <c r="AG834" i="16" s="1"/>
  <c r="AD8" i="16"/>
  <c r="AD7" i="16"/>
  <c r="AD5" i="16"/>
  <c r="CA12" i="16"/>
  <c r="CA834" i="16" s="1"/>
  <c r="CA1127" i="16" s="1"/>
  <c r="AD4" i="16"/>
  <c r="AE3" i="16"/>
  <c r="AD3" i="16"/>
  <c r="CB1058" i="16" l="1"/>
  <c r="O835" i="16"/>
  <c r="AG1127" i="16"/>
  <c r="AE1127" i="16"/>
  <c r="AC1127" i="16"/>
  <c r="BY1126" i="16"/>
  <c r="CK1058" i="16"/>
  <c r="CJ1058" i="16"/>
  <c r="CH1058" i="16"/>
  <c r="CI1058" i="16"/>
  <c r="BI1126" i="16"/>
  <c r="BL1126" i="16"/>
  <c r="R1126" i="16"/>
  <c r="AV1126" i="16"/>
  <c r="O1126" i="16"/>
  <c r="CB1126" i="16"/>
  <c r="CI45" i="16"/>
  <c r="CK45" i="16"/>
  <c r="CH45" i="16"/>
  <c r="CJ45" i="16"/>
  <c r="CK35" i="16"/>
  <c r="CK37" i="16"/>
  <c r="CK43" i="16"/>
  <c r="CK49" i="16"/>
  <c r="CK59" i="16"/>
  <c r="CK65" i="16"/>
  <c r="CK69" i="16"/>
  <c r="CK75" i="16"/>
  <c r="CK81" i="16"/>
  <c r="CK85" i="16"/>
  <c r="CK91" i="16"/>
  <c r="CK95" i="16"/>
  <c r="CK101" i="16"/>
  <c r="CK103" i="16"/>
  <c r="CK105" i="16"/>
  <c r="CK111" i="16"/>
  <c r="CK113" i="16"/>
  <c r="CK133" i="16"/>
  <c r="CK137" i="16"/>
  <c r="CK143" i="16"/>
  <c r="CK157" i="16"/>
  <c r="CK159" i="16"/>
  <c r="CK161" i="16"/>
  <c r="CK169" i="16"/>
  <c r="CK175" i="16"/>
  <c r="CK181" i="16"/>
  <c r="CK185" i="16"/>
  <c r="CK193" i="16"/>
  <c r="CK195" i="16"/>
  <c r="CK197" i="16"/>
  <c r="CK201" i="16"/>
  <c r="CK203" i="16"/>
  <c r="CK209" i="16"/>
  <c r="CK215" i="16"/>
  <c r="CK219" i="16"/>
  <c r="CK221" i="16"/>
  <c r="CK233" i="16"/>
  <c r="CK235" i="16"/>
  <c r="CK237" i="16"/>
  <c r="CK243" i="16"/>
  <c r="CK247" i="16"/>
  <c r="CK253" i="16"/>
  <c r="CK255" i="16"/>
  <c r="CK259" i="16"/>
  <c r="CK263" i="16"/>
  <c r="CK267" i="16"/>
  <c r="CK269" i="16"/>
  <c r="CK271" i="16"/>
  <c r="CK273" i="16"/>
  <c r="CK275" i="16"/>
  <c r="CK277" i="16"/>
  <c r="CK279" i="16"/>
  <c r="CK281" i="16"/>
  <c r="CK283" i="16"/>
  <c r="CK285" i="16"/>
  <c r="CK287" i="16"/>
  <c r="CK289" i="16"/>
  <c r="CK291" i="16"/>
  <c r="CK293" i="16"/>
  <c r="CK295" i="16"/>
  <c r="CK297" i="16"/>
  <c r="CK299" i="16"/>
  <c r="CK301" i="16"/>
  <c r="CK303" i="16"/>
  <c r="CK305" i="16"/>
  <c r="CK307" i="16"/>
  <c r="CK309" i="16"/>
  <c r="CK313" i="16"/>
  <c r="CK333" i="16"/>
  <c r="CK335" i="16"/>
  <c r="CK337" i="16"/>
  <c r="CK339" i="16"/>
  <c r="CK341" i="16"/>
  <c r="CK343" i="16"/>
  <c r="CK345" i="16"/>
  <c r="CK347" i="16"/>
  <c r="CK349" i="16"/>
  <c r="CK351" i="16"/>
  <c r="CK353" i="16"/>
  <c r="CK355" i="16"/>
  <c r="CK357" i="16"/>
  <c r="CK359" i="16"/>
  <c r="CK361" i="16"/>
  <c r="CK363" i="16"/>
  <c r="CK365" i="16"/>
  <c r="CK367" i="16"/>
  <c r="CK369" i="16"/>
  <c r="CK371" i="16"/>
  <c r="CK373" i="16"/>
  <c r="CK375" i="16"/>
  <c r="CK377" i="16"/>
  <c r="CK379" i="16"/>
  <c r="CK381" i="16"/>
  <c r="CK383" i="16"/>
  <c r="CK385" i="16"/>
  <c r="CK387" i="16"/>
  <c r="CK389" i="16"/>
  <c r="CK391" i="16"/>
  <c r="CK393" i="16"/>
  <c r="CK395" i="16"/>
  <c r="CK397" i="16"/>
  <c r="CK399" i="16"/>
  <c r="CK401" i="16"/>
  <c r="CK403" i="16"/>
  <c r="CK405" i="16"/>
  <c r="CK407" i="16"/>
  <c r="CK409" i="16"/>
  <c r="CK411" i="16"/>
  <c r="CK413" i="16"/>
  <c r="CK415" i="16"/>
  <c r="CK537" i="16"/>
  <c r="CK539" i="16"/>
  <c r="CK545" i="16"/>
  <c r="CK549" i="16"/>
  <c r="CK553" i="16"/>
  <c r="CK557" i="16"/>
  <c r="CK561" i="16"/>
  <c r="CK565" i="16"/>
  <c r="CK569" i="16"/>
  <c r="CK573" i="16"/>
  <c r="CK577" i="16"/>
  <c r="CK581" i="16"/>
  <c r="CK585" i="16"/>
  <c r="CK589" i="16"/>
  <c r="CK593" i="16"/>
  <c r="CK597" i="16"/>
  <c r="CK601" i="16"/>
  <c r="CK605" i="16"/>
  <c r="CK609" i="16"/>
  <c r="CK613" i="16"/>
  <c r="CK617" i="16"/>
  <c r="CK625" i="16"/>
  <c r="CK633" i="16"/>
  <c r="CK641" i="16"/>
  <c r="CK649" i="16"/>
  <c r="CK657" i="16"/>
  <c r="CK661" i="16"/>
  <c r="CK665" i="16"/>
  <c r="CK669" i="16"/>
  <c r="CK673" i="16"/>
  <c r="CK677" i="16"/>
  <c r="CK681" i="16"/>
  <c r="CK685" i="16"/>
  <c r="CK689" i="16"/>
  <c r="CK693" i="16"/>
  <c r="CK697" i="16"/>
  <c r="CK701" i="16"/>
  <c r="CK705" i="16"/>
  <c r="CK709" i="16"/>
  <c r="CK713" i="16"/>
  <c r="CK717" i="16"/>
  <c r="CK721" i="16"/>
  <c r="CK725" i="16"/>
  <c r="CK727" i="16"/>
  <c r="CK729" i="16"/>
  <c r="CK731" i="16"/>
  <c r="CK733" i="16"/>
  <c r="CK735" i="16"/>
  <c r="CK737" i="16"/>
  <c r="CK739" i="16"/>
  <c r="CK741" i="16"/>
  <c r="CK743" i="16"/>
  <c r="CK745" i="16"/>
  <c r="CK747" i="16"/>
  <c r="CK749" i="16"/>
  <c r="CK751" i="16"/>
  <c r="CK753" i="16"/>
  <c r="CK755" i="16"/>
  <c r="CK757" i="16"/>
  <c r="CK759" i="16"/>
  <c r="CK761" i="16"/>
  <c r="CK763" i="16"/>
  <c r="CK765" i="16"/>
  <c r="CK767" i="16"/>
  <c r="CK769" i="16"/>
  <c r="CK771" i="16"/>
  <c r="CK773" i="16"/>
  <c r="CK775" i="16"/>
  <c r="CK777" i="16"/>
  <c r="CK779" i="16"/>
  <c r="CK781" i="16"/>
  <c r="CK783" i="16"/>
  <c r="CK785" i="16"/>
  <c r="CK787" i="16"/>
  <c r="CK789" i="16"/>
  <c r="CK791" i="16"/>
  <c r="CK793" i="16"/>
  <c r="CK795" i="16"/>
  <c r="CK797" i="16"/>
  <c r="CK799" i="16"/>
  <c r="CK801" i="16"/>
  <c r="CK803" i="16"/>
  <c r="CK805" i="16"/>
  <c r="CK807" i="16"/>
  <c r="CK809" i="16"/>
  <c r="CK811" i="16"/>
  <c r="CK813" i="16"/>
  <c r="CK815" i="16"/>
  <c r="CK817" i="16"/>
  <c r="CK819" i="16"/>
  <c r="CK821" i="16"/>
  <c r="CK823" i="16"/>
  <c r="CK825" i="16"/>
  <c r="CK827" i="16"/>
  <c r="CK829" i="16"/>
  <c r="CK831" i="16"/>
  <c r="CK18" i="16"/>
  <c r="CK26" i="16"/>
  <c r="CK32" i="16"/>
  <c r="CK40" i="16"/>
  <c r="CK54" i="16"/>
  <c r="CK80" i="16"/>
  <c r="CK94" i="16"/>
  <c r="CK100" i="16"/>
  <c r="CK108" i="16"/>
  <c r="CK116" i="16"/>
  <c r="CK124" i="16"/>
  <c r="CK132" i="16"/>
  <c r="CK140" i="16"/>
  <c r="CK148" i="16"/>
  <c r="CK156" i="16"/>
  <c r="CK164" i="16"/>
  <c r="CK172" i="16"/>
  <c r="CK180" i="16"/>
  <c r="CK186" i="16"/>
  <c r="CK190" i="16"/>
  <c r="CK194" i="16"/>
  <c r="CK200" i="16"/>
  <c r="CK202" i="16"/>
  <c r="CK206" i="16"/>
  <c r="CK210" i="16"/>
  <c r="CK214" i="16"/>
  <c r="CK218" i="16"/>
  <c r="CK222" i="16"/>
  <c r="CK480" i="16"/>
  <c r="CK484" i="16"/>
  <c r="CK488" i="16"/>
  <c r="CK492" i="16"/>
  <c r="CK496" i="16"/>
  <c r="CK500" i="16"/>
  <c r="CK15" i="16"/>
  <c r="CK17" i="16"/>
  <c r="CK23" i="16"/>
  <c r="CK31" i="16"/>
  <c r="CK33" i="16"/>
  <c r="CK47" i="16"/>
  <c r="CK63" i="16"/>
  <c r="CK79" i="16"/>
  <c r="CK107" i="16"/>
  <c r="CK109" i="16"/>
  <c r="CK115" i="16"/>
  <c r="CK123" i="16"/>
  <c r="CK125" i="16"/>
  <c r="CK131" i="16"/>
  <c r="CK147" i="16"/>
  <c r="CK163" i="16"/>
  <c r="CK179" i="16"/>
  <c r="CK229" i="16"/>
  <c r="CK445" i="16"/>
  <c r="CK447" i="16"/>
  <c r="CK453" i="16"/>
  <c r="CK455" i="16"/>
  <c r="CK459" i="16"/>
  <c r="CK463" i="16"/>
  <c r="CK465" i="16"/>
  <c r="CK467" i="16"/>
  <c r="CK469" i="16"/>
  <c r="CK471" i="16"/>
  <c r="CK473" i="16"/>
  <c r="CK475" i="16"/>
  <c r="CK833" i="16"/>
  <c r="CK22" i="16"/>
  <c r="CK30" i="16"/>
  <c r="CK36" i="16"/>
  <c r="CK44" i="16"/>
  <c r="CK48" i="16"/>
  <c r="CK50" i="16"/>
  <c r="CK76" i="16"/>
  <c r="CK84" i="16"/>
  <c r="CK90" i="16"/>
  <c r="CK92" i="16"/>
  <c r="CK104" i="16"/>
  <c r="CK112" i="16"/>
  <c r="CK120" i="16"/>
  <c r="CK128" i="16"/>
  <c r="CK136" i="16"/>
  <c r="CK144" i="16"/>
  <c r="CK152" i="16"/>
  <c r="CK160" i="16"/>
  <c r="CK168" i="16"/>
  <c r="CK176" i="16"/>
  <c r="CK224" i="16"/>
  <c r="CK228" i="16"/>
  <c r="CK236" i="16"/>
  <c r="CK238" i="16"/>
  <c r="CK244" i="16"/>
  <c r="CK248" i="16"/>
  <c r="CK256" i="16"/>
  <c r="CK260" i="16"/>
  <c r="CK264" i="16"/>
  <c r="CK268" i="16"/>
  <c r="CK272" i="16"/>
  <c r="CK276" i="16"/>
  <c r="CK280" i="16"/>
  <c r="CK284" i="16"/>
  <c r="CK288" i="16"/>
  <c r="CK292" i="16"/>
  <c r="CK296" i="16"/>
  <c r="CK300" i="16"/>
  <c r="CK304" i="16"/>
  <c r="CK308" i="16"/>
  <c r="CK312" i="16"/>
  <c r="CK316" i="16"/>
  <c r="CK320" i="16"/>
  <c r="CK324" i="16"/>
  <c r="CK328" i="16"/>
  <c r="CK332" i="16"/>
  <c r="CK336" i="16"/>
  <c r="CK340" i="16"/>
  <c r="CK344" i="16"/>
  <c r="CK348" i="16"/>
  <c r="CK352" i="16"/>
  <c r="CK356" i="16"/>
  <c r="CK360" i="16"/>
  <c r="CK364" i="16"/>
  <c r="CK368" i="16"/>
  <c r="CK372" i="16"/>
  <c r="CK376" i="16"/>
  <c r="CK378" i="16"/>
  <c r="CK380" i="16"/>
  <c r="CK384" i="16"/>
  <c r="CK386" i="16"/>
  <c r="CK388" i="16"/>
  <c r="CK392" i="16"/>
  <c r="CK394" i="16"/>
  <c r="CK396" i="16"/>
  <c r="CK400" i="16"/>
  <c r="CK402" i="16"/>
  <c r="CK404" i="16"/>
  <c r="CK408" i="16"/>
  <c r="CK412" i="16"/>
  <c r="CK416" i="16"/>
  <c r="CK420" i="16"/>
  <c r="CK424" i="16"/>
  <c r="CK428" i="16"/>
  <c r="CK432" i="16"/>
  <c r="CK436" i="16"/>
  <c r="CK440" i="16"/>
  <c r="CK444" i="16"/>
  <c r="CK452" i="16"/>
  <c r="CK460" i="16"/>
  <c r="CK464" i="16"/>
  <c r="CK468" i="16"/>
  <c r="CK472" i="16"/>
  <c r="CK476" i="16"/>
  <c r="CK506" i="16"/>
  <c r="CK510" i="16"/>
  <c r="CK514" i="16"/>
  <c r="CK518" i="16"/>
  <c r="CK522" i="16"/>
  <c r="CK526" i="16"/>
  <c r="CK530" i="16"/>
  <c r="CK534" i="16"/>
  <c r="CK536" i="16"/>
  <c r="CK538" i="16"/>
  <c r="CK542" i="16"/>
  <c r="CK544" i="16"/>
  <c r="CK548" i="16"/>
  <c r="CK550" i="16"/>
  <c r="CK552" i="16"/>
  <c r="CK554" i="16"/>
  <c r="CK556" i="16"/>
  <c r="CK558" i="16"/>
  <c r="CK560" i="16"/>
  <c r="CK562" i="16"/>
  <c r="CK564" i="16"/>
  <c r="CK566" i="16"/>
  <c r="CK568" i="16"/>
  <c r="CK570" i="16"/>
  <c r="CK572" i="16"/>
  <c r="CK574" i="16"/>
  <c r="CK576" i="16"/>
  <c r="CK578" i="16"/>
  <c r="CK580" i="16"/>
  <c r="CK582" i="16"/>
  <c r="CK584" i="16"/>
  <c r="CK586" i="16"/>
  <c r="CK588" i="16"/>
  <c r="CK590" i="16"/>
  <c r="CK592" i="16"/>
  <c r="CK594" i="16"/>
  <c r="CK596" i="16"/>
  <c r="CK598" i="16"/>
  <c r="CK600" i="16"/>
  <c r="CK602" i="16"/>
  <c r="CK604" i="16"/>
  <c r="CK606" i="16"/>
  <c r="CK608" i="16"/>
  <c r="CK610" i="16"/>
  <c r="CK612" i="16"/>
  <c r="CK614" i="16"/>
  <c r="CK660" i="16"/>
  <c r="CK662" i="16"/>
  <c r="CK664" i="16"/>
  <c r="CK666" i="16"/>
  <c r="CK668" i="16"/>
  <c r="CK670" i="16"/>
  <c r="CK672" i="16"/>
  <c r="CK674" i="16"/>
  <c r="CK676" i="16"/>
  <c r="CK678" i="16"/>
  <c r="CK680" i="16"/>
  <c r="CK682" i="16"/>
  <c r="CK684" i="16"/>
  <c r="CK686" i="16"/>
  <c r="CK688" i="16"/>
  <c r="CK690" i="16"/>
  <c r="CK692" i="16"/>
  <c r="CK694" i="16"/>
  <c r="CK696" i="16"/>
  <c r="CK698" i="16"/>
  <c r="CK700" i="16"/>
  <c r="CK702" i="16"/>
  <c r="CK704" i="16"/>
  <c r="CK706" i="16"/>
  <c r="CK708" i="16"/>
  <c r="CK710" i="16"/>
  <c r="CK712" i="16"/>
  <c r="CK714" i="16"/>
  <c r="CK716" i="16"/>
  <c r="CK718" i="16"/>
  <c r="CK720" i="16"/>
  <c r="CK722" i="16"/>
  <c r="CK724" i="16"/>
  <c r="CK726" i="16"/>
  <c r="CK730" i="16"/>
  <c r="CK734" i="16"/>
  <c r="CK738" i="16"/>
  <c r="CK742" i="16"/>
  <c r="CK746" i="16"/>
  <c r="CK750" i="16"/>
  <c r="CK754" i="16"/>
  <c r="CK758" i="16"/>
  <c r="CK762" i="16"/>
  <c r="CK766" i="16"/>
  <c r="CK770" i="16"/>
  <c r="CK774" i="16"/>
  <c r="CK778" i="16"/>
  <c r="CK782" i="16"/>
  <c r="CK786" i="16"/>
  <c r="CK790" i="16"/>
  <c r="CK794" i="16"/>
  <c r="CK798" i="16"/>
  <c r="CK802" i="16"/>
  <c r="CK806" i="16"/>
  <c r="CK810" i="16"/>
  <c r="CK814" i="16"/>
  <c r="CK818" i="16"/>
  <c r="CK822" i="16"/>
  <c r="CK826" i="16"/>
  <c r="CK830" i="16"/>
  <c r="CK13" i="16"/>
  <c r="CK25" i="16"/>
  <c r="CK29" i="16"/>
  <c r="CK41" i="16"/>
  <c r="CK51" i="16"/>
  <c r="CK53" i="16"/>
  <c r="CK57" i="16"/>
  <c r="CK61" i="16"/>
  <c r="CK67" i="16"/>
  <c r="CK73" i="16"/>
  <c r="CK77" i="16"/>
  <c r="CK83" i="16"/>
  <c r="CK89" i="16"/>
  <c r="CK93" i="16"/>
  <c r="CK97" i="16"/>
  <c r="CK117" i="16"/>
  <c r="CK119" i="16"/>
  <c r="CK121" i="16"/>
  <c r="CK127" i="16"/>
  <c r="CK129" i="16"/>
  <c r="CK135" i="16"/>
  <c r="CK141" i="16"/>
  <c r="CK145" i="16"/>
  <c r="CK149" i="16"/>
  <c r="CK151" i="16"/>
  <c r="CK153" i="16"/>
  <c r="CK165" i="16"/>
  <c r="CK167" i="16"/>
  <c r="CK173" i="16"/>
  <c r="CK177" i="16"/>
  <c r="CK183" i="16"/>
  <c r="CK187" i="16"/>
  <c r="CK189" i="16"/>
  <c r="CK191" i="16"/>
  <c r="CK199" i="16"/>
  <c r="CK205" i="16"/>
  <c r="CK207" i="16"/>
  <c r="CK211" i="16"/>
  <c r="CK213" i="16"/>
  <c r="CK217" i="16"/>
  <c r="CK231" i="16"/>
  <c r="CK239" i="16"/>
  <c r="CK241" i="16"/>
  <c r="CK245" i="16"/>
  <c r="CK249" i="16"/>
  <c r="CK251" i="16"/>
  <c r="CK257" i="16"/>
  <c r="CK261" i="16"/>
  <c r="CK265" i="16"/>
  <c r="CK311" i="16"/>
  <c r="CK315" i="16"/>
  <c r="CK317" i="16"/>
  <c r="CK319" i="16"/>
  <c r="CK321" i="16"/>
  <c r="CK323" i="16"/>
  <c r="CK325" i="16"/>
  <c r="CK327" i="16"/>
  <c r="CK329" i="16"/>
  <c r="CK331" i="16"/>
  <c r="CK477" i="16"/>
  <c r="CK479" i="16"/>
  <c r="CK481" i="16"/>
  <c r="CK483" i="16"/>
  <c r="CK485" i="16"/>
  <c r="CK487" i="16"/>
  <c r="CK489" i="16"/>
  <c r="CK491" i="16"/>
  <c r="CK493" i="16"/>
  <c r="CK495" i="16"/>
  <c r="CK497" i="16"/>
  <c r="CK499" i="16"/>
  <c r="CK501" i="16"/>
  <c r="CK503" i="16"/>
  <c r="CK505" i="16"/>
  <c r="CK507" i="16"/>
  <c r="CK509" i="16"/>
  <c r="CK511" i="16"/>
  <c r="CK513" i="16"/>
  <c r="CK515" i="16"/>
  <c r="CK517" i="16"/>
  <c r="CK519" i="16"/>
  <c r="CK521" i="16"/>
  <c r="CK523" i="16"/>
  <c r="CK525" i="16"/>
  <c r="CK527" i="16"/>
  <c r="CK529" i="16"/>
  <c r="CK531" i="16"/>
  <c r="CK533" i="16"/>
  <c r="CK535" i="16"/>
  <c r="CK541" i="16"/>
  <c r="CK543" i="16"/>
  <c r="CK547" i="16"/>
  <c r="CK551" i="16"/>
  <c r="CK555" i="16"/>
  <c r="CK559" i="16"/>
  <c r="CK563" i="16"/>
  <c r="CK567" i="16"/>
  <c r="CK571" i="16"/>
  <c r="CK575" i="16"/>
  <c r="CK579" i="16"/>
  <c r="CK583" i="16"/>
  <c r="CK587" i="16"/>
  <c r="CK591" i="16"/>
  <c r="CK595" i="16"/>
  <c r="CK599" i="16"/>
  <c r="CK603" i="16"/>
  <c r="CK607" i="16"/>
  <c r="CK611" i="16"/>
  <c r="CK615" i="16"/>
  <c r="CK619" i="16"/>
  <c r="CK621" i="16"/>
  <c r="CK623" i="16"/>
  <c r="CK627" i="16"/>
  <c r="CK629" i="16"/>
  <c r="CK631" i="16"/>
  <c r="CK635" i="16"/>
  <c r="CK637" i="16"/>
  <c r="CK639" i="16"/>
  <c r="CK643" i="16"/>
  <c r="CK645" i="16"/>
  <c r="CK647" i="16"/>
  <c r="CK651" i="16"/>
  <c r="CK653" i="16"/>
  <c r="CK655" i="16"/>
  <c r="CK659" i="16"/>
  <c r="CK663" i="16"/>
  <c r="CK667" i="16"/>
  <c r="CK671" i="16"/>
  <c r="CK675" i="16"/>
  <c r="CK679" i="16"/>
  <c r="CK683" i="16"/>
  <c r="CK687" i="16"/>
  <c r="CK691" i="16"/>
  <c r="CK695" i="16"/>
  <c r="CK699" i="16"/>
  <c r="CK703" i="16"/>
  <c r="CK707" i="16"/>
  <c r="CK711" i="16"/>
  <c r="CK715" i="16"/>
  <c r="CK719" i="16"/>
  <c r="CK723" i="16"/>
  <c r="CK20" i="16"/>
  <c r="CK28" i="16"/>
  <c r="CK38" i="16"/>
  <c r="CK46" i="16"/>
  <c r="CK56" i="16"/>
  <c r="CK62" i="16"/>
  <c r="CK64" i="16"/>
  <c r="CK70" i="16"/>
  <c r="CK72" i="16"/>
  <c r="CK78" i="16"/>
  <c r="CK86" i="16"/>
  <c r="CK88" i="16"/>
  <c r="CK98" i="16"/>
  <c r="CK106" i="16"/>
  <c r="CK114" i="16"/>
  <c r="CK122" i="16"/>
  <c r="CK130" i="16"/>
  <c r="CK138" i="16"/>
  <c r="CK146" i="16"/>
  <c r="CK154" i="16"/>
  <c r="CK162" i="16"/>
  <c r="CK170" i="16"/>
  <c r="CK178" i="16"/>
  <c r="CK184" i="16"/>
  <c r="CK188" i="16"/>
  <c r="CK192" i="16"/>
  <c r="CK196" i="16"/>
  <c r="CK198" i="16"/>
  <c r="CK204" i="16"/>
  <c r="CK208" i="16"/>
  <c r="CK212" i="16"/>
  <c r="CK216" i="16"/>
  <c r="CK220" i="16"/>
  <c r="CK478" i="16"/>
  <c r="CK482" i="16"/>
  <c r="CK486" i="16"/>
  <c r="CK490" i="16"/>
  <c r="CK494" i="16"/>
  <c r="CK498" i="16"/>
  <c r="CK502" i="16"/>
  <c r="CK39" i="16"/>
  <c r="CK55" i="16"/>
  <c r="CK71" i="16"/>
  <c r="CK87" i="16"/>
  <c r="CK99" i="16"/>
  <c r="CK139" i="16"/>
  <c r="CK155" i="16"/>
  <c r="CK171" i="16"/>
  <c r="CK223" i="16"/>
  <c r="CK225" i="16"/>
  <c r="CK227" i="16"/>
  <c r="CK417" i="16"/>
  <c r="CK419" i="16"/>
  <c r="CK421" i="16"/>
  <c r="CK423" i="16"/>
  <c r="CK425" i="16"/>
  <c r="CK427" i="16"/>
  <c r="CK429" i="16"/>
  <c r="CK431" i="16"/>
  <c r="CK433" i="16"/>
  <c r="CK435" i="16"/>
  <c r="CK437" i="16"/>
  <c r="CK439" i="16"/>
  <c r="CK441" i="16"/>
  <c r="CK443" i="16"/>
  <c r="CK449" i="16"/>
  <c r="CK451" i="16"/>
  <c r="CK457" i="16"/>
  <c r="CK461" i="16"/>
  <c r="CK14" i="16"/>
  <c r="CK16" i="16"/>
  <c r="CK24" i="16"/>
  <c r="CK34" i="16"/>
  <c r="CK42" i="16"/>
  <c r="CK52" i="16"/>
  <c r="CK58" i="16"/>
  <c r="CK60" i="16"/>
  <c r="CK66" i="16"/>
  <c r="CK68" i="16"/>
  <c r="CK74" i="16"/>
  <c r="CK82" i="16"/>
  <c r="CK96" i="16"/>
  <c r="CK102" i="16"/>
  <c r="CK110" i="16"/>
  <c r="CK118" i="16"/>
  <c r="CK126" i="16"/>
  <c r="CK134" i="16"/>
  <c r="CK142" i="16"/>
  <c r="CK150" i="16"/>
  <c r="CK158" i="16"/>
  <c r="CK166" i="16"/>
  <c r="CK174" i="16"/>
  <c r="CK182" i="16"/>
  <c r="CK226" i="16"/>
  <c r="CK230" i="16"/>
  <c r="CK232" i="16"/>
  <c r="CK234" i="16"/>
  <c r="CK240" i="16"/>
  <c r="CK242" i="16"/>
  <c r="CK246" i="16"/>
  <c r="CK250" i="16"/>
  <c r="CK252" i="16"/>
  <c r="CK254" i="16"/>
  <c r="CK258" i="16"/>
  <c r="CK262" i="16"/>
  <c r="CK266" i="16"/>
  <c r="CK270" i="16"/>
  <c r="CK274" i="16"/>
  <c r="CK278" i="16"/>
  <c r="CK282" i="16"/>
  <c r="CK286" i="16"/>
  <c r="CK290" i="16"/>
  <c r="CK294" i="16"/>
  <c r="CK298" i="16"/>
  <c r="CK302" i="16"/>
  <c r="CK306" i="16"/>
  <c r="CK310" i="16"/>
  <c r="CK314" i="16"/>
  <c r="CK318" i="16"/>
  <c r="CK322" i="16"/>
  <c r="CK326" i="16"/>
  <c r="CK330" i="16"/>
  <c r="CK334" i="16"/>
  <c r="CK338" i="16"/>
  <c r="CK342" i="16"/>
  <c r="CK346" i="16"/>
  <c r="CK350" i="16"/>
  <c r="CK354" i="16"/>
  <c r="CK358" i="16"/>
  <c r="CK362" i="16"/>
  <c r="CK366" i="16"/>
  <c r="CK370" i="16"/>
  <c r="CK374" i="16"/>
  <c r="CK382" i="16"/>
  <c r="CK390" i="16"/>
  <c r="CK398" i="16"/>
  <c r="CK406" i="16"/>
  <c r="CK410" i="16"/>
  <c r="CK414" i="16"/>
  <c r="CK418" i="16"/>
  <c r="CK422" i="16"/>
  <c r="CK426" i="16"/>
  <c r="CK430" i="16"/>
  <c r="CK434" i="16"/>
  <c r="CK438" i="16"/>
  <c r="CK442" i="16"/>
  <c r="CK446" i="16"/>
  <c r="CK448" i="16"/>
  <c r="CK450" i="16"/>
  <c r="CK454" i="16"/>
  <c r="CK456" i="16"/>
  <c r="CK458" i="16"/>
  <c r="CK462" i="16"/>
  <c r="CK466" i="16"/>
  <c r="CK470" i="16"/>
  <c r="CK474" i="16"/>
  <c r="CK504" i="16"/>
  <c r="CK508" i="16"/>
  <c r="CK512" i="16"/>
  <c r="CK516" i="16"/>
  <c r="CK520" i="16"/>
  <c r="CK524" i="16"/>
  <c r="CK528" i="16"/>
  <c r="CK532" i="16"/>
  <c r="CK540" i="16"/>
  <c r="CK546" i="16"/>
  <c r="CK616" i="16"/>
  <c r="CK618" i="16"/>
  <c r="CK620" i="16"/>
  <c r="CK622" i="16"/>
  <c r="CK624" i="16"/>
  <c r="CK626" i="16"/>
  <c r="CK628" i="16"/>
  <c r="CK630" i="16"/>
  <c r="CK632" i="16"/>
  <c r="CK634" i="16"/>
  <c r="CK636" i="16"/>
  <c r="CK638" i="16"/>
  <c r="CK640" i="16"/>
  <c r="CK642" i="16"/>
  <c r="CK644" i="16"/>
  <c r="CK646" i="16"/>
  <c r="CK648" i="16"/>
  <c r="CK650" i="16"/>
  <c r="CK652" i="16"/>
  <c r="CK654" i="16"/>
  <c r="CK656" i="16"/>
  <c r="CK658" i="16"/>
  <c r="CK728" i="16"/>
  <c r="CK732" i="16"/>
  <c r="CK736" i="16"/>
  <c r="CK740" i="16"/>
  <c r="CK744" i="16"/>
  <c r="CK748" i="16"/>
  <c r="CK752" i="16"/>
  <c r="CK756" i="16"/>
  <c r="CK760" i="16"/>
  <c r="CK764" i="16"/>
  <c r="CK768" i="16"/>
  <c r="CK772" i="16"/>
  <c r="CK776" i="16"/>
  <c r="CK780" i="16"/>
  <c r="CK784" i="16"/>
  <c r="CK788" i="16"/>
  <c r="CK792" i="16"/>
  <c r="CK796" i="16"/>
  <c r="CK800" i="16"/>
  <c r="CK804" i="16"/>
  <c r="CK808" i="16"/>
  <c r="CK812" i="16"/>
  <c r="CK816" i="16"/>
  <c r="CK820" i="16"/>
  <c r="CK824" i="16"/>
  <c r="CK828" i="16"/>
  <c r="CK832" i="16"/>
  <c r="CK19" i="16"/>
  <c r="CK21" i="16"/>
  <c r="CK27" i="16"/>
  <c r="CI37" i="16"/>
  <c r="CJ41" i="16"/>
  <c r="CI43" i="16"/>
  <c r="CI51" i="16"/>
  <c r="CI53" i="16"/>
  <c r="CI57" i="16"/>
  <c r="CH59" i="16"/>
  <c r="CJ59" i="16"/>
  <c r="CH65" i="16"/>
  <c r="CI67" i="16"/>
  <c r="CJ69" i="16"/>
  <c r="CI77" i="16"/>
  <c r="CH81" i="16"/>
  <c r="CJ85" i="16"/>
  <c r="CI89" i="16"/>
  <c r="CJ91" i="16"/>
  <c r="CH95" i="16"/>
  <c r="CI97" i="16"/>
  <c r="CJ101" i="16"/>
  <c r="CJ103" i="16"/>
  <c r="CJ105" i="16"/>
  <c r="CJ111" i="16"/>
  <c r="CJ113" i="16"/>
  <c r="CI117" i="16"/>
  <c r="CI119" i="16"/>
  <c r="CI121" i="16"/>
  <c r="CH127" i="16"/>
  <c r="CH133" i="16"/>
  <c r="CJ137" i="16"/>
  <c r="CJ143" i="16"/>
  <c r="CI145" i="16"/>
  <c r="CH157" i="16"/>
  <c r="CH159" i="16"/>
  <c r="CH161" i="16"/>
  <c r="CI165" i="16"/>
  <c r="CH169" i="16"/>
  <c r="CJ169" i="16"/>
  <c r="CI175" i="16"/>
  <c r="CH175" i="16"/>
  <c r="CH181" i="16"/>
  <c r="CJ183" i="16"/>
  <c r="CI185" i="16"/>
  <c r="CI189" i="16"/>
  <c r="CI191" i="16"/>
  <c r="CJ193" i="16"/>
  <c r="CJ195" i="16"/>
  <c r="CI199" i="16"/>
  <c r="CH201" i="16"/>
  <c r="CH203" i="16"/>
  <c r="CI205" i="16"/>
  <c r="CJ207" i="16"/>
  <c r="CH209" i="16"/>
  <c r="CI211" i="16"/>
  <c r="CH215" i="16"/>
  <c r="CI217" i="16"/>
  <c r="CJ219" i="16"/>
  <c r="CH219" i="16"/>
  <c r="CI231" i="16"/>
  <c r="CH233" i="16"/>
  <c r="CJ233" i="16"/>
  <c r="CJ235" i="16"/>
  <c r="CH237" i="16"/>
  <c r="CJ243" i="16"/>
  <c r="CI245" i="16"/>
  <c r="CH247" i="16"/>
  <c r="CJ253" i="16"/>
  <c r="CH255" i="16"/>
  <c r="CI257" i="16"/>
  <c r="CJ259" i="16"/>
  <c r="CH263" i="16"/>
  <c r="CI265" i="16"/>
  <c r="CJ267" i="16"/>
  <c r="CJ269" i="16"/>
  <c r="CJ271" i="16"/>
  <c r="CJ273" i="16"/>
  <c r="CJ275" i="16"/>
  <c r="CJ277" i="16"/>
  <c r="CJ279" i="16"/>
  <c r="CJ281" i="16"/>
  <c r="CJ283" i="16"/>
  <c r="CJ285" i="16"/>
  <c r="CJ287" i="16"/>
  <c r="CJ289" i="16"/>
  <c r="CJ291" i="16"/>
  <c r="CJ293" i="16"/>
  <c r="CJ295" i="16"/>
  <c r="CJ297" i="16"/>
  <c r="CJ299" i="16"/>
  <c r="CJ301" i="16"/>
  <c r="CJ303" i="16"/>
  <c r="CJ305" i="16"/>
  <c r="CJ307" i="16"/>
  <c r="CJ309" i="16"/>
  <c r="CH313" i="16"/>
  <c r="CI315" i="16"/>
  <c r="CI329" i="16"/>
  <c r="CI331" i="16"/>
  <c r="CH333" i="16"/>
  <c r="CJ335" i="16"/>
  <c r="CJ337" i="16"/>
  <c r="CJ339" i="16"/>
  <c r="CJ341" i="16"/>
  <c r="CJ343" i="16"/>
  <c r="CJ345" i="16"/>
  <c r="CJ347" i="16"/>
  <c r="CJ349" i="16"/>
  <c r="CJ351" i="16"/>
  <c r="CJ353" i="16"/>
  <c r="CJ355" i="16"/>
  <c r="CJ357" i="16"/>
  <c r="CJ359" i="16"/>
  <c r="CJ361" i="16"/>
  <c r="CJ363" i="16"/>
  <c r="CJ365" i="16"/>
  <c r="CJ367" i="16"/>
  <c r="CJ369" i="16"/>
  <c r="CJ371" i="16"/>
  <c r="CJ373" i="16"/>
  <c r="CJ375" i="16"/>
  <c r="CJ377" i="16"/>
  <c r="CJ379" i="16"/>
  <c r="CJ381" i="16"/>
  <c r="CJ383" i="16"/>
  <c r="CJ385" i="16"/>
  <c r="CJ387" i="16"/>
  <c r="CJ389" i="16"/>
  <c r="CJ391" i="16"/>
  <c r="CJ393" i="16"/>
  <c r="CJ395" i="16"/>
  <c r="CJ397" i="16"/>
  <c r="CJ399" i="16"/>
  <c r="CJ401" i="16"/>
  <c r="CJ403" i="16"/>
  <c r="CJ405" i="16"/>
  <c r="CJ407" i="16"/>
  <c r="CJ409" i="16"/>
  <c r="CJ411" i="16"/>
  <c r="CJ413" i="16"/>
  <c r="CJ415" i="16"/>
  <c r="CJ537" i="16"/>
  <c r="CJ539" i="16"/>
  <c r="CI541" i="16"/>
  <c r="CI543" i="16"/>
  <c r="CH545" i="16"/>
  <c r="CI551" i="16"/>
  <c r="CH553" i="16"/>
  <c r="CJ553" i="16"/>
  <c r="CI559" i="16"/>
  <c r="CH561" i="16"/>
  <c r="CJ561" i="16"/>
  <c r="CI567" i="16"/>
  <c r="CH569" i="16"/>
  <c r="CJ569" i="16"/>
  <c r="CI575" i="16"/>
  <c r="CH577" i="16"/>
  <c r="CJ577" i="16"/>
  <c r="CI583" i="16"/>
  <c r="CH585" i="16"/>
  <c r="CJ585" i="16"/>
  <c r="CI591" i="16"/>
  <c r="CH593" i="16"/>
  <c r="CJ593" i="16"/>
  <c r="CI599" i="16"/>
  <c r="CH601" i="16"/>
  <c r="CJ601" i="16"/>
  <c r="CI607" i="16"/>
  <c r="CH609" i="16"/>
  <c r="CJ609" i="16"/>
  <c r="CI615" i="16"/>
  <c r="CJ617" i="16"/>
  <c r="CI621" i="16"/>
  <c r="CH625" i="16"/>
  <c r="CI627" i="16"/>
  <c r="CI631" i="16"/>
  <c r="CJ633" i="16"/>
  <c r="CI637" i="16"/>
  <c r="CH641" i="16"/>
  <c r="CI643" i="16"/>
  <c r="CI647" i="16"/>
  <c r="CJ649" i="16"/>
  <c r="CI653" i="16"/>
  <c r="CH657" i="16"/>
  <c r="CI659" i="16"/>
  <c r="CH661" i="16"/>
  <c r="CJ661" i="16"/>
  <c r="CI667" i="16"/>
  <c r="CH669" i="16"/>
  <c r="CJ669" i="16"/>
  <c r="CI675" i="16"/>
  <c r="CH677" i="16"/>
  <c r="CJ677" i="16"/>
  <c r="CI683" i="16"/>
  <c r="CH685" i="16"/>
  <c r="CJ685" i="16"/>
  <c r="CI691" i="16"/>
  <c r="CH693" i="16"/>
  <c r="CJ693" i="16"/>
  <c r="CJ699" i="16"/>
  <c r="CH701" i="16"/>
  <c r="CJ707" i="16"/>
  <c r="CH709" i="16"/>
  <c r="CJ715" i="16"/>
  <c r="CH717" i="16"/>
  <c r="CJ723" i="16"/>
  <c r="CJ725" i="16"/>
  <c r="CJ727" i="16"/>
  <c r="CJ729" i="16"/>
  <c r="CJ731" i="16"/>
  <c r="CJ733" i="16"/>
  <c r="CJ735" i="16"/>
  <c r="CJ737" i="16"/>
  <c r="CJ739" i="16"/>
  <c r="CJ741" i="16"/>
  <c r="CJ743" i="16"/>
  <c r="CJ745" i="16"/>
  <c r="CJ747" i="16"/>
  <c r="CJ749" i="16"/>
  <c r="CJ751" i="16"/>
  <c r="CJ753" i="16"/>
  <c r="CJ755" i="16"/>
  <c r="CJ757" i="16"/>
  <c r="CJ759" i="16"/>
  <c r="CJ761" i="16"/>
  <c r="CJ763" i="16"/>
  <c r="CJ765" i="16"/>
  <c r="CJ767" i="16"/>
  <c r="CJ769" i="16"/>
  <c r="CJ771" i="16"/>
  <c r="CJ773" i="16"/>
  <c r="CJ775" i="16"/>
  <c r="CJ777" i="16"/>
  <c r="CJ779" i="16"/>
  <c r="CJ781" i="16"/>
  <c r="CJ783" i="16"/>
  <c r="CJ785" i="16"/>
  <c r="CJ787" i="16"/>
  <c r="CJ789" i="16"/>
  <c r="CJ791" i="16"/>
  <c r="CJ793" i="16"/>
  <c r="CJ795" i="16"/>
  <c r="CJ797" i="16"/>
  <c r="CJ799" i="16"/>
  <c r="CJ801" i="16"/>
  <c r="CJ803" i="16"/>
  <c r="CJ805" i="16"/>
  <c r="CJ807" i="16"/>
  <c r="CJ809" i="16"/>
  <c r="CJ811" i="16"/>
  <c r="CJ813" i="16"/>
  <c r="CJ815" i="16"/>
  <c r="CJ817" i="16"/>
  <c r="CJ819" i="16"/>
  <c r="CJ821" i="16"/>
  <c r="CJ823" i="16"/>
  <c r="CJ825" i="16"/>
  <c r="CJ827" i="16"/>
  <c r="CJ829" i="16"/>
  <c r="CJ831" i="16"/>
  <c r="CH18" i="16"/>
  <c r="CJ18" i="16"/>
  <c r="CI20" i="16"/>
  <c r="CI28" i="16"/>
  <c r="CJ32" i="16"/>
  <c r="CH40" i="16"/>
  <c r="CJ40" i="16"/>
  <c r="CH54" i="16"/>
  <c r="CJ54" i="16"/>
  <c r="CI56" i="16"/>
  <c r="CI62" i="16"/>
  <c r="CI64" i="16"/>
  <c r="CI70" i="16"/>
  <c r="CI78" i="16"/>
  <c r="CJ80" i="16"/>
  <c r="CI88" i="16"/>
  <c r="CJ94" i="16"/>
  <c r="CH100" i="16"/>
  <c r="CI106" i="16"/>
  <c r="CH108" i="16"/>
  <c r="CJ108" i="16"/>
  <c r="CI122" i="16"/>
  <c r="CH132" i="16"/>
  <c r="CI138" i="16"/>
  <c r="CI140" i="16"/>
  <c r="CH148" i="16"/>
  <c r="CI154" i="16"/>
  <c r="CJ156" i="16"/>
  <c r="CH164" i="16"/>
  <c r="CI170" i="16"/>
  <c r="CH172" i="16"/>
  <c r="CJ172" i="16"/>
  <c r="CH180" i="16"/>
  <c r="CI184" i="16"/>
  <c r="CJ186" i="16"/>
  <c r="CI192" i="16"/>
  <c r="CH194" i="16"/>
  <c r="CI196" i="16"/>
  <c r="CH200" i="16"/>
  <c r="CH202" i="16"/>
  <c r="CH206" i="16"/>
  <c r="CI210" i="16"/>
  <c r="CH210" i="16"/>
  <c r="CH214" i="16"/>
  <c r="CH218" i="16"/>
  <c r="CI218" i="16"/>
  <c r="CI478" i="16"/>
  <c r="CJ480" i="16"/>
  <c r="CH484" i="16"/>
  <c r="CI486" i="16"/>
  <c r="CJ488" i="16"/>
  <c r="CH492" i="16"/>
  <c r="CI494" i="16"/>
  <c r="CJ496" i="16"/>
  <c r="CH500" i="16"/>
  <c r="CI502" i="16"/>
  <c r="CH15" i="16"/>
  <c r="CJ15" i="16"/>
  <c r="CH17" i="16"/>
  <c r="CI23" i="16"/>
  <c r="CH23" i="16"/>
  <c r="CH31" i="16"/>
  <c r="CI33" i="16"/>
  <c r="CH33" i="16"/>
  <c r="CI39" i="16"/>
  <c r="CH47" i="16"/>
  <c r="CI55" i="16"/>
  <c r="CH63" i="16"/>
  <c r="CJ63" i="16"/>
  <c r="CJ79" i="16"/>
  <c r="CI87" i="16"/>
  <c r="CH107" i="16"/>
  <c r="CH109" i="16"/>
  <c r="CH115" i="16"/>
  <c r="CH123" i="16"/>
  <c r="CH125" i="16"/>
  <c r="CJ131" i="16"/>
  <c r="CI139" i="16"/>
  <c r="CJ147" i="16"/>
  <c r="CI155" i="16"/>
  <c r="CH163" i="16"/>
  <c r="CJ171" i="16"/>
  <c r="CI179" i="16"/>
  <c r="CH179" i="16"/>
  <c r="CI223" i="16"/>
  <c r="CH445" i="16"/>
  <c r="CH447" i="16"/>
  <c r="CI449" i="16"/>
  <c r="CI451" i="16"/>
  <c r="CH453" i="16"/>
  <c r="CH455" i="16"/>
  <c r="CI457" i="16"/>
  <c r="CH459" i="16"/>
  <c r="CJ463" i="16"/>
  <c r="CH465" i="16"/>
  <c r="CH467" i="16"/>
  <c r="CH469" i="16"/>
  <c r="CH471" i="16"/>
  <c r="CH473" i="16"/>
  <c r="CH475" i="16"/>
  <c r="CH833" i="16"/>
  <c r="CH22" i="16"/>
  <c r="CH30" i="16"/>
  <c r="CI30" i="16"/>
  <c r="CJ34" i="16"/>
  <c r="CH36" i="16"/>
  <c r="CI42" i="16"/>
  <c r="CH44" i="16"/>
  <c r="CJ44" i="16"/>
  <c r="CJ48" i="16"/>
  <c r="CJ50" i="16"/>
  <c r="CI58" i="16"/>
  <c r="CI60" i="16"/>
  <c r="CI66" i="16"/>
  <c r="CI68" i="16"/>
  <c r="CJ76" i="16"/>
  <c r="CH84" i="16"/>
  <c r="CH90" i="16"/>
  <c r="CH92" i="16"/>
  <c r="CI96" i="16"/>
  <c r="CI110" i="16"/>
  <c r="CH112" i="16"/>
  <c r="CJ112" i="16"/>
  <c r="CI126" i="16"/>
  <c r="CH128" i="16"/>
  <c r="CI128" i="16"/>
  <c r="CI142" i="16"/>
  <c r="CH144" i="16"/>
  <c r="CI144" i="16"/>
  <c r="CH152" i="16"/>
  <c r="CI158" i="16"/>
  <c r="CJ160" i="16"/>
  <c r="CI174" i="16"/>
  <c r="CJ176" i="16"/>
  <c r="CH224" i="16"/>
  <c r="CI226" i="16"/>
  <c r="CH228" i="16"/>
  <c r="CJ228" i="16"/>
  <c r="CI230" i="16"/>
  <c r="CI232" i="16"/>
  <c r="CI234" i="16"/>
  <c r="CH236" i="16"/>
  <c r="CH238" i="16"/>
  <c r="CI240" i="16"/>
  <c r="CJ244" i="16"/>
  <c r="CI246" i="16"/>
  <c r="CH248" i="16"/>
  <c r="CI250" i="16"/>
  <c r="CJ256" i="16"/>
  <c r="CI258" i="16"/>
  <c r="CH260" i="16"/>
  <c r="CJ264" i="16"/>
  <c r="CI266" i="16"/>
  <c r="CH268" i="16"/>
  <c r="CI274" i="16"/>
  <c r="CH276" i="16"/>
  <c r="CJ276" i="16"/>
  <c r="CI282" i="16"/>
  <c r="CH284" i="16"/>
  <c r="CJ284" i="16"/>
  <c r="CI290" i="16"/>
  <c r="CH292" i="16"/>
  <c r="CJ292" i="16"/>
  <c r="CI298" i="16"/>
  <c r="CH300" i="16"/>
  <c r="CJ300" i="16"/>
  <c r="CI306" i="16"/>
  <c r="CH308" i="16"/>
  <c r="CJ308" i="16"/>
  <c r="CH312" i="16"/>
  <c r="CI314" i="16"/>
  <c r="CJ316" i="16"/>
  <c r="CH320" i="16"/>
  <c r="CI322" i="16"/>
  <c r="CJ324" i="16"/>
  <c r="CH328" i="16"/>
  <c r="CH332" i="16"/>
  <c r="CJ332" i="16"/>
  <c r="CI338" i="16"/>
  <c r="CH340" i="16"/>
  <c r="CJ340" i="16"/>
  <c r="CI346" i="16"/>
  <c r="CH348" i="16"/>
  <c r="CJ348" i="16"/>
  <c r="CI354" i="16"/>
  <c r="CH356" i="16"/>
  <c r="CJ356" i="16"/>
  <c r="CI362" i="16"/>
  <c r="CH364" i="16"/>
  <c r="CJ364" i="16"/>
  <c r="CI370" i="16"/>
  <c r="CH372" i="16"/>
  <c r="CH378" i="16"/>
  <c r="CI382" i="16"/>
  <c r="CH384" i="16"/>
  <c r="CJ384" i="16"/>
  <c r="CJ386" i="16"/>
  <c r="CH388" i="16"/>
  <c r="CJ388" i="16"/>
  <c r="CH394" i="16"/>
  <c r="CI398" i="16"/>
  <c r="CH400" i="16"/>
  <c r="CJ400" i="16"/>
  <c r="CJ402" i="16"/>
  <c r="CH404" i="16"/>
  <c r="CJ404" i="16"/>
  <c r="CI410" i="16"/>
  <c r="CH412" i="16"/>
  <c r="CJ412" i="16"/>
  <c r="CI418" i="16"/>
  <c r="CH420" i="16"/>
  <c r="CJ420" i="16"/>
  <c r="CI426" i="16"/>
  <c r="CH428" i="16"/>
  <c r="CJ428" i="16"/>
  <c r="CI434" i="16"/>
  <c r="CH436" i="16"/>
  <c r="CJ436" i="16"/>
  <c r="CI442" i="16"/>
  <c r="CI448" i="16"/>
  <c r="CH452" i="16"/>
  <c r="CJ452" i="16"/>
  <c r="CI454" i="16"/>
  <c r="CI458" i="16"/>
  <c r="CH460" i="16"/>
  <c r="CI460" i="16"/>
  <c r="CH464" i="16"/>
  <c r="CI466" i="16"/>
  <c r="CJ468" i="16"/>
  <c r="CH472" i="16"/>
  <c r="CI474" i="16"/>
  <c r="CJ476" i="16"/>
  <c r="CI508" i="16"/>
  <c r="CH510" i="16"/>
  <c r="CJ510" i="16"/>
  <c r="CI516" i="16"/>
  <c r="CH518" i="16"/>
  <c r="CJ518" i="16"/>
  <c r="CI524" i="16"/>
  <c r="CH526" i="16"/>
  <c r="CJ526" i="16"/>
  <c r="CI532" i="16"/>
  <c r="CH534" i="16"/>
  <c r="CJ534" i="16"/>
  <c r="CJ536" i="16"/>
  <c r="CH536" i="16"/>
  <c r="CH538" i="16"/>
  <c r="CH542" i="16"/>
  <c r="CJ542" i="16"/>
  <c r="CH544" i="16"/>
  <c r="CJ548" i="16"/>
  <c r="CJ550" i="16"/>
  <c r="CJ552" i="16"/>
  <c r="CJ554" i="16"/>
  <c r="CJ556" i="16"/>
  <c r="CJ558" i="16"/>
  <c r="CJ560" i="16"/>
  <c r="CJ562" i="16"/>
  <c r="CJ564" i="16"/>
  <c r="CJ566" i="16"/>
  <c r="CJ568" i="16"/>
  <c r="CJ570" i="16"/>
  <c r="CJ572" i="16"/>
  <c r="CJ574" i="16"/>
  <c r="CJ576" i="16"/>
  <c r="CJ578" i="16"/>
  <c r="CJ580" i="16"/>
  <c r="CJ582" i="16"/>
  <c r="CJ584" i="16"/>
  <c r="CJ586" i="16"/>
  <c r="CJ588" i="16"/>
  <c r="CJ590" i="16"/>
  <c r="CJ592" i="16"/>
  <c r="CJ594" i="16"/>
  <c r="CJ596" i="16"/>
  <c r="CJ598" i="16"/>
  <c r="CJ600" i="16"/>
  <c r="CJ602" i="16"/>
  <c r="CJ604" i="16"/>
  <c r="CJ606" i="16"/>
  <c r="CJ608" i="16"/>
  <c r="CJ610" i="16"/>
  <c r="CJ612" i="16"/>
  <c r="CI614" i="16"/>
  <c r="CI616" i="16"/>
  <c r="CI618" i="16"/>
  <c r="CI620" i="16"/>
  <c r="CI622" i="16"/>
  <c r="CI624" i="16"/>
  <c r="CI626" i="16"/>
  <c r="CI628" i="16"/>
  <c r="CI630" i="16"/>
  <c r="CI632" i="16"/>
  <c r="CI634" i="16"/>
  <c r="CI636" i="16"/>
  <c r="CI638" i="16"/>
  <c r="CI640" i="16"/>
  <c r="CI642" i="16"/>
  <c r="CI644" i="16"/>
  <c r="CI646" i="16"/>
  <c r="CI648" i="16"/>
  <c r="CI650" i="16"/>
  <c r="CI652" i="16"/>
  <c r="CI654" i="16"/>
  <c r="CI656" i="16"/>
  <c r="CI658" i="16"/>
  <c r="CJ660" i="16"/>
  <c r="CJ662" i="16"/>
  <c r="CJ664" i="16"/>
  <c r="CJ666" i="16"/>
  <c r="CJ668" i="16"/>
  <c r="CJ670" i="16"/>
  <c r="CJ672" i="16"/>
  <c r="CJ674" i="16"/>
  <c r="CJ676" i="16"/>
  <c r="CJ678" i="16"/>
  <c r="CJ680" i="16"/>
  <c r="CJ682" i="16"/>
  <c r="CJ684" i="16"/>
  <c r="CJ686" i="16"/>
  <c r="CJ688" i="16"/>
  <c r="CJ690" i="16"/>
  <c r="CJ692" i="16"/>
  <c r="CJ694" i="16"/>
  <c r="CJ696" i="16"/>
  <c r="CJ698" i="16"/>
  <c r="CJ700" i="16"/>
  <c r="CJ702" i="16"/>
  <c r="CJ704" i="16"/>
  <c r="CJ706" i="16"/>
  <c r="CJ708" i="16"/>
  <c r="CJ710" i="16"/>
  <c r="CJ712" i="16"/>
  <c r="CJ714" i="16"/>
  <c r="CJ716" i="16"/>
  <c r="CJ718" i="16"/>
  <c r="CJ720" i="16"/>
  <c r="CJ722" i="16"/>
  <c r="CJ724" i="16"/>
  <c r="CJ726" i="16"/>
  <c r="CH730" i="16"/>
  <c r="CI732" i="16"/>
  <c r="CJ734" i="16"/>
  <c r="CH738" i="16"/>
  <c r="CI740" i="16"/>
  <c r="CJ742" i="16"/>
  <c r="CH746" i="16"/>
  <c r="CI748" i="16"/>
  <c r="CJ750" i="16"/>
  <c r="CH754" i="16"/>
  <c r="CI756" i="16"/>
  <c r="CJ758" i="16"/>
  <c r="CH762" i="16"/>
  <c r="CI764" i="16"/>
  <c r="CJ766" i="16"/>
  <c r="CH770" i="16"/>
  <c r="CI772" i="16"/>
  <c r="CJ774" i="16"/>
  <c r="CH778" i="16"/>
  <c r="CI780" i="16"/>
  <c r="CJ782" i="16"/>
  <c r="CH786" i="16"/>
  <c r="CI788" i="16"/>
  <c r="CJ790" i="16"/>
  <c r="CH794" i="16"/>
  <c r="CI796" i="16"/>
  <c r="CJ798" i="16"/>
  <c r="CH802" i="16"/>
  <c r="CI804" i="16"/>
  <c r="CJ806" i="16"/>
  <c r="CH810" i="16"/>
  <c r="CI812" i="16"/>
  <c r="CJ814" i="16"/>
  <c r="CH818" i="16"/>
  <c r="CI820" i="16"/>
  <c r="CJ822" i="16"/>
  <c r="CH826" i="16"/>
  <c r="CI828" i="16"/>
  <c r="CJ830" i="16"/>
  <c r="CJ13" i="16"/>
  <c r="CH21" i="16"/>
  <c r="CJ25" i="16"/>
  <c r="CH29" i="16"/>
  <c r="CH35" i="16"/>
  <c r="CJ35" i="16"/>
  <c r="CJ37" i="16"/>
  <c r="CI41" i="16"/>
  <c r="CH43" i="16"/>
  <c r="CI49" i="16"/>
  <c r="CJ51" i="16"/>
  <c r="CJ53" i="16"/>
  <c r="CH53" i="16"/>
  <c r="CJ57" i="16"/>
  <c r="CH61" i="16"/>
  <c r="CI65" i="16"/>
  <c r="CH67" i="16"/>
  <c r="CJ67" i="16"/>
  <c r="CH73" i="16"/>
  <c r="CJ73" i="16"/>
  <c r="CI75" i="16"/>
  <c r="CH77" i="16"/>
  <c r="CJ83" i="16"/>
  <c r="CI85" i="16"/>
  <c r="CJ89" i="16"/>
  <c r="CI95" i="16"/>
  <c r="CH97" i="16"/>
  <c r="CJ97" i="16"/>
  <c r="CI103" i="16"/>
  <c r="CI105" i="16"/>
  <c r="CI111" i="16"/>
  <c r="CI113" i="16"/>
  <c r="CH117" i="16"/>
  <c r="CH119" i="16"/>
  <c r="CH121" i="16"/>
  <c r="CH129" i="16"/>
  <c r="CI133" i="16"/>
  <c r="CH135" i="16"/>
  <c r="CH141" i="16"/>
  <c r="CJ145" i="16"/>
  <c r="CJ149" i="16"/>
  <c r="CJ151" i="16"/>
  <c r="CJ153" i="16"/>
  <c r="CH165" i="16"/>
  <c r="CI169" i="16"/>
  <c r="CJ173" i="16"/>
  <c r="CJ181" i="16"/>
  <c r="CI183" i="16"/>
  <c r="CH189" i="16"/>
  <c r="CH191" i="16"/>
  <c r="CI195" i="16"/>
  <c r="CH199" i="16"/>
  <c r="CH205" i="16"/>
  <c r="CJ213" i="16"/>
  <c r="CH217" i="16"/>
  <c r="CI221" i="16"/>
  <c r="CJ231" i="16"/>
  <c r="CI235" i="16"/>
  <c r="CJ237" i="16"/>
  <c r="CJ239" i="16"/>
  <c r="CH241" i="16"/>
  <c r="CJ245" i="16"/>
  <c r="CI247" i="16"/>
  <c r="CH249" i="16"/>
  <c r="CJ251" i="16"/>
  <c r="CH257" i="16"/>
  <c r="CI259" i="16"/>
  <c r="CJ261" i="16"/>
  <c r="CH265" i="16"/>
  <c r="CI267" i="16"/>
  <c r="CI271" i="16"/>
  <c r="CI273" i="16"/>
  <c r="CI275" i="16"/>
  <c r="CI277" i="16"/>
  <c r="CI279" i="16"/>
  <c r="CI281" i="16"/>
  <c r="CI283" i="16"/>
  <c r="CI285" i="16"/>
  <c r="CI287" i="16"/>
  <c r="CI289" i="16"/>
  <c r="CI291" i="16"/>
  <c r="CI293" i="16"/>
  <c r="CI295" i="16"/>
  <c r="CI297" i="16"/>
  <c r="CI299" i="16"/>
  <c r="CI301" i="16"/>
  <c r="CI303" i="16"/>
  <c r="CI305" i="16"/>
  <c r="CI307" i="16"/>
  <c r="CJ311" i="16"/>
  <c r="CI313" i="16"/>
  <c r="CH315" i="16"/>
  <c r="CJ317" i="16"/>
  <c r="CJ319" i="16"/>
  <c r="CJ321" i="16"/>
  <c r="CJ323" i="16"/>
  <c r="CJ325" i="16"/>
  <c r="CJ327" i="16"/>
  <c r="CJ329" i="16"/>
  <c r="CJ331" i="16"/>
  <c r="CI335" i="16"/>
  <c r="CI337" i="16"/>
  <c r="CI339" i="16"/>
  <c r="CI341" i="16"/>
  <c r="CI343" i="16"/>
  <c r="CI345" i="16"/>
  <c r="CI347" i="16"/>
  <c r="CI349" i="16"/>
  <c r="CI351" i="16"/>
  <c r="CI353" i="16"/>
  <c r="CI355" i="16"/>
  <c r="CI357" i="16"/>
  <c r="CI359" i="16"/>
  <c r="CI361" i="16"/>
  <c r="CI363" i="16"/>
  <c r="CI365" i="16"/>
  <c r="CI367" i="16"/>
  <c r="CI369" i="16"/>
  <c r="CI373" i="16"/>
  <c r="CI379" i="16"/>
  <c r="CI381" i="16"/>
  <c r="CI383" i="16"/>
  <c r="CI385" i="16"/>
  <c r="CI387" i="16"/>
  <c r="CI389" i="16"/>
  <c r="CI391" i="16"/>
  <c r="CI393" i="16"/>
  <c r="CI395" i="16"/>
  <c r="CI397" i="16"/>
  <c r="CI399" i="16"/>
  <c r="CI401" i="16"/>
  <c r="CI403" i="16"/>
  <c r="CI405" i="16"/>
  <c r="CI407" i="16"/>
  <c r="CI409" i="16"/>
  <c r="CI411" i="16"/>
  <c r="CI413" i="16"/>
  <c r="CI415" i="16"/>
  <c r="CJ477" i="16"/>
  <c r="CJ479" i="16"/>
  <c r="CJ481" i="16"/>
  <c r="CJ483" i="16"/>
  <c r="CJ485" i="16"/>
  <c r="CJ487" i="16"/>
  <c r="CJ489" i="16"/>
  <c r="CJ491" i="16"/>
  <c r="CJ493" i="16"/>
  <c r="CJ495" i="16"/>
  <c r="CJ497" i="16"/>
  <c r="CJ499" i="16"/>
  <c r="CJ501" i="16"/>
  <c r="CJ503" i="16"/>
  <c r="CJ505" i="16"/>
  <c r="CJ507" i="16"/>
  <c r="CJ509" i="16"/>
  <c r="CJ511" i="16"/>
  <c r="CJ513" i="16"/>
  <c r="CJ515" i="16"/>
  <c r="CJ517" i="16"/>
  <c r="CJ519" i="16"/>
  <c r="CJ521" i="16"/>
  <c r="CJ523" i="16"/>
  <c r="CJ525" i="16"/>
  <c r="CJ527" i="16"/>
  <c r="CJ529" i="16"/>
  <c r="CJ531" i="16"/>
  <c r="CJ533" i="16"/>
  <c r="CJ535" i="16"/>
  <c r="CJ541" i="16"/>
  <c r="CJ543" i="16"/>
  <c r="CH547" i="16"/>
  <c r="CI549" i="16"/>
  <c r="CJ551" i="16"/>
  <c r="CH555" i="16"/>
  <c r="CI557" i="16"/>
  <c r="CJ559" i="16"/>
  <c r="CH563" i="16"/>
  <c r="CI565" i="16"/>
  <c r="CJ567" i="16"/>
  <c r="CH571" i="16"/>
  <c r="CI573" i="16"/>
  <c r="CJ575" i="16"/>
  <c r="CH579" i="16"/>
  <c r="CI581" i="16"/>
  <c r="CJ583" i="16"/>
  <c r="CH587" i="16"/>
  <c r="CI589" i="16"/>
  <c r="CJ591" i="16"/>
  <c r="CH595" i="16"/>
  <c r="CI597" i="16"/>
  <c r="CJ599" i="16"/>
  <c r="CH603" i="16"/>
  <c r="CI605" i="16"/>
  <c r="CJ607" i="16"/>
  <c r="CH611" i="16"/>
  <c r="CI613" i="16"/>
  <c r="CH615" i="16"/>
  <c r="CJ615" i="16"/>
  <c r="CH621" i="16"/>
  <c r="CI625" i="16"/>
  <c r="CH627" i="16"/>
  <c r="CJ627" i="16"/>
  <c r="CJ629" i="16"/>
  <c r="CH631" i="16"/>
  <c r="CJ631" i="16"/>
  <c r="CH637" i="16"/>
  <c r="CI641" i="16"/>
  <c r="CH643" i="16"/>
  <c r="CJ643" i="16"/>
  <c r="CJ645" i="16"/>
  <c r="CH647" i="16"/>
  <c r="CJ647" i="16"/>
  <c r="CH653" i="16"/>
  <c r="CI657" i="16"/>
  <c r="CJ659" i="16"/>
  <c r="CH663" i="16"/>
  <c r="CI665" i="16"/>
  <c r="CJ667" i="16"/>
  <c r="CH671" i="16"/>
  <c r="CI673" i="16"/>
  <c r="CJ675" i="16"/>
  <c r="CH679" i="16"/>
  <c r="CI681" i="16"/>
  <c r="CJ683" i="16"/>
  <c r="CH687" i="16"/>
  <c r="CI689" i="16"/>
  <c r="CJ691" i="16"/>
  <c r="CH695" i="16"/>
  <c r="CI697" i="16"/>
  <c r="CI703" i="16"/>
  <c r="CH703" i="16"/>
  <c r="CI705" i="16"/>
  <c r="CI711" i="16"/>
  <c r="CH711" i="16"/>
  <c r="CI713" i="16"/>
  <c r="CI719" i="16"/>
  <c r="CH719" i="16"/>
  <c r="CI721" i="16"/>
  <c r="CI725" i="16"/>
  <c r="CI727" i="16"/>
  <c r="CI729" i="16"/>
  <c r="CI731" i="16"/>
  <c r="CI733" i="16"/>
  <c r="CI735" i="16"/>
  <c r="CI737" i="16"/>
  <c r="CI739" i="16"/>
  <c r="CI741" i="16"/>
  <c r="CI743" i="16"/>
  <c r="CI745" i="16"/>
  <c r="CI747" i="16"/>
  <c r="CI749" i="16"/>
  <c r="CI751" i="16"/>
  <c r="CI753" i="16"/>
  <c r="CI755" i="16"/>
  <c r="CI757" i="16"/>
  <c r="CI759" i="16"/>
  <c r="CI761" i="16"/>
  <c r="CI763" i="16"/>
  <c r="CI765" i="16"/>
  <c r="CI767" i="16"/>
  <c r="CI769" i="16"/>
  <c r="CI771" i="16"/>
  <c r="CI773" i="16"/>
  <c r="CI775" i="16"/>
  <c r="CI777" i="16"/>
  <c r="CI779" i="16"/>
  <c r="CI781" i="16"/>
  <c r="CI783" i="16"/>
  <c r="CI785" i="16"/>
  <c r="CI787" i="16"/>
  <c r="CI789" i="16"/>
  <c r="CI791" i="16"/>
  <c r="CI793" i="16"/>
  <c r="CI795" i="16"/>
  <c r="CI797" i="16"/>
  <c r="CI799" i="16"/>
  <c r="CI801" i="16"/>
  <c r="CI803" i="16"/>
  <c r="CI805" i="16"/>
  <c r="CI807" i="16"/>
  <c r="CI809" i="16"/>
  <c r="CI811" i="16"/>
  <c r="CI813" i="16"/>
  <c r="CI815" i="16"/>
  <c r="CI817" i="16"/>
  <c r="CI819" i="16"/>
  <c r="CI821" i="16"/>
  <c r="CI823" i="16"/>
  <c r="CI825" i="16"/>
  <c r="CI827" i="16"/>
  <c r="CI829" i="16"/>
  <c r="CI831" i="16"/>
  <c r="CI18" i="16"/>
  <c r="CH28" i="16"/>
  <c r="CI40" i="16"/>
  <c r="CJ46" i="16"/>
  <c r="CH56" i="16"/>
  <c r="CH62" i="16"/>
  <c r="CH64" i="16"/>
  <c r="CH70" i="16"/>
  <c r="CH72" i="16"/>
  <c r="CH78" i="16"/>
  <c r="CI80" i="16"/>
  <c r="CJ86" i="16"/>
  <c r="CJ88" i="16"/>
  <c r="CI94" i="16"/>
  <c r="CH98" i="16"/>
  <c r="CJ106" i="16"/>
  <c r="CH114" i="16"/>
  <c r="CI116" i="16"/>
  <c r="CJ122" i="16"/>
  <c r="CJ130" i="16"/>
  <c r="CH138" i="16"/>
  <c r="CJ140" i="16"/>
  <c r="CI148" i="16"/>
  <c r="CH154" i="16"/>
  <c r="CJ154" i="16"/>
  <c r="CI164" i="16"/>
  <c r="CH170" i="16"/>
  <c r="CJ170" i="16"/>
  <c r="CH178" i="16"/>
  <c r="CI180" i="16"/>
  <c r="CJ184" i="16"/>
  <c r="CH188" i="16"/>
  <c r="CI190" i="16"/>
  <c r="CJ192" i="16"/>
  <c r="CJ204" i="16"/>
  <c r="CI206" i="16"/>
  <c r="CJ208" i="16"/>
  <c r="CI208" i="16"/>
  <c r="CJ212" i="16"/>
  <c r="CI214" i="16"/>
  <c r="CH216" i="16"/>
  <c r="CI216" i="16"/>
  <c r="CJ218" i="16"/>
  <c r="CI222" i="16"/>
  <c r="CH478" i="16"/>
  <c r="CJ478" i="16"/>
  <c r="CI484" i="16"/>
  <c r="CH486" i="16"/>
  <c r="CJ486" i="16"/>
  <c r="CI492" i="16"/>
  <c r="CH494" i="16"/>
  <c r="CJ494" i="16"/>
  <c r="CI500" i="16"/>
  <c r="CH502" i="16"/>
  <c r="CJ502" i="16"/>
  <c r="CI15" i="16"/>
  <c r="CH39" i="16"/>
  <c r="CI47" i="16"/>
  <c r="CH55" i="16"/>
  <c r="CJ55" i="16"/>
  <c r="CI79" i="16"/>
  <c r="CH87" i="16"/>
  <c r="CJ99" i="16"/>
  <c r="CH99" i="16"/>
  <c r="CI123" i="16"/>
  <c r="CI125" i="16"/>
  <c r="CI131" i="16"/>
  <c r="CH139" i="16"/>
  <c r="CI147" i="16"/>
  <c r="CH155" i="16"/>
  <c r="CH171" i="16"/>
  <c r="CI171" i="16"/>
  <c r="CH223" i="16"/>
  <c r="CH225" i="16"/>
  <c r="CI229" i="16"/>
  <c r="CJ417" i="16"/>
  <c r="CJ419" i="16"/>
  <c r="CJ421" i="16"/>
  <c r="CJ423" i="16"/>
  <c r="CJ425" i="16"/>
  <c r="CJ427" i="16"/>
  <c r="CJ429" i="16"/>
  <c r="CJ431" i="16"/>
  <c r="CJ433" i="16"/>
  <c r="CJ435" i="16"/>
  <c r="CJ437" i="16"/>
  <c r="CJ439" i="16"/>
  <c r="CJ441" i="16"/>
  <c r="CJ443" i="16"/>
  <c r="CI445" i="16"/>
  <c r="CI447" i="16"/>
  <c r="CJ449" i="16"/>
  <c r="CJ451" i="16"/>
  <c r="CI453" i="16"/>
  <c r="CI455" i="16"/>
  <c r="CJ457" i="16"/>
  <c r="CH461" i="16"/>
  <c r="CI463" i="16"/>
  <c r="CJ16" i="16"/>
  <c r="CI22" i="16"/>
  <c r="CH24" i="16"/>
  <c r="CI24" i="16"/>
  <c r="CJ30" i="16"/>
  <c r="CH34" i="16"/>
  <c r="CI34" i="16"/>
  <c r="CI36" i="16"/>
  <c r="CH42" i="16"/>
  <c r="CI48" i="16"/>
  <c r="CI50" i="16"/>
  <c r="CJ52" i="16"/>
  <c r="CI52" i="16"/>
  <c r="CH58" i="16"/>
  <c r="CH60" i="16"/>
  <c r="CH66" i="16"/>
  <c r="CH68" i="16"/>
  <c r="CH74" i="16"/>
  <c r="CI76" i="16"/>
  <c r="CJ82" i="16"/>
  <c r="CI90" i="16"/>
  <c r="CH96" i="16"/>
  <c r="CH102" i="16"/>
  <c r="CI104" i="16"/>
  <c r="CJ110" i="16"/>
  <c r="CH118" i="16"/>
  <c r="CI120" i="16"/>
  <c r="CH126" i="16"/>
  <c r="CJ128" i="16"/>
  <c r="CJ134" i="16"/>
  <c r="CH142" i="16"/>
  <c r="CJ144" i="16"/>
  <c r="CI152" i="16"/>
  <c r="CH158" i="16"/>
  <c r="CJ158" i="16"/>
  <c r="CI168" i="16"/>
  <c r="CJ174" i="16"/>
  <c r="CH182" i="16"/>
  <c r="CI224" i="16"/>
  <c r="CJ226" i="16"/>
  <c r="CH230" i="16"/>
  <c r="CH232" i="16"/>
  <c r="CH234" i="16"/>
  <c r="CI236" i="16"/>
  <c r="CH240" i="16"/>
  <c r="CJ242" i="16"/>
  <c r="CH246" i="16"/>
  <c r="CI248" i="16"/>
  <c r="CH250" i="16"/>
  <c r="CJ250" i="16"/>
  <c r="CH252" i="16"/>
  <c r="CI256" i="16"/>
  <c r="CH258" i="16"/>
  <c r="CJ262" i="16"/>
  <c r="CI264" i="16"/>
  <c r="CH266" i="16"/>
  <c r="CH270" i="16"/>
  <c r="CJ270" i="16"/>
  <c r="CI272" i="16"/>
  <c r="CJ274" i="16"/>
  <c r="CH278" i="16"/>
  <c r="CI280" i="16"/>
  <c r="CJ282" i="16"/>
  <c r="CH286" i="16"/>
  <c r="CI288" i="16"/>
  <c r="CJ290" i="16"/>
  <c r="CH294" i="16"/>
  <c r="CI296" i="16"/>
  <c r="CJ298" i="16"/>
  <c r="CH302" i="16"/>
  <c r="CI304" i="16"/>
  <c r="CJ306" i="16"/>
  <c r="CJ310" i="16"/>
  <c r="CH314" i="16"/>
  <c r="CI320" i="16"/>
  <c r="CH322" i="16"/>
  <c r="CJ322" i="16"/>
  <c r="CI328" i="16"/>
  <c r="CH330" i="16"/>
  <c r="CI330" i="16"/>
  <c r="CH334" i="16"/>
  <c r="CJ334" i="16"/>
  <c r="CI336" i="16"/>
  <c r="CJ338" i="16"/>
  <c r="CH342" i="16"/>
  <c r="CI344" i="16"/>
  <c r="CJ346" i="16"/>
  <c r="CH350" i="16"/>
  <c r="CI352" i="16"/>
  <c r="CJ354" i="16"/>
  <c r="CH358" i="16"/>
  <c r="CI360" i="16"/>
  <c r="CJ362" i="16"/>
  <c r="CH366" i="16"/>
  <c r="CI368" i="16"/>
  <c r="CJ370" i="16"/>
  <c r="CI374" i="16"/>
  <c r="CH374" i="16"/>
  <c r="CI376" i="16"/>
  <c r="CI380" i="16"/>
  <c r="CJ382" i="16"/>
  <c r="CI386" i="16"/>
  <c r="CH390" i="16"/>
  <c r="CI392" i="16"/>
  <c r="CI396" i="16"/>
  <c r="CJ398" i="16"/>
  <c r="CI402" i="16"/>
  <c r="CH406" i="16"/>
  <c r="CI408" i="16"/>
  <c r="CJ410" i="16"/>
  <c r="CH414" i="16"/>
  <c r="CI416" i="16"/>
  <c r="CJ418" i="16"/>
  <c r="CH422" i="16"/>
  <c r="CI424" i="16"/>
  <c r="CJ426" i="16"/>
  <c r="CH430" i="16"/>
  <c r="CI432" i="16"/>
  <c r="CJ434" i="16"/>
  <c r="CH438" i="16"/>
  <c r="CI440" i="16"/>
  <c r="CJ442" i="16"/>
  <c r="CH446" i="16"/>
  <c r="CJ446" i="16"/>
  <c r="CJ450" i="16"/>
  <c r="CI452" i="16"/>
  <c r="CJ456" i="16"/>
  <c r="CH456" i="16"/>
  <c r="CH458" i="16"/>
  <c r="CJ458" i="16"/>
  <c r="CJ460" i="16"/>
  <c r="CI464" i="16"/>
  <c r="CH466" i="16"/>
  <c r="CJ466" i="16"/>
  <c r="CI472" i="16"/>
  <c r="CH474" i="16"/>
  <c r="CJ474" i="16"/>
  <c r="CH504" i="16"/>
  <c r="CI506" i="16"/>
  <c r="CJ508" i="16"/>
  <c r="CH512" i="16"/>
  <c r="CI514" i="16"/>
  <c r="CJ516" i="16"/>
  <c r="CH520" i="16"/>
  <c r="CI522" i="16"/>
  <c r="CJ524" i="16"/>
  <c r="CH528" i="16"/>
  <c r="CI530" i="16"/>
  <c r="CJ532" i="16"/>
  <c r="CI536" i="16"/>
  <c r="CJ540" i="16"/>
  <c r="CI542" i="16"/>
  <c r="CH546" i="16"/>
  <c r="CI548" i="16"/>
  <c r="CI550" i="16"/>
  <c r="CI552" i="16"/>
  <c r="CI554" i="16"/>
  <c r="CI556" i="16"/>
  <c r="CI558" i="16"/>
  <c r="CI560" i="16"/>
  <c r="CI562" i="16"/>
  <c r="CI564" i="16"/>
  <c r="CI566" i="16"/>
  <c r="CI568" i="16"/>
  <c r="CI570" i="16"/>
  <c r="CI572" i="16"/>
  <c r="CI574" i="16"/>
  <c r="CI576" i="16"/>
  <c r="CI578" i="16"/>
  <c r="CI580" i="16"/>
  <c r="CI582" i="16"/>
  <c r="CI584" i="16"/>
  <c r="CI586" i="16"/>
  <c r="CI588" i="16"/>
  <c r="CI590" i="16"/>
  <c r="CI592" i="16"/>
  <c r="CI594" i="16"/>
  <c r="CI596" i="16"/>
  <c r="CI598" i="16"/>
  <c r="CI600" i="16"/>
  <c r="CI602" i="16"/>
  <c r="CI604" i="16"/>
  <c r="CI606" i="16"/>
  <c r="CI608" i="16"/>
  <c r="CI610" i="16"/>
  <c r="CI612" i="16"/>
  <c r="CH616" i="16"/>
  <c r="CH618" i="16"/>
  <c r="CH620" i="16"/>
  <c r="CH622" i="16"/>
  <c r="CH624" i="16"/>
  <c r="CH626" i="16"/>
  <c r="CH628" i="16"/>
  <c r="CH630" i="16"/>
  <c r="CH632" i="16"/>
  <c r="CH634" i="16"/>
  <c r="CH636" i="16"/>
  <c r="CH638" i="16"/>
  <c r="CH640" i="16"/>
  <c r="CH642" i="16"/>
  <c r="CH644" i="16"/>
  <c r="CH646" i="16"/>
  <c r="CH648" i="16"/>
  <c r="CH650" i="16"/>
  <c r="CH652" i="16"/>
  <c r="CH654" i="16"/>
  <c r="CH656" i="16"/>
  <c r="CH658" i="16"/>
  <c r="CI660" i="16"/>
  <c r="CI662" i="16"/>
  <c r="CI664" i="16"/>
  <c r="CI666" i="16"/>
  <c r="CI668" i="16"/>
  <c r="CI670" i="16"/>
  <c r="CI672" i="16"/>
  <c r="CI674" i="16"/>
  <c r="CI676" i="16"/>
  <c r="CI678" i="16"/>
  <c r="CI680" i="16"/>
  <c r="CI682" i="16"/>
  <c r="CI684" i="16"/>
  <c r="CI686" i="16"/>
  <c r="CI688" i="16"/>
  <c r="CI690" i="16"/>
  <c r="CI692" i="16"/>
  <c r="CI694" i="16"/>
  <c r="CI696" i="16"/>
  <c r="CI698" i="16"/>
  <c r="CI702" i="16"/>
  <c r="CI706" i="16"/>
  <c r="CI710" i="16"/>
  <c r="CI714" i="16"/>
  <c r="CI718" i="16"/>
  <c r="CI722" i="16"/>
  <c r="CI730" i="16"/>
  <c r="CH732" i="16"/>
  <c r="CJ732" i="16"/>
  <c r="CI738" i="16"/>
  <c r="CH740" i="16"/>
  <c r="CJ740" i="16"/>
  <c r="CI746" i="16"/>
  <c r="CH748" i="16"/>
  <c r="CJ748" i="16"/>
  <c r="CI754" i="16"/>
  <c r="CH756" i="16"/>
  <c r="CJ756" i="16"/>
  <c r="CI762" i="16"/>
  <c r="CH764" i="16"/>
  <c r="CJ764" i="16"/>
  <c r="CI770" i="16"/>
  <c r="CH772" i="16"/>
  <c r="CJ772" i="16"/>
  <c r="CI778" i="16"/>
  <c r="CH780" i="16"/>
  <c r="CJ780" i="16"/>
  <c r="CI786" i="16"/>
  <c r="CH788" i="16"/>
  <c r="CJ788" i="16"/>
  <c r="CI794" i="16"/>
  <c r="CH796" i="16"/>
  <c r="CJ796" i="16"/>
  <c r="CI802" i="16"/>
  <c r="CH804" i="16"/>
  <c r="CJ804" i="16"/>
  <c r="CI810" i="16"/>
  <c r="CH812" i="16"/>
  <c r="CJ812" i="16"/>
  <c r="CI818" i="16"/>
  <c r="CH820" i="16"/>
  <c r="CJ820" i="16"/>
  <c r="CI826" i="16"/>
  <c r="CH828" i="16"/>
  <c r="CJ828" i="16"/>
  <c r="CH19" i="16"/>
  <c r="CJ19" i="16"/>
  <c r="CI21" i="16"/>
  <c r="CJ21" i="16"/>
  <c r="CI25" i="16"/>
  <c r="CJ27" i="16"/>
  <c r="CK835" i="16"/>
  <c r="CH835" i="16"/>
  <c r="CI835" i="16"/>
  <c r="CJ835" i="16"/>
  <c r="CK838" i="16"/>
  <c r="CK840" i="16"/>
  <c r="CK854" i="16"/>
  <c r="CK858" i="16"/>
  <c r="CK862" i="16"/>
  <c r="CK866" i="16"/>
  <c r="CK868" i="16"/>
  <c r="CK880" i="16"/>
  <c r="CK882" i="16"/>
  <c r="CK884" i="16"/>
  <c r="CK888" i="16"/>
  <c r="CK890" i="16"/>
  <c r="CK892" i="16"/>
  <c r="CK894" i="16"/>
  <c r="CK896" i="16"/>
  <c r="CK898" i="16"/>
  <c r="CK900" i="16"/>
  <c r="CK902" i="16"/>
  <c r="CK906" i="16"/>
  <c r="CK910" i="16"/>
  <c r="CK914" i="16"/>
  <c r="CK918" i="16"/>
  <c r="CK922" i="16"/>
  <c r="CK924" i="16"/>
  <c r="CK928" i="16"/>
  <c r="CK930" i="16"/>
  <c r="CK934" i="16"/>
  <c r="CK936" i="16"/>
  <c r="CK940" i="16"/>
  <c r="CK948" i="16"/>
  <c r="CK950" i="16"/>
  <c r="CK952" i="16"/>
  <c r="CK954" i="16"/>
  <c r="CK956" i="16"/>
  <c r="CK958" i="16"/>
  <c r="CK960" i="16"/>
  <c r="CK962" i="16"/>
  <c r="CK964" i="16"/>
  <c r="CK966" i="16"/>
  <c r="CK968" i="16"/>
  <c r="CK970" i="16"/>
  <c r="CK972" i="16"/>
  <c r="CK974" i="16"/>
  <c r="CK976" i="16"/>
  <c r="CK978" i="16"/>
  <c r="CK980" i="16"/>
  <c r="CK982" i="16"/>
  <c r="CK984" i="16"/>
  <c r="CK986" i="16"/>
  <c r="CK988" i="16"/>
  <c r="CK990" i="16"/>
  <c r="CK992" i="16"/>
  <c r="CK994" i="16"/>
  <c r="CK996" i="16"/>
  <c r="CK998" i="16"/>
  <c r="CK1000" i="16"/>
  <c r="CK1002" i="16"/>
  <c r="CK1004" i="16"/>
  <c r="CK1006" i="16"/>
  <c r="CK1008" i="16"/>
  <c r="CK1010" i="16"/>
  <c r="CK1012" i="16"/>
  <c r="CK1014" i="16"/>
  <c r="CK1016" i="16"/>
  <c r="CK1018" i="16"/>
  <c r="CK1020" i="16"/>
  <c r="CK1022" i="16"/>
  <c r="CK1024" i="16"/>
  <c r="CK1026" i="16"/>
  <c r="CK1028" i="16"/>
  <c r="CK1030" i="16"/>
  <c r="CK1032" i="16"/>
  <c r="CK1034" i="16"/>
  <c r="CK1036" i="16"/>
  <c r="CK1040" i="16"/>
  <c r="CK1044" i="16"/>
  <c r="CK1046" i="16"/>
  <c r="CK1048" i="16"/>
  <c r="CK1050" i="16"/>
  <c r="CK1052" i="16"/>
  <c r="CK1054" i="16"/>
  <c r="CK1056" i="16"/>
  <c r="CK1068" i="16"/>
  <c r="CK1072" i="16"/>
  <c r="CK1076" i="16"/>
  <c r="CK1084" i="16"/>
  <c r="CK1090" i="16"/>
  <c r="CK1102" i="16"/>
  <c r="CK1110" i="16"/>
  <c r="CK836" i="16"/>
  <c r="CK1060" i="16"/>
  <c r="CK1062" i="16"/>
  <c r="CK1066" i="16"/>
  <c r="CK1086" i="16"/>
  <c r="CK1104" i="16"/>
  <c r="CK1112" i="16"/>
  <c r="CK1114" i="16"/>
  <c r="CK883" i="16"/>
  <c r="CK891" i="16"/>
  <c r="CK895" i="16"/>
  <c r="CK929" i="16"/>
  <c r="CK933" i="16"/>
  <c r="CK953" i="16"/>
  <c r="CK957" i="16"/>
  <c r="CK961" i="16"/>
  <c r="CK965" i="16"/>
  <c r="CK969" i="16"/>
  <c r="CK973" i="16"/>
  <c r="CK977" i="16"/>
  <c r="CK981" i="16"/>
  <c r="CK985" i="16"/>
  <c r="CK989" i="16"/>
  <c r="CK993" i="16"/>
  <c r="CK997" i="16"/>
  <c r="CK1001" i="16"/>
  <c r="CK1003" i="16"/>
  <c r="CK1007" i="16"/>
  <c r="CK1011" i="16"/>
  <c r="CK1015" i="16"/>
  <c r="CK1019" i="16"/>
  <c r="CK1023" i="16"/>
  <c r="CK1027" i="16"/>
  <c r="CK1031" i="16"/>
  <c r="CK1035" i="16"/>
  <c r="CK1047" i="16"/>
  <c r="CK1049" i="16"/>
  <c r="CK1051" i="16"/>
  <c r="CK1053" i="16"/>
  <c r="CK1055" i="16"/>
  <c r="CK1061" i="16"/>
  <c r="CK1063" i="16"/>
  <c r="CK1067" i="16"/>
  <c r="CK1071" i="16"/>
  <c r="CK1075" i="16"/>
  <c r="CK1079" i="16"/>
  <c r="CK1083" i="16"/>
  <c r="CK1087" i="16"/>
  <c r="CK1091" i="16"/>
  <c r="CK1095" i="16"/>
  <c r="CK1099" i="16"/>
  <c r="CK1103" i="16"/>
  <c r="CK1107" i="16"/>
  <c r="CK1111" i="16"/>
  <c r="CK1115" i="16"/>
  <c r="CK1119" i="16"/>
  <c r="CK1123" i="16"/>
  <c r="CK842" i="16"/>
  <c r="CK844" i="16"/>
  <c r="CK846" i="16"/>
  <c r="CK848" i="16"/>
  <c r="CK850" i="16"/>
  <c r="CK852" i="16"/>
  <c r="CK856" i="16"/>
  <c r="CK860" i="16"/>
  <c r="CK864" i="16"/>
  <c r="CK870" i="16"/>
  <c r="CK872" i="16"/>
  <c r="CK874" i="16"/>
  <c r="CK876" i="16"/>
  <c r="CK878" i="16"/>
  <c r="CK886" i="16"/>
  <c r="CK904" i="16"/>
  <c r="CK908" i="16"/>
  <c r="CK912" i="16"/>
  <c r="CK916" i="16"/>
  <c r="CK920" i="16"/>
  <c r="CK926" i="16"/>
  <c r="CK932" i="16"/>
  <c r="CK938" i="16"/>
  <c r="CK942" i="16"/>
  <c r="CK944" i="16"/>
  <c r="CK946" i="16"/>
  <c r="CK1038" i="16"/>
  <c r="CK1042" i="16"/>
  <c r="CK1064" i="16"/>
  <c r="CK1070" i="16"/>
  <c r="CK1074" i="16"/>
  <c r="CK1078" i="16"/>
  <c r="CK1088" i="16"/>
  <c r="CK1092" i="16"/>
  <c r="CK1106" i="16"/>
  <c r="CK1116" i="16"/>
  <c r="CK1080" i="16"/>
  <c r="CK1082" i="16"/>
  <c r="CK1094" i="16"/>
  <c r="CK1096" i="16"/>
  <c r="CK1098" i="16"/>
  <c r="CK1100" i="16"/>
  <c r="CK1108" i="16"/>
  <c r="CK1118" i="16"/>
  <c r="CK1120" i="16"/>
  <c r="CK1122" i="16"/>
  <c r="CK1124" i="16"/>
  <c r="CK837" i="16"/>
  <c r="CK839" i="16"/>
  <c r="CK841" i="16"/>
  <c r="CK843" i="16"/>
  <c r="CK845" i="16"/>
  <c r="CK847" i="16"/>
  <c r="CK849" i="16"/>
  <c r="CK851" i="16"/>
  <c r="CK853" i="16"/>
  <c r="CK855" i="16"/>
  <c r="CK857" i="16"/>
  <c r="CK859" i="16"/>
  <c r="CK861" i="16"/>
  <c r="CK863" i="16"/>
  <c r="CK865" i="16"/>
  <c r="CK867" i="16"/>
  <c r="CK869" i="16"/>
  <c r="CK871" i="16"/>
  <c r="CK873" i="16"/>
  <c r="CK875" i="16"/>
  <c r="CK877" i="16"/>
  <c r="CK879" i="16"/>
  <c r="CK881" i="16"/>
  <c r="CK885" i="16"/>
  <c r="CK887" i="16"/>
  <c r="CK889" i="16"/>
  <c r="CK893" i="16"/>
  <c r="CK897" i="16"/>
  <c r="CK899" i="16"/>
  <c r="CK901" i="16"/>
  <c r="CK903" i="16"/>
  <c r="CK905" i="16"/>
  <c r="CK907" i="16"/>
  <c r="CK909" i="16"/>
  <c r="CK911" i="16"/>
  <c r="CK913" i="16"/>
  <c r="CK915" i="16"/>
  <c r="CK917" i="16"/>
  <c r="CK919" i="16"/>
  <c r="CK921" i="16"/>
  <c r="CK923" i="16"/>
  <c r="CK925" i="16"/>
  <c r="CK927" i="16"/>
  <c r="CK931" i="16"/>
  <c r="CK935" i="16"/>
  <c r="CK937" i="16"/>
  <c r="CK939" i="16"/>
  <c r="CK941" i="16"/>
  <c r="CK943" i="16"/>
  <c r="CK945" i="16"/>
  <c r="CK947" i="16"/>
  <c r="CK949" i="16"/>
  <c r="CK951" i="16"/>
  <c r="CK955" i="16"/>
  <c r="CK959" i="16"/>
  <c r="CK963" i="16"/>
  <c r="CK967" i="16"/>
  <c r="CK971" i="16"/>
  <c r="CK975" i="16"/>
  <c r="CK979" i="16"/>
  <c r="CK983" i="16"/>
  <c r="CK987" i="16"/>
  <c r="CK991" i="16"/>
  <c r="CK995" i="16"/>
  <c r="CK999" i="16"/>
  <c r="CK1005" i="16"/>
  <c r="CK1009" i="16"/>
  <c r="CK1013" i="16"/>
  <c r="CK1017" i="16"/>
  <c r="CK1021" i="16"/>
  <c r="CK1025" i="16"/>
  <c r="CK1029" i="16"/>
  <c r="CK1033" i="16"/>
  <c r="CK1037" i="16"/>
  <c r="CK1039" i="16"/>
  <c r="CK1041" i="16"/>
  <c r="CK1043" i="16"/>
  <c r="CK1045" i="16"/>
  <c r="CK1057" i="16"/>
  <c r="CK1059" i="16"/>
  <c r="CK1065" i="16"/>
  <c r="CK1069" i="16"/>
  <c r="CK1073" i="16"/>
  <c r="CK1077" i="16"/>
  <c r="CK1081" i="16"/>
  <c r="CK1085" i="16"/>
  <c r="CK1089" i="16"/>
  <c r="CK1093" i="16"/>
  <c r="CK1097" i="16"/>
  <c r="CK1101" i="16"/>
  <c r="CK1105" i="16"/>
  <c r="CK1109" i="16"/>
  <c r="CK1113" i="16"/>
  <c r="CK1117" i="16"/>
  <c r="CK1121" i="16"/>
  <c r="CK1125" i="16"/>
  <c r="CI1123" i="16"/>
  <c r="CJ1119" i="16"/>
  <c r="CJ1113" i="16"/>
  <c r="CJ1111" i="16"/>
  <c r="CI1111" i="16"/>
  <c r="CI1107" i="16"/>
  <c r="CJ1105" i="16"/>
  <c r="CI1103" i="16"/>
  <c r="CJ1103" i="16"/>
  <c r="CJ1101" i="16"/>
  <c r="CI1099" i="16"/>
  <c r="CI1095" i="16"/>
  <c r="CJ1095" i="16"/>
  <c r="CJ1093" i="16"/>
  <c r="CI1091" i="16"/>
  <c r="CJ1089" i="16"/>
  <c r="CI1087" i="16"/>
  <c r="CJ1087" i="16"/>
  <c r="CJ1085" i="16"/>
  <c r="CI1083" i="16"/>
  <c r="CJ1083" i="16"/>
  <c r="CJ1081" i="16"/>
  <c r="CI1079" i="16"/>
  <c r="CJ1079" i="16"/>
  <c r="CJ1077" i="16"/>
  <c r="CI1075" i="16"/>
  <c r="CJ1073" i="16"/>
  <c r="CI1071" i="16"/>
  <c r="CJ1071" i="16"/>
  <c r="CJ1069" i="16"/>
  <c r="CI1067" i="16"/>
  <c r="CJ1067" i="16"/>
  <c r="CI1063" i="16"/>
  <c r="CJ1063" i="16"/>
  <c r="CJ1061" i="16"/>
  <c r="CJ1057" i="16"/>
  <c r="CI1055" i="16"/>
  <c r="CJ1055" i="16"/>
  <c r="CI1051" i="16"/>
  <c r="CJ1051" i="16"/>
  <c r="CI1047" i="16"/>
  <c r="CJ1047" i="16"/>
  <c r="CJ1043" i="16"/>
  <c r="CJ1039" i="16"/>
  <c r="CI1035" i="16"/>
  <c r="CJ1033" i="16"/>
  <c r="CI1031" i="16"/>
  <c r="CI1027" i="16"/>
  <c r="CJ1025" i="16"/>
  <c r="CI1023" i="16"/>
  <c r="CJ1023" i="16"/>
  <c r="CI1019" i="16"/>
  <c r="CJ1017" i="16"/>
  <c r="CI1015" i="16"/>
  <c r="CI1011" i="16"/>
  <c r="CJ1009" i="16"/>
  <c r="CI1007" i="16"/>
  <c r="CJ1007" i="16"/>
  <c r="CI1003" i="16"/>
  <c r="CJ1001" i="16"/>
  <c r="CJ999" i="16"/>
  <c r="CJ991" i="16"/>
  <c r="CJ989" i="16"/>
  <c r="CJ983" i="16"/>
  <c r="CJ977" i="16"/>
  <c r="CJ975" i="16"/>
  <c r="CJ969" i="16"/>
  <c r="CJ967" i="16"/>
  <c r="CJ961" i="16"/>
  <c r="CJ959" i="16"/>
  <c r="CH957" i="16"/>
  <c r="CI957" i="16"/>
  <c r="CJ951" i="16"/>
  <c r="CJ947" i="16"/>
  <c r="CJ945" i="16"/>
  <c r="CJ943" i="16"/>
  <c r="CJ939" i="16"/>
  <c r="CJ935" i="16"/>
  <c r="CJ933" i="16"/>
  <c r="CI929" i="16"/>
  <c r="CJ927" i="16"/>
  <c r="CJ921" i="16"/>
  <c r="CJ917" i="16"/>
  <c r="CJ913" i="16"/>
  <c r="CJ909" i="16"/>
  <c r="CJ905" i="16"/>
  <c r="CJ899" i="16"/>
  <c r="CJ895" i="16"/>
  <c r="CJ891" i="16"/>
  <c r="CJ889" i="16"/>
  <c r="CJ887" i="16"/>
  <c r="CJ885" i="16"/>
  <c r="CI883" i="16"/>
  <c r="CJ877" i="16"/>
  <c r="CJ873" i="16"/>
  <c r="CJ869" i="16"/>
  <c r="CJ865" i="16"/>
  <c r="CJ861" i="16"/>
  <c r="CI855" i="16"/>
  <c r="CJ843" i="16"/>
  <c r="CJ841" i="16"/>
  <c r="CJ1122" i="16"/>
  <c r="CJ1118" i="16"/>
  <c r="CH1112" i="16"/>
  <c r="CJ1108" i="16"/>
  <c r="CI1104" i="16"/>
  <c r="CJ1096" i="16"/>
  <c r="CJ1082" i="16"/>
  <c r="CI1066" i="16"/>
  <c r="CH1062" i="16"/>
  <c r="CI836" i="16"/>
  <c r="CH1102" i="16"/>
  <c r="CJ1092" i="16"/>
  <c r="CH1090" i="16"/>
  <c r="CH1084" i="16"/>
  <c r="CJ1078" i="16"/>
  <c r="CI1076" i="16"/>
  <c r="CH1072" i="16"/>
  <c r="CI1072" i="16"/>
  <c r="CJ1070" i="16"/>
  <c r="CI1068" i="16"/>
  <c r="CH1056" i="16"/>
  <c r="CH1054" i="16"/>
  <c r="CI1054" i="16"/>
  <c r="CH1052" i="16"/>
  <c r="CH1050" i="16"/>
  <c r="CI1050" i="16"/>
  <c r="CH1048" i="16"/>
  <c r="CH1046" i="16"/>
  <c r="CI1046" i="16"/>
  <c r="CI1044" i="16"/>
  <c r="CH1042" i="16"/>
  <c r="CJ1040" i="16"/>
  <c r="CH1036" i="16"/>
  <c r="CH1032" i="16"/>
  <c r="CH1028" i="16"/>
  <c r="CH1024" i="16"/>
  <c r="CH1020" i="16"/>
  <c r="CH1016" i="16"/>
  <c r="CH1012" i="16"/>
  <c r="CH1008" i="16"/>
  <c r="CH1004" i="16"/>
  <c r="CH998" i="16"/>
  <c r="CH994" i="16"/>
  <c r="CH990" i="16"/>
  <c r="CH986" i="16"/>
  <c r="CH982" i="16"/>
  <c r="CI980" i="16"/>
  <c r="CH978" i="16"/>
  <c r="CI978" i="16"/>
  <c r="CH974" i="16"/>
  <c r="CI972" i="16"/>
  <c r="CH970" i="16"/>
  <c r="CI970" i="16"/>
  <c r="CH966" i="16"/>
  <c r="CI964" i="16"/>
  <c r="CH962" i="16"/>
  <c r="CI962" i="16"/>
  <c r="CH958" i="16"/>
  <c r="CH956" i="16"/>
  <c r="CI954" i="16"/>
  <c r="CH952" i="16"/>
  <c r="CI948" i="16"/>
  <c r="CH946" i="16"/>
  <c r="CH942" i="16"/>
  <c r="CH940" i="16"/>
  <c r="CH938" i="16"/>
  <c r="CI936" i="16"/>
  <c r="CH936" i="16"/>
  <c r="CH934" i="16"/>
  <c r="CJ932" i="16"/>
  <c r="CH930" i="16"/>
  <c r="CH926" i="16"/>
  <c r="CH924" i="16"/>
  <c r="CI924" i="16"/>
  <c r="CH920" i="16"/>
  <c r="CH918" i="16"/>
  <c r="CI918" i="16"/>
  <c r="CH910" i="16"/>
  <c r="CI910" i="16"/>
  <c r="CH904" i="16"/>
  <c r="CI902" i="16"/>
  <c r="CI900" i="16"/>
  <c r="CJ898" i="16"/>
  <c r="CH894" i="16"/>
  <c r="CI894" i="16"/>
  <c r="CI892" i="16"/>
  <c r="CH890" i="16"/>
  <c r="CH886" i="16"/>
  <c r="CH884" i="16"/>
  <c r="CI882" i="16"/>
  <c r="CH880" i="16"/>
  <c r="CI880" i="16"/>
  <c r="CH876" i="16"/>
  <c r="CH870" i="16"/>
  <c r="CH868" i="16"/>
  <c r="CI866" i="16"/>
  <c r="CJ862" i="16"/>
  <c r="CH860" i="16"/>
  <c r="CI858" i="16"/>
  <c r="CH854" i="16"/>
  <c r="CI852" i="16"/>
  <c r="CI848" i="16"/>
  <c r="CI844" i="16"/>
  <c r="CI840" i="16"/>
  <c r="CJ838" i="16"/>
  <c r="CH1125" i="16"/>
  <c r="CH1123" i="16"/>
  <c r="CI1121" i="16"/>
  <c r="CH1121" i="16"/>
  <c r="CH1117" i="16"/>
  <c r="CH1115" i="16"/>
  <c r="CI1113" i="16"/>
  <c r="CH1109" i="16"/>
  <c r="CH1107" i="16"/>
  <c r="CI1105" i="16"/>
  <c r="CH1103" i="16"/>
  <c r="CH1101" i="16"/>
  <c r="CI1101" i="16"/>
  <c r="CH1095" i="16"/>
  <c r="CH1093" i="16"/>
  <c r="CI1093" i="16"/>
  <c r="CH1089" i="16"/>
  <c r="CH1087" i="16"/>
  <c r="CH1085" i="16"/>
  <c r="CI1085" i="16"/>
  <c r="CH1083" i="16"/>
  <c r="CH1081" i="16"/>
  <c r="CH1079" i="16"/>
  <c r="CH1077" i="16"/>
  <c r="CI1077" i="16"/>
  <c r="CH1073" i="16"/>
  <c r="CH1071" i="16"/>
  <c r="CH1069" i="16"/>
  <c r="CI1069" i="16"/>
  <c r="CH1067" i="16"/>
  <c r="CH1065" i="16"/>
  <c r="CI1059" i="16"/>
  <c r="CH1057" i="16"/>
  <c r="CI1057" i="16"/>
  <c r="CH1053" i="16"/>
  <c r="CH1049" i="16"/>
  <c r="CI1045" i="16"/>
  <c r="CI1043" i="16"/>
  <c r="CI1041" i="16"/>
  <c r="CI1037" i="16"/>
  <c r="CH1033" i="16"/>
  <c r="CH1031" i="16"/>
  <c r="CI1029" i="16"/>
  <c r="CH1027" i="16"/>
  <c r="CH1025" i="16"/>
  <c r="CH1023" i="16"/>
  <c r="CI1021" i="16"/>
  <c r="CH1017" i="16"/>
  <c r="CH1015" i="16"/>
  <c r="CI1013" i="16"/>
  <c r="CH1011" i="16"/>
  <c r="CH1009" i="16"/>
  <c r="CH1007" i="16"/>
  <c r="CI1005" i="16"/>
  <c r="CH1001" i="16"/>
  <c r="CI999" i="16"/>
  <c r="CH995" i="16"/>
  <c r="CI991" i="16"/>
  <c r="CH989" i="16"/>
  <c r="CJ987" i="16"/>
  <c r="CI983" i="16"/>
  <c r="CH979" i="16"/>
  <c r="CI975" i="16"/>
  <c r="CH973" i="16"/>
  <c r="CH971" i="16"/>
  <c r="CI967" i="16"/>
  <c r="CH965" i="16"/>
  <c r="CH963" i="16"/>
  <c r="CI959" i="16"/>
  <c r="CJ957" i="16"/>
  <c r="CH955" i="16"/>
  <c r="CH953" i="16"/>
  <c r="CI951" i="16"/>
  <c r="CI949" i="16"/>
  <c r="CI943" i="16"/>
  <c r="CI941" i="16"/>
  <c r="CJ941" i="16"/>
  <c r="CI939" i="16"/>
  <c r="CJ937" i="16"/>
  <c r="CI935" i="16"/>
  <c r="CH931" i="16"/>
  <c r="CH929" i="16"/>
  <c r="CJ925" i="16"/>
  <c r="CI923" i="16"/>
  <c r="CI921" i="16"/>
  <c r="CI915" i="16"/>
  <c r="CI913" i="16"/>
  <c r="CI907" i="16"/>
  <c r="CI905" i="16"/>
  <c r="CH901" i="16"/>
  <c r="CI901" i="16"/>
  <c r="CI899" i="16"/>
  <c r="CI897" i="16"/>
  <c r="CH895" i="16"/>
  <c r="CH891" i="16"/>
  <c r="CH889" i="16"/>
  <c r="CI887" i="16"/>
  <c r="CH885" i="16"/>
  <c r="CI885" i="16"/>
  <c r="CH883" i="16"/>
  <c r="CH879" i="16"/>
  <c r="CI879" i="16"/>
  <c r="CH877" i="16"/>
  <c r="CI877" i="16"/>
  <c r="CH875" i="16"/>
  <c r="CI875" i="16"/>
  <c r="CH873" i="16"/>
  <c r="CH871" i="16"/>
  <c r="CI871" i="16"/>
  <c r="CH869" i="16"/>
  <c r="CI869" i="16"/>
  <c r="CH867" i="16"/>
  <c r="CH865" i="16"/>
  <c r="CI865" i="16"/>
  <c r="CH863" i="16"/>
  <c r="CH861" i="16"/>
  <c r="CH859" i="16"/>
  <c r="CH857" i="16"/>
  <c r="CH855" i="16"/>
  <c r="CH853" i="16"/>
  <c r="CH851" i="16"/>
  <c r="CI851" i="16"/>
  <c r="CH849" i="16"/>
  <c r="CH847" i="16"/>
  <c r="CI847" i="16"/>
  <c r="CH845" i="16"/>
  <c r="CI843" i="16"/>
  <c r="CH841" i="16"/>
  <c r="CH839" i="16"/>
  <c r="CH837" i="16"/>
  <c r="CI1122" i="16"/>
  <c r="CH1122" i="16"/>
  <c r="CI1120" i="16"/>
  <c r="CI1118" i="16"/>
  <c r="CH1118" i="16"/>
  <c r="CJ1114" i="16"/>
  <c r="CJ1112" i="16"/>
  <c r="CI1108" i="16"/>
  <c r="CI1100" i="16"/>
  <c r="CH1100" i="16"/>
  <c r="CH1094" i="16"/>
  <c r="CI1094" i="16"/>
  <c r="CI1082" i="16"/>
  <c r="CH1080" i="16"/>
  <c r="CI1080" i="16"/>
  <c r="CJ1060" i="16"/>
  <c r="CI1116" i="16"/>
  <c r="CJ1110" i="16"/>
  <c r="CH1092" i="16"/>
  <c r="CJ1090" i="16"/>
  <c r="CJ1076" i="16"/>
  <c r="CH1074" i="16"/>
  <c r="CJ1068" i="16"/>
  <c r="CI1064" i="16"/>
  <c r="CJ1056" i="16"/>
  <c r="CJ1052" i="16"/>
  <c r="CJ1048" i="16"/>
  <c r="CJ1046" i="16"/>
  <c r="CH1044" i="16"/>
  <c r="CJ1042" i="16"/>
  <c r="CI1038" i="16"/>
  <c r="CJ1036" i="16"/>
  <c r="CJ1032" i="16"/>
  <c r="CJ1028" i="16"/>
  <c r="CJ1024" i="16"/>
  <c r="CJ1020" i="16"/>
  <c r="CJ1016" i="16"/>
  <c r="CJ1012" i="16"/>
  <c r="CJ1008" i="16"/>
  <c r="CJ1004" i="16"/>
  <c r="CJ1000" i="16"/>
  <c r="CJ996" i="16"/>
  <c r="CJ992" i="16"/>
  <c r="CJ988" i="16"/>
  <c r="CJ984" i="16"/>
  <c r="CJ980" i="16"/>
  <c r="CJ976" i="16"/>
  <c r="CJ972" i="16"/>
  <c r="CJ968" i="16"/>
  <c r="CJ964" i="16"/>
  <c r="CJ960" i="16"/>
  <c r="CJ956" i="16"/>
  <c r="CJ954" i="16"/>
  <c r="CJ952" i="16"/>
  <c r="CJ950" i="16"/>
  <c r="CJ948" i="16"/>
  <c r="CJ946" i="16"/>
  <c r="CI946" i="16"/>
  <c r="CJ944" i="16"/>
  <c r="CI944" i="16"/>
  <c r="CI942" i="16"/>
  <c r="CJ940" i="16"/>
  <c r="CJ936" i="16"/>
  <c r="CI932" i="16"/>
  <c r="CJ928" i="16"/>
  <c r="CI926" i="16"/>
  <c r="CJ926" i="16"/>
  <c r="CJ924" i="16"/>
  <c r="CJ922" i="16"/>
  <c r="CI920" i="16"/>
  <c r="CJ920" i="16"/>
  <c r="CI916" i="16"/>
  <c r="CJ916" i="16"/>
  <c r="CJ914" i="16"/>
  <c r="CI912" i="16"/>
  <c r="CI908" i="16"/>
  <c r="CJ908" i="16"/>
  <c r="CJ906" i="16"/>
  <c r="CI904" i="16"/>
  <c r="CJ904" i="16"/>
  <c r="CJ902" i="16"/>
  <c r="CH898" i="16"/>
  <c r="CJ894" i="16"/>
  <c r="CJ890" i="16"/>
  <c r="CI886" i="16"/>
  <c r="CJ884" i="16"/>
  <c r="CJ880" i="16"/>
  <c r="CJ878" i="16"/>
  <c r="CJ872" i="16"/>
  <c r="CI872" i="16"/>
  <c r="CJ870" i="16"/>
  <c r="CI870" i="16"/>
  <c r="CJ868" i="16"/>
  <c r="CJ864" i="16"/>
  <c r="CI864" i="16"/>
  <c r="CH862" i="16"/>
  <c r="CJ860" i="16"/>
  <c r="CJ856" i="16"/>
  <c r="CJ854" i="16"/>
  <c r="CH852" i="16"/>
  <c r="CJ850" i="16"/>
  <c r="CH848" i="16"/>
  <c r="CJ846" i="16"/>
  <c r="CH844" i="16"/>
  <c r="CJ842" i="16"/>
  <c r="CH838" i="16"/>
  <c r="CJ1125" i="16"/>
  <c r="CJ1123" i="16"/>
  <c r="CJ1121" i="16"/>
  <c r="CI1119" i="16"/>
  <c r="CJ1117" i="16"/>
  <c r="CJ1115" i="16"/>
  <c r="CI1115" i="16"/>
  <c r="CJ1109" i="16"/>
  <c r="CJ1107" i="16"/>
  <c r="CJ1099" i="16"/>
  <c r="CJ1097" i="16"/>
  <c r="CJ1091" i="16"/>
  <c r="CJ1075" i="16"/>
  <c r="CJ1065" i="16"/>
  <c r="CI1061" i="16"/>
  <c r="CJ1059" i="16"/>
  <c r="CI1053" i="16"/>
  <c r="CJ1053" i="16"/>
  <c r="CI1049" i="16"/>
  <c r="CJ1049" i="16"/>
  <c r="CJ1045" i="16"/>
  <c r="CJ1041" i="16"/>
  <c r="CJ1037" i="16"/>
  <c r="CJ1035" i="16"/>
  <c r="CJ1031" i="16"/>
  <c r="CJ1029" i="16"/>
  <c r="CJ1027" i="16"/>
  <c r="CJ1021" i="16"/>
  <c r="CJ1019" i="16"/>
  <c r="CJ1015" i="16"/>
  <c r="CJ1013" i="16"/>
  <c r="CJ1011" i="16"/>
  <c r="CJ1005" i="16"/>
  <c r="CJ1003" i="16"/>
  <c r="CI1001" i="16"/>
  <c r="CI997" i="16"/>
  <c r="CJ997" i="16"/>
  <c r="CJ995" i="16"/>
  <c r="CI993" i="16"/>
  <c r="CJ993" i="16"/>
  <c r="CI989" i="16"/>
  <c r="CH987" i="16"/>
  <c r="CI985" i="16"/>
  <c r="CJ985" i="16"/>
  <c r="CI981" i="16"/>
  <c r="CJ981" i="16"/>
  <c r="CJ979" i="16"/>
  <c r="CI977" i="16"/>
  <c r="CI973" i="16"/>
  <c r="CJ973" i="16"/>
  <c r="CJ971" i="16"/>
  <c r="CI969" i="16"/>
  <c r="CI965" i="16"/>
  <c r="CJ965" i="16"/>
  <c r="CJ963" i="16"/>
  <c r="CI961" i="16"/>
  <c r="CJ955" i="16"/>
  <c r="CI953" i="16"/>
  <c r="CJ953" i="16"/>
  <c r="CJ949" i="16"/>
  <c r="CH941" i="16"/>
  <c r="CH937" i="16"/>
  <c r="CI933" i="16"/>
  <c r="CJ931" i="16"/>
  <c r="CJ929" i="16"/>
  <c r="CH925" i="16"/>
  <c r="CJ923" i="16"/>
  <c r="CJ919" i="16"/>
  <c r="CJ915" i="16"/>
  <c r="CJ911" i="16"/>
  <c r="CJ907" i="16"/>
  <c r="CJ903" i="16"/>
  <c r="CJ901" i="16"/>
  <c r="CJ897" i="16"/>
  <c r="CI895" i="16"/>
  <c r="CJ893" i="16"/>
  <c r="CI891" i="16"/>
  <c r="CJ883" i="16"/>
  <c r="CJ881" i="16"/>
  <c r="CJ879" i="16"/>
  <c r="CJ875" i="16"/>
  <c r="CJ871" i="16"/>
  <c r="CJ867" i="16"/>
  <c r="CJ863" i="16"/>
  <c r="CJ859" i="16"/>
  <c r="CI857" i="16"/>
  <c r="CI853" i="16"/>
  <c r="CJ851" i="16"/>
  <c r="CI849" i="16"/>
  <c r="CJ847" i="16"/>
  <c r="CI845" i="16"/>
  <c r="CJ839" i="16"/>
  <c r="CI837" i="16"/>
  <c r="CJ1124" i="16"/>
  <c r="CJ1120" i="16"/>
  <c r="CI1114" i="16"/>
  <c r="CH1114" i="16"/>
  <c r="CI1112" i="16"/>
  <c r="CH1104" i="16"/>
  <c r="CJ1100" i="16"/>
  <c r="CJ1098" i="16"/>
  <c r="CJ1094" i="16"/>
  <c r="CH1086" i="16"/>
  <c r="CI1086" i="16"/>
  <c r="CJ1080" i="16"/>
  <c r="CJ1066" i="16"/>
  <c r="CI1062" i="16"/>
  <c r="CH1060" i="16"/>
  <c r="CI1060" i="16"/>
  <c r="CJ836" i="16"/>
  <c r="CJ1116" i="16"/>
  <c r="CI1110" i="16"/>
  <c r="CH1110" i="16"/>
  <c r="CJ1106" i="16"/>
  <c r="CI1102" i="16"/>
  <c r="CI1090" i="16"/>
  <c r="CJ1088" i="16"/>
  <c r="CI1084" i="16"/>
  <c r="CH1076" i="16"/>
  <c r="CJ1074" i="16"/>
  <c r="CH1068" i="16"/>
  <c r="CJ1064" i="16"/>
  <c r="CI1056" i="16"/>
  <c r="CI1052" i="16"/>
  <c r="CI1048" i="16"/>
  <c r="CJ1044" i="16"/>
  <c r="CI1040" i="16"/>
  <c r="CH1038" i="16"/>
  <c r="CI1036" i="16"/>
  <c r="CH1034" i="16"/>
  <c r="CI1034" i="16"/>
  <c r="CI1032" i="16"/>
  <c r="CH1030" i="16"/>
  <c r="CI1030" i="16"/>
  <c r="CI1028" i="16"/>
  <c r="CH1026" i="16"/>
  <c r="CI1026" i="16"/>
  <c r="CI1024" i="16"/>
  <c r="CH1022" i="16"/>
  <c r="CI1022" i="16"/>
  <c r="CI1020" i="16"/>
  <c r="CH1018" i="16"/>
  <c r="CI1018" i="16"/>
  <c r="CI1016" i="16"/>
  <c r="CH1014" i="16"/>
  <c r="CI1014" i="16"/>
  <c r="CI1012" i="16"/>
  <c r="CH1010" i="16"/>
  <c r="CI1010" i="16"/>
  <c r="CI1008" i="16"/>
  <c r="CH1006" i="16"/>
  <c r="CI1006" i="16"/>
  <c r="CI1004" i="16"/>
  <c r="CH1002" i="16"/>
  <c r="CI1002" i="16"/>
  <c r="CH1000" i="16"/>
  <c r="CI1000" i="16"/>
  <c r="CI998" i="16"/>
  <c r="CH996" i="16"/>
  <c r="CI996" i="16"/>
  <c r="CI994" i="16"/>
  <c r="CH992" i="16"/>
  <c r="CI992" i="16"/>
  <c r="CI990" i="16"/>
  <c r="CH988" i="16"/>
  <c r="CI988" i="16"/>
  <c r="CI986" i="16"/>
  <c r="CH984" i="16"/>
  <c r="CI984" i="16"/>
  <c r="CI982" i="16"/>
  <c r="CH980" i="16"/>
  <c r="CH976" i="16"/>
  <c r="CI976" i="16"/>
  <c r="CI974" i="16"/>
  <c r="CH972" i="16"/>
  <c r="CH968" i="16"/>
  <c r="CI968" i="16"/>
  <c r="CI966" i="16"/>
  <c r="CH964" i="16"/>
  <c r="CH960" i="16"/>
  <c r="CI960" i="16"/>
  <c r="CI958" i="16"/>
  <c r="CI956" i="16"/>
  <c r="CH954" i="16"/>
  <c r="CI952" i="16"/>
  <c r="CI950" i="16"/>
  <c r="CH950" i="16"/>
  <c r="CH948" i="16"/>
  <c r="CH944" i="16"/>
  <c r="CI940" i="16"/>
  <c r="CI934" i="16"/>
  <c r="CI930" i="16"/>
  <c r="CI928" i="16"/>
  <c r="CH928" i="16"/>
  <c r="CH922" i="16"/>
  <c r="CI922" i="16"/>
  <c r="CH916" i="16"/>
  <c r="CH914" i="16"/>
  <c r="CI914" i="16"/>
  <c r="CH912" i="16"/>
  <c r="CH908" i="16"/>
  <c r="CH906" i="16"/>
  <c r="CI906" i="16"/>
  <c r="CH902" i="16"/>
  <c r="CH900" i="16"/>
  <c r="CI898" i="16"/>
  <c r="CH896" i="16"/>
  <c r="CI896" i="16"/>
  <c r="CH892" i="16"/>
  <c r="CI890" i="16"/>
  <c r="CH888" i="16"/>
  <c r="CI888" i="16"/>
  <c r="CI884" i="16"/>
  <c r="CH882" i="16"/>
  <c r="CH878" i="16"/>
  <c r="CH874" i="16"/>
  <c r="CH872" i="16"/>
  <c r="CI868" i="16"/>
  <c r="CJ866" i="16"/>
  <c r="CH864" i="16"/>
  <c r="CI862" i="16"/>
  <c r="CJ858" i="16"/>
  <c r="CI856" i="16"/>
  <c r="CI854" i="16"/>
  <c r="CI850" i="16"/>
  <c r="CI846" i="16"/>
  <c r="CI842" i="16"/>
  <c r="CJ840" i="16"/>
  <c r="CI838" i="16"/>
  <c r="CI1125" i="16"/>
  <c r="CH1119" i="16"/>
  <c r="CI1117" i="16"/>
  <c r="CH1113" i="16"/>
  <c r="CH1111" i="16"/>
  <c r="CI1109" i="16"/>
  <c r="CH1105" i="16"/>
  <c r="CH1099" i="16"/>
  <c r="CH1097" i="16"/>
  <c r="CI1097" i="16"/>
  <c r="CH1091" i="16"/>
  <c r="CI1089" i="16"/>
  <c r="CI1081" i="16"/>
  <c r="CH1075" i="16"/>
  <c r="CI1073" i="16"/>
  <c r="CI1065" i="16"/>
  <c r="CH1063" i="16"/>
  <c r="CH1061" i="16"/>
  <c r="CH1059" i="16"/>
  <c r="CH1055" i="16"/>
  <c r="CH1051" i="16"/>
  <c r="CH1047" i="16"/>
  <c r="CH1045" i="16"/>
  <c r="CH1043" i="16"/>
  <c r="CH1041" i="16"/>
  <c r="CH1039" i="16"/>
  <c r="CI1039" i="16"/>
  <c r="CH1037" i="16"/>
  <c r="CH1035" i="16"/>
  <c r="CI1033" i="16"/>
  <c r="CH1029" i="16"/>
  <c r="CI1025" i="16"/>
  <c r="CH1021" i="16"/>
  <c r="CH1019" i="16"/>
  <c r="CI1017" i="16"/>
  <c r="CH1013" i="16"/>
  <c r="CI1009" i="16"/>
  <c r="CH1005" i="16"/>
  <c r="CH1003" i="16"/>
  <c r="CH999" i="16"/>
  <c r="CH997" i="16"/>
  <c r="CI995" i="16"/>
  <c r="CH993" i="16"/>
  <c r="CH991" i="16"/>
  <c r="CI987" i="16"/>
  <c r="CH985" i="16"/>
  <c r="CH983" i="16"/>
  <c r="CH981" i="16"/>
  <c r="CI979" i="16"/>
  <c r="CH977" i="16"/>
  <c r="CH975" i="16"/>
  <c r="CI971" i="16"/>
  <c r="CH969" i="16"/>
  <c r="CH967" i="16"/>
  <c r="CI963" i="16"/>
  <c r="CH961" i="16"/>
  <c r="CH959" i="16"/>
  <c r="CI955" i="16"/>
  <c r="CH951" i="16"/>
  <c r="CH949" i="16"/>
  <c r="CH947" i="16"/>
  <c r="CI947" i="16"/>
  <c r="CH945" i="16"/>
  <c r="CI945" i="16"/>
  <c r="CH943" i="16"/>
  <c r="CH939" i="16"/>
  <c r="CI937" i="16"/>
  <c r="CH935" i="16"/>
  <c r="CH933" i="16"/>
  <c r="CI931" i="16"/>
  <c r="CH927" i="16"/>
  <c r="CI927" i="16"/>
  <c r="CI925" i="16"/>
  <c r="CH923" i="16"/>
  <c r="CH921" i="16"/>
  <c r="CH919" i="16"/>
  <c r="CI919" i="16"/>
  <c r="CH917" i="16"/>
  <c r="CI917" i="16"/>
  <c r="CH915" i="16"/>
  <c r="CH913" i="16"/>
  <c r="CH911" i="16"/>
  <c r="CI911" i="16"/>
  <c r="CH909" i="16"/>
  <c r="CI909" i="16"/>
  <c r="CH907" i="16"/>
  <c r="CH905" i="16"/>
  <c r="CH903" i="16"/>
  <c r="CI903" i="16"/>
  <c r="CH899" i="16"/>
  <c r="CH897" i="16"/>
  <c r="CH893" i="16"/>
  <c r="CI893" i="16"/>
  <c r="CI889" i="16"/>
  <c r="CH887" i="16"/>
  <c r="CH881" i="16"/>
  <c r="CI881" i="16"/>
  <c r="CI873" i="16"/>
  <c r="CI867" i="16"/>
  <c r="CI863" i="16"/>
  <c r="CI861" i="16"/>
  <c r="CI859" i="16"/>
  <c r="CJ857" i="16"/>
  <c r="CJ855" i="16"/>
  <c r="CJ853" i="16"/>
  <c r="CJ849" i="16"/>
  <c r="CJ845" i="16"/>
  <c r="CH843" i="16"/>
  <c r="CI841" i="16"/>
  <c r="CI839" i="16"/>
  <c r="CJ837" i="16"/>
  <c r="CI1124" i="16"/>
  <c r="CH1124" i="16"/>
  <c r="CH1120" i="16"/>
  <c r="CH1108" i="16"/>
  <c r="CJ1104" i="16"/>
  <c r="CI1098" i="16"/>
  <c r="CH1098" i="16"/>
  <c r="CH1096" i="16"/>
  <c r="CI1096" i="16"/>
  <c r="CJ1086" i="16"/>
  <c r="CH1082" i="16"/>
  <c r="CH1066" i="16"/>
  <c r="CJ1062" i="16"/>
  <c r="CH836" i="16"/>
  <c r="CH1116" i="16"/>
  <c r="CI1106" i="16"/>
  <c r="CH1106" i="16"/>
  <c r="CJ1102" i="16"/>
  <c r="CI1092" i="16"/>
  <c r="CH1088" i="16"/>
  <c r="CI1088" i="16"/>
  <c r="CJ1084" i="16"/>
  <c r="CH1078" i="16"/>
  <c r="CI1078" i="16"/>
  <c r="CI1074" i="16"/>
  <c r="CJ1072" i="16"/>
  <c r="CH1070" i="16"/>
  <c r="CI1070" i="16"/>
  <c r="CH1064" i="16"/>
  <c r="CJ1054" i="16"/>
  <c r="CJ1050" i="16"/>
  <c r="CI1042" i="16"/>
  <c r="CH1040" i="16"/>
  <c r="CJ1038" i="16"/>
  <c r="CJ1034" i="16"/>
  <c r="CJ1030" i="16"/>
  <c r="CJ1026" i="16"/>
  <c r="CJ1022" i="16"/>
  <c r="CJ1018" i="16"/>
  <c r="CJ1014" i="16"/>
  <c r="CJ1010" i="16"/>
  <c r="CJ1006" i="16"/>
  <c r="CJ1002" i="16"/>
  <c r="CJ998" i="16"/>
  <c r="CJ994" i="16"/>
  <c r="CJ990" i="16"/>
  <c r="CJ986" i="16"/>
  <c r="CJ982" i="16"/>
  <c r="CJ978" i="16"/>
  <c r="CJ974" i="16"/>
  <c r="CJ970" i="16"/>
  <c r="CJ966" i="16"/>
  <c r="CJ962" i="16"/>
  <c r="CJ958" i="16"/>
  <c r="CJ942" i="16"/>
  <c r="CJ938" i="16"/>
  <c r="CI938" i="16"/>
  <c r="CJ934" i="16"/>
  <c r="CH932" i="16"/>
  <c r="CJ930" i="16"/>
  <c r="CJ918" i="16"/>
  <c r="CJ912" i="16"/>
  <c r="CJ910" i="16"/>
  <c r="CJ900" i="16"/>
  <c r="CJ896" i="16"/>
  <c r="CJ892" i="16"/>
  <c r="CJ888" i="16"/>
  <c r="CJ886" i="16"/>
  <c r="CJ882" i="16"/>
  <c r="CI878" i="16"/>
  <c r="CI876" i="16"/>
  <c r="CJ876" i="16"/>
  <c r="CI874" i="16"/>
  <c r="CJ874" i="16"/>
  <c r="CH866" i="16"/>
  <c r="CI860" i="16"/>
  <c r="CH858" i="16"/>
  <c r="CH856" i="16"/>
  <c r="CJ852" i="16"/>
  <c r="CH850" i="16"/>
  <c r="CJ848" i="16"/>
  <c r="CH846" i="16"/>
  <c r="CJ844" i="16"/>
  <c r="CH842" i="16"/>
  <c r="CH840" i="16"/>
  <c r="CI35" i="16"/>
  <c r="CH41" i="16"/>
  <c r="CH49" i="16"/>
  <c r="CJ49" i="16"/>
  <c r="CI61" i="16"/>
  <c r="CJ65" i="16"/>
  <c r="CH69" i="16"/>
  <c r="CI73" i="16"/>
  <c r="CH75" i="16"/>
  <c r="CJ75" i="16"/>
  <c r="CJ81" i="16"/>
  <c r="CI83" i="16"/>
  <c r="CH85" i="16"/>
  <c r="CH91" i="16"/>
  <c r="CI93" i="16"/>
  <c r="CJ95" i="16"/>
  <c r="CH101" i="16"/>
  <c r="CH103" i="16"/>
  <c r="CH105" i="16"/>
  <c r="CH111" i="16"/>
  <c r="CH113" i="16"/>
  <c r="CI129" i="16"/>
  <c r="CJ133" i="16"/>
  <c r="CI135" i="16"/>
  <c r="CH137" i="16"/>
  <c r="CI141" i="16"/>
  <c r="CH143" i="16"/>
  <c r="CI149" i="16"/>
  <c r="CI151" i="16"/>
  <c r="CI153" i="16"/>
  <c r="CJ157" i="16"/>
  <c r="CJ159" i="16"/>
  <c r="CJ161" i="16"/>
  <c r="CJ167" i="16"/>
  <c r="CI173" i="16"/>
  <c r="CJ177" i="16"/>
  <c r="CI181" i="16"/>
  <c r="CH185" i="16"/>
  <c r="CJ187" i="16"/>
  <c r="CH193" i="16"/>
  <c r="CH195" i="16"/>
  <c r="CH197" i="16"/>
  <c r="CJ197" i="16"/>
  <c r="CJ201" i="16"/>
  <c r="CJ203" i="16"/>
  <c r="CJ209" i="16"/>
  <c r="CI213" i="16"/>
  <c r="CJ215" i="16"/>
  <c r="CH221" i="16"/>
  <c r="CJ221" i="16"/>
  <c r="CH235" i="16"/>
  <c r="CI237" i="16"/>
  <c r="CI239" i="16"/>
  <c r="CI241" i="16"/>
  <c r="CH243" i="16"/>
  <c r="CJ247" i="16"/>
  <c r="CI249" i="16"/>
  <c r="CI251" i="16"/>
  <c r="CH253" i="16"/>
  <c r="CJ255" i="16"/>
  <c r="CH259" i="16"/>
  <c r="CI261" i="16"/>
  <c r="CJ263" i="16"/>
  <c r="CH267" i="16"/>
  <c r="CH269" i="16"/>
  <c r="CH271" i="16"/>
  <c r="CH273" i="16"/>
  <c r="CH275" i="16"/>
  <c r="CH277" i="16"/>
  <c r="CH279" i="16"/>
  <c r="CH281" i="16"/>
  <c r="CH283" i="16"/>
  <c r="CH285" i="16"/>
  <c r="CH287" i="16"/>
  <c r="CH289" i="16"/>
  <c r="CH291" i="16"/>
  <c r="CH293" i="16"/>
  <c r="CH295" i="16"/>
  <c r="CH297" i="16"/>
  <c r="CH299" i="16"/>
  <c r="CH301" i="16"/>
  <c r="CH303" i="16"/>
  <c r="CH305" i="16"/>
  <c r="CH307" i="16"/>
  <c r="CH309" i="16"/>
  <c r="CI311" i="16"/>
  <c r="CJ313" i="16"/>
  <c r="CI317" i="16"/>
  <c r="CI319" i="16"/>
  <c r="CI321" i="16"/>
  <c r="CI323" i="16"/>
  <c r="CI325" i="16"/>
  <c r="CI327" i="16"/>
  <c r="CJ333" i="16"/>
  <c r="CH335" i="16"/>
  <c r="CH337" i="16"/>
  <c r="CH339" i="16"/>
  <c r="CH341" i="16"/>
  <c r="CH343" i="16"/>
  <c r="CH345" i="16"/>
  <c r="CH347" i="16"/>
  <c r="CH349" i="16"/>
  <c r="CH351" i="16"/>
  <c r="CH353" i="16"/>
  <c r="CH355" i="16"/>
  <c r="CH357" i="16"/>
  <c r="CH359" i="16"/>
  <c r="CH361" i="16"/>
  <c r="CH363" i="16"/>
  <c r="CH365" i="16"/>
  <c r="CH367" i="16"/>
  <c r="CH369" i="16"/>
  <c r="CH371" i="16"/>
  <c r="CH373" i="16"/>
  <c r="CH375" i="16"/>
  <c r="CH377" i="16"/>
  <c r="CH379" i="16"/>
  <c r="CH381" i="16"/>
  <c r="CH383" i="16"/>
  <c r="CH385" i="16"/>
  <c r="CH387" i="16"/>
  <c r="CH389" i="16"/>
  <c r="CH391" i="16"/>
  <c r="CH393" i="16"/>
  <c r="CH395" i="16"/>
  <c r="CH397" i="16"/>
  <c r="CH399" i="16"/>
  <c r="CH401" i="16"/>
  <c r="CH403" i="16"/>
  <c r="CH405" i="16"/>
  <c r="CH407" i="16"/>
  <c r="CH409" i="16"/>
  <c r="CH411" i="16"/>
  <c r="CH413" i="16"/>
  <c r="CH415" i="16"/>
  <c r="CI477" i="16"/>
  <c r="CI479" i="16"/>
  <c r="CI481" i="16"/>
  <c r="CI483" i="16"/>
  <c r="CI485" i="16"/>
  <c r="CI487" i="16"/>
  <c r="CI489" i="16"/>
  <c r="CI491" i="16"/>
  <c r="CI493" i="16"/>
  <c r="CI495" i="16"/>
  <c r="CI497" i="16"/>
  <c r="CI499" i="16"/>
  <c r="CI501" i="16"/>
  <c r="CI503" i="16"/>
  <c r="CI505" i="16"/>
  <c r="CI507" i="16"/>
  <c r="CI509" i="16"/>
  <c r="CI511" i="16"/>
  <c r="CI513" i="16"/>
  <c r="CI515" i="16"/>
  <c r="CI517" i="16"/>
  <c r="CI519" i="16"/>
  <c r="CI521" i="16"/>
  <c r="CI523" i="16"/>
  <c r="CI525" i="16"/>
  <c r="CI527" i="16"/>
  <c r="CI529" i="16"/>
  <c r="CI531" i="16"/>
  <c r="CI533" i="16"/>
  <c r="CI535" i="16"/>
  <c r="CH537" i="16"/>
  <c r="CH539" i="16"/>
  <c r="CJ545" i="16"/>
  <c r="CI547" i="16"/>
  <c r="CH549" i="16"/>
  <c r="CJ549" i="16"/>
  <c r="CI555" i="16"/>
  <c r="CH557" i="16"/>
  <c r="CJ557" i="16"/>
  <c r="CI563" i="16"/>
  <c r="CH565" i="16"/>
  <c r="CJ565" i="16"/>
  <c r="CI571" i="16"/>
  <c r="CH573" i="16"/>
  <c r="CJ573" i="16"/>
  <c r="CI579" i="16"/>
  <c r="CH581" i="16"/>
  <c r="CJ581" i="16"/>
  <c r="CI587" i="16"/>
  <c r="CH589" i="16"/>
  <c r="CJ589" i="16"/>
  <c r="CI595" i="16"/>
  <c r="CH597" i="16"/>
  <c r="CJ597" i="16"/>
  <c r="CI603" i="16"/>
  <c r="CH605" i="16"/>
  <c r="CJ605" i="16"/>
  <c r="CI611" i="16"/>
  <c r="CH613" i="16"/>
  <c r="CJ613" i="16"/>
  <c r="CH617" i="16"/>
  <c r="CI619" i="16"/>
  <c r="CI623" i="16"/>
  <c r="CJ625" i="16"/>
  <c r="CI629" i="16"/>
  <c r="CH633" i="16"/>
  <c r="CI635" i="16"/>
  <c r="CI639" i="16"/>
  <c r="CJ641" i="16"/>
  <c r="CI645" i="16"/>
  <c r="CH649" i="16"/>
  <c r="CI651" i="16"/>
  <c r="CI655" i="16"/>
  <c r="CJ657" i="16"/>
  <c r="CI663" i="16"/>
  <c r="CH665" i="16"/>
  <c r="CJ665" i="16"/>
  <c r="CI671" i="16"/>
  <c r="CH673" i="16"/>
  <c r="CJ673" i="16"/>
  <c r="CI679" i="16"/>
  <c r="CH681" i="16"/>
  <c r="CJ681" i="16"/>
  <c r="CI687" i="16"/>
  <c r="CH689" i="16"/>
  <c r="CJ689" i="16"/>
  <c r="CI695" i="16"/>
  <c r="CH697" i="16"/>
  <c r="CJ697" i="16"/>
  <c r="CJ701" i="16"/>
  <c r="CJ703" i="16"/>
  <c r="CH705" i="16"/>
  <c r="CJ705" i="16"/>
  <c r="CJ709" i="16"/>
  <c r="CJ711" i="16"/>
  <c r="CH713" i="16"/>
  <c r="CJ713" i="16"/>
  <c r="CJ717" i="16"/>
  <c r="CJ719" i="16"/>
  <c r="CH721" i="16"/>
  <c r="CJ721" i="16"/>
  <c r="CH725" i="16"/>
  <c r="CH727" i="16"/>
  <c r="CH729" i="16"/>
  <c r="CH731" i="16"/>
  <c r="CH733" i="16"/>
  <c r="CH735" i="16"/>
  <c r="CH737" i="16"/>
  <c r="CH739" i="16"/>
  <c r="CH741" i="16"/>
  <c r="CH743" i="16"/>
  <c r="CH745" i="16"/>
  <c r="CH747" i="16"/>
  <c r="CH749" i="16"/>
  <c r="CH751" i="16"/>
  <c r="CH753" i="16"/>
  <c r="CH755" i="16"/>
  <c r="CH757" i="16"/>
  <c r="CH759" i="16"/>
  <c r="CH761" i="16"/>
  <c r="CH763" i="16"/>
  <c r="CH765" i="16"/>
  <c r="CH767" i="16"/>
  <c r="CH769" i="16"/>
  <c r="CH771" i="16"/>
  <c r="CH773" i="16"/>
  <c r="CH775" i="16"/>
  <c r="CH777" i="16"/>
  <c r="CH779" i="16"/>
  <c r="CH781" i="16"/>
  <c r="CH783" i="16"/>
  <c r="CH785" i="16"/>
  <c r="CH787" i="16"/>
  <c r="CH789" i="16"/>
  <c r="CH791" i="16"/>
  <c r="CH793" i="16"/>
  <c r="CH795" i="16"/>
  <c r="CH797" i="16"/>
  <c r="CH799" i="16"/>
  <c r="CH801" i="16"/>
  <c r="CH803" i="16"/>
  <c r="CH805" i="16"/>
  <c r="CH807" i="16"/>
  <c r="CH809" i="16"/>
  <c r="CH811" i="16"/>
  <c r="CH813" i="16"/>
  <c r="CH815" i="16"/>
  <c r="CH817" i="16"/>
  <c r="CH819" i="16"/>
  <c r="CH821" i="16"/>
  <c r="CH823" i="16"/>
  <c r="CH825" i="16"/>
  <c r="CH827" i="16"/>
  <c r="CH829" i="16"/>
  <c r="CH831" i="16"/>
  <c r="CH26" i="16"/>
  <c r="CI26" i="16"/>
  <c r="CH32" i="16"/>
  <c r="CI38" i="16"/>
  <c r="CI46" i="16"/>
  <c r="CI72" i="16"/>
  <c r="CH80" i="16"/>
  <c r="CI86" i="16"/>
  <c r="CH94" i="16"/>
  <c r="CI98" i="16"/>
  <c r="CJ100" i="16"/>
  <c r="CI114" i="16"/>
  <c r="CH116" i="16"/>
  <c r="CJ116" i="16"/>
  <c r="CI124" i="16"/>
  <c r="CH124" i="16"/>
  <c r="CI130" i="16"/>
  <c r="CI132" i="16"/>
  <c r="CH140" i="16"/>
  <c r="CI146" i="16"/>
  <c r="CJ148" i="16"/>
  <c r="CH156" i="16"/>
  <c r="CI162" i="16"/>
  <c r="CJ164" i="16"/>
  <c r="CI178" i="16"/>
  <c r="CJ180" i="16"/>
  <c r="CH186" i="16"/>
  <c r="CI188" i="16"/>
  <c r="CH190" i="16"/>
  <c r="CJ190" i="16"/>
  <c r="CJ194" i="16"/>
  <c r="CH198" i="16"/>
  <c r="CJ200" i="16"/>
  <c r="CJ202" i="16"/>
  <c r="CI204" i="16"/>
  <c r="CJ206" i="16"/>
  <c r="CH208" i="16"/>
  <c r="CI212" i="16"/>
  <c r="CJ214" i="16"/>
  <c r="CJ216" i="16"/>
  <c r="CI220" i="16"/>
  <c r="CH222" i="16"/>
  <c r="CJ222" i="16"/>
  <c r="CH480" i="16"/>
  <c r="CI482" i="16"/>
  <c r="CJ484" i="16"/>
  <c r="CH488" i="16"/>
  <c r="CI490" i="16"/>
  <c r="CJ492" i="16"/>
  <c r="CH496" i="16"/>
  <c r="CI498" i="16"/>
  <c r="CJ500" i="16"/>
  <c r="CJ17" i="16"/>
  <c r="CJ31" i="16"/>
  <c r="CJ47" i="16"/>
  <c r="CI71" i="16"/>
  <c r="CH79" i="16"/>
  <c r="CI99" i="16"/>
  <c r="CJ107" i="16"/>
  <c r="CJ109" i="16"/>
  <c r="CJ115" i="16"/>
  <c r="CJ123" i="16"/>
  <c r="CJ125" i="16"/>
  <c r="CH131" i="16"/>
  <c r="CH147" i="16"/>
  <c r="CJ163" i="16"/>
  <c r="CI225" i="16"/>
  <c r="CI227" i="16"/>
  <c r="CH229" i="16"/>
  <c r="CJ229" i="16"/>
  <c r="CI417" i="16"/>
  <c r="CI419" i="16"/>
  <c r="CI421" i="16"/>
  <c r="CI423" i="16"/>
  <c r="CI425" i="16"/>
  <c r="CI427" i="16"/>
  <c r="CI429" i="16"/>
  <c r="CI431" i="16"/>
  <c r="CI433" i="16"/>
  <c r="CI435" i="16"/>
  <c r="CI437" i="16"/>
  <c r="CI439" i="16"/>
  <c r="CI441" i="16"/>
  <c r="CI443" i="16"/>
  <c r="CJ445" i="16"/>
  <c r="CJ447" i="16"/>
  <c r="CJ453" i="16"/>
  <c r="CJ455" i="16"/>
  <c r="CJ459" i="16"/>
  <c r="CI461" i="16"/>
  <c r="CH463" i="16"/>
  <c r="CJ465" i="16"/>
  <c r="CJ467" i="16"/>
  <c r="CJ469" i="16"/>
  <c r="CJ471" i="16"/>
  <c r="CJ473" i="16"/>
  <c r="CJ475" i="16"/>
  <c r="CJ833" i="16"/>
  <c r="CH14" i="16"/>
  <c r="CI16" i="16"/>
  <c r="CJ22" i="16"/>
  <c r="CJ24" i="16"/>
  <c r="CJ36" i="16"/>
  <c r="CH48" i="16"/>
  <c r="CH50" i="16"/>
  <c r="CH52" i="16"/>
  <c r="CI74" i="16"/>
  <c r="CH76" i="16"/>
  <c r="CI82" i="16"/>
  <c r="CJ84" i="16"/>
  <c r="CJ90" i="16"/>
  <c r="CJ92" i="16"/>
  <c r="CI102" i="16"/>
  <c r="CH104" i="16"/>
  <c r="CJ104" i="16"/>
  <c r="CI118" i="16"/>
  <c r="CH120" i="16"/>
  <c r="CJ120" i="16"/>
  <c r="CI134" i="16"/>
  <c r="CH136" i="16"/>
  <c r="CI136" i="16"/>
  <c r="CI150" i="16"/>
  <c r="CJ152" i="16"/>
  <c r="CH160" i="16"/>
  <c r="CI166" i="16"/>
  <c r="CH168" i="16"/>
  <c r="CJ168" i="16"/>
  <c r="CH176" i="16"/>
  <c r="CI182" i="16"/>
  <c r="CJ224" i="16"/>
  <c r="CJ236" i="16"/>
  <c r="CJ238" i="16"/>
  <c r="CI242" i="16"/>
  <c r="CH244" i="16"/>
  <c r="CJ248" i="16"/>
  <c r="CI252" i="16"/>
  <c r="CH254" i="16"/>
  <c r="CH256" i="16"/>
  <c r="CJ260" i="16"/>
  <c r="CI262" i="16"/>
  <c r="CH264" i="16"/>
  <c r="CJ268" i="16"/>
  <c r="CI270" i="16"/>
  <c r="CH272" i="16"/>
  <c r="CJ272" i="16"/>
  <c r="CI278" i="16"/>
  <c r="CH280" i="16"/>
  <c r="CJ280" i="16"/>
  <c r="CI286" i="16"/>
  <c r="CH288" i="16"/>
  <c r="CJ288" i="16"/>
  <c r="CI294" i="16"/>
  <c r="CH296" i="16"/>
  <c r="CJ296" i="16"/>
  <c r="CI302" i="16"/>
  <c r="CH304" i="16"/>
  <c r="CJ304" i="16"/>
  <c r="CI310" i="16"/>
  <c r="CI312" i="16"/>
  <c r="CH316" i="16"/>
  <c r="CI318" i="16"/>
  <c r="CJ320" i="16"/>
  <c r="CH324" i="16"/>
  <c r="CI326" i="16"/>
  <c r="CJ328" i="16"/>
  <c r="CJ330" i="16"/>
  <c r="CI334" i="16"/>
  <c r="CH336" i="16"/>
  <c r="CJ336" i="16"/>
  <c r="CI342" i="16"/>
  <c r="CH344" i="16"/>
  <c r="CJ344" i="16"/>
  <c r="CI350" i="16"/>
  <c r="CH352" i="16"/>
  <c r="CJ352" i="16"/>
  <c r="CI358" i="16"/>
  <c r="CH360" i="16"/>
  <c r="CJ360" i="16"/>
  <c r="CI366" i="16"/>
  <c r="CH368" i="16"/>
  <c r="CJ368" i="16"/>
  <c r="CJ372" i="16"/>
  <c r="CJ374" i="16"/>
  <c r="CH376" i="16"/>
  <c r="CJ376" i="16"/>
  <c r="CJ378" i="16"/>
  <c r="CH380" i="16"/>
  <c r="CJ380" i="16"/>
  <c r="CH386" i="16"/>
  <c r="CI390" i="16"/>
  <c r="CH392" i="16"/>
  <c r="CJ392" i="16"/>
  <c r="CJ394" i="16"/>
  <c r="CH396" i="16"/>
  <c r="CJ396" i="16"/>
  <c r="CH402" i="16"/>
  <c r="CI406" i="16"/>
  <c r="CH408" i="16"/>
  <c r="CJ408" i="16"/>
  <c r="CI414" i="16"/>
  <c r="CH416" i="16"/>
  <c r="CJ416" i="16"/>
  <c r="CI422" i="16"/>
  <c r="CH424" i="16"/>
  <c r="CJ424" i="16"/>
  <c r="CI430" i="16"/>
  <c r="CH432" i="16"/>
  <c r="CJ432" i="16"/>
  <c r="CI438" i="16"/>
  <c r="CH440" i="16"/>
  <c r="CJ440" i="16"/>
  <c r="CH444" i="16"/>
  <c r="CJ444" i="16"/>
  <c r="CI446" i="16"/>
  <c r="CI450" i="16"/>
  <c r="CI456" i="16"/>
  <c r="CI462" i="16"/>
  <c r="CJ464" i="16"/>
  <c r="CH468" i="16"/>
  <c r="CI470" i="16"/>
  <c r="CJ472" i="16"/>
  <c r="CH476" i="16"/>
  <c r="CI504" i="16"/>
  <c r="CH506" i="16"/>
  <c r="CJ506" i="16"/>
  <c r="CI512" i="16"/>
  <c r="CH514" i="16"/>
  <c r="CJ514" i="16"/>
  <c r="CI520" i="16"/>
  <c r="CH522" i="16"/>
  <c r="CJ522" i="16"/>
  <c r="CI528" i="16"/>
  <c r="CH530" i="16"/>
  <c r="CJ530" i="16"/>
  <c r="CJ538" i="16"/>
  <c r="CI540" i="16"/>
  <c r="CJ544" i="16"/>
  <c r="CI546" i="16"/>
  <c r="CH548" i="16"/>
  <c r="CH550" i="16"/>
  <c r="CH552" i="16"/>
  <c r="CH554" i="16"/>
  <c r="CH556" i="16"/>
  <c r="CH558" i="16"/>
  <c r="CH560" i="16"/>
  <c r="CH562" i="16"/>
  <c r="CH564" i="16"/>
  <c r="CH566" i="16"/>
  <c r="CH568" i="16"/>
  <c r="CH570" i="16"/>
  <c r="CH572" i="16"/>
  <c r="CH574" i="16"/>
  <c r="CH576" i="16"/>
  <c r="CH578" i="16"/>
  <c r="CH580" i="16"/>
  <c r="CH582" i="16"/>
  <c r="CH584" i="16"/>
  <c r="CH586" i="16"/>
  <c r="CH588" i="16"/>
  <c r="CH590" i="16"/>
  <c r="CH592" i="16"/>
  <c r="CH594" i="16"/>
  <c r="CH596" i="16"/>
  <c r="CH598" i="16"/>
  <c r="CH600" i="16"/>
  <c r="CH602" i="16"/>
  <c r="CH604" i="16"/>
  <c r="CH606" i="16"/>
  <c r="CH608" i="16"/>
  <c r="CH610" i="16"/>
  <c r="CH612" i="16"/>
  <c r="CH614" i="16"/>
  <c r="CH660" i="16"/>
  <c r="CH662" i="16"/>
  <c r="CH664" i="16"/>
  <c r="CH666" i="16"/>
  <c r="CH668" i="16"/>
  <c r="CH670" i="16"/>
  <c r="CH672" i="16"/>
  <c r="CH674" i="16"/>
  <c r="CH676" i="16"/>
  <c r="CH678" i="16"/>
  <c r="CH680" i="16"/>
  <c r="CH682" i="16"/>
  <c r="CH684" i="16"/>
  <c r="CH686" i="16"/>
  <c r="CH688" i="16"/>
  <c r="CH690" i="16"/>
  <c r="CH692" i="16"/>
  <c r="CH694" i="16"/>
  <c r="CH696" i="16"/>
  <c r="CH698" i="16"/>
  <c r="CH700" i="16"/>
  <c r="CH702" i="16"/>
  <c r="CH704" i="16"/>
  <c r="CH706" i="16"/>
  <c r="CH708" i="16"/>
  <c r="CH710" i="16"/>
  <c r="CH712" i="16"/>
  <c r="CH714" i="16"/>
  <c r="CH716" i="16"/>
  <c r="CH718" i="16"/>
  <c r="CH720" i="16"/>
  <c r="CH722" i="16"/>
  <c r="CH724" i="16"/>
  <c r="CH726" i="16"/>
  <c r="CI728" i="16"/>
  <c r="CJ730" i="16"/>
  <c r="CH734" i="16"/>
  <c r="CI736" i="16"/>
  <c r="CJ738" i="16"/>
  <c r="CH742" i="16"/>
  <c r="CI744" i="16"/>
  <c r="CJ746" i="16"/>
  <c r="CH750" i="16"/>
  <c r="CI752" i="16"/>
  <c r="CJ754" i="16"/>
  <c r="CH758" i="16"/>
  <c r="CI760" i="16"/>
  <c r="CJ762" i="16"/>
  <c r="CH766" i="16"/>
  <c r="CI768" i="16"/>
  <c r="CJ770" i="16"/>
  <c r="CH774" i="16"/>
  <c r="CI776" i="16"/>
  <c r="CJ778" i="16"/>
  <c r="CH782" i="16"/>
  <c r="CI784" i="16"/>
  <c r="CJ786" i="16"/>
  <c r="CH790" i="16"/>
  <c r="CI792" i="16"/>
  <c r="CJ794" i="16"/>
  <c r="CH798" i="16"/>
  <c r="CI800" i="16"/>
  <c r="CJ802" i="16"/>
  <c r="CH806" i="16"/>
  <c r="CI808" i="16"/>
  <c r="CJ810" i="16"/>
  <c r="CH814" i="16"/>
  <c r="CI816" i="16"/>
  <c r="CJ818" i="16"/>
  <c r="CH822" i="16"/>
  <c r="CI824" i="16"/>
  <c r="CJ826" i="16"/>
  <c r="CH830" i="16"/>
  <c r="CI832" i="16"/>
  <c r="CH13" i="16"/>
  <c r="CI19" i="16"/>
  <c r="CH25" i="16"/>
  <c r="CI27" i="16"/>
  <c r="CJ29" i="16"/>
  <c r="CH37" i="16"/>
  <c r="CJ43" i="16"/>
  <c r="CH51" i="16"/>
  <c r="CH57" i="16"/>
  <c r="CI59" i="16"/>
  <c r="CJ61" i="16"/>
  <c r="CI69" i="16"/>
  <c r="CJ77" i="16"/>
  <c r="CI81" i="16"/>
  <c r="CH83" i="16"/>
  <c r="CH89" i="16"/>
  <c r="CI91" i="16"/>
  <c r="CH93" i="16"/>
  <c r="CJ93" i="16"/>
  <c r="CI101" i="16"/>
  <c r="CJ117" i="16"/>
  <c r="CJ119" i="16"/>
  <c r="CJ121" i="16"/>
  <c r="CI127" i="16"/>
  <c r="CJ127" i="16"/>
  <c r="CJ129" i="16"/>
  <c r="CJ135" i="16"/>
  <c r="CI137" i="16"/>
  <c r="CJ141" i="16"/>
  <c r="CI143" i="16"/>
  <c r="CH145" i="16"/>
  <c r="CH149" i="16"/>
  <c r="CH151" i="16"/>
  <c r="CH153" i="16"/>
  <c r="CI157" i="16"/>
  <c r="CI159" i="16"/>
  <c r="CI161" i="16"/>
  <c r="CJ165" i="16"/>
  <c r="CH167" i="16"/>
  <c r="CI167" i="16"/>
  <c r="CH173" i="16"/>
  <c r="CJ175" i="16"/>
  <c r="CI177" i="16"/>
  <c r="CH177" i="16"/>
  <c r="CH183" i="16"/>
  <c r="CJ185" i="16"/>
  <c r="CI187" i="16"/>
  <c r="CH187" i="16"/>
  <c r="CJ189" i="16"/>
  <c r="CJ191" i="16"/>
  <c r="CI193" i="16"/>
  <c r="CI197" i="16"/>
  <c r="CJ199" i="16"/>
  <c r="CI201" i="16"/>
  <c r="CI203" i="16"/>
  <c r="CJ205" i="16"/>
  <c r="CI207" i="16"/>
  <c r="CH207" i="16"/>
  <c r="CI209" i="16"/>
  <c r="CH211" i="16"/>
  <c r="CJ211" i="16"/>
  <c r="CH213" i="16"/>
  <c r="CI215" i="16"/>
  <c r="CJ217" i="16"/>
  <c r="CI219" i="16"/>
  <c r="CH231" i="16"/>
  <c r="CI233" i="16"/>
  <c r="CH239" i="16"/>
  <c r="CJ241" i="16"/>
  <c r="CI243" i="16"/>
  <c r="CH245" i="16"/>
  <c r="CJ249" i="16"/>
  <c r="CH251" i="16"/>
  <c r="CI253" i="16"/>
  <c r="CI255" i="16"/>
  <c r="CJ257" i="16"/>
  <c r="CH261" i="16"/>
  <c r="CI263" i="16"/>
  <c r="CJ265" i="16"/>
  <c r="CI269" i="16"/>
  <c r="CI309" i="16"/>
  <c r="CH311" i="16"/>
  <c r="CJ315" i="16"/>
  <c r="CH317" i="16"/>
  <c r="CH319" i="16"/>
  <c r="CH321" i="16"/>
  <c r="CH323" i="16"/>
  <c r="CH325" i="16"/>
  <c r="CH327" i="16"/>
  <c r="CH329" i="16"/>
  <c r="CH331" i="16"/>
  <c r="CI333" i="16"/>
  <c r="CI371" i="16"/>
  <c r="CI375" i="16"/>
  <c r="CI377" i="16"/>
  <c r="CH477" i="16"/>
  <c r="CH479" i="16"/>
  <c r="CH481" i="16"/>
  <c r="CH483" i="16"/>
  <c r="CH485" i="16"/>
  <c r="CH487" i="16"/>
  <c r="CH489" i="16"/>
  <c r="CH491" i="16"/>
  <c r="CH493" i="16"/>
  <c r="CH495" i="16"/>
  <c r="CH497" i="16"/>
  <c r="CH499" i="16"/>
  <c r="CH501" i="16"/>
  <c r="CH503" i="16"/>
  <c r="CH505" i="16"/>
  <c r="CH507" i="16"/>
  <c r="CH509" i="16"/>
  <c r="CH511" i="16"/>
  <c r="CH513" i="16"/>
  <c r="CH515" i="16"/>
  <c r="CH517" i="16"/>
  <c r="CH519" i="16"/>
  <c r="CH521" i="16"/>
  <c r="CH523" i="16"/>
  <c r="CH525" i="16"/>
  <c r="CH527" i="16"/>
  <c r="CH529" i="16"/>
  <c r="CH531" i="16"/>
  <c r="CH533" i="16"/>
  <c r="CH535" i="16"/>
  <c r="CI537" i="16"/>
  <c r="CI539" i="16"/>
  <c r="CH541" i="16"/>
  <c r="CH543" i="16"/>
  <c r="CI545" i="16"/>
  <c r="CJ547" i="16"/>
  <c r="CH551" i="16"/>
  <c r="CI553" i="16"/>
  <c r="CJ555" i="16"/>
  <c r="CH559" i="16"/>
  <c r="CI561" i="16"/>
  <c r="CJ563" i="16"/>
  <c r="CH567" i="16"/>
  <c r="CI569" i="16"/>
  <c r="CJ571" i="16"/>
  <c r="CH575" i="16"/>
  <c r="CI577" i="16"/>
  <c r="CJ579" i="16"/>
  <c r="CH583" i="16"/>
  <c r="CI585" i="16"/>
  <c r="CJ587" i="16"/>
  <c r="CH591" i="16"/>
  <c r="CI593" i="16"/>
  <c r="CJ595" i="16"/>
  <c r="CH599" i="16"/>
  <c r="CI601" i="16"/>
  <c r="CJ603" i="16"/>
  <c r="CH607" i="16"/>
  <c r="CI609" i="16"/>
  <c r="CJ611" i="16"/>
  <c r="CI617" i="16"/>
  <c r="CH619" i="16"/>
  <c r="CJ619" i="16"/>
  <c r="CJ621" i="16"/>
  <c r="CH623" i="16"/>
  <c r="CJ623" i="16"/>
  <c r="CH629" i="16"/>
  <c r="CI633" i="16"/>
  <c r="CH635" i="16"/>
  <c r="CJ635" i="16"/>
  <c r="CJ637" i="16"/>
  <c r="CH639" i="16"/>
  <c r="CJ639" i="16"/>
  <c r="CH645" i="16"/>
  <c r="CI649" i="16"/>
  <c r="CH651" i="16"/>
  <c r="CJ651" i="16"/>
  <c r="CJ653" i="16"/>
  <c r="CH655" i="16"/>
  <c r="CJ655" i="16"/>
  <c r="CH659" i="16"/>
  <c r="CI661" i="16"/>
  <c r="CJ663" i="16"/>
  <c r="CH667" i="16"/>
  <c r="CI669" i="16"/>
  <c r="CJ671" i="16"/>
  <c r="CH675" i="16"/>
  <c r="CI677" i="16"/>
  <c r="CJ679" i="16"/>
  <c r="CH683" i="16"/>
  <c r="CI685" i="16"/>
  <c r="CJ687" i="16"/>
  <c r="CH691" i="16"/>
  <c r="CI693" i="16"/>
  <c r="CJ695" i="16"/>
  <c r="CI699" i="16"/>
  <c r="CH699" i="16"/>
  <c r="CI701" i="16"/>
  <c r="CI707" i="16"/>
  <c r="CH707" i="16"/>
  <c r="CI709" i="16"/>
  <c r="CI715" i="16"/>
  <c r="CH715" i="16"/>
  <c r="CI717" i="16"/>
  <c r="CI723" i="16"/>
  <c r="CH723" i="16"/>
  <c r="CH20" i="16"/>
  <c r="CJ20" i="16"/>
  <c r="CJ26" i="16"/>
  <c r="CJ28" i="16"/>
  <c r="CI32" i="16"/>
  <c r="CH38" i="16"/>
  <c r="CJ38" i="16"/>
  <c r="CH46" i="16"/>
  <c r="CI54" i="16"/>
  <c r="CJ56" i="16"/>
  <c r="CJ62" i="16"/>
  <c r="CJ64" i="16"/>
  <c r="CJ70" i="16"/>
  <c r="CJ72" i="16"/>
  <c r="CJ78" i="16"/>
  <c r="CH86" i="16"/>
  <c r="CH88" i="16"/>
  <c r="CJ98" i="16"/>
  <c r="CI100" i="16"/>
  <c r="CH106" i="16"/>
  <c r="CI108" i="16"/>
  <c r="CJ114" i="16"/>
  <c r="CH122" i="16"/>
  <c r="CJ124" i="16"/>
  <c r="CH130" i="16"/>
  <c r="CJ132" i="16"/>
  <c r="CJ138" i="16"/>
  <c r="CH146" i="16"/>
  <c r="CJ146" i="16"/>
  <c r="CI156" i="16"/>
  <c r="CH162" i="16"/>
  <c r="CJ162" i="16"/>
  <c r="CI172" i="16"/>
  <c r="CJ178" i="16"/>
  <c r="CH184" i="16"/>
  <c r="CI186" i="16"/>
  <c r="CJ188" i="16"/>
  <c r="CH192" i="16"/>
  <c r="CI194" i="16"/>
  <c r="CH196" i="16"/>
  <c r="CJ196" i="16"/>
  <c r="CI198" i="16"/>
  <c r="CJ198" i="16"/>
  <c r="CI200" i="16"/>
  <c r="CI202" i="16"/>
  <c r="CH204" i="16"/>
  <c r="CJ210" i="16"/>
  <c r="CH212" i="16"/>
  <c r="CH220" i="16"/>
  <c r="CJ220" i="16"/>
  <c r="CI480" i="16"/>
  <c r="CH482" i="16"/>
  <c r="CJ482" i="16"/>
  <c r="CI488" i="16"/>
  <c r="CH490" i="16"/>
  <c r="CJ490" i="16"/>
  <c r="CI496" i="16"/>
  <c r="CH498" i="16"/>
  <c r="CJ498" i="16"/>
  <c r="CI17" i="16"/>
  <c r="CJ23" i="16"/>
  <c r="CI31" i="16"/>
  <c r="CJ33" i="16"/>
  <c r="CJ39" i="16"/>
  <c r="CI63" i="16"/>
  <c r="CH71" i="16"/>
  <c r="CJ71" i="16"/>
  <c r="CJ87" i="16"/>
  <c r="CI107" i="16"/>
  <c r="CI109" i="16"/>
  <c r="CI115" i="16"/>
  <c r="CJ139" i="16"/>
  <c r="CJ155" i="16"/>
  <c r="CI163" i="16"/>
  <c r="CJ179" i="16"/>
  <c r="CJ223" i="16"/>
  <c r="CJ225" i="16"/>
  <c r="CH227" i="16"/>
  <c r="CJ227" i="16"/>
  <c r="CH417" i="16"/>
  <c r="CH419" i="16"/>
  <c r="CH421" i="16"/>
  <c r="CH423" i="16"/>
  <c r="CH425" i="16"/>
  <c r="CH427" i="16"/>
  <c r="CH429" i="16"/>
  <c r="CH431" i="16"/>
  <c r="CH433" i="16"/>
  <c r="CH435" i="16"/>
  <c r="CH437" i="16"/>
  <c r="CH439" i="16"/>
  <c r="CH441" i="16"/>
  <c r="CH443" i="16"/>
  <c r="CH449" i="16"/>
  <c r="CH451" i="16"/>
  <c r="CH457" i="16"/>
  <c r="CI459" i="16"/>
  <c r="CJ461" i="16"/>
  <c r="CI465" i="16"/>
  <c r="CI467" i="16"/>
  <c r="CI469" i="16"/>
  <c r="CI471" i="16"/>
  <c r="CI473" i="16"/>
  <c r="CI475" i="16"/>
  <c r="CI833" i="16"/>
  <c r="CI14" i="16"/>
  <c r="CJ14" i="16"/>
  <c r="CH16" i="16"/>
  <c r="CJ42" i="16"/>
  <c r="CI44" i="16"/>
  <c r="CJ58" i="16"/>
  <c r="CJ60" i="16"/>
  <c r="CJ66" i="16"/>
  <c r="CJ68" i="16"/>
  <c r="CJ74" i="16"/>
  <c r="CH82" i="16"/>
  <c r="CI84" i="16"/>
  <c r="CI92" i="16"/>
  <c r="CJ96" i="16"/>
  <c r="CJ102" i="16"/>
  <c r="CH110" i="16"/>
  <c r="CI112" i="16"/>
  <c r="CJ118" i="16"/>
  <c r="CJ126" i="16"/>
  <c r="CH134" i="16"/>
  <c r="CJ136" i="16"/>
  <c r="CJ142" i="16"/>
  <c r="CH150" i="16"/>
  <c r="CJ150" i="16"/>
  <c r="CI160" i="16"/>
  <c r="CH166" i="16"/>
  <c r="CJ166" i="16"/>
  <c r="CH174" i="16"/>
  <c r="CI176" i="16"/>
  <c r="CJ182" i="16"/>
  <c r="CH226" i="16"/>
  <c r="CI228" i="16"/>
  <c r="CJ230" i="16"/>
  <c r="CJ232" i="16"/>
  <c r="CJ234" i="16"/>
  <c r="CI238" i="16"/>
  <c r="CJ240" i="16"/>
  <c r="CH242" i="16"/>
  <c r="CI244" i="16"/>
  <c r="CJ246" i="16"/>
  <c r="CJ252" i="16"/>
  <c r="CJ254" i="16"/>
  <c r="CI254" i="16"/>
  <c r="CJ258" i="16"/>
  <c r="CI260" i="16"/>
  <c r="CH262" i="16"/>
  <c r="CJ266" i="16"/>
  <c r="CI268" i="16"/>
  <c r="CH274" i="16"/>
  <c r="CI276" i="16"/>
  <c r="CJ278" i="16"/>
  <c r="CH282" i="16"/>
  <c r="CI284" i="16"/>
  <c r="CJ286" i="16"/>
  <c r="CH290" i="16"/>
  <c r="CI292" i="16"/>
  <c r="CJ294" i="16"/>
  <c r="CH298" i="16"/>
  <c r="CI300" i="16"/>
  <c r="CJ302" i="16"/>
  <c r="CH306" i="16"/>
  <c r="CI308" i="16"/>
  <c r="CH310" i="16"/>
  <c r="CJ312" i="16"/>
  <c r="CJ314" i="16"/>
  <c r="CI316" i="16"/>
  <c r="CH318" i="16"/>
  <c r="CJ318" i="16"/>
  <c r="CI324" i="16"/>
  <c r="CH326" i="16"/>
  <c r="CJ326" i="16"/>
  <c r="CI332" i="16"/>
  <c r="CH338" i="16"/>
  <c r="CI340" i="16"/>
  <c r="CJ342" i="16"/>
  <c r="CH346" i="16"/>
  <c r="CI348" i="16"/>
  <c r="CJ350" i="16"/>
  <c r="CH354" i="16"/>
  <c r="CI356" i="16"/>
  <c r="CJ358" i="16"/>
  <c r="CH362" i="16"/>
  <c r="CI364" i="16"/>
  <c r="CJ366" i="16"/>
  <c r="CH370" i="16"/>
  <c r="CI372" i="16"/>
  <c r="CI378" i="16"/>
  <c r="CH382" i="16"/>
  <c r="CI384" i="16"/>
  <c r="CI388" i="16"/>
  <c r="CJ390" i="16"/>
  <c r="CI394" i="16"/>
  <c r="CH398" i="16"/>
  <c r="CI400" i="16"/>
  <c r="CI404" i="16"/>
  <c r="CJ406" i="16"/>
  <c r="CH410" i="16"/>
  <c r="CI412" i="16"/>
  <c r="CJ414" i="16"/>
  <c r="CH418" i="16"/>
  <c r="CI420" i="16"/>
  <c r="CJ422" i="16"/>
  <c r="CH426" i="16"/>
  <c r="CI428" i="16"/>
  <c r="CJ430" i="16"/>
  <c r="CH434" i="16"/>
  <c r="CI436" i="16"/>
  <c r="CJ438" i="16"/>
  <c r="CH442" i="16"/>
  <c r="CI444" i="16"/>
  <c r="CJ448" i="16"/>
  <c r="CH448" i="16"/>
  <c r="CH450" i="16"/>
  <c r="CH454" i="16"/>
  <c r="CJ454" i="16"/>
  <c r="CH462" i="16"/>
  <c r="CJ462" i="16"/>
  <c r="CI468" i="16"/>
  <c r="CH470" i="16"/>
  <c r="CJ470" i="16"/>
  <c r="CI476" i="16"/>
  <c r="CJ504" i="16"/>
  <c r="CH508" i="16"/>
  <c r="CI510" i="16"/>
  <c r="CJ512" i="16"/>
  <c r="CH516" i="16"/>
  <c r="CI518" i="16"/>
  <c r="CJ520" i="16"/>
  <c r="CH524" i="16"/>
  <c r="CI526" i="16"/>
  <c r="CJ528" i="16"/>
  <c r="CH532" i="16"/>
  <c r="CI534" i="16"/>
  <c r="CI538" i="16"/>
  <c r="CH540" i="16"/>
  <c r="CI544" i="16"/>
  <c r="CJ546" i="16"/>
  <c r="CJ614" i="16"/>
  <c r="CJ616" i="16"/>
  <c r="CJ618" i="16"/>
  <c r="CJ620" i="16"/>
  <c r="CJ622" i="16"/>
  <c r="CJ624" i="16"/>
  <c r="CJ626" i="16"/>
  <c r="CJ628" i="16"/>
  <c r="CJ630" i="16"/>
  <c r="CJ632" i="16"/>
  <c r="CJ634" i="16"/>
  <c r="CJ636" i="16"/>
  <c r="CJ638" i="16"/>
  <c r="CJ640" i="16"/>
  <c r="CJ642" i="16"/>
  <c r="CJ644" i="16"/>
  <c r="CJ646" i="16"/>
  <c r="CJ648" i="16"/>
  <c r="CJ650" i="16"/>
  <c r="CJ652" i="16"/>
  <c r="CJ654" i="16"/>
  <c r="CJ656" i="16"/>
  <c r="CJ658" i="16"/>
  <c r="CI700" i="16"/>
  <c r="CI704" i="16"/>
  <c r="CI708" i="16"/>
  <c r="CI712" i="16"/>
  <c r="CI716" i="16"/>
  <c r="CI720" i="16"/>
  <c r="CI724" i="16"/>
  <c r="CI726" i="16"/>
  <c r="CH728" i="16"/>
  <c r="CJ728" i="16"/>
  <c r="CI734" i="16"/>
  <c r="CH736" i="16"/>
  <c r="CJ736" i="16"/>
  <c r="CI742" i="16"/>
  <c r="CH744" i="16"/>
  <c r="CJ744" i="16"/>
  <c r="CI750" i="16"/>
  <c r="CH752" i="16"/>
  <c r="CJ752" i="16"/>
  <c r="CI758" i="16"/>
  <c r="CH760" i="16"/>
  <c r="CJ760" i="16"/>
  <c r="CI766" i="16"/>
  <c r="CH768" i="16"/>
  <c r="CJ768" i="16"/>
  <c r="CI774" i="16"/>
  <c r="CH776" i="16"/>
  <c r="CJ776" i="16"/>
  <c r="CI782" i="16"/>
  <c r="CH784" i="16"/>
  <c r="CJ784" i="16"/>
  <c r="CI790" i="16"/>
  <c r="CH792" i="16"/>
  <c r="CJ792" i="16"/>
  <c r="CI798" i="16"/>
  <c r="CH800" i="16"/>
  <c r="CJ800" i="16"/>
  <c r="CI806" i="16"/>
  <c r="CH808" i="16"/>
  <c r="CJ808" i="16"/>
  <c r="CI814" i="16"/>
  <c r="CH816" i="16"/>
  <c r="CJ816" i="16"/>
  <c r="CI822" i="16"/>
  <c r="CH824" i="16"/>
  <c r="CJ824" i="16"/>
  <c r="CI830" i="16"/>
  <c r="CH832" i="16"/>
  <c r="CJ832" i="16"/>
  <c r="CI13" i="16"/>
  <c r="CH27" i="16"/>
  <c r="CI29" i="16"/>
  <c r="DC12" i="16"/>
  <c r="DV12" i="16"/>
  <c r="BP12" i="16"/>
  <c r="BP834" i="16" s="1"/>
  <c r="BP1127" i="16" s="1"/>
  <c r="AZ12" i="16"/>
  <c r="AJ12" i="16"/>
  <c r="X12" i="16"/>
  <c r="X834" i="16" s="1"/>
  <c r="X1127" i="16" s="1"/>
  <c r="CR12" i="16"/>
  <c r="CS12" i="16" s="1"/>
  <c r="Q12" i="16"/>
  <c r="Q834" i="16" s="1"/>
  <c r="Q1127" i="16" s="1"/>
  <c r="S12" i="16"/>
  <c r="S834" i="16" s="1"/>
  <c r="S1127" i="16" s="1"/>
  <c r="DK12" i="16"/>
  <c r="FF12" i="16" s="1"/>
  <c r="AU12" i="16"/>
  <c r="AU834" i="16" s="1"/>
  <c r="AU1127" i="16" s="1"/>
  <c r="BK12" i="16"/>
  <c r="BK834" i="16" s="1"/>
  <c r="BK1127" i="16" s="1"/>
  <c r="CX12" i="16"/>
  <c r="DP12" i="16"/>
  <c r="AJ834" i="16" l="1"/>
  <c r="AJ1127" i="16" s="1"/>
  <c r="AZ834" i="16"/>
  <c r="AZ1127" i="16" s="1"/>
  <c r="CJ1126" i="16"/>
  <c r="CH1126" i="16"/>
  <c r="CI1126" i="16"/>
  <c r="CK1126" i="16"/>
  <c r="EB12" i="16"/>
  <c r="U12" i="16"/>
  <c r="BR12" i="16"/>
  <c r="BR834" i="16" s="1"/>
  <c r="BR1127" i="16" s="1"/>
  <c r="BB12" i="16"/>
  <c r="AL12" i="16"/>
  <c r="DE12" i="16"/>
  <c r="AL834" i="16" l="1"/>
  <c r="AL1127" i="16" s="1"/>
  <c r="BB834" i="16"/>
  <c r="BB1127" i="16" s="1"/>
  <c r="AI12" i="16"/>
  <c r="U834" i="16"/>
  <c r="U1127" i="16" s="1"/>
  <c r="DG12" i="16"/>
  <c r="Z12" i="16"/>
  <c r="Z834" i="16" s="1"/>
  <c r="Z1127" i="16" s="1"/>
  <c r="CK12" i="16"/>
  <c r="CK834" i="16" s="1"/>
  <c r="CK1127" i="16" s="1"/>
  <c r="BO12" i="16"/>
  <c r="BO834" i="16" s="1"/>
  <c r="BO1127" i="16" s="1"/>
  <c r="AY12" i="16"/>
  <c r="AY834" i="16" s="1"/>
  <c r="AY1127" i="16" s="1"/>
  <c r="DJ12" i="16"/>
  <c r="EV12" i="16" s="1"/>
  <c r="DU12" i="16"/>
  <c r="CH12" i="16" l="1"/>
  <c r="CH834" i="16" s="1"/>
  <c r="CH1127" i="16" s="1"/>
  <c r="AI834" i="16"/>
  <c r="AI1127" i="16" s="1"/>
  <c r="BD12" i="16"/>
  <c r="BD834" i="16" s="1"/>
  <c r="BD1127" i="16" s="1"/>
  <c r="CI12" i="16"/>
  <c r="CI834" i="16" s="1"/>
  <c r="CI1127" i="16" s="1"/>
  <c r="AN12" i="16"/>
  <c r="AN834" i="16" s="1"/>
  <c r="AN1127" i="16" s="1"/>
  <c r="DD12" i="16"/>
  <c r="CJ12" i="16"/>
  <c r="CJ834" i="16" s="1"/>
  <c r="CJ1127" i="16" s="1"/>
  <c r="BT12" i="16"/>
  <c r="BT834" i="16" s="1"/>
  <c r="BT1127" i="16" s="1"/>
  <c r="DL12" i="16"/>
  <c r="FP12" i="16" s="1"/>
  <c r="DW12" i="16"/>
  <c r="DH12" i="16" l="1"/>
  <c r="DT12" i="16"/>
  <c r="DX12" i="16" s="1"/>
  <c r="FZ12" i="16" s="1"/>
  <c r="DI12" i="16"/>
  <c r="EL12" i="16" l="1"/>
  <c r="DM12" i="16"/>
  <c r="F12" i="15" l="1"/>
  <c r="AS18" i="15" l="1"/>
  <c r="AS17" i="15" l="1"/>
  <c r="AS16" i="15" l="1"/>
  <c r="AS15" i="15" l="1"/>
  <c r="H15" i="15"/>
  <c r="AS14" i="15" l="1"/>
  <c r="AS12" i="15" l="1"/>
  <c r="BY14" i="15" l="1"/>
  <c r="BY15" i="15"/>
  <c r="BY16" i="15"/>
  <c r="BY17" i="15"/>
  <c r="BY18" i="15"/>
  <c r="BY12" i="15"/>
  <c r="BI14" i="15"/>
  <c r="BI15" i="15"/>
  <c r="BI16" i="15"/>
  <c r="BI17" i="15"/>
  <c r="BI18" i="15"/>
  <c r="BI12" i="15"/>
  <c r="AS13" i="15"/>
  <c r="BI13" i="15" s="1"/>
  <c r="Z13" i="15"/>
  <c r="BY13" i="15" l="1"/>
  <c r="F18" i="15" l="1"/>
  <c r="F17" i="15"/>
  <c r="F16" i="15"/>
  <c r="F15" i="15"/>
  <c r="F14" i="15"/>
  <c r="F13" i="15"/>
  <c r="BZ19" i="15" l="1"/>
  <c r="CB19" i="15"/>
  <c r="BR19" i="15"/>
  <c r="BP19" i="15"/>
  <c r="BL19" i="15"/>
  <c r="BJ19" i="15"/>
  <c r="AT19" i="15"/>
  <c r="AV19" i="15"/>
  <c r="AZ19" i="15"/>
  <c r="BB19" i="15"/>
  <c r="AJ19" i="15"/>
  <c r="AL19" i="15"/>
  <c r="F19" i="15"/>
  <c r="I19" i="15"/>
  <c r="L19" i="15"/>
  <c r="P19" i="15"/>
  <c r="R19" i="15"/>
  <c r="V19" i="15"/>
  <c r="X19" i="15"/>
  <c r="CA18" i="15"/>
  <c r="BX18" i="15"/>
  <c r="BQ18" i="15"/>
  <c r="BO18" i="15"/>
  <c r="BN18" i="15"/>
  <c r="BK18" i="15"/>
  <c r="BH18" i="15"/>
  <c r="BA18" i="15"/>
  <c r="AY18" i="15"/>
  <c r="AX18" i="15"/>
  <c r="AU18" i="15"/>
  <c r="AR18" i="15"/>
  <c r="AK18" i="15"/>
  <c r="AI18" i="15"/>
  <c r="AH18" i="15"/>
  <c r="AF18" i="15"/>
  <c r="AD18" i="15"/>
  <c r="AB18" i="15"/>
  <c r="T18" i="15"/>
  <c r="J18" i="15"/>
  <c r="H18" i="15"/>
  <c r="E18" i="15"/>
  <c r="B18" i="15"/>
  <c r="AC18" i="15" l="1"/>
  <c r="AG18" i="15"/>
  <c r="AE18" i="15"/>
  <c r="G18" i="15"/>
  <c r="AO18" i="15"/>
  <c r="BU18" i="15"/>
  <c r="BE18" i="15"/>
  <c r="Z18" i="15"/>
  <c r="U18" i="15" l="1"/>
  <c r="W18" i="15"/>
  <c r="CA17" i="15"/>
  <c r="BX17" i="15"/>
  <c r="BQ17" i="15"/>
  <c r="BO17" i="15"/>
  <c r="BN17" i="15"/>
  <c r="BK17" i="15"/>
  <c r="BH17" i="15"/>
  <c r="BA17" i="15"/>
  <c r="AY17" i="15"/>
  <c r="AX17" i="15"/>
  <c r="AU17" i="15"/>
  <c r="AR17" i="15"/>
  <c r="AK17" i="15"/>
  <c r="AI17" i="15"/>
  <c r="AH17" i="15"/>
  <c r="Z17" i="15"/>
  <c r="T17" i="15"/>
  <c r="J17" i="15"/>
  <c r="H17" i="15"/>
  <c r="U17" i="15" s="1"/>
  <c r="E17" i="15"/>
  <c r="B17" i="15"/>
  <c r="CA16" i="15"/>
  <c r="BX16" i="15"/>
  <c r="BQ16" i="15"/>
  <c r="BO16" i="15"/>
  <c r="BN16" i="15"/>
  <c r="BK16" i="15"/>
  <c r="BA16" i="15"/>
  <c r="AY16" i="15"/>
  <c r="AU16" i="15"/>
  <c r="AR16" i="15"/>
  <c r="AK16" i="15"/>
  <c r="AI16" i="15"/>
  <c r="AH16" i="15"/>
  <c r="Z16" i="15"/>
  <c r="T16" i="15"/>
  <c r="J16" i="15"/>
  <c r="H16" i="15"/>
  <c r="E16" i="15"/>
  <c r="B16" i="15"/>
  <c r="W17" i="15"/>
  <c r="G16" i="15" l="1"/>
  <c r="G17" i="15"/>
  <c r="BW18" i="15"/>
  <c r="BG18" i="15"/>
  <c r="AQ18" i="15"/>
  <c r="BF18" i="15"/>
  <c r="AP18" i="15"/>
  <c r="BV18" i="15"/>
  <c r="AP17" i="15"/>
  <c r="BE17" i="15"/>
  <c r="BV17" i="15"/>
  <c r="BW17" i="15"/>
  <c r="BG17" i="15"/>
  <c r="AQ17" i="15"/>
  <c r="AO17" i="15"/>
  <c r="BF17" i="15"/>
  <c r="BU17" i="15"/>
  <c r="AO16" i="15"/>
  <c r="BU16" i="15"/>
  <c r="AB17" i="15"/>
  <c r="AC17" i="15" s="1"/>
  <c r="AF17" i="15"/>
  <c r="AG17" i="15" s="1"/>
  <c r="AD17" i="15" l="1"/>
  <c r="AE17" i="15" s="1"/>
  <c r="AF16" i="15" l="1"/>
  <c r="AG16" i="15" s="1"/>
  <c r="AB16" i="15"/>
  <c r="AC16" i="15" s="1"/>
  <c r="AD16" i="15" l="1"/>
  <c r="AE16" i="15" s="1"/>
  <c r="AX16" i="15" l="1"/>
  <c r="BE16" i="15" s="1"/>
  <c r="BH16" i="15" l="1"/>
  <c r="U16" i="15" l="1"/>
  <c r="W16" i="15"/>
  <c r="CA15" i="15"/>
  <c r="BX15" i="15"/>
  <c r="BQ15" i="15"/>
  <c r="BO15" i="15"/>
  <c r="BN15" i="15"/>
  <c r="BK15" i="15"/>
  <c r="BH15" i="15"/>
  <c r="BA15" i="15"/>
  <c r="AY15" i="15"/>
  <c r="AX15" i="15"/>
  <c r="AU15" i="15"/>
  <c r="AR15" i="15"/>
  <c r="AK15" i="15"/>
  <c r="AI15" i="15"/>
  <c r="AH15" i="15"/>
  <c r="Z15" i="15"/>
  <c r="T15" i="15"/>
  <c r="J15" i="15"/>
  <c r="E15" i="15"/>
  <c r="B15" i="15"/>
  <c r="G15" i="15" l="1"/>
  <c r="BW16" i="15"/>
  <c r="BG16" i="15"/>
  <c r="AQ16" i="15"/>
  <c r="AP16" i="15"/>
  <c r="BV16" i="15"/>
  <c r="BF16" i="15"/>
  <c r="BE15" i="15"/>
  <c r="AO15" i="15"/>
  <c r="BU15" i="15"/>
  <c r="AF15" i="15"/>
  <c r="AG15" i="15" s="1"/>
  <c r="AB15" i="15" l="1"/>
  <c r="AC15" i="15" s="1"/>
  <c r="AD15" i="15" l="1"/>
  <c r="AE15" i="15" s="1"/>
  <c r="U15" i="15" l="1"/>
  <c r="W15" i="15"/>
  <c r="L13" i="15"/>
  <c r="L14" i="15" s="1"/>
  <c r="L15" i="15" s="1"/>
  <c r="L16" i="15" s="1"/>
  <c r="L17" i="15" s="1"/>
  <c r="L18" i="15" s="1"/>
  <c r="CA14" i="15"/>
  <c r="BX14" i="15"/>
  <c r="BQ14" i="15"/>
  <c r="BO14" i="15"/>
  <c r="BN14" i="15"/>
  <c r="BK14" i="15"/>
  <c r="BA14" i="15"/>
  <c r="AY14" i="15"/>
  <c r="AU14" i="15"/>
  <c r="AR14" i="15"/>
  <c r="AK14" i="15"/>
  <c r="AI14" i="15"/>
  <c r="AH14" i="15"/>
  <c r="Z14" i="15"/>
  <c r="T14" i="15"/>
  <c r="J14" i="15"/>
  <c r="H14" i="15"/>
  <c r="E14" i="15"/>
  <c r="B14" i="15"/>
  <c r="G14" i="15" l="1"/>
  <c r="BW15" i="15"/>
  <c r="BG15" i="15"/>
  <c r="AQ15" i="15"/>
  <c r="AP15" i="15"/>
  <c r="BV15" i="15"/>
  <c r="BF15" i="15"/>
  <c r="AO14" i="15"/>
  <c r="BU14" i="15"/>
  <c r="AX14" i="15"/>
  <c r="BE14" i="15" s="1"/>
  <c r="AB14" i="15" l="1"/>
  <c r="AC14" i="15" s="1"/>
  <c r="AF14" i="15"/>
  <c r="AG14" i="15" s="1"/>
  <c r="AD14" i="15" l="1"/>
  <c r="AE14" i="15" s="1"/>
  <c r="BH14" i="15" l="1"/>
  <c r="U14" i="15" l="1"/>
  <c r="W14" i="15"/>
  <c r="CB13" i="15"/>
  <c r="CB14" i="15" s="1"/>
  <c r="CB15" i="15" s="1"/>
  <c r="CB16" i="15" s="1"/>
  <c r="CB17" i="15" s="1"/>
  <c r="CB18" i="15" s="1"/>
  <c r="BZ13" i="15"/>
  <c r="BZ14" i="15" s="1"/>
  <c r="BZ15" i="15" s="1"/>
  <c r="BR13" i="15"/>
  <c r="BR14" i="15" s="1"/>
  <c r="BR15" i="15" s="1"/>
  <c r="BR16" i="15" s="1"/>
  <c r="BR17" i="15" s="1"/>
  <c r="BR18" i="15" s="1"/>
  <c r="BP13" i="15"/>
  <c r="BP14" i="15" s="1"/>
  <c r="BP15" i="15" s="1"/>
  <c r="BL13" i="15"/>
  <c r="BL14" i="15" s="1"/>
  <c r="BL15" i="15" s="1"/>
  <c r="BL16" i="15" s="1"/>
  <c r="BL17" i="15" s="1"/>
  <c r="BL18" i="15" s="1"/>
  <c r="BJ13" i="15"/>
  <c r="BJ14" i="15" s="1"/>
  <c r="BJ15" i="15" s="1"/>
  <c r="BB13" i="15"/>
  <c r="BB14" i="15" s="1"/>
  <c r="BB15" i="15" s="1"/>
  <c r="BB16" i="15" s="1"/>
  <c r="BB17" i="15" s="1"/>
  <c r="BB18" i="15" s="1"/>
  <c r="AZ13" i="15"/>
  <c r="AZ14" i="15" s="1"/>
  <c r="AZ15" i="15" s="1"/>
  <c r="AV13" i="15"/>
  <c r="AV14" i="15" s="1"/>
  <c r="AV15" i="15" s="1"/>
  <c r="AV16" i="15" s="1"/>
  <c r="AV17" i="15" s="1"/>
  <c r="AV18" i="15" s="1"/>
  <c r="AT13" i="15"/>
  <c r="AT14" i="15" s="1"/>
  <c r="AL13" i="15"/>
  <c r="AL14" i="15" s="1"/>
  <c r="AL15" i="15" s="1"/>
  <c r="AL16" i="15" s="1"/>
  <c r="AL17" i="15" s="1"/>
  <c r="AL18" i="15" s="1"/>
  <c r="AJ13" i="15"/>
  <c r="AJ14" i="15" s="1"/>
  <c r="I13" i="15"/>
  <c r="I14" i="15" s="1"/>
  <c r="CA13" i="15"/>
  <c r="BX13" i="15"/>
  <c r="BQ13" i="15"/>
  <c r="BO13" i="15"/>
  <c r="BN13" i="15"/>
  <c r="BK13" i="15"/>
  <c r="BH13" i="15"/>
  <c r="BA13" i="15"/>
  <c r="AY13" i="15"/>
  <c r="AX13" i="15"/>
  <c r="AU13" i="15"/>
  <c r="AR13" i="15"/>
  <c r="AK13" i="15"/>
  <c r="AI13" i="15"/>
  <c r="AH13" i="15"/>
  <c r="AF13" i="15"/>
  <c r="AD13" i="15"/>
  <c r="AB13" i="15"/>
  <c r="T13" i="15"/>
  <c r="J13" i="15"/>
  <c r="W13" i="15" s="1"/>
  <c r="H13" i="15"/>
  <c r="U13" i="15" s="1"/>
  <c r="E13" i="15"/>
  <c r="B13" i="15"/>
  <c r="B12" i="15"/>
  <c r="CA12" i="15"/>
  <c r="CA19" i="15" s="1"/>
  <c r="BQ12" i="15"/>
  <c r="BO12" i="15"/>
  <c r="BK12" i="15"/>
  <c r="BI19" i="15"/>
  <c r="BA12" i="15"/>
  <c r="AY12" i="15"/>
  <c r="AU12" i="15"/>
  <c r="AS19" i="15"/>
  <c r="AR12" i="15"/>
  <c r="AK12" i="15"/>
  <c r="AK19" i="15" s="1"/>
  <c r="AI12" i="15"/>
  <c r="X12" i="15"/>
  <c r="X13" i="15" s="1"/>
  <c r="X14" i="15" s="1"/>
  <c r="X15" i="15" s="1"/>
  <c r="X16" i="15" s="1"/>
  <c r="X17" i="15" s="1"/>
  <c r="X18" i="15" s="1"/>
  <c r="V12" i="15"/>
  <c r="V13" i="15" s="1"/>
  <c r="V14" i="15" s="1"/>
  <c r="Z12" i="15"/>
  <c r="Z19" i="15" s="1"/>
  <c r="T12" i="15"/>
  <c r="R12" i="15"/>
  <c r="R13" i="15" s="1"/>
  <c r="R14" i="15" s="1"/>
  <c r="R15" i="15" s="1"/>
  <c r="R16" i="15" s="1"/>
  <c r="R17" i="15" s="1"/>
  <c r="R18" i="15" s="1"/>
  <c r="C5" i="15"/>
  <c r="P12" i="15" s="1"/>
  <c r="P13" i="15" s="1"/>
  <c r="P14" i="15" s="1"/>
  <c r="P15" i="15" s="1"/>
  <c r="P16" i="15" s="1"/>
  <c r="P17" i="15" s="1"/>
  <c r="P18" i="15" s="1"/>
  <c r="AE13" i="15" l="1"/>
  <c r="T19" i="15"/>
  <c r="AU19" i="15"/>
  <c r="BQ19" i="15"/>
  <c r="G13" i="15"/>
  <c r="AC13" i="15"/>
  <c r="AG13" i="15"/>
  <c r="CC13" i="15"/>
  <c r="AR19" i="15"/>
  <c r="BA19" i="15"/>
  <c r="BK19" i="15"/>
  <c r="BX19" i="15"/>
  <c r="BW14" i="15"/>
  <c r="BG14" i="15"/>
  <c r="AQ14" i="15"/>
  <c r="AP14" i="15"/>
  <c r="BV14" i="15"/>
  <c r="BF14" i="15"/>
  <c r="AI19" i="15"/>
  <c r="BO19" i="15"/>
  <c r="AH19" i="15"/>
  <c r="AO12" i="15"/>
  <c r="AY19" i="15"/>
  <c r="BN19" i="15"/>
  <c r="BU12" i="15"/>
  <c r="AQ13" i="15"/>
  <c r="BW13" i="15"/>
  <c r="BG13" i="15"/>
  <c r="AP13" i="15"/>
  <c r="BF13" i="15"/>
  <c r="BV13" i="15"/>
  <c r="AO13" i="15"/>
  <c r="BE13" i="15"/>
  <c r="BU13" i="15"/>
  <c r="CC12" i="15"/>
  <c r="BY19" i="15"/>
  <c r="AM14" i="15"/>
  <c r="AJ15" i="15"/>
  <c r="AW14" i="15"/>
  <c r="AT15" i="15"/>
  <c r="AZ16" i="15"/>
  <c r="BC15" i="15"/>
  <c r="BJ16" i="15"/>
  <c r="BM15" i="15"/>
  <c r="BP16" i="15"/>
  <c r="BS15" i="15"/>
  <c r="BZ16" i="15"/>
  <c r="CC15" i="15"/>
  <c r="Y14" i="15"/>
  <c r="V15" i="15"/>
  <c r="BS12" i="15"/>
  <c r="M14" i="15"/>
  <c r="I15" i="15"/>
  <c r="AW12" i="15"/>
  <c r="BC14" i="15"/>
  <c r="BD14" i="15" s="1"/>
  <c r="BM14" i="15"/>
  <c r="BS14" i="15"/>
  <c r="BT14" i="15" s="1"/>
  <c r="CC14" i="15"/>
  <c r="BM13" i="15"/>
  <c r="AM12" i="15"/>
  <c r="M13" i="15"/>
  <c r="BC13" i="15"/>
  <c r="Y13" i="15"/>
  <c r="BS13" i="15"/>
  <c r="AW13" i="15"/>
  <c r="AM13" i="15"/>
  <c r="AN13" i="15" l="1"/>
  <c r="AN14" i="15"/>
  <c r="BT13" i="15"/>
  <c r="BD13" i="15"/>
  <c r="V16" i="15"/>
  <c r="Y15" i="15"/>
  <c r="BD15" i="15" s="1"/>
  <c r="AT16" i="15"/>
  <c r="AW15" i="15"/>
  <c r="AJ16" i="15"/>
  <c r="AM15" i="15"/>
  <c r="I16" i="15"/>
  <c r="M15" i="15"/>
  <c r="BZ17" i="15"/>
  <c r="CC16" i="15"/>
  <c r="BP17" i="15"/>
  <c r="BS16" i="15"/>
  <c r="BJ17" i="15"/>
  <c r="BM16" i="15"/>
  <c r="AZ17" i="15"/>
  <c r="BC16" i="15"/>
  <c r="AN15" i="15" l="1"/>
  <c r="BT15" i="15"/>
  <c r="AZ18" i="15"/>
  <c r="BC18" i="15" s="1"/>
  <c r="BC17" i="15"/>
  <c r="BJ18" i="15"/>
  <c r="BM18" i="15" s="1"/>
  <c r="BM17" i="15"/>
  <c r="BP18" i="15"/>
  <c r="BS18" i="15" s="1"/>
  <c r="BS17" i="15"/>
  <c r="BZ18" i="15"/>
  <c r="CC18" i="15" s="1"/>
  <c r="CC17" i="15"/>
  <c r="I17" i="15"/>
  <c r="M16" i="15"/>
  <c r="AJ17" i="15"/>
  <c r="AM16" i="15"/>
  <c r="AT17" i="15"/>
  <c r="AW16" i="15"/>
  <c r="V17" i="15"/>
  <c r="Y16" i="15"/>
  <c r="BD16" i="15" s="1"/>
  <c r="CC19" i="15" l="1"/>
  <c r="BS19" i="15"/>
  <c r="AN16" i="15"/>
  <c r="BT16" i="15"/>
  <c r="V18" i="15"/>
  <c r="Y18" i="15" s="1"/>
  <c r="Y17" i="15"/>
  <c r="BD17" i="15" s="1"/>
  <c r="AT18" i="15"/>
  <c r="AW18" i="15" s="1"/>
  <c r="AW17" i="15"/>
  <c r="AW19" i="15" s="1"/>
  <c r="AJ18" i="15"/>
  <c r="AM18" i="15" s="1"/>
  <c r="AN18" i="15" s="1"/>
  <c r="AM17" i="15"/>
  <c r="AN17" i="15" s="1"/>
  <c r="I18" i="15"/>
  <c r="M18" i="15" s="1"/>
  <c r="M17" i="15"/>
  <c r="BT18" i="15" l="1"/>
  <c r="BD18" i="15"/>
  <c r="BT17" i="15"/>
  <c r="AM19" i="15"/>
  <c r="C4" i="15"/>
  <c r="C3" i="15"/>
  <c r="J12" i="15"/>
  <c r="J19" i="15" s="1"/>
  <c r="H12" i="15"/>
  <c r="H19" i="15" s="1"/>
  <c r="E12" i="15"/>
  <c r="E19" i="15" l="1"/>
  <c r="G12" i="15"/>
  <c r="D4" i="16"/>
  <c r="D3" i="16"/>
  <c r="N18" i="15"/>
  <c r="Q18" i="15"/>
  <c r="Q17" i="15"/>
  <c r="N17" i="15"/>
  <c r="Q16" i="15"/>
  <c r="N16" i="15"/>
  <c r="N15" i="15"/>
  <c r="Q15" i="15"/>
  <c r="O18" i="15"/>
  <c r="O17" i="15"/>
  <c r="O16" i="15"/>
  <c r="O15" i="15"/>
  <c r="N14" i="15"/>
  <c r="Q14" i="15"/>
  <c r="O13" i="15"/>
  <c r="O14" i="15"/>
  <c r="Q12" i="15"/>
  <c r="W12" i="15"/>
  <c r="O12" i="15"/>
  <c r="U12" i="15"/>
  <c r="Q13" i="15"/>
  <c r="N13" i="15"/>
  <c r="N12" i="15"/>
  <c r="M12" i="15"/>
  <c r="M19" i="15" s="1"/>
  <c r="R26" i="16" l="1"/>
  <c r="R28" i="16"/>
  <c r="R42" i="16"/>
  <c r="R44" i="16"/>
  <c r="R19" i="16"/>
  <c r="R21" i="16"/>
  <c r="R35" i="16"/>
  <c r="R37" i="16"/>
  <c r="R48" i="16"/>
  <c r="R49" i="16"/>
  <c r="R54" i="16"/>
  <c r="R55" i="16"/>
  <c r="R56" i="16"/>
  <c r="R57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AV45" i="16"/>
  <c r="CB45" i="16"/>
  <c r="AS45" i="16"/>
  <c r="BY45" i="16"/>
  <c r="R15" i="16"/>
  <c r="R17" i="16"/>
  <c r="R23" i="16"/>
  <c r="R25" i="16"/>
  <c r="R31" i="16"/>
  <c r="R33" i="16"/>
  <c r="R39" i="16"/>
  <c r="R41" i="16"/>
  <c r="R47" i="16"/>
  <c r="BI45" i="16"/>
  <c r="R45" i="16"/>
  <c r="BL45" i="16"/>
  <c r="O45" i="16"/>
  <c r="R13" i="16"/>
  <c r="R61" i="16"/>
  <c r="R60" i="16"/>
  <c r="R59" i="16"/>
  <c r="R58" i="16"/>
  <c r="R53" i="16"/>
  <c r="R52" i="16"/>
  <c r="R51" i="16"/>
  <c r="R50" i="16"/>
  <c r="R43" i="16"/>
  <c r="R36" i="16"/>
  <c r="R34" i="16"/>
  <c r="R29" i="16"/>
  <c r="R27" i="16"/>
  <c r="R20" i="16"/>
  <c r="R18" i="16"/>
  <c r="R14" i="16"/>
  <c r="R16" i="16"/>
  <c r="R22" i="16"/>
  <c r="R24" i="16"/>
  <c r="R30" i="16"/>
  <c r="R32" i="16"/>
  <c r="R38" i="16"/>
  <c r="R40" i="16"/>
  <c r="R46" i="16"/>
  <c r="BL48" i="16"/>
  <c r="BL50" i="16"/>
  <c r="AV52" i="16"/>
  <c r="BL55" i="16"/>
  <c r="BL57" i="16"/>
  <c r="BL59" i="16"/>
  <c r="BL61" i="16"/>
  <c r="BL63" i="16"/>
  <c r="BL65" i="16"/>
  <c r="BL67" i="16"/>
  <c r="BL69" i="16"/>
  <c r="BL71" i="16"/>
  <c r="BL74" i="16"/>
  <c r="BL76" i="16"/>
  <c r="BL78" i="16"/>
  <c r="BL80" i="16"/>
  <c r="BL82" i="16"/>
  <c r="BL84" i="16"/>
  <c r="BL86" i="16"/>
  <c r="BL89" i="16"/>
  <c r="BL90" i="16"/>
  <c r="BL92" i="16"/>
  <c r="BL94" i="16"/>
  <c r="BL96" i="16"/>
  <c r="CB99" i="16"/>
  <c r="BL101" i="16"/>
  <c r="BL103" i="16"/>
  <c r="BL105" i="16"/>
  <c r="BL107" i="16"/>
  <c r="BL109" i="16"/>
  <c r="BL111" i="16"/>
  <c r="BL113" i="16"/>
  <c r="BL115" i="16"/>
  <c r="BL117" i="16"/>
  <c r="BL119" i="16"/>
  <c r="BL121" i="16"/>
  <c r="BL123" i="16"/>
  <c r="BL125" i="16"/>
  <c r="BL129" i="16"/>
  <c r="AV131" i="16"/>
  <c r="BL132" i="16"/>
  <c r="BL134" i="16"/>
  <c r="BL137" i="16"/>
  <c r="AV139" i="16"/>
  <c r="BL140" i="16"/>
  <c r="BL142" i="16"/>
  <c r="BL146" i="16"/>
  <c r="BL148" i="16"/>
  <c r="BL150" i="16"/>
  <c r="BL152" i="16"/>
  <c r="BL154" i="16"/>
  <c r="BL156" i="16"/>
  <c r="BL158" i="16"/>
  <c r="BL160" i="16"/>
  <c r="BL162" i="16"/>
  <c r="BL164" i="16"/>
  <c r="BL166" i="16"/>
  <c r="BL167" i="16"/>
  <c r="BL169" i="16"/>
  <c r="BL172" i="16"/>
  <c r="BL174" i="16"/>
  <c r="BL176" i="16"/>
  <c r="BL178" i="16"/>
  <c r="BL180" i="16"/>
  <c r="BL182" i="16"/>
  <c r="BL184" i="16"/>
  <c r="BL186" i="16"/>
  <c r="BL188" i="16"/>
  <c r="BL190" i="16"/>
  <c r="BL192" i="16"/>
  <c r="BL195" i="16"/>
  <c r="BL197" i="16"/>
  <c r="BL199" i="16"/>
  <c r="BL201" i="16"/>
  <c r="BL203" i="16"/>
  <c r="BL205" i="16"/>
  <c r="BL209" i="16"/>
  <c r="BL211" i="16"/>
  <c r="BL213" i="16"/>
  <c r="BL215" i="16"/>
  <c r="BL217" i="16"/>
  <c r="BL220" i="16"/>
  <c r="BL221" i="16"/>
  <c r="BL223" i="16"/>
  <c r="BL225" i="16"/>
  <c r="BL226" i="16"/>
  <c r="BL229" i="16"/>
  <c r="BL231" i="16"/>
  <c r="BL233" i="16"/>
  <c r="BL235" i="16"/>
  <c r="CB237" i="16"/>
  <c r="BL239" i="16"/>
  <c r="BL241" i="16"/>
  <c r="BL243" i="16"/>
  <c r="BL245" i="16"/>
  <c r="BL247" i="16"/>
  <c r="BL249" i="16"/>
  <c r="BL251" i="16"/>
  <c r="BL253" i="16"/>
  <c r="BL255" i="16"/>
  <c r="BL257" i="16"/>
  <c r="BL259" i="16"/>
  <c r="BL261" i="16"/>
  <c r="BL263" i="16"/>
  <c r="BL265" i="16"/>
  <c r="BL267" i="16"/>
  <c r="BL270" i="16"/>
  <c r="BL272" i="16"/>
  <c r="BL274" i="16"/>
  <c r="BL276" i="16"/>
  <c r="BL278" i="16"/>
  <c r="BL280" i="16"/>
  <c r="BL282" i="16"/>
  <c r="BL284" i="16"/>
  <c r="BL286" i="16"/>
  <c r="BL288" i="16"/>
  <c r="BL290" i="16"/>
  <c r="BL292" i="16"/>
  <c r="BL294" i="16"/>
  <c r="BL296" i="16"/>
  <c r="BL298" i="16"/>
  <c r="BL300" i="16"/>
  <c r="BL302" i="16"/>
  <c r="BL304" i="16"/>
  <c r="BL306" i="16"/>
  <c r="BL308" i="16"/>
  <c r="BL310" i="16"/>
  <c r="BL313" i="16"/>
  <c r="AV315" i="16"/>
  <c r="BL316" i="16"/>
  <c r="BL318" i="16"/>
  <c r="BL320" i="16"/>
  <c r="BL322" i="16"/>
  <c r="BL324" i="16"/>
  <c r="BL326" i="16"/>
  <c r="BL328" i="16"/>
  <c r="BL331" i="16"/>
  <c r="AV333" i="16"/>
  <c r="BL334" i="16"/>
  <c r="BL336" i="16"/>
  <c r="BL338" i="16"/>
  <c r="BL340" i="16"/>
  <c r="BL342" i="16"/>
  <c r="BL344" i="16"/>
  <c r="BL346" i="16"/>
  <c r="BL348" i="16"/>
  <c r="BL350" i="16"/>
  <c r="BL352" i="16"/>
  <c r="BL354" i="16"/>
  <c r="BL356" i="16"/>
  <c r="BL358" i="16"/>
  <c r="BL360" i="16"/>
  <c r="BL362" i="16"/>
  <c r="BL364" i="16"/>
  <c r="BL366" i="16"/>
  <c r="BL368" i="16"/>
  <c r="BL370" i="16"/>
  <c r="BL372" i="16"/>
  <c r="BL373" i="16"/>
  <c r="BL375" i="16"/>
  <c r="BL378" i="16"/>
  <c r="BL382" i="16"/>
  <c r="BL386" i="16"/>
  <c r="BL390" i="16"/>
  <c r="BL394" i="16"/>
  <c r="BL398" i="16"/>
  <c r="BL402" i="16"/>
  <c r="BL406" i="16"/>
  <c r="BL408" i="16"/>
  <c r="BL410" i="16"/>
  <c r="BL412" i="16"/>
  <c r="BL414" i="16"/>
  <c r="BL416" i="16"/>
  <c r="BL418" i="16"/>
  <c r="BL420" i="16"/>
  <c r="BL422" i="16"/>
  <c r="BL424" i="16"/>
  <c r="BL426" i="16"/>
  <c r="BL428" i="16"/>
  <c r="BL430" i="16"/>
  <c r="BL432" i="16"/>
  <c r="BL434" i="16"/>
  <c r="BL436" i="16"/>
  <c r="BL438" i="16"/>
  <c r="BL440" i="16"/>
  <c r="BL442" i="16"/>
  <c r="BL445" i="16"/>
  <c r="BL447" i="16"/>
  <c r="BL449" i="16"/>
  <c r="BL451" i="16"/>
  <c r="BL452" i="16"/>
  <c r="BL454" i="16"/>
  <c r="CB456" i="16"/>
  <c r="BL458" i="16"/>
  <c r="BL461" i="16"/>
  <c r="AV463" i="16"/>
  <c r="BL464" i="16"/>
  <c r="BL466" i="16"/>
  <c r="BL468" i="16"/>
  <c r="BL470" i="16"/>
  <c r="BL472" i="16"/>
  <c r="BL474" i="16"/>
  <c r="BL476" i="16"/>
  <c r="BL478" i="16"/>
  <c r="BL480" i="16"/>
  <c r="BL482" i="16"/>
  <c r="BL484" i="16"/>
  <c r="BL486" i="16"/>
  <c r="BL488" i="16"/>
  <c r="BL490" i="16"/>
  <c r="BL492" i="16"/>
  <c r="BL494" i="16"/>
  <c r="BL496" i="16"/>
  <c r="BL498" i="16"/>
  <c r="BL500" i="16"/>
  <c r="BL502" i="16"/>
  <c r="BL504" i="16"/>
  <c r="BL506" i="16"/>
  <c r="BL508" i="16"/>
  <c r="BL510" i="16"/>
  <c r="BL512" i="16"/>
  <c r="BL514" i="16"/>
  <c r="BL516" i="16"/>
  <c r="BL518" i="16"/>
  <c r="BL520" i="16"/>
  <c r="BL522" i="16"/>
  <c r="BL524" i="16"/>
  <c r="BL526" i="16"/>
  <c r="BL528" i="16"/>
  <c r="BL530" i="16"/>
  <c r="BL532" i="16"/>
  <c r="BL534" i="16"/>
  <c r="CB536" i="16"/>
  <c r="BL538" i="16"/>
  <c r="BL541" i="16"/>
  <c r="BL543" i="16"/>
  <c r="BL545" i="16"/>
  <c r="BL548" i="16"/>
  <c r="BL550" i="16"/>
  <c r="BL552" i="16"/>
  <c r="BL554" i="16"/>
  <c r="BL556" i="16"/>
  <c r="BL558" i="16"/>
  <c r="BL560" i="16"/>
  <c r="BL562" i="16"/>
  <c r="BL564" i="16"/>
  <c r="BL566" i="16"/>
  <c r="BL568" i="16"/>
  <c r="BL570" i="16"/>
  <c r="BL572" i="16"/>
  <c r="BL574" i="16"/>
  <c r="BL576" i="16"/>
  <c r="BL578" i="16"/>
  <c r="BL580" i="16"/>
  <c r="BL582" i="16"/>
  <c r="BL584" i="16"/>
  <c r="BL586" i="16"/>
  <c r="BL588" i="16"/>
  <c r="BL590" i="16"/>
  <c r="BL592" i="16"/>
  <c r="BL594" i="16"/>
  <c r="BL596" i="16"/>
  <c r="BL598" i="16"/>
  <c r="BL600" i="16"/>
  <c r="BL602" i="16"/>
  <c r="BL604" i="16"/>
  <c r="BL606" i="16"/>
  <c r="BL608" i="16"/>
  <c r="BL610" i="16"/>
  <c r="BL612" i="16"/>
  <c r="BL614" i="16"/>
  <c r="BL615" i="16"/>
  <c r="BL616" i="16"/>
  <c r="BL618" i="16"/>
  <c r="BL619" i="16"/>
  <c r="BL620" i="16"/>
  <c r="BL622" i="16"/>
  <c r="BL623" i="16"/>
  <c r="BL624" i="16"/>
  <c r="BL626" i="16"/>
  <c r="BL627" i="16"/>
  <c r="BL628" i="16"/>
  <c r="BL630" i="16"/>
  <c r="BL631" i="16"/>
  <c r="BL632" i="16"/>
  <c r="BL634" i="16"/>
  <c r="BL635" i="16"/>
  <c r="BL636" i="16"/>
  <c r="BL638" i="16"/>
  <c r="BL639" i="16"/>
  <c r="BL640" i="16"/>
  <c r="BL642" i="16"/>
  <c r="BL643" i="16"/>
  <c r="BL644" i="16"/>
  <c r="BL646" i="16"/>
  <c r="BL647" i="16"/>
  <c r="BL648" i="16"/>
  <c r="AV651" i="16"/>
  <c r="AV652" i="16"/>
  <c r="AV653" i="16"/>
  <c r="CB654" i="16"/>
  <c r="AV655" i="16"/>
  <c r="BL660" i="16"/>
  <c r="BL664" i="16"/>
  <c r="BL668" i="16"/>
  <c r="CB671" i="16"/>
  <c r="BL676" i="16"/>
  <c r="BL680" i="16"/>
  <c r="AV685" i="16"/>
  <c r="CB687" i="16"/>
  <c r="AV689" i="16"/>
  <c r="CB691" i="16"/>
  <c r="AV697" i="16"/>
  <c r="AV699" i="16"/>
  <c r="AV701" i="16"/>
  <c r="CB705" i="16"/>
  <c r="BL708" i="16"/>
  <c r="AV709" i="16"/>
  <c r="BL711" i="16"/>
  <c r="CB713" i="16"/>
  <c r="BL714" i="16"/>
  <c r="BL718" i="16"/>
  <c r="BL722" i="16"/>
  <c r="BL726" i="16"/>
  <c r="AV729" i="16"/>
  <c r="AV731" i="16"/>
  <c r="BL736" i="16"/>
  <c r="AV737" i="16"/>
  <c r="AV739" i="16"/>
  <c r="AV741" i="16"/>
  <c r="AV746" i="16"/>
  <c r="CB748" i="16"/>
  <c r="BL749" i="16"/>
  <c r="BL753" i="16"/>
  <c r="CB756" i="16"/>
  <c r="BL757" i="16"/>
  <c r="BL761" i="16"/>
  <c r="BL765" i="16"/>
  <c r="BL769" i="16"/>
  <c r="BL773" i="16"/>
  <c r="CB776" i="16"/>
  <c r="AV778" i="16"/>
  <c r="CB780" i="16"/>
  <c r="AV782" i="16"/>
  <c r="CB784" i="16"/>
  <c r="AV786" i="16"/>
  <c r="CB788" i="16"/>
  <c r="AV794" i="16"/>
  <c r="CB796" i="16"/>
  <c r="AV798" i="16"/>
  <c r="CB800" i="16"/>
  <c r="AV802" i="16"/>
  <c r="CB804" i="16"/>
  <c r="AV806" i="16"/>
  <c r="CB808" i="16"/>
  <c r="AV810" i="16"/>
  <c r="CB812" i="16"/>
  <c r="AV814" i="16"/>
  <c r="CB816" i="16"/>
  <c r="AV818" i="16"/>
  <c r="CB820" i="16"/>
  <c r="AV822" i="16"/>
  <c r="BL825" i="16"/>
  <c r="BL829" i="16"/>
  <c r="BL833" i="16"/>
  <c r="BL13" i="16"/>
  <c r="AV16" i="16"/>
  <c r="AV17" i="16"/>
  <c r="CB23" i="16"/>
  <c r="AV24" i="16"/>
  <c r="AV26" i="16"/>
  <c r="AV28" i="16"/>
  <c r="AV30" i="16"/>
  <c r="CB33" i="16"/>
  <c r="AV35" i="16"/>
  <c r="AV36" i="16"/>
  <c r="CB37" i="16"/>
  <c r="CB38" i="16"/>
  <c r="AV39" i="16"/>
  <c r="AV40" i="16"/>
  <c r="CB41" i="16"/>
  <c r="AV42" i="16"/>
  <c r="CB43" i="16"/>
  <c r="AV44" i="16"/>
  <c r="CB46" i="16"/>
  <c r="CB47" i="16"/>
  <c r="BL650" i="16"/>
  <c r="AV656" i="16"/>
  <c r="BL659" i="16"/>
  <c r="BL663" i="16"/>
  <c r="BL667" i="16"/>
  <c r="CB670" i="16"/>
  <c r="CB672" i="16"/>
  <c r="BL673" i="16"/>
  <c r="BL677" i="16"/>
  <c r="BL681" i="16"/>
  <c r="CB684" i="16"/>
  <c r="CB686" i="16"/>
  <c r="CB688" i="16"/>
  <c r="CB690" i="16"/>
  <c r="CB692" i="16"/>
  <c r="BL693" i="16"/>
  <c r="CB696" i="16"/>
  <c r="CB698" i="16"/>
  <c r="CB700" i="16"/>
  <c r="CB702" i="16"/>
  <c r="CB703" i="16"/>
  <c r="AV706" i="16"/>
  <c r="CB710" i="16"/>
  <c r="CB712" i="16"/>
  <c r="BL717" i="16"/>
  <c r="CB719" i="16"/>
  <c r="BL725" i="16"/>
  <c r="CB728" i="16"/>
  <c r="AV730" i="16"/>
  <c r="CB732" i="16"/>
  <c r="BL733" i="16"/>
  <c r="AV738" i="16"/>
  <c r="CB740" i="16"/>
  <c r="AV742" i="16"/>
  <c r="CB743" i="16"/>
  <c r="CB744" i="16"/>
  <c r="AV745" i="16"/>
  <c r="BL752" i="16"/>
  <c r="CB755" i="16"/>
  <c r="BL758" i="16"/>
  <c r="BL762" i="16"/>
  <c r="BL766" i="16"/>
  <c r="BL770" i="16"/>
  <c r="BL774" i="16"/>
  <c r="AV777" i="16"/>
  <c r="AV779" i="16"/>
  <c r="AV781" i="16"/>
  <c r="AV783" i="16"/>
  <c r="AV785" i="16"/>
  <c r="AV787" i="16"/>
  <c r="AV789" i="16"/>
  <c r="BL792" i="16"/>
  <c r="AV793" i="16"/>
  <c r="AV795" i="16"/>
  <c r="AV797" i="16"/>
  <c r="AV799" i="16"/>
  <c r="AV801" i="16"/>
  <c r="AV803" i="16"/>
  <c r="AV805" i="16"/>
  <c r="AV807" i="16"/>
  <c r="AV809" i="16"/>
  <c r="AV811" i="16"/>
  <c r="AV813" i="16"/>
  <c r="AV815" i="16"/>
  <c r="AV817" i="16"/>
  <c r="AV819" i="16"/>
  <c r="AV821" i="16"/>
  <c r="AV823" i="16"/>
  <c r="BL826" i="16"/>
  <c r="BL830" i="16"/>
  <c r="CB48" i="16"/>
  <c r="CB49" i="16"/>
  <c r="AV50" i="16"/>
  <c r="AV51" i="16"/>
  <c r="BL52" i="16"/>
  <c r="BL53" i="16"/>
  <c r="CB54" i="16"/>
  <c r="CB55" i="16"/>
  <c r="AV56" i="16"/>
  <c r="AV57" i="16"/>
  <c r="CB58" i="16"/>
  <c r="CB59" i="16"/>
  <c r="AV60" i="16"/>
  <c r="AV61" i="16"/>
  <c r="CB62" i="16"/>
  <c r="CB63" i="16"/>
  <c r="AV64" i="16"/>
  <c r="AV65" i="16"/>
  <c r="CB66" i="16"/>
  <c r="CB67" i="16"/>
  <c r="AV68" i="16"/>
  <c r="AV69" i="16"/>
  <c r="CB70" i="16"/>
  <c r="CB71" i="16"/>
  <c r="AV72" i="16"/>
  <c r="CB73" i="16"/>
  <c r="AV74" i="16"/>
  <c r="CB75" i="16"/>
  <c r="AV76" i="16"/>
  <c r="CB77" i="16"/>
  <c r="AV78" i="16"/>
  <c r="CB79" i="16"/>
  <c r="AV80" i="16"/>
  <c r="CB81" i="16"/>
  <c r="AV82" i="16"/>
  <c r="CB83" i="16"/>
  <c r="AV84" i="16"/>
  <c r="CB85" i="16"/>
  <c r="AV86" i="16"/>
  <c r="CB87" i="16"/>
  <c r="AV88" i="16"/>
  <c r="AV89" i="16"/>
  <c r="CB90" i="16"/>
  <c r="CB91" i="16"/>
  <c r="AV92" i="16"/>
  <c r="AV93" i="16"/>
  <c r="CB94" i="16"/>
  <c r="CB95" i="16"/>
  <c r="AV96" i="16"/>
  <c r="AV97" i="16"/>
  <c r="AV98" i="16"/>
  <c r="BL99" i="16"/>
  <c r="CB100" i="16"/>
  <c r="CB101" i="16"/>
  <c r="CB102" i="16"/>
  <c r="AV103" i="16"/>
  <c r="AV104" i="16"/>
  <c r="CB105" i="16"/>
  <c r="CB106" i="16"/>
  <c r="AV107" i="16"/>
  <c r="AV108" i="16"/>
  <c r="CB109" i="16"/>
  <c r="CB110" i="16"/>
  <c r="AV111" i="16"/>
  <c r="AV112" i="16"/>
  <c r="CB113" i="16"/>
  <c r="CB114" i="16"/>
  <c r="AV115" i="16"/>
  <c r="AV116" i="16"/>
  <c r="CB117" i="16"/>
  <c r="CB118" i="16"/>
  <c r="AV119" i="16"/>
  <c r="AV120" i="16"/>
  <c r="CB121" i="16"/>
  <c r="CB122" i="16"/>
  <c r="AV123" i="16"/>
  <c r="BL124" i="16"/>
  <c r="CB125" i="16"/>
  <c r="CB126" i="16"/>
  <c r="CB127" i="16"/>
  <c r="AV128" i="16"/>
  <c r="CB129" i="16"/>
  <c r="CB130" i="16"/>
  <c r="CB131" i="16"/>
  <c r="CB132" i="16"/>
  <c r="AV133" i="16"/>
  <c r="AV134" i="16"/>
  <c r="BL135" i="16"/>
  <c r="AV136" i="16"/>
  <c r="CB137" i="16"/>
  <c r="CB138" i="16"/>
  <c r="CB139" i="16"/>
  <c r="CB140" i="16"/>
  <c r="AV141" i="16"/>
  <c r="AV142" i="16"/>
  <c r="BL143" i="16"/>
  <c r="AV144" i="16"/>
  <c r="CB145" i="16"/>
  <c r="CB146" i="16"/>
  <c r="AV147" i="16"/>
  <c r="AV148" i="16"/>
  <c r="CB149" i="16"/>
  <c r="CB150" i="16"/>
  <c r="AV151" i="16"/>
  <c r="AV152" i="16"/>
  <c r="CB153" i="16"/>
  <c r="CB154" i="16"/>
  <c r="AV155" i="16"/>
  <c r="AV156" i="16"/>
  <c r="CB157" i="16"/>
  <c r="CB158" i="16"/>
  <c r="AV159" i="16"/>
  <c r="AV160" i="16"/>
  <c r="CB161" i="16"/>
  <c r="CB162" i="16"/>
  <c r="AV163" i="16"/>
  <c r="AV164" i="16"/>
  <c r="CB165" i="16"/>
  <c r="CB166" i="16"/>
  <c r="CB167" i="16"/>
  <c r="CB168" i="16"/>
  <c r="AV169" i="16"/>
  <c r="AV170" i="16"/>
  <c r="AV171" i="16"/>
  <c r="AV172" i="16"/>
  <c r="CB173" i="16"/>
  <c r="CB174" i="16"/>
  <c r="BL175" i="16"/>
  <c r="AV176" i="16"/>
  <c r="AV177" i="16"/>
  <c r="CB178" i="16"/>
  <c r="BL179" i="16"/>
  <c r="AV180" i="16"/>
  <c r="AV181" i="16"/>
  <c r="CB182" i="16"/>
  <c r="BL183" i="16"/>
  <c r="AV184" i="16"/>
  <c r="AV185" i="16"/>
  <c r="CB186" i="16"/>
  <c r="BL187" i="16"/>
  <c r="AV188" i="16"/>
  <c r="CB189" i="16"/>
  <c r="CB190" i="16"/>
  <c r="AV191" i="16"/>
  <c r="AV192" i="16"/>
  <c r="CB193" i="16"/>
  <c r="CB196" i="16"/>
  <c r="CB197" i="16"/>
  <c r="CB198" i="16"/>
  <c r="CB199" i="16"/>
  <c r="CB201" i="16"/>
  <c r="CB204" i="16"/>
  <c r="BL207" i="16"/>
  <c r="BL208" i="16"/>
  <c r="BL210" i="16"/>
  <c r="CB211" i="16"/>
  <c r="CB212" i="16"/>
  <c r="BL216" i="16"/>
  <c r="BL218" i="16"/>
  <c r="CB220" i="16"/>
  <c r="AV221" i="16"/>
  <c r="AV222" i="16"/>
  <c r="CB223" i="16"/>
  <c r="CB224" i="16"/>
  <c r="AV225" i="16"/>
  <c r="CB226" i="16"/>
  <c r="CB227" i="16"/>
  <c r="AV228" i="16"/>
  <c r="AV229" i="16"/>
  <c r="CB230" i="16"/>
  <c r="CB231" i="16"/>
  <c r="AV232" i="16"/>
  <c r="AV233" i="16"/>
  <c r="CB234" i="16"/>
  <c r="CB235" i="16"/>
  <c r="AV236" i="16"/>
  <c r="AV237" i="16"/>
  <c r="AV238" i="16"/>
  <c r="CB239" i="16"/>
  <c r="AV240" i="16"/>
  <c r="CB241" i="16"/>
  <c r="AV242" i="16"/>
  <c r="CB243" i="16"/>
  <c r="AV244" i="16"/>
  <c r="CB245" i="16"/>
  <c r="AV246" i="16"/>
  <c r="CB247" i="16"/>
  <c r="AV248" i="16"/>
  <c r="CB249" i="16"/>
  <c r="AV250" i="16"/>
  <c r="CB251" i="16"/>
  <c r="AV252" i="16"/>
  <c r="CB253" i="16"/>
  <c r="AV254" i="16"/>
  <c r="CB255" i="16"/>
  <c r="AV256" i="16"/>
  <c r="CB257" i="16"/>
  <c r="AV258" i="16"/>
  <c r="CB259" i="16"/>
  <c r="AV260" i="16"/>
  <c r="CB261" i="16"/>
  <c r="AV262" i="16"/>
  <c r="CB263" i="16"/>
  <c r="AV264" i="16"/>
  <c r="CB265" i="16"/>
  <c r="AV266" i="16"/>
  <c r="CB267" i="16"/>
  <c r="AV268" i="16"/>
  <c r="CB269" i="16"/>
  <c r="CB270" i="16"/>
  <c r="AV271" i="16"/>
  <c r="AV272" i="16"/>
  <c r="CB273" i="16"/>
  <c r="CB274" i="16"/>
  <c r="AV275" i="16"/>
  <c r="AV276" i="16"/>
  <c r="CB277" i="16"/>
  <c r="CB278" i="16"/>
  <c r="AV279" i="16"/>
  <c r="AV280" i="16"/>
  <c r="CB281" i="16"/>
  <c r="CB282" i="16"/>
  <c r="AV283" i="16"/>
  <c r="AV284" i="16"/>
  <c r="CB285" i="16"/>
  <c r="CB286" i="16"/>
  <c r="AV287" i="16"/>
  <c r="AV288" i="16"/>
  <c r="CB289" i="16"/>
  <c r="CB290" i="16"/>
  <c r="AV291" i="16"/>
  <c r="AV292" i="16"/>
  <c r="CB293" i="16"/>
  <c r="CB294" i="16"/>
  <c r="AV295" i="16"/>
  <c r="AV296" i="16"/>
  <c r="CB297" i="16"/>
  <c r="CB298" i="16"/>
  <c r="AV299" i="16"/>
  <c r="AV300" i="16"/>
  <c r="CB301" i="16"/>
  <c r="CB302" i="16"/>
  <c r="AV303" i="16"/>
  <c r="AV304" i="16"/>
  <c r="CB305" i="16"/>
  <c r="CB306" i="16"/>
  <c r="AV307" i="16"/>
  <c r="AV308" i="16"/>
  <c r="CB309" i="16"/>
  <c r="CB310" i="16"/>
  <c r="CB311" i="16"/>
  <c r="CB312" i="16"/>
  <c r="AV313" i="16"/>
  <c r="AV314" i="16"/>
  <c r="BL315" i="16"/>
  <c r="AV316" i="16"/>
  <c r="CB317" i="16"/>
  <c r="CB318" i="16"/>
  <c r="AV319" i="16"/>
  <c r="AV320" i="16"/>
  <c r="CB321" i="16"/>
  <c r="CB322" i="16"/>
  <c r="AV323" i="16"/>
  <c r="AV324" i="16"/>
  <c r="CB325" i="16"/>
  <c r="CB326" i="16"/>
  <c r="AV327" i="16"/>
  <c r="AV328" i="16"/>
  <c r="CB329" i="16"/>
  <c r="AV330" i="16"/>
  <c r="CB331" i="16"/>
  <c r="CB332" i="16"/>
  <c r="CB333" i="16"/>
  <c r="CB334" i="16"/>
  <c r="AV335" i="16"/>
  <c r="AV336" i="16"/>
  <c r="CB337" i="16"/>
  <c r="CB338" i="16"/>
  <c r="AV339" i="16"/>
  <c r="AV340" i="16"/>
  <c r="CB341" i="16"/>
  <c r="CB342" i="16"/>
  <c r="AV343" i="16"/>
  <c r="AV344" i="16"/>
  <c r="CB345" i="16"/>
  <c r="CB346" i="16"/>
  <c r="AV347" i="16"/>
  <c r="AV348" i="16"/>
  <c r="CB349" i="16"/>
  <c r="CB350" i="16"/>
  <c r="AV351" i="16"/>
  <c r="AV352" i="16"/>
  <c r="CB353" i="16"/>
  <c r="CB354" i="16"/>
  <c r="AV355" i="16"/>
  <c r="AV356" i="16"/>
  <c r="CB357" i="16"/>
  <c r="CB358" i="16"/>
  <c r="AV359" i="16"/>
  <c r="AV360" i="16"/>
  <c r="CB361" i="16"/>
  <c r="CB362" i="16"/>
  <c r="AV363" i="16"/>
  <c r="AV364" i="16"/>
  <c r="CB365" i="16"/>
  <c r="CB366" i="16"/>
  <c r="AV367" i="16"/>
  <c r="AV368" i="16"/>
  <c r="CB369" i="16"/>
  <c r="CB370" i="16"/>
  <c r="AV371" i="16"/>
  <c r="AV372" i="16"/>
  <c r="AV373" i="16"/>
  <c r="BL374" i="16"/>
  <c r="CB375" i="16"/>
  <c r="CB376" i="16"/>
  <c r="AV377" i="16"/>
  <c r="AV378" i="16"/>
  <c r="CB379" i="16"/>
  <c r="AV380" i="16"/>
  <c r="AV381" i="16"/>
  <c r="AV382" i="16"/>
  <c r="CB383" i="16"/>
  <c r="AV384" i="16"/>
  <c r="AV385" i="16"/>
  <c r="AV386" i="16"/>
  <c r="CB387" i="16"/>
  <c r="AV388" i="16"/>
  <c r="AV389" i="16"/>
  <c r="AV390" i="16"/>
  <c r="CB391" i="16"/>
  <c r="AV392" i="16"/>
  <c r="AV393" i="16"/>
  <c r="AV394" i="16"/>
  <c r="CB395" i="16"/>
  <c r="AV396" i="16"/>
  <c r="AV397" i="16"/>
  <c r="AV398" i="16"/>
  <c r="CB399" i="16"/>
  <c r="AV400" i="16"/>
  <c r="AV401" i="16"/>
  <c r="AV402" i="16"/>
  <c r="CB403" i="16"/>
  <c r="AV404" i="16"/>
  <c r="AV405" i="16"/>
  <c r="AV406" i="16"/>
  <c r="CB407" i="16"/>
  <c r="CB408" i="16"/>
  <c r="AV409" i="16"/>
  <c r="AV410" i="16"/>
  <c r="CB411" i="16"/>
  <c r="CB412" i="16"/>
  <c r="AV413" i="16"/>
  <c r="AV414" i="16"/>
  <c r="CB415" i="16"/>
  <c r="CB416" i="16"/>
  <c r="AV417" i="16"/>
  <c r="AV418" i="16"/>
  <c r="CB419" i="16"/>
  <c r="CB420" i="16"/>
  <c r="AV421" i="16"/>
  <c r="AV422" i="16"/>
  <c r="CB423" i="16"/>
  <c r="CB424" i="16"/>
  <c r="AV425" i="16"/>
  <c r="AV426" i="16"/>
  <c r="CB427" i="16"/>
  <c r="CB428" i="16"/>
  <c r="AV429" i="16"/>
  <c r="AV430" i="16"/>
  <c r="CB431" i="16"/>
  <c r="CB432" i="16"/>
  <c r="AV433" i="16"/>
  <c r="AV434" i="16"/>
  <c r="CB435" i="16"/>
  <c r="CB436" i="16"/>
  <c r="AV437" i="16"/>
  <c r="AV438" i="16"/>
  <c r="CB439" i="16"/>
  <c r="CB440" i="16"/>
  <c r="AV441" i="16"/>
  <c r="AV442" i="16"/>
  <c r="CB443" i="16"/>
  <c r="AV444" i="16"/>
  <c r="CB445" i="16"/>
  <c r="CB446" i="16"/>
  <c r="AV447" i="16"/>
  <c r="BL448" i="16"/>
  <c r="CB449" i="16"/>
  <c r="CB450" i="16"/>
  <c r="AV451" i="16"/>
  <c r="CB452" i="16"/>
  <c r="AV453" i="16"/>
  <c r="AV454" i="16"/>
  <c r="CB455" i="16"/>
  <c r="AV456" i="16"/>
  <c r="AV457" i="16"/>
  <c r="AV458" i="16"/>
  <c r="BL459" i="16"/>
  <c r="AV460" i="16"/>
  <c r="CB461" i="16"/>
  <c r="CB462" i="16"/>
  <c r="CB463" i="16"/>
  <c r="CB464" i="16"/>
  <c r="AV465" i="16"/>
  <c r="AV466" i="16"/>
  <c r="CB467" i="16"/>
  <c r="CB468" i="16"/>
  <c r="AV469" i="16"/>
  <c r="AV470" i="16"/>
  <c r="CB471" i="16"/>
  <c r="CB472" i="16"/>
  <c r="AV473" i="16"/>
  <c r="AV474" i="16"/>
  <c r="CB475" i="16"/>
  <c r="CB476" i="16"/>
  <c r="AV477" i="16"/>
  <c r="AV478" i="16"/>
  <c r="CB479" i="16"/>
  <c r="CB480" i="16"/>
  <c r="AV481" i="16"/>
  <c r="AV482" i="16"/>
  <c r="CB483" i="16"/>
  <c r="CB484" i="16"/>
  <c r="AV485" i="16"/>
  <c r="AV486" i="16"/>
  <c r="CB487" i="16"/>
  <c r="CB488" i="16"/>
  <c r="AV489" i="16"/>
  <c r="AV490" i="16"/>
  <c r="CB491" i="16"/>
  <c r="CB492" i="16"/>
  <c r="AV493" i="16"/>
  <c r="AV494" i="16"/>
  <c r="CB495" i="16"/>
  <c r="CB496" i="16"/>
  <c r="AV497" i="16"/>
  <c r="AV498" i="16"/>
  <c r="CB499" i="16"/>
  <c r="CB500" i="16"/>
  <c r="AV501" i="16"/>
  <c r="AV502" i="16"/>
  <c r="CB503" i="16"/>
  <c r="CB504" i="16"/>
  <c r="AV505" i="16"/>
  <c r="AV506" i="16"/>
  <c r="CB507" i="16"/>
  <c r="CB508" i="16"/>
  <c r="AV509" i="16"/>
  <c r="AV510" i="16"/>
  <c r="CB511" i="16"/>
  <c r="CB512" i="16"/>
  <c r="AV513" i="16"/>
  <c r="AV514" i="16"/>
  <c r="CB515" i="16"/>
  <c r="CB516" i="16"/>
  <c r="AV517" i="16"/>
  <c r="AV518" i="16"/>
  <c r="CB519" i="16"/>
  <c r="CB520" i="16"/>
  <c r="AV521" i="16"/>
  <c r="AV522" i="16"/>
  <c r="CB523" i="16"/>
  <c r="CB524" i="16"/>
  <c r="AV525" i="16"/>
  <c r="AV526" i="16"/>
  <c r="CB527" i="16"/>
  <c r="CB528" i="16"/>
  <c r="AV529" i="16"/>
  <c r="AV530" i="16"/>
  <c r="CB531" i="16"/>
  <c r="CB532" i="16"/>
  <c r="AV533" i="16"/>
  <c r="AV534" i="16"/>
  <c r="CB535" i="16"/>
  <c r="AV536" i="16"/>
  <c r="AV537" i="16"/>
  <c r="AV538" i="16"/>
  <c r="CB539" i="16"/>
  <c r="AV540" i="16"/>
  <c r="CB541" i="16"/>
  <c r="CB542" i="16"/>
  <c r="AV543" i="16"/>
  <c r="BL544" i="16"/>
  <c r="CB545" i="16"/>
  <c r="AV546" i="16"/>
  <c r="CB547" i="16"/>
  <c r="AV548" i="16"/>
  <c r="AV549" i="16"/>
  <c r="CB550" i="16"/>
  <c r="CB551" i="16"/>
  <c r="AV552" i="16"/>
  <c r="AV553" i="16"/>
  <c r="CB554" i="16"/>
  <c r="CB555" i="16"/>
  <c r="AV556" i="16"/>
  <c r="AV557" i="16"/>
  <c r="CB558" i="16"/>
  <c r="CB559" i="16"/>
  <c r="AV560" i="16"/>
  <c r="AV561" i="16"/>
  <c r="CB562" i="16"/>
  <c r="CB563" i="16"/>
  <c r="AV564" i="16"/>
  <c r="AV565" i="16"/>
  <c r="CB566" i="16"/>
  <c r="CB567" i="16"/>
  <c r="AV568" i="16"/>
  <c r="AV569" i="16"/>
  <c r="CB570" i="16"/>
  <c r="CB571" i="16"/>
  <c r="AV572" i="16"/>
  <c r="AV573" i="16"/>
  <c r="CB574" i="16"/>
  <c r="CB575" i="16"/>
  <c r="AV576" i="16"/>
  <c r="AV577" i="16"/>
  <c r="CB578" i="16"/>
  <c r="CB579" i="16"/>
  <c r="AV580" i="16"/>
  <c r="AV581" i="16"/>
  <c r="CB582" i="16"/>
  <c r="CB583" i="16"/>
  <c r="AV584" i="16"/>
  <c r="AV585" i="16"/>
  <c r="CB586" i="16"/>
  <c r="CB587" i="16"/>
  <c r="AV588" i="16"/>
  <c r="AV589" i="16"/>
  <c r="CB590" i="16"/>
  <c r="CB591" i="16"/>
  <c r="AV592" i="16"/>
  <c r="AV593" i="16"/>
  <c r="CB594" i="16"/>
  <c r="CB595" i="16"/>
  <c r="AV596" i="16"/>
  <c r="AV597" i="16"/>
  <c r="CB598" i="16"/>
  <c r="CB599" i="16"/>
  <c r="AV600" i="16"/>
  <c r="AV601" i="16"/>
  <c r="CB602" i="16"/>
  <c r="CB603" i="16"/>
  <c r="AV604" i="16"/>
  <c r="AV605" i="16"/>
  <c r="CB606" i="16"/>
  <c r="CB607" i="16"/>
  <c r="AV608" i="16"/>
  <c r="AV609" i="16"/>
  <c r="CB610" i="16"/>
  <c r="CB611" i="16"/>
  <c r="AV612" i="16"/>
  <c r="AV613" i="16"/>
  <c r="CB614" i="16"/>
  <c r="AV615" i="16"/>
  <c r="AV616" i="16"/>
  <c r="AV617" i="16"/>
  <c r="CB618" i="16"/>
  <c r="AV619" i="16"/>
  <c r="AV620" i="16"/>
  <c r="AV621" i="16"/>
  <c r="CB622" i="16"/>
  <c r="AV623" i="16"/>
  <c r="AV624" i="16"/>
  <c r="AV625" i="16"/>
  <c r="CB626" i="16"/>
  <c r="AV627" i="16"/>
  <c r="AV628" i="16"/>
  <c r="AV629" i="16"/>
  <c r="CB630" i="16"/>
  <c r="AV631" i="16"/>
  <c r="AV632" i="16"/>
  <c r="AV633" i="16"/>
  <c r="CB634" i="16"/>
  <c r="AV635" i="16"/>
  <c r="AV636" i="16"/>
  <c r="AV637" i="16"/>
  <c r="CB638" i="16"/>
  <c r="AV639" i="16"/>
  <c r="AV640" i="16"/>
  <c r="AV641" i="16"/>
  <c r="CB642" i="16"/>
  <c r="AV643" i="16"/>
  <c r="AV644" i="16"/>
  <c r="AV645" i="16"/>
  <c r="CB646" i="16"/>
  <c r="AV647" i="16"/>
  <c r="AV648" i="16"/>
  <c r="AV649" i="16"/>
  <c r="BL653" i="16"/>
  <c r="AV658" i="16"/>
  <c r="AV660" i="16"/>
  <c r="AV662" i="16"/>
  <c r="AV664" i="16"/>
  <c r="AV666" i="16"/>
  <c r="AV668" i="16"/>
  <c r="CB674" i="16"/>
  <c r="CB676" i="16"/>
  <c r="CB678" i="16"/>
  <c r="CB680" i="16"/>
  <c r="CB682" i="16"/>
  <c r="BL685" i="16"/>
  <c r="BL689" i="16"/>
  <c r="CB694" i="16"/>
  <c r="BL697" i="16"/>
  <c r="BL701" i="16"/>
  <c r="CB704" i="16"/>
  <c r="BL705" i="16"/>
  <c r="CB708" i="16"/>
  <c r="BL709" i="16"/>
  <c r="CB711" i="16"/>
  <c r="CB714" i="16"/>
  <c r="CB716" i="16"/>
  <c r="CB718" i="16"/>
  <c r="CB720" i="16"/>
  <c r="CB722" i="16"/>
  <c r="CB724" i="16"/>
  <c r="AV726" i="16"/>
  <c r="BL729" i="16"/>
  <c r="AV734" i="16"/>
  <c r="CB736" i="16"/>
  <c r="BL737" i="16"/>
  <c r="BL741" i="16"/>
  <c r="CB747" i="16"/>
  <c r="BL748" i="16"/>
  <c r="AV749" i="16"/>
  <c r="AV751" i="16"/>
  <c r="AV753" i="16"/>
  <c r="CB757" i="16"/>
  <c r="CB759" i="16"/>
  <c r="CB761" i="16"/>
  <c r="CB763" i="16"/>
  <c r="CB765" i="16"/>
  <c r="CB767" i="16"/>
  <c r="CB769" i="16"/>
  <c r="CB771" i="16"/>
  <c r="CB773" i="16"/>
  <c r="CB775" i="16"/>
  <c r="BL776" i="16"/>
  <c r="BL780" i="16"/>
  <c r="BL784" i="16"/>
  <c r="BL788" i="16"/>
  <c r="AV791" i="16"/>
  <c r="BL796" i="16"/>
  <c r="BL800" i="16"/>
  <c r="BL804" i="16"/>
  <c r="BL808" i="16"/>
  <c r="BL812" i="16"/>
  <c r="BL816" i="16"/>
  <c r="BL820" i="16"/>
  <c r="CB825" i="16"/>
  <c r="CB827" i="16"/>
  <c r="CB829" i="16"/>
  <c r="CB831" i="16"/>
  <c r="CB833" i="16"/>
  <c r="AV13" i="16"/>
  <c r="BL15" i="16"/>
  <c r="CB17" i="16"/>
  <c r="BL19" i="16"/>
  <c r="BL21" i="16"/>
  <c r="AV23" i="16"/>
  <c r="BL25" i="16"/>
  <c r="BL27" i="16"/>
  <c r="BL29" i="16"/>
  <c r="BL31" i="16"/>
  <c r="AV33" i="16"/>
  <c r="BL35" i="16"/>
  <c r="BL37" i="16"/>
  <c r="BL39" i="16"/>
  <c r="BL41" i="16"/>
  <c r="BL42" i="16"/>
  <c r="BL46" i="16"/>
  <c r="CB650" i="16"/>
  <c r="BL656" i="16"/>
  <c r="AV657" i="16"/>
  <c r="CB659" i="16"/>
  <c r="AV661" i="16"/>
  <c r="CB663" i="16"/>
  <c r="AV665" i="16"/>
  <c r="CB667" i="16"/>
  <c r="AV669" i="16"/>
  <c r="BL672" i="16"/>
  <c r="AV673" i="16"/>
  <c r="CB675" i="16"/>
  <c r="AV677" i="16"/>
  <c r="CB679" i="16"/>
  <c r="AV681" i="16"/>
  <c r="CB683" i="16"/>
  <c r="BL684" i="16"/>
  <c r="BL688" i="16"/>
  <c r="BL692" i="16"/>
  <c r="AV693" i="16"/>
  <c r="CB695" i="16"/>
  <c r="BL696" i="16"/>
  <c r="BL700" i="16"/>
  <c r="AV703" i="16"/>
  <c r="AV707" i="16"/>
  <c r="BL712" i="16"/>
  <c r="BL715" i="16"/>
  <c r="CB717" i="16"/>
  <c r="AV719" i="16"/>
  <c r="AV721" i="16"/>
  <c r="BL723" i="16"/>
  <c r="CB725" i="16"/>
  <c r="CB727" i="16"/>
  <c r="BL728" i="16"/>
  <c r="BL732" i="16"/>
  <c r="AV733" i="16"/>
  <c r="AV735" i="16"/>
  <c r="BL740" i="16"/>
  <c r="BL743" i="16"/>
  <c r="BL745" i="16"/>
  <c r="AV750" i="16"/>
  <c r="CB752" i="16"/>
  <c r="AV754" i="16"/>
  <c r="AV758" i="16"/>
  <c r="CB760" i="16"/>
  <c r="AV762" i="16"/>
  <c r="CB764" i="16"/>
  <c r="AV766" i="16"/>
  <c r="CB768" i="16"/>
  <c r="AV770" i="16"/>
  <c r="CB772" i="16"/>
  <c r="AV774" i="16"/>
  <c r="BL777" i="16"/>
  <c r="BL781" i="16"/>
  <c r="BL785" i="16"/>
  <c r="BL789" i="16"/>
  <c r="AV790" i="16"/>
  <c r="CB792" i="16"/>
  <c r="BL793" i="16"/>
  <c r="BL797" i="16"/>
  <c r="BL801" i="16"/>
  <c r="BL805" i="16"/>
  <c r="BL809" i="16"/>
  <c r="BL813" i="16"/>
  <c r="BL817" i="16"/>
  <c r="BL821" i="16"/>
  <c r="CB824" i="16"/>
  <c r="AV826" i="16"/>
  <c r="CB828" i="16"/>
  <c r="AV830" i="16"/>
  <c r="CB832" i="16"/>
  <c r="BL193" i="16"/>
  <c r="AV208" i="16"/>
  <c r="AV194" i="16"/>
  <c r="AV195" i="16"/>
  <c r="AV197" i="16"/>
  <c r="CB200" i="16"/>
  <c r="AV202" i="16"/>
  <c r="AV203" i="16"/>
  <c r="AV205" i="16"/>
  <c r="AV206" i="16"/>
  <c r="AV211" i="16"/>
  <c r="AV213" i="16"/>
  <c r="AV214" i="16"/>
  <c r="AV215" i="16"/>
  <c r="AV217" i="16"/>
  <c r="AV14" i="16"/>
  <c r="AV18" i="16"/>
  <c r="AV20" i="16"/>
  <c r="CB22" i="16"/>
  <c r="CB25" i="16"/>
  <c r="CB27" i="16"/>
  <c r="CB29" i="16"/>
  <c r="CB31" i="16"/>
  <c r="CB32" i="16"/>
  <c r="CB34" i="16"/>
  <c r="O23" i="16"/>
  <c r="O17" i="16"/>
  <c r="O15" i="16"/>
  <c r="O502" i="16"/>
  <c r="O500" i="16"/>
  <c r="O498" i="16"/>
  <c r="O496" i="16"/>
  <c r="O494" i="16"/>
  <c r="O492" i="16"/>
  <c r="O490" i="16"/>
  <c r="O488" i="16"/>
  <c r="O486" i="16"/>
  <c r="O484" i="16"/>
  <c r="O482" i="16"/>
  <c r="O480" i="16"/>
  <c r="O478" i="16"/>
  <c r="O222" i="16"/>
  <c r="O220" i="16"/>
  <c r="O218" i="16"/>
  <c r="O216" i="16"/>
  <c r="O214" i="16"/>
  <c r="O212" i="16"/>
  <c r="O210" i="16"/>
  <c r="O208" i="16"/>
  <c r="O206" i="16"/>
  <c r="O204" i="16"/>
  <c r="O202" i="16"/>
  <c r="O200" i="16"/>
  <c r="O198" i="16"/>
  <c r="O196" i="16"/>
  <c r="O194" i="16"/>
  <c r="O192" i="16"/>
  <c r="O190" i="16"/>
  <c r="O188" i="16"/>
  <c r="O186" i="16"/>
  <c r="O184" i="16"/>
  <c r="O180" i="16"/>
  <c r="O178" i="16"/>
  <c r="O172" i="16"/>
  <c r="O170" i="16"/>
  <c r="O164" i="16"/>
  <c r="O162" i="16"/>
  <c r="O156" i="16"/>
  <c r="O154" i="16"/>
  <c r="O148" i="16"/>
  <c r="O146" i="16"/>
  <c r="O140" i="16"/>
  <c r="O138" i="16"/>
  <c r="O132" i="16"/>
  <c r="O130" i="16"/>
  <c r="O124" i="16"/>
  <c r="O122" i="16"/>
  <c r="O116" i="16"/>
  <c r="O114" i="16"/>
  <c r="O108" i="16"/>
  <c r="O106" i="16"/>
  <c r="O100" i="16"/>
  <c r="O98" i="16"/>
  <c r="O94" i="16"/>
  <c r="O88" i="16"/>
  <c r="O86" i="16"/>
  <c r="O80" i="16"/>
  <c r="O78" i="16"/>
  <c r="O72" i="16"/>
  <c r="O70" i="16"/>
  <c r="O64" i="16"/>
  <c r="O62" i="16"/>
  <c r="O56" i="16"/>
  <c r="O54" i="16"/>
  <c r="O46" i="16"/>
  <c r="O40" i="16"/>
  <c r="O38" i="16"/>
  <c r="O32" i="16"/>
  <c r="O28" i="16"/>
  <c r="O26" i="16"/>
  <c r="O20" i="16"/>
  <c r="O18" i="16"/>
  <c r="O831" i="16"/>
  <c r="O829" i="16"/>
  <c r="O827" i="16"/>
  <c r="O825" i="16"/>
  <c r="O823" i="16"/>
  <c r="O821" i="16"/>
  <c r="O819" i="16"/>
  <c r="O817" i="16"/>
  <c r="O815" i="16"/>
  <c r="O813" i="16"/>
  <c r="O811" i="16"/>
  <c r="O809" i="16"/>
  <c r="O807" i="16"/>
  <c r="O805" i="16"/>
  <c r="O803" i="16"/>
  <c r="O801" i="16"/>
  <c r="O799" i="16"/>
  <c r="O797" i="16"/>
  <c r="O795" i="16"/>
  <c r="O793" i="16"/>
  <c r="O791" i="16"/>
  <c r="BL49" i="16"/>
  <c r="BL51" i="16"/>
  <c r="CB53" i="16"/>
  <c r="BL54" i="16"/>
  <c r="BL56" i="16"/>
  <c r="BL58" i="16"/>
  <c r="BL60" i="16"/>
  <c r="BL62" i="16"/>
  <c r="BL64" i="16"/>
  <c r="BL66" i="16"/>
  <c r="BL68" i="16"/>
  <c r="BL70" i="16"/>
  <c r="BL72" i="16"/>
  <c r="BL73" i="16"/>
  <c r="BL75" i="16"/>
  <c r="BL77" i="16"/>
  <c r="BL79" i="16"/>
  <c r="BL81" i="16"/>
  <c r="BL83" i="16"/>
  <c r="BL85" i="16"/>
  <c r="BL87" i="16"/>
  <c r="BL88" i="16"/>
  <c r="BL91" i="16"/>
  <c r="BL93" i="16"/>
  <c r="BL95" i="16"/>
  <c r="BL97" i="16"/>
  <c r="BL98" i="16"/>
  <c r="BL100" i="16"/>
  <c r="BL102" i="16"/>
  <c r="BL104" i="16"/>
  <c r="BL106" i="16"/>
  <c r="BL108" i="16"/>
  <c r="BL110" i="16"/>
  <c r="BL112" i="16"/>
  <c r="BL114" i="16"/>
  <c r="BL116" i="16"/>
  <c r="BL118" i="16"/>
  <c r="BL120" i="16"/>
  <c r="BL122" i="16"/>
  <c r="CB124" i="16"/>
  <c r="BL126" i="16"/>
  <c r="BL127" i="16"/>
  <c r="BL128" i="16"/>
  <c r="BL130" i="16"/>
  <c r="BL133" i="16"/>
  <c r="AV135" i="16"/>
  <c r="BL136" i="16"/>
  <c r="BL138" i="16"/>
  <c r="BL141" i="16"/>
  <c r="AV143" i="16"/>
  <c r="BL144" i="16"/>
  <c r="BL145" i="16"/>
  <c r="BL147" i="16"/>
  <c r="BL149" i="16"/>
  <c r="BL151" i="16"/>
  <c r="BL153" i="16"/>
  <c r="BL155" i="16"/>
  <c r="BL157" i="16"/>
  <c r="BL159" i="16"/>
  <c r="BL161" i="16"/>
  <c r="BL163" i="16"/>
  <c r="BL165" i="16"/>
  <c r="BL168" i="16"/>
  <c r="BL170" i="16"/>
  <c r="BL171" i="16"/>
  <c r="BL173" i="16"/>
  <c r="CB175" i="16"/>
  <c r="CB177" i="16"/>
  <c r="CB179" i="16"/>
  <c r="CB181" i="16"/>
  <c r="CB183" i="16"/>
  <c r="CB185" i="16"/>
  <c r="CB187" i="16"/>
  <c r="BL189" i="16"/>
  <c r="BL191" i="16"/>
  <c r="BL194" i="16"/>
  <c r="BL196" i="16"/>
  <c r="BL198" i="16"/>
  <c r="BL200" i="16"/>
  <c r="BL202" i="16"/>
  <c r="BL204" i="16"/>
  <c r="BL206" i="16"/>
  <c r="AV210" i="16"/>
  <c r="BL212" i="16"/>
  <c r="BL214" i="16"/>
  <c r="CB216" i="16"/>
  <c r="CB218" i="16"/>
  <c r="CB219" i="16"/>
  <c r="BL222" i="16"/>
  <c r="BL224" i="16"/>
  <c r="BL227" i="16"/>
  <c r="BL228" i="16"/>
  <c r="BL230" i="16"/>
  <c r="BL232" i="16"/>
  <c r="BL234" i="16"/>
  <c r="BL236" i="16"/>
  <c r="BL238" i="16"/>
  <c r="BL240" i="16"/>
  <c r="BL242" i="16"/>
  <c r="BL244" i="16"/>
  <c r="BL246" i="16"/>
  <c r="BL248" i="16"/>
  <c r="BL250" i="16"/>
  <c r="BL252" i="16"/>
  <c r="BL254" i="16"/>
  <c r="BL256" i="16"/>
  <c r="BL258" i="16"/>
  <c r="BL260" i="16"/>
  <c r="BL262" i="16"/>
  <c r="BL264" i="16"/>
  <c r="BL266" i="16"/>
  <c r="BL268" i="16"/>
  <c r="BL269" i="16"/>
  <c r="BL271" i="16"/>
  <c r="BL273" i="16"/>
  <c r="BL275" i="16"/>
  <c r="BL277" i="16"/>
  <c r="BL279" i="16"/>
  <c r="BL281" i="16"/>
  <c r="BL283" i="16"/>
  <c r="BL285" i="16"/>
  <c r="BL287" i="16"/>
  <c r="BL289" i="16"/>
  <c r="BL291" i="16"/>
  <c r="BL293" i="16"/>
  <c r="BL295" i="16"/>
  <c r="BL297" i="16"/>
  <c r="BL299" i="16"/>
  <c r="BL301" i="16"/>
  <c r="BL303" i="16"/>
  <c r="BL305" i="16"/>
  <c r="BL307" i="16"/>
  <c r="BL309" i="16"/>
  <c r="AV311" i="16"/>
  <c r="BL312" i="16"/>
  <c r="BL314" i="16"/>
  <c r="BL317" i="16"/>
  <c r="BL319" i="16"/>
  <c r="BL321" i="16"/>
  <c r="BL323" i="16"/>
  <c r="BL325" i="16"/>
  <c r="BL327" i="16"/>
  <c r="BL329" i="16"/>
  <c r="BL330" i="16"/>
  <c r="BL332" i="16"/>
  <c r="BL335" i="16"/>
  <c r="BL337" i="16"/>
  <c r="BL339" i="16"/>
  <c r="BL341" i="16"/>
  <c r="BL343" i="16"/>
  <c r="BL345" i="16"/>
  <c r="BL347" i="16"/>
  <c r="BL349" i="16"/>
  <c r="BL351" i="16"/>
  <c r="BL353" i="16"/>
  <c r="BL355" i="16"/>
  <c r="BL357" i="16"/>
  <c r="BL359" i="16"/>
  <c r="BL361" i="16"/>
  <c r="BL363" i="16"/>
  <c r="BL365" i="16"/>
  <c r="BL367" i="16"/>
  <c r="BL369" i="16"/>
  <c r="BL371" i="16"/>
  <c r="CB374" i="16"/>
  <c r="BL376" i="16"/>
  <c r="BL377" i="16"/>
  <c r="BL379" i="16"/>
  <c r="BL380" i="16"/>
  <c r="BL381" i="16"/>
  <c r="BL383" i="16"/>
  <c r="BL384" i="16"/>
  <c r="BL385" i="16"/>
  <c r="BL387" i="16"/>
  <c r="BL388" i="16"/>
  <c r="BL389" i="16"/>
  <c r="BL391" i="16"/>
  <c r="BL392" i="16"/>
  <c r="BL393" i="16"/>
  <c r="BL395" i="16"/>
  <c r="BL396" i="16"/>
  <c r="BL397" i="16"/>
  <c r="BL399" i="16"/>
  <c r="BL400" i="16"/>
  <c r="BL401" i="16"/>
  <c r="BL403" i="16"/>
  <c r="BL404" i="16"/>
  <c r="BL405" i="16"/>
  <c r="BL407" i="16"/>
  <c r="BL409" i="16"/>
  <c r="BL411" i="16"/>
  <c r="BL413" i="16"/>
  <c r="BL415" i="16"/>
  <c r="BL417" i="16"/>
  <c r="BL419" i="16"/>
  <c r="BL421" i="16"/>
  <c r="BL423" i="16"/>
  <c r="BL425" i="16"/>
  <c r="BL427" i="16"/>
  <c r="BL429" i="16"/>
  <c r="BL431" i="16"/>
  <c r="BL433" i="16"/>
  <c r="BL435" i="16"/>
  <c r="BL437" i="16"/>
  <c r="BL439" i="16"/>
  <c r="BL441" i="16"/>
  <c r="BL443" i="16"/>
  <c r="BL444" i="16"/>
  <c r="BL446" i="16"/>
  <c r="CB448" i="16"/>
  <c r="BL450" i="16"/>
  <c r="BL453" i="16"/>
  <c r="BL455" i="16"/>
  <c r="BL457" i="16"/>
  <c r="AV459" i="16"/>
  <c r="BL460" i="16"/>
  <c r="BL462" i="16"/>
  <c r="BL465" i="16"/>
  <c r="BL467" i="16"/>
  <c r="BL469" i="16"/>
  <c r="BL471" i="16"/>
  <c r="BL473" i="16"/>
  <c r="BL475" i="16"/>
  <c r="BL477" i="16"/>
  <c r="BL479" i="16"/>
  <c r="BL481" i="16"/>
  <c r="BL483" i="16"/>
  <c r="BL485" i="16"/>
  <c r="BL487" i="16"/>
  <c r="BL489" i="16"/>
  <c r="BL491" i="16"/>
  <c r="BL493" i="16"/>
  <c r="BL495" i="16"/>
  <c r="BL497" i="16"/>
  <c r="BL499" i="16"/>
  <c r="BL501" i="16"/>
  <c r="BL503" i="16"/>
  <c r="BL505" i="16"/>
  <c r="BL507" i="16"/>
  <c r="BL509" i="16"/>
  <c r="BL511" i="16"/>
  <c r="BL513" i="16"/>
  <c r="BL515" i="16"/>
  <c r="BL517" i="16"/>
  <c r="BL519" i="16"/>
  <c r="BL521" i="16"/>
  <c r="BL523" i="16"/>
  <c r="BL525" i="16"/>
  <c r="BL527" i="16"/>
  <c r="BL529" i="16"/>
  <c r="BL531" i="16"/>
  <c r="BL533" i="16"/>
  <c r="BL535" i="16"/>
  <c r="BL537" i="16"/>
  <c r="BL539" i="16"/>
  <c r="BL540" i="16"/>
  <c r="BL542" i="16"/>
  <c r="CB544" i="16"/>
  <c r="BL546" i="16"/>
  <c r="BL547" i="16"/>
  <c r="BL549" i="16"/>
  <c r="BL551" i="16"/>
  <c r="BL553" i="16"/>
  <c r="BL555" i="16"/>
  <c r="BL557" i="16"/>
  <c r="BL559" i="16"/>
  <c r="BL561" i="16"/>
  <c r="BL563" i="16"/>
  <c r="BL565" i="16"/>
  <c r="BL567" i="16"/>
  <c r="BL569" i="16"/>
  <c r="BL571" i="16"/>
  <c r="BL573" i="16"/>
  <c r="BL575" i="16"/>
  <c r="BL577" i="16"/>
  <c r="BL579" i="16"/>
  <c r="BL581" i="16"/>
  <c r="BL583" i="16"/>
  <c r="BL585" i="16"/>
  <c r="BL587" i="16"/>
  <c r="BL589" i="16"/>
  <c r="BL591" i="16"/>
  <c r="BL593" i="16"/>
  <c r="BL595" i="16"/>
  <c r="BL597" i="16"/>
  <c r="BL599" i="16"/>
  <c r="BL601" i="16"/>
  <c r="BL603" i="16"/>
  <c r="BL605" i="16"/>
  <c r="BL607" i="16"/>
  <c r="BL609" i="16"/>
  <c r="BL611" i="16"/>
  <c r="BL613" i="16"/>
  <c r="BL617" i="16"/>
  <c r="BL621" i="16"/>
  <c r="BL625" i="16"/>
  <c r="BL629" i="16"/>
  <c r="BL633" i="16"/>
  <c r="BL637" i="16"/>
  <c r="BL641" i="16"/>
  <c r="BL645" i="16"/>
  <c r="BL649" i="16"/>
  <c r="CB651" i="16"/>
  <c r="CB652" i="16"/>
  <c r="CB653" i="16"/>
  <c r="AV654" i="16"/>
  <c r="CB655" i="16"/>
  <c r="BL658" i="16"/>
  <c r="BL662" i="16"/>
  <c r="BL666" i="16"/>
  <c r="AV671" i="16"/>
  <c r="BL674" i="16"/>
  <c r="BL678" i="16"/>
  <c r="BL682" i="16"/>
  <c r="CB685" i="16"/>
  <c r="AV687" i="16"/>
  <c r="CB689" i="16"/>
  <c r="AV691" i="16"/>
  <c r="BL694" i="16"/>
  <c r="CB697" i="16"/>
  <c r="BL699" i="16"/>
  <c r="CB701" i="16"/>
  <c r="BL704" i="16"/>
  <c r="AV705" i="16"/>
  <c r="CB709" i="16"/>
  <c r="AV711" i="16"/>
  <c r="AV713" i="16"/>
  <c r="BL716" i="16"/>
  <c r="BL720" i="16"/>
  <c r="BL724" i="16"/>
  <c r="CB729" i="16"/>
  <c r="CB731" i="16"/>
  <c r="BL734" i="16"/>
  <c r="CB737" i="16"/>
  <c r="CB739" i="16"/>
  <c r="CB741" i="16"/>
  <c r="CB746" i="16"/>
  <c r="BL747" i="16"/>
  <c r="AV748" i="16"/>
  <c r="BL751" i="16"/>
  <c r="AV756" i="16"/>
  <c r="BL759" i="16"/>
  <c r="BL763" i="16"/>
  <c r="BL767" i="16"/>
  <c r="BL771" i="16"/>
  <c r="BL775" i="16"/>
  <c r="AV776" i="16"/>
  <c r="CB778" i="16"/>
  <c r="AV780" i="16"/>
  <c r="CB782" i="16"/>
  <c r="AV784" i="16"/>
  <c r="CB786" i="16"/>
  <c r="AV788" i="16"/>
  <c r="BL791" i="16"/>
  <c r="CB794" i="16"/>
  <c r="AV796" i="16"/>
  <c r="CB798" i="16"/>
  <c r="AV800" i="16"/>
  <c r="CB802" i="16"/>
  <c r="AV804" i="16"/>
  <c r="CB806" i="16"/>
  <c r="AV808" i="16"/>
  <c r="CB810" i="16"/>
  <c r="AV812" i="16"/>
  <c r="CB814" i="16"/>
  <c r="AV816" i="16"/>
  <c r="CB818" i="16"/>
  <c r="AV820" i="16"/>
  <c r="CB822" i="16"/>
  <c r="BL827" i="16"/>
  <c r="BL831" i="16"/>
  <c r="CB13" i="16"/>
  <c r="CB14" i="16"/>
  <c r="CB15" i="16"/>
  <c r="CB16" i="16"/>
  <c r="BL17" i="16"/>
  <c r="CB18" i="16"/>
  <c r="CB19" i="16"/>
  <c r="CB20" i="16"/>
  <c r="CB21" i="16"/>
  <c r="BL23" i="16"/>
  <c r="BL24" i="16"/>
  <c r="BL26" i="16"/>
  <c r="CB28" i="16"/>
  <c r="BL30" i="16"/>
  <c r="BL33" i="16"/>
  <c r="AV34" i="16"/>
  <c r="CB35" i="16"/>
  <c r="CB36" i="16"/>
  <c r="AV37" i="16"/>
  <c r="AV38" i="16"/>
  <c r="CB39" i="16"/>
  <c r="CB40" i="16"/>
  <c r="AV41" i="16"/>
  <c r="CB42" i="16"/>
  <c r="AV43" i="16"/>
  <c r="CB44" i="16"/>
  <c r="AV46" i="16"/>
  <c r="AV47" i="16"/>
  <c r="CB656" i="16"/>
  <c r="BL657" i="16"/>
  <c r="BL661" i="16"/>
  <c r="BL665" i="16"/>
  <c r="BL669" i="16"/>
  <c r="AV670" i="16"/>
  <c r="AV672" i="16"/>
  <c r="BL675" i="16"/>
  <c r="BL679" i="16"/>
  <c r="BL683" i="16"/>
  <c r="AV684" i="16"/>
  <c r="AV686" i="16"/>
  <c r="AV688" i="16"/>
  <c r="AV690" i="16"/>
  <c r="AV692" i="16"/>
  <c r="BL695" i="16"/>
  <c r="AV696" i="16"/>
  <c r="AV698" i="16"/>
  <c r="AV700" i="16"/>
  <c r="AV702" i="16"/>
  <c r="CB706" i="16"/>
  <c r="CB707" i="16"/>
  <c r="AV710" i="16"/>
  <c r="AV712" i="16"/>
  <c r="CB715" i="16"/>
  <c r="BL721" i="16"/>
  <c r="CB723" i="16"/>
  <c r="BL727" i="16"/>
  <c r="AV728" i="16"/>
  <c r="CB730" i="16"/>
  <c r="AV732" i="16"/>
  <c r="BL735" i="16"/>
  <c r="CB738" i="16"/>
  <c r="AV740" i="16"/>
  <c r="CB742" i="16"/>
  <c r="AV743" i="16"/>
  <c r="AV744" i="16"/>
  <c r="CB745" i="16"/>
  <c r="BL750" i="16"/>
  <c r="BL754" i="16"/>
  <c r="AV755" i="16"/>
  <c r="BL760" i="16"/>
  <c r="BL764" i="16"/>
  <c r="BL768" i="16"/>
  <c r="BL772" i="16"/>
  <c r="CB777" i="16"/>
  <c r="CB779" i="16"/>
  <c r="CB781" i="16"/>
  <c r="CB783" i="16"/>
  <c r="CB785" i="16"/>
  <c r="CB787" i="16"/>
  <c r="CB789" i="16"/>
  <c r="BL790" i="16"/>
  <c r="CB793" i="16"/>
  <c r="CB795" i="16"/>
  <c r="CB797" i="16"/>
  <c r="CB799" i="16"/>
  <c r="CB801" i="16"/>
  <c r="CB803" i="16"/>
  <c r="CB805" i="16"/>
  <c r="CB807" i="16"/>
  <c r="CB809" i="16"/>
  <c r="CB811" i="16"/>
  <c r="CB813" i="16"/>
  <c r="CB815" i="16"/>
  <c r="CB817" i="16"/>
  <c r="CB819" i="16"/>
  <c r="CB821" i="16"/>
  <c r="CB823" i="16"/>
  <c r="BL824" i="16"/>
  <c r="BL828" i="16"/>
  <c r="BL832" i="16"/>
  <c r="AV48" i="16"/>
  <c r="AV49" i="16"/>
  <c r="CB50" i="16"/>
  <c r="CB51" i="16"/>
  <c r="CB52" i="16"/>
  <c r="AV53" i="16"/>
  <c r="AV54" i="16"/>
  <c r="AV55" i="16"/>
  <c r="CB56" i="16"/>
  <c r="CB57" i="16"/>
  <c r="AV58" i="16"/>
  <c r="AV59" i="16"/>
  <c r="CB60" i="16"/>
  <c r="CB61" i="16"/>
  <c r="AV62" i="16"/>
  <c r="AV63" i="16"/>
  <c r="CB64" i="16"/>
  <c r="CB65" i="16"/>
  <c r="AV66" i="16"/>
  <c r="AV67" i="16"/>
  <c r="CB68" i="16"/>
  <c r="CB69" i="16"/>
  <c r="AV70" i="16"/>
  <c r="AV71" i="16"/>
  <c r="CB72" i="16"/>
  <c r="AV73" i="16"/>
  <c r="CB74" i="16"/>
  <c r="AV75" i="16"/>
  <c r="CB76" i="16"/>
  <c r="AV77" i="16"/>
  <c r="CB78" i="16"/>
  <c r="AV79" i="16"/>
  <c r="CB80" i="16"/>
  <c r="AV81" i="16"/>
  <c r="CB82" i="16"/>
  <c r="AV83" i="16"/>
  <c r="CB84" i="16"/>
  <c r="AV85" i="16"/>
  <c r="CB86" i="16"/>
  <c r="AV87" i="16"/>
  <c r="CB88" i="16"/>
  <c r="CB89" i="16"/>
  <c r="AV90" i="16"/>
  <c r="AV91" i="16"/>
  <c r="CB92" i="16"/>
  <c r="CB93" i="16"/>
  <c r="AV94" i="16"/>
  <c r="AV95" i="16"/>
  <c r="CB96" i="16"/>
  <c r="CB97" i="16"/>
  <c r="CB98" i="16"/>
  <c r="AV99" i="16"/>
  <c r="AV100" i="16"/>
  <c r="AV101" i="16"/>
  <c r="AV102" i="16"/>
  <c r="CB103" i="16"/>
  <c r="CB104" i="16"/>
  <c r="AV105" i="16"/>
  <c r="AV106" i="16"/>
  <c r="CB107" i="16"/>
  <c r="CB108" i="16"/>
  <c r="AV109" i="16"/>
  <c r="AV110" i="16"/>
  <c r="CB111" i="16"/>
  <c r="CB112" i="16"/>
  <c r="AV113" i="16"/>
  <c r="AV114" i="16"/>
  <c r="CB115" i="16"/>
  <c r="CB116" i="16"/>
  <c r="AV117" i="16"/>
  <c r="AV118" i="16"/>
  <c r="CB119" i="16"/>
  <c r="CB120" i="16"/>
  <c r="AV121" i="16"/>
  <c r="AV122" i="16"/>
  <c r="CB123" i="16"/>
  <c r="AV124" i="16"/>
  <c r="AV125" i="16"/>
  <c r="AV126" i="16"/>
  <c r="AV127" i="16"/>
  <c r="CB128" i="16"/>
  <c r="AV129" i="16"/>
  <c r="AV130" i="16"/>
  <c r="BL131" i="16"/>
  <c r="AV132" i="16"/>
  <c r="CB133" i="16"/>
  <c r="CB134" i="16"/>
  <c r="CB135" i="16"/>
  <c r="CB136" i="16"/>
  <c r="AV137" i="16"/>
  <c r="AV138" i="16"/>
  <c r="BL139" i="16"/>
  <c r="AV140" i="16"/>
  <c r="CB141" i="16"/>
  <c r="CB142" i="16"/>
  <c r="CB143" i="16"/>
  <c r="CB144" i="16"/>
  <c r="AV145" i="16"/>
  <c r="AV146" i="16"/>
  <c r="CB147" i="16"/>
  <c r="CB148" i="16"/>
  <c r="AV149" i="16"/>
  <c r="AV150" i="16"/>
  <c r="CB151" i="16"/>
  <c r="CB152" i="16"/>
  <c r="AV153" i="16"/>
  <c r="AV154" i="16"/>
  <c r="CB155" i="16"/>
  <c r="CB156" i="16"/>
  <c r="AV157" i="16"/>
  <c r="AV158" i="16"/>
  <c r="CB159" i="16"/>
  <c r="CB160" i="16"/>
  <c r="AV161" i="16"/>
  <c r="AV162" i="16"/>
  <c r="CB163" i="16"/>
  <c r="CB164" i="16"/>
  <c r="AV165" i="16"/>
  <c r="AV166" i="16"/>
  <c r="AV167" i="16"/>
  <c r="AV168" i="16"/>
  <c r="CB169" i="16"/>
  <c r="CB170" i="16"/>
  <c r="CB171" i="16"/>
  <c r="CB172" i="16"/>
  <c r="AV173" i="16"/>
  <c r="AV174" i="16"/>
  <c r="AV175" i="16"/>
  <c r="CB176" i="16"/>
  <c r="BL177" i="16"/>
  <c r="AV178" i="16"/>
  <c r="AV179" i="16"/>
  <c r="CB180" i="16"/>
  <c r="BL181" i="16"/>
  <c r="AV182" i="16"/>
  <c r="AV183" i="16"/>
  <c r="CB184" i="16"/>
  <c r="BL185" i="16"/>
  <c r="AV186" i="16"/>
  <c r="AV187" i="16"/>
  <c r="CB188" i="16"/>
  <c r="AV189" i="16"/>
  <c r="AV190" i="16"/>
  <c r="CB191" i="16"/>
  <c r="CB192" i="16"/>
  <c r="AV193" i="16"/>
  <c r="CB194" i="16"/>
  <c r="AV199" i="16"/>
  <c r="AV201" i="16"/>
  <c r="CB202" i="16"/>
  <c r="AV204" i="16"/>
  <c r="AV207" i="16"/>
  <c r="CB208" i="16"/>
  <c r="CB209" i="16"/>
  <c r="CB210" i="16"/>
  <c r="AV212" i="16"/>
  <c r="AV216" i="16"/>
  <c r="AV218" i="16"/>
  <c r="BL219" i="16"/>
  <c r="AV220" i="16"/>
  <c r="CB221" i="16"/>
  <c r="CB222" i="16"/>
  <c r="AV223" i="16"/>
  <c r="AV224" i="16"/>
  <c r="CB225" i="16"/>
  <c r="AV226" i="16"/>
  <c r="AV227" i="16"/>
  <c r="CB228" i="16"/>
  <c r="CB229" i="16"/>
  <c r="AV230" i="16"/>
  <c r="AV231" i="16"/>
  <c r="CB232" i="16"/>
  <c r="CB233" i="16"/>
  <c r="AV234" i="16"/>
  <c r="AV235" i="16"/>
  <c r="CB236" i="16"/>
  <c r="BL237" i="16"/>
  <c r="CB238" i="16"/>
  <c r="AV239" i="16"/>
  <c r="CB240" i="16"/>
  <c r="AV241" i="16"/>
  <c r="CB242" i="16"/>
  <c r="AV243" i="16"/>
  <c r="CB244" i="16"/>
  <c r="AV245" i="16"/>
  <c r="CB246" i="16"/>
  <c r="AV247" i="16"/>
  <c r="CB248" i="16"/>
  <c r="AV249" i="16"/>
  <c r="CB250" i="16"/>
  <c r="AV251" i="16"/>
  <c r="CB252" i="16"/>
  <c r="AV253" i="16"/>
  <c r="CB254" i="16"/>
  <c r="AV255" i="16"/>
  <c r="CB256" i="16"/>
  <c r="AV257" i="16"/>
  <c r="CB258" i="16"/>
  <c r="AV259" i="16"/>
  <c r="CB260" i="16"/>
  <c r="AV261" i="16"/>
  <c r="CB262" i="16"/>
  <c r="AV263" i="16"/>
  <c r="CB264" i="16"/>
  <c r="AV265" i="16"/>
  <c r="CB266" i="16"/>
  <c r="AV267" i="16"/>
  <c r="CB268" i="16"/>
  <c r="AV269" i="16"/>
  <c r="AV270" i="16"/>
  <c r="CB271" i="16"/>
  <c r="CB272" i="16"/>
  <c r="AV273" i="16"/>
  <c r="AV274" i="16"/>
  <c r="CB275" i="16"/>
  <c r="CB276" i="16"/>
  <c r="AV277" i="16"/>
  <c r="AV278" i="16"/>
  <c r="CB279" i="16"/>
  <c r="CB280" i="16"/>
  <c r="AV281" i="16"/>
  <c r="AV282" i="16"/>
  <c r="CB283" i="16"/>
  <c r="CB284" i="16"/>
  <c r="AV285" i="16"/>
  <c r="AV286" i="16"/>
  <c r="CB287" i="16"/>
  <c r="CB288" i="16"/>
  <c r="AV289" i="16"/>
  <c r="AV290" i="16"/>
  <c r="CB291" i="16"/>
  <c r="CB292" i="16"/>
  <c r="AV293" i="16"/>
  <c r="AV294" i="16"/>
  <c r="CB295" i="16"/>
  <c r="CB296" i="16"/>
  <c r="AV297" i="16"/>
  <c r="AV298" i="16"/>
  <c r="CB299" i="16"/>
  <c r="CB300" i="16"/>
  <c r="AV301" i="16"/>
  <c r="AV302" i="16"/>
  <c r="CB303" i="16"/>
  <c r="CB304" i="16"/>
  <c r="AV305" i="16"/>
  <c r="AV306" i="16"/>
  <c r="CB307" i="16"/>
  <c r="CB308" i="16"/>
  <c r="AV309" i="16"/>
  <c r="AV310" i="16"/>
  <c r="BL311" i="16"/>
  <c r="AV312" i="16"/>
  <c r="CB313" i="16"/>
  <c r="CB314" i="16"/>
  <c r="CB315" i="16"/>
  <c r="CB316" i="16"/>
  <c r="AV317" i="16"/>
  <c r="AV318" i="16"/>
  <c r="CB319" i="16"/>
  <c r="CB320" i="16"/>
  <c r="AV321" i="16"/>
  <c r="AV322" i="16"/>
  <c r="CB323" i="16"/>
  <c r="CB324" i="16"/>
  <c r="AV325" i="16"/>
  <c r="AV326" i="16"/>
  <c r="CB327" i="16"/>
  <c r="CB328" i="16"/>
  <c r="AV329" i="16"/>
  <c r="CB330" i="16"/>
  <c r="AV331" i="16"/>
  <c r="AV332" i="16"/>
  <c r="BL333" i="16"/>
  <c r="AV334" i="16"/>
  <c r="CB335" i="16"/>
  <c r="CB336" i="16"/>
  <c r="AV337" i="16"/>
  <c r="AV338" i="16"/>
  <c r="CB339" i="16"/>
  <c r="CB340" i="16"/>
  <c r="AV341" i="16"/>
  <c r="AV342" i="16"/>
  <c r="CB343" i="16"/>
  <c r="CB344" i="16"/>
  <c r="AV345" i="16"/>
  <c r="AV346" i="16"/>
  <c r="CB347" i="16"/>
  <c r="CB348" i="16"/>
  <c r="AV349" i="16"/>
  <c r="AV350" i="16"/>
  <c r="CB351" i="16"/>
  <c r="CB352" i="16"/>
  <c r="AV353" i="16"/>
  <c r="AV354" i="16"/>
  <c r="CB355" i="16"/>
  <c r="CB356" i="16"/>
  <c r="AV357" i="16"/>
  <c r="AV358" i="16"/>
  <c r="CB359" i="16"/>
  <c r="CB360" i="16"/>
  <c r="AV361" i="16"/>
  <c r="AV362" i="16"/>
  <c r="CB363" i="16"/>
  <c r="CB364" i="16"/>
  <c r="AV365" i="16"/>
  <c r="AV366" i="16"/>
  <c r="CB367" i="16"/>
  <c r="CB368" i="16"/>
  <c r="AV369" i="16"/>
  <c r="AV370" i="16"/>
  <c r="CB371" i="16"/>
  <c r="CB372" i="16"/>
  <c r="CB373" i="16"/>
  <c r="AV374" i="16"/>
  <c r="AV375" i="16"/>
  <c r="AV376" i="16"/>
  <c r="CB377" i="16"/>
  <c r="CB378" i="16"/>
  <c r="AV379" i="16"/>
  <c r="CB380" i="16"/>
  <c r="CB381" i="16"/>
  <c r="CB382" i="16"/>
  <c r="AV383" i="16"/>
  <c r="CB384" i="16"/>
  <c r="CB385" i="16"/>
  <c r="CB386" i="16"/>
  <c r="AV387" i="16"/>
  <c r="CB388" i="16"/>
  <c r="CB389" i="16"/>
  <c r="CB390" i="16"/>
  <c r="AV391" i="16"/>
  <c r="CB392" i="16"/>
  <c r="CB393" i="16"/>
  <c r="CB394" i="16"/>
  <c r="AV395" i="16"/>
  <c r="CB396" i="16"/>
  <c r="CB397" i="16"/>
  <c r="CB398" i="16"/>
  <c r="AV399" i="16"/>
  <c r="CB400" i="16"/>
  <c r="CB401" i="16"/>
  <c r="CB402" i="16"/>
  <c r="AV403" i="16"/>
  <c r="CB404" i="16"/>
  <c r="CB405" i="16"/>
  <c r="CB406" i="16"/>
  <c r="AV407" i="16"/>
  <c r="AV408" i="16"/>
  <c r="CB409" i="16"/>
  <c r="CB410" i="16"/>
  <c r="AV411" i="16"/>
  <c r="AV412" i="16"/>
  <c r="CB413" i="16"/>
  <c r="CB414" i="16"/>
  <c r="AV415" i="16"/>
  <c r="AV416" i="16"/>
  <c r="CB417" i="16"/>
  <c r="CB418" i="16"/>
  <c r="AV419" i="16"/>
  <c r="AV420" i="16"/>
  <c r="CB421" i="16"/>
  <c r="CB422" i="16"/>
  <c r="AV423" i="16"/>
  <c r="AV424" i="16"/>
  <c r="CB425" i="16"/>
  <c r="CB426" i="16"/>
  <c r="AV427" i="16"/>
  <c r="AV428" i="16"/>
  <c r="CB429" i="16"/>
  <c r="CB430" i="16"/>
  <c r="AV431" i="16"/>
  <c r="AV432" i="16"/>
  <c r="CB433" i="16"/>
  <c r="CB434" i="16"/>
  <c r="AV435" i="16"/>
  <c r="AV436" i="16"/>
  <c r="CB437" i="16"/>
  <c r="CB438" i="16"/>
  <c r="AV439" i="16"/>
  <c r="AV440" i="16"/>
  <c r="CB441" i="16"/>
  <c r="CB442" i="16"/>
  <c r="AV443" i="16"/>
  <c r="CB444" i="16"/>
  <c r="AV445" i="16"/>
  <c r="AV446" i="16"/>
  <c r="CB447" i="16"/>
  <c r="AV448" i="16"/>
  <c r="AV449" i="16"/>
  <c r="AV450" i="16"/>
  <c r="CB451" i="16"/>
  <c r="AV452" i="16"/>
  <c r="CB453" i="16"/>
  <c r="CB454" i="16"/>
  <c r="AV455" i="16"/>
  <c r="BL456" i="16"/>
  <c r="CB457" i="16"/>
  <c r="CB458" i="16"/>
  <c r="CB459" i="16"/>
  <c r="CB460" i="16"/>
  <c r="AV461" i="16"/>
  <c r="AV462" i="16"/>
  <c r="BL463" i="16"/>
  <c r="AV464" i="16"/>
  <c r="CB465" i="16"/>
  <c r="CB466" i="16"/>
  <c r="AV467" i="16"/>
  <c r="AV468" i="16"/>
  <c r="CB469" i="16"/>
  <c r="CB470" i="16"/>
  <c r="AV471" i="16"/>
  <c r="AV472" i="16"/>
  <c r="CB473" i="16"/>
  <c r="CB474" i="16"/>
  <c r="AV475" i="16"/>
  <c r="AV476" i="16"/>
  <c r="CB477" i="16"/>
  <c r="CB478" i="16"/>
  <c r="AV479" i="16"/>
  <c r="AV480" i="16"/>
  <c r="CB481" i="16"/>
  <c r="CB482" i="16"/>
  <c r="AV483" i="16"/>
  <c r="AV484" i="16"/>
  <c r="CB485" i="16"/>
  <c r="CB486" i="16"/>
  <c r="AV487" i="16"/>
  <c r="AV488" i="16"/>
  <c r="CB489" i="16"/>
  <c r="CB490" i="16"/>
  <c r="AV491" i="16"/>
  <c r="AV492" i="16"/>
  <c r="CB493" i="16"/>
  <c r="CB494" i="16"/>
  <c r="AV495" i="16"/>
  <c r="AV496" i="16"/>
  <c r="CB497" i="16"/>
  <c r="CB498" i="16"/>
  <c r="AV499" i="16"/>
  <c r="AV500" i="16"/>
  <c r="CB501" i="16"/>
  <c r="CB502" i="16"/>
  <c r="AV503" i="16"/>
  <c r="AV504" i="16"/>
  <c r="CB505" i="16"/>
  <c r="CB506" i="16"/>
  <c r="AV507" i="16"/>
  <c r="AV508" i="16"/>
  <c r="CB509" i="16"/>
  <c r="CB510" i="16"/>
  <c r="AV511" i="16"/>
  <c r="AV512" i="16"/>
  <c r="CB513" i="16"/>
  <c r="CB514" i="16"/>
  <c r="AV515" i="16"/>
  <c r="AV516" i="16"/>
  <c r="CB517" i="16"/>
  <c r="CB518" i="16"/>
  <c r="AV519" i="16"/>
  <c r="AV520" i="16"/>
  <c r="CB521" i="16"/>
  <c r="CB522" i="16"/>
  <c r="AV523" i="16"/>
  <c r="AV524" i="16"/>
  <c r="CB525" i="16"/>
  <c r="CB526" i="16"/>
  <c r="AV527" i="16"/>
  <c r="AV528" i="16"/>
  <c r="CB529" i="16"/>
  <c r="CB530" i="16"/>
  <c r="AV531" i="16"/>
  <c r="AV532" i="16"/>
  <c r="CB533" i="16"/>
  <c r="CB534" i="16"/>
  <c r="AV535" i="16"/>
  <c r="BL536" i="16"/>
  <c r="CB537" i="16"/>
  <c r="CB538" i="16"/>
  <c r="AV539" i="16"/>
  <c r="CB540" i="16"/>
  <c r="AV541" i="16"/>
  <c r="AV542" i="16"/>
  <c r="CB543" i="16"/>
  <c r="AV544" i="16"/>
  <c r="AV545" i="16"/>
  <c r="CB546" i="16"/>
  <c r="AV547" i="16"/>
  <c r="CB548" i="16"/>
  <c r="CB549" i="16"/>
  <c r="AV550" i="16"/>
  <c r="AV551" i="16"/>
  <c r="CB552" i="16"/>
  <c r="CB553" i="16"/>
  <c r="AV554" i="16"/>
  <c r="AV555" i="16"/>
  <c r="CB556" i="16"/>
  <c r="CB557" i="16"/>
  <c r="AV558" i="16"/>
  <c r="AV559" i="16"/>
  <c r="CB560" i="16"/>
  <c r="CB561" i="16"/>
  <c r="AV562" i="16"/>
  <c r="AV563" i="16"/>
  <c r="CB564" i="16"/>
  <c r="CB565" i="16"/>
  <c r="AV566" i="16"/>
  <c r="AV567" i="16"/>
  <c r="CB568" i="16"/>
  <c r="CB569" i="16"/>
  <c r="AV570" i="16"/>
  <c r="AV571" i="16"/>
  <c r="CB572" i="16"/>
  <c r="CB573" i="16"/>
  <c r="AV574" i="16"/>
  <c r="AV575" i="16"/>
  <c r="CB576" i="16"/>
  <c r="CB577" i="16"/>
  <c r="AV578" i="16"/>
  <c r="AV579" i="16"/>
  <c r="CB580" i="16"/>
  <c r="CB581" i="16"/>
  <c r="AV582" i="16"/>
  <c r="AV583" i="16"/>
  <c r="CB584" i="16"/>
  <c r="CB585" i="16"/>
  <c r="AV586" i="16"/>
  <c r="AV587" i="16"/>
  <c r="CB588" i="16"/>
  <c r="CB589" i="16"/>
  <c r="AV590" i="16"/>
  <c r="AV591" i="16"/>
  <c r="CB592" i="16"/>
  <c r="CB593" i="16"/>
  <c r="AV594" i="16"/>
  <c r="AV595" i="16"/>
  <c r="CB596" i="16"/>
  <c r="CB597" i="16"/>
  <c r="AV598" i="16"/>
  <c r="AV599" i="16"/>
  <c r="CB600" i="16"/>
  <c r="CB601" i="16"/>
  <c r="AV602" i="16"/>
  <c r="AV603" i="16"/>
  <c r="CB604" i="16"/>
  <c r="CB605" i="16"/>
  <c r="AV606" i="16"/>
  <c r="AV607" i="16"/>
  <c r="CB608" i="16"/>
  <c r="CB609" i="16"/>
  <c r="AV610" i="16"/>
  <c r="AV611" i="16"/>
  <c r="CB612" i="16"/>
  <c r="CB613" i="16"/>
  <c r="AV614" i="16"/>
  <c r="CB615" i="16"/>
  <c r="CB616" i="16"/>
  <c r="CB617" i="16"/>
  <c r="AV618" i="16"/>
  <c r="CB619" i="16"/>
  <c r="CB620" i="16"/>
  <c r="CB621" i="16"/>
  <c r="AV622" i="16"/>
  <c r="CB623" i="16"/>
  <c r="CB624" i="16"/>
  <c r="CB625" i="16"/>
  <c r="AV626" i="16"/>
  <c r="CB627" i="16"/>
  <c r="CB628" i="16"/>
  <c r="CB629" i="16"/>
  <c r="AV630" i="16"/>
  <c r="CB631" i="16"/>
  <c r="CB632" i="16"/>
  <c r="CB633" i="16"/>
  <c r="AV634" i="16"/>
  <c r="CB635" i="16"/>
  <c r="CB636" i="16"/>
  <c r="CB637" i="16"/>
  <c r="AV638" i="16"/>
  <c r="CB639" i="16"/>
  <c r="CB640" i="16"/>
  <c r="CB641" i="16"/>
  <c r="AV642" i="16"/>
  <c r="CB643" i="16"/>
  <c r="CB644" i="16"/>
  <c r="CB645" i="16"/>
  <c r="AV646" i="16"/>
  <c r="CB647" i="16"/>
  <c r="CB648" i="16"/>
  <c r="CB649" i="16"/>
  <c r="BL651" i="16"/>
  <c r="BL652" i="16"/>
  <c r="BL654" i="16"/>
  <c r="BL655" i="16"/>
  <c r="CB658" i="16"/>
  <c r="CB660" i="16"/>
  <c r="CB662" i="16"/>
  <c r="CB664" i="16"/>
  <c r="CB666" i="16"/>
  <c r="CB668" i="16"/>
  <c r="BL671" i="16"/>
  <c r="AV674" i="16"/>
  <c r="AV676" i="16"/>
  <c r="AV678" i="16"/>
  <c r="AV680" i="16"/>
  <c r="AV682" i="16"/>
  <c r="BL687" i="16"/>
  <c r="BL691" i="16"/>
  <c r="AV694" i="16"/>
  <c r="CB699" i="16"/>
  <c r="AV704" i="16"/>
  <c r="AV708" i="16"/>
  <c r="BL713" i="16"/>
  <c r="AV714" i="16"/>
  <c r="AV716" i="16"/>
  <c r="AV718" i="16"/>
  <c r="AV720" i="16"/>
  <c r="AV722" i="16"/>
  <c r="AV724" i="16"/>
  <c r="CB726" i="16"/>
  <c r="BL731" i="16"/>
  <c r="CB734" i="16"/>
  <c r="AV736" i="16"/>
  <c r="BL739" i="16"/>
  <c r="BL746" i="16"/>
  <c r="AV747" i="16"/>
  <c r="CB749" i="16"/>
  <c r="CB751" i="16"/>
  <c r="CB753" i="16"/>
  <c r="BL756" i="16"/>
  <c r="AV757" i="16"/>
  <c r="AV759" i="16"/>
  <c r="AV761" i="16"/>
  <c r="AV763" i="16"/>
  <c r="AV765" i="16"/>
  <c r="AV767" i="16"/>
  <c r="AV769" i="16"/>
  <c r="AV771" i="16"/>
  <c r="AV773" i="16"/>
  <c r="AV775" i="16"/>
  <c r="BL778" i="16"/>
  <c r="BL782" i="16"/>
  <c r="BL786" i="16"/>
  <c r="CB791" i="16"/>
  <c r="BL794" i="16"/>
  <c r="BL798" i="16"/>
  <c r="BL802" i="16"/>
  <c r="BL806" i="16"/>
  <c r="BL810" i="16"/>
  <c r="BL814" i="16"/>
  <c r="BL818" i="16"/>
  <c r="BL822" i="16"/>
  <c r="AV825" i="16"/>
  <c r="AV827" i="16"/>
  <c r="AV829" i="16"/>
  <c r="AV831" i="16"/>
  <c r="AV833" i="16"/>
  <c r="BL14" i="16"/>
  <c r="BL16" i="16"/>
  <c r="BL18" i="16"/>
  <c r="BL20" i="16"/>
  <c r="BL22" i="16"/>
  <c r="CB24" i="16"/>
  <c r="CB26" i="16"/>
  <c r="BL28" i="16"/>
  <c r="CB30" i="16"/>
  <c r="BL32" i="16"/>
  <c r="BL34" i="16"/>
  <c r="BL36" i="16"/>
  <c r="BL38" i="16"/>
  <c r="BL40" i="16"/>
  <c r="BL43" i="16"/>
  <c r="BL44" i="16"/>
  <c r="BL47" i="16"/>
  <c r="AV650" i="16"/>
  <c r="CB657" i="16"/>
  <c r="AV659" i="16"/>
  <c r="CB661" i="16"/>
  <c r="AV663" i="16"/>
  <c r="CB665" i="16"/>
  <c r="AV667" i="16"/>
  <c r="CB669" i="16"/>
  <c r="BL670" i="16"/>
  <c r="CB673" i="16"/>
  <c r="AV675" i="16"/>
  <c r="CB677" i="16"/>
  <c r="AV679" i="16"/>
  <c r="CB681" i="16"/>
  <c r="AV683" i="16"/>
  <c r="BL686" i="16"/>
  <c r="BL690" i="16"/>
  <c r="CB693" i="16"/>
  <c r="AV695" i="16"/>
  <c r="BL698" i="16"/>
  <c r="BL702" i="16"/>
  <c r="BL703" i="16"/>
  <c r="BL706" i="16"/>
  <c r="BL707" i="16"/>
  <c r="BL710" i="16"/>
  <c r="AV715" i="16"/>
  <c r="AV717" i="16"/>
  <c r="BL719" i="16"/>
  <c r="CB721" i="16"/>
  <c r="AV723" i="16"/>
  <c r="AV725" i="16"/>
  <c r="AV727" i="16"/>
  <c r="BL730" i="16"/>
  <c r="CB733" i="16"/>
  <c r="CB735" i="16"/>
  <c r="BL738" i="16"/>
  <c r="BL742" i="16"/>
  <c r="BL744" i="16"/>
  <c r="CB750" i="16"/>
  <c r="AV752" i="16"/>
  <c r="CB754" i="16"/>
  <c r="BL755" i="16"/>
  <c r="CB758" i="16"/>
  <c r="AV760" i="16"/>
  <c r="CB762" i="16"/>
  <c r="AV764" i="16"/>
  <c r="CB766" i="16"/>
  <c r="AV768" i="16"/>
  <c r="CB770" i="16"/>
  <c r="AV772" i="16"/>
  <c r="CB774" i="16"/>
  <c r="BL779" i="16"/>
  <c r="BL783" i="16"/>
  <c r="BL787" i="16"/>
  <c r="CB790" i="16"/>
  <c r="AV792" i="16"/>
  <c r="BL795" i="16"/>
  <c r="BL799" i="16"/>
  <c r="BL803" i="16"/>
  <c r="BL807" i="16"/>
  <c r="BL811" i="16"/>
  <c r="BL815" i="16"/>
  <c r="BL819" i="16"/>
  <c r="BL823" i="16"/>
  <c r="AV824" i="16"/>
  <c r="CB826" i="16"/>
  <c r="AV828" i="16"/>
  <c r="CB830" i="16"/>
  <c r="AV832" i="16"/>
  <c r="CB207" i="16"/>
  <c r="CB195" i="16"/>
  <c r="AV196" i="16"/>
  <c r="AV198" i="16"/>
  <c r="AV200" i="16"/>
  <c r="CB203" i="16"/>
  <c r="CB205" i="16"/>
  <c r="CB206" i="16"/>
  <c r="AV209" i="16"/>
  <c r="CB213" i="16"/>
  <c r="CB214" i="16"/>
  <c r="CB215" i="16"/>
  <c r="CB217" i="16"/>
  <c r="AV219" i="16"/>
  <c r="AV15" i="16"/>
  <c r="AV19" i="16"/>
  <c r="AV21" i="16"/>
  <c r="AV22" i="16"/>
  <c r="AV25" i="16"/>
  <c r="AV27" i="16"/>
  <c r="AV29" i="16"/>
  <c r="AV31" i="16"/>
  <c r="AV32" i="16"/>
  <c r="O29" i="16"/>
  <c r="O27" i="16"/>
  <c r="O25" i="16"/>
  <c r="O21" i="16"/>
  <c r="O19" i="16"/>
  <c r="O13" i="16"/>
  <c r="O832" i="16"/>
  <c r="O830" i="16"/>
  <c r="O828" i="16"/>
  <c r="O826" i="16"/>
  <c r="O824" i="16"/>
  <c r="O822" i="16"/>
  <c r="O820" i="16"/>
  <c r="O818" i="16"/>
  <c r="O816" i="16"/>
  <c r="O814" i="16"/>
  <c r="O812" i="16"/>
  <c r="O810" i="16"/>
  <c r="O808" i="16"/>
  <c r="O806" i="16"/>
  <c r="O804" i="16"/>
  <c r="O802" i="16"/>
  <c r="O800" i="16"/>
  <c r="O798" i="16"/>
  <c r="O796" i="16"/>
  <c r="O794" i="16"/>
  <c r="O792" i="16"/>
  <c r="O790" i="16"/>
  <c r="O788" i="16"/>
  <c r="O786" i="16"/>
  <c r="O784" i="16"/>
  <c r="O782" i="16"/>
  <c r="O780" i="16"/>
  <c r="O778" i="16"/>
  <c r="O776" i="16"/>
  <c r="O774" i="16"/>
  <c r="O772" i="16"/>
  <c r="O770" i="16"/>
  <c r="O768" i="16"/>
  <c r="O766" i="16"/>
  <c r="O764" i="16"/>
  <c r="O762" i="16"/>
  <c r="O760" i="16"/>
  <c r="O758" i="16"/>
  <c r="O756" i="16"/>
  <c r="O754" i="16"/>
  <c r="O752" i="16"/>
  <c r="O750" i="16"/>
  <c r="O748" i="16"/>
  <c r="O746" i="16"/>
  <c r="O744" i="16"/>
  <c r="O742" i="16"/>
  <c r="O740" i="16"/>
  <c r="O738" i="16"/>
  <c r="O736" i="16"/>
  <c r="O734" i="16"/>
  <c r="O732" i="16"/>
  <c r="O730" i="16"/>
  <c r="O728" i="16"/>
  <c r="O726" i="16"/>
  <c r="O724" i="16"/>
  <c r="O722" i="16"/>
  <c r="O720" i="16"/>
  <c r="O718" i="16"/>
  <c r="O716" i="16"/>
  <c r="O714" i="16"/>
  <c r="O712" i="16"/>
  <c r="O710" i="16"/>
  <c r="O708" i="16"/>
  <c r="O706" i="16"/>
  <c r="O704" i="16"/>
  <c r="O702" i="16"/>
  <c r="O700" i="16"/>
  <c r="O698" i="16"/>
  <c r="O696" i="16"/>
  <c r="O694" i="16"/>
  <c r="O692" i="16"/>
  <c r="O690" i="16"/>
  <c r="O688" i="16"/>
  <c r="O686" i="16"/>
  <c r="O684" i="16"/>
  <c r="O682" i="16"/>
  <c r="O680" i="16"/>
  <c r="O678" i="16"/>
  <c r="O676" i="16"/>
  <c r="O674" i="16"/>
  <c r="O672" i="16"/>
  <c r="O670" i="16"/>
  <c r="O668" i="16"/>
  <c r="O666" i="16"/>
  <c r="O664" i="16"/>
  <c r="O662" i="16"/>
  <c r="O660" i="16"/>
  <c r="O658" i="16"/>
  <c r="O656" i="16"/>
  <c r="O654" i="16"/>
  <c r="O652" i="16"/>
  <c r="O650" i="16"/>
  <c r="O648" i="16"/>
  <c r="O646" i="16"/>
  <c r="O644" i="16"/>
  <c r="O642" i="16"/>
  <c r="O640" i="16"/>
  <c r="O638" i="16"/>
  <c r="O636" i="16"/>
  <c r="O634" i="16"/>
  <c r="O632" i="16"/>
  <c r="O630" i="16"/>
  <c r="O628" i="16"/>
  <c r="O626" i="16"/>
  <c r="O624" i="16"/>
  <c r="O622" i="16"/>
  <c r="O620" i="16"/>
  <c r="O618" i="16"/>
  <c r="O616" i="16"/>
  <c r="O614" i="16"/>
  <c r="O612" i="16"/>
  <c r="O610" i="16"/>
  <c r="O608" i="16"/>
  <c r="O606" i="16"/>
  <c r="O604" i="16"/>
  <c r="O602" i="16"/>
  <c r="O600" i="16"/>
  <c r="O598" i="16"/>
  <c r="O596" i="16"/>
  <c r="O594" i="16"/>
  <c r="O592" i="16"/>
  <c r="O590" i="16"/>
  <c r="O588" i="16"/>
  <c r="O586" i="16"/>
  <c r="O584" i="16"/>
  <c r="O582" i="16"/>
  <c r="O580" i="16"/>
  <c r="O578" i="16"/>
  <c r="O576" i="16"/>
  <c r="O574" i="16"/>
  <c r="O572" i="16"/>
  <c r="O570" i="16"/>
  <c r="O568" i="16"/>
  <c r="O566" i="16"/>
  <c r="O564" i="16"/>
  <c r="O562" i="16"/>
  <c r="O560" i="16"/>
  <c r="O558" i="16"/>
  <c r="O556" i="16"/>
  <c r="O554" i="16"/>
  <c r="O552" i="16"/>
  <c r="O550" i="16"/>
  <c r="O548" i="16"/>
  <c r="O546" i="16"/>
  <c r="O544" i="16"/>
  <c r="O542" i="16"/>
  <c r="O540" i="16"/>
  <c r="O538" i="16"/>
  <c r="O536" i="16"/>
  <c r="O534" i="16"/>
  <c r="O532" i="16"/>
  <c r="O530" i="16"/>
  <c r="O528" i="16"/>
  <c r="O526" i="16"/>
  <c r="O524" i="16"/>
  <c r="O522" i="16"/>
  <c r="O520" i="16"/>
  <c r="O518" i="16"/>
  <c r="O516" i="16"/>
  <c r="O514" i="16"/>
  <c r="O512" i="16"/>
  <c r="O510" i="16"/>
  <c r="O508" i="16"/>
  <c r="O506" i="16"/>
  <c r="O504" i="16"/>
  <c r="O476" i="16"/>
  <c r="O474" i="16"/>
  <c r="O472" i="16"/>
  <c r="O470" i="16"/>
  <c r="O468" i="16"/>
  <c r="O466" i="16"/>
  <c r="O464" i="16"/>
  <c r="O462" i="16"/>
  <c r="O460" i="16"/>
  <c r="O458" i="16"/>
  <c r="O456" i="16"/>
  <c r="O454" i="16"/>
  <c r="O452" i="16"/>
  <c r="O450" i="16"/>
  <c r="O448" i="16"/>
  <c r="O446" i="16"/>
  <c r="O444" i="16"/>
  <c r="O442" i="16"/>
  <c r="O440" i="16"/>
  <c r="O438" i="16"/>
  <c r="O436" i="16"/>
  <c r="O434" i="16"/>
  <c r="O432" i="16"/>
  <c r="O430" i="16"/>
  <c r="O428" i="16"/>
  <c r="O426" i="16"/>
  <c r="O424" i="16"/>
  <c r="O422" i="16"/>
  <c r="O420" i="16"/>
  <c r="O418" i="16"/>
  <c r="O416" i="16"/>
  <c r="O414" i="16"/>
  <c r="O412" i="16"/>
  <c r="O410" i="16"/>
  <c r="O408" i="16"/>
  <c r="O406" i="16"/>
  <c r="O404" i="16"/>
  <c r="O402" i="16"/>
  <c r="O400" i="16"/>
  <c r="O398" i="16"/>
  <c r="O396" i="16"/>
  <c r="O394" i="16"/>
  <c r="O392" i="16"/>
  <c r="O390" i="16"/>
  <c r="O388" i="16"/>
  <c r="O386" i="16"/>
  <c r="O384" i="16"/>
  <c r="O382" i="16"/>
  <c r="O380" i="16"/>
  <c r="O378" i="16"/>
  <c r="O376" i="16"/>
  <c r="O374" i="16"/>
  <c r="O372" i="16"/>
  <c r="O370" i="16"/>
  <c r="O368" i="16"/>
  <c r="O366" i="16"/>
  <c r="O364" i="16"/>
  <c r="O362" i="16"/>
  <c r="O360" i="16"/>
  <c r="O358" i="16"/>
  <c r="O356" i="16"/>
  <c r="O354" i="16"/>
  <c r="O352" i="16"/>
  <c r="O350" i="16"/>
  <c r="O348" i="16"/>
  <c r="O346" i="16"/>
  <c r="O344" i="16"/>
  <c r="O342" i="16"/>
  <c r="O340" i="16"/>
  <c r="O338" i="16"/>
  <c r="O336" i="16"/>
  <c r="O334" i="16"/>
  <c r="O332" i="16"/>
  <c r="O330" i="16"/>
  <c r="O328" i="16"/>
  <c r="O326" i="16"/>
  <c r="O324" i="16"/>
  <c r="O322" i="16"/>
  <c r="O320" i="16"/>
  <c r="O318" i="16"/>
  <c r="O316" i="16"/>
  <c r="O314" i="16"/>
  <c r="O312" i="16"/>
  <c r="O310" i="16"/>
  <c r="O308" i="16"/>
  <c r="O306" i="16"/>
  <c r="O304" i="16"/>
  <c r="O302" i="16"/>
  <c r="O300" i="16"/>
  <c r="O298" i="16"/>
  <c r="O296" i="16"/>
  <c r="O294" i="16"/>
  <c r="O292" i="16"/>
  <c r="O290" i="16"/>
  <c r="O288" i="16"/>
  <c r="O92" i="16"/>
  <c r="O90" i="16"/>
  <c r="O84" i="16"/>
  <c r="O82" i="16"/>
  <c r="O76" i="16"/>
  <c r="O74" i="16"/>
  <c r="O68" i="16"/>
  <c r="O66" i="16"/>
  <c r="O60" i="16"/>
  <c r="O58" i="16"/>
  <c r="O52" i="16"/>
  <c r="O50" i="16"/>
  <c r="O48" i="16"/>
  <c r="O30" i="16"/>
  <c r="O24" i="16"/>
  <c r="O22" i="16"/>
  <c r="O16" i="16"/>
  <c r="O14" i="16"/>
  <c r="O833" i="16"/>
  <c r="O789" i="16"/>
  <c r="O787" i="16"/>
  <c r="O785" i="16"/>
  <c r="O783" i="16"/>
  <c r="O781" i="16"/>
  <c r="O779" i="16"/>
  <c r="O777" i="16"/>
  <c r="O775" i="16"/>
  <c r="O773" i="16"/>
  <c r="O771" i="16"/>
  <c r="O769" i="16"/>
  <c r="O767" i="16"/>
  <c r="O765" i="16"/>
  <c r="O763" i="16"/>
  <c r="O761" i="16"/>
  <c r="O759" i="16"/>
  <c r="O757" i="16"/>
  <c r="O755" i="16"/>
  <c r="O753" i="16"/>
  <c r="O751" i="16"/>
  <c r="O749" i="16"/>
  <c r="O747" i="16"/>
  <c r="O745" i="16"/>
  <c r="O743" i="16"/>
  <c r="O741" i="16"/>
  <c r="O739" i="16"/>
  <c r="O737" i="16"/>
  <c r="O735" i="16"/>
  <c r="O733" i="16"/>
  <c r="O731" i="16"/>
  <c r="O729" i="16"/>
  <c r="O727" i="16"/>
  <c r="O725" i="16"/>
  <c r="O723" i="16"/>
  <c r="O721" i="16"/>
  <c r="O719" i="16"/>
  <c r="O717" i="16"/>
  <c r="O715" i="16"/>
  <c r="O713" i="16"/>
  <c r="O711" i="16"/>
  <c r="O709" i="16"/>
  <c r="O707" i="16"/>
  <c r="O705" i="16"/>
  <c r="O703" i="16"/>
  <c r="O701" i="16"/>
  <c r="O699" i="16"/>
  <c r="O697" i="16"/>
  <c r="O695" i="16"/>
  <c r="O693" i="16"/>
  <c r="O691" i="16"/>
  <c r="O689" i="16"/>
  <c r="O687" i="16"/>
  <c r="O685" i="16"/>
  <c r="O683" i="16"/>
  <c r="O681" i="16"/>
  <c r="O679" i="16"/>
  <c r="O677" i="16"/>
  <c r="O675" i="16"/>
  <c r="O673" i="16"/>
  <c r="O671" i="16"/>
  <c r="O669" i="16"/>
  <c r="O667" i="16"/>
  <c r="O665" i="16"/>
  <c r="O663" i="16"/>
  <c r="O661" i="16"/>
  <c r="O659" i="16"/>
  <c r="O657" i="16"/>
  <c r="O655" i="16"/>
  <c r="O653" i="16"/>
  <c r="O651" i="16"/>
  <c r="O649" i="16"/>
  <c r="O647" i="16"/>
  <c r="O645" i="16"/>
  <c r="O643" i="16"/>
  <c r="O641" i="16"/>
  <c r="O639" i="16"/>
  <c r="O637" i="16"/>
  <c r="O635" i="16"/>
  <c r="O633" i="16"/>
  <c r="O631" i="16"/>
  <c r="O629" i="16"/>
  <c r="O627" i="16"/>
  <c r="O625" i="16"/>
  <c r="O623" i="16"/>
  <c r="O621" i="16"/>
  <c r="O619" i="16"/>
  <c r="O617" i="16"/>
  <c r="O615" i="16"/>
  <c r="O613" i="16"/>
  <c r="O611" i="16"/>
  <c r="O609" i="16"/>
  <c r="O607" i="16"/>
  <c r="O605" i="16"/>
  <c r="O603" i="16"/>
  <c r="O601" i="16"/>
  <c r="O599" i="16"/>
  <c r="O597" i="16"/>
  <c r="O595" i="16"/>
  <c r="O593" i="16"/>
  <c r="O591" i="16"/>
  <c r="O589" i="16"/>
  <c r="O587" i="16"/>
  <c r="O585" i="16"/>
  <c r="O583" i="16"/>
  <c r="O581" i="16"/>
  <c r="O579" i="16"/>
  <c r="O577" i="16"/>
  <c r="O575" i="16"/>
  <c r="O573" i="16"/>
  <c r="O571" i="16"/>
  <c r="O569" i="16"/>
  <c r="O567" i="16"/>
  <c r="O565" i="16"/>
  <c r="O563" i="16"/>
  <c r="O561" i="16"/>
  <c r="O559" i="16"/>
  <c r="O557" i="16"/>
  <c r="O555" i="16"/>
  <c r="O553" i="16"/>
  <c r="O551" i="16"/>
  <c r="O549" i="16"/>
  <c r="O547" i="16"/>
  <c r="O545" i="16"/>
  <c r="O543" i="16"/>
  <c r="O541" i="16"/>
  <c r="O539" i="16"/>
  <c r="O537" i="16"/>
  <c r="O535" i="16"/>
  <c r="O533" i="16"/>
  <c r="O531" i="16"/>
  <c r="O529" i="16"/>
  <c r="O527" i="16"/>
  <c r="O525" i="16"/>
  <c r="O523" i="16"/>
  <c r="O521" i="16"/>
  <c r="O519" i="16"/>
  <c r="O517" i="16"/>
  <c r="O515" i="16"/>
  <c r="O513" i="16"/>
  <c r="O511" i="16"/>
  <c r="O509" i="16"/>
  <c r="O507" i="16"/>
  <c r="O505" i="16"/>
  <c r="O503" i="16"/>
  <c r="O501" i="16"/>
  <c r="O499" i="16"/>
  <c r="O497" i="16"/>
  <c r="O495" i="16"/>
  <c r="O493" i="16"/>
  <c r="O491" i="16"/>
  <c r="O489" i="16"/>
  <c r="O487" i="16"/>
  <c r="O485" i="16"/>
  <c r="O483" i="16"/>
  <c r="O481" i="16"/>
  <c r="O479" i="16"/>
  <c r="O477" i="16"/>
  <c r="O415" i="16"/>
  <c r="O413" i="16"/>
  <c r="O411" i="16"/>
  <c r="O409" i="16"/>
  <c r="O407" i="16"/>
  <c r="O405" i="16"/>
  <c r="O403" i="16"/>
  <c r="O401" i="16"/>
  <c r="O399" i="16"/>
  <c r="O397" i="16"/>
  <c r="O395" i="16"/>
  <c r="O393" i="16"/>
  <c r="O391" i="16"/>
  <c r="O389" i="16"/>
  <c r="O387" i="16"/>
  <c r="O385" i="16"/>
  <c r="O383" i="16"/>
  <c r="O381" i="16"/>
  <c r="O379" i="16"/>
  <c r="O377" i="16"/>
  <c r="O375" i="16"/>
  <c r="O373" i="16"/>
  <c r="O371" i="16"/>
  <c r="O369" i="16"/>
  <c r="O367" i="16"/>
  <c r="O365" i="16"/>
  <c r="O363" i="16"/>
  <c r="O361" i="16"/>
  <c r="O359" i="16"/>
  <c r="O357" i="16"/>
  <c r="O355" i="16"/>
  <c r="O353" i="16"/>
  <c r="O351" i="16"/>
  <c r="O349" i="16"/>
  <c r="O347" i="16"/>
  <c r="O345" i="16"/>
  <c r="O343" i="16"/>
  <c r="O341" i="16"/>
  <c r="O339" i="16"/>
  <c r="O337" i="16"/>
  <c r="O335" i="16"/>
  <c r="O333" i="16"/>
  <c r="O331" i="16"/>
  <c r="O329" i="16"/>
  <c r="O327" i="16"/>
  <c r="O325" i="16"/>
  <c r="O323" i="16"/>
  <c r="O321" i="16"/>
  <c r="O319" i="16"/>
  <c r="O317" i="16"/>
  <c r="O315" i="16"/>
  <c r="O313" i="16"/>
  <c r="O311" i="16"/>
  <c r="O309" i="16"/>
  <c r="O307" i="16"/>
  <c r="O305" i="16"/>
  <c r="O303" i="16"/>
  <c r="O301" i="16"/>
  <c r="O299" i="16"/>
  <c r="O297" i="16"/>
  <c r="O295" i="16"/>
  <c r="O293" i="16"/>
  <c r="O291" i="16"/>
  <c r="O289" i="16"/>
  <c r="O287" i="16"/>
  <c r="O285" i="16"/>
  <c r="O283" i="16"/>
  <c r="O281" i="16"/>
  <c r="O279" i="16"/>
  <c r="O277" i="16"/>
  <c r="O275" i="16"/>
  <c r="O273" i="16"/>
  <c r="O271" i="16"/>
  <c r="O269" i="16"/>
  <c r="O267" i="16"/>
  <c r="O265" i="16"/>
  <c r="O263" i="16"/>
  <c r="O261" i="16"/>
  <c r="O259" i="16"/>
  <c r="O257" i="16"/>
  <c r="O255" i="16"/>
  <c r="O253" i="16"/>
  <c r="O251" i="16"/>
  <c r="O249" i="16"/>
  <c r="O247" i="16"/>
  <c r="O245" i="16"/>
  <c r="O243" i="16"/>
  <c r="O241" i="16"/>
  <c r="O239" i="16"/>
  <c r="O237" i="16"/>
  <c r="O235" i="16"/>
  <c r="O233" i="16"/>
  <c r="O231" i="16"/>
  <c r="O221" i="16"/>
  <c r="O219" i="16"/>
  <c r="O217" i="16"/>
  <c r="O215" i="16"/>
  <c r="O213" i="16"/>
  <c r="O211" i="16"/>
  <c r="O209" i="16"/>
  <c r="O207" i="16"/>
  <c r="O205" i="16"/>
  <c r="O203" i="16"/>
  <c r="O201" i="16"/>
  <c r="O199" i="16"/>
  <c r="O197" i="16"/>
  <c r="O195" i="16"/>
  <c r="O193" i="16"/>
  <c r="O191" i="16"/>
  <c r="O189" i="16"/>
  <c r="O187" i="16"/>
  <c r="O185" i="16"/>
  <c r="O183" i="16"/>
  <c r="O181" i="16"/>
  <c r="O177" i="16"/>
  <c r="O175" i="16"/>
  <c r="O173" i="16"/>
  <c r="O169" i="16"/>
  <c r="O167" i="16"/>
  <c r="O165" i="16"/>
  <c r="O161" i="16"/>
  <c r="O159" i="16"/>
  <c r="O157" i="16"/>
  <c r="O153" i="16"/>
  <c r="O151" i="16"/>
  <c r="O149" i="16"/>
  <c r="O145" i="16"/>
  <c r="O143" i="16"/>
  <c r="O141" i="16"/>
  <c r="O137" i="16"/>
  <c r="O135" i="16"/>
  <c r="O133" i="16"/>
  <c r="O129" i="16"/>
  <c r="O127" i="16"/>
  <c r="O121" i="16"/>
  <c r="O119" i="16"/>
  <c r="O117" i="16"/>
  <c r="O113" i="16"/>
  <c r="O111" i="16"/>
  <c r="O105" i="16"/>
  <c r="O103" i="16"/>
  <c r="O101" i="16"/>
  <c r="O97" i="16"/>
  <c r="O95" i="16"/>
  <c r="O93" i="16"/>
  <c r="O91" i="16"/>
  <c r="O89" i="16"/>
  <c r="O85" i="16"/>
  <c r="O83" i="16"/>
  <c r="O81" i="16"/>
  <c r="O77" i="16"/>
  <c r="O75" i="16"/>
  <c r="O73" i="16"/>
  <c r="O69" i="16"/>
  <c r="O67" i="16"/>
  <c r="O65" i="16"/>
  <c r="O61" i="16"/>
  <c r="O59" i="16"/>
  <c r="O57" i="16"/>
  <c r="O53" i="16"/>
  <c r="O51" i="16"/>
  <c r="O49" i="16"/>
  <c r="O43" i="16"/>
  <c r="O41" i="16"/>
  <c r="O37" i="16"/>
  <c r="O35" i="16"/>
  <c r="O286" i="16"/>
  <c r="O284" i="16"/>
  <c r="O282" i="16"/>
  <c r="O280" i="16"/>
  <c r="O278" i="16"/>
  <c r="O276" i="16"/>
  <c r="O274" i="16"/>
  <c r="O272" i="16"/>
  <c r="O270" i="16"/>
  <c r="O268" i="16"/>
  <c r="O266" i="16"/>
  <c r="O264" i="16"/>
  <c r="O262" i="16"/>
  <c r="O260" i="16"/>
  <c r="O258" i="16"/>
  <c r="O256" i="16"/>
  <c r="O254" i="16"/>
  <c r="O252" i="16"/>
  <c r="O250" i="16"/>
  <c r="O248" i="16"/>
  <c r="O246" i="16"/>
  <c r="O244" i="16"/>
  <c r="O242" i="16"/>
  <c r="O240" i="16"/>
  <c r="O238" i="16"/>
  <c r="O236" i="16"/>
  <c r="O234" i="16"/>
  <c r="O232" i="16"/>
  <c r="O230" i="16"/>
  <c r="O228" i="16"/>
  <c r="O226" i="16"/>
  <c r="O224" i="16"/>
  <c r="O182" i="16"/>
  <c r="O176" i="16"/>
  <c r="O174" i="16"/>
  <c r="O168" i="16"/>
  <c r="O166" i="16"/>
  <c r="O160" i="16"/>
  <c r="O158" i="16"/>
  <c r="O152" i="16"/>
  <c r="O150" i="16"/>
  <c r="O144" i="16"/>
  <c r="O142" i="16"/>
  <c r="O136" i="16"/>
  <c r="O134" i="16"/>
  <c r="O128" i="16"/>
  <c r="O126" i="16"/>
  <c r="O120" i="16"/>
  <c r="O118" i="16"/>
  <c r="O112" i="16"/>
  <c r="O110" i="16"/>
  <c r="O104" i="16"/>
  <c r="O102" i="16"/>
  <c r="O96" i="16"/>
  <c r="O44" i="16"/>
  <c r="O42" i="16"/>
  <c r="O36" i="16"/>
  <c r="O34" i="16"/>
  <c r="O475" i="16"/>
  <c r="O473" i="16"/>
  <c r="O471" i="16"/>
  <c r="O469" i="16"/>
  <c r="O467" i="16"/>
  <c r="O465" i="16"/>
  <c r="O463" i="16"/>
  <c r="O461" i="16"/>
  <c r="O459" i="16"/>
  <c r="O457" i="16"/>
  <c r="O455" i="16"/>
  <c r="O453" i="16"/>
  <c r="O451" i="16"/>
  <c r="O449" i="16"/>
  <c r="O447" i="16"/>
  <c r="O445" i="16"/>
  <c r="O443" i="16"/>
  <c r="O441" i="16"/>
  <c r="O439" i="16"/>
  <c r="O437" i="16"/>
  <c r="O435" i="16"/>
  <c r="O433" i="16"/>
  <c r="O431" i="16"/>
  <c r="O429" i="16"/>
  <c r="O427" i="16"/>
  <c r="O425" i="16"/>
  <c r="O423" i="16"/>
  <c r="O421" i="16"/>
  <c r="O419" i="16"/>
  <c r="O417" i="16"/>
  <c r="O229" i="16"/>
  <c r="O227" i="16"/>
  <c r="O225" i="16"/>
  <c r="O223" i="16"/>
  <c r="O179" i="16"/>
  <c r="O171" i="16"/>
  <c r="O163" i="16"/>
  <c r="O155" i="16"/>
  <c r="O147" i="16"/>
  <c r="O139" i="16"/>
  <c r="O131" i="16"/>
  <c r="O125" i="16"/>
  <c r="O123" i="16"/>
  <c r="O115" i="16"/>
  <c r="O109" i="16"/>
  <c r="O107" i="16"/>
  <c r="O99" i="16"/>
  <c r="O87" i="16"/>
  <c r="O79" i="16"/>
  <c r="O71" i="16"/>
  <c r="O63" i="16"/>
  <c r="O55" i="16"/>
  <c r="O47" i="16"/>
  <c r="O39" i="16"/>
  <c r="O33" i="16"/>
  <c r="O31" i="16"/>
  <c r="AS1058" i="16"/>
  <c r="AS957" i="16"/>
  <c r="AS941" i="16"/>
  <c r="AS925" i="16"/>
  <c r="AS1112" i="16"/>
  <c r="AS1104" i="16"/>
  <c r="AS1086" i="16"/>
  <c r="AS1060" i="16"/>
  <c r="AS1110" i="16"/>
  <c r="AS1102" i="16"/>
  <c r="AS1054" i="16"/>
  <c r="AS1050" i="16"/>
  <c r="AS1042" i="16"/>
  <c r="AS1038" i="16"/>
  <c r="AS1034" i="16"/>
  <c r="AS1030" i="16"/>
  <c r="AS1026" i="16"/>
  <c r="AS1022" i="16"/>
  <c r="AS1018" i="16"/>
  <c r="AS1014" i="16"/>
  <c r="AS1010" i="16"/>
  <c r="AS1006" i="16"/>
  <c r="AS1002" i="16"/>
  <c r="AS998" i="16"/>
  <c r="AS994" i="16"/>
  <c r="AS990" i="16"/>
  <c r="AS986" i="16"/>
  <c r="AS982" i="16"/>
  <c r="AS978" i="16"/>
  <c r="AS974" i="16"/>
  <c r="AS970" i="16"/>
  <c r="AS966" i="16"/>
  <c r="AS962" i="16"/>
  <c r="AS958" i="16"/>
  <c r="AS956" i="16"/>
  <c r="AS952" i="16"/>
  <c r="AS948" i="16"/>
  <c r="AS942" i="16"/>
  <c r="AS940" i="16"/>
  <c r="AS938" i="16"/>
  <c r="AS936" i="16"/>
  <c r="AS934" i="16"/>
  <c r="AS928" i="16"/>
  <c r="AS924" i="16"/>
  <c r="AS922" i="16"/>
  <c r="AS918" i="16"/>
  <c r="AS914" i="16"/>
  <c r="AS910" i="16"/>
  <c r="AS906" i="16"/>
  <c r="AS900" i="16"/>
  <c r="AS896" i="16"/>
  <c r="AS892" i="16"/>
  <c r="AS882" i="16"/>
  <c r="AS878" i="16"/>
  <c r="AS874" i="16"/>
  <c r="AS864" i="16"/>
  <c r="AS860" i="16"/>
  <c r="AS1123" i="16"/>
  <c r="AS1119" i="16"/>
  <c r="AS1115" i="16"/>
  <c r="AS1113" i="16"/>
  <c r="AS1111" i="16"/>
  <c r="AS1109" i="16"/>
  <c r="AS1107" i="16"/>
  <c r="AS1103" i="16"/>
  <c r="AS1101" i="16"/>
  <c r="AS1099" i="16"/>
  <c r="AS1097" i="16"/>
  <c r="AS1095" i="16"/>
  <c r="AS1093" i="16"/>
  <c r="AS1091" i="16"/>
  <c r="AS1089" i="16"/>
  <c r="AS1087" i="16"/>
  <c r="AS1085" i="16"/>
  <c r="AS1083" i="16"/>
  <c r="AS1081" i="16"/>
  <c r="AS1079" i="16"/>
  <c r="AS1077" i="16"/>
  <c r="AS1075" i="16"/>
  <c r="AS1073" i="16"/>
  <c r="AS1071" i="16"/>
  <c r="AS1069" i="16"/>
  <c r="AS1067" i="16"/>
  <c r="AS1065" i="16"/>
  <c r="AS1063" i="16"/>
  <c r="AS1061" i="16"/>
  <c r="AS1045" i="16"/>
  <c r="AS1041" i="16"/>
  <c r="AS1037" i="16"/>
  <c r="AS1035" i="16"/>
  <c r="AS1033" i="16"/>
  <c r="AS1031" i="16"/>
  <c r="AS1029" i="16"/>
  <c r="AS1027" i="16"/>
  <c r="AS1025" i="16"/>
  <c r="AS1023" i="16"/>
  <c r="AS1021" i="16"/>
  <c r="AS1019" i="16"/>
  <c r="AS1017" i="16"/>
  <c r="AS1015" i="16"/>
  <c r="AS1013" i="16"/>
  <c r="AS1011" i="16"/>
  <c r="AS1009" i="16"/>
  <c r="AS1007" i="16"/>
  <c r="AS1005" i="16"/>
  <c r="AS1003" i="16"/>
  <c r="AS1001" i="16"/>
  <c r="AS997" i="16"/>
  <c r="AS993" i="16"/>
  <c r="AS989" i="16"/>
  <c r="AS985" i="16"/>
  <c r="AS983" i="16"/>
  <c r="AS981" i="16"/>
  <c r="AS979" i="16"/>
  <c r="AS977" i="16"/>
  <c r="AS975" i="16"/>
  <c r="AS973" i="16"/>
  <c r="AS971" i="16"/>
  <c r="AS969" i="16"/>
  <c r="AS967" i="16"/>
  <c r="AS965" i="16"/>
  <c r="AS963" i="16"/>
  <c r="AS961" i="16"/>
  <c r="AS959" i="16"/>
  <c r="AS949" i="16"/>
  <c r="AS945" i="16"/>
  <c r="AS943" i="16"/>
  <c r="AS939" i="16"/>
  <c r="AS933" i="16"/>
  <c r="AS931" i="16"/>
  <c r="AS923" i="16"/>
  <c r="AS921" i="16"/>
  <c r="AS919" i="16"/>
  <c r="AS917" i="16"/>
  <c r="AS915" i="16"/>
  <c r="AS913" i="16"/>
  <c r="AS911" i="16"/>
  <c r="AS909" i="16"/>
  <c r="AS907" i="16"/>
  <c r="AS905" i="16"/>
  <c r="AS903" i="16"/>
  <c r="AS901" i="16"/>
  <c r="AS897" i="16"/>
  <c r="AS893" i="16"/>
  <c r="AS889" i="16"/>
  <c r="AS887" i="16"/>
  <c r="AS877" i="16"/>
  <c r="AS873" i="16"/>
  <c r="AS869" i="16"/>
  <c r="AS865" i="16"/>
  <c r="AS861" i="16"/>
  <c r="AS857" i="16"/>
  <c r="AS853" i="16"/>
  <c r="AS849" i="16"/>
  <c r="AS845" i="16"/>
  <c r="AS841" i="16"/>
  <c r="AS837" i="16"/>
  <c r="AS1122" i="16"/>
  <c r="AS1118" i="16"/>
  <c r="AS1098" i="16"/>
  <c r="AS1096" i="16"/>
  <c r="AS1080" i="16"/>
  <c r="AS1116" i="16"/>
  <c r="AS1106" i="16"/>
  <c r="AS932" i="16"/>
  <c r="AS898" i="16"/>
  <c r="AS858" i="16"/>
  <c r="AS848" i="16"/>
  <c r="AS844" i="16"/>
  <c r="AS840" i="16"/>
  <c r="AS838" i="16"/>
  <c r="AS835" i="16"/>
  <c r="AS987" i="16"/>
  <c r="AS937" i="16"/>
  <c r="AS1114" i="16"/>
  <c r="AS1062" i="16"/>
  <c r="AS1090" i="16"/>
  <c r="AS1084" i="16"/>
  <c r="AS1076" i="16"/>
  <c r="AS1072" i="16"/>
  <c r="AS1068" i="16"/>
  <c r="AS1056" i="16"/>
  <c r="AS1052" i="16"/>
  <c r="AS1048" i="16"/>
  <c r="AS1046" i="16"/>
  <c r="AS1036" i="16"/>
  <c r="AS1032" i="16"/>
  <c r="AS1028" i="16"/>
  <c r="AS1024" i="16"/>
  <c r="AS1020" i="16"/>
  <c r="AS1016" i="16"/>
  <c r="AS1012" i="16"/>
  <c r="AS1008" i="16"/>
  <c r="AS1004" i="16"/>
  <c r="AS1000" i="16"/>
  <c r="AS996" i="16"/>
  <c r="AS992" i="16"/>
  <c r="AS988" i="16"/>
  <c r="AS984" i="16"/>
  <c r="AS980" i="16"/>
  <c r="AS976" i="16"/>
  <c r="AS972" i="16"/>
  <c r="AS968" i="16"/>
  <c r="AS964" i="16"/>
  <c r="AS960" i="16"/>
  <c r="AS954" i="16"/>
  <c r="AS950" i="16"/>
  <c r="AS946" i="16"/>
  <c r="AS944" i="16"/>
  <c r="AS930" i="16"/>
  <c r="AS926" i="16"/>
  <c r="AS920" i="16"/>
  <c r="AS916" i="16"/>
  <c r="AS912" i="16"/>
  <c r="AS908" i="16"/>
  <c r="AS904" i="16"/>
  <c r="AS902" i="16"/>
  <c r="AS894" i="16"/>
  <c r="AS890" i="16"/>
  <c r="AS888" i="16"/>
  <c r="AS886" i="16"/>
  <c r="AS884" i="16"/>
  <c r="AS880" i="16"/>
  <c r="AS876" i="16"/>
  <c r="AS872" i="16"/>
  <c r="AS870" i="16"/>
  <c r="AS868" i="16"/>
  <c r="AS854" i="16"/>
  <c r="AS1125" i="16"/>
  <c r="AS1121" i="16"/>
  <c r="AS1117" i="16"/>
  <c r="AS1105" i="16"/>
  <c r="AS1059" i="16"/>
  <c r="AS1057" i="16"/>
  <c r="AS1055" i="16"/>
  <c r="AS1053" i="16"/>
  <c r="AS1051" i="16"/>
  <c r="AS1049" i="16"/>
  <c r="AS1047" i="16"/>
  <c r="AS1043" i="16"/>
  <c r="AS1039" i="16"/>
  <c r="AS999" i="16"/>
  <c r="AS995" i="16"/>
  <c r="AS991" i="16"/>
  <c r="AS955" i="16"/>
  <c r="AS953" i="16"/>
  <c r="AS951" i="16"/>
  <c r="AS947" i="16"/>
  <c r="AS935" i="16"/>
  <c r="AS929" i="16"/>
  <c r="AS927" i="16"/>
  <c r="AS899" i="16"/>
  <c r="AS895" i="16"/>
  <c r="AS891" i="16"/>
  <c r="AS885" i="16"/>
  <c r="AS883" i="16"/>
  <c r="AS881" i="16"/>
  <c r="AS879" i="16"/>
  <c r="AS875" i="16"/>
  <c r="AS871" i="16"/>
  <c r="AS867" i="16"/>
  <c r="AS863" i="16"/>
  <c r="AS859" i="16"/>
  <c r="AS855" i="16"/>
  <c r="AS851" i="16"/>
  <c r="AS847" i="16"/>
  <c r="AS843" i="16"/>
  <c r="AS839" i="16"/>
  <c r="AS1124" i="16"/>
  <c r="AS1120" i="16"/>
  <c r="AS1108" i="16"/>
  <c r="AS1100" i="16"/>
  <c r="AS1094" i="16"/>
  <c r="AS1082" i="16"/>
  <c r="AS1066" i="16"/>
  <c r="AS836" i="16"/>
  <c r="AS1092" i="16"/>
  <c r="AS1088" i="16"/>
  <c r="AS1078" i="16"/>
  <c r="AS1074" i="16"/>
  <c r="AS1070" i="16"/>
  <c r="AS1064" i="16"/>
  <c r="AS1044" i="16"/>
  <c r="AS1040" i="16"/>
  <c r="AS866" i="16"/>
  <c r="AS862" i="16"/>
  <c r="AS856" i="16"/>
  <c r="AS852" i="16"/>
  <c r="AS850" i="16"/>
  <c r="AS846" i="16"/>
  <c r="AS842" i="16"/>
  <c r="BY27" i="16"/>
  <c r="AS27" i="16"/>
  <c r="BI21" i="16"/>
  <c r="BY19" i="16"/>
  <c r="AS19" i="16"/>
  <c r="BI724" i="16"/>
  <c r="BI722" i="16"/>
  <c r="BI720" i="16"/>
  <c r="BI718" i="16"/>
  <c r="BI716" i="16"/>
  <c r="BI714" i="16"/>
  <c r="BI712" i="16"/>
  <c r="BI710" i="16"/>
  <c r="BI708" i="16"/>
  <c r="BI706" i="16"/>
  <c r="BI704" i="16"/>
  <c r="BI702" i="16"/>
  <c r="BI700" i="16"/>
  <c r="BY656" i="16"/>
  <c r="AS656" i="16"/>
  <c r="BY652" i="16"/>
  <c r="AS652" i="16"/>
  <c r="BY648" i="16"/>
  <c r="AS648" i="16"/>
  <c r="BY644" i="16"/>
  <c r="AS644" i="16"/>
  <c r="BY640" i="16"/>
  <c r="AS640" i="16"/>
  <c r="BY636" i="16"/>
  <c r="AS636" i="16"/>
  <c r="BY632" i="16"/>
  <c r="AS632" i="16"/>
  <c r="BY628" i="16"/>
  <c r="AS628" i="16"/>
  <c r="BY624" i="16"/>
  <c r="AS624" i="16"/>
  <c r="BY620" i="16"/>
  <c r="AS620" i="16"/>
  <c r="BY616" i="16"/>
  <c r="AS616" i="16"/>
  <c r="BI544" i="16"/>
  <c r="BI542" i="16"/>
  <c r="BY540" i="16"/>
  <c r="AS540" i="16"/>
  <c r="BI536" i="16"/>
  <c r="BI534" i="16"/>
  <c r="BI530" i="16"/>
  <c r="BI526" i="16"/>
  <c r="BI522" i="16"/>
  <c r="BI518" i="16"/>
  <c r="BI514" i="16"/>
  <c r="BI510" i="16"/>
  <c r="BI506" i="16"/>
  <c r="AS462" i="16"/>
  <c r="BY460" i="16"/>
  <c r="AS458" i="16"/>
  <c r="BY456" i="16"/>
  <c r="BY454" i="16"/>
  <c r="AS454" i="16"/>
  <c r="BY450" i="16"/>
  <c r="AS450" i="16"/>
  <c r="BY448" i="16"/>
  <c r="BY446" i="16"/>
  <c r="AS446" i="16"/>
  <c r="BI440" i="16"/>
  <c r="BI436" i="16"/>
  <c r="BI432" i="16"/>
  <c r="BI428" i="16"/>
  <c r="BI424" i="16"/>
  <c r="BI420" i="16"/>
  <c r="BI416" i="16"/>
  <c r="BI412" i="16"/>
  <c r="BI408" i="16"/>
  <c r="BI404" i="16"/>
  <c r="BI400" i="16"/>
  <c r="BI396" i="16"/>
  <c r="BI392" i="16"/>
  <c r="BI388" i="16"/>
  <c r="BI384" i="16"/>
  <c r="BI380" i="16"/>
  <c r="BI376" i="16"/>
  <c r="AS374" i="16"/>
  <c r="BI374" i="16"/>
  <c r="BI372" i="16"/>
  <c r="BI368" i="16"/>
  <c r="BI364" i="16"/>
  <c r="BI360" i="16"/>
  <c r="BI356" i="16"/>
  <c r="BI352" i="16"/>
  <c r="BI348" i="16"/>
  <c r="BI344" i="16"/>
  <c r="BI340" i="16"/>
  <c r="BI336" i="16"/>
  <c r="BY334" i="16"/>
  <c r="AS314" i="16"/>
  <c r="BY312" i="16"/>
  <c r="AS310" i="16"/>
  <c r="BI308" i="16"/>
  <c r="BI304" i="16"/>
  <c r="BI300" i="16"/>
  <c r="BI296" i="16"/>
  <c r="BI292" i="16"/>
  <c r="BI288" i="16"/>
  <c r="BI284" i="16"/>
  <c r="BI280" i="16"/>
  <c r="BI276" i="16"/>
  <c r="BI272" i="16"/>
  <c r="BY270" i="16"/>
  <c r="BI268" i="16"/>
  <c r="BI264" i="16"/>
  <c r="BI260" i="16"/>
  <c r="BI256" i="16"/>
  <c r="BI254" i="16"/>
  <c r="BY250" i="16"/>
  <c r="AS250" i="16"/>
  <c r="BY246" i="16"/>
  <c r="AS246" i="16"/>
  <c r="BY242" i="16"/>
  <c r="AS242" i="16"/>
  <c r="BI236" i="16"/>
  <c r="BY234" i="16"/>
  <c r="AS234" i="16"/>
  <c r="BY230" i="16"/>
  <c r="AS230" i="16"/>
  <c r="BY226" i="16"/>
  <c r="AS226" i="16"/>
  <c r="BI168" i="16"/>
  <c r="BY144" i="16"/>
  <c r="BY142" i="16"/>
  <c r="AS142" i="16"/>
  <c r="BY136" i="16"/>
  <c r="BY134" i="16"/>
  <c r="AS134" i="16"/>
  <c r="BY128" i="16"/>
  <c r="BY126" i="16"/>
  <c r="AS126" i="16"/>
  <c r="BI120" i="16"/>
  <c r="BI112" i="16"/>
  <c r="BI104" i="16"/>
  <c r="BY68" i="16"/>
  <c r="AS68" i="16"/>
  <c r="BY60" i="16"/>
  <c r="AS60" i="16"/>
  <c r="BI52" i="16"/>
  <c r="BY52" i="16"/>
  <c r="BY42" i="16"/>
  <c r="AS42" i="16"/>
  <c r="AS34" i="16"/>
  <c r="BY30" i="16"/>
  <c r="AS24" i="16"/>
  <c r="BI22" i="16"/>
  <c r="AS16" i="16"/>
  <c r="BI14" i="16"/>
  <c r="BY461" i="16"/>
  <c r="AS461" i="16"/>
  <c r="BY457" i="16"/>
  <c r="AS457" i="16"/>
  <c r="BI455" i="16"/>
  <c r="BI453" i="16"/>
  <c r="BY449" i="16"/>
  <c r="AS449" i="16"/>
  <c r="BI447" i="16"/>
  <c r="BI445" i="16"/>
  <c r="BY441" i="16"/>
  <c r="AS441" i="16"/>
  <c r="BY437" i="16"/>
  <c r="AS437" i="16"/>
  <c r="BY433" i="16"/>
  <c r="AS433" i="16"/>
  <c r="BY429" i="16"/>
  <c r="AS429" i="16"/>
  <c r="BY425" i="16"/>
  <c r="AS425" i="16"/>
  <c r="BY421" i="16"/>
  <c r="AS421" i="16"/>
  <c r="BY417" i="16"/>
  <c r="AS417" i="16"/>
  <c r="BI229" i="16"/>
  <c r="BY223" i="16"/>
  <c r="AS223" i="16"/>
  <c r="BY179" i="16"/>
  <c r="AS171" i="16"/>
  <c r="BY155" i="16"/>
  <c r="AS155" i="16"/>
  <c r="BY139" i="16"/>
  <c r="BI131" i="16"/>
  <c r="BI125" i="16"/>
  <c r="BY99" i="16"/>
  <c r="BI79" i="16"/>
  <c r="BI63" i="16"/>
  <c r="BY39" i="16"/>
  <c r="AS39" i="16"/>
  <c r="BI17" i="16"/>
  <c r="BI15" i="16"/>
  <c r="BI222" i="16"/>
  <c r="BY218" i="16"/>
  <c r="AS216" i="16"/>
  <c r="BI214" i="16"/>
  <c r="AS212" i="16"/>
  <c r="BY208" i="16"/>
  <c r="BI206" i="16"/>
  <c r="AS204" i="16"/>
  <c r="BI198" i="16"/>
  <c r="BY196" i="16"/>
  <c r="AS196" i="16"/>
  <c r="BI190" i="16"/>
  <c r="BI172" i="16"/>
  <c r="BY140" i="16"/>
  <c r="BY138" i="16"/>
  <c r="AS138" i="16"/>
  <c r="BY132" i="16"/>
  <c r="BY130" i="16"/>
  <c r="AS130" i="16"/>
  <c r="BY124" i="16"/>
  <c r="BI116" i="16"/>
  <c r="BI108" i="16"/>
  <c r="AS98" i="16"/>
  <c r="BY72" i="16"/>
  <c r="AS72" i="16"/>
  <c r="BY64" i="16"/>
  <c r="AS64" i="16"/>
  <c r="BY56" i="16"/>
  <c r="AS56" i="16"/>
  <c r="BY46" i="16"/>
  <c r="AS46" i="16"/>
  <c r="BI32" i="16"/>
  <c r="AS28" i="16"/>
  <c r="BY26" i="16"/>
  <c r="BY20" i="16"/>
  <c r="AS20" i="16"/>
  <c r="BI18" i="16"/>
  <c r="AS723" i="16"/>
  <c r="BI723" i="16"/>
  <c r="BI721" i="16"/>
  <c r="AS719" i="16"/>
  <c r="BI719" i="16"/>
  <c r="BI717" i="16"/>
  <c r="AS715" i="16"/>
  <c r="BI715" i="16"/>
  <c r="BI713" i="16"/>
  <c r="AS711" i="16"/>
  <c r="BI711" i="16"/>
  <c r="BI709" i="16"/>
  <c r="AS707" i="16"/>
  <c r="BI707" i="16"/>
  <c r="BI705" i="16"/>
  <c r="AS703" i="16"/>
  <c r="BI703" i="16"/>
  <c r="BI701" i="16"/>
  <c r="AS699" i="16"/>
  <c r="BI699" i="16"/>
  <c r="BI697" i="16"/>
  <c r="BI693" i="16"/>
  <c r="BI689" i="16"/>
  <c r="BI685" i="16"/>
  <c r="BI681" i="16"/>
  <c r="BI677" i="16"/>
  <c r="BI673" i="16"/>
  <c r="BI669" i="16"/>
  <c r="BI665" i="16"/>
  <c r="BI661" i="16"/>
  <c r="BI613" i="16"/>
  <c r="BI609" i="16"/>
  <c r="BI605" i="16"/>
  <c r="BI601" i="16"/>
  <c r="BI597" i="16"/>
  <c r="BI593" i="16"/>
  <c r="BI589" i="16"/>
  <c r="BI585" i="16"/>
  <c r="BI581" i="16"/>
  <c r="BI577" i="16"/>
  <c r="BI573" i="16"/>
  <c r="BI569" i="16"/>
  <c r="BI565" i="16"/>
  <c r="BI561" i="16"/>
  <c r="BI557" i="16"/>
  <c r="BI553" i="16"/>
  <c r="BI549" i="16"/>
  <c r="AS547" i="16"/>
  <c r="BY543" i="16"/>
  <c r="AS543" i="16"/>
  <c r="BI539" i="16"/>
  <c r="BI537" i="16"/>
  <c r="BY535" i="16"/>
  <c r="AS535" i="16"/>
  <c r="BY531" i="16"/>
  <c r="AS531" i="16"/>
  <c r="BY527" i="16"/>
  <c r="AS527" i="16"/>
  <c r="BY523" i="16"/>
  <c r="AS523" i="16"/>
  <c r="BY519" i="16"/>
  <c r="AS519" i="16"/>
  <c r="BY515" i="16"/>
  <c r="AS515" i="16"/>
  <c r="BY511" i="16"/>
  <c r="AS511" i="16"/>
  <c r="BY507" i="16"/>
  <c r="AS507" i="16"/>
  <c r="BY503" i="16"/>
  <c r="AS503" i="16"/>
  <c r="BY499" i="16"/>
  <c r="AS499" i="16"/>
  <c r="BY495" i="16"/>
  <c r="AS495" i="16"/>
  <c r="BY491" i="16"/>
  <c r="AS491" i="16"/>
  <c r="BY487" i="16"/>
  <c r="AS487" i="16"/>
  <c r="BY483" i="16"/>
  <c r="AS483" i="16"/>
  <c r="BY479" i="16"/>
  <c r="AS479" i="16"/>
  <c r="BI375" i="16"/>
  <c r="BI373" i="16"/>
  <c r="BI371" i="16"/>
  <c r="BY331" i="16"/>
  <c r="AS331" i="16"/>
  <c r="BY327" i="16"/>
  <c r="AS327" i="16"/>
  <c r="BY323" i="16"/>
  <c r="AS323" i="16"/>
  <c r="BY319" i="16"/>
  <c r="AS319" i="16"/>
  <c r="BY315" i="16"/>
  <c r="BI313" i="16"/>
  <c r="BY311" i="16"/>
  <c r="BI309" i="16"/>
  <c r="BY251" i="16"/>
  <c r="AS251" i="16"/>
  <c r="BI233" i="16"/>
  <c r="BY217" i="16"/>
  <c r="AS217" i="16"/>
  <c r="BY213" i="16"/>
  <c r="AS213" i="16"/>
  <c r="BY211" i="16"/>
  <c r="AS211" i="16"/>
  <c r="BI207" i="16"/>
  <c r="BY205" i="16"/>
  <c r="AS205" i="16"/>
  <c r="AS199" i="16"/>
  <c r="BI197" i="16"/>
  <c r="BI193" i="16"/>
  <c r="BY191" i="16"/>
  <c r="AS191" i="16"/>
  <c r="AS187" i="16"/>
  <c r="BY185" i="16"/>
  <c r="AS183" i="16"/>
  <c r="BY181" i="16"/>
  <c r="AS177" i="16"/>
  <c r="BY175" i="16"/>
  <c r="BY173" i="16"/>
  <c r="AS173" i="16"/>
  <c r="AS167" i="16"/>
  <c r="BY151" i="16"/>
  <c r="AS151" i="16"/>
  <c r="BY145" i="16"/>
  <c r="AS145" i="16"/>
  <c r="BI143" i="16"/>
  <c r="BY141" i="16"/>
  <c r="AS141" i="16"/>
  <c r="BI137" i="16"/>
  <c r="BY135" i="16"/>
  <c r="BI133" i="16"/>
  <c r="BY129" i="16"/>
  <c r="AS129" i="16"/>
  <c r="BI127" i="16"/>
  <c r="BY121" i="16"/>
  <c r="AS121" i="16"/>
  <c r="BY117" i="16"/>
  <c r="AS117" i="16"/>
  <c r="BI85" i="16"/>
  <c r="BI81" i="16"/>
  <c r="BY73" i="16"/>
  <c r="BI59" i="16"/>
  <c r="BY53" i="16"/>
  <c r="BI49" i="16"/>
  <c r="BI41" i="16"/>
  <c r="AS35" i="16"/>
  <c r="BY29" i="16"/>
  <c r="AS29" i="16"/>
  <c r="BY25" i="16"/>
  <c r="AS25" i="16"/>
  <c r="AS21" i="16"/>
  <c r="BI19" i="16"/>
  <c r="BY13" i="16"/>
  <c r="BI832" i="16"/>
  <c r="BI828" i="16"/>
  <c r="BI824" i="16"/>
  <c r="BI820" i="16"/>
  <c r="BI816" i="16"/>
  <c r="BI812" i="16"/>
  <c r="BI808" i="16"/>
  <c r="BI804" i="16"/>
  <c r="BI800" i="16"/>
  <c r="BI796" i="16"/>
  <c r="BI792" i="16"/>
  <c r="BI788" i="16"/>
  <c r="BI784" i="16"/>
  <c r="BI780" i="16"/>
  <c r="BI776" i="16"/>
  <c r="BI772" i="16"/>
  <c r="BI768" i="16"/>
  <c r="BI764" i="16"/>
  <c r="BI760" i="16"/>
  <c r="BI756" i="16"/>
  <c r="BI752" i="16"/>
  <c r="BI748" i="16"/>
  <c r="BI744" i="16"/>
  <c r="BI740" i="16"/>
  <c r="BI736" i="16"/>
  <c r="BI732" i="16"/>
  <c r="BI728" i="16"/>
  <c r="AS722" i="16"/>
  <c r="AS718" i="16"/>
  <c r="AS714" i="16"/>
  <c r="AS710" i="16"/>
  <c r="AS706" i="16"/>
  <c r="AS702" i="16"/>
  <c r="BY698" i="16"/>
  <c r="AS698" i="16"/>
  <c r="BY694" i="16"/>
  <c r="AS694" i="16"/>
  <c r="BY690" i="16"/>
  <c r="AS690" i="16"/>
  <c r="BY686" i="16"/>
  <c r="AS686" i="16"/>
  <c r="BY682" i="16"/>
  <c r="AS682" i="16"/>
  <c r="BY678" i="16"/>
  <c r="AS678" i="16"/>
  <c r="BY674" i="16"/>
  <c r="AS674" i="16"/>
  <c r="BY670" i="16"/>
  <c r="AS670" i="16"/>
  <c r="BY666" i="16"/>
  <c r="AS666" i="16"/>
  <c r="BY662" i="16"/>
  <c r="AS662" i="16"/>
  <c r="AS614" i="16"/>
  <c r="BY610" i="16"/>
  <c r="AS610" i="16"/>
  <c r="BY606" i="16"/>
  <c r="AS606" i="16"/>
  <c r="BY602" i="16"/>
  <c r="AS602" i="16"/>
  <c r="BY598" i="16"/>
  <c r="AS598" i="16"/>
  <c r="BY594" i="16"/>
  <c r="AS594" i="16"/>
  <c r="BY590" i="16"/>
  <c r="AS590" i="16"/>
  <c r="BY586" i="16"/>
  <c r="AS586" i="16"/>
  <c r="BY582" i="16"/>
  <c r="AS582" i="16"/>
  <c r="BY578" i="16"/>
  <c r="AS578" i="16"/>
  <c r="BY574" i="16"/>
  <c r="AS574" i="16"/>
  <c r="BY570" i="16"/>
  <c r="AS570" i="16"/>
  <c r="BY566" i="16"/>
  <c r="AS566" i="16"/>
  <c r="BY562" i="16"/>
  <c r="AS562" i="16"/>
  <c r="BY558" i="16"/>
  <c r="AS558" i="16"/>
  <c r="BY554" i="16"/>
  <c r="AS554" i="16"/>
  <c r="BY550" i="16"/>
  <c r="AS550" i="16"/>
  <c r="AS544" i="16"/>
  <c r="BY544" i="16"/>
  <c r="BY542" i="16"/>
  <c r="AS542" i="16"/>
  <c r="BY538" i="16"/>
  <c r="AS538" i="16"/>
  <c r="BY536" i="16"/>
  <c r="BI474" i="16"/>
  <c r="BI470" i="16"/>
  <c r="BI466" i="16"/>
  <c r="BI456" i="16"/>
  <c r="BI454" i="16"/>
  <c r="BY452" i="16"/>
  <c r="BI448" i="16"/>
  <c r="BI446" i="16"/>
  <c r="BY444" i="16"/>
  <c r="BY376" i="16"/>
  <c r="AS376" i="16"/>
  <c r="BY374" i="16"/>
  <c r="BY372" i="16"/>
  <c r="AS372" i="16"/>
  <c r="AS332" i="16"/>
  <c r="BY330" i="16"/>
  <c r="BI326" i="16"/>
  <c r="BI322" i="16"/>
  <c r="BI318" i="16"/>
  <c r="AS316" i="16"/>
  <c r="AS312" i="16"/>
  <c r="BI266" i="16"/>
  <c r="BI262" i="16"/>
  <c r="BI258" i="16"/>
  <c r="BY248" i="16"/>
  <c r="AS248" i="16"/>
  <c r="BY244" i="16"/>
  <c r="AS244" i="16"/>
  <c r="BY236" i="16"/>
  <c r="AS236" i="16"/>
  <c r="BY228" i="16"/>
  <c r="AS228" i="16"/>
  <c r="BI166" i="16"/>
  <c r="BI158" i="16"/>
  <c r="BI150" i="16"/>
  <c r="AS144" i="16"/>
  <c r="AS136" i="16"/>
  <c r="AS128" i="16"/>
  <c r="BI126" i="16"/>
  <c r="BI74" i="16"/>
  <c r="BY50" i="16"/>
  <c r="AS50" i="16"/>
  <c r="BY44" i="16"/>
  <c r="AS44" i="16"/>
  <c r="BY34" i="16"/>
  <c r="AS30" i="16"/>
  <c r="BY24" i="16"/>
  <c r="BY22" i="16"/>
  <c r="AS22" i="16"/>
  <c r="BI16" i="16"/>
  <c r="AS14" i="16"/>
  <c r="BY475" i="16"/>
  <c r="AS475" i="16"/>
  <c r="BY471" i="16"/>
  <c r="AS471" i="16"/>
  <c r="BY467" i="16"/>
  <c r="AS467" i="16"/>
  <c r="BY463" i="16"/>
  <c r="BI461" i="16"/>
  <c r="BY459" i="16"/>
  <c r="BI457" i="16"/>
  <c r="BY455" i="16"/>
  <c r="AS455" i="16"/>
  <c r="BI451" i="16"/>
  <c r="BI449" i="16"/>
  <c r="BY447" i="16"/>
  <c r="AS447" i="16"/>
  <c r="BI227" i="16"/>
  <c r="BI225" i="16"/>
  <c r="AS179" i="16"/>
  <c r="BY163" i="16"/>
  <c r="AS163" i="16"/>
  <c r="BY147" i="16"/>
  <c r="AS147" i="16"/>
  <c r="BI139" i="16"/>
  <c r="BY131" i="16"/>
  <c r="BY109" i="16"/>
  <c r="AS109" i="16"/>
  <c r="BI99" i="16"/>
  <c r="BI87" i="16"/>
  <c r="BI71" i="16"/>
  <c r="BI55" i="16"/>
  <c r="BI33" i="16"/>
  <c r="BY31" i="16"/>
  <c r="AS31" i="16"/>
  <c r="BI23" i="16"/>
  <c r="BY17" i="16"/>
  <c r="BY15" i="16"/>
  <c r="AS15" i="16"/>
  <c r="BI502" i="16"/>
  <c r="BI498" i="16"/>
  <c r="BI494" i="16"/>
  <c r="BI490" i="16"/>
  <c r="BI486" i="16"/>
  <c r="BI482" i="16"/>
  <c r="BI478" i="16"/>
  <c r="BI220" i="16"/>
  <c r="AS218" i="16"/>
  <c r="BY216" i="16"/>
  <c r="BY214" i="16"/>
  <c r="AS214" i="16"/>
  <c r="BI210" i="16"/>
  <c r="AS208" i="16"/>
  <c r="BY206" i="16"/>
  <c r="AS206" i="16"/>
  <c r="AS202" i="16"/>
  <c r="BY200" i="16"/>
  <c r="AS200" i="16"/>
  <c r="AS198" i="16"/>
  <c r="BI196" i="16"/>
  <c r="AS194" i="16"/>
  <c r="BI170" i="16"/>
  <c r="BI162" i="16"/>
  <c r="BI154" i="16"/>
  <c r="BI146" i="16"/>
  <c r="AS140" i="16"/>
  <c r="AS132" i="16"/>
  <c r="AS124" i="16"/>
  <c r="BI124" i="16"/>
  <c r="BY100" i="16"/>
  <c r="AS100" i="16"/>
  <c r="BY94" i="16"/>
  <c r="AS94" i="16"/>
  <c r="BY54" i="16"/>
  <c r="AS54" i="16"/>
  <c r="BY40" i="16"/>
  <c r="BI38" i="16"/>
  <c r="BY32" i="16"/>
  <c r="AS32" i="16"/>
  <c r="BI28" i="16"/>
  <c r="AS26" i="16"/>
  <c r="BI20" i="16"/>
  <c r="BY18" i="16"/>
  <c r="AS18" i="16"/>
  <c r="BY829" i="16"/>
  <c r="AS829" i="16"/>
  <c r="BY825" i="16"/>
  <c r="AS825" i="16"/>
  <c r="BY821" i="16"/>
  <c r="AS821" i="16"/>
  <c r="BY817" i="16"/>
  <c r="AS817" i="16"/>
  <c r="BY813" i="16"/>
  <c r="AS813" i="16"/>
  <c r="BY809" i="16"/>
  <c r="AS809" i="16"/>
  <c r="BY805" i="16"/>
  <c r="AS805" i="16"/>
  <c r="BY801" i="16"/>
  <c r="AS801" i="16"/>
  <c r="BY797" i="16"/>
  <c r="AS797" i="16"/>
  <c r="BY793" i="16"/>
  <c r="AS793" i="16"/>
  <c r="BY789" i="16"/>
  <c r="AS789" i="16"/>
  <c r="BY785" i="16"/>
  <c r="AS785" i="16"/>
  <c r="BY781" i="16"/>
  <c r="AS781" i="16"/>
  <c r="BY777" i="16"/>
  <c r="AS777" i="16"/>
  <c r="BY773" i="16"/>
  <c r="AS773" i="16"/>
  <c r="BY769" i="16"/>
  <c r="AS769" i="16"/>
  <c r="BY765" i="16"/>
  <c r="AS765" i="16"/>
  <c r="BY761" i="16"/>
  <c r="AS761" i="16"/>
  <c r="BY757" i="16"/>
  <c r="AS757" i="16"/>
  <c r="BY753" i="16"/>
  <c r="AS753" i="16"/>
  <c r="BY749" i="16"/>
  <c r="AS749" i="16"/>
  <c r="BY745" i="16"/>
  <c r="AS745" i="16"/>
  <c r="BY741" i="16"/>
  <c r="AS741" i="16"/>
  <c r="BY737" i="16"/>
  <c r="AS737" i="16"/>
  <c r="BY733" i="16"/>
  <c r="AS733" i="16"/>
  <c r="BY729" i="16"/>
  <c r="AS729" i="16"/>
  <c r="BY725" i="16"/>
  <c r="AS725" i="16"/>
  <c r="BY723" i="16"/>
  <c r="BY721" i="16"/>
  <c r="AS721" i="16"/>
  <c r="BY719" i="16"/>
  <c r="BY717" i="16"/>
  <c r="AS717" i="16"/>
  <c r="BY715" i="16"/>
  <c r="BY713" i="16"/>
  <c r="AS713" i="16"/>
  <c r="BY711" i="16"/>
  <c r="BY709" i="16"/>
  <c r="AS709" i="16"/>
  <c r="BY707" i="16"/>
  <c r="BY705" i="16"/>
  <c r="AS705" i="16"/>
  <c r="BY703" i="16"/>
  <c r="BY701" i="16"/>
  <c r="AS701" i="16"/>
  <c r="BY699" i="16"/>
  <c r="BI655" i="16"/>
  <c r="BI651" i="16"/>
  <c r="BI647" i="16"/>
  <c r="BI643" i="16"/>
  <c r="BI639" i="16"/>
  <c r="BI635" i="16"/>
  <c r="BI631" i="16"/>
  <c r="BI627" i="16"/>
  <c r="BI623" i="16"/>
  <c r="BI619" i="16"/>
  <c r="BI615" i="16"/>
  <c r="BY545" i="16"/>
  <c r="AS545" i="16"/>
  <c r="BI543" i="16"/>
  <c r="BI541" i="16"/>
  <c r="BY537" i="16"/>
  <c r="AS537" i="16"/>
  <c r="BY413" i="16"/>
  <c r="AS413" i="16"/>
  <c r="BY409" i="16"/>
  <c r="AS409" i="16"/>
  <c r="BY405" i="16"/>
  <c r="AS405" i="16"/>
  <c r="BY401" i="16"/>
  <c r="AS401" i="16"/>
  <c r="BY397" i="16"/>
  <c r="AS397" i="16"/>
  <c r="BY393" i="16"/>
  <c r="AS393" i="16"/>
  <c r="BY389" i="16"/>
  <c r="AS389" i="16"/>
  <c r="BY385" i="16"/>
  <c r="AS385" i="16"/>
  <c r="BY381" i="16"/>
  <c r="AS381" i="16"/>
  <c r="BY377" i="16"/>
  <c r="AS377" i="16"/>
  <c r="AS373" i="16"/>
  <c r="BY369" i="16"/>
  <c r="AS369" i="16"/>
  <c r="BY365" i="16"/>
  <c r="AS365" i="16"/>
  <c r="BY361" i="16"/>
  <c r="AS361" i="16"/>
  <c r="BY357" i="16"/>
  <c r="AS357" i="16"/>
  <c r="BY353" i="16"/>
  <c r="AS353" i="16"/>
  <c r="BY349" i="16"/>
  <c r="AS349" i="16"/>
  <c r="BY345" i="16"/>
  <c r="AS345" i="16"/>
  <c r="BY341" i="16"/>
  <c r="AS341" i="16"/>
  <c r="BY337" i="16"/>
  <c r="AS337" i="16"/>
  <c r="BY333" i="16"/>
  <c r="BI331" i="16"/>
  <c r="BI329" i="16"/>
  <c r="BI315" i="16"/>
  <c r="BY313" i="16"/>
  <c r="AS313" i="16"/>
  <c r="BI311" i="16"/>
  <c r="BY309" i="16"/>
  <c r="AS309" i="16"/>
  <c r="BY305" i="16"/>
  <c r="AS305" i="16"/>
  <c r="BY301" i="16"/>
  <c r="AS301" i="16"/>
  <c r="BY297" i="16"/>
  <c r="AS297" i="16"/>
  <c r="BY293" i="16"/>
  <c r="AS293" i="16"/>
  <c r="BY289" i="16"/>
  <c r="AS289" i="16"/>
  <c r="BY285" i="16"/>
  <c r="AS285" i="16"/>
  <c r="BY281" i="16"/>
  <c r="AS281" i="16"/>
  <c r="BY277" i="16"/>
  <c r="AS277" i="16"/>
  <c r="BY273" i="16"/>
  <c r="AS273" i="16"/>
  <c r="BY253" i="16"/>
  <c r="AS253" i="16"/>
  <c r="BI239" i="16"/>
  <c r="BI237" i="16"/>
  <c r="BY221" i="16"/>
  <c r="AS221" i="16"/>
  <c r="AS219" i="16"/>
  <c r="BY219" i="16"/>
  <c r="BY215" i="16"/>
  <c r="AS215" i="16"/>
  <c r="BI211" i="16"/>
  <c r="AS209" i="16"/>
  <c r="BY207" i="16"/>
  <c r="BY203" i="16"/>
  <c r="AS203" i="16"/>
  <c r="AS201" i="16"/>
  <c r="BY197" i="16"/>
  <c r="AS197" i="16"/>
  <c r="BY195" i="16"/>
  <c r="AS195" i="16"/>
  <c r="BY187" i="16"/>
  <c r="AS185" i="16"/>
  <c r="BY183" i="16"/>
  <c r="AS181" i="16"/>
  <c r="BY177" i="16"/>
  <c r="AS175" i="16"/>
  <c r="BY169" i="16"/>
  <c r="AS169" i="16"/>
  <c r="BY159" i="16"/>
  <c r="AS159" i="16"/>
  <c r="BI145" i="16"/>
  <c r="BY143" i="16"/>
  <c r="BI141" i="16"/>
  <c r="BY137" i="16"/>
  <c r="AS137" i="16"/>
  <c r="BI135" i="16"/>
  <c r="BY133" i="16"/>
  <c r="AS133" i="16"/>
  <c r="BI129" i="16"/>
  <c r="AS127" i="16"/>
  <c r="BY113" i="16"/>
  <c r="AS113" i="16"/>
  <c r="BY105" i="16"/>
  <c r="AS105" i="16"/>
  <c r="BI97" i="16"/>
  <c r="BI93" i="16"/>
  <c r="BI83" i="16"/>
  <c r="BI77" i="16"/>
  <c r="AS75" i="16"/>
  <c r="BI67" i="16"/>
  <c r="BI53" i="16"/>
  <c r="BI43" i="16"/>
  <c r="BY378" i="16"/>
  <c r="AS296" i="16"/>
  <c r="BI290" i="16"/>
  <c r="AS288" i="16"/>
  <c r="BY284" i="16"/>
  <c r="BI282" i="16"/>
  <c r="AS280" i="16"/>
  <c r="BY276" i="16"/>
  <c r="BI274" i="16"/>
  <c r="AS272" i="16"/>
  <c r="BY268" i="16"/>
  <c r="BY264" i="16"/>
  <c r="BY260" i="16"/>
  <c r="BY256" i="16"/>
  <c r="AS254" i="16"/>
  <c r="BI250" i="16"/>
  <c r="BI246" i="16"/>
  <c r="BI240" i="16"/>
  <c r="AS238" i="16"/>
  <c r="BI232" i="16"/>
  <c r="BI230" i="16"/>
  <c r="BI226" i="16"/>
  <c r="BY224" i="16"/>
  <c r="BI182" i="16"/>
  <c r="AS176" i="16"/>
  <c r="BY168" i="16"/>
  <c r="BY160" i="16"/>
  <c r="BY152" i="16"/>
  <c r="BI144" i="16"/>
  <c r="BI136" i="16"/>
  <c r="BI128" i="16"/>
  <c r="AS120" i="16"/>
  <c r="BY112" i="16"/>
  <c r="BI110" i="16"/>
  <c r="AS104" i="16"/>
  <c r="BI96" i="16"/>
  <c r="AS92" i="16"/>
  <c r="AS90" i="16"/>
  <c r="AS84" i="16"/>
  <c r="BY76" i="16"/>
  <c r="AS76" i="16"/>
  <c r="BI66" i="16"/>
  <c r="BI58" i="16"/>
  <c r="BY48" i="16"/>
  <c r="BY36" i="16"/>
  <c r="BI30" i="16"/>
  <c r="BY833" i="16"/>
  <c r="AS473" i="16"/>
  <c r="AS469" i="16"/>
  <c r="AS465" i="16"/>
  <c r="AS459" i="16"/>
  <c r="AS453" i="16"/>
  <c r="AS445" i="16"/>
  <c r="BI441" i="16"/>
  <c r="BI437" i="16"/>
  <c r="BI433" i="16"/>
  <c r="BI429" i="16"/>
  <c r="BI425" i="16"/>
  <c r="BI423" i="16"/>
  <c r="BI419" i="16"/>
  <c r="BY229" i="16"/>
  <c r="BI179" i="16"/>
  <c r="BI155" i="16"/>
  <c r="AS131" i="16"/>
  <c r="AS125" i="16"/>
  <c r="AS123" i="16"/>
  <c r="AS115" i="16"/>
  <c r="AS107" i="16"/>
  <c r="BY79" i="16"/>
  <c r="AS63" i="16"/>
  <c r="AS47" i="16"/>
  <c r="AS33" i="16"/>
  <c r="AS23" i="16"/>
  <c r="BY500" i="16"/>
  <c r="BY496" i="16"/>
  <c r="AS492" i="16"/>
  <c r="AS488" i="16"/>
  <c r="AS484" i="16"/>
  <c r="BY480" i="16"/>
  <c r="BY222" i="16"/>
  <c r="BI218" i="16"/>
  <c r="AS210" i="16"/>
  <c r="BY202" i="16"/>
  <c r="BI192" i="16"/>
  <c r="BY190" i="16"/>
  <c r="BI188" i="16"/>
  <c r="AS186" i="16"/>
  <c r="BY180" i="16"/>
  <c r="BY172" i="16"/>
  <c r="BY164" i="16"/>
  <c r="BY156" i="16"/>
  <c r="AS148" i="16"/>
  <c r="BI140" i="16"/>
  <c r="BI132" i="16"/>
  <c r="BY116" i="16"/>
  <c r="BI114" i="16"/>
  <c r="AS108" i="16"/>
  <c r="BI98" i="16"/>
  <c r="BI86" i="16"/>
  <c r="AS80" i="16"/>
  <c r="BI72" i="16"/>
  <c r="BI64" i="16"/>
  <c r="BI56" i="16"/>
  <c r="AS40" i="16"/>
  <c r="BY831" i="16"/>
  <c r="BY827" i="16"/>
  <c r="BY823" i="16"/>
  <c r="BY819" i="16"/>
  <c r="BY815" i="16"/>
  <c r="AS811" i="16"/>
  <c r="AS807" i="16"/>
  <c r="BY803" i="16"/>
  <c r="AS799" i="16"/>
  <c r="BY795" i="16"/>
  <c r="AS791" i="16"/>
  <c r="BY787" i="16"/>
  <c r="BY783" i="16"/>
  <c r="BY779" i="16"/>
  <c r="AS775" i="16"/>
  <c r="BY771" i="16"/>
  <c r="AS767" i="16"/>
  <c r="BY763" i="16"/>
  <c r="BY759" i="16"/>
  <c r="BY755" i="16"/>
  <c r="BY751" i="16"/>
  <c r="BY747" i="16"/>
  <c r="BY743" i="16"/>
  <c r="AS739" i="16"/>
  <c r="BY735" i="16"/>
  <c r="BY731" i="16"/>
  <c r="BY727" i="16"/>
  <c r="AS697" i="16"/>
  <c r="BI695" i="16"/>
  <c r="AS693" i="16"/>
  <c r="AS689" i="16"/>
  <c r="BY685" i="16"/>
  <c r="BI683" i="16"/>
  <c r="AS681" i="16"/>
  <c r="BY677" i="16"/>
  <c r="BI675" i="16"/>
  <c r="AS673" i="16"/>
  <c r="BY669" i="16"/>
  <c r="BI667" i="16"/>
  <c r="AS665" i="16"/>
  <c r="BY661" i="16"/>
  <c r="BI659" i="16"/>
  <c r="AS657" i="16"/>
  <c r="BY649" i="16"/>
  <c r="BI645" i="16"/>
  <c r="AS641" i="16"/>
  <c r="BY633" i="16"/>
  <c r="BI629" i="16"/>
  <c r="BY625" i="16"/>
  <c r="BI621" i="16"/>
  <c r="AS617" i="16"/>
  <c r="AS613" i="16"/>
  <c r="BY609" i="16"/>
  <c r="BI607" i="16"/>
  <c r="BI603" i="16"/>
  <c r="AS601" i="16"/>
  <c r="BI599" i="16"/>
  <c r="AS597" i="16"/>
  <c r="BY593" i="16"/>
  <c r="BI591" i="16"/>
  <c r="AS589" i="16"/>
  <c r="BY585" i="16"/>
  <c r="BI583" i="16"/>
  <c r="AS581" i="16"/>
  <c r="AS577" i="16"/>
  <c r="BY573" i="16"/>
  <c r="BI571" i="16"/>
  <c r="AS569" i="16"/>
  <c r="BY565" i="16"/>
  <c r="AS565" i="16"/>
  <c r="AS561" i="16"/>
  <c r="BI559" i="16"/>
  <c r="AS557" i="16"/>
  <c r="BY553" i="16"/>
  <c r="BI551" i="16"/>
  <c r="BI547" i="16"/>
  <c r="AS539" i="16"/>
  <c r="BI535" i="16"/>
  <c r="BI531" i="16"/>
  <c r="BI527" i="16"/>
  <c r="BI523" i="16"/>
  <c r="BI519" i="16"/>
  <c r="BI515" i="16"/>
  <c r="BI511" i="16"/>
  <c r="BI507" i="16"/>
  <c r="BI501" i="16"/>
  <c r="BI497" i="16"/>
  <c r="BI493" i="16"/>
  <c r="BI489" i="16"/>
  <c r="BI485" i="16"/>
  <c r="BI481" i="16"/>
  <c r="BI477" i="16"/>
  <c r="AS415" i="16"/>
  <c r="AS411" i="16"/>
  <c r="BY407" i="16"/>
  <c r="BY403" i="16"/>
  <c r="AS399" i="16"/>
  <c r="AS395" i="16"/>
  <c r="BY391" i="16"/>
  <c r="AS387" i="16"/>
  <c r="AS383" i="16"/>
  <c r="BY379" i="16"/>
  <c r="BY375" i="16"/>
  <c r="BY373" i="16"/>
  <c r="AS371" i="16"/>
  <c r="AS367" i="16"/>
  <c r="AS363" i="16"/>
  <c r="AS359" i="16"/>
  <c r="AS355" i="16"/>
  <c r="AS351" i="16"/>
  <c r="BY347" i="16"/>
  <c r="AS343" i="16"/>
  <c r="AS339" i="16"/>
  <c r="AS335" i="16"/>
  <c r="BI327" i="16"/>
  <c r="BI323" i="16"/>
  <c r="BI319" i="16"/>
  <c r="AS307" i="16"/>
  <c r="AS303" i="16"/>
  <c r="BY299" i="16"/>
  <c r="BY295" i="16"/>
  <c r="BY291" i="16"/>
  <c r="BY287" i="16"/>
  <c r="AS283" i="16"/>
  <c r="BY279" i="16"/>
  <c r="BY275" i="16"/>
  <c r="AS271" i="16"/>
  <c r="AS269" i="16"/>
  <c r="BY267" i="16"/>
  <c r="BI265" i="16"/>
  <c r="BI261" i="16"/>
  <c r="AS259" i="16"/>
  <c r="BY255" i="16"/>
  <c r="BI251" i="16"/>
  <c r="BY247" i="16"/>
  <c r="BI245" i="16"/>
  <c r="AS243" i="16"/>
  <c r="AS237" i="16"/>
  <c r="AS235" i="16"/>
  <c r="BY233" i="16"/>
  <c r="BI231" i="16"/>
  <c r="BI213" i="16"/>
  <c r="BY201" i="16"/>
  <c r="BY193" i="16"/>
  <c r="BI191" i="16"/>
  <c r="BI185" i="16"/>
  <c r="BI175" i="16"/>
  <c r="BI165" i="16"/>
  <c r="AS161" i="16"/>
  <c r="AS157" i="16"/>
  <c r="BI151" i="16"/>
  <c r="AS143" i="16"/>
  <c r="BI121" i="16"/>
  <c r="BY111" i="16"/>
  <c r="BY103" i="16"/>
  <c r="BY101" i="16"/>
  <c r="BY95" i="16"/>
  <c r="BY91" i="16"/>
  <c r="BI89" i="16"/>
  <c r="AS85" i="16"/>
  <c r="AS81" i="16"/>
  <c r="BI73" i="16"/>
  <c r="AS69" i="16"/>
  <c r="BY65" i="16"/>
  <c r="BI61" i="16"/>
  <c r="AS59" i="16"/>
  <c r="BI51" i="16"/>
  <c r="AS49" i="16"/>
  <c r="AS41" i="16"/>
  <c r="BI35" i="16"/>
  <c r="BI29" i="16"/>
  <c r="BI25" i="16"/>
  <c r="BY21" i="16"/>
  <c r="BI13" i="16"/>
  <c r="BY832" i="16"/>
  <c r="AS832" i="16"/>
  <c r="BI830" i="16"/>
  <c r="BY828" i="16"/>
  <c r="AS828" i="16"/>
  <c r="BI826" i="16"/>
  <c r="BY824" i="16"/>
  <c r="AS824" i="16"/>
  <c r="BI822" i="16"/>
  <c r="BY820" i="16"/>
  <c r="AS820" i="16"/>
  <c r="BI818" i="16"/>
  <c r="BY816" i="16"/>
  <c r="AS816" i="16"/>
  <c r="BI814" i="16"/>
  <c r="BY812" i="16"/>
  <c r="AS812" i="16"/>
  <c r="BI810" i="16"/>
  <c r="BY808" i="16"/>
  <c r="AS808" i="16"/>
  <c r="BI806" i="16"/>
  <c r="BY804" i="16"/>
  <c r="AS804" i="16"/>
  <c r="BI802" i="16"/>
  <c r="BY800" i="16"/>
  <c r="AS800" i="16"/>
  <c r="BI798" i="16"/>
  <c r="BY796" i="16"/>
  <c r="AS796" i="16"/>
  <c r="BI794" i="16"/>
  <c r="BY792" i="16"/>
  <c r="AS792" i="16"/>
  <c r="BI790" i="16"/>
  <c r="BY788" i="16"/>
  <c r="AS788" i="16"/>
  <c r="BI786" i="16"/>
  <c r="BY784" i="16"/>
  <c r="AS784" i="16"/>
  <c r="BI782" i="16"/>
  <c r="BY780" i="16"/>
  <c r="AS780" i="16"/>
  <c r="BI778" i="16"/>
  <c r="BY776" i="16"/>
  <c r="AS776" i="16"/>
  <c r="BI774" i="16"/>
  <c r="BY772" i="16"/>
  <c r="AS772" i="16"/>
  <c r="BI770" i="16"/>
  <c r="BY768" i="16"/>
  <c r="AS768" i="16"/>
  <c r="BI766" i="16"/>
  <c r="BY764" i="16"/>
  <c r="AS764" i="16"/>
  <c r="BI762" i="16"/>
  <c r="BY760" i="16"/>
  <c r="AS760" i="16"/>
  <c r="BI758" i="16"/>
  <c r="BY756" i="16"/>
  <c r="AS756" i="16"/>
  <c r="BI754" i="16"/>
  <c r="BY752" i="16"/>
  <c r="AS752" i="16"/>
  <c r="BI750" i="16"/>
  <c r="BY748" i="16"/>
  <c r="AS748" i="16"/>
  <c r="BI746" i="16"/>
  <c r="BY744" i="16"/>
  <c r="AS744" i="16"/>
  <c r="BI742" i="16"/>
  <c r="BY740" i="16"/>
  <c r="AS740" i="16"/>
  <c r="BI738" i="16"/>
  <c r="BY736" i="16"/>
  <c r="AS736" i="16"/>
  <c r="BI734" i="16"/>
  <c r="BY732" i="16"/>
  <c r="AS732" i="16"/>
  <c r="BI730" i="16"/>
  <c r="BY728" i="16"/>
  <c r="AS728" i="16"/>
  <c r="BI726" i="16"/>
  <c r="BI698" i="16"/>
  <c r="BI696" i="16"/>
  <c r="BI694" i="16"/>
  <c r="BI692" i="16"/>
  <c r="BI690" i="16"/>
  <c r="BI688" i="16"/>
  <c r="BI686" i="16"/>
  <c r="BI684" i="16"/>
  <c r="BI682" i="16"/>
  <c r="BI680" i="16"/>
  <c r="BI678" i="16"/>
  <c r="BI676" i="16"/>
  <c r="BI674" i="16"/>
  <c r="BI672" i="16"/>
  <c r="BI670" i="16"/>
  <c r="BI668" i="16"/>
  <c r="BI666" i="16"/>
  <c r="BI664" i="16"/>
  <c r="BI662" i="16"/>
  <c r="BI660" i="16"/>
  <c r="BY658" i="16"/>
  <c r="AS658" i="16"/>
  <c r="BY654" i="16"/>
  <c r="AS654" i="16"/>
  <c r="BY650" i="16"/>
  <c r="AS650" i="16"/>
  <c r="BY646" i="16"/>
  <c r="AS646" i="16"/>
  <c r="BY642" i="16"/>
  <c r="AS642" i="16"/>
  <c r="BY638" i="16"/>
  <c r="AS638" i="16"/>
  <c r="BY634" i="16"/>
  <c r="AS634" i="16"/>
  <c r="BY630" i="16"/>
  <c r="AS630" i="16"/>
  <c r="BY626" i="16"/>
  <c r="AS626" i="16"/>
  <c r="BY622" i="16"/>
  <c r="AS622" i="16"/>
  <c r="BY618" i="16"/>
  <c r="AS618" i="16"/>
  <c r="BY614" i="16"/>
  <c r="BI612" i="16"/>
  <c r="BI610" i="16"/>
  <c r="BI608" i="16"/>
  <c r="BI606" i="16"/>
  <c r="BI604" i="16"/>
  <c r="BI602" i="16"/>
  <c r="BI600" i="16"/>
  <c r="BI598" i="16"/>
  <c r="BI596" i="16"/>
  <c r="BI594" i="16"/>
  <c r="BI592" i="16"/>
  <c r="BI590" i="16"/>
  <c r="BI588" i="16"/>
  <c r="BI586" i="16"/>
  <c r="BI584" i="16"/>
  <c r="BI582" i="16"/>
  <c r="BI580" i="16"/>
  <c r="BI578" i="16"/>
  <c r="BI576" i="16"/>
  <c r="BI574" i="16"/>
  <c r="BI572" i="16"/>
  <c r="BI570" i="16"/>
  <c r="BI568" i="16"/>
  <c r="BI566" i="16"/>
  <c r="BI564" i="16"/>
  <c r="BI562" i="16"/>
  <c r="BI560" i="16"/>
  <c r="BI558" i="16"/>
  <c r="BI556" i="16"/>
  <c r="BI554" i="16"/>
  <c r="BI552" i="16"/>
  <c r="BI550" i="16"/>
  <c r="BI548" i="16"/>
  <c r="BY546" i="16"/>
  <c r="AS546" i="16"/>
  <c r="BI538" i="16"/>
  <c r="BY532" i="16"/>
  <c r="AS532" i="16"/>
  <c r="BY528" i="16"/>
  <c r="AS528" i="16"/>
  <c r="BY524" i="16"/>
  <c r="AS524" i="16"/>
  <c r="BY520" i="16"/>
  <c r="AS520" i="16"/>
  <c r="BY516" i="16"/>
  <c r="AS516" i="16"/>
  <c r="BY512" i="16"/>
  <c r="AS512" i="16"/>
  <c r="BY508" i="16"/>
  <c r="AS508" i="16"/>
  <c r="BY504" i="16"/>
  <c r="AS504" i="16"/>
  <c r="BI476" i="16"/>
  <c r="BY474" i="16"/>
  <c r="AS474" i="16"/>
  <c r="BI472" i="16"/>
  <c r="BY470" i="16"/>
  <c r="AS470" i="16"/>
  <c r="BI468" i="16"/>
  <c r="BY466" i="16"/>
  <c r="AS466" i="16"/>
  <c r="BI464" i="16"/>
  <c r="BY462" i="16"/>
  <c r="BY458" i="16"/>
  <c r="AS456" i="16"/>
  <c r="BI452" i="16"/>
  <c r="AS448" i="16"/>
  <c r="BI444" i="16"/>
  <c r="BY442" i="16"/>
  <c r="AS442" i="16"/>
  <c r="BY438" i="16"/>
  <c r="AS438" i="16"/>
  <c r="BY434" i="16"/>
  <c r="AS434" i="16"/>
  <c r="BY430" i="16"/>
  <c r="AS430" i="16"/>
  <c r="BY426" i="16"/>
  <c r="AS426" i="16"/>
  <c r="BY422" i="16"/>
  <c r="AS422" i="16"/>
  <c r="BY418" i="16"/>
  <c r="AS418" i="16"/>
  <c r="BY414" i="16"/>
  <c r="AS414" i="16"/>
  <c r="BY410" i="16"/>
  <c r="AS410" i="16"/>
  <c r="BY406" i="16"/>
  <c r="AS406" i="16"/>
  <c r="BI402" i="16"/>
  <c r="BY398" i="16"/>
  <c r="AS398" i="16"/>
  <c r="BI394" i="16"/>
  <c r="BY390" i="16"/>
  <c r="AS390" i="16"/>
  <c r="BI386" i="16"/>
  <c r="BY382" i="16"/>
  <c r="AS382" i="16"/>
  <c r="BI378" i="16"/>
  <c r="BY370" i="16"/>
  <c r="AS370" i="16"/>
  <c r="BY366" i="16"/>
  <c r="AS366" i="16"/>
  <c r="BY362" i="16"/>
  <c r="AS362" i="16"/>
  <c r="BY358" i="16"/>
  <c r="AS358" i="16"/>
  <c r="BY354" i="16"/>
  <c r="AS354" i="16"/>
  <c r="BY350" i="16"/>
  <c r="AS350" i="16"/>
  <c r="BY346" i="16"/>
  <c r="AS346" i="16"/>
  <c r="BY342" i="16"/>
  <c r="AS342" i="16"/>
  <c r="BY338" i="16"/>
  <c r="AS338" i="16"/>
  <c r="AS334" i="16"/>
  <c r="BI332" i="16"/>
  <c r="BI330" i="16"/>
  <c r="AS330" i="16"/>
  <c r="BI328" i="16"/>
  <c r="BY326" i="16"/>
  <c r="AS326" i="16"/>
  <c r="BI324" i="16"/>
  <c r="BY322" i="16"/>
  <c r="AS322" i="16"/>
  <c r="BI320" i="16"/>
  <c r="BY318" i="16"/>
  <c r="AS318" i="16"/>
  <c r="BI316" i="16"/>
  <c r="BY314" i="16"/>
  <c r="BY310" i="16"/>
  <c r="BY306" i="16"/>
  <c r="AS306" i="16"/>
  <c r="BY302" i="16"/>
  <c r="AS302" i="16"/>
  <c r="BY298" i="16"/>
  <c r="AS298" i="16"/>
  <c r="BY294" i="16"/>
  <c r="AS294" i="16"/>
  <c r="BY290" i="16"/>
  <c r="AS290" i="16"/>
  <c r="BY286" i="16"/>
  <c r="AS286" i="16"/>
  <c r="BY282" i="16"/>
  <c r="AS282" i="16"/>
  <c r="BY278" i="16"/>
  <c r="AS278" i="16"/>
  <c r="BY274" i="16"/>
  <c r="AS274" i="16"/>
  <c r="AS270" i="16"/>
  <c r="BY266" i="16"/>
  <c r="AS266" i="16"/>
  <c r="BY262" i="16"/>
  <c r="AS262" i="16"/>
  <c r="BY258" i="16"/>
  <c r="AS258" i="16"/>
  <c r="BY254" i="16"/>
  <c r="BY252" i="16"/>
  <c r="AS252" i="16"/>
  <c r="BI248" i="16"/>
  <c r="BI244" i="16"/>
  <c r="BY240" i="16"/>
  <c r="AS240" i="16"/>
  <c r="BI238" i="16"/>
  <c r="BY232" i="16"/>
  <c r="AS232" i="16"/>
  <c r="BI228" i="16"/>
  <c r="BI224" i="16"/>
  <c r="BY182" i="16"/>
  <c r="AS182" i="16"/>
  <c r="BI176" i="16"/>
  <c r="BY174" i="16"/>
  <c r="AS174" i="16"/>
  <c r="BY166" i="16"/>
  <c r="AS166" i="16"/>
  <c r="BI160" i="16"/>
  <c r="BY158" i="16"/>
  <c r="AS158" i="16"/>
  <c r="BI152" i="16"/>
  <c r="BY150" i="16"/>
  <c r="AS150" i="16"/>
  <c r="BY118" i="16"/>
  <c r="AS118" i="16"/>
  <c r="BY110" i="16"/>
  <c r="AS110" i="16"/>
  <c r="BY102" i="16"/>
  <c r="AS102" i="16"/>
  <c r="BY96" i="16"/>
  <c r="AS96" i="16"/>
  <c r="BI92" i="16"/>
  <c r="BI90" i="16"/>
  <c r="BI84" i="16"/>
  <c r="BY82" i="16"/>
  <c r="AS82" i="16"/>
  <c r="BI76" i="16"/>
  <c r="BY74" i="16"/>
  <c r="AS74" i="16"/>
  <c r="BY66" i="16"/>
  <c r="AS66" i="16"/>
  <c r="BY58" i="16"/>
  <c r="AS58" i="16"/>
  <c r="BI50" i="16"/>
  <c r="BI48" i="16"/>
  <c r="BI44" i="16"/>
  <c r="BI36" i="16"/>
  <c r="BI34" i="16"/>
  <c r="BI24" i="16"/>
  <c r="BY16" i="16"/>
  <c r="BY14" i="16"/>
  <c r="BI833" i="16"/>
  <c r="BI475" i="16"/>
  <c r="BI473" i="16"/>
  <c r="BI471" i="16"/>
  <c r="BI469" i="16"/>
  <c r="BI467" i="16"/>
  <c r="BI465" i="16"/>
  <c r="BI463" i="16"/>
  <c r="BI459" i="16"/>
  <c r="BY451" i="16"/>
  <c r="AS451" i="16"/>
  <c r="BY443" i="16"/>
  <c r="AS443" i="16"/>
  <c r="BY439" i="16"/>
  <c r="AS439" i="16"/>
  <c r="BY435" i="16"/>
  <c r="AS435" i="16"/>
  <c r="BY431" i="16"/>
  <c r="AS431" i="16"/>
  <c r="BY427" i="16"/>
  <c r="AS427" i="16"/>
  <c r="BY423" i="16"/>
  <c r="AS423" i="16"/>
  <c r="BY419" i="16"/>
  <c r="AS419" i="16"/>
  <c r="BY227" i="16"/>
  <c r="AS227" i="16"/>
  <c r="BY225" i="16"/>
  <c r="AS225" i="16"/>
  <c r="BI171" i="16"/>
  <c r="BI163" i="16"/>
  <c r="BI147" i="16"/>
  <c r="AS139" i="16"/>
  <c r="BI123" i="16"/>
  <c r="BI115" i="16"/>
  <c r="BI109" i="16"/>
  <c r="BI107" i="16"/>
  <c r="AS99" i="16"/>
  <c r="BY87" i="16"/>
  <c r="AS87" i="16"/>
  <c r="BY71" i="16"/>
  <c r="AS71" i="16"/>
  <c r="BY55" i="16"/>
  <c r="AS55" i="16"/>
  <c r="BI47" i="16"/>
  <c r="BY33" i="16"/>
  <c r="BI31" i="16"/>
  <c r="BY23" i="16"/>
  <c r="BY502" i="16"/>
  <c r="AS502" i="16"/>
  <c r="BI500" i="16"/>
  <c r="BY498" i="16"/>
  <c r="AS498" i="16"/>
  <c r="BI496" i="16"/>
  <c r="BY494" i="16"/>
  <c r="AS494" i="16"/>
  <c r="BI492" i="16"/>
  <c r="BY490" i="16"/>
  <c r="AS490" i="16"/>
  <c r="BI488" i="16"/>
  <c r="BY486" i="16"/>
  <c r="AS486" i="16"/>
  <c r="BI484" i="16"/>
  <c r="BY482" i="16"/>
  <c r="AS482" i="16"/>
  <c r="BI480" i="16"/>
  <c r="BY478" i="16"/>
  <c r="AS478" i="16"/>
  <c r="BY220" i="16"/>
  <c r="AS220" i="16"/>
  <c r="BI216" i="16"/>
  <c r="BY212" i="16"/>
  <c r="BY210" i="16"/>
  <c r="BI208" i="16"/>
  <c r="BY204" i="16"/>
  <c r="BI202" i="16"/>
  <c r="BI200" i="16"/>
  <c r="BY198" i="16"/>
  <c r="BI194" i="16"/>
  <c r="BY192" i="16"/>
  <c r="AS192" i="16"/>
  <c r="BY188" i="16"/>
  <c r="AS188" i="16"/>
  <c r="BI186" i="16"/>
  <c r="BY184" i="16"/>
  <c r="AS184" i="16"/>
  <c r="BI180" i="16"/>
  <c r="BY178" i="16"/>
  <c r="AS178" i="16"/>
  <c r="BY170" i="16"/>
  <c r="AS170" i="16"/>
  <c r="BI164" i="16"/>
  <c r="BY162" i="16"/>
  <c r="AS162" i="16"/>
  <c r="BI156" i="16"/>
  <c r="BY154" i="16"/>
  <c r="AS154" i="16"/>
  <c r="BI148" i="16"/>
  <c r="BY146" i="16"/>
  <c r="AS146" i="16"/>
  <c r="BY122" i="16"/>
  <c r="AS122" i="16"/>
  <c r="BY114" i="16"/>
  <c r="AS114" i="16"/>
  <c r="BY106" i="16"/>
  <c r="AS106" i="16"/>
  <c r="BI100" i="16"/>
  <c r="BY98" i="16"/>
  <c r="BI94" i="16"/>
  <c r="BY88" i="16"/>
  <c r="AS88" i="16"/>
  <c r="BY86" i="16"/>
  <c r="AS86" i="16"/>
  <c r="BI80" i="16"/>
  <c r="BY78" i="16"/>
  <c r="AS78" i="16"/>
  <c r="BY70" i="16"/>
  <c r="AS70" i="16"/>
  <c r="BY62" i="16"/>
  <c r="AS62" i="16"/>
  <c r="BI54" i="16"/>
  <c r="BI40" i="16"/>
  <c r="BY38" i="16"/>
  <c r="AS38" i="16"/>
  <c r="BY28" i="16"/>
  <c r="BI831" i="16"/>
  <c r="BI829" i="16"/>
  <c r="BI827" i="16"/>
  <c r="BI825" i="16"/>
  <c r="BI823" i="16"/>
  <c r="BI821" i="16"/>
  <c r="BI819" i="16"/>
  <c r="BI817" i="16"/>
  <c r="BI815" i="16"/>
  <c r="BI813" i="16"/>
  <c r="BI811" i="16"/>
  <c r="BI809" i="16"/>
  <c r="BI807" i="16"/>
  <c r="BI805" i="16"/>
  <c r="BI803" i="16"/>
  <c r="BI801" i="16"/>
  <c r="BI799" i="16"/>
  <c r="BI797" i="16"/>
  <c r="BI795" i="16"/>
  <c r="BI793" i="16"/>
  <c r="BI791" i="16"/>
  <c r="BI789" i="16"/>
  <c r="BI787" i="16"/>
  <c r="BI785" i="16"/>
  <c r="BI783" i="16"/>
  <c r="BI781" i="16"/>
  <c r="BI779" i="16"/>
  <c r="BI777" i="16"/>
  <c r="BI775" i="16"/>
  <c r="BI773" i="16"/>
  <c r="BI771" i="16"/>
  <c r="BI769" i="16"/>
  <c r="BI767" i="16"/>
  <c r="BI765" i="16"/>
  <c r="BI763" i="16"/>
  <c r="BI761" i="16"/>
  <c r="BI759" i="16"/>
  <c r="BI757" i="16"/>
  <c r="BI755" i="16"/>
  <c r="BI753" i="16"/>
  <c r="BI751" i="16"/>
  <c r="BI749" i="16"/>
  <c r="BI747" i="16"/>
  <c r="BI745" i="16"/>
  <c r="BI743" i="16"/>
  <c r="BI741" i="16"/>
  <c r="BI739" i="16"/>
  <c r="BI737" i="16"/>
  <c r="BI735" i="16"/>
  <c r="BI733" i="16"/>
  <c r="BI731" i="16"/>
  <c r="BI729" i="16"/>
  <c r="BI727" i="16"/>
  <c r="BI725" i="16"/>
  <c r="BY695" i="16"/>
  <c r="AS695" i="16"/>
  <c r="BY691" i="16"/>
  <c r="AS691" i="16"/>
  <c r="BY687" i="16"/>
  <c r="AS687" i="16"/>
  <c r="BY683" i="16"/>
  <c r="AS683" i="16"/>
  <c r="BY679" i="16"/>
  <c r="AS679" i="16"/>
  <c r="BY675" i="16"/>
  <c r="AS675" i="16"/>
  <c r="BY671" i="16"/>
  <c r="AS671" i="16"/>
  <c r="BY667" i="16"/>
  <c r="AS667" i="16"/>
  <c r="BY663" i="16"/>
  <c r="AS663" i="16"/>
  <c r="BY659" i="16"/>
  <c r="AS659" i="16"/>
  <c r="BI657" i="16"/>
  <c r="BY655" i="16"/>
  <c r="AS655" i="16"/>
  <c r="BY653" i="16"/>
  <c r="AS653" i="16"/>
  <c r="BY651" i="16"/>
  <c r="AS651" i="16"/>
  <c r="BI649" i="16"/>
  <c r="BY647" i="16"/>
  <c r="AS647" i="16"/>
  <c r="BY645" i="16"/>
  <c r="AS645" i="16"/>
  <c r="BY643" i="16"/>
  <c r="AS643" i="16"/>
  <c r="BI641" i="16"/>
  <c r="BY639" i="16"/>
  <c r="AS639" i="16"/>
  <c r="BY637" i="16"/>
  <c r="AS637" i="16"/>
  <c r="BY635" i="16"/>
  <c r="AS635" i="16"/>
  <c r="BI633" i="16"/>
  <c r="BY631" i="16"/>
  <c r="AS631" i="16"/>
  <c r="BY629" i="16"/>
  <c r="AS629" i="16"/>
  <c r="BY627" i="16"/>
  <c r="AS627" i="16"/>
  <c r="BI625" i="16"/>
  <c r="BY623" i="16"/>
  <c r="AS623" i="16"/>
  <c r="BY621" i="16"/>
  <c r="AS621" i="16"/>
  <c r="BY619" i="16"/>
  <c r="AS619" i="16"/>
  <c r="BI617" i="16"/>
  <c r="BY615" i="16"/>
  <c r="AS615" i="16"/>
  <c r="BY611" i="16"/>
  <c r="AS611" i="16"/>
  <c r="BY607" i="16"/>
  <c r="AS607" i="16"/>
  <c r="BY603" i="16"/>
  <c r="AS603" i="16"/>
  <c r="BY599" i="16"/>
  <c r="AS599" i="16"/>
  <c r="BY595" i="16"/>
  <c r="AS595" i="16"/>
  <c r="BY591" i="16"/>
  <c r="AS591" i="16"/>
  <c r="BY587" i="16"/>
  <c r="AS587" i="16"/>
  <c r="BY583" i="16"/>
  <c r="AS583" i="16"/>
  <c r="BY579" i="16"/>
  <c r="AS579" i="16"/>
  <c r="BY575" i="16"/>
  <c r="AS575" i="16"/>
  <c r="BY571" i="16"/>
  <c r="AS571" i="16"/>
  <c r="BY567" i="16"/>
  <c r="AS567" i="16"/>
  <c r="BY563" i="16"/>
  <c r="AS563" i="16"/>
  <c r="BY559" i="16"/>
  <c r="AS559" i="16"/>
  <c r="BY555" i="16"/>
  <c r="AS555" i="16"/>
  <c r="BY551" i="16"/>
  <c r="AS551" i="16"/>
  <c r="BY547" i="16"/>
  <c r="BI545" i="16"/>
  <c r="BY541" i="16"/>
  <c r="AS541" i="16"/>
  <c r="BY533" i="16"/>
  <c r="AS533" i="16"/>
  <c r="BY529" i="16"/>
  <c r="AS529" i="16"/>
  <c r="BY525" i="16"/>
  <c r="AS525" i="16"/>
  <c r="BY521" i="16"/>
  <c r="AS521" i="16"/>
  <c r="BY517" i="16"/>
  <c r="AS517" i="16"/>
  <c r="BY513" i="16"/>
  <c r="AS513" i="16"/>
  <c r="BY509" i="16"/>
  <c r="AS509" i="16"/>
  <c r="BY505" i="16"/>
  <c r="AS505" i="16"/>
  <c r="BY501" i="16"/>
  <c r="AS501" i="16"/>
  <c r="BY497" i="16"/>
  <c r="AS497" i="16"/>
  <c r="BY493" i="16"/>
  <c r="AS493" i="16"/>
  <c r="BY489" i="16"/>
  <c r="AS489" i="16"/>
  <c r="BY485" i="16"/>
  <c r="AS485" i="16"/>
  <c r="BY481" i="16"/>
  <c r="AS481" i="16"/>
  <c r="BY477" i="16"/>
  <c r="AS477" i="16"/>
  <c r="BI415" i="16"/>
  <c r="BI413" i="16"/>
  <c r="BI411" i="16"/>
  <c r="BI409" i="16"/>
  <c r="BI407" i="16"/>
  <c r="BI405" i="16"/>
  <c r="BI403" i="16"/>
  <c r="BI401" i="16"/>
  <c r="BI399" i="16"/>
  <c r="BI397" i="16"/>
  <c r="BI395" i="16"/>
  <c r="BI393" i="16"/>
  <c r="BI391" i="16"/>
  <c r="BI389" i="16"/>
  <c r="BI387" i="16"/>
  <c r="BI385" i="16"/>
  <c r="BI383" i="16"/>
  <c r="BI381" i="16"/>
  <c r="BI379" i="16"/>
  <c r="BI377" i="16"/>
  <c r="BI369" i="16"/>
  <c r="BI367" i="16"/>
  <c r="BI365" i="16"/>
  <c r="BI363" i="16"/>
  <c r="BI361" i="16"/>
  <c r="BI359" i="16"/>
  <c r="BI357" i="16"/>
  <c r="BI355" i="16"/>
  <c r="BI353" i="16"/>
  <c r="BI351" i="16"/>
  <c r="BI349" i="16"/>
  <c r="BI347" i="16"/>
  <c r="BI345" i="16"/>
  <c r="BI343" i="16"/>
  <c r="BI341" i="16"/>
  <c r="BI339" i="16"/>
  <c r="BI337" i="16"/>
  <c r="BI335" i="16"/>
  <c r="BI333" i="16"/>
  <c r="BY329" i="16"/>
  <c r="AS329" i="16"/>
  <c r="BY325" i="16"/>
  <c r="AS325" i="16"/>
  <c r="BY321" i="16"/>
  <c r="AS321" i="16"/>
  <c r="BY317" i="16"/>
  <c r="AS317" i="16"/>
  <c r="AS315" i="16"/>
  <c r="AS311" i="16"/>
  <c r="BI307" i="16"/>
  <c r="BI305" i="16"/>
  <c r="BI303" i="16"/>
  <c r="BI301" i="16"/>
  <c r="BI299" i="16"/>
  <c r="BI297" i="16"/>
  <c r="BI295" i="16"/>
  <c r="BI293" i="16"/>
  <c r="BI291" i="16"/>
  <c r="BI289" i="16"/>
  <c r="BI287" i="16"/>
  <c r="BI285" i="16"/>
  <c r="BI283" i="16"/>
  <c r="BI281" i="16"/>
  <c r="BI279" i="16"/>
  <c r="BI277" i="16"/>
  <c r="BI275" i="16"/>
  <c r="BI273" i="16"/>
  <c r="BI271" i="16"/>
  <c r="BI269" i="16"/>
  <c r="BI267" i="16"/>
  <c r="BY265" i="16"/>
  <c r="AS265" i="16"/>
  <c r="BI263" i="16"/>
  <c r="BY261" i="16"/>
  <c r="AS261" i="16"/>
  <c r="BI259" i="16"/>
  <c r="BY257" i="16"/>
  <c r="AS257" i="16"/>
  <c r="BI255" i="16"/>
  <c r="BI253" i="16"/>
  <c r="BY249" i="16"/>
  <c r="AS249" i="16"/>
  <c r="BI247" i="16"/>
  <c r="BY245" i="16"/>
  <c r="AS245" i="16"/>
  <c r="BI243" i="16"/>
  <c r="BY241" i="16"/>
  <c r="AS241" i="16"/>
  <c r="BY239" i="16"/>
  <c r="AS239" i="16"/>
  <c r="BY237" i="16"/>
  <c r="BI235" i="16"/>
  <c r="BY231" i="16"/>
  <c r="AS231" i="16"/>
  <c r="BI221" i="16"/>
  <c r="BI219" i="16"/>
  <c r="BI215" i="16"/>
  <c r="BI209" i="16"/>
  <c r="AS207" i="16"/>
  <c r="BI203" i="16"/>
  <c r="BI201" i="16"/>
  <c r="BY199" i="16"/>
  <c r="BI195" i="16"/>
  <c r="BY189" i="16"/>
  <c r="AS189" i="16"/>
  <c r="BI187" i="16"/>
  <c r="BI183" i="16"/>
  <c r="BI177" i="16"/>
  <c r="BI169" i="16"/>
  <c r="BI167" i="16"/>
  <c r="BY165" i="16"/>
  <c r="AS165" i="16"/>
  <c r="BI161" i="16"/>
  <c r="BI159" i="16"/>
  <c r="BI157" i="16"/>
  <c r="BY153" i="16"/>
  <c r="AS153" i="16"/>
  <c r="BY149" i="16"/>
  <c r="AS149" i="16"/>
  <c r="AS135" i="16"/>
  <c r="BY127" i="16"/>
  <c r="BY119" i="16"/>
  <c r="AS119" i="16"/>
  <c r="BI113" i="16"/>
  <c r="BI111" i="16"/>
  <c r="BI105" i="16"/>
  <c r="BI103" i="16"/>
  <c r="BI101" i="16"/>
  <c r="BY97" i="16"/>
  <c r="AS97" i="16"/>
  <c r="BI95" i="16"/>
  <c r="BY93" i="16"/>
  <c r="AS93" i="16"/>
  <c r="BI91" i="16"/>
  <c r="BY89" i="16"/>
  <c r="AS89" i="16"/>
  <c r="BY83" i="16"/>
  <c r="AS83" i="16"/>
  <c r="BY77" i="16"/>
  <c r="AS77" i="16"/>
  <c r="BI75" i="16"/>
  <c r="AS73" i="16"/>
  <c r="BI69" i="16"/>
  <c r="BY67" i="16"/>
  <c r="AS67" i="16"/>
  <c r="BI65" i="16"/>
  <c r="BY61" i="16"/>
  <c r="AS61" i="16"/>
  <c r="BY57" i="16"/>
  <c r="AS57" i="16"/>
  <c r="AS53" i="16"/>
  <c r="BY51" i="16"/>
  <c r="AS51" i="16"/>
  <c r="BY43" i="16"/>
  <c r="AS43" i="16"/>
  <c r="BY37" i="16"/>
  <c r="AS37" i="16"/>
  <c r="BY35" i="16"/>
  <c r="BI27" i="16"/>
  <c r="AS13" i="16"/>
  <c r="BY830" i="16"/>
  <c r="AS830" i="16"/>
  <c r="BY826" i="16"/>
  <c r="AS826" i="16"/>
  <c r="BY822" i="16"/>
  <c r="AS822" i="16"/>
  <c r="BY818" i="16"/>
  <c r="AS818" i="16"/>
  <c r="BY814" i="16"/>
  <c r="AS814" i="16"/>
  <c r="BY810" i="16"/>
  <c r="AS810" i="16"/>
  <c r="BY806" i="16"/>
  <c r="AS806" i="16"/>
  <c r="BY802" i="16"/>
  <c r="AS802" i="16"/>
  <c r="BY798" i="16"/>
  <c r="AS798" i="16"/>
  <c r="BY794" i="16"/>
  <c r="AS794" i="16"/>
  <c r="BY790" i="16"/>
  <c r="AS790" i="16"/>
  <c r="BY786" i="16"/>
  <c r="AS786" i="16"/>
  <c r="BY782" i="16"/>
  <c r="AS782" i="16"/>
  <c r="BY778" i="16"/>
  <c r="AS778" i="16"/>
  <c r="BY774" i="16"/>
  <c r="AS774" i="16"/>
  <c r="BY770" i="16"/>
  <c r="AS770" i="16"/>
  <c r="BY766" i="16"/>
  <c r="AS766" i="16"/>
  <c r="BY762" i="16"/>
  <c r="AS762" i="16"/>
  <c r="BY758" i="16"/>
  <c r="AS758" i="16"/>
  <c r="BY754" i="16"/>
  <c r="AS754" i="16"/>
  <c r="BY750" i="16"/>
  <c r="AS750" i="16"/>
  <c r="BY746" i="16"/>
  <c r="AS746" i="16"/>
  <c r="BY742" i="16"/>
  <c r="AS742" i="16"/>
  <c r="BY738" i="16"/>
  <c r="AS738" i="16"/>
  <c r="BY734" i="16"/>
  <c r="AS734" i="16"/>
  <c r="BY730" i="16"/>
  <c r="AS730" i="16"/>
  <c r="BY726" i="16"/>
  <c r="AS726" i="16"/>
  <c r="BY724" i="16"/>
  <c r="AS724" i="16"/>
  <c r="BY722" i="16"/>
  <c r="BY720" i="16"/>
  <c r="AS720" i="16"/>
  <c r="BY718" i="16"/>
  <c r="BY716" i="16"/>
  <c r="AS716" i="16"/>
  <c r="BY714" i="16"/>
  <c r="BY712" i="16"/>
  <c r="AS712" i="16"/>
  <c r="BY710" i="16"/>
  <c r="BY708" i="16"/>
  <c r="AS708" i="16"/>
  <c r="BY706" i="16"/>
  <c r="BY704" i="16"/>
  <c r="AS704" i="16"/>
  <c r="BY702" i="16"/>
  <c r="BY700" i="16"/>
  <c r="AS700" i="16"/>
  <c r="BY696" i="16"/>
  <c r="AS696" i="16"/>
  <c r="BY692" i="16"/>
  <c r="AS692" i="16"/>
  <c r="BY688" i="16"/>
  <c r="AS688" i="16"/>
  <c r="BY684" i="16"/>
  <c r="AS684" i="16"/>
  <c r="BY680" i="16"/>
  <c r="AS680" i="16"/>
  <c r="BY676" i="16"/>
  <c r="AS676" i="16"/>
  <c r="BY672" i="16"/>
  <c r="AS672" i="16"/>
  <c r="BY668" i="16"/>
  <c r="AS668" i="16"/>
  <c r="BY664" i="16"/>
  <c r="AS664" i="16"/>
  <c r="BY660" i="16"/>
  <c r="AS660" i="16"/>
  <c r="BI658" i="16"/>
  <c r="BI656" i="16"/>
  <c r="BI654" i="16"/>
  <c r="BI652" i="16"/>
  <c r="BI650" i="16"/>
  <c r="BI648" i="16"/>
  <c r="BI646" i="16"/>
  <c r="BI644" i="16"/>
  <c r="BI642" i="16"/>
  <c r="BI640" i="16"/>
  <c r="BI638" i="16"/>
  <c r="BI636" i="16"/>
  <c r="BI634" i="16"/>
  <c r="BI632" i="16"/>
  <c r="BI630" i="16"/>
  <c r="BI628" i="16"/>
  <c r="BI626" i="16"/>
  <c r="BI624" i="16"/>
  <c r="BI622" i="16"/>
  <c r="BI620" i="16"/>
  <c r="BI618" i="16"/>
  <c r="BI616" i="16"/>
  <c r="BI614" i="16"/>
  <c r="BY612" i="16"/>
  <c r="AS612" i="16"/>
  <c r="BY608" i="16"/>
  <c r="AS608" i="16"/>
  <c r="BY604" i="16"/>
  <c r="AS604" i="16"/>
  <c r="BY600" i="16"/>
  <c r="AS600" i="16"/>
  <c r="BY596" i="16"/>
  <c r="AS596" i="16"/>
  <c r="BY592" i="16"/>
  <c r="AS592" i="16"/>
  <c r="BY588" i="16"/>
  <c r="AS588" i="16"/>
  <c r="BY584" i="16"/>
  <c r="AS584" i="16"/>
  <c r="BY580" i="16"/>
  <c r="AS580" i="16"/>
  <c r="BY576" i="16"/>
  <c r="AS576" i="16"/>
  <c r="BY572" i="16"/>
  <c r="AS572" i="16"/>
  <c r="BY568" i="16"/>
  <c r="AS568" i="16"/>
  <c r="BY564" i="16"/>
  <c r="AS564" i="16"/>
  <c r="BY560" i="16"/>
  <c r="AS560" i="16"/>
  <c r="BY556" i="16"/>
  <c r="AS556" i="16"/>
  <c r="BY552" i="16"/>
  <c r="AS552" i="16"/>
  <c r="BY548" i="16"/>
  <c r="AS548" i="16"/>
  <c r="BI546" i="16"/>
  <c r="BI540" i="16"/>
  <c r="AS536" i="16"/>
  <c r="BY534" i="16"/>
  <c r="AS534" i="16"/>
  <c r="BI532" i="16"/>
  <c r="BY530" i="16"/>
  <c r="AS530" i="16"/>
  <c r="BI528" i="16"/>
  <c r="BY526" i="16"/>
  <c r="AS526" i="16"/>
  <c r="BI524" i="16"/>
  <c r="BY522" i="16"/>
  <c r="AS522" i="16"/>
  <c r="BI520" i="16"/>
  <c r="BY518" i="16"/>
  <c r="AS518" i="16"/>
  <c r="BI516" i="16"/>
  <c r="BY514" i="16"/>
  <c r="AS514" i="16"/>
  <c r="BI512" i="16"/>
  <c r="BY510" i="16"/>
  <c r="AS510" i="16"/>
  <c r="BI508" i="16"/>
  <c r="BY506" i="16"/>
  <c r="AS506" i="16"/>
  <c r="BI504" i="16"/>
  <c r="BY476" i="16"/>
  <c r="AS476" i="16"/>
  <c r="BY472" i="16"/>
  <c r="AS472" i="16"/>
  <c r="BY468" i="16"/>
  <c r="AS468" i="16"/>
  <c r="BY464" i="16"/>
  <c r="AS464" i="16"/>
  <c r="BI462" i="16"/>
  <c r="BI460" i="16"/>
  <c r="AS460" i="16"/>
  <c r="BI458" i="16"/>
  <c r="AS452" i="16"/>
  <c r="BI450" i="16"/>
  <c r="AS444" i="16"/>
  <c r="BI442" i="16"/>
  <c r="BY440" i="16"/>
  <c r="AS440" i="16"/>
  <c r="BI438" i="16"/>
  <c r="BY436" i="16"/>
  <c r="AS436" i="16"/>
  <c r="BI434" i="16"/>
  <c r="BY432" i="16"/>
  <c r="AS432" i="16"/>
  <c r="BI430" i="16"/>
  <c r="BY428" i="16"/>
  <c r="AS428" i="16"/>
  <c r="BI426" i="16"/>
  <c r="BY424" i="16"/>
  <c r="AS424" i="16"/>
  <c r="BI422" i="16"/>
  <c r="BY420" i="16"/>
  <c r="AS420" i="16"/>
  <c r="BI418" i="16"/>
  <c r="BY416" i="16"/>
  <c r="AS416" i="16"/>
  <c r="BI414" i="16"/>
  <c r="BY412" i="16"/>
  <c r="AS412" i="16"/>
  <c r="BI410" i="16"/>
  <c r="BY408" i="16"/>
  <c r="AS408" i="16"/>
  <c r="BI406" i="16"/>
  <c r="BY404" i="16"/>
  <c r="AS404" i="16"/>
  <c r="BY402" i="16"/>
  <c r="AS402" i="16"/>
  <c r="BY400" i="16"/>
  <c r="AS400" i="16"/>
  <c r="BI398" i="16"/>
  <c r="BY396" i="16"/>
  <c r="AS396" i="16"/>
  <c r="BY394" i="16"/>
  <c r="AS394" i="16"/>
  <c r="BY392" i="16"/>
  <c r="AS392" i="16"/>
  <c r="BI390" i="16"/>
  <c r="BY388" i="16"/>
  <c r="AS388" i="16"/>
  <c r="BY386" i="16"/>
  <c r="AS386" i="16"/>
  <c r="BY384" i="16"/>
  <c r="AS384" i="16"/>
  <c r="BI382" i="16"/>
  <c r="BY380" i="16"/>
  <c r="AS380" i="16"/>
  <c r="AS378" i="16"/>
  <c r="BI370" i="16"/>
  <c r="BY368" i="16"/>
  <c r="AS368" i="16"/>
  <c r="BI366" i="16"/>
  <c r="BY364" i="16"/>
  <c r="AS364" i="16"/>
  <c r="BI362" i="16"/>
  <c r="BY360" i="16"/>
  <c r="AS360" i="16"/>
  <c r="BI358" i="16"/>
  <c r="BY356" i="16"/>
  <c r="AS356" i="16"/>
  <c r="BI354" i="16"/>
  <c r="BY352" i="16"/>
  <c r="AS352" i="16"/>
  <c r="BI350" i="16"/>
  <c r="BY348" i="16"/>
  <c r="AS348" i="16"/>
  <c r="BI346" i="16"/>
  <c r="BY344" i="16"/>
  <c r="AS344" i="16"/>
  <c r="BI342" i="16"/>
  <c r="BY340" i="16"/>
  <c r="AS340" i="16"/>
  <c r="BI338" i="16"/>
  <c r="BY336" i="16"/>
  <c r="AS336" i="16"/>
  <c r="BI334" i="16"/>
  <c r="BY332" i="16"/>
  <c r="BY328" i="16"/>
  <c r="AS328" i="16"/>
  <c r="BY324" i="16"/>
  <c r="AS324" i="16"/>
  <c r="BY320" i="16"/>
  <c r="AS320" i="16"/>
  <c r="BY316" i="16"/>
  <c r="BI314" i="16"/>
  <c r="BI312" i="16"/>
  <c r="BI310" i="16"/>
  <c r="BY308" i="16"/>
  <c r="AS308" i="16"/>
  <c r="BI306" i="16"/>
  <c r="BY304" i="16"/>
  <c r="AS304" i="16"/>
  <c r="BI302" i="16"/>
  <c r="BY300" i="16"/>
  <c r="AS300" i="16"/>
  <c r="BI298" i="16"/>
  <c r="BY296" i="16"/>
  <c r="BI294" i="16"/>
  <c r="BY292" i="16"/>
  <c r="AS292" i="16"/>
  <c r="BY288" i="16"/>
  <c r="BI286" i="16"/>
  <c r="AS284" i="16"/>
  <c r="BY280" i="16"/>
  <c r="BI278" i="16"/>
  <c r="AS276" i="16"/>
  <c r="BY272" i="16"/>
  <c r="BI270" i="16"/>
  <c r="AS268" i="16"/>
  <c r="AS264" i="16"/>
  <c r="AS260" i="16"/>
  <c r="AS256" i="16"/>
  <c r="BI252" i="16"/>
  <c r="BI242" i="16"/>
  <c r="BY238" i="16"/>
  <c r="BI234" i="16"/>
  <c r="AS224" i="16"/>
  <c r="BY176" i="16"/>
  <c r="BI174" i="16"/>
  <c r="AS168" i="16"/>
  <c r="AS160" i="16"/>
  <c r="AS152" i="16"/>
  <c r="BI142" i="16"/>
  <c r="BI134" i="16"/>
  <c r="BY120" i="16"/>
  <c r="BI118" i="16"/>
  <c r="AS112" i="16"/>
  <c r="BY104" i="16"/>
  <c r="BI102" i="16"/>
  <c r="BY92" i="16"/>
  <c r="BY90" i="16"/>
  <c r="BY84" i="16"/>
  <c r="BI82" i="16"/>
  <c r="BI68" i="16"/>
  <c r="BI60" i="16"/>
  <c r="AS52" i="16"/>
  <c r="AS48" i="16"/>
  <c r="BI42" i="16"/>
  <c r="AS36" i="16"/>
  <c r="BY473" i="16"/>
  <c r="BY469" i="16"/>
  <c r="BY465" i="16"/>
  <c r="AS463" i="16"/>
  <c r="BY453" i="16"/>
  <c r="BY445" i="16"/>
  <c r="BI443" i="16"/>
  <c r="BI439" i="16"/>
  <c r="BI435" i="16"/>
  <c r="BI431" i="16"/>
  <c r="BI427" i="16"/>
  <c r="BI421" i="16"/>
  <c r="BI417" i="16"/>
  <c r="AS229" i="16"/>
  <c r="BI223" i="16"/>
  <c r="BY171" i="16"/>
  <c r="BY125" i="16"/>
  <c r="BY123" i="16"/>
  <c r="BY115" i="16"/>
  <c r="BY107" i="16"/>
  <c r="AS79" i="16"/>
  <c r="BY63" i="16"/>
  <c r="BY47" i="16"/>
  <c r="BI39" i="16"/>
  <c r="AS17" i="16"/>
  <c r="AS500" i="16"/>
  <c r="AS496" i="16"/>
  <c r="BY492" i="16"/>
  <c r="BY488" i="16"/>
  <c r="BY484" i="16"/>
  <c r="AS480" i="16"/>
  <c r="AS222" i="16"/>
  <c r="BI212" i="16"/>
  <c r="BI204" i="16"/>
  <c r="BY194" i="16"/>
  <c r="AS190" i="16"/>
  <c r="BY186" i="16"/>
  <c r="BI184" i="16"/>
  <c r="AS180" i="16"/>
  <c r="BI178" i="16"/>
  <c r="AS172" i="16"/>
  <c r="AS164" i="16"/>
  <c r="AS156" i="16"/>
  <c r="BY148" i="16"/>
  <c r="BI138" i="16"/>
  <c r="BI130" i="16"/>
  <c r="BI122" i="16"/>
  <c r="AS116" i="16"/>
  <c r="BY108" i="16"/>
  <c r="BI106" i="16"/>
  <c r="BI88" i="16"/>
  <c r="BY80" i="16"/>
  <c r="BI78" i="16"/>
  <c r="BI70" i="16"/>
  <c r="BI62" i="16"/>
  <c r="BI46" i="16"/>
  <c r="BI26" i="16"/>
  <c r="AS831" i="16"/>
  <c r="AS827" i="16"/>
  <c r="AS823" i="16"/>
  <c r="AS819" i="16"/>
  <c r="AS815" i="16"/>
  <c r="BY811" i="16"/>
  <c r="BY807" i="16"/>
  <c r="AS803" i="16"/>
  <c r="BY799" i="16"/>
  <c r="AS795" i="16"/>
  <c r="BY791" i="16"/>
  <c r="AS787" i="16"/>
  <c r="AS783" i="16"/>
  <c r="AS779" i="16"/>
  <c r="BY775" i="16"/>
  <c r="AS771" i="16"/>
  <c r="BY767" i="16"/>
  <c r="AS763" i="16"/>
  <c r="AS759" i="16"/>
  <c r="AS755" i="16"/>
  <c r="AS751" i="16"/>
  <c r="AS747" i="16"/>
  <c r="AS743" i="16"/>
  <c r="BY739" i="16"/>
  <c r="AS735" i="16"/>
  <c r="AS731" i="16"/>
  <c r="AS727" i="16"/>
  <c r="BY697" i="16"/>
  <c r="BY693" i="16"/>
  <c r="BI691" i="16"/>
  <c r="BY689" i="16"/>
  <c r="BI687" i="16"/>
  <c r="AS685" i="16"/>
  <c r="BY681" i="16"/>
  <c r="BI679" i="16"/>
  <c r="AS677" i="16"/>
  <c r="BY673" i="16"/>
  <c r="BI671" i="16"/>
  <c r="AS669" i="16"/>
  <c r="BY665" i="16"/>
  <c r="BI663" i="16"/>
  <c r="AS661" i="16"/>
  <c r="BY657" i="16"/>
  <c r="BI653" i="16"/>
  <c r="AS649" i="16"/>
  <c r="BY641" i="16"/>
  <c r="BI637" i="16"/>
  <c r="AS633" i="16"/>
  <c r="AS625" i="16"/>
  <c r="BY617" i="16"/>
  <c r="BY613" i="16"/>
  <c r="BI611" i="16"/>
  <c r="AS609" i="16"/>
  <c r="BY605" i="16"/>
  <c r="AS605" i="16"/>
  <c r="BY601" i="16"/>
  <c r="BY597" i="16"/>
  <c r="BI595" i="16"/>
  <c r="AS593" i="16"/>
  <c r="BY589" i="16"/>
  <c r="BI587" i="16"/>
  <c r="AS585" i="16"/>
  <c r="BY581" i="16"/>
  <c r="BI579" i="16"/>
  <c r="BY577" i="16"/>
  <c r="BI575" i="16"/>
  <c r="AS573" i="16"/>
  <c r="BY569" i="16"/>
  <c r="BI567" i="16"/>
  <c r="BI563" i="16"/>
  <c r="BY561" i="16"/>
  <c r="BY557" i="16"/>
  <c r="BI555" i="16"/>
  <c r="AS553" i="16"/>
  <c r="BY549" i="16"/>
  <c r="AS549" i="16"/>
  <c r="BY539" i="16"/>
  <c r="BI533" i="16"/>
  <c r="BI529" i="16"/>
  <c r="BI525" i="16"/>
  <c r="BI521" i="16"/>
  <c r="BI517" i="16"/>
  <c r="BI513" i="16"/>
  <c r="BI509" i="16"/>
  <c r="BI505" i="16"/>
  <c r="BI503" i="16"/>
  <c r="BI499" i="16"/>
  <c r="BI495" i="16"/>
  <c r="BI491" i="16"/>
  <c r="BI487" i="16"/>
  <c r="BI483" i="16"/>
  <c r="BI479" i="16"/>
  <c r="BY415" i="16"/>
  <c r="BY411" i="16"/>
  <c r="AS407" i="16"/>
  <c r="AS403" i="16"/>
  <c r="BY399" i="16"/>
  <c r="BY395" i="16"/>
  <c r="AS391" i="16"/>
  <c r="BY387" i="16"/>
  <c r="BY383" i="16"/>
  <c r="AS379" i="16"/>
  <c r="AS375" i="16"/>
  <c r="BY371" i="16"/>
  <c r="BY367" i="16"/>
  <c r="BY363" i="16"/>
  <c r="BY359" i="16"/>
  <c r="BY355" i="16"/>
  <c r="BY351" i="16"/>
  <c r="AS347" i="16"/>
  <c r="BY343" i="16"/>
  <c r="BY339" i="16"/>
  <c r="BY335" i="16"/>
  <c r="AS333" i="16"/>
  <c r="BI325" i="16"/>
  <c r="BI321" i="16"/>
  <c r="BI317" i="16"/>
  <c r="BY307" i="16"/>
  <c r="BY303" i="16"/>
  <c r="AS299" i="16"/>
  <c r="AS295" i="16"/>
  <c r="AS291" i="16"/>
  <c r="AS287" i="16"/>
  <c r="BY283" i="16"/>
  <c r="AS279" i="16"/>
  <c r="AS275" i="16"/>
  <c r="BY271" i="16"/>
  <c r="BY269" i="16"/>
  <c r="AS267" i="16"/>
  <c r="BY263" i="16"/>
  <c r="AS263" i="16"/>
  <c r="BY259" i="16"/>
  <c r="BI257" i="16"/>
  <c r="AS255" i="16"/>
  <c r="BI249" i="16"/>
  <c r="AS247" i="16"/>
  <c r="BY243" i="16"/>
  <c r="BI241" i="16"/>
  <c r="BY235" i="16"/>
  <c r="AS233" i="16"/>
  <c r="BI217" i="16"/>
  <c r="BY209" i="16"/>
  <c r="BI205" i="16"/>
  <c r="BI199" i="16"/>
  <c r="AS193" i="16"/>
  <c r="BI189" i="16"/>
  <c r="BI181" i="16"/>
  <c r="BI173" i="16"/>
  <c r="BY167" i="16"/>
  <c r="BY161" i="16"/>
  <c r="BY157" i="16"/>
  <c r="BI153" i="16"/>
  <c r="BI149" i="16"/>
  <c r="BI119" i="16"/>
  <c r="BI117" i="16"/>
  <c r="AS111" i="16"/>
  <c r="AS103" i="16"/>
  <c r="AS101" i="16"/>
  <c r="AS95" i="16"/>
  <c r="AS91" i="16"/>
  <c r="BY85" i="16"/>
  <c r="BY81" i="16"/>
  <c r="BY75" i="16"/>
  <c r="BY69" i="16"/>
  <c r="AS65" i="16"/>
  <c r="BY59" i="16"/>
  <c r="BI57" i="16"/>
  <c r="BY49" i="16"/>
  <c r="BY41" i="16"/>
  <c r="BI37" i="16"/>
  <c r="R12" i="16"/>
  <c r="R834" i="16" s="1"/>
  <c r="R1127" i="16" s="1"/>
  <c r="O12" i="16"/>
  <c r="AV12" i="16"/>
  <c r="AV834" i="16" s="1"/>
  <c r="AV1127" i="16" s="1"/>
  <c r="BL12" i="16"/>
  <c r="BL834" i="16" s="1"/>
  <c r="BL1127" i="16" s="1"/>
  <c r="AS12" i="16"/>
  <c r="CB12" i="16"/>
  <c r="CB834" i="16" s="1"/>
  <c r="CB1127" i="16" s="1"/>
  <c r="BI12" i="16"/>
  <c r="DQ12" i="16"/>
  <c r="BY12" i="16"/>
  <c r="DN12" i="16"/>
  <c r="P835" i="16"/>
  <c r="P1058" i="16"/>
  <c r="T1058" i="16" s="1"/>
  <c r="BJ1058" i="16"/>
  <c r="BN1058" i="16" s="1"/>
  <c r="AT1058" i="16"/>
  <c r="BZ1058" i="16"/>
  <c r="CD1058" i="16" s="1"/>
  <c r="P19" i="16"/>
  <c r="P21" i="16"/>
  <c r="P35" i="16"/>
  <c r="P37" i="16"/>
  <c r="P26" i="16"/>
  <c r="P28" i="16"/>
  <c r="P42" i="16"/>
  <c r="P44" i="16"/>
  <c r="P49" i="16"/>
  <c r="P54" i="16"/>
  <c r="P55" i="16"/>
  <c r="P56" i="16"/>
  <c r="P57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AT45" i="16"/>
  <c r="P45" i="16"/>
  <c r="P13" i="16"/>
  <c r="BZ835" i="16"/>
  <c r="P839" i="16"/>
  <c r="T839" i="16" s="1"/>
  <c r="P843" i="16"/>
  <c r="T843" i="16" s="1"/>
  <c r="P847" i="16"/>
  <c r="T847" i="16" s="1"/>
  <c r="P851" i="16"/>
  <c r="T851" i="16" s="1"/>
  <c r="P855" i="16"/>
  <c r="T855" i="16" s="1"/>
  <c r="P859" i="16"/>
  <c r="T859" i="16" s="1"/>
  <c r="P863" i="16"/>
  <c r="T863" i="16" s="1"/>
  <c r="P867" i="16"/>
  <c r="T867" i="16" s="1"/>
  <c r="P871" i="16"/>
  <c r="T871" i="16" s="1"/>
  <c r="P875" i="16"/>
  <c r="T875" i="16" s="1"/>
  <c r="P879" i="16"/>
  <c r="T879" i="16" s="1"/>
  <c r="P883" i="16"/>
  <c r="T883" i="16" s="1"/>
  <c r="P887" i="16"/>
  <c r="T887" i="16" s="1"/>
  <c r="P891" i="16"/>
  <c r="T891" i="16" s="1"/>
  <c r="P895" i="16"/>
  <c r="T895" i="16" s="1"/>
  <c r="P899" i="16"/>
  <c r="T899" i="16" s="1"/>
  <c r="P903" i="16"/>
  <c r="T903" i="16" s="1"/>
  <c r="P907" i="16"/>
  <c r="T907" i="16" s="1"/>
  <c r="P911" i="16"/>
  <c r="T911" i="16" s="1"/>
  <c r="P915" i="16"/>
  <c r="T915" i="16" s="1"/>
  <c r="P919" i="16"/>
  <c r="T919" i="16" s="1"/>
  <c r="P923" i="16"/>
  <c r="T923" i="16" s="1"/>
  <c r="P927" i="16"/>
  <c r="T927" i="16" s="1"/>
  <c r="P931" i="16"/>
  <c r="T931" i="16" s="1"/>
  <c r="P935" i="16"/>
  <c r="T935" i="16" s="1"/>
  <c r="P939" i="16"/>
  <c r="T939" i="16" s="1"/>
  <c r="P943" i="16"/>
  <c r="T943" i="16" s="1"/>
  <c r="P947" i="16"/>
  <c r="T947" i="16" s="1"/>
  <c r="P951" i="16"/>
  <c r="T951" i="16" s="1"/>
  <c r="P955" i="16"/>
  <c r="T955" i="16" s="1"/>
  <c r="P959" i="16"/>
  <c r="T959" i="16" s="1"/>
  <c r="P963" i="16"/>
  <c r="T963" i="16" s="1"/>
  <c r="P967" i="16"/>
  <c r="T967" i="16" s="1"/>
  <c r="P971" i="16"/>
  <c r="T971" i="16" s="1"/>
  <c r="P975" i="16"/>
  <c r="T975" i="16" s="1"/>
  <c r="P979" i="16"/>
  <c r="T979" i="16" s="1"/>
  <c r="P983" i="16"/>
  <c r="T983" i="16" s="1"/>
  <c r="P987" i="16"/>
  <c r="T987" i="16" s="1"/>
  <c r="P991" i="16"/>
  <c r="T991" i="16" s="1"/>
  <c r="P995" i="16"/>
  <c r="T995" i="16" s="1"/>
  <c r="P999" i="16"/>
  <c r="T999" i="16" s="1"/>
  <c r="P1003" i="16"/>
  <c r="T1003" i="16" s="1"/>
  <c r="P1007" i="16"/>
  <c r="T1007" i="16" s="1"/>
  <c r="P1011" i="16"/>
  <c r="T1011" i="16" s="1"/>
  <c r="P1015" i="16"/>
  <c r="T1015" i="16" s="1"/>
  <c r="P1019" i="16"/>
  <c r="T1019" i="16" s="1"/>
  <c r="P1023" i="16"/>
  <c r="T1023" i="16" s="1"/>
  <c r="P1027" i="16"/>
  <c r="T1027" i="16" s="1"/>
  <c r="P1031" i="16"/>
  <c r="T1031" i="16" s="1"/>
  <c r="P1035" i="16"/>
  <c r="T1035" i="16" s="1"/>
  <c r="P1039" i="16"/>
  <c r="T1039" i="16" s="1"/>
  <c r="P1043" i="16"/>
  <c r="T1043" i="16" s="1"/>
  <c r="P1047" i="16"/>
  <c r="T1047" i="16" s="1"/>
  <c r="P1051" i="16"/>
  <c r="T1051" i="16" s="1"/>
  <c r="P1055" i="16"/>
  <c r="T1055" i="16" s="1"/>
  <c r="P1059" i="16"/>
  <c r="T1059" i="16" s="1"/>
  <c r="P1063" i="16"/>
  <c r="T1063" i="16" s="1"/>
  <c r="P1067" i="16"/>
  <c r="T1067" i="16" s="1"/>
  <c r="P1071" i="16"/>
  <c r="T1071" i="16" s="1"/>
  <c r="P1075" i="16"/>
  <c r="T1075" i="16" s="1"/>
  <c r="P1079" i="16"/>
  <c r="T1079" i="16" s="1"/>
  <c r="P1083" i="16"/>
  <c r="T1083" i="16" s="1"/>
  <c r="P1087" i="16"/>
  <c r="T1087" i="16" s="1"/>
  <c r="P1091" i="16"/>
  <c r="T1091" i="16" s="1"/>
  <c r="P1095" i="16"/>
  <c r="T1095" i="16" s="1"/>
  <c r="P1099" i="16"/>
  <c r="T1099" i="16" s="1"/>
  <c r="P1103" i="16"/>
  <c r="T1103" i="16" s="1"/>
  <c r="P1107" i="16"/>
  <c r="T1107" i="16" s="1"/>
  <c r="P1111" i="16"/>
  <c r="T1111" i="16" s="1"/>
  <c r="P1115" i="16"/>
  <c r="T1115" i="16" s="1"/>
  <c r="P1119" i="16"/>
  <c r="T1119" i="16" s="1"/>
  <c r="P1123" i="16"/>
  <c r="T1123" i="16" s="1"/>
  <c r="P1068" i="16"/>
  <c r="T1068" i="16" s="1"/>
  <c r="P1072" i="16"/>
  <c r="T1072" i="16" s="1"/>
  <c r="P1076" i="16"/>
  <c r="T1076" i="16" s="1"/>
  <c r="P1084" i="16"/>
  <c r="T1084" i="16" s="1"/>
  <c r="P1090" i="16"/>
  <c r="T1090" i="16" s="1"/>
  <c r="P1102" i="16"/>
  <c r="T1102" i="16" s="1"/>
  <c r="P1110" i="16"/>
  <c r="T1110" i="16" s="1"/>
  <c r="P836" i="16"/>
  <c r="T836" i="16" s="1"/>
  <c r="P838" i="16"/>
  <c r="T838" i="16" s="1"/>
  <c r="P842" i="16"/>
  <c r="T842" i="16" s="1"/>
  <c r="P846" i="16"/>
  <c r="T846" i="16" s="1"/>
  <c r="P850" i="16"/>
  <c r="T850" i="16" s="1"/>
  <c r="P854" i="16"/>
  <c r="T854" i="16" s="1"/>
  <c r="P858" i="16"/>
  <c r="T858" i="16" s="1"/>
  <c r="P862" i="16"/>
  <c r="T862" i="16" s="1"/>
  <c r="P866" i="16"/>
  <c r="T866" i="16" s="1"/>
  <c r="P870" i="16"/>
  <c r="T870" i="16" s="1"/>
  <c r="P874" i="16"/>
  <c r="T874" i="16" s="1"/>
  <c r="P878" i="16"/>
  <c r="T878" i="16" s="1"/>
  <c r="P882" i="16"/>
  <c r="T882" i="16" s="1"/>
  <c r="P886" i="16"/>
  <c r="T886" i="16" s="1"/>
  <c r="P890" i="16"/>
  <c r="T890" i="16" s="1"/>
  <c r="P894" i="16"/>
  <c r="T894" i="16" s="1"/>
  <c r="P898" i="16"/>
  <c r="T898" i="16" s="1"/>
  <c r="P902" i="16"/>
  <c r="T902" i="16" s="1"/>
  <c r="P906" i="16"/>
  <c r="T906" i="16" s="1"/>
  <c r="P910" i="16"/>
  <c r="T910" i="16" s="1"/>
  <c r="P914" i="16"/>
  <c r="T914" i="16" s="1"/>
  <c r="P918" i="16"/>
  <c r="T918" i="16" s="1"/>
  <c r="P922" i="16"/>
  <c r="T922" i="16" s="1"/>
  <c r="P926" i="16"/>
  <c r="T926" i="16" s="1"/>
  <c r="P930" i="16"/>
  <c r="T930" i="16" s="1"/>
  <c r="P934" i="16"/>
  <c r="T934" i="16" s="1"/>
  <c r="P938" i="16"/>
  <c r="T938" i="16" s="1"/>
  <c r="P942" i="16"/>
  <c r="T942" i="16" s="1"/>
  <c r="P946" i="16"/>
  <c r="T946" i="16" s="1"/>
  <c r="P950" i="16"/>
  <c r="T950" i="16" s="1"/>
  <c r="P954" i="16"/>
  <c r="T954" i="16" s="1"/>
  <c r="P958" i="16"/>
  <c r="T958" i="16" s="1"/>
  <c r="P962" i="16"/>
  <c r="T962" i="16" s="1"/>
  <c r="P966" i="16"/>
  <c r="T966" i="16" s="1"/>
  <c r="P970" i="16"/>
  <c r="T970" i="16" s="1"/>
  <c r="P974" i="16"/>
  <c r="T974" i="16" s="1"/>
  <c r="P978" i="16"/>
  <c r="T978" i="16" s="1"/>
  <c r="P982" i="16"/>
  <c r="T982" i="16" s="1"/>
  <c r="P986" i="16"/>
  <c r="T986" i="16" s="1"/>
  <c r="P990" i="16"/>
  <c r="T990" i="16" s="1"/>
  <c r="P994" i="16"/>
  <c r="T994" i="16" s="1"/>
  <c r="P998" i="16"/>
  <c r="T998" i="16" s="1"/>
  <c r="P1002" i="16"/>
  <c r="T1002" i="16" s="1"/>
  <c r="P1006" i="16"/>
  <c r="T1006" i="16" s="1"/>
  <c r="P1010" i="16"/>
  <c r="T1010" i="16" s="1"/>
  <c r="P1014" i="16"/>
  <c r="T1014" i="16" s="1"/>
  <c r="P1018" i="16"/>
  <c r="T1018" i="16" s="1"/>
  <c r="P1022" i="16"/>
  <c r="T1022" i="16" s="1"/>
  <c r="P1026" i="16"/>
  <c r="T1026" i="16" s="1"/>
  <c r="P1030" i="16"/>
  <c r="T1030" i="16" s="1"/>
  <c r="P1034" i="16"/>
  <c r="T1034" i="16" s="1"/>
  <c r="P1038" i="16"/>
  <c r="T1038" i="16" s="1"/>
  <c r="P1042" i="16"/>
  <c r="T1042" i="16" s="1"/>
  <c r="P1046" i="16"/>
  <c r="T1046" i="16" s="1"/>
  <c r="P1050" i="16"/>
  <c r="T1050" i="16" s="1"/>
  <c r="P1054" i="16"/>
  <c r="T1054" i="16" s="1"/>
  <c r="P1060" i="16"/>
  <c r="T1060" i="16" s="1"/>
  <c r="P1064" i="16"/>
  <c r="T1064" i="16" s="1"/>
  <c r="P1080" i="16"/>
  <c r="T1080" i="16" s="1"/>
  <c r="P1086" i="16"/>
  <c r="T1086" i="16" s="1"/>
  <c r="P1096" i="16"/>
  <c r="T1096" i="16" s="1"/>
  <c r="P1100" i="16"/>
  <c r="T1100" i="16" s="1"/>
  <c r="P1108" i="16"/>
  <c r="T1108" i="16" s="1"/>
  <c r="P1114" i="16"/>
  <c r="T1114" i="16" s="1"/>
  <c r="P1120" i="16"/>
  <c r="T1120" i="16" s="1"/>
  <c r="P1124" i="16"/>
  <c r="T1124" i="16" s="1"/>
  <c r="BJ840" i="16"/>
  <c r="BN840" i="16" s="1"/>
  <c r="CF840" i="16" s="1"/>
  <c r="BZ844" i="16"/>
  <c r="CD844" i="16" s="1"/>
  <c r="CG844" i="16" s="1"/>
  <c r="BZ848" i="16"/>
  <c r="CD848" i="16" s="1"/>
  <c r="CG848" i="16" s="1"/>
  <c r="BZ852" i="16"/>
  <c r="CD852" i="16" s="1"/>
  <c r="CG852" i="16" s="1"/>
  <c r="BZ856" i="16"/>
  <c r="CD856" i="16" s="1"/>
  <c r="CG856" i="16" s="1"/>
  <c r="BJ870" i="16"/>
  <c r="BN870" i="16" s="1"/>
  <c r="CF870" i="16" s="1"/>
  <c r="BJ874" i="16"/>
  <c r="BN874" i="16" s="1"/>
  <c r="CF874" i="16" s="1"/>
  <c r="BJ878" i="16"/>
  <c r="BN878" i="16" s="1"/>
  <c r="CF878" i="16" s="1"/>
  <c r="BJ898" i="16"/>
  <c r="BN898" i="16" s="1"/>
  <c r="CF898" i="16" s="1"/>
  <c r="BJ902" i="16"/>
  <c r="BN902" i="16" s="1"/>
  <c r="CF902" i="16" s="1"/>
  <c r="AT927" i="16"/>
  <c r="BZ931" i="16"/>
  <c r="CD931" i="16" s="1"/>
  <c r="CG931" i="16" s="1"/>
  <c r="AT933" i="16"/>
  <c r="AT935" i="16"/>
  <c r="AT937" i="16"/>
  <c r="AT939" i="16"/>
  <c r="AT941" i="16"/>
  <c r="AT943" i="16"/>
  <c r="BJ945" i="16"/>
  <c r="BN945" i="16" s="1"/>
  <c r="CF945" i="16" s="1"/>
  <c r="AT949" i="16"/>
  <c r="AT956" i="16"/>
  <c r="BJ1046" i="16"/>
  <c r="BN1046" i="16" s="1"/>
  <c r="CF1046" i="16" s="1"/>
  <c r="BJ1050" i="16"/>
  <c r="BN1050" i="16" s="1"/>
  <c r="CF1050" i="16" s="1"/>
  <c r="BJ1054" i="16"/>
  <c r="BN1054" i="16" s="1"/>
  <c r="CF1054" i="16" s="1"/>
  <c r="AT1064" i="16"/>
  <c r="BJ1069" i="16"/>
  <c r="BN1069" i="16" s="1"/>
  <c r="CF1069" i="16" s="1"/>
  <c r="BJ1073" i="16"/>
  <c r="BN1073" i="16" s="1"/>
  <c r="CF1073" i="16" s="1"/>
  <c r="BJ1077" i="16"/>
  <c r="BN1077" i="16" s="1"/>
  <c r="CF1077" i="16" s="1"/>
  <c r="BJ1081" i="16"/>
  <c r="BN1081" i="16" s="1"/>
  <c r="CF1081" i="16" s="1"/>
  <c r="BJ1085" i="16"/>
  <c r="BN1085" i="16" s="1"/>
  <c r="CF1085" i="16" s="1"/>
  <c r="BJ1089" i="16"/>
  <c r="BN1089" i="16" s="1"/>
  <c r="CF1089" i="16" s="1"/>
  <c r="BJ1093" i="16"/>
  <c r="BN1093" i="16" s="1"/>
  <c r="CF1093" i="16" s="1"/>
  <c r="BZ1120" i="16"/>
  <c r="CD1120" i="16" s="1"/>
  <c r="CG1120" i="16" s="1"/>
  <c r="BZ1122" i="16"/>
  <c r="CD1122" i="16" s="1"/>
  <c r="CG1122" i="16" s="1"/>
  <c r="BZ1124" i="16"/>
  <c r="CD1124" i="16" s="1"/>
  <c r="CG1124" i="16" s="1"/>
  <c r="BZ837" i="16"/>
  <c r="CD837" i="16" s="1"/>
  <c r="CG837" i="16" s="1"/>
  <c r="AT839" i="16"/>
  <c r="BZ841" i="16"/>
  <c r="CD841" i="16" s="1"/>
  <c r="CG841" i="16" s="1"/>
  <c r="BZ843" i="16"/>
  <c r="CD843" i="16" s="1"/>
  <c r="CG843" i="16" s="1"/>
  <c r="BZ845" i="16"/>
  <c r="CD845" i="16" s="1"/>
  <c r="CG845" i="16" s="1"/>
  <c r="BZ847" i="16"/>
  <c r="CD847" i="16" s="1"/>
  <c r="CG847" i="16" s="1"/>
  <c r="BZ849" i="16"/>
  <c r="CD849" i="16" s="1"/>
  <c r="CG849" i="16" s="1"/>
  <c r="BJ851" i="16"/>
  <c r="BN851" i="16" s="1"/>
  <c r="CF851" i="16" s="1"/>
  <c r="BZ853" i="16"/>
  <c r="CD853" i="16" s="1"/>
  <c r="CG853" i="16" s="1"/>
  <c r="BZ855" i="16"/>
  <c r="CD855" i="16" s="1"/>
  <c r="CG855" i="16" s="1"/>
  <c r="BZ857" i="16"/>
  <c r="CD857" i="16" s="1"/>
  <c r="CG857" i="16" s="1"/>
  <c r="BZ869" i="16"/>
  <c r="CD869" i="16" s="1"/>
  <c r="CG869" i="16" s="1"/>
  <c r="BZ871" i="16"/>
  <c r="CD871" i="16" s="1"/>
  <c r="CG871" i="16" s="1"/>
  <c r="BJ873" i="16"/>
  <c r="BN873" i="16" s="1"/>
  <c r="CF873" i="16" s="1"/>
  <c r="BJ877" i="16"/>
  <c r="BN877" i="16" s="1"/>
  <c r="CF877" i="16" s="1"/>
  <c r="BJ881" i="16"/>
  <c r="BN881" i="16" s="1"/>
  <c r="CF881" i="16" s="1"/>
  <c r="BJ885" i="16"/>
  <c r="BN885" i="16" s="1"/>
  <c r="CF885" i="16" s="1"/>
  <c r="BJ889" i="16"/>
  <c r="BN889" i="16" s="1"/>
  <c r="CF889" i="16" s="1"/>
  <c r="BJ893" i="16"/>
  <c r="BN893" i="16" s="1"/>
  <c r="CF893" i="16" s="1"/>
  <c r="BJ904" i="16"/>
  <c r="BN904" i="16" s="1"/>
  <c r="CF904" i="16" s="1"/>
  <c r="BJ908" i="16"/>
  <c r="BN908" i="16" s="1"/>
  <c r="CF908" i="16" s="1"/>
  <c r="BJ912" i="16"/>
  <c r="BN912" i="16" s="1"/>
  <c r="CF912" i="16" s="1"/>
  <c r="BJ916" i="16"/>
  <c r="BN916" i="16" s="1"/>
  <c r="CF916" i="16" s="1"/>
  <c r="BJ920" i="16"/>
  <c r="BN920" i="16" s="1"/>
  <c r="CF920" i="16" s="1"/>
  <c r="BJ924" i="16"/>
  <c r="BN924" i="16" s="1"/>
  <c r="CF924" i="16" s="1"/>
  <c r="BJ930" i="16"/>
  <c r="BN930" i="16" s="1"/>
  <c r="CF930" i="16" s="1"/>
  <c r="BJ938" i="16"/>
  <c r="BN938" i="16" s="1"/>
  <c r="CF938" i="16" s="1"/>
  <c r="BJ944" i="16"/>
  <c r="BN944" i="16" s="1"/>
  <c r="CF944" i="16" s="1"/>
  <c r="BJ957" i="16"/>
  <c r="BN957" i="16" s="1"/>
  <c r="CF957" i="16" s="1"/>
  <c r="BJ961" i="16"/>
  <c r="BN961" i="16" s="1"/>
  <c r="CF961" i="16" s="1"/>
  <c r="BJ965" i="16"/>
  <c r="BN965" i="16" s="1"/>
  <c r="CF965" i="16" s="1"/>
  <c r="BJ969" i="16"/>
  <c r="BN969" i="16" s="1"/>
  <c r="CF969" i="16" s="1"/>
  <c r="BJ973" i="16"/>
  <c r="BN973" i="16" s="1"/>
  <c r="CF973" i="16" s="1"/>
  <c r="BJ977" i="16"/>
  <c r="BN977" i="16" s="1"/>
  <c r="CF977" i="16" s="1"/>
  <c r="BJ981" i="16"/>
  <c r="BN981" i="16" s="1"/>
  <c r="CF981" i="16" s="1"/>
  <c r="BJ985" i="16"/>
  <c r="BN985" i="16" s="1"/>
  <c r="CF985" i="16" s="1"/>
  <c r="BJ991" i="16"/>
  <c r="BN991" i="16" s="1"/>
  <c r="CF991" i="16" s="1"/>
  <c r="BJ995" i="16"/>
  <c r="BN995" i="16" s="1"/>
  <c r="CF995" i="16" s="1"/>
  <c r="BJ999" i="16"/>
  <c r="BN999" i="16" s="1"/>
  <c r="CF999" i="16" s="1"/>
  <c r="BJ1003" i="16"/>
  <c r="BN1003" i="16" s="1"/>
  <c r="CF1003" i="16" s="1"/>
  <c r="BJ1007" i="16"/>
  <c r="BN1007" i="16" s="1"/>
  <c r="CF1007" i="16" s="1"/>
  <c r="BJ1011" i="16"/>
  <c r="BN1011" i="16" s="1"/>
  <c r="CF1011" i="16" s="1"/>
  <c r="BJ1015" i="16"/>
  <c r="BN1015" i="16" s="1"/>
  <c r="CF1015" i="16" s="1"/>
  <c r="BJ1019" i="16"/>
  <c r="BN1019" i="16" s="1"/>
  <c r="CF1019" i="16" s="1"/>
  <c r="BJ1023" i="16"/>
  <c r="BN1023" i="16" s="1"/>
  <c r="CF1023" i="16" s="1"/>
  <c r="BJ1027" i="16"/>
  <c r="BN1027" i="16" s="1"/>
  <c r="CF1027" i="16" s="1"/>
  <c r="BJ1031" i="16"/>
  <c r="BN1031" i="16" s="1"/>
  <c r="CF1031" i="16" s="1"/>
  <c r="BJ1035" i="16"/>
  <c r="BN1035" i="16" s="1"/>
  <c r="CF1035" i="16" s="1"/>
  <c r="BJ1039" i="16"/>
  <c r="BN1039" i="16" s="1"/>
  <c r="CF1039" i="16" s="1"/>
  <c r="BJ1043" i="16"/>
  <c r="BN1043" i="16" s="1"/>
  <c r="CF1043" i="16" s="1"/>
  <c r="BJ1047" i="16"/>
  <c r="BN1047" i="16" s="1"/>
  <c r="CF1047" i="16" s="1"/>
  <c r="BJ1051" i="16"/>
  <c r="BN1051" i="16" s="1"/>
  <c r="CF1051" i="16" s="1"/>
  <c r="BJ1055" i="16"/>
  <c r="BN1055" i="16" s="1"/>
  <c r="CF1055" i="16" s="1"/>
  <c r="BJ1059" i="16"/>
  <c r="BN1059" i="16" s="1"/>
  <c r="CF1059" i="16" s="1"/>
  <c r="BJ1063" i="16"/>
  <c r="BN1063" i="16" s="1"/>
  <c r="CF1063" i="16" s="1"/>
  <c r="AT1104" i="16"/>
  <c r="AT1106" i="16"/>
  <c r="AT1108" i="16"/>
  <c r="AT1110" i="16"/>
  <c r="AT1112" i="16"/>
  <c r="AT1114" i="16"/>
  <c r="AT1116" i="16"/>
  <c r="AT1118" i="16"/>
  <c r="AT838" i="16"/>
  <c r="AT840" i="16"/>
  <c r="AT842" i="16"/>
  <c r="AT844" i="16"/>
  <c r="AT846" i="16"/>
  <c r="AT848" i="16"/>
  <c r="AT850" i="16"/>
  <c r="AT852" i="16"/>
  <c r="AT854" i="16"/>
  <c r="AT856" i="16"/>
  <c r="AT858" i="16"/>
  <c r="AT860" i="16"/>
  <c r="AT862" i="16"/>
  <c r="AT864" i="16"/>
  <c r="AT866" i="16"/>
  <c r="AT868" i="16"/>
  <c r="AT870" i="16"/>
  <c r="AT872" i="16"/>
  <c r="AT874" i="16"/>
  <c r="AT876" i="16"/>
  <c r="AT878" i="16"/>
  <c r="AT880" i="16"/>
  <c r="AT882" i="16"/>
  <c r="AT884" i="16"/>
  <c r="AT886" i="16"/>
  <c r="AT888" i="16"/>
  <c r="AT890" i="16"/>
  <c r="AT892" i="16"/>
  <c r="AT894" i="16"/>
  <c r="AT896" i="16"/>
  <c r="AT898" i="16"/>
  <c r="AT903" i="16"/>
  <c r="AT905" i="16"/>
  <c r="AT907" i="16"/>
  <c r="AT909" i="16"/>
  <c r="AT911" i="16"/>
  <c r="AT913" i="16"/>
  <c r="AT915" i="16"/>
  <c r="AT917" i="16"/>
  <c r="AT919" i="16"/>
  <c r="AT921" i="16"/>
  <c r="AT923" i="16"/>
  <c r="AT925" i="16"/>
  <c r="BZ933" i="16"/>
  <c r="CD933" i="16" s="1"/>
  <c r="CG933" i="16" s="1"/>
  <c r="BJ943" i="16"/>
  <c r="BN943" i="16" s="1"/>
  <c r="CF943" i="16" s="1"/>
  <c r="BJ949" i="16"/>
  <c r="BN949" i="16" s="1"/>
  <c r="CF949" i="16" s="1"/>
  <c r="BJ953" i="16"/>
  <c r="BN953" i="16" s="1"/>
  <c r="CF953" i="16" s="1"/>
  <c r="BZ958" i="16"/>
  <c r="CD958" i="16" s="1"/>
  <c r="CG958" i="16" s="1"/>
  <c r="BZ960" i="16"/>
  <c r="CD960" i="16" s="1"/>
  <c r="CG960" i="16" s="1"/>
  <c r="BZ962" i="16"/>
  <c r="CD962" i="16" s="1"/>
  <c r="CG962" i="16" s="1"/>
  <c r="BZ964" i="16"/>
  <c r="CD964" i="16" s="1"/>
  <c r="CG964" i="16" s="1"/>
  <c r="BZ966" i="16"/>
  <c r="CD966" i="16" s="1"/>
  <c r="CG966" i="16" s="1"/>
  <c r="BZ968" i="16"/>
  <c r="CD968" i="16" s="1"/>
  <c r="CG968" i="16" s="1"/>
  <c r="BZ970" i="16"/>
  <c r="CD970" i="16" s="1"/>
  <c r="CG970" i="16" s="1"/>
  <c r="BZ972" i="16"/>
  <c r="CD972" i="16" s="1"/>
  <c r="CG972" i="16" s="1"/>
  <c r="BZ974" i="16"/>
  <c r="CD974" i="16" s="1"/>
  <c r="CG974" i="16" s="1"/>
  <c r="BZ976" i="16"/>
  <c r="CD976" i="16" s="1"/>
  <c r="CG976" i="16" s="1"/>
  <c r="BZ978" i="16"/>
  <c r="CD978" i="16" s="1"/>
  <c r="CG978" i="16" s="1"/>
  <c r="BZ980" i="16"/>
  <c r="CD980" i="16" s="1"/>
  <c r="CG980" i="16" s="1"/>
  <c r="BZ982" i="16"/>
  <c r="CD982" i="16" s="1"/>
  <c r="CG982" i="16" s="1"/>
  <c r="BZ984" i="16"/>
  <c r="CD984" i="16" s="1"/>
  <c r="CG984" i="16" s="1"/>
  <c r="BZ986" i="16"/>
  <c r="CD986" i="16" s="1"/>
  <c r="CG986" i="16" s="1"/>
  <c r="BZ988" i="16"/>
  <c r="CD988" i="16" s="1"/>
  <c r="CG988" i="16" s="1"/>
  <c r="BZ990" i="16"/>
  <c r="CD990" i="16" s="1"/>
  <c r="CG990" i="16" s="1"/>
  <c r="BZ992" i="16"/>
  <c r="CD992" i="16" s="1"/>
  <c r="CG992" i="16" s="1"/>
  <c r="BZ994" i="16"/>
  <c r="CD994" i="16" s="1"/>
  <c r="CG994" i="16" s="1"/>
  <c r="BZ996" i="16"/>
  <c r="CD996" i="16" s="1"/>
  <c r="CG996" i="16" s="1"/>
  <c r="BZ998" i="16"/>
  <c r="CD998" i="16" s="1"/>
  <c r="CG998" i="16" s="1"/>
  <c r="BZ1000" i="16"/>
  <c r="CD1000" i="16" s="1"/>
  <c r="CG1000" i="16" s="1"/>
  <c r="BZ1002" i="16"/>
  <c r="CD1002" i="16" s="1"/>
  <c r="CG1002" i="16" s="1"/>
  <c r="BZ1004" i="16"/>
  <c r="CD1004" i="16" s="1"/>
  <c r="CG1004" i="16" s="1"/>
  <c r="BZ1006" i="16"/>
  <c r="CD1006" i="16" s="1"/>
  <c r="CG1006" i="16" s="1"/>
  <c r="BZ1008" i="16"/>
  <c r="CD1008" i="16" s="1"/>
  <c r="CG1008" i="16" s="1"/>
  <c r="BZ1010" i="16"/>
  <c r="CD1010" i="16" s="1"/>
  <c r="CG1010" i="16" s="1"/>
  <c r="BZ1012" i="16"/>
  <c r="CD1012" i="16" s="1"/>
  <c r="CG1012" i="16" s="1"/>
  <c r="BZ1014" i="16"/>
  <c r="CD1014" i="16" s="1"/>
  <c r="CG1014" i="16" s="1"/>
  <c r="BZ1016" i="16"/>
  <c r="CD1016" i="16" s="1"/>
  <c r="CG1016" i="16" s="1"/>
  <c r="BZ1018" i="16"/>
  <c r="CD1018" i="16" s="1"/>
  <c r="CG1018" i="16" s="1"/>
  <c r="BZ1020" i="16"/>
  <c r="CD1020" i="16" s="1"/>
  <c r="CG1020" i="16" s="1"/>
  <c r="BZ1022" i="16"/>
  <c r="CD1022" i="16" s="1"/>
  <c r="CG1022" i="16" s="1"/>
  <c r="BZ1024" i="16"/>
  <c r="CD1024" i="16" s="1"/>
  <c r="CG1024" i="16" s="1"/>
  <c r="BZ1026" i="16"/>
  <c r="CD1026" i="16" s="1"/>
  <c r="CG1026" i="16" s="1"/>
  <c r="BZ1028" i="16"/>
  <c r="CD1028" i="16" s="1"/>
  <c r="CG1028" i="16" s="1"/>
  <c r="BZ1030" i="16"/>
  <c r="CD1030" i="16" s="1"/>
  <c r="CG1030" i="16" s="1"/>
  <c r="BZ1032" i="16"/>
  <c r="CD1032" i="16" s="1"/>
  <c r="CG1032" i="16" s="1"/>
  <c r="BZ1034" i="16"/>
  <c r="CD1034" i="16" s="1"/>
  <c r="CG1034" i="16" s="1"/>
  <c r="BZ1036" i="16"/>
  <c r="CD1036" i="16" s="1"/>
  <c r="CG1036" i="16" s="1"/>
  <c r="BZ1038" i="16"/>
  <c r="CD1038" i="16" s="1"/>
  <c r="CG1038" i="16" s="1"/>
  <c r="BZ1040" i="16"/>
  <c r="CD1040" i="16" s="1"/>
  <c r="CG1040" i="16" s="1"/>
  <c r="BZ1042" i="16"/>
  <c r="CD1042" i="16" s="1"/>
  <c r="CG1042" i="16" s="1"/>
  <c r="BZ1044" i="16"/>
  <c r="CD1044" i="16" s="1"/>
  <c r="CG1044" i="16" s="1"/>
  <c r="BZ1046" i="16"/>
  <c r="CD1046" i="16" s="1"/>
  <c r="CG1046" i="16" s="1"/>
  <c r="BZ1048" i="16"/>
  <c r="CD1048" i="16" s="1"/>
  <c r="CG1048" i="16" s="1"/>
  <c r="BZ1050" i="16"/>
  <c r="CD1050" i="16" s="1"/>
  <c r="CG1050" i="16" s="1"/>
  <c r="BZ1052" i="16"/>
  <c r="CD1052" i="16" s="1"/>
  <c r="CG1052" i="16" s="1"/>
  <c r="BZ1054" i="16"/>
  <c r="CD1054" i="16" s="1"/>
  <c r="CG1054" i="16" s="1"/>
  <c r="BZ1056" i="16"/>
  <c r="CD1056" i="16" s="1"/>
  <c r="CG1056" i="16" s="1"/>
  <c r="BZ1060" i="16"/>
  <c r="CD1060" i="16" s="1"/>
  <c r="CG1060" i="16" s="1"/>
  <c r="BZ1062" i="16"/>
  <c r="CD1062" i="16" s="1"/>
  <c r="CG1062" i="16" s="1"/>
  <c r="BZ1064" i="16"/>
  <c r="CD1064" i="16" s="1"/>
  <c r="CG1064" i="16" s="1"/>
  <c r="BJ1097" i="16"/>
  <c r="BN1097" i="16" s="1"/>
  <c r="CF1097" i="16" s="1"/>
  <c r="BJ1101" i="16"/>
  <c r="BN1101" i="16" s="1"/>
  <c r="CF1101" i="16" s="1"/>
  <c r="BJ1105" i="16"/>
  <c r="BN1105" i="16" s="1"/>
  <c r="CF1105" i="16" s="1"/>
  <c r="BJ1109" i="16"/>
  <c r="BN1109" i="16" s="1"/>
  <c r="CF1109" i="16" s="1"/>
  <c r="BJ1113" i="16"/>
  <c r="BN1113" i="16" s="1"/>
  <c r="CF1113" i="16" s="1"/>
  <c r="BJ1117" i="16"/>
  <c r="BN1117" i="16" s="1"/>
  <c r="CF1117" i="16" s="1"/>
  <c r="AT837" i="16"/>
  <c r="BJ841" i="16"/>
  <c r="BN841" i="16" s="1"/>
  <c r="CF841" i="16" s="1"/>
  <c r="AT845" i="16"/>
  <c r="AT849" i="16"/>
  <c r="AT853" i="16"/>
  <c r="AT857" i="16"/>
  <c r="BJ861" i="16"/>
  <c r="BN861" i="16" s="1"/>
  <c r="CF861" i="16" s="1"/>
  <c r="BJ865" i="16"/>
  <c r="BN865" i="16" s="1"/>
  <c r="CF865" i="16" s="1"/>
  <c r="BJ869" i="16"/>
  <c r="BN869" i="16" s="1"/>
  <c r="CF869" i="16" s="1"/>
  <c r="BZ873" i="16"/>
  <c r="CD873" i="16" s="1"/>
  <c r="CG873" i="16" s="1"/>
  <c r="BZ875" i="16"/>
  <c r="CD875" i="16" s="1"/>
  <c r="CG875" i="16" s="1"/>
  <c r="BZ877" i="16"/>
  <c r="CD877" i="16" s="1"/>
  <c r="CG877" i="16" s="1"/>
  <c r="AT879" i="16"/>
  <c r="BJ897" i="16"/>
  <c r="BN897" i="16" s="1"/>
  <c r="CF897" i="16" s="1"/>
  <c r="AT899" i="16"/>
  <c r="AT901" i="16"/>
  <c r="BJ936" i="16"/>
  <c r="BN936" i="16" s="1"/>
  <c r="CF936" i="16" s="1"/>
  <c r="BZ944" i="16"/>
  <c r="CD944" i="16" s="1"/>
  <c r="CG944" i="16" s="1"/>
  <c r="BZ946" i="16"/>
  <c r="CD946" i="16" s="1"/>
  <c r="CG946" i="16" s="1"/>
  <c r="BZ948" i="16"/>
  <c r="CD948" i="16" s="1"/>
  <c r="CG948" i="16" s="1"/>
  <c r="BZ950" i="16"/>
  <c r="CD950" i="16" s="1"/>
  <c r="CG950" i="16" s="1"/>
  <c r="BZ952" i="16"/>
  <c r="CD952" i="16" s="1"/>
  <c r="CG952" i="16" s="1"/>
  <c r="BZ954" i="16"/>
  <c r="CD954" i="16" s="1"/>
  <c r="CG954" i="16" s="1"/>
  <c r="BZ1047" i="16"/>
  <c r="CD1047" i="16" s="1"/>
  <c r="CG1047" i="16" s="1"/>
  <c r="BZ1049" i="16"/>
  <c r="CD1049" i="16" s="1"/>
  <c r="CG1049" i="16" s="1"/>
  <c r="BZ1051" i="16"/>
  <c r="CD1051" i="16" s="1"/>
  <c r="CG1051" i="16" s="1"/>
  <c r="BZ1053" i="16"/>
  <c r="CD1053" i="16" s="1"/>
  <c r="CG1053" i="16" s="1"/>
  <c r="BZ1055" i="16"/>
  <c r="CD1055" i="16" s="1"/>
  <c r="CG1055" i="16" s="1"/>
  <c r="AT1057" i="16"/>
  <c r="BZ1066" i="16"/>
  <c r="CD1066" i="16" s="1"/>
  <c r="CG1066" i="16" s="1"/>
  <c r="BZ1068" i="16"/>
  <c r="CD1068" i="16" s="1"/>
  <c r="CG1068" i="16" s="1"/>
  <c r="BZ1070" i="16"/>
  <c r="CD1070" i="16" s="1"/>
  <c r="CG1070" i="16" s="1"/>
  <c r="BZ1072" i="16"/>
  <c r="CD1072" i="16" s="1"/>
  <c r="CG1072" i="16" s="1"/>
  <c r="BZ1074" i="16"/>
  <c r="CD1074" i="16" s="1"/>
  <c r="CG1074" i="16" s="1"/>
  <c r="BZ1076" i="16"/>
  <c r="CD1076" i="16" s="1"/>
  <c r="CG1076" i="16" s="1"/>
  <c r="BZ1078" i="16"/>
  <c r="CD1078" i="16" s="1"/>
  <c r="CG1078" i="16" s="1"/>
  <c r="BZ1080" i="16"/>
  <c r="CD1080" i="16" s="1"/>
  <c r="CG1080" i="16" s="1"/>
  <c r="BZ1082" i="16"/>
  <c r="CD1082" i="16" s="1"/>
  <c r="CG1082" i="16" s="1"/>
  <c r="BZ1084" i="16"/>
  <c r="CD1084" i="16" s="1"/>
  <c r="CG1084" i="16" s="1"/>
  <c r="BZ1086" i="16"/>
  <c r="CD1086" i="16" s="1"/>
  <c r="CG1086" i="16" s="1"/>
  <c r="BZ1088" i="16"/>
  <c r="CD1088" i="16" s="1"/>
  <c r="CG1088" i="16" s="1"/>
  <c r="BZ1090" i="16"/>
  <c r="CD1090" i="16" s="1"/>
  <c r="CG1090" i="16" s="1"/>
  <c r="BZ1092" i="16"/>
  <c r="CD1092" i="16" s="1"/>
  <c r="CG1092" i="16" s="1"/>
  <c r="BZ1094" i="16"/>
  <c r="CD1094" i="16" s="1"/>
  <c r="CG1094" i="16" s="1"/>
  <c r="BZ1096" i="16"/>
  <c r="CD1096" i="16" s="1"/>
  <c r="CG1096" i="16" s="1"/>
  <c r="BZ1098" i="16"/>
  <c r="CD1098" i="16" s="1"/>
  <c r="CG1098" i="16" s="1"/>
  <c r="BZ1100" i="16"/>
  <c r="CD1100" i="16" s="1"/>
  <c r="CG1100" i="16" s="1"/>
  <c r="BZ1102" i="16"/>
  <c r="CD1102" i="16" s="1"/>
  <c r="CG1102" i="16" s="1"/>
  <c r="BJ1121" i="16"/>
  <c r="BN1121" i="16" s="1"/>
  <c r="CF1121" i="16" s="1"/>
  <c r="BJ1125" i="16"/>
  <c r="BN1125" i="16" s="1"/>
  <c r="CF1125" i="16" s="1"/>
  <c r="BJ860" i="16"/>
  <c r="BN860" i="16" s="1"/>
  <c r="CF860" i="16" s="1"/>
  <c r="BJ864" i="16"/>
  <c r="BN864" i="16" s="1"/>
  <c r="CF864" i="16" s="1"/>
  <c r="BJ880" i="16"/>
  <c r="BN880" i="16" s="1"/>
  <c r="CF880" i="16" s="1"/>
  <c r="BJ884" i="16"/>
  <c r="BN884" i="16" s="1"/>
  <c r="CF884" i="16" s="1"/>
  <c r="BJ890" i="16"/>
  <c r="BN890" i="16" s="1"/>
  <c r="CF890" i="16" s="1"/>
  <c r="BJ894" i="16"/>
  <c r="BN894" i="16" s="1"/>
  <c r="CF894" i="16" s="1"/>
  <c r="BJ903" i="16"/>
  <c r="BN903" i="16" s="1"/>
  <c r="CF903" i="16" s="1"/>
  <c r="BJ907" i="16"/>
  <c r="BN907" i="16" s="1"/>
  <c r="CF907" i="16" s="1"/>
  <c r="BJ911" i="16"/>
  <c r="BN911" i="16" s="1"/>
  <c r="CF911" i="16" s="1"/>
  <c r="BJ915" i="16"/>
  <c r="BN915" i="16" s="1"/>
  <c r="CF915" i="16" s="1"/>
  <c r="BJ919" i="16"/>
  <c r="BN919" i="16" s="1"/>
  <c r="CF919" i="16" s="1"/>
  <c r="BJ923" i="16"/>
  <c r="BN923" i="16" s="1"/>
  <c r="CF923" i="16" s="1"/>
  <c r="BJ929" i="16"/>
  <c r="BN929" i="16" s="1"/>
  <c r="CF929" i="16" s="1"/>
  <c r="BZ934" i="16"/>
  <c r="CD934" i="16" s="1"/>
  <c r="CG934" i="16" s="1"/>
  <c r="BZ947" i="16"/>
  <c r="CD947" i="16" s="1"/>
  <c r="CG947" i="16" s="1"/>
  <c r="BZ951" i="16"/>
  <c r="CD951" i="16" s="1"/>
  <c r="CG951" i="16" s="1"/>
  <c r="BZ953" i="16"/>
  <c r="CD953" i="16" s="1"/>
  <c r="CG953" i="16" s="1"/>
  <c r="BZ955" i="16"/>
  <c r="CD955" i="16" s="1"/>
  <c r="CG955" i="16" s="1"/>
  <c r="BJ958" i="16"/>
  <c r="BN958" i="16" s="1"/>
  <c r="CF958" i="16" s="1"/>
  <c r="BJ962" i="16"/>
  <c r="BN962" i="16" s="1"/>
  <c r="CF962" i="16" s="1"/>
  <c r="BJ966" i="16"/>
  <c r="BN966" i="16" s="1"/>
  <c r="CF966" i="16" s="1"/>
  <c r="BJ970" i="16"/>
  <c r="BN970" i="16" s="1"/>
  <c r="CF970" i="16" s="1"/>
  <c r="BJ974" i="16"/>
  <c r="BN974" i="16" s="1"/>
  <c r="CF974" i="16" s="1"/>
  <c r="BJ978" i="16"/>
  <c r="BN978" i="16" s="1"/>
  <c r="CF978" i="16" s="1"/>
  <c r="BJ982" i="16"/>
  <c r="BN982" i="16" s="1"/>
  <c r="CF982" i="16" s="1"/>
  <c r="BJ986" i="16"/>
  <c r="BN986" i="16" s="1"/>
  <c r="CF986" i="16" s="1"/>
  <c r="BJ990" i="16"/>
  <c r="BN990" i="16" s="1"/>
  <c r="CF990" i="16" s="1"/>
  <c r="BJ994" i="16"/>
  <c r="BN994" i="16" s="1"/>
  <c r="CF994" i="16" s="1"/>
  <c r="BJ998" i="16"/>
  <c r="BN998" i="16" s="1"/>
  <c r="CF998" i="16" s="1"/>
  <c r="BJ1002" i="16"/>
  <c r="BN1002" i="16" s="1"/>
  <c r="CF1002" i="16" s="1"/>
  <c r="BJ1006" i="16"/>
  <c r="BN1006" i="16" s="1"/>
  <c r="CF1006" i="16" s="1"/>
  <c r="BJ1010" i="16"/>
  <c r="BN1010" i="16" s="1"/>
  <c r="CF1010" i="16" s="1"/>
  <c r="BJ1014" i="16"/>
  <c r="BN1014" i="16" s="1"/>
  <c r="CF1014" i="16" s="1"/>
  <c r="BJ1018" i="16"/>
  <c r="BN1018" i="16" s="1"/>
  <c r="CF1018" i="16" s="1"/>
  <c r="BJ1022" i="16"/>
  <c r="BN1022" i="16" s="1"/>
  <c r="CF1022" i="16" s="1"/>
  <c r="BJ1026" i="16"/>
  <c r="BN1026" i="16" s="1"/>
  <c r="CF1026" i="16" s="1"/>
  <c r="BJ1030" i="16"/>
  <c r="BN1030" i="16" s="1"/>
  <c r="CF1030" i="16" s="1"/>
  <c r="BJ1034" i="16"/>
  <c r="BN1034" i="16" s="1"/>
  <c r="CF1034" i="16" s="1"/>
  <c r="BJ1038" i="16"/>
  <c r="BN1038" i="16" s="1"/>
  <c r="CF1038" i="16" s="1"/>
  <c r="BJ1042" i="16"/>
  <c r="BN1042" i="16" s="1"/>
  <c r="CF1042" i="16" s="1"/>
  <c r="BJ1060" i="16"/>
  <c r="BN1060" i="16" s="1"/>
  <c r="CF1060" i="16" s="1"/>
  <c r="BZ1065" i="16"/>
  <c r="CD1065" i="16" s="1"/>
  <c r="CG1065" i="16" s="1"/>
  <c r="AT1097" i="16"/>
  <c r="AT1099" i="16"/>
  <c r="AT1101" i="16"/>
  <c r="AT1103" i="16"/>
  <c r="AT1105" i="16"/>
  <c r="AT1107" i="16"/>
  <c r="AT1109" i="16"/>
  <c r="AT1111" i="16"/>
  <c r="AT1113" i="16"/>
  <c r="AT1115" i="16"/>
  <c r="AT1117" i="16"/>
  <c r="AT1119" i="16"/>
  <c r="AT859" i="16"/>
  <c r="AT861" i="16"/>
  <c r="AT863" i="16"/>
  <c r="AT865" i="16"/>
  <c r="AT867" i="16"/>
  <c r="BJ899" i="16"/>
  <c r="BN899" i="16" s="1"/>
  <c r="CF899" i="16" s="1"/>
  <c r="AT928" i="16"/>
  <c r="AT940" i="16"/>
  <c r="BJ950" i="16"/>
  <c r="BN950" i="16" s="1"/>
  <c r="CF950" i="16" s="1"/>
  <c r="BJ954" i="16"/>
  <c r="BN954" i="16" s="1"/>
  <c r="CF954" i="16" s="1"/>
  <c r="BJ1068" i="16"/>
  <c r="BN1068" i="16" s="1"/>
  <c r="CF1068" i="16" s="1"/>
  <c r="BJ1072" i="16"/>
  <c r="BN1072" i="16" s="1"/>
  <c r="CF1072" i="16" s="1"/>
  <c r="BJ1076" i="16"/>
  <c r="BN1076" i="16" s="1"/>
  <c r="CF1076" i="16" s="1"/>
  <c r="BJ1080" i="16"/>
  <c r="BN1080" i="16" s="1"/>
  <c r="CF1080" i="16" s="1"/>
  <c r="BJ1084" i="16"/>
  <c r="BN1084" i="16" s="1"/>
  <c r="CF1084" i="16" s="1"/>
  <c r="BJ1088" i="16"/>
  <c r="BN1088" i="16" s="1"/>
  <c r="CF1088" i="16" s="1"/>
  <c r="BJ1092" i="16"/>
  <c r="BN1092" i="16" s="1"/>
  <c r="CF1092" i="16" s="1"/>
  <c r="BJ1096" i="16"/>
  <c r="BN1096" i="16" s="1"/>
  <c r="CF1096" i="16" s="1"/>
  <c r="BJ1100" i="16"/>
  <c r="BN1100" i="16" s="1"/>
  <c r="CF1100" i="16" s="1"/>
  <c r="BZ1121" i="16"/>
  <c r="CD1121" i="16" s="1"/>
  <c r="CG1121" i="16" s="1"/>
  <c r="BZ1123" i="16"/>
  <c r="CD1123" i="16" s="1"/>
  <c r="CG1123" i="16" s="1"/>
  <c r="BZ1125" i="16"/>
  <c r="CD1125" i="16" s="1"/>
  <c r="CG1125" i="16" s="1"/>
  <c r="BJ836" i="16"/>
  <c r="BN836" i="16" s="1"/>
  <c r="CF836" i="16" s="1"/>
  <c r="BZ900" i="16"/>
  <c r="CD900" i="16" s="1"/>
  <c r="CG900" i="16" s="1"/>
  <c r="BZ902" i="16"/>
  <c r="CD902" i="16" s="1"/>
  <c r="CG902" i="16" s="1"/>
  <c r="BJ927" i="16"/>
  <c r="BN927" i="16" s="1"/>
  <c r="CF927" i="16" s="1"/>
  <c r="BJ935" i="16"/>
  <c r="BN935" i="16" s="1"/>
  <c r="CF935" i="16" s="1"/>
  <c r="BJ939" i="16"/>
  <c r="BN939" i="16" s="1"/>
  <c r="CF939" i="16" s="1"/>
  <c r="BZ945" i="16"/>
  <c r="CD945" i="16" s="1"/>
  <c r="CG945" i="16" s="1"/>
  <c r="BZ987" i="16"/>
  <c r="CD987" i="16" s="1"/>
  <c r="CG987" i="16" s="1"/>
  <c r="BJ1064" i="16"/>
  <c r="BN1064" i="16" s="1"/>
  <c r="CF1064" i="16" s="1"/>
  <c r="BZ1067" i="16"/>
  <c r="CD1067" i="16" s="1"/>
  <c r="CG1067" i="16" s="1"/>
  <c r="BZ1069" i="16"/>
  <c r="CD1069" i="16" s="1"/>
  <c r="CG1069" i="16" s="1"/>
  <c r="BZ1071" i="16"/>
  <c r="CD1071" i="16" s="1"/>
  <c r="CG1071" i="16" s="1"/>
  <c r="BZ1073" i="16"/>
  <c r="CD1073" i="16" s="1"/>
  <c r="CG1073" i="16" s="1"/>
  <c r="BZ1075" i="16"/>
  <c r="CD1075" i="16" s="1"/>
  <c r="CG1075" i="16" s="1"/>
  <c r="BZ1077" i="16"/>
  <c r="CD1077" i="16" s="1"/>
  <c r="CG1077" i="16" s="1"/>
  <c r="BZ1079" i="16"/>
  <c r="CD1079" i="16" s="1"/>
  <c r="CG1079" i="16" s="1"/>
  <c r="BZ1081" i="16"/>
  <c r="CD1081" i="16" s="1"/>
  <c r="CG1081" i="16" s="1"/>
  <c r="BZ1083" i="16"/>
  <c r="CD1083" i="16" s="1"/>
  <c r="CG1083" i="16" s="1"/>
  <c r="BZ1085" i="16"/>
  <c r="CD1085" i="16" s="1"/>
  <c r="CG1085" i="16" s="1"/>
  <c r="BZ1087" i="16"/>
  <c r="CD1087" i="16" s="1"/>
  <c r="CG1087" i="16" s="1"/>
  <c r="BZ1089" i="16"/>
  <c r="CD1089" i="16" s="1"/>
  <c r="CG1089" i="16" s="1"/>
  <c r="BZ1091" i="16"/>
  <c r="CD1091" i="16" s="1"/>
  <c r="CG1091" i="16" s="1"/>
  <c r="BZ1093" i="16"/>
  <c r="CD1093" i="16" s="1"/>
  <c r="CG1093" i="16" s="1"/>
  <c r="BZ1095" i="16"/>
  <c r="CD1095" i="16" s="1"/>
  <c r="CG1095" i="16" s="1"/>
  <c r="BJ1120" i="16"/>
  <c r="BN1120" i="16" s="1"/>
  <c r="CF1120" i="16" s="1"/>
  <c r="BJ1124" i="16"/>
  <c r="BN1124" i="16" s="1"/>
  <c r="CF1124" i="16" s="1"/>
  <c r="BZ881" i="16"/>
  <c r="CD881" i="16" s="1"/>
  <c r="CG881" i="16" s="1"/>
  <c r="BZ883" i="16"/>
  <c r="CD883" i="16" s="1"/>
  <c r="CG883" i="16" s="1"/>
  <c r="BZ885" i="16"/>
  <c r="CD885" i="16" s="1"/>
  <c r="CG885" i="16" s="1"/>
  <c r="BZ887" i="16"/>
  <c r="CD887" i="16" s="1"/>
  <c r="CG887" i="16" s="1"/>
  <c r="BZ889" i="16"/>
  <c r="CD889" i="16" s="1"/>
  <c r="CG889" i="16" s="1"/>
  <c r="AT891" i="16"/>
  <c r="AT893" i="16"/>
  <c r="AT895" i="16"/>
  <c r="BZ904" i="16"/>
  <c r="CD904" i="16" s="1"/>
  <c r="CG904" i="16" s="1"/>
  <c r="BZ906" i="16"/>
  <c r="CD906" i="16" s="1"/>
  <c r="CG906" i="16" s="1"/>
  <c r="BZ908" i="16"/>
  <c r="CD908" i="16" s="1"/>
  <c r="CG908" i="16" s="1"/>
  <c r="BZ910" i="16"/>
  <c r="CD910" i="16" s="1"/>
  <c r="CG910" i="16" s="1"/>
  <c r="BZ912" i="16"/>
  <c r="CD912" i="16" s="1"/>
  <c r="CG912" i="16" s="1"/>
  <c r="BZ914" i="16"/>
  <c r="CD914" i="16" s="1"/>
  <c r="CG914" i="16" s="1"/>
  <c r="BZ916" i="16"/>
  <c r="CD916" i="16" s="1"/>
  <c r="CG916" i="16" s="1"/>
  <c r="BZ918" i="16"/>
  <c r="CD918" i="16" s="1"/>
  <c r="CG918" i="16" s="1"/>
  <c r="BZ920" i="16"/>
  <c r="CD920" i="16" s="1"/>
  <c r="CG920" i="16" s="1"/>
  <c r="BZ922" i="16"/>
  <c r="CD922" i="16" s="1"/>
  <c r="CG922" i="16" s="1"/>
  <c r="BZ924" i="16"/>
  <c r="CD924" i="16" s="1"/>
  <c r="CG924" i="16" s="1"/>
  <c r="BZ926" i="16"/>
  <c r="CD926" i="16" s="1"/>
  <c r="CG926" i="16" s="1"/>
  <c r="BZ928" i="16"/>
  <c r="CD928" i="16" s="1"/>
  <c r="CG928" i="16" s="1"/>
  <c r="AT930" i="16"/>
  <c r="AT932" i="16"/>
  <c r="BZ938" i="16"/>
  <c r="CD938" i="16" s="1"/>
  <c r="CG938" i="16" s="1"/>
  <c r="BZ940" i="16"/>
  <c r="CD940" i="16" s="1"/>
  <c r="CG940" i="16" s="1"/>
  <c r="AT942" i="16"/>
  <c r="AT957" i="16"/>
  <c r="AT959" i="16"/>
  <c r="AT961" i="16"/>
  <c r="AT963" i="16"/>
  <c r="AT965" i="16"/>
  <c r="AT967" i="16"/>
  <c r="AT969" i="16"/>
  <c r="AT971" i="16"/>
  <c r="AT973" i="16"/>
  <c r="AT975" i="16"/>
  <c r="AT977" i="16"/>
  <c r="AT979" i="16"/>
  <c r="AT981" i="16"/>
  <c r="AT983" i="16"/>
  <c r="AT985" i="16"/>
  <c r="AT989" i="16"/>
  <c r="AT991" i="16"/>
  <c r="AT993" i="16"/>
  <c r="AT995" i="16"/>
  <c r="AT997" i="16"/>
  <c r="AT999" i="16"/>
  <c r="AT1001" i="16"/>
  <c r="AT1003" i="16"/>
  <c r="AT1005" i="16"/>
  <c r="AT1007" i="16"/>
  <c r="AT1009" i="16"/>
  <c r="AT1011" i="16"/>
  <c r="AT1013" i="16"/>
  <c r="AT1015" i="16"/>
  <c r="AT1017" i="16"/>
  <c r="AT1019" i="16"/>
  <c r="AT1021" i="16"/>
  <c r="AT1023" i="16"/>
  <c r="AT1025" i="16"/>
  <c r="AT1027" i="16"/>
  <c r="AT1029" i="16"/>
  <c r="AT1031" i="16"/>
  <c r="AT1033" i="16"/>
  <c r="AT1035" i="16"/>
  <c r="AT1037" i="16"/>
  <c r="AT1039" i="16"/>
  <c r="AT1041" i="16"/>
  <c r="AT1043" i="16"/>
  <c r="AT1045" i="16"/>
  <c r="BZ1059" i="16"/>
  <c r="CD1059" i="16" s="1"/>
  <c r="CG1059" i="16" s="1"/>
  <c r="AT1061" i="16"/>
  <c r="AT1063" i="16"/>
  <c r="BJ1106" i="16"/>
  <c r="BN1106" i="16" s="1"/>
  <c r="CF1106" i="16" s="1"/>
  <c r="BJ1110" i="16"/>
  <c r="BN1110" i="16" s="1"/>
  <c r="CF1110" i="16" s="1"/>
  <c r="BJ1114" i="16"/>
  <c r="BN1114" i="16" s="1"/>
  <c r="CF1114" i="16" s="1"/>
  <c r="BJ1118" i="16"/>
  <c r="BN1118" i="16" s="1"/>
  <c r="CF1118" i="16" s="1"/>
  <c r="P61" i="16"/>
  <c r="P60" i="16"/>
  <c r="P59" i="16"/>
  <c r="P58" i="16"/>
  <c r="P53" i="16"/>
  <c r="P52" i="16"/>
  <c r="P51" i="16"/>
  <c r="P50" i="16"/>
  <c r="P43" i="16"/>
  <c r="P36" i="16"/>
  <c r="P34" i="16"/>
  <c r="P29" i="16"/>
  <c r="P27" i="16"/>
  <c r="P20" i="16"/>
  <c r="P18" i="16"/>
  <c r="P15" i="16"/>
  <c r="P17" i="16"/>
  <c r="P23" i="16"/>
  <c r="P25" i="16"/>
  <c r="P31" i="16"/>
  <c r="P33" i="16"/>
  <c r="P39" i="16"/>
  <c r="P41" i="16"/>
  <c r="P47" i="16"/>
  <c r="BZ45" i="16"/>
  <c r="BJ45" i="16"/>
  <c r="AT835" i="16"/>
  <c r="P837" i="16"/>
  <c r="T837" i="16" s="1"/>
  <c r="P841" i="16"/>
  <c r="T841" i="16" s="1"/>
  <c r="P845" i="16"/>
  <c r="T845" i="16" s="1"/>
  <c r="P849" i="16"/>
  <c r="T849" i="16" s="1"/>
  <c r="P853" i="16"/>
  <c r="T853" i="16" s="1"/>
  <c r="P857" i="16"/>
  <c r="T857" i="16" s="1"/>
  <c r="P861" i="16"/>
  <c r="T861" i="16" s="1"/>
  <c r="P865" i="16"/>
  <c r="T865" i="16" s="1"/>
  <c r="P869" i="16"/>
  <c r="T869" i="16" s="1"/>
  <c r="P873" i="16"/>
  <c r="T873" i="16" s="1"/>
  <c r="P877" i="16"/>
  <c r="T877" i="16" s="1"/>
  <c r="P881" i="16"/>
  <c r="T881" i="16" s="1"/>
  <c r="P885" i="16"/>
  <c r="T885" i="16" s="1"/>
  <c r="P889" i="16"/>
  <c r="T889" i="16" s="1"/>
  <c r="P893" i="16"/>
  <c r="T893" i="16" s="1"/>
  <c r="P897" i="16"/>
  <c r="T897" i="16" s="1"/>
  <c r="P901" i="16"/>
  <c r="T901" i="16" s="1"/>
  <c r="P905" i="16"/>
  <c r="T905" i="16" s="1"/>
  <c r="P909" i="16"/>
  <c r="T909" i="16" s="1"/>
  <c r="P913" i="16"/>
  <c r="T913" i="16" s="1"/>
  <c r="P917" i="16"/>
  <c r="T917" i="16" s="1"/>
  <c r="P921" i="16"/>
  <c r="T921" i="16" s="1"/>
  <c r="P925" i="16"/>
  <c r="T925" i="16" s="1"/>
  <c r="P929" i="16"/>
  <c r="T929" i="16" s="1"/>
  <c r="P933" i="16"/>
  <c r="T933" i="16" s="1"/>
  <c r="P937" i="16"/>
  <c r="T937" i="16" s="1"/>
  <c r="P941" i="16"/>
  <c r="T941" i="16" s="1"/>
  <c r="P945" i="16"/>
  <c r="T945" i="16" s="1"/>
  <c r="P949" i="16"/>
  <c r="T949" i="16" s="1"/>
  <c r="P953" i="16"/>
  <c r="T953" i="16" s="1"/>
  <c r="P957" i="16"/>
  <c r="T957" i="16" s="1"/>
  <c r="P961" i="16"/>
  <c r="T961" i="16" s="1"/>
  <c r="P965" i="16"/>
  <c r="T965" i="16" s="1"/>
  <c r="P969" i="16"/>
  <c r="T969" i="16" s="1"/>
  <c r="P973" i="16"/>
  <c r="T973" i="16" s="1"/>
  <c r="P977" i="16"/>
  <c r="T977" i="16" s="1"/>
  <c r="P981" i="16"/>
  <c r="T981" i="16" s="1"/>
  <c r="P985" i="16"/>
  <c r="T985" i="16" s="1"/>
  <c r="P989" i="16"/>
  <c r="T989" i="16" s="1"/>
  <c r="P993" i="16"/>
  <c r="T993" i="16" s="1"/>
  <c r="P997" i="16"/>
  <c r="T997" i="16" s="1"/>
  <c r="P1001" i="16"/>
  <c r="T1001" i="16" s="1"/>
  <c r="P1005" i="16"/>
  <c r="T1005" i="16" s="1"/>
  <c r="P1009" i="16"/>
  <c r="T1009" i="16" s="1"/>
  <c r="P1013" i="16"/>
  <c r="T1013" i="16" s="1"/>
  <c r="P1017" i="16"/>
  <c r="T1017" i="16" s="1"/>
  <c r="P1021" i="16"/>
  <c r="T1021" i="16" s="1"/>
  <c r="P1025" i="16"/>
  <c r="T1025" i="16" s="1"/>
  <c r="P1029" i="16"/>
  <c r="T1029" i="16" s="1"/>
  <c r="P1033" i="16"/>
  <c r="T1033" i="16" s="1"/>
  <c r="P1037" i="16"/>
  <c r="T1037" i="16" s="1"/>
  <c r="P1041" i="16"/>
  <c r="T1041" i="16" s="1"/>
  <c r="P1045" i="16"/>
  <c r="T1045" i="16" s="1"/>
  <c r="P1049" i="16"/>
  <c r="T1049" i="16" s="1"/>
  <c r="P1053" i="16"/>
  <c r="T1053" i="16" s="1"/>
  <c r="P1057" i="16"/>
  <c r="T1057" i="16" s="1"/>
  <c r="P1061" i="16"/>
  <c r="T1061" i="16" s="1"/>
  <c r="P1065" i="16"/>
  <c r="T1065" i="16" s="1"/>
  <c r="P1069" i="16"/>
  <c r="T1069" i="16" s="1"/>
  <c r="P1073" i="16"/>
  <c r="T1073" i="16" s="1"/>
  <c r="P1077" i="16"/>
  <c r="T1077" i="16" s="1"/>
  <c r="P1081" i="16"/>
  <c r="T1081" i="16" s="1"/>
  <c r="P1085" i="16"/>
  <c r="T1085" i="16" s="1"/>
  <c r="P1089" i="16"/>
  <c r="T1089" i="16" s="1"/>
  <c r="P1093" i="16"/>
  <c r="T1093" i="16" s="1"/>
  <c r="P1097" i="16"/>
  <c r="T1097" i="16" s="1"/>
  <c r="P1101" i="16"/>
  <c r="T1101" i="16" s="1"/>
  <c r="P1105" i="16"/>
  <c r="T1105" i="16" s="1"/>
  <c r="P1109" i="16"/>
  <c r="T1109" i="16" s="1"/>
  <c r="P1113" i="16"/>
  <c r="T1113" i="16" s="1"/>
  <c r="P1117" i="16"/>
  <c r="T1117" i="16" s="1"/>
  <c r="P1121" i="16"/>
  <c r="T1121" i="16" s="1"/>
  <c r="P1125" i="16"/>
  <c r="T1125" i="16" s="1"/>
  <c r="P1070" i="16"/>
  <c r="T1070" i="16" s="1"/>
  <c r="P1074" i="16"/>
  <c r="T1074" i="16" s="1"/>
  <c r="P1078" i="16"/>
  <c r="T1078" i="16" s="1"/>
  <c r="P1088" i="16"/>
  <c r="T1088" i="16" s="1"/>
  <c r="P1092" i="16"/>
  <c r="T1092" i="16" s="1"/>
  <c r="P1106" i="16"/>
  <c r="T1106" i="16" s="1"/>
  <c r="P1116" i="16"/>
  <c r="T1116" i="16" s="1"/>
  <c r="BJ835" i="16"/>
  <c r="P840" i="16"/>
  <c r="T840" i="16" s="1"/>
  <c r="P844" i="16"/>
  <c r="T844" i="16" s="1"/>
  <c r="P848" i="16"/>
  <c r="T848" i="16" s="1"/>
  <c r="P852" i="16"/>
  <c r="T852" i="16" s="1"/>
  <c r="P856" i="16"/>
  <c r="T856" i="16" s="1"/>
  <c r="P860" i="16"/>
  <c r="T860" i="16" s="1"/>
  <c r="P864" i="16"/>
  <c r="T864" i="16" s="1"/>
  <c r="P868" i="16"/>
  <c r="T868" i="16" s="1"/>
  <c r="P872" i="16"/>
  <c r="T872" i="16" s="1"/>
  <c r="P876" i="16"/>
  <c r="T876" i="16" s="1"/>
  <c r="P880" i="16"/>
  <c r="T880" i="16" s="1"/>
  <c r="P884" i="16"/>
  <c r="T884" i="16" s="1"/>
  <c r="P888" i="16"/>
  <c r="T888" i="16" s="1"/>
  <c r="P892" i="16"/>
  <c r="T892" i="16" s="1"/>
  <c r="P896" i="16"/>
  <c r="T896" i="16" s="1"/>
  <c r="P900" i="16"/>
  <c r="T900" i="16" s="1"/>
  <c r="P904" i="16"/>
  <c r="T904" i="16" s="1"/>
  <c r="P908" i="16"/>
  <c r="T908" i="16" s="1"/>
  <c r="P912" i="16"/>
  <c r="T912" i="16" s="1"/>
  <c r="P916" i="16"/>
  <c r="T916" i="16" s="1"/>
  <c r="P920" i="16"/>
  <c r="T920" i="16" s="1"/>
  <c r="P924" i="16"/>
  <c r="T924" i="16" s="1"/>
  <c r="P928" i="16"/>
  <c r="T928" i="16" s="1"/>
  <c r="P932" i="16"/>
  <c r="T932" i="16" s="1"/>
  <c r="P936" i="16"/>
  <c r="T936" i="16" s="1"/>
  <c r="P940" i="16"/>
  <c r="T940" i="16" s="1"/>
  <c r="P944" i="16"/>
  <c r="T944" i="16" s="1"/>
  <c r="P948" i="16"/>
  <c r="T948" i="16" s="1"/>
  <c r="P952" i="16"/>
  <c r="T952" i="16" s="1"/>
  <c r="P956" i="16"/>
  <c r="T956" i="16" s="1"/>
  <c r="P960" i="16"/>
  <c r="T960" i="16" s="1"/>
  <c r="P964" i="16"/>
  <c r="T964" i="16" s="1"/>
  <c r="P968" i="16"/>
  <c r="T968" i="16" s="1"/>
  <c r="P972" i="16"/>
  <c r="T972" i="16" s="1"/>
  <c r="P976" i="16"/>
  <c r="T976" i="16" s="1"/>
  <c r="P980" i="16"/>
  <c r="T980" i="16" s="1"/>
  <c r="P984" i="16"/>
  <c r="T984" i="16" s="1"/>
  <c r="P988" i="16"/>
  <c r="T988" i="16" s="1"/>
  <c r="P992" i="16"/>
  <c r="T992" i="16" s="1"/>
  <c r="P996" i="16"/>
  <c r="T996" i="16" s="1"/>
  <c r="P1000" i="16"/>
  <c r="T1000" i="16" s="1"/>
  <c r="P1004" i="16"/>
  <c r="T1004" i="16" s="1"/>
  <c r="P1008" i="16"/>
  <c r="T1008" i="16" s="1"/>
  <c r="P1012" i="16"/>
  <c r="T1012" i="16" s="1"/>
  <c r="P1016" i="16"/>
  <c r="T1016" i="16" s="1"/>
  <c r="P1020" i="16"/>
  <c r="T1020" i="16" s="1"/>
  <c r="P1024" i="16"/>
  <c r="T1024" i="16" s="1"/>
  <c r="P1028" i="16"/>
  <c r="T1028" i="16" s="1"/>
  <c r="P1032" i="16"/>
  <c r="T1032" i="16" s="1"/>
  <c r="P1036" i="16"/>
  <c r="T1036" i="16" s="1"/>
  <c r="P1040" i="16"/>
  <c r="T1040" i="16" s="1"/>
  <c r="P1044" i="16"/>
  <c r="T1044" i="16" s="1"/>
  <c r="P1048" i="16"/>
  <c r="T1048" i="16" s="1"/>
  <c r="P1052" i="16"/>
  <c r="T1052" i="16" s="1"/>
  <c r="P1056" i="16"/>
  <c r="T1056" i="16" s="1"/>
  <c r="P1062" i="16"/>
  <c r="T1062" i="16" s="1"/>
  <c r="P1066" i="16"/>
  <c r="T1066" i="16" s="1"/>
  <c r="P1082" i="16"/>
  <c r="T1082" i="16" s="1"/>
  <c r="P1094" i="16"/>
  <c r="T1094" i="16" s="1"/>
  <c r="P1098" i="16"/>
  <c r="T1098" i="16" s="1"/>
  <c r="P1104" i="16"/>
  <c r="T1104" i="16" s="1"/>
  <c r="P1112" i="16"/>
  <c r="T1112" i="16" s="1"/>
  <c r="P1118" i="16"/>
  <c r="T1118" i="16" s="1"/>
  <c r="P1122" i="16"/>
  <c r="T1122" i="16" s="1"/>
  <c r="BZ838" i="16"/>
  <c r="CD838" i="16" s="1"/>
  <c r="CG838" i="16" s="1"/>
  <c r="BZ842" i="16"/>
  <c r="CD842" i="16" s="1"/>
  <c r="CG842" i="16" s="1"/>
  <c r="BZ846" i="16"/>
  <c r="CD846" i="16" s="1"/>
  <c r="CG846" i="16" s="1"/>
  <c r="BZ850" i="16"/>
  <c r="CD850" i="16" s="1"/>
  <c r="CG850" i="16" s="1"/>
  <c r="BZ854" i="16"/>
  <c r="CD854" i="16" s="1"/>
  <c r="CG854" i="16" s="1"/>
  <c r="BJ868" i="16"/>
  <c r="BN868" i="16" s="1"/>
  <c r="CF868" i="16" s="1"/>
  <c r="BJ872" i="16"/>
  <c r="BN872" i="16" s="1"/>
  <c r="CF872" i="16" s="1"/>
  <c r="BJ876" i="16"/>
  <c r="BN876" i="16" s="1"/>
  <c r="CF876" i="16" s="1"/>
  <c r="BJ888" i="16"/>
  <c r="BN888" i="16" s="1"/>
  <c r="CF888" i="16" s="1"/>
  <c r="BJ900" i="16"/>
  <c r="BN900" i="16" s="1"/>
  <c r="CF900" i="16" s="1"/>
  <c r="BZ927" i="16"/>
  <c r="CD927" i="16" s="1"/>
  <c r="CG927" i="16" s="1"/>
  <c r="AT929" i="16"/>
  <c r="AT931" i="16"/>
  <c r="BZ935" i="16"/>
  <c r="CD935" i="16" s="1"/>
  <c r="CG935" i="16" s="1"/>
  <c r="BZ937" i="16"/>
  <c r="CD937" i="16" s="1"/>
  <c r="CG937" i="16" s="1"/>
  <c r="BZ939" i="16"/>
  <c r="CD939" i="16" s="1"/>
  <c r="CG939" i="16" s="1"/>
  <c r="BZ941" i="16"/>
  <c r="CD941" i="16" s="1"/>
  <c r="CG941" i="16" s="1"/>
  <c r="BZ943" i="16"/>
  <c r="CD943" i="16" s="1"/>
  <c r="CG943" i="16" s="1"/>
  <c r="AT945" i="16"/>
  <c r="AT947" i="16"/>
  <c r="BJ955" i="16"/>
  <c r="BN955" i="16" s="1"/>
  <c r="CF955" i="16" s="1"/>
  <c r="BJ987" i="16"/>
  <c r="BN987" i="16" s="1"/>
  <c r="CF987" i="16" s="1"/>
  <c r="BJ1048" i="16"/>
  <c r="BN1048" i="16" s="1"/>
  <c r="CF1048" i="16" s="1"/>
  <c r="BJ1052" i="16"/>
  <c r="BN1052" i="16" s="1"/>
  <c r="CF1052" i="16" s="1"/>
  <c r="BJ1056" i="16"/>
  <c r="BN1056" i="16" s="1"/>
  <c r="CF1056" i="16" s="1"/>
  <c r="BJ1067" i="16"/>
  <c r="BN1067" i="16" s="1"/>
  <c r="CF1067" i="16" s="1"/>
  <c r="BJ1071" i="16"/>
  <c r="BN1071" i="16" s="1"/>
  <c r="CF1071" i="16" s="1"/>
  <c r="BJ1075" i="16"/>
  <c r="BN1075" i="16" s="1"/>
  <c r="CF1075" i="16" s="1"/>
  <c r="BJ1079" i="16"/>
  <c r="BN1079" i="16" s="1"/>
  <c r="CF1079" i="16" s="1"/>
  <c r="BJ1083" i="16"/>
  <c r="BN1083" i="16" s="1"/>
  <c r="CF1083" i="16" s="1"/>
  <c r="BJ1087" i="16"/>
  <c r="BN1087" i="16" s="1"/>
  <c r="CF1087" i="16" s="1"/>
  <c r="BJ1091" i="16"/>
  <c r="BN1091" i="16" s="1"/>
  <c r="CF1091" i="16" s="1"/>
  <c r="BJ1095" i="16"/>
  <c r="BN1095" i="16" s="1"/>
  <c r="CF1095" i="16" s="1"/>
  <c r="AT1120" i="16"/>
  <c r="AT1122" i="16"/>
  <c r="AT1124" i="16"/>
  <c r="BJ837" i="16"/>
  <c r="BN837" i="16" s="1"/>
  <c r="CF837" i="16" s="1"/>
  <c r="BZ839" i="16"/>
  <c r="CD839" i="16" s="1"/>
  <c r="CG839" i="16" s="1"/>
  <c r="AT841" i="16"/>
  <c r="AT843" i="16"/>
  <c r="BJ845" i="16"/>
  <c r="BN845" i="16" s="1"/>
  <c r="CF845" i="16" s="1"/>
  <c r="AT847" i="16"/>
  <c r="BJ849" i="16"/>
  <c r="BN849" i="16" s="1"/>
  <c r="CF849" i="16" s="1"/>
  <c r="BZ851" i="16"/>
  <c r="CD851" i="16" s="1"/>
  <c r="CG851" i="16" s="1"/>
  <c r="BJ853" i="16"/>
  <c r="BN853" i="16" s="1"/>
  <c r="CF853" i="16" s="1"/>
  <c r="BJ855" i="16"/>
  <c r="BN855" i="16" s="1"/>
  <c r="CF855" i="16" s="1"/>
  <c r="BJ857" i="16"/>
  <c r="BN857" i="16" s="1"/>
  <c r="CF857" i="16" s="1"/>
  <c r="AT869" i="16"/>
  <c r="AT871" i="16"/>
  <c r="BJ875" i="16"/>
  <c r="BN875" i="16" s="1"/>
  <c r="CF875" i="16" s="1"/>
  <c r="BJ879" i="16"/>
  <c r="BN879" i="16" s="1"/>
  <c r="CF879" i="16" s="1"/>
  <c r="BJ883" i="16"/>
  <c r="BN883" i="16" s="1"/>
  <c r="CF883" i="16" s="1"/>
  <c r="BJ887" i="16"/>
  <c r="BN887" i="16" s="1"/>
  <c r="CF887" i="16" s="1"/>
  <c r="BJ891" i="16"/>
  <c r="BN891" i="16" s="1"/>
  <c r="CF891" i="16" s="1"/>
  <c r="BJ895" i="16"/>
  <c r="BN895" i="16" s="1"/>
  <c r="CF895" i="16" s="1"/>
  <c r="BJ906" i="16"/>
  <c r="BN906" i="16" s="1"/>
  <c r="CF906" i="16" s="1"/>
  <c r="BJ910" i="16"/>
  <c r="BN910" i="16" s="1"/>
  <c r="CF910" i="16" s="1"/>
  <c r="BJ914" i="16"/>
  <c r="BN914" i="16" s="1"/>
  <c r="CF914" i="16" s="1"/>
  <c r="BJ918" i="16"/>
  <c r="BN918" i="16" s="1"/>
  <c r="CF918" i="16" s="1"/>
  <c r="BJ922" i="16"/>
  <c r="BN922" i="16" s="1"/>
  <c r="CF922" i="16" s="1"/>
  <c r="BJ926" i="16"/>
  <c r="BN926" i="16" s="1"/>
  <c r="CF926" i="16" s="1"/>
  <c r="BJ932" i="16"/>
  <c r="BN932" i="16" s="1"/>
  <c r="CF932" i="16" s="1"/>
  <c r="BJ942" i="16"/>
  <c r="BN942" i="16" s="1"/>
  <c r="CF942" i="16" s="1"/>
  <c r="BJ946" i="16"/>
  <c r="BN946" i="16" s="1"/>
  <c r="CF946" i="16" s="1"/>
  <c r="BJ959" i="16"/>
  <c r="BN959" i="16" s="1"/>
  <c r="CF959" i="16" s="1"/>
  <c r="BJ963" i="16"/>
  <c r="BN963" i="16" s="1"/>
  <c r="CF963" i="16" s="1"/>
  <c r="BJ967" i="16"/>
  <c r="BN967" i="16" s="1"/>
  <c r="CF967" i="16" s="1"/>
  <c r="BJ971" i="16"/>
  <c r="BN971" i="16" s="1"/>
  <c r="CF971" i="16" s="1"/>
  <c r="BJ975" i="16"/>
  <c r="BN975" i="16" s="1"/>
  <c r="CF975" i="16" s="1"/>
  <c r="BJ979" i="16"/>
  <c r="BN979" i="16" s="1"/>
  <c r="CF979" i="16" s="1"/>
  <c r="BJ983" i="16"/>
  <c r="BN983" i="16" s="1"/>
  <c r="CF983" i="16" s="1"/>
  <c r="BJ989" i="16"/>
  <c r="BN989" i="16" s="1"/>
  <c r="CF989" i="16" s="1"/>
  <c r="BJ993" i="16"/>
  <c r="BN993" i="16" s="1"/>
  <c r="CF993" i="16" s="1"/>
  <c r="BJ997" i="16"/>
  <c r="BN997" i="16" s="1"/>
  <c r="CF997" i="16" s="1"/>
  <c r="BJ1001" i="16"/>
  <c r="BN1001" i="16" s="1"/>
  <c r="CF1001" i="16" s="1"/>
  <c r="BJ1005" i="16"/>
  <c r="BN1005" i="16" s="1"/>
  <c r="CF1005" i="16" s="1"/>
  <c r="BJ1009" i="16"/>
  <c r="BN1009" i="16" s="1"/>
  <c r="CF1009" i="16" s="1"/>
  <c r="BJ1013" i="16"/>
  <c r="BN1013" i="16" s="1"/>
  <c r="CF1013" i="16" s="1"/>
  <c r="BJ1017" i="16"/>
  <c r="BN1017" i="16" s="1"/>
  <c r="CF1017" i="16" s="1"/>
  <c r="BJ1021" i="16"/>
  <c r="BN1021" i="16" s="1"/>
  <c r="CF1021" i="16" s="1"/>
  <c r="BJ1025" i="16"/>
  <c r="BN1025" i="16" s="1"/>
  <c r="CF1025" i="16" s="1"/>
  <c r="BJ1029" i="16"/>
  <c r="BN1029" i="16" s="1"/>
  <c r="CF1029" i="16" s="1"/>
  <c r="BJ1033" i="16"/>
  <c r="BN1033" i="16" s="1"/>
  <c r="CF1033" i="16" s="1"/>
  <c r="BJ1037" i="16"/>
  <c r="BN1037" i="16" s="1"/>
  <c r="CF1037" i="16" s="1"/>
  <c r="BJ1041" i="16"/>
  <c r="BN1041" i="16" s="1"/>
  <c r="CF1041" i="16" s="1"/>
  <c r="BJ1045" i="16"/>
  <c r="BN1045" i="16" s="1"/>
  <c r="CF1045" i="16" s="1"/>
  <c r="BJ1049" i="16"/>
  <c r="BN1049" i="16" s="1"/>
  <c r="CF1049" i="16" s="1"/>
  <c r="BJ1053" i="16"/>
  <c r="BN1053" i="16" s="1"/>
  <c r="CF1053" i="16" s="1"/>
  <c r="BJ1057" i="16"/>
  <c r="BN1057" i="16" s="1"/>
  <c r="CF1057" i="16" s="1"/>
  <c r="BJ1061" i="16"/>
  <c r="BN1061" i="16" s="1"/>
  <c r="CF1061" i="16" s="1"/>
  <c r="BZ1104" i="16"/>
  <c r="CD1104" i="16" s="1"/>
  <c r="CG1104" i="16" s="1"/>
  <c r="BZ1106" i="16"/>
  <c r="CD1106" i="16" s="1"/>
  <c r="CG1106" i="16" s="1"/>
  <c r="BZ1108" i="16"/>
  <c r="CD1108" i="16" s="1"/>
  <c r="CG1108" i="16" s="1"/>
  <c r="BZ1110" i="16"/>
  <c r="CD1110" i="16" s="1"/>
  <c r="CG1110" i="16" s="1"/>
  <c r="BZ1112" i="16"/>
  <c r="CD1112" i="16" s="1"/>
  <c r="CG1112" i="16" s="1"/>
  <c r="BZ1114" i="16"/>
  <c r="CD1114" i="16" s="1"/>
  <c r="CG1114" i="16" s="1"/>
  <c r="BZ1116" i="16"/>
  <c r="CD1116" i="16" s="1"/>
  <c r="CG1116" i="16" s="1"/>
  <c r="BZ1118" i="16"/>
  <c r="CD1118" i="16" s="1"/>
  <c r="CG1118" i="16" s="1"/>
  <c r="BJ838" i="16"/>
  <c r="BN838" i="16" s="1"/>
  <c r="CF838" i="16" s="1"/>
  <c r="BZ840" i="16"/>
  <c r="CD840" i="16" s="1"/>
  <c r="CG840" i="16" s="1"/>
  <c r="BJ842" i="16"/>
  <c r="BN842" i="16" s="1"/>
  <c r="CF842" i="16" s="1"/>
  <c r="BJ844" i="16"/>
  <c r="BN844" i="16" s="1"/>
  <c r="CF844" i="16" s="1"/>
  <c r="BJ846" i="16"/>
  <c r="BN846" i="16" s="1"/>
  <c r="CF846" i="16" s="1"/>
  <c r="BJ848" i="16"/>
  <c r="BN848" i="16" s="1"/>
  <c r="CF848" i="16" s="1"/>
  <c r="BJ850" i="16"/>
  <c r="BN850" i="16" s="1"/>
  <c r="CF850" i="16" s="1"/>
  <c r="BJ852" i="16"/>
  <c r="BN852" i="16" s="1"/>
  <c r="CF852" i="16" s="1"/>
  <c r="BJ854" i="16"/>
  <c r="BN854" i="16" s="1"/>
  <c r="CF854" i="16" s="1"/>
  <c r="BJ856" i="16"/>
  <c r="BN856" i="16" s="1"/>
  <c r="CF856" i="16" s="1"/>
  <c r="BZ858" i="16"/>
  <c r="CD858" i="16" s="1"/>
  <c r="CG858" i="16" s="1"/>
  <c r="BZ860" i="16"/>
  <c r="CD860" i="16" s="1"/>
  <c r="CG860" i="16" s="1"/>
  <c r="BZ862" i="16"/>
  <c r="CD862" i="16" s="1"/>
  <c r="CG862" i="16" s="1"/>
  <c r="BZ864" i="16"/>
  <c r="CD864" i="16" s="1"/>
  <c r="CG864" i="16" s="1"/>
  <c r="BZ866" i="16"/>
  <c r="CD866" i="16" s="1"/>
  <c r="CG866" i="16" s="1"/>
  <c r="BZ868" i="16"/>
  <c r="CD868" i="16" s="1"/>
  <c r="CG868" i="16" s="1"/>
  <c r="BZ870" i="16"/>
  <c r="CD870" i="16" s="1"/>
  <c r="CG870" i="16" s="1"/>
  <c r="BZ872" i="16"/>
  <c r="CD872" i="16" s="1"/>
  <c r="CG872" i="16" s="1"/>
  <c r="BZ874" i="16"/>
  <c r="CD874" i="16" s="1"/>
  <c r="CG874" i="16" s="1"/>
  <c r="BZ876" i="16"/>
  <c r="CD876" i="16" s="1"/>
  <c r="CG876" i="16" s="1"/>
  <c r="BZ878" i="16"/>
  <c r="CD878" i="16" s="1"/>
  <c r="CG878" i="16" s="1"/>
  <c r="BZ880" i="16"/>
  <c r="CD880" i="16" s="1"/>
  <c r="CG880" i="16" s="1"/>
  <c r="BZ882" i="16"/>
  <c r="CD882" i="16" s="1"/>
  <c r="CG882" i="16" s="1"/>
  <c r="BZ884" i="16"/>
  <c r="CD884" i="16" s="1"/>
  <c r="CG884" i="16" s="1"/>
  <c r="BZ886" i="16"/>
  <c r="CD886" i="16" s="1"/>
  <c r="CG886" i="16" s="1"/>
  <c r="BZ888" i="16"/>
  <c r="CD888" i="16" s="1"/>
  <c r="CG888" i="16" s="1"/>
  <c r="BZ890" i="16"/>
  <c r="CD890" i="16" s="1"/>
  <c r="CG890" i="16" s="1"/>
  <c r="BZ892" i="16"/>
  <c r="CD892" i="16" s="1"/>
  <c r="CG892" i="16" s="1"/>
  <c r="BZ894" i="16"/>
  <c r="CD894" i="16" s="1"/>
  <c r="CG894" i="16" s="1"/>
  <c r="BZ896" i="16"/>
  <c r="CD896" i="16" s="1"/>
  <c r="CG896" i="16" s="1"/>
  <c r="BZ898" i="16"/>
  <c r="CD898" i="16" s="1"/>
  <c r="CG898" i="16" s="1"/>
  <c r="BZ903" i="16"/>
  <c r="CD903" i="16" s="1"/>
  <c r="CG903" i="16" s="1"/>
  <c r="BZ905" i="16"/>
  <c r="CD905" i="16" s="1"/>
  <c r="CG905" i="16" s="1"/>
  <c r="BZ907" i="16"/>
  <c r="CD907" i="16" s="1"/>
  <c r="CG907" i="16" s="1"/>
  <c r="BZ909" i="16"/>
  <c r="CD909" i="16" s="1"/>
  <c r="CG909" i="16" s="1"/>
  <c r="BZ911" i="16"/>
  <c r="CD911" i="16" s="1"/>
  <c r="CG911" i="16" s="1"/>
  <c r="BZ913" i="16"/>
  <c r="CD913" i="16" s="1"/>
  <c r="CG913" i="16" s="1"/>
  <c r="BZ915" i="16"/>
  <c r="CD915" i="16" s="1"/>
  <c r="CG915" i="16" s="1"/>
  <c r="BZ917" i="16"/>
  <c r="CD917" i="16" s="1"/>
  <c r="CG917" i="16" s="1"/>
  <c r="BZ919" i="16"/>
  <c r="CD919" i="16" s="1"/>
  <c r="CG919" i="16" s="1"/>
  <c r="BZ921" i="16"/>
  <c r="CD921" i="16" s="1"/>
  <c r="CG921" i="16" s="1"/>
  <c r="BZ923" i="16"/>
  <c r="CD923" i="16" s="1"/>
  <c r="CG923" i="16" s="1"/>
  <c r="BZ925" i="16"/>
  <c r="CD925" i="16" s="1"/>
  <c r="CG925" i="16" s="1"/>
  <c r="BZ929" i="16"/>
  <c r="CD929" i="16" s="1"/>
  <c r="CG929" i="16" s="1"/>
  <c r="BJ934" i="16"/>
  <c r="BN934" i="16" s="1"/>
  <c r="CF934" i="16" s="1"/>
  <c r="BJ947" i="16"/>
  <c r="BN947" i="16" s="1"/>
  <c r="CF947" i="16" s="1"/>
  <c r="BJ951" i="16"/>
  <c r="BN951" i="16" s="1"/>
  <c r="CF951" i="16" s="1"/>
  <c r="BZ956" i="16"/>
  <c r="CD956" i="16" s="1"/>
  <c r="CG956" i="16" s="1"/>
  <c r="AT958" i="16"/>
  <c r="AT960" i="16"/>
  <c r="AT962" i="16"/>
  <c r="AT964" i="16"/>
  <c r="AT966" i="16"/>
  <c r="AT968" i="16"/>
  <c r="AT970" i="16"/>
  <c r="AT972" i="16"/>
  <c r="AT974" i="16"/>
  <c r="AT976" i="16"/>
  <c r="AT978" i="16"/>
  <c r="AT980" i="16"/>
  <c r="AT982" i="16"/>
  <c r="AT984" i="16"/>
  <c r="AT986" i="16"/>
  <c r="AT988" i="16"/>
  <c r="AT990" i="16"/>
  <c r="AT992" i="16"/>
  <c r="AT994" i="16"/>
  <c r="AT996" i="16"/>
  <c r="AT998" i="16"/>
  <c r="AT1000" i="16"/>
  <c r="AT1002" i="16"/>
  <c r="AT1004" i="16"/>
  <c r="AT1006" i="16"/>
  <c r="AT1008" i="16"/>
  <c r="AT1010" i="16"/>
  <c r="AT1012" i="16"/>
  <c r="AT1014" i="16"/>
  <c r="AT1016" i="16"/>
  <c r="AT1018" i="16"/>
  <c r="AT1020" i="16"/>
  <c r="AT1022" i="16"/>
  <c r="AT1024" i="16"/>
  <c r="AT1026" i="16"/>
  <c r="AT1028" i="16"/>
  <c r="AT1030" i="16"/>
  <c r="AT1032" i="16"/>
  <c r="AT1034" i="16"/>
  <c r="AT1036" i="16"/>
  <c r="AT1038" i="16"/>
  <c r="AT1040" i="16"/>
  <c r="AT1042" i="16"/>
  <c r="AT1044" i="16"/>
  <c r="AT1046" i="16"/>
  <c r="AT1048" i="16"/>
  <c r="AT1050" i="16"/>
  <c r="AT1052" i="16"/>
  <c r="AT1054" i="16"/>
  <c r="AT1056" i="16"/>
  <c r="AT1060" i="16"/>
  <c r="AT1062" i="16"/>
  <c r="BJ1065" i="16"/>
  <c r="BN1065" i="16" s="1"/>
  <c r="CF1065" i="16" s="1"/>
  <c r="BJ1099" i="16"/>
  <c r="BN1099" i="16" s="1"/>
  <c r="CF1099" i="16" s="1"/>
  <c r="BJ1103" i="16"/>
  <c r="BN1103" i="16" s="1"/>
  <c r="CF1103" i="16" s="1"/>
  <c r="BJ1107" i="16"/>
  <c r="BN1107" i="16" s="1"/>
  <c r="CF1107" i="16" s="1"/>
  <c r="BJ1111" i="16"/>
  <c r="BN1111" i="16" s="1"/>
  <c r="CF1111" i="16" s="1"/>
  <c r="BJ1115" i="16"/>
  <c r="BN1115" i="16" s="1"/>
  <c r="CF1115" i="16" s="1"/>
  <c r="BJ1119" i="16"/>
  <c r="BN1119" i="16" s="1"/>
  <c r="CF1119" i="16" s="1"/>
  <c r="BJ839" i="16"/>
  <c r="BN839" i="16" s="1"/>
  <c r="CF839" i="16" s="1"/>
  <c r="BJ843" i="16"/>
  <c r="BN843" i="16" s="1"/>
  <c r="CF843" i="16" s="1"/>
  <c r="BJ847" i="16"/>
  <c r="BN847" i="16" s="1"/>
  <c r="CF847" i="16" s="1"/>
  <c r="AT851" i="16"/>
  <c r="AT855" i="16"/>
  <c r="BJ859" i="16"/>
  <c r="BN859" i="16" s="1"/>
  <c r="CF859" i="16" s="1"/>
  <c r="BJ863" i="16"/>
  <c r="BN863" i="16" s="1"/>
  <c r="CF863" i="16" s="1"/>
  <c r="BJ867" i="16"/>
  <c r="BN867" i="16" s="1"/>
  <c r="CF867" i="16" s="1"/>
  <c r="BJ871" i="16"/>
  <c r="BN871" i="16" s="1"/>
  <c r="CF871" i="16" s="1"/>
  <c r="AT873" i="16"/>
  <c r="AT875" i="16"/>
  <c r="AT877" i="16"/>
  <c r="AT889" i="16"/>
  <c r="BZ899" i="16"/>
  <c r="CD899" i="16" s="1"/>
  <c r="CG899" i="16" s="1"/>
  <c r="BZ901" i="16"/>
  <c r="CD901" i="16" s="1"/>
  <c r="CG901" i="16" s="1"/>
  <c r="BJ928" i="16"/>
  <c r="BN928" i="16" s="1"/>
  <c r="CF928" i="16" s="1"/>
  <c r="BJ940" i="16"/>
  <c r="BN940" i="16" s="1"/>
  <c r="CF940" i="16" s="1"/>
  <c r="AT944" i="16"/>
  <c r="AT946" i="16"/>
  <c r="AT948" i="16"/>
  <c r="AT950" i="16"/>
  <c r="AT952" i="16"/>
  <c r="AT954" i="16"/>
  <c r="AT1047" i="16"/>
  <c r="AT1049" i="16"/>
  <c r="AT1051" i="16"/>
  <c r="AT1053" i="16"/>
  <c r="AT1055" i="16"/>
  <c r="AT1059" i="16"/>
  <c r="AT1066" i="16"/>
  <c r="AT1068" i="16"/>
  <c r="AT1070" i="16"/>
  <c r="AT1072" i="16"/>
  <c r="AT1074" i="16"/>
  <c r="AT1076" i="16"/>
  <c r="AT1078" i="16"/>
  <c r="AT1080" i="16"/>
  <c r="AT1082" i="16"/>
  <c r="AT1084" i="16"/>
  <c r="AT1086" i="16"/>
  <c r="AT1088" i="16"/>
  <c r="AT1090" i="16"/>
  <c r="AT1092" i="16"/>
  <c r="AT1094" i="16"/>
  <c r="AT1096" i="16"/>
  <c r="AT1098" i="16"/>
  <c r="AT1100" i="16"/>
  <c r="AT1102" i="16"/>
  <c r="BJ1123" i="16"/>
  <c r="BN1123" i="16" s="1"/>
  <c r="CF1123" i="16" s="1"/>
  <c r="BJ858" i="16"/>
  <c r="BN858" i="16" s="1"/>
  <c r="CF858" i="16" s="1"/>
  <c r="BJ862" i="16"/>
  <c r="BN862" i="16" s="1"/>
  <c r="CF862" i="16" s="1"/>
  <c r="BJ866" i="16"/>
  <c r="BN866" i="16" s="1"/>
  <c r="CF866" i="16" s="1"/>
  <c r="BJ882" i="16"/>
  <c r="BN882" i="16" s="1"/>
  <c r="CF882" i="16" s="1"/>
  <c r="BJ886" i="16"/>
  <c r="BN886" i="16" s="1"/>
  <c r="CF886" i="16" s="1"/>
  <c r="BJ892" i="16"/>
  <c r="BN892" i="16" s="1"/>
  <c r="CF892" i="16" s="1"/>
  <c r="BJ896" i="16"/>
  <c r="BN896" i="16" s="1"/>
  <c r="CF896" i="16" s="1"/>
  <c r="BJ905" i="16"/>
  <c r="BN905" i="16" s="1"/>
  <c r="CF905" i="16" s="1"/>
  <c r="BJ909" i="16"/>
  <c r="BN909" i="16" s="1"/>
  <c r="CF909" i="16" s="1"/>
  <c r="BJ913" i="16"/>
  <c r="BN913" i="16" s="1"/>
  <c r="CF913" i="16" s="1"/>
  <c r="BJ917" i="16"/>
  <c r="BN917" i="16" s="1"/>
  <c r="CF917" i="16" s="1"/>
  <c r="BJ921" i="16"/>
  <c r="BN921" i="16" s="1"/>
  <c r="CF921" i="16" s="1"/>
  <c r="BJ925" i="16"/>
  <c r="BN925" i="16" s="1"/>
  <c r="CF925" i="16" s="1"/>
  <c r="BJ933" i="16"/>
  <c r="BN933" i="16" s="1"/>
  <c r="CF933" i="16" s="1"/>
  <c r="AT934" i="16"/>
  <c r="BZ949" i="16"/>
  <c r="CD949" i="16" s="1"/>
  <c r="CG949" i="16" s="1"/>
  <c r="AT951" i="16"/>
  <c r="AT953" i="16"/>
  <c r="BJ956" i="16"/>
  <c r="BN956" i="16" s="1"/>
  <c r="CF956" i="16" s="1"/>
  <c r="BJ960" i="16"/>
  <c r="BN960" i="16" s="1"/>
  <c r="CF960" i="16" s="1"/>
  <c r="BJ964" i="16"/>
  <c r="BN964" i="16" s="1"/>
  <c r="CF964" i="16" s="1"/>
  <c r="BJ968" i="16"/>
  <c r="BN968" i="16" s="1"/>
  <c r="CF968" i="16" s="1"/>
  <c r="BJ972" i="16"/>
  <c r="BN972" i="16" s="1"/>
  <c r="CF972" i="16" s="1"/>
  <c r="BJ976" i="16"/>
  <c r="BN976" i="16" s="1"/>
  <c r="CF976" i="16" s="1"/>
  <c r="BJ980" i="16"/>
  <c r="BN980" i="16" s="1"/>
  <c r="CF980" i="16" s="1"/>
  <c r="BJ984" i="16"/>
  <c r="BN984" i="16" s="1"/>
  <c r="CF984" i="16" s="1"/>
  <c r="BJ988" i="16"/>
  <c r="BN988" i="16" s="1"/>
  <c r="CF988" i="16" s="1"/>
  <c r="BJ992" i="16"/>
  <c r="BN992" i="16" s="1"/>
  <c r="CF992" i="16" s="1"/>
  <c r="BJ996" i="16"/>
  <c r="BN996" i="16" s="1"/>
  <c r="CF996" i="16" s="1"/>
  <c r="BJ1000" i="16"/>
  <c r="BN1000" i="16" s="1"/>
  <c r="CF1000" i="16" s="1"/>
  <c r="BJ1004" i="16"/>
  <c r="BN1004" i="16" s="1"/>
  <c r="CF1004" i="16" s="1"/>
  <c r="BJ1008" i="16"/>
  <c r="BN1008" i="16" s="1"/>
  <c r="CF1008" i="16" s="1"/>
  <c r="BJ1012" i="16"/>
  <c r="BN1012" i="16" s="1"/>
  <c r="CF1012" i="16" s="1"/>
  <c r="BJ1016" i="16"/>
  <c r="BN1016" i="16" s="1"/>
  <c r="CF1016" i="16" s="1"/>
  <c r="BJ1020" i="16"/>
  <c r="BN1020" i="16" s="1"/>
  <c r="CF1020" i="16" s="1"/>
  <c r="BJ1024" i="16"/>
  <c r="BN1024" i="16" s="1"/>
  <c r="CF1024" i="16" s="1"/>
  <c r="BJ1028" i="16"/>
  <c r="BN1028" i="16" s="1"/>
  <c r="CF1028" i="16" s="1"/>
  <c r="BJ1032" i="16"/>
  <c r="BN1032" i="16" s="1"/>
  <c r="CF1032" i="16" s="1"/>
  <c r="BJ1036" i="16"/>
  <c r="BN1036" i="16" s="1"/>
  <c r="CF1036" i="16" s="1"/>
  <c r="BJ1040" i="16"/>
  <c r="BN1040" i="16" s="1"/>
  <c r="CF1040" i="16" s="1"/>
  <c r="BJ1044" i="16"/>
  <c r="BN1044" i="16" s="1"/>
  <c r="CF1044" i="16" s="1"/>
  <c r="BJ1062" i="16"/>
  <c r="BN1062" i="16" s="1"/>
  <c r="CF1062" i="16" s="1"/>
  <c r="BZ1097" i="16"/>
  <c r="CD1097" i="16" s="1"/>
  <c r="CG1097" i="16" s="1"/>
  <c r="BZ1099" i="16"/>
  <c r="CD1099" i="16" s="1"/>
  <c r="CG1099" i="16" s="1"/>
  <c r="BZ1101" i="16"/>
  <c r="CD1101" i="16" s="1"/>
  <c r="CG1101" i="16" s="1"/>
  <c r="BZ1103" i="16"/>
  <c r="CD1103" i="16" s="1"/>
  <c r="CG1103" i="16" s="1"/>
  <c r="BZ1105" i="16"/>
  <c r="CD1105" i="16" s="1"/>
  <c r="CG1105" i="16" s="1"/>
  <c r="BZ1107" i="16"/>
  <c r="CD1107" i="16" s="1"/>
  <c r="CG1107" i="16" s="1"/>
  <c r="BZ1109" i="16"/>
  <c r="CD1109" i="16" s="1"/>
  <c r="CG1109" i="16" s="1"/>
  <c r="BZ1111" i="16"/>
  <c r="CD1111" i="16" s="1"/>
  <c r="CG1111" i="16" s="1"/>
  <c r="BZ1113" i="16"/>
  <c r="CD1113" i="16" s="1"/>
  <c r="CG1113" i="16" s="1"/>
  <c r="BZ1115" i="16"/>
  <c r="CD1115" i="16" s="1"/>
  <c r="CG1115" i="16" s="1"/>
  <c r="BZ1117" i="16"/>
  <c r="CD1117" i="16" s="1"/>
  <c r="CG1117" i="16" s="1"/>
  <c r="BZ1119" i="16"/>
  <c r="CD1119" i="16" s="1"/>
  <c r="CG1119" i="16" s="1"/>
  <c r="BZ859" i="16"/>
  <c r="CD859" i="16" s="1"/>
  <c r="CG859" i="16" s="1"/>
  <c r="BZ861" i="16"/>
  <c r="CD861" i="16" s="1"/>
  <c r="CG861" i="16" s="1"/>
  <c r="BZ863" i="16"/>
  <c r="CD863" i="16" s="1"/>
  <c r="CG863" i="16" s="1"/>
  <c r="BZ865" i="16"/>
  <c r="CD865" i="16" s="1"/>
  <c r="CG865" i="16" s="1"/>
  <c r="BZ867" i="16"/>
  <c r="CD867" i="16" s="1"/>
  <c r="CG867" i="16" s="1"/>
  <c r="AT897" i="16"/>
  <c r="BJ901" i="16"/>
  <c r="BN901" i="16" s="1"/>
  <c r="CF901" i="16" s="1"/>
  <c r="AT936" i="16"/>
  <c r="BJ948" i="16"/>
  <c r="BN948" i="16" s="1"/>
  <c r="CF948" i="16" s="1"/>
  <c r="BJ952" i="16"/>
  <c r="BN952" i="16" s="1"/>
  <c r="CF952" i="16" s="1"/>
  <c r="BJ1066" i="16"/>
  <c r="BN1066" i="16" s="1"/>
  <c r="CF1066" i="16" s="1"/>
  <c r="BJ1070" i="16"/>
  <c r="BN1070" i="16" s="1"/>
  <c r="CF1070" i="16" s="1"/>
  <c r="BJ1074" i="16"/>
  <c r="BN1074" i="16" s="1"/>
  <c r="CF1074" i="16" s="1"/>
  <c r="BJ1078" i="16"/>
  <c r="BN1078" i="16" s="1"/>
  <c r="CF1078" i="16" s="1"/>
  <c r="BJ1082" i="16"/>
  <c r="BN1082" i="16" s="1"/>
  <c r="CF1082" i="16" s="1"/>
  <c r="BJ1086" i="16"/>
  <c r="BN1086" i="16" s="1"/>
  <c r="CF1086" i="16" s="1"/>
  <c r="BJ1090" i="16"/>
  <c r="BN1090" i="16" s="1"/>
  <c r="CF1090" i="16" s="1"/>
  <c r="BJ1094" i="16"/>
  <c r="BN1094" i="16" s="1"/>
  <c r="CF1094" i="16" s="1"/>
  <c r="BJ1098" i="16"/>
  <c r="BN1098" i="16" s="1"/>
  <c r="CF1098" i="16" s="1"/>
  <c r="BJ1102" i="16"/>
  <c r="BN1102" i="16" s="1"/>
  <c r="CF1102" i="16" s="1"/>
  <c r="AT1121" i="16"/>
  <c r="AT1123" i="16"/>
  <c r="AT1125" i="16"/>
  <c r="AT900" i="16"/>
  <c r="AT902" i="16"/>
  <c r="BJ931" i="16"/>
  <c r="BN931" i="16" s="1"/>
  <c r="CF931" i="16" s="1"/>
  <c r="BJ937" i="16"/>
  <c r="BN937" i="16" s="1"/>
  <c r="CF937" i="16" s="1"/>
  <c r="BJ941" i="16"/>
  <c r="BN941" i="16" s="1"/>
  <c r="CF941" i="16" s="1"/>
  <c r="AT955" i="16"/>
  <c r="AT987" i="16"/>
  <c r="AT1065" i="16"/>
  <c r="AT1067" i="16"/>
  <c r="AT1069" i="16"/>
  <c r="AT1071" i="16"/>
  <c r="AT1073" i="16"/>
  <c r="AT1075" i="16"/>
  <c r="AT1077" i="16"/>
  <c r="AT1079" i="16"/>
  <c r="AT1081" i="16"/>
  <c r="AT1083" i="16"/>
  <c r="AT1085" i="16"/>
  <c r="AT1087" i="16"/>
  <c r="AT1089" i="16"/>
  <c r="AT1091" i="16"/>
  <c r="AT1093" i="16"/>
  <c r="AT1095" i="16"/>
  <c r="BJ1122" i="16"/>
  <c r="BN1122" i="16" s="1"/>
  <c r="CF1122" i="16" s="1"/>
  <c r="BZ879" i="16"/>
  <c r="CD879" i="16" s="1"/>
  <c r="CG879" i="16" s="1"/>
  <c r="AT881" i="16"/>
  <c r="AT883" i="16"/>
  <c r="AT885" i="16"/>
  <c r="AT887" i="16"/>
  <c r="BZ891" i="16"/>
  <c r="CD891" i="16" s="1"/>
  <c r="CG891" i="16" s="1"/>
  <c r="BZ893" i="16"/>
  <c r="CD893" i="16" s="1"/>
  <c r="CG893" i="16" s="1"/>
  <c r="BZ895" i="16"/>
  <c r="CD895" i="16" s="1"/>
  <c r="CG895" i="16" s="1"/>
  <c r="BZ897" i="16"/>
  <c r="CD897" i="16" s="1"/>
  <c r="CG897" i="16" s="1"/>
  <c r="AT904" i="16"/>
  <c r="AT906" i="16"/>
  <c r="AT908" i="16"/>
  <c r="AT910" i="16"/>
  <c r="AT912" i="16"/>
  <c r="AT914" i="16"/>
  <c r="AT916" i="16"/>
  <c r="AT918" i="16"/>
  <c r="AT920" i="16"/>
  <c r="AT922" i="16"/>
  <c r="AT924" i="16"/>
  <c r="AT926" i="16"/>
  <c r="BZ930" i="16"/>
  <c r="CD930" i="16" s="1"/>
  <c r="CG930" i="16" s="1"/>
  <c r="BZ932" i="16"/>
  <c r="CD932" i="16" s="1"/>
  <c r="CG932" i="16" s="1"/>
  <c r="BZ936" i="16"/>
  <c r="CD936" i="16" s="1"/>
  <c r="CG936" i="16" s="1"/>
  <c r="AT938" i="16"/>
  <c r="BZ942" i="16"/>
  <c r="CD942" i="16" s="1"/>
  <c r="CG942" i="16" s="1"/>
  <c r="BZ957" i="16"/>
  <c r="CD957" i="16" s="1"/>
  <c r="CG957" i="16" s="1"/>
  <c r="BZ959" i="16"/>
  <c r="CD959" i="16" s="1"/>
  <c r="CG959" i="16" s="1"/>
  <c r="BZ961" i="16"/>
  <c r="CD961" i="16" s="1"/>
  <c r="CG961" i="16" s="1"/>
  <c r="BZ963" i="16"/>
  <c r="CD963" i="16" s="1"/>
  <c r="CG963" i="16" s="1"/>
  <c r="BZ965" i="16"/>
  <c r="CD965" i="16" s="1"/>
  <c r="CG965" i="16" s="1"/>
  <c r="BZ967" i="16"/>
  <c r="CD967" i="16" s="1"/>
  <c r="CG967" i="16" s="1"/>
  <c r="BZ969" i="16"/>
  <c r="CD969" i="16" s="1"/>
  <c r="CG969" i="16" s="1"/>
  <c r="BZ971" i="16"/>
  <c r="CD971" i="16" s="1"/>
  <c r="CG971" i="16" s="1"/>
  <c r="BZ973" i="16"/>
  <c r="CD973" i="16" s="1"/>
  <c r="CG973" i="16" s="1"/>
  <c r="BZ975" i="16"/>
  <c r="CD975" i="16" s="1"/>
  <c r="CG975" i="16" s="1"/>
  <c r="BZ977" i="16"/>
  <c r="CD977" i="16" s="1"/>
  <c r="CG977" i="16" s="1"/>
  <c r="BZ979" i="16"/>
  <c r="CD979" i="16" s="1"/>
  <c r="CG979" i="16" s="1"/>
  <c r="BZ981" i="16"/>
  <c r="CD981" i="16" s="1"/>
  <c r="CG981" i="16" s="1"/>
  <c r="BZ983" i="16"/>
  <c r="CD983" i="16" s="1"/>
  <c r="CG983" i="16" s="1"/>
  <c r="BZ985" i="16"/>
  <c r="CD985" i="16" s="1"/>
  <c r="CG985" i="16" s="1"/>
  <c r="BZ989" i="16"/>
  <c r="CD989" i="16" s="1"/>
  <c r="CG989" i="16" s="1"/>
  <c r="BZ991" i="16"/>
  <c r="CD991" i="16" s="1"/>
  <c r="CG991" i="16" s="1"/>
  <c r="BZ993" i="16"/>
  <c r="CD993" i="16" s="1"/>
  <c r="CG993" i="16" s="1"/>
  <c r="BZ995" i="16"/>
  <c r="CD995" i="16" s="1"/>
  <c r="CG995" i="16" s="1"/>
  <c r="BZ997" i="16"/>
  <c r="CD997" i="16" s="1"/>
  <c r="CG997" i="16" s="1"/>
  <c r="BZ999" i="16"/>
  <c r="CD999" i="16" s="1"/>
  <c r="CG999" i="16" s="1"/>
  <c r="BZ1001" i="16"/>
  <c r="CD1001" i="16" s="1"/>
  <c r="CG1001" i="16" s="1"/>
  <c r="BZ1003" i="16"/>
  <c r="CD1003" i="16" s="1"/>
  <c r="CG1003" i="16" s="1"/>
  <c r="BZ1005" i="16"/>
  <c r="CD1005" i="16" s="1"/>
  <c r="CG1005" i="16" s="1"/>
  <c r="BZ1007" i="16"/>
  <c r="CD1007" i="16" s="1"/>
  <c r="CG1007" i="16" s="1"/>
  <c r="BZ1009" i="16"/>
  <c r="CD1009" i="16" s="1"/>
  <c r="CG1009" i="16" s="1"/>
  <c r="BZ1011" i="16"/>
  <c r="CD1011" i="16" s="1"/>
  <c r="CG1011" i="16" s="1"/>
  <c r="BZ1013" i="16"/>
  <c r="CD1013" i="16" s="1"/>
  <c r="CG1013" i="16" s="1"/>
  <c r="BZ1015" i="16"/>
  <c r="CD1015" i="16" s="1"/>
  <c r="CG1015" i="16" s="1"/>
  <c r="BZ1017" i="16"/>
  <c r="CD1017" i="16" s="1"/>
  <c r="CG1017" i="16" s="1"/>
  <c r="BZ1019" i="16"/>
  <c r="CD1019" i="16" s="1"/>
  <c r="CG1019" i="16" s="1"/>
  <c r="BZ1021" i="16"/>
  <c r="CD1021" i="16" s="1"/>
  <c r="CG1021" i="16" s="1"/>
  <c r="BZ1023" i="16"/>
  <c r="CD1023" i="16" s="1"/>
  <c r="CG1023" i="16" s="1"/>
  <c r="BZ1025" i="16"/>
  <c r="CD1025" i="16" s="1"/>
  <c r="CG1025" i="16" s="1"/>
  <c r="BZ1027" i="16"/>
  <c r="CD1027" i="16" s="1"/>
  <c r="CG1027" i="16" s="1"/>
  <c r="BZ1029" i="16"/>
  <c r="CD1029" i="16" s="1"/>
  <c r="CG1029" i="16" s="1"/>
  <c r="BZ1031" i="16"/>
  <c r="CD1031" i="16" s="1"/>
  <c r="CG1031" i="16" s="1"/>
  <c r="BZ1033" i="16"/>
  <c r="CD1033" i="16" s="1"/>
  <c r="CG1033" i="16" s="1"/>
  <c r="BZ1035" i="16"/>
  <c r="CD1035" i="16" s="1"/>
  <c r="CG1035" i="16" s="1"/>
  <c r="BZ1037" i="16"/>
  <c r="CD1037" i="16" s="1"/>
  <c r="CG1037" i="16" s="1"/>
  <c r="BZ1039" i="16"/>
  <c r="CD1039" i="16" s="1"/>
  <c r="CG1039" i="16" s="1"/>
  <c r="BZ1041" i="16"/>
  <c r="CD1041" i="16" s="1"/>
  <c r="CG1041" i="16" s="1"/>
  <c r="BZ1043" i="16"/>
  <c r="CD1043" i="16" s="1"/>
  <c r="CG1043" i="16" s="1"/>
  <c r="BZ1045" i="16"/>
  <c r="CD1045" i="16" s="1"/>
  <c r="CG1045" i="16" s="1"/>
  <c r="BZ1057" i="16"/>
  <c r="CD1057" i="16" s="1"/>
  <c r="CG1057" i="16" s="1"/>
  <c r="BZ1061" i="16"/>
  <c r="CD1061" i="16" s="1"/>
  <c r="CG1061" i="16" s="1"/>
  <c r="BZ1063" i="16"/>
  <c r="CD1063" i="16" s="1"/>
  <c r="CG1063" i="16" s="1"/>
  <c r="BJ1104" i="16"/>
  <c r="BN1104" i="16" s="1"/>
  <c r="CF1104" i="16" s="1"/>
  <c r="BJ1108" i="16"/>
  <c r="BN1108" i="16" s="1"/>
  <c r="CF1108" i="16" s="1"/>
  <c r="BJ1112" i="16"/>
  <c r="BN1112" i="16" s="1"/>
  <c r="CF1112" i="16" s="1"/>
  <c r="BJ1116" i="16"/>
  <c r="BN1116" i="16" s="1"/>
  <c r="CF1116" i="16" s="1"/>
  <c r="BZ836" i="16"/>
  <c r="CD836" i="16" s="1"/>
  <c r="CG836" i="16" s="1"/>
  <c r="AT836" i="16"/>
  <c r="P14" i="16"/>
  <c r="P16" i="16"/>
  <c r="P22" i="16"/>
  <c r="P24" i="16"/>
  <c r="P30" i="16"/>
  <c r="P32" i="16"/>
  <c r="P38" i="16"/>
  <c r="P40" i="16"/>
  <c r="P46" i="16"/>
  <c r="P48" i="16"/>
  <c r="AT49" i="16"/>
  <c r="AT51" i="16"/>
  <c r="AT53" i="16"/>
  <c r="AT54" i="16"/>
  <c r="BZ55" i="16"/>
  <c r="BZ57" i="16"/>
  <c r="BZ59" i="16"/>
  <c r="BZ61" i="16"/>
  <c r="BZ63" i="16"/>
  <c r="BZ65" i="16"/>
  <c r="BZ67" i="16"/>
  <c r="BZ69" i="16"/>
  <c r="BZ71" i="16"/>
  <c r="AT73" i="16"/>
  <c r="BJ75" i="16"/>
  <c r="BZ76" i="16"/>
  <c r="AT77" i="16"/>
  <c r="BZ78" i="16"/>
  <c r="AT79" i="16"/>
  <c r="BZ80" i="16"/>
  <c r="AT81" i="16"/>
  <c r="BZ82" i="16"/>
  <c r="AT83" i="16"/>
  <c r="BZ84" i="16"/>
  <c r="AT85" i="16"/>
  <c r="BZ86" i="16"/>
  <c r="AT87" i="16"/>
  <c r="AT88" i="16"/>
  <c r="BZ89" i="16"/>
  <c r="AT91" i="16"/>
  <c r="AT93" i="16"/>
  <c r="AT95" i="16"/>
  <c r="AT97" i="16"/>
  <c r="BJ98" i="16"/>
  <c r="BZ99" i="16"/>
  <c r="BZ101" i="16"/>
  <c r="AT102" i="16"/>
  <c r="AT104" i="16"/>
  <c r="AT106" i="16"/>
  <c r="AT108" i="16"/>
  <c r="AT110" i="16"/>
  <c r="AT112" i="16"/>
  <c r="AT114" i="16"/>
  <c r="AT116" i="16"/>
  <c r="AT118" i="16"/>
  <c r="AT120" i="16"/>
  <c r="AT122" i="16"/>
  <c r="AT124" i="16"/>
  <c r="AT126" i="16"/>
  <c r="BJ127" i="16"/>
  <c r="AT128" i="16"/>
  <c r="AT130" i="16"/>
  <c r="BZ134" i="16"/>
  <c r="AT136" i="16"/>
  <c r="AT138" i="16"/>
  <c r="BZ142" i="16"/>
  <c r="AT144" i="16"/>
  <c r="BZ145" i="16"/>
  <c r="BZ146" i="16"/>
  <c r="BZ148" i="16"/>
  <c r="BZ150" i="16"/>
  <c r="BZ152" i="16"/>
  <c r="BZ154" i="16"/>
  <c r="BZ156" i="16"/>
  <c r="BZ158" i="16"/>
  <c r="BZ160" i="16"/>
  <c r="BZ162" i="16"/>
  <c r="BZ164" i="16"/>
  <c r="BZ166" i="16"/>
  <c r="AT168" i="16"/>
  <c r="AT170" i="16"/>
  <c r="BJ171" i="16"/>
  <c r="BZ172" i="16"/>
  <c r="BZ174" i="16"/>
  <c r="BZ176" i="16"/>
  <c r="BZ178" i="16"/>
  <c r="BZ180" i="16"/>
  <c r="BZ182" i="16"/>
  <c r="BZ184" i="16"/>
  <c r="BZ186" i="16"/>
  <c r="BZ188" i="16"/>
  <c r="BZ190" i="16"/>
  <c r="BZ192" i="16"/>
  <c r="AT193" i="16"/>
  <c r="AT194" i="16"/>
  <c r="BZ195" i="16"/>
  <c r="AT196" i="16"/>
  <c r="BZ197" i="16"/>
  <c r="BZ198" i="16"/>
  <c r="AT199" i="16"/>
  <c r="AT200" i="16"/>
  <c r="AT201" i="16"/>
  <c r="AT202" i="16"/>
  <c r="BZ203" i="16"/>
  <c r="BJ204" i="16"/>
  <c r="BZ205" i="16"/>
  <c r="AT206" i="16"/>
  <c r="BZ207" i="16"/>
  <c r="BZ208" i="16"/>
  <c r="BZ209" i="16"/>
  <c r="AT210" i="16"/>
  <c r="BZ211" i="16"/>
  <c r="BJ212" i="16"/>
  <c r="BZ213" i="16"/>
  <c r="AT214" i="16"/>
  <c r="BZ215" i="16"/>
  <c r="BJ216" i="16"/>
  <c r="BZ217" i="16"/>
  <c r="BJ218" i="16"/>
  <c r="AT219" i="16"/>
  <c r="BZ220" i="16"/>
  <c r="AT222" i="16"/>
  <c r="AT224" i="16"/>
  <c r="AT227" i="16"/>
  <c r="AT228" i="16"/>
  <c r="BZ229" i="16"/>
  <c r="BZ231" i="16"/>
  <c r="BZ233" i="16"/>
  <c r="BZ235" i="16"/>
  <c r="BZ237" i="16"/>
  <c r="AT238" i="16"/>
  <c r="BZ239" i="16"/>
  <c r="AT240" i="16"/>
  <c r="BZ241" i="16"/>
  <c r="AT242" i="16"/>
  <c r="BZ243" i="16"/>
  <c r="BJ244" i="16"/>
  <c r="BZ245" i="16"/>
  <c r="AT246" i="16"/>
  <c r="BZ247" i="16"/>
  <c r="BJ248" i="16"/>
  <c r="BZ249" i="16"/>
  <c r="AT250" i="16"/>
  <c r="BJ251" i="16"/>
  <c r="AT252" i="16"/>
  <c r="BZ253" i="16"/>
  <c r="AT254" i="16"/>
  <c r="BZ255" i="16"/>
  <c r="AT256" i="16"/>
  <c r="BZ257" i="16"/>
  <c r="AT258" i="16"/>
  <c r="BZ259" i="16"/>
  <c r="AT260" i="16"/>
  <c r="BZ261" i="16"/>
  <c r="AT262" i="16"/>
  <c r="BZ263" i="16"/>
  <c r="AT264" i="16"/>
  <c r="BZ265" i="16"/>
  <c r="AT266" i="16"/>
  <c r="BZ267" i="16"/>
  <c r="AT268" i="16"/>
  <c r="AT269" i="16"/>
  <c r="BZ270" i="16"/>
  <c r="BZ272" i="16"/>
  <c r="BZ274" i="16"/>
  <c r="BZ276" i="16"/>
  <c r="BZ278" i="16"/>
  <c r="BZ280" i="16"/>
  <c r="BZ282" i="16"/>
  <c r="BZ284" i="16"/>
  <c r="BZ286" i="16"/>
  <c r="BZ288" i="16"/>
  <c r="BZ290" i="16"/>
  <c r="BZ292" i="16"/>
  <c r="BZ294" i="16"/>
  <c r="BZ296" i="16"/>
  <c r="BZ298" i="16"/>
  <c r="BZ300" i="16"/>
  <c r="BZ302" i="16"/>
  <c r="BZ304" i="16"/>
  <c r="BZ306" i="16"/>
  <c r="BZ308" i="16"/>
  <c r="BZ310" i="16"/>
  <c r="AT312" i="16"/>
  <c r="AT314" i="16"/>
  <c r="BZ318" i="16"/>
  <c r="BZ320" i="16"/>
  <c r="BZ322" i="16"/>
  <c r="BZ324" i="16"/>
  <c r="BZ326" i="16"/>
  <c r="BZ328" i="16"/>
  <c r="AT330" i="16"/>
  <c r="AT332" i="16"/>
  <c r="BZ336" i="16"/>
  <c r="BZ338" i="16"/>
  <c r="BZ340" i="16"/>
  <c r="BZ342" i="16"/>
  <c r="BZ344" i="16"/>
  <c r="BZ346" i="16"/>
  <c r="BZ348" i="16"/>
  <c r="BZ350" i="16"/>
  <c r="BZ352" i="16"/>
  <c r="BZ354" i="16"/>
  <c r="BZ356" i="16"/>
  <c r="BZ358" i="16"/>
  <c r="BZ360" i="16"/>
  <c r="BZ362" i="16"/>
  <c r="BZ364" i="16"/>
  <c r="BZ366" i="16"/>
  <c r="BZ368" i="16"/>
  <c r="BZ370" i="16"/>
  <c r="BZ372" i="16"/>
  <c r="AT374" i="16"/>
  <c r="AT376" i="16"/>
  <c r="AT377" i="16"/>
  <c r="BZ378" i="16"/>
  <c r="AT380" i="16"/>
  <c r="BJ381" i="16"/>
  <c r="BZ382" i="16"/>
  <c r="BZ384" i="16"/>
  <c r="BJ385" i="16"/>
  <c r="BZ386" i="16"/>
  <c r="AT388" i="16"/>
  <c r="BJ389" i="16"/>
  <c r="BZ390" i="16"/>
  <c r="BZ392" i="16"/>
  <c r="BJ393" i="16"/>
  <c r="BZ394" i="16"/>
  <c r="AT396" i="16"/>
  <c r="BJ397" i="16"/>
  <c r="BZ398" i="16"/>
  <c r="BZ400" i="16"/>
  <c r="BJ401" i="16"/>
  <c r="BZ402" i="16"/>
  <c r="AT404" i="16"/>
  <c r="BJ405" i="16"/>
  <c r="BZ406" i="16"/>
  <c r="BZ408" i="16"/>
  <c r="BZ410" i="16"/>
  <c r="BZ412" i="16"/>
  <c r="BZ414" i="16"/>
  <c r="BZ416" i="16"/>
  <c r="BZ418" i="16"/>
  <c r="BZ420" i="16"/>
  <c r="BZ422" i="16"/>
  <c r="BZ424" i="16"/>
  <c r="BZ426" i="16"/>
  <c r="BZ428" i="16"/>
  <c r="BZ430" i="16"/>
  <c r="BZ432" i="16"/>
  <c r="BZ434" i="16"/>
  <c r="BZ436" i="16"/>
  <c r="BZ438" i="16"/>
  <c r="BZ440" i="16"/>
  <c r="BZ442" i="16"/>
  <c r="AT444" i="16"/>
  <c r="AT446" i="16"/>
  <c r="AT448" i="16"/>
  <c r="AT450" i="16"/>
  <c r="BZ454" i="16"/>
  <c r="BZ456" i="16"/>
  <c r="BZ458" i="16"/>
  <c r="AT460" i="16"/>
  <c r="AT462" i="16"/>
  <c r="BZ466" i="16"/>
  <c r="BZ468" i="16"/>
  <c r="BZ470" i="16"/>
  <c r="BZ472" i="16"/>
  <c r="BZ474" i="16"/>
  <c r="BZ476" i="16"/>
  <c r="BZ478" i="16"/>
  <c r="BZ480" i="16"/>
  <c r="BZ482" i="16"/>
  <c r="BZ484" i="16"/>
  <c r="BZ486" i="16"/>
  <c r="BZ488" i="16"/>
  <c r="BZ490" i="16"/>
  <c r="BZ492" i="16"/>
  <c r="BZ494" i="16"/>
  <c r="BZ496" i="16"/>
  <c r="BZ498" i="16"/>
  <c r="BZ500" i="16"/>
  <c r="BZ502" i="16"/>
  <c r="BZ504" i="16"/>
  <c r="BZ506" i="16"/>
  <c r="BZ508" i="16"/>
  <c r="BZ510" i="16"/>
  <c r="BZ512" i="16"/>
  <c r="BZ514" i="16"/>
  <c r="BZ516" i="16"/>
  <c r="BZ518" i="16"/>
  <c r="BZ520" i="16"/>
  <c r="BZ522" i="16"/>
  <c r="BZ524" i="16"/>
  <c r="BZ526" i="16"/>
  <c r="BZ528" i="16"/>
  <c r="BZ530" i="16"/>
  <c r="BZ532" i="16"/>
  <c r="BZ534" i="16"/>
  <c r="BZ536" i="16"/>
  <c r="BZ538" i="16"/>
  <c r="AT540" i="16"/>
  <c r="AT542" i="16"/>
  <c r="AT544" i="16"/>
  <c r="BZ545" i="16"/>
  <c r="AT546" i="16"/>
  <c r="AT547" i="16"/>
  <c r="AT549" i="16"/>
  <c r="AT551" i="16"/>
  <c r="AT553" i="16"/>
  <c r="AT555" i="16"/>
  <c r="AT557" i="16"/>
  <c r="AT559" i="16"/>
  <c r="AT561" i="16"/>
  <c r="AT563" i="16"/>
  <c r="AT565" i="16"/>
  <c r="AT567" i="16"/>
  <c r="AT569" i="16"/>
  <c r="AT571" i="16"/>
  <c r="AT573" i="16"/>
  <c r="AT575" i="16"/>
  <c r="AT577" i="16"/>
  <c r="AT579" i="16"/>
  <c r="AT581" i="16"/>
  <c r="AT583" i="16"/>
  <c r="AT585" i="16"/>
  <c r="AT587" i="16"/>
  <c r="AT589" i="16"/>
  <c r="AT591" i="16"/>
  <c r="AT593" i="16"/>
  <c r="AT595" i="16"/>
  <c r="AT597" i="16"/>
  <c r="AT599" i="16"/>
  <c r="AT601" i="16"/>
  <c r="AT603" i="16"/>
  <c r="AT605" i="16"/>
  <c r="AT607" i="16"/>
  <c r="AT609" i="16"/>
  <c r="AT611" i="16"/>
  <c r="AT613" i="16"/>
  <c r="AT617" i="16"/>
  <c r="AT621" i="16"/>
  <c r="AT625" i="16"/>
  <c r="AT629" i="16"/>
  <c r="AT633" i="16"/>
  <c r="AT637" i="16"/>
  <c r="AT641" i="16"/>
  <c r="AT645" i="16"/>
  <c r="AT649" i="16"/>
  <c r="AT651" i="16"/>
  <c r="BZ655" i="16"/>
  <c r="AT657" i="16"/>
  <c r="BZ659" i="16"/>
  <c r="AT661" i="16"/>
  <c r="BZ663" i="16"/>
  <c r="AT665" i="16"/>
  <c r="BZ667" i="16"/>
  <c r="AT669" i="16"/>
  <c r="BJ672" i="16"/>
  <c r="AT673" i="16"/>
  <c r="BZ675" i="16"/>
  <c r="AT677" i="16"/>
  <c r="BZ679" i="16"/>
  <c r="AT681" i="16"/>
  <c r="BZ683" i="16"/>
  <c r="BJ684" i="16"/>
  <c r="BJ688" i="16"/>
  <c r="BJ692" i="16"/>
  <c r="AT693" i="16"/>
  <c r="BZ695" i="16"/>
  <c r="BJ696" i="16"/>
  <c r="BJ700" i="16"/>
  <c r="AT703" i="16"/>
  <c r="BZ707" i="16"/>
  <c r="AT715" i="16"/>
  <c r="BZ717" i="16"/>
  <c r="AT719" i="16"/>
  <c r="BZ721" i="16"/>
  <c r="AT723" i="16"/>
  <c r="AT750" i="16"/>
  <c r="BZ752" i="16"/>
  <c r="AT754" i="16"/>
  <c r="AT758" i="16"/>
  <c r="BZ760" i="16"/>
  <c r="AT762" i="16"/>
  <c r="BZ764" i="16"/>
  <c r="AT766" i="16"/>
  <c r="BZ768" i="16"/>
  <c r="AT770" i="16"/>
  <c r="BZ772" i="16"/>
  <c r="AT774" i="16"/>
  <c r="BJ777" i="16"/>
  <c r="BJ781" i="16"/>
  <c r="BJ785" i="16"/>
  <c r="BJ789" i="16"/>
  <c r="AT790" i="16"/>
  <c r="BZ792" i="16"/>
  <c r="BJ793" i="16"/>
  <c r="BJ797" i="16"/>
  <c r="BJ801" i="16"/>
  <c r="BJ805" i="16"/>
  <c r="BJ809" i="16"/>
  <c r="BJ813" i="16"/>
  <c r="BJ817" i="16"/>
  <c r="BJ821" i="16"/>
  <c r="BZ824" i="16"/>
  <c r="AT826" i="16"/>
  <c r="BZ828" i="16"/>
  <c r="AT830" i="16"/>
  <c r="BZ832" i="16"/>
  <c r="AT14" i="16"/>
  <c r="BJ15" i="16"/>
  <c r="AT16" i="16"/>
  <c r="BJ18" i="16"/>
  <c r="BJ19" i="16"/>
  <c r="BJ20" i="16"/>
  <c r="AT21" i="16"/>
  <c r="BJ22" i="16"/>
  <c r="AT24" i="16"/>
  <c r="AT26" i="16"/>
  <c r="AT28" i="16"/>
  <c r="AT30" i="16"/>
  <c r="BJ32" i="16"/>
  <c r="BZ34" i="16"/>
  <c r="BZ35" i="16"/>
  <c r="BJ39" i="16"/>
  <c r="BZ42" i="16"/>
  <c r="BJ44" i="16"/>
  <c r="BJ714" i="16"/>
  <c r="BJ722" i="16"/>
  <c r="AT726" i="16"/>
  <c r="BJ729" i="16"/>
  <c r="AT734" i="16"/>
  <c r="BZ736" i="16"/>
  <c r="BJ737" i="16"/>
  <c r="BJ741" i="16"/>
  <c r="BJ745" i="16"/>
  <c r="BJ833" i="16"/>
  <c r="BJ50" i="16"/>
  <c r="BJ53" i="16"/>
  <c r="BJ56" i="16"/>
  <c r="BJ60" i="16"/>
  <c r="BJ64" i="16"/>
  <c r="BJ68" i="16"/>
  <c r="BJ72" i="16"/>
  <c r="BJ74" i="16"/>
  <c r="BJ76" i="16"/>
  <c r="BJ78" i="16"/>
  <c r="BJ80" i="16"/>
  <c r="BJ82" i="16"/>
  <c r="BJ84" i="16"/>
  <c r="BJ86" i="16"/>
  <c r="BJ88" i="16"/>
  <c r="BJ92" i="16"/>
  <c r="BJ96" i="16"/>
  <c r="BJ103" i="16"/>
  <c r="BJ107" i="16"/>
  <c r="BJ111" i="16"/>
  <c r="BJ115" i="16"/>
  <c r="BJ119" i="16"/>
  <c r="BJ123" i="16"/>
  <c r="BZ128" i="16"/>
  <c r="BJ131" i="16"/>
  <c r="BJ133" i="16"/>
  <c r="BZ136" i="16"/>
  <c r="BJ139" i="16"/>
  <c r="BJ141" i="16"/>
  <c r="BZ144" i="16"/>
  <c r="BJ147" i="16"/>
  <c r="BJ151" i="16"/>
  <c r="BJ155" i="16"/>
  <c r="BJ159" i="16"/>
  <c r="BJ163" i="16"/>
  <c r="BJ169" i="16"/>
  <c r="BJ175" i="16"/>
  <c r="BJ179" i="16"/>
  <c r="BJ183" i="16"/>
  <c r="BJ187" i="16"/>
  <c r="BJ191" i="16"/>
  <c r="BJ194" i="16"/>
  <c r="BJ195" i="16"/>
  <c r="BJ200" i="16"/>
  <c r="BJ202" i="16"/>
  <c r="BJ203" i="16"/>
  <c r="BJ205" i="16"/>
  <c r="BJ207" i="16"/>
  <c r="BJ209" i="16"/>
  <c r="BZ210" i="16"/>
  <c r="BJ213" i="16"/>
  <c r="BJ215" i="16"/>
  <c r="BJ217" i="16"/>
  <c r="BJ219" i="16"/>
  <c r="BJ221" i="16"/>
  <c r="BJ225" i="16"/>
  <c r="BJ228" i="16"/>
  <c r="BJ232" i="16"/>
  <c r="BJ236" i="16"/>
  <c r="BJ238" i="16"/>
  <c r="BJ240" i="16"/>
  <c r="BZ242" i="16"/>
  <c r="AT244" i="16"/>
  <c r="BZ246" i="16"/>
  <c r="AT248" i="16"/>
  <c r="BZ250" i="16"/>
  <c r="BJ252" i="16"/>
  <c r="BJ254" i="16"/>
  <c r="BJ256" i="16"/>
  <c r="BJ258" i="16"/>
  <c r="BJ260" i="16"/>
  <c r="BJ262" i="16"/>
  <c r="BJ264" i="16"/>
  <c r="BJ266" i="16"/>
  <c r="BJ268" i="16"/>
  <c r="BJ271" i="16"/>
  <c r="BJ275" i="16"/>
  <c r="BJ279" i="16"/>
  <c r="BJ283" i="16"/>
  <c r="BJ287" i="16"/>
  <c r="BJ291" i="16"/>
  <c r="BJ295" i="16"/>
  <c r="BJ299" i="16"/>
  <c r="BJ303" i="16"/>
  <c r="BJ307" i="16"/>
  <c r="BJ311" i="16"/>
  <c r="BJ313" i="16"/>
  <c r="BZ316" i="16"/>
  <c r="BJ319" i="16"/>
  <c r="BJ323" i="16"/>
  <c r="BJ327" i="16"/>
  <c r="BZ330" i="16"/>
  <c r="BJ333" i="16"/>
  <c r="BJ335" i="16"/>
  <c r="BJ339" i="16"/>
  <c r="BJ343" i="16"/>
  <c r="BJ347" i="16"/>
  <c r="BJ351" i="16"/>
  <c r="BJ355" i="16"/>
  <c r="BJ359" i="16"/>
  <c r="BJ363" i="16"/>
  <c r="BJ367" i="16"/>
  <c r="BJ371" i="16"/>
  <c r="BJ377" i="16"/>
  <c r="BZ380" i="16"/>
  <c r="AT384" i="16"/>
  <c r="BZ388" i="16"/>
  <c r="AT392" i="16"/>
  <c r="BZ396" i="16"/>
  <c r="AT400" i="16"/>
  <c r="BZ404" i="16"/>
  <c r="BJ409" i="16"/>
  <c r="BJ413" i="16"/>
  <c r="BJ417" i="16"/>
  <c r="BJ421" i="16"/>
  <c r="BJ425" i="16"/>
  <c r="BJ429" i="16"/>
  <c r="BJ433" i="16"/>
  <c r="BJ437" i="16"/>
  <c r="BJ441" i="16"/>
  <c r="BZ444" i="16"/>
  <c r="BJ447" i="16"/>
  <c r="BJ451" i="16"/>
  <c r="BJ453" i="16"/>
  <c r="BJ457" i="16"/>
  <c r="BZ460" i="16"/>
  <c r="BJ463" i="16"/>
  <c r="BJ465" i="16"/>
  <c r="BJ469" i="16"/>
  <c r="BJ473" i="16"/>
  <c r="BJ477" i="16"/>
  <c r="BJ481" i="16"/>
  <c r="BJ485" i="16"/>
  <c r="BJ489" i="16"/>
  <c r="BJ493" i="16"/>
  <c r="BJ497" i="16"/>
  <c r="BJ501" i="16"/>
  <c r="BJ505" i="16"/>
  <c r="BJ509" i="16"/>
  <c r="BJ513" i="16"/>
  <c r="BJ517" i="16"/>
  <c r="BJ521" i="16"/>
  <c r="BJ525" i="16"/>
  <c r="BJ529" i="16"/>
  <c r="BJ533" i="16"/>
  <c r="BJ537" i="16"/>
  <c r="BZ540" i="16"/>
  <c r="BJ543" i="16"/>
  <c r="BJ546" i="16"/>
  <c r="BJ548" i="16"/>
  <c r="BJ552" i="16"/>
  <c r="BJ556" i="16"/>
  <c r="BJ560" i="16"/>
  <c r="BJ564" i="16"/>
  <c r="BJ568" i="16"/>
  <c r="BJ572" i="16"/>
  <c r="BJ576" i="16"/>
  <c r="BJ580" i="16"/>
  <c r="BJ584" i="16"/>
  <c r="BJ588" i="16"/>
  <c r="BJ592" i="16"/>
  <c r="BJ596" i="16"/>
  <c r="BJ600" i="16"/>
  <c r="BJ604" i="16"/>
  <c r="BJ608" i="16"/>
  <c r="BJ612" i="16"/>
  <c r="BZ615" i="16"/>
  <c r="AT619" i="16"/>
  <c r="BZ623" i="16"/>
  <c r="AT627" i="16"/>
  <c r="BZ631" i="16"/>
  <c r="AT635" i="16"/>
  <c r="BZ639" i="16"/>
  <c r="AT643" i="16"/>
  <c r="BZ647" i="16"/>
  <c r="BZ651" i="16"/>
  <c r="BJ652" i="16"/>
  <c r="BZ653" i="16"/>
  <c r="AT655" i="16"/>
  <c r="BJ656" i="16"/>
  <c r="BJ725" i="16"/>
  <c r="BZ728" i="16"/>
  <c r="AT730" i="16"/>
  <c r="BZ732" i="16"/>
  <c r="BJ733" i="16"/>
  <c r="AT738" i="16"/>
  <c r="BZ740" i="16"/>
  <c r="AT742" i="16"/>
  <c r="BZ13" i="16"/>
  <c r="BZ14" i="16"/>
  <c r="BZ15" i="16"/>
  <c r="BZ16" i="16"/>
  <c r="BZ17" i="16"/>
  <c r="AT18" i="16"/>
  <c r="BZ19" i="16"/>
  <c r="AT20" i="16"/>
  <c r="BJ21" i="16"/>
  <c r="AT22" i="16"/>
  <c r="BJ23" i="16"/>
  <c r="BJ24" i="16"/>
  <c r="BZ25" i="16"/>
  <c r="BJ26" i="16"/>
  <c r="BZ27" i="16"/>
  <c r="BZ28" i="16"/>
  <c r="BZ29" i="16"/>
  <c r="BJ30" i="16"/>
  <c r="BZ31" i="16"/>
  <c r="AT32" i="16"/>
  <c r="BJ33" i="16"/>
  <c r="BJ34" i="16"/>
  <c r="AT35" i="16"/>
  <c r="AT36" i="16"/>
  <c r="AT38" i="16"/>
  <c r="AT40" i="16"/>
  <c r="AT43" i="16"/>
  <c r="AT44" i="16"/>
  <c r="AT47" i="16"/>
  <c r="BJ660" i="16"/>
  <c r="BJ664" i="16"/>
  <c r="BJ668" i="16"/>
  <c r="BZ671" i="16"/>
  <c r="BJ676" i="16"/>
  <c r="BJ680" i="16"/>
  <c r="AT685" i="16"/>
  <c r="BZ687" i="16"/>
  <c r="AT689" i="16"/>
  <c r="BZ691" i="16"/>
  <c r="AT697" i="16"/>
  <c r="BZ699" i="16"/>
  <c r="AT701" i="16"/>
  <c r="BJ704" i="16"/>
  <c r="AT705" i="16"/>
  <c r="BJ708" i="16"/>
  <c r="AT709" i="16"/>
  <c r="BZ711" i="16"/>
  <c r="AT713" i="16"/>
  <c r="BJ720" i="16"/>
  <c r="AT744" i="16"/>
  <c r="AT746" i="16"/>
  <c r="BZ748" i="16"/>
  <c r="BJ749" i="16"/>
  <c r="BJ753" i="16"/>
  <c r="BZ756" i="16"/>
  <c r="BJ757" i="16"/>
  <c r="BJ761" i="16"/>
  <c r="BJ765" i="16"/>
  <c r="BJ769" i="16"/>
  <c r="BJ773" i="16"/>
  <c r="BZ776" i="16"/>
  <c r="AT778" i="16"/>
  <c r="BZ780" i="16"/>
  <c r="AT782" i="16"/>
  <c r="BZ784" i="16"/>
  <c r="AT786" i="16"/>
  <c r="BZ788" i="16"/>
  <c r="AT794" i="16"/>
  <c r="BZ796" i="16"/>
  <c r="AT798" i="16"/>
  <c r="BZ800" i="16"/>
  <c r="AT802" i="16"/>
  <c r="BZ804" i="16"/>
  <c r="AT806" i="16"/>
  <c r="BZ808" i="16"/>
  <c r="AT810" i="16"/>
  <c r="BZ812" i="16"/>
  <c r="AT814" i="16"/>
  <c r="BZ816" i="16"/>
  <c r="AT818" i="16"/>
  <c r="BZ820" i="16"/>
  <c r="AT822" i="16"/>
  <c r="BJ825" i="16"/>
  <c r="BJ829" i="16"/>
  <c r="BZ48" i="16"/>
  <c r="BZ50" i="16"/>
  <c r="BZ52" i="16"/>
  <c r="BZ54" i="16"/>
  <c r="AT56" i="16"/>
  <c r="AT58" i="16"/>
  <c r="AT60" i="16"/>
  <c r="AT62" i="16"/>
  <c r="AT64" i="16"/>
  <c r="AT66" i="16"/>
  <c r="AT68" i="16"/>
  <c r="AT70" i="16"/>
  <c r="AT72" i="16"/>
  <c r="BZ74" i="16"/>
  <c r="BZ88" i="16"/>
  <c r="BZ92" i="16"/>
  <c r="BZ94" i="16"/>
  <c r="BZ96" i="16"/>
  <c r="BZ98" i="16"/>
  <c r="AT100" i="16"/>
  <c r="AT103" i="16"/>
  <c r="AT105" i="16"/>
  <c r="AT107" i="16"/>
  <c r="AT109" i="16"/>
  <c r="AT111" i="16"/>
  <c r="AT113" i="16"/>
  <c r="AT115" i="16"/>
  <c r="AT117" i="16"/>
  <c r="AT119" i="16"/>
  <c r="AT121" i="16"/>
  <c r="AT123" i="16"/>
  <c r="AT125" i="16"/>
  <c r="BJ128" i="16"/>
  <c r="AT129" i="16"/>
  <c r="AT131" i="16"/>
  <c r="BZ133" i="16"/>
  <c r="BZ135" i="16"/>
  <c r="BJ136" i="16"/>
  <c r="AT137" i="16"/>
  <c r="AT139" i="16"/>
  <c r="BZ141" i="16"/>
  <c r="BZ143" i="16"/>
  <c r="BJ144" i="16"/>
  <c r="BZ147" i="16"/>
  <c r="BZ149" i="16"/>
  <c r="BZ151" i="16"/>
  <c r="BZ153" i="16"/>
  <c r="BZ155" i="16"/>
  <c r="BZ157" i="16"/>
  <c r="BZ159" i="16"/>
  <c r="BZ161" i="16"/>
  <c r="BZ163" i="16"/>
  <c r="BZ165" i="16"/>
  <c r="AT167" i="16"/>
  <c r="AT169" i="16"/>
  <c r="BZ173" i="16"/>
  <c r="BZ175" i="16"/>
  <c r="BZ177" i="16"/>
  <c r="BZ179" i="16"/>
  <c r="BZ181" i="16"/>
  <c r="BZ183" i="16"/>
  <c r="BZ185" i="16"/>
  <c r="BZ187" i="16"/>
  <c r="BZ189" i="16"/>
  <c r="BZ191" i="16"/>
  <c r="BZ221" i="16"/>
  <c r="AT223" i="16"/>
  <c r="AT225" i="16"/>
  <c r="BZ228" i="16"/>
  <c r="AT230" i="16"/>
  <c r="AT232" i="16"/>
  <c r="AT234" i="16"/>
  <c r="AT236" i="16"/>
  <c r="BZ271" i="16"/>
  <c r="BZ273" i="16"/>
  <c r="BZ275" i="16"/>
  <c r="BZ277" i="16"/>
  <c r="BZ279" i="16"/>
  <c r="BZ281" i="16"/>
  <c r="BZ283" i="16"/>
  <c r="BZ285" i="16"/>
  <c r="BZ287" i="16"/>
  <c r="BZ289" i="16"/>
  <c r="BZ291" i="16"/>
  <c r="BZ293" i="16"/>
  <c r="BZ295" i="16"/>
  <c r="BZ297" i="16"/>
  <c r="BZ299" i="16"/>
  <c r="BZ301" i="16"/>
  <c r="BZ303" i="16"/>
  <c r="BZ305" i="16"/>
  <c r="BZ307" i="16"/>
  <c r="BZ309" i="16"/>
  <c r="BZ311" i="16"/>
  <c r="BJ312" i="16"/>
  <c r="AT313" i="16"/>
  <c r="AT315" i="16"/>
  <c r="BZ317" i="16"/>
  <c r="BZ319" i="16"/>
  <c r="BZ321" i="16"/>
  <c r="BZ323" i="16"/>
  <c r="BZ325" i="16"/>
  <c r="BZ327" i="16"/>
  <c r="BZ329" i="16"/>
  <c r="BJ330" i="16"/>
  <c r="AT331" i="16"/>
  <c r="AT333" i="16"/>
  <c r="BZ335" i="16"/>
  <c r="BZ337" i="16"/>
  <c r="BZ339" i="16"/>
  <c r="BZ341" i="16"/>
  <c r="BZ343" i="16"/>
  <c r="BZ345" i="16"/>
  <c r="BZ347" i="16"/>
  <c r="BZ349" i="16"/>
  <c r="BZ351" i="16"/>
  <c r="BZ353" i="16"/>
  <c r="BZ355" i="16"/>
  <c r="BZ357" i="16"/>
  <c r="BZ359" i="16"/>
  <c r="BZ361" i="16"/>
  <c r="BZ363" i="16"/>
  <c r="BZ365" i="16"/>
  <c r="BZ367" i="16"/>
  <c r="BZ369" i="16"/>
  <c r="BZ371" i="16"/>
  <c r="BZ373" i="16"/>
  <c r="AT375" i="16"/>
  <c r="BZ379" i="16"/>
  <c r="BJ380" i="16"/>
  <c r="BZ383" i="16"/>
  <c r="BJ384" i="16"/>
  <c r="BZ387" i="16"/>
  <c r="BJ388" i="16"/>
  <c r="BZ391" i="16"/>
  <c r="BJ392" i="16"/>
  <c r="BZ395" i="16"/>
  <c r="BJ396" i="16"/>
  <c r="BZ399" i="16"/>
  <c r="BJ400" i="16"/>
  <c r="BZ403" i="16"/>
  <c r="BJ404" i="16"/>
  <c r="BZ407" i="16"/>
  <c r="BZ409" i="16"/>
  <c r="BZ411" i="16"/>
  <c r="BZ413" i="16"/>
  <c r="BZ415" i="16"/>
  <c r="BZ417" i="16"/>
  <c r="BZ419" i="16"/>
  <c r="BZ421" i="16"/>
  <c r="BZ423" i="16"/>
  <c r="BZ425" i="16"/>
  <c r="BZ427" i="16"/>
  <c r="BZ429" i="16"/>
  <c r="BZ431" i="16"/>
  <c r="BZ433" i="16"/>
  <c r="BZ435" i="16"/>
  <c r="BZ437" i="16"/>
  <c r="BZ439" i="16"/>
  <c r="BZ441" i="16"/>
  <c r="BZ443" i="16"/>
  <c r="BJ444" i="16"/>
  <c r="AT445" i="16"/>
  <c r="AT447" i="16"/>
  <c r="AT449" i="16"/>
  <c r="AT451" i="16"/>
  <c r="BZ453" i="16"/>
  <c r="BZ455" i="16"/>
  <c r="BZ457" i="16"/>
  <c r="BZ459" i="16"/>
  <c r="BJ460" i="16"/>
  <c r="AT461" i="16"/>
  <c r="AT463" i="16"/>
  <c r="BZ465" i="16"/>
  <c r="BZ467" i="16"/>
  <c r="BZ469" i="16"/>
  <c r="BZ471" i="16"/>
  <c r="BZ473" i="16"/>
  <c r="BZ475" i="16"/>
  <c r="BZ477" i="16"/>
  <c r="BZ479" i="16"/>
  <c r="BZ481" i="16"/>
  <c r="BZ483" i="16"/>
  <c r="BZ485" i="16"/>
  <c r="BZ487" i="16"/>
  <c r="BZ489" i="16"/>
  <c r="BZ491" i="16"/>
  <c r="BZ493" i="16"/>
  <c r="BZ495" i="16"/>
  <c r="BZ497" i="16"/>
  <c r="BZ499" i="16"/>
  <c r="BZ501" i="16"/>
  <c r="BZ503" i="16"/>
  <c r="BZ505" i="16"/>
  <c r="BZ507" i="16"/>
  <c r="BZ509" i="16"/>
  <c r="BZ511" i="16"/>
  <c r="BZ513" i="16"/>
  <c r="BZ515" i="16"/>
  <c r="BZ517" i="16"/>
  <c r="BZ519" i="16"/>
  <c r="BZ521" i="16"/>
  <c r="BZ523" i="16"/>
  <c r="BZ525" i="16"/>
  <c r="BZ527" i="16"/>
  <c r="BZ529" i="16"/>
  <c r="BZ531" i="16"/>
  <c r="BZ533" i="16"/>
  <c r="BZ535" i="16"/>
  <c r="BZ537" i="16"/>
  <c r="BZ539" i="16"/>
  <c r="BJ540" i="16"/>
  <c r="AT541" i="16"/>
  <c r="AT543" i="16"/>
  <c r="BZ548" i="16"/>
  <c r="BZ550" i="16"/>
  <c r="BZ552" i="16"/>
  <c r="BZ554" i="16"/>
  <c r="BZ556" i="16"/>
  <c r="BZ558" i="16"/>
  <c r="BZ560" i="16"/>
  <c r="BZ562" i="16"/>
  <c r="BZ564" i="16"/>
  <c r="BZ566" i="16"/>
  <c r="BZ568" i="16"/>
  <c r="BZ570" i="16"/>
  <c r="BZ572" i="16"/>
  <c r="BZ574" i="16"/>
  <c r="BZ576" i="16"/>
  <c r="BZ578" i="16"/>
  <c r="BZ580" i="16"/>
  <c r="BZ582" i="16"/>
  <c r="BZ584" i="16"/>
  <c r="BZ586" i="16"/>
  <c r="BZ588" i="16"/>
  <c r="BZ590" i="16"/>
  <c r="BZ592" i="16"/>
  <c r="BZ594" i="16"/>
  <c r="BZ596" i="16"/>
  <c r="BZ598" i="16"/>
  <c r="BZ600" i="16"/>
  <c r="BZ602" i="16"/>
  <c r="BZ604" i="16"/>
  <c r="BZ606" i="16"/>
  <c r="BZ608" i="16"/>
  <c r="BZ610" i="16"/>
  <c r="BZ612" i="16"/>
  <c r="BZ614" i="16"/>
  <c r="BJ615" i="16"/>
  <c r="BZ618" i="16"/>
  <c r="BJ619" i="16"/>
  <c r="BZ622" i="16"/>
  <c r="BJ623" i="16"/>
  <c r="BZ626" i="16"/>
  <c r="BJ627" i="16"/>
  <c r="BZ630" i="16"/>
  <c r="BJ631" i="16"/>
  <c r="BZ634" i="16"/>
  <c r="BJ635" i="16"/>
  <c r="BZ638" i="16"/>
  <c r="BJ639" i="16"/>
  <c r="BZ642" i="16"/>
  <c r="BJ643" i="16"/>
  <c r="BZ646" i="16"/>
  <c r="BJ647" i="16"/>
  <c r="BZ650" i="16"/>
  <c r="BZ652" i="16"/>
  <c r="AT656" i="16"/>
  <c r="AT706" i="16"/>
  <c r="BZ725" i="16"/>
  <c r="BZ727" i="16"/>
  <c r="BJ728" i="16"/>
  <c r="BJ732" i="16"/>
  <c r="AT733" i="16"/>
  <c r="AT735" i="16"/>
  <c r="BJ740" i="16"/>
  <c r="BZ37" i="16"/>
  <c r="BZ39" i="16"/>
  <c r="BZ41" i="16"/>
  <c r="BJ42" i="16"/>
  <c r="BZ46" i="16"/>
  <c r="AT714" i="16"/>
  <c r="AT722" i="16"/>
  <c r="BZ729" i="16"/>
  <c r="BZ731" i="16"/>
  <c r="BJ734" i="16"/>
  <c r="BZ737" i="16"/>
  <c r="BZ739" i="16"/>
  <c r="BZ741" i="16"/>
  <c r="BZ743" i="16"/>
  <c r="BZ745" i="16"/>
  <c r="BZ833" i="16"/>
  <c r="BJ51" i="16"/>
  <c r="BJ57" i="16"/>
  <c r="BJ61" i="16"/>
  <c r="BJ65" i="16"/>
  <c r="BJ69" i="16"/>
  <c r="BJ89" i="16"/>
  <c r="BJ93" i="16"/>
  <c r="BJ97" i="16"/>
  <c r="BJ99" i="16"/>
  <c r="BJ102" i="16"/>
  <c r="BJ106" i="16"/>
  <c r="BJ110" i="16"/>
  <c r="BJ114" i="16"/>
  <c r="BJ118" i="16"/>
  <c r="BJ122" i="16"/>
  <c r="BJ126" i="16"/>
  <c r="BJ130" i="16"/>
  <c r="BJ138" i="16"/>
  <c r="BJ146" i="16"/>
  <c r="BJ150" i="16"/>
  <c r="BJ154" i="16"/>
  <c r="BJ158" i="16"/>
  <c r="BJ162" i="16"/>
  <c r="BJ166" i="16"/>
  <c r="BJ168" i="16"/>
  <c r="BZ171" i="16"/>
  <c r="BJ174" i="16"/>
  <c r="BJ178" i="16"/>
  <c r="BJ182" i="16"/>
  <c r="BJ186" i="16"/>
  <c r="BJ190" i="16"/>
  <c r="BJ220" i="16"/>
  <c r="BJ224" i="16"/>
  <c r="BJ229" i="16"/>
  <c r="BJ233" i="16"/>
  <c r="BJ270" i="16"/>
  <c r="BJ274" i="16"/>
  <c r="BJ278" i="16"/>
  <c r="BJ282" i="16"/>
  <c r="BJ286" i="16"/>
  <c r="BJ290" i="16"/>
  <c r="BJ294" i="16"/>
  <c r="BJ298" i="16"/>
  <c r="BJ302" i="16"/>
  <c r="BJ306" i="16"/>
  <c r="BJ310" i="16"/>
  <c r="BJ318" i="16"/>
  <c r="BJ322" i="16"/>
  <c r="BJ326" i="16"/>
  <c r="BJ332" i="16"/>
  <c r="BJ338" i="16"/>
  <c r="BJ342" i="16"/>
  <c r="BJ346" i="16"/>
  <c r="BJ350" i="16"/>
  <c r="BJ354" i="16"/>
  <c r="BJ358" i="16"/>
  <c r="BJ362" i="16"/>
  <c r="BJ366" i="16"/>
  <c r="BJ370" i="16"/>
  <c r="AT373" i="16"/>
  <c r="BJ376" i="16"/>
  <c r="AT381" i="16"/>
  <c r="BZ385" i="16"/>
  <c r="AT389" i="16"/>
  <c r="BZ393" i="16"/>
  <c r="AT397" i="16"/>
  <c r="BZ401" i="16"/>
  <c r="AT405" i="16"/>
  <c r="BJ408" i="16"/>
  <c r="BJ412" i="16"/>
  <c r="BJ416" i="16"/>
  <c r="BJ420" i="16"/>
  <c r="BJ424" i="16"/>
  <c r="BJ428" i="16"/>
  <c r="BJ432" i="16"/>
  <c r="BJ436" i="16"/>
  <c r="BJ440" i="16"/>
  <c r="BJ446" i="16"/>
  <c r="BJ450" i="16"/>
  <c r="BJ456" i="16"/>
  <c r="BJ462" i="16"/>
  <c r="BJ468" i="16"/>
  <c r="BJ472" i="16"/>
  <c r="BJ476" i="16"/>
  <c r="BJ480" i="16"/>
  <c r="BJ484" i="16"/>
  <c r="BJ488" i="16"/>
  <c r="BJ492" i="16"/>
  <c r="BJ496" i="16"/>
  <c r="BJ500" i="16"/>
  <c r="BJ504" i="16"/>
  <c r="BJ508" i="16"/>
  <c r="BJ512" i="16"/>
  <c r="BJ516" i="16"/>
  <c r="BJ520" i="16"/>
  <c r="BJ524" i="16"/>
  <c r="BJ528" i="16"/>
  <c r="BJ532" i="16"/>
  <c r="BJ536" i="16"/>
  <c r="BJ542" i="16"/>
  <c r="BJ549" i="16"/>
  <c r="BJ553" i="16"/>
  <c r="BJ557" i="16"/>
  <c r="BJ561" i="16"/>
  <c r="BJ565" i="16"/>
  <c r="BJ569" i="16"/>
  <c r="BJ573" i="16"/>
  <c r="BJ577" i="16"/>
  <c r="BJ581" i="16"/>
  <c r="BJ585" i="16"/>
  <c r="BJ589" i="16"/>
  <c r="BJ593" i="16"/>
  <c r="BJ597" i="16"/>
  <c r="BJ601" i="16"/>
  <c r="BJ605" i="16"/>
  <c r="BJ609" i="16"/>
  <c r="BJ613" i="16"/>
  <c r="BJ617" i="16"/>
  <c r="BJ621" i="16"/>
  <c r="BJ625" i="16"/>
  <c r="BJ629" i="16"/>
  <c r="BJ633" i="16"/>
  <c r="BJ637" i="16"/>
  <c r="BJ641" i="16"/>
  <c r="BJ645" i="16"/>
  <c r="BJ649" i="16"/>
  <c r="AT652" i="16"/>
  <c r="AT654" i="16"/>
  <c r="BZ656" i="16"/>
  <c r="BJ659" i="16"/>
  <c r="BJ663" i="16"/>
  <c r="BJ667" i="16"/>
  <c r="BZ670" i="16"/>
  <c r="BZ672" i="16"/>
  <c r="BJ673" i="16"/>
  <c r="BJ677" i="16"/>
  <c r="BJ681" i="16"/>
  <c r="BZ684" i="16"/>
  <c r="BZ686" i="16"/>
  <c r="BZ688" i="16"/>
  <c r="BZ690" i="16"/>
  <c r="BZ692" i="16"/>
  <c r="BJ693" i="16"/>
  <c r="BZ696" i="16"/>
  <c r="BZ698" i="16"/>
  <c r="BZ700" i="16"/>
  <c r="BZ702" i="16"/>
  <c r="BZ706" i="16"/>
  <c r="BZ710" i="16"/>
  <c r="AT712" i="16"/>
  <c r="BJ717" i="16"/>
  <c r="BJ721" i="16"/>
  <c r="BJ750" i="16"/>
  <c r="BJ754" i="16"/>
  <c r="AT755" i="16"/>
  <c r="BJ760" i="16"/>
  <c r="BJ764" i="16"/>
  <c r="BJ768" i="16"/>
  <c r="BJ772" i="16"/>
  <c r="BZ777" i="16"/>
  <c r="BZ779" i="16"/>
  <c r="BZ781" i="16"/>
  <c r="BZ783" i="16"/>
  <c r="BZ785" i="16"/>
  <c r="BZ787" i="16"/>
  <c r="BZ789" i="16"/>
  <c r="BJ790" i="16"/>
  <c r="BZ793" i="16"/>
  <c r="BZ795" i="16"/>
  <c r="BZ797" i="16"/>
  <c r="BZ799" i="16"/>
  <c r="BZ801" i="16"/>
  <c r="BZ803" i="16"/>
  <c r="BZ805" i="16"/>
  <c r="BZ807" i="16"/>
  <c r="BZ809" i="16"/>
  <c r="BZ811" i="16"/>
  <c r="BZ813" i="16"/>
  <c r="BZ815" i="16"/>
  <c r="BZ817" i="16"/>
  <c r="BZ819" i="16"/>
  <c r="BZ821" i="16"/>
  <c r="BZ823" i="16"/>
  <c r="BJ824" i="16"/>
  <c r="BJ828" i="16"/>
  <c r="BJ832" i="16"/>
  <c r="BJ38" i="16"/>
  <c r="BJ47" i="16"/>
  <c r="AT658" i="16"/>
  <c r="AT660" i="16"/>
  <c r="AT662" i="16"/>
  <c r="AT664" i="16"/>
  <c r="AT666" i="16"/>
  <c r="AT668" i="16"/>
  <c r="BZ674" i="16"/>
  <c r="BZ676" i="16"/>
  <c r="BZ678" i="16"/>
  <c r="BZ680" i="16"/>
  <c r="BZ682" i="16"/>
  <c r="BJ685" i="16"/>
  <c r="BJ689" i="16"/>
  <c r="BZ694" i="16"/>
  <c r="BJ697" i="16"/>
  <c r="BJ701" i="16"/>
  <c r="AT704" i="16"/>
  <c r="BZ708" i="16"/>
  <c r="BJ709" i="16"/>
  <c r="BJ713" i="16"/>
  <c r="BZ716" i="16"/>
  <c r="BZ718" i="16"/>
  <c r="AT720" i="16"/>
  <c r="BZ724" i="16"/>
  <c r="BJ744" i="16"/>
  <c r="BZ747" i="16"/>
  <c r="BJ748" i="16"/>
  <c r="AT749" i="16"/>
  <c r="AT751" i="16"/>
  <c r="AT753" i="16"/>
  <c r="BZ757" i="16"/>
  <c r="BZ759" i="16"/>
  <c r="BZ761" i="16"/>
  <c r="BZ763" i="16"/>
  <c r="BZ765" i="16"/>
  <c r="BZ767" i="16"/>
  <c r="BZ769" i="16"/>
  <c r="BZ771" i="16"/>
  <c r="BZ773" i="16"/>
  <c r="BZ775" i="16"/>
  <c r="BJ776" i="16"/>
  <c r="BJ780" i="16"/>
  <c r="BJ784" i="16"/>
  <c r="BJ788" i="16"/>
  <c r="AT791" i="16"/>
  <c r="BJ796" i="16"/>
  <c r="BJ800" i="16"/>
  <c r="BJ804" i="16"/>
  <c r="BJ808" i="16"/>
  <c r="BJ812" i="16"/>
  <c r="BJ816" i="16"/>
  <c r="BJ820" i="16"/>
  <c r="BZ825" i="16"/>
  <c r="BZ827" i="16"/>
  <c r="BZ829" i="16"/>
  <c r="BZ831" i="16"/>
  <c r="AT833" i="16"/>
  <c r="AX833" i="16" s="1"/>
  <c r="CE833" i="16" s="1"/>
  <c r="BZ49" i="16"/>
  <c r="BZ51" i="16"/>
  <c r="BZ53" i="16"/>
  <c r="AT55" i="16"/>
  <c r="AT57" i="16"/>
  <c r="AT59" i="16"/>
  <c r="AT61" i="16"/>
  <c r="AT63" i="16"/>
  <c r="AT65" i="16"/>
  <c r="AT67" i="16"/>
  <c r="AT69" i="16"/>
  <c r="AT71" i="16"/>
  <c r="AT75" i="16"/>
  <c r="AT76" i="16"/>
  <c r="BZ77" i="16"/>
  <c r="AT78" i="16"/>
  <c r="BZ79" i="16"/>
  <c r="AT80" i="16"/>
  <c r="BZ81" i="16"/>
  <c r="AT82" i="16"/>
  <c r="BZ83" i="16"/>
  <c r="AT84" i="16"/>
  <c r="BZ85" i="16"/>
  <c r="AT86" i="16"/>
  <c r="BZ87" i="16"/>
  <c r="AT89" i="16"/>
  <c r="AT90" i="16"/>
  <c r="BZ91" i="16"/>
  <c r="BZ93" i="16"/>
  <c r="BZ95" i="16"/>
  <c r="BZ97" i="16"/>
  <c r="AT99" i="16"/>
  <c r="AT101" i="16"/>
  <c r="BZ102" i="16"/>
  <c r="BZ104" i="16"/>
  <c r="BZ106" i="16"/>
  <c r="BZ108" i="16"/>
  <c r="BZ110" i="16"/>
  <c r="BZ112" i="16"/>
  <c r="BZ114" i="16"/>
  <c r="BZ116" i="16"/>
  <c r="BZ118" i="16"/>
  <c r="BZ120" i="16"/>
  <c r="BZ122" i="16"/>
  <c r="BZ124" i="16"/>
  <c r="BZ126" i="16"/>
  <c r="BZ130" i="16"/>
  <c r="AT132" i="16"/>
  <c r="AT134" i="16"/>
  <c r="BZ138" i="16"/>
  <c r="AT140" i="16"/>
  <c r="AT142" i="16"/>
  <c r="AT146" i="16"/>
  <c r="AT148" i="16"/>
  <c r="AT150" i="16"/>
  <c r="AT152" i="16"/>
  <c r="AT154" i="16"/>
  <c r="AT156" i="16"/>
  <c r="AT158" i="16"/>
  <c r="AT160" i="16"/>
  <c r="AT162" i="16"/>
  <c r="AT164" i="16"/>
  <c r="AT166" i="16"/>
  <c r="BJ167" i="16"/>
  <c r="BZ168" i="16"/>
  <c r="BZ170" i="16"/>
  <c r="AT172" i="16"/>
  <c r="AT174" i="16"/>
  <c r="AT176" i="16"/>
  <c r="AT178" i="16"/>
  <c r="AT180" i="16"/>
  <c r="AT182" i="16"/>
  <c r="AT184" i="16"/>
  <c r="AT186" i="16"/>
  <c r="AT188" i="16"/>
  <c r="AT190" i="16"/>
  <c r="AT192" i="16"/>
  <c r="BZ193" i="16"/>
  <c r="BZ194" i="16"/>
  <c r="AT195" i="16"/>
  <c r="BZ196" i="16"/>
  <c r="AT197" i="16"/>
  <c r="BJ198" i="16"/>
  <c r="BJ199" i="16"/>
  <c r="BZ200" i="16"/>
  <c r="BJ201" i="16"/>
  <c r="BZ202" i="16"/>
  <c r="AT203" i="16"/>
  <c r="AT204" i="16"/>
  <c r="AT205" i="16"/>
  <c r="BZ206" i="16"/>
  <c r="AT207" i="16"/>
  <c r="AT208" i="16"/>
  <c r="AT209" i="16"/>
  <c r="BJ210" i="16"/>
  <c r="AT211" i="16"/>
  <c r="AT212" i="16"/>
  <c r="AT213" i="16"/>
  <c r="BZ214" i="16"/>
  <c r="AT215" i="16"/>
  <c r="BZ216" i="16"/>
  <c r="AT217" i="16"/>
  <c r="BZ218" i="16"/>
  <c r="AT220" i="16"/>
  <c r="AT221" i="16"/>
  <c r="BZ222" i="16"/>
  <c r="BZ224" i="16"/>
  <c r="AT226" i="16"/>
  <c r="BZ227" i="16"/>
  <c r="AT229" i="16"/>
  <c r="AT231" i="16"/>
  <c r="AT233" i="16"/>
  <c r="AT235" i="16"/>
  <c r="AT237" i="16"/>
  <c r="BZ238" i="16"/>
  <c r="AT239" i="16"/>
  <c r="BZ240" i="16"/>
  <c r="AT241" i="16"/>
  <c r="BJ242" i="16"/>
  <c r="AT243" i="16"/>
  <c r="BZ244" i="16"/>
  <c r="AT245" i="16"/>
  <c r="BJ246" i="16"/>
  <c r="AT247" i="16"/>
  <c r="BZ248" i="16"/>
  <c r="AT249" i="16"/>
  <c r="BJ250" i="16"/>
  <c r="AT251" i="16"/>
  <c r="BZ252" i="16"/>
  <c r="BJ253" i="16"/>
  <c r="BZ254" i="16"/>
  <c r="AT255" i="16"/>
  <c r="BZ256" i="16"/>
  <c r="AT257" i="16"/>
  <c r="BZ258" i="16"/>
  <c r="AT259" i="16"/>
  <c r="BZ260" i="16"/>
  <c r="AT261" i="16"/>
  <c r="BZ262" i="16"/>
  <c r="AT263" i="16"/>
  <c r="BZ264" i="16"/>
  <c r="AT265" i="16"/>
  <c r="BZ266" i="16"/>
  <c r="AT267" i="16"/>
  <c r="BZ268" i="16"/>
  <c r="AT270" i="16"/>
  <c r="AT272" i="16"/>
  <c r="AT274" i="16"/>
  <c r="AT276" i="16"/>
  <c r="AT278" i="16"/>
  <c r="AT280" i="16"/>
  <c r="AT282" i="16"/>
  <c r="AT284" i="16"/>
  <c r="AT286" i="16"/>
  <c r="AT288" i="16"/>
  <c r="AT290" i="16"/>
  <c r="AT292" i="16"/>
  <c r="AT294" i="16"/>
  <c r="AT296" i="16"/>
  <c r="AT298" i="16"/>
  <c r="AT300" i="16"/>
  <c r="AT302" i="16"/>
  <c r="AT304" i="16"/>
  <c r="AT306" i="16"/>
  <c r="AT308" i="16"/>
  <c r="AT310" i="16"/>
  <c r="BZ314" i="16"/>
  <c r="AT316" i="16"/>
  <c r="AT318" i="16"/>
  <c r="AT320" i="16"/>
  <c r="AT322" i="16"/>
  <c r="AT324" i="16"/>
  <c r="AT326" i="16"/>
  <c r="AT328" i="16"/>
  <c r="BZ332" i="16"/>
  <c r="AT334" i="16"/>
  <c r="AT336" i="16"/>
  <c r="AT338" i="16"/>
  <c r="AT340" i="16"/>
  <c r="AT342" i="16"/>
  <c r="AT344" i="16"/>
  <c r="AT346" i="16"/>
  <c r="AT348" i="16"/>
  <c r="AT350" i="16"/>
  <c r="AT352" i="16"/>
  <c r="AT354" i="16"/>
  <c r="AT356" i="16"/>
  <c r="AT358" i="16"/>
  <c r="AT360" i="16"/>
  <c r="AT362" i="16"/>
  <c r="AT364" i="16"/>
  <c r="AT366" i="16"/>
  <c r="AT368" i="16"/>
  <c r="AT370" i="16"/>
  <c r="AT372" i="16"/>
  <c r="BJ373" i="16"/>
  <c r="BZ374" i="16"/>
  <c r="BZ376" i="16"/>
  <c r="AT378" i="16"/>
  <c r="AT382" i="16"/>
  <c r="AT386" i="16"/>
  <c r="AT390" i="16"/>
  <c r="AT394" i="16"/>
  <c r="AT398" i="16"/>
  <c r="AT402" i="16"/>
  <c r="AT406" i="16"/>
  <c r="AT408" i="16"/>
  <c r="AT410" i="16"/>
  <c r="AT412" i="16"/>
  <c r="AT414" i="16"/>
  <c r="AT416" i="16"/>
  <c r="AT418" i="16"/>
  <c r="AT420" i="16"/>
  <c r="AT422" i="16"/>
  <c r="AT424" i="16"/>
  <c r="AT426" i="16"/>
  <c r="AT428" i="16"/>
  <c r="AT430" i="16"/>
  <c r="AT432" i="16"/>
  <c r="AT434" i="16"/>
  <c r="AT436" i="16"/>
  <c r="AT438" i="16"/>
  <c r="AT440" i="16"/>
  <c r="AT442" i="16"/>
  <c r="BZ446" i="16"/>
  <c r="BZ448" i="16"/>
  <c r="BZ450" i="16"/>
  <c r="AT452" i="16"/>
  <c r="AT454" i="16"/>
  <c r="AT456" i="16"/>
  <c r="AT458" i="16"/>
  <c r="BZ462" i="16"/>
  <c r="AT464" i="16"/>
  <c r="AT466" i="16"/>
  <c r="AT468" i="16"/>
  <c r="AT470" i="16"/>
  <c r="AT472" i="16"/>
  <c r="AT474" i="16"/>
  <c r="AT476" i="16"/>
  <c r="AT478" i="16"/>
  <c r="AT480" i="16"/>
  <c r="AT482" i="16"/>
  <c r="AT484" i="16"/>
  <c r="AT486" i="16"/>
  <c r="AT488" i="16"/>
  <c r="AT490" i="16"/>
  <c r="AT492" i="16"/>
  <c r="AT494" i="16"/>
  <c r="AT496" i="16"/>
  <c r="AT498" i="16"/>
  <c r="AT500" i="16"/>
  <c r="AT502" i="16"/>
  <c r="AT504" i="16"/>
  <c r="AT506" i="16"/>
  <c r="AT508" i="16"/>
  <c r="AT510" i="16"/>
  <c r="AT512" i="16"/>
  <c r="AT514" i="16"/>
  <c r="AT516" i="16"/>
  <c r="AT518" i="16"/>
  <c r="AT520" i="16"/>
  <c r="AT522" i="16"/>
  <c r="AT524" i="16"/>
  <c r="AT526" i="16"/>
  <c r="AT528" i="16"/>
  <c r="AT530" i="16"/>
  <c r="AT532" i="16"/>
  <c r="AT534" i="16"/>
  <c r="AT536" i="16"/>
  <c r="AT538" i="16"/>
  <c r="BZ542" i="16"/>
  <c r="BZ544" i="16"/>
  <c r="AT545" i="16"/>
  <c r="BZ546" i="16"/>
  <c r="BZ549" i="16"/>
  <c r="BZ551" i="16"/>
  <c r="BZ553" i="16"/>
  <c r="BZ555" i="16"/>
  <c r="BZ557" i="16"/>
  <c r="BZ559" i="16"/>
  <c r="BZ561" i="16"/>
  <c r="BZ563" i="16"/>
  <c r="BZ565" i="16"/>
  <c r="BZ567" i="16"/>
  <c r="BZ569" i="16"/>
  <c r="BZ571" i="16"/>
  <c r="BZ573" i="16"/>
  <c r="BZ575" i="16"/>
  <c r="BZ577" i="16"/>
  <c r="BZ579" i="16"/>
  <c r="BZ581" i="16"/>
  <c r="BZ583" i="16"/>
  <c r="BZ585" i="16"/>
  <c r="BZ587" i="16"/>
  <c r="BZ589" i="16"/>
  <c r="BZ591" i="16"/>
  <c r="BZ593" i="16"/>
  <c r="BZ595" i="16"/>
  <c r="BZ597" i="16"/>
  <c r="BZ599" i="16"/>
  <c r="BZ601" i="16"/>
  <c r="BZ603" i="16"/>
  <c r="BZ605" i="16"/>
  <c r="BZ607" i="16"/>
  <c r="BZ609" i="16"/>
  <c r="BZ611" i="16"/>
  <c r="BZ613" i="16"/>
  <c r="AT615" i="16"/>
  <c r="BJ616" i="16"/>
  <c r="BZ617" i="16"/>
  <c r="BZ619" i="16"/>
  <c r="BJ620" i="16"/>
  <c r="BZ621" i="16"/>
  <c r="AT623" i="16"/>
  <c r="BJ624" i="16"/>
  <c r="BZ625" i="16"/>
  <c r="BZ627" i="16"/>
  <c r="BJ628" i="16"/>
  <c r="BZ629" i="16"/>
  <c r="AT631" i="16"/>
  <c r="BJ632" i="16"/>
  <c r="BZ633" i="16"/>
  <c r="BZ635" i="16"/>
  <c r="BJ636" i="16"/>
  <c r="BZ637" i="16"/>
  <c r="AT639" i="16"/>
  <c r="BJ640" i="16"/>
  <c r="BZ641" i="16"/>
  <c r="BZ643" i="16"/>
  <c r="BJ644" i="16"/>
  <c r="BZ645" i="16"/>
  <c r="AT647" i="16"/>
  <c r="BJ648" i="16"/>
  <c r="BZ649" i="16"/>
  <c r="BJ654" i="16"/>
  <c r="BZ657" i="16"/>
  <c r="AT659" i="16"/>
  <c r="BZ661" i="16"/>
  <c r="AT663" i="16"/>
  <c r="BZ665" i="16"/>
  <c r="AT667" i="16"/>
  <c r="BZ669" i="16"/>
  <c r="BJ670" i="16"/>
  <c r="BZ673" i="16"/>
  <c r="AT675" i="16"/>
  <c r="BZ677" i="16"/>
  <c r="AT679" i="16"/>
  <c r="BZ681" i="16"/>
  <c r="AT683" i="16"/>
  <c r="BJ686" i="16"/>
  <c r="BJ690" i="16"/>
  <c r="BZ693" i="16"/>
  <c r="AT695" i="16"/>
  <c r="BJ698" i="16"/>
  <c r="BZ703" i="16"/>
  <c r="AT707" i="16"/>
  <c r="BJ712" i="16"/>
  <c r="BZ715" i="16"/>
  <c r="AT717" i="16"/>
  <c r="BZ719" i="16"/>
  <c r="AT721" i="16"/>
  <c r="BZ723" i="16"/>
  <c r="BZ750" i="16"/>
  <c r="AT752" i="16"/>
  <c r="BZ754" i="16"/>
  <c r="BJ755" i="16"/>
  <c r="BZ758" i="16"/>
  <c r="AT760" i="16"/>
  <c r="BZ762" i="16"/>
  <c r="AT764" i="16"/>
  <c r="BZ766" i="16"/>
  <c r="AT768" i="16"/>
  <c r="BZ770" i="16"/>
  <c r="AT772" i="16"/>
  <c r="BZ774" i="16"/>
  <c r="BJ779" i="16"/>
  <c r="BJ783" i="16"/>
  <c r="BJ787" i="16"/>
  <c r="BZ790" i="16"/>
  <c r="AT792" i="16"/>
  <c r="BJ795" i="16"/>
  <c r="BJ799" i="16"/>
  <c r="BJ803" i="16"/>
  <c r="BJ807" i="16"/>
  <c r="BJ811" i="16"/>
  <c r="BJ815" i="16"/>
  <c r="BJ819" i="16"/>
  <c r="BJ823" i="16"/>
  <c r="AT824" i="16"/>
  <c r="BZ826" i="16"/>
  <c r="AT828" i="16"/>
  <c r="BZ830" i="16"/>
  <c r="AT832" i="16"/>
  <c r="BJ13" i="16"/>
  <c r="BJ17" i="16"/>
  <c r="BZ23" i="16"/>
  <c r="BJ25" i="16"/>
  <c r="BJ27" i="16"/>
  <c r="BJ29" i="16"/>
  <c r="BJ31" i="16"/>
  <c r="BZ33" i="16"/>
  <c r="BJ37" i="16"/>
  <c r="BJ41" i="16"/>
  <c r="BJ43" i="16"/>
  <c r="BJ46" i="16"/>
  <c r="BJ718" i="16"/>
  <c r="BZ726" i="16"/>
  <c r="BJ731" i="16"/>
  <c r="BZ734" i="16"/>
  <c r="AT736" i="16"/>
  <c r="BJ739" i="16"/>
  <c r="BJ743" i="16"/>
  <c r="BJ48" i="16"/>
  <c r="BJ52" i="16"/>
  <c r="BJ54" i="16"/>
  <c r="BJ58" i="16"/>
  <c r="BJ62" i="16"/>
  <c r="BJ66" i="16"/>
  <c r="BJ70" i="16"/>
  <c r="BZ73" i="16"/>
  <c r="BZ75" i="16"/>
  <c r="BJ77" i="16"/>
  <c r="BJ79" i="16"/>
  <c r="BJ81" i="16"/>
  <c r="BJ83" i="16"/>
  <c r="BJ85" i="16"/>
  <c r="BJ87" i="16"/>
  <c r="BJ90" i="16"/>
  <c r="BJ94" i="16"/>
  <c r="BJ100" i="16"/>
  <c r="BJ105" i="16"/>
  <c r="BJ109" i="16"/>
  <c r="BJ113" i="16"/>
  <c r="BJ117" i="16"/>
  <c r="BJ121" i="16"/>
  <c r="BJ125" i="16"/>
  <c r="BJ129" i="16"/>
  <c r="BZ132" i="16"/>
  <c r="BJ135" i="16"/>
  <c r="BJ137" i="16"/>
  <c r="BZ140" i="16"/>
  <c r="BJ143" i="16"/>
  <c r="BJ145" i="16"/>
  <c r="BJ149" i="16"/>
  <c r="BJ153" i="16"/>
  <c r="BJ157" i="16"/>
  <c r="BJ161" i="16"/>
  <c r="BJ165" i="16"/>
  <c r="BJ173" i="16"/>
  <c r="BJ177" i="16"/>
  <c r="BJ181" i="16"/>
  <c r="BJ185" i="16"/>
  <c r="BJ189" i="16"/>
  <c r="BJ193" i="16"/>
  <c r="BJ196" i="16"/>
  <c r="BJ197" i="16"/>
  <c r="AT198" i="16"/>
  <c r="BZ199" i="16"/>
  <c r="BZ201" i="16"/>
  <c r="BZ204" i="16"/>
  <c r="BJ206" i="16"/>
  <c r="BJ208" i="16"/>
  <c r="BJ211" i="16"/>
  <c r="BZ212" i="16"/>
  <c r="BJ214" i="16"/>
  <c r="AT216" i="16"/>
  <c r="AT218" i="16"/>
  <c r="BJ223" i="16"/>
  <c r="BJ226" i="16"/>
  <c r="BJ230" i="16"/>
  <c r="BJ234" i="16"/>
  <c r="BJ237" i="16"/>
  <c r="BJ239" i="16"/>
  <c r="BJ241" i="16"/>
  <c r="BJ243" i="16"/>
  <c r="BJ245" i="16"/>
  <c r="BJ247" i="16"/>
  <c r="BJ249" i="16"/>
  <c r="BZ251" i="16"/>
  <c r="AT253" i="16"/>
  <c r="BJ255" i="16"/>
  <c r="BJ257" i="16"/>
  <c r="BJ259" i="16"/>
  <c r="BJ261" i="16"/>
  <c r="BJ263" i="16"/>
  <c r="BJ265" i="16"/>
  <c r="BJ267" i="16"/>
  <c r="BJ269" i="16"/>
  <c r="BJ273" i="16"/>
  <c r="BJ277" i="16"/>
  <c r="BJ281" i="16"/>
  <c r="BJ285" i="16"/>
  <c r="BJ289" i="16"/>
  <c r="BJ293" i="16"/>
  <c r="BJ297" i="16"/>
  <c r="BJ301" i="16"/>
  <c r="BJ305" i="16"/>
  <c r="BJ309" i="16"/>
  <c r="BZ312" i="16"/>
  <c r="BJ315" i="16"/>
  <c r="BJ317" i="16"/>
  <c r="BJ321" i="16"/>
  <c r="BJ325" i="16"/>
  <c r="BJ329" i="16"/>
  <c r="BJ331" i="16"/>
  <c r="BZ334" i="16"/>
  <c r="BJ337" i="16"/>
  <c r="BJ341" i="16"/>
  <c r="BJ345" i="16"/>
  <c r="BJ349" i="16"/>
  <c r="BJ353" i="16"/>
  <c r="BJ357" i="16"/>
  <c r="BJ361" i="16"/>
  <c r="BJ365" i="16"/>
  <c r="BJ369" i="16"/>
  <c r="BJ375" i="16"/>
  <c r="BJ379" i="16"/>
  <c r="BJ383" i="16"/>
  <c r="BJ387" i="16"/>
  <c r="BJ391" i="16"/>
  <c r="BJ395" i="16"/>
  <c r="BJ399" i="16"/>
  <c r="BJ403" i="16"/>
  <c r="BJ407" i="16"/>
  <c r="BJ411" i="16"/>
  <c r="BJ415" i="16"/>
  <c r="BJ419" i="16"/>
  <c r="BJ423" i="16"/>
  <c r="BJ427" i="16"/>
  <c r="BJ431" i="16"/>
  <c r="BJ435" i="16"/>
  <c r="BJ439" i="16"/>
  <c r="BJ443" i="16"/>
  <c r="BJ445" i="16"/>
  <c r="BJ449" i="16"/>
  <c r="BZ452" i="16"/>
  <c r="BJ455" i="16"/>
  <c r="BJ459" i="16"/>
  <c r="BJ461" i="16"/>
  <c r="BZ464" i="16"/>
  <c r="BJ467" i="16"/>
  <c r="BJ471" i="16"/>
  <c r="BJ475" i="16"/>
  <c r="BJ479" i="16"/>
  <c r="BJ483" i="16"/>
  <c r="BJ487" i="16"/>
  <c r="BJ491" i="16"/>
  <c r="BJ495" i="16"/>
  <c r="BJ499" i="16"/>
  <c r="BJ503" i="16"/>
  <c r="BJ507" i="16"/>
  <c r="BJ511" i="16"/>
  <c r="BJ515" i="16"/>
  <c r="BJ519" i="16"/>
  <c r="BJ523" i="16"/>
  <c r="BJ527" i="16"/>
  <c r="BJ531" i="16"/>
  <c r="BJ535" i="16"/>
  <c r="BJ539" i="16"/>
  <c r="BJ541" i="16"/>
  <c r="BJ545" i="16"/>
  <c r="BZ547" i="16"/>
  <c r="BJ550" i="16"/>
  <c r="BJ554" i="16"/>
  <c r="BJ558" i="16"/>
  <c r="BJ562" i="16"/>
  <c r="BJ566" i="16"/>
  <c r="BJ570" i="16"/>
  <c r="BJ574" i="16"/>
  <c r="BJ578" i="16"/>
  <c r="BJ582" i="16"/>
  <c r="BJ586" i="16"/>
  <c r="BJ590" i="16"/>
  <c r="BJ594" i="16"/>
  <c r="BJ598" i="16"/>
  <c r="BJ602" i="16"/>
  <c r="BJ606" i="16"/>
  <c r="BJ610" i="16"/>
  <c r="BJ614" i="16"/>
  <c r="BJ618" i="16"/>
  <c r="BJ622" i="16"/>
  <c r="BJ626" i="16"/>
  <c r="BJ630" i="16"/>
  <c r="BJ634" i="16"/>
  <c r="BJ638" i="16"/>
  <c r="BJ642" i="16"/>
  <c r="BJ646" i="16"/>
  <c r="BJ650" i="16"/>
  <c r="AT653" i="16"/>
  <c r="BJ702" i="16"/>
  <c r="BJ706" i="16"/>
  <c r="BJ710" i="16"/>
  <c r="BJ727" i="16"/>
  <c r="AT728" i="16"/>
  <c r="BZ730" i="16"/>
  <c r="AT732" i="16"/>
  <c r="BJ735" i="16"/>
  <c r="BZ738" i="16"/>
  <c r="AT740" i="16"/>
  <c r="BZ742" i="16"/>
  <c r="AT13" i="16"/>
  <c r="BJ14" i="16"/>
  <c r="AT15" i="16"/>
  <c r="BJ16" i="16"/>
  <c r="AT17" i="16"/>
  <c r="BZ18" i="16"/>
  <c r="AT19" i="16"/>
  <c r="BZ20" i="16"/>
  <c r="BZ21" i="16"/>
  <c r="BZ22" i="16"/>
  <c r="AT23" i="16"/>
  <c r="BZ24" i="16"/>
  <c r="AT25" i="16"/>
  <c r="BZ26" i="16"/>
  <c r="AT27" i="16"/>
  <c r="BJ28" i="16"/>
  <c r="AT29" i="16"/>
  <c r="BZ30" i="16"/>
  <c r="AT31" i="16"/>
  <c r="BZ32" i="16"/>
  <c r="AT33" i="16"/>
  <c r="AT34" i="16"/>
  <c r="BJ35" i="16"/>
  <c r="BZ36" i="16"/>
  <c r="BZ38" i="16"/>
  <c r="BZ40" i="16"/>
  <c r="AT42" i="16"/>
  <c r="BZ43" i="16"/>
  <c r="BZ47" i="16"/>
  <c r="BJ658" i="16"/>
  <c r="BJ662" i="16"/>
  <c r="BJ666" i="16"/>
  <c r="AT671" i="16"/>
  <c r="BJ674" i="16"/>
  <c r="BJ678" i="16"/>
  <c r="BJ682" i="16"/>
  <c r="BZ685" i="16"/>
  <c r="AT687" i="16"/>
  <c r="BZ689" i="16"/>
  <c r="AT691" i="16"/>
  <c r="BJ694" i="16"/>
  <c r="BZ697" i="16"/>
  <c r="AT699" i="16"/>
  <c r="BZ701" i="16"/>
  <c r="BZ705" i="16"/>
  <c r="BZ709" i="16"/>
  <c r="AT711" i="16"/>
  <c r="BZ713" i="16"/>
  <c r="BJ716" i="16"/>
  <c r="BJ724" i="16"/>
  <c r="BZ744" i="16"/>
  <c r="BZ746" i="16"/>
  <c r="BJ747" i="16"/>
  <c r="AT748" i="16"/>
  <c r="BJ751" i="16"/>
  <c r="AT756" i="16"/>
  <c r="BJ759" i="16"/>
  <c r="BJ763" i="16"/>
  <c r="BJ767" i="16"/>
  <c r="BJ771" i="16"/>
  <c r="BJ775" i="16"/>
  <c r="AT776" i="16"/>
  <c r="BZ778" i="16"/>
  <c r="AT780" i="16"/>
  <c r="BZ782" i="16"/>
  <c r="AT784" i="16"/>
  <c r="BZ786" i="16"/>
  <c r="AT788" i="16"/>
  <c r="BJ791" i="16"/>
  <c r="BZ794" i="16"/>
  <c r="AT796" i="16"/>
  <c r="BZ798" i="16"/>
  <c r="AT800" i="16"/>
  <c r="BZ802" i="16"/>
  <c r="AT804" i="16"/>
  <c r="BZ806" i="16"/>
  <c r="AT808" i="16"/>
  <c r="BZ810" i="16"/>
  <c r="AT812" i="16"/>
  <c r="BZ814" i="16"/>
  <c r="AT816" i="16"/>
  <c r="BZ818" i="16"/>
  <c r="AT820" i="16"/>
  <c r="BZ822" i="16"/>
  <c r="BJ827" i="16"/>
  <c r="BJ831" i="16"/>
  <c r="AT48" i="16"/>
  <c r="AT50" i="16"/>
  <c r="AT52" i="16"/>
  <c r="BZ56" i="16"/>
  <c r="BZ58" i="16"/>
  <c r="BZ60" i="16"/>
  <c r="BZ62" i="16"/>
  <c r="BZ64" i="16"/>
  <c r="BZ66" i="16"/>
  <c r="BZ68" i="16"/>
  <c r="BZ70" i="16"/>
  <c r="BZ72" i="16"/>
  <c r="BJ73" i="16"/>
  <c r="AT74" i="16"/>
  <c r="BZ90" i="16"/>
  <c r="AT92" i="16"/>
  <c r="AT94" i="16"/>
  <c r="AT96" i="16"/>
  <c r="BZ100" i="16"/>
  <c r="BZ103" i="16"/>
  <c r="BZ105" i="16"/>
  <c r="BZ107" i="16"/>
  <c r="BZ109" i="16"/>
  <c r="BZ111" i="16"/>
  <c r="BZ113" i="16"/>
  <c r="BZ115" i="16"/>
  <c r="BZ117" i="16"/>
  <c r="BZ119" i="16"/>
  <c r="BZ121" i="16"/>
  <c r="BZ123" i="16"/>
  <c r="BZ125" i="16"/>
  <c r="BZ127" i="16"/>
  <c r="BZ129" i="16"/>
  <c r="BZ131" i="16"/>
  <c r="BJ132" i="16"/>
  <c r="AT133" i="16"/>
  <c r="AT135" i="16"/>
  <c r="BZ137" i="16"/>
  <c r="BZ139" i="16"/>
  <c r="BJ140" i="16"/>
  <c r="AT141" i="16"/>
  <c r="AT143" i="16"/>
  <c r="AT145" i="16"/>
  <c r="AT147" i="16"/>
  <c r="AT149" i="16"/>
  <c r="AT151" i="16"/>
  <c r="AT153" i="16"/>
  <c r="AT155" i="16"/>
  <c r="AT157" i="16"/>
  <c r="AT159" i="16"/>
  <c r="AT161" i="16"/>
  <c r="AT163" i="16"/>
  <c r="AT165" i="16"/>
  <c r="BZ169" i="16"/>
  <c r="AT171" i="16"/>
  <c r="AT173" i="16"/>
  <c r="AT175" i="16"/>
  <c r="AT177" i="16"/>
  <c r="AT179" i="16"/>
  <c r="AT181" i="16"/>
  <c r="AT183" i="16"/>
  <c r="AT185" i="16"/>
  <c r="AT187" i="16"/>
  <c r="AT189" i="16"/>
  <c r="AT191" i="16"/>
  <c r="BZ219" i="16"/>
  <c r="BZ223" i="16"/>
  <c r="BZ225" i="16"/>
  <c r="BZ226" i="16"/>
  <c r="BZ230" i="16"/>
  <c r="BZ232" i="16"/>
  <c r="BZ234" i="16"/>
  <c r="BZ236" i="16"/>
  <c r="BZ269" i="16"/>
  <c r="AT271" i="16"/>
  <c r="AT273" i="16"/>
  <c r="AT275" i="16"/>
  <c r="AT277" i="16"/>
  <c r="AT279" i="16"/>
  <c r="AT281" i="16"/>
  <c r="AT283" i="16"/>
  <c r="AT285" i="16"/>
  <c r="AT287" i="16"/>
  <c r="AT289" i="16"/>
  <c r="AT291" i="16"/>
  <c r="AT293" i="16"/>
  <c r="AT295" i="16"/>
  <c r="AT297" i="16"/>
  <c r="AT299" i="16"/>
  <c r="AT301" i="16"/>
  <c r="AT303" i="16"/>
  <c r="AT305" i="16"/>
  <c r="AT307" i="16"/>
  <c r="AT309" i="16"/>
  <c r="AT311" i="16"/>
  <c r="BZ313" i="16"/>
  <c r="BZ315" i="16"/>
  <c r="BJ316" i="16"/>
  <c r="AT317" i="16"/>
  <c r="AT319" i="16"/>
  <c r="AT321" i="16"/>
  <c r="AT323" i="16"/>
  <c r="AT325" i="16"/>
  <c r="AT327" i="16"/>
  <c r="AT329" i="16"/>
  <c r="BZ331" i="16"/>
  <c r="BZ333" i="16"/>
  <c r="BJ334" i="16"/>
  <c r="AT335" i="16"/>
  <c r="AT337" i="16"/>
  <c r="AT339" i="16"/>
  <c r="AT341" i="16"/>
  <c r="AT343" i="16"/>
  <c r="AT345" i="16"/>
  <c r="AT347" i="16"/>
  <c r="AT349" i="16"/>
  <c r="AT351" i="16"/>
  <c r="AT353" i="16"/>
  <c r="AT355" i="16"/>
  <c r="AT357" i="16"/>
  <c r="AT359" i="16"/>
  <c r="AT361" i="16"/>
  <c r="AT363" i="16"/>
  <c r="AT365" i="16"/>
  <c r="AT367" i="16"/>
  <c r="AT369" i="16"/>
  <c r="AT371" i="16"/>
  <c r="BZ375" i="16"/>
  <c r="BZ377" i="16"/>
  <c r="AT379" i="16"/>
  <c r="BZ381" i="16"/>
  <c r="AT383" i="16"/>
  <c r="AT385" i="16"/>
  <c r="AT387" i="16"/>
  <c r="BZ389" i="16"/>
  <c r="AT391" i="16"/>
  <c r="AT393" i="16"/>
  <c r="AT395" i="16"/>
  <c r="BZ397" i="16"/>
  <c r="AT399" i="16"/>
  <c r="AT401" i="16"/>
  <c r="AT403" i="16"/>
  <c r="BZ405" i="16"/>
  <c r="AT407" i="16"/>
  <c r="AT409" i="16"/>
  <c r="AT411" i="16"/>
  <c r="AT413" i="16"/>
  <c r="AT415" i="16"/>
  <c r="AT417" i="16"/>
  <c r="AT419" i="16"/>
  <c r="AT421" i="16"/>
  <c r="AT423" i="16"/>
  <c r="AT425" i="16"/>
  <c r="AT427" i="16"/>
  <c r="AT429" i="16"/>
  <c r="AT431" i="16"/>
  <c r="AT433" i="16"/>
  <c r="AT435" i="16"/>
  <c r="AT437" i="16"/>
  <c r="AT439" i="16"/>
  <c r="AT441" i="16"/>
  <c r="AT443" i="16"/>
  <c r="BZ445" i="16"/>
  <c r="BZ447" i="16"/>
  <c r="BZ449" i="16"/>
  <c r="BZ451" i="16"/>
  <c r="BJ452" i="16"/>
  <c r="AT453" i="16"/>
  <c r="AT455" i="16"/>
  <c r="AT457" i="16"/>
  <c r="AT459" i="16"/>
  <c r="BZ461" i="16"/>
  <c r="BZ463" i="16"/>
  <c r="BJ464" i="16"/>
  <c r="AT465" i="16"/>
  <c r="AT467" i="16"/>
  <c r="AT469" i="16"/>
  <c r="AT471" i="16"/>
  <c r="AT473" i="16"/>
  <c r="AT475" i="16"/>
  <c r="AT477" i="16"/>
  <c r="AT479" i="16"/>
  <c r="AT481" i="16"/>
  <c r="AT483" i="16"/>
  <c r="AT485" i="16"/>
  <c r="AT487" i="16"/>
  <c r="AT489" i="16"/>
  <c r="AT491" i="16"/>
  <c r="AT493" i="16"/>
  <c r="AT495" i="16"/>
  <c r="AT497" i="16"/>
  <c r="AT499" i="16"/>
  <c r="AT501" i="16"/>
  <c r="AT503" i="16"/>
  <c r="AT505" i="16"/>
  <c r="AT507" i="16"/>
  <c r="AT509" i="16"/>
  <c r="AT511" i="16"/>
  <c r="AT513" i="16"/>
  <c r="AT515" i="16"/>
  <c r="AT517" i="16"/>
  <c r="AT519" i="16"/>
  <c r="AT521" i="16"/>
  <c r="AT523" i="16"/>
  <c r="AT525" i="16"/>
  <c r="AT527" i="16"/>
  <c r="AT529" i="16"/>
  <c r="AT531" i="16"/>
  <c r="AT533" i="16"/>
  <c r="AT535" i="16"/>
  <c r="AT537" i="16"/>
  <c r="AT539" i="16"/>
  <c r="BZ541" i="16"/>
  <c r="BZ543" i="16"/>
  <c r="BJ547" i="16"/>
  <c r="AT548" i="16"/>
  <c r="AT550" i="16"/>
  <c r="AT552" i="16"/>
  <c r="AT554" i="16"/>
  <c r="AT556" i="16"/>
  <c r="AT558" i="16"/>
  <c r="AT560" i="16"/>
  <c r="AT562" i="16"/>
  <c r="AT564" i="16"/>
  <c r="AT566" i="16"/>
  <c r="AT568" i="16"/>
  <c r="AT570" i="16"/>
  <c r="AT572" i="16"/>
  <c r="AT574" i="16"/>
  <c r="AT576" i="16"/>
  <c r="AT578" i="16"/>
  <c r="AT580" i="16"/>
  <c r="AT582" i="16"/>
  <c r="AT584" i="16"/>
  <c r="AT586" i="16"/>
  <c r="AT588" i="16"/>
  <c r="AT590" i="16"/>
  <c r="AT592" i="16"/>
  <c r="AT594" i="16"/>
  <c r="AT596" i="16"/>
  <c r="AT598" i="16"/>
  <c r="AT600" i="16"/>
  <c r="AT602" i="16"/>
  <c r="AT604" i="16"/>
  <c r="AT606" i="16"/>
  <c r="AT608" i="16"/>
  <c r="AT610" i="16"/>
  <c r="AT612" i="16"/>
  <c r="AT614" i="16"/>
  <c r="BZ616" i="16"/>
  <c r="AT618" i="16"/>
  <c r="AT620" i="16"/>
  <c r="AT622" i="16"/>
  <c r="BZ624" i="16"/>
  <c r="AT626" i="16"/>
  <c r="AT628" i="16"/>
  <c r="AT630" i="16"/>
  <c r="BZ632" i="16"/>
  <c r="AT634" i="16"/>
  <c r="AT636" i="16"/>
  <c r="AT638" i="16"/>
  <c r="BZ640" i="16"/>
  <c r="AT642" i="16"/>
  <c r="AT644" i="16"/>
  <c r="AT646" i="16"/>
  <c r="BZ648" i="16"/>
  <c r="AT650" i="16"/>
  <c r="BJ653" i="16"/>
  <c r="AT702" i="16"/>
  <c r="AT710" i="16"/>
  <c r="AT725" i="16"/>
  <c r="AT727" i="16"/>
  <c r="BJ730" i="16"/>
  <c r="BZ733" i="16"/>
  <c r="BZ735" i="16"/>
  <c r="BJ738" i="16"/>
  <c r="BJ742" i="16"/>
  <c r="AT37" i="16"/>
  <c r="AT39" i="16"/>
  <c r="AT41" i="16"/>
  <c r="BZ44" i="16"/>
  <c r="AT46" i="16"/>
  <c r="AT718" i="16"/>
  <c r="BJ726" i="16"/>
  <c r="AT729" i="16"/>
  <c r="AT731" i="16"/>
  <c r="BJ736" i="16"/>
  <c r="AT737" i="16"/>
  <c r="AT739" i="16"/>
  <c r="AT741" i="16"/>
  <c r="AT743" i="16"/>
  <c r="AT745" i="16"/>
  <c r="BJ49" i="16"/>
  <c r="BJ55" i="16"/>
  <c r="BJ59" i="16"/>
  <c r="BJ63" i="16"/>
  <c r="BJ67" i="16"/>
  <c r="BJ71" i="16"/>
  <c r="BJ91" i="16"/>
  <c r="BJ95" i="16"/>
  <c r="AT98" i="16"/>
  <c r="BJ101" i="16"/>
  <c r="BJ104" i="16"/>
  <c r="BJ108" i="16"/>
  <c r="BJ112" i="16"/>
  <c r="BJ116" i="16"/>
  <c r="BJ120" i="16"/>
  <c r="BJ124" i="16"/>
  <c r="AT127" i="16"/>
  <c r="BJ134" i="16"/>
  <c r="BJ142" i="16"/>
  <c r="BJ148" i="16"/>
  <c r="BJ152" i="16"/>
  <c r="BJ156" i="16"/>
  <c r="BJ160" i="16"/>
  <c r="BJ164" i="16"/>
  <c r="BZ167" i="16"/>
  <c r="BJ170" i="16"/>
  <c r="BJ172" i="16"/>
  <c r="BJ176" i="16"/>
  <c r="BJ180" i="16"/>
  <c r="BJ184" i="16"/>
  <c r="BJ188" i="16"/>
  <c r="BJ192" i="16"/>
  <c r="BJ222" i="16"/>
  <c r="BJ227" i="16"/>
  <c r="BJ231" i="16"/>
  <c r="BJ235" i="16"/>
  <c r="BJ272" i="16"/>
  <c r="BJ276" i="16"/>
  <c r="BJ280" i="16"/>
  <c r="BJ284" i="16"/>
  <c r="BJ288" i="16"/>
  <c r="BJ292" i="16"/>
  <c r="BJ296" i="16"/>
  <c r="BJ300" i="16"/>
  <c r="BJ304" i="16"/>
  <c r="BJ308" i="16"/>
  <c r="BJ314" i="16"/>
  <c r="BJ320" i="16"/>
  <c r="BJ324" i="16"/>
  <c r="BJ328" i="16"/>
  <c r="BJ336" i="16"/>
  <c r="BJ340" i="16"/>
  <c r="BJ344" i="16"/>
  <c r="BJ348" i="16"/>
  <c r="BJ352" i="16"/>
  <c r="BJ356" i="16"/>
  <c r="BJ360" i="16"/>
  <c r="BJ364" i="16"/>
  <c r="BJ368" i="16"/>
  <c r="BJ372" i="16"/>
  <c r="BJ374" i="16"/>
  <c r="BJ378" i="16"/>
  <c r="BJ382" i="16"/>
  <c r="BJ386" i="16"/>
  <c r="BJ390" i="16"/>
  <c r="BJ394" i="16"/>
  <c r="BJ398" i="16"/>
  <c r="BJ402" i="16"/>
  <c r="BJ406" i="16"/>
  <c r="BJ410" i="16"/>
  <c r="BJ414" i="16"/>
  <c r="BJ418" i="16"/>
  <c r="BJ422" i="16"/>
  <c r="BJ426" i="16"/>
  <c r="BJ430" i="16"/>
  <c r="BJ434" i="16"/>
  <c r="BJ438" i="16"/>
  <c r="BJ442" i="16"/>
  <c r="BJ448" i="16"/>
  <c r="BJ454" i="16"/>
  <c r="BJ458" i="16"/>
  <c r="BJ466" i="16"/>
  <c r="BJ470" i="16"/>
  <c r="BJ474" i="16"/>
  <c r="BJ478" i="16"/>
  <c r="BJ482" i="16"/>
  <c r="BJ486" i="16"/>
  <c r="BJ490" i="16"/>
  <c r="BJ494" i="16"/>
  <c r="BJ498" i="16"/>
  <c r="BJ502" i="16"/>
  <c r="BJ506" i="16"/>
  <c r="BJ510" i="16"/>
  <c r="BJ514" i="16"/>
  <c r="BJ518" i="16"/>
  <c r="BJ522" i="16"/>
  <c r="BJ526" i="16"/>
  <c r="BJ530" i="16"/>
  <c r="BJ534" i="16"/>
  <c r="BJ538" i="16"/>
  <c r="BJ544" i="16"/>
  <c r="BJ551" i="16"/>
  <c r="BJ555" i="16"/>
  <c r="BJ559" i="16"/>
  <c r="BJ563" i="16"/>
  <c r="BJ567" i="16"/>
  <c r="BJ571" i="16"/>
  <c r="BJ575" i="16"/>
  <c r="BJ579" i="16"/>
  <c r="BJ583" i="16"/>
  <c r="BJ587" i="16"/>
  <c r="BJ591" i="16"/>
  <c r="BJ595" i="16"/>
  <c r="BJ599" i="16"/>
  <c r="BJ603" i="16"/>
  <c r="BJ607" i="16"/>
  <c r="BJ611" i="16"/>
  <c r="AT616" i="16"/>
  <c r="BZ620" i="16"/>
  <c r="AT624" i="16"/>
  <c r="BZ628" i="16"/>
  <c r="AT632" i="16"/>
  <c r="BZ636" i="16"/>
  <c r="AT640" i="16"/>
  <c r="BZ644" i="16"/>
  <c r="AT648" i="16"/>
  <c r="BJ651" i="16"/>
  <c r="BZ654" i="16"/>
  <c r="BJ655" i="16"/>
  <c r="BJ657" i="16"/>
  <c r="BJ661" i="16"/>
  <c r="BJ665" i="16"/>
  <c r="BJ669" i="16"/>
  <c r="AT670" i="16"/>
  <c r="AT672" i="16"/>
  <c r="BJ675" i="16"/>
  <c r="BJ679" i="16"/>
  <c r="BJ683" i="16"/>
  <c r="AT684" i="16"/>
  <c r="AT686" i="16"/>
  <c r="AT688" i="16"/>
  <c r="AT690" i="16"/>
  <c r="AT692" i="16"/>
  <c r="BJ695" i="16"/>
  <c r="AT696" i="16"/>
  <c r="AT698" i="16"/>
  <c r="AT700" i="16"/>
  <c r="BJ703" i="16"/>
  <c r="BJ707" i="16"/>
  <c r="BZ712" i="16"/>
  <c r="BJ715" i="16"/>
  <c r="BJ719" i="16"/>
  <c r="BJ723" i="16"/>
  <c r="BJ752" i="16"/>
  <c r="BZ755" i="16"/>
  <c r="BJ758" i="16"/>
  <c r="BJ762" i="16"/>
  <c r="BJ766" i="16"/>
  <c r="BJ770" i="16"/>
  <c r="BJ774" i="16"/>
  <c r="AT777" i="16"/>
  <c r="AT779" i="16"/>
  <c r="AT781" i="16"/>
  <c r="AT783" i="16"/>
  <c r="AT785" i="16"/>
  <c r="AT787" i="16"/>
  <c r="AT789" i="16"/>
  <c r="BJ792" i="16"/>
  <c r="AT793" i="16"/>
  <c r="AT795" i="16"/>
  <c r="AT797" i="16"/>
  <c r="AT799" i="16"/>
  <c r="AT801" i="16"/>
  <c r="AT803" i="16"/>
  <c r="AT805" i="16"/>
  <c r="AT807" i="16"/>
  <c r="AT809" i="16"/>
  <c r="AT811" i="16"/>
  <c r="AT813" i="16"/>
  <c r="AT815" i="16"/>
  <c r="AT817" i="16"/>
  <c r="AT819" i="16"/>
  <c r="AT821" i="16"/>
  <c r="AT823" i="16"/>
  <c r="BJ826" i="16"/>
  <c r="BJ830" i="16"/>
  <c r="BJ36" i="16"/>
  <c r="BJ40" i="16"/>
  <c r="BZ658" i="16"/>
  <c r="BZ660" i="16"/>
  <c r="BZ662" i="16"/>
  <c r="BZ664" i="16"/>
  <c r="BZ666" i="16"/>
  <c r="BZ668" i="16"/>
  <c r="BJ671" i="16"/>
  <c r="AT674" i="16"/>
  <c r="AT676" i="16"/>
  <c r="AT678" i="16"/>
  <c r="AT680" i="16"/>
  <c r="AT682" i="16"/>
  <c r="BJ687" i="16"/>
  <c r="BJ691" i="16"/>
  <c r="AT694" i="16"/>
  <c r="BJ699" i="16"/>
  <c r="BZ704" i="16"/>
  <c r="BJ705" i="16"/>
  <c r="AT708" i="16"/>
  <c r="BJ711" i="16"/>
  <c r="BZ714" i="16"/>
  <c r="AT716" i="16"/>
  <c r="BZ720" i="16"/>
  <c r="BZ722" i="16"/>
  <c r="AT724" i="16"/>
  <c r="BJ746" i="16"/>
  <c r="AT747" i="16"/>
  <c r="BZ749" i="16"/>
  <c r="BZ751" i="16"/>
  <c r="BZ753" i="16"/>
  <c r="BJ756" i="16"/>
  <c r="AT757" i="16"/>
  <c r="AT759" i="16"/>
  <c r="AT761" i="16"/>
  <c r="AT763" i="16"/>
  <c r="AT765" i="16"/>
  <c r="AT767" i="16"/>
  <c r="AT769" i="16"/>
  <c r="AT771" i="16"/>
  <c r="AT773" i="16"/>
  <c r="AT775" i="16"/>
  <c r="BJ778" i="16"/>
  <c r="BJ782" i="16"/>
  <c r="BJ786" i="16"/>
  <c r="BZ791" i="16"/>
  <c r="BJ794" i="16"/>
  <c r="BJ798" i="16"/>
  <c r="BJ802" i="16"/>
  <c r="BJ806" i="16"/>
  <c r="BJ810" i="16"/>
  <c r="BJ814" i="16"/>
  <c r="BJ818" i="16"/>
  <c r="BJ822" i="16"/>
  <c r="AT825" i="16"/>
  <c r="AT827" i="16"/>
  <c r="AT829" i="16"/>
  <c r="AT831" i="16"/>
  <c r="P12" i="16"/>
  <c r="P834" i="16" s="1"/>
  <c r="BJ12" i="16"/>
  <c r="BJ834" i="16" s="1"/>
  <c r="BZ12" i="16"/>
  <c r="BZ834" i="16" s="1"/>
  <c r="AT12" i="16"/>
  <c r="AT834" i="16" s="1"/>
  <c r="DO12" i="16"/>
  <c r="U19" i="15"/>
  <c r="AP12" i="15"/>
  <c r="BV12" i="15"/>
  <c r="BF12" i="15"/>
  <c r="W19" i="15"/>
  <c r="BW12" i="15"/>
  <c r="AQ12" i="15"/>
  <c r="BG12" i="15"/>
  <c r="Q19" i="15"/>
  <c r="O19" i="15"/>
  <c r="S15" i="15"/>
  <c r="N19" i="15"/>
  <c r="S18" i="15"/>
  <c r="S16" i="15"/>
  <c r="S17" i="15"/>
  <c r="S12" i="15"/>
  <c r="S14" i="15"/>
  <c r="S13" i="15"/>
  <c r="Y12" i="15"/>
  <c r="AT1126" i="16" l="1"/>
  <c r="CD41" i="16"/>
  <c r="CG41" i="16" s="1"/>
  <c r="BN57" i="16"/>
  <c r="CF57" i="16" s="1"/>
  <c r="AX65" i="16"/>
  <c r="CE65" i="16" s="1"/>
  <c r="CD75" i="16"/>
  <c r="CG75" i="16" s="1"/>
  <c r="CD85" i="16"/>
  <c r="CG85" i="16" s="1"/>
  <c r="AX95" i="16"/>
  <c r="CE95" i="16" s="1"/>
  <c r="AX103" i="16"/>
  <c r="CE103" i="16" s="1"/>
  <c r="BN117" i="16"/>
  <c r="CF117" i="16" s="1"/>
  <c r="BN149" i="16"/>
  <c r="CF149" i="16" s="1"/>
  <c r="CD157" i="16"/>
  <c r="CG157" i="16" s="1"/>
  <c r="CD167" i="16"/>
  <c r="CG167" i="16" s="1"/>
  <c r="BN181" i="16"/>
  <c r="CF181" i="16" s="1"/>
  <c r="AX193" i="16"/>
  <c r="CE193" i="16" s="1"/>
  <c r="BN205" i="16"/>
  <c r="CF205" i="16" s="1"/>
  <c r="BN217" i="16"/>
  <c r="CF217" i="16" s="1"/>
  <c r="CD235" i="16"/>
  <c r="CG235" i="16" s="1"/>
  <c r="CD243" i="16"/>
  <c r="CG243" i="16" s="1"/>
  <c r="BN249" i="16"/>
  <c r="CF249" i="16" s="1"/>
  <c r="BN257" i="16"/>
  <c r="CF257" i="16" s="1"/>
  <c r="AX263" i="16"/>
  <c r="CE263" i="16" s="1"/>
  <c r="AX267" i="16"/>
  <c r="CE267" i="16" s="1"/>
  <c r="CD271" i="16"/>
  <c r="CG271" i="16" s="1"/>
  <c r="AX279" i="16"/>
  <c r="CE279" i="16" s="1"/>
  <c r="AX287" i="16"/>
  <c r="CE287" i="16" s="1"/>
  <c r="AX295" i="16"/>
  <c r="CE295" i="16" s="1"/>
  <c r="CD303" i="16"/>
  <c r="CG303" i="16" s="1"/>
  <c r="BN317" i="16"/>
  <c r="CF317" i="16" s="1"/>
  <c r="BN325" i="16"/>
  <c r="CF325" i="16" s="1"/>
  <c r="CD335" i="16"/>
  <c r="CG335" i="16" s="1"/>
  <c r="CD343" i="16"/>
  <c r="CG343" i="16" s="1"/>
  <c r="CD351" i="16"/>
  <c r="CG351" i="16" s="1"/>
  <c r="CD359" i="16"/>
  <c r="CG359" i="16" s="1"/>
  <c r="CD367" i="16"/>
  <c r="CG367" i="16" s="1"/>
  <c r="AX375" i="16"/>
  <c r="CE375" i="16" s="1"/>
  <c r="CD383" i="16"/>
  <c r="CG383" i="16" s="1"/>
  <c r="AX391" i="16"/>
  <c r="CE391" i="16" s="1"/>
  <c r="CD399" i="16"/>
  <c r="CG399" i="16" s="1"/>
  <c r="AX407" i="16"/>
  <c r="CE407" i="16" s="1"/>
  <c r="CD415" i="16"/>
  <c r="CG415" i="16" s="1"/>
  <c r="BN483" i="16"/>
  <c r="CF483" i="16" s="1"/>
  <c r="BN491" i="16"/>
  <c r="CF491" i="16" s="1"/>
  <c r="BN499" i="16"/>
  <c r="CF499" i="16" s="1"/>
  <c r="BN505" i="16"/>
  <c r="CF505" i="16" s="1"/>
  <c r="BN513" i="16"/>
  <c r="CF513" i="16" s="1"/>
  <c r="BN521" i="16"/>
  <c r="CF521" i="16" s="1"/>
  <c r="BN529" i="16"/>
  <c r="CF529" i="16" s="1"/>
  <c r="CD539" i="16"/>
  <c r="CG539" i="16" s="1"/>
  <c r="CD549" i="16"/>
  <c r="CG549" i="16" s="1"/>
  <c r="BN555" i="16"/>
  <c r="CF555" i="16" s="1"/>
  <c r="CD561" i="16"/>
  <c r="CG561" i="16" s="1"/>
  <c r="BN567" i="16"/>
  <c r="CF567" i="16" s="1"/>
  <c r="AX573" i="16"/>
  <c r="CE573" i="16" s="1"/>
  <c r="CD577" i="16"/>
  <c r="CG577" i="16" s="1"/>
  <c r="CD581" i="16"/>
  <c r="CG581" i="16" s="1"/>
  <c r="BN587" i="16"/>
  <c r="CF587" i="16" s="1"/>
  <c r="AX593" i="16"/>
  <c r="CE593" i="16" s="1"/>
  <c r="CD597" i="16"/>
  <c r="CG597" i="16" s="1"/>
  <c r="AX605" i="16"/>
  <c r="CE605" i="16" s="1"/>
  <c r="AX609" i="16"/>
  <c r="CE609" i="16" s="1"/>
  <c r="CD613" i="16"/>
  <c r="CG613" i="16" s="1"/>
  <c r="AX625" i="16"/>
  <c r="CE625" i="16" s="1"/>
  <c r="BN637" i="16"/>
  <c r="CF637" i="16" s="1"/>
  <c r="AX649" i="16"/>
  <c r="CE649" i="16" s="1"/>
  <c r="CD657" i="16"/>
  <c r="CG657" i="16" s="1"/>
  <c r="BN663" i="16"/>
  <c r="CF663" i="16" s="1"/>
  <c r="AX669" i="16"/>
  <c r="CE669" i="16" s="1"/>
  <c r="CD673" i="16"/>
  <c r="CG673" i="16" s="1"/>
  <c r="BN679" i="16"/>
  <c r="CF679" i="16" s="1"/>
  <c r="AX685" i="16"/>
  <c r="CE685" i="16" s="1"/>
  <c r="CD689" i="16"/>
  <c r="CG689" i="16" s="1"/>
  <c r="CD693" i="16"/>
  <c r="CG693" i="16" s="1"/>
  <c r="AX727" i="16"/>
  <c r="CE727" i="16" s="1"/>
  <c r="AX735" i="16"/>
  <c r="CE735" i="16" s="1"/>
  <c r="AX743" i="16"/>
  <c r="CE743" i="16" s="1"/>
  <c r="AX751" i="16"/>
  <c r="CE751" i="16" s="1"/>
  <c r="AX759" i="16"/>
  <c r="CE759" i="16" s="1"/>
  <c r="CD767" i="16"/>
  <c r="CG767" i="16" s="1"/>
  <c r="CD775" i="16"/>
  <c r="CG775" i="16" s="1"/>
  <c r="AX783" i="16"/>
  <c r="CE783" i="16" s="1"/>
  <c r="CD791" i="16"/>
  <c r="CG791" i="16" s="1"/>
  <c r="CD799" i="16"/>
  <c r="CG799" i="16" s="1"/>
  <c r="CD807" i="16"/>
  <c r="CG807" i="16" s="1"/>
  <c r="AX815" i="16"/>
  <c r="CE815" i="16" s="1"/>
  <c r="AX823" i="16"/>
  <c r="CE823" i="16" s="1"/>
  <c r="AX831" i="16"/>
  <c r="CE831" i="16" s="1"/>
  <c r="BN46" i="16"/>
  <c r="CF46" i="16" s="1"/>
  <c r="BN70" i="16"/>
  <c r="CF70" i="16" s="1"/>
  <c r="CD80" i="16"/>
  <c r="CG80" i="16" s="1"/>
  <c r="BN106" i="16"/>
  <c r="CF106" i="16" s="1"/>
  <c r="AX116" i="16"/>
  <c r="CE116" i="16" s="1"/>
  <c r="BN130" i="16"/>
  <c r="CF130" i="16" s="1"/>
  <c r="CD148" i="16"/>
  <c r="CG148" i="16" s="1"/>
  <c r="AX164" i="16"/>
  <c r="CE164" i="16" s="1"/>
  <c r="BN178" i="16"/>
  <c r="CF178" i="16" s="1"/>
  <c r="BN184" i="16"/>
  <c r="CF184" i="16" s="1"/>
  <c r="AX190" i="16"/>
  <c r="CE190" i="16" s="1"/>
  <c r="BN204" i="16"/>
  <c r="CF204" i="16" s="1"/>
  <c r="AX222" i="16"/>
  <c r="CE222" i="16" s="1"/>
  <c r="CD484" i="16"/>
  <c r="CG484" i="16" s="1"/>
  <c r="CD492" i="16"/>
  <c r="CG492" i="16" s="1"/>
  <c r="AX500" i="16"/>
  <c r="CE500" i="16" s="1"/>
  <c r="BN39" i="16"/>
  <c r="CF39" i="16" s="1"/>
  <c r="CD63" i="16"/>
  <c r="CG63" i="16" s="1"/>
  <c r="CD107" i="16"/>
  <c r="CG107" i="16" s="1"/>
  <c r="CD123" i="16"/>
  <c r="CG123" i="16" s="1"/>
  <c r="CD171" i="16"/>
  <c r="CG171" i="16" s="1"/>
  <c r="AX229" i="16"/>
  <c r="CE229" i="16" s="1"/>
  <c r="BN421" i="16"/>
  <c r="CF421" i="16" s="1"/>
  <c r="BN431" i="16"/>
  <c r="CF431" i="16" s="1"/>
  <c r="BN439" i="16"/>
  <c r="CF439" i="16" s="1"/>
  <c r="CD445" i="16"/>
  <c r="CG445" i="16" s="1"/>
  <c r="AX463" i="16"/>
  <c r="CE463" i="16" s="1"/>
  <c r="CD469" i="16"/>
  <c r="CG469" i="16" s="1"/>
  <c r="AX36" i="16"/>
  <c r="CE36" i="16" s="1"/>
  <c r="AX48" i="16"/>
  <c r="CE48" i="16" s="1"/>
  <c r="BN60" i="16"/>
  <c r="CF60" i="16" s="1"/>
  <c r="BN82" i="16"/>
  <c r="CF82" i="16" s="1"/>
  <c r="CD90" i="16"/>
  <c r="CG90" i="16" s="1"/>
  <c r="BN102" i="16"/>
  <c r="CF102" i="16" s="1"/>
  <c r="AX112" i="16"/>
  <c r="CE112" i="16" s="1"/>
  <c r="CD120" i="16"/>
  <c r="CG120" i="16" s="1"/>
  <c r="BN142" i="16"/>
  <c r="CF142" i="16" s="1"/>
  <c r="AX160" i="16"/>
  <c r="CE160" i="16" s="1"/>
  <c r="BN174" i="16"/>
  <c r="CF174" i="16" s="1"/>
  <c r="AX224" i="16"/>
  <c r="CE224" i="16" s="1"/>
  <c r="CD238" i="16"/>
  <c r="CG238" i="16" s="1"/>
  <c r="BN252" i="16"/>
  <c r="CF252" i="16" s="1"/>
  <c r="AX260" i="16"/>
  <c r="CE260" i="16" s="1"/>
  <c r="AX268" i="16"/>
  <c r="CE268" i="16" s="1"/>
  <c r="CD272" i="16"/>
  <c r="CG272" i="16" s="1"/>
  <c r="BN278" i="16"/>
  <c r="CF278" i="16" s="1"/>
  <c r="AX284" i="16"/>
  <c r="CE284" i="16" s="1"/>
  <c r="CD288" i="16"/>
  <c r="CG288" i="16" s="1"/>
  <c r="CD292" i="16"/>
  <c r="CG292" i="16" s="1"/>
  <c r="CD296" i="16"/>
  <c r="CG296" i="16" s="1"/>
  <c r="AX300" i="16"/>
  <c r="CE300" i="16" s="1"/>
  <c r="BN302" i="16"/>
  <c r="CF302" i="16" s="1"/>
  <c r="CD304" i="16"/>
  <c r="CG304" i="16" s="1"/>
  <c r="AX308" i="16"/>
  <c r="CE308" i="16" s="1"/>
  <c r="BN310" i="16"/>
  <c r="CF310" i="16" s="1"/>
  <c r="BN314" i="16"/>
  <c r="CF314" i="16" s="1"/>
  <c r="AX320" i="16"/>
  <c r="CE320" i="16" s="1"/>
  <c r="AX324" i="16"/>
  <c r="CE324" i="16" s="1"/>
  <c r="AX328" i="16"/>
  <c r="CE328" i="16" s="1"/>
  <c r="CD332" i="16"/>
  <c r="CG332" i="16" s="1"/>
  <c r="AX336" i="16"/>
  <c r="CE336" i="16" s="1"/>
  <c r="BN338" i="16"/>
  <c r="CF338" i="16" s="1"/>
  <c r="CD340" i="16"/>
  <c r="CG340" i="16" s="1"/>
  <c r="AX344" i="16"/>
  <c r="CE344" i="16" s="1"/>
  <c r="BN346" i="16"/>
  <c r="CF346" i="16" s="1"/>
  <c r="CD348" i="16"/>
  <c r="CG348" i="16" s="1"/>
  <c r="AX352" i="16"/>
  <c r="CE352" i="16" s="1"/>
  <c r="BN354" i="16"/>
  <c r="CF354" i="16" s="1"/>
  <c r="CD356" i="16"/>
  <c r="CG356" i="16" s="1"/>
  <c r="AX360" i="16"/>
  <c r="CE360" i="16" s="1"/>
  <c r="BN362" i="16"/>
  <c r="CF362" i="16" s="1"/>
  <c r="CD364" i="16"/>
  <c r="CG364" i="16" s="1"/>
  <c r="AX368" i="16"/>
  <c r="CE368" i="16" s="1"/>
  <c r="BN370" i="16"/>
  <c r="CF370" i="16" s="1"/>
  <c r="AX380" i="16"/>
  <c r="CE380" i="16" s="1"/>
  <c r="BN382" i="16"/>
  <c r="CF382" i="16" s="1"/>
  <c r="CD384" i="16"/>
  <c r="CG384" i="16" s="1"/>
  <c r="CD386" i="16"/>
  <c r="CG386" i="16" s="1"/>
  <c r="CD388" i="16"/>
  <c r="CG388" i="16" s="1"/>
  <c r="AX392" i="16"/>
  <c r="CE392" i="16" s="1"/>
  <c r="AX394" i="16"/>
  <c r="CE394" i="16" s="1"/>
  <c r="AX396" i="16"/>
  <c r="CE396" i="16" s="1"/>
  <c r="BN398" i="16"/>
  <c r="CF398" i="16" s="1"/>
  <c r="CD400" i="16"/>
  <c r="CG400" i="16" s="1"/>
  <c r="CD402" i="16"/>
  <c r="CG402" i="16" s="1"/>
  <c r="CD404" i="16"/>
  <c r="CG404" i="16" s="1"/>
  <c r="AX408" i="16"/>
  <c r="CE408" i="16" s="1"/>
  <c r="BN410" i="16"/>
  <c r="CF410" i="16" s="1"/>
  <c r="CD412" i="16"/>
  <c r="CG412" i="16" s="1"/>
  <c r="AX416" i="16"/>
  <c r="CE416" i="16" s="1"/>
  <c r="BN418" i="16"/>
  <c r="CF418" i="16" s="1"/>
  <c r="CD420" i="16"/>
  <c r="CG420" i="16" s="1"/>
  <c r="AX424" i="16"/>
  <c r="CE424" i="16" s="1"/>
  <c r="BN426" i="16"/>
  <c r="CF426" i="16" s="1"/>
  <c r="CD428" i="16"/>
  <c r="CG428" i="16" s="1"/>
  <c r="AX432" i="16"/>
  <c r="CE432" i="16" s="1"/>
  <c r="BN434" i="16"/>
  <c r="CF434" i="16" s="1"/>
  <c r="CD436" i="16"/>
  <c r="CG436" i="16" s="1"/>
  <c r="AX440" i="16"/>
  <c r="CE440" i="16" s="1"/>
  <c r="BN442" i="16"/>
  <c r="CF442" i="16" s="1"/>
  <c r="BN450" i="16"/>
  <c r="CF450" i="16" s="1"/>
  <c r="BN458" i="16"/>
  <c r="CF458" i="16" s="1"/>
  <c r="BN460" i="16"/>
  <c r="CF460" i="16" s="1"/>
  <c r="AX464" i="16"/>
  <c r="CE464" i="16" s="1"/>
  <c r="AX468" i="16"/>
  <c r="CE468" i="16" s="1"/>
  <c r="AX472" i="16"/>
  <c r="CE472" i="16" s="1"/>
  <c r="AX476" i="16"/>
  <c r="CE476" i="16" s="1"/>
  <c r="BN504" i="16"/>
  <c r="CF504" i="16" s="1"/>
  <c r="CD506" i="16"/>
  <c r="CG506" i="16" s="1"/>
  <c r="AX510" i="16"/>
  <c r="CE510" i="16" s="1"/>
  <c r="BN512" i="16"/>
  <c r="CF512" i="16" s="1"/>
  <c r="CD514" i="16"/>
  <c r="CG514" i="16" s="1"/>
  <c r="AX518" i="16"/>
  <c r="CE518" i="16" s="1"/>
  <c r="BN520" i="16"/>
  <c r="CF520" i="16" s="1"/>
  <c r="CD522" i="16"/>
  <c r="CG522" i="16" s="1"/>
  <c r="AX526" i="16"/>
  <c r="CE526" i="16" s="1"/>
  <c r="BN528" i="16"/>
  <c r="CF528" i="16" s="1"/>
  <c r="CD530" i="16"/>
  <c r="CG530" i="16" s="1"/>
  <c r="AX534" i="16"/>
  <c r="CE534" i="16" s="1"/>
  <c r="AX536" i="16"/>
  <c r="CE536" i="16" s="1"/>
  <c r="BN546" i="16"/>
  <c r="CF546" i="16" s="1"/>
  <c r="CD548" i="16"/>
  <c r="CG548" i="16" s="1"/>
  <c r="CD552" i="16"/>
  <c r="CG552" i="16" s="1"/>
  <c r="CD556" i="16"/>
  <c r="CG556" i="16" s="1"/>
  <c r="CD560" i="16"/>
  <c r="CG560" i="16" s="1"/>
  <c r="CD564" i="16"/>
  <c r="CG564" i="16" s="1"/>
  <c r="CD568" i="16"/>
  <c r="CG568" i="16" s="1"/>
  <c r="CD572" i="16"/>
  <c r="CG572" i="16" s="1"/>
  <c r="CD576" i="16"/>
  <c r="CG576" i="16" s="1"/>
  <c r="CD580" i="16"/>
  <c r="CG580" i="16" s="1"/>
  <c r="CD584" i="16"/>
  <c r="CG584" i="16" s="1"/>
  <c r="CD588" i="16"/>
  <c r="CG588" i="16" s="1"/>
  <c r="CD592" i="16"/>
  <c r="CG592" i="16" s="1"/>
  <c r="CD596" i="16"/>
  <c r="CG596" i="16" s="1"/>
  <c r="CD600" i="16"/>
  <c r="CG600" i="16" s="1"/>
  <c r="CD604" i="16"/>
  <c r="CG604" i="16" s="1"/>
  <c r="CD608" i="16"/>
  <c r="CG608" i="16" s="1"/>
  <c r="CD612" i="16"/>
  <c r="CG612" i="16" s="1"/>
  <c r="BN616" i="16"/>
  <c r="CF616" i="16" s="1"/>
  <c r="BN620" i="16"/>
  <c r="CF620" i="16" s="1"/>
  <c r="BN624" i="16"/>
  <c r="CF624" i="16" s="1"/>
  <c r="BN628" i="16"/>
  <c r="CF628" i="16" s="1"/>
  <c r="BN632" i="16"/>
  <c r="CF632" i="16" s="1"/>
  <c r="BN636" i="16"/>
  <c r="CF636" i="16" s="1"/>
  <c r="BN640" i="16"/>
  <c r="CF640" i="16" s="1"/>
  <c r="BN644" i="16"/>
  <c r="CF644" i="16" s="1"/>
  <c r="BN648" i="16"/>
  <c r="CF648" i="16" s="1"/>
  <c r="BN652" i="16"/>
  <c r="CF652" i="16" s="1"/>
  <c r="BN656" i="16"/>
  <c r="CF656" i="16" s="1"/>
  <c r="AX660" i="16"/>
  <c r="CE660" i="16" s="1"/>
  <c r="AX664" i="16"/>
  <c r="CE664" i="16" s="1"/>
  <c r="AX668" i="16"/>
  <c r="CE668" i="16" s="1"/>
  <c r="AX672" i="16"/>
  <c r="CE672" i="16" s="1"/>
  <c r="AX676" i="16"/>
  <c r="CE676" i="16" s="1"/>
  <c r="AX680" i="16"/>
  <c r="CE680" i="16" s="1"/>
  <c r="AX684" i="16"/>
  <c r="CE684" i="16" s="1"/>
  <c r="AX688" i="16"/>
  <c r="CE688" i="16" s="1"/>
  <c r="AX692" i="16"/>
  <c r="CE692" i="16" s="1"/>
  <c r="AX696" i="16"/>
  <c r="CE696" i="16" s="1"/>
  <c r="AX700" i="16"/>
  <c r="CE700" i="16" s="1"/>
  <c r="CD702" i="16"/>
  <c r="CG702" i="16" s="1"/>
  <c r="CD704" i="16"/>
  <c r="CG704" i="16" s="1"/>
  <c r="AX708" i="16"/>
  <c r="CE708" i="16" s="1"/>
  <c r="CD710" i="16"/>
  <c r="CG710" i="16" s="1"/>
  <c r="CD712" i="16"/>
  <c r="CG712" i="16" s="1"/>
  <c r="AT1127" i="16"/>
  <c r="DR12" i="16"/>
  <c r="DS12" i="16" s="1"/>
  <c r="BN37" i="16"/>
  <c r="CF37" i="16" s="1"/>
  <c r="CD49" i="16"/>
  <c r="CG49" i="16" s="1"/>
  <c r="CD59" i="16"/>
  <c r="CG59" i="16" s="1"/>
  <c r="CD69" i="16"/>
  <c r="CG69" i="16" s="1"/>
  <c r="CD81" i="16"/>
  <c r="CG81" i="16" s="1"/>
  <c r="AX91" i="16"/>
  <c r="CE91" i="16" s="1"/>
  <c r="AX101" i="16"/>
  <c r="CE101" i="16" s="1"/>
  <c r="AX111" i="16"/>
  <c r="CE111" i="16" s="1"/>
  <c r="BN119" i="16"/>
  <c r="CF119" i="16" s="1"/>
  <c r="BN153" i="16"/>
  <c r="CF153" i="16" s="1"/>
  <c r="CD161" i="16"/>
  <c r="CG161" i="16" s="1"/>
  <c r="BN173" i="16"/>
  <c r="CF173" i="16" s="1"/>
  <c r="BN189" i="16"/>
  <c r="CF189" i="16" s="1"/>
  <c r="BN199" i="16"/>
  <c r="CF199" i="16" s="1"/>
  <c r="CD209" i="16"/>
  <c r="CG209" i="16" s="1"/>
  <c r="AX233" i="16"/>
  <c r="CE233" i="16" s="1"/>
  <c r="BN241" i="16"/>
  <c r="CF241" i="16" s="1"/>
  <c r="AX247" i="16"/>
  <c r="CE247" i="16" s="1"/>
  <c r="AX255" i="16"/>
  <c r="CE255" i="16" s="1"/>
  <c r="CD259" i="16"/>
  <c r="CG259" i="16" s="1"/>
  <c r="CD263" i="16"/>
  <c r="CG263" i="16" s="1"/>
  <c r="CD269" i="16"/>
  <c r="CG269" i="16" s="1"/>
  <c r="AX275" i="16"/>
  <c r="CE275" i="16" s="1"/>
  <c r="CD283" i="16"/>
  <c r="CG283" i="16" s="1"/>
  <c r="AX291" i="16"/>
  <c r="CE291" i="16" s="1"/>
  <c r="AX299" i="16"/>
  <c r="CE299" i="16" s="1"/>
  <c r="CD307" i="16"/>
  <c r="CG307" i="16" s="1"/>
  <c r="BN321" i="16"/>
  <c r="CF321" i="16" s="1"/>
  <c r="AX333" i="16"/>
  <c r="CE333" i="16" s="1"/>
  <c r="CD339" i="16"/>
  <c r="CG339" i="16" s="1"/>
  <c r="AX347" i="16"/>
  <c r="CE347" i="16" s="1"/>
  <c r="CD355" i="16"/>
  <c r="CG355" i="16" s="1"/>
  <c r="CD363" i="16"/>
  <c r="CG363" i="16" s="1"/>
  <c r="CD371" i="16"/>
  <c r="CG371" i="16" s="1"/>
  <c r="AX379" i="16"/>
  <c r="CE379" i="16" s="1"/>
  <c r="CD387" i="16"/>
  <c r="CG387" i="16" s="1"/>
  <c r="CD395" i="16"/>
  <c r="CG395" i="16" s="1"/>
  <c r="AX403" i="16"/>
  <c r="CE403" i="16" s="1"/>
  <c r="CD411" i="16"/>
  <c r="CG411" i="16" s="1"/>
  <c r="BN479" i="16"/>
  <c r="CF479" i="16" s="1"/>
  <c r="BN487" i="16"/>
  <c r="CF487" i="16" s="1"/>
  <c r="BN495" i="16"/>
  <c r="CF495" i="16" s="1"/>
  <c r="BN503" i="16"/>
  <c r="CF503" i="16" s="1"/>
  <c r="BN509" i="16"/>
  <c r="CF509" i="16" s="1"/>
  <c r="BN517" i="16"/>
  <c r="CF517" i="16" s="1"/>
  <c r="BN525" i="16"/>
  <c r="CF525" i="16" s="1"/>
  <c r="BN533" i="16"/>
  <c r="CF533" i="16" s="1"/>
  <c r="AX549" i="16"/>
  <c r="CE549" i="16" s="1"/>
  <c r="AX553" i="16"/>
  <c r="CE553" i="16" s="1"/>
  <c r="CD557" i="16"/>
  <c r="CG557" i="16" s="1"/>
  <c r="BN563" i="16"/>
  <c r="CF563" i="16" s="1"/>
  <c r="CD569" i="16"/>
  <c r="CG569" i="16" s="1"/>
  <c r="BN575" i="16"/>
  <c r="CF575" i="16" s="1"/>
  <c r="BN579" i="16"/>
  <c r="CF579" i="16" s="1"/>
  <c r="AX585" i="16"/>
  <c r="CE585" i="16" s="1"/>
  <c r="CD589" i="16"/>
  <c r="CG589" i="16" s="1"/>
  <c r="BN595" i="16"/>
  <c r="CF595" i="16" s="1"/>
  <c r="CD601" i="16"/>
  <c r="CG601" i="16" s="1"/>
  <c r="CD605" i="16"/>
  <c r="CG605" i="16" s="1"/>
  <c r="BN611" i="16"/>
  <c r="CF611" i="16" s="1"/>
  <c r="CD617" i="16"/>
  <c r="CG617" i="16" s="1"/>
  <c r="AX633" i="16"/>
  <c r="CE633" i="16" s="1"/>
  <c r="CD641" i="16"/>
  <c r="CG641" i="16" s="1"/>
  <c r="BN653" i="16"/>
  <c r="CF653" i="16" s="1"/>
  <c r="AX661" i="16"/>
  <c r="CE661" i="16" s="1"/>
  <c r="CD665" i="16"/>
  <c r="CG665" i="16" s="1"/>
  <c r="BN671" i="16"/>
  <c r="CF671" i="16" s="1"/>
  <c r="AX677" i="16"/>
  <c r="CE677" i="16" s="1"/>
  <c r="CD681" i="16"/>
  <c r="CG681" i="16" s="1"/>
  <c r="BN687" i="16"/>
  <c r="CF687" i="16" s="1"/>
  <c r="BN691" i="16"/>
  <c r="CF691" i="16" s="1"/>
  <c r="CD697" i="16"/>
  <c r="CG697" i="16" s="1"/>
  <c r="AX731" i="16"/>
  <c r="CE731" i="16" s="1"/>
  <c r="CD739" i="16"/>
  <c r="CG739" i="16" s="1"/>
  <c r="AX747" i="16"/>
  <c r="CE747" i="16" s="1"/>
  <c r="AX755" i="16"/>
  <c r="CE755" i="16" s="1"/>
  <c r="AX763" i="16"/>
  <c r="CE763" i="16" s="1"/>
  <c r="AX771" i="16"/>
  <c r="CE771" i="16" s="1"/>
  <c r="AX779" i="16"/>
  <c r="CE779" i="16" s="1"/>
  <c r="AX787" i="16"/>
  <c r="CE787" i="16" s="1"/>
  <c r="AX795" i="16"/>
  <c r="CE795" i="16" s="1"/>
  <c r="AX803" i="16"/>
  <c r="CE803" i="16" s="1"/>
  <c r="CD811" i="16"/>
  <c r="CG811" i="16" s="1"/>
  <c r="AX819" i="16"/>
  <c r="CE819" i="16" s="1"/>
  <c r="AX827" i="16"/>
  <c r="CE827" i="16" s="1"/>
  <c r="BN26" i="16"/>
  <c r="CF26" i="16" s="1"/>
  <c r="BN62" i="16"/>
  <c r="CF62" i="16" s="1"/>
  <c r="BN78" i="16"/>
  <c r="CF78" i="16" s="1"/>
  <c r="BN88" i="16"/>
  <c r="CF88" i="16" s="1"/>
  <c r="CD108" i="16"/>
  <c r="CG108" i="16" s="1"/>
  <c r="BN122" i="16"/>
  <c r="CF122" i="16" s="1"/>
  <c r="BN138" i="16"/>
  <c r="CF138" i="16" s="1"/>
  <c r="AX156" i="16"/>
  <c r="CE156" i="16" s="1"/>
  <c r="AX172" i="16"/>
  <c r="CE172" i="16" s="1"/>
  <c r="AX180" i="16"/>
  <c r="CE180" i="16" s="1"/>
  <c r="CD186" i="16"/>
  <c r="CG186" i="16" s="1"/>
  <c r="CD194" i="16"/>
  <c r="CG194" i="16" s="1"/>
  <c r="BN212" i="16"/>
  <c r="CF212" i="16" s="1"/>
  <c r="AX480" i="16"/>
  <c r="CE480" i="16" s="1"/>
  <c r="CD488" i="16"/>
  <c r="CG488" i="16" s="1"/>
  <c r="AX496" i="16"/>
  <c r="CE496" i="16" s="1"/>
  <c r="AX17" i="16"/>
  <c r="CE17" i="16" s="1"/>
  <c r="CD47" i="16"/>
  <c r="CG47" i="16" s="1"/>
  <c r="AX79" i="16"/>
  <c r="CE79" i="16" s="1"/>
  <c r="CD115" i="16"/>
  <c r="CG115" i="16" s="1"/>
  <c r="CD125" i="16"/>
  <c r="CG125" i="16" s="1"/>
  <c r="BN223" i="16"/>
  <c r="CF223" i="16" s="1"/>
  <c r="BN417" i="16"/>
  <c r="CF417" i="16" s="1"/>
  <c r="BN427" i="16"/>
  <c r="CF427" i="16" s="1"/>
  <c r="BN435" i="16"/>
  <c r="CF435" i="16" s="1"/>
  <c r="BN443" i="16"/>
  <c r="CF443" i="16" s="1"/>
  <c r="CD453" i="16"/>
  <c r="CG453" i="16" s="1"/>
  <c r="CD465" i="16"/>
  <c r="CG465" i="16" s="1"/>
  <c r="CD473" i="16"/>
  <c r="CG473" i="16" s="1"/>
  <c r="BN42" i="16"/>
  <c r="CF42" i="16" s="1"/>
  <c r="AX52" i="16"/>
  <c r="CE52" i="16" s="1"/>
  <c r="BN68" i="16"/>
  <c r="CF68" i="16" s="1"/>
  <c r="CD84" i="16"/>
  <c r="CG84" i="16" s="1"/>
  <c r="CD92" i="16"/>
  <c r="CG92" i="16" s="1"/>
  <c r="CD104" i="16"/>
  <c r="CG104" i="16" s="1"/>
  <c r="BN118" i="16"/>
  <c r="CF118" i="16" s="1"/>
  <c r="BN134" i="16"/>
  <c r="CF134" i="16" s="1"/>
  <c r="AX152" i="16"/>
  <c r="CE152" i="16" s="1"/>
  <c r="AX168" i="16"/>
  <c r="CE168" i="16" s="1"/>
  <c r="CD176" i="16"/>
  <c r="CG176" i="16" s="1"/>
  <c r="BN234" i="16"/>
  <c r="CF234" i="16" s="1"/>
  <c r="BN242" i="16"/>
  <c r="CF242" i="16" s="1"/>
  <c r="AX256" i="16"/>
  <c r="CE256" i="16" s="1"/>
  <c r="AX264" i="16"/>
  <c r="CE264" i="16" s="1"/>
  <c r="BN270" i="16"/>
  <c r="CF270" i="16" s="1"/>
  <c r="AX276" i="16"/>
  <c r="CE276" i="16" s="1"/>
  <c r="CD280" i="16"/>
  <c r="CG280" i="16" s="1"/>
  <c r="BN286" i="16"/>
  <c r="CF286" i="16" s="1"/>
  <c r="AX292" i="16"/>
  <c r="CE292" i="16" s="1"/>
  <c r="BN294" i="16"/>
  <c r="CF294" i="16" s="1"/>
  <c r="BN298" i="16"/>
  <c r="CF298" i="16" s="1"/>
  <c r="CD300" i="16"/>
  <c r="CG300" i="16" s="1"/>
  <c r="AX304" i="16"/>
  <c r="CE304" i="16" s="1"/>
  <c r="BN306" i="16"/>
  <c r="CF306" i="16" s="1"/>
  <c r="CD308" i="16"/>
  <c r="CG308" i="16" s="1"/>
  <c r="BN312" i="16"/>
  <c r="CF312" i="16" s="1"/>
  <c r="CD316" i="16"/>
  <c r="CG316" i="16" s="1"/>
  <c r="CD320" i="16"/>
  <c r="CG320" i="16" s="1"/>
  <c r="CD324" i="16"/>
  <c r="CG324" i="16" s="1"/>
  <c r="CD328" i="16"/>
  <c r="CG328" i="16" s="1"/>
  <c r="BN334" i="16"/>
  <c r="CF334" i="16" s="1"/>
  <c r="CD336" i="16"/>
  <c r="CG336" i="16" s="1"/>
  <c r="AX340" i="16"/>
  <c r="CE340" i="16" s="1"/>
  <c r="BN342" i="16"/>
  <c r="CF342" i="16" s="1"/>
  <c r="CD344" i="16"/>
  <c r="CG344" i="16" s="1"/>
  <c r="AX348" i="16"/>
  <c r="CE348" i="16" s="1"/>
  <c r="BN350" i="16"/>
  <c r="CF350" i="16" s="1"/>
  <c r="CD352" i="16"/>
  <c r="CG352" i="16" s="1"/>
  <c r="AX356" i="16"/>
  <c r="CE356" i="16" s="1"/>
  <c r="BN358" i="16"/>
  <c r="CF358" i="16" s="1"/>
  <c r="CD360" i="16"/>
  <c r="CG360" i="16" s="1"/>
  <c r="AX364" i="16"/>
  <c r="CE364" i="16" s="1"/>
  <c r="BN366" i="16"/>
  <c r="CF366" i="16" s="1"/>
  <c r="CD368" i="16"/>
  <c r="CG368" i="16" s="1"/>
  <c r="AX378" i="16"/>
  <c r="CE378" i="16" s="1"/>
  <c r="CD380" i="16"/>
  <c r="CG380" i="16" s="1"/>
  <c r="AX384" i="16"/>
  <c r="CE384" i="16" s="1"/>
  <c r="AX386" i="16"/>
  <c r="CE386" i="16" s="1"/>
  <c r="AX388" i="16"/>
  <c r="CE388" i="16" s="1"/>
  <c r="BN390" i="16"/>
  <c r="CF390" i="16" s="1"/>
  <c r="CD392" i="16"/>
  <c r="CG392" i="16" s="1"/>
  <c r="CD394" i="16"/>
  <c r="CG394" i="16" s="1"/>
  <c r="CD396" i="16"/>
  <c r="CG396" i="16" s="1"/>
  <c r="AX400" i="16"/>
  <c r="CE400" i="16" s="1"/>
  <c r="AX402" i="16"/>
  <c r="CE402" i="16" s="1"/>
  <c r="AX404" i="16"/>
  <c r="CE404" i="16" s="1"/>
  <c r="BN406" i="16"/>
  <c r="CF406" i="16" s="1"/>
  <c r="CD408" i="16"/>
  <c r="CG408" i="16" s="1"/>
  <c r="AX412" i="16"/>
  <c r="CE412" i="16" s="1"/>
  <c r="BN414" i="16"/>
  <c r="CF414" i="16" s="1"/>
  <c r="CD416" i="16"/>
  <c r="CG416" i="16" s="1"/>
  <c r="AX420" i="16"/>
  <c r="CE420" i="16" s="1"/>
  <c r="BN422" i="16"/>
  <c r="CF422" i="16" s="1"/>
  <c r="CD424" i="16"/>
  <c r="CG424" i="16" s="1"/>
  <c r="AX428" i="16"/>
  <c r="CE428" i="16" s="1"/>
  <c r="BN430" i="16"/>
  <c r="CF430" i="16" s="1"/>
  <c r="CD432" i="16"/>
  <c r="CG432" i="16" s="1"/>
  <c r="AX436" i="16"/>
  <c r="CE436" i="16" s="1"/>
  <c r="BN438" i="16"/>
  <c r="CF438" i="16" s="1"/>
  <c r="CD440" i="16"/>
  <c r="CG440" i="16" s="1"/>
  <c r="AX444" i="16"/>
  <c r="CE444" i="16" s="1"/>
  <c r="AX452" i="16"/>
  <c r="CE452" i="16" s="1"/>
  <c r="AX460" i="16"/>
  <c r="CE460" i="16" s="1"/>
  <c r="BN462" i="16"/>
  <c r="CF462" i="16" s="1"/>
  <c r="CD464" i="16"/>
  <c r="CG464" i="16" s="1"/>
  <c r="CD468" i="16"/>
  <c r="CG468" i="16" s="1"/>
  <c r="CD472" i="16"/>
  <c r="CG472" i="16" s="1"/>
  <c r="CD476" i="16"/>
  <c r="CG476" i="16" s="1"/>
  <c r="AX506" i="16"/>
  <c r="CE506" i="16" s="1"/>
  <c r="BN508" i="16"/>
  <c r="CF508" i="16" s="1"/>
  <c r="CD510" i="16"/>
  <c r="CG510" i="16" s="1"/>
  <c r="AX514" i="16"/>
  <c r="CE514" i="16" s="1"/>
  <c r="BN516" i="16"/>
  <c r="CF516" i="16" s="1"/>
  <c r="CD518" i="16"/>
  <c r="CG518" i="16" s="1"/>
  <c r="AX522" i="16"/>
  <c r="CE522" i="16" s="1"/>
  <c r="BN524" i="16"/>
  <c r="CF524" i="16" s="1"/>
  <c r="CD526" i="16"/>
  <c r="CG526" i="16" s="1"/>
  <c r="AX530" i="16"/>
  <c r="CE530" i="16" s="1"/>
  <c r="BN532" i="16"/>
  <c r="CF532" i="16" s="1"/>
  <c r="CD534" i="16"/>
  <c r="CG534" i="16" s="1"/>
  <c r="BN540" i="16"/>
  <c r="CF540" i="16" s="1"/>
  <c r="AX548" i="16"/>
  <c r="CE548" i="16" s="1"/>
  <c r="AX552" i="16"/>
  <c r="CE552" i="16" s="1"/>
  <c r="AX556" i="16"/>
  <c r="CE556" i="16" s="1"/>
  <c r="AX560" i="16"/>
  <c r="CE560" i="16" s="1"/>
  <c r="AX564" i="16"/>
  <c r="CE564" i="16" s="1"/>
  <c r="AX568" i="16"/>
  <c r="CE568" i="16" s="1"/>
  <c r="AX572" i="16"/>
  <c r="CE572" i="16" s="1"/>
  <c r="AX576" i="16"/>
  <c r="CE576" i="16" s="1"/>
  <c r="AX580" i="16"/>
  <c r="CE580" i="16" s="1"/>
  <c r="AX584" i="16"/>
  <c r="CE584" i="16" s="1"/>
  <c r="AX588" i="16"/>
  <c r="CE588" i="16" s="1"/>
  <c r="AX592" i="16"/>
  <c r="CE592" i="16" s="1"/>
  <c r="AX596" i="16"/>
  <c r="CE596" i="16" s="1"/>
  <c r="AX600" i="16"/>
  <c r="CE600" i="16" s="1"/>
  <c r="AX604" i="16"/>
  <c r="CE604" i="16" s="1"/>
  <c r="AX608" i="16"/>
  <c r="CE608" i="16" s="1"/>
  <c r="AX612" i="16"/>
  <c r="CE612" i="16" s="1"/>
  <c r="BN614" i="16"/>
  <c r="CF614" i="16" s="1"/>
  <c r="BN618" i="16"/>
  <c r="CF618" i="16" s="1"/>
  <c r="BN622" i="16"/>
  <c r="CF622" i="16" s="1"/>
  <c r="BN626" i="16"/>
  <c r="CF626" i="16" s="1"/>
  <c r="BN630" i="16"/>
  <c r="CF630" i="16" s="1"/>
  <c r="BN634" i="16"/>
  <c r="CF634" i="16" s="1"/>
  <c r="BN638" i="16"/>
  <c r="CF638" i="16" s="1"/>
  <c r="BN642" i="16"/>
  <c r="CF642" i="16" s="1"/>
  <c r="BN646" i="16"/>
  <c r="CF646" i="16" s="1"/>
  <c r="BN650" i="16"/>
  <c r="CF650" i="16" s="1"/>
  <c r="BN654" i="16"/>
  <c r="CF654" i="16" s="1"/>
  <c r="BN658" i="16"/>
  <c r="CF658" i="16" s="1"/>
  <c r="CD660" i="16"/>
  <c r="CG660" i="16" s="1"/>
  <c r="CD664" i="16"/>
  <c r="CG664" i="16" s="1"/>
  <c r="CD668" i="16"/>
  <c r="CG668" i="16" s="1"/>
  <c r="CD672" i="16"/>
  <c r="CG672" i="16" s="1"/>
  <c r="CD676" i="16"/>
  <c r="CG676" i="16" s="1"/>
  <c r="CD680" i="16"/>
  <c r="CG680" i="16" s="1"/>
  <c r="CD684" i="16"/>
  <c r="CG684" i="16" s="1"/>
  <c r="CD688" i="16"/>
  <c r="CG688" i="16" s="1"/>
  <c r="CD692" i="16"/>
  <c r="CG692" i="16" s="1"/>
  <c r="CD696" i="16"/>
  <c r="CG696" i="16" s="1"/>
  <c r="CD700" i="16"/>
  <c r="CG700" i="16" s="1"/>
  <c r="AX704" i="16"/>
  <c r="CE704" i="16" s="1"/>
  <c r="CD706" i="16"/>
  <c r="CG706" i="16" s="1"/>
  <c r="CD708" i="16"/>
  <c r="CG708" i="16" s="1"/>
  <c r="AX712" i="16"/>
  <c r="CE712" i="16" s="1"/>
  <c r="CD714" i="16"/>
  <c r="CG714" i="16" s="1"/>
  <c r="AX716" i="16"/>
  <c r="CE716" i="16" s="1"/>
  <c r="CD718" i="16"/>
  <c r="CG718" i="16" s="1"/>
  <c r="CD720" i="16"/>
  <c r="CG720" i="16" s="1"/>
  <c r="AX724" i="16"/>
  <c r="CE724" i="16" s="1"/>
  <c r="AX726" i="16"/>
  <c r="CE726" i="16" s="1"/>
  <c r="AX730" i="16"/>
  <c r="CE730" i="16" s="1"/>
  <c r="AX734" i="16"/>
  <c r="CE734" i="16" s="1"/>
  <c r="AX738" i="16"/>
  <c r="CE738" i="16" s="1"/>
  <c r="AX742" i="16"/>
  <c r="CE742" i="16" s="1"/>
  <c r="AX746" i="16"/>
  <c r="CE746" i="16" s="1"/>
  <c r="AX750" i="16"/>
  <c r="CE750" i="16" s="1"/>
  <c r="AX754" i="16"/>
  <c r="CE754" i="16" s="1"/>
  <c r="AX758" i="16"/>
  <c r="CE758" i="16" s="1"/>
  <c r="AX762" i="16"/>
  <c r="CE762" i="16" s="1"/>
  <c r="AX766" i="16"/>
  <c r="CE766" i="16" s="1"/>
  <c r="AX770" i="16"/>
  <c r="CE770" i="16" s="1"/>
  <c r="AX774" i="16"/>
  <c r="CE774" i="16" s="1"/>
  <c r="AX778" i="16"/>
  <c r="CE778" i="16" s="1"/>
  <c r="AX782" i="16"/>
  <c r="CE782" i="16" s="1"/>
  <c r="AX786" i="16"/>
  <c r="CE786" i="16" s="1"/>
  <c r="AX790" i="16"/>
  <c r="CE790" i="16" s="1"/>
  <c r="AX794" i="16"/>
  <c r="CE794" i="16" s="1"/>
  <c r="AX798" i="16"/>
  <c r="CE798" i="16" s="1"/>
  <c r="AX802" i="16"/>
  <c r="CE802" i="16" s="1"/>
  <c r="AX806" i="16"/>
  <c r="CE806" i="16" s="1"/>
  <c r="AX810" i="16"/>
  <c r="CE810" i="16" s="1"/>
  <c r="AX814" i="16"/>
  <c r="CE814" i="16" s="1"/>
  <c r="AX818" i="16"/>
  <c r="CE818" i="16" s="1"/>
  <c r="AX822" i="16"/>
  <c r="CE822" i="16" s="1"/>
  <c r="AX826" i="16"/>
  <c r="CE826" i="16" s="1"/>
  <c r="AX830" i="16"/>
  <c r="CE830" i="16" s="1"/>
  <c r="AX13" i="16"/>
  <c r="CE13" i="16" s="1"/>
  <c r="CD35" i="16"/>
  <c r="CG35" i="16" s="1"/>
  <c r="CD37" i="16"/>
  <c r="CG37" i="16" s="1"/>
  <c r="CD43" i="16"/>
  <c r="CG43" i="16" s="1"/>
  <c r="CD51" i="16"/>
  <c r="CG51" i="16" s="1"/>
  <c r="AX57" i="16"/>
  <c r="CE57" i="16" s="1"/>
  <c r="AX61" i="16"/>
  <c r="CE61" i="16" s="1"/>
  <c r="BN65" i="16"/>
  <c r="CF65" i="16" s="1"/>
  <c r="CD67" i="16"/>
  <c r="CG67" i="16" s="1"/>
  <c r="AX73" i="16"/>
  <c r="CE73" i="16" s="1"/>
  <c r="AX77" i="16"/>
  <c r="CE77" i="16" s="1"/>
  <c r="AX83" i="16"/>
  <c r="CE83" i="16" s="1"/>
  <c r="AX89" i="16"/>
  <c r="CE89" i="16" s="1"/>
  <c r="BN91" i="16"/>
  <c r="CF91" i="16" s="1"/>
  <c r="CD93" i="16"/>
  <c r="CG93" i="16" s="1"/>
  <c r="AX97" i="16"/>
  <c r="CE97" i="16" s="1"/>
  <c r="BN101" i="16"/>
  <c r="CF101" i="16" s="1"/>
  <c r="BN105" i="16"/>
  <c r="CF105" i="16" s="1"/>
  <c r="BN113" i="16"/>
  <c r="CF113" i="16" s="1"/>
  <c r="CD119" i="16"/>
  <c r="CG119" i="16" s="1"/>
  <c r="AX135" i="16"/>
  <c r="CE135" i="16" s="1"/>
  <c r="CD149" i="16"/>
  <c r="CG149" i="16" s="1"/>
  <c r="CD153" i="16"/>
  <c r="CG153" i="16" s="1"/>
  <c r="BN159" i="16"/>
  <c r="CF159" i="16" s="1"/>
  <c r="AX165" i="16"/>
  <c r="CE165" i="16" s="1"/>
  <c r="BN167" i="16"/>
  <c r="CF167" i="16" s="1"/>
  <c r="BN177" i="16"/>
  <c r="CF177" i="16" s="1"/>
  <c r="BN187" i="16"/>
  <c r="CF187" i="16" s="1"/>
  <c r="CD189" i="16"/>
  <c r="CG189" i="16" s="1"/>
  <c r="CD199" i="16"/>
  <c r="CG199" i="16" s="1"/>
  <c r="BN203" i="16"/>
  <c r="CF203" i="16" s="1"/>
  <c r="BN209" i="16"/>
  <c r="CF209" i="16" s="1"/>
  <c r="BN219" i="16"/>
  <c r="CF219" i="16" s="1"/>
  <c r="AX231" i="16"/>
  <c r="CE231" i="16" s="1"/>
  <c r="BN235" i="16"/>
  <c r="CF235" i="16" s="1"/>
  <c r="AX239" i="16"/>
  <c r="CE239" i="16" s="1"/>
  <c r="AX241" i="16"/>
  <c r="CE241" i="16" s="1"/>
  <c r="BN243" i="16"/>
  <c r="CF243" i="16" s="1"/>
  <c r="CD245" i="16"/>
  <c r="CG245" i="16" s="1"/>
  <c r="AX249" i="16"/>
  <c r="CE249" i="16" s="1"/>
  <c r="BN253" i="16"/>
  <c r="CF253" i="16" s="1"/>
  <c r="AX257" i="16"/>
  <c r="CE257" i="16" s="1"/>
  <c r="BN259" i="16"/>
  <c r="CF259" i="16" s="1"/>
  <c r="CD261" i="16"/>
  <c r="CG261" i="16" s="1"/>
  <c r="AX265" i="16"/>
  <c r="CE265" i="16" s="1"/>
  <c r="BN267" i="16"/>
  <c r="CF267" i="16" s="1"/>
  <c r="BN271" i="16"/>
  <c r="CF271" i="16" s="1"/>
  <c r="BN275" i="16"/>
  <c r="CF275" i="16" s="1"/>
  <c r="BN279" i="16"/>
  <c r="CF279" i="16" s="1"/>
  <c r="BN283" i="16"/>
  <c r="CF283" i="16" s="1"/>
  <c r="BN287" i="16"/>
  <c r="CF287" i="16" s="1"/>
  <c r="BN291" i="16"/>
  <c r="CF291" i="16" s="1"/>
  <c r="BN295" i="16"/>
  <c r="CF295" i="16" s="1"/>
  <c r="BN299" i="16"/>
  <c r="CF299" i="16" s="1"/>
  <c r="BN303" i="16"/>
  <c r="CF303" i="16" s="1"/>
  <c r="BN307" i="16"/>
  <c r="CF307" i="16" s="1"/>
  <c r="AX315" i="16"/>
  <c r="CE315" i="16" s="1"/>
  <c r="CD317" i="16"/>
  <c r="CG317" i="16" s="1"/>
  <c r="CD321" i="16"/>
  <c r="CG321" i="16" s="1"/>
  <c r="CD325" i="16"/>
  <c r="CG325" i="16" s="1"/>
  <c r="CD329" i="16"/>
  <c r="CG329" i="16" s="1"/>
  <c r="BN335" i="16"/>
  <c r="CF335" i="16" s="1"/>
  <c r="BN339" i="16"/>
  <c r="CF339" i="16" s="1"/>
  <c r="BN343" i="16"/>
  <c r="CF343" i="16" s="1"/>
  <c r="BN347" i="16"/>
  <c r="CF347" i="16" s="1"/>
  <c r="BN351" i="16"/>
  <c r="CF351" i="16" s="1"/>
  <c r="BN355" i="16"/>
  <c r="CF355" i="16" s="1"/>
  <c r="BN359" i="16"/>
  <c r="CF359" i="16" s="1"/>
  <c r="BN363" i="16"/>
  <c r="CF363" i="16" s="1"/>
  <c r="BN367" i="16"/>
  <c r="CF367" i="16" s="1"/>
  <c r="BN377" i="16"/>
  <c r="CF377" i="16" s="1"/>
  <c r="BN381" i="16"/>
  <c r="CF381" i="16" s="1"/>
  <c r="BN385" i="16"/>
  <c r="CF385" i="16" s="1"/>
  <c r="BN389" i="16"/>
  <c r="CF389" i="16" s="1"/>
  <c r="BN393" i="16"/>
  <c r="CF393" i="16" s="1"/>
  <c r="BN397" i="16"/>
  <c r="CF397" i="16" s="1"/>
  <c r="BN401" i="16"/>
  <c r="CF401" i="16" s="1"/>
  <c r="BN405" i="16"/>
  <c r="CF405" i="16" s="1"/>
  <c r="BN409" i="16"/>
  <c r="CF409" i="16" s="1"/>
  <c r="BN413" i="16"/>
  <c r="CF413" i="16" s="1"/>
  <c r="AX477" i="16"/>
  <c r="CE477" i="16" s="1"/>
  <c r="AX481" i="16"/>
  <c r="CE481" i="16" s="1"/>
  <c r="AX485" i="16"/>
  <c r="CE485" i="16" s="1"/>
  <c r="AX489" i="16"/>
  <c r="CE489" i="16" s="1"/>
  <c r="AX493" i="16"/>
  <c r="CE493" i="16" s="1"/>
  <c r="AX497" i="16"/>
  <c r="CE497" i="16" s="1"/>
  <c r="AX501" i="16"/>
  <c r="CE501" i="16" s="1"/>
  <c r="AX505" i="16"/>
  <c r="CE505" i="16" s="1"/>
  <c r="AX509" i="16"/>
  <c r="CE509" i="16" s="1"/>
  <c r="AX513" i="16"/>
  <c r="CE513" i="16" s="1"/>
  <c r="AX517" i="16"/>
  <c r="CE517" i="16" s="1"/>
  <c r="AX521" i="16"/>
  <c r="CE521" i="16" s="1"/>
  <c r="AX525" i="16"/>
  <c r="CE525" i="16" s="1"/>
  <c r="AX529" i="16"/>
  <c r="CE529" i="16" s="1"/>
  <c r="AX533" i="16"/>
  <c r="CE533" i="16" s="1"/>
  <c r="AX541" i="16"/>
  <c r="CE541" i="16" s="1"/>
  <c r="BN545" i="16"/>
  <c r="CF545" i="16" s="1"/>
  <c r="AX551" i="16"/>
  <c r="CE551" i="16" s="1"/>
  <c r="AX555" i="16"/>
  <c r="CE555" i="16" s="1"/>
  <c r="AX559" i="16"/>
  <c r="CE559" i="16" s="1"/>
  <c r="AX563" i="16"/>
  <c r="CE563" i="16" s="1"/>
  <c r="AX567" i="16"/>
  <c r="CE567" i="16" s="1"/>
  <c r="AX571" i="16"/>
  <c r="CE571" i="16" s="1"/>
  <c r="AX575" i="16"/>
  <c r="CE575" i="16" s="1"/>
  <c r="AX579" i="16"/>
  <c r="CE579" i="16" s="1"/>
  <c r="AX583" i="16"/>
  <c r="CE583" i="16" s="1"/>
  <c r="AX587" i="16"/>
  <c r="CE587" i="16" s="1"/>
  <c r="AX591" i="16"/>
  <c r="CE591" i="16" s="1"/>
  <c r="AX595" i="16"/>
  <c r="CE595" i="16" s="1"/>
  <c r="AX599" i="16"/>
  <c r="CE599" i="16" s="1"/>
  <c r="AX603" i="16"/>
  <c r="CE603" i="16" s="1"/>
  <c r="AX607" i="16"/>
  <c r="CE607" i="16" s="1"/>
  <c r="AX611" i="16"/>
  <c r="CE611" i="16" s="1"/>
  <c r="AX615" i="16"/>
  <c r="CE615" i="16" s="1"/>
  <c r="BN617" i="16"/>
  <c r="CF617" i="16" s="1"/>
  <c r="CD619" i="16"/>
  <c r="CG619" i="16" s="1"/>
  <c r="CD621" i="16"/>
  <c r="CG621" i="16" s="1"/>
  <c r="CD623" i="16"/>
  <c r="CG623" i="16" s="1"/>
  <c r="AX627" i="16"/>
  <c r="CE627" i="16" s="1"/>
  <c r="AX629" i="16"/>
  <c r="CE629" i="16" s="1"/>
  <c r="AX631" i="16"/>
  <c r="CE631" i="16" s="1"/>
  <c r="BN633" i="16"/>
  <c r="CF633" i="16" s="1"/>
  <c r="CD635" i="16"/>
  <c r="CG635" i="16" s="1"/>
  <c r="CD637" i="16"/>
  <c r="CG637" i="16" s="1"/>
  <c r="CD639" i="16"/>
  <c r="CG639" i="16" s="1"/>
  <c r="AX643" i="16"/>
  <c r="CE643" i="16" s="1"/>
  <c r="AX645" i="16"/>
  <c r="CE645" i="16" s="1"/>
  <c r="AX647" i="16"/>
  <c r="CE647" i="16" s="1"/>
  <c r="BN649" i="16"/>
  <c r="CF649" i="16" s="1"/>
  <c r="CD651" i="16"/>
  <c r="CG651" i="16" s="1"/>
  <c r="CD653" i="16"/>
  <c r="CG653" i="16" s="1"/>
  <c r="CD655" i="16"/>
  <c r="CG655" i="16" s="1"/>
  <c r="AX659" i="16"/>
  <c r="CE659" i="16" s="1"/>
  <c r="AX663" i="16"/>
  <c r="CE663" i="16" s="1"/>
  <c r="AX667" i="16"/>
  <c r="CE667" i="16" s="1"/>
  <c r="AX671" i="16"/>
  <c r="CE671" i="16" s="1"/>
  <c r="AX675" i="16"/>
  <c r="CE675" i="16" s="1"/>
  <c r="AX679" i="16"/>
  <c r="CE679" i="16" s="1"/>
  <c r="AX683" i="16"/>
  <c r="CE683" i="16" s="1"/>
  <c r="AX687" i="16"/>
  <c r="CE687" i="16" s="1"/>
  <c r="AX691" i="16"/>
  <c r="CE691" i="16" s="1"/>
  <c r="AX695" i="16"/>
  <c r="CE695" i="16" s="1"/>
  <c r="BN725" i="16"/>
  <c r="CF725" i="16" s="1"/>
  <c r="BN729" i="16"/>
  <c r="CF729" i="16" s="1"/>
  <c r="BN733" i="16"/>
  <c r="CF733" i="16" s="1"/>
  <c r="BN737" i="16"/>
  <c r="CF737" i="16" s="1"/>
  <c r="BN741" i="16"/>
  <c r="CF741" i="16" s="1"/>
  <c r="BN745" i="16"/>
  <c r="CF745" i="16" s="1"/>
  <c r="BN749" i="16"/>
  <c r="CF749" i="16" s="1"/>
  <c r="BN753" i="16"/>
  <c r="CF753" i="16" s="1"/>
  <c r="BN757" i="16"/>
  <c r="CF757" i="16" s="1"/>
  <c r="BN761" i="16"/>
  <c r="CF761" i="16" s="1"/>
  <c r="BN765" i="16"/>
  <c r="CF765" i="16" s="1"/>
  <c r="BN769" i="16"/>
  <c r="CF769" i="16" s="1"/>
  <c r="BN773" i="16"/>
  <c r="CF773" i="16" s="1"/>
  <c r="BN777" i="16"/>
  <c r="CF777" i="16" s="1"/>
  <c r="BN781" i="16"/>
  <c r="CF781" i="16" s="1"/>
  <c r="BN785" i="16"/>
  <c r="CF785" i="16" s="1"/>
  <c r="BN789" i="16"/>
  <c r="CF789" i="16" s="1"/>
  <c r="BN793" i="16"/>
  <c r="CF793" i="16" s="1"/>
  <c r="BN797" i="16"/>
  <c r="CF797" i="16" s="1"/>
  <c r="BN801" i="16"/>
  <c r="CF801" i="16" s="1"/>
  <c r="BN805" i="16"/>
  <c r="CF805" i="16" s="1"/>
  <c r="BN809" i="16"/>
  <c r="CF809" i="16" s="1"/>
  <c r="BN813" i="16"/>
  <c r="CF813" i="16" s="1"/>
  <c r="BN817" i="16"/>
  <c r="CF817" i="16" s="1"/>
  <c r="BN821" i="16"/>
  <c r="CF821" i="16" s="1"/>
  <c r="BN825" i="16"/>
  <c r="CF825" i="16" s="1"/>
  <c r="BN829" i="16"/>
  <c r="CF829" i="16" s="1"/>
  <c r="CD28" i="16"/>
  <c r="CG28" i="16" s="1"/>
  <c r="CD38" i="16"/>
  <c r="CG38" i="16" s="1"/>
  <c r="BN54" i="16"/>
  <c r="CF54" i="16" s="1"/>
  <c r="CD62" i="16"/>
  <c r="CG62" i="16" s="1"/>
  <c r="CD70" i="16"/>
  <c r="CG70" i="16" s="1"/>
  <c r="CD78" i="16"/>
  <c r="CG78" i="16" s="1"/>
  <c r="AX86" i="16"/>
  <c r="CE86" i="16" s="1"/>
  <c r="AX88" i="16"/>
  <c r="CE88" i="16" s="1"/>
  <c r="BN94" i="16"/>
  <c r="CF94" i="16" s="1"/>
  <c r="BN100" i="16"/>
  <c r="CF100" i="16" s="1"/>
  <c r="CD106" i="16"/>
  <c r="CG106" i="16" s="1"/>
  <c r="CD114" i="16"/>
  <c r="CG114" i="16" s="1"/>
  <c r="CD122" i="16"/>
  <c r="CG122" i="16" s="1"/>
  <c r="CD146" i="16"/>
  <c r="CG146" i="16" s="1"/>
  <c r="AX154" i="16"/>
  <c r="CE154" i="16" s="1"/>
  <c r="BN156" i="16"/>
  <c r="CF156" i="16" s="1"/>
  <c r="CD162" i="16"/>
  <c r="CG162" i="16" s="1"/>
  <c r="AX170" i="16"/>
  <c r="CE170" i="16" s="1"/>
  <c r="AX178" i="16"/>
  <c r="CE178" i="16" s="1"/>
  <c r="BN180" i="16"/>
  <c r="CF180" i="16" s="1"/>
  <c r="CD184" i="16"/>
  <c r="CG184" i="16" s="1"/>
  <c r="AX188" i="16"/>
  <c r="CE188" i="16" s="1"/>
  <c r="AX192" i="16"/>
  <c r="CE192" i="16" s="1"/>
  <c r="BN194" i="16"/>
  <c r="CF194" i="16" s="1"/>
  <c r="BN200" i="16"/>
  <c r="CF200" i="16" s="1"/>
  <c r="CD204" i="16"/>
  <c r="CG204" i="16" s="1"/>
  <c r="CD210" i="16"/>
  <c r="CG210" i="16" s="1"/>
  <c r="BN216" i="16"/>
  <c r="CF216" i="16" s="1"/>
  <c r="CD220" i="16"/>
  <c r="CG220" i="16" s="1"/>
  <c r="CD478" i="16"/>
  <c r="CG478" i="16" s="1"/>
  <c r="AX482" i="16"/>
  <c r="CE482" i="16" s="1"/>
  <c r="BN484" i="16"/>
  <c r="CF484" i="16" s="1"/>
  <c r="CD486" i="16"/>
  <c r="CG486" i="16" s="1"/>
  <c r="AX490" i="16"/>
  <c r="CE490" i="16" s="1"/>
  <c r="BN492" i="16"/>
  <c r="CF492" i="16" s="1"/>
  <c r="CD494" i="16"/>
  <c r="CG494" i="16" s="1"/>
  <c r="AX498" i="16"/>
  <c r="CE498" i="16" s="1"/>
  <c r="BN500" i="16"/>
  <c r="CF500" i="16" s="1"/>
  <c r="CD502" i="16"/>
  <c r="CG502" i="16" s="1"/>
  <c r="BN31" i="16"/>
  <c r="CF31" i="16" s="1"/>
  <c r="BN47" i="16"/>
  <c r="CF47" i="16" s="1"/>
  <c r="CD55" i="16"/>
  <c r="CG55" i="16" s="1"/>
  <c r="CD71" i="16"/>
  <c r="CG71" i="16" s="1"/>
  <c r="CD87" i="16"/>
  <c r="CG87" i="16" s="1"/>
  <c r="BN107" i="16"/>
  <c r="CF107" i="16" s="1"/>
  <c r="BN115" i="16"/>
  <c r="CF115" i="16" s="1"/>
  <c r="AX139" i="16"/>
  <c r="CE139" i="16" s="1"/>
  <c r="BN163" i="16"/>
  <c r="CF163" i="16" s="1"/>
  <c r="AX225" i="16"/>
  <c r="CE225" i="16" s="1"/>
  <c r="AX227" i="16"/>
  <c r="CE227" i="16" s="1"/>
  <c r="AX419" i="16"/>
  <c r="CE419" i="16" s="1"/>
  <c r="AX423" i="16"/>
  <c r="CE423" i="16" s="1"/>
  <c r="AX427" i="16"/>
  <c r="CE427" i="16" s="1"/>
  <c r="AX431" i="16"/>
  <c r="CE431" i="16" s="1"/>
  <c r="AX435" i="16"/>
  <c r="CE435" i="16" s="1"/>
  <c r="AX439" i="16"/>
  <c r="CE439" i="16" s="1"/>
  <c r="AX443" i="16"/>
  <c r="CE443" i="16" s="1"/>
  <c r="AX451" i="16"/>
  <c r="CE451" i="16" s="1"/>
  <c r="BN459" i="16"/>
  <c r="CF459" i="16" s="1"/>
  <c r="BN465" i="16"/>
  <c r="CF465" i="16" s="1"/>
  <c r="BN469" i="16"/>
  <c r="CF469" i="16" s="1"/>
  <c r="BN473" i="16"/>
  <c r="CF473" i="16" s="1"/>
  <c r="BN833" i="16"/>
  <c r="CF833" i="16" s="1"/>
  <c r="CD16" i="16"/>
  <c r="CG16" i="16" s="1"/>
  <c r="BN34" i="16"/>
  <c r="CF34" i="16" s="1"/>
  <c r="BN44" i="16"/>
  <c r="CF44" i="16" s="1"/>
  <c r="BN50" i="16"/>
  <c r="CF50" i="16" s="1"/>
  <c r="CD58" i="16"/>
  <c r="CG58" i="16" s="1"/>
  <c r="CD66" i="16"/>
  <c r="CG66" i="16" s="1"/>
  <c r="CD74" i="16"/>
  <c r="CG74" i="16" s="1"/>
  <c r="AX82" i="16"/>
  <c r="CE82" i="16" s="1"/>
  <c r="BN84" i="16"/>
  <c r="CF84" i="16" s="1"/>
  <c r="BN92" i="16"/>
  <c r="CF92" i="16" s="1"/>
  <c r="CD96" i="16"/>
  <c r="CG96" i="16" s="1"/>
  <c r="CD102" i="16"/>
  <c r="CG102" i="16" s="1"/>
  <c r="CD110" i="16"/>
  <c r="CG110" i="16" s="1"/>
  <c r="CD118" i="16"/>
  <c r="CG118" i="16" s="1"/>
  <c r="CD150" i="16"/>
  <c r="CG150" i="16" s="1"/>
  <c r="AX158" i="16"/>
  <c r="CE158" i="16" s="1"/>
  <c r="BN160" i="16"/>
  <c r="CF160" i="16" s="1"/>
  <c r="CD166" i="16"/>
  <c r="CG166" i="16" s="1"/>
  <c r="CD174" i="16"/>
  <c r="CG174" i="16" s="1"/>
  <c r="AX182" i="16"/>
  <c r="CE182" i="16" s="1"/>
  <c r="BN224" i="16"/>
  <c r="CF224" i="16" s="1"/>
  <c r="AX232" i="16"/>
  <c r="CE232" i="16" s="1"/>
  <c r="BN238" i="16"/>
  <c r="CF238" i="16" s="1"/>
  <c r="CD240" i="16"/>
  <c r="CG240" i="16" s="1"/>
  <c r="BN248" i="16"/>
  <c r="CF248" i="16" s="1"/>
  <c r="CD252" i="16"/>
  <c r="CG252" i="16" s="1"/>
  <c r="AX258" i="16"/>
  <c r="CE258" i="16" s="1"/>
  <c r="AX262" i="16"/>
  <c r="CE262" i="16" s="1"/>
  <c r="AX266" i="16"/>
  <c r="CE266" i="16" s="1"/>
  <c r="AX270" i="16"/>
  <c r="CE270" i="16" s="1"/>
  <c r="CD274" i="16"/>
  <c r="CG274" i="16" s="1"/>
  <c r="CD278" i="16"/>
  <c r="CG278" i="16" s="1"/>
  <c r="CD282" i="16"/>
  <c r="CG282" i="16" s="1"/>
  <c r="CD286" i="16"/>
  <c r="CG286" i="16" s="1"/>
  <c r="CD290" i="16"/>
  <c r="CG290" i="16" s="1"/>
  <c r="CD294" i="16"/>
  <c r="CG294" i="16" s="1"/>
  <c r="CD298" i="16"/>
  <c r="CG298" i="16" s="1"/>
  <c r="CD302" i="16"/>
  <c r="CG302" i="16" s="1"/>
  <c r="CD306" i="16"/>
  <c r="CG306" i="16" s="1"/>
  <c r="CD314" i="16"/>
  <c r="CG314" i="16" s="1"/>
  <c r="AX318" i="16"/>
  <c r="CE318" i="16" s="1"/>
  <c r="BN320" i="16"/>
  <c r="CF320" i="16" s="1"/>
  <c r="CD322" i="16"/>
  <c r="CG322" i="16" s="1"/>
  <c r="AX326" i="16"/>
  <c r="CE326" i="16" s="1"/>
  <c r="BN328" i="16"/>
  <c r="CF328" i="16" s="1"/>
  <c r="BN330" i="16"/>
  <c r="CF330" i="16" s="1"/>
  <c r="AX334" i="16"/>
  <c r="CE334" i="16" s="1"/>
  <c r="CD338" i="16"/>
  <c r="CG338" i="16" s="1"/>
  <c r="CD342" i="16"/>
  <c r="CG342" i="16" s="1"/>
  <c r="CD346" i="16"/>
  <c r="CG346" i="16" s="1"/>
  <c r="CD350" i="16"/>
  <c r="CG350" i="16" s="1"/>
  <c r="CD354" i="16"/>
  <c r="CG354" i="16" s="1"/>
  <c r="CD358" i="16"/>
  <c r="CG358" i="16" s="1"/>
  <c r="CD362" i="16"/>
  <c r="CG362" i="16" s="1"/>
  <c r="CD366" i="16"/>
  <c r="CG366" i="16" s="1"/>
  <c r="CD370" i="16"/>
  <c r="CG370" i="16" s="1"/>
  <c r="AX382" i="16"/>
  <c r="CE382" i="16" s="1"/>
  <c r="BN386" i="16"/>
  <c r="CF386" i="16" s="1"/>
  <c r="CD390" i="16"/>
  <c r="CG390" i="16" s="1"/>
  <c r="AX398" i="16"/>
  <c r="CE398" i="16" s="1"/>
  <c r="BN402" i="16"/>
  <c r="CF402" i="16" s="1"/>
  <c r="CD406" i="16"/>
  <c r="CG406" i="16" s="1"/>
  <c r="CD410" i="16"/>
  <c r="CG410" i="16" s="1"/>
  <c r="CD414" i="16"/>
  <c r="CG414" i="16" s="1"/>
  <c r="CD418" i="16"/>
  <c r="CG418" i="16" s="1"/>
  <c r="CD422" i="16"/>
  <c r="CG422" i="16" s="1"/>
  <c r="CD426" i="16"/>
  <c r="CG426" i="16" s="1"/>
  <c r="CD430" i="16"/>
  <c r="CG430" i="16" s="1"/>
  <c r="CD434" i="16"/>
  <c r="CG434" i="16" s="1"/>
  <c r="CD438" i="16"/>
  <c r="CG438" i="16" s="1"/>
  <c r="CD442" i="16"/>
  <c r="CG442" i="16" s="1"/>
  <c r="AX448" i="16"/>
  <c r="CE448" i="16" s="1"/>
  <c r="AX456" i="16"/>
  <c r="CE456" i="16" s="1"/>
  <c r="CD462" i="16"/>
  <c r="CG462" i="16" s="1"/>
  <c r="AX466" i="16"/>
  <c r="CE466" i="16" s="1"/>
  <c r="BN468" i="16"/>
  <c r="CF468" i="16" s="1"/>
  <c r="CD470" i="16"/>
  <c r="CG470" i="16" s="1"/>
  <c r="AX474" i="16"/>
  <c r="CE474" i="16" s="1"/>
  <c r="CD716" i="16"/>
  <c r="CG716" i="16" s="1"/>
  <c r="AX720" i="16"/>
  <c r="CE720" i="16" s="1"/>
  <c r="CD722" i="16"/>
  <c r="CG722" i="16" s="1"/>
  <c r="CD724" i="16"/>
  <c r="CG724" i="16" s="1"/>
  <c r="CD726" i="16"/>
  <c r="CG726" i="16" s="1"/>
  <c r="CD730" i="16"/>
  <c r="CG730" i="16" s="1"/>
  <c r="CD734" i="16"/>
  <c r="CG734" i="16" s="1"/>
  <c r="CD738" i="16"/>
  <c r="CG738" i="16" s="1"/>
  <c r="CD742" i="16"/>
  <c r="CG742" i="16" s="1"/>
  <c r="CD746" i="16"/>
  <c r="CG746" i="16" s="1"/>
  <c r="CD750" i="16"/>
  <c r="CG750" i="16" s="1"/>
  <c r="CD754" i="16"/>
  <c r="CG754" i="16" s="1"/>
  <c r="CD758" i="16"/>
  <c r="CG758" i="16" s="1"/>
  <c r="CD762" i="16"/>
  <c r="CG762" i="16" s="1"/>
  <c r="CD766" i="16"/>
  <c r="CG766" i="16" s="1"/>
  <c r="CD770" i="16"/>
  <c r="CG770" i="16" s="1"/>
  <c r="CD774" i="16"/>
  <c r="CG774" i="16" s="1"/>
  <c r="CD778" i="16"/>
  <c r="CG778" i="16" s="1"/>
  <c r="CD782" i="16"/>
  <c r="CG782" i="16" s="1"/>
  <c r="CD786" i="16"/>
  <c r="CG786" i="16" s="1"/>
  <c r="CD790" i="16"/>
  <c r="CG790" i="16" s="1"/>
  <c r="CD794" i="16"/>
  <c r="CG794" i="16" s="1"/>
  <c r="CD798" i="16"/>
  <c r="CG798" i="16" s="1"/>
  <c r="CD802" i="16"/>
  <c r="CG802" i="16" s="1"/>
  <c r="CD806" i="16"/>
  <c r="CG806" i="16" s="1"/>
  <c r="CD810" i="16"/>
  <c r="CG810" i="16" s="1"/>
  <c r="CD814" i="16"/>
  <c r="CG814" i="16" s="1"/>
  <c r="CD818" i="16"/>
  <c r="CG818" i="16" s="1"/>
  <c r="CD822" i="16"/>
  <c r="CG822" i="16" s="1"/>
  <c r="CD826" i="16"/>
  <c r="CG826" i="16" s="1"/>
  <c r="CD830" i="16"/>
  <c r="CG830" i="16" s="1"/>
  <c r="BN27" i="16"/>
  <c r="CF27" i="16" s="1"/>
  <c r="AX37" i="16"/>
  <c r="CE37" i="16" s="1"/>
  <c r="AX43" i="16"/>
  <c r="CE43" i="16" s="1"/>
  <c r="AX51" i="16"/>
  <c r="CE51" i="16" s="1"/>
  <c r="AX53" i="16"/>
  <c r="CE53" i="16" s="1"/>
  <c r="CD57" i="16"/>
  <c r="CG57" i="16" s="1"/>
  <c r="CD61" i="16"/>
  <c r="CG61" i="16" s="1"/>
  <c r="AX67" i="16"/>
  <c r="CE67" i="16" s="1"/>
  <c r="BN69" i="16"/>
  <c r="CF69" i="16" s="1"/>
  <c r="BN75" i="16"/>
  <c r="CF75" i="16" s="1"/>
  <c r="CD77" i="16"/>
  <c r="CG77" i="16" s="1"/>
  <c r="CD83" i="16"/>
  <c r="CG83" i="16" s="1"/>
  <c r="CD89" i="16"/>
  <c r="CG89" i="16" s="1"/>
  <c r="AX93" i="16"/>
  <c r="CE93" i="16" s="1"/>
  <c r="BN95" i="16"/>
  <c r="CF95" i="16" s="1"/>
  <c r="CD97" i="16"/>
  <c r="CG97" i="16" s="1"/>
  <c r="BN103" i="16"/>
  <c r="CF103" i="16" s="1"/>
  <c r="BN111" i="16"/>
  <c r="CF111" i="16" s="1"/>
  <c r="AX119" i="16"/>
  <c r="CE119" i="16" s="1"/>
  <c r="CD127" i="16"/>
  <c r="CG127" i="16" s="1"/>
  <c r="AX149" i="16"/>
  <c r="CE149" i="16" s="1"/>
  <c r="AX153" i="16"/>
  <c r="CE153" i="16" s="1"/>
  <c r="BN157" i="16"/>
  <c r="CF157" i="16" s="1"/>
  <c r="BN161" i="16"/>
  <c r="CF161" i="16" s="1"/>
  <c r="CD165" i="16"/>
  <c r="CG165" i="16" s="1"/>
  <c r="BN169" i="16"/>
  <c r="CF169" i="16" s="1"/>
  <c r="BN183" i="16"/>
  <c r="CF183" i="16" s="1"/>
  <c r="AX189" i="16"/>
  <c r="CE189" i="16" s="1"/>
  <c r="BN195" i="16"/>
  <c r="CF195" i="16" s="1"/>
  <c r="BN201" i="16"/>
  <c r="CF201" i="16" s="1"/>
  <c r="AX207" i="16"/>
  <c r="CE207" i="16" s="1"/>
  <c r="BN215" i="16"/>
  <c r="CF215" i="16" s="1"/>
  <c r="BN221" i="16"/>
  <c r="CF221" i="16" s="1"/>
  <c r="CD231" i="16"/>
  <c r="CG231" i="16" s="1"/>
  <c r="CD237" i="16"/>
  <c r="CG237" i="16" s="1"/>
  <c r="CD239" i="16"/>
  <c r="CG239" i="16" s="1"/>
  <c r="CD241" i="16"/>
  <c r="CG241" i="16" s="1"/>
  <c r="AX245" i="16"/>
  <c r="CE245" i="16" s="1"/>
  <c r="BN247" i="16"/>
  <c r="CF247" i="16" s="1"/>
  <c r="CD249" i="16"/>
  <c r="CG249" i="16" s="1"/>
  <c r="BN255" i="16"/>
  <c r="CF255" i="16" s="1"/>
  <c r="CD257" i="16"/>
  <c r="CG257" i="16" s="1"/>
  <c r="AX261" i="16"/>
  <c r="CE261" i="16" s="1"/>
  <c r="BN263" i="16"/>
  <c r="CF263" i="16" s="1"/>
  <c r="CD265" i="16"/>
  <c r="CG265" i="16" s="1"/>
  <c r="BN269" i="16"/>
  <c r="CF269" i="16" s="1"/>
  <c r="BN273" i="16"/>
  <c r="CF273" i="16" s="1"/>
  <c r="BN277" i="16"/>
  <c r="CF277" i="16" s="1"/>
  <c r="BN281" i="16"/>
  <c r="CF281" i="16" s="1"/>
  <c r="BN285" i="16"/>
  <c r="CF285" i="16" s="1"/>
  <c r="BN289" i="16"/>
  <c r="CF289" i="16" s="1"/>
  <c r="BN293" i="16"/>
  <c r="CF293" i="16" s="1"/>
  <c r="BN297" i="16"/>
  <c r="CF297" i="16" s="1"/>
  <c r="BN301" i="16"/>
  <c r="CF301" i="16" s="1"/>
  <c r="BN305" i="16"/>
  <c r="CF305" i="16" s="1"/>
  <c r="AX311" i="16"/>
  <c r="CE311" i="16" s="1"/>
  <c r="AX317" i="16"/>
  <c r="CE317" i="16" s="1"/>
  <c r="AX321" i="16"/>
  <c r="CE321" i="16" s="1"/>
  <c r="AX325" i="16"/>
  <c r="CE325" i="16" s="1"/>
  <c r="AX329" i="16"/>
  <c r="CE329" i="16" s="1"/>
  <c r="BN333" i="16"/>
  <c r="CF333" i="16" s="1"/>
  <c r="BN337" i="16"/>
  <c r="CF337" i="16" s="1"/>
  <c r="BN341" i="16"/>
  <c r="CF341" i="16" s="1"/>
  <c r="BN345" i="16"/>
  <c r="CF345" i="16" s="1"/>
  <c r="BN349" i="16"/>
  <c r="CF349" i="16" s="1"/>
  <c r="BN353" i="16"/>
  <c r="CF353" i="16" s="1"/>
  <c r="BN357" i="16"/>
  <c r="CF357" i="16" s="1"/>
  <c r="BN361" i="16"/>
  <c r="CF361" i="16" s="1"/>
  <c r="BN365" i="16"/>
  <c r="CF365" i="16" s="1"/>
  <c r="BN369" i="16"/>
  <c r="CF369" i="16" s="1"/>
  <c r="BN379" i="16"/>
  <c r="CF379" i="16" s="1"/>
  <c r="BN383" i="16"/>
  <c r="CF383" i="16" s="1"/>
  <c r="BN387" i="16"/>
  <c r="CF387" i="16" s="1"/>
  <c r="BN391" i="16"/>
  <c r="CF391" i="16" s="1"/>
  <c r="BN395" i="16"/>
  <c r="CF395" i="16" s="1"/>
  <c r="BN399" i="16"/>
  <c r="CF399" i="16" s="1"/>
  <c r="BN403" i="16"/>
  <c r="CF403" i="16" s="1"/>
  <c r="BN407" i="16"/>
  <c r="CF407" i="16" s="1"/>
  <c r="BN411" i="16"/>
  <c r="CF411" i="16" s="1"/>
  <c r="BN415" i="16"/>
  <c r="CF415" i="16" s="1"/>
  <c r="CD477" i="16"/>
  <c r="CG477" i="16" s="1"/>
  <c r="CD481" i="16"/>
  <c r="CG481" i="16" s="1"/>
  <c r="CD485" i="16"/>
  <c r="CG485" i="16" s="1"/>
  <c r="CD489" i="16"/>
  <c r="CG489" i="16" s="1"/>
  <c r="CD493" i="16"/>
  <c r="CG493" i="16" s="1"/>
  <c r="CD497" i="16"/>
  <c r="CG497" i="16" s="1"/>
  <c r="CD501" i="16"/>
  <c r="CG501" i="16" s="1"/>
  <c r="CD505" i="16"/>
  <c r="CG505" i="16" s="1"/>
  <c r="CD509" i="16"/>
  <c r="CG509" i="16" s="1"/>
  <c r="CD513" i="16"/>
  <c r="CG513" i="16" s="1"/>
  <c r="CD517" i="16"/>
  <c r="CG517" i="16" s="1"/>
  <c r="CD521" i="16"/>
  <c r="CG521" i="16" s="1"/>
  <c r="CD525" i="16"/>
  <c r="CG525" i="16" s="1"/>
  <c r="CD529" i="16"/>
  <c r="CG529" i="16" s="1"/>
  <c r="CD533" i="16"/>
  <c r="CG533" i="16" s="1"/>
  <c r="CD541" i="16"/>
  <c r="CG541" i="16" s="1"/>
  <c r="CD547" i="16"/>
  <c r="CG547" i="16" s="1"/>
  <c r="CD551" i="16"/>
  <c r="CG551" i="16" s="1"/>
  <c r="CD555" i="16"/>
  <c r="CG555" i="16" s="1"/>
  <c r="CD559" i="16"/>
  <c r="CG559" i="16" s="1"/>
  <c r="CD563" i="16"/>
  <c r="CG563" i="16" s="1"/>
  <c r="CD567" i="16"/>
  <c r="CG567" i="16" s="1"/>
  <c r="CD571" i="16"/>
  <c r="CG571" i="16" s="1"/>
  <c r="CD575" i="16"/>
  <c r="CG575" i="16" s="1"/>
  <c r="CD579" i="16"/>
  <c r="CG579" i="16" s="1"/>
  <c r="CD583" i="16"/>
  <c r="CG583" i="16" s="1"/>
  <c r="CD587" i="16"/>
  <c r="CG587" i="16" s="1"/>
  <c r="CD591" i="16"/>
  <c r="CG591" i="16" s="1"/>
  <c r="CD595" i="16"/>
  <c r="CG595" i="16" s="1"/>
  <c r="CD599" i="16"/>
  <c r="CG599" i="16" s="1"/>
  <c r="CD603" i="16"/>
  <c r="CG603" i="16" s="1"/>
  <c r="CD607" i="16"/>
  <c r="CG607" i="16" s="1"/>
  <c r="CD611" i="16"/>
  <c r="CG611" i="16" s="1"/>
  <c r="CD615" i="16"/>
  <c r="CG615" i="16" s="1"/>
  <c r="AX619" i="16"/>
  <c r="CE619" i="16" s="1"/>
  <c r="AX621" i="16"/>
  <c r="CE621" i="16" s="1"/>
  <c r="AX623" i="16"/>
  <c r="CE623" i="16" s="1"/>
  <c r="BN625" i="16"/>
  <c r="CF625" i="16" s="1"/>
  <c r="CD627" i="16"/>
  <c r="CG627" i="16" s="1"/>
  <c r="CD629" i="16"/>
  <c r="CG629" i="16" s="1"/>
  <c r="CD631" i="16"/>
  <c r="CG631" i="16" s="1"/>
  <c r="AX635" i="16"/>
  <c r="CE635" i="16" s="1"/>
  <c r="AX637" i="16"/>
  <c r="CE637" i="16" s="1"/>
  <c r="AX639" i="16"/>
  <c r="CE639" i="16" s="1"/>
  <c r="BN641" i="16"/>
  <c r="CF641" i="16" s="1"/>
  <c r="CD643" i="16"/>
  <c r="CG643" i="16" s="1"/>
  <c r="CD645" i="16"/>
  <c r="CG645" i="16" s="1"/>
  <c r="CD647" i="16"/>
  <c r="CG647" i="16" s="1"/>
  <c r="AX651" i="16"/>
  <c r="CE651" i="16" s="1"/>
  <c r="AX653" i="16"/>
  <c r="CE653" i="16" s="1"/>
  <c r="AX655" i="16"/>
  <c r="CE655" i="16" s="1"/>
  <c r="BN657" i="16"/>
  <c r="CF657" i="16" s="1"/>
  <c r="CD659" i="16"/>
  <c r="CG659" i="16" s="1"/>
  <c r="CD663" i="16"/>
  <c r="CG663" i="16" s="1"/>
  <c r="CD667" i="16"/>
  <c r="CG667" i="16" s="1"/>
  <c r="CD671" i="16"/>
  <c r="CG671" i="16" s="1"/>
  <c r="CD675" i="16"/>
  <c r="CG675" i="16" s="1"/>
  <c r="CD679" i="16"/>
  <c r="CG679" i="16" s="1"/>
  <c r="CD683" i="16"/>
  <c r="CG683" i="16" s="1"/>
  <c r="CD687" i="16"/>
  <c r="CG687" i="16" s="1"/>
  <c r="CD691" i="16"/>
  <c r="CG691" i="16" s="1"/>
  <c r="CD695" i="16"/>
  <c r="CG695" i="16" s="1"/>
  <c r="BN727" i="16"/>
  <c r="CF727" i="16" s="1"/>
  <c r="BN731" i="16"/>
  <c r="CF731" i="16" s="1"/>
  <c r="BN735" i="16"/>
  <c r="CF735" i="16" s="1"/>
  <c r="BN739" i="16"/>
  <c r="CF739" i="16" s="1"/>
  <c r="BN743" i="16"/>
  <c r="CF743" i="16" s="1"/>
  <c r="BN747" i="16"/>
  <c r="CF747" i="16" s="1"/>
  <c r="BN751" i="16"/>
  <c r="CF751" i="16" s="1"/>
  <c r="BN755" i="16"/>
  <c r="CF755" i="16" s="1"/>
  <c r="BN759" i="16"/>
  <c r="CF759" i="16" s="1"/>
  <c r="BN763" i="16"/>
  <c r="CF763" i="16" s="1"/>
  <c r="BN767" i="16"/>
  <c r="CF767" i="16" s="1"/>
  <c r="BN771" i="16"/>
  <c r="CF771" i="16" s="1"/>
  <c r="BN775" i="16"/>
  <c r="CF775" i="16" s="1"/>
  <c r="BN779" i="16"/>
  <c r="CF779" i="16" s="1"/>
  <c r="BN783" i="16"/>
  <c r="CF783" i="16" s="1"/>
  <c r="BN787" i="16"/>
  <c r="CF787" i="16" s="1"/>
  <c r="BN791" i="16"/>
  <c r="CF791" i="16" s="1"/>
  <c r="BN795" i="16"/>
  <c r="CF795" i="16" s="1"/>
  <c r="BN799" i="16"/>
  <c r="CF799" i="16" s="1"/>
  <c r="BN803" i="16"/>
  <c r="CF803" i="16" s="1"/>
  <c r="BN807" i="16"/>
  <c r="CF807" i="16" s="1"/>
  <c r="BN811" i="16"/>
  <c r="CF811" i="16" s="1"/>
  <c r="BN815" i="16"/>
  <c r="CF815" i="16" s="1"/>
  <c r="BN819" i="16"/>
  <c r="CF819" i="16" s="1"/>
  <c r="BN823" i="16"/>
  <c r="CF823" i="16" s="1"/>
  <c r="BN827" i="16"/>
  <c r="CF827" i="16" s="1"/>
  <c r="BN831" i="16"/>
  <c r="CF831" i="16" s="1"/>
  <c r="AX38" i="16"/>
  <c r="CE38" i="16" s="1"/>
  <c r="BN40" i="16"/>
  <c r="CF40" i="16" s="1"/>
  <c r="AX62" i="16"/>
  <c r="CE62" i="16" s="1"/>
  <c r="AX70" i="16"/>
  <c r="CE70" i="16" s="1"/>
  <c r="AX78" i="16"/>
  <c r="CE78" i="16" s="1"/>
  <c r="BN80" i="16"/>
  <c r="CF80" i="16" s="1"/>
  <c r="CD86" i="16"/>
  <c r="CG86" i="16" s="1"/>
  <c r="CD88" i="16"/>
  <c r="CG88" i="16" s="1"/>
  <c r="CD98" i="16"/>
  <c r="CG98" i="16" s="1"/>
  <c r="AX106" i="16"/>
  <c r="CE106" i="16" s="1"/>
  <c r="AX114" i="16"/>
  <c r="CE114" i="16" s="1"/>
  <c r="AX122" i="16"/>
  <c r="CE122" i="16" s="1"/>
  <c r="AX146" i="16"/>
  <c r="CE146" i="16" s="1"/>
  <c r="BN148" i="16"/>
  <c r="CF148" i="16" s="1"/>
  <c r="CD154" i="16"/>
  <c r="CG154" i="16" s="1"/>
  <c r="AX162" i="16"/>
  <c r="CE162" i="16" s="1"/>
  <c r="BN164" i="16"/>
  <c r="CF164" i="16" s="1"/>
  <c r="CD170" i="16"/>
  <c r="CG170" i="16" s="1"/>
  <c r="CD178" i="16"/>
  <c r="CG178" i="16" s="1"/>
  <c r="AX184" i="16"/>
  <c r="CE184" i="16" s="1"/>
  <c r="BN186" i="16"/>
  <c r="CF186" i="16" s="1"/>
  <c r="CD188" i="16"/>
  <c r="CG188" i="16" s="1"/>
  <c r="CD192" i="16"/>
  <c r="CG192" i="16" s="1"/>
  <c r="CD198" i="16"/>
  <c r="CG198" i="16" s="1"/>
  <c r="BN202" i="16"/>
  <c r="CF202" i="16" s="1"/>
  <c r="BN208" i="16"/>
  <c r="CF208" i="16" s="1"/>
  <c r="CD212" i="16"/>
  <c r="CG212" i="16" s="1"/>
  <c r="AX220" i="16"/>
  <c r="CE220" i="16" s="1"/>
  <c r="AX478" i="16"/>
  <c r="CE478" i="16" s="1"/>
  <c r="BN480" i="16"/>
  <c r="CF480" i="16" s="1"/>
  <c r="CD482" i="16"/>
  <c r="CG482" i="16" s="1"/>
  <c r="AX486" i="16"/>
  <c r="CE486" i="16" s="1"/>
  <c r="BN488" i="16"/>
  <c r="CF488" i="16" s="1"/>
  <c r="CD490" i="16"/>
  <c r="CG490" i="16" s="1"/>
  <c r="AX494" i="16"/>
  <c r="CE494" i="16" s="1"/>
  <c r="BN496" i="16"/>
  <c r="CF496" i="16" s="1"/>
  <c r="CD498" i="16"/>
  <c r="CG498" i="16" s="1"/>
  <c r="AX502" i="16"/>
  <c r="CE502" i="16" s="1"/>
  <c r="CD23" i="16"/>
  <c r="CG23" i="16" s="1"/>
  <c r="CD33" i="16"/>
  <c r="CG33" i="16" s="1"/>
  <c r="AX55" i="16"/>
  <c r="CE55" i="16" s="1"/>
  <c r="AX71" i="16"/>
  <c r="CE71" i="16" s="1"/>
  <c r="AX87" i="16"/>
  <c r="CE87" i="16" s="1"/>
  <c r="AX99" i="16"/>
  <c r="CE99" i="16" s="1"/>
  <c r="BN109" i="16"/>
  <c r="CF109" i="16" s="1"/>
  <c r="BN123" i="16"/>
  <c r="CF123" i="16" s="1"/>
  <c r="BN147" i="16"/>
  <c r="CF147" i="16" s="1"/>
  <c r="BN171" i="16"/>
  <c r="CF171" i="16" s="1"/>
  <c r="CD225" i="16"/>
  <c r="CG225" i="16" s="1"/>
  <c r="CD227" i="16"/>
  <c r="CG227" i="16" s="1"/>
  <c r="CD419" i="16"/>
  <c r="CG419" i="16" s="1"/>
  <c r="CD423" i="16"/>
  <c r="CG423" i="16" s="1"/>
  <c r="CD427" i="16"/>
  <c r="CG427" i="16" s="1"/>
  <c r="CD431" i="16"/>
  <c r="CG431" i="16" s="1"/>
  <c r="CD435" i="16"/>
  <c r="CG435" i="16" s="1"/>
  <c r="CD439" i="16"/>
  <c r="CG439" i="16" s="1"/>
  <c r="CD443" i="16"/>
  <c r="CG443" i="16" s="1"/>
  <c r="CD451" i="16"/>
  <c r="CG451" i="16" s="1"/>
  <c r="BN463" i="16"/>
  <c r="CF463" i="16" s="1"/>
  <c r="BN467" i="16"/>
  <c r="CF467" i="16" s="1"/>
  <c r="BN471" i="16"/>
  <c r="CF471" i="16" s="1"/>
  <c r="BN475" i="16"/>
  <c r="CF475" i="16" s="1"/>
  <c r="CD14" i="16"/>
  <c r="CG14" i="16" s="1"/>
  <c r="BN24" i="16"/>
  <c r="CF24" i="16" s="1"/>
  <c r="BN36" i="16"/>
  <c r="CF36" i="16" s="1"/>
  <c r="BN48" i="16"/>
  <c r="CF48" i="16" s="1"/>
  <c r="AX58" i="16"/>
  <c r="CE58" i="16" s="1"/>
  <c r="AX66" i="16"/>
  <c r="CE66" i="16" s="1"/>
  <c r="AX74" i="16"/>
  <c r="CE74" i="16" s="1"/>
  <c r="BN76" i="16"/>
  <c r="CF76" i="16" s="1"/>
  <c r="CD82" i="16"/>
  <c r="CG82" i="16" s="1"/>
  <c r="BN90" i="16"/>
  <c r="CF90" i="16" s="1"/>
  <c r="AX96" i="16"/>
  <c r="CE96" i="16" s="1"/>
  <c r="AX102" i="16"/>
  <c r="CE102" i="16" s="1"/>
  <c r="AX110" i="16"/>
  <c r="CE110" i="16" s="1"/>
  <c r="AX118" i="16"/>
  <c r="CE118" i="16" s="1"/>
  <c r="AX150" i="16"/>
  <c r="CE150" i="16" s="1"/>
  <c r="BN152" i="16"/>
  <c r="CF152" i="16" s="1"/>
  <c r="CD158" i="16"/>
  <c r="CG158" i="16" s="1"/>
  <c r="AX166" i="16"/>
  <c r="CE166" i="16" s="1"/>
  <c r="AX174" i="16"/>
  <c r="CE174" i="16" s="1"/>
  <c r="BN176" i="16"/>
  <c r="CF176" i="16" s="1"/>
  <c r="CD182" i="16"/>
  <c r="CG182" i="16" s="1"/>
  <c r="BN228" i="16"/>
  <c r="CF228" i="16" s="1"/>
  <c r="CD232" i="16"/>
  <c r="CG232" i="16" s="1"/>
  <c r="AX240" i="16"/>
  <c r="CE240" i="16" s="1"/>
  <c r="BN244" i="16"/>
  <c r="CF244" i="16" s="1"/>
  <c r="AX252" i="16"/>
  <c r="CE252" i="16" s="1"/>
  <c r="CD254" i="16"/>
  <c r="CG254" i="16" s="1"/>
  <c r="CD258" i="16"/>
  <c r="CG258" i="16" s="1"/>
  <c r="CD262" i="16"/>
  <c r="CG262" i="16" s="1"/>
  <c r="CD266" i="16"/>
  <c r="CG266" i="16" s="1"/>
  <c r="AX274" i="16"/>
  <c r="CE274" i="16" s="1"/>
  <c r="AX278" i="16"/>
  <c r="CE278" i="16" s="1"/>
  <c r="AX282" i="16"/>
  <c r="CE282" i="16" s="1"/>
  <c r="AX286" i="16"/>
  <c r="CE286" i="16" s="1"/>
  <c r="AX290" i="16"/>
  <c r="CE290" i="16" s="1"/>
  <c r="AX294" i="16"/>
  <c r="CE294" i="16" s="1"/>
  <c r="AX298" i="16"/>
  <c r="CE298" i="16" s="1"/>
  <c r="AX302" i="16"/>
  <c r="CE302" i="16" s="1"/>
  <c r="AX306" i="16"/>
  <c r="CE306" i="16" s="1"/>
  <c r="CD310" i="16"/>
  <c r="CG310" i="16" s="1"/>
  <c r="BN316" i="16"/>
  <c r="CF316" i="16" s="1"/>
  <c r="CD318" i="16"/>
  <c r="CG318" i="16" s="1"/>
  <c r="AX322" i="16"/>
  <c r="CE322" i="16" s="1"/>
  <c r="BN324" i="16"/>
  <c r="CF324" i="16" s="1"/>
  <c r="CD326" i="16"/>
  <c r="CG326" i="16" s="1"/>
  <c r="AX330" i="16"/>
  <c r="CE330" i="16" s="1"/>
  <c r="BN332" i="16"/>
  <c r="CF332" i="16" s="1"/>
  <c r="AX338" i="16"/>
  <c r="CE338" i="16" s="1"/>
  <c r="AX342" i="16"/>
  <c r="CE342" i="16" s="1"/>
  <c r="AX346" i="16"/>
  <c r="CE346" i="16" s="1"/>
  <c r="AX350" i="16"/>
  <c r="CE350" i="16" s="1"/>
  <c r="AX354" i="16"/>
  <c r="CE354" i="16" s="1"/>
  <c r="AX358" i="16"/>
  <c r="CE358" i="16" s="1"/>
  <c r="AX362" i="16"/>
  <c r="CE362" i="16" s="1"/>
  <c r="AX366" i="16"/>
  <c r="CE366" i="16" s="1"/>
  <c r="AX370" i="16"/>
  <c r="CE370" i="16" s="1"/>
  <c r="BN378" i="16"/>
  <c r="CF378" i="16" s="1"/>
  <c r="CD382" i="16"/>
  <c r="CG382" i="16" s="1"/>
  <c r="AX390" i="16"/>
  <c r="CE390" i="16" s="1"/>
  <c r="BN394" i="16"/>
  <c r="CF394" i="16" s="1"/>
  <c r="CD398" i="16"/>
  <c r="CG398" i="16" s="1"/>
  <c r="AX406" i="16"/>
  <c r="CE406" i="16" s="1"/>
  <c r="AX410" i="16"/>
  <c r="CE410" i="16" s="1"/>
  <c r="AX414" i="16"/>
  <c r="CE414" i="16" s="1"/>
  <c r="AX418" i="16"/>
  <c r="CE418" i="16" s="1"/>
  <c r="AX422" i="16"/>
  <c r="CE422" i="16" s="1"/>
  <c r="AX426" i="16"/>
  <c r="CE426" i="16" s="1"/>
  <c r="AX430" i="16"/>
  <c r="CE430" i="16" s="1"/>
  <c r="AX434" i="16"/>
  <c r="CE434" i="16" s="1"/>
  <c r="AX438" i="16"/>
  <c r="CE438" i="16" s="1"/>
  <c r="AX442" i="16"/>
  <c r="CE442" i="16" s="1"/>
  <c r="BN444" i="16"/>
  <c r="CF444" i="16" s="1"/>
  <c r="BN452" i="16"/>
  <c r="CF452" i="16" s="1"/>
  <c r="CD458" i="16"/>
  <c r="CG458" i="16" s="1"/>
  <c r="BN464" i="16"/>
  <c r="CF464" i="16" s="1"/>
  <c r="CD466" i="16"/>
  <c r="CG466" i="16" s="1"/>
  <c r="AX470" i="16"/>
  <c r="CE470" i="16" s="1"/>
  <c r="BN472" i="16"/>
  <c r="CF472" i="16" s="1"/>
  <c r="BN476" i="16"/>
  <c r="CF476" i="16" s="1"/>
  <c r="CD504" i="16"/>
  <c r="CG504" i="16" s="1"/>
  <c r="CD508" i="16"/>
  <c r="CG508" i="16" s="1"/>
  <c r="CD512" i="16"/>
  <c r="CG512" i="16" s="1"/>
  <c r="CD516" i="16"/>
  <c r="CG516" i="16" s="1"/>
  <c r="CD520" i="16"/>
  <c r="CG520" i="16" s="1"/>
  <c r="CD524" i="16"/>
  <c r="CG524" i="16" s="1"/>
  <c r="CD528" i="16"/>
  <c r="CG528" i="16" s="1"/>
  <c r="CD532" i="16"/>
  <c r="CG532" i="16" s="1"/>
  <c r="AX546" i="16"/>
  <c r="CE546" i="16" s="1"/>
  <c r="BN548" i="16"/>
  <c r="CF548" i="16" s="1"/>
  <c r="BN552" i="16"/>
  <c r="CF552" i="16" s="1"/>
  <c r="BN556" i="16"/>
  <c r="CF556" i="16" s="1"/>
  <c r="BN560" i="16"/>
  <c r="CF560" i="16" s="1"/>
  <c r="BN564" i="16"/>
  <c r="CF564" i="16" s="1"/>
  <c r="BN568" i="16"/>
  <c r="CF568" i="16" s="1"/>
  <c r="BN572" i="16"/>
  <c r="CF572" i="16" s="1"/>
  <c r="BN576" i="16"/>
  <c r="CF576" i="16" s="1"/>
  <c r="BN580" i="16"/>
  <c r="CF580" i="16" s="1"/>
  <c r="BN584" i="16"/>
  <c r="CF584" i="16" s="1"/>
  <c r="BN588" i="16"/>
  <c r="CF588" i="16" s="1"/>
  <c r="BN592" i="16"/>
  <c r="CF592" i="16" s="1"/>
  <c r="BN596" i="16"/>
  <c r="CF596" i="16" s="1"/>
  <c r="BN600" i="16"/>
  <c r="CF600" i="16" s="1"/>
  <c r="BN604" i="16"/>
  <c r="CF604" i="16" s="1"/>
  <c r="BN608" i="16"/>
  <c r="CF608" i="16" s="1"/>
  <c r="BN612" i="16"/>
  <c r="CF612" i="16" s="1"/>
  <c r="AX618" i="16"/>
  <c r="CE618" i="16" s="1"/>
  <c r="AX622" i="16"/>
  <c r="CE622" i="16" s="1"/>
  <c r="AX626" i="16"/>
  <c r="CE626" i="16" s="1"/>
  <c r="AX630" i="16"/>
  <c r="CE630" i="16" s="1"/>
  <c r="AX634" i="16"/>
  <c r="CE634" i="16" s="1"/>
  <c r="AX638" i="16"/>
  <c r="CE638" i="16" s="1"/>
  <c r="AX642" i="16"/>
  <c r="CE642" i="16" s="1"/>
  <c r="AX646" i="16"/>
  <c r="CE646" i="16" s="1"/>
  <c r="AX650" i="16"/>
  <c r="CE650" i="16" s="1"/>
  <c r="AX654" i="16"/>
  <c r="CE654" i="16" s="1"/>
  <c r="AX658" i="16"/>
  <c r="CE658" i="16" s="1"/>
  <c r="BN660" i="16"/>
  <c r="CF660" i="16" s="1"/>
  <c r="BN664" i="16"/>
  <c r="CF664" i="16" s="1"/>
  <c r="BN668" i="16"/>
  <c r="CF668" i="16" s="1"/>
  <c r="BN672" i="16"/>
  <c r="CF672" i="16" s="1"/>
  <c r="BN676" i="16"/>
  <c r="CF676" i="16" s="1"/>
  <c r="BN680" i="16"/>
  <c r="CF680" i="16" s="1"/>
  <c r="BN684" i="16"/>
  <c r="CF684" i="16" s="1"/>
  <c r="BN688" i="16"/>
  <c r="CF688" i="16" s="1"/>
  <c r="BN692" i="16"/>
  <c r="CF692" i="16" s="1"/>
  <c r="BN696" i="16"/>
  <c r="CF696" i="16" s="1"/>
  <c r="BN726" i="16"/>
  <c r="CF726" i="16" s="1"/>
  <c r="CD728" i="16"/>
  <c r="CG728" i="16" s="1"/>
  <c r="AX732" i="16"/>
  <c r="CE732" i="16" s="1"/>
  <c r="BN734" i="16"/>
  <c r="CF734" i="16" s="1"/>
  <c r="CD736" i="16"/>
  <c r="CG736" i="16" s="1"/>
  <c r="AX740" i="16"/>
  <c r="CE740" i="16" s="1"/>
  <c r="BN742" i="16"/>
  <c r="CF742" i="16" s="1"/>
  <c r="CD744" i="16"/>
  <c r="CG744" i="16" s="1"/>
  <c r="AX748" i="16"/>
  <c r="CE748" i="16" s="1"/>
  <c r="BN750" i="16"/>
  <c r="CF750" i="16" s="1"/>
  <c r="CD752" i="16"/>
  <c r="CG752" i="16" s="1"/>
  <c r="AX756" i="16"/>
  <c r="CE756" i="16" s="1"/>
  <c r="BN758" i="16"/>
  <c r="CF758" i="16" s="1"/>
  <c r="CD760" i="16"/>
  <c r="CG760" i="16" s="1"/>
  <c r="AX764" i="16"/>
  <c r="CE764" i="16" s="1"/>
  <c r="BN766" i="16"/>
  <c r="CF766" i="16" s="1"/>
  <c r="CD768" i="16"/>
  <c r="CG768" i="16" s="1"/>
  <c r="AX772" i="16"/>
  <c r="CE772" i="16" s="1"/>
  <c r="BN774" i="16"/>
  <c r="CF774" i="16" s="1"/>
  <c r="CD776" i="16"/>
  <c r="CG776" i="16" s="1"/>
  <c r="AX780" i="16"/>
  <c r="CE780" i="16" s="1"/>
  <c r="BN782" i="16"/>
  <c r="CF782" i="16" s="1"/>
  <c r="CD784" i="16"/>
  <c r="CG784" i="16" s="1"/>
  <c r="AX788" i="16"/>
  <c r="CE788" i="16" s="1"/>
  <c r="BN790" i="16"/>
  <c r="CF790" i="16" s="1"/>
  <c r="CD792" i="16"/>
  <c r="CG792" i="16" s="1"/>
  <c r="AX796" i="16"/>
  <c r="CE796" i="16" s="1"/>
  <c r="BN798" i="16"/>
  <c r="CF798" i="16" s="1"/>
  <c r="CD800" i="16"/>
  <c r="CG800" i="16" s="1"/>
  <c r="AX804" i="16"/>
  <c r="CE804" i="16" s="1"/>
  <c r="BN806" i="16"/>
  <c r="CF806" i="16" s="1"/>
  <c r="CD808" i="16"/>
  <c r="CG808" i="16" s="1"/>
  <c r="AX812" i="16"/>
  <c r="CE812" i="16" s="1"/>
  <c r="BN814" i="16"/>
  <c r="CF814" i="16" s="1"/>
  <c r="CD816" i="16"/>
  <c r="CG816" i="16" s="1"/>
  <c r="AX820" i="16"/>
  <c r="CE820" i="16" s="1"/>
  <c r="BN822" i="16"/>
  <c r="CF822" i="16" s="1"/>
  <c r="CD824" i="16"/>
  <c r="CG824" i="16" s="1"/>
  <c r="AX828" i="16"/>
  <c r="CE828" i="16" s="1"/>
  <c r="BN830" i="16"/>
  <c r="CF830" i="16" s="1"/>
  <c r="CD832" i="16"/>
  <c r="CG832" i="16" s="1"/>
  <c r="CD21" i="16"/>
  <c r="CG21" i="16" s="1"/>
  <c r="BN29" i="16"/>
  <c r="CF29" i="16" s="1"/>
  <c r="AX41" i="16"/>
  <c r="CE41" i="16" s="1"/>
  <c r="BN51" i="16"/>
  <c r="CF51" i="16" s="1"/>
  <c r="BN61" i="16"/>
  <c r="CF61" i="16" s="1"/>
  <c r="AX69" i="16"/>
  <c r="CE69" i="16" s="1"/>
  <c r="AX81" i="16"/>
  <c r="CE81" i="16" s="1"/>
  <c r="BN89" i="16"/>
  <c r="CF89" i="16" s="1"/>
  <c r="CD95" i="16"/>
  <c r="CG95" i="16" s="1"/>
  <c r="CD103" i="16"/>
  <c r="CG103" i="16" s="1"/>
  <c r="BN121" i="16"/>
  <c r="CF121" i="16" s="1"/>
  <c r="BN151" i="16"/>
  <c r="CF151" i="16" s="1"/>
  <c r="AX161" i="16"/>
  <c r="CE161" i="16" s="1"/>
  <c r="BN175" i="16"/>
  <c r="CF175" i="16" s="1"/>
  <c r="BN191" i="16"/>
  <c r="CF191" i="16" s="1"/>
  <c r="CD201" i="16"/>
  <c r="CG201" i="16" s="1"/>
  <c r="BN231" i="16"/>
  <c r="CF231" i="16" s="1"/>
  <c r="AX235" i="16"/>
  <c r="CE235" i="16" s="1"/>
  <c r="AX243" i="16"/>
  <c r="CE243" i="16" s="1"/>
  <c r="CD247" i="16"/>
  <c r="CG247" i="16" s="1"/>
  <c r="CD255" i="16"/>
  <c r="CG255" i="16" s="1"/>
  <c r="BN261" i="16"/>
  <c r="CF261" i="16" s="1"/>
  <c r="CD267" i="16"/>
  <c r="CG267" i="16" s="1"/>
  <c r="AX271" i="16"/>
  <c r="CE271" i="16" s="1"/>
  <c r="CD279" i="16"/>
  <c r="CG279" i="16" s="1"/>
  <c r="CD287" i="16"/>
  <c r="CG287" i="16" s="1"/>
  <c r="CD295" i="16"/>
  <c r="CG295" i="16" s="1"/>
  <c r="AX303" i="16"/>
  <c r="CE303" i="16" s="1"/>
  <c r="BN319" i="16"/>
  <c r="CF319" i="16" s="1"/>
  <c r="BN327" i="16"/>
  <c r="CF327" i="16" s="1"/>
  <c r="AX339" i="16"/>
  <c r="CE339" i="16" s="1"/>
  <c r="CD347" i="16"/>
  <c r="CG347" i="16" s="1"/>
  <c r="AX355" i="16"/>
  <c r="CE355" i="16" s="1"/>
  <c r="AX363" i="16"/>
  <c r="CE363" i="16" s="1"/>
  <c r="AX371" i="16"/>
  <c r="CE371" i="16" s="1"/>
  <c r="CD375" i="16"/>
  <c r="CG375" i="16" s="1"/>
  <c r="AX383" i="16"/>
  <c r="CE383" i="16" s="1"/>
  <c r="CD391" i="16"/>
  <c r="CG391" i="16" s="1"/>
  <c r="AX399" i="16"/>
  <c r="CE399" i="16" s="1"/>
  <c r="CD407" i="16"/>
  <c r="CG407" i="16" s="1"/>
  <c r="AX415" i="16"/>
  <c r="CE415" i="16" s="1"/>
  <c r="BN481" i="16"/>
  <c r="CF481" i="16" s="1"/>
  <c r="BN489" i="16"/>
  <c r="CF489" i="16" s="1"/>
  <c r="BN497" i="16"/>
  <c r="CF497" i="16" s="1"/>
  <c r="BN507" i="16"/>
  <c r="CF507" i="16" s="1"/>
  <c r="BN515" i="16"/>
  <c r="CF515" i="16" s="1"/>
  <c r="BN523" i="16"/>
  <c r="CF523" i="16" s="1"/>
  <c r="BN531" i="16"/>
  <c r="CF531" i="16" s="1"/>
  <c r="AX539" i="16"/>
  <c r="CE539" i="16" s="1"/>
  <c r="BN551" i="16"/>
  <c r="CF551" i="16" s="1"/>
  <c r="AX557" i="16"/>
  <c r="CE557" i="16" s="1"/>
  <c r="AX561" i="16"/>
  <c r="CE561" i="16" s="1"/>
  <c r="CD565" i="16"/>
  <c r="CG565" i="16" s="1"/>
  <c r="BN571" i="16"/>
  <c r="CF571" i="16" s="1"/>
  <c r="AX577" i="16"/>
  <c r="CE577" i="16" s="1"/>
  <c r="BN583" i="16"/>
  <c r="CF583" i="16" s="1"/>
  <c r="AX589" i="16"/>
  <c r="CE589" i="16" s="1"/>
  <c r="CD593" i="16"/>
  <c r="CG593" i="16" s="1"/>
  <c r="BN599" i="16"/>
  <c r="CF599" i="16" s="1"/>
  <c r="BN603" i="16"/>
  <c r="CF603" i="16" s="1"/>
  <c r="CD609" i="16"/>
  <c r="CG609" i="16" s="1"/>
  <c r="AX617" i="16"/>
  <c r="CE617" i="16" s="1"/>
  <c r="CD625" i="16"/>
  <c r="CG625" i="16" s="1"/>
  <c r="CD633" i="16"/>
  <c r="CG633" i="16" s="1"/>
  <c r="BN645" i="16"/>
  <c r="CF645" i="16" s="1"/>
  <c r="AX657" i="16"/>
  <c r="CE657" i="16" s="1"/>
  <c r="CD661" i="16"/>
  <c r="CG661" i="16" s="1"/>
  <c r="BN667" i="16"/>
  <c r="CF667" i="16" s="1"/>
  <c r="AX673" i="16"/>
  <c r="CE673" i="16" s="1"/>
  <c r="CD677" i="16"/>
  <c r="CG677" i="16" s="1"/>
  <c r="BN683" i="16"/>
  <c r="CF683" i="16" s="1"/>
  <c r="AX689" i="16"/>
  <c r="CE689" i="16" s="1"/>
  <c r="BN695" i="16"/>
  <c r="CF695" i="16" s="1"/>
  <c r="CD727" i="16"/>
  <c r="CG727" i="16" s="1"/>
  <c r="CD735" i="16"/>
  <c r="CG735" i="16" s="1"/>
  <c r="CD743" i="16"/>
  <c r="CG743" i="16" s="1"/>
  <c r="CD751" i="16"/>
  <c r="CG751" i="16" s="1"/>
  <c r="CD759" i="16"/>
  <c r="CG759" i="16" s="1"/>
  <c r="AX767" i="16"/>
  <c r="CE767" i="16" s="1"/>
  <c r="AX775" i="16"/>
  <c r="CE775" i="16" s="1"/>
  <c r="CD783" i="16"/>
  <c r="CG783" i="16" s="1"/>
  <c r="AX791" i="16"/>
  <c r="CE791" i="16" s="1"/>
  <c r="AX799" i="16"/>
  <c r="CE799" i="16" s="1"/>
  <c r="AX807" i="16"/>
  <c r="CE807" i="16" s="1"/>
  <c r="CD815" i="16"/>
  <c r="CG815" i="16" s="1"/>
  <c r="CD823" i="16"/>
  <c r="CG823" i="16" s="1"/>
  <c r="CD831" i="16"/>
  <c r="CG831" i="16" s="1"/>
  <c r="BN56" i="16"/>
  <c r="CF56" i="16" s="1"/>
  <c r="BN72" i="16"/>
  <c r="CF72" i="16" s="1"/>
  <c r="BN86" i="16"/>
  <c r="CF86" i="16" s="1"/>
  <c r="AX108" i="16"/>
  <c r="CE108" i="16" s="1"/>
  <c r="CD116" i="16"/>
  <c r="CG116" i="16" s="1"/>
  <c r="BN140" i="16"/>
  <c r="CF140" i="16" s="1"/>
  <c r="CD156" i="16"/>
  <c r="CG156" i="16" s="1"/>
  <c r="CD172" i="16"/>
  <c r="CG172" i="16" s="1"/>
  <c r="AX186" i="16"/>
  <c r="CE186" i="16" s="1"/>
  <c r="CD190" i="16"/>
  <c r="CG190" i="16" s="1"/>
  <c r="CD202" i="16"/>
  <c r="CG202" i="16" s="1"/>
  <c r="BN218" i="16"/>
  <c r="CF218" i="16" s="1"/>
  <c r="CD480" i="16"/>
  <c r="CG480" i="16" s="1"/>
  <c r="AX488" i="16"/>
  <c r="CE488" i="16" s="1"/>
  <c r="CD496" i="16"/>
  <c r="CG496" i="16" s="1"/>
  <c r="AX23" i="16"/>
  <c r="CE23" i="16" s="1"/>
  <c r="AX47" i="16"/>
  <c r="CE47" i="16" s="1"/>
  <c r="CD79" i="16"/>
  <c r="CG79" i="16" s="1"/>
  <c r="AX115" i="16"/>
  <c r="CE115" i="16" s="1"/>
  <c r="AX125" i="16"/>
  <c r="CE125" i="16" s="1"/>
  <c r="BN155" i="16"/>
  <c r="CF155" i="16" s="1"/>
  <c r="CD229" i="16"/>
  <c r="CG229" i="16" s="1"/>
  <c r="BN423" i="16"/>
  <c r="CF423" i="16" s="1"/>
  <c r="BN429" i="16"/>
  <c r="CF429" i="16" s="1"/>
  <c r="BN437" i="16"/>
  <c r="CF437" i="16" s="1"/>
  <c r="AX445" i="16"/>
  <c r="CE445" i="16" s="1"/>
  <c r="AX459" i="16"/>
  <c r="CE459" i="16" s="1"/>
  <c r="AX469" i="16"/>
  <c r="CE469" i="16" s="1"/>
  <c r="CD833" i="16"/>
  <c r="CG833" i="16" s="1"/>
  <c r="CD36" i="16"/>
  <c r="CG36" i="16" s="1"/>
  <c r="BN58" i="16"/>
  <c r="CF58" i="16" s="1"/>
  <c r="AX76" i="16"/>
  <c r="CE76" i="16" s="1"/>
  <c r="AX84" i="16"/>
  <c r="CE84" i="16" s="1"/>
  <c r="AX92" i="16"/>
  <c r="CE92" i="16" s="1"/>
  <c r="AX104" i="16"/>
  <c r="CE104" i="16" s="1"/>
  <c r="CD112" i="16"/>
  <c r="CG112" i="16" s="1"/>
  <c r="BN128" i="16"/>
  <c r="CF128" i="16" s="1"/>
  <c r="BN144" i="16"/>
  <c r="CF144" i="16" s="1"/>
  <c r="CD160" i="16"/>
  <c r="CG160" i="16" s="1"/>
  <c r="AX176" i="16"/>
  <c r="CE176" i="16" s="1"/>
  <c r="CD224" i="16"/>
  <c r="CG224" i="16" s="1"/>
  <c r="BN230" i="16"/>
  <c r="CF230" i="16" s="1"/>
  <c r="AX238" i="16"/>
  <c r="CE238" i="16" s="1"/>
  <c r="BN246" i="16"/>
  <c r="CF246" i="16" s="1"/>
  <c r="AX254" i="16"/>
  <c r="CE254" i="16" s="1"/>
  <c r="CD260" i="16"/>
  <c r="CG260" i="16" s="1"/>
  <c r="CD268" i="16"/>
  <c r="CG268" i="16" s="1"/>
  <c r="BN274" i="16"/>
  <c r="CF274" i="16" s="1"/>
  <c r="AX280" i="16"/>
  <c r="CE280" i="16" s="1"/>
  <c r="CD284" i="16"/>
  <c r="CG284" i="16" s="1"/>
  <c r="BN290" i="16"/>
  <c r="CF290" i="16" s="1"/>
  <c r="CD378" i="16"/>
  <c r="CG378" i="16" s="1"/>
  <c r="BN53" i="16"/>
  <c r="CF53" i="16" s="1"/>
  <c r="AX75" i="16"/>
  <c r="CE75" i="16" s="1"/>
  <c r="BN83" i="16"/>
  <c r="CF83" i="16" s="1"/>
  <c r="BN97" i="16"/>
  <c r="CF97" i="16" s="1"/>
  <c r="CD105" i="16"/>
  <c r="CG105" i="16" s="1"/>
  <c r="CD113" i="16"/>
  <c r="CG113" i="16" s="1"/>
  <c r="BN129" i="16"/>
  <c r="CF129" i="16" s="1"/>
  <c r="CD133" i="16"/>
  <c r="CG133" i="16" s="1"/>
  <c r="AX137" i="16"/>
  <c r="CE137" i="16" s="1"/>
  <c r="BN141" i="16"/>
  <c r="CF141" i="16" s="1"/>
  <c r="BN145" i="16"/>
  <c r="CF145" i="16" s="1"/>
  <c r="CD159" i="16"/>
  <c r="CG159" i="16" s="1"/>
  <c r="CD169" i="16"/>
  <c r="CG169" i="16" s="1"/>
  <c r="CD177" i="16"/>
  <c r="CG177" i="16" s="1"/>
  <c r="CD183" i="16"/>
  <c r="CG183" i="16" s="1"/>
  <c r="CD187" i="16"/>
  <c r="CG187" i="16" s="1"/>
  <c r="CD195" i="16"/>
  <c r="CG195" i="16" s="1"/>
  <c r="CD197" i="16"/>
  <c r="CG197" i="16" s="1"/>
  <c r="AX203" i="16"/>
  <c r="CE203" i="16" s="1"/>
  <c r="CD207" i="16"/>
  <c r="CG207" i="16" s="1"/>
  <c r="BN211" i="16"/>
  <c r="CF211" i="16" s="1"/>
  <c r="CD215" i="16"/>
  <c r="CG215" i="16" s="1"/>
  <c r="AX219" i="16"/>
  <c r="CE219" i="16" s="1"/>
  <c r="CD221" i="16"/>
  <c r="CG221" i="16" s="1"/>
  <c r="BN239" i="16"/>
  <c r="CF239" i="16" s="1"/>
  <c r="CD253" i="16"/>
  <c r="CG253" i="16" s="1"/>
  <c r="CD273" i="16"/>
  <c r="CG273" i="16" s="1"/>
  <c r="CD277" i="16"/>
  <c r="CG277" i="16" s="1"/>
  <c r="CD281" i="16"/>
  <c r="CG281" i="16" s="1"/>
  <c r="CD285" i="16"/>
  <c r="CG285" i="16" s="1"/>
  <c r="CD289" i="16"/>
  <c r="CG289" i="16" s="1"/>
  <c r="CD293" i="16"/>
  <c r="CG293" i="16" s="1"/>
  <c r="CD297" i="16"/>
  <c r="CG297" i="16" s="1"/>
  <c r="CD301" i="16"/>
  <c r="CG301" i="16" s="1"/>
  <c r="CD305" i="16"/>
  <c r="CG305" i="16" s="1"/>
  <c r="CD309" i="16"/>
  <c r="CG309" i="16" s="1"/>
  <c r="AX313" i="16"/>
  <c r="CE313" i="16" s="1"/>
  <c r="BN315" i="16"/>
  <c r="CF315" i="16" s="1"/>
  <c r="BN331" i="16"/>
  <c r="CF331" i="16" s="1"/>
  <c r="AX337" i="16"/>
  <c r="CE337" i="16" s="1"/>
  <c r="AX341" i="16"/>
  <c r="CE341" i="16" s="1"/>
  <c r="AX345" i="16"/>
  <c r="CE345" i="16" s="1"/>
  <c r="AX349" i="16"/>
  <c r="CE349" i="16" s="1"/>
  <c r="AX353" i="16"/>
  <c r="CE353" i="16" s="1"/>
  <c r="AX357" i="16"/>
  <c r="CE357" i="16" s="1"/>
  <c r="AX361" i="16"/>
  <c r="CE361" i="16" s="1"/>
  <c r="AX365" i="16"/>
  <c r="CE365" i="16" s="1"/>
  <c r="AX369" i="16"/>
  <c r="CE369" i="16" s="1"/>
  <c r="AX373" i="16"/>
  <c r="CE373" i="16" s="1"/>
  <c r="CD377" i="16"/>
  <c r="CG377" i="16" s="1"/>
  <c r="CD381" i="16"/>
  <c r="CG381" i="16" s="1"/>
  <c r="CD385" i="16"/>
  <c r="CG385" i="16" s="1"/>
  <c r="CD389" i="16"/>
  <c r="CG389" i="16" s="1"/>
  <c r="CD393" i="16"/>
  <c r="CG393" i="16" s="1"/>
  <c r="CD397" i="16"/>
  <c r="CG397" i="16" s="1"/>
  <c r="CD401" i="16"/>
  <c r="CG401" i="16" s="1"/>
  <c r="CD405" i="16"/>
  <c r="CG405" i="16" s="1"/>
  <c r="CD409" i="16"/>
  <c r="CG409" i="16" s="1"/>
  <c r="CD474" i="16"/>
  <c r="CG474" i="16" s="1"/>
  <c r="AX504" i="16"/>
  <c r="CE504" i="16" s="1"/>
  <c r="AX508" i="16"/>
  <c r="CE508" i="16" s="1"/>
  <c r="AX512" i="16"/>
  <c r="CE512" i="16" s="1"/>
  <c r="AX516" i="16"/>
  <c r="CE516" i="16" s="1"/>
  <c r="AX520" i="16"/>
  <c r="CE520" i="16" s="1"/>
  <c r="AX524" i="16"/>
  <c r="CE524" i="16" s="1"/>
  <c r="AX528" i="16"/>
  <c r="CE528" i="16" s="1"/>
  <c r="AX532" i="16"/>
  <c r="CE532" i="16" s="1"/>
  <c r="BN538" i="16"/>
  <c r="CF538" i="16" s="1"/>
  <c r="CD546" i="16"/>
  <c r="CG546" i="16" s="1"/>
  <c r="BN550" i="16"/>
  <c r="CF550" i="16" s="1"/>
  <c r="BN554" i="16"/>
  <c r="CF554" i="16" s="1"/>
  <c r="BN558" i="16"/>
  <c r="CF558" i="16" s="1"/>
  <c r="BN562" i="16"/>
  <c r="CF562" i="16" s="1"/>
  <c r="BN566" i="16"/>
  <c r="CF566" i="16" s="1"/>
  <c r="BN570" i="16"/>
  <c r="CF570" i="16" s="1"/>
  <c r="BN574" i="16"/>
  <c r="CF574" i="16" s="1"/>
  <c r="BN578" i="16"/>
  <c r="CF578" i="16" s="1"/>
  <c r="BN582" i="16"/>
  <c r="CF582" i="16" s="1"/>
  <c r="BN586" i="16"/>
  <c r="CF586" i="16" s="1"/>
  <c r="BN590" i="16"/>
  <c r="CF590" i="16" s="1"/>
  <c r="BN594" i="16"/>
  <c r="CF594" i="16" s="1"/>
  <c r="BN598" i="16"/>
  <c r="CF598" i="16" s="1"/>
  <c r="BN602" i="16"/>
  <c r="CF602" i="16" s="1"/>
  <c r="BN606" i="16"/>
  <c r="CF606" i="16" s="1"/>
  <c r="BN610" i="16"/>
  <c r="CF610" i="16" s="1"/>
  <c r="CD614" i="16"/>
  <c r="CG614" i="16" s="1"/>
  <c r="CD618" i="16"/>
  <c r="CG618" i="16" s="1"/>
  <c r="CD622" i="16"/>
  <c r="CG622" i="16" s="1"/>
  <c r="CD626" i="16"/>
  <c r="CG626" i="16" s="1"/>
  <c r="CD630" i="16"/>
  <c r="CG630" i="16" s="1"/>
  <c r="CD634" i="16"/>
  <c r="CG634" i="16" s="1"/>
  <c r="CD638" i="16"/>
  <c r="CG638" i="16" s="1"/>
  <c r="CD642" i="16"/>
  <c r="CG642" i="16" s="1"/>
  <c r="CD646" i="16"/>
  <c r="CG646" i="16" s="1"/>
  <c r="CD650" i="16"/>
  <c r="CG650" i="16" s="1"/>
  <c r="CD654" i="16"/>
  <c r="CG654" i="16" s="1"/>
  <c r="CD658" i="16"/>
  <c r="CG658" i="16" s="1"/>
  <c r="BN662" i="16"/>
  <c r="CF662" i="16" s="1"/>
  <c r="BN666" i="16"/>
  <c r="CF666" i="16" s="1"/>
  <c r="BN670" i="16"/>
  <c r="CF670" i="16" s="1"/>
  <c r="BN674" i="16"/>
  <c r="CF674" i="16" s="1"/>
  <c r="BN678" i="16"/>
  <c r="CF678" i="16" s="1"/>
  <c r="BN682" i="16"/>
  <c r="CF682" i="16" s="1"/>
  <c r="BN686" i="16"/>
  <c r="CF686" i="16" s="1"/>
  <c r="BN690" i="16"/>
  <c r="CF690" i="16" s="1"/>
  <c r="BN694" i="16"/>
  <c r="CF694" i="16" s="1"/>
  <c r="BN698" i="16"/>
  <c r="CF698" i="16" s="1"/>
  <c r="AX728" i="16"/>
  <c r="CE728" i="16" s="1"/>
  <c r="BN730" i="16"/>
  <c r="CF730" i="16" s="1"/>
  <c r="CD732" i="16"/>
  <c r="CG732" i="16" s="1"/>
  <c r="AX736" i="16"/>
  <c r="CE736" i="16" s="1"/>
  <c r="BN738" i="16"/>
  <c r="CF738" i="16" s="1"/>
  <c r="CD740" i="16"/>
  <c r="CG740" i="16" s="1"/>
  <c r="AX744" i="16"/>
  <c r="CE744" i="16" s="1"/>
  <c r="BN746" i="16"/>
  <c r="CF746" i="16" s="1"/>
  <c r="CD748" i="16"/>
  <c r="CG748" i="16" s="1"/>
  <c r="AX752" i="16"/>
  <c r="CE752" i="16" s="1"/>
  <c r="BN754" i="16"/>
  <c r="CF754" i="16" s="1"/>
  <c r="CD756" i="16"/>
  <c r="CG756" i="16" s="1"/>
  <c r="AX760" i="16"/>
  <c r="CE760" i="16" s="1"/>
  <c r="BN762" i="16"/>
  <c r="CF762" i="16" s="1"/>
  <c r="CD764" i="16"/>
  <c r="CG764" i="16" s="1"/>
  <c r="AX768" i="16"/>
  <c r="CE768" i="16" s="1"/>
  <c r="BN770" i="16"/>
  <c r="CF770" i="16" s="1"/>
  <c r="CD772" i="16"/>
  <c r="CG772" i="16" s="1"/>
  <c r="AX776" i="16"/>
  <c r="CE776" i="16" s="1"/>
  <c r="BN778" i="16"/>
  <c r="CF778" i="16" s="1"/>
  <c r="CD780" i="16"/>
  <c r="CG780" i="16" s="1"/>
  <c r="AX784" i="16"/>
  <c r="CE784" i="16" s="1"/>
  <c r="BN786" i="16"/>
  <c r="CF786" i="16" s="1"/>
  <c r="CD788" i="16"/>
  <c r="CG788" i="16" s="1"/>
  <c r="AX792" i="16"/>
  <c r="CE792" i="16" s="1"/>
  <c r="BN794" i="16"/>
  <c r="CF794" i="16" s="1"/>
  <c r="CD796" i="16"/>
  <c r="CG796" i="16" s="1"/>
  <c r="AX800" i="16"/>
  <c r="CE800" i="16" s="1"/>
  <c r="BN802" i="16"/>
  <c r="CF802" i="16" s="1"/>
  <c r="CD804" i="16"/>
  <c r="CG804" i="16" s="1"/>
  <c r="AX808" i="16"/>
  <c r="CE808" i="16" s="1"/>
  <c r="BN810" i="16"/>
  <c r="CF810" i="16" s="1"/>
  <c r="CD812" i="16"/>
  <c r="CG812" i="16" s="1"/>
  <c r="AX816" i="16"/>
  <c r="CE816" i="16" s="1"/>
  <c r="BN818" i="16"/>
  <c r="CF818" i="16" s="1"/>
  <c r="CD820" i="16"/>
  <c r="CG820" i="16" s="1"/>
  <c r="AX824" i="16"/>
  <c r="CE824" i="16" s="1"/>
  <c r="BN826" i="16"/>
  <c r="CF826" i="16" s="1"/>
  <c r="CD828" i="16"/>
  <c r="CG828" i="16" s="1"/>
  <c r="AX832" i="16"/>
  <c r="CE832" i="16" s="1"/>
  <c r="BN13" i="16"/>
  <c r="CF13" i="16" s="1"/>
  <c r="BN25" i="16"/>
  <c r="CF25" i="16" s="1"/>
  <c r="BN35" i="16"/>
  <c r="CF35" i="16" s="1"/>
  <c r="AX49" i="16"/>
  <c r="CE49" i="16" s="1"/>
  <c r="AX59" i="16"/>
  <c r="CE59" i="16" s="1"/>
  <c r="CD65" i="16"/>
  <c r="CG65" i="16" s="1"/>
  <c r="BN73" i="16"/>
  <c r="CF73" i="16" s="1"/>
  <c r="AX85" i="16"/>
  <c r="CE85" i="16" s="1"/>
  <c r="CD91" i="16"/>
  <c r="CG91" i="16" s="1"/>
  <c r="CD101" i="16"/>
  <c r="CG101" i="16" s="1"/>
  <c r="CD111" i="16"/>
  <c r="CG111" i="16" s="1"/>
  <c r="AX143" i="16"/>
  <c r="CE143" i="16" s="1"/>
  <c r="AX157" i="16"/>
  <c r="CE157" i="16" s="1"/>
  <c r="BN165" i="16"/>
  <c r="CF165" i="16" s="1"/>
  <c r="BN185" i="16"/>
  <c r="CF185" i="16" s="1"/>
  <c r="CD193" i="16"/>
  <c r="CG193" i="16" s="1"/>
  <c r="BN213" i="16"/>
  <c r="CF213" i="16" s="1"/>
  <c r="CD233" i="16"/>
  <c r="CG233" i="16" s="1"/>
  <c r="AX237" i="16"/>
  <c r="CE237" i="16" s="1"/>
  <c r="BN245" i="16"/>
  <c r="CF245" i="16" s="1"/>
  <c r="BN251" i="16"/>
  <c r="CF251" i="16" s="1"/>
  <c r="AX259" i="16"/>
  <c r="CE259" i="16" s="1"/>
  <c r="BN265" i="16"/>
  <c r="CF265" i="16" s="1"/>
  <c r="AX269" i="16"/>
  <c r="CE269" i="16" s="1"/>
  <c r="CD275" i="16"/>
  <c r="CG275" i="16" s="1"/>
  <c r="AX283" i="16"/>
  <c r="CE283" i="16" s="1"/>
  <c r="CD291" i="16"/>
  <c r="CG291" i="16" s="1"/>
  <c r="CD299" i="16"/>
  <c r="CG299" i="16" s="1"/>
  <c r="AX307" i="16"/>
  <c r="CE307" i="16" s="1"/>
  <c r="BN323" i="16"/>
  <c r="CF323" i="16" s="1"/>
  <c r="AX335" i="16"/>
  <c r="CE335" i="16" s="1"/>
  <c r="AX343" i="16"/>
  <c r="CE343" i="16" s="1"/>
  <c r="AX351" i="16"/>
  <c r="CE351" i="16" s="1"/>
  <c r="AX359" i="16"/>
  <c r="CE359" i="16" s="1"/>
  <c r="AX367" i="16"/>
  <c r="CE367" i="16" s="1"/>
  <c r="CD373" i="16"/>
  <c r="CG373" i="16" s="1"/>
  <c r="CD379" i="16"/>
  <c r="CG379" i="16" s="1"/>
  <c r="AX387" i="16"/>
  <c r="CE387" i="16" s="1"/>
  <c r="AX395" i="16"/>
  <c r="CE395" i="16" s="1"/>
  <c r="CD403" i="16"/>
  <c r="CG403" i="16" s="1"/>
  <c r="AX411" i="16"/>
  <c r="CE411" i="16" s="1"/>
  <c r="BN477" i="16"/>
  <c r="CF477" i="16" s="1"/>
  <c r="BN485" i="16"/>
  <c r="CF485" i="16" s="1"/>
  <c r="BN493" i="16"/>
  <c r="CF493" i="16" s="1"/>
  <c r="BN501" i="16"/>
  <c r="CF501" i="16" s="1"/>
  <c r="BN511" i="16"/>
  <c r="CF511" i="16" s="1"/>
  <c r="BN519" i="16"/>
  <c r="CF519" i="16" s="1"/>
  <c r="BN527" i="16"/>
  <c r="CF527" i="16" s="1"/>
  <c r="BN535" i="16"/>
  <c r="CF535" i="16" s="1"/>
  <c r="BN547" i="16"/>
  <c r="CF547" i="16" s="1"/>
  <c r="CD553" i="16"/>
  <c r="CG553" i="16" s="1"/>
  <c r="BN559" i="16"/>
  <c r="CF559" i="16" s="1"/>
  <c r="AX565" i="16"/>
  <c r="CE565" i="16" s="1"/>
  <c r="AX569" i="16"/>
  <c r="CE569" i="16" s="1"/>
  <c r="CD573" i="16"/>
  <c r="CG573" i="16" s="1"/>
  <c r="AX581" i="16"/>
  <c r="CE581" i="16" s="1"/>
  <c r="CD585" i="16"/>
  <c r="CG585" i="16" s="1"/>
  <c r="BN591" i="16"/>
  <c r="CF591" i="16" s="1"/>
  <c r="AX597" i="16"/>
  <c r="CE597" i="16" s="1"/>
  <c r="AX601" i="16"/>
  <c r="CE601" i="16" s="1"/>
  <c r="BN607" i="16"/>
  <c r="CF607" i="16" s="1"/>
  <c r="AX613" i="16"/>
  <c r="CE613" i="16" s="1"/>
  <c r="BN621" i="16"/>
  <c r="CF621" i="16" s="1"/>
  <c r="BN629" i="16"/>
  <c r="CF629" i="16" s="1"/>
  <c r="AX641" i="16"/>
  <c r="CE641" i="16" s="1"/>
  <c r="CD649" i="16"/>
  <c r="CG649" i="16" s="1"/>
  <c r="BN659" i="16"/>
  <c r="CF659" i="16" s="1"/>
  <c r="AX665" i="16"/>
  <c r="CE665" i="16" s="1"/>
  <c r="CD669" i="16"/>
  <c r="CG669" i="16" s="1"/>
  <c r="BN675" i="16"/>
  <c r="CF675" i="16" s="1"/>
  <c r="AX681" i="16"/>
  <c r="CE681" i="16" s="1"/>
  <c r="CD685" i="16"/>
  <c r="CG685" i="16" s="1"/>
  <c r="AX693" i="16"/>
  <c r="CE693" i="16" s="1"/>
  <c r="AX697" i="16"/>
  <c r="CE697" i="16" s="1"/>
  <c r="CD731" i="16"/>
  <c r="CG731" i="16" s="1"/>
  <c r="AX739" i="16"/>
  <c r="CE739" i="16" s="1"/>
  <c r="CD747" i="16"/>
  <c r="CG747" i="16" s="1"/>
  <c r="CD755" i="16"/>
  <c r="CG755" i="16" s="1"/>
  <c r="CD763" i="16"/>
  <c r="CG763" i="16" s="1"/>
  <c r="CD771" i="16"/>
  <c r="CG771" i="16" s="1"/>
  <c r="CD779" i="16"/>
  <c r="CG779" i="16" s="1"/>
  <c r="CD787" i="16"/>
  <c r="CG787" i="16" s="1"/>
  <c r="CD795" i="16"/>
  <c r="CG795" i="16" s="1"/>
  <c r="CD803" i="16"/>
  <c r="CG803" i="16" s="1"/>
  <c r="AX811" i="16"/>
  <c r="CE811" i="16" s="1"/>
  <c r="CD819" i="16"/>
  <c r="CG819" i="16" s="1"/>
  <c r="CD827" i="16"/>
  <c r="CG827" i="16" s="1"/>
  <c r="AX40" i="16"/>
  <c r="CE40" i="16" s="1"/>
  <c r="BN64" i="16"/>
  <c r="CF64" i="16" s="1"/>
  <c r="AX80" i="16"/>
  <c r="CE80" i="16" s="1"/>
  <c r="BN98" i="16"/>
  <c r="CF98" i="16" s="1"/>
  <c r="BN114" i="16"/>
  <c r="CF114" i="16" s="1"/>
  <c r="BN132" i="16"/>
  <c r="CF132" i="16" s="1"/>
  <c r="AX148" i="16"/>
  <c r="CE148" i="16" s="1"/>
  <c r="CD164" i="16"/>
  <c r="CG164" i="16" s="1"/>
  <c r="CD180" i="16"/>
  <c r="CG180" i="16" s="1"/>
  <c r="BN188" i="16"/>
  <c r="CF188" i="16" s="1"/>
  <c r="BN192" i="16"/>
  <c r="CF192" i="16" s="1"/>
  <c r="AX210" i="16"/>
  <c r="CE210" i="16" s="1"/>
  <c r="CD222" i="16"/>
  <c r="CG222" i="16" s="1"/>
  <c r="AX484" i="16"/>
  <c r="CE484" i="16" s="1"/>
  <c r="AX492" i="16"/>
  <c r="CE492" i="16" s="1"/>
  <c r="CD500" i="16"/>
  <c r="CG500" i="16" s="1"/>
  <c r="AX33" i="16"/>
  <c r="CE33" i="16" s="1"/>
  <c r="AX63" i="16"/>
  <c r="CE63" i="16" s="1"/>
  <c r="AX107" i="16"/>
  <c r="CE107" i="16" s="1"/>
  <c r="AX123" i="16"/>
  <c r="CE123" i="16" s="1"/>
  <c r="AX131" i="16"/>
  <c r="CE131" i="16" s="1"/>
  <c r="BN179" i="16"/>
  <c r="CF179" i="16" s="1"/>
  <c r="BN419" i="16"/>
  <c r="CF419" i="16" s="1"/>
  <c r="BN425" i="16"/>
  <c r="CF425" i="16" s="1"/>
  <c r="BN433" i="16"/>
  <c r="CF433" i="16" s="1"/>
  <c r="BN441" i="16"/>
  <c r="CF441" i="16" s="1"/>
  <c r="AX453" i="16"/>
  <c r="CE453" i="16" s="1"/>
  <c r="AX465" i="16"/>
  <c r="CE465" i="16" s="1"/>
  <c r="AX473" i="16"/>
  <c r="CE473" i="16" s="1"/>
  <c r="BN30" i="16"/>
  <c r="CF30" i="16" s="1"/>
  <c r="CD48" i="16"/>
  <c r="CG48" i="16" s="1"/>
  <c r="BN66" i="16"/>
  <c r="CF66" i="16" s="1"/>
  <c r="CD76" i="16"/>
  <c r="CG76" i="16" s="1"/>
  <c r="AX90" i="16"/>
  <c r="CE90" i="16" s="1"/>
  <c r="BN96" i="16"/>
  <c r="CF96" i="16" s="1"/>
  <c r="BN110" i="16"/>
  <c r="CF110" i="16" s="1"/>
  <c r="AX120" i="16"/>
  <c r="CE120" i="16" s="1"/>
  <c r="BN136" i="16"/>
  <c r="CF136" i="16" s="1"/>
  <c r="CD152" i="16"/>
  <c r="CG152" i="16" s="1"/>
  <c r="CD168" i="16"/>
  <c r="CG168" i="16" s="1"/>
  <c r="BN182" i="16"/>
  <c r="CF182" i="16" s="1"/>
  <c r="BN226" i="16"/>
  <c r="CF226" i="16" s="1"/>
  <c r="BN232" i="16"/>
  <c r="CF232" i="16" s="1"/>
  <c r="BN240" i="16"/>
  <c r="CF240" i="16" s="1"/>
  <c r="BN250" i="16"/>
  <c r="CF250" i="16" s="1"/>
  <c r="CD256" i="16"/>
  <c r="CG256" i="16" s="1"/>
  <c r="CD264" i="16"/>
  <c r="CG264" i="16" s="1"/>
  <c r="AX272" i="16"/>
  <c r="CE272" i="16" s="1"/>
  <c r="CD276" i="16"/>
  <c r="CG276" i="16" s="1"/>
  <c r="BN282" i="16"/>
  <c r="CF282" i="16" s="1"/>
  <c r="AX288" i="16"/>
  <c r="CE288" i="16" s="1"/>
  <c r="AX296" i="16"/>
  <c r="CE296" i="16" s="1"/>
  <c r="BN43" i="16"/>
  <c r="CF43" i="16" s="1"/>
  <c r="BN67" i="16"/>
  <c r="CF67" i="16" s="1"/>
  <c r="BN77" i="16"/>
  <c r="CF77" i="16" s="1"/>
  <c r="BN93" i="16"/>
  <c r="CF93" i="16" s="1"/>
  <c r="AX105" i="16"/>
  <c r="CE105" i="16" s="1"/>
  <c r="AX113" i="16"/>
  <c r="CE113" i="16" s="1"/>
  <c r="AX127" i="16"/>
  <c r="CE127" i="16" s="1"/>
  <c r="AX133" i="16"/>
  <c r="CE133" i="16" s="1"/>
  <c r="BN135" i="16"/>
  <c r="CF135" i="16" s="1"/>
  <c r="CD137" i="16"/>
  <c r="CG137" i="16" s="1"/>
  <c r="CD143" i="16"/>
  <c r="CG143" i="16" s="1"/>
  <c r="AX159" i="16"/>
  <c r="CE159" i="16" s="1"/>
  <c r="AX169" i="16"/>
  <c r="CE169" i="16" s="1"/>
  <c r="AX175" i="16"/>
  <c r="CE175" i="16" s="1"/>
  <c r="AX181" i="16"/>
  <c r="CE181" i="16" s="1"/>
  <c r="AX185" i="16"/>
  <c r="CE185" i="16" s="1"/>
  <c r="AX195" i="16"/>
  <c r="CE195" i="16" s="1"/>
  <c r="AX197" i="16"/>
  <c r="CE197" i="16" s="1"/>
  <c r="AX201" i="16"/>
  <c r="CE201" i="16" s="1"/>
  <c r="CD203" i="16"/>
  <c r="CG203" i="16" s="1"/>
  <c r="AX209" i="16"/>
  <c r="CE209" i="16" s="1"/>
  <c r="AX215" i="16"/>
  <c r="CE215" i="16" s="1"/>
  <c r="CD219" i="16"/>
  <c r="CG219" i="16" s="1"/>
  <c r="AX221" i="16"/>
  <c r="CE221" i="16" s="1"/>
  <c r="BN237" i="16"/>
  <c r="CF237" i="16" s="1"/>
  <c r="AX253" i="16"/>
  <c r="CE253" i="16" s="1"/>
  <c r="AX273" i="16"/>
  <c r="CE273" i="16" s="1"/>
  <c r="AX277" i="16"/>
  <c r="CE277" i="16" s="1"/>
  <c r="AX281" i="16"/>
  <c r="CE281" i="16" s="1"/>
  <c r="AX285" i="16"/>
  <c r="CE285" i="16" s="1"/>
  <c r="AX289" i="16"/>
  <c r="CE289" i="16" s="1"/>
  <c r="AX293" i="16"/>
  <c r="CE293" i="16" s="1"/>
  <c r="AX297" i="16"/>
  <c r="CE297" i="16" s="1"/>
  <c r="AX301" i="16"/>
  <c r="CE301" i="16" s="1"/>
  <c r="AX305" i="16"/>
  <c r="CE305" i="16" s="1"/>
  <c r="AX309" i="16"/>
  <c r="CE309" i="16" s="1"/>
  <c r="BN311" i="16"/>
  <c r="CF311" i="16" s="1"/>
  <c r="CD313" i="16"/>
  <c r="CG313" i="16" s="1"/>
  <c r="BN329" i="16"/>
  <c r="CF329" i="16" s="1"/>
  <c r="CD333" i="16"/>
  <c r="CG333" i="16" s="1"/>
  <c r="CD337" i="16"/>
  <c r="CG337" i="16" s="1"/>
  <c r="CD341" i="16"/>
  <c r="CG341" i="16" s="1"/>
  <c r="CD345" i="16"/>
  <c r="CG345" i="16" s="1"/>
  <c r="CD349" i="16"/>
  <c r="CG349" i="16" s="1"/>
  <c r="CD353" i="16"/>
  <c r="CG353" i="16" s="1"/>
  <c r="CD357" i="16"/>
  <c r="CG357" i="16" s="1"/>
  <c r="CD361" i="16"/>
  <c r="CG361" i="16" s="1"/>
  <c r="CD365" i="16"/>
  <c r="CG365" i="16" s="1"/>
  <c r="CD369" i="16"/>
  <c r="CG369" i="16" s="1"/>
  <c r="AX377" i="16"/>
  <c r="CE377" i="16" s="1"/>
  <c r="AX381" i="16"/>
  <c r="CE381" i="16" s="1"/>
  <c r="AX385" i="16"/>
  <c r="CE385" i="16" s="1"/>
  <c r="AX389" i="16"/>
  <c r="CE389" i="16" s="1"/>
  <c r="AX393" i="16"/>
  <c r="CE393" i="16" s="1"/>
  <c r="AX397" i="16"/>
  <c r="CE397" i="16" s="1"/>
  <c r="AX401" i="16"/>
  <c r="CE401" i="16" s="1"/>
  <c r="AX405" i="16"/>
  <c r="CE405" i="16" s="1"/>
  <c r="AX409" i="16"/>
  <c r="CE409" i="16" s="1"/>
  <c r="AX413" i="16"/>
  <c r="CE413" i="16" s="1"/>
  <c r="AX537" i="16"/>
  <c r="CE537" i="16" s="1"/>
  <c r="BN541" i="16"/>
  <c r="CF541" i="16" s="1"/>
  <c r="AX545" i="16"/>
  <c r="CE545" i="16" s="1"/>
  <c r="BN615" i="16"/>
  <c r="CF615" i="16" s="1"/>
  <c r="BN623" i="16"/>
  <c r="CF623" i="16" s="1"/>
  <c r="BN631" i="16"/>
  <c r="CF631" i="16" s="1"/>
  <c r="BN639" i="16"/>
  <c r="CF639" i="16" s="1"/>
  <c r="BN647" i="16"/>
  <c r="CF647" i="16" s="1"/>
  <c r="BN655" i="16"/>
  <c r="CF655" i="16" s="1"/>
  <c r="AX701" i="16"/>
  <c r="CE701" i="16" s="1"/>
  <c r="CD703" i="16"/>
  <c r="CG703" i="16" s="1"/>
  <c r="CD705" i="16"/>
  <c r="CG705" i="16" s="1"/>
  <c r="AX709" i="16"/>
  <c r="CE709" i="16" s="1"/>
  <c r="CD711" i="16"/>
  <c r="CG711" i="16" s="1"/>
  <c r="CD713" i="16"/>
  <c r="CG713" i="16" s="1"/>
  <c r="AX717" i="16"/>
  <c r="CE717" i="16" s="1"/>
  <c r="CD719" i="16"/>
  <c r="CG719" i="16" s="1"/>
  <c r="CD721" i="16"/>
  <c r="CG721" i="16" s="1"/>
  <c r="AX725" i="16"/>
  <c r="CE725" i="16" s="1"/>
  <c r="AX729" i="16"/>
  <c r="CE729" i="16" s="1"/>
  <c r="AX733" i="16"/>
  <c r="CE733" i="16" s="1"/>
  <c r="AX737" i="16"/>
  <c r="CE737" i="16" s="1"/>
  <c r="AX741" i="16"/>
  <c r="CE741" i="16" s="1"/>
  <c r="AX745" i="16"/>
  <c r="CE745" i="16" s="1"/>
  <c r="AX749" i="16"/>
  <c r="CE749" i="16" s="1"/>
  <c r="AX753" i="16"/>
  <c r="CE753" i="16" s="1"/>
  <c r="AX757" i="16"/>
  <c r="CE757" i="16" s="1"/>
  <c r="AX761" i="16"/>
  <c r="CE761" i="16" s="1"/>
  <c r="AX765" i="16"/>
  <c r="CE765" i="16" s="1"/>
  <c r="AX769" i="16"/>
  <c r="CE769" i="16" s="1"/>
  <c r="AX773" i="16"/>
  <c r="CE773" i="16" s="1"/>
  <c r="AX777" i="16"/>
  <c r="CE777" i="16" s="1"/>
  <c r="AX781" i="16"/>
  <c r="CE781" i="16" s="1"/>
  <c r="AX785" i="16"/>
  <c r="CE785" i="16" s="1"/>
  <c r="AX789" i="16"/>
  <c r="CE789" i="16" s="1"/>
  <c r="AX793" i="16"/>
  <c r="CE793" i="16" s="1"/>
  <c r="AX797" i="16"/>
  <c r="CE797" i="16" s="1"/>
  <c r="AX801" i="16"/>
  <c r="CE801" i="16" s="1"/>
  <c r="AX805" i="16"/>
  <c r="CE805" i="16" s="1"/>
  <c r="AX809" i="16"/>
  <c r="CE809" i="16" s="1"/>
  <c r="AX813" i="16"/>
  <c r="CE813" i="16" s="1"/>
  <c r="AX817" i="16"/>
  <c r="CE817" i="16" s="1"/>
  <c r="AX821" i="16"/>
  <c r="CE821" i="16" s="1"/>
  <c r="AX825" i="16"/>
  <c r="CE825" i="16" s="1"/>
  <c r="AX829" i="16"/>
  <c r="CE829" i="16" s="1"/>
  <c r="AX18" i="16"/>
  <c r="CE18" i="16" s="1"/>
  <c r="BN20" i="16"/>
  <c r="CF20" i="16" s="1"/>
  <c r="BN28" i="16"/>
  <c r="CF28" i="16" s="1"/>
  <c r="CD32" i="16"/>
  <c r="CG32" i="16" s="1"/>
  <c r="CD40" i="16"/>
  <c r="CG40" i="16" s="1"/>
  <c r="CD54" i="16"/>
  <c r="CG54" i="16" s="1"/>
  <c r="CD94" i="16"/>
  <c r="CG94" i="16" s="1"/>
  <c r="CD100" i="16"/>
  <c r="CG100" i="16" s="1"/>
  <c r="AX124" i="16"/>
  <c r="CE124" i="16" s="1"/>
  <c r="CD413" i="16"/>
  <c r="CG413" i="16" s="1"/>
  <c r="CD537" i="16"/>
  <c r="CG537" i="16" s="1"/>
  <c r="BN543" i="16"/>
  <c r="CF543" i="16" s="1"/>
  <c r="CD545" i="16"/>
  <c r="CG545" i="16" s="1"/>
  <c r="BN619" i="16"/>
  <c r="CF619" i="16" s="1"/>
  <c r="BN627" i="16"/>
  <c r="CF627" i="16" s="1"/>
  <c r="BN635" i="16"/>
  <c r="CF635" i="16" s="1"/>
  <c r="BN643" i="16"/>
  <c r="CF643" i="16" s="1"/>
  <c r="BN651" i="16"/>
  <c r="CF651" i="16" s="1"/>
  <c r="CD699" i="16"/>
  <c r="CG699" i="16" s="1"/>
  <c r="CD701" i="16"/>
  <c r="CG701" i="16" s="1"/>
  <c r="AX705" i="16"/>
  <c r="CE705" i="16" s="1"/>
  <c r="CD707" i="16"/>
  <c r="CG707" i="16" s="1"/>
  <c r="CD709" i="16"/>
  <c r="CG709" i="16" s="1"/>
  <c r="AX713" i="16"/>
  <c r="CE713" i="16" s="1"/>
  <c r="CD715" i="16"/>
  <c r="CG715" i="16" s="1"/>
  <c r="CD717" i="16"/>
  <c r="CG717" i="16" s="1"/>
  <c r="AX721" i="16"/>
  <c r="CE721" i="16" s="1"/>
  <c r="CD723" i="16"/>
  <c r="CG723" i="16" s="1"/>
  <c r="CD725" i="16"/>
  <c r="CG725" i="16" s="1"/>
  <c r="CD729" i="16"/>
  <c r="CG729" i="16" s="1"/>
  <c r="CD733" i="16"/>
  <c r="CG733" i="16" s="1"/>
  <c r="CD737" i="16"/>
  <c r="CG737" i="16" s="1"/>
  <c r="CD741" i="16"/>
  <c r="CG741" i="16" s="1"/>
  <c r="CD745" i="16"/>
  <c r="CG745" i="16" s="1"/>
  <c r="CD749" i="16"/>
  <c r="CG749" i="16" s="1"/>
  <c r="CD753" i="16"/>
  <c r="CG753" i="16" s="1"/>
  <c r="CD757" i="16"/>
  <c r="CG757" i="16" s="1"/>
  <c r="CD761" i="16"/>
  <c r="CG761" i="16" s="1"/>
  <c r="CD765" i="16"/>
  <c r="CG765" i="16" s="1"/>
  <c r="CD769" i="16"/>
  <c r="CG769" i="16" s="1"/>
  <c r="CD773" i="16"/>
  <c r="CG773" i="16" s="1"/>
  <c r="CD777" i="16"/>
  <c r="CG777" i="16" s="1"/>
  <c r="CD781" i="16"/>
  <c r="CG781" i="16" s="1"/>
  <c r="CD785" i="16"/>
  <c r="CG785" i="16" s="1"/>
  <c r="CD789" i="16"/>
  <c r="CG789" i="16" s="1"/>
  <c r="CD793" i="16"/>
  <c r="CG793" i="16" s="1"/>
  <c r="CD797" i="16"/>
  <c r="CG797" i="16" s="1"/>
  <c r="CD801" i="16"/>
  <c r="CG801" i="16" s="1"/>
  <c r="CD805" i="16"/>
  <c r="CG805" i="16" s="1"/>
  <c r="CD809" i="16"/>
  <c r="CG809" i="16" s="1"/>
  <c r="CD813" i="16"/>
  <c r="CG813" i="16" s="1"/>
  <c r="CD817" i="16"/>
  <c r="CG817" i="16" s="1"/>
  <c r="CD821" i="16"/>
  <c r="CG821" i="16" s="1"/>
  <c r="CD825" i="16"/>
  <c r="CG825" i="16" s="1"/>
  <c r="CD829" i="16"/>
  <c r="CG829" i="16" s="1"/>
  <c r="CD18" i="16"/>
  <c r="CG18" i="16" s="1"/>
  <c r="AX26" i="16"/>
  <c r="CE26" i="16" s="1"/>
  <c r="AX32" i="16"/>
  <c r="CE32" i="16" s="1"/>
  <c r="BN38" i="16"/>
  <c r="CF38" i="16" s="1"/>
  <c r="AX54" i="16"/>
  <c r="CE54" i="16" s="1"/>
  <c r="AX94" i="16"/>
  <c r="CE94" i="16" s="1"/>
  <c r="AX100" i="16"/>
  <c r="CE100" i="16" s="1"/>
  <c r="BN124" i="16"/>
  <c r="CF124" i="16" s="1"/>
  <c r="AX132" i="16"/>
  <c r="CE132" i="16" s="1"/>
  <c r="BN146" i="16"/>
  <c r="CF146" i="16" s="1"/>
  <c r="BN162" i="16"/>
  <c r="CF162" i="16" s="1"/>
  <c r="AX194" i="16"/>
  <c r="CE194" i="16" s="1"/>
  <c r="AX198" i="16"/>
  <c r="CE198" i="16" s="1"/>
  <c r="CD200" i="16"/>
  <c r="CG200" i="16" s="1"/>
  <c r="AX206" i="16"/>
  <c r="CE206" i="16" s="1"/>
  <c r="AX208" i="16"/>
  <c r="CE208" i="16" s="1"/>
  <c r="AX214" i="16"/>
  <c r="CE214" i="16" s="1"/>
  <c r="CD216" i="16"/>
  <c r="CG216" i="16" s="1"/>
  <c r="BN220" i="16"/>
  <c r="CF220" i="16" s="1"/>
  <c r="BN482" i="16"/>
  <c r="CF482" i="16" s="1"/>
  <c r="BN490" i="16"/>
  <c r="CF490" i="16" s="1"/>
  <c r="BN498" i="16"/>
  <c r="CF498" i="16" s="1"/>
  <c r="AX15" i="16"/>
  <c r="CE15" i="16" s="1"/>
  <c r="CD17" i="16"/>
  <c r="CG17" i="16" s="1"/>
  <c r="AX31" i="16"/>
  <c r="CE31" i="16" s="1"/>
  <c r="BN33" i="16"/>
  <c r="CF33" i="16" s="1"/>
  <c r="BN71" i="16"/>
  <c r="CF71" i="16" s="1"/>
  <c r="BN99" i="16"/>
  <c r="CF99" i="16" s="1"/>
  <c r="CD109" i="16"/>
  <c r="CG109" i="16" s="1"/>
  <c r="BN139" i="16"/>
  <c r="CF139" i="16" s="1"/>
  <c r="CD147" i="16"/>
  <c r="CG147" i="16" s="1"/>
  <c r="CD163" i="16"/>
  <c r="CG163" i="16" s="1"/>
  <c r="BN225" i="16"/>
  <c r="CF225" i="16" s="1"/>
  <c r="AX447" i="16"/>
  <c r="CE447" i="16" s="1"/>
  <c r="BN449" i="16"/>
  <c r="CF449" i="16" s="1"/>
  <c r="AX455" i="16"/>
  <c r="CE455" i="16" s="1"/>
  <c r="BN457" i="16"/>
  <c r="CF457" i="16" s="1"/>
  <c r="BN461" i="16"/>
  <c r="CF461" i="16" s="1"/>
  <c r="AX467" i="16"/>
  <c r="CE467" i="16" s="1"/>
  <c r="AX471" i="16"/>
  <c r="CE471" i="16" s="1"/>
  <c r="AX475" i="16"/>
  <c r="CE475" i="16" s="1"/>
  <c r="AX14" i="16"/>
  <c r="CE14" i="16" s="1"/>
  <c r="AX22" i="16"/>
  <c r="CE22" i="16" s="1"/>
  <c r="CD24" i="16"/>
  <c r="CG24" i="16" s="1"/>
  <c r="CD34" i="16"/>
  <c r="CG34" i="16" s="1"/>
  <c r="CD44" i="16"/>
  <c r="CG44" i="16" s="1"/>
  <c r="CD50" i="16"/>
  <c r="CG50" i="16" s="1"/>
  <c r="BN126" i="16"/>
  <c r="CF126" i="16" s="1"/>
  <c r="AX136" i="16"/>
  <c r="CE136" i="16" s="1"/>
  <c r="BN150" i="16"/>
  <c r="CF150" i="16" s="1"/>
  <c r="BN166" i="16"/>
  <c r="CF166" i="16" s="1"/>
  <c r="CD228" i="16"/>
  <c r="CG228" i="16" s="1"/>
  <c r="CD236" i="16"/>
  <c r="CG236" i="16" s="1"/>
  <c r="CD244" i="16"/>
  <c r="CG244" i="16" s="1"/>
  <c r="CD248" i="16"/>
  <c r="CG248" i="16" s="1"/>
  <c r="BN262" i="16"/>
  <c r="CF262" i="16" s="1"/>
  <c r="AX312" i="16"/>
  <c r="CE312" i="16" s="1"/>
  <c r="BN318" i="16"/>
  <c r="CF318" i="16" s="1"/>
  <c r="BN326" i="16"/>
  <c r="CF326" i="16" s="1"/>
  <c r="AX332" i="16"/>
  <c r="CE332" i="16" s="1"/>
  <c r="CD372" i="16"/>
  <c r="CG372" i="16" s="1"/>
  <c r="AX376" i="16"/>
  <c r="CE376" i="16" s="1"/>
  <c r="CD444" i="16"/>
  <c r="CG444" i="16" s="1"/>
  <c r="BN448" i="16"/>
  <c r="CF448" i="16" s="1"/>
  <c r="BN454" i="16"/>
  <c r="CF454" i="16" s="1"/>
  <c r="BN466" i="16"/>
  <c r="CF466" i="16" s="1"/>
  <c r="BN474" i="16"/>
  <c r="CF474" i="16" s="1"/>
  <c r="AX538" i="16"/>
  <c r="CE538" i="16" s="1"/>
  <c r="AX542" i="16"/>
  <c r="CE542" i="16" s="1"/>
  <c r="CD544" i="16"/>
  <c r="CG544" i="16" s="1"/>
  <c r="AX550" i="16"/>
  <c r="CE550" i="16" s="1"/>
  <c r="AX554" i="16"/>
  <c r="CE554" i="16" s="1"/>
  <c r="AX558" i="16"/>
  <c r="CE558" i="16" s="1"/>
  <c r="AX562" i="16"/>
  <c r="CE562" i="16" s="1"/>
  <c r="AX566" i="16"/>
  <c r="CE566" i="16" s="1"/>
  <c r="AX570" i="16"/>
  <c r="CE570" i="16" s="1"/>
  <c r="AX574" i="16"/>
  <c r="CE574" i="16" s="1"/>
  <c r="AX578" i="16"/>
  <c r="CE578" i="16" s="1"/>
  <c r="AX582" i="16"/>
  <c r="CE582" i="16" s="1"/>
  <c r="AX586" i="16"/>
  <c r="CE586" i="16" s="1"/>
  <c r="AX590" i="16"/>
  <c r="CE590" i="16" s="1"/>
  <c r="AX594" i="16"/>
  <c r="CE594" i="16" s="1"/>
  <c r="AX598" i="16"/>
  <c r="CE598" i="16" s="1"/>
  <c r="AX602" i="16"/>
  <c r="CE602" i="16" s="1"/>
  <c r="AX606" i="16"/>
  <c r="CE606" i="16" s="1"/>
  <c r="AX610" i="16"/>
  <c r="CE610" i="16" s="1"/>
  <c r="AX614" i="16"/>
  <c r="CE614" i="16" s="1"/>
  <c r="CD662" i="16"/>
  <c r="CG662" i="16" s="1"/>
  <c r="CD666" i="16"/>
  <c r="CG666" i="16" s="1"/>
  <c r="CD670" i="16"/>
  <c r="CG670" i="16" s="1"/>
  <c r="CD674" i="16"/>
  <c r="CG674" i="16" s="1"/>
  <c r="CD678" i="16"/>
  <c r="CG678" i="16" s="1"/>
  <c r="CD682" i="16"/>
  <c r="CG682" i="16" s="1"/>
  <c r="CD686" i="16"/>
  <c r="CG686" i="16" s="1"/>
  <c r="CD690" i="16"/>
  <c r="CG690" i="16" s="1"/>
  <c r="CD694" i="16"/>
  <c r="CG694" i="16" s="1"/>
  <c r="CD698" i="16"/>
  <c r="CG698" i="16" s="1"/>
  <c r="AX706" i="16"/>
  <c r="CE706" i="16" s="1"/>
  <c r="AX714" i="16"/>
  <c r="CE714" i="16" s="1"/>
  <c r="AX722" i="16"/>
  <c r="CE722" i="16" s="1"/>
  <c r="BN732" i="16"/>
  <c r="CF732" i="16" s="1"/>
  <c r="BN740" i="16"/>
  <c r="CF740" i="16" s="1"/>
  <c r="BN748" i="16"/>
  <c r="CF748" i="16" s="1"/>
  <c r="BN756" i="16"/>
  <c r="CF756" i="16" s="1"/>
  <c r="BN764" i="16"/>
  <c r="CF764" i="16" s="1"/>
  <c r="BN772" i="16"/>
  <c r="CF772" i="16" s="1"/>
  <c r="BN780" i="16"/>
  <c r="CF780" i="16" s="1"/>
  <c r="BN788" i="16"/>
  <c r="CF788" i="16" s="1"/>
  <c r="BN796" i="16"/>
  <c r="CF796" i="16" s="1"/>
  <c r="BN804" i="16"/>
  <c r="CF804" i="16" s="1"/>
  <c r="BN812" i="16"/>
  <c r="CF812" i="16" s="1"/>
  <c r="BN820" i="16"/>
  <c r="CF820" i="16" s="1"/>
  <c r="BN828" i="16"/>
  <c r="CF828" i="16" s="1"/>
  <c r="CD13" i="16"/>
  <c r="CG13" i="16" s="1"/>
  <c r="AX21" i="16"/>
  <c r="CE21" i="16" s="1"/>
  <c r="CD25" i="16"/>
  <c r="CG25" i="16" s="1"/>
  <c r="CD29" i="16"/>
  <c r="CG29" i="16" s="1"/>
  <c r="BN41" i="16"/>
  <c r="CF41" i="16" s="1"/>
  <c r="CD53" i="16"/>
  <c r="CG53" i="16" s="1"/>
  <c r="CD73" i="16"/>
  <c r="CG73" i="16" s="1"/>
  <c r="BN85" i="16"/>
  <c r="CF85" i="16" s="1"/>
  <c r="CD117" i="16"/>
  <c r="CG117" i="16" s="1"/>
  <c r="CD121" i="16"/>
  <c r="CG121" i="16" s="1"/>
  <c r="AX129" i="16"/>
  <c r="CE129" i="16" s="1"/>
  <c r="AX140" i="16"/>
  <c r="CE140" i="16" s="1"/>
  <c r="BN154" i="16"/>
  <c r="CF154" i="16" s="1"/>
  <c r="BN170" i="16"/>
  <c r="CF170" i="16" s="1"/>
  <c r="BN196" i="16"/>
  <c r="CF196" i="16" s="1"/>
  <c r="AX200" i="16"/>
  <c r="CE200" i="16" s="1"/>
  <c r="AX202" i="16"/>
  <c r="CE202" i="16" s="1"/>
  <c r="CD206" i="16"/>
  <c r="CG206" i="16" s="1"/>
  <c r="BN210" i="16"/>
  <c r="CF210" i="16" s="1"/>
  <c r="CD214" i="16"/>
  <c r="CG214" i="16" s="1"/>
  <c r="AX218" i="16"/>
  <c r="CE218" i="16" s="1"/>
  <c r="BN478" i="16"/>
  <c r="CF478" i="16" s="1"/>
  <c r="BN486" i="16"/>
  <c r="CF486" i="16" s="1"/>
  <c r="BN494" i="16"/>
  <c r="CF494" i="16" s="1"/>
  <c r="BN502" i="16"/>
  <c r="CF502" i="16" s="1"/>
  <c r="CD15" i="16"/>
  <c r="CG15" i="16" s="1"/>
  <c r="BN23" i="16"/>
  <c r="CF23" i="16" s="1"/>
  <c r="CD31" i="16"/>
  <c r="CG31" i="16" s="1"/>
  <c r="BN55" i="16"/>
  <c r="CF55" i="16" s="1"/>
  <c r="BN87" i="16"/>
  <c r="CF87" i="16" s="1"/>
  <c r="AX109" i="16"/>
  <c r="CE109" i="16" s="1"/>
  <c r="CD131" i="16"/>
  <c r="CG131" i="16" s="1"/>
  <c r="AX147" i="16"/>
  <c r="CE147" i="16" s="1"/>
  <c r="AX163" i="16"/>
  <c r="CE163" i="16" s="1"/>
  <c r="AX179" i="16"/>
  <c r="CE179" i="16" s="1"/>
  <c r="BN227" i="16"/>
  <c r="CF227" i="16" s="1"/>
  <c r="CD447" i="16"/>
  <c r="CG447" i="16" s="1"/>
  <c r="BN451" i="16"/>
  <c r="CF451" i="16" s="1"/>
  <c r="CD455" i="16"/>
  <c r="CG455" i="16" s="1"/>
  <c r="CD459" i="16"/>
  <c r="CG459" i="16" s="1"/>
  <c r="CD463" i="16"/>
  <c r="CG463" i="16" s="1"/>
  <c r="CD467" i="16"/>
  <c r="CG467" i="16" s="1"/>
  <c r="CD471" i="16"/>
  <c r="CG471" i="16" s="1"/>
  <c r="CD475" i="16"/>
  <c r="CG475" i="16" s="1"/>
  <c r="BN16" i="16"/>
  <c r="CF16" i="16" s="1"/>
  <c r="CD22" i="16"/>
  <c r="CG22" i="16" s="1"/>
  <c r="AX30" i="16"/>
  <c r="CE30" i="16" s="1"/>
  <c r="AX44" i="16"/>
  <c r="CE44" i="16" s="1"/>
  <c r="AX50" i="16"/>
  <c r="CE50" i="16" s="1"/>
  <c r="BN74" i="16"/>
  <c r="CF74" i="16" s="1"/>
  <c r="AX128" i="16"/>
  <c r="CE128" i="16" s="1"/>
  <c r="AX144" i="16"/>
  <c r="CE144" i="16" s="1"/>
  <c r="BN158" i="16"/>
  <c r="CF158" i="16" s="1"/>
  <c r="AX228" i="16"/>
  <c r="CE228" i="16" s="1"/>
  <c r="AX236" i="16"/>
  <c r="CE236" i="16" s="1"/>
  <c r="AX244" i="16"/>
  <c r="CE244" i="16" s="1"/>
  <c r="AX248" i="16"/>
  <c r="CE248" i="16" s="1"/>
  <c r="BN258" i="16"/>
  <c r="CF258" i="16" s="1"/>
  <c r="BN266" i="16"/>
  <c r="CF266" i="16" s="1"/>
  <c r="AX316" i="16"/>
  <c r="CE316" i="16" s="1"/>
  <c r="BN322" i="16"/>
  <c r="CF322" i="16" s="1"/>
  <c r="CD330" i="16"/>
  <c r="CG330" i="16" s="1"/>
  <c r="AX372" i="16"/>
  <c r="CE372" i="16" s="1"/>
  <c r="CD374" i="16"/>
  <c r="CG374" i="16" s="1"/>
  <c r="CD376" i="16"/>
  <c r="CG376" i="16" s="1"/>
  <c r="BN446" i="16"/>
  <c r="CF446" i="16" s="1"/>
  <c r="CD452" i="16"/>
  <c r="CG452" i="16" s="1"/>
  <c r="BN456" i="16"/>
  <c r="CF456" i="16" s="1"/>
  <c r="BN470" i="16"/>
  <c r="CF470" i="16" s="1"/>
  <c r="CD536" i="16"/>
  <c r="CG536" i="16" s="1"/>
  <c r="CD538" i="16"/>
  <c r="CG538" i="16" s="1"/>
  <c r="CD542" i="16"/>
  <c r="CG542" i="16" s="1"/>
  <c r="AX544" i="16"/>
  <c r="CE544" i="16" s="1"/>
  <c r="CD550" i="16"/>
  <c r="CG550" i="16" s="1"/>
  <c r="CD554" i="16"/>
  <c r="CG554" i="16" s="1"/>
  <c r="CD558" i="16"/>
  <c r="CG558" i="16" s="1"/>
  <c r="CD562" i="16"/>
  <c r="CG562" i="16" s="1"/>
  <c r="CD566" i="16"/>
  <c r="CG566" i="16" s="1"/>
  <c r="CD570" i="16"/>
  <c r="CG570" i="16" s="1"/>
  <c r="CD574" i="16"/>
  <c r="CG574" i="16" s="1"/>
  <c r="CD578" i="16"/>
  <c r="CG578" i="16" s="1"/>
  <c r="CD582" i="16"/>
  <c r="CG582" i="16" s="1"/>
  <c r="CD586" i="16"/>
  <c r="CG586" i="16" s="1"/>
  <c r="CD590" i="16"/>
  <c r="CG590" i="16" s="1"/>
  <c r="CD594" i="16"/>
  <c r="CG594" i="16" s="1"/>
  <c r="CD598" i="16"/>
  <c r="CG598" i="16" s="1"/>
  <c r="CD602" i="16"/>
  <c r="CG602" i="16" s="1"/>
  <c r="CD606" i="16"/>
  <c r="CG606" i="16" s="1"/>
  <c r="CD610" i="16"/>
  <c r="CG610" i="16" s="1"/>
  <c r="AX662" i="16"/>
  <c r="CE662" i="16" s="1"/>
  <c r="AX666" i="16"/>
  <c r="CE666" i="16" s="1"/>
  <c r="AX670" i="16"/>
  <c r="CE670" i="16" s="1"/>
  <c r="AX674" i="16"/>
  <c r="CE674" i="16" s="1"/>
  <c r="AX678" i="16"/>
  <c r="CE678" i="16" s="1"/>
  <c r="AX682" i="16"/>
  <c r="CE682" i="16" s="1"/>
  <c r="AX686" i="16"/>
  <c r="CE686" i="16" s="1"/>
  <c r="AX690" i="16"/>
  <c r="CE690" i="16" s="1"/>
  <c r="AX694" i="16"/>
  <c r="CE694" i="16" s="1"/>
  <c r="AX698" i="16"/>
  <c r="CE698" i="16" s="1"/>
  <c r="AX702" i="16"/>
  <c r="CE702" i="16" s="1"/>
  <c r="AX710" i="16"/>
  <c r="CE710" i="16" s="1"/>
  <c r="AX718" i="16"/>
  <c r="CE718" i="16" s="1"/>
  <c r="BN728" i="16"/>
  <c r="CF728" i="16" s="1"/>
  <c r="BN736" i="16"/>
  <c r="CF736" i="16" s="1"/>
  <c r="BN744" i="16"/>
  <c r="CF744" i="16" s="1"/>
  <c r="BN752" i="16"/>
  <c r="CF752" i="16" s="1"/>
  <c r="BN760" i="16"/>
  <c r="CF760" i="16" s="1"/>
  <c r="BN768" i="16"/>
  <c r="CF768" i="16" s="1"/>
  <c r="BN776" i="16"/>
  <c r="CF776" i="16" s="1"/>
  <c r="BN784" i="16"/>
  <c r="CF784" i="16" s="1"/>
  <c r="BN792" i="16"/>
  <c r="CF792" i="16" s="1"/>
  <c r="BN800" i="16"/>
  <c r="CF800" i="16" s="1"/>
  <c r="BN808" i="16"/>
  <c r="CF808" i="16" s="1"/>
  <c r="BN816" i="16"/>
  <c r="CF816" i="16" s="1"/>
  <c r="BN824" i="16"/>
  <c r="CF824" i="16" s="1"/>
  <c r="BN832" i="16"/>
  <c r="CF832" i="16" s="1"/>
  <c r="BN19" i="16"/>
  <c r="CF19" i="16" s="1"/>
  <c r="AX25" i="16"/>
  <c r="CE25" i="16" s="1"/>
  <c r="AX29" i="16"/>
  <c r="CE29" i="16" s="1"/>
  <c r="AX35" i="16"/>
  <c r="CE35" i="16" s="1"/>
  <c r="BN49" i="16"/>
  <c r="CF49" i="16" s="1"/>
  <c r="BN59" i="16"/>
  <c r="CF59" i="16" s="1"/>
  <c r="BN81" i="16"/>
  <c r="CF81" i="16" s="1"/>
  <c r="AX117" i="16"/>
  <c r="CE117" i="16" s="1"/>
  <c r="AX121" i="16"/>
  <c r="CE121" i="16" s="1"/>
  <c r="BN127" i="16"/>
  <c r="CF127" i="16" s="1"/>
  <c r="CD129" i="16"/>
  <c r="CG129" i="16" s="1"/>
  <c r="CD135" i="16"/>
  <c r="CG135" i="16" s="1"/>
  <c r="AX141" i="16"/>
  <c r="CE141" i="16" s="1"/>
  <c r="BN143" i="16"/>
  <c r="CF143" i="16" s="1"/>
  <c r="CD145" i="16"/>
  <c r="CG145" i="16" s="1"/>
  <c r="CD151" i="16"/>
  <c r="CG151" i="16" s="1"/>
  <c r="AX173" i="16"/>
  <c r="CE173" i="16" s="1"/>
  <c r="CD175" i="16"/>
  <c r="CG175" i="16" s="1"/>
  <c r="CD181" i="16"/>
  <c r="CG181" i="16" s="1"/>
  <c r="CD185" i="16"/>
  <c r="CG185" i="16" s="1"/>
  <c r="AX191" i="16"/>
  <c r="CE191" i="16" s="1"/>
  <c r="BN193" i="16"/>
  <c r="CF193" i="16" s="1"/>
  <c r="AX199" i="16"/>
  <c r="CE199" i="16" s="1"/>
  <c r="CD205" i="16"/>
  <c r="CG205" i="16" s="1"/>
  <c r="AX211" i="16"/>
  <c r="CE211" i="16" s="1"/>
  <c r="AX213" i="16"/>
  <c r="CE213" i="16" s="1"/>
  <c r="AX217" i="16"/>
  <c r="CE217" i="16" s="1"/>
  <c r="BN233" i="16"/>
  <c r="CF233" i="16" s="1"/>
  <c r="CD251" i="16"/>
  <c r="CG251" i="16" s="1"/>
  <c r="CD311" i="16"/>
  <c r="CG311" i="16" s="1"/>
  <c r="CD315" i="16"/>
  <c r="CG315" i="16" s="1"/>
  <c r="CD319" i="16"/>
  <c r="CG319" i="16" s="1"/>
  <c r="CD323" i="16"/>
  <c r="CG323" i="16" s="1"/>
  <c r="CD327" i="16"/>
  <c r="CG327" i="16" s="1"/>
  <c r="CD331" i="16"/>
  <c r="CG331" i="16" s="1"/>
  <c r="BN373" i="16"/>
  <c r="CF373" i="16" s="1"/>
  <c r="AX479" i="16"/>
  <c r="CE479" i="16" s="1"/>
  <c r="AX483" i="16"/>
  <c r="CE483" i="16" s="1"/>
  <c r="AX487" i="16"/>
  <c r="CE487" i="16" s="1"/>
  <c r="AX491" i="16"/>
  <c r="CE491" i="16" s="1"/>
  <c r="AX495" i="16"/>
  <c r="CE495" i="16" s="1"/>
  <c r="AX499" i="16"/>
  <c r="CE499" i="16" s="1"/>
  <c r="AX503" i="16"/>
  <c r="CE503" i="16" s="1"/>
  <c r="AX507" i="16"/>
  <c r="CE507" i="16" s="1"/>
  <c r="AX511" i="16"/>
  <c r="CE511" i="16" s="1"/>
  <c r="AX515" i="16"/>
  <c r="CE515" i="16" s="1"/>
  <c r="AX519" i="16"/>
  <c r="CE519" i="16" s="1"/>
  <c r="AX523" i="16"/>
  <c r="CE523" i="16" s="1"/>
  <c r="AX527" i="16"/>
  <c r="CE527" i="16" s="1"/>
  <c r="AX531" i="16"/>
  <c r="CE531" i="16" s="1"/>
  <c r="AX535" i="16"/>
  <c r="CE535" i="16" s="1"/>
  <c r="BN537" i="16"/>
  <c r="CF537" i="16" s="1"/>
  <c r="AX543" i="16"/>
  <c r="CE543" i="16" s="1"/>
  <c r="AX547" i="16"/>
  <c r="CE547" i="16" s="1"/>
  <c r="BN553" i="16"/>
  <c r="CF553" i="16" s="1"/>
  <c r="BN561" i="16"/>
  <c r="CF561" i="16" s="1"/>
  <c r="BN569" i="16"/>
  <c r="CF569" i="16" s="1"/>
  <c r="BN577" i="16"/>
  <c r="CF577" i="16" s="1"/>
  <c r="BN585" i="16"/>
  <c r="CF585" i="16" s="1"/>
  <c r="BN593" i="16"/>
  <c r="CF593" i="16" s="1"/>
  <c r="BN601" i="16"/>
  <c r="CF601" i="16" s="1"/>
  <c r="BN609" i="16"/>
  <c r="CF609" i="16" s="1"/>
  <c r="BN661" i="16"/>
  <c r="CF661" i="16" s="1"/>
  <c r="BN669" i="16"/>
  <c r="CF669" i="16" s="1"/>
  <c r="BN677" i="16"/>
  <c r="CF677" i="16" s="1"/>
  <c r="BN685" i="16"/>
  <c r="CF685" i="16" s="1"/>
  <c r="BN693" i="16"/>
  <c r="CF693" i="16" s="1"/>
  <c r="BN699" i="16"/>
  <c r="CF699" i="16" s="1"/>
  <c r="BN701" i="16"/>
  <c r="CF701" i="16" s="1"/>
  <c r="AX703" i="16"/>
  <c r="CE703" i="16" s="1"/>
  <c r="BN707" i="16"/>
  <c r="CF707" i="16" s="1"/>
  <c r="BN709" i="16"/>
  <c r="CF709" i="16" s="1"/>
  <c r="AX711" i="16"/>
  <c r="CE711" i="16" s="1"/>
  <c r="BN715" i="16"/>
  <c r="CF715" i="16" s="1"/>
  <c r="BN717" i="16"/>
  <c r="CF717" i="16" s="1"/>
  <c r="AX719" i="16"/>
  <c r="CE719" i="16" s="1"/>
  <c r="BN723" i="16"/>
  <c r="CF723" i="16" s="1"/>
  <c r="BN18" i="16"/>
  <c r="CF18" i="16" s="1"/>
  <c r="CD20" i="16"/>
  <c r="CG20" i="16" s="1"/>
  <c r="AX28" i="16"/>
  <c r="CE28" i="16" s="1"/>
  <c r="AX46" i="16"/>
  <c r="CE46" i="16" s="1"/>
  <c r="AX56" i="16"/>
  <c r="CE56" i="16" s="1"/>
  <c r="AX64" i="16"/>
  <c r="CE64" i="16" s="1"/>
  <c r="AX72" i="16"/>
  <c r="CE72" i="16" s="1"/>
  <c r="AX98" i="16"/>
  <c r="CE98" i="16" s="1"/>
  <c r="BN116" i="16"/>
  <c r="CF116" i="16" s="1"/>
  <c r="AX130" i="16"/>
  <c r="CE130" i="16" s="1"/>
  <c r="CD132" i="16"/>
  <c r="CG132" i="16" s="1"/>
  <c r="CD138" i="16"/>
  <c r="CG138" i="16" s="1"/>
  <c r="BN172" i="16"/>
  <c r="CF172" i="16" s="1"/>
  <c r="AX196" i="16"/>
  <c r="CE196" i="16" s="1"/>
  <c r="BN198" i="16"/>
  <c r="CF198" i="16" s="1"/>
  <c r="BN133" i="16"/>
  <c r="CF133" i="16" s="1"/>
  <c r="BN137" i="16"/>
  <c r="CF137" i="16" s="1"/>
  <c r="CD141" i="16"/>
  <c r="CG141" i="16" s="1"/>
  <c r="AX145" i="16"/>
  <c r="CE145" i="16" s="1"/>
  <c r="AX151" i="16"/>
  <c r="CE151" i="16" s="1"/>
  <c r="AX167" i="16"/>
  <c r="CE167" i="16" s="1"/>
  <c r="CD173" i="16"/>
  <c r="CG173" i="16" s="1"/>
  <c r="AX177" i="16"/>
  <c r="CE177" i="16" s="1"/>
  <c r="AX183" i="16"/>
  <c r="CE183" i="16" s="1"/>
  <c r="AX187" i="16"/>
  <c r="CE187" i="16" s="1"/>
  <c r="CD191" i="16"/>
  <c r="CG191" i="16" s="1"/>
  <c r="BN197" i="16"/>
  <c r="CF197" i="16" s="1"/>
  <c r="AX205" i="16"/>
  <c r="CE205" i="16" s="1"/>
  <c r="BN207" i="16"/>
  <c r="CF207" i="16" s="1"/>
  <c r="CD211" i="16"/>
  <c r="CG211" i="16" s="1"/>
  <c r="CD213" i="16"/>
  <c r="CG213" i="16" s="1"/>
  <c r="CD217" i="16"/>
  <c r="CG217" i="16" s="1"/>
  <c r="AX251" i="16"/>
  <c r="CE251" i="16" s="1"/>
  <c r="BN309" i="16"/>
  <c r="CF309" i="16" s="1"/>
  <c r="BN313" i="16"/>
  <c r="CF313" i="16" s="1"/>
  <c r="AX319" i="16"/>
  <c r="CE319" i="16" s="1"/>
  <c r="AX323" i="16"/>
  <c r="CE323" i="16" s="1"/>
  <c r="AX327" i="16"/>
  <c r="CE327" i="16" s="1"/>
  <c r="AX331" i="16"/>
  <c r="CE331" i="16" s="1"/>
  <c r="BN371" i="16"/>
  <c r="CF371" i="16" s="1"/>
  <c r="BN375" i="16"/>
  <c r="CF375" i="16" s="1"/>
  <c r="CD479" i="16"/>
  <c r="CG479" i="16" s="1"/>
  <c r="CD483" i="16"/>
  <c r="CG483" i="16" s="1"/>
  <c r="CD487" i="16"/>
  <c r="CG487" i="16" s="1"/>
  <c r="CD491" i="16"/>
  <c r="CG491" i="16" s="1"/>
  <c r="CD495" i="16"/>
  <c r="CG495" i="16" s="1"/>
  <c r="CD499" i="16"/>
  <c r="CG499" i="16" s="1"/>
  <c r="CD503" i="16"/>
  <c r="CG503" i="16" s="1"/>
  <c r="CD507" i="16"/>
  <c r="CG507" i="16" s="1"/>
  <c r="CD511" i="16"/>
  <c r="CG511" i="16" s="1"/>
  <c r="CD515" i="16"/>
  <c r="CG515" i="16" s="1"/>
  <c r="CD519" i="16"/>
  <c r="CG519" i="16" s="1"/>
  <c r="CD523" i="16"/>
  <c r="CG523" i="16" s="1"/>
  <c r="CD527" i="16"/>
  <c r="CG527" i="16" s="1"/>
  <c r="CD531" i="16"/>
  <c r="CG531" i="16" s="1"/>
  <c r="CD535" i="16"/>
  <c r="CG535" i="16" s="1"/>
  <c r="BN539" i="16"/>
  <c r="CF539" i="16" s="1"/>
  <c r="CD543" i="16"/>
  <c r="CG543" i="16" s="1"/>
  <c r="BN549" i="16"/>
  <c r="CF549" i="16" s="1"/>
  <c r="BN557" i="16"/>
  <c r="CF557" i="16" s="1"/>
  <c r="BN565" i="16"/>
  <c r="CF565" i="16" s="1"/>
  <c r="BN573" i="16"/>
  <c r="CF573" i="16" s="1"/>
  <c r="BN581" i="16"/>
  <c r="CF581" i="16" s="1"/>
  <c r="BN589" i="16"/>
  <c r="CF589" i="16" s="1"/>
  <c r="BN597" i="16"/>
  <c r="CF597" i="16" s="1"/>
  <c r="BN605" i="16"/>
  <c r="CF605" i="16" s="1"/>
  <c r="BN613" i="16"/>
  <c r="CF613" i="16" s="1"/>
  <c r="BN665" i="16"/>
  <c r="CF665" i="16" s="1"/>
  <c r="BN673" i="16"/>
  <c r="CF673" i="16" s="1"/>
  <c r="BN681" i="16"/>
  <c r="CF681" i="16" s="1"/>
  <c r="BN689" i="16"/>
  <c r="CF689" i="16" s="1"/>
  <c r="BN697" i="16"/>
  <c r="CF697" i="16" s="1"/>
  <c r="AX699" i="16"/>
  <c r="CE699" i="16" s="1"/>
  <c r="BN703" i="16"/>
  <c r="CF703" i="16" s="1"/>
  <c r="BN705" i="16"/>
  <c r="CF705" i="16" s="1"/>
  <c r="AX707" i="16"/>
  <c r="CE707" i="16" s="1"/>
  <c r="BN711" i="16"/>
  <c r="CF711" i="16" s="1"/>
  <c r="BN713" i="16"/>
  <c r="CF713" i="16" s="1"/>
  <c r="AX715" i="16"/>
  <c r="CE715" i="16" s="1"/>
  <c r="BN719" i="16"/>
  <c r="CF719" i="16" s="1"/>
  <c r="BN721" i="16"/>
  <c r="CF721" i="16" s="1"/>
  <c r="AX723" i="16"/>
  <c r="CE723" i="16" s="1"/>
  <c r="AX20" i="16"/>
  <c r="CE20" i="16" s="1"/>
  <c r="CD26" i="16"/>
  <c r="CG26" i="16" s="1"/>
  <c r="BN32" i="16"/>
  <c r="CF32" i="16" s="1"/>
  <c r="CD46" i="16"/>
  <c r="CG46" i="16" s="1"/>
  <c r="CD56" i="16"/>
  <c r="CG56" i="16" s="1"/>
  <c r="CD64" i="16"/>
  <c r="CG64" i="16" s="1"/>
  <c r="CD72" i="16"/>
  <c r="CG72" i="16" s="1"/>
  <c r="BN108" i="16"/>
  <c r="CF108" i="16" s="1"/>
  <c r="CD124" i="16"/>
  <c r="CG124" i="16" s="1"/>
  <c r="CD130" i="16"/>
  <c r="CG130" i="16" s="1"/>
  <c r="AX138" i="16"/>
  <c r="CE138" i="16" s="1"/>
  <c r="CD140" i="16"/>
  <c r="CG140" i="16" s="1"/>
  <c r="BN190" i="16"/>
  <c r="CF190" i="16" s="1"/>
  <c r="CD196" i="16"/>
  <c r="CG196" i="16" s="1"/>
  <c r="AX204" i="16"/>
  <c r="CE204" i="16" s="1"/>
  <c r="CD208" i="16"/>
  <c r="CG208" i="16" s="1"/>
  <c r="BN214" i="16"/>
  <c r="CF214" i="16" s="1"/>
  <c r="CD218" i="16"/>
  <c r="CG218" i="16" s="1"/>
  <c r="BN206" i="16"/>
  <c r="CF206" i="16" s="1"/>
  <c r="AX212" i="16"/>
  <c r="CE212" i="16" s="1"/>
  <c r="AX216" i="16"/>
  <c r="CE216" i="16" s="1"/>
  <c r="BN222" i="16"/>
  <c r="CF222" i="16" s="1"/>
  <c r="BN17" i="16"/>
  <c r="CF17" i="16" s="1"/>
  <c r="CD39" i="16"/>
  <c r="CG39" i="16" s="1"/>
  <c r="BN79" i="16"/>
  <c r="CF79" i="16" s="1"/>
  <c r="BN125" i="16"/>
  <c r="CF125" i="16" s="1"/>
  <c r="CD139" i="16"/>
  <c r="CG139" i="16" s="1"/>
  <c r="CD155" i="16"/>
  <c r="CG155" i="16" s="1"/>
  <c r="CD179" i="16"/>
  <c r="CG179" i="16" s="1"/>
  <c r="CD223" i="16"/>
  <c r="CG223" i="16" s="1"/>
  <c r="AX417" i="16"/>
  <c r="CE417" i="16" s="1"/>
  <c r="AX421" i="16"/>
  <c r="CE421" i="16" s="1"/>
  <c r="AX425" i="16"/>
  <c r="CE425" i="16" s="1"/>
  <c r="AX429" i="16"/>
  <c r="CE429" i="16" s="1"/>
  <c r="AX433" i="16"/>
  <c r="CE433" i="16" s="1"/>
  <c r="AX437" i="16"/>
  <c r="CE437" i="16" s="1"/>
  <c r="AX441" i="16"/>
  <c r="CE441" i="16" s="1"/>
  <c r="BN445" i="16"/>
  <c r="CF445" i="16" s="1"/>
  <c r="AX449" i="16"/>
  <c r="CE449" i="16" s="1"/>
  <c r="BN453" i="16"/>
  <c r="CF453" i="16" s="1"/>
  <c r="AX457" i="16"/>
  <c r="CE457" i="16" s="1"/>
  <c r="AX461" i="16"/>
  <c r="CE461" i="16" s="1"/>
  <c r="BN14" i="16"/>
  <c r="CF14" i="16" s="1"/>
  <c r="BN22" i="16"/>
  <c r="CF22" i="16" s="1"/>
  <c r="CD30" i="16"/>
  <c r="CG30" i="16" s="1"/>
  <c r="AX42" i="16"/>
  <c r="CE42" i="16" s="1"/>
  <c r="CD52" i="16"/>
  <c r="CG52" i="16" s="1"/>
  <c r="AX60" i="16"/>
  <c r="CE60" i="16" s="1"/>
  <c r="AX68" i="16"/>
  <c r="CE68" i="16" s="1"/>
  <c r="BN104" i="16"/>
  <c r="CF104" i="16" s="1"/>
  <c r="BN120" i="16"/>
  <c r="CF120" i="16" s="1"/>
  <c r="CD126" i="16"/>
  <c r="CG126" i="16" s="1"/>
  <c r="AX134" i="16"/>
  <c r="CE134" i="16" s="1"/>
  <c r="CD136" i="16"/>
  <c r="CG136" i="16" s="1"/>
  <c r="CD142" i="16"/>
  <c r="CG142" i="16" s="1"/>
  <c r="BN168" i="16"/>
  <c r="CF168" i="16" s="1"/>
  <c r="CD226" i="16"/>
  <c r="CG226" i="16" s="1"/>
  <c r="CD230" i="16"/>
  <c r="CG230" i="16" s="1"/>
  <c r="CD234" i="16"/>
  <c r="CG234" i="16" s="1"/>
  <c r="AX242" i="16"/>
  <c r="CE242" i="16" s="1"/>
  <c r="AX246" i="16"/>
  <c r="CE246" i="16" s="1"/>
  <c r="AX250" i="16"/>
  <c r="CE250" i="16" s="1"/>
  <c r="BN254" i="16"/>
  <c r="CF254" i="16" s="1"/>
  <c r="BN260" i="16"/>
  <c r="CF260" i="16" s="1"/>
  <c r="BN268" i="16"/>
  <c r="CF268" i="16" s="1"/>
  <c r="BN272" i="16"/>
  <c r="CF272" i="16" s="1"/>
  <c r="BN280" i="16"/>
  <c r="CF280" i="16" s="1"/>
  <c r="BN288" i="16"/>
  <c r="CF288" i="16" s="1"/>
  <c r="BN296" i="16"/>
  <c r="CF296" i="16" s="1"/>
  <c r="BN304" i="16"/>
  <c r="CF304" i="16" s="1"/>
  <c r="AX310" i="16"/>
  <c r="CE310" i="16" s="1"/>
  <c r="AX314" i="16"/>
  <c r="CE314" i="16" s="1"/>
  <c r="BN336" i="16"/>
  <c r="CF336" i="16" s="1"/>
  <c r="BN344" i="16"/>
  <c r="CF344" i="16" s="1"/>
  <c r="BN352" i="16"/>
  <c r="CF352" i="16" s="1"/>
  <c r="BN360" i="16"/>
  <c r="CF360" i="16" s="1"/>
  <c r="BN368" i="16"/>
  <c r="CF368" i="16" s="1"/>
  <c r="BN374" i="16"/>
  <c r="CF374" i="16" s="1"/>
  <c r="BN376" i="16"/>
  <c r="CF376" i="16" s="1"/>
  <c r="BN384" i="16"/>
  <c r="CF384" i="16" s="1"/>
  <c r="BN392" i="16"/>
  <c r="CF392" i="16" s="1"/>
  <c r="BN400" i="16"/>
  <c r="CF400" i="16" s="1"/>
  <c r="BN408" i="16"/>
  <c r="CF408" i="16" s="1"/>
  <c r="BN416" i="16"/>
  <c r="CF416" i="16" s="1"/>
  <c r="BN424" i="16"/>
  <c r="CF424" i="16" s="1"/>
  <c r="BN432" i="16"/>
  <c r="CF432" i="16" s="1"/>
  <c r="BN440" i="16"/>
  <c r="CF440" i="16" s="1"/>
  <c r="CD446" i="16"/>
  <c r="CG446" i="16" s="1"/>
  <c r="AX450" i="16"/>
  <c r="CE450" i="16" s="1"/>
  <c r="AX454" i="16"/>
  <c r="CE454" i="16" s="1"/>
  <c r="CD456" i="16"/>
  <c r="CG456" i="16" s="1"/>
  <c r="CD460" i="16"/>
  <c r="CG460" i="16" s="1"/>
  <c r="BN506" i="16"/>
  <c r="CF506" i="16" s="1"/>
  <c r="BN514" i="16"/>
  <c r="CF514" i="16" s="1"/>
  <c r="BN522" i="16"/>
  <c r="CF522" i="16" s="1"/>
  <c r="BN530" i="16"/>
  <c r="CF530" i="16" s="1"/>
  <c r="BN536" i="16"/>
  <c r="CF536" i="16" s="1"/>
  <c r="CD540" i="16"/>
  <c r="CG540" i="16" s="1"/>
  <c r="BN544" i="16"/>
  <c r="CF544" i="16" s="1"/>
  <c r="CD616" i="16"/>
  <c r="CG616" i="16" s="1"/>
  <c r="CD620" i="16"/>
  <c r="CG620" i="16" s="1"/>
  <c r="CD624" i="16"/>
  <c r="CG624" i="16" s="1"/>
  <c r="CD628" i="16"/>
  <c r="CG628" i="16" s="1"/>
  <c r="CD632" i="16"/>
  <c r="CG632" i="16" s="1"/>
  <c r="CD636" i="16"/>
  <c r="CG636" i="16" s="1"/>
  <c r="CD640" i="16"/>
  <c r="CG640" i="16" s="1"/>
  <c r="CD644" i="16"/>
  <c r="CG644" i="16" s="1"/>
  <c r="CD648" i="16"/>
  <c r="CG648" i="16" s="1"/>
  <c r="CD652" i="16"/>
  <c r="CG652" i="16" s="1"/>
  <c r="CD656" i="16"/>
  <c r="CG656" i="16" s="1"/>
  <c r="BN702" i="16"/>
  <c r="CF702" i="16" s="1"/>
  <c r="BN706" i="16"/>
  <c r="CF706" i="16" s="1"/>
  <c r="BN710" i="16"/>
  <c r="CF710" i="16" s="1"/>
  <c r="BN714" i="16"/>
  <c r="CF714" i="16" s="1"/>
  <c r="BN718" i="16"/>
  <c r="CF718" i="16" s="1"/>
  <c r="BN15" i="16"/>
  <c r="CF15" i="16" s="1"/>
  <c r="AX39" i="16"/>
  <c r="CE39" i="16" s="1"/>
  <c r="BN63" i="16"/>
  <c r="CF63" i="16" s="1"/>
  <c r="CD99" i="16"/>
  <c r="CG99" i="16" s="1"/>
  <c r="BN131" i="16"/>
  <c r="CF131" i="16" s="1"/>
  <c r="AX155" i="16"/>
  <c r="CE155" i="16" s="1"/>
  <c r="AX171" i="16"/>
  <c r="CE171" i="16" s="1"/>
  <c r="AX223" i="16"/>
  <c r="CE223" i="16" s="1"/>
  <c r="BN229" i="16"/>
  <c r="CF229" i="16" s="1"/>
  <c r="CD417" i="16"/>
  <c r="CG417" i="16" s="1"/>
  <c r="CD421" i="16"/>
  <c r="CG421" i="16" s="1"/>
  <c r="CD425" i="16"/>
  <c r="CG425" i="16" s="1"/>
  <c r="CD429" i="16"/>
  <c r="CG429" i="16" s="1"/>
  <c r="CD433" i="16"/>
  <c r="CG433" i="16" s="1"/>
  <c r="CD437" i="16"/>
  <c r="CG437" i="16" s="1"/>
  <c r="CD441" i="16"/>
  <c r="CG441" i="16" s="1"/>
  <c r="BN447" i="16"/>
  <c r="CF447" i="16" s="1"/>
  <c r="CD449" i="16"/>
  <c r="CG449" i="16" s="1"/>
  <c r="BN455" i="16"/>
  <c r="CF455" i="16" s="1"/>
  <c r="CD457" i="16"/>
  <c r="CG457" i="16" s="1"/>
  <c r="CD461" i="16"/>
  <c r="CG461" i="16" s="1"/>
  <c r="AX16" i="16"/>
  <c r="CE16" i="16" s="1"/>
  <c r="AX24" i="16"/>
  <c r="CE24" i="16" s="1"/>
  <c r="AX34" i="16"/>
  <c r="CE34" i="16" s="1"/>
  <c r="CD42" i="16"/>
  <c r="CG42" i="16" s="1"/>
  <c r="BN52" i="16"/>
  <c r="CF52" i="16" s="1"/>
  <c r="CD60" i="16"/>
  <c r="CG60" i="16" s="1"/>
  <c r="CD68" i="16"/>
  <c r="CG68" i="16" s="1"/>
  <c r="BN112" i="16"/>
  <c r="CF112" i="16" s="1"/>
  <c r="AX126" i="16"/>
  <c r="CE126" i="16" s="1"/>
  <c r="CD128" i="16"/>
  <c r="CG128" i="16" s="1"/>
  <c r="CD134" i="16"/>
  <c r="CG134" i="16" s="1"/>
  <c r="AX142" i="16"/>
  <c r="CE142" i="16" s="1"/>
  <c r="CD144" i="16"/>
  <c r="CG144" i="16" s="1"/>
  <c r="AX226" i="16"/>
  <c r="CE226" i="16" s="1"/>
  <c r="AX230" i="16"/>
  <c r="CE230" i="16" s="1"/>
  <c r="AX234" i="16"/>
  <c r="CE234" i="16" s="1"/>
  <c r="BN236" i="16"/>
  <c r="CF236" i="16" s="1"/>
  <c r="CD242" i="16"/>
  <c r="CG242" i="16" s="1"/>
  <c r="CD246" i="16"/>
  <c r="CG246" i="16" s="1"/>
  <c r="CD250" i="16"/>
  <c r="CG250" i="16" s="1"/>
  <c r="BN256" i="16"/>
  <c r="CF256" i="16" s="1"/>
  <c r="BN264" i="16"/>
  <c r="CF264" i="16" s="1"/>
  <c r="CD270" i="16"/>
  <c r="CG270" i="16" s="1"/>
  <c r="BN276" i="16"/>
  <c r="CF276" i="16" s="1"/>
  <c r="BN284" i="16"/>
  <c r="CF284" i="16" s="1"/>
  <c r="BN292" i="16"/>
  <c r="CF292" i="16" s="1"/>
  <c r="BN300" i="16"/>
  <c r="CF300" i="16" s="1"/>
  <c r="BN308" i="16"/>
  <c r="CF308" i="16" s="1"/>
  <c r="CD312" i="16"/>
  <c r="CG312" i="16" s="1"/>
  <c r="CD334" i="16"/>
  <c r="CG334" i="16" s="1"/>
  <c r="BN340" i="16"/>
  <c r="CF340" i="16" s="1"/>
  <c r="BN348" i="16"/>
  <c r="CF348" i="16" s="1"/>
  <c r="BN356" i="16"/>
  <c r="CF356" i="16" s="1"/>
  <c r="BN722" i="16"/>
  <c r="CF722" i="16" s="1"/>
  <c r="AX19" i="16"/>
  <c r="CE19" i="16" s="1"/>
  <c r="BN21" i="16"/>
  <c r="CF21" i="16" s="1"/>
  <c r="CD27" i="16"/>
  <c r="CG27" i="16" s="1"/>
  <c r="AX846" i="16"/>
  <c r="CE846" i="16" s="1"/>
  <c r="AX852" i="16"/>
  <c r="CE852" i="16" s="1"/>
  <c r="AX862" i="16"/>
  <c r="CE862" i="16" s="1"/>
  <c r="AX1040" i="16"/>
  <c r="CE1040" i="16" s="1"/>
  <c r="AX1064" i="16"/>
  <c r="CE1064" i="16" s="1"/>
  <c r="AX1074" i="16"/>
  <c r="CE1074" i="16" s="1"/>
  <c r="AX1088" i="16"/>
  <c r="CE1088" i="16" s="1"/>
  <c r="AX836" i="16"/>
  <c r="CE836" i="16" s="1"/>
  <c r="AX1082" i="16"/>
  <c r="CE1082" i="16" s="1"/>
  <c r="AX1100" i="16"/>
  <c r="CE1100" i="16" s="1"/>
  <c r="AX1120" i="16"/>
  <c r="CE1120" i="16" s="1"/>
  <c r="AX839" i="16"/>
  <c r="CE839" i="16" s="1"/>
  <c r="AX847" i="16"/>
  <c r="CE847" i="16" s="1"/>
  <c r="AX855" i="16"/>
  <c r="CE855" i="16" s="1"/>
  <c r="AX863" i="16"/>
  <c r="CE863" i="16" s="1"/>
  <c r="AX871" i="16"/>
  <c r="CE871" i="16" s="1"/>
  <c r="AX879" i="16"/>
  <c r="CE879" i="16" s="1"/>
  <c r="AX883" i="16"/>
  <c r="CE883" i="16" s="1"/>
  <c r="AX891" i="16"/>
  <c r="CE891" i="16" s="1"/>
  <c r="AX899" i="16"/>
  <c r="CE899" i="16" s="1"/>
  <c r="AX929" i="16"/>
  <c r="CE929" i="16" s="1"/>
  <c r="AX947" i="16"/>
  <c r="CE947" i="16" s="1"/>
  <c r="AX953" i="16"/>
  <c r="CE953" i="16" s="1"/>
  <c r="AX991" i="16"/>
  <c r="CE991" i="16" s="1"/>
  <c r="AX999" i="16"/>
  <c r="CE999" i="16" s="1"/>
  <c r="AX1043" i="16"/>
  <c r="CE1043" i="16" s="1"/>
  <c r="AX1049" i="16"/>
  <c r="CE1049" i="16" s="1"/>
  <c r="AX1053" i="16"/>
  <c r="CE1053" i="16" s="1"/>
  <c r="AX1057" i="16"/>
  <c r="CE1057" i="16" s="1"/>
  <c r="AX1105" i="16"/>
  <c r="CE1105" i="16" s="1"/>
  <c r="AX1121" i="16"/>
  <c r="CE1121" i="16" s="1"/>
  <c r="AX854" i="16"/>
  <c r="CE854" i="16" s="1"/>
  <c r="AX870" i="16"/>
  <c r="CE870" i="16" s="1"/>
  <c r="AX876" i="16"/>
  <c r="CE876" i="16" s="1"/>
  <c r="AX884" i="16"/>
  <c r="CE884" i="16" s="1"/>
  <c r="AX888" i="16"/>
  <c r="CE888" i="16" s="1"/>
  <c r="AX894" i="16"/>
  <c r="CE894" i="16" s="1"/>
  <c r="AX904" i="16"/>
  <c r="CE904" i="16" s="1"/>
  <c r="AX912" i="16"/>
  <c r="CE912" i="16" s="1"/>
  <c r="AX920" i="16"/>
  <c r="CE920" i="16" s="1"/>
  <c r="AX930" i="16"/>
  <c r="CE930" i="16" s="1"/>
  <c r="AX946" i="16"/>
  <c r="CE946" i="16" s="1"/>
  <c r="AX954" i="16"/>
  <c r="CE954" i="16" s="1"/>
  <c r="AX964" i="16"/>
  <c r="CE964" i="16" s="1"/>
  <c r="AX972" i="16"/>
  <c r="CE972" i="16" s="1"/>
  <c r="AX980" i="16"/>
  <c r="CE980" i="16" s="1"/>
  <c r="AX988" i="16"/>
  <c r="CE988" i="16" s="1"/>
  <c r="AX996" i="16"/>
  <c r="CE996" i="16" s="1"/>
  <c r="AX1004" i="16"/>
  <c r="CE1004" i="16" s="1"/>
  <c r="AX1012" i="16"/>
  <c r="CE1012" i="16" s="1"/>
  <c r="AX1020" i="16"/>
  <c r="CE1020" i="16" s="1"/>
  <c r="AX1028" i="16"/>
  <c r="CE1028" i="16" s="1"/>
  <c r="AX1036" i="16"/>
  <c r="CE1036" i="16" s="1"/>
  <c r="AX1048" i="16"/>
  <c r="CE1048" i="16" s="1"/>
  <c r="AX1056" i="16"/>
  <c r="CE1056" i="16" s="1"/>
  <c r="AX1072" i="16"/>
  <c r="CE1072" i="16" s="1"/>
  <c r="AX1084" i="16"/>
  <c r="CE1084" i="16" s="1"/>
  <c r="AX1062" i="16"/>
  <c r="CE1062" i="16" s="1"/>
  <c r="AX937" i="16"/>
  <c r="CE937" i="16" s="1"/>
  <c r="AX840" i="16"/>
  <c r="CE840" i="16" s="1"/>
  <c r="AX848" i="16"/>
  <c r="CE848" i="16" s="1"/>
  <c r="AX898" i="16"/>
  <c r="CE898" i="16" s="1"/>
  <c r="AX1106" i="16"/>
  <c r="CE1106" i="16" s="1"/>
  <c r="AX1080" i="16"/>
  <c r="CE1080" i="16" s="1"/>
  <c r="AX1098" i="16"/>
  <c r="CE1098" i="16" s="1"/>
  <c r="AX1122" i="16"/>
  <c r="CE1122" i="16" s="1"/>
  <c r="AX841" i="16"/>
  <c r="CE841" i="16" s="1"/>
  <c r="AX849" i="16"/>
  <c r="CE849" i="16" s="1"/>
  <c r="AX857" i="16"/>
  <c r="CE857" i="16" s="1"/>
  <c r="AX865" i="16"/>
  <c r="CE865" i="16" s="1"/>
  <c r="AX873" i="16"/>
  <c r="CE873" i="16" s="1"/>
  <c r="AX887" i="16"/>
  <c r="CE887" i="16" s="1"/>
  <c r="AX893" i="16"/>
  <c r="CE893" i="16" s="1"/>
  <c r="AX901" i="16"/>
  <c r="CE901" i="16" s="1"/>
  <c r="AX905" i="16"/>
  <c r="CE905" i="16" s="1"/>
  <c r="AX909" i="16"/>
  <c r="CE909" i="16" s="1"/>
  <c r="AX913" i="16"/>
  <c r="CE913" i="16" s="1"/>
  <c r="AX917" i="16"/>
  <c r="CE917" i="16" s="1"/>
  <c r="AX921" i="16"/>
  <c r="CE921" i="16" s="1"/>
  <c r="AX931" i="16"/>
  <c r="CE931" i="16" s="1"/>
  <c r="AX939" i="16"/>
  <c r="CE939" i="16" s="1"/>
  <c r="AX945" i="16"/>
  <c r="CE945" i="16" s="1"/>
  <c r="AX959" i="16"/>
  <c r="CE959" i="16" s="1"/>
  <c r="AX963" i="16"/>
  <c r="CE963" i="16" s="1"/>
  <c r="AX967" i="16"/>
  <c r="CE967" i="16" s="1"/>
  <c r="AX971" i="16"/>
  <c r="CE971" i="16" s="1"/>
  <c r="AX975" i="16"/>
  <c r="CE975" i="16" s="1"/>
  <c r="AX979" i="16"/>
  <c r="CE979" i="16" s="1"/>
  <c r="AX983" i="16"/>
  <c r="CE983" i="16" s="1"/>
  <c r="AX989" i="16"/>
  <c r="CE989" i="16" s="1"/>
  <c r="AX997" i="16"/>
  <c r="CE997" i="16" s="1"/>
  <c r="AX1003" i="16"/>
  <c r="CE1003" i="16" s="1"/>
  <c r="AX1007" i="16"/>
  <c r="CE1007" i="16" s="1"/>
  <c r="AX1011" i="16"/>
  <c r="CE1011" i="16" s="1"/>
  <c r="AX1015" i="16"/>
  <c r="CE1015" i="16" s="1"/>
  <c r="AX1019" i="16"/>
  <c r="CE1019" i="16" s="1"/>
  <c r="AX1023" i="16"/>
  <c r="CE1023" i="16" s="1"/>
  <c r="AX1027" i="16"/>
  <c r="CE1027" i="16" s="1"/>
  <c r="AX1031" i="16"/>
  <c r="CE1031" i="16" s="1"/>
  <c r="AX1035" i="16"/>
  <c r="CE1035" i="16" s="1"/>
  <c r="AX1041" i="16"/>
  <c r="CE1041" i="16" s="1"/>
  <c r="AX1061" i="16"/>
  <c r="CE1061" i="16" s="1"/>
  <c r="AX1065" i="16"/>
  <c r="CE1065" i="16" s="1"/>
  <c r="AX1069" i="16"/>
  <c r="CE1069" i="16" s="1"/>
  <c r="AX1073" i="16"/>
  <c r="CE1073" i="16" s="1"/>
  <c r="AX1077" i="16"/>
  <c r="CE1077" i="16" s="1"/>
  <c r="AX1081" i="16"/>
  <c r="CE1081" i="16" s="1"/>
  <c r="AX1085" i="16"/>
  <c r="CE1085" i="16" s="1"/>
  <c r="AX1089" i="16"/>
  <c r="CE1089" i="16" s="1"/>
  <c r="AX1093" i="16"/>
  <c r="CE1093" i="16" s="1"/>
  <c r="AX1097" i="16"/>
  <c r="CE1097" i="16" s="1"/>
  <c r="AX1101" i="16"/>
  <c r="CE1101" i="16" s="1"/>
  <c r="AX1107" i="16"/>
  <c r="CE1107" i="16" s="1"/>
  <c r="AX1111" i="16"/>
  <c r="CE1111" i="16" s="1"/>
  <c r="AX1115" i="16"/>
  <c r="CE1115" i="16" s="1"/>
  <c r="AX1123" i="16"/>
  <c r="CE1123" i="16" s="1"/>
  <c r="AX864" i="16"/>
  <c r="CE864" i="16" s="1"/>
  <c r="AX878" i="16"/>
  <c r="CE878" i="16" s="1"/>
  <c r="AX892" i="16"/>
  <c r="CE892" i="16" s="1"/>
  <c r="AX900" i="16"/>
  <c r="CE900" i="16" s="1"/>
  <c r="AX910" i="16"/>
  <c r="CE910" i="16" s="1"/>
  <c r="AX918" i="16"/>
  <c r="CE918" i="16" s="1"/>
  <c r="AX924" i="16"/>
  <c r="CE924" i="16" s="1"/>
  <c r="AX934" i="16"/>
  <c r="CE934" i="16" s="1"/>
  <c r="AX938" i="16"/>
  <c r="CE938" i="16" s="1"/>
  <c r="AX942" i="16"/>
  <c r="CE942" i="16" s="1"/>
  <c r="AX952" i="16"/>
  <c r="CE952" i="16" s="1"/>
  <c r="AX958" i="16"/>
  <c r="CE958" i="16" s="1"/>
  <c r="AX966" i="16"/>
  <c r="CE966" i="16" s="1"/>
  <c r="AX974" i="16"/>
  <c r="CE974" i="16" s="1"/>
  <c r="AX982" i="16"/>
  <c r="CE982" i="16" s="1"/>
  <c r="AX990" i="16"/>
  <c r="CE990" i="16" s="1"/>
  <c r="AX998" i="16"/>
  <c r="CE998" i="16" s="1"/>
  <c r="AX1006" i="16"/>
  <c r="CE1006" i="16" s="1"/>
  <c r="AX1014" i="16"/>
  <c r="CE1014" i="16" s="1"/>
  <c r="AX1022" i="16"/>
  <c r="CE1022" i="16" s="1"/>
  <c r="AX1030" i="16"/>
  <c r="CE1030" i="16" s="1"/>
  <c r="AX1038" i="16"/>
  <c r="CE1038" i="16" s="1"/>
  <c r="AX1050" i="16"/>
  <c r="CE1050" i="16" s="1"/>
  <c r="AX1102" i="16"/>
  <c r="CE1102" i="16" s="1"/>
  <c r="AX1060" i="16"/>
  <c r="CE1060" i="16" s="1"/>
  <c r="AX1104" i="16"/>
  <c r="CE1104" i="16" s="1"/>
  <c r="AX925" i="16"/>
  <c r="CE925" i="16" s="1"/>
  <c r="AX957" i="16"/>
  <c r="CE957" i="16" s="1"/>
  <c r="T31" i="16"/>
  <c r="T39" i="16"/>
  <c r="T55" i="16"/>
  <c r="T71" i="16"/>
  <c r="T87" i="16"/>
  <c r="T107" i="16"/>
  <c r="T115" i="16"/>
  <c r="T125" i="16"/>
  <c r="T139" i="16"/>
  <c r="T155" i="16"/>
  <c r="T171" i="16"/>
  <c r="T223" i="16"/>
  <c r="T227" i="16"/>
  <c r="T417" i="16"/>
  <c r="T421" i="16"/>
  <c r="T425" i="16"/>
  <c r="T429" i="16"/>
  <c r="T433" i="16"/>
  <c r="T437" i="16"/>
  <c r="T441" i="16"/>
  <c r="T445" i="16"/>
  <c r="T449" i="16"/>
  <c r="T453" i="16"/>
  <c r="T457" i="16"/>
  <c r="T461" i="16"/>
  <c r="T465" i="16"/>
  <c r="T469" i="16"/>
  <c r="T473" i="16"/>
  <c r="T34" i="16"/>
  <c r="T42" i="16"/>
  <c r="T96" i="16"/>
  <c r="T104" i="16"/>
  <c r="T112" i="16"/>
  <c r="T120" i="16"/>
  <c r="T128" i="16"/>
  <c r="T136" i="16"/>
  <c r="T144" i="16"/>
  <c r="T152" i="16"/>
  <c r="T160" i="16"/>
  <c r="T168" i="16"/>
  <c r="T176" i="16"/>
  <c r="T224" i="16"/>
  <c r="T228" i="16"/>
  <c r="T232" i="16"/>
  <c r="T236" i="16"/>
  <c r="T240" i="16"/>
  <c r="T244" i="16"/>
  <c r="T248" i="16"/>
  <c r="T252" i="16"/>
  <c r="T256" i="16"/>
  <c r="T260" i="16"/>
  <c r="T264" i="16"/>
  <c r="T268" i="16"/>
  <c r="T272" i="16"/>
  <c r="T276" i="16"/>
  <c r="T280" i="16"/>
  <c r="T284" i="16"/>
  <c r="T35" i="16"/>
  <c r="T41" i="16"/>
  <c r="T49" i="16"/>
  <c r="T53" i="16"/>
  <c r="T59" i="16"/>
  <c r="T65" i="16"/>
  <c r="T69" i="16"/>
  <c r="T75" i="16"/>
  <c r="T81" i="16"/>
  <c r="T85" i="16"/>
  <c r="T91" i="16"/>
  <c r="T95" i="16"/>
  <c r="T101" i="16"/>
  <c r="T105" i="16"/>
  <c r="T113" i="16"/>
  <c r="T119" i="16"/>
  <c r="T127" i="16"/>
  <c r="T133" i="16"/>
  <c r="T137" i="16"/>
  <c r="T143" i="16"/>
  <c r="T149" i="16"/>
  <c r="T153" i="16"/>
  <c r="T159" i="16"/>
  <c r="T165" i="16"/>
  <c r="T169" i="16"/>
  <c r="T175" i="16"/>
  <c r="T181" i="16"/>
  <c r="T185" i="16"/>
  <c r="T189" i="16"/>
  <c r="T193" i="16"/>
  <c r="T197" i="16"/>
  <c r="T201" i="16"/>
  <c r="T205" i="16"/>
  <c r="T209" i="16"/>
  <c r="T213" i="16"/>
  <c r="T217" i="16"/>
  <c r="T221" i="16"/>
  <c r="T233" i="16"/>
  <c r="T237" i="16"/>
  <c r="T241" i="16"/>
  <c r="T245" i="16"/>
  <c r="T249" i="16"/>
  <c r="T253" i="16"/>
  <c r="T257" i="16"/>
  <c r="T261" i="16"/>
  <c r="T265" i="16"/>
  <c r="T269" i="16"/>
  <c r="T273" i="16"/>
  <c r="BJ1126" i="16"/>
  <c r="BJ1127" i="16" s="1"/>
  <c r="BN835" i="16"/>
  <c r="BZ1126" i="16"/>
  <c r="BZ1127" i="16" s="1"/>
  <c r="CD835" i="16"/>
  <c r="P1126" i="16"/>
  <c r="P1127" i="16" s="1"/>
  <c r="T835" i="16"/>
  <c r="T1126" i="16" s="1"/>
  <c r="BY834" i="16"/>
  <c r="BY1127" i="16" s="1"/>
  <c r="CD12" i="16"/>
  <c r="BN12" i="16"/>
  <c r="BI834" i="16"/>
  <c r="BI1127" i="16" s="1"/>
  <c r="AS834" i="16"/>
  <c r="AX12" i="16"/>
  <c r="T12" i="16"/>
  <c r="O834" i="16"/>
  <c r="O1127" i="16" s="1"/>
  <c r="AS1126" i="16"/>
  <c r="AX835" i="16"/>
  <c r="T277" i="16"/>
  <c r="T281" i="16"/>
  <c r="T285" i="16"/>
  <c r="T289" i="16"/>
  <c r="T293" i="16"/>
  <c r="T297" i="16"/>
  <c r="T301" i="16"/>
  <c r="T305" i="16"/>
  <c r="T309" i="16"/>
  <c r="T313" i="16"/>
  <c r="T317" i="16"/>
  <c r="T321" i="16"/>
  <c r="T325" i="16"/>
  <c r="T329" i="16"/>
  <c r="T333" i="16"/>
  <c r="T337" i="16"/>
  <c r="T341" i="16"/>
  <c r="T345" i="16"/>
  <c r="T349" i="16"/>
  <c r="T353" i="16"/>
  <c r="T357" i="16"/>
  <c r="T361" i="16"/>
  <c r="T365" i="16"/>
  <c r="T369" i="16"/>
  <c r="T373" i="16"/>
  <c r="T377" i="16"/>
  <c r="T381" i="16"/>
  <c r="T385" i="16"/>
  <c r="T389" i="16"/>
  <c r="T393" i="16"/>
  <c r="T397" i="16"/>
  <c r="T401" i="16"/>
  <c r="T405" i="16"/>
  <c r="T409" i="16"/>
  <c r="T413" i="16"/>
  <c r="T477" i="16"/>
  <c r="T481" i="16"/>
  <c r="T485" i="16"/>
  <c r="T489" i="16"/>
  <c r="T493" i="16"/>
  <c r="T497" i="16"/>
  <c r="T501" i="16"/>
  <c r="T505" i="16"/>
  <c r="T509" i="16"/>
  <c r="T513" i="16"/>
  <c r="T517" i="16"/>
  <c r="T521" i="16"/>
  <c r="T525" i="16"/>
  <c r="T529" i="16"/>
  <c r="T533" i="16"/>
  <c r="T537" i="16"/>
  <c r="T541" i="16"/>
  <c r="T545" i="16"/>
  <c r="T549" i="16"/>
  <c r="T553" i="16"/>
  <c r="T557" i="16"/>
  <c r="T561" i="16"/>
  <c r="T565" i="16"/>
  <c r="T569" i="16"/>
  <c r="T573" i="16"/>
  <c r="T577" i="16"/>
  <c r="T581" i="16"/>
  <c r="T585" i="16"/>
  <c r="T589" i="16"/>
  <c r="T593" i="16"/>
  <c r="T597" i="16"/>
  <c r="T601" i="16"/>
  <c r="T605" i="16"/>
  <c r="T609" i="16"/>
  <c r="T613" i="16"/>
  <c r="T617" i="16"/>
  <c r="T621" i="16"/>
  <c r="T625" i="16"/>
  <c r="T629" i="16"/>
  <c r="T633" i="16"/>
  <c r="T637" i="16"/>
  <c r="T641" i="16"/>
  <c r="T645" i="16"/>
  <c r="T649" i="16"/>
  <c r="T653" i="16"/>
  <c r="T657" i="16"/>
  <c r="T661" i="16"/>
  <c r="T665" i="16"/>
  <c r="T669" i="16"/>
  <c r="T673" i="16"/>
  <c r="T677" i="16"/>
  <c r="T681" i="16"/>
  <c r="T685" i="16"/>
  <c r="T689" i="16"/>
  <c r="T693" i="16"/>
  <c r="T697" i="16"/>
  <c r="T701" i="16"/>
  <c r="T705" i="16"/>
  <c r="T709" i="16"/>
  <c r="T713" i="16"/>
  <c r="T717" i="16"/>
  <c r="T721" i="16"/>
  <c r="T725" i="16"/>
  <c r="T729" i="16"/>
  <c r="T733" i="16"/>
  <c r="T737" i="16"/>
  <c r="T741" i="16"/>
  <c r="T745" i="16"/>
  <c r="T749" i="16"/>
  <c r="T753" i="16"/>
  <c r="T757" i="16"/>
  <c r="T761" i="16"/>
  <c r="T765" i="16"/>
  <c r="T769" i="16"/>
  <c r="T773" i="16"/>
  <c r="T777" i="16"/>
  <c r="T781" i="16"/>
  <c r="T785" i="16"/>
  <c r="T789" i="16"/>
  <c r="T14" i="16"/>
  <c r="T22" i="16"/>
  <c r="T30" i="16"/>
  <c r="T50" i="16"/>
  <c r="T58" i="16"/>
  <c r="T66" i="16"/>
  <c r="T74" i="16"/>
  <c r="T82" i="16"/>
  <c r="T90" i="16"/>
  <c r="T288" i="16"/>
  <c r="T292" i="16"/>
  <c r="T296" i="16"/>
  <c r="T300" i="16"/>
  <c r="T304" i="16"/>
  <c r="T308" i="16"/>
  <c r="T312" i="16"/>
  <c r="T316" i="16"/>
  <c r="T320" i="16"/>
  <c r="T324" i="16"/>
  <c r="T328" i="16"/>
  <c r="T332" i="16"/>
  <c r="T336" i="16"/>
  <c r="T340" i="16"/>
  <c r="T344" i="16"/>
  <c r="T348" i="16"/>
  <c r="T352" i="16"/>
  <c r="T356" i="16"/>
  <c r="T360" i="16"/>
  <c r="T364" i="16"/>
  <c r="T368" i="16"/>
  <c r="T372" i="16"/>
  <c r="T376" i="16"/>
  <c r="T380" i="16"/>
  <c r="T384" i="16"/>
  <c r="T388" i="16"/>
  <c r="T392" i="16"/>
  <c r="T396" i="16"/>
  <c r="T400" i="16"/>
  <c r="T404" i="16"/>
  <c r="T408" i="16"/>
  <c r="T412" i="16"/>
  <c r="T416" i="16"/>
  <c r="T420" i="16"/>
  <c r="T424" i="16"/>
  <c r="T428" i="16"/>
  <c r="T432" i="16"/>
  <c r="T436" i="16"/>
  <c r="T440" i="16"/>
  <c r="T444" i="16"/>
  <c r="T448" i="16"/>
  <c r="T452" i="16"/>
  <c r="T456" i="16"/>
  <c r="T460" i="16"/>
  <c r="T464" i="16"/>
  <c r="T468" i="16"/>
  <c r="T472" i="16"/>
  <c r="T476" i="16"/>
  <c r="T506" i="16"/>
  <c r="T510" i="16"/>
  <c r="T514" i="16"/>
  <c r="T518" i="16"/>
  <c r="T522" i="16"/>
  <c r="T526" i="16"/>
  <c r="T530" i="16"/>
  <c r="T534" i="16"/>
  <c r="T538" i="16"/>
  <c r="T542" i="16"/>
  <c r="T546" i="16"/>
  <c r="T550" i="16"/>
  <c r="T554" i="16"/>
  <c r="T558" i="16"/>
  <c r="T562" i="16"/>
  <c r="T566" i="16"/>
  <c r="T570" i="16"/>
  <c r="T574" i="16"/>
  <c r="T578" i="16"/>
  <c r="T582" i="16"/>
  <c r="T586" i="16"/>
  <c r="T590" i="16"/>
  <c r="T594" i="16"/>
  <c r="T598" i="16"/>
  <c r="T602" i="16"/>
  <c r="T606" i="16"/>
  <c r="T610" i="16"/>
  <c r="T614" i="16"/>
  <c r="T618" i="16"/>
  <c r="T622" i="16"/>
  <c r="T626" i="16"/>
  <c r="T630" i="16"/>
  <c r="T634" i="16"/>
  <c r="T638" i="16"/>
  <c r="T642" i="16"/>
  <c r="T646" i="16"/>
  <c r="T650" i="16"/>
  <c r="T654" i="16"/>
  <c r="T658" i="16"/>
  <c r="T662" i="16"/>
  <c r="T666" i="16"/>
  <c r="T670" i="16"/>
  <c r="T674" i="16"/>
  <c r="T678" i="16"/>
  <c r="T682" i="16"/>
  <c r="T686" i="16"/>
  <c r="T690" i="16"/>
  <c r="T694" i="16"/>
  <c r="T698" i="16"/>
  <c r="T702" i="16"/>
  <c r="T706" i="16"/>
  <c r="T710" i="16"/>
  <c r="T714" i="16"/>
  <c r="T718" i="16"/>
  <c r="T722" i="16"/>
  <c r="T726" i="16"/>
  <c r="T730" i="16"/>
  <c r="T734" i="16"/>
  <c r="T738" i="16"/>
  <c r="T742" i="16"/>
  <c r="T746" i="16"/>
  <c r="T750" i="16"/>
  <c r="T754" i="16"/>
  <c r="T758" i="16"/>
  <c r="T762" i="16"/>
  <c r="T766" i="16"/>
  <c r="T770" i="16"/>
  <c r="T774" i="16"/>
  <c r="T778" i="16"/>
  <c r="T782" i="16"/>
  <c r="T786" i="16"/>
  <c r="T790" i="16"/>
  <c r="T794" i="16"/>
  <c r="T798" i="16"/>
  <c r="T802" i="16"/>
  <c r="T806" i="16"/>
  <c r="T810" i="16"/>
  <c r="T814" i="16"/>
  <c r="T818" i="16"/>
  <c r="T822" i="16"/>
  <c r="T826" i="16"/>
  <c r="T830" i="16"/>
  <c r="T13" i="16"/>
  <c r="T21" i="16"/>
  <c r="T27" i="16"/>
  <c r="T791" i="16"/>
  <c r="T795" i="16"/>
  <c r="T799" i="16"/>
  <c r="T803" i="16"/>
  <c r="T807" i="16"/>
  <c r="T811" i="16"/>
  <c r="T815" i="16"/>
  <c r="T819" i="16"/>
  <c r="T823" i="16"/>
  <c r="T827" i="16"/>
  <c r="T831" i="16"/>
  <c r="T20" i="16"/>
  <c r="T28" i="16"/>
  <c r="T38" i="16"/>
  <c r="T46" i="16"/>
  <c r="T56" i="16"/>
  <c r="T64" i="16"/>
  <c r="T72" i="16"/>
  <c r="T80" i="16"/>
  <c r="T88" i="16"/>
  <c r="T98" i="16"/>
  <c r="T106" i="16"/>
  <c r="T114" i="16"/>
  <c r="T122" i="16"/>
  <c r="T130" i="16"/>
  <c r="T138" i="16"/>
  <c r="T146" i="16"/>
  <c r="T154" i="16"/>
  <c r="T162" i="16"/>
  <c r="T170" i="16"/>
  <c r="T178" i="16"/>
  <c r="T184" i="16"/>
  <c r="T188" i="16"/>
  <c r="T192" i="16"/>
  <c r="T196" i="16"/>
  <c r="T200" i="16"/>
  <c r="T204" i="16"/>
  <c r="T208" i="16"/>
  <c r="T212" i="16"/>
  <c r="T216" i="16"/>
  <c r="T220" i="16"/>
  <c r="T478" i="16"/>
  <c r="T482" i="16"/>
  <c r="T486" i="16"/>
  <c r="T490" i="16"/>
  <c r="T494" i="16"/>
  <c r="T498" i="16"/>
  <c r="T502" i="16"/>
  <c r="T17" i="16"/>
  <c r="BN45" i="16"/>
  <c r="CF45" i="16" s="1"/>
  <c r="CD45" i="16"/>
  <c r="CG45" i="16" s="1"/>
  <c r="BN364" i="16"/>
  <c r="CF364" i="16" s="1"/>
  <c r="BN372" i="16"/>
  <c r="CF372" i="16" s="1"/>
  <c r="AX374" i="16"/>
  <c r="CE374" i="16" s="1"/>
  <c r="BN380" i="16"/>
  <c r="CF380" i="16" s="1"/>
  <c r="BN388" i="16"/>
  <c r="CF388" i="16" s="1"/>
  <c r="BN396" i="16"/>
  <c r="CF396" i="16" s="1"/>
  <c r="BN404" i="16"/>
  <c r="CF404" i="16" s="1"/>
  <c r="BN412" i="16"/>
  <c r="CF412" i="16" s="1"/>
  <c r="BN420" i="16"/>
  <c r="CF420" i="16" s="1"/>
  <c r="BN428" i="16"/>
  <c r="CF428" i="16" s="1"/>
  <c r="BN436" i="16"/>
  <c r="CF436" i="16" s="1"/>
  <c r="AX446" i="16"/>
  <c r="CE446" i="16" s="1"/>
  <c r="CD448" i="16"/>
  <c r="CG448" i="16" s="1"/>
  <c r="CD450" i="16"/>
  <c r="CG450" i="16" s="1"/>
  <c r="CD454" i="16"/>
  <c r="CG454" i="16" s="1"/>
  <c r="AX458" i="16"/>
  <c r="CE458" i="16" s="1"/>
  <c r="AX462" i="16"/>
  <c r="CE462" i="16" s="1"/>
  <c r="BN510" i="16"/>
  <c r="CF510" i="16" s="1"/>
  <c r="BN518" i="16"/>
  <c r="CF518" i="16" s="1"/>
  <c r="BN526" i="16"/>
  <c r="CF526" i="16" s="1"/>
  <c r="BN534" i="16"/>
  <c r="CF534" i="16" s="1"/>
  <c r="AX540" i="16"/>
  <c r="CE540" i="16" s="1"/>
  <c r="BN542" i="16"/>
  <c r="CF542" i="16" s="1"/>
  <c r="AX616" i="16"/>
  <c r="CE616" i="16" s="1"/>
  <c r="AX620" i="16"/>
  <c r="CE620" i="16" s="1"/>
  <c r="AX624" i="16"/>
  <c r="CE624" i="16" s="1"/>
  <c r="AX628" i="16"/>
  <c r="CE628" i="16" s="1"/>
  <c r="AX632" i="16"/>
  <c r="CE632" i="16" s="1"/>
  <c r="AX636" i="16"/>
  <c r="CE636" i="16" s="1"/>
  <c r="AX640" i="16"/>
  <c r="CE640" i="16" s="1"/>
  <c r="AX644" i="16"/>
  <c r="CE644" i="16" s="1"/>
  <c r="AX648" i="16"/>
  <c r="CE648" i="16" s="1"/>
  <c r="AX652" i="16"/>
  <c r="CE652" i="16" s="1"/>
  <c r="AX656" i="16"/>
  <c r="CE656" i="16" s="1"/>
  <c r="BN700" i="16"/>
  <c r="CF700" i="16" s="1"/>
  <c r="BN704" i="16"/>
  <c r="CF704" i="16" s="1"/>
  <c r="BN708" i="16"/>
  <c r="CF708" i="16" s="1"/>
  <c r="BN712" i="16"/>
  <c r="CF712" i="16" s="1"/>
  <c r="BN716" i="16"/>
  <c r="CF716" i="16" s="1"/>
  <c r="BN720" i="16"/>
  <c r="CF720" i="16" s="1"/>
  <c r="BN724" i="16"/>
  <c r="CF724" i="16" s="1"/>
  <c r="CD19" i="16"/>
  <c r="CG19" i="16" s="1"/>
  <c r="AX27" i="16"/>
  <c r="CE27" i="16" s="1"/>
  <c r="AX842" i="16"/>
  <c r="CE842" i="16" s="1"/>
  <c r="AX850" i="16"/>
  <c r="CE850" i="16" s="1"/>
  <c r="AX856" i="16"/>
  <c r="CE856" i="16" s="1"/>
  <c r="AX866" i="16"/>
  <c r="CE866" i="16" s="1"/>
  <c r="AX1044" i="16"/>
  <c r="CE1044" i="16" s="1"/>
  <c r="AX1070" i="16"/>
  <c r="CE1070" i="16" s="1"/>
  <c r="AX1078" i="16"/>
  <c r="CE1078" i="16" s="1"/>
  <c r="AX1092" i="16"/>
  <c r="CE1092" i="16" s="1"/>
  <c r="AX1066" i="16"/>
  <c r="CE1066" i="16" s="1"/>
  <c r="AX1094" i="16"/>
  <c r="CE1094" i="16" s="1"/>
  <c r="AX1108" i="16"/>
  <c r="CE1108" i="16" s="1"/>
  <c r="AX1124" i="16"/>
  <c r="CE1124" i="16" s="1"/>
  <c r="AX843" i="16"/>
  <c r="CE843" i="16" s="1"/>
  <c r="AX851" i="16"/>
  <c r="CE851" i="16" s="1"/>
  <c r="AX859" i="16"/>
  <c r="CE859" i="16" s="1"/>
  <c r="AX867" i="16"/>
  <c r="CE867" i="16" s="1"/>
  <c r="AX875" i="16"/>
  <c r="CE875" i="16" s="1"/>
  <c r="AX881" i="16"/>
  <c r="CE881" i="16" s="1"/>
  <c r="AX885" i="16"/>
  <c r="CE885" i="16" s="1"/>
  <c r="AX895" i="16"/>
  <c r="CE895" i="16" s="1"/>
  <c r="AX927" i="16"/>
  <c r="CE927" i="16" s="1"/>
  <c r="AX935" i="16"/>
  <c r="CE935" i="16" s="1"/>
  <c r="AX951" i="16"/>
  <c r="CE951" i="16" s="1"/>
  <c r="AX955" i="16"/>
  <c r="CE955" i="16" s="1"/>
  <c r="AX995" i="16"/>
  <c r="CE995" i="16" s="1"/>
  <c r="AX1039" i="16"/>
  <c r="CE1039" i="16" s="1"/>
  <c r="AX1047" i="16"/>
  <c r="CE1047" i="16" s="1"/>
  <c r="AX1051" i="16"/>
  <c r="CE1051" i="16" s="1"/>
  <c r="AX1055" i="16"/>
  <c r="CE1055" i="16" s="1"/>
  <c r="AX1059" i="16"/>
  <c r="CE1059" i="16" s="1"/>
  <c r="AX1117" i="16"/>
  <c r="CE1117" i="16" s="1"/>
  <c r="AX1125" i="16"/>
  <c r="CE1125" i="16" s="1"/>
  <c r="AX868" i="16"/>
  <c r="CE868" i="16" s="1"/>
  <c r="AX872" i="16"/>
  <c r="CE872" i="16" s="1"/>
  <c r="AX880" i="16"/>
  <c r="CE880" i="16" s="1"/>
  <c r="AX886" i="16"/>
  <c r="CE886" i="16" s="1"/>
  <c r="AX890" i="16"/>
  <c r="CE890" i="16" s="1"/>
  <c r="AX902" i="16"/>
  <c r="CE902" i="16" s="1"/>
  <c r="AX908" i="16"/>
  <c r="CE908" i="16" s="1"/>
  <c r="AX916" i="16"/>
  <c r="CE916" i="16" s="1"/>
  <c r="AX926" i="16"/>
  <c r="CE926" i="16" s="1"/>
  <c r="AX944" i="16"/>
  <c r="CE944" i="16" s="1"/>
  <c r="AX950" i="16"/>
  <c r="CE950" i="16" s="1"/>
  <c r="AX960" i="16"/>
  <c r="CE960" i="16" s="1"/>
  <c r="AX968" i="16"/>
  <c r="CE968" i="16" s="1"/>
  <c r="AX976" i="16"/>
  <c r="CE976" i="16" s="1"/>
  <c r="AX984" i="16"/>
  <c r="CE984" i="16" s="1"/>
  <c r="AX992" i="16"/>
  <c r="CE992" i="16" s="1"/>
  <c r="AX1000" i="16"/>
  <c r="CE1000" i="16" s="1"/>
  <c r="AX1008" i="16"/>
  <c r="CE1008" i="16" s="1"/>
  <c r="AX1016" i="16"/>
  <c r="CE1016" i="16" s="1"/>
  <c r="AX1024" i="16"/>
  <c r="CE1024" i="16" s="1"/>
  <c r="AX1032" i="16"/>
  <c r="CE1032" i="16" s="1"/>
  <c r="AX1046" i="16"/>
  <c r="CE1046" i="16" s="1"/>
  <c r="AX1052" i="16"/>
  <c r="CE1052" i="16" s="1"/>
  <c r="AX1068" i="16"/>
  <c r="CE1068" i="16" s="1"/>
  <c r="AX1076" i="16"/>
  <c r="CE1076" i="16" s="1"/>
  <c r="AX1090" i="16"/>
  <c r="CE1090" i="16" s="1"/>
  <c r="AX1114" i="16"/>
  <c r="CE1114" i="16" s="1"/>
  <c r="AX987" i="16"/>
  <c r="CE987" i="16" s="1"/>
  <c r="AX838" i="16"/>
  <c r="CE838" i="16" s="1"/>
  <c r="AX844" i="16"/>
  <c r="CE844" i="16" s="1"/>
  <c r="AX858" i="16"/>
  <c r="CE858" i="16" s="1"/>
  <c r="AX932" i="16"/>
  <c r="CE932" i="16" s="1"/>
  <c r="AX1116" i="16"/>
  <c r="CE1116" i="16" s="1"/>
  <c r="AX1096" i="16"/>
  <c r="CE1096" i="16" s="1"/>
  <c r="AX1118" i="16"/>
  <c r="CE1118" i="16" s="1"/>
  <c r="AX837" i="16"/>
  <c r="CE837" i="16" s="1"/>
  <c r="AX845" i="16"/>
  <c r="CE845" i="16" s="1"/>
  <c r="AX853" i="16"/>
  <c r="CE853" i="16" s="1"/>
  <c r="AX861" i="16"/>
  <c r="CE861" i="16" s="1"/>
  <c r="AX869" i="16"/>
  <c r="CE869" i="16" s="1"/>
  <c r="AX877" i="16"/>
  <c r="CE877" i="16" s="1"/>
  <c r="AX889" i="16"/>
  <c r="CE889" i="16" s="1"/>
  <c r="AX897" i="16"/>
  <c r="CE897" i="16" s="1"/>
  <c r="AX903" i="16"/>
  <c r="CE903" i="16" s="1"/>
  <c r="AX907" i="16"/>
  <c r="CE907" i="16" s="1"/>
  <c r="AX911" i="16"/>
  <c r="CE911" i="16" s="1"/>
  <c r="AX915" i="16"/>
  <c r="CE915" i="16" s="1"/>
  <c r="AX919" i="16"/>
  <c r="CE919" i="16" s="1"/>
  <c r="AX923" i="16"/>
  <c r="CE923" i="16" s="1"/>
  <c r="AX933" i="16"/>
  <c r="CE933" i="16" s="1"/>
  <c r="AX943" i="16"/>
  <c r="CE943" i="16" s="1"/>
  <c r="AX949" i="16"/>
  <c r="CE949" i="16" s="1"/>
  <c r="AX961" i="16"/>
  <c r="CE961" i="16" s="1"/>
  <c r="AX965" i="16"/>
  <c r="CE965" i="16" s="1"/>
  <c r="AX969" i="16"/>
  <c r="CE969" i="16" s="1"/>
  <c r="AX973" i="16"/>
  <c r="CE973" i="16" s="1"/>
  <c r="AX977" i="16"/>
  <c r="CE977" i="16" s="1"/>
  <c r="AX981" i="16"/>
  <c r="CE981" i="16" s="1"/>
  <c r="AX985" i="16"/>
  <c r="CE985" i="16" s="1"/>
  <c r="AX993" i="16"/>
  <c r="CE993" i="16" s="1"/>
  <c r="AX1001" i="16"/>
  <c r="CE1001" i="16" s="1"/>
  <c r="AX1005" i="16"/>
  <c r="CE1005" i="16" s="1"/>
  <c r="AX1009" i="16"/>
  <c r="CE1009" i="16" s="1"/>
  <c r="AX1013" i="16"/>
  <c r="CE1013" i="16" s="1"/>
  <c r="AX1017" i="16"/>
  <c r="CE1017" i="16" s="1"/>
  <c r="AX1021" i="16"/>
  <c r="CE1021" i="16" s="1"/>
  <c r="AX1025" i="16"/>
  <c r="CE1025" i="16" s="1"/>
  <c r="AX1029" i="16"/>
  <c r="CE1029" i="16" s="1"/>
  <c r="AX1033" i="16"/>
  <c r="CE1033" i="16" s="1"/>
  <c r="AX1037" i="16"/>
  <c r="CE1037" i="16" s="1"/>
  <c r="AX1045" i="16"/>
  <c r="CE1045" i="16" s="1"/>
  <c r="AX1063" i="16"/>
  <c r="CE1063" i="16" s="1"/>
  <c r="AX1067" i="16"/>
  <c r="CE1067" i="16" s="1"/>
  <c r="AX1071" i="16"/>
  <c r="CE1071" i="16" s="1"/>
  <c r="AX1075" i="16"/>
  <c r="CE1075" i="16" s="1"/>
  <c r="AX1079" i="16"/>
  <c r="CE1079" i="16" s="1"/>
  <c r="AX1083" i="16"/>
  <c r="CE1083" i="16" s="1"/>
  <c r="AX1087" i="16"/>
  <c r="CE1087" i="16" s="1"/>
  <c r="AX1091" i="16"/>
  <c r="CE1091" i="16" s="1"/>
  <c r="AX1095" i="16"/>
  <c r="CE1095" i="16" s="1"/>
  <c r="AX1099" i="16"/>
  <c r="CE1099" i="16" s="1"/>
  <c r="AX1103" i="16"/>
  <c r="CE1103" i="16" s="1"/>
  <c r="AX1109" i="16"/>
  <c r="CE1109" i="16" s="1"/>
  <c r="AX1113" i="16"/>
  <c r="CE1113" i="16" s="1"/>
  <c r="AX1119" i="16"/>
  <c r="CE1119" i="16" s="1"/>
  <c r="AX860" i="16"/>
  <c r="CE860" i="16" s="1"/>
  <c r="AX874" i="16"/>
  <c r="CE874" i="16" s="1"/>
  <c r="AX882" i="16"/>
  <c r="CE882" i="16" s="1"/>
  <c r="AX896" i="16"/>
  <c r="CE896" i="16" s="1"/>
  <c r="AX906" i="16"/>
  <c r="CE906" i="16" s="1"/>
  <c r="AX914" i="16"/>
  <c r="CE914" i="16" s="1"/>
  <c r="AX922" i="16"/>
  <c r="CE922" i="16" s="1"/>
  <c r="AX928" i="16"/>
  <c r="CE928" i="16" s="1"/>
  <c r="AX936" i="16"/>
  <c r="CE936" i="16" s="1"/>
  <c r="AX940" i="16"/>
  <c r="CE940" i="16" s="1"/>
  <c r="AX948" i="16"/>
  <c r="CE948" i="16" s="1"/>
  <c r="AX956" i="16"/>
  <c r="CE956" i="16" s="1"/>
  <c r="AX962" i="16"/>
  <c r="CE962" i="16" s="1"/>
  <c r="AX970" i="16"/>
  <c r="CE970" i="16" s="1"/>
  <c r="AX978" i="16"/>
  <c r="CE978" i="16" s="1"/>
  <c r="AX986" i="16"/>
  <c r="CE986" i="16" s="1"/>
  <c r="AX994" i="16"/>
  <c r="CE994" i="16" s="1"/>
  <c r="AX1002" i="16"/>
  <c r="CE1002" i="16" s="1"/>
  <c r="AX1010" i="16"/>
  <c r="CE1010" i="16" s="1"/>
  <c r="AX1018" i="16"/>
  <c r="CE1018" i="16" s="1"/>
  <c r="AX1026" i="16"/>
  <c r="CE1026" i="16" s="1"/>
  <c r="AX1034" i="16"/>
  <c r="CE1034" i="16" s="1"/>
  <c r="AX1042" i="16"/>
  <c r="CE1042" i="16" s="1"/>
  <c r="AX1054" i="16"/>
  <c r="CE1054" i="16" s="1"/>
  <c r="AX1110" i="16"/>
  <c r="CE1110" i="16" s="1"/>
  <c r="AX1086" i="16"/>
  <c r="CE1086" i="16" s="1"/>
  <c r="AX1112" i="16"/>
  <c r="CE1112" i="16" s="1"/>
  <c r="AX941" i="16"/>
  <c r="CE941" i="16" s="1"/>
  <c r="AX1058" i="16"/>
  <c r="T33" i="16"/>
  <c r="T47" i="16"/>
  <c r="T63" i="16"/>
  <c r="T79" i="16"/>
  <c r="T99" i="16"/>
  <c r="T109" i="16"/>
  <c r="T123" i="16"/>
  <c r="T131" i="16"/>
  <c r="T147" i="16"/>
  <c r="T163" i="16"/>
  <c r="T179" i="16"/>
  <c r="T225" i="16"/>
  <c r="T229" i="16"/>
  <c r="T419" i="16"/>
  <c r="T423" i="16"/>
  <c r="T427" i="16"/>
  <c r="T431" i="16"/>
  <c r="T435" i="16"/>
  <c r="T439" i="16"/>
  <c r="T443" i="16"/>
  <c r="T447" i="16"/>
  <c r="T451" i="16"/>
  <c r="T455" i="16"/>
  <c r="T459" i="16"/>
  <c r="T463" i="16"/>
  <c r="T467" i="16"/>
  <c r="T471" i="16"/>
  <c r="T475" i="16"/>
  <c r="T36" i="16"/>
  <c r="T44" i="16"/>
  <c r="T102" i="16"/>
  <c r="T110" i="16"/>
  <c r="T118" i="16"/>
  <c r="T126" i="16"/>
  <c r="T134" i="16"/>
  <c r="T142" i="16"/>
  <c r="T150" i="16"/>
  <c r="T158" i="16"/>
  <c r="T166" i="16"/>
  <c r="T174" i="16"/>
  <c r="T182" i="16"/>
  <c r="T226" i="16"/>
  <c r="T230" i="16"/>
  <c r="T234" i="16"/>
  <c r="T238" i="16"/>
  <c r="T242" i="16"/>
  <c r="T246" i="16"/>
  <c r="T250" i="16"/>
  <c r="T254" i="16"/>
  <c r="T258" i="16"/>
  <c r="T262" i="16"/>
  <c r="T266" i="16"/>
  <c r="T270" i="16"/>
  <c r="T274" i="16"/>
  <c r="T278" i="16"/>
  <c r="T282" i="16"/>
  <c r="T286" i="16"/>
  <c r="T37" i="16"/>
  <c r="T43" i="16"/>
  <c r="T51" i="16"/>
  <c r="T57" i="16"/>
  <c r="T61" i="16"/>
  <c r="T67" i="16"/>
  <c r="T73" i="16"/>
  <c r="T77" i="16"/>
  <c r="T83" i="16"/>
  <c r="T89" i="16"/>
  <c r="T93" i="16"/>
  <c r="T97" i="16"/>
  <c r="T103" i="16"/>
  <c r="T111" i="16"/>
  <c r="T117" i="16"/>
  <c r="T121" i="16"/>
  <c r="T129" i="16"/>
  <c r="T135" i="16"/>
  <c r="T141" i="16"/>
  <c r="T145" i="16"/>
  <c r="T151" i="16"/>
  <c r="T157" i="16"/>
  <c r="T161" i="16"/>
  <c r="T167" i="16"/>
  <c r="T173" i="16"/>
  <c r="T177" i="16"/>
  <c r="T183" i="16"/>
  <c r="T187" i="16"/>
  <c r="T191" i="16"/>
  <c r="T195" i="16"/>
  <c r="T199" i="16"/>
  <c r="T203" i="16"/>
  <c r="T207" i="16"/>
  <c r="T211" i="16"/>
  <c r="T215" i="16"/>
  <c r="T219" i="16"/>
  <c r="T231" i="16"/>
  <c r="T235" i="16"/>
  <c r="T239" i="16"/>
  <c r="T243" i="16"/>
  <c r="T247" i="16"/>
  <c r="T251" i="16"/>
  <c r="T255" i="16"/>
  <c r="T259" i="16"/>
  <c r="T263" i="16"/>
  <c r="T267" i="16"/>
  <c r="T271" i="16"/>
  <c r="T275" i="16"/>
  <c r="T279" i="16"/>
  <c r="T283" i="16"/>
  <c r="T287" i="16"/>
  <c r="T291" i="16"/>
  <c r="T295" i="16"/>
  <c r="T299" i="16"/>
  <c r="T303" i="16"/>
  <c r="T307" i="16"/>
  <c r="T311" i="16"/>
  <c r="T315" i="16"/>
  <c r="T319" i="16"/>
  <c r="T323" i="16"/>
  <c r="T327" i="16"/>
  <c r="T331" i="16"/>
  <c r="T335" i="16"/>
  <c r="T339" i="16"/>
  <c r="T343" i="16"/>
  <c r="T347" i="16"/>
  <c r="T351" i="16"/>
  <c r="T355" i="16"/>
  <c r="T359" i="16"/>
  <c r="T363" i="16"/>
  <c r="T367" i="16"/>
  <c r="T371" i="16"/>
  <c r="T375" i="16"/>
  <c r="T379" i="16"/>
  <c r="T383" i="16"/>
  <c r="T387" i="16"/>
  <c r="T391" i="16"/>
  <c r="T395" i="16"/>
  <c r="T399" i="16"/>
  <c r="T403" i="16"/>
  <c r="T407" i="16"/>
  <c r="T411" i="16"/>
  <c r="T415" i="16"/>
  <c r="T479" i="16"/>
  <c r="T483" i="16"/>
  <c r="T487" i="16"/>
  <c r="T491" i="16"/>
  <c r="T495" i="16"/>
  <c r="T499" i="16"/>
  <c r="T503" i="16"/>
  <c r="T507" i="16"/>
  <c r="T511" i="16"/>
  <c r="T515" i="16"/>
  <c r="T519" i="16"/>
  <c r="T523" i="16"/>
  <c r="T527" i="16"/>
  <c r="T531" i="16"/>
  <c r="T535" i="16"/>
  <c r="T539" i="16"/>
  <c r="T543" i="16"/>
  <c r="T547" i="16"/>
  <c r="T551" i="16"/>
  <c r="T555" i="16"/>
  <c r="T559" i="16"/>
  <c r="T563" i="16"/>
  <c r="T567" i="16"/>
  <c r="T571" i="16"/>
  <c r="T575" i="16"/>
  <c r="T579" i="16"/>
  <c r="T583" i="16"/>
  <c r="T587" i="16"/>
  <c r="T591" i="16"/>
  <c r="T595" i="16"/>
  <c r="T599" i="16"/>
  <c r="T603" i="16"/>
  <c r="T607" i="16"/>
  <c r="T611" i="16"/>
  <c r="T615" i="16"/>
  <c r="T619" i="16"/>
  <c r="T623" i="16"/>
  <c r="T627" i="16"/>
  <c r="T631" i="16"/>
  <c r="T635" i="16"/>
  <c r="T639" i="16"/>
  <c r="T643" i="16"/>
  <c r="T647" i="16"/>
  <c r="T651" i="16"/>
  <c r="T655" i="16"/>
  <c r="T659" i="16"/>
  <c r="T663" i="16"/>
  <c r="T667" i="16"/>
  <c r="T671" i="16"/>
  <c r="T675" i="16"/>
  <c r="T679" i="16"/>
  <c r="T683" i="16"/>
  <c r="T687" i="16"/>
  <c r="T691" i="16"/>
  <c r="T695" i="16"/>
  <c r="T699" i="16"/>
  <c r="T703" i="16"/>
  <c r="T707" i="16"/>
  <c r="T711" i="16"/>
  <c r="T715" i="16"/>
  <c r="T719" i="16"/>
  <c r="T723" i="16"/>
  <c r="T727" i="16"/>
  <c r="T731" i="16"/>
  <c r="T735" i="16"/>
  <c r="T739" i="16"/>
  <c r="T743" i="16"/>
  <c r="T747" i="16"/>
  <c r="T751" i="16"/>
  <c r="T755" i="16"/>
  <c r="T759" i="16"/>
  <c r="T763" i="16"/>
  <c r="T767" i="16"/>
  <c r="T771" i="16"/>
  <c r="T775" i="16"/>
  <c r="T779" i="16"/>
  <c r="T783" i="16"/>
  <c r="T787" i="16"/>
  <c r="T833" i="16"/>
  <c r="T16" i="16"/>
  <c r="T24" i="16"/>
  <c r="T48" i="16"/>
  <c r="T52" i="16"/>
  <c r="T60" i="16"/>
  <c r="T68" i="16"/>
  <c r="T76" i="16"/>
  <c r="T84" i="16"/>
  <c r="T92" i="16"/>
  <c r="T290" i="16"/>
  <c r="T294" i="16"/>
  <c r="T298" i="16"/>
  <c r="T302" i="16"/>
  <c r="T306" i="16"/>
  <c r="T310" i="16"/>
  <c r="T314" i="16"/>
  <c r="T318" i="16"/>
  <c r="T322" i="16"/>
  <c r="T326" i="16"/>
  <c r="T330" i="16"/>
  <c r="T334" i="16"/>
  <c r="T338" i="16"/>
  <c r="T342" i="16"/>
  <c r="T346" i="16"/>
  <c r="T350" i="16"/>
  <c r="T354" i="16"/>
  <c r="T358" i="16"/>
  <c r="T362" i="16"/>
  <c r="T366" i="16"/>
  <c r="T370" i="16"/>
  <c r="T374" i="16"/>
  <c r="T378" i="16"/>
  <c r="T382" i="16"/>
  <c r="T386" i="16"/>
  <c r="T390" i="16"/>
  <c r="T394" i="16"/>
  <c r="T398" i="16"/>
  <c r="T402" i="16"/>
  <c r="T406" i="16"/>
  <c r="T410" i="16"/>
  <c r="T414" i="16"/>
  <c r="T418" i="16"/>
  <c r="T422" i="16"/>
  <c r="T426" i="16"/>
  <c r="T430" i="16"/>
  <c r="T434" i="16"/>
  <c r="T438" i="16"/>
  <c r="T442" i="16"/>
  <c r="T446" i="16"/>
  <c r="T450" i="16"/>
  <c r="T454" i="16"/>
  <c r="T458" i="16"/>
  <c r="T462" i="16"/>
  <c r="T466" i="16"/>
  <c r="T470" i="16"/>
  <c r="T474" i="16"/>
  <c r="T504" i="16"/>
  <c r="T508" i="16"/>
  <c r="T512" i="16"/>
  <c r="T516" i="16"/>
  <c r="T520" i="16"/>
  <c r="T524" i="16"/>
  <c r="T528" i="16"/>
  <c r="T532" i="16"/>
  <c r="T536" i="16"/>
  <c r="T540" i="16"/>
  <c r="T544" i="16"/>
  <c r="T548" i="16"/>
  <c r="T552" i="16"/>
  <c r="T556" i="16"/>
  <c r="T560" i="16"/>
  <c r="T564" i="16"/>
  <c r="T568" i="16"/>
  <c r="T572" i="16"/>
  <c r="T576" i="16"/>
  <c r="T580" i="16"/>
  <c r="T584" i="16"/>
  <c r="T588" i="16"/>
  <c r="T592" i="16"/>
  <c r="T596" i="16"/>
  <c r="T600" i="16"/>
  <c r="T604" i="16"/>
  <c r="T608" i="16"/>
  <c r="T612" i="16"/>
  <c r="T616" i="16"/>
  <c r="T620" i="16"/>
  <c r="T624" i="16"/>
  <c r="T628" i="16"/>
  <c r="T632" i="16"/>
  <c r="T636" i="16"/>
  <c r="T640" i="16"/>
  <c r="T644" i="16"/>
  <c r="T648" i="16"/>
  <c r="T652" i="16"/>
  <c r="T656" i="16"/>
  <c r="T660" i="16"/>
  <c r="T664" i="16"/>
  <c r="T668" i="16"/>
  <c r="T672" i="16"/>
  <c r="T676" i="16"/>
  <c r="T680" i="16"/>
  <c r="T684" i="16"/>
  <c r="T688" i="16"/>
  <c r="T692" i="16"/>
  <c r="T696" i="16"/>
  <c r="T700" i="16"/>
  <c r="T704" i="16"/>
  <c r="T708" i="16"/>
  <c r="T712" i="16"/>
  <c r="T716" i="16"/>
  <c r="T720" i="16"/>
  <c r="T724" i="16"/>
  <c r="T728" i="16"/>
  <c r="T732" i="16"/>
  <c r="T736" i="16"/>
  <c r="T740" i="16"/>
  <c r="T744" i="16"/>
  <c r="T748" i="16"/>
  <c r="T752" i="16"/>
  <c r="T756" i="16"/>
  <c r="T760" i="16"/>
  <c r="T764" i="16"/>
  <c r="T768" i="16"/>
  <c r="T772" i="16"/>
  <c r="T776" i="16"/>
  <c r="T780" i="16"/>
  <c r="T784" i="16"/>
  <c r="T788" i="16"/>
  <c r="T792" i="16"/>
  <c r="T796" i="16"/>
  <c r="T800" i="16"/>
  <c r="T804" i="16"/>
  <c r="T808" i="16"/>
  <c r="T812" i="16"/>
  <c r="T816" i="16"/>
  <c r="T820" i="16"/>
  <c r="T824" i="16"/>
  <c r="T828" i="16"/>
  <c r="T832" i="16"/>
  <c r="T19" i="16"/>
  <c r="T25" i="16"/>
  <c r="T29" i="16"/>
  <c r="T793" i="16"/>
  <c r="T797" i="16"/>
  <c r="T801" i="16"/>
  <c r="T805" i="16"/>
  <c r="T809" i="16"/>
  <c r="T813" i="16"/>
  <c r="T817" i="16"/>
  <c r="T821" i="16"/>
  <c r="T825" i="16"/>
  <c r="T829" i="16"/>
  <c r="T18" i="16"/>
  <c r="T26" i="16"/>
  <c r="T32" i="16"/>
  <c r="T40" i="16"/>
  <c r="T54" i="16"/>
  <c r="T62" i="16"/>
  <c r="T70" i="16"/>
  <c r="T78" i="16"/>
  <c r="T86" i="16"/>
  <c r="T94" i="16"/>
  <c r="T100" i="16"/>
  <c r="T108" i="16"/>
  <c r="T116" i="16"/>
  <c r="T124" i="16"/>
  <c r="T132" i="16"/>
  <c r="T140" i="16"/>
  <c r="T148" i="16"/>
  <c r="T156" i="16"/>
  <c r="T164" i="16"/>
  <c r="T172" i="16"/>
  <c r="T180" i="16"/>
  <c r="T186" i="16"/>
  <c r="T190" i="16"/>
  <c r="T194" i="16"/>
  <c r="T198" i="16"/>
  <c r="T202" i="16"/>
  <c r="T206" i="16"/>
  <c r="T210" i="16"/>
  <c r="T214" i="16"/>
  <c r="T218" i="16"/>
  <c r="T222" i="16"/>
  <c r="T480" i="16"/>
  <c r="T484" i="16"/>
  <c r="T488" i="16"/>
  <c r="T492" i="16"/>
  <c r="T496" i="16"/>
  <c r="T500" i="16"/>
  <c r="T15" i="16"/>
  <c r="T23" i="16"/>
  <c r="T45" i="16"/>
  <c r="AX45" i="16"/>
  <c r="CE45" i="16" s="1"/>
  <c r="Y19" i="15"/>
  <c r="BT12" i="15"/>
  <c r="AN12" i="15"/>
  <c r="S19" i="15"/>
  <c r="T834" i="16" l="1"/>
  <c r="T1127" i="16" s="1"/>
  <c r="AS1127" i="16"/>
  <c r="AX1126" i="16"/>
  <c r="CE835" i="16"/>
  <c r="AX834" i="16"/>
  <c r="CE834" i="16" s="1"/>
  <c r="CE12" i="16"/>
  <c r="CF12" i="16"/>
  <c r="BN834" i="16"/>
  <c r="CF834" i="16" s="1"/>
  <c r="CG12" i="16"/>
  <c r="CD834" i="16"/>
  <c r="CG834" i="16" s="1"/>
  <c r="CG835" i="16"/>
  <c r="CD1126" i="16"/>
  <c r="CF835" i="16"/>
  <c r="BN1126" i="16"/>
  <c r="AB12" i="15"/>
  <c r="AC12" i="15" s="1"/>
  <c r="CF1126" i="16" l="1"/>
  <c r="BN1127" i="16"/>
  <c r="CF1127" i="16" s="1"/>
  <c r="CG1126" i="16"/>
  <c r="CD1127" i="16"/>
  <c r="CG1127" i="16" s="1"/>
  <c r="CE1126" i="16"/>
  <c r="AX1127" i="16"/>
  <c r="CE1127" i="16" s="1"/>
  <c r="AC19" i="15"/>
  <c r="AB19" i="15"/>
  <c r="AD12" i="15"/>
  <c r="AE12" i="15" s="1"/>
  <c r="AE19" i="15" l="1"/>
  <c r="AD19" i="15"/>
  <c r="AF12" i="15"/>
  <c r="AG12" i="15" s="1"/>
  <c r="AG19" i="15" l="1"/>
  <c r="AF19" i="15"/>
  <c r="AX19" i="15" l="1"/>
  <c r="BE12" i="15"/>
  <c r="BC12" i="15"/>
  <c r="BD12" i="15" s="1"/>
  <c r="BH12" i="15"/>
  <c r="BC19" i="15" l="1"/>
  <c r="BM12" i="15"/>
  <c r="BM19" i="15" s="1"/>
  <c r="BH19" i="15"/>
  <c r="CF16" i="15"/>
  <c r="CE16" i="15"/>
  <c r="CD16" i="15"/>
  <c r="CF14" i="15"/>
  <c r="CE14" i="15"/>
  <c r="CD14" i="15"/>
  <c r="CF12" i="15"/>
  <c r="CD12" i="15"/>
  <c r="CF17" i="15"/>
  <c r="CD17" i="15"/>
  <c r="CE17" i="15"/>
  <c r="CF15" i="15"/>
  <c r="CD15" i="15"/>
  <c r="CE15" i="15"/>
  <c r="CF13" i="15"/>
  <c r="CD13" i="15"/>
  <c r="CE13" i="15"/>
  <c r="CF18" i="15"/>
  <c r="CE18" i="15"/>
  <c r="CD18" i="15"/>
  <c r="CE12" i="15" l="1"/>
  <c r="CE19" i="15" s="1"/>
  <c r="CD19" i="15"/>
  <c r="CF19" i="15"/>
</calcChain>
</file>

<file path=xl/sharedStrings.xml><?xml version="1.0" encoding="utf-8"?>
<sst xmlns="http://schemas.openxmlformats.org/spreadsheetml/2006/main" count="4914" uniqueCount="1215">
  <si>
    <t>Теплоснабжающее предприятие</t>
  </si>
  <si>
    <t xml:space="preserve">Отапливаемая площадь </t>
  </si>
  <si>
    <t>Общее потребление</t>
  </si>
  <si>
    <t>Затраты на энергоресурсы приведенные к действующим тарифам</t>
  </si>
  <si>
    <t>Общее затраты на ТЭР</t>
  </si>
  <si>
    <t xml:space="preserve">Базовое потребление энергоресурсов </t>
  </si>
  <si>
    <t>Инвестиции П1</t>
  </si>
  <si>
    <t>Инвестиции П2</t>
  </si>
  <si>
    <r>
      <t>м</t>
    </r>
    <r>
      <rPr>
        <b/>
        <vertAlign val="superscript"/>
        <sz val="11"/>
        <color theme="1"/>
        <rFont val="Calibri"/>
        <family val="2"/>
        <charset val="204"/>
        <scheme val="minor"/>
      </rPr>
      <t>2</t>
    </r>
  </si>
  <si>
    <t>ТЭ От., МВт*ч</t>
  </si>
  <si>
    <t>ЭЭ, МВт*ч</t>
  </si>
  <si>
    <t>ПГ, МВт*ч</t>
  </si>
  <si>
    <t>ГВ, МВт*ч</t>
  </si>
  <si>
    <t>МВТ*ч</t>
  </si>
  <si>
    <t>ТЭ От., тыс. грн.</t>
  </si>
  <si>
    <t>ЭЭ, тыс. грн.</t>
  </si>
  <si>
    <t>ПГ, тыс. грн.</t>
  </si>
  <si>
    <t>ГВ, тыс. грн.</t>
  </si>
  <si>
    <t>ХВ, тыс. грн.</t>
  </si>
  <si>
    <t>тыс. грн.</t>
  </si>
  <si>
    <t>%</t>
  </si>
  <si>
    <t>Отклонение БП от Ф (ТЭ)</t>
  </si>
  <si>
    <t>Годовая экономия энергоресурсов П1</t>
  </si>
  <si>
    <t>Годовая экономия энергоресурсов П2</t>
  </si>
  <si>
    <t>Итого, тыс. грн.</t>
  </si>
  <si>
    <t>Итого, МВт*ч</t>
  </si>
  <si>
    <t>Годовая экономия затрат на энергоресурсы П1</t>
  </si>
  <si>
    <t>Годовая экономия затрат на энергоресурсы П2</t>
  </si>
  <si>
    <t>Окупаемость П1</t>
  </si>
  <si>
    <t>Окпаемость П2</t>
  </si>
  <si>
    <t>лет</t>
  </si>
  <si>
    <t>ТЭ* От., МВт*ч</t>
  </si>
  <si>
    <r>
      <t>ХВ, тыс. 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</si>
  <si>
    <t>ХВ, тыс. м3</t>
  </si>
  <si>
    <t>ТЭ</t>
  </si>
  <si>
    <t>ЭЭ</t>
  </si>
  <si>
    <t>Общий</t>
  </si>
  <si>
    <t>ГВ</t>
  </si>
  <si>
    <t>МВт*ч</t>
  </si>
  <si>
    <t>Инвестиции П3</t>
  </si>
  <si>
    <t>Годовая экономия энергоресурсов П3</t>
  </si>
  <si>
    <t>Годовая экономия затрат на энергоресурсы П3</t>
  </si>
  <si>
    <t>Окпаемость П3</t>
  </si>
  <si>
    <t>Об'єкт</t>
  </si>
  <si>
    <t>Будівлі об'єкту</t>
  </si>
  <si>
    <t>Тарифи</t>
  </si>
  <si>
    <t>Теплова енергія</t>
  </si>
  <si>
    <t>Електроенергія</t>
  </si>
  <si>
    <t>Природній газ</t>
  </si>
  <si>
    <t>Холодна вода</t>
  </si>
  <si>
    <t>Вугілля</t>
  </si>
  <si>
    <t>Дрова</t>
  </si>
  <si>
    <t>ТОВ "Сумитеплоенерго"</t>
  </si>
  <si>
    <t>ПАТ"Сумське НВО ім.Фрунзе"</t>
  </si>
  <si>
    <t>грн./м2</t>
  </si>
  <si>
    <t>Загалом по ББ включених до ПДСЕР</t>
  </si>
  <si>
    <t>грн/кВт*ч</t>
  </si>
  <si>
    <t>грн/м3</t>
  </si>
  <si>
    <t>Усредненное фактическое потребление энергоресурсов за 2010-2014гг.</t>
  </si>
  <si>
    <t>Викиди СО2</t>
  </si>
  <si>
    <t>т СО2/МВт*год.</t>
  </si>
  <si>
    <t>П1</t>
  </si>
  <si>
    <t>П2</t>
  </si>
  <si>
    <t>П3</t>
  </si>
  <si>
    <t>ТЕ</t>
  </si>
  <si>
    <t>ЕЕ</t>
  </si>
  <si>
    <t>ПГ</t>
  </si>
  <si>
    <t>Усредненное фактическое потребление энергоресурсов за 2010-2014 гг.</t>
  </si>
  <si>
    <t>Отклонение БП от Ф (ЕЕ)</t>
  </si>
  <si>
    <t>Скорочення викидів парникових газів П1</t>
  </si>
  <si>
    <t>Скорочення викидів парникових газів П2</t>
  </si>
  <si>
    <t>Скорочення викидів парникових газів П3</t>
  </si>
  <si>
    <t>Фактичні викиди парникових газів</t>
  </si>
  <si>
    <t>Пакет прийнятий до впровадження</t>
  </si>
  <si>
    <t>Инвестиції, тис. грн.</t>
  </si>
  <si>
    <t>Економія ПЕР, МВт*год.</t>
  </si>
  <si>
    <t>Загальна економія ПЕР , МВт*год.</t>
  </si>
  <si>
    <t>Економія ПЕР, тис. грн.</t>
  </si>
  <si>
    <t xml:space="preserve">Окупність </t>
  </si>
  <si>
    <t>Рік впровадження</t>
  </si>
  <si>
    <t>Інвестиції, тис. грн.</t>
  </si>
  <si>
    <t>Скорочення викидів парникових газів, т СО2</t>
  </si>
  <si>
    <t>Споживання ТЕ після впровадження ЕЕЗ</t>
  </si>
  <si>
    <t>доля ГВ від ТЕ</t>
  </si>
  <si>
    <t>ТЕ %</t>
  </si>
  <si>
    <t>ЕЕ %</t>
  </si>
  <si>
    <t>П1/П2/П3</t>
  </si>
  <si>
    <t>Е</t>
  </si>
  <si>
    <t>Загалом</t>
  </si>
  <si>
    <t>років</t>
  </si>
  <si>
    <t>МВт*год.</t>
  </si>
  <si>
    <t>т СО2</t>
  </si>
  <si>
    <t>Этажность</t>
  </si>
  <si>
    <t>Разом по житлових будівлях підключених до ТОВ "Сумитеплоенерго"</t>
  </si>
  <si>
    <t>Наявність лічильника ТЕ</t>
  </si>
  <si>
    <t>Уд. Потребление</t>
  </si>
  <si>
    <t>отклонение</t>
  </si>
  <si>
    <t>Разом по житлових будівлях підключених до ПАТ"Сумське НВО ім.Фрунзе"</t>
  </si>
  <si>
    <t>Инвестиция на тепловой счетчик</t>
  </si>
  <si>
    <t>Инвестиция на счетчик</t>
  </si>
  <si>
    <t>вул.Інтернаціоналістів,23</t>
  </si>
  <si>
    <t>так</t>
  </si>
  <si>
    <t>вул. Д.Коротченко,33</t>
  </si>
  <si>
    <t>вул.Д. Коротченко,45</t>
  </si>
  <si>
    <t>пр-т М.Лушпи,32</t>
  </si>
  <si>
    <t>пр-т М.Лушпи,50</t>
  </si>
  <si>
    <t>пр-т М.Лушпи,52</t>
  </si>
  <si>
    <t>вул. Черепіна,30</t>
  </si>
  <si>
    <t>вул.Заливна,17</t>
  </si>
  <si>
    <t>вул.Заливна,19</t>
  </si>
  <si>
    <t>вул.Заливна,33</t>
  </si>
  <si>
    <t>пр.М.Лушпи,27</t>
  </si>
  <si>
    <t>пр.М.Лушпи,35</t>
  </si>
  <si>
    <t>пр.М.Лушпи,39/2</t>
  </si>
  <si>
    <t>пр.М.Лушпи,51</t>
  </si>
  <si>
    <t>вул.Черепіна,8</t>
  </si>
  <si>
    <t>вул.Черепіна,14</t>
  </si>
  <si>
    <t>вул.Черепіна,22</t>
  </si>
  <si>
    <t>вул. Прокоф'єва, 25 А</t>
  </si>
  <si>
    <t>вул. Прокоф'єва, 27</t>
  </si>
  <si>
    <t>вул. Д. Коротченко,33/1</t>
  </si>
  <si>
    <t>вул. Заливан, 31 Г</t>
  </si>
  <si>
    <t>пр-кт М. Лушпи, 44</t>
  </si>
  <si>
    <t>пр-кт М. Лушпи, 48</t>
  </si>
  <si>
    <t>Черепіна, 38А</t>
  </si>
  <si>
    <t>Черепіна, 52</t>
  </si>
  <si>
    <t>Черепіна, 54</t>
  </si>
  <si>
    <t>Черепіна, 64</t>
  </si>
  <si>
    <t>Черепіна, 66</t>
  </si>
  <si>
    <t>Черепіна, 72</t>
  </si>
  <si>
    <t>Черепіна, 74А</t>
  </si>
  <si>
    <t>Черепіна, 76</t>
  </si>
  <si>
    <t>Черепіна, 80А</t>
  </si>
  <si>
    <t>Черепіна, 80Б</t>
  </si>
  <si>
    <t>Черепіна, 84Б</t>
  </si>
  <si>
    <t>Інтенац.57А</t>
  </si>
  <si>
    <t>Інтенац.20</t>
  </si>
  <si>
    <t>Інтенац.22</t>
  </si>
  <si>
    <t>Д. Корот.15(п.1-4)</t>
  </si>
  <si>
    <t>Черепіна 42В</t>
  </si>
  <si>
    <t>20 років Перемоги,2</t>
  </si>
  <si>
    <t>Декабристів,143</t>
  </si>
  <si>
    <t>Троїцька,21</t>
  </si>
  <si>
    <t>Леваневського,16</t>
  </si>
  <si>
    <t>Д.Коротченко,12</t>
  </si>
  <si>
    <t>Д.Коротченко,14</t>
  </si>
  <si>
    <t>Д.Коротченко,16</t>
  </si>
  <si>
    <t>Прокоф'єва,33</t>
  </si>
  <si>
    <t>Інтернаціоналістів,41</t>
  </si>
  <si>
    <t>Охтирська,13</t>
  </si>
  <si>
    <t>Охтирська,15</t>
  </si>
  <si>
    <t>Охтирська,7</t>
  </si>
  <si>
    <t>Г. КОНДРАТЬЄВА,25/1</t>
  </si>
  <si>
    <t>Н.-Сироватська,67</t>
  </si>
  <si>
    <t>Прокоф"єва,35</t>
  </si>
  <si>
    <t>СКД,4</t>
  </si>
  <si>
    <t>Харківська,22</t>
  </si>
  <si>
    <t>Р.Корсакова,10</t>
  </si>
  <si>
    <t>Харківська, 2/1</t>
  </si>
  <si>
    <t>Харківська, 16/1</t>
  </si>
  <si>
    <t>Харківська, 18/1</t>
  </si>
  <si>
    <t>Харківська, 20</t>
  </si>
  <si>
    <t>СКД 44</t>
  </si>
  <si>
    <t>СКД 46</t>
  </si>
  <si>
    <t>Прокоф'єва, 26</t>
  </si>
  <si>
    <t>Прокоф'єва, 30/1</t>
  </si>
  <si>
    <t>Прокоф'єва, 44/1</t>
  </si>
  <si>
    <t>Прокоф'єва, 44/2</t>
  </si>
  <si>
    <t>СКД, 3/1</t>
  </si>
  <si>
    <t>СКД, 22</t>
  </si>
  <si>
    <t>вул.. Харківська, 30 (3, 5 пов.)</t>
  </si>
  <si>
    <t>Вул.Гамалія,31</t>
  </si>
  <si>
    <t>Вул.Гамалія,35</t>
  </si>
  <si>
    <t>Вул.Г. КОНДРАТЬЄВА,150</t>
  </si>
  <si>
    <t>Вул.Г. КОНДРАТЬЄВА,171</t>
  </si>
  <si>
    <t>Вул.Г. КОНДРАТЬЄВА,171А</t>
  </si>
  <si>
    <t>Курська,6/1</t>
  </si>
  <si>
    <t>пров.Березовий 29</t>
  </si>
  <si>
    <t>пров.Березовий 30</t>
  </si>
  <si>
    <t>пров.Березовий 31</t>
  </si>
  <si>
    <t>Воровського 9</t>
  </si>
  <si>
    <t>Воровського 11</t>
  </si>
  <si>
    <t>Воровського 13</t>
  </si>
  <si>
    <t>вул. Горького, 1</t>
  </si>
  <si>
    <t>вул. Горького, 3</t>
  </si>
  <si>
    <t>вул. Горького, 5</t>
  </si>
  <si>
    <t>вул. Горького, 13</t>
  </si>
  <si>
    <t>Вул.Воскресенська,2</t>
  </si>
  <si>
    <t>Вул.Воскресенська,6 а</t>
  </si>
  <si>
    <t>Вул.Воскресенська,6 б</t>
  </si>
  <si>
    <t>Вул.Воскресенська,7 г</t>
  </si>
  <si>
    <t>Вул.Воскресенська,10</t>
  </si>
  <si>
    <t>Вул.Воскресенська,14</t>
  </si>
  <si>
    <t>Вул. Покровська,7</t>
  </si>
  <si>
    <t>Вул.Г. КОНДРАТЬЄВА,74</t>
  </si>
  <si>
    <t>Вул.Г. КОНДРАТЬЄВА,98/3</t>
  </si>
  <si>
    <t>Вул.Казацкий вал,4  а</t>
  </si>
  <si>
    <t>Вул.Казацкий вал,4  в</t>
  </si>
  <si>
    <t>Вул.Кооперативна,5 б</t>
  </si>
  <si>
    <t>Вул.Кооперативна,5  а</t>
  </si>
  <si>
    <t>Вул.Кооперативна,7</t>
  </si>
  <si>
    <t>Вул.Кузнечна,4</t>
  </si>
  <si>
    <t>Вул.Кузнечна,6 а</t>
  </si>
  <si>
    <t>Вул.Кузнечна,6 б</t>
  </si>
  <si>
    <t>Вул.Левітана,1</t>
  </si>
  <si>
    <t>Вул.Левітана,5</t>
  </si>
  <si>
    <t>Вул.Левітана,8</t>
  </si>
  <si>
    <t>Вул.Петропавлівс.,52</t>
  </si>
  <si>
    <t>Вул.Петропавлівс.,66</t>
  </si>
  <si>
    <t>Вул.Петропавлівс.,92</t>
  </si>
  <si>
    <t>Вул.Петропавлівс.,98 д</t>
  </si>
  <si>
    <t>Вул.Петропавлівс.,98ж</t>
  </si>
  <si>
    <t>Вул.Перекопська,16</t>
  </si>
  <si>
    <t>Вул.Перекопська,18</t>
  </si>
  <si>
    <t>Вул.Академічна,5 (Першотравнева, 5)</t>
  </si>
  <si>
    <t>Вул.Соборна,29</t>
  </si>
  <si>
    <t>Вул.Соборна,46</t>
  </si>
  <si>
    <t>Пр.Терезова,1</t>
  </si>
  <si>
    <t>Пр.Терезова,3</t>
  </si>
  <si>
    <t>Пл. Покровська, 9</t>
  </si>
  <si>
    <t>Пл. Покровська, 9 б</t>
  </si>
  <si>
    <t>Пл. Покровська,15</t>
  </si>
  <si>
    <t>вул.Привокзальна 15</t>
  </si>
  <si>
    <t>вул.Привокзальна 17</t>
  </si>
  <si>
    <t>вул.Привокзальна 7</t>
  </si>
  <si>
    <t>вул.Привокзальна 9</t>
  </si>
  <si>
    <t>вул.Горького 6</t>
  </si>
  <si>
    <t>пров.Л.Толстого,1</t>
  </si>
  <si>
    <t>пров.Л.Толстого,3</t>
  </si>
  <si>
    <t>пров.Л.Толстого,5</t>
  </si>
  <si>
    <t>вул.Орджонікідзе,68</t>
  </si>
  <si>
    <t>вул.Орджонікідзе,70</t>
  </si>
  <si>
    <t>вул.2-га Залізнична,3</t>
  </si>
  <si>
    <t>вул.2-га Залізнична,14</t>
  </si>
  <si>
    <t>вул.2-га Залізнична,16</t>
  </si>
  <si>
    <t>вул.2-га Залізнична,18</t>
  </si>
  <si>
    <t>вул.2-га Залізнична,20</t>
  </si>
  <si>
    <t>вул.2-га Залізнична,22</t>
  </si>
  <si>
    <t>вул.Троїцька,33</t>
  </si>
  <si>
    <t>пров.Чугуївський,4</t>
  </si>
  <si>
    <t>пров.Піонерський,1</t>
  </si>
  <si>
    <t>пров.Піонерський,8</t>
  </si>
  <si>
    <t>вул.Псільска,6</t>
  </si>
  <si>
    <t>вул.Псільська,17</t>
  </si>
  <si>
    <t>вул.Псільська,20б</t>
  </si>
  <si>
    <t>вул.Псільська,24а</t>
  </si>
  <si>
    <t>вул.Троїцька,14</t>
  </si>
  <si>
    <t>Вул.М.Вовчок 13б</t>
  </si>
  <si>
    <t>Вул.Мірошниченко  11</t>
  </si>
  <si>
    <t>Вул.Миру 11</t>
  </si>
  <si>
    <t>Вул.Миру 13</t>
  </si>
  <si>
    <t>Вул.Миру 15</t>
  </si>
  <si>
    <t>Вул.Миру 17</t>
  </si>
  <si>
    <t>Вул.Миру 19</t>
  </si>
  <si>
    <t>Вул.Миру 21</t>
  </si>
  <si>
    <t>Вул.Миру 23</t>
  </si>
  <si>
    <t>Вул.Н.Сироватська 57</t>
  </si>
  <si>
    <t>Вул.Н.Сироватська 59</t>
  </si>
  <si>
    <t>Вул.Н.Сироватська 63</t>
  </si>
  <si>
    <t>Вул.Охтирська 2</t>
  </si>
  <si>
    <t>Вул.Охтирська 4</t>
  </si>
  <si>
    <t>Вул.Охтирська  6</t>
  </si>
  <si>
    <t>Вул.Охтирська  8</t>
  </si>
  <si>
    <t>Вул.Охтирська 10</t>
  </si>
  <si>
    <t>Вул.Охтирська 16</t>
  </si>
  <si>
    <t>Пр.3-й Парковий 13</t>
  </si>
  <si>
    <t>Пр.3-й Парковий 15</t>
  </si>
  <si>
    <t>Вул.Харківська  92</t>
  </si>
  <si>
    <t>Вул.Харківська  94</t>
  </si>
  <si>
    <t>Вул.Харківська  96</t>
  </si>
  <si>
    <t>Вул.Харківська  102</t>
  </si>
  <si>
    <t>Вул.Харківська  104</t>
  </si>
  <si>
    <t>Вул.Харківська 106</t>
  </si>
  <si>
    <t>Вул.Харківська  108</t>
  </si>
  <si>
    <t>Вул.Харківська 110</t>
  </si>
  <si>
    <t>Вул. Охтирська 12</t>
  </si>
  <si>
    <t>Вул.Богуна 1</t>
  </si>
  <si>
    <t>Вул.Богуна 3</t>
  </si>
  <si>
    <t>Вул.Богуна 5</t>
  </si>
  <si>
    <t>Вул.Богуна 7</t>
  </si>
  <si>
    <t>Вул.Богуна 9</t>
  </si>
  <si>
    <t>Вул.Богуна 11</t>
  </si>
  <si>
    <t>Вул.Богуна 13</t>
  </si>
  <si>
    <t>Вул.Богуна 15</t>
  </si>
  <si>
    <t>Вул.Богуна 17</t>
  </si>
  <si>
    <t>Вул.Богуна 19</t>
  </si>
  <si>
    <t>Вул.Богуна 21</t>
  </si>
  <si>
    <t>Пров.Богуна 1</t>
  </si>
  <si>
    <t>Пров.Богуна 2</t>
  </si>
  <si>
    <t>Пров.Богуна 3</t>
  </si>
  <si>
    <t>Пров.Богуна 4</t>
  </si>
  <si>
    <t>Пров.Богуна 5</t>
  </si>
  <si>
    <t>Пров.Богуна 6</t>
  </si>
  <si>
    <t>Вул.Лінійна   1</t>
  </si>
  <si>
    <t>Вул.Лінійна  2</t>
  </si>
  <si>
    <t>Вул.Лінійна  3</t>
  </si>
  <si>
    <t>Вул.Лінійна  4</t>
  </si>
  <si>
    <t>Вул.Лінійна  5</t>
  </si>
  <si>
    <t>Вул.Лінійна  7</t>
  </si>
  <si>
    <t>Вул.Лінійна   9</t>
  </si>
  <si>
    <t>Вул.Лінійна  10</t>
  </si>
  <si>
    <t>Вул.Лінійна 11</t>
  </si>
  <si>
    <t>Вул.Лінійна  12</t>
  </si>
  <si>
    <t>Вул.Лінійна   13</t>
  </si>
  <si>
    <t>Вул.Гамалія,33</t>
  </si>
  <si>
    <t>20р.Перемоги,3а</t>
  </si>
  <si>
    <t>Вул.Гагаріна,16</t>
  </si>
  <si>
    <t>Вул.Покровська,11</t>
  </si>
  <si>
    <t>Вул.З.Космодем”ян,4</t>
  </si>
  <si>
    <t>Вул.З.Космодем”ян,6</t>
  </si>
  <si>
    <t>Вул.З.Космодем”ян,8</t>
  </si>
  <si>
    <t>Пр.Огарьова,4</t>
  </si>
  <si>
    <t>Вул.Петропавлівс., 60</t>
  </si>
  <si>
    <t>Вул.Петропавлівс.,74</t>
  </si>
  <si>
    <t>Вул.Академічна,7 (Першотравнева, 7)</t>
  </si>
  <si>
    <t>Вул.Соборна,27</t>
  </si>
  <si>
    <t>Вул.Соборна,,36 б</t>
  </si>
  <si>
    <t>Вул.Соборна,38</t>
  </si>
  <si>
    <t>Пл. Покровська,.10в</t>
  </si>
  <si>
    <t>вул.Привокзальна 11</t>
  </si>
  <si>
    <t>вул.Новомістенська,1</t>
  </si>
  <si>
    <t>вул.Супруна,18</t>
  </si>
  <si>
    <t>вул.Супруна,20</t>
  </si>
  <si>
    <t>вул.Г."Правда",12</t>
  </si>
  <si>
    <t>вул.Троїцька,13</t>
  </si>
  <si>
    <t>пров.І.Дерев'янка,1</t>
  </si>
  <si>
    <t>пров.І.Дерев'янка,7</t>
  </si>
  <si>
    <t>вул.2-га Залізнич.,22а</t>
  </si>
  <si>
    <t>Вул.М.Вовчок    3</t>
  </si>
  <si>
    <t>Вул.М.Вовчок 5</t>
  </si>
  <si>
    <t>Вул.Мірошніченко  13</t>
  </si>
  <si>
    <t>Вул.Мірошніченко   15</t>
  </si>
  <si>
    <t>Вул.Миру  26</t>
  </si>
  <si>
    <t>Вул.Н.Сироватська   60</t>
  </si>
  <si>
    <t>Вул.Охтирська  5</t>
  </si>
  <si>
    <t>Пр.3-й Парковий  14</t>
  </si>
  <si>
    <t>Пр.3-й Парковий  16</t>
  </si>
  <si>
    <t>Вул.Харківська  98</t>
  </si>
  <si>
    <t>Вул.Харківська  100</t>
  </si>
  <si>
    <t>Вул. Охтирська  9</t>
  </si>
  <si>
    <t>Вул.Г. КОНДРАТЬЄВА,165/78</t>
  </si>
  <si>
    <t>Вул.Антонова,2</t>
  </si>
  <si>
    <t>Вул.Антонова,3</t>
  </si>
  <si>
    <t>Вул.Г. КОНДРАТЬЄВА,16</t>
  </si>
  <si>
    <t>Вул.Г. КОНДРАТЬЄВА,18</t>
  </si>
  <si>
    <t>Вул.Г. КОНДРАТЬЄВА,19</t>
  </si>
  <si>
    <t>Вул.Г. КОНДРАТЬЄВА,36</t>
  </si>
  <si>
    <t>Вул.Г. КОНДРАТЬЄВА,46</t>
  </si>
  <si>
    <t>Вул.Малиновського,1</t>
  </si>
  <si>
    <t>Вул.Малиновського,10</t>
  </si>
  <si>
    <t>Пл.Незалежності,8</t>
  </si>
  <si>
    <t>Вул.Петропавлівс.,53</t>
  </si>
  <si>
    <t>Вул.Петропавлівс.,81</t>
  </si>
  <si>
    <t>Вул.Петропавлівс.,90</t>
  </si>
  <si>
    <t>Вул.Петропавлівс.,123</t>
  </si>
  <si>
    <t>Вул.Петропавлівс.,129</t>
  </si>
  <si>
    <t>Вул.Радянська,1</t>
  </si>
  <si>
    <t>Вул.Радянська,4</t>
  </si>
  <si>
    <t>Вул.Радянська,5</t>
  </si>
  <si>
    <t>Вул.Соборна,19 а</t>
  </si>
  <si>
    <t>Вул.Соборна,25</t>
  </si>
  <si>
    <t>Вул.Соборна, 32</t>
  </si>
  <si>
    <t>Вул.Собона,43</t>
  </si>
  <si>
    <t>вул.Привокзальна 3</t>
  </si>
  <si>
    <t>просп.Шевченко 1</t>
  </si>
  <si>
    <t>просп.Шевченко 2</t>
  </si>
  <si>
    <t>просп.Шевченко 3</t>
  </si>
  <si>
    <t>просп.Шевченко 4</t>
  </si>
  <si>
    <t>просп.Шевченко 9</t>
  </si>
  <si>
    <t>вул.Супруна,34</t>
  </si>
  <si>
    <t>пров.Інститутський,5</t>
  </si>
  <si>
    <t>вул.Троїцька,26</t>
  </si>
  <si>
    <t>Вул.Миру   30</t>
  </si>
  <si>
    <t>Вул.Н.Сироватська  58</t>
  </si>
  <si>
    <t>Вул.Охтирська  3</t>
  </si>
  <si>
    <t>Вул. Охтирська  11</t>
  </si>
  <si>
    <t>Вул. СКД, 1</t>
  </si>
  <si>
    <t>Вул. СКД, 3/3</t>
  </si>
  <si>
    <t>Вул. СКД, 5</t>
  </si>
  <si>
    <t>Вул. СКД, 9</t>
  </si>
  <si>
    <t>Вул. СКД, 10</t>
  </si>
  <si>
    <t>Вул. СКД, 14</t>
  </si>
  <si>
    <t>Вул. СКД, 16</t>
  </si>
  <si>
    <t>Вул. СКД, 18</t>
  </si>
  <si>
    <t>Вул. СКД, 19</t>
  </si>
  <si>
    <t>Вул. СКД, 20</t>
  </si>
  <si>
    <t>Вул. СКД, 21</t>
  </si>
  <si>
    <t>Вул. СКД, 23</t>
  </si>
  <si>
    <t>Вул. СКД, 25</t>
  </si>
  <si>
    <t>Вул. СКД, 34</t>
  </si>
  <si>
    <t>Вул. СКД, 36</t>
  </si>
  <si>
    <t>Вул. Зеленко, 3</t>
  </si>
  <si>
    <t>Вул. Зеленко, 5</t>
  </si>
  <si>
    <t>Вул. Зеленко, 10</t>
  </si>
  <si>
    <t>Вул. Зеленко, 12</t>
  </si>
  <si>
    <t>Вул. Зеленко, 14</t>
  </si>
  <si>
    <t>вул. Прокоф’єва, 25/2</t>
  </si>
  <si>
    <t>вул.. Харківська, 14</t>
  </si>
  <si>
    <t>пл. Пришибська, 15/1</t>
  </si>
  <si>
    <t>вул.. Харківська, 6/1</t>
  </si>
  <si>
    <t>вул.. Харківська, 6/2</t>
  </si>
  <si>
    <t>вул.. Харківська, 8</t>
  </si>
  <si>
    <t>вул.. Харківська, 8/2</t>
  </si>
  <si>
    <t>вул.. Харківська, 26/1</t>
  </si>
  <si>
    <t>вул.. Харківська, 28/1</t>
  </si>
  <si>
    <t>вул.. Харківська, 34</t>
  </si>
  <si>
    <t>вул.. Харківська, 42</t>
  </si>
  <si>
    <t>вул.. СКД, 38</t>
  </si>
  <si>
    <t>вул.. СКД, 40</t>
  </si>
  <si>
    <t>вул.. СКД, 42</t>
  </si>
  <si>
    <t>вул.. СКД, 48</t>
  </si>
  <si>
    <t>вул.. СКД, 50</t>
  </si>
  <si>
    <t>Вул.Гамалія,1</t>
  </si>
  <si>
    <t>Вул.Гамалія,17/1</t>
  </si>
  <si>
    <t>Вул.Гамалія,19</t>
  </si>
  <si>
    <t>Вул.Гамалія,21</t>
  </si>
  <si>
    <t>Вул.Гамалія,36/1</t>
  </si>
  <si>
    <t>Вул.Г. КОНДРАТЬЄВА,110</t>
  </si>
  <si>
    <t>Вул.Г. КОНДРАТЬЄВА,114</t>
  </si>
  <si>
    <t>Вул.Г. КОНДРАТЬЄВА,116</t>
  </si>
  <si>
    <t>Вул.Г. КОНДРАТЬЄВА,118</t>
  </si>
  <si>
    <t>Вул.Г. КОНДРАТЬЄВА,122</t>
  </si>
  <si>
    <t>Вул.Г. КОНДРАТЬЄВА,126</t>
  </si>
  <si>
    <t>Вул.Г. КОНДРАТЬЄВА,128</t>
  </si>
  <si>
    <t>Вул.Г. КОНДРАТЬЄВА,130</t>
  </si>
  <si>
    <t>Вул.Г. КОНДРАТЬЄВА,132</t>
  </si>
  <si>
    <t>Вул.Г. КОНДРАТЬЄВА,138</t>
  </si>
  <si>
    <t>Вул.Г. КОНДРАТЬЄВА,140</t>
  </si>
  <si>
    <t>Вул.Г. КОНДРАТЬЄВА,144</t>
  </si>
  <si>
    <t>Вул.Г. КОНДРАТЬЄВА,145</t>
  </si>
  <si>
    <t>Вул.Г. КОНДРАТЬЄВА,146/1</t>
  </si>
  <si>
    <t>Вул.Г. КОНДРАТЬЄВА,148</t>
  </si>
  <si>
    <t>Вул.Г. КОНДРАТЬЄВА,167/1</t>
  </si>
  <si>
    <t>Вул.Г. КОНДРАТЬЄВА,154</t>
  </si>
  <si>
    <t>Вул.Г. КОНДРАТЬЄВА,175</t>
  </si>
  <si>
    <t>Вул.Г. КОНДРАТЬЄВА,181</t>
  </si>
  <si>
    <t>Вул.Г. КОНДРАТЬЄВА,183</t>
  </si>
  <si>
    <t>Вул.Г. КОНДРАТЬЄВА,187</t>
  </si>
  <si>
    <t>Вул.Г. КОНДРАТЬЄВА,189</t>
  </si>
  <si>
    <t>Вул.Г. КОНДРАТЬЄВА,191</t>
  </si>
  <si>
    <t>Вул.Г. КОНДРАТЬЄВА,165/126</t>
  </si>
  <si>
    <t>Вул.Г. КОНДРАТЬЄВА,165/134</t>
  </si>
  <si>
    <t>Вул.Г. КОНДРАТЬЄВА,165/135</t>
  </si>
  <si>
    <t>Вул.Г. КОНДРАТЬЄВА,165/140</t>
  </si>
  <si>
    <t>Вул.Лебединська,6</t>
  </si>
  <si>
    <t>вул. Горького, 5а</t>
  </si>
  <si>
    <t>Вул.Антонова,1</t>
  </si>
  <si>
    <t>Вул.Антонова,3/1</t>
  </si>
  <si>
    <t>Вул.Антонова,10</t>
  </si>
  <si>
    <t>Вул.Воскресенська,15</t>
  </si>
  <si>
    <t>Вул.Покровська, 23</t>
  </si>
  <si>
    <t>Вул. Покровська, 25</t>
  </si>
  <si>
    <t>Вул.З.Космодем”ян,2</t>
  </si>
  <si>
    <t>Вул.Г. КОНДРАТЬЄВА,35</t>
  </si>
  <si>
    <t>Вул.Г. КОНДРАТЬЄВА,38</t>
  </si>
  <si>
    <t>Вул.Г. КОНДРАТЬЄВА,48</t>
  </si>
  <si>
    <t>Вул.Г. КОНДРАТЬЄВА,50</t>
  </si>
  <si>
    <t>Вул.Г. КОНДРАТЬЄВА,54</t>
  </si>
  <si>
    <t>Вул.Кооперативна,4</t>
  </si>
  <si>
    <t>Вул.Кооперативна,6</t>
  </si>
  <si>
    <t>Вул.Малиновського,2</t>
  </si>
  <si>
    <t>Вул.Малиновського,9</t>
  </si>
  <si>
    <t>Пр.Огарьова,2/1</t>
  </si>
  <si>
    <t>Вул.О.Береста,9</t>
  </si>
  <si>
    <t>Вул.Петропавлівс.,51</t>
  </si>
  <si>
    <t>Вул.Петропавлівс.,68</t>
  </si>
  <si>
    <t>Вул.Петропавлівс.,72</t>
  </si>
  <si>
    <t>Вул.Петропавлівс.,93</t>
  </si>
  <si>
    <t>Вул.Петропавлівс.,96</t>
  </si>
  <si>
    <t>Вул.Петропавлівс.,107</t>
  </si>
  <si>
    <t>Вул.Петропавлівс.,117</t>
  </si>
  <si>
    <t>Вул.Перекопська,12</t>
  </si>
  <si>
    <t>Вул.Перекопська,17</t>
  </si>
  <si>
    <t>Вул.Радянська,2</t>
  </si>
  <si>
    <t>Вул.Соборна, 42 а</t>
  </si>
  <si>
    <t>Пр.9-го травня,4</t>
  </si>
  <si>
    <t>Пр. 9-го травня,8</t>
  </si>
  <si>
    <t>Пл. Покровська,8</t>
  </si>
  <si>
    <t>вул.Новомістинська 24</t>
  </si>
  <si>
    <t>вул.Новомістинська 26</t>
  </si>
  <si>
    <t>вул.Новомістинська 27</t>
  </si>
  <si>
    <t>вул.Новомістинська 28</t>
  </si>
  <si>
    <t>вул.Новомістинська 29</t>
  </si>
  <si>
    <t>вул.Новомістинська 31</t>
  </si>
  <si>
    <t>вул.Новомістинська 35</t>
  </si>
  <si>
    <t>вул.Привокзальна 13</t>
  </si>
  <si>
    <t>вул.Рибалко 4</t>
  </si>
  <si>
    <t>вул.Рибалко 6</t>
  </si>
  <si>
    <t>просп.Шевченко 3а</t>
  </si>
  <si>
    <t>просп.Шевченко 6</t>
  </si>
  <si>
    <t>просп.Шевченко 7</t>
  </si>
  <si>
    <t>просп.Шевченко 8</t>
  </si>
  <si>
    <t>просп.Шевченко 11</t>
  </si>
  <si>
    <t>просп.Шевченко 14</t>
  </si>
  <si>
    <t>просп.Шевченко 18</t>
  </si>
  <si>
    <t>просп.Шевченко 19</t>
  </si>
  <si>
    <t>просп.Шевченко 21</t>
  </si>
  <si>
    <t>просп.Шевченко 22</t>
  </si>
  <si>
    <t>просп.Шевченко 23</t>
  </si>
  <si>
    <t>просп.Шевченко 24</t>
  </si>
  <si>
    <t>просп.Шевченко 26</t>
  </si>
  <si>
    <t>просп.Шевченко 28</t>
  </si>
  <si>
    <t>пр.Суджанський 20</t>
  </si>
  <si>
    <t>вул.Новомістенська,4</t>
  </si>
  <si>
    <t>вул.Новомістенська,25</t>
  </si>
  <si>
    <t>вул.Супруна,19</t>
  </si>
  <si>
    <t>вул.Супруна,21</t>
  </si>
  <si>
    <t>вул.Супруна,22</t>
  </si>
  <si>
    <t>вул.Супруна,24</t>
  </si>
  <si>
    <t>вул.Супруна,26</t>
  </si>
  <si>
    <t>вул.Супруна,28</t>
  </si>
  <si>
    <t>вул.Рибалко,1</t>
  </si>
  <si>
    <t>пров.Інститутський,1</t>
  </si>
  <si>
    <t>пров.Інститутський,3</t>
  </si>
  <si>
    <t>пров.Інститутський,4</t>
  </si>
  <si>
    <t>пров.Інститутський,7</t>
  </si>
  <si>
    <t>вул.Г."Правда",2</t>
  </si>
  <si>
    <t>вул.Г."Правда",4</t>
  </si>
  <si>
    <t>вул.Г."Правда",19</t>
  </si>
  <si>
    <t>вул.Г."Правда",23</t>
  </si>
  <si>
    <t>вул.Г."Правда",30</t>
  </si>
  <si>
    <t>вул.Г."Правда",34</t>
  </si>
  <si>
    <t>вул.2-га Залізнич.,10/1</t>
  </si>
  <si>
    <t>вул.Троїцька,9</t>
  </si>
  <si>
    <t>вул.Троїцька,17</t>
  </si>
  <si>
    <t>вул.Троїцька,18</t>
  </si>
  <si>
    <t>вул.Троїцька,24</t>
  </si>
  <si>
    <t>пров.Дзержинського,1</t>
  </si>
  <si>
    <t>пров.Дзержинського,3</t>
  </si>
  <si>
    <t>пров.І.Дерев'янка,6</t>
  </si>
  <si>
    <t>вул.Червонозоряна,24</t>
  </si>
  <si>
    <t>вул.Псільська,8</t>
  </si>
  <si>
    <t>вул.Новомістинська 33</t>
  </si>
  <si>
    <t>вул.Г."Правда",21</t>
  </si>
  <si>
    <t>Вул.Богуна  2\1</t>
  </si>
  <si>
    <t>Вул.Богуна  8</t>
  </si>
  <si>
    <t>Вул.Борова 47</t>
  </si>
  <si>
    <t>Вул.Глінки 1</t>
  </si>
  <si>
    <t>Вул.Глінки  7</t>
  </si>
  <si>
    <t>Вул.Глінки 11</t>
  </si>
  <si>
    <t>Вул.М.Вовчок  9</t>
  </si>
  <si>
    <t>Вул.М.Вовчок  11</t>
  </si>
  <si>
    <t>Вул.М.Вовчок 13</t>
  </si>
  <si>
    <t>Вул.М.Вовчок 15</t>
  </si>
  <si>
    <t>Вул.Менделєєва 4</t>
  </si>
  <si>
    <t>Вул.Миру  9</t>
  </si>
  <si>
    <t>Вул.Миру 32</t>
  </si>
  <si>
    <t>Вул.Миру 34</t>
  </si>
  <si>
    <t>Вул.Миру 36</t>
  </si>
  <si>
    <t>Вул.Н.Сироватська 37</t>
  </si>
  <si>
    <t>Вул.Н.Сироватська 52</t>
  </si>
  <si>
    <t>Вул.Н.Сироватська 54</t>
  </si>
  <si>
    <t>Вул.Н.Сироватська 66</t>
  </si>
  <si>
    <t>Вул.Охтирська 19/2</t>
  </si>
  <si>
    <t>Вул.Охтирська 20</t>
  </si>
  <si>
    <t>Вул.Охтирська 21/1</t>
  </si>
  <si>
    <t>Вул.Охтирська  22</t>
  </si>
  <si>
    <t>Вул.Охтирська   23</t>
  </si>
  <si>
    <t>Вул.Охтирська  24</t>
  </si>
  <si>
    <t>Вул.Охтирська  25</t>
  </si>
  <si>
    <t>Вул.Охтирська  26</t>
  </si>
  <si>
    <t>Вул.Охтирська  27</t>
  </si>
  <si>
    <t>Вул.Охтирська  29</t>
  </si>
  <si>
    <t>Вул.Паркова   1</t>
  </si>
  <si>
    <t>Пр.3-й Парковий  2</t>
  </si>
  <si>
    <t>Пр.3-й Парковий 6</t>
  </si>
  <si>
    <t>Вул.Р.Корсакова  4</t>
  </si>
  <si>
    <t>Вул.Р.Корсакова  8</t>
  </si>
  <si>
    <t>Вул.Р.Корсакова  18</t>
  </si>
  <si>
    <t>Вул.Р.Корсакова  22</t>
  </si>
  <si>
    <t>Вул.Р.Корсакова   24</t>
  </si>
  <si>
    <t>Вул.Р.Корсакова  26</t>
  </si>
  <si>
    <t>Вул.Р.Корсакова   28</t>
  </si>
  <si>
    <t>Вул.Р.Корсакова  30</t>
  </si>
  <si>
    <t>Вул.Р.Корсакова   32</t>
  </si>
  <si>
    <t>Вул.Р.Корсакова  34</t>
  </si>
  <si>
    <t>Вул.Серпнева  5</t>
  </si>
  <si>
    <t>Вул.Серпнева   7</t>
  </si>
  <si>
    <t>Вул.Серпнева   9</t>
  </si>
  <si>
    <t>Вул.Серпнева   12</t>
  </si>
  <si>
    <t>Вул. Охтирська   19</t>
  </si>
  <si>
    <t>Вул. Охтирська   44</t>
  </si>
  <si>
    <t>Вул. Серпнева 14</t>
  </si>
  <si>
    <t>Вул. Миру 38</t>
  </si>
  <si>
    <t>Вул. Н.Сироватська  69</t>
  </si>
  <si>
    <t>Вул. Харківська 114</t>
  </si>
  <si>
    <t xml:space="preserve">Вул. СКД, 12                      </t>
  </si>
  <si>
    <t>вул. Прокоф’єва, 12</t>
  </si>
  <si>
    <t>вул. Прокоф’єва, 24</t>
  </si>
  <si>
    <t>вул. Прокоф’єва, 24Б</t>
  </si>
  <si>
    <t>вул. Прокоф’єва, 25</t>
  </si>
  <si>
    <t>вул. Прокоф’єва, 25/1</t>
  </si>
  <si>
    <t>вул. Прокоф’єва, 27/1</t>
  </si>
  <si>
    <t>вул. Прокоф’єва, 29</t>
  </si>
  <si>
    <t>вул. Прокоф’єва, 30</t>
  </si>
  <si>
    <t>вул. Прокоф’єва, 31</t>
  </si>
  <si>
    <t>вул. Прокоф’єва, 31/1</t>
  </si>
  <si>
    <t>вул. Прокоф’єва, 32А</t>
  </si>
  <si>
    <t>вул. Прокоф’єва, 36</t>
  </si>
  <si>
    <t>Вул. Зеленко, 1</t>
  </si>
  <si>
    <t>Вул. Зеленко, 7</t>
  </si>
  <si>
    <t>вул.. Харківська, 12</t>
  </si>
  <si>
    <t>вул.. Харківська, 22/1</t>
  </si>
  <si>
    <t>вул.. Харківська, 32</t>
  </si>
  <si>
    <t>вул.. Харківська,38</t>
  </si>
  <si>
    <t>вул.. Харківська, 40</t>
  </si>
  <si>
    <t>вул.. Харківська, 40/1</t>
  </si>
  <si>
    <t>вул.. Харківська, 44</t>
  </si>
  <si>
    <t>вул.. Харківська, 46</t>
  </si>
  <si>
    <t>вул.. Харківська, 30/2</t>
  </si>
  <si>
    <t>вул. П. Комуни, 30</t>
  </si>
  <si>
    <t>вул. П. Комуни, 52А</t>
  </si>
  <si>
    <t>вул. П. Комуни, 52Б</t>
  </si>
  <si>
    <t>вул. П. Комуни, 70/1</t>
  </si>
  <si>
    <t>пр.М.Лушпи, 10</t>
  </si>
  <si>
    <t>пр.М.Лушпи, 14</t>
  </si>
  <si>
    <t>пр.М.Лушпи, 20</t>
  </si>
  <si>
    <t>пр.М.Лушпи, 20/1</t>
  </si>
  <si>
    <t>пр.М.Лушпи, 22</t>
  </si>
  <si>
    <t>в.Інтернац., 10</t>
  </si>
  <si>
    <t>в.Інтернац., 12</t>
  </si>
  <si>
    <t>в.Інтернац., 14</t>
  </si>
  <si>
    <t>в.Інтернац., 22(1-179,288-392)</t>
  </si>
  <si>
    <t>в.Д.Коротчен., 15</t>
  </si>
  <si>
    <t>в.Д.Коротчен., 17</t>
  </si>
  <si>
    <t>в.Д.Коротчен., 25</t>
  </si>
  <si>
    <t>в.Д.Коротчен., 27</t>
  </si>
  <si>
    <t>в.Д.Коротчен., 29</t>
  </si>
  <si>
    <t>в.Д.Коротчен., 31</t>
  </si>
  <si>
    <t>Харківська, 1/1</t>
  </si>
  <si>
    <t>Харківська, 3</t>
  </si>
  <si>
    <t>Харківська, 7</t>
  </si>
  <si>
    <t>Харківська, 23</t>
  </si>
  <si>
    <t>Харківська, 23/1</t>
  </si>
  <si>
    <t>Харківська, 25</t>
  </si>
  <si>
    <t>Д.Коротченко, 2</t>
  </si>
  <si>
    <t>Д.Коротченко, 18</t>
  </si>
  <si>
    <t>М.Лушпи, 7</t>
  </si>
  <si>
    <t>М.Лушпи, 9</t>
  </si>
  <si>
    <t>М.Лушпи, 15</t>
  </si>
  <si>
    <t>М.Лушпи, 23</t>
  </si>
  <si>
    <t>Інтернаціоналістів, 4</t>
  </si>
  <si>
    <t>Інтернаціоналістів,15</t>
  </si>
  <si>
    <t>Інтернаціоналістів,17</t>
  </si>
  <si>
    <t>Інтернаціоналістів,25</t>
  </si>
  <si>
    <t>Д.Коротченко,35</t>
  </si>
  <si>
    <t>Д.Коротченко,37</t>
  </si>
  <si>
    <t>Д.Коротченко,45</t>
  </si>
  <si>
    <t>пр.М.Лушпи,24</t>
  </si>
  <si>
    <t>пр.М.Лушпи,26</t>
  </si>
  <si>
    <t>пр.М.Лушпи,30</t>
  </si>
  <si>
    <t>пр.М.Лушпи,32</t>
  </si>
  <si>
    <t>пр.М.Лушпи,42</t>
  </si>
  <si>
    <t>вул. Заливна,13</t>
  </si>
  <si>
    <t>вул.Заливна,15</t>
  </si>
  <si>
    <t>вул.Заливна,27</t>
  </si>
  <si>
    <t>вул.Заливна,29</t>
  </si>
  <si>
    <t>вул.Заливна,31</t>
  </si>
  <si>
    <t>вул.Заливна,35</t>
  </si>
  <si>
    <t>вул.Черепіна,4</t>
  </si>
  <si>
    <t>вул.Черепіна,6</t>
  </si>
  <si>
    <t>вул.Черепіна,10</t>
  </si>
  <si>
    <t>вул.Черепіна,12</t>
  </si>
  <si>
    <t>вул.Черепіна,16</t>
  </si>
  <si>
    <t>вул.Черепіна,18</t>
  </si>
  <si>
    <t>вул.Черепіна,20</t>
  </si>
  <si>
    <t>пр.М.Лушпи,29</t>
  </si>
  <si>
    <t>пр.М.Лушпи,31</t>
  </si>
  <si>
    <t>пр.М.Лушпи,33</t>
  </si>
  <si>
    <t>пр.М.Лушпи,39</t>
  </si>
  <si>
    <t>пр.М.Лушпи,47</t>
  </si>
  <si>
    <t>пр.М.Лушпи,49</t>
  </si>
  <si>
    <t>пр.М.Лушпи,55</t>
  </si>
  <si>
    <t>пр.М.Лушпи,57</t>
  </si>
  <si>
    <t>Пр.Огарьова,3</t>
  </si>
  <si>
    <t>Вул.О.Береста,5</t>
  </si>
  <si>
    <t>Вул.Петропавлівс.,76</t>
  </si>
  <si>
    <t>Вул.Петропавлівс.,109</t>
  </si>
  <si>
    <t>Вул.Петропавлівс.,127</t>
  </si>
  <si>
    <t>Вул.Шишкарівська,15</t>
  </si>
  <si>
    <t>Вул.Шишкарівська,2</t>
  </si>
  <si>
    <t>вул.Рибалко 8</t>
  </si>
  <si>
    <t>просп.Шевченко 25</t>
  </si>
  <si>
    <t>пр.З.Красовицького2</t>
  </si>
  <si>
    <t>пр.З.Красовицького4</t>
  </si>
  <si>
    <t>вул.Леваневського,26</t>
  </si>
  <si>
    <t>вул.Леваневського,28</t>
  </si>
  <si>
    <t>вул.Троїцька,29</t>
  </si>
  <si>
    <t>вул.Новомістенська,23</t>
  </si>
  <si>
    <t>просп.Шевченко 32</t>
  </si>
  <si>
    <t>просп.Шевченко 34</t>
  </si>
  <si>
    <t>вул.Супруна,32/1</t>
  </si>
  <si>
    <t>вул. Г. «Правда»,18</t>
  </si>
  <si>
    <t>вул.Г."Правда",9</t>
  </si>
  <si>
    <t>вул.Леваневського,22</t>
  </si>
  <si>
    <t>Вул.Богуна 16</t>
  </si>
  <si>
    <t xml:space="preserve">Вул.Миру 5          </t>
  </si>
  <si>
    <t>Вул.Охтирська 19/3</t>
  </si>
  <si>
    <t>Вул.Харківська 54</t>
  </si>
  <si>
    <t>Вул.Харківська 54/1</t>
  </si>
  <si>
    <t>Вул.Харківська 58А</t>
  </si>
  <si>
    <t>Вул.Харківська  58Б</t>
  </si>
  <si>
    <t>Вул.Харківська  58В</t>
  </si>
  <si>
    <t>Вул.Харківська  58Г</t>
  </si>
  <si>
    <t>Вул. Р.Корсакова  3</t>
  </si>
  <si>
    <t>вул. СКД, 6</t>
  </si>
  <si>
    <t>Вул. СКД, 6/1</t>
  </si>
  <si>
    <t>вул.. Харківська, 40/2</t>
  </si>
  <si>
    <t>вул. Прокоф’єва, 29/1</t>
  </si>
  <si>
    <t>Черепіна,36</t>
  </si>
  <si>
    <t>Черепіна,36в</t>
  </si>
  <si>
    <t>Черепіна,38</t>
  </si>
  <si>
    <t>Черепіна,40</t>
  </si>
  <si>
    <t>Черепіна,42</t>
  </si>
  <si>
    <t>Черепіна,42в</t>
  </si>
  <si>
    <t>Черепіна,44</t>
  </si>
  <si>
    <t>Черепіна,46б</t>
  </si>
  <si>
    <t>Черепіна,46</t>
  </si>
  <si>
    <t>Черепіна,50</t>
  </si>
  <si>
    <t>Черепіна,50б</t>
  </si>
  <si>
    <t>Черепіна,54б</t>
  </si>
  <si>
    <t>Черепіна,62</t>
  </si>
  <si>
    <t>Черепіна,62б</t>
  </si>
  <si>
    <t>Черепіна,68а</t>
  </si>
  <si>
    <t>Черепіна,68б</t>
  </si>
  <si>
    <t>Черепіна,70а</t>
  </si>
  <si>
    <t>Черепіна,70б</t>
  </si>
  <si>
    <t>Черепіна,74б</t>
  </si>
  <si>
    <t>Черепіна,78</t>
  </si>
  <si>
    <t>Черепіна,82а</t>
  </si>
  <si>
    <t>Черепіна,82б</t>
  </si>
  <si>
    <t>Інтернаціоналістів,61а</t>
  </si>
  <si>
    <t>Інтернаціоналістів,63а</t>
  </si>
  <si>
    <t>Інтернаціоналістів,63б</t>
  </si>
  <si>
    <t>Інтернаціоналістів,65а</t>
  </si>
  <si>
    <t>Інтернаціоналістів,65б</t>
  </si>
  <si>
    <t>пр.М.Лушпи,39/1</t>
  </si>
  <si>
    <t>вул.Новомістинська 37</t>
  </si>
  <si>
    <t>вул. Прокоф’єва, 22</t>
  </si>
  <si>
    <t>пр.М.Лушпи, 12</t>
  </si>
  <si>
    <t>в.Д.Коротчен., 19</t>
  </si>
  <si>
    <t>в.Д.Коротчен., 21</t>
  </si>
  <si>
    <t>в.Д.Коротчен., 23</t>
  </si>
  <si>
    <t>в.Харківська,31</t>
  </si>
  <si>
    <t>в.Харківська,33</t>
  </si>
  <si>
    <t>в.Харківська,39</t>
  </si>
  <si>
    <t>в.Харківська,41</t>
  </si>
  <si>
    <t>в.Харківська,43</t>
  </si>
  <si>
    <t>Харківська, 9</t>
  </si>
  <si>
    <t>Заливна, 9</t>
  </si>
  <si>
    <t>пр.М.Лушпи,38</t>
  </si>
  <si>
    <t>пр.М.Лушпи,40</t>
  </si>
  <si>
    <t>пр.М.Лушпи,43/1</t>
  </si>
  <si>
    <t>Вул.Г. КОНДРАТЬЄВА,4</t>
  </si>
  <si>
    <t>Вул.Г. КОНДРАТЬЄВА,6</t>
  </si>
  <si>
    <t>Вул. Г. КОНДРАТЬЄВА, 8</t>
  </si>
  <si>
    <t>вул.Леваневського 14</t>
  </si>
  <si>
    <t>пр.З.Красовицького7</t>
  </si>
  <si>
    <t>пр.З.Красовицького9</t>
  </si>
  <si>
    <t>Харківська, 1</t>
  </si>
  <si>
    <t>Д.Коротченко,43</t>
  </si>
  <si>
    <t>іул.Черепіна,26</t>
  </si>
  <si>
    <t>пр.М.Лушпи,43/2</t>
  </si>
  <si>
    <t>Харківська, 5</t>
  </si>
  <si>
    <t>Заливна, 1</t>
  </si>
  <si>
    <t>Заливна, 7</t>
  </si>
  <si>
    <t>Заливна, 11</t>
  </si>
  <si>
    <t>тер. ЧРЗ,9</t>
  </si>
  <si>
    <t>тер. ЧРЗ,10</t>
  </si>
  <si>
    <t>Привокзальна,8</t>
  </si>
  <si>
    <t>Привокзальна,10</t>
  </si>
  <si>
    <t>Привокзальна,16</t>
  </si>
  <si>
    <t>Привокзальна,35</t>
  </si>
  <si>
    <t xml:space="preserve">тер.ЧРЗ,8 </t>
  </si>
  <si>
    <t>тер.ЧРЗ,11</t>
  </si>
  <si>
    <t>Привокзальна,6</t>
  </si>
  <si>
    <t>Привокзальна,12</t>
  </si>
  <si>
    <t>Привокзальна,18</t>
  </si>
  <si>
    <t>Привокзальна,35-а</t>
  </si>
  <si>
    <t>Привокзальна,35-б</t>
  </si>
  <si>
    <t>Привокзальна,35-в</t>
  </si>
  <si>
    <t>Привокзальна,35-г</t>
  </si>
  <si>
    <t>Привокзальна,35-д</t>
  </si>
  <si>
    <t>Привокзальна,35-е</t>
  </si>
  <si>
    <t>Привокзальна,35-ж</t>
  </si>
  <si>
    <t>Вул.Г. КОНДРАТЬЄВА,165/8</t>
  </si>
  <si>
    <t>Вул.Г. КОНДРАТЬЄВА,165/9</t>
  </si>
  <si>
    <t>Вул.Г. КОНДРАТЬЄВА,165/10</t>
  </si>
  <si>
    <t>Вул.Г. КОНДРАТЬЄВА,165/13</t>
  </si>
  <si>
    <t>Вул. Н.Сироватьська  65</t>
  </si>
  <si>
    <t>Вул. Н.Сироватьська 62</t>
  </si>
  <si>
    <t>вул. Г. КОНДРАТЬЄВА, 143</t>
  </si>
  <si>
    <t>вул. Г. КОНДРАТЬЄВА, 152</t>
  </si>
  <si>
    <t>вул. Троїцька, 41</t>
  </si>
  <si>
    <t>вул. Г. КОНДРАТЬЄВА, 185</t>
  </si>
  <si>
    <t>Вул.Лебединська,10</t>
  </si>
  <si>
    <t>вул.Лебединська,12</t>
  </si>
  <si>
    <t>просп.Шевченко 13</t>
  </si>
  <si>
    <t>вул. Троїцька, 43</t>
  </si>
  <si>
    <t>вул. Г. КОНДРАТЬЄВА ,37</t>
  </si>
  <si>
    <t>вул. Заливна, 39</t>
  </si>
  <si>
    <t>вул. Інтернаціоналістів, 59а</t>
  </si>
  <si>
    <t>вул. Інтернаціоналістів, 59б</t>
  </si>
  <si>
    <t>вул. Охтирська, 19/4</t>
  </si>
  <si>
    <t>вул. Роменська, 92/1</t>
  </si>
  <si>
    <t>вул. Роменська, 100а</t>
  </si>
  <si>
    <t>вул. Черепіна, 82в</t>
  </si>
  <si>
    <t>вул.Білопільський шлях, 37</t>
  </si>
  <si>
    <t>вул.Білопільський шляхе, 41</t>
  </si>
  <si>
    <t>вул.Білопільський шлях, 47</t>
  </si>
  <si>
    <t>вул.Білопільський шлях, 49</t>
  </si>
  <si>
    <t>вул.Косівщинська,96\1</t>
  </si>
  <si>
    <t>вул.Косівщинська,96\2</t>
  </si>
  <si>
    <t>вул.Косівщинська,96\3</t>
  </si>
  <si>
    <t>вул.Косівщинська,96\4</t>
  </si>
  <si>
    <t>вул. Шкільна, 5Г</t>
  </si>
  <si>
    <t>вул.Горького,2</t>
  </si>
  <si>
    <t>вул. Роменська, 92</t>
  </si>
  <si>
    <t>вул. 5-та Продольна, 77</t>
  </si>
  <si>
    <t>вул.9 Січня,9 (кв. 83/6гуртожиток)</t>
  </si>
  <si>
    <t>вул. 9 Січня, 9/2</t>
  </si>
  <si>
    <t>пров. Баумана, 14</t>
  </si>
  <si>
    <t>вул.Декабристів,74</t>
  </si>
  <si>
    <t>вул. Декабристів, 78</t>
  </si>
  <si>
    <t>вул. Декабристів, 125</t>
  </si>
  <si>
    <t>вул. Зв’язківців, 9</t>
  </si>
  <si>
    <t>вул. Котляревського, 1/1</t>
  </si>
  <si>
    <t>вул. Котляревського, 2/2</t>
  </si>
  <si>
    <t>вул. Котляревського, 2/3</t>
  </si>
  <si>
    <t>вул. Котляревського, 2/5</t>
  </si>
  <si>
    <t>вул. Котляревського, 2/7</t>
  </si>
  <si>
    <t>вул. Котляревського, 2/9</t>
  </si>
  <si>
    <t>вул. Котляревського, 3/1</t>
  </si>
  <si>
    <t>вул. Лисенка, 10</t>
  </si>
  <si>
    <t>вул. Нахімова, 19</t>
  </si>
  <si>
    <t>вул. Нахімова, 21</t>
  </si>
  <si>
    <t>вул. Нахімова, 34</t>
  </si>
  <si>
    <t>вул. Нахімова, 36</t>
  </si>
  <si>
    <t>вул. Нахімова, 38</t>
  </si>
  <si>
    <t>вул. Нахімова, 40</t>
  </si>
  <si>
    <t xml:space="preserve">вул.Нахімова,40/1      </t>
  </si>
  <si>
    <t>вул. Перемоги, 2</t>
  </si>
  <si>
    <t>вул. Перемоги, 4</t>
  </si>
  <si>
    <t>вул. Роменська, 81</t>
  </si>
  <si>
    <t>вул. Роменська, 88</t>
  </si>
  <si>
    <t>вул. Роменська, 89</t>
  </si>
  <si>
    <t>вул. Роменська, 90</t>
  </si>
  <si>
    <t>вул.Супруна,13 (кв. 51/11 гуртожиток)</t>
  </si>
  <si>
    <t>просп.Тараса Шевченка,10</t>
  </si>
  <si>
    <t>просп.Тараса Шевченка,12</t>
  </si>
  <si>
    <t>вул. Котляревського, 2/6</t>
  </si>
  <si>
    <t>вул.Прокоф'єва,32</t>
  </si>
  <si>
    <t>вул.Роменська,100</t>
  </si>
  <si>
    <t>вул.Котляревського,2/2А</t>
  </si>
  <si>
    <t>вул. Котляревського, 2/8</t>
  </si>
  <si>
    <t>ЧЕРВОНОЗОРЯНА вул,, б, 26</t>
  </si>
  <si>
    <t>КУРСЬКИЙ пр-т,, 12А</t>
  </si>
  <si>
    <t>КУРСЬКИЙ пр-т,, 12Б</t>
  </si>
  <si>
    <t>КУРСЬКИЙ пр-т,, 12В</t>
  </si>
  <si>
    <t>НОВОМІСТЕНСЬКА вул,, б, 12</t>
  </si>
  <si>
    <t>ЗАЛИВНА вул,, б, 13Б</t>
  </si>
  <si>
    <t>З,КОСМОДЕМ`ЯНСЬКОЇ вул,, б, 10</t>
  </si>
  <si>
    <t>НИЖНЬОСОБОРНА вул,, 10</t>
  </si>
  <si>
    <t>НИЖНЬОСОБОРНА вул,, 12</t>
  </si>
  <si>
    <t>ХАРКІВСЬКА вул,, б, 24</t>
  </si>
  <si>
    <t>ХАРКІВСЬКА вул,, б, 4</t>
  </si>
  <si>
    <t>ІНТЕРНАЦІОНАЛІСТІВ вул,, б, 20</t>
  </si>
  <si>
    <t>ІНТЕРНАЦІОНАЛІСТІВ вул,, б, 57А</t>
  </si>
  <si>
    <t>ІНТЕРНАЦІОНАЛІСТІВ вул,, б, 57Б</t>
  </si>
  <si>
    <t>ІНТЕРНАЦІОНАЛІСТІВ вул,, б, 6</t>
  </si>
  <si>
    <t>ІНТЕРНАЦІОНАЛІСТІВ вул,, б, 8</t>
  </si>
  <si>
    <t>Д, КОРОТЧЕНКА вул,, б, 10</t>
  </si>
  <si>
    <t>Д, КОРОТЧЕНКА вул,, б, 4А</t>
  </si>
  <si>
    <t>2-А ЗАЛІЗНИЧНА  вул,, б, 26</t>
  </si>
  <si>
    <t>М, ЛУШПИ пр-т,, б, 11</t>
  </si>
  <si>
    <t>НОВОМІСТЕНСЬКА вул,, б, 10А</t>
  </si>
  <si>
    <t>2-А ЗАЛІЗНИЧНА  вул,, б, 10А</t>
  </si>
  <si>
    <t>ІНСТІТУТСЬКИЙ пров,, б, 1/1</t>
  </si>
  <si>
    <t>ПЕТРОПАВЛІВСЬКА вул,, б, 47</t>
  </si>
  <si>
    <t>КУРСЬКИЙ пр-т,, 18</t>
  </si>
  <si>
    <t>ЗАЛИВНА вул,, б, 5</t>
  </si>
  <si>
    <t>ЛИСЕНКА вул,, б, 12</t>
  </si>
  <si>
    <t>ЛИСЕНКА вул,, б, 14</t>
  </si>
  <si>
    <t>БІЛОПІЛЬСЬКЕ ШОСЕ, б, 23</t>
  </si>
  <si>
    <t>БІЛОПІЛЬСЬКЕ ШОСЕ, б, 31</t>
  </si>
  <si>
    <t>БІЛОПІЛЬСЬКЕ ШОСЕ, б, 37</t>
  </si>
  <si>
    <t>БІЛОПІЛЬСЬКЕ ШОСЕ, б, 41</t>
  </si>
  <si>
    <t>БІЛОПІЛЬСЬКЕ ШОСЕ, б, 47</t>
  </si>
  <si>
    <t>БІЛОПІЛЬСЬКЕ ШОСЕ, б, 49</t>
  </si>
  <si>
    <t>БІЛОПІЛЬСЬКЕ ШОСЕ, б, 53</t>
  </si>
  <si>
    <t>БІЛОПІЛЬСЬКЕ ШОСЕ, б, 59</t>
  </si>
  <si>
    <t>БІЛОПІЛЬСЬКЕ ШОСЕ, б, 61</t>
  </si>
  <si>
    <t>ОРДЖОНІКІДЗЕ вул,, б, 66</t>
  </si>
  <si>
    <t>4-А ПРОДОЛЬНА вул,, б, 76</t>
  </si>
  <si>
    <t>Л,ТОЛСТОГО пров,, б, 10</t>
  </si>
  <si>
    <t>ШКІЛЬНА вул,, б, 5А</t>
  </si>
  <si>
    <t>ШКІЛЬНА вул,, б, 5Б</t>
  </si>
  <si>
    <t>ШКІЛЬНА вул,, б, 5В</t>
  </si>
  <si>
    <t>Г,КОНДРАТЬЄВА вул,, б, 134</t>
  </si>
  <si>
    <t>Г,КОНДРАТЬЄВА вул,, б, 134/4</t>
  </si>
  <si>
    <t>СЕРПНЕВА вул,, б, 11</t>
  </si>
  <si>
    <t>БОРОВА вул,, б, 45</t>
  </si>
  <si>
    <t>МАРКА ВОВЧКА вул,, б, 7</t>
  </si>
  <si>
    <t>Р,КОРСАКОВА вул,, б, 12</t>
  </si>
  <si>
    <t>Р,КОРСАКОВА вул,, б, 14</t>
  </si>
  <si>
    <t>Р,КОРСАКОВА вул,, б, 16</t>
  </si>
  <si>
    <t>Р,КОРСАКОВА вул,, б, 20</t>
  </si>
  <si>
    <t>КОВПАКА вул,, б, 2</t>
  </si>
  <si>
    <t>Г,КОНДРАТЬЄВА вул,, б, 165/148</t>
  </si>
  <si>
    <t>Г,КОНДРАТЬЄВА вул,, б, 129</t>
  </si>
  <si>
    <t>БІЛОПІЛЬСЬКЕ ШОСЕ, б, 38</t>
  </si>
  <si>
    <t>ШИШКАРІВСЬКА вул,, б, 11</t>
  </si>
  <si>
    <t>СТАНЦІЯ СУМИ, б, 11</t>
  </si>
  <si>
    <t>КУРСЬКИЙ пр-т,, 6/1</t>
  </si>
  <si>
    <t>ГАЗЕТИ "ПРАВДА" вул,, б, 9/1</t>
  </si>
  <si>
    <t>ІНТЕРНАЦІОНАЛІСТІВ вул,, б, 43</t>
  </si>
  <si>
    <t xml:space="preserve"> вул. Ковпака,61</t>
  </si>
  <si>
    <t>вул. Ковпака,85</t>
  </si>
  <si>
    <t>вул. Ковпака,87</t>
  </si>
  <si>
    <t>вул. Ковпака,89</t>
  </si>
  <si>
    <t>вул. Ковпака,91</t>
  </si>
  <si>
    <t>вул. Лермонтова,13</t>
  </si>
  <si>
    <t>вул. Ковпака,53</t>
  </si>
  <si>
    <t>пр-т Курський,41</t>
  </si>
  <si>
    <t>вул. Ковпака,63</t>
  </si>
  <si>
    <t>вул. Ковпака,71</t>
  </si>
  <si>
    <t>вул. Ковпака,77А</t>
  </si>
  <si>
    <t>вул. Ковпака,77Б</t>
  </si>
  <si>
    <t>вул. Ковпака,81А</t>
  </si>
  <si>
    <t>вул. Ковпака,81Б</t>
  </si>
  <si>
    <t>вул. Ковпака,81В</t>
  </si>
  <si>
    <t>Супруна,17/1</t>
  </si>
  <si>
    <t>Л.Українки,10</t>
  </si>
  <si>
    <t>Л.Українки,12</t>
  </si>
  <si>
    <t>Л.Українки,16</t>
  </si>
  <si>
    <t>Н.р.Стрілки,54</t>
  </si>
  <si>
    <t>Ген. Чибісова,16/1</t>
  </si>
  <si>
    <t>Пролетарська,70</t>
  </si>
  <si>
    <t>Засумська,14</t>
  </si>
  <si>
    <t>Ковпака,73</t>
  </si>
  <si>
    <t>Ковпака,75</t>
  </si>
  <si>
    <t>Курська,143</t>
  </si>
  <si>
    <t>Новорічна,6</t>
  </si>
  <si>
    <t>40р. Жовтня,26</t>
  </si>
  <si>
    <t>40р. Жовтня,28</t>
  </si>
  <si>
    <t>вул. Жукова, 2</t>
  </si>
  <si>
    <t>вул. Жукова, 6</t>
  </si>
  <si>
    <t>вул. Металургів, 73</t>
  </si>
  <si>
    <t>вул. Металургів, 75</t>
  </si>
  <si>
    <t>вул. Металургів, 77</t>
  </si>
  <si>
    <t>вул. Холодногірська, 30/1</t>
  </si>
  <si>
    <t>Степаненківська, 20</t>
  </si>
  <si>
    <t>вул.Бориса Гмирі, 7а</t>
  </si>
  <si>
    <t>Вул. Покровська,14</t>
  </si>
  <si>
    <t>Вул.Кооперативна,15</t>
  </si>
  <si>
    <t>Вул.Кооперативна,19 а</t>
  </si>
  <si>
    <t>Вул.Кузнечна,1</t>
  </si>
  <si>
    <t>Вул.Кузнечна,18 а</t>
  </si>
  <si>
    <t>Вул.Кузнечна,18 б</t>
  </si>
  <si>
    <t>Вул.Кузнечна,20</t>
  </si>
  <si>
    <t>Вул.Кузнечна,26</t>
  </si>
  <si>
    <t>вул. Горького, 23</t>
  </si>
  <si>
    <t>вул. Горького, 45</t>
  </si>
  <si>
    <t>вул. Горького, 49</t>
  </si>
  <si>
    <t>вул.Леваневського 4</t>
  </si>
  <si>
    <t>пр.Суджанський 8</t>
  </si>
  <si>
    <t>40р. Жовтня,21/1</t>
  </si>
  <si>
    <t>40р. Жовтня,23</t>
  </si>
  <si>
    <t>40р. Жовтня,25</t>
  </si>
  <si>
    <t>40р. Жовтня,27</t>
  </si>
  <si>
    <t>40р. Жовтня,29</t>
  </si>
  <si>
    <t>40р. Жовтня,31</t>
  </si>
  <si>
    <t>40р. Жовтня,33</t>
  </si>
  <si>
    <t>40 років Жовтня 35</t>
  </si>
  <si>
    <t>40 років Жовтня 37</t>
  </si>
  <si>
    <t>40р.Жовтня,41</t>
  </si>
  <si>
    <t>40р. Жовтня,43</t>
  </si>
  <si>
    <t>40 років Жовтня 49</t>
  </si>
  <si>
    <t>40 років Жовтня 51</t>
  </si>
  <si>
    <t>40 років Жовтня 53</t>
  </si>
  <si>
    <t>40 років Жовтня 55</t>
  </si>
  <si>
    <t>40 років Жовтня 59</t>
  </si>
  <si>
    <t>40р. Жовтня,63</t>
  </si>
  <si>
    <t>40 років Жовтня 67</t>
  </si>
  <si>
    <t>40 років Жовтня 69</t>
  </si>
  <si>
    <t>Генерала Чибісова,11/1</t>
  </si>
  <si>
    <t>Л.Українки,4</t>
  </si>
  <si>
    <t>Л.Українки,6</t>
  </si>
  <si>
    <t>пр-т Курський,103/1</t>
  </si>
  <si>
    <t>пр Курський,105</t>
  </si>
  <si>
    <t>пр Курський,115</t>
  </si>
  <si>
    <t>пр Курський 119</t>
  </si>
  <si>
    <t>пр Курський,123</t>
  </si>
  <si>
    <t>пр Курський,127</t>
  </si>
  <si>
    <t>пр Курський,129</t>
  </si>
  <si>
    <t>пр Курський,131</t>
  </si>
  <si>
    <t>вул. 1-ша Новопоселенська, 1</t>
  </si>
  <si>
    <t>вул. Горького, 23/1</t>
  </si>
  <si>
    <t>вул. Горького, 23/2</t>
  </si>
  <si>
    <t>вул. Горького, 39</t>
  </si>
  <si>
    <t>вул, Горького, 41</t>
  </si>
  <si>
    <t>вул. Горького, 43</t>
  </si>
  <si>
    <t>вул. Жукова, 6/1</t>
  </si>
  <si>
    <t>вул. Металургів, 2</t>
  </si>
  <si>
    <t>вул. Металургів, 4</t>
  </si>
  <si>
    <t>вул. Металургів, 5</t>
  </si>
  <si>
    <t>вул. Металургів, 7</t>
  </si>
  <si>
    <t>вул. Металургів, 9</t>
  </si>
  <si>
    <t>вул. Металургів, 9/1</t>
  </si>
  <si>
    <t>вул. Металургів, 11</t>
  </si>
  <si>
    <t>вул. Металургів, 13</t>
  </si>
  <si>
    <t>вул. Металургів, 13а</t>
  </si>
  <si>
    <t>вул. Металургів, 15</t>
  </si>
  <si>
    <t>вул. Н.Холодногірська, 8</t>
  </si>
  <si>
    <t>вул. Н.Холодногірська, 10</t>
  </si>
  <si>
    <t>вул. Холодногірська, 45</t>
  </si>
  <si>
    <t>вул. Праці, 2</t>
  </si>
  <si>
    <t>вул. Праці, 26</t>
  </si>
  <si>
    <t>вул. Праці, 28</t>
  </si>
  <si>
    <t>вул. Праці, 30</t>
  </si>
  <si>
    <t>вул. Праці, 32</t>
  </si>
  <si>
    <t>вул. Праці, 34</t>
  </si>
  <si>
    <t>вул. Праці, 39</t>
  </si>
  <si>
    <t>вул. Реміснича, 6</t>
  </si>
  <si>
    <t>вул. Реміснича, 10</t>
  </si>
  <si>
    <t>вул. Реміснича, 12/1</t>
  </si>
  <si>
    <t>Вул.Кузнечна,5</t>
  </si>
  <si>
    <t>вул.Леваневського 12</t>
  </si>
  <si>
    <t>вул.Супруна 2</t>
  </si>
  <si>
    <t>вул.Супруна 3</t>
  </si>
  <si>
    <t>вул.Супруна 3/1</t>
  </si>
  <si>
    <t>вул.Супруна 4</t>
  </si>
  <si>
    <t>вул.Супруна 9</t>
  </si>
  <si>
    <t>вул.Супруна 10</t>
  </si>
  <si>
    <t>вул.Супруна 12</t>
  </si>
  <si>
    <t>вул.Супруна 12/1</t>
  </si>
  <si>
    <t>вул.Супруна 14</t>
  </si>
  <si>
    <t>вул.Горького 34</t>
  </si>
  <si>
    <t>вул.Горького 36</t>
  </si>
  <si>
    <t>вул.Горького 38</t>
  </si>
  <si>
    <t>вул.Горького 38а</t>
  </si>
  <si>
    <t>вул.Горького 40</t>
  </si>
  <si>
    <t>вул.Леваневського 2</t>
  </si>
  <si>
    <t>вул.Супруна 5</t>
  </si>
  <si>
    <t>вул. Горького, 25</t>
  </si>
  <si>
    <t>вул. Жукова, 2/1</t>
  </si>
  <si>
    <t>вул. Калінінградська, 6</t>
  </si>
  <si>
    <t>вул. Калінінградська, 14</t>
  </si>
  <si>
    <t>вул. Лермонтова, 1</t>
  </si>
  <si>
    <t>вул. Лермонтова, 3</t>
  </si>
  <si>
    <t>вул. Лермонтова, 15</t>
  </si>
  <si>
    <t>вул. Лермонтова, 17</t>
  </si>
  <si>
    <t>вул. Металургів, 3</t>
  </si>
  <si>
    <t>вул. Металургів, 17</t>
  </si>
  <si>
    <t>вул. Реміснича, 10/1</t>
  </si>
  <si>
    <t>вул. Реміснича, 12/2</t>
  </si>
  <si>
    <t>вул. Реміснича, 15</t>
  </si>
  <si>
    <t>вул. Реміснича, 19</t>
  </si>
  <si>
    <t>вул. Реміснича, 21</t>
  </si>
  <si>
    <t>вул. Реміснича, 25</t>
  </si>
  <si>
    <t>вул. Реміснича, 31</t>
  </si>
  <si>
    <t>вул. Реміснича, 35</t>
  </si>
  <si>
    <t>вул.Холодногірська, 31</t>
  </si>
  <si>
    <t>вул.Холодногірська, 33/1</t>
  </si>
  <si>
    <t>вул.Холодногірська, 37</t>
  </si>
  <si>
    <t>вул.Холодногірська, 39</t>
  </si>
  <si>
    <t>вул.Холодногірська, 41</t>
  </si>
  <si>
    <t>вул.Холодногірська, 49</t>
  </si>
  <si>
    <t>вул.Холодногірська, 51</t>
  </si>
  <si>
    <t>пл. Горького, 5</t>
  </si>
  <si>
    <t>пр Курський,33</t>
  </si>
  <si>
    <t>пр Курський,37</t>
  </si>
  <si>
    <t>пр Курський,39</t>
  </si>
  <si>
    <t>пр Курський,43</t>
  </si>
  <si>
    <t>пр Курський,45</t>
  </si>
  <si>
    <t>прКурський,47</t>
  </si>
  <si>
    <t>пр Курський,51</t>
  </si>
  <si>
    <t>пр Курський,53</t>
  </si>
  <si>
    <t>пр Курський,55</t>
  </si>
  <si>
    <t>пр Курський,103</t>
  </si>
  <si>
    <t>пр Курський,135</t>
  </si>
  <si>
    <t>Л.Українки,4/1</t>
  </si>
  <si>
    <t>Л.Українки,25</t>
  </si>
  <si>
    <t>вул Ковпака 11</t>
  </si>
  <si>
    <t>вул Ковпака 13</t>
  </si>
  <si>
    <t>вул Ковпака,14</t>
  </si>
  <si>
    <t>вул Ковпака 15</t>
  </si>
  <si>
    <t>вул Ковпака 17</t>
  </si>
  <si>
    <t>вул Ковпака 23</t>
  </si>
  <si>
    <t>вул Ковпака 29</t>
  </si>
  <si>
    <t>вул Ковпака 33</t>
  </si>
  <si>
    <t>вул Ковпака 35</t>
  </si>
  <si>
    <t>вул Ковпака 41</t>
  </si>
  <si>
    <t>вул Ковпака 43</t>
  </si>
  <si>
    <t>вул Ковпака 45</t>
  </si>
  <si>
    <t>вул Ковпака 47</t>
  </si>
  <si>
    <t>вул 40 років Жовтня 57</t>
  </si>
  <si>
    <t>вул.Металургів, 14</t>
  </si>
  <si>
    <t>вул.Металургів ,16</t>
  </si>
  <si>
    <t>вул.Металургів, 24</t>
  </si>
  <si>
    <t>вул.Металургів, 26</t>
  </si>
  <si>
    <t>40 р. Жовтня 43б</t>
  </si>
  <si>
    <t>вул.Горького 28/1</t>
  </si>
  <si>
    <t>вул Ковпака 31</t>
  </si>
  <si>
    <t>вул Ковпака 55</t>
  </si>
  <si>
    <t>пл. Горького, 2</t>
  </si>
  <si>
    <t>пл. Горького, 4</t>
  </si>
  <si>
    <t>пл. Горького, 6</t>
  </si>
  <si>
    <t>пр Курський, 125</t>
  </si>
  <si>
    <t>пр Курський, 133</t>
  </si>
  <si>
    <t>Л.Українки,14</t>
  </si>
  <si>
    <t>40р. Жовтня,21</t>
  </si>
  <si>
    <t>40 років Жовтня, 45</t>
  </si>
  <si>
    <t>вул.Супруна 6</t>
  </si>
  <si>
    <t>вул.Супруна 8</t>
  </si>
  <si>
    <t>вул. Воскресенська, 13б</t>
  </si>
  <si>
    <t>вул. Ковпака, 75а</t>
  </si>
  <si>
    <t>вул. Металургів, 32а</t>
  </si>
  <si>
    <t>вул. Металургів, 32б</t>
  </si>
  <si>
    <t>вул.Енгельса, 3</t>
  </si>
  <si>
    <t>вул.Енгельса, 8</t>
  </si>
  <si>
    <t>вул.Жукова,1</t>
  </si>
  <si>
    <t>вул.Жукова,3</t>
  </si>
  <si>
    <t>вул.Жукова,7</t>
  </si>
  <si>
    <t>вул.Іллінська, 8</t>
  </si>
  <si>
    <t>вул.1-ша Набережна р.Стрілка, 10А  кв. 1,3,5-8,14,16</t>
  </si>
  <si>
    <t>вул.1-ша Набережна р.Стрілка,10 Б кв.26,31,34,36</t>
  </si>
  <si>
    <t>вул.1-ша Набережна р.Стрілка, 32</t>
  </si>
  <si>
    <t>вул.1-ша Набережна р.Стрілка, 34</t>
  </si>
  <si>
    <t>вул.Пролетарська, 64</t>
  </si>
  <si>
    <t>вул.Робітнича, 43</t>
  </si>
  <si>
    <t>вул.Робітнича, 47</t>
  </si>
  <si>
    <t>вул.Робітнича, 49</t>
  </si>
  <si>
    <t>вул.Робітнича, 51</t>
  </si>
  <si>
    <t>вул.Енгельса, 1</t>
  </si>
  <si>
    <t>вул.Іллінська,1</t>
  </si>
  <si>
    <t>вул.Комсомольська, 65 А</t>
  </si>
  <si>
    <t>вул.1-ша Набережна р.Стрілка, 50</t>
  </si>
  <si>
    <t>вул.Першотравнева, 22</t>
  </si>
  <si>
    <t>вул.Пролетарська, 40 кв.1-11</t>
  </si>
  <si>
    <t>вул.Пролетарська, 61</t>
  </si>
  <si>
    <t>територія сільськогосподарського технікуму,22</t>
  </si>
  <si>
    <t>вул.Іллінська, 35</t>
  </si>
  <si>
    <t>вул.Першотравнева, 26</t>
  </si>
  <si>
    <t>вул.Першотравнева, 31</t>
  </si>
  <si>
    <t>вул.Першотравнева, 33</t>
  </si>
  <si>
    <t>вул.Пролетарська, 50</t>
  </si>
  <si>
    <t>вул.Борців революции, 2</t>
  </si>
  <si>
    <t>вул.Засумська, 5</t>
  </si>
  <si>
    <t>вул.Засумська, 11</t>
  </si>
  <si>
    <t>вул.Засумська, 13</t>
  </si>
  <si>
    <t>вул.В’ячеслава Чорновола, 78</t>
  </si>
  <si>
    <t>вул.Комсомольська, 27</t>
  </si>
  <si>
    <t>вул.Комсомольська, 34</t>
  </si>
  <si>
    <t>вул.Комсомольська, 35</t>
  </si>
  <si>
    <t>вул.Комсомольська, 39</t>
  </si>
  <si>
    <t>вул.Комсомольська, 53</t>
  </si>
  <si>
    <t>вул.Комсомольська, 69</t>
  </si>
  <si>
    <t>вул.Куликівська, 27</t>
  </si>
  <si>
    <t>вул.1-ша Набережна р.Стрілка, 38</t>
  </si>
  <si>
    <t>вул.Першотравнева, 20</t>
  </si>
  <si>
    <t>вул.Першотравнева, 24</t>
  </si>
  <si>
    <t>вул.Пролетарська, 15</t>
  </si>
  <si>
    <t>вул.Пролетарська, 52</t>
  </si>
  <si>
    <t>вул.Пролетарська, 57</t>
  </si>
  <si>
    <t>вул.Пролетарська, 68</t>
  </si>
  <si>
    <t xml:space="preserve"> вул.Пушкіна, 20</t>
  </si>
  <si>
    <t>вул. Пушкіна, 53</t>
  </si>
  <si>
    <t>вул.Пушкіна, 55</t>
  </si>
  <si>
    <t>вул.Робітнича, 67</t>
  </si>
  <si>
    <t>вул.Робітнича, 84</t>
  </si>
  <si>
    <t>вул.Садова, 53</t>
  </si>
  <si>
    <t>вул.Садова, 71</t>
  </si>
  <si>
    <t>вул.Праці,31</t>
  </si>
  <si>
    <t>вул.Праці,37</t>
  </si>
  <si>
    <t>вул.Якіра, 5</t>
  </si>
  <si>
    <t>вул.Якіра, 20</t>
  </si>
  <si>
    <t>вул.Садова, 33</t>
  </si>
  <si>
    <t>вул.Засумська, 12А</t>
  </si>
  <si>
    <t>вул.Засумська, 12 Г</t>
  </si>
  <si>
    <t>вул.Засумська, 16/5</t>
  </si>
  <si>
    <t>вул.Засумська, 16Б</t>
  </si>
  <si>
    <t>вул.Іллінська, 10</t>
  </si>
  <si>
    <t>вул.Іллінська, 12</t>
  </si>
  <si>
    <t>вул.Іллінська,12/1</t>
  </si>
  <si>
    <t>вул.Іллінська.12/2</t>
  </si>
  <si>
    <t>вул.Вячеслава Чорновола, 55</t>
  </si>
  <si>
    <t>вул.Пролетарська, 5</t>
  </si>
  <si>
    <t>вул.Шевченка, 2  (кв.108-178)</t>
  </si>
  <si>
    <t>вул.Іллінська, 49</t>
  </si>
  <si>
    <t>вул.Іллінська, 38</t>
  </si>
  <si>
    <t>вул.Іллінська,, 40</t>
  </si>
  <si>
    <t>вул.Робітнича, 92</t>
  </si>
  <si>
    <t>вул.Робітнича, 94</t>
  </si>
  <si>
    <t>вул.Садова, 32</t>
  </si>
  <si>
    <t>вул.Іллінська,  51/1</t>
  </si>
  <si>
    <t>вул.Іллінська,    51 Г</t>
  </si>
  <si>
    <t>вул.Іллінська, 52/1</t>
  </si>
  <si>
    <t>вул.Іллінська, 52/2</t>
  </si>
  <si>
    <t>вул.Шевченка, 2Б ( кв.179-249)</t>
  </si>
  <si>
    <t>вул.Шевченка, 2В (кв.1-107)</t>
  </si>
  <si>
    <t>вул.Іллінська, 5</t>
  </si>
  <si>
    <t>вул.1-ша Набережна р.Стрілка, 24</t>
  </si>
  <si>
    <t>вул Пролетарська,70</t>
  </si>
  <si>
    <t>пр-т Курський, 125</t>
  </si>
  <si>
    <t>пров.Л.Українки, 2а</t>
  </si>
  <si>
    <t>вул Пролетарська, 38</t>
  </si>
  <si>
    <t>Черепіна, 84А</t>
  </si>
  <si>
    <t>Д.Коротченко,41</t>
  </si>
  <si>
    <t>Вул.Петропавлівс.,101</t>
  </si>
  <si>
    <t>пр.З.Красовицького5</t>
  </si>
  <si>
    <t>вул. Г. КОНДРАТЬЄВА 112</t>
  </si>
  <si>
    <t>вул. Радянська, 6</t>
  </si>
  <si>
    <t>вул.Лебединська,4</t>
  </si>
  <si>
    <t>Додаток 9. Проекти з енергозбереження в житловому секторі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</si>
</sst>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%"/>
    <numFmt numFmtId="166" formatCode="0.0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vertAlign val="superscript"/>
      <sz val="11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9" fontId="6" fillId="0" borderId="0" applyFont="0" applyFill="0" applyBorder="0" applyAlignment="0" applyProtection="0"/>
    <xf numFmtId="0" fontId="11" fillId="0" borderId="0"/>
  </cellStyleXfs>
  <cellXfs count="117">
    <xf numFmtId="0" fontId="0" fillId="0" borderId="0" xfId="0"/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" fillId="7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" fillId="9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right" vertical="center" wrapText="1"/>
    </xf>
    <xf numFmtId="0" fontId="1" fillId="9" borderId="1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 wrapText="1"/>
    </xf>
    <xf numFmtId="0" fontId="8" fillId="11" borderId="1" xfId="0" applyFont="1" applyFill="1" applyBorder="1"/>
    <xf numFmtId="0" fontId="8" fillId="11" borderId="1" xfId="0" applyFont="1" applyFill="1" applyBorder="1" applyAlignment="1">
      <alignment wrapText="1"/>
    </xf>
    <xf numFmtId="0" fontId="7" fillId="0" borderId="1" xfId="0" applyFont="1" applyBorder="1"/>
    <xf numFmtId="164" fontId="0" fillId="0" borderId="1" xfId="0" applyNumberFormat="1" applyBorder="1" applyAlignment="1">
      <alignment horizontal="right" vertical="center"/>
    </xf>
    <xf numFmtId="9" fontId="7" fillId="0" borderId="1" xfId="2" applyFont="1" applyBorder="1" applyAlignment="1">
      <alignment horizontal="right" vertical="center"/>
    </xf>
    <xf numFmtId="164" fontId="9" fillId="11" borderId="1" xfId="0" applyNumberFormat="1" applyFont="1" applyFill="1" applyBorder="1" applyAlignment="1">
      <alignment horizontal="right" vertical="center"/>
    </xf>
    <xf numFmtId="9" fontId="10" fillId="11" borderId="1" xfId="2" applyFont="1" applyFill="1" applyBorder="1" applyAlignment="1">
      <alignment horizontal="right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0" fillId="0" borderId="0" xfId="0" applyNumberFormat="1"/>
    <xf numFmtId="165" fontId="0" fillId="0" borderId="0" xfId="2" applyNumberFormat="1" applyFont="1"/>
    <xf numFmtId="2" fontId="7" fillId="0" borderId="1" xfId="0" applyNumberFormat="1" applyFont="1" applyBorder="1"/>
    <xf numFmtId="0" fontId="1" fillId="10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right" vertical="center"/>
    </xf>
    <xf numFmtId="165" fontId="7" fillId="0" borderId="1" xfId="2" applyNumberFormat="1" applyFont="1" applyBorder="1" applyAlignment="1">
      <alignment horizontal="right" vertical="center"/>
    </xf>
    <xf numFmtId="3" fontId="0" fillId="0" borderId="0" xfId="0" applyNumberFormat="1"/>
    <xf numFmtId="0" fontId="12" fillId="2" borderId="1" xfId="0" applyFont="1" applyFill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9" fontId="7" fillId="0" borderId="1" xfId="2" applyFont="1" applyBorder="1" applyAlignment="1">
      <alignment horizontal="right" vertical="center" wrapText="1"/>
    </xf>
    <xf numFmtId="0" fontId="7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0" fontId="0" fillId="0" borderId="1" xfId="0" applyFont="1" applyBorder="1"/>
    <xf numFmtId="164" fontId="0" fillId="0" borderId="1" xfId="0" applyNumberFormat="1" applyFont="1" applyBorder="1" applyAlignment="1">
      <alignment horizontal="right" vertical="center" wrapText="1"/>
    </xf>
    <xf numFmtId="164" fontId="0" fillId="0" borderId="1" xfId="0" applyNumberFormat="1" applyFont="1" applyBorder="1" applyAlignment="1">
      <alignment horizontal="right" vertical="center"/>
    </xf>
    <xf numFmtId="0" fontId="0" fillId="0" borderId="0" xfId="0" applyFont="1"/>
    <xf numFmtId="1" fontId="0" fillId="0" borderId="1" xfId="0" applyNumberFormat="1" applyFont="1" applyBorder="1"/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12" borderId="1" xfId="0" applyFont="1" applyFill="1" applyBorder="1" applyAlignment="1">
      <alignment horizontal="left" vertical="center"/>
    </xf>
    <xf numFmtId="0" fontId="13" fillId="13" borderId="1" xfId="0" applyFont="1" applyFill="1" applyBorder="1" applyAlignment="1">
      <alignment horizontal="left" vertical="center"/>
    </xf>
    <xf numFmtId="166" fontId="13" fillId="0" borderId="1" xfId="0" applyNumberFormat="1" applyFont="1" applyBorder="1" applyAlignment="1">
      <alignment horizontal="left" vertical="center"/>
    </xf>
    <xf numFmtId="164" fontId="0" fillId="0" borderId="1" xfId="0" applyNumberFormat="1" applyFont="1" applyBorder="1"/>
    <xf numFmtId="165" fontId="10" fillId="11" borderId="1" xfId="2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/>
    <xf numFmtId="9" fontId="12" fillId="3" borderId="1" xfId="2" applyFont="1" applyFill="1" applyBorder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66" fontId="0" fillId="0" borderId="1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7" xfId="0" applyFont="1" applyBorder="1" applyAlignment="1"/>
    <xf numFmtId="164" fontId="12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4" fontId="0" fillId="0" borderId="0" xfId="0" applyNumberFormat="1" applyFont="1"/>
    <xf numFmtId="0" fontId="1" fillId="14" borderId="1" xfId="0" applyFont="1" applyFill="1" applyBorder="1" applyAlignment="1">
      <alignment horizontal="left" vertical="center" wrapText="1"/>
    </xf>
    <xf numFmtId="0" fontId="1" fillId="14" borderId="1" xfId="0" applyFont="1" applyFill="1" applyBorder="1"/>
    <xf numFmtId="164" fontId="1" fillId="14" borderId="1" xfId="0" applyNumberFormat="1" applyFont="1" applyFill="1" applyBorder="1" applyAlignment="1">
      <alignment horizontal="right" vertical="center"/>
    </xf>
    <xf numFmtId="0" fontId="1" fillId="14" borderId="1" xfId="0" applyFont="1" applyFill="1" applyBorder="1" applyAlignment="1">
      <alignment horizontal="right" vertical="center"/>
    </xf>
    <xf numFmtId="9" fontId="12" fillId="14" borderId="1" xfId="2" applyFont="1" applyFill="1" applyBorder="1" applyAlignment="1">
      <alignment horizontal="right" vertical="center"/>
    </xf>
    <xf numFmtId="0" fontId="0" fillId="14" borderId="0" xfId="0" applyFont="1" applyFill="1"/>
    <xf numFmtId="0" fontId="0" fillId="7" borderId="1" xfId="0" applyFont="1" applyFill="1" applyBorder="1" applyAlignment="1">
      <alignment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/>
    <xf numFmtId="0" fontId="7" fillId="0" borderId="1" xfId="0" applyFont="1" applyBorder="1" applyAlignment="1"/>
    <xf numFmtId="0" fontId="0" fillId="0" borderId="1" xfId="0" applyFont="1" applyBorder="1" applyAlignment="1"/>
    <xf numFmtId="0" fontId="0" fillId="0" borderId="0" xfId="0" applyFont="1" applyAlignment="1"/>
    <xf numFmtId="0" fontId="1" fillId="14" borderId="1" xfId="0" applyFont="1" applyFill="1" applyBorder="1" applyAlignment="1"/>
    <xf numFmtId="0" fontId="1" fillId="3" borderId="1" xfId="0" applyFont="1" applyFill="1" applyBorder="1" applyAlignment="1"/>
    <xf numFmtId="0" fontId="0" fillId="9" borderId="0" xfId="0" applyFont="1" applyFill="1"/>
    <xf numFmtId="0" fontId="7" fillId="9" borderId="0" xfId="0" applyFont="1" applyFill="1"/>
    <xf numFmtId="1" fontId="0" fillId="0" borderId="0" xfId="0" applyNumberFormat="1" applyFont="1"/>
    <xf numFmtId="164" fontId="1" fillId="14" borderId="0" xfId="0" applyNumberFormat="1" applyFont="1" applyFill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9" fontId="0" fillId="0" borderId="1" xfId="2" applyFont="1" applyBorder="1" applyAlignment="1">
      <alignment horizontal="right" vertical="center" wrapText="1"/>
    </xf>
    <xf numFmtId="0" fontId="1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/>
    </xf>
  </cellXfs>
  <cellStyles count="4">
    <cellStyle name="Обычный" xfId="0" builtinId="0"/>
    <cellStyle name="Обычный 2" xfId="1"/>
    <cellStyle name="Обычный 4 2" xfId="3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7;&#1058;,%20&#1058;&#1077;&#1093;&#1095;&#1072;&#1089;&#1090;&#1100;/&#1045;&#1041;&#1056;&#1056;,%20&#1044;&#1085;&#1077;&#1087;&#1088;&#1086;&#1087;&#1077;&#1090;&#1088;&#1086;&#1074;&#1089;&#1082;/&#1056;&#1077;&#1079;&#1091;&#1083;&#1100;&#1090;&#1080;&#1088;&#1091;&#1102;&#1097;&#1072;&#1103;%20&#1055;&#1059;&#1051;%201/&#1055;&#1077;&#1088;&#1074;&#1080;&#1095;&#1085;&#1072;&#1103;%20&#1080;&#1085;&#1092;&#1086;&#1088;&#1084;&#1072;&#1094;&#1080;&#1103;/&#1040;&#1085;&#1082;&#1077;&#1090;&#1072;%20&#1076;&#1083;&#1103;%20&#1089;&#1073;&#1086;&#1088;&#1072;%20&#1076;&#1072;&#1085;&#1085;&#1099;&#1093;%20&#1087;&#1086;%20&#1073;&#1102;&#1076;&#1078;&#1077;&#1090;&#1085;&#1099;&#1084;%20&#1079;&#1076;&#1072;&#1085;&#1080;&#1103;&#1084;%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st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56;&#1072;&#1073;&#1086;&#1095;&#1072;&#1103;/&#1057;&#1091;&#1084;&#1080;/&#1056;&#1072;&#1089;&#1095;&#1077;&#1090;&#1099;/&#1041;&#1072;&#1083;&#1072;&#1085;&#1089;%20&#1055;&#1045;&#1056;%20&#1057;&#1091;&#1084;&#108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6;&#1080;&#1090;&#1083;&#1086;&#1074;&#1110;%20&#1073;&#1091;&#1076;&#1080;&#1085;&#1082;&#108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87;&#1077;&#1088;.%20&#1050;&#1088;&#1072;&#1089;&#1086;&#1074;&#1080;&#1094;&#1082;&#1086;&#1075;&#1086;,%205/&#1056;&#1072;&#1089;&#1095;&#1077;&#1090;&#1085;&#1099;&#1081;%20&#1092;&#1072;&#1081;&#1083;%20&#1050;&#1088;&#1072;&#1089;&#1086;&#1074;&#1080;&#1094;&#1100;&#1082;&#1086;&#1075;&#1086;,%20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56;&#1072;&#1073;&#1086;&#1095;&#1072;&#1103;/&#1057;&#1091;&#1084;&#1080;/&#1056;&#1072;&#1089;&#1095;&#1077;&#1090;&#1099;/&#1055;&#1088;&#1086;&#1077;&#1082;&#1090;&#1099;%20&#1057;&#1091;&#1084;&#108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91;&#1083;.%20&#1043;.%20&#1050;&#1086;&#1085;&#1076;&#1088;&#1072;&#1090;&#1100;&#1077;&#1074;&#1072;%20(&#1050;&#1080;&#1088;&#1086;&#1074;&#1072;),%20112/&#1056;&#1072;&#1089;&#1095;&#1077;&#1090;&#1085;&#1099;&#1081;%20&#1092;&#1072;&#1081;&#1083;%20&#1050;&#1086;&#1085;&#1076;&#1088;&#1072;&#1090;&#1100;&#1108;&#1074;&#1072;%20(&#1074;&#1086;&#1089;&#1089;&#1090;&#1072;&#1085;&#1086;&#1074;&#1083;&#1077;&#1085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91;&#1083;.%20&#1050;&#1086;&#1088;&#1086;&#1090;&#1095;&#1077;&#1085;&#1082;&#1072;,%2041/&#1056;&#1072;&#1089;&#1095;&#1077;&#1090;&#1085;&#1099;&#1081;%20&#1092;&#1072;&#1081;&#1083;%20&#1050;&#1086;&#1088;&#1086;&#1090;&#1095;&#1077;&#1085;&#1082;&#1072;(&#1056;&#1086;&#1073;&#1086;&#1095;&#1080;&#1081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91;&#1083;.%20&#1051;&#1077;&#1073;&#1077;&#1076;&#1080;&#1085;&#1089;&#1082;&#1072;&#1103;,%204/&#1056;&#1072;&#1089;&#1095;&#1077;&#1090;&#1085;&#1099;&#1081;%20&#1092;&#1072;&#1081;&#1083;%20&#1051;&#1077;&#1073;&#1077;&#1076;&#1080;&#1085;&#1089;&#1100;&#1082;&#1072;%20(&#1088;&#1086;&#1073;&#1086;&#1095;&#1080;&#1081;!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91;&#1083;.%20&#1055;&#1077;&#1090;&#1088;&#1086;&#1087;&#1072;&#1074;&#1083;&#1086;&#1074;&#1089;&#1082;&#1072;&#1103;,%20101/&#1056;&#1072;&#1089;&#1095;&#1077;&#1090;&#1085;&#1099;&#1081;%20&#1092;&#1072;&#1081;&#1083;%20&#1055;&#1077;&#1090;&#1088;&#1086;&#1087;&#1072;&#1074;&#1083;&#1110;&#1074;&#1089;&#1100;&#1082;&#1072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91;&#1083;.%20&#1057;&#1086;&#1074;&#1077;&#1090;&#1089;&#1082;&#1072;&#1103;,%206/&#1056;&#1072;&#1089;&#1095;&#1077;&#1090;&#1085;&#1099;&#1081;%20&#1092;&#1072;&#1081;&#1083;%20&#1056;&#1072;&#1076;&#1103;&#1085;&#1089;&#1100;&#1082;&#107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49;&#1058;&#1048;&#1050;&#1054;&#1053;/&#1069;&#1057;&#1058;,%20&#1058;&#1077;&#1093;&#1095;&#1072;&#1089;&#1090;&#1100;/&#1056;&#1072;&#1073;&#1086;&#1095;&#1080;&#1077;%20&#1087;&#1088;&#1086;&#1077;&#1082;&#1090;&#1099;/&#1052;&#1045;&#1056;%20USAID%202-&#1081;%20&#1069;&#1058;&#1040;&#1055;/&#1069;&#1040;%20&#1075;.%20&#1057;&#1091;&#1084;&#1099;/&#1054;&#1073;&#1098;&#1077;&#1082;&#1090;&#1099;%20&#1086;&#1073;&#1089;&#1083;&#1077;&#1076;&#1086;&#1074;&#1072;&#1085;&#1080;&#1103;/&#1046;&#1080;&#1083;&#1099;&#1077;%20&#1076;&#1086;&#1084;&#1072;/&#1091;&#1083;.%20&#1063;&#1077;&#1088;&#1077;&#1087;&#1080;&#1085;&#1072;,%2084&#1072;/&#1056;&#1072;&#1089;&#1095;&#1077;&#1090;&#1085;&#1099;&#1081;%20&#1092;&#1072;&#1081;&#1083;%20&#1063;&#1077;&#1088;&#1077;&#1087;&#1110;&#1085;&#1072;%20(&#1040;&#1074;&#1090;&#1086;&#1089;&#1086;&#1093;&#1088;&#1072;&#1085;&#1077;&#1085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кты"/>
      <sheetName val="Общие данные"/>
      <sheetName val="Энергопотребление"/>
      <sheetName val="Все БЗ"/>
      <sheetName val="ЦСТ школы"/>
      <sheetName val="ЦСТ школы ЕБРР"/>
      <sheetName val="ИК школы"/>
      <sheetName val="ИК школы ЕБРР"/>
      <sheetName val="ЦСТ ДУЗ"/>
      <sheetName val="ЦСТ ДУЗ ЕБРР"/>
      <sheetName val="ИК ДУЗ"/>
      <sheetName val="ИК ДУЗ ЕБРР"/>
      <sheetName val="ЦСТ прочие ОБ"/>
      <sheetName val="ЦСТ прочие ОБ ЕБРР"/>
      <sheetName val="ИК прочие ОБ"/>
      <sheetName val="ЦСТ Больницы+Поликлиники"/>
      <sheetName val="ИК Больницы+Поликлиники"/>
      <sheetName val="ЦСТ прочие"/>
      <sheetName val="ИК прочие"/>
      <sheetName val="Внедренные ЭЭМ"/>
      <sheetName val="Итого по БЗ ЦСТ"/>
      <sheetName val="Итого по БЗ 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(2)"/>
      <sheetName val="Прийняті коефіцієнти"/>
      <sheetName val="Баланс ПЕР исход."/>
      <sheetName val="Баланс ПЕР с учетом ГСОП"/>
      <sheetName val="Прогноз"/>
      <sheetName val="Кадастр"/>
      <sheetName val="Теплоснабжение"/>
      <sheetName val="Тарифи "/>
      <sheetName val="Теплоснабжение (2)"/>
      <sheetName val="ГДОП"/>
      <sheetName val="Теплоснабжение (4)"/>
      <sheetName val="Теплоснабжение (3)"/>
      <sheetName val="Лист1"/>
      <sheetName val="Баланс ПЕР с учетом ГСОП (2)"/>
    </sheetNames>
    <sheetDataSet>
      <sheetData sheetId="0"/>
      <sheetData sheetId="1">
        <row r="15">
          <cell r="D15">
            <v>0.20200000000000001</v>
          </cell>
        </row>
        <row r="16">
          <cell r="D16">
            <v>1.0845</v>
          </cell>
        </row>
        <row r="17">
          <cell r="D17">
            <v>0.34100000000000003</v>
          </cell>
        </row>
        <row r="22">
          <cell r="D22">
            <v>0.27197219057199462</v>
          </cell>
        </row>
        <row r="23">
          <cell r="D23">
            <v>0.25741649386174553</v>
          </cell>
        </row>
        <row r="28">
          <cell r="D2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ОВ &quot;Сумитеплоенерго&quot; "/>
      <sheetName val="КППВ ПАТ &quot;СМНВО&quot;"/>
    </sheetNames>
    <sheetDataSet>
      <sheetData sheetId="0">
        <row r="839">
          <cell r="D839">
            <v>3830411.6999999988</v>
          </cell>
        </row>
      </sheetData>
      <sheetData sheetId="1">
        <row r="4">
          <cell r="C4" t="str">
            <v>вул.Інтернаціоналістів,23</v>
          </cell>
          <cell r="F4">
            <v>1985</v>
          </cell>
          <cell r="G4">
            <v>9</v>
          </cell>
          <cell r="L4">
            <v>5555</v>
          </cell>
          <cell r="O4" t="str">
            <v>так</v>
          </cell>
          <cell r="CX4">
            <v>814.17698837209309</v>
          </cell>
        </row>
        <row r="5">
          <cell r="C5" t="str">
            <v>вул. Д.Коротченко,33</v>
          </cell>
          <cell r="F5">
            <v>1984</v>
          </cell>
          <cell r="G5">
            <v>9</v>
          </cell>
          <cell r="L5">
            <v>9327</v>
          </cell>
          <cell r="O5" t="str">
            <v>так</v>
          </cell>
          <cell r="CX5">
            <v>1931.8725930232561</v>
          </cell>
        </row>
        <row r="6">
          <cell r="C6" t="str">
            <v>вул.Д. Коротченко,45</v>
          </cell>
          <cell r="F6">
            <v>1986</v>
          </cell>
          <cell r="G6">
            <v>9</v>
          </cell>
          <cell r="L6">
            <v>5466</v>
          </cell>
          <cell r="O6" t="str">
            <v>так</v>
          </cell>
          <cell r="CX6">
            <v>2210.4069767441861</v>
          </cell>
        </row>
        <row r="7">
          <cell r="C7" t="str">
            <v>пр-т М.Лушпи,32</v>
          </cell>
          <cell r="F7">
            <v>1986</v>
          </cell>
          <cell r="G7">
            <v>9</v>
          </cell>
          <cell r="L7">
            <v>5738</v>
          </cell>
          <cell r="O7" t="str">
            <v>так</v>
          </cell>
          <cell r="CX7">
            <v>1414.1279069767443</v>
          </cell>
        </row>
        <row r="8">
          <cell r="C8" t="str">
            <v>пр-т М.Лушпи,50</v>
          </cell>
          <cell r="F8">
            <v>1986</v>
          </cell>
          <cell r="G8">
            <v>9</v>
          </cell>
          <cell r="L8">
            <v>7204</v>
          </cell>
          <cell r="O8" t="str">
            <v>так</v>
          </cell>
          <cell r="CX8">
            <v>909.53305813953489</v>
          </cell>
        </row>
        <row r="9">
          <cell r="C9" t="str">
            <v>пр-т М.Лушпи,52</v>
          </cell>
          <cell r="F9">
            <v>1986</v>
          </cell>
          <cell r="G9">
            <v>9</v>
          </cell>
          <cell r="L9">
            <v>7726</v>
          </cell>
          <cell r="O9" t="str">
            <v>так</v>
          </cell>
          <cell r="CX9">
            <v>1174.1484883720932</v>
          </cell>
        </row>
        <row r="10">
          <cell r="C10" t="str">
            <v>вул. Черепіна,30</v>
          </cell>
          <cell r="F10">
            <v>1985</v>
          </cell>
          <cell r="G10">
            <v>9</v>
          </cell>
          <cell r="L10">
            <v>7455</v>
          </cell>
          <cell r="O10" t="str">
            <v>так</v>
          </cell>
          <cell r="CX10">
            <v>1522.916895348837</v>
          </cell>
        </row>
        <row r="11">
          <cell r="C11" t="str">
            <v>вул.Заливна,17</v>
          </cell>
          <cell r="F11">
            <v>1988</v>
          </cell>
          <cell r="G11">
            <v>9</v>
          </cell>
          <cell r="L11">
            <v>5563</v>
          </cell>
          <cell r="O11" t="str">
            <v>так</v>
          </cell>
          <cell r="CX11">
            <v>673.99134883720922</v>
          </cell>
        </row>
        <row r="12">
          <cell r="C12" t="str">
            <v>вул.Заливна,19</v>
          </cell>
          <cell r="F12">
            <v>1988</v>
          </cell>
          <cell r="G12">
            <v>9</v>
          </cell>
          <cell r="L12">
            <v>3850</v>
          </cell>
          <cell r="O12" t="str">
            <v>так</v>
          </cell>
          <cell r="CX12">
            <v>482.5592093023256</v>
          </cell>
        </row>
        <row r="13">
          <cell r="C13" t="str">
            <v>вул.Заливна,33</v>
          </cell>
          <cell r="F13">
            <v>1988</v>
          </cell>
          <cell r="G13">
            <v>9</v>
          </cell>
          <cell r="L13">
            <v>5551</v>
          </cell>
          <cell r="O13" t="str">
            <v>так</v>
          </cell>
          <cell r="CX13">
            <v>741.63130232558137</v>
          </cell>
        </row>
        <row r="14">
          <cell r="C14" t="str">
            <v>пр.М.Лушпи,27</v>
          </cell>
          <cell r="F14">
            <v>1987</v>
          </cell>
          <cell r="G14">
            <v>9</v>
          </cell>
          <cell r="L14">
            <v>5574</v>
          </cell>
          <cell r="O14" t="str">
            <v>так</v>
          </cell>
          <cell r="CX14">
            <v>781.21476744186043</v>
          </cell>
        </row>
        <row r="15">
          <cell r="C15" t="str">
            <v>пр.М.Лушпи,35</v>
          </cell>
          <cell r="F15">
            <v>1988</v>
          </cell>
          <cell r="G15">
            <v>9</v>
          </cell>
          <cell r="L15">
            <v>5572</v>
          </cell>
          <cell r="O15" t="str">
            <v>так</v>
          </cell>
          <cell r="CX15">
            <v>687.86615116279074</v>
          </cell>
        </row>
        <row r="16">
          <cell r="C16" t="str">
            <v>пр.М.Лушпи,39/2</v>
          </cell>
          <cell r="F16">
            <v>1988</v>
          </cell>
          <cell r="G16">
            <v>10</v>
          </cell>
          <cell r="L16">
            <v>6408</v>
          </cell>
          <cell r="O16" t="str">
            <v>так</v>
          </cell>
          <cell r="CX16">
            <v>1187.2996162790698</v>
          </cell>
        </row>
        <row r="17">
          <cell r="C17" t="str">
            <v>пр.М.Лушпи,51</v>
          </cell>
          <cell r="F17">
            <v>1990</v>
          </cell>
          <cell r="G17">
            <v>9</v>
          </cell>
          <cell r="L17">
            <v>5511</v>
          </cell>
          <cell r="O17" t="str">
            <v>так</v>
          </cell>
          <cell r="CX17">
            <v>700.29922093023265</v>
          </cell>
        </row>
        <row r="18">
          <cell r="C18" t="str">
            <v>вул.Черепіна,8</v>
          </cell>
          <cell r="F18">
            <v>1989</v>
          </cell>
          <cell r="G18">
            <v>9</v>
          </cell>
          <cell r="L18">
            <v>5693</v>
          </cell>
          <cell r="O18" t="str">
            <v>так</v>
          </cell>
          <cell r="CX18">
            <v>676.36904651162797</v>
          </cell>
        </row>
        <row r="19">
          <cell r="C19" t="str">
            <v>вул.Черепіна,14</v>
          </cell>
          <cell r="F19">
            <v>1989</v>
          </cell>
          <cell r="G19">
            <v>9</v>
          </cell>
          <cell r="L19">
            <v>3877</v>
          </cell>
          <cell r="O19" t="str">
            <v>так</v>
          </cell>
          <cell r="CX19">
            <v>486.56540697674416</v>
          </cell>
        </row>
        <row r="20">
          <cell r="C20" t="str">
            <v>вул.Черепіна,22</v>
          </cell>
          <cell r="F20">
            <v>1989</v>
          </cell>
          <cell r="G20">
            <v>9</v>
          </cell>
          <cell r="L20">
            <v>3669</v>
          </cell>
          <cell r="O20" t="str">
            <v>так</v>
          </cell>
          <cell r="CX20">
            <v>461.23763953488373</v>
          </cell>
        </row>
        <row r="21">
          <cell r="C21" t="str">
            <v>вул. Прокоф'єва, 25 А</v>
          </cell>
          <cell r="F21">
            <v>1990</v>
          </cell>
          <cell r="G21">
            <v>9</v>
          </cell>
          <cell r="L21">
            <v>7447.28</v>
          </cell>
          <cell r="O21" t="str">
            <v>так</v>
          </cell>
          <cell r="CX21">
            <v>855.00574418604651</v>
          </cell>
        </row>
        <row r="22">
          <cell r="C22" t="str">
            <v>вул. Прокоф'єва, 27</v>
          </cell>
          <cell r="F22">
            <v>1986</v>
          </cell>
          <cell r="G22">
            <v>9</v>
          </cell>
          <cell r="L22">
            <v>7692.54</v>
          </cell>
          <cell r="O22" t="str">
            <v>так</v>
          </cell>
          <cell r="CX22">
            <v>785.22012790697693</v>
          </cell>
        </row>
        <row r="23">
          <cell r="C23" t="str">
            <v>вул. Д. Коротченко,33/1</v>
          </cell>
          <cell r="F23">
            <v>1986</v>
          </cell>
          <cell r="G23">
            <v>9</v>
          </cell>
          <cell r="L23">
            <v>3462.3</v>
          </cell>
          <cell r="O23" t="str">
            <v>так</v>
          </cell>
          <cell r="CX23">
            <v>722.48647674418612</v>
          </cell>
        </row>
        <row r="24">
          <cell r="C24" t="str">
            <v>вул. Заливан, 31 Г</v>
          </cell>
          <cell r="F24">
            <v>1992</v>
          </cell>
          <cell r="G24">
            <v>9</v>
          </cell>
          <cell r="L24">
            <v>3801.58</v>
          </cell>
          <cell r="O24" t="str">
            <v>так</v>
          </cell>
          <cell r="CX24">
            <v>373.34774418604655</v>
          </cell>
        </row>
        <row r="25">
          <cell r="C25" t="str">
            <v>пр-кт М. Лушпи, 44</v>
          </cell>
          <cell r="F25">
            <v>1985</v>
          </cell>
          <cell r="G25">
            <v>9</v>
          </cell>
          <cell r="L25">
            <v>1942.41</v>
          </cell>
          <cell r="O25" t="str">
            <v>так</v>
          </cell>
          <cell r="CX25">
            <v>402.72175581395351</v>
          </cell>
        </row>
        <row r="26">
          <cell r="C26" t="str">
            <v>пр-кт М. Лушпи, 48</v>
          </cell>
          <cell r="F26">
            <v>1989</v>
          </cell>
          <cell r="G26">
            <v>9</v>
          </cell>
          <cell r="L26">
            <v>1924.4</v>
          </cell>
          <cell r="O26" t="str">
            <v>так</v>
          </cell>
          <cell r="CX26">
            <v>399.01277906976742</v>
          </cell>
        </row>
        <row r="27">
          <cell r="C27" t="str">
            <v>Черепіна, 38А</v>
          </cell>
          <cell r="F27" t="str">
            <v>1990</v>
          </cell>
          <cell r="G27">
            <v>10</v>
          </cell>
          <cell r="L27">
            <v>4335.04</v>
          </cell>
          <cell r="O27" t="str">
            <v>так</v>
          </cell>
          <cell r="CX27">
            <v>470.572</v>
          </cell>
        </row>
        <row r="28">
          <cell r="C28" t="str">
            <v>Черепіна, 52</v>
          </cell>
          <cell r="F28">
            <v>1992</v>
          </cell>
          <cell r="G28">
            <v>10</v>
          </cell>
          <cell r="L28">
            <v>6296.86</v>
          </cell>
          <cell r="O28" t="str">
            <v>так</v>
          </cell>
          <cell r="CX28">
            <v>904.52515116279085</v>
          </cell>
        </row>
        <row r="29">
          <cell r="C29" t="str">
            <v>Черепіна, 54</v>
          </cell>
          <cell r="F29">
            <v>1992</v>
          </cell>
          <cell r="G29">
            <v>10</v>
          </cell>
          <cell r="L29">
            <v>4152.05</v>
          </cell>
          <cell r="O29" t="str">
            <v>так</v>
          </cell>
          <cell r="CX29">
            <v>861.21169767441847</v>
          </cell>
        </row>
        <row r="30">
          <cell r="C30" t="str">
            <v>Черепіна, 64</v>
          </cell>
          <cell r="F30">
            <v>1992</v>
          </cell>
          <cell r="G30">
            <v>10</v>
          </cell>
          <cell r="L30">
            <v>6279.79</v>
          </cell>
          <cell r="O30" t="str">
            <v>так</v>
          </cell>
          <cell r="CX30">
            <v>856.95552325581389</v>
          </cell>
        </row>
        <row r="31">
          <cell r="C31" t="str">
            <v>Черепіна, 66</v>
          </cell>
          <cell r="F31">
            <v>1992</v>
          </cell>
          <cell r="G31">
            <v>10</v>
          </cell>
          <cell r="L31">
            <v>6299.68</v>
          </cell>
          <cell r="O31" t="str">
            <v>так</v>
          </cell>
          <cell r="CX31">
            <v>805.305988372093</v>
          </cell>
        </row>
        <row r="32">
          <cell r="C32" t="str">
            <v>Черепіна, 72</v>
          </cell>
          <cell r="F32">
            <v>1994</v>
          </cell>
          <cell r="G32">
            <v>10</v>
          </cell>
          <cell r="L32">
            <v>6049.42</v>
          </cell>
          <cell r="O32" t="str">
            <v>так</v>
          </cell>
          <cell r="CX32">
            <v>966.9584069767443</v>
          </cell>
        </row>
        <row r="33">
          <cell r="C33" t="str">
            <v>Черепіна, 74А</v>
          </cell>
          <cell r="F33">
            <v>1994</v>
          </cell>
          <cell r="G33">
            <v>10</v>
          </cell>
          <cell r="L33">
            <v>6480.9</v>
          </cell>
          <cell r="O33" t="str">
            <v>так</v>
          </cell>
          <cell r="CX33">
            <v>901.1399069767441</v>
          </cell>
        </row>
        <row r="34">
          <cell r="C34" t="str">
            <v>Черепіна, 76</v>
          </cell>
          <cell r="F34">
            <v>1993</v>
          </cell>
          <cell r="G34">
            <v>10</v>
          </cell>
          <cell r="L34">
            <v>6508.45</v>
          </cell>
          <cell r="O34" t="str">
            <v>так</v>
          </cell>
          <cell r="CX34">
            <v>1338.9825000000001</v>
          </cell>
        </row>
        <row r="35">
          <cell r="C35" t="str">
            <v>Черепіна, 80А</v>
          </cell>
          <cell r="F35">
            <v>1993</v>
          </cell>
          <cell r="G35">
            <v>10</v>
          </cell>
          <cell r="L35">
            <v>4093.4</v>
          </cell>
          <cell r="O35" t="str">
            <v>так</v>
          </cell>
          <cell r="CX35">
            <v>847.88310465116274</v>
          </cell>
        </row>
        <row r="36">
          <cell r="C36" t="str">
            <v>Черепіна, 80Б</v>
          </cell>
          <cell r="F36">
            <v>1993</v>
          </cell>
          <cell r="G36">
            <v>10</v>
          </cell>
          <cell r="L36">
            <v>6535.51</v>
          </cell>
          <cell r="O36" t="str">
            <v>так</v>
          </cell>
          <cell r="CX36">
            <v>960.88837209302335</v>
          </cell>
        </row>
        <row r="37">
          <cell r="C37" t="str">
            <v>Черепіна, 84А</v>
          </cell>
          <cell r="F37">
            <v>1995</v>
          </cell>
          <cell r="G37">
            <v>10</v>
          </cell>
          <cell r="L37">
            <v>6202.8</v>
          </cell>
          <cell r="O37" t="str">
            <v>так</v>
          </cell>
          <cell r="CX37">
            <v>831.09951162790685</v>
          </cell>
        </row>
        <row r="38">
          <cell r="C38" t="str">
            <v>Черепіна, 84Б</v>
          </cell>
          <cell r="F38">
            <v>1995</v>
          </cell>
          <cell r="G38">
            <v>10</v>
          </cell>
          <cell r="L38">
            <v>6505.18</v>
          </cell>
          <cell r="O38" t="str">
            <v>так</v>
          </cell>
          <cell r="CX38">
            <v>886.03641860465143</v>
          </cell>
        </row>
        <row r="39">
          <cell r="C39" t="str">
            <v>Інтенац.57А</v>
          </cell>
          <cell r="F39">
            <v>2001</v>
          </cell>
          <cell r="G39">
            <v>10</v>
          </cell>
          <cell r="L39">
            <v>6172.2</v>
          </cell>
          <cell r="O39" t="str">
            <v>так</v>
          </cell>
          <cell r="CX39">
            <v>825.17558139534879</v>
          </cell>
        </row>
        <row r="40">
          <cell r="C40" t="str">
            <v>Інтенац.20</v>
          </cell>
          <cell r="F40">
            <v>1983</v>
          </cell>
          <cell r="G40">
            <v>9</v>
          </cell>
          <cell r="L40">
            <v>5736.6</v>
          </cell>
          <cell r="O40" t="str">
            <v>так</v>
          </cell>
          <cell r="CX40">
            <v>691.15465116279074</v>
          </cell>
        </row>
        <row r="41">
          <cell r="C41" t="str">
            <v>Інтенац.22</v>
          </cell>
          <cell r="F41">
            <v>1983</v>
          </cell>
          <cell r="G41">
            <v>9</v>
          </cell>
          <cell r="L41">
            <v>5495.77</v>
          </cell>
          <cell r="O41" t="str">
            <v>так</v>
          </cell>
          <cell r="CX41">
            <v>2382.467441860465</v>
          </cell>
        </row>
        <row r="42">
          <cell r="C42" t="str">
            <v>Д. Корот.15(п.1-4)</v>
          </cell>
          <cell r="F42">
            <v>1982</v>
          </cell>
          <cell r="G42">
            <v>9</v>
          </cell>
          <cell r="L42">
            <v>7204.5</v>
          </cell>
          <cell r="O42" t="str">
            <v>так</v>
          </cell>
          <cell r="CX42">
            <v>2215.3255813953488</v>
          </cell>
        </row>
        <row r="43">
          <cell r="C43" t="str">
            <v>Черепіна 42В</v>
          </cell>
          <cell r="F43">
            <v>2001</v>
          </cell>
          <cell r="G43">
            <v>10</v>
          </cell>
          <cell r="L43">
            <v>2114.4</v>
          </cell>
          <cell r="O43" t="str">
            <v>так</v>
          </cell>
          <cell r="CX43">
            <v>577.89186046511634</v>
          </cell>
        </row>
        <row r="44">
          <cell r="C44" t="str">
            <v>20 років Перемоги,2</v>
          </cell>
          <cell r="F44">
            <v>1963</v>
          </cell>
          <cell r="G44">
            <v>3</v>
          </cell>
          <cell r="L44">
            <v>1112</v>
          </cell>
          <cell r="O44" t="str">
            <v>так</v>
          </cell>
          <cell r="CX44">
            <v>229.62891860465115</v>
          </cell>
        </row>
        <row r="45">
          <cell r="C45" t="str">
            <v>Декабристів,143</v>
          </cell>
          <cell r="F45">
            <v>1970</v>
          </cell>
          <cell r="G45">
            <v>5</v>
          </cell>
          <cell r="L45">
            <v>3414</v>
          </cell>
          <cell r="O45" t="str">
            <v>так</v>
          </cell>
          <cell r="CX45">
            <v>704.82463953488366</v>
          </cell>
        </row>
        <row r="46">
          <cell r="C46" t="str">
            <v>Троїцька,21</v>
          </cell>
          <cell r="F46">
            <v>1985</v>
          </cell>
          <cell r="G46">
            <v>6</v>
          </cell>
          <cell r="L46">
            <v>4741</v>
          </cell>
          <cell r="O46" t="str">
            <v>так</v>
          </cell>
          <cell r="CX46">
            <v>786.28866279069757</v>
          </cell>
        </row>
        <row r="47">
          <cell r="C47" t="str">
            <v>Леваневського,16</v>
          </cell>
          <cell r="F47">
            <v>1989</v>
          </cell>
          <cell r="G47">
            <v>9</v>
          </cell>
          <cell r="L47">
            <v>3919</v>
          </cell>
          <cell r="O47" t="str">
            <v>так</v>
          </cell>
          <cell r="CX47">
            <v>1756.6545697674417</v>
          </cell>
        </row>
        <row r="48">
          <cell r="C48" t="str">
            <v>Д.Коротченко,12</v>
          </cell>
          <cell r="F48">
            <v>1990</v>
          </cell>
          <cell r="G48">
            <v>10</v>
          </cell>
          <cell r="L48">
            <v>4804</v>
          </cell>
          <cell r="O48" t="str">
            <v>так</v>
          </cell>
          <cell r="CX48">
            <v>520.5739767441861</v>
          </cell>
        </row>
        <row r="49">
          <cell r="C49" t="str">
            <v>Д.Коротченко,14</v>
          </cell>
          <cell r="F49">
            <v>1989</v>
          </cell>
          <cell r="G49">
            <v>10</v>
          </cell>
          <cell r="L49">
            <v>6222</v>
          </cell>
          <cell r="O49" t="str">
            <v>так</v>
          </cell>
          <cell r="CX49">
            <v>703.61310465116276</v>
          </cell>
        </row>
        <row r="50">
          <cell r="C50" t="str">
            <v>Д.Коротченко,16</v>
          </cell>
          <cell r="F50">
            <v>1989</v>
          </cell>
          <cell r="G50">
            <v>10</v>
          </cell>
          <cell r="L50">
            <v>2047</v>
          </cell>
          <cell r="O50" t="str">
            <v>так</v>
          </cell>
          <cell r="CX50">
            <v>379.65866279069763</v>
          </cell>
        </row>
        <row r="51">
          <cell r="C51" t="str">
            <v>Прокоф'єва,33</v>
          </cell>
          <cell r="F51">
            <v>1999</v>
          </cell>
          <cell r="G51">
            <v>9</v>
          </cell>
          <cell r="L51">
            <v>3620</v>
          </cell>
          <cell r="O51" t="str">
            <v>так</v>
          </cell>
          <cell r="CX51">
            <v>657.248081395349</v>
          </cell>
        </row>
        <row r="52">
          <cell r="C52" t="str">
            <v>Інтернаціоналістів,41</v>
          </cell>
          <cell r="F52">
            <v>2002</v>
          </cell>
          <cell r="G52">
            <v>16</v>
          </cell>
          <cell r="L52">
            <v>5242</v>
          </cell>
          <cell r="O52" t="str">
            <v>так</v>
          </cell>
          <cell r="CX52">
            <v>1040.2001744186045</v>
          </cell>
        </row>
        <row r="53">
          <cell r="C53" t="str">
            <v>Охтирська,13</v>
          </cell>
          <cell r="F53">
            <v>1962</v>
          </cell>
          <cell r="G53">
            <v>3</v>
          </cell>
          <cell r="L53">
            <v>1089.4000000000001</v>
          </cell>
          <cell r="O53" t="str">
            <v>так</v>
          </cell>
          <cell r="CX53">
            <v>214.98011627906979</v>
          </cell>
        </row>
        <row r="54">
          <cell r="C54" t="str">
            <v>Охтирська,15</v>
          </cell>
          <cell r="F54">
            <v>1969</v>
          </cell>
          <cell r="G54">
            <v>5</v>
          </cell>
          <cell r="L54">
            <v>3322.4</v>
          </cell>
          <cell r="O54" t="str">
            <v>так</v>
          </cell>
          <cell r="CX54">
            <v>682.09525581395349</v>
          </cell>
        </row>
        <row r="55">
          <cell r="C55" t="str">
            <v>Охтирська,7</v>
          </cell>
          <cell r="F55">
            <v>1963</v>
          </cell>
          <cell r="G55">
            <v>4</v>
          </cell>
          <cell r="L55">
            <v>1439.6</v>
          </cell>
          <cell r="O55" t="str">
            <v>так</v>
          </cell>
          <cell r="CX55">
            <v>259.00010465116276</v>
          </cell>
        </row>
        <row r="56">
          <cell r="C56" t="str">
            <v>Г. КОНДРАТЬЄВА,25/1</v>
          </cell>
          <cell r="F56">
            <v>2009</v>
          </cell>
          <cell r="G56">
            <v>12</v>
          </cell>
          <cell r="L56">
            <v>5516.2</v>
          </cell>
          <cell r="O56">
            <v>1</v>
          </cell>
          <cell r="CX56">
            <v>433.37674418604655</v>
          </cell>
        </row>
        <row r="57">
          <cell r="C57" t="str">
            <v>Н.-Сироватська,67</v>
          </cell>
          <cell r="F57">
            <v>1964</v>
          </cell>
          <cell r="G57">
            <v>5</v>
          </cell>
          <cell r="L57">
            <v>2778.7</v>
          </cell>
          <cell r="O57" t="str">
            <v>так</v>
          </cell>
          <cell r="CX57">
            <v>576.4780813953488</v>
          </cell>
        </row>
        <row r="58">
          <cell r="C58" t="str">
            <v>Прокоф"єва,35</v>
          </cell>
          <cell r="F58">
            <v>1997</v>
          </cell>
          <cell r="G58">
            <v>9</v>
          </cell>
          <cell r="L58">
            <v>3562.02</v>
          </cell>
          <cell r="O58" t="str">
            <v>так</v>
          </cell>
          <cell r="CX58">
            <v>704.49551162790692</v>
          </cell>
        </row>
        <row r="59">
          <cell r="C59" t="str">
            <v>СКД,4</v>
          </cell>
          <cell r="F59">
            <v>1999</v>
          </cell>
          <cell r="G59">
            <v>10</v>
          </cell>
          <cell r="L59">
            <v>4714.51</v>
          </cell>
          <cell r="O59" t="str">
            <v>так</v>
          </cell>
          <cell r="CX59">
            <v>485.22497674418605</v>
          </cell>
        </row>
        <row r="60">
          <cell r="C60" t="str">
            <v>Харківська,22</v>
          </cell>
          <cell r="F60">
            <v>1973</v>
          </cell>
          <cell r="G60">
            <v>9</v>
          </cell>
          <cell r="L60">
            <v>4904.3100000000004</v>
          </cell>
          <cell r="O60" t="str">
            <v>так</v>
          </cell>
          <cell r="CX60">
            <v>996.48472093023247</v>
          </cell>
        </row>
        <row r="61">
          <cell r="C61" t="str">
            <v>Р.Корсакова,10</v>
          </cell>
          <cell r="F61">
            <v>1965</v>
          </cell>
          <cell r="G61">
            <v>5</v>
          </cell>
          <cell r="L61">
            <v>3000.54</v>
          </cell>
          <cell r="O61" t="str">
            <v>так</v>
          </cell>
          <cell r="CX61">
            <v>621.83400000000006</v>
          </cell>
        </row>
        <row r="62">
          <cell r="C62" t="str">
            <v>Харківська, 2/1</v>
          </cell>
          <cell r="F62">
            <v>1979</v>
          </cell>
          <cell r="G62">
            <v>9</v>
          </cell>
          <cell r="L62">
            <v>9084.2999999999993</v>
          </cell>
          <cell r="O62" t="str">
            <v>так</v>
          </cell>
          <cell r="CX62">
            <v>1426.0977325581393</v>
          </cell>
        </row>
        <row r="63">
          <cell r="C63" t="str">
            <v>Харківська, 16/1</v>
          </cell>
          <cell r="F63">
            <v>1973</v>
          </cell>
          <cell r="G63">
            <v>5</v>
          </cell>
          <cell r="L63">
            <v>5735.71</v>
          </cell>
          <cell r="O63" t="str">
            <v>так</v>
          </cell>
          <cell r="CX63">
            <v>675.5</v>
          </cell>
        </row>
        <row r="64">
          <cell r="C64" t="str">
            <v>Харківська, 18/1</v>
          </cell>
          <cell r="F64">
            <v>1973</v>
          </cell>
          <cell r="G64">
            <v>5</v>
          </cell>
          <cell r="L64">
            <v>4383.8</v>
          </cell>
          <cell r="O64" t="str">
            <v>так</v>
          </cell>
          <cell r="CX64">
            <v>478.70000000000005</v>
          </cell>
        </row>
        <row r="65">
          <cell r="C65" t="str">
            <v>Харківська, 20</v>
          </cell>
          <cell r="F65">
            <v>1976</v>
          </cell>
          <cell r="G65">
            <v>5</v>
          </cell>
          <cell r="L65">
            <v>5717.4</v>
          </cell>
          <cell r="O65" t="str">
            <v>так</v>
          </cell>
          <cell r="CX65">
            <v>563.00232558139533</v>
          </cell>
        </row>
        <row r="66">
          <cell r="C66" t="str">
            <v>СКД 44</v>
          </cell>
          <cell r="F66">
            <v>1974</v>
          </cell>
          <cell r="G66">
            <v>5</v>
          </cell>
          <cell r="L66">
            <v>2717.6</v>
          </cell>
          <cell r="O66" t="str">
            <v>так</v>
          </cell>
          <cell r="CX66">
            <v>287.05</v>
          </cell>
        </row>
        <row r="67">
          <cell r="C67" t="str">
            <v>СКД 46</v>
          </cell>
          <cell r="F67">
            <v>1974</v>
          </cell>
          <cell r="G67">
            <v>5</v>
          </cell>
          <cell r="L67">
            <v>5675.98</v>
          </cell>
          <cell r="O67" t="str">
            <v>так</v>
          </cell>
          <cell r="CX67">
            <v>523.05581395348838</v>
          </cell>
        </row>
        <row r="68">
          <cell r="C68" t="str">
            <v>Прокоф'єва, 26</v>
          </cell>
          <cell r="F68">
            <v>1978</v>
          </cell>
          <cell r="G68">
            <v>9</v>
          </cell>
          <cell r="L68">
            <v>7264.7</v>
          </cell>
          <cell r="O68" t="str">
            <v>так</v>
          </cell>
          <cell r="CX68">
            <v>954.86622093023254</v>
          </cell>
        </row>
        <row r="69">
          <cell r="C69" t="str">
            <v>Прокоф'єва, 30/1</v>
          </cell>
          <cell r="F69">
            <v>1985</v>
          </cell>
          <cell r="G69">
            <v>5</v>
          </cell>
          <cell r="L69">
            <v>4459.5</v>
          </cell>
          <cell r="O69" t="str">
            <v>так</v>
          </cell>
          <cell r="CX69">
            <v>563.86037209302333</v>
          </cell>
        </row>
        <row r="70">
          <cell r="C70" t="str">
            <v>Прокоф'єва, 44/1</v>
          </cell>
          <cell r="F70">
            <v>1981</v>
          </cell>
          <cell r="G70">
            <v>9</v>
          </cell>
          <cell r="L70">
            <v>3802.1</v>
          </cell>
          <cell r="O70" t="str">
            <v>так</v>
          </cell>
          <cell r="CX70">
            <v>432.80581395348838</v>
          </cell>
        </row>
        <row r="71">
          <cell r="C71" t="str">
            <v>Прокоф'єва, 44/2</v>
          </cell>
          <cell r="F71">
            <v>1981</v>
          </cell>
          <cell r="G71">
            <v>9</v>
          </cell>
          <cell r="L71">
            <v>7231.43</v>
          </cell>
          <cell r="O71" t="str">
            <v>так</v>
          </cell>
          <cell r="CX71">
            <v>1025.9697674418603</v>
          </cell>
        </row>
        <row r="72">
          <cell r="C72" t="str">
            <v>СКД, 3/1</v>
          </cell>
          <cell r="F72">
            <v>1984</v>
          </cell>
          <cell r="G72">
            <v>5</v>
          </cell>
          <cell r="L72">
            <v>3739.88</v>
          </cell>
          <cell r="O72" t="str">
            <v>так</v>
          </cell>
          <cell r="CX72">
            <v>401.40000000000003</v>
          </cell>
        </row>
        <row r="73">
          <cell r="C73" t="str">
            <v>СКД, 22</v>
          </cell>
          <cell r="F73">
            <v>1982</v>
          </cell>
          <cell r="G73">
            <v>9</v>
          </cell>
          <cell r="L73">
            <v>7260.3</v>
          </cell>
          <cell r="O73" t="str">
            <v>так</v>
          </cell>
          <cell r="CX73">
            <v>1381.5676279069769</v>
          </cell>
        </row>
        <row r="74">
          <cell r="C74" t="str">
            <v>вул.. Харківська, 30 (3, 5 пов.)</v>
          </cell>
          <cell r="F74">
            <v>1978</v>
          </cell>
          <cell r="G74">
            <v>2</v>
          </cell>
          <cell r="L74">
            <v>741.79</v>
          </cell>
          <cell r="O74">
            <v>1</v>
          </cell>
          <cell r="CX74">
            <v>155.39418604651163</v>
          </cell>
        </row>
        <row r="75">
          <cell r="C75" t="str">
            <v>Вул.Гамалія,31</v>
          </cell>
          <cell r="F75">
            <v>1932</v>
          </cell>
          <cell r="G75">
            <v>2</v>
          </cell>
          <cell r="L75">
            <v>893.31</v>
          </cell>
          <cell r="O75" t="str">
            <v>так</v>
          </cell>
          <cell r="CX75">
            <v>152.4276046511628</v>
          </cell>
        </row>
        <row r="76">
          <cell r="C76" t="str">
            <v>Вул.Гамалія,35</v>
          </cell>
          <cell r="F76">
            <v>1917</v>
          </cell>
          <cell r="G76">
            <v>2</v>
          </cell>
          <cell r="L76">
            <v>128.19999999999999</v>
          </cell>
          <cell r="O76" t="str">
            <v>так</v>
          </cell>
          <cell r="CX76">
            <v>26.593662790697671</v>
          </cell>
        </row>
        <row r="77">
          <cell r="C77" t="str">
            <v>Вул.Г. КОНДРАТЬЄВА,150</v>
          </cell>
          <cell r="F77">
            <v>1958</v>
          </cell>
          <cell r="G77">
            <v>2</v>
          </cell>
          <cell r="L77">
            <v>295.57</v>
          </cell>
          <cell r="O77" t="str">
            <v>так</v>
          </cell>
          <cell r="CX77">
            <v>60.404267441860462</v>
          </cell>
        </row>
        <row r="78">
          <cell r="C78" t="str">
            <v>Вул.Г. КОНДРАТЬЄВА,171</v>
          </cell>
          <cell r="F78">
            <v>1961</v>
          </cell>
          <cell r="G78">
            <v>2</v>
          </cell>
          <cell r="L78">
            <v>276.22000000000003</v>
          </cell>
          <cell r="O78" t="str">
            <v>так</v>
          </cell>
          <cell r="CX78">
            <v>57.397662790697673</v>
          </cell>
        </row>
        <row r="79">
          <cell r="C79" t="str">
            <v>Вул.Г. КОНДРАТЬЄВА,171А</v>
          </cell>
          <cell r="F79">
            <v>1968</v>
          </cell>
          <cell r="G79">
            <v>2</v>
          </cell>
          <cell r="L79">
            <v>261.10000000000002</v>
          </cell>
          <cell r="O79" t="str">
            <v>так</v>
          </cell>
          <cell r="CX79">
            <v>43.084534883720927</v>
          </cell>
        </row>
        <row r="80">
          <cell r="C80" t="str">
            <v>Курська,6/1</v>
          </cell>
          <cell r="F80">
            <v>1960</v>
          </cell>
          <cell r="G80">
            <v>2</v>
          </cell>
          <cell r="L80">
            <v>301.60000000000002</v>
          </cell>
          <cell r="O80">
            <v>1</v>
          </cell>
          <cell r="CX80">
            <v>61.018837209302326</v>
          </cell>
        </row>
        <row r="81">
          <cell r="C81" t="str">
            <v>пров.Березовий 29</v>
          </cell>
          <cell r="F81">
            <v>1964</v>
          </cell>
          <cell r="G81">
            <v>2</v>
          </cell>
          <cell r="L81">
            <v>377.7</v>
          </cell>
          <cell r="O81">
            <v>1</v>
          </cell>
          <cell r="CX81">
            <v>75.572209302325575</v>
          </cell>
        </row>
        <row r="82">
          <cell r="C82" t="str">
            <v>пров.Березовий 30</v>
          </cell>
          <cell r="F82">
            <v>1972</v>
          </cell>
          <cell r="G82">
            <v>2</v>
          </cell>
          <cell r="L82">
            <v>815.6</v>
          </cell>
          <cell r="O82">
            <v>1</v>
          </cell>
          <cell r="CX82">
            <v>161.37325581395351</v>
          </cell>
        </row>
        <row r="83">
          <cell r="C83" t="str">
            <v>пров.Березовий 31</v>
          </cell>
          <cell r="F83">
            <v>1980</v>
          </cell>
          <cell r="G83">
            <v>2</v>
          </cell>
          <cell r="L83">
            <v>891.3</v>
          </cell>
          <cell r="O83">
            <v>1</v>
          </cell>
          <cell r="CX83">
            <v>100.31034883720932</v>
          </cell>
        </row>
        <row r="84">
          <cell r="C84" t="str">
            <v>Воровського 9</v>
          </cell>
          <cell r="F84">
            <v>1962</v>
          </cell>
          <cell r="G84">
            <v>2</v>
          </cell>
          <cell r="L84">
            <v>296.08</v>
          </cell>
          <cell r="O84" t="str">
            <v>так</v>
          </cell>
          <cell r="CX84">
            <v>59.902151162790702</v>
          </cell>
        </row>
        <row r="85">
          <cell r="C85" t="str">
            <v>Воровського 11</v>
          </cell>
          <cell r="F85">
            <v>1963</v>
          </cell>
          <cell r="G85">
            <v>2</v>
          </cell>
          <cell r="L85">
            <v>300.89999999999998</v>
          </cell>
          <cell r="O85" t="str">
            <v>так</v>
          </cell>
          <cell r="CX85">
            <v>60.877569767441869</v>
          </cell>
        </row>
        <row r="86">
          <cell r="C86" t="str">
            <v>Воровського 13</v>
          </cell>
          <cell r="F86">
            <v>1963</v>
          </cell>
          <cell r="G86">
            <v>2</v>
          </cell>
          <cell r="L86">
            <v>365.46</v>
          </cell>
          <cell r="O86" t="str">
            <v>так</v>
          </cell>
          <cell r="CX86">
            <v>73.939325581395337</v>
          </cell>
        </row>
        <row r="87">
          <cell r="C87" t="str">
            <v>вул. Горького, 1</v>
          </cell>
          <cell r="F87">
            <v>1958</v>
          </cell>
          <cell r="G87">
            <v>2</v>
          </cell>
          <cell r="L87">
            <v>487.5</v>
          </cell>
          <cell r="O87" t="str">
            <v>так</v>
          </cell>
          <cell r="CX87">
            <v>100.12803488372096</v>
          </cell>
        </row>
        <row r="88">
          <cell r="C88" t="str">
            <v>вул. Горького, 3</v>
          </cell>
          <cell r="F88">
            <v>1917</v>
          </cell>
          <cell r="G88">
            <v>2</v>
          </cell>
          <cell r="L88">
            <v>635.47</v>
          </cell>
          <cell r="O88" t="str">
            <v>так</v>
          </cell>
          <cell r="CX88">
            <v>117.17490697674421</v>
          </cell>
        </row>
        <row r="89">
          <cell r="C89" t="str">
            <v>вул. Горького, 5</v>
          </cell>
          <cell r="F89">
            <v>1917</v>
          </cell>
          <cell r="G89">
            <v>2</v>
          </cell>
          <cell r="L89">
            <v>482.6</v>
          </cell>
          <cell r="O89" t="str">
            <v>так</v>
          </cell>
          <cell r="CX89">
            <v>62.039581395348847</v>
          </cell>
        </row>
        <row r="90">
          <cell r="C90" t="str">
            <v>вул. Горького, 13</v>
          </cell>
          <cell r="F90">
            <v>1917</v>
          </cell>
          <cell r="G90">
            <v>2</v>
          </cell>
          <cell r="L90">
            <v>584.25</v>
          </cell>
          <cell r="O90" t="str">
            <v>так</v>
          </cell>
          <cell r="CX90">
            <v>102.24726744186046</v>
          </cell>
        </row>
        <row r="91">
          <cell r="C91" t="str">
            <v>Вул.Воскресенська,2</v>
          </cell>
          <cell r="F91">
            <v>1917</v>
          </cell>
          <cell r="G91">
            <v>2</v>
          </cell>
          <cell r="L91">
            <v>153.26</v>
          </cell>
          <cell r="O91" t="str">
            <v>так</v>
          </cell>
          <cell r="CX91">
            <v>31.477965116279069</v>
          </cell>
        </row>
        <row r="92">
          <cell r="C92" t="str">
            <v>Вул.Воскресенська,6 а</v>
          </cell>
          <cell r="F92">
            <v>1917</v>
          </cell>
          <cell r="G92">
            <v>2</v>
          </cell>
          <cell r="L92">
            <v>63.3</v>
          </cell>
          <cell r="O92" t="str">
            <v>так</v>
          </cell>
          <cell r="CX92">
            <v>12.871465116279069</v>
          </cell>
        </row>
        <row r="93">
          <cell r="C93" t="str">
            <v>Вул.Воскресенська,6 б</v>
          </cell>
          <cell r="F93">
            <v>1917</v>
          </cell>
          <cell r="G93">
            <v>2</v>
          </cell>
          <cell r="L93">
            <v>59.67</v>
          </cell>
          <cell r="O93" t="str">
            <v>так</v>
          </cell>
          <cell r="CX93">
            <v>12.133197674418605</v>
          </cell>
        </row>
        <row r="94">
          <cell r="C94" t="str">
            <v>Вул.Воскресенська,7 г</v>
          </cell>
          <cell r="F94">
            <v>1917</v>
          </cell>
          <cell r="G94">
            <v>2</v>
          </cell>
          <cell r="L94">
            <v>65.8</v>
          </cell>
          <cell r="O94" t="str">
            <v>так</v>
          </cell>
          <cell r="CX94">
            <v>13.649383720930231</v>
          </cell>
        </row>
        <row r="95">
          <cell r="C95" t="str">
            <v>Вул.Воскресенська,10</v>
          </cell>
          <cell r="F95">
            <v>1917</v>
          </cell>
          <cell r="G95">
            <v>2</v>
          </cell>
          <cell r="L95">
            <v>434.67</v>
          </cell>
          <cell r="O95" t="str">
            <v>так</v>
          </cell>
          <cell r="CX95">
            <v>89.276558139534885</v>
          </cell>
        </row>
        <row r="96">
          <cell r="C96" t="str">
            <v>Вул.Воскресенська,14</v>
          </cell>
          <cell r="F96">
            <v>1957</v>
          </cell>
          <cell r="G96">
            <v>2</v>
          </cell>
          <cell r="L96">
            <v>279.56</v>
          </cell>
          <cell r="O96" t="str">
            <v>так</v>
          </cell>
          <cell r="CX96">
            <v>24.23031395348837</v>
          </cell>
        </row>
        <row r="97">
          <cell r="C97" t="str">
            <v>Вул. Покровська,7</v>
          </cell>
          <cell r="F97">
            <v>1917</v>
          </cell>
          <cell r="G97">
            <v>2</v>
          </cell>
          <cell r="L97">
            <v>275.54000000000002</v>
          </cell>
          <cell r="O97" t="str">
            <v>так</v>
          </cell>
          <cell r="CX97">
            <v>48.969406976744196</v>
          </cell>
        </row>
        <row r="98">
          <cell r="C98" t="str">
            <v>Вул.Г. КОНДРАТЬЄВА,74</v>
          </cell>
          <cell r="F98">
            <v>1936</v>
          </cell>
          <cell r="G98">
            <v>2</v>
          </cell>
          <cell r="L98">
            <v>495.8</v>
          </cell>
          <cell r="O98" t="str">
            <v>так</v>
          </cell>
          <cell r="CX98">
            <v>94.331302325581404</v>
          </cell>
        </row>
        <row r="99">
          <cell r="C99" t="str">
            <v>Вул.Г. КОНДРАТЬЄВА,98/3</v>
          </cell>
          <cell r="F99">
            <v>1963</v>
          </cell>
          <cell r="G99">
            <v>2</v>
          </cell>
          <cell r="L99">
            <v>197</v>
          </cell>
          <cell r="O99" t="str">
            <v>так</v>
          </cell>
          <cell r="CX99">
            <v>40.25975581395349</v>
          </cell>
        </row>
        <row r="100">
          <cell r="C100" t="str">
            <v>Вул.Казацкий вал,4  а</v>
          </cell>
          <cell r="F100">
            <v>1917</v>
          </cell>
          <cell r="G100">
            <v>2</v>
          </cell>
          <cell r="L100">
            <v>522.70000000000005</v>
          </cell>
          <cell r="O100" t="str">
            <v>так</v>
          </cell>
          <cell r="CX100">
            <v>99.329709302325597</v>
          </cell>
        </row>
        <row r="101">
          <cell r="C101" t="str">
            <v>Вул.Казацкий вал,4  в</v>
          </cell>
          <cell r="F101">
            <v>1917</v>
          </cell>
          <cell r="G101">
            <v>2</v>
          </cell>
          <cell r="L101">
            <v>274.5</v>
          </cell>
          <cell r="O101" t="str">
            <v>так</v>
          </cell>
          <cell r="CX101">
            <v>46.240226744186053</v>
          </cell>
        </row>
        <row r="102">
          <cell r="C102" t="str">
            <v>Вул.Кооперативна,5 б</v>
          </cell>
          <cell r="F102">
            <v>1917</v>
          </cell>
          <cell r="G102">
            <v>2</v>
          </cell>
          <cell r="L102">
            <v>129.15</v>
          </cell>
          <cell r="O102">
            <v>1</v>
          </cell>
          <cell r="CX102">
            <v>26.301046511627906</v>
          </cell>
        </row>
        <row r="103">
          <cell r="C103" t="str">
            <v>Вул.Кооперативна,5  а</v>
          </cell>
          <cell r="F103">
            <v>1917</v>
          </cell>
          <cell r="G103">
            <v>2</v>
          </cell>
          <cell r="L103">
            <v>96.2</v>
          </cell>
          <cell r="O103" t="str">
            <v>так</v>
          </cell>
          <cell r="CX103">
            <v>19.590813953488372</v>
          </cell>
        </row>
        <row r="104">
          <cell r="C104" t="str">
            <v>Вул.Кооперативна,7</v>
          </cell>
          <cell r="F104">
            <v>1917</v>
          </cell>
          <cell r="G104">
            <v>2</v>
          </cell>
          <cell r="L104">
            <v>936</v>
          </cell>
          <cell r="O104" t="str">
            <v>так</v>
          </cell>
          <cell r="CX104">
            <v>115.55952325581394</v>
          </cell>
        </row>
        <row r="105">
          <cell r="C105" t="str">
            <v>Вул.Кузнечна,4</v>
          </cell>
          <cell r="F105">
            <v>1917</v>
          </cell>
          <cell r="G105">
            <v>2</v>
          </cell>
          <cell r="L105">
            <v>377.74</v>
          </cell>
          <cell r="O105" t="str">
            <v>так</v>
          </cell>
          <cell r="CX105">
            <v>58.375790697674425</v>
          </cell>
        </row>
        <row r="106">
          <cell r="C106" t="str">
            <v>Вул.Кузнечна,6 а</v>
          </cell>
          <cell r="F106">
            <v>1917</v>
          </cell>
          <cell r="G106">
            <v>2</v>
          </cell>
          <cell r="L106">
            <v>235.73</v>
          </cell>
          <cell r="O106" t="str">
            <v>так</v>
          </cell>
          <cell r="CX106">
            <v>48.657965116279073</v>
          </cell>
        </row>
        <row r="107">
          <cell r="C107" t="str">
            <v>Вул.Кузнечна,6 б</v>
          </cell>
          <cell r="F107">
            <v>1963</v>
          </cell>
          <cell r="G107">
            <v>2</v>
          </cell>
          <cell r="L107">
            <v>163.05000000000001</v>
          </cell>
          <cell r="O107" t="str">
            <v>так</v>
          </cell>
          <cell r="CX107">
            <v>33.593767441860464</v>
          </cell>
        </row>
        <row r="108">
          <cell r="C108" t="str">
            <v>Вул.Левітана,1</v>
          </cell>
          <cell r="F108">
            <v>1960</v>
          </cell>
          <cell r="G108">
            <v>2</v>
          </cell>
          <cell r="L108">
            <v>367.73</v>
          </cell>
          <cell r="O108" t="str">
            <v>так</v>
          </cell>
          <cell r="CX108">
            <v>66.3451511627907</v>
          </cell>
        </row>
        <row r="109">
          <cell r="C109" t="str">
            <v>Вул.Левітана,5</v>
          </cell>
          <cell r="F109">
            <v>1960</v>
          </cell>
          <cell r="G109">
            <v>2</v>
          </cell>
          <cell r="L109">
            <v>214.5</v>
          </cell>
          <cell r="O109" t="str">
            <v>так</v>
          </cell>
          <cell r="CX109">
            <v>22.542872093023256</v>
          </cell>
        </row>
        <row r="110">
          <cell r="C110" t="str">
            <v>Вул.Левітана,8</v>
          </cell>
          <cell r="F110">
            <v>1957</v>
          </cell>
          <cell r="G110">
            <v>2</v>
          </cell>
          <cell r="L110">
            <v>206.8</v>
          </cell>
          <cell r="O110" t="str">
            <v>так</v>
          </cell>
          <cell r="CX110">
            <v>23.386918604651161</v>
          </cell>
        </row>
        <row r="111">
          <cell r="C111" t="str">
            <v>Вул.Петропавлівс.,52</v>
          </cell>
          <cell r="F111">
            <v>1917</v>
          </cell>
          <cell r="G111">
            <v>2</v>
          </cell>
          <cell r="L111">
            <v>366.34</v>
          </cell>
          <cell r="O111" t="str">
            <v>так</v>
          </cell>
          <cell r="CX111">
            <v>36.259313953488373</v>
          </cell>
        </row>
        <row r="112">
          <cell r="C112" t="str">
            <v>Вул.Петропавлівс.,66</v>
          </cell>
          <cell r="F112">
            <v>1917</v>
          </cell>
          <cell r="G112">
            <v>2</v>
          </cell>
          <cell r="L112">
            <v>486.3</v>
          </cell>
          <cell r="O112" t="str">
            <v>так</v>
          </cell>
          <cell r="CX112">
            <v>36.067674418604653</v>
          </cell>
        </row>
        <row r="113">
          <cell r="C113" t="str">
            <v>Вул.Петропавлівс.,92</v>
          </cell>
          <cell r="F113">
            <v>1917</v>
          </cell>
          <cell r="G113">
            <v>2</v>
          </cell>
          <cell r="L113">
            <v>290.3</v>
          </cell>
          <cell r="O113" t="str">
            <v>так</v>
          </cell>
          <cell r="CX113">
            <v>60.516313953488371</v>
          </cell>
        </row>
        <row r="114">
          <cell r="C114" t="str">
            <v>Вул.Петропавлівс.,98 д</v>
          </cell>
          <cell r="F114">
            <v>1959</v>
          </cell>
          <cell r="G114">
            <v>2</v>
          </cell>
          <cell r="L114">
            <v>385.36</v>
          </cell>
          <cell r="O114" t="str">
            <v>так</v>
          </cell>
          <cell r="CX114">
            <v>80.332360465116281</v>
          </cell>
        </row>
        <row r="115">
          <cell r="C115" t="str">
            <v>Вул.Петропавлівс.,98ж</v>
          </cell>
          <cell r="F115">
            <v>1959</v>
          </cell>
          <cell r="G115">
            <v>2</v>
          </cell>
          <cell r="L115">
            <v>382.3</v>
          </cell>
          <cell r="O115" t="str">
            <v>так</v>
          </cell>
          <cell r="CX115">
            <v>79.694941860465121</v>
          </cell>
        </row>
        <row r="116">
          <cell r="C116" t="str">
            <v>Вул.Перекопська,16</v>
          </cell>
          <cell r="F116">
            <v>1917</v>
          </cell>
          <cell r="G116">
            <v>2</v>
          </cell>
          <cell r="L116">
            <v>331.5</v>
          </cell>
          <cell r="O116" t="str">
            <v>так</v>
          </cell>
          <cell r="CX116">
            <v>31.251290697674417</v>
          </cell>
        </row>
        <row r="117">
          <cell r="C117" t="str">
            <v>Вул.Перекопська,18</v>
          </cell>
          <cell r="F117">
            <v>1919</v>
          </cell>
          <cell r="G117">
            <v>2</v>
          </cell>
          <cell r="L117">
            <v>303</v>
          </cell>
          <cell r="O117" t="str">
            <v>так</v>
          </cell>
          <cell r="CX117">
            <v>62.536813953488377</v>
          </cell>
        </row>
        <row r="118">
          <cell r="C118" t="str">
            <v>Вул.Академічна,5 (Першотравнева, 5)</v>
          </cell>
          <cell r="F118">
            <v>1917</v>
          </cell>
          <cell r="G118">
            <v>2</v>
          </cell>
          <cell r="L118">
            <v>505.6</v>
          </cell>
          <cell r="O118">
            <v>1</v>
          </cell>
          <cell r="CX118">
            <v>103.90860465116279</v>
          </cell>
        </row>
        <row r="119">
          <cell r="C119" t="str">
            <v>Вул.Соборна,29</v>
          </cell>
          <cell r="F119">
            <v>1917</v>
          </cell>
          <cell r="G119">
            <v>2</v>
          </cell>
          <cell r="L119">
            <v>396.26</v>
          </cell>
          <cell r="O119" t="str">
            <v>так</v>
          </cell>
          <cell r="CX119">
            <v>44.132011627906977</v>
          </cell>
        </row>
        <row r="120">
          <cell r="C120" t="str">
            <v>Вул.Соборна,46</v>
          </cell>
          <cell r="F120">
            <v>1917</v>
          </cell>
          <cell r="G120">
            <v>2</v>
          </cell>
          <cell r="L120">
            <v>419.49</v>
          </cell>
          <cell r="O120" t="str">
            <v>так</v>
          </cell>
          <cell r="CX120">
            <v>63.346348837209312</v>
          </cell>
        </row>
        <row r="121">
          <cell r="C121" t="str">
            <v>Пр.Терезова,1</v>
          </cell>
          <cell r="F121">
            <v>1917</v>
          </cell>
          <cell r="G121">
            <v>2</v>
          </cell>
          <cell r="L121">
            <v>223.37</v>
          </cell>
          <cell r="O121" t="str">
            <v>так</v>
          </cell>
          <cell r="CX121">
            <v>33.656860465116281</v>
          </cell>
        </row>
        <row r="122">
          <cell r="C122" t="str">
            <v>Пр.Терезова,3</v>
          </cell>
          <cell r="F122">
            <v>1917</v>
          </cell>
          <cell r="G122">
            <v>2</v>
          </cell>
          <cell r="L122">
            <v>505.85</v>
          </cell>
          <cell r="O122" t="str">
            <v>так</v>
          </cell>
          <cell r="CX122">
            <v>88.071151162790699</v>
          </cell>
        </row>
        <row r="123">
          <cell r="C123" t="str">
            <v>Пл. Покровська, 9</v>
          </cell>
          <cell r="F123">
            <v>1917</v>
          </cell>
          <cell r="G123">
            <v>2</v>
          </cell>
          <cell r="L123">
            <v>328.5</v>
          </cell>
          <cell r="O123" t="str">
            <v>так</v>
          </cell>
          <cell r="CX123">
            <v>23.514511627906973</v>
          </cell>
        </row>
        <row r="124">
          <cell r="C124" t="str">
            <v>Пл. Покровська, 9 б</v>
          </cell>
          <cell r="F124">
            <v>1917</v>
          </cell>
          <cell r="G124">
            <v>2</v>
          </cell>
          <cell r="L124">
            <v>166.3</v>
          </cell>
          <cell r="O124" t="str">
            <v>так</v>
          </cell>
          <cell r="CX124">
            <v>34.667255813953496</v>
          </cell>
        </row>
        <row r="125">
          <cell r="C125" t="str">
            <v>Пл. Покровська,15</v>
          </cell>
          <cell r="F125">
            <v>1917</v>
          </cell>
          <cell r="G125">
            <v>2</v>
          </cell>
          <cell r="L125">
            <v>217.1</v>
          </cell>
          <cell r="O125" t="str">
            <v>так</v>
          </cell>
          <cell r="CX125">
            <v>31.936453488372095</v>
          </cell>
        </row>
        <row r="126">
          <cell r="C126" t="str">
            <v>вул.Привокзальна 15</v>
          </cell>
          <cell r="F126">
            <v>1930</v>
          </cell>
          <cell r="G126">
            <v>2</v>
          </cell>
          <cell r="L126">
            <v>430.4</v>
          </cell>
          <cell r="O126" t="str">
            <v>так</v>
          </cell>
          <cell r="CX126">
            <v>79.604023255813956</v>
          </cell>
        </row>
        <row r="127">
          <cell r="C127" t="str">
            <v>вул.Привокзальна 17</v>
          </cell>
          <cell r="F127">
            <v>1965</v>
          </cell>
          <cell r="G127">
            <v>2</v>
          </cell>
          <cell r="L127">
            <v>631.1</v>
          </cell>
          <cell r="O127" t="str">
            <v>так</v>
          </cell>
          <cell r="CX127">
            <v>131.56040697674419</v>
          </cell>
        </row>
        <row r="128">
          <cell r="C128" t="str">
            <v>вул.Привокзальна 7</v>
          </cell>
          <cell r="F128">
            <v>1905</v>
          </cell>
          <cell r="G128">
            <v>2</v>
          </cell>
          <cell r="L128">
            <v>505.46</v>
          </cell>
          <cell r="O128" t="str">
            <v>так</v>
          </cell>
          <cell r="CX128">
            <v>104.33379069767442</v>
          </cell>
        </row>
        <row r="129">
          <cell r="C129" t="str">
            <v>вул.Привокзальна 9</v>
          </cell>
          <cell r="F129">
            <v>1928</v>
          </cell>
          <cell r="G129">
            <v>2</v>
          </cell>
          <cell r="L129">
            <v>241.75</v>
          </cell>
          <cell r="O129" t="str">
            <v>так</v>
          </cell>
          <cell r="CX129">
            <v>49.653116279069764</v>
          </cell>
        </row>
        <row r="130">
          <cell r="C130" t="str">
            <v>вул.Горького 6</v>
          </cell>
          <cell r="F130">
            <v>1917</v>
          </cell>
          <cell r="G130">
            <v>2</v>
          </cell>
          <cell r="L130">
            <v>216.56</v>
          </cell>
          <cell r="O130" t="str">
            <v>так</v>
          </cell>
          <cell r="CX130">
            <v>33.789732558139541</v>
          </cell>
        </row>
        <row r="131">
          <cell r="C131" t="str">
            <v>пров.Л.Толстого,1</v>
          </cell>
          <cell r="F131">
            <v>1950</v>
          </cell>
          <cell r="G131">
            <v>2</v>
          </cell>
          <cell r="L131">
            <v>396.6</v>
          </cell>
          <cell r="O131" t="str">
            <v>так</v>
          </cell>
          <cell r="CX131">
            <v>82.269802325581381</v>
          </cell>
        </row>
        <row r="132">
          <cell r="C132" t="str">
            <v>пров.Л.Толстого,3</v>
          </cell>
          <cell r="F132">
            <v>1960</v>
          </cell>
          <cell r="G132">
            <v>2</v>
          </cell>
          <cell r="L132">
            <v>442.21</v>
          </cell>
          <cell r="O132" t="str">
            <v>так</v>
          </cell>
          <cell r="CX132">
            <v>91.73101162790698</v>
          </cell>
        </row>
        <row r="133">
          <cell r="C133" t="str">
            <v>пров.Л.Толстого,5</v>
          </cell>
          <cell r="F133">
            <v>1960</v>
          </cell>
          <cell r="G133">
            <v>2</v>
          </cell>
          <cell r="L133">
            <v>448.4</v>
          </cell>
          <cell r="O133" t="str">
            <v>так</v>
          </cell>
          <cell r="CX133">
            <v>68.320186046511637</v>
          </cell>
        </row>
        <row r="134">
          <cell r="C134" t="str">
            <v>вул.Орджонікідзе,68</v>
          </cell>
          <cell r="F134">
            <v>1960</v>
          </cell>
          <cell r="G134">
            <v>2</v>
          </cell>
          <cell r="L134">
            <v>281.52</v>
          </cell>
          <cell r="O134" t="str">
            <v>так</v>
          </cell>
          <cell r="CX134">
            <v>58.397744186046509</v>
          </cell>
        </row>
        <row r="135">
          <cell r="C135" t="str">
            <v>вул.Орджонікідзе,70</v>
          </cell>
          <cell r="F135">
            <v>1960</v>
          </cell>
          <cell r="G135">
            <v>2</v>
          </cell>
          <cell r="L135">
            <v>440.8</v>
          </cell>
          <cell r="O135" t="str">
            <v>так</v>
          </cell>
          <cell r="CX135">
            <v>80.772872093023267</v>
          </cell>
        </row>
        <row r="136">
          <cell r="C136" t="str">
            <v>вул.2-га Залізнична,3</v>
          </cell>
          <cell r="F136">
            <v>1954</v>
          </cell>
          <cell r="G136">
            <v>2</v>
          </cell>
          <cell r="L136">
            <v>284.55</v>
          </cell>
          <cell r="O136" t="str">
            <v>так</v>
          </cell>
          <cell r="CX136">
            <v>59.026674418604664</v>
          </cell>
        </row>
        <row r="137">
          <cell r="C137" t="str">
            <v>вул.2-га Залізнична,14</v>
          </cell>
          <cell r="F137">
            <v>1957</v>
          </cell>
          <cell r="G137">
            <v>2</v>
          </cell>
          <cell r="L137">
            <v>403.7</v>
          </cell>
          <cell r="O137" t="str">
            <v>так</v>
          </cell>
          <cell r="CX137">
            <v>55.46344186046511</v>
          </cell>
        </row>
        <row r="138">
          <cell r="C138" t="str">
            <v>вул.2-га Залізнична,16</v>
          </cell>
          <cell r="F138">
            <v>1957</v>
          </cell>
          <cell r="G138">
            <v>2</v>
          </cell>
          <cell r="L138">
            <v>402.4</v>
          </cell>
          <cell r="O138" t="str">
            <v>так</v>
          </cell>
          <cell r="CX138">
            <v>83.885023255813962</v>
          </cell>
        </row>
        <row r="139">
          <cell r="C139" t="str">
            <v>вул.2-га Залізнична,18</v>
          </cell>
          <cell r="F139">
            <v>1957</v>
          </cell>
          <cell r="G139">
            <v>2</v>
          </cell>
          <cell r="L139">
            <v>554.1</v>
          </cell>
          <cell r="O139" t="str">
            <v>так</v>
          </cell>
          <cell r="CX139">
            <v>115.50846511627907</v>
          </cell>
        </row>
        <row r="140">
          <cell r="C140" t="str">
            <v>вул.2-га Залізнична,20</v>
          </cell>
          <cell r="F140">
            <v>1969</v>
          </cell>
          <cell r="G140">
            <v>2</v>
          </cell>
          <cell r="L140">
            <v>590.1</v>
          </cell>
          <cell r="O140" t="str">
            <v>так</v>
          </cell>
          <cell r="CX140">
            <v>122.40906976744186</v>
          </cell>
        </row>
        <row r="141">
          <cell r="C141" t="str">
            <v>вул.2-га Залізнична,22</v>
          </cell>
          <cell r="F141">
            <v>1972</v>
          </cell>
          <cell r="G141">
            <v>2</v>
          </cell>
          <cell r="L141">
            <v>624.5</v>
          </cell>
          <cell r="O141" t="str">
            <v>так</v>
          </cell>
          <cell r="CX141">
            <v>121.06210465116278</v>
          </cell>
        </row>
        <row r="142">
          <cell r="C142" t="str">
            <v>вул.Троїцька,33</v>
          </cell>
          <cell r="F142">
            <v>1917</v>
          </cell>
          <cell r="G142">
            <v>2</v>
          </cell>
          <cell r="L142">
            <v>416.33</v>
          </cell>
          <cell r="O142" t="str">
            <v>так</v>
          </cell>
          <cell r="CX142">
            <v>77.359418604651168</v>
          </cell>
        </row>
        <row r="143">
          <cell r="C143" t="str">
            <v>пров.Чугуївський,4</v>
          </cell>
          <cell r="F143">
            <v>1962</v>
          </cell>
          <cell r="G143">
            <v>2</v>
          </cell>
          <cell r="L143">
            <v>369.1</v>
          </cell>
          <cell r="O143" t="str">
            <v>так</v>
          </cell>
          <cell r="CX143">
            <v>76.187581395348843</v>
          </cell>
        </row>
        <row r="144">
          <cell r="C144" t="str">
            <v>пров.Піонерський,1</v>
          </cell>
          <cell r="F144">
            <v>1917</v>
          </cell>
          <cell r="G144">
            <v>2</v>
          </cell>
          <cell r="L144">
            <v>427.9</v>
          </cell>
          <cell r="O144" t="str">
            <v>так</v>
          </cell>
          <cell r="CX144">
            <v>77.913686046511643</v>
          </cell>
        </row>
        <row r="145">
          <cell r="C145" t="str">
            <v>пров.Піонерський,8</v>
          </cell>
          <cell r="F145">
            <v>1917</v>
          </cell>
          <cell r="G145">
            <v>2</v>
          </cell>
          <cell r="L145">
            <v>254.4</v>
          </cell>
          <cell r="O145" t="str">
            <v>так</v>
          </cell>
          <cell r="CX145">
            <v>53.032732558139536</v>
          </cell>
        </row>
        <row r="146">
          <cell r="C146" t="str">
            <v>вул.Псільска,6</v>
          </cell>
          <cell r="F146">
            <v>1917</v>
          </cell>
          <cell r="G146">
            <v>2</v>
          </cell>
          <cell r="L146">
            <v>485.5</v>
          </cell>
          <cell r="O146" t="str">
            <v>так</v>
          </cell>
          <cell r="CX146">
            <v>93.148831395348836</v>
          </cell>
        </row>
        <row r="147">
          <cell r="C147" t="str">
            <v>вул.Псільська,17</v>
          </cell>
          <cell r="F147">
            <v>1917</v>
          </cell>
          <cell r="G147">
            <v>2</v>
          </cell>
          <cell r="L147">
            <v>271</v>
          </cell>
          <cell r="O147" t="str">
            <v>так</v>
          </cell>
          <cell r="CX147">
            <v>56.215755813953493</v>
          </cell>
        </row>
        <row r="148">
          <cell r="C148" t="str">
            <v>вул.Псільська,20б</v>
          </cell>
          <cell r="F148">
            <v>1917</v>
          </cell>
          <cell r="G148">
            <v>2</v>
          </cell>
          <cell r="L148">
            <v>206.2</v>
          </cell>
          <cell r="O148" t="str">
            <v>так</v>
          </cell>
          <cell r="CX148">
            <v>42.773860465116286</v>
          </cell>
        </row>
        <row r="149">
          <cell r="C149" t="str">
            <v>вул.Псільська,24а</v>
          </cell>
          <cell r="F149">
            <v>1960</v>
          </cell>
          <cell r="G149">
            <v>2</v>
          </cell>
          <cell r="L149">
            <v>366.1</v>
          </cell>
          <cell r="O149" t="str">
            <v>так</v>
          </cell>
          <cell r="CX149">
            <v>75.943511627906972</v>
          </cell>
        </row>
        <row r="150">
          <cell r="C150" t="str">
            <v>вул.Троїцька,14</v>
          </cell>
          <cell r="F150">
            <v>1917</v>
          </cell>
          <cell r="G150">
            <v>2</v>
          </cell>
          <cell r="L150">
            <v>398.2</v>
          </cell>
          <cell r="O150" t="str">
            <v>так</v>
          </cell>
          <cell r="CX150">
            <v>82.194046511627917</v>
          </cell>
        </row>
        <row r="151">
          <cell r="C151" t="str">
            <v>Вул.М.Вовчок 13б</v>
          </cell>
          <cell r="F151">
            <v>1994</v>
          </cell>
          <cell r="G151">
            <v>2</v>
          </cell>
          <cell r="L151">
            <v>928.3</v>
          </cell>
          <cell r="O151" t="str">
            <v>так</v>
          </cell>
          <cell r="CX151">
            <v>161.5528139534884</v>
          </cell>
        </row>
        <row r="152">
          <cell r="C152" t="str">
            <v>Вул.Мірошниченко  11</v>
          </cell>
          <cell r="F152">
            <v>1979</v>
          </cell>
          <cell r="G152">
            <v>2</v>
          </cell>
          <cell r="L152">
            <v>709.4</v>
          </cell>
          <cell r="O152" t="str">
            <v>так</v>
          </cell>
          <cell r="CX152">
            <v>96.984953488372099</v>
          </cell>
        </row>
        <row r="153">
          <cell r="C153" t="str">
            <v>Вул.Миру 11</v>
          </cell>
          <cell r="F153">
            <v>1952</v>
          </cell>
          <cell r="G153">
            <v>2</v>
          </cell>
          <cell r="L153">
            <v>561.14</v>
          </cell>
          <cell r="O153" t="str">
            <v>так</v>
          </cell>
          <cell r="CX153">
            <v>108.58144186046513</v>
          </cell>
        </row>
        <row r="154">
          <cell r="C154" t="str">
            <v>Вул.Миру 13</v>
          </cell>
          <cell r="F154">
            <v>1952</v>
          </cell>
          <cell r="G154">
            <v>2</v>
          </cell>
          <cell r="L154">
            <v>561</v>
          </cell>
          <cell r="O154" t="str">
            <v>так</v>
          </cell>
          <cell r="CX154">
            <v>78.121104651162781</v>
          </cell>
        </row>
        <row r="155">
          <cell r="C155" t="str">
            <v>Вул.Миру 15</v>
          </cell>
          <cell r="F155">
            <v>1952</v>
          </cell>
          <cell r="G155">
            <v>2</v>
          </cell>
          <cell r="L155">
            <v>561.39</v>
          </cell>
          <cell r="O155" t="str">
            <v>так</v>
          </cell>
          <cell r="CX155">
            <v>58.962069767441861</v>
          </cell>
        </row>
        <row r="156">
          <cell r="C156" t="str">
            <v>Вул.Миру 17</v>
          </cell>
          <cell r="F156">
            <v>1951</v>
          </cell>
          <cell r="G156">
            <v>2</v>
          </cell>
          <cell r="L156">
            <v>242.88</v>
          </cell>
          <cell r="O156" t="str">
            <v>так</v>
          </cell>
          <cell r="CX156">
            <v>12.574197674418604</v>
          </cell>
        </row>
        <row r="157">
          <cell r="C157" t="str">
            <v>Вул.Миру 19</v>
          </cell>
          <cell r="F157">
            <v>1954</v>
          </cell>
          <cell r="G157">
            <v>2</v>
          </cell>
          <cell r="L157">
            <v>561.5</v>
          </cell>
          <cell r="O157" t="str">
            <v>так</v>
          </cell>
          <cell r="CX157">
            <v>116.47601162790696</v>
          </cell>
        </row>
        <row r="158">
          <cell r="C158" t="str">
            <v>Вул.Миру 21</v>
          </cell>
          <cell r="F158">
            <v>1953</v>
          </cell>
          <cell r="G158">
            <v>2</v>
          </cell>
          <cell r="L158">
            <v>469.6</v>
          </cell>
          <cell r="O158" t="str">
            <v>так</v>
          </cell>
          <cell r="CX158">
            <v>84.916360465116284</v>
          </cell>
        </row>
        <row r="159">
          <cell r="C159" t="str">
            <v>Вул.Миру 23</v>
          </cell>
          <cell r="F159">
            <v>1953</v>
          </cell>
          <cell r="G159">
            <v>2</v>
          </cell>
          <cell r="L159">
            <v>478.3</v>
          </cell>
          <cell r="O159" t="str">
            <v>так</v>
          </cell>
          <cell r="CX159">
            <v>73.992674418604636</v>
          </cell>
        </row>
        <row r="160">
          <cell r="C160" t="str">
            <v>Вул.Н.Сироватська 57</v>
          </cell>
          <cell r="F160">
            <v>1955</v>
          </cell>
          <cell r="G160">
            <v>2</v>
          </cell>
          <cell r="L160">
            <v>394.73</v>
          </cell>
          <cell r="O160" t="str">
            <v>так</v>
          </cell>
          <cell r="CX160">
            <v>38.530447674418603</v>
          </cell>
        </row>
        <row r="161">
          <cell r="C161" t="str">
            <v>Вул.Н.Сироватська 59</v>
          </cell>
          <cell r="F161">
            <v>1957</v>
          </cell>
          <cell r="G161">
            <v>2</v>
          </cell>
          <cell r="L161">
            <v>557.20000000000005</v>
          </cell>
          <cell r="O161" t="str">
            <v>так</v>
          </cell>
          <cell r="CX161">
            <v>100.75293023255814</v>
          </cell>
        </row>
        <row r="162">
          <cell r="C162" t="str">
            <v>Вул.Н.Сироватська 63</v>
          </cell>
          <cell r="F162">
            <v>1957</v>
          </cell>
          <cell r="G162">
            <v>2</v>
          </cell>
          <cell r="L162">
            <v>468.01</v>
          </cell>
          <cell r="O162" t="str">
            <v>так</v>
          </cell>
          <cell r="CX162">
            <v>72.322034883720917</v>
          </cell>
        </row>
        <row r="163">
          <cell r="C163" t="str">
            <v>Вул.Охтирська 2</v>
          </cell>
          <cell r="F163">
            <v>1953</v>
          </cell>
          <cell r="G163">
            <v>2</v>
          </cell>
          <cell r="L163">
            <v>571.6</v>
          </cell>
          <cell r="O163" t="str">
            <v>так</v>
          </cell>
          <cell r="CX163">
            <v>118.57179069767442</v>
          </cell>
        </row>
        <row r="164">
          <cell r="C164" t="str">
            <v>Вул.Охтирська 4</v>
          </cell>
          <cell r="F164">
            <v>1953</v>
          </cell>
          <cell r="G164">
            <v>2</v>
          </cell>
          <cell r="L164">
            <v>569.4</v>
          </cell>
          <cell r="O164" t="str">
            <v>так</v>
          </cell>
          <cell r="CX164">
            <v>118.11538372093021</v>
          </cell>
        </row>
        <row r="165">
          <cell r="C165" t="str">
            <v>Вул.Охтирська  6</v>
          </cell>
          <cell r="F165">
            <v>1953</v>
          </cell>
          <cell r="G165">
            <v>2</v>
          </cell>
          <cell r="L165">
            <v>269.5</v>
          </cell>
          <cell r="O165" t="str">
            <v>так</v>
          </cell>
          <cell r="CX165">
            <v>55.904581395348842</v>
          </cell>
        </row>
        <row r="166">
          <cell r="C166" t="str">
            <v>Вул.Охтирська  8</v>
          </cell>
          <cell r="F166">
            <v>1954</v>
          </cell>
          <cell r="G166">
            <v>2</v>
          </cell>
          <cell r="L166">
            <v>568</v>
          </cell>
          <cell r="O166" t="str">
            <v>так</v>
          </cell>
          <cell r="CX166">
            <v>95.420825581395349</v>
          </cell>
        </row>
        <row r="167">
          <cell r="C167" t="str">
            <v>Вул.Охтирська 10</v>
          </cell>
          <cell r="F167">
            <v>1957</v>
          </cell>
          <cell r="G167">
            <v>2</v>
          </cell>
          <cell r="L167">
            <v>555.6</v>
          </cell>
          <cell r="O167" t="str">
            <v>так</v>
          </cell>
          <cell r="CX167">
            <v>111.00391860465116</v>
          </cell>
        </row>
        <row r="168">
          <cell r="C168" t="str">
            <v>Вул.Охтирська 16</v>
          </cell>
          <cell r="F168">
            <v>1953</v>
          </cell>
          <cell r="G168">
            <v>2</v>
          </cell>
          <cell r="L168">
            <v>462.2</v>
          </cell>
          <cell r="O168" t="str">
            <v>так</v>
          </cell>
          <cell r="CX168">
            <v>84.697034883720931</v>
          </cell>
        </row>
        <row r="169">
          <cell r="C169" t="str">
            <v>Пр.3-й Парковий 13</v>
          </cell>
          <cell r="F169">
            <v>1973</v>
          </cell>
          <cell r="G169">
            <v>2</v>
          </cell>
          <cell r="L169">
            <v>575.20000000000005</v>
          </cell>
          <cell r="O169">
            <v>1</v>
          </cell>
          <cell r="CX169">
            <v>95.702441860465129</v>
          </cell>
        </row>
        <row r="170">
          <cell r="C170" t="str">
            <v>Пр.3-й Парковий 15</v>
          </cell>
          <cell r="F170">
            <v>1976</v>
          </cell>
          <cell r="G170">
            <v>2</v>
          </cell>
          <cell r="L170">
            <v>556.29999999999995</v>
          </cell>
          <cell r="O170">
            <v>1</v>
          </cell>
          <cell r="CX170">
            <v>114.82813953488372</v>
          </cell>
        </row>
        <row r="171">
          <cell r="C171" t="str">
            <v>Вул.Харківська  92</v>
          </cell>
          <cell r="F171">
            <v>1951</v>
          </cell>
          <cell r="G171">
            <v>2</v>
          </cell>
          <cell r="L171">
            <v>428.5</v>
          </cell>
          <cell r="O171" t="str">
            <v>так</v>
          </cell>
          <cell r="CX171">
            <v>77.872488372093017</v>
          </cell>
        </row>
        <row r="172">
          <cell r="C172" t="str">
            <v>Вул.Харківська  94</v>
          </cell>
          <cell r="F172">
            <v>1951</v>
          </cell>
          <cell r="G172">
            <v>2</v>
          </cell>
          <cell r="L172">
            <v>560.9</v>
          </cell>
          <cell r="O172" t="str">
            <v>так</v>
          </cell>
          <cell r="CX172">
            <v>107.50491860465115</v>
          </cell>
        </row>
        <row r="173">
          <cell r="C173" t="str">
            <v>Вул.Харківська  96</v>
          </cell>
          <cell r="F173">
            <v>1951</v>
          </cell>
          <cell r="G173">
            <v>2</v>
          </cell>
          <cell r="L173">
            <v>453.29</v>
          </cell>
          <cell r="O173" t="str">
            <v>так</v>
          </cell>
          <cell r="CX173">
            <v>88.463720930232554</v>
          </cell>
        </row>
        <row r="174">
          <cell r="C174" t="str">
            <v>Вул.Харківська  102</v>
          </cell>
          <cell r="F174">
            <v>1953</v>
          </cell>
          <cell r="G174">
            <v>2</v>
          </cell>
          <cell r="L174">
            <v>267.7</v>
          </cell>
          <cell r="O174" t="str">
            <v>так</v>
          </cell>
          <cell r="CX174">
            <v>55.530779069767433</v>
          </cell>
        </row>
        <row r="175">
          <cell r="C175" t="str">
            <v>Вул.Харківська  104</v>
          </cell>
          <cell r="F175">
            <v>1953</v>
          </cell>
          <cell r="G175">
            <v>2</v>
          </cell>
          <cell r="L175">
            <v>594.97</v>
          </cell>
          <cell r="O175" t="str">
            <v>так</v>
          </cell>
          <cell r="CX175">
            <v>122.20050000000001</v>
          </cell>
        </row>
        <row r="176">
          <cell r="C176" t="str">
            <v>Вул.Харківська 106</v>
          </cell>
          <cell r="F176">
            <v>1953</v>
          </cell>
          <cell r="G176">
            <v>2</v>
          </cell>
          <cell r="L176">
            <v>573.4</v>
          </cell>
          <cell r="O176" t="str">
            <v>так</v>
          </cell>
          <cell r="CX176">
            <v>85.728453488372097</v>
          </cell>
        </row>
        <row r="177">
          <cell r="C177" t="str">
            <v>Вул.Харківська  108</v>
          </cell>
          <cell r="F177">
            <v>1953</v>
          </cell>
          <cell r="G177">
            <v>2</v>
          </cell>
          <cell r="L177">
            <v>269.76</v>
          </cell>
          <cell r="O177" t="str">
            <v>так</v>
          </cell>
          <cell r="CX177">
            <v>42.196988372093031</v>
          </cell>
        </row>
        <row r="178">
          <cell r="C178" t="str">
            <v>Вул.Харківська 110</v>
          </cell>
          <cell r="F178">
            <v>1953</v>
          </cell>
          <cell r="G178">
            <v>2</v>
          </cell>
          <cell r="L178">
            <v>566.41</v>
          </cell>
          <cell r="O178" t="str">
            <v>так</v>
          </cell>
          <cell r="CX178">
            <v>87.752267441860468</v>
          </cell>
        </row>
        <row r="179">
          <cell r="C179" t="str">
            <v>Вул. Охтирська 12</v>
          </cell>
          <cell r="F179">
            <v>1957</v>
          </cell>
          <cell r="G179">
            <v>2</v>
          </cell>
          <cell r="L179">
            <v>633.49</v>
          </cell>
          <cell r="O179" t="str">
            <v>так</v>
          </cell>
          <cell r="CX179">
            <v>134.1815581395349</v>
          </cell>
        </row>
        <row r="180">
          <cell r="C180" t="str">
            <v>Вул.Богуна 1</v>
          </cell>
          <cell r="F180">
            <v>1951</v>
          </cell>
          <cell r="G180">
            <v>2</v>
          </cell>
          <cell r="L180">
            <v>510.44</v>
          </cell>
          <cell r="O180" t="str">
            <v>так</v>
          </cell>
          <cell r="CX180">
            <v>105.88404651162793</v>
          </cell>
        </row>
        <row r="181">
          <cell r="C181" t="str">
            <v>Вул.Богуна 3</v>
          </cell>
          <cell r="F181">
            <v>1951</v>
          </cell>
          <cell r="G181">
            <v>2</v>
          </cell>
          <cell r="L181">
            <v>446.61</v>
          </cell>
          <cell r="O181" t="str">
            <v>так</v>
          </cell>
          <cell r="CX181">
            <v>81.318965116279074</v>
          </cell>
        </row>
        <row r="182">
          <cell r="C182" t="str">
            <v>Вул.Богуна 5</v>
          </cell>
          <cell r="F182">
            <v>1951</v>
          </cell>
          <cell r="G182">
            <v>2</v>
          </cell>
          <cell r="L182">
            <v>450.69</v>
          </cell>
          <cell r="O182" t="str">
            <v>так</v>
          </cell>
          <cell r="CX182">
            <v>93.028651162790695</v>
          </cell>
        </row>
        <row r="183">
          <cell r="C183" t="str">
            <v>Вул.Богуна 7</v>
          </cell>
          <cell r="F183">
            <v>1951</v>
          </cell>
          <cell r="G183">
            <v>2</v>
          </cell>
          <cell r="L183">
            <v>242.56</v>
          </cell>
          <cell r="O183" t="str">
            <v>так</v>
          </cell>
          <cell r="CX183">
            <v>50.316162790697675</v>
          </cell>
        </row>
        <row r="184">
          <cell r="C184" t="str">
            <v>Вул.Богуна 9</v>
          </cell>
          <cell r="F184">
            <v>1952</v>
          </cell>
          <cell r="G184">
            <v>2</v>
          </cell>
          <cell r="L184">
            <v>430.38</v>
          </cell>
          <cell r="O184" t="str">
            <v>так</v>
          </cell>
          <cell r="CX184">
            <v>78.180918604651168</v>
          </cell>
        </row>
        <row r="185">
          <cell r="C185" t="str">
            <v>Вул.Богуна 11</v>
          </cell>
          <cell r="F185">
            <v>1951</v>
          </cell>
          <cell r="G185">
            <v>2</v>
          </cell>
          <cell r="L185">
            <v>108.4</v>
          </cell>
          <cell r="O185" t="str">
            <v>так</v>
          </cell>
          <cell r="CX185">
            <v>14.34543023255814</v>
          </cell>
        </row>
        <row r="186">
          <cell r="C186" t="str">
            <v>Вул.Богуна 13</v>
          </cell>
          <cell r="F186">
            <v>1951</v>
          </cell>
          <cell r="G186">
            <v>2</v>
          </cell>
          <cell r="L186">
            <v>434.24</v>
          </cell>
          <cell r="O186" t="str">
            <v>так</v>
          </cell>
          <cell r="CX186">
            <v>90.077534883720929</v>
          </cell>
        </row>
        <row r="187">
          <cell r="C187" t="str">
            <v>Вул.Богуна 15</v>
          </cell>
          <cell r="F187">
            <v>1956</v>
          </cell>
          <cell r="G187">
            <v>2</v>
          </cell>
          <cell r="L187">
            <v>551.53</v>
          </cell>
          <cell r="O187" t="str">
            <v>так</v>
          </cell>
          <cell r="CX187">
            <v>107.38363953488373</v>
          </cell>
        </row>
        <row r="188">
          <cell r="C188" t="str">
            <v>Вул.Богуна 17</v>
          </cell>
          <cell r="F188">
            <v>1955</v>
          </cell>
          <cell r="G188">
            <v>2</v>
          </cell>
          <cell r="L188">
            <v>397.8</v>
          </cell>
          <cell r="O188" t="str">
            <v>так</v>
          </cell>
          <cell r="CX188">
            <v>82.518383720930245</v>
          </cell>
        </row>
        <row r="189">
          <cell r="C189" t="str">
            <v>Вул.Богуна 19</v>
          </cell>
          <cell r="F189">
            <v>1955</v>
          </cell>
          <cell r="G189">
            <v>2</v>
          </cell>
          <cell r="L189">
            <v>400.7</v>
          </cell>
          <cell r="O189" t="str">
            <v>так</v>
          </cell>
          <cell r="CX189">
            <v>82.483313953488363</v>
          </cell>
        </row>
        <row r="190">
          <cell r="C190" t="str">
            <v>Вул.Богуна 21</v>
          </cell>
          <cell r="F190">
            <v>1955</v>
          </cell>
          <cell r="G190">
            <v>2</v>
          </cell>
          <cell r="L190">
            <v>396.3</v>
          </cell>
          <cell r="O190" t="str">
            <v>так</v>
          </cell>
          <cell r="CX190">
            <v>81.801686046511634</v>
          </cell>
        </row>
        <row r="191">
          <cell r="C191" t="str">
            <v>Пров.Богуна 1</v>
          </cell>
          <cell r="F191">
            <v>1955</v>
          </cell>
          <cell r="G191">
            <v>2</v>
          </cell>
          <cell r="L191">
            <v>393</v>
          </cell>
          <cell r="O191" t="str">
            <v>так</v>
          </cell>
          <cell r="CX191">
            <v>81.120639534883736</v>
          </cell>
        </row>
        <row r="192">
          <cell r="C192" t="str">
            <v>Пров.Богуна 2</v>
          </cell>
          <cell r="F192">
            <v>1955</v>
          </cell>
          <cell r="G192">
            <v>2</v>
          </cell>
          <cell r="L192">
            <v>403.7</v>
          </cell>
          <cell r="O192" t="str">
            <v>так</v>
          </cell>
          <cell r="CX192">
            <v>70.886534883720927</v>
          </cell>
        </row>
        <row r="193">
          <cell r="C193" t="str">
            <v>Пров.Богуна 3</v>
          </cell>
          <cell r="F193">
            <v>1955</v>
          </cell>
          <cell r="G193">
            <v>2</v>
          </cell>
          <cell r="L193">
            <v>437.3</v>
          </cell>
          <cell r="O193" t="str">
            <v>так</v>
          </cell>
          <cell r="CX193">
            <v>63.770627906976742</v>
          </cell>
        </row>
        <row r="194">
          <cell r="C194" t="str">
            <v>Пров.Богуна 4</v>
          </cell>
          <cell r="F194">
            <v>1955</v>
          </cell>
          <cell r="G194">
            <v>2</v>
          </cell>
          <cell r="L194">
            <v>395.4</v>
          </cell>
          <cell r="O194" t="str">
            <v>так</v>
          </cell>
          <cell r="CX194">
            <v>47.221558139534885</v>
          </cell>
        </row>
        <row r="195">
          <cell r="C195" t="str">
            <v>Пров.Богуна 5</v>
          </cell>
          <cell r="F195">
            <v>1955</v>
          </cell>
          <cell r="G195">
            <v>2</v>
          </cell>
          <cell r="L195">
            <v>391.1</v>
          </cell>
          <cell r="O195" t="str">
            <v>так</v>
          </cell>
          <cell r="CX195">
            <v>80.728674418604655</v>
          </cell>
        </row>
        <row r="196">
          <cell r="C196" t="str">
            <v>Пров.Богуна 6</v>
          </cell>
          <cell r="F196">
            <v>1955</v>
          </cell>
          <cell r="G196">
            <v>2</v>
          </cell>
          <cell r="L196">
            <v>392.5</v>
          </cell>
          <cell r="O196" t="str">
            <v>так</v>
          </cell>
          <cell r="CX196">
            <v>81.017476744186041</v>
          </cell>
        </row>
        <row r="197">
          <cell r="C197" t="str">
            <v>Вул.Лінійна   1</v>
          </cell>
          <cell r="F197">
            <v>1952</v>
          </cell>
          <cell r="G197">
            <v>2</v>
          </cell>
          <cell r="L197">
            <v>552.57000000000005</v>
          </cell>
          <cell r="O197" t="str">
            <v>так</v>
          </cell>
          <cell r="CX197">
            <v>114.62387209302327</v>
          </cell>
        </row>
        <row r="198">
          <cell r="C198" t="str">
            <v>Вул.Лінійна  2</v>
          </cell>
          <cell r="F198">
            <v>1952</v>
          </cell>
          <cell r="G198">
            <v>2</v>
          </cell>
          <cell r="L198">
            <v>568.70000000000005</v>
          </cell>
          <cell r="O198" t="str">
            <v>так</v>
          </cell>
          <cell r="CX198">
            <v>104.87903488372092</v>
          </cell>
        </row>
        <row r="199">
          <cell r="C199" t="str">
            <v>Вул.Лінійна  3</v>
          </cell>
          <cell r="F199">
            <v>1951</v>
          </cell>
          <cell r="G199">
            <v>2</v>
          </cell>
          <cell r="L199">
            <v>236.55</v>
          </cell>
          <cell r="O199" t="str">
            <v>так</v>
          </cell>
          <cell r="CX199">
            <v>48.827058139534884</v>
          </cell>
        </row>
        <row r="200">
          <cell r="C200" t="str">
            <v>Вул.Лінійна  4</v>
          </cell>
          <cell r="F200">
            <v>1953</v>
          </cell>
          <cell r="G200">
            <v>2</v>
          </cell>
          <cell r="L200">
            <v>474.09</v>
          </cell>
          <cell r="O200" t="str">
            <v>так</v>
          </cell>
          <cell r="CX200">
            <v>75.758744186046528</v>
          </cell>
        </row>
        <row r="201">
          <cell r="C201" t="str">
            <v>Вул.Лінійна  5</v>
          </cell>
          <cell r="F201">
            <v>1952</v>
          </cell>
          <cell r="G201">
            <v>2</v>
          </cell>
          <cell r="L201">
            <v>555.01</v>
          </cell>
          <cell r="O201" t="str">
            <v>так</v>
          </cell>
          <cell r="CX201">
            <v>115.12974418604652</v>
          </cell>
        </row>
        <row r="202">
          <cell r="C202" t="str">
            <v>Вул.Лінійна  7</v>
          </cell>
          <cell r="F202">
            <v>1951</v>
          </cell>
          <cell r="G202">
            <v>2</v>
          </cell>
          <cell r="L202">
            <v>221.53</v>
          </cell>
          <cell r="O202" t="str">
            <v>так</v>
          </cell>
          <cell r="CX202">
            <v>35.081755813953492</v>
          </cell>
        </row>
        <row r="203">
          <cell r="C203" t="str">
            <v>Вул.Лінійна   9</v>
          </cell>
          <cell r="F203">
            <v>1951</v>
          </cell>
          <cell r="G203">
            <v>2</v>
          </cell>
          <cell r="L203">
            <v>435</v>
          </cell>
          <cell r="O203" t="str">
            <v>так</v>
          </cell>
          <cell r="CX203">
            <v>90.235000000000014</v>
          </cell>
        </row>
        <row r="204">
          <cell r="C204" t="str">
            <v>Вул.Лінійна  10</v>
          </cell>
          <cell r="F204">
            <v>1952</v>
          </cell>
          <cell r="G204">
            <v>2</v>
          </cell>
          <cell r="L204">
            <v>475.5</v>
          </cell>
          <cell r="O204" t="str">
            <v>так</v>
          </cell>
          <cell r="CX204">
            <v>72.079918604651169</v>
          </cell>
        </row>
        <row r="205">
          <cell r="C205" t="str">
            <v>Вул.Лінійна 11</v>
          </cell>
          <cell r="F205">
            <v>1951</v>
          </cell>
          <cell r="G205">
            <v>2</v>
          </cell>
          <cell r="L205">
            <v>439.9</v>
          </cell>
          <cell r="O205" t="str">
            <v>так</v>
          </cell>
          <cell r="CX205">
            <v>68.869</v>
          </cell>
        </row>
        <row r="206">
          <cell r="C206" t="str">
            <v>Вул.Лінійна  12</v>
          </cell>
          <cell r="F206">
            <v>1952</v>
          </cell>
          <cell r="G206">
            <v>2</v>
          </cell>
          <cell r="L206">
            <v>564.29999999999995</v>
          </cell>
          <cell r="O206" t="str">
            <v>так</v>
          </cell>
          <cell r="CX206">
            <v>117.05670930232557</v>
          </cell>
        </row>
        <row r="207">
          <cell r="C207" t="str">
            <v>Вул.Лінійна   13</v>
          </cell>
          <cell r="F207">
            <v>1951</v>
          </cell>
          <cell r="G207">
            <v>2</v>
          </cell>
          <cell r="L207">
            <v>454.55</v>
          </cell>
          <cell r="O207" t="str">
            <v>так</v>
          </cell>
          <cell r="CX207">
            <v>82.48719767441861</v>
          </cell>
        </row>
        <row r="208">
          <cell r="C208" t="str">
            <v>Вул.Гамалія,33</v>
          </cell>
          <cell r="F208">
            <v>1932</v>
          </cell>
          <cell r="G208">
            <v>3</v>
          </cell>
          <cell r="L208">
            <v>1259.5</v>
          </cell>
          <cell r="O208" t="str">
            <v>так</v>
          </cell>
          <cell r="CX208">
            <v>243.64413953488372</v>
          </cell>
        </row>
        <row r="209">
          <cell r="C209" t="str">
            <v>20р.Перемоги,3а</v>
          </cell>
          <cell r="F209">
            <v>1917</v>
          </cell>
          <cell r="G209">
            <v>3</v>
          </cell>
          <cell r="L209">
            <v>947.6</v>
          </cell>
          <cell r="O209" t="str">
            <v>так</v>
          </cell>
          <cell r="CX209">
            <v>188.345488372093</v>
          </cell>
        </row>
        <row r="210">
          <cell r="C210" t="str">
            <v>Вул.Гагаріна,16</v>
          </cell>
          <cell r="F210">
            <v>1951</v>
          </cell>
          <cell r="G210">
            <v>3</v>
          </cell>
          <cell r="L210">
            <v>845.82</v>
          </cell>
          <cell r="O210" t="str">
            <v>так</v>
          </cell>
          <cell r="CX210">
            <v>116.99120930232559</v>
          </cell>
        </row>
        <row r="211">
          <cell r="C211" t="str">
            <v>Вул.Покровська,11</v>
          </cell>
          <cell r="F211">
            <v>1948</v>
          </cell>
          <cell r="G211">
            <v>3</v>
          </cell>
          <cell r="L211">
            <v>1031.49</v>
          </cell>
          <cell r="O211" t="str">
            <v>так</v>
          </cell>
          <cell r="CX211">
            <v>175.80323255813951</v>
          </cell>
        </row>
        <row r="212">
          <cell r="C212" t="str">
            <v>Вул.З.Космодем”ян,4</v>
          </cell>
          <cell r="F212">
            <v>1962</v>
          </cell>
          <cell r="G212">
            <v>3</v>
          </cell>
          <cell r="L212">
            <v>902.51</v>
          </cell>
          <cell r="O212" t="str">
            <v>так</v>
          </cell>
          <cell r="CX212">
            <v>140.55360465116277</v>
          </cell>
        </row>
        <row r="213">
          <cell r="C213" t="str">
            <v>Вул.З.Космодем”ян,6</v>
          </cell>
          <cell r="F213">
            <v>1964</v>
          </cell>
          <cell r="G213">
            <v>3</v>
          </cell>
          <cell r="L213">
            <v>1095.5</v>
          </cell>
          <cell r="O213" t="str">
            <v>так</v>
          </cell>
          <cell r="CX213">
            <v>170.60895348837209</v>
          </cell>
        </row>
        <row r="214">
          <cell r="C214" t="str">
            <v>Вул.З.Космодем”ян,8</v>
          </cell>
          <cell r="F214">
            <v>1962</v>
          </cell>
          <cell r="G214">
            <v>3</v>
          </cell>
          <cell r="L214">
            <v>548.9</v>
          </cell>
          <cell r="O214" t="str">
            <v>так</v>
          </cell>
          <cell r="CX214">
            <v>114.42458139534884</v>
          </cell>
        </row>
        <row r="215">
          <cell r="C215" t="str">
            <v>Пр.Огарьова,4</v>
          </cell>
          <cell r="F215">
            <v>1961</v>
          </cell>
          <cell r="G215">
            <v>3</v>
          </cell>
          <cell r="L215">
            <v>1072.2</v>
          </cell>
          <cell r="O215" t="str">
            <v>так</v>
          </cell>
          <cell r="CX215">
            <v>220.21884883720929</v>
          </cell>
        </row>
        <row r="216">
          <cell r="C216" t="str">
            <v>Вул.Петропавлівс., 60</v>
          </cell>
          <cell r="F216">
            <v>1946</v>
          </cell>
          <cell r="G216">
            <v>3</v>
          </cell>
          <cell r="L216">
            <v>2659.8</v>
          </cell>
          <cell r="O216" t="str">
            <v>так</v>
          </cell>
          <cell r="CX216">
            <v>372.06952325581398</v>
          </cell>
        </row>
        <row r="217">
          <cell r="C217" t="str">
            <v>Вул.Петропавлівс.,74</v>
          </cell>
          <cell r="F217">
            <v>1932</v>
          </cell>
          <cell r="G217">
            <v>3</v>
          </cell>
          <cell r="L217">
            <v>4168.93</v>
          </cell>
          <cell r="O217" t="str">
            <v>так</v>
          </cell>
          <cell r="CX217">
            <v>498.41306976744187</v>
          </cell>
        </row>
        <row r="218">
          <cell r="C218" t="str">
            <v>Вул.Академічна,7 (Першотравнева, 7)</v>
          </cell>
          <cell r="F218">
            <v>1941</v>
          </cell>
          <cell r="G218">
            <v>3</v>
          </cell>
          <cell r="L218">
            <v>1079.9000000000001</v>
          </cell>
          <cell r="O218">
            <v>1</v>
          </cell>
          <cell r="CX218">
            <v>96.202906976744188</v>
          </cell>
        </row>
        <row r="219">
          <cell r="C219" t="str">
            <v>Вул.Соборна,27</v>
          </cell>
          <cell r="F219">
            <v>1948</v>
          </cell>
          <cell r="G219">
            <v>3</v>
          </cell>
          <cell r="L219">
            <v>741.04</v>
          </cell>
          <cell r="O219" t="str">
            <v>так</v>
          </cell>
          <cell r="CX219">
            <v>132.80818604651162</v>
          </cell>
        </row>
        <row r="220">
          <cell r="C220" t="str">
            <v>Вул.Соборна,,36 б</v>
          </cell>
          <cell r="F220">
            <v>1910</v>
          </cell>
          <cell r="G220">
            <v>3</v>
          </cell>
          <cell r="L220">
            <v>183.7</v>
          </cell>
          <cell r="O220" t="str">
            <v>так</v>
          </cell>
          <cell r="CX220">
            <v>59.575930232558136</v>
          </cell>
        </row>
        <row r="221">
          <cell r="C221" t="str">
            <v>Вул.Соборна,38</v>
          </cell>
          <cell r="F221">
            <v>1951</v>
          </cell>
          <cell r="G221">
            <v>3</v>
          </cell>
          <cell r="L221">
            <v>690.67</v>
          </cell>
          <cell r="O221" t="str">
            <v>так</v>
          </cell>
          <cell r="CX221">
            <v>108.78501162790698</v>
          </cell>
        </row>
        <row r="222">
          <cell r="C222" t="str">
            <v>Пл. Покровська,.10в</v>
          </cell>
          <cell r="F222">
            <v>1917</v>
          </cell>
          <cell r="G222">
            <v>3</v>
          </cell>
          <cell r="L222">
            <v>250.8</v>
          </cell>
          <cell r="O222" t="str">
            <v>так</v>
          </cell>
          <cell r="CX222">
            <v>48.726674418604645</v>
          </cell>
        </row>
        <row r="223">
          <cell r="C223" t="str">
            <v>вул.Привокзальна 11</v>
          </cell>
          <cell r="F223">
            <v>1960</v>
          </cell>
          <cell r="G223">
            <v>3</v>
          </cell>
          <cell r="L223">
            <v>1071.1199999999999</v>
          </cell>
          <cell r="O223" t="str">
            <v>так</v>
          </cell>
          <cell r="CX223">
            <v>211.65881395348839</v>
          </cell>
        </row>
        <row r="224">
          <cell r="C224" t="str">
            <v>вул.Новомістенська,1</v>
          </cell>
          <cell r="F224">
            <v>1935</v>
          </cell>
          <cell r="G224">
            <v>3</v>
          </cell>
          <cell r="L224">
            <v>1142.1099999999999</v>
          </cell>
          <cell r="O224" t="str">
            <v>так</v>
          </cell>
          <cell r="CX224">
            <v>229.91575581395347</v>
          </cell>
        </row>
        <row r="225">
          <cell r="C225" t="str">
            <v>вул.Супруна,18</v>
          </cell>
          <cell r="F225">
            <v>1960</v>
          </cell>
          <cell r="G225">
            <v>3</v>
          </cell>
          <cell r="L225">
            <v>990.7</v>
          </cell>
          <cell r="O225" t="str">
            <v>так</v>
          </cell>
          <cell r="CX225">
            <v>190.85781395348837</v>
          </cell>
        </row>
        <row r="226">
          <cell r="C226" t="str">
            <v>вул.Супруна,20</v>
          </cell>
          <cell r="F226">
            <v>1959</v>
          </cell>
          <cell r="G226">
            <v>3</v>
          </cell>
          <cell r="L226">
            <v>1000.7</v>
          </cell>
          <cell r="O226" t="str">
            <v>так</v>
          </cell>
          <cell r="CX226">
            <v>193.84474418604654</v>
          </cell>
        </row>
        <row r="227">
          <cell r="C227" t="str">
            <v>вул.Г."Правда",12</v>
          </cell>
          <cell r="F227">
            <v>1964</v>
          </cell>
          <cell r="G227">
            <v>3</v>
          </cell>
          <cell r="L227">
            <v>1414.67</v>
          </cell>
          <cell r="O227" t="str">
            <v>так</v>
          </cell>
          <cell r="CX227">
            <v>276.47516279069771</v>
          </cell>
        </row>
        <row r="228">
          <cell r="C228" t="str">
            <v>вул.Троїцька,13</v>
          </cell>
          <cell r="F228">
            <v>1917</v>
          </cell>
          <cell r="G228">
            <v>3</v>
          </cell>
          <cell r="L228">
            <v>1180.5</v>
          </cell>
          <cell r="O228" t="str">
            <v>так</v>
          </cell>
          <cell r="CX228">
            <v>253.05546511627907</v>
          </cell>
        </row>
        <row r="229">
          <cell r="C229" t="str">
            <v>пров.І.Дерев'янка,1</v>
          </cell>
          <cell r="F229">
            <v>1964</v>
          </cell>
          <cell r="G229">
            <v>3</v>
          </cell>
          <cell r="L229">
            <v>1074.8</v>
          </cell>
          <cell r="O229" t="str">
            <v>так</v>
          </cell>
          <cell r="CX229">
            <v>224.0539069767442</v>
          </cell>
        </row>
        <row r="230">
          <cell r="C230" t="str">
            <v>пров.І.Дерев'янка,7</v>
          </cell>
          <cell r="F230">
            <v>1960</v>
          </cell>
          <cell r="G230">
            <v>3</v>
          </cell>
          <cell r="L230">
            <v>1134.98</v>
          </cell>
          <cell r="O230" t="str">
            <v>так</v>
          </cell>
          <cell r="CX230">
            <v>206.52917441860464</v>
          </cell>
        </row>
        <row r="231">
          <cell r="C231" t="str">
            <v>вул.2-га Залізнич.,22а</v>
          </cell>
          <cell r="F231">
            <v>1977</v>
          </cell>
          <cell r="G231">
            <v>3</v>
          </cell>
          <cell r="L231">
            <v>1816.7</v>
          </cell>
          <cell r="O231" t="str">
            <v>так</v>
          </cell>
          <cell r="CX231">
            <v>353.21280232558144</v>
          </cell>
        </row>
        <row r="232">
          <cell r="C232" t="str">
            <v>Вул.М.Вовчок    3</v>
          </cell>
          <cell r="F232">
            <v>1960</v>
          </cell>
          <cell r="G232">
            <v>3</v>
          </cell>
          <cell r="L232">
            <v>1444.55</v>
          </cell>
          <cell r="O232" t="str">
            <v>так</v>
          </cell>
          <cell r="CX232">
            <v>272.67359302325588</v>
          </cell>
        </row>
        <row r="233">
          <cell r="C233" t="str">
            <v>Вул.М.Вовчок 5</v>
          </cell>
          <cell r="F233">
            <v>1961</v>
          </cell>
          <cell r="G233">
            <v>3</v>
          </cell>
          <cell r="L233">
            <v>1438.5</v>
          </cell>
          <cell r="O233" t="str">
            <v>так</v>
          </cell>
          <cell r="CX233">
            <v>298.40005813953491</v>
          </cell>
        </row>
        <row r="234">
          <cell r="C234" t="str">
            <v>Вул.Мірошніченко  13</v>
          </cell>
          <cell r="F234">
            <v>1982</v>
          </cell>
          <cell r="G234">
            <v>3</v>
          </cell>
          <cell r="L234">
            <v>1175.5999999999999</v>
          </cell>
          <cell r="O234" t="str">
            <v>так</v>
          </cell>
          <cell r="CX234">
            <v>206.32018604651159</v>
          </cell>
        </row>
        <row r="235">
          <cell r="C235" t="str">
            <v>Вул.Мірошніченко   15</v>
          </cell>
          <cell r="F235">
            <v>1982</v>
          </cell>
          <cell r="G235">
            <v>3</v>
          </cell>
          <cell r="L235">
            <v>1171.48</v>
          </cell>
          <cell r="O235" t="str">
            <v>так</v>
          </cell>
          <cell r="CX235">
            <v>142.55544573643411</v>
          </cell>
        </row>
        <row r="236">
          <cell r="C236" t="str">
            <v>Вул.Миру  26</v>
          </cell>
          <cell r="F236">
            <v>1976</v>
          </cell>
          <cell r="G236">
            <v>3</v>
          </cell>
          <cell r="L236">
            <v>1220.32</v>
          </cell>
          <cell r="O236" t="str">
            <v>так</v>
          </cell>
          <cell r="CX236">
            <v>243.14502325581395</v>
          </cell>
        </row>
        <row r="237">
          <cell r="C237" t="str">
            <v>Вул.Н.Сироватська   60</v>
          </cell>
          <cell r="F237">
            <v>1960</v>
          </cell>
          <cell r="G237">
            <v>3</v>
          </cell>
          <cell r="L237">
            <v>1896.04</v>
          </cell>
          <cell r="O237" t="str">
            <v>так</v>
          </cell>
          <cell r="CX237">
            <v>338.51595348837213</v>
          </cell>
        </row>
        <row r="238">
          <cell r="C238" t="str">
            <v>Вул.Охтирська  5</v>
          </cell>
          <cell r="F238">
            <v>1964</v>
          </cell>
          <cell r="G238">
            <v>3</v>
          </cell>
          <cell r="L238">
            <v>1220.9000000000001</v>
          </cell>
          <cell r="O238" t="str">
            <v>так</v>
          </cell>
          <cell r="CX238">
            <v>94.663953488372101</v>
          </cell>
        </row>
        <row r="239">
          <cell r="C239" t="str">
            <v>Пр.3-й Парковий  14</v>
          </cell>
          <cell r="F239">
            <v>1971</v>
          </cell>
          <cell r="G239">
            <v>3</v>
          </cell>
          <cell r="L239">
            <v>856.9</v>
          </cell>
          <cell r="O239" t="str">
            <v>так</v>
          </cell>
          <cell r="CX239">
            <v>86.280348837209303</v>
          </cell>
        </row>
        <row r="240">
          <cell r="C240" t="str">
            <v>Пр.3-й Парковий  16</v>
          </cell>
          <cell r="F240">
            <v>1975</v>
          </cell>
          <cell r="G240">
            <v>3</v>
          </cell>
          <cell r="L240">
            <v>848.9</v>
          </cell>
          <cell r="O240">
            <v>1</v>
          </cell>
          <cell r="CX240">
            <v>175.22441860465119</v>
          </cell>
        </row>
        <row r="241">
          <cell r="C241" t="str">
            <v>Вул.Харківська  98</v>
          </cell>
          <cell r="F241">
            <v>1952</v>
          </cell>
          <cell r="G241">
            <v>3</v>
          </cell>
          <cell r="L241">
            <v>728.25</v>
          </cell>
          <cell r="O241" t="str">
            <v>так</v>
          </cell>
          <cell r="CX241">
            <v>113.81903488372092</v>
          </cell>
        </row>
        <row r="242">
          <cell r="C242" t="str">
            <v>Вул.Харківська  100</v>
          </cell>
          <cell r="F242">
            <v>1952</v>
          </cell>
          <cell r="G242">
            <v>3</v>
          </cell>
          <cell r="L242">
            <v>735.72</v>
          </cell>
          <cell r="O242" t="str">
            <v>так</v>
          </cell>
          <cell r="CX242">
            <v>118.64153488372094</v>
          </cell>
        </row>
        <row r="243">
          <cell r="C243" t="str">
            <v>Вул. Охтирська  9</v>
          </cell>
          <cell r="F243">
            <v>1964</v>
          </cell>
          <cell r="G243">
            <v>3</v>
          </cell>
          <cell r="L243">
            <v>1004.63</v>
          </cell>
          <cell r="O243" t="str">
            <v>так</v>
          </cell>
          <cell r="CX243">
            <v>208.39870930232559</v>
          </cell>
        </row>
        <row r="244">
          <cell r="C244" t="str">
            <v>Вул.Г. КОНДРАТЬЄВА,165/78</v>
          </cell>
          <cell r="F244">
            <v>1973</v>
          </cell>
          <cell r="G244">
            <v>4</v>
          </cell>
          <cell r="L244">
            <v>2171.65</v>
          </cell>
          <cell r="O244">
            <v>1</v>
          </cell>
          <cell r="CX244">
            <v>397.62790697674416</v>
          </cell>
        </row>
        <row r="245">
          <cell r="C245" t="str">
            <v>Вул.Антонова,2</v>
          </cell>
          <cell r="F245">
            <v>1960</v>
          </cell>
          <cell r="G245">
            <v>4</v>
          </cell>
          <cell r="L245">
            <v>1964.03</v>
          </cell>
          <cell r="O245" t="str">
            <v>так</v>
          </cell>
          <cell r="CX245">
            <v>366.83701162790697</v>
          </cell>
        </row>
        <row r="246">
          <cell r="C246" t="str">
            <v>Вул.Антонова,3</v>
          </cell>
          <cell r="F246">
            <v>1962</v>
          </cell>
          <cell r="G246">
            <v>4</v>
          </cell>
          <cell r="L246">
            <v>1993.9</v>
          </cell>
          <cell r="O246" t="str">
            <v>так</v>
          </cell>
          <cell r="CX246">
            <v>406.31697674418604</v>
          </cell>
        </row>
        <row r="247">
          <cell r="C247" t="str">
            <v>Вул.Г. КОНДРАТЬЄВА,16</v>
          </cell>
          <cell r="F247">
            <v>1956</v>
          </cell>
          <cell r="G247">
            <v>4</v>
          </cell>
          <cell r="L247">
            <v>2330.79</v>
          </cell>
          <cell r="O247" t="str">
            <v>так</v>
          </cell>
          <cell r="CX247">
            <v>457.55015116279077</v>
          </cell>
        </row>
        <row r="248">
          <cell r="C248" t="str">
            <v>Вул.Г. КОНДРАТЬЄВА,18</v>
          </cell>
          <cell r="F248">
            <v>1961</v>
          </cell>
          <cell r="G248">
            <v>4</v>
          </cell>
          <cell r="L248">
            <v>1933</v>
          </cell>
          <cell r="O248" t="str">
            <v>так</v>
          </cell>
          <cell r="CX248">
            <v>257.55781395348839</v>
          </cell>
        </row>
        <row r="249">
          <cell r="C249" t="str">
            <v>Вул.Г. КОНДРАТЬЄВА,19</v>
          </cell>
          <cell r="F249">
            <v>1957</v>
          </cell>
          <cell r="G249">
            <v>4</v>
          </cell>
          <cell r="L249">
            <v>2043.74</v>
          </cell>
          <cell r="O249" t="str">
            <v>так</v>
          </cell>
          <cell r="CX249">
            <v>384.19354651162786</v>
          </cell>
        </row>
        <row r="250">
          <cell r="C250" t="str">
            <v>Вул.Г. КОНДРАТЬЄВА,36</v>
          </cell>
          <cell r="F250">
            <v>1960</v>
          </cell>
          <cell r="G250">
            <v>4</v>
          </cell>
          <cell r="L250">
            <v>2195.7199999999998</v>
          </cell>
          <cell r="O250" t="str">
            <v>так</v>
          </cell>
          <cell r="CX250">
            <v>428.08059302325586</v>
          </cell>
        </row>
        <row r="251">
          <cell r="C251" t="str">
            <v>Вул.Г. КОНДРАТЬЄВА,46</v>
          </cell>
          <cell r="F251">
            <v>1958</v>
          </cell>
          <cell r="G251">
            <v>4</v>
          </cell>
          <cell r="L251">
            <v>2479</v>
          </cell>
          <cell r="O251" t="str">
            <v>так</v>
          </cell>
          <cell r="CX251">
            <v>282.06052325581396</v>
          </cell>
        </row>
        <row r="252">
          <cell r="C252" t="str">
            <v>Вул.Малиновського,1</v>
          </cell>
          <cell r="F252">
            <v>1961</v>
          </cell>
          <cell r="G252">
            <v>4</v>
          </cell>
          <cell r="L252">
            <v>1466</v>
          </cell>
          <cell r="O252" t="str">
            <v>так</v>
          </cell>
          <cell r="CX252">
            <v>291.56308139534877</v>
          </cell>
        </row>
        <row r="253">
          <cell r="C253" t="str">
            <v>Вул.Малиновського,10</v>
          </cell>
          <cell r="F253">
            <v>1959</v>
          </cell>
          <cell r="G253">
            <v>4</v>
          </cell>
          <cell r="L253">
            <v>2171.71</v>
          </cell>
          <cell r="O253" t="str">
            <v>так</v>
          </cell>
          <cell r="CX253">
            <v>384.8093604651163</v>
          </cell>
        </row>
        <row r="254">
          <cell r="C254" t="str">
            <v>Пл.Незалежності,8</v>
          </cell>
          <cell r="F254">
            <v>1962</v>
          </cell>
          <cell r="G254">
            <v>4</v>
          </cell>
          <cell r="L254">
            <v>1120.0999999999999</v>
          </cell>
          <cell r="O254" t="str">
            <v>так</v>
          </cell>
          <cell r="CX254">
            <v>168.74303488372092</v>
          </cell>
        </row>
        <row r="255">
          <cell r="C255" t="str">
            <v>Вул.Петропавлівс.,53</v>
          </cell>
          <cell r="F255">
            <v>1961</v>
          </cell>
          <cell r="G255">
            <v>4</v>
          </cell>
          <cell r="L255">
            <v>1518.43</v>
          </cell>
          <cell r="O255" t="str">
            <v>так</v>
          </cell>
          <cell r="CX255">
            <v>299.21673255813954</v>
          </cell>
        </row>
        <row r="256">
          <cell r="C256" t="str">
            <v>Вул.Петропавлівс.,81</v>
          </cell>
          <cell r="F256">
            <v>1940</v>
          </cell>
          <cell r="G256">
            <v>4</v>
          </cell>
          <cell r="L256">
            <v>2437.9499999999998</v>
          </cell>
          <cell r="O256" t="str">
            <v>так</v>
          </cell>
          <cell r="CX256">
            <v>392.23536046511629</v>
          </cell>
        </row>
        <row r="257">
          <cell r="C257" t="str">
            <v>Вул.Петропавлівс.,90</v>
          </cell>
          <cell r="F257">
            <v>1961</v>
          </cell>
          <cell r="G257">
            <v>4</v>
          </cell>
          <cell r="L257">
            <v>1915.66</v>
          </cell>
          <cell r="O257" t="str">
            <v>так</v>
          </cell>
          <cell r="CX257">
            <v>333.62326744186049</v>
          </cell>
        </row>
        <row r="258">
          <cell r="C258" t="str">
            <v>Вул.Петропавлівс.,123</v>
          </cell>
          <cell r="F258">
            <v>1958</v>
          </cell>
          <cell r="G258">
            <v>4</v>
          </cell>
          <cell r="L258">
            <v>2414</v>
          </cell>
          <cell r="O258" t="str">
            <v>так</v>
          </cell>
          <cell r="CX258">
            <v>266.60143023255813</v>
          </cell>
        </row>
        <row r="259">
          <cell r="C259" t="str">
            <v>Вул.Петропавлівс.,129</v>
          </cell>
          <cell r="F259">
            <v>1963</v>
          </cell>
          <cell r="G259">
            <v>4</v>
          </cell>
          <cell r="L259">
            <v>1461.1</v>
          </cell>
          <cell r="O259" t="str">
            <v>так</v>
          </cell>
          <cell r="CX259">
            <v>295.76632558139534</v>
          </cell>
        </row>
        <row r="260">
          <cell r="C260" t="str">
            <v>Вул.Радянська,1</v>
          </cell>
          <cell r="F260">
            <v>1959</v>
          </cell>
          <cell r="G260">
            <v>4</v>
          </cell>
          <cell r="L260">
            <v>2128.15</v>
          </cell>
          <cell r="O260" t="str">
            <v>так</v>
          </cell>
          <cell r="CX260">
            <v>396.17743023255809</v>
          </cell>
        </row>
        <row r="261">
          <cell r="C261" t="str">
            <v>Вул.Радянська,4</v>
          </cell>
          <cell r="F261">
            <v>1969</v>
          </cell>
          <cell r="G261">
            <v>4</v>
          </cell>
          <cell r="L261">
            <v>2145.4</v>
          </cell>
          <cell r="O261" t="str">
            <v>так</v>
          </cell>
          <cell r="CX261">
            <v>427.54525581395347</v>
          </cell>
        </row>
        <row r="262">
          <cell r="C262" t="str">
            <v>Вул.Радянська,5</v>
          </cell>
          <cell r="F262">
            <v>1958</v>
          </cell>
          <cell r="G262">
            <v>4</v>
          </cell>
          <cell r="L262">
            <v>2117.6</v>
          </cell>
          <cell r="O262" t="str">
            <v>так</v>
          </cell>
          <cell r="CX262">
            <v>363.5512209302326</v>
          </cell>
        </row>
        <row r="263">
          <cell r="C263" t="str">
            <v>Вул.Соборна,19 а</v>
          </cell>
          <cell r="F263">
            <v>1961</v>
          </cell>
          <cell r="G263">
            <v>4</v>
          </cell>
          <cell r="L263">
            <v>1993.21</v>
          </cell>
          <cell r="O263" t="str">
            <v>так</v>
          </cell>
          <cell r="CX263">
            <v>373.20099999999996</v>
          </cell>
        </row>
        <row r="264">
          <cell r="C264" t="str">
            <v>Вул.Соборна,25</v>
          </cell>
          <cell r="F264">
            <v>1950</v>
          </cell>
          <cell r="G264">
            <v>4</v>
          </cell>
          <cell r="L264">
            <v>1181.76</v>
          </cell>
          <cell r="O264" t="str">
            <v>так</v>
          </cell>
          <cell r="CX264">
            <v>196.67156976744187</v>
          </cell>
        </row>
        <row r="265">
          <cell r="C265" t="str">
            <v>Вул.Соборна, 32</v>
          </cell>
          <cell r="F265">
            <v>1951</v>
          </cell>
          <cell r="G265">
            <v>4</v>
          </cell>
          <cell r="L265">
            <v>5470.44</v>
          </cell>
          <cell r="O265" t="str">
            <v>так</v>
          </cell>
          <cell r="CX265">
            <v>1006.8577558139534</v>
          </cell>
        </row>
        <row r="266">
          <cell r="C266" t="str">
            <v>Вул.Собона,43</v>
          </cell>
          <cell r="F266">
            <v>1958</v>
          </cell>
          <cell r="G266">
            <v>4</v>
          </cell>
          <cell r="L266">
            <v>1944.08</v>
          </cell>
          <cell r="O266" t="str">
            <v>так</v>
          </cell>
          <cell r="CX266">
            <v>258.18627906976747</v>
          </cell>
        </row>
        <row r="267">
          <cell r="C267" t="str">
            <v>вул.Привокзальна 3</v>
          </cell>
          <cell r="F267">
            <v>1962</v>
          </cell>
          <cell r="G267">
            <v>4</v>
          </cell>
          <cell r="L267">
            <v>1403.3</v>
          </cell>
          <cell r="O267" t="str">
            <v>так</v>
          </cell>
          <cell r="CX267">
            <v>289.66117441860467</v>
          </cell>
        </row>
        <row r="268">
          <cell r="C268" t="str">
            <v>просп.Шевченко 1</v>
          </cell>
          <cell r="F268">
            <v>1953</v>
          </cell>
          <cell r="G268">
            <v>4</v>
          </cell>
          <cell r="L268">
            <v>3284.13</v>
          </cell>
          <cell r="O268" t="str">
            <v>так</v>
          </cell>
          <cell r="CX268">
            <v>520.77409302325589</v>
          </cell>
        </row>
        <row r="269">
          <cell r="C269" t="str">
            <v>просп.Шевченко 2</v>
          </cell>
          <cell r="F269">
            <v>1953</v>
          </cell>
          <cell r="G269">
            <v>4</v>
          </cell>
          <cell r="L269">
            <v>3218.05</v>
          </cell>
          <cell r="O269" t="str">
            <v>так</v>
          </cell>
          <cell r="CX269">
            <v>610.66255813953478</v>
          </cell>
        </row>
        <row r="270">
          <cell r="C270" t="str">
            <v>просп.Шевченко 3</v>
          </cell>
          <cell r="F270">
            <v>1953</v>
          </cell>
          <cell r="G270">
            <v>4</v>
          </cell>
          <cell r="L270">
            <v>3071.35</v>
          </cell>
          <cell r="O270" t="str">
            <v>так</v>
          </cell>
          <cell r="CX270">
            <v>540.05151162790696</v>
          </cell>
        </row>
        <row r="271">
          <cell r="C271" t="str">
            <v>просп.Шевченко 4</v>
          </cell>
          <cell r="F271">
            <v>1958</v>
          </cell>
          <cell r="G271">
            <v>4</v>
          </cell>
          <cell r="L271">
            <v>2713.6</v>
          </cell>
          <cell r="O271" t="str">
            <v>так</v>
          </cell>
          <cell r="CX271">
            <v>492.79922093023259</v>
          </cell>
        </row>
        <row r="272">
          <cell r="C272" t="str">
            <v>просп.Шевченко 9</v>
          </cell>
          <cell r="F272">
            <v>1965</v>
          </cell>
          <cell r="G272">
            <v>4</v>
          </cell>
          <cell r="L272">
            <v>1992.7</v>
          </cell>
          <cell r="O272" t="str">
            <v>так</v>
          </cell>
          <cell r="CX272">
            <v>411.28573255813956</v>
          </cell>
        </row>
        <row r="273">
          <cell r="C273" t="str">
            <v>вул.Супруна,34</v>
          </cell>
          <cell r="F273">
            <v>1967</v>
          </cell>
          <cell r="G273">
            <v>4</v>
          </cell>
          <cell r="L273">
            <v>1466.2</v>
          </cell>
          <cell r="O273" t="str">
            <v>так</v>
          </cell>
          <cell r="CX273">
            <v>294.67541860465116</v>
          </cell>
        </row>
        <row r="274">
          <cell r="C274" t="str">
            <v>пров.Інститутський,5</v>
          </cell>
          <cell r="F274">
            <v>1966</v>
          </cell>
          <cell r="G274">
            <v>4</v>
          </cell>
          <cell r="L274">
            <v>2007.68</v>
          </cell>
          <cell r="O274" t="str">
            <v>так</v>
          </cell>
          <cell r="CX274">
            <v>398.6286395348838</v>
          </cell>
        </row>
        <row r="275">
          <cell r="C275" t="str">
            <v>вул.Троїцька,26</v>
          </cell>
          <cell r="F275">
            <v>1950</v>
          </cell>
          <cell r="G275">
            <v>4</v>
          </cell>
          <cell r="L275">
            <v>1559.3</v>
          </cell>
          <cell r="O275" t="str">
            <v>так</v>
          </cell>
          <cell r="CX275">
            <v>295.92703488372092</v>
          </cell>
        </row>
        <row r="276">
          <cell r="C276" t="str">
            <v>Вул.Миру   30</v>
          </cell>
          <cell r="F276">
            <v>1964</v>
          </cell>
          <cell r="G276">
            <v>4</v>
          </cell>
          <cell r="L276">
            <v>1519.9</v>
          </cell>
          <cell r="O276" t="str">
            <v>так</v>
          </cell>
          <cell r="CX276">
            <v>315.28467441860471</v>
          </cell>
        </row>
        <row r="277">
          <cell r="C277" t="str">
            <v>Вул.Н.Сироватська  58</v>
          </cell>
          <cell r="F277">
            <v>1961</v>
          </cell>
          <cell r="G277">
            <v>4</v>
          </cell>
          <cell r="L277">
            <v>1469.94</v>
          </cell>
          <cell r="O277" t="str">
            <v>так</v>
          </cell>
          <cell r="CX277">
            <v>295.74811627906979</v>
          </cell>
        </row>
        <row r="278">
          <cell r="C278" t="str">
            <v>Вул.Охтирська  3</v>
          </cell>
          <cell r="F278">
            <v>1965</v>
          </cell>
          <cell r="G278">
            <v>4</v>
          </cell>
          <cell r="L278">
            <v>1999.6</v>
          </cell>
          <cell r="O278" t="str">
            <v>так</v>
          </cell>
          <cell r="CX278">
            <v>394.55861627906984</v>
          </cell>
        </row>
        <row r="279">
          <cell r="C279" t="str">
            <v>Вул. Охтирська  11</v>
          </cell>
          <cell r="F279">
            <v>1964</v>
          </cell>
          <cell r="G279">
            <v>4</v>
          </cell>
          <cell r="L279">
            <v>1199</v>
          </cell>
          <cell r="O279" t="str">
            <v>так</v>
          </cell>
          <cell r="CX279">
            <v>248.67001162790697</v>
          </cell>
        </row>
        <row r="280">
          <cell r="C280" t="str">
            <v>Вул. СКД, 1</v>
          </cell>
          <cell r="F280">
            <v>1985</v>
          </cell>
          <cell r="G280">
            <v>5</v>
          </cell>
          <cell r="L280">
            <v>3736.9</v>
          </cell>
          <cell r="O280" t="str">
            <v>так</v>
          </cell>
          <cell r="CX280">
            <v>365.39990697674421</v>
          </cell>
        </row>
        <row r="281">
          <cell r="C281" t="str">
            <v>Вул. СКД, 3/3</v>
          </cell>
          <cell r="F281">
            <v>1986</v>
          </cell>
          <cell r="G281">
            <v>5</v>
          </cell>
          <cell r="L281">
            <v>2260.9899999999998</v>
          </cell>
          <cell r="O281" t="str">
            <v>так</v>
          </cell>
          <cell r="CX281">
            <v>273.54941860465118</v>
          </cell>
        </row>
        <row r="282">
          <cell r="C282" t="str">
            <v>Вул. СКД, 5</v>
          </cell>
          <cell r="F282">
            <v>1977</v>
          </cell>
          <cell r="G282">
            <v>5</v>
          </cell>
          <cell r="L282">
            <v>4388.2</v>
          </cell>
          <cell r="O282" t="str">
            <v>так</v>
          </cell>
          <cell r="CX282">
            <v>517.09259302325586</v>
          </cell>
        </row>
        <row r="283">
          <cell r="C283" t="str">
            <v>Вул. СКД, 9</v>
          </cell>
          <cell r="F283">
            <v>1975</v>
          </cell>
          <cell r="G283">
            <v>5</v>
          </cell>
          <cell r="L283">
            <v>4361.8999999999996</v>
          </cell>
          <cell r="O283" t="str">
            <v>так</v>
          </cell>
          <cell r="CX283">
            <v>442.8682558139534</v>
          </cell>
        </row>
        <row r="284">
          <cell r="C284" t="str">
            <v>Вул. СКД, 10</v>
          </cell>
          <cell r="F284">
            <v>1976</v>
          </cell>
          <cell r="G284">
            <v>5</v>
          </cell>
          <cell r="L284">
            <v>4326.24</v>
          </cell>
          <cell r="O284" t="str">
            <v>так</v>
          </cell>
          <cell r="CX284">
            <v>572.58623255813961</v>
          </cell>
        </row>
        <row r="285">
          <cell r="C285" t="str">
            <v>Вул. СКД, 14</v>
          </cell>
          <cell r="F285">
            <v>1975</v>
          </cell>
          <cell r="G285">
            <v>5</v>
          </cell>
          <cell r="L285">
            <v>5716.9</v>
          </cell>
          <cell r="O285" t="str">
            <v>так</v>
          </cell>
          <cell r="CX285">
            <v>758.1388604651163</v>
          </cell>
        </row>
        <row r="286">
          <cell r="C286" t="str">
            <v>Вул. СКД, 16</v>
          </cell>
          <cell r="F286">
            <v>1975</v>
          </cell>
          <cell r="G286">
            <v>5</v>
          </cell>
          <cell r="L286">
            <v>4382.8</v>
          </cell>
          <cell r="O286" t="str">
            <v>так</v>
          </cell>
          <cell r="CX286">
            <v>581.28977906976741</v>
          </cell>
        </row>
        <row r="287">
          <cell r="C287" t="str">
            <v>Вул. СКД, 18</v>
          </cell>
          <cell r="F287">
            <v>1975</v>
          </cell>
          <cell r="G287">
            <v>5</v>
          </cell>
          <cell r="L287">
            <v>4389.75</v>
          </cell>
          <cell r="O287" t="str">
            <v>так</v>
          </cell>
          <cell r="CX287">
            <v>526.95656976744192</v>
          </cell>
        </row>
        <row r="288">
          <cell r="C288" t="str">
            <v>Вул. СКД, 19</v>
          </cell>
          <cell r="F288">
            <v>1974</v>
          </cell>
          <cell r="G288">
            <v>5</v>
          </cell>
          <cell r="L288">
            <v>2678.7</v>
          </cell>
          <cell r="O288" t="str">
            <v>так</v>
          </cell>
          <cell r="CX288">
            <v>294.11646511627907</v>
          </cell>
        </row>
        <row r="289">
          <cell r="C289" t="str">
            <v>Вул. СКД, 20</v>
          </cell>
          <cell r="F289">
            <v>1975</v>
          </cell>
          <cell r="G289">
            <v>5</v>
          </cell>
          <cell r="L289">
            <v>5358.3</v>
          </cell>
          <cell r="O289" t="str">
            <v>так</v>
          </cell>
          <cell r="CX289">
            <v>635.02527906976752</v>
          </cell>
        </row>
        <row r="290">
          <cell r="C290" t="str">
            <v>Вул. СКД, 21</v>
          </cell>
          <cell r="F290">
            <v>1974</v>
          </cell>
          <cell r="G290">
            <v>5</v>
          </cell>
          <cell r="L290">
            <v>5632</v>
          </cell>
          <cell r="O290" t="str">
            <v>так</v>
          </cell>
          <cell r="CX290">
            <v>584.82956976744185</v>
          </cell>
        </row>
        <row r="291">
          <cell r="C291" t="str">
            <v>Вул. СКД, 23</v>
          </cell>
          <cell r="F291">
            <v>1974</v>
          </cell>
          <cell r="G291">
            <v>5</v>
          </cell>
          <cell r="L291">
            <v>4374.2</v>
          </cell>
          <cell r="O291" t="str">
            <v>так</v>
          </cell>
          <cell r="CX291">
            <v>364.63617441860464</v>
          </cell>
        </row>
        <row r="292">
          <cell r="C292" t="str">
            <v>Вул. СКД, 25</v>
          </cell>
          <cell r="F292">
            <v>1974</v>
          </cell>
          <cell r="G292">
            <v>5</v>
          </cell>
          <cell r="L292">
            <v>4355.8999999999996</v>
          </cell>
          <cell r="O292" t="str">
            <v>так</v>
          </cell>
          <cell r="CX292">
            <v>442.6095116279069</v>
          </cell>
        </row>
        <row r="293">
          <cell r="C293" t="str">
            <v>Вул. СКД, 34</v>
          </cell>
          <cell r="F293">
            <v>1974</v>
          </cell>
          <cell r="G293">
            <v>5</v>
          </cell>
          <cell r="L293">
            <v>5749.2</v>
          </cell>
          <cell r="O293" t="str">
            <v>так</v>
          </cell>
          <cell r="CX293">
            <v>679.41766279069759</v>
          </cell>
        </row>
        <row r="294">
          <cell r="C294" t="str">
            <v>Вул. СКД, 36</v>
          </cell>
          <cell r="F294">
            <v>1974</v>
          </cell>
          <cell r="G294">
            <v>5</v>
          </cell>
          <cell r="L294">
            <v>5661.6</v>
          </cell>
          <cell r="O294" t="str">
            <v>так</v>
          </cell>
          <cell r="CX294">
            <v>671.52110465116277</v>
          </cell>
        </row>
        <row r="295">
          <cell r="C295" t="str">
            <v>Вул. Зеленко, 3</v>
          </cell>
          <cell r="F295">
            <v>1975</v>
          </cell>
          <cell r="G295">
            <v>5</v>
          </cell>
          <cell r="L295">
            <v>5689.7</v>
          </cell>
          <cell r="O295" t="str">
            <v>так</v>
          </cell>
          <cell r="CX295">
            <v>664.85399999999993</v>
          </cell>
        </row>
        <row r="296">
          <cell r="C296" t="str">
            <v>Вул. Зеленко, 5</v>
          </cell>
          <cell r="F296">
            <v>1975</v>
          </cell>
          <cell r="G296">
            <v>5</v>
          </cell>
          <cell r="L296">
            <v>4343.1000000000004</v>
          </cell>
          <cell r="O296" t="str">
            <v>так</v>
          </cell>
          <cell r="CX296">
            <v>555.36868604651158</v>
          </cell>
        </row>
        <row r="297">
          <cell r="C297" t="str">
            <v>Вул. Зеленко, 10</v>
          </cell>
          <cell r="F297">
            <v>1976</v>
          </cell>
          <cell r="G297">
            <v>5</v>
          </cell>
          <cell r="L297">
            <v>2703.6</v>
          </cell>
          <cell r="O297" t="str">
            <v>так</v>
          </cell>
          <cell r="CX297">
            <v>367.23275581395353</v>
          </cell>
        </row>
        <row r="298">
          <cell r="C298" t="str">
            <v>Вул. Зеленко, 12</v>
          </cell>
          <cell r="F298">
            <v>1977</v>
          </cell>
          <cell r="G298">
            <v>5</v>
          </cell>
          <cell r="L298">
            <v>4429.1000000000004</v>
          </cell>
          <cell r="O298" t="str">
            <v>так</v>
          </cell>
          <cell r="CX298">
            <v>502.15068604651162</v>
          </cell>
        </row>
        <row r="299">
          <cell r="C299" t="str">
            <v>Вул. Зеленко, 14</v>
          </cell>
          <cell r="F299">
            <v>1975</v>
          </cell>
          <cell r="G299">
            <v>5</v>
          </cell>
          <cell r="L299">
            <v>4402.7</v>
          </cell>
          <cell r="O299" t="str">
            <v>так</v>
          </cell>
          <cell r="CX299">
            <v>424.41848837209295</v>
          </cell>
        </row>
        <row r="300">
          <cell r="C300" t="str">
            <v>вул. Прокоф’єва, 25/2</v>
          </cell>
          <cell r="F300">
            <v>1989</v>
          </cell>
          <cell r="G300">
            <v>5</v>
          </cell>
          <cell r="L300">
            <v>1787</v>
          </cell>
          <cell r="O300" t="str">
            <v>так</v>
          </cell>
          <cell r="CX300">
            <v>764.04452325581383</v>
          </cell>
        </row>
        <row r="301">
          <cell r="C301" t="str">
            <v>вул.. Харківська, 14</v>
          </cell>
          <cell r="F301">
            <v>1973</v>
          </cell>
          <cell r="G301">
            <v>5</v>
          </cell>
          <cell r="L301">
            <v>4370.7</v>
          </cell>
          <cell r="O301" t="str">
            <v>так</v>
          </cell>
          <cell r="CX301">
            <v>574.40102325581393</v>
          </cell>
        </row>
        <row r="302">
          <cell r="C302" t="str">
            <v>пл. Пришибська, 15/1</v>
          </cell>
          <cell r="F302">
            <v>1983</v>
          </cell>
          <cell r="G302">
            <v>5</v>
          </cell>
          <cell r="L302">
            <v>3117.4</v>
          </cell>
          <cell r="O302" t="str">
            <v>так</v>
          </cell>
          <cell r="CX302">
            <v>438.41579069767442</v>
          </cell>
        </row>
        <row r="303">
          <cell r="C303" t="str">
            <v>вул.. Харківська, 6/1</v>
          </cell>
          <cell r="F303">
            <v>1973</v>
          </cell>
          <cell r="G303">
            <v>5</v>
          </cell>
          <cell r="L303">
            <v>4360.5</v>
          </cell>
          <cell r="O303" t="str">
            <v>так</v>
          </cell>
          <cell r="CX303">
            <v>857.66689534883722</v>
          </cell>
        </row>
        <row r="304">
          <cell r="C304" t="str">
            <v>вул.. Харківська, 6/2</v>
          </cell>
          <cell r="F304">
            <v>1974</v>
          </cell>
          <cell r="G304">
            <v>5</v>
          </cell>
          <cell r="L304">
            <v>3044.53</v>
          </cell>
          <cell r="O304" t="str">
            <v>так</v>
          </cell>
          <cell r="CX304">
            <v>621.4519302325582</v>
          </cell>
        </row>
        <row r="305">
          <cell r="C305" t="str">
            <v>вул.. Харківська, 8</v>
          </cell>
          <cell r="F305">
            <v>1973</v>
          </cell>
          <cell r="G305">
            <v>5</v>
          </cell>
          <cell r="L305">
            <v>4365.8</v>
          </cell>
          <cell r="O305" t="str">
            <v>так</v>
          </cell>
          <cell r="CX305">
            <v>848.56955813953482</v>
          </cell>
        </row>
        <row r="306">
          <cell r="C306" t="str">
            <v>вул.. Харківська, 8/2</v>
          </cell>
          <cell r="F306">
            <v>1978</v>
          </cell>
          <cell r="G306">
            <v>5</v>
          </cell>
          <cell r="L306">
            <v>4411.4399999999996</v>
          </cell>
          <cell r="O306" t="str">
            <v>так</v>
          </cell>
          <cell r="CX306">
            <v>509.45110465116278</v>
          </cell>
        </row>
        <row r="307">
          <cell r="C307" t="str">
            <v>вул.. Харківська, 26/1</v>
          </cell>
          <cell r="F307">
            <v>1972</v>
          </cell>
          <cell r="G307">
            <v>5</v>
          </cell>
          <cell r="L307">
            <v>5675.38</v>
          </cell>
          <cell r="O307" t="str">
            <v>так</v>
          </cell>
          <cell r="CX307">
            <v>540.47739534883715</v>
          </cell>
        </row>
        <row r="308">
          <cell r="C308" t="str">
            <v>вул.. Харківська, 28/1</v>
          </cell>
          <cell r="F308">
            <v>1972</v>
          </cell>
          <cell r="G308">
            <v>5</v>
          </cell>
          <cell r="L308">
            <v>2638.9</v>
          </cell>
          <cell r="O308" t="str">
            <v>так</v>
          </cell>
          <cell r="CX308">
            <v>533.18643023255811</v>
          </cell>
        </row>
        <row r="309">
          <cell r="C309" t="str">
            <v>вул.. Харківська, 34</v>
          </cell>
          <cell r="F309">
            <v>1974</v>
          </cell>
          <cell r="G309">
            <v>5</v>
          </cell>
          <cell r="L309">
            <v>2701.8</v>
          </cell>
          <cell r="O309" t="str">
            <v>так</v>
          </cell>
          <cell r="CX309">
            <v>556.40758139534887</v>
          </cell>
        </row>
        <row r="310">
          <cell r="C310" t="str">
            <v>вул.. Харківська, 42</v>
          </cell>
          <cell r="F310">
            <v>1986</v>
          </cell>
          <cell r="G310">
            <v>5</v>
          </cell>
          <cell r="L310">
            <v>3649.1</v>
          </cell>
          <cell r="O310" t="str">
            <v>так</v>
          </cell>
          <cell r="CX310">
            <v>756.96039534883721</v>
          </cell>
        </row>
        <row r="311">
          <cell r="C311" t="str">
            <v>вул.. СКД, 38</v>
          </cell>
          <cell r="F311">
            <v>1974</v>
          </cell>
          <cell r="G311">
            <v>5</v>
          </cell>
          <cell r="L311">
            <v>4394.3999999999996</v>
          </cell>
          <cell r="O311" t="str">
            <v>так</v>
          </cell>
          <cell r="CX311">
            <v>480.57393023255815</v>
          </cell>
        </row>
        <row r="312">
          <cell r="C312" t="str">
            <v>вул.. СКД, 40</v>
          </cell>
          <cell r="F312">
            <v>1974</v>
          </cell>
          <cell r="G312">
            <v>5</v>
          </cell>
          <cell r="L312">
            <v>2680.41</v>
          </cell>
          <cell r="O312" t="str">
            <v>так</v>
          </cell>
          <cell r="CX312">
            <v>315.36223255813951</v>
          </cell>
        </row>
        <row r="313">
          <cell r="C313" t="str">
            <v>вул.. СКД, 42</v>
          </cell>
          <cell r="F313">
            <v>1974</v>
          </cell>
          <cell r="G313">
            <v>5</v>
          </cell>
          <cell r="L313">
            <v>4345.8</v>
          </cell>
          <cell r="O313" t="str">
            <v>так</v>
          </cell>
          <cell r="CX313">
            <v>473.24219767441861</v>
          </cell>
        </row>
        <row r="314">
          <cell r="C314" t="str">
            <v>вул.. СКД, 48</v>
          </cell>
          <cell r="F314">
            <v>1978</v>
          </cell>
          <cell r="G314">
            <v>5</v>
          </cell>
          <cell r="L314">
            <v>4347.8</v>
          </cell>
          <cell r="O314" t="str">
            <v>так</v>
          </cell>
          <cell r="CX314">
            <v>543.98298837209302</v>
          </cell>
        </row>
        <row r="315">
          <cell r="C315" t="str">
            <v>вул.. СКД, 50</v>
          </cell>
          <cell r="F315">
            <v>1974</v>
          </cell>
          <cell r="G315">
            <v>5</v>
          </cell>
          <cell r="L315">
            <v>5608.2</v>
          </cell>
          <cell r="O315" t="str">
            <v>так</v>
          </cell>
          <cell r="CX315">
            <v>610.41030232558137</v>
          </cell>
        </row>
        <row r="316">
          <cell r="C316" t="str">
            <v>Вул.Гамалія,1</v>
          </cell>
          <cell r="F316">
            <v>1975</v>
          </cell>
          <cell r="G316">
            <v>5</v>
          </cell>
          <cell r="L316">
            <v>3164.5</v>
          </cell>
          <cell r="O316" t="str">
            <v>так</v>
          </cell>
          <cell r="CX316">
            <v>405.91265116279072</v>
          </cell>
        </row>
        <row r="317">
          <cell r="C317" t="str">
            <v>Вул.Гамалія,17/1</v>
          </cell>
          <cell r="F317">
            <v>1992</v>
          </cell>
          <cell r="G317">
            <v>5</v>
          </cell>
          <cell r="L317">
            <v>3138.3</v>
          </cell>
          <cell r="O317" t="str">
            <v>так</v>
          </cell>
          <cell r="CX317">
            <v>328.48570930232557</v>
          </cell>
        </row>
        <row r="318">
          <cell r="C318" t="str">
            <v>Вул.Гамалія,19</v>
          </cell>
          <cell r="F318">
            <v>1969</v>
          </cell>
          <cell r="G318">
            <v>5</v>
          </cell>
          <cell r="L318">
            <v>3377.69</v>
          </cell>
          <cell r="O318" t="str">
            <v>так</v>
          </cell>
          <cell r="CX318">
            <v>381.67820930232557</v>
          </cell>
        </row>
        <row r="319">
          <cell r="C319" t="str">
            <v>Вул.Гамалія,21</v>
          </cell>
          <cell r="F319">
            <v>1968</v>
          </cell>
          <cell r="G319">
            <v>5</v>
          </cell>
          <cell r="L319">
            <v>3330.2</v>
          </cell>
          <cell r="O319" t="str">
            <v>так</v>
          </cell>
          <cell r="CX319">
            <v>328.57016279069768</v>
          </cell>
        </row>
        <row r="320">
          <cell r="C320" t="str">
            <v>Вул.Гамалія,36/1</v>
          </cell>
          <cell r="F320">
            <v>1988</v>
          </cell>
          <cell r="G320">
            <v>5</v>
          </cell>
          <cell r="L320">
            <v>2834.33</v>
          </cell>
          <cell r="O320" t="str">
            <v>так</v>
          </cell>
          <cell r="CX320">
            <v>311.02190697674416</v>
          </cell>
        </row>
        <row r="321">
          <cell r="C321" t="str">
            <v>Вул.Г. КОНДРАТЬЄВА,110</v>
          </cell>
          <cell r="F321">
            <v>1973</v>
          </cell>
          <cell r="G321">
            <v>5</v>
          </cell>
          <cell r="L321">
            <v>5425.7</v>
          </cell>
          <cell r="O321" t="str">
            <v>так</v>
          </cell>
          <cell r="CX321">
            <v>740.83891860465121</v>
          </cell>
        </row>
        <row r="322">
          <cell r="C322" t="str">
            <v>Вул.Г. КОНДРАТЬЄВА,114</v>
          </cell>
          <cell r="F322">
            <v>1971</v>
          </cell>
          <cell r="G322">
            <v>5</v>
          </cell>
          <cell r="L322">
            <v>4356.8999999999996</v>
          </cell>
          <cell r="O322" t="str">
            <v>так</v>
          </cell>
          <cell r="CX322">
            <v>582.72598837209307</v>
          </cell>
        </row>
        <row r="323">
          <cell r="C323" t="str">
            <v>Вул.Г. КОНДРАТЬЄВА,116</v>
          </cell>
          <cell r="F323">
            <v>1971</v>
          </cell>
          <cell r="G323">
            <v>5</v>
          </cell>
          <cell r="L323">
            <v>2678</v>
          </cell>
          <cell r="O323" t="str">
            <v>так</v>
          </cell>
          <cell r="CX323">
            <v>354.00105813953485</v>
          </cell>
        </row>
        <row r="324">
          <cell r="C324" t="str">
            <v>Вул.Г. КОНДРАТЬЄВА,118</v>
          </cell>
          <cell r="F324">
            <v>1971</v>
          </cell>
          <cell r="G324">
            <v>5</v>
          </cell>
          <cell r="L324">
            <v>4352</v>
          </cell>
          <cell r="O324" t="str">
            <v>так</v>
          </cell>
          <cell r="CX324">
            <v>600.97236046511625</v>
          </cell>
        </row>
        <row r="325">
          <cell r="C325" t="str">
            <v>Вул.Г. КОНДРАТЬЄВА,122</v>
          </cell>
          <cell r="F325">
            <v>1973</v>
          </cell>
          <cell r="G325">
            <v>5</v>
          </cell>
          <cell r="L325">
            <v>8070.5</v>
          </cell>
          <cell r="O325" t="str">
            <v>так</v>
          </cell>
          <cell r="CX325">
            <v>1147.0694418604651</v>
          </cell>
        </row>
        <row r="326">
          <cell r="C326" t="str">
            <v>Вул.Г. КОНДРАТЬЄВА,126</v>
          </cell>
          <cell r="F326">
            <v>1971</v>
          </cell>
          <cell r="G326">
            <v>5</v>
          </cell>
          <cell r="L326">
            <v>2677.8</v>
          </cell>
          <cell r="O326" t="str">
            <v>так</v>
          </cell>
          <cell r="CX326">
            <v>301.52973255813953</v>
          </cell>
        </row>
        <row r="327">
          <cell r="C327" t="str">
            <v>Вул.Г. КОНДРАТЬЄВА,128</v>
          </cell>
          <cell r="F327">
            <v>1971</v>
          </cell>
          <cell r="G327">
            <v>5</v>
          </cell>
          <cell r="L327">
            <v>2690</v>
          </cell>
          <cell r="O327" t="str">
            <v>так</v>
          </cell>
          <cell r="CX327">
            <v>327.65872093023256</v>
          </cell>
        </row>
        <row r="328">
          <cell r="C328" t="str">
            <v>Вул.Г. КОНДРАТЬЄВА,130</v>
          </cell>
          <cell r="F328">
            <v>1971</v>
          </cell>
          <cell r="G328">
            <v>5</v>
          </cell>
          <cell r="L328">
            <v>2708.6</v>
          </cell>
          <cell r="O328" t="str">
            <v>так</v>
          </cell>
          <cell r="CX328">
            <v>327.67712790697675</v>
          </cell>
        </row>
        <row r="329">
          <cell r="C329" t="str">
            <v>Вул.Г. КОНДРАТЬЄВА,132</v>
          </cell>
          <cell r="F329">
            <v>1971</v>
          </cell>
          <cell r="G329">
            <v>5</v>
          </cell>
          <cell r="L329">
            <v>2702.9</v>
          </cell>
          <cell r="O329" t="str">
            <v>так</v>
          </cell>
          <cell r="CX329">
            <v>407.82088372093023</v>
          </cell>
        </row>
        <row r="330">
          <cell r="C330" t="str">
            <v>Вул.Г. КОНДРАТЬЄВА,138</v>
          </cell>
          <cell r="F330">
            <v>1975</v>
          </cell>
          <cell r="G330">
            <v>5</v>
          </cell>
          <cell r="L330">
            <v>1376.7</v>
          </cell>
          <cell r="O330" t="str">
            <v>так</v>
          </cell>
          <cell r="CX330">
            <v>163.77219767441861</v>
          </cell>
        </row>
        <row r="331">
          <cell r="C331" t="str">
            <v>Вул.Г. КОНДРАТЬЄВА,140</v>
          </cell>
          <cell r="F331">
            <v>1978</v>
          </cell>
          <cell r="G331">
            <v>5</v>
          </cell>
          <cell r="L331">
            <v>4741.6000000000004</v>
          </cell>
          <cell r="O331" t="str">
            <v>так</v>
          </cell>
          <cell r="CX331">
            <v>595.09367441860468</v>
          </cell>
        </row>
        <row r="332">
          <cell r="C332" t="str">
            <v>Вул.Г. КОНДРАТЬЄВА,144</v>
          </cell>
          <cell r="F332">
            <v>1976</v>
          </cell>
          <cell r="G332">
            <v>5</v>
          </cell>
          <cell r="L332">
            <v>3366.06</v>
          </cell>
          <cell r="O332" t="str">
            <v>так</v>
          </cell>
          <cell r="CX332">
            <v>701.69358139534882</v>
          </cell>
        </row>
        <row r="333">
          <cell r="C333" t="str">
            <v>Вул.Г. КОНДРАТЬЄВА,145</v>
          </cell>
          <cell r="F333">
            <v>1969</v>
          </cell>
          <cell r="G333">
            <v>5</v>
          </cell>
          <cell r="L333">
            <v>3037.8</v>
          </cell>
          <cell r="O333" t="str">
            <v>так</v>
          </cell>
          <cell r="CX333">
            <v>587.66209302325581</v>
          </cell>
        </row>
        <row r="334">
          <cell r="C334" t="str">
            <v>Вул.Г. КОНДРАТЬЄВА,146/1</v>
          </cell>
          <cell r="F334">
            <v>1985</v>
          </cell>
          <cell r="G334">
            <v>5</v>
          </cell>
          <cell r="L334">
            <v>1580.6</v>
          </cell>
          <cell r="O334" t="str">
            <v>так</v>
          </cell>
          <cell r="CX334">
            <v>281.50316279069767</v>
          </cell>
        </row>
        <row r="335">
          <cell r="C335" t="str">
            <v>Вул.Г. КОНДРАТЬЄВА,148</v>
          </cell>
          <cell r="F335">
            <v>1976</v>
          </cell>
          <cell r="G335">
            <v>5</v>
          </cell>
          <cell r="L335">
            <v>5750.6</v>
          </cell>
          <cell r="O335" t="str">
            <v>так</v>
          </cell>
          <cell r="CX335">
            <v>705.88382558139529</v>
          </cell>
        </row>
        <row r="336">
          <cell r="C336" t="str">
            <v>Вул.Г. КОНДРАТЬЄВА,167/1</v>
          </cell>
          <cell r="F336">
            <v>1983</v>
          </cell>
          <cell r="G336">
            <v>5</v>
          </cell>
          <cell r="L336">
            <v>2025.4</v>
          </cell>
          <cell r="O336" t="str">
            <v>так</v>
          </cell>
          <cell r="CX336">
            <v>376.12103488372094</v>
          </cell>
        </row>
        <row r="337">
          <cell r="C337" t="str">
            <v>Вул.Г. КОНДРАТЬЄВА,154</v>
          </cell>
          <cell r="F337">
            <v>1981</v>
          </cell>
          <cell r="G337">
            <v>5</v>
          </cell>
          <cell r="L337">
            <v>3084.3</v>
          </cell>
          <cell r="O337" t="str">
            <v>так</v>
          </cell>
          <cell r="CX337">
            <v>603.72527906976745</v>
          </cell>
        </row>
        <row r="338">
          <cell r="C338" t="str">
            <v>Вул.Г. КОНДРАТЬЄВА,175</v>
          </cell>
          <cell r="F338">
            <v>1983</v>
          </cell>
          <cell r="G338">
            <v>5</v>
          </cell>
          <cell r="L338">
            <v>2026.5</v>
          </cell>
          <cell r="O338" t="str">
            <v>так</v>
          </cell>
          <cell r="CX338">
            <v>381.67355813953492</v>
          </cell>
        </row>
        <row r="339">
          <cell r="C339" t="str">
            <v>Вул.Г. КОНДРАТЬЄВА,181</v>
          </cell>
          <cell r="F339">
            <v>1972</v>
          </cell>
          <cell r="G339">
            <v>5</v>
          </cell>
          <cell r="L339">
            <v>2704.3</v>
          </cell>
          <cell r="O339" t="str">
            <v>так</v>
          </cell>
          <cell r="CX339">
            <v>353.60979069767444</v>
          </cell>
        </row>
        <row r="340">
          <cell r="C340" t="str">
            <v>Вул.Г. КОНДРАТЬЄВА,183</v>
          </cell>
          <cell r="F340">
            <v>1973</v>
          </cell>
          <cell r="G340">
            <v>5</v>
          </cell>
          <cell r="L340">
            <v>2659.39</v>
          </cell>
          <cell r="O340" t="str">
            <v>так</v>
          </cell>
          <cell r="CX340">
            <v>306.85587209302332</v>
          </cell>
        </row>
        <row r="341">
          <cell r="C341" t="str">
            <v>Вул.Г. КОНДРАТЬЄВА,187</v>
          </cell>
          <cell r="F341">
            <v>1974</v>
          </cell>
          <cell r="G341">
            <v>5</v>
          </cell>
          <cell r="L341">
            <v>2708.14</v>
          </cell>
          <cell r="O341" t="str">
            <v>так</v>
          </cell>
          <cell r="CX341">
            <v>282.78803488372091</v>
          </cell>
        </row>
        <row r="342">
          <cell r="C342" t="str">
            <v>Вул.Г. КОНДРАТЬЄВА,189</v>
          </cell>
          <cell r="F342">
            <v>1977</v>
          </cell>
          <cell r="G342">
            <v>5</v>
          </cell>
          <cell r="L342">
            <v>4620.2</v>
          </cell>
          <cell r="O342" t="str">
            <v>так</v>
          </cell>
          <cell r="CX342">
            <v>610.68815116279075</v>
          </cell>
        </row>
        <row r="343">
          <cell r="C343" t="str">
            <v>Вул.Г. КОНДРАТЬЄВА,191</v>
          </cell>
          <cell r="F343">
            <v>1979</v>
          </cell>
          <cell r="G343">
            <v>5</v>
          </cell>
          <cell r="L343">
            <v>2907.89</v>
          </cell>
          <cell r="O343" t="str">
            <v>так</v>
          </cell>
          <cell r="CX343">
            <v>573.72936046511632</v>
          </cell>
        </row>
        <row r="344">
          <cell r="C344" t="str">
            <v>Вул.Г. КОНДРАТЬЄВА,165/126</v>
          </cell>
          <cell r="F344">
            <v>1966</v>
          </cell>
          <cell r="G344">
            <v>5</v>
          </cell>
          <cell r="L344">
            <v>1775.26</v>
          </cell>
          <cell r="O344">
            <v>1</v>
          </cell>
          <cell r="CX344">
            <v>296.40813953488373</v>
          </cell>
        </row>
        <row r="345">
          <cell r="C345" t="str">
            <v>Вул.Г. КОНДРАТЬЄВА,165/134</v>
          </cell>
          <cell r="F345">
            <v>1973</v>
          </cell>
          <cell r="G345">
            <v>5</v>
          </cell>
          <cell r="L345">
            <v>2721.53</v>
          </cell>
          <cell r="O345">
            <v>1</v>
          </cell>
          <cell r="CX345">
            <v>423.85465116279067</v>
          </cell>
        </row>
        <row r="346">
          <cell r="C346" t="str">
            <v>Вул.Г. КОНДРАТЬЄВА,165/135</v>
          </cell>
          <cell r="F346">
            <v>1968</v>
          </cell>
          <cell r="G346">
            <v>5</v>
          </cell>
          <cell r="L346">
            <v>3107.18</v>
          </cell>
          <cell r="O346" t="str">
            <v>так</v>
          </cell>
          <cell r="CX346">
            <v>428.49069767441864</v>
          </cell>
        </row>
        <row r="347">
          <cell r="C347" t="str">
            <v>Вул.Г. КОНДРАТЬЄВА,165/140</v>
          </cell>
          <cell r="F347">
            <v>1979</v>
          </cell>
          <cell r="G347">
            <v>5</v>
          </cell>
          <cell r="L347">
            <v>4383.4799999999996</v>
          </cell>
          <cell r="O347">
            <v>1</v>
          </cell>
          <cell r="CX347">
            <v>867.67790697674423</v>
          </cell>
        </row>
        <row r="348">
          <cell r="C348" t="str">
            <v>Вул.Лебединська,6</v>
          </cell>
          <cell r="F348">
            <v>1974</v>
          </cell>
          <cell r="G348">
            <v>5</v>
          </cell>
          <cell r="L348">
            <v>3211.9</v>
          </cell>
          <cell r="O348" t="str">
            <v>так</v>
          </cell>
          <cell r="CX348">
            <v>449.43656976744182</v>
          </cell>
        </row>
        <row r="349">
          <cell r="C349" t="str">
            <v>вул. Горького, 5а</v>
          </cell>
          <cell r="F349">
            <v>1969</v>
          </cell>
          <cell r="G349">
            <v>5</v>
          </cell>
          <cell r="L349">
            <v>2653.71</v>
          </cell>
          <cell r="O349" t="str">
            <v>так</v>
          </cell>
          <cell r="CX349">
            <v>491.76722093023261</v>
          </cell>
        </row>
        <row r="350">
          <cell r="C350" t="str">
            <v>Вул.Антонова,1</v>
          </cell>
          <cell r="F350">
            <v>1963</v>
          </cell>
          <cell r="G350">
            <v>5</v>
          </cell>
          <cell r="L350">
            <v>1940.6</v>
          </cell>
          <cell r="O350" t="str">
            <v>так</v>
          </cell>
          <cell r="CX350">
            <v>394.60516279069765</v>
          </cell>
        </row>
        <row r="351">
          <cell r="C351" t="str">
            <v>Вул.Антонова,3/1</v>
          </cell>
          <cell r="F351">
            <v>1975</v>
          </cell>
          <cell r="G351">
            <v>5</v>
          </cell>
          <cell r="L351">
            <v>1733.7</v>
          </cell>
          <cell r="O351" t="str">
            <v>так</v>
          </cell>
          <cell r="CX351">
            <v>334.25522093023261</v>
          </cell>
        </row>
        <row r="352">
          <cell r="C352" t="str">
            <v>Вул.Антонова,10</v>
          </cell>
          <cell r="F352">
            <v>1971</v>
          </cell>
          <cell r="G352">
            <v>5</v>
          </cell>
          <cell r="L352">
            <v>3156.7</v>
          </cell>
          <cell r="O352" t="str">
            <v>так</v>
          </cell>
          <cell r="CX352">
            <v>335.90824418604649</v>
          </cell>
        </row>
        <row r="353">
          <cell r="C353" t="str">
            <v>Вул.Воскресенська,15</v>
          </cell>
          <cell r="F353">
            <v>1971</v>
          </cell>
          <cell r="G353">
            <v>5</v>
          </cell>
          <cell r="L353">
            <v>2753.01</v>
          </cell>
          <cell r="O353" t="str">
            <v>так</v>
          </cell>
          <cell r="CX353">
            <v>527.54581395348839</v>
          </cell>
        </row>
        <row r="354">
          <cell r="C354" t="str">
            <v>Вул.Покровська, 23</v>
          </cell>
          <cell r="F354">
            <v>1969</v>
          </cell>
          <cell r="G354">
            <v>5</v>
          </cell>
          <cell r="L354">
            <v>3348.31</v>
          </cell>
          <cell r="O354" t="str">
            <v>так</v>
          </cell>
          <cell r="CX354">
            <v>670.71546511627923</v>
          </cell>
        </row>
        <row r="355">
          <cell r="C355" t="str">
            <v>Вул. Покровська, 25</v>
          </cell>
          <cell r="F355">
            <v>1973</v>
          </cell>
          <cell r="G355">
            <v>5</v>
          </cell>
          <cell r="L355">
            <v>3818.4</v>
          </cell>
          <cell r="O355" t="str">
            <v>так</v>
          </cell>
          <cell r="CX355">
            <v>497.40310465116278</v>
          </cell>
        </row>
        <row r="356">
          <cell r="C356" t="str">
            <v>Вул.З.Космодем”ян,2</v>
          </cell>
          <cell r="F356">
            <v>1974</v>
          </cell>
          <cell r="G356">
            <v>5</v>
          </cell>
          <cell r="L356">
            <v>2751.6</v>
          </cell>
          <cell r="O356" t="str">
            <v>так</v>
          </cell>
          <cell r="CX356">
            <v>358.72763953488374</v>
          </cell>
        </row>
        <row r="357">
          <cell r="C357" t="str">
            <v>Вул.Г. КОНДРАТЬЄВА,35</v>
          </cell>
          <cell r="F357">
            <v>1962</v>
          </cell>
          <cell r="G357">
            <v>5</v>
          </cell>
          <cell r="L357">
            <v>2268.5</v>
          </cell>
          <cell r="O357" t="str">
            <v>так</v>
          </cell>
          <cell r="CX357">
            <v>452.08996511627902</v>
          </cell>
        </row>
        <row r="358">
          <cell r="C358" t="str">
            <v>Вул.Г. КОНДРАТЬЄВА,38</v>
          </cell>
          <cell r="F358">
            <v>1975</v>
          </cell>
          <cell r="G358">
            <v>5</v>
          </cell>
          <cell r="L358">
            <v>3166.56</v>
          </cell>
          <cell r="O358" t="str">
            <v>так</v>
          </cell>
          <cell r="CX358">
            <v>646.49175581395355</v>
          </cell>
        </row>
        <row r="359">
          <cell r="C359" t="str">
            <v>Вул.Г. КОНДРАТЬЄВА,48</v>
          </cell>
          <cell r="F359">
            <v>1969</v>
          </cell>
          <cell r="G359">
            <v>5</v>
          </cell>
          <cell r="L359">
            <v>3119.9</v>
          </cell>
          <cell r="O359" t="str">
            <v>так</v>
          </cell>
          <cell r="CX359">
            <v>595.63367441860464</v>
          </cell>
        </row>
        <row r="360">
          <cell r="C360" t="str">
            <v>Вул.Г. КОНДРАТЬЄВА,50</v>
          </cell>
          <cell r="F360">
            <v>1977</v>
          </cell>
          <cell r="G360">
            <v>5</v>
          </cell>
          <cell r="L360">
            <v>2737.77</v>
          </cell>
          <cell r="O360" t="str">
            <v>так</v>
          </cell>
          <cell r="CX360">
            <v>468.6794302325581</v>
          </cell>
        </row>
        <row r="361">
          <cell r="C361" t="str">
            <v>Вул.Г. КОНДРАТЬЄВА,54</v>
          </cell>
          <cell r="F361">
            <v>1971</v>
          </cell>
          <cell r="G361">
            <v>5</v>
          </cell>
          <cell r="L361">
            <v>1284.69</v>
          </cell>
          <cell r="O361" t="str">
            <v>так</v>
          </cell>
          <cell r="CX361">
            <v>231.7826860465116</v>
          </cell>
        </row>
        <row r="362">
          <cell r="C362" t="str">
            <v>Вул.Кооперативна,4</v>
          </cell>
          <cell r="F362">
            <v>1965</v>
          </cell>
          <cell r="G362">
            <v>5</v>
          </cell>
          <cell r="L362">
            <v>2469.8000000000002</v>
          </cell>
          <cell r="O362" t="str">
            <v>так</v>
          </cell>
          <cell r="CX362">
            <v>480.01934883720929</v>
          </cell>
        </row>
        <row r="363">
          <cell r="C363" t="str">
            <v>Вул.Кооперативна,6</v>
          </cell>
          <cell r="F363">
            <v>1968</v>
          </cell>
          <cell r="G363">
            <v>5</v>
          </cell>
          <cell r="L363">
            <v>2661</v>
          </cell>
          <cell r="O363" t="str">
            <v>так</v>
          </cell>
          <cell r="CX363">
            <v>485.88608139534881</v>
          </cell>
        </row>
        <row r="364">
          <cell r="C364" t="str">
            <v>Вул.Малиновського,2</v>
          </cell>
          <cell r="F364">
            <v>1969</v>
          </cell>
          <cell r="G364">
            <v>5</v>
          </cell>
          <cell r="L364">
            <v>3151.31</v>
          </cell>
          <cell r="O364" t="str">
            <v>так</v>
          </cell>
          <cell r="CX364">
            <v>638.59756976744177</v>
          </cell>
        </row>
        <row r="365">
          <cell r="C365" t="str">
            <v>Вул.Малиновського,9</v>
          </cell>
          <cell r="F365">
            <v>1959</v>
          </cell>
          <cell r="G365">
            <v>5</v>
          </cell>
          <cell r="L365">
            <v>2635.87</v>
          </cell>
          <cell r="O365" t="str">
            <v>так</v>
          </cell>
          <cell r="CX365">
            <v>533.26854651162796</v>
          </cell>
        </row>
        <row r="366">
          <cell r="C366" t="str">
            <v>Пр.Огарьова,2/1</v>
          </cell>
          <cell r="F366">
            <v>1961</v>
          </cell>
          <cell r="G366">
            <v>5</v>
          </cell>
          <cell r="L366">
            <v>2731.15</v>
          </cell>
          <cell r="O366" t="str">
            <v>так</v>
          </cell>
          <cell r="CX366">
            <v>277.99555813953486</v>
          </cell>
        </row>
        <row r="367">
          <cell r="C367" t="str">
            <v>Вул.О.Береста,9</v>
          </cell>
          <cell r="F367">
            <v>1962</v>
          </cell>
          <cell r="G367">
            <v>5</v>
          </cell>
          <cell r="L367">
            <v>1945.84</v>
          </cell>
          <cell r="O367">
            <v>1</v>
          </cell>
          <cell r="CX367">
            <v>362.54302325581392</v>
          </cell>
        </row>
        <row r="368">
          <cell r="C368" t="str">
            <v>Вул.Петропавлівс.,51</v>
          </cell>
          <cell r="F368">
            <v>1965</v>
          </cell>
          <cell r="G368">
            <v>5</v>
          </cell>
          <cell r="L368">
            <v>2621.4</v>
          </cell>
          <cell r="O368" t="str">
            <v>так</v>
          </cell>
          <cell r="CX368">
            <v>526.13688372093031</v>
          </cell>
        </row>
        <row r="369">
          <cell r="C369" t="str">
            <v>Вул.Петропавлівс.,68</v>
          </cell>
          <cell r="F369">
            <v>1967</v>
          </cell>
          <cell r="G369">
            <v>5</v>
          </cell>
          <cell r="L369">
            <v>2523.1999999999998</v>
          </cell>
          <cell r="O369" t="str">
            <v>так</v>
          </cell>
          <cell r="CX369">
            <v>525.99061627906985</v>
          </cell>
        </row>
        <row r="370">
          <cell r="C370" t="str">
            <v>Вул.Петропавлівс.,72</v>
          </cell>
          <cell r="F370">
            <v>1964</v>
          </cell>
          <cell r="G370">
            <v>5</v>
          </cell>
          <cell r="L370">
            <v>3130.1</v>
          </cell>
          <cell r="O370" t="str">
            <v>так</v>
          </cell>
          <cell r="CX370">
            <v>616.80198837209298</v>
          </cell>
        </row>
        <row r="371">
          <cell r="C371" t="str">
            <v>Вул.Петропавлівс.,93</v>
          </cell>
          <cell r="F371">
            <v>1971</v>
          </cell>
          <cell r="G371">
            <v>5</v>
          </cell>
          <cell r="L371">
            <v>3101.12</v>
          </cell>
          <cell r="O371" t="str">
            <v>так</v>
          </cell>
          <cell r="CX371">
            <v>620.60977906976746</v>
          </cell>
        </row>
        <row r="372">
          <cell r="C372" t="str">
            <v>Вул.Петропавлівс.,96</v>
          </cell>
          <cell r="F372">
            <v>1966</v>
          </cell>
          <cell r="G372">
            <v>5</v>
          </cell>
          <cell r="L372">
            <v>3220.08</v>
          </cell>
          <cell r="O372" t="str">
            <v>так</v>
          </cell>
          <cell r="CX372">
            <v>660.15133720930237</v>
          </cell>
        </row>
        <row r="373">
          <cell r="C373" t="str">
            <v>Вул.Петропавлівс.,107</v>
          </cell>
          <cell r="F373">
            <v>1969</v>
          </cell>
          <cell r="G373">
            <v>5</v>
          </cell>
          <cell r="L373">
            <v>1954.47</v>
          </cell>
          <cell r="O373" t="str">
            <v>так</v>
          </cell>
          <cell r="CX373">
            <v>411.05330232558146</v>
          </cell>
        </row>
        <row r="374">
          <cell r="C374" t="str">
            <v>Вул.Петропавлівс.,117</v>
          </cell>
          <cell r="F374">
            <v>1975</v>
          </cell>
          <cell r="G374">
            <v>5</v>
          </cell>
          <cell r="L374">
            <v>3291.37</v>
          </cell>
          <cell r="O374" t="str">
            <v>так</v>
          </cell>
          <cell r="CX374">
            <v>430.9828488372093</v>
          </cell>
        </row>
        <row r="375">
          <cell r="C375" t="str">
            <v>Вул.Перекопська,12</v>
          </cell>
          <cell r="F375">
            <v>1964</v>
          </cell>
          <cell r="G375">
            <v>5</v>
          </cell>
          <cell r="L375">
            <v>1946.56</v>
          </cell>
          <cell r="O375" t="str">
            <v>так</v>
          </cell>
          <cell r="CX375">
            <v>314.62055813953486</v>
          </cell>
        </row>
        <row r="376">
          <cell r="C376" t="str">
            <v>Вул.Перекопська,17</v>
          </cell>
          <cell r="F376">
            <v>1968</v>
          </cell>
          <cell r="G376">
            <v>5</v>
          </cell>
          <cell r="L376">
            <v>2664.5</v>
          </cell>
          <cell r="O376" t="str">
            <v>так</v>
          </cell>
          <cell r="CX376">
            <v>502.2687325581395</v>
          </cell>
        </row>
        <row r="377">
          <cell r="C377" t="str">
            <v>Вул.Радянська,2</v>
          </cell>
          <cell r="F377">
            <v>1960</v>
          </cell>
          <cell r="G377">
            <v>5</v>
          </cell>
          <cell r="L377">
            <v>1550.5</v>
          </cell>
          <cell r="O377" t="str">
            <v>так</v>
          </cell>
          <cell r="CX377">
            <v>308.36440697674414</v>
          </cell>
        </row>
        <row r="378">
          <cell r="C378" t="str">
            <v>Вул.Соборна, 42 а</v>
          </cell>
          <cell r="F378">
            <v>1965</v>
          </cell>
          <cell r="G378">
            <v>5</v>
          </cell>
          <cell r="L378">
            <v>1014.2</v>
          </cell>
          <cell r="O378" t="str">
            <v>так</v>
          </cell>
          <cell r="CX378">
            <v>202.36100000000002</v>
          </cell>
        </row>
        <row r="379">
          <cell r="C379" t="str">
            <v>Пр.9-го травня,4</v>
          </cell>
          <cell r="F379">
            <v>1965</v>
          </cell>
          <cell r="G379">
            <v>5</v>
          </cell>
          <cell r="L379">
            <v>3214.2</v>
          </cell>
          <cell r="O379" t="str">
            <v>так</v>
          </cell>
          <cell r="CX379">
            <v>597.21294186046509</v>
          </cell>
        </row>
        <row r="380">
          <cell r="C380" t="str">
            <v>Пр. 9-го травня,8</v>
          </cell>
          <cell r="F380">
            <v>1965</v>
          </cell>
          <cell r="G380">
            <v>5</v>
          </cell>
          <cell r="L380">
            <v>2467.04</v>
          </cell>
          <cell r="O380" t="str">
            <v>так</v>
          </cell>
          <cell r="CX380">
            <v>478.76767441860466</v>
          </cell>
        </row>
        <row r="381">
          <cell r="C381" t="str">
            <v>Пл. Покровська,8</v>
          </cell>
          <cell r="F381">
            <v>1958</v>
          </cell>
          <cell r="G381">
            <v>5</v>
          </cell>
          <cell r="L381">
            <v>1461.4</v>
          </cell>
          <cell r="O381" t="str">
            <v>так</v>
          </cell>
          <cell r="CX381">
            <v>241.96</v>
          </cell>
        </row>
        <row r="382">
          <cell r="C382" t="str">
            <v>вул.Новомістинська 24</v>
          </cell>
          <cell r="F382">
            <v>1963</v>
          </cell>
          <cell r="G382">
            <v>5</v>
          </cell>
          <cell r="L382">
            <v>2471.8000000000002</v>
          </cell>
          <cell r="O382">
            <v>1</v>
          </cell>
          <cell r="CX382">
            <v>411.83255813953485</v>
          </cell>
        </row>
        <row r="383">
          <cell r="C383" t="str">
            <v>вул.Новомістинська 26</v>
          </cell>
          <cell r="F383">
            <v>1963</v>
          </cell>
          <cell r="G383">
            <v>5</v>
          </cell>
          <cell r="L383">
            <v>2501.08</v>
          </cell>
          <cell r="O383" t="str">
            <v>так</v>
          </cell>
          <cell r="CX383">
            <v>523.93917441860458</v>
          </cell>
        </row>
        <row r="384">
          <cell r="C384" t="str">
            <v>вул.Новомістинська 27</v>
          </cell>
          <cell r="F384">
            <v>1964</v>
          </cell>
          <cell r="G384">
            <v>5</v>
          </cell>
          <cell r="L384">
            <v>2522.9</v>
          </cell>
          <cell r="O384" t="str">
            <v>так</v>
          </cell>
          <cell r="CX384">
            <v>528.51233720930236</v>
          </cell>
        </row>
        <row r="385">
          <cell r="C385" t="str">
            <v>вул.Новомістинська 28</v>
          </cell>
          <cell r="F385">
            <v>1968</v>
          </cell>
          <cell r="G385">
            <v>5</v>
          </cell>
          <cell r="L385">
            <v>2706.4</v>
          </cell>
          <cell r="O385" t="str">
            <v>так</v>
          </cell>
          <cell r="CX385">
            <v>325.06410465116278</v>
          </cell>
        </row>
        <row r="386">
          <cell r="C386" t="str">
            <v>вул.Новомістинська 29</v>
          </cell>
          <cell r="F386">
            <v>1964</v>
          </cell>
          <cell r="G386">
            <v>5</v>
          </cell>
          <cell r="L386">
            <v>2475.3000000000002</v>
          </cell>
          <cell r="O386" t="str">
            <v>так</v>
          </cell>
          <cell r="CX386">
            <v>405.02244186046511</v>
          </cell>
        </row>
        <row r="387">
          <cell r="C387" t="str">
            <v>вул.Новомістинська 31</v>
          </cell>
          <cell r="F387">
            <v>1965</v>
          </cell>
          <cell r="G387">
            <v>5</v>
          </cell>
          <cell r="L387">
            <v>2532.3000000000002</v>
          </cell>
          <cell r="O387" t="str">
            <v>так</v>
          </cell>
          <cell r="CX387">
            <v>335.27541860465118</v>
          </cell>
        </row>
        <row r="388">
          <cell r="C388" t="str">
            <v>вул.Новомістинська 35</v>
          </cell>
          <cell r="F388">
            <v>1972</v>
          </cell>
          <cell r="G388">
            <v>5</v>
          </cell>
          <cell r="L388">
            <v>3367.6</v>
          </cell>
          <cell r="O388" t="str">
            <v>так</v>
          </cell>
          <cell r="CX388">
            <v>497.65025581395349</v>
          </cell>
        </row>
        <row r="389">
          <cell r="C389" t="str">
            <v>вул.Привокзальна 13</v>
          </cell>
          <cell r="F389">
            <v>1961</v>
          </cell>
          <cell r="G389">
            <v>5</v>
          </cell>
          <cell r="L389">
            <v>1750</v>
          </cell>
          <cell r="O389">
            <v>1</v>
          </cell>
          <cell r="CX389">
            <v>363.01511627906973</v>
          </cell>
        </row>
        <row r="390">
          <cell r="C390" t="str">
            <v>вул.Рибалко 4</v>
          </cell>
          <cell r="F390">
            <v>1964</v>
          </cell>
          <cell r="G390">
            <v>5</v>
          </cell>
          <cell r="L390">
            <v>2471.5</v>
          </cell>
          <cell r="O390" t="str">
            <v>так</v>
          </cell>
          <cell r="CX390">
            <v>512.68210465116283</v>
          </cell>
        </row>
        <row r="391">
          <cell r="C391" t="str">
            <v>вул.Рибалко 6</v>
          </cell>
          <cell r="F391">
            <v>1967</v>
          </cell>
          <cell r="G391">
            <v>5</v>
          </cell>
          <cell r="L391">
            <v>2493.3000000000002</v>
          </cell>
          <cell r="O391" t="str">
            <v>так</v>
          </cell>
          <cell r="CX391">
            <v>508.57500000000005</v>
          </cell>
        </row>
        <row r="392">
          <cell r="C392" t="str">
            <v>просп.Шевченко 3а</v>
          </cell>
          <cell r="F392">
            <v>1969</v>
          </cell>
          <cell r="G392">
            <v>5</v>
          </cell>
          <cell r="L392">
            <v>1711.3</v>
          </cell>
          <cell r="O392" t="str">
            <v>так</v>
          </cell>
          <cell r="CX392">
            <v>331.46409302325583</v>
          </cell>
        </row>
        <row r="393">
          <cell r="C393" t="str">
            <v>просп.Шевченко 6</v>
          </cell>
          <cell r="F393">
            <v>1960</v>
          </cell>
          <cell r="G393">
            <v>5</v>
          </cell>
          <cell r="L393">
            <v>2398.09</v>
          </cell>
          <cell r="O393" t="str">
            <v>так</v>
          </cell>
          <cell r="CX393">
            <v>452.88537209302336</v>
          </cell>
        </row>
        <row r="394">
          <cell r="C394" t="str">
            <v>просп.Шевченко 7</v>
          </cell>
          <cell r="F394">
            <v>1961</v>
          </cell>
          <cell r="G394">
            <v>5</v>
          </cell>
          <cell r="L394">
            <v>2089</v>
          </cell>
          <cell r="O394" t="str">
            <v>так</v>
          </cell>
          <cell r="CX394">
            <v>409.8669418604652</v>
          </cell>
        </row>
        <row r="395">
          <cell r="C395" t="str">
            <v>просп.Шевченко 8</v>
          </cell>
          <cell r="F395">
            <v>1965</v>
          </cell>
          <cell r="G395">
            <v>5</v>
          </cell>
          <cell r="L395">
            <v>3167.77</v>
          </cell>
          <cell r="O395" t="str">
            <v>так</v>
          </cell>
          <cell r="CX395">
            <v>644.7224069767442</v>
          </cell>
        </row>
        <row r="396">
          <cell r="C396" t="str">
            <v>просп.Шевченко 11</v>
          </cell>
          <cell r="F396">
            <v>1961</v>
          </cell>
          <cell r="G396">
            <v>5</v>
          </cell>
          <cell r="L396">
            <v>1984.09</v>
          </cell>
          <cell r="O396" t="str">
            <v>так</v>
          </cell>
          <cell r="CX396">
            <v>373.35744186046514</v>
          </cell>
        </row>
        <row r="397">
          <cell r="C397" t="str">
            <v>просп.Шевченко 14</v>
          </cell>
          <cell r="F397">
            <v>1961</v>
          </cell>
          <cell r="G397">
            <v>5</v>
          </cell>
          <cell r="L397">
            <v>2458.8200000000002</v>
          </cell>
          <cell r="O397" t="str">
            <v>так</v>
          </cell>
          <cell r="CX397">
            <v>465.57911627906975</v>
          </cell>
        </row>
        <row r="398">
          <cell r="C398" t="str">
            <v>просп.Шевченко 18</v>
          </cell>
          <cell r="F398">
            <v>1962</v>
          </cell>
          <cell r="G398">
            <v>5</v>
          </cell>
          <cell r="L398">
            <v>2549.75</v>
          </cell>
          <cell r="O398" t="str">
            <v>так</v>
          </cell>
          <cell r="CX398">
            <v>523.15246511627902</v>
          </cell>
        </row>
        <row r="399">
          <cell r="C399" t="str">
            <v>просп.Шевченко 19</v>
          </cell>
          <cell r="F399">
            <v>1963</v>
          </cell>
          <cell r="G399">
            <v>5</v>
          </cell>
          <cell r="L399">
            <v>1993.06</v>
          </cell>
          <cell r="O399" t="str">
            <v>так</v>
          </cell>
          <cell r="CX399">
            <v>413.43581395348838</v>
          </cell>
        </row>
        <row r="400">
          <cell r="C400" t="str">
            <v>просп.Шевченко 21</v>
          </cell>
          <cell r="F400">
            <v>1963</v>
          </cell>
          <cell r="G400">
            <v>5</v>
          </cell>
          <cell r="L400">
            <v>1975.9</v>
          </cell>
          <cell r="O400" t="str">
            <v>так</v>
          </cell>
          <cell r="CX400">
            <v>407.85431395348837</v>
          </cell>
        </row>
        <row r="401">
          <cell r="C401" t="str">
            <v>просп.Шевченко 22</v>
          </cell>
          <cell r="F401">
            <v>1963</v>
          </cell>
          <cell r="G401">
            <v>5</v>
          </cell>
          <cell r="L401">
            <v>2071.9</v>
          </cell>
          <cell r="O401" t="str">
            <v>так</v>
          </cell>
          <cell r="CX401">
            <v>408.38619767441861</v>
          </cell>
        </row>
        <row r="402">
          <cell r="C402" t="str">
            <v>просп.Шевченко 23</v>
          </cell>
          <cell r="F402">
            <v>1968</v>
          </cell>
          <cell r="G402">
            <v>5</v>
          </cell>
          <cell r="L402">
            <v>4442.25</v>
          </cell>
          <cell r="O402" t="str">
            <v>так</v>
          </cell>
          <cell r="CX402">
            <v>574.30079069767442</v>
          </cell>
        </row>
        <row r="403">
          <cell r="C403" t="str">
            <v>просп.Шевченко 24</v>
          </cell>
          <cell r="F403">
            <v>1963</v>
          </cell>
          <cell r="G403">
            <v>5</v>
          </cell>
          <cell r="L403">
            <v>1963.55</v>
          </cell>
          <cell r="O403" t="str">
            <v>так</v>
          </cell>
          <cell r="CX403">
            <v>397.52460465116269</v>
          </cell>
        </row>
        <row r="404">
          <cell r="C404" t="str">
            <v>просп.Шевченко 26</v>
          </cell>
          <cell r="F404">
            <v>1964</v>
          </cell>
          <cell r="G404">
            <v>5</v>
          </cell>
          <cell r="L404">
            <v>2032.9</v>
          </cell>
          <cell r="O404" t="str">
            <v>так</v>
          </cell>
          <cell r="CX404">
            <v>403.52848837209297</v>
          </cell>
        </row>
        <row r="405">
          <cell r="C405" t="str">
            <v>просп.Шевченко 28</v>
          </cell>
          <cell r="F405">
            <v>1965</v>
          </cell>
          <cell r="G405">
            <v>5</v>
          </cell>
          <cell r="L405">
            <v>2535.6999999999998</v>
          </cell>
          <cell r="O405" t="str">
            <v>так</v>
          </cell>
          <cell r="CX405">
            <v>498.11805813953487</v>
          </cell>
        </row>
        <row r="406">
          <cell r="C406" t="str">
            <v>пр.Суджанський 20</v>
          </cell>
          <cell r="F406">
            <v>1973</v>
          </cell>
          <cell r="G406">
            <v>5</v>
          </cell>
          <cell r="L406">
            <v>5683</v>
          </cell>
          <cell r="O406" t="str">
            <v>так</v>
          </cell>
          <cell r="CX406">
            <v>710.53520930232548</v>
          </cell>
        </row>
        <row r="407">
          <cell r="C407" t="str">
            <v>вул.Новомістенська,4</v>
          </cell>
          <cell r="F407">
            <v>1969</v>
          </cell>
          <cell r="G407">
            <v>5</v>
          </cell>
          <cell r="L407">
            <v>5686.64</v>
          </cell>
          <cell r="O407" t="str">
            <v>так</v>
          </cell>
          <cell r="CX407">
            <v>1096.2271627906978</v>
          </cell>
        </row>
        <row r="408">
          <cell r="C408" t="str">
            <v>вул.Новомістенська,25</v>
          </cell>
          <cell r="F408">
            <v>1969</v>
          </cell>
          <cell r="G408">
            <v>5</v>
          </cell>
          <cell r="L408">
            <v>4332.08</v>
          </cell>
          <cell r="O408" t="str">
            <v>так</v>
          </cell>
          <cell r="CX408">
            <v>495.14404651162795</v>
          </cell>
        </row>
        <row r="409">
          <cell r="C409" t="str">
            <v>вул.Супруна,19</v>
          </cell>
          <cell r="F409">
            <v>1967</v>
          </cell>
          <cell r="G409">
            <v>5</v>
          </cell>
          <cell r="L409">
            <v>3148.6</v>
          </cell>
          <cell r="O409" t="str">
            <v>так</v>
          </cell>
          <cell r="CX409">
            <v>637.01730232558145</v>
          </cell>
        </row>
        <row r="410">
          <cell r="C410" t="str">
            <v>вул.Супруна,21</v>
          </cell>
          <cell r="F410">
            <v>1975</v>
          </cell>
          <cell r="G410">
            <v>5</v>
          </cell>
          <cell r="L410">
            <v>3195.3</v>
          </cell>
          <cell r="O410" t="str">
            <v>так</v>
          </cell>
          <cell r="CX410">
            <v>653.01232558139532</v>
          </cell>
        </row>
        <row r="411">
          <cell r="C411" t="str">
            <v>вул.Супруна,22</v>
          </cell>
          <cell r="F411">
            <v>1971</v>
          </cell>
          <cell r="G411">
            <v>5</v>
          </cell>
          <cell r="L411">
            <v>2697</v>
          </cell>
          <cell r="O411" t="str">
            <v>так</v>
          </cell>
          <cell r="CX411">
            <v>534.6486279069768</v>
          </cell>
        </row>
        <row r="412">
          <cell r="C412" t="str">
            <v>вул.Супруна,24</v>
          </cell>
          <cell r="F412">
            <v>1972</v>
          </cell>
          <cell r="G412">
            <v>5</v>
          </cell>
          <cell r="L412">
            <v>2716.7</v>
          </cell>
          <cell r="O412" t="str">
            <v>так</v>
          </cell>
          <cell r="CX412">
            <v>551.21263953488369</v>
          </cell>
        </row>
        <row r="413">
          <cell r="C413" t="str">
            <v>вул.Супруна,26</v>
          </cell>
          <cell r="F413">
            <v>1974</v>
          </cell>
          <cell r="G413">
            <v>5</v>
          </cell>
          <cell r="L413">
            <v>2981.73</v>
          </cell>
          <cell r="O413" t="str">
            <v>так</v>
          </cell>
          <cell r="CX413">
            <v>413.90817441860463</v>
          </cell>
        </row>
        <row r="414">
          <cell r="C414" t="str">
            <v>вул.Супруна,28</v>
          </cell>
          <cell r="F414">
            <v>1980</v>
          </cell>
          <cell r="G414">
            <v>5</v>
          </cell>
          <cell r="L414">
            <v>2680.43</v>
          </cell>
          <cell r="O414" t="str">
            <v>так</v>
          </cell>
          <cell r="CX414">
            <v>561.51498837209306</v>
          </cell>
        </row>
        <row r="415">
          <cell r="C415" t="str">
            <v>вул.Рибалко,1</v>
          </cell>
          <cell r="F415">
            <v>1965</v>
          </cell>
          <cell r="G415">
            <v>5</v>
          </cell>
          <cell r="L415">
            <v>2499.1999999999998</v>
          </cell>
          <cell r="O415" t="str">
            <v>так</v>
          </cell>
          <cell r="CX415">
            <v>520.98697674418611</v>
          </cell>
        </row>
        <row r="416">
          <cell r="C416" t="str">
            <v>пров.Інститутський,1</v>
          </cell>
          <cell r="F416">
            <v>1994</v>
          </cell>
          <cell r="G416">
            <v>5</v>
          </cell>
          <cell r="L416">
            <v>687.1</v>
          </cell>
          <cell r="O416" t="str">
            <v>так</v>
          </cell>
          <cell r="CX416">
            <v>93.914313953488374</v>
          </cell>
        </row>
        <row r="417">
          <cell r="C417" t="str">
            <v>пров.Інститутський,3</v>
          </cell>
          <cell r="F417">
            <v>1969</v>
          </cell>
          <cell r="G417">
            <v>5</v>
          </cell>
          <cell r="L417">
            <v>2659.8</v>
          </cell>
          <cell r="O417" t="str">
            <v>так</v>
          </cell>
          <cell r="CX417">
            <v>551.74262790697674</v>
          </cell>
        </row>
        <row r="418">
          <cell r="C418" t="str">
            <v>пров.Інститутський,4</v>
          </cell>
          <cell r="F418">
            <v>1972</v>
          </cell>
          <cell r="G418">
            <v>5</v>
          </cell>
          <cell r="L418">
            <v>2688.1</v>
          </cell>
          <cell r="O418" t="str">
            <v>так</v>
          </cell>
          <cell r="CX418">
            <v>522.72227906976741</v>
          </cell>
        </row>
        <row r="419">
          <cell r="C419" t="str">
            <v>пров.Інститутський,7</v>
          </cell>
          <cell r="F419">
            <v>1967</v>
          </cell>
          <cell r="G419">
            <v>5</v>
          </cell>
          <cell r="L419">
            <v>3449.58</v>
          </cell>
          <cell r="O419" t="str">
            <v>так</v>
          </cell>
          <cell r="CX419">
            <v>702.20741860465114</v>
          </cell>
        </row>
        <row r="420">
          <cell r="C420" t="str">
            <v>вул.Г."Правда",2</v>
          </cell>
          <cell r="F420">
            <v>1980</v>
          </cell>
          <cell r="G420">
            <v>5</v>
          </cell>
          <cell r="L420">
            <v>4337.25</v>
          </cell>
          <cell r="O420" t="str">
            <v>так</v>
          </cell>
          <cell r="CX420">
            <v>681.25941860465116</v>
          </cell>
        </row>
        <row r="421">
          <cell r="C421" t="str">
            <v>вул.Г."Правда",4</v>
          </cell>
          <cell r="F421">
            <v>1980</v>
          </cell>
          <cell r="G421">
            <v>5</v>
          </cell>
          <cell r="L421">
            <v>2680.73</v>
          </cell>
          <cell r="O421" t="str">
            <v>так</v>
          </cell>
          <cell r="CX421">
            <v>396.83339534883726</v>
          </cell>
        </row>
        <row r="422">
          <cell r="C422" t="str">
            <v>вул.Г."Правда",19</v>
          </cell>
          <cell r="F422">
            <v>1975</v>
          </cell>
          <cell r="G422">
            <v>5</v>
          </cell>
          <cell r="L422">
            <v>5719.45</v>
          </cell>
          <cell r="O422" t="str">
            <v>так</v>
          </cell>
          <cell r="CX422">
            <v>937.17839534883717</v>
          </cell>
        </row>
        <row r="423">
          <cell r="C423" t="str">
            <v>вул.Г."Правда",23</v>
          </cell>
          <cell r="F423">
            <v>1985</v>
          </cell>
          <cell r="G423">
            <v>5</v>
          </cell>
          <cell r="L423">
            <v>2773.7</v>
          </cell>
          <cell r="O423" t="str">
            <v>так</v>
          </cell>
          <cell r="CX423">
            <v>425.83311627906977</v>
          </cell>
        </row>
        <row r="424">
          <cell r="C424" t="str">
            <v>вул.Г."Правда",30</v>
          </cell>
          <cell r="F424">
            <v>1969</v>
          </cell>
          <cell r="G424">
            <v>5</v>
          </cell>
          <cell r="L424">
            <v>1760.1</v>
          </cell>
          <cell r="O424" t="str">
            <v>так</v>
          </cell>
          <cell r="CX424">
            <v>366.91348837209307</v>
          </cell>
        </row>
        <row r="425">
          <cell r="C425" t="str">
            <v>вул.Г."Правда",34</v>
          </cell>
          <cell r="F425">
            <v>1965</v>
          </cell>
          <cell r="G425">
            <v>5</v>
          </cell>
          <cell r="L425">
            <v>3200.1</v>
          </cell>
          <cell r="O425" t="str">
            <v>так</v>
          </cell>
          <cell r="CX425">
            <v>434.20629069767449</v>
          </cell>
        </row>
        <row r="426">
          <cell r="C426" t="str">
            <v>вул.2-га Залізнич.,10/1</v>
          </cell>
          <cell r="F426">
            <v>1989</v>
          </cell>
          <cell r="G426">
            <v>5</v>
          </cell>
          <cell r="L426">
            <v>1617.5</v>
          </cell>
          <cell r="O426" t="str">
            <v>так</v>
          </cell>
          <cell r="CX426">
            <v>321.67849999999999</v>
          </cell>
        </row>
        <row r="427">
          <cell r="C427" t="str">
            <v>вул.Троїцька,9</v>
          </cell>
          <cell r="F427">
            <v>1962</v>
          </cell>
          <cell r="G427">
            <v>5</v>
          </cell>
          <cell r="L427">
            <v>2534.64</v>
          </cell>
          <cell r="O427" t="str">
            <v>так</v>
          </cell>
          <cell r="CX427">
            <v>520.02106976744187</v>
          </cell>
        </row>
        <row r="428">
          <cell r="C428" t="str">
            <v>вул.Троїцька,17</v>
          </cell>
          <cell r="F428">
            <v>1981</v>
          </cell>
          <cell r="G428">
            <v>5</v>
          </cell>
          <cell r="L428">
            <v>2526.1</v>
          </cell>
          <cell r="O428" t="str">
            <v>так</v>
          </cell>
          <cell r="CX428">
            <v>513.61506976744181</v>
          </cell>
        </row>
        <row r="429">
          <cell r="C429" t="str">
            <v>вул.Троїцька,18</v>
          </cell>
          <cell r="F429">
            <v>1967</v>
          </cell>
          <cell r="G429">
            <v>5</v>
          </cell>
          <cell r="L429">
            <v>4482.1000000000004</v>
          </cell>
          <cell r="O429" t="str">
            <v>так</v>
          </cell>
          <cell r="CX429">
            <v>580.33818604651162</v>
          </cell>
        </row>
        <row r="430">
          <cell r="C430" t="str">
            <v>вул.Троїцька,24</v>
          </cell>
          <cell r="F430">
            <v>1959</v>
          </cell>
          <cell r="G430">
            <v>5</v>
          </cell>
          <cell r="L430">
            <v>3166.69</v>
          </cell>
          <cell r="O430" t="str">
            <v>так</v>
          </cell>
          <cell r="CX430">
            <v>641.84168604651154</v>
          </cell>
        </row>
        <row r="431">
          <cell r="C431" t="str">
            <v>пров.Дзержинського,1</v>
          </cell>
          <cell r="F431">
            <v>1966</v>
          </cell>
          <cell r="G431">
            <v>5</v>
          </cell>
          <cell r="L431">
            <v>1950.35</v>
          </cell>
          <cell r="O431" t="str">
            <v>так</v>
          </cell>
          <cell r="CX431">
            <v>387.44934883720936</v>
          </cell>
        </row>
        <row r="432">
          <cell r="C432" t="str">
            <v>пров.Дзержинського,3</v>
          </cell>
          <cell r="F432">
            <v>1981</v>
          </cell>
          <cell r="G432">
            <v>5</v>
          </cell>
          <cell r="L432">
            <v>1439.7</v>
          </cell>
          <cell r="O432" t="str">
            <v>так</v>
          </cell>
          <cell r="CX432">
            <v>298.64810465116273</v>
          </cell>
        </row>
        <row r="433">
          <cell r="C433" t="str">
            <v>пров.І.Дерев'янка,6</v>
          </cell>
          <cell r="F433">
            <v>1971</v>
          </cell>
          <cell r="G433">
            <v>5</v>
          </cell>
          <cell r="L433">
            <v>3005</v>
          </cell>
          <cell r="O433" t="str">
            <v>так</v>
          </cell>
          <cell r="CX433">
            <v>601.80841860465125</v>
          </cell>
        </row>
        <row r="434">
          <cell r="C434" t="str">
            <v>вул.Червонозоряна,24</v>
          </cell>
          <cell r="F434">
            <v>1972</v>
          </cell>
          <cell r="G434">
            <v>5</v>
          </cell>
          <cell r="L434">
            <v>4386.95</v>
          </cell>
          <cell r="O434" t="str">
            <v>так</v>
          </cell>
          <cell r="CX434">
            <v>516.10588372093025</v>
          </cell>
        </row>
        <row r="435">
          <cell r="C435" t="str">
            <v>вул.Псільська,8</v>
          </cell>
          <cell r="F435">
            <v>1969</v>
          </cell>
          <cell r="G435">
            <v>5</v>
          </cell>
          <cell r="L435">
            <v>2688.3</v>
          </cell>
          <cell r="O435" t="str">
            <v>так</v>
          </cell>
          <cell r="CX435">
            <v>355.56312790697677</v>
          </cell>
        </row>
        <row r="436">
          <cell r="C436" t="str">
            <v>вул.Новомістинська 33</v>
          </cell>
          <cell r="F436">
            <v>1970</v>
          </cell>
          <cell r="G436">
            <v>5</v>
          </cell>
          <cell r="L436">
            <v>5688.3</v>
          </cell>
          <cell r="O436" t="str">
            <v>так</v>
          </cell>
          <cell r="CX436">
            <v>815.98612790697678</v>
          </cell>
        </row>
        <row r="437">
          <cell r="C437" t="str">
            <v>вул.Г."Правда",21</v>
          </cell>
          <cell r="F437">
            <v>1980</v>
          </cell>
          <cell r="G437">
            <v>5</v>
          </cell>
          <cell r="L437">
            <v>2761</v>
          </cell>
          <cell r="O437" t="str">
            <v>так</v>
          </cell>
          <cell r="CX437">
            <v>510.73872093023255</v>
          </cell>
        </row>
        <row r="438">
          <cell r="C438" t="str">
            <v>Вул.Богуна  2\1</v>
          </cell>
          <cell r="F438">
            <v>1978</v>
          </cell>
          <cell r="G438">
            <v>5</v>
          </cell>
          <cell r="L438">
            <v>2696.26</v>
          </cell>
          <cell r="O438" t="str">
            <v>так</v>
          </cell>
          <cell r="CX438">
            <v>346.67253488372091</v>
          </cell>
        </row>
        <row r="439">
          <cell r="C439" t="str">
            <v>Вул.Богуна  8</v>
          </cell>
          <cell r="F439">
            <v>1972</v>
          </cell>
          <cell r="G439">
            <v>5</v>
          </cell>
          <cell r="L439">
            <v>2669.05</v>
          </cell>
          <cell r="O439" t="str">
            <v>так</v>
          </cell>
          <cell r="CX439">
            <v>288.49953488372097</v>
          </cell>
        </row>
        <row r="440">
          <cell r="C440" t="str">
            <v>Вул.Борова 47</v>
          </cell>
          <cell r="F440">
            <v>1972</v>
          </cell>
          <cell r="G440">
            <v>5</v>
          </cell>
          <cell r="L440">
            <v>2663.8</v>
          </cell>
          <cell r="O440" t="str">
            <v>так</v>
          </cell>
          <cell r="CX440">
            <v>540.80694186046503</v>
          </cell>
        </row>
        <row r="441">
          <cell r="C441" t="str">
            <v>Вул.Глінки 1</v>
          </cell>
          <cell r="F441">
            <v>1978</v>
          </cell>
          <cell r="G441">
            <v>5</v>
          </cell>
          <cell r="L441">
            <v>1170.7</v>
          </cell>
          <cell r="O441" t="str">
            <v>так</v>
          </cell>
          <cell r="CX441">
            <v>217.29196511627907</v>
          </cell>
        </row>
        <row r="442">
          <cell r="C442" t="str">
            <v>Вул.Глінки  7</v>
          </cell>
          <cell r="F442">
            <v>1973</v>
          </cell>
          <cell r="G442">
            <v>5</v>
          </cell>
          <cell r="L442">
            <v>2682.42</v>
          </cell>
          <cell r="O442" t="str">
            <v>так</v>
          </cell>
          <cell r="CX442">
            <v>327.92245348837207</v>
          </cell>
        </row>
        <row r="443">
          <cell r="C443" t="str">
            <v>Вул.Глінки 11</v>
          </cell>
          <cell r="F443">
            <v>1979</v>
          </cell>
          <cell r="G443">
            <v>5</v>
          </cell>
          <cell r="L443">
            <v>5477.1</v>
          </cell>
          <cell r="O443" t="str">
            <v>так</v>
          </cell>
          <cell r="CX443">
            <v>1067.4031976744186</v>
          </cell>
        </row>
        <row r="444">
          <cell r="C444" t="str">
            <v>Вул.М.Вовчок  9</v>
          </cell>
          <cell r="F444">
            <v>1967</v>
          </cell>
          <cell r="G444">
            <v>5</v>
          </cell>
          <cell r="L444">
            <v>2540.5500000000002</v>
          </cell>
          <cell r="O444" t="str">
            <v>так</v>
          </cell>
          <cell r="CX444">
            <v>521.63065116279063</v>
          </cell>
        </row>
        <row r="445">
          <cell r="C445" t="str">
            <v>Вул.М.Вовчок  11</v>
          </cell>
          <cell r="F445">
            <v>1965</v>
          </cell>
          <cell r="G445">
            <v>5</v>
          </cell>
          <cell r="L445">
            <v>2544.58</v>
          </cell>
          <cell r="O445" t="str">
            <v>так</v>
          </cell>
          <cell r="CX445">
            <v>510.67049999999995</v>
          </cell>
        </row>
        <row r="446">
          <cell r="C446" t="str">
            <v>Вул.М.Вовчок 13</v>
          </cell>
          <cell r="F446">
            <v>1967</v>
          </cell>
          <cell r="G446">
            <v>5</v>
          </cell>
          <cell r="L446">
            <v>2672.29</v>
          </cell>
          <cell r="O446" t="str">
            <v>так</v>
          </cell>
          <cell r="CX446">
            <v>554.25951162790705</v>
          </cell>
        </row>
        <row r="447">
          <cell r="C447" t="str">
            <v>Вул.М.Вовчок 15</v>
          </cell>
          <cell r="F447">
            <v>1967</v>
          </cell>
          <cell r="G447">
            <v>5</v>
          </cell>
          <cell r="L447">
            <v>2551.08</v>
          </cell>
          <cell r="O447" t="str">
            <v>так</v>
          </cell>
          <cell r="CX447">
            <v>377.16758139534886</v>
          </cell>
        </row>
        <row r="448">
          <cell r="C448" t="str">
            <v>Вул.Менделєєва 4</v>
          </cell>
          <cell r="F448">
            <v>1984</v>
          </cell>
          <cell r="G448">
            <v>5</v>
          </cell>
          <cell r="L448">
            <v>4369.6899999999996</v>
          </cell>
          <cell r="O448" t="str">
            <v>так</v>
          </cell>
          <cell r="CX448">
            <v>889.2444302325581</v>
          </cell>
        </row>
        <row r="449">
          <cell r="C449" t="str">
            <v>Вул.Миру  9</v>
          </cell>
          <cell r="F449">
            <v>1989</v>
          </cell>
          <cell r="G449">
            <v>5</v>
          </cell>
          <cell r="L449">
            <v>3368.9</v>
          </cell>
          <cell r="O449" t="str">
            <v>так</v>
          </cell>
          <cell r="CX449">
            <v>520.2917209302326</v>
          </cell>
        </row>
        <row r="450">
          <cell r="C450" t="str">
            <v>Вул.Миру 32</v>
          </cell>
          <cell r="F450">
            <v>1964</v>
          </cell>
          <cell r="G450">
            <v>5</v>
          </cell>
          <cell r="L450">
            <v>2577.1</v>
          </cell>
          <cell r="O450" t="str">
            <v>так</v>
          </cell>
          <cell r="CX450">
            <v>522.32919767441865</v>
          </cell>
        </row>
        <row r="451">
          <cell r="C451" t="str">
            <v>Вул.Миру 34</v>
          </cell>
          <cell r="F451">
            <v>1965</v>
          </cell>
          <cell r="G451">
            <v>5</v>
          </cell>
          <cell r="L451">
            <v>2549.1999999999998</v>
          </cell>
          <cell r="O451" t="str">
            <v>так</v>
          </cell>
          <cell r="CX451">
            <v>519.80575581395351</v>
          </cell>
        </row>
        <row r="452">
          <cell r="C452" t="str">
            <v>Вул.Миру 36</v>
          </cell>
          <cell r="F452">
            <v>1965</v>
          </cell>
          <cell r="G452">
            <v>5</v>
          </cell>
          <cell r="L452">
            <v>2532.4</v>
          </cell>
          <cell r="O452" t="str">
            <v>так</v>
          </cell>
          <cell r="CX452">
            <v>522.72208139534882</v>
          </cell>
        </row>
        <row r="453">
          <cell r="C453" t="str">
            <v>Вул.Н.Сироватська 37</v>
          </cell>
          <cell r="F453">
            <v>1978</v>
          </cell>
          <cell r="G453">
            <v>5</v>
          </cell>
          <cell r="L453">
            <v>2698.6</v>
          </cell>
          <cell r="O453" t="str">
            <v>так</v>
          </cell>
          <cell r="CX453">
            <v>559.79086046511622</v>
          </cell>
        </row>
        <row r="454">
          <cell r="C454" t="str">
            <v>Вул.Н.Сироватська 52</v>
          </cell>
          <cell r="F454">
            <v>1977</v>
          </cell>
          <cell r="G454">
            <v>5</v>
          </cell>
          <cell r="L454">
            <v>5766.66</v>
          </cell>
          <cell r="O454" t="str">
            <v>так</v>
          </cell>
          <cell r="CX454">
            <v>1196.2222209302324</v>
          </cell>
        </row>
        <row r="455">
          <cell r="C455" t="str">
            <v>Вул.Н.Сироватська 54</v>
          </cell>
          <cell r="F455">
            <v>1977</v>
          </cell>
          <cell r="G455">
            <v>5</v>
          </cell>
          <cell r="L455">
            <v>2725.3</v>
          </cell>
          <cell r="O455" t="str">
            <v>так</v>
          </cell>
          <cell r="CX455">
            <v>512.96565116279066</v>
          </cell>
        </row>
        <row r="456">
          <cell r="C456" t="str">
            <v>Вул.Н.Сироватська 66</v>
          </cell>
          <cell r="F456">
            <v>1962</v>
          </cell>
          <cell r="G456">
            <v>5</v>
          </cell>
          <cell r="L456">
            <v>3421.6</v>
          </cell>
          <cell r="O456" t="str">
            <v>так</v>
          </cell>
          <cell r="CX456">
            <v>701.20308139534893</v>
          </cell>
        </row>
        <row r="457">
          <cell r="C457" t="str">
            <v>Вул.Охтирська 19/2</v>
          </cell>
          <cell r="F457">
            <v>1990</v>
          </cell>
          <cell r="G457">
            <v>5</v>
          </cell>
          <cell r="L457">
            <v>3583.38</v>
          </cell>
          <cell r="O457" t="str">
            <v>так</v>
          </cell>
          <cell r="CX457">
            <v>721.27853488372091</v>
          </cell>
        </row>
        <row r="458">
          <cell r="C458" t="str">
            <v>Вул.Охтирська 20</v>
          </cell>
          <cell r="F458">
            <v>1964</v>
          </cell>
          <cell r="G458">
            <v>5</v>
          </cell>
          <cell r="L458">
            <v>2562.9</v>
          </cell>
          <cell r="O458" t="str">
            <v>так</v>
          </cell>
          <cell r="CX458">
            <v>531.64231395348838</v>
          </cell>
        </row>
        <row r="459">
          <cell r="C459" t="str">
            <v>Вул.Охтирська 21/1</v>
          </cell>
          <cell r="F459">
            <v>1985</v>
          </cell>
          <cell r="G459">
            <v>5</v>
          </cell>
          <cell r="L459">
            <v>1723.2</v>
          </cell>
          <cell r="O459" t="str">
            <v>так</v>
          </cell>
          <cell r="CX459">
            <v>357.45774418604657</v>
          </cell>
        </row>
        <row r="460">
          <cell r="C460" t="str">
            <v>Вул.Охтирська  22</v>
          </cell>
          <cell r="F460">
            <v>1965</v>
          </cell>
          <cell r="G460">
            <v>5</v>
          </cell>
          <cell r="L460">
            <v>2542.5</v>
          </cell>
          <cell r="O460" t="str">
            <v>так</v>
          </cell>
          <cell r="CX460">
            <v>527.41110465116287</v>
          </cell>
        </row>
        <row r="461">
          <cell r="C461" t="str">
            <v>Вул.Охтирська   23</v>
          </cell>
          <cell r="F461">
            <v>1968</v>
          </cell>
          <cell r="G461">
            <v>5</v>
          </cell>
          <cell r="L461">
            <v>2689.75</v>
          </cell>
          <cell r="O461" t="str">
            <v>так</v>
          </cell>
          <cell r="CX461">
            <v>555.20159302325578</v>
          </cell>
        </row>
        <row r="462">
          <cell r="C462" t="str">
            <v>Вул.Охтирська  24</v>
          </cell>
          <cell r="F462">
            <v>1968</v>
          </cell>
          <cell r="G462">
            <v>5</v>
          </cell>
          <cell r="L462">
            <v>2518.7800000000002</v>
          </cell>
          <cell r="O462" t="str">
            <v>так</v>
          </cell>
          <cell r="CX462">
            <v>504.88033720930235</v>
          </cell>
        </row>
        <row r="463">
          <cell r="C463" t="str">
            <v>Вул.Охтирська  25</v>
          </cell>
          <cell r="F463">
            <v>1966</v>
          </cell>
          <cell r="G463">
            <v>5</v>
          </cell>
          <cell r="L463">
            <v>2753.1</v>
          </cell>
          <cell r="O463" t="str">
            <v>так</v>
          </cell>
          <cell r="CX463">
            <v>560.63217441860468</v>
          </cell>
        </row>
        <row r="464">
          <cell r="C464" t="str">
            <v>Вул.Охтирська  26</v>
          </cell>
          <cell r="F464">
            <v>1967</v>
          </cell>
          <cell r="G464">
            <v>5</v>
          </cell>
          <cell r="L464">
            <v>2558.5</v>
          </cell>
          <cell r="O464" t="str">
            <v>так</v>
          </cell>
          <cell r="CX464">
            <v>522.03860465116281</v>
          </cell>
        </row>
        <row r="465">
          <cell r="C465" t="str">
            <v>Вул.Охтирська  27</v>
          </cell>
          <cell r="F465">
            <v>1968</v>
          </cell>
          <cell r="G465">
            <v>5</v>
          </cell>
          <cell r="L465">
            <v>2678.1</v>
          </cell>
          <cell r="O465" t="str">
            <v>так</v>
          </cell>
          <cell r="CX465">
            <v>369.51817441860464</v>
          </cell>
        </row>
        <row r="466">
          <cell r="C466" t="str">
            <v>Вул.Охтирська  29</v>
          </cell>
          <cell r="F466">
            <v>1968</v>
          </cell>
          <cell r="G466">
            <v>5</v>
          </cell>
          <cell r="L466">
            <v>6038.89</v>
          </cell>
          <cell r="O466" t="str">
            <v>так</v>
          </cell>
          <cell r="CX466">
            <v>1207.6778488372092</v>
          </cell>
        </row>
        <row r="467">
          <cell r="C467" t="str">
            <v>Вул.Паркова   1</v>
          </cell>
          <cell r="F467">
            <v>1978</v>
          </cell>
          <cell r="G467">
            <v>5</v>
          </cell>
          <cell r="L467">
            <v>3087.83</v>
          </cell>
          <cell r="O467" t="str">
            <v>так</v>
          </cell>
          <cell r="CX467">
            <v>572.78127906976749</v>
          </cell>
        </row>
        <row r="468">
          <cell r="C468" t="str">
            <v>Пр.3-й Парковий  2</v>
          </cell>
          <cell r="F468">
            <v>1972</v>
          </cell>
          <cell r="G468">
            <v>5</v>
          </cell>
          <cell r="L468">
            <v>3224.21</v>
          </cell>
          <cell r="O468">
            <v>1</v>
          </cell>
          <cell r="CX468">
            <v>659.37325581395351</v>
          </cell>
        </row>
        <row r="469">
          <cell r="C469" t="str">
            <v>Пр.3-й Парковий 6</v>
          </cell>
          <cell r="F469">
            <v>1979</v>
          </cell>
          <cell r="G469">
            <v>5</v>
          </cell>
          <cell r="L469">
            <v>3274.4</v>
          </cell>
          <cell r="O469">
            <v>1</v>
          </cell>
          <cell r="CX469">
            <v>664.94999999999993</v>
          </cell>
        </row>
        <row r="470">
          <cell r="C470" t="str">
            <v>Вул.Р.Корсакова  4</v>
          </cell>
          <cell r="F470">
            <v>1965</v>
          </cell>
          <cell r="G470">
            <v>5</v>
          </cell>
          <cell r="L470">
            <v>2527.8000000000002</v>
          </cell>
          <cell r="O470" t="str">
            <v>так</v>
          </cell>
          <cell r="CX470">
            <v>524.36244186046508</v>
          </cell>
        </row>
        <row r="471">
          <cell r="C471" t="str">
            <v>Вул.Р.Корсакова  8</v>
          </cell>
          <cell r="F471">
            <v>1968</v>
          </cell>
          <cell r="G471">
            <v>5</v>
          </cell>
          <cell r="L471">
            <v>4489.9799999999996</v>
          </cell>
          <cell r="O471" t="str">
            <v>так</v>
          </cell>
          <cell r="CX471">
            <v>582.07366279069765</v>
          </cell>
        </row>
        <row r="472">
          <cell r="C472" t="str">
            <v>Вул.Р.Корсакова  18</v>
          </cell>
          <cell r="F472">
            <v>1970</v>
          </cell>
          <cell r="G472">
            <v>5</v>
          </cell>
          <cell r="L472">
            <v>2688.9</v>
          </cell>
          <cell r="O472" t="str">
            <v>так</v>
          </cell>
          <cell r="CX472">
            <v>397.19520930232557</v>
          </cell>
        </row>
        <row r="473">
          <cell r="C473" t="str">
            <v>Вул.Р.Корсакова  22</v>
          </cell>
          <cell r="F473">
            <v>1970</v>
          </cell>
          <cell r="G473">
            <v>5</v>
          </cell>
          <cell r="L473">
            <v>2721.32</v>
          </cell>
          <cell r="O473" t="str">
            <v>так</v>
          </cell>
          <cell r="CX473">
            <v>552.02431395348833</v>
          </cell>
        </row>
        <row r="474">
          <cell r="C474" t="str">
            <v>Вул.Р.Корсакова   24</v>
          </cell>
          <cell r="F474">
            <v>1968</v>
          </cell>
          <cell r="G474">
            <v>5</v>
          </cell>
          <cell r="L474">
            <v>4452.3100000000004</v>
          </cell>
          <cell r="O474" t="str">
            <v>так</v>
          </cell>
          <cell r="CX474">
            <v>914.46009302325569</v>
          </cell>
        </row>
        <row r="475">
          <cell r="C475" t="str">
            <v>Вул.Р.Корсакова  26</v>
          </cell>
          <cell r="F475">
            <v>1970</v>
          </cell>
          <cell r="G475">
            <v>5</v>
          </cell>
          <cell r="L475">
            <v>4489.0200000000004</v>
          </cell>
          <cell r="O475" t="str">
            <v>так</v>
          </cell>
          <cell r="CX475">
            <v>894.75491860465115</v>
          </cell>
        </row>
        <row r="476">
          <cell r="C476" t="str">
            <v>Вул.Р.Корсакова   28</v>
          </cell>
          <cell r="F476">
            <v>1970</v>
          </cell>
          <cell r="G476">
            <v>5</v>
          </cell>
          <cell r="L476">
            <v>4329.1000000000004</v>
          </cell>
          <cell r="O476" t="str">
            <v>так</v>
          </cell>
          <cell r="CX476">
            <v>842.24038372093025</v>
          </cell>
        </row>
        <row r="477">
          <cell r="C477" t="str">
            <v>Вул.Р.Корсакова  30</v>
          </cell>
          <cell r="F477">
            <v>1970</v>
          </cell>
          <cell r="G477">
            <v>5</v>
          </cell>
          <cell r="L477">
            <v>4462.2700000000004</v>
          </cell>
          <cell r="O477" t="str">
            <v>так</v>
          </cell>
          <cell r="CX477">
            <v>439.90083720930227</v>
          </cell>
        </row>
        <row r="478">
          <cell r="C478" t="str">
            <v>Вул.Р.Корсакова   32</v>
          </cell>
          <cell r="F478">
            <v>1970</v>
          </cell>
          <cell r="G478">
            <v>5</v>
          </cell>
          <cell r="L478">
            <v>3520.02</v>
          </cell>
          <cell r="O478" t="str">
            <v>так</v>
          </cell>
          <cell r="CX478">
            <v>718.83826744186035</v>
          </cell>
        </row>
        <row r="479">
          <cell r="C479" t="str">
            <v>Вул.Р.Корсакова  34</v>
          </cell>
          <cell r="F479">
            <v>1971</v>
          </cell>
          <cell r="G479">
            <v>5</v>
          </cell>
          <cell r="L479">
            <v>3537.75</v>
          </cell>
          <cell r="O479" t="str">
            <v>так</v>
          </cell>
          <cell r="CX479">
            <v>720.15805813953489</v>
          </cell>
        </row>
        <row r="480">
          <cell r="C480" t="str">
            <v>Вул.Серпнева  5</v>
          </cell>
          <cell r="F480">
            <v>1966</v>
          </cell>
          <cell r="G480">
            <v>5</v>
          </cell>
          <cell r="L480">
            <v>2535.9299999999998</v>
          </cell>
          <cell r="O480" t="str">
            <v>так</v>
          </cell>
          <cell r="CX480">
            <v>526.04711627906977</v>
          </cell>
        </row>
        <row r="481">
          <cell r="C481" t="str">
            <v>Вул.Серпнева   7</v>
          </cell>
          <cell r="F481">
            <v>1967</v>
          </cell>
          <cell r="G481">
            <v>5</v>
          </cell>
          <cell r="L481">
            <v>2543.3000000000002</v>
          </cell>
          <cell r="O481" t="str">
            <v>так</v>
          </cell>
          <cell r="CX481">
            <v>518.94686046511629</v>
          </cell>
        </row>
        <row r="482">
          <cell r="C482" t="str">
            <v>Вул.Серпнева   9</v>
          </cell>
          <cell r="F482">
            <v>1967</v>
          </cell>
          <cell r="G482">
            <v>5</v>
          </cell>
          <cell r="L482">
            <v>2534.4499999999998</v>
          </cell>
          <cell r="O482" t="str">
            <v>так</v>
          </cell>
          <cell r="CX482">
            <v>517.11190697674419</v>
          </cell>
        </row>
        <row r="483">
          <cell r="C483" t="str">
            <v>Вул.Серпнева   12</v>
          </cell>
          <cell r="F483">
            <v>1968</v>
          </cell>
          <cell r="G483">
            <v>5</v>
          </cell>
          <cell r="L483">
            <v>2675.85</v>
          </cell>
          <cell r="O483" t="str">
            <v>так</v>
          </cell>
          <cell r="CX483">
            <v>552.33216279069768</v>
          </cell>
        </row>
        <row r="484">
          <cell r="C484" t="str">
            <v>Вул. Охтирська   19</v>
          </cell>
          <cell r="F484">
            <v>1982</v>
          </cell>
          <cell r="G484">
            <v>5</v>
          </cell>
          <cell r="L484">
            <v>4454.63</v>
          </cell>
          <cell r="O484" t="str">
            <v>так</v>
          </cell>
          <cell r="CX484">
            <v>557.36760465116276</v>
          </cell>
        </row>
        <row r="485">
          <cell r="C485" t="str">
            <v>Вул. Охтирська   44</v>
          </cell>
          <cell r="F485">
            <v>1970</v>
          </cell>
          <cell r="G485">
            <v>5</v>
          </cell>
          <cell r="L485">
            <v>2676.55</v>
          </cell>
          <cell r="O485" t="str">
            <v>так</v>
          </cell>
          <cell r="CX485">
            <v>552.02683720930224</v>
          </cell>
        </row>
        <row r="486">
          <cell r="C486" t="str">
            <v>Вул. Серпнева 14</v>
          </cell>
          <cell r="F486">
            <v>1969</v>
          </cell>
          <cell r="G486">
            <v>5</v>
          </cell>
          <cell r="L486">
            <v>3157.88</v>
          </cell>
          <cell r="O486" t="str">
            <v>так</v>
          </cell>
          <cell r="CX486">
            <v>627.78431395348844</v>
          </cell>
        </row>
        <row r="487">
          <cell r="C487" t="str">
            <v>Вул. Миру 38</v>
          </cell>
          <cell r="F487">
            <v>1966</v>
          </cell>
          <cell r="G487">
            <v>5</v>
          </cell>
          <cell r="L487">
            <v>2550.5</v>
          </cell>
          <cell r="O487" t="str">
            <v>так</v>
          </cell>
          <cell r="CX487">
            <v>302.31009302325589</v>
          </cell>
        </row>
        <row r="488">
          <cell r="C488" t="str">
            <v>Вул. Н.Сироватська  69</v>
          </cell>
          <cell r="F488">
            <v>1968</v>
          </cell>
          <cell r="G488">
            <v>5</v>
          </cell>
          <cell r="L488">
            <v>2592.92</v>
          </cell>
          <cell r="O488" t="str">
            <v>так</v>
          </cell>
          <cell r="CX488">
            <v>538.34352325581392</v>
          </cell>
        </row>
        <row r="489">
          <cell r="C489" t="str">
            <v>Вул. Харківська 114</v>
          </cell>
          <cell r="F489">
            <v>1974</v>
          </cell>
          <cell r="G489">
            <v>5</v>
          </cell>
          <cell r="L489">
            <v>2504.98</v>
          </cell>
          <cell r="O489" t="str">
            <v>так</v>
          </cell>
          <cell r="CX489">
            <v>517.0628023255814</v>
          </cell>
        </row>
        <row r="490">
          <cell r="C490" t="str">
            <v xml:space="preserve">Вул. СКД, 12                      </v>
          </cell>
          <cell r="F490">
            <v>1977</v>
          </cell>
          <cell r="G490">
            <v>9</v>
          </cell>
          <cell r="L490">
            <v>16117.6</v>
          </cell>
          <cell r="O490" t="str">
            <v>так</v>
          </cell>
          <cell r="CX490">
            <v>2172.4183139534885</v>
          </cell>
        </row>
        <row r="491">
          <cell r="C491" t="str">
            <v>вул. Прокоф’єва, 12</v>
          </cell>
          <cell r="F491">
            <v>1982</v>
          </cell>
          <cell r="G491">
            <v>9</v>
          </cell>
          <cell r="L491">
            <v>5153</v>
          </cell>
          <cell r="O491" t="str">
            <v>так</v>
          </cell>
          <cell r="CX491">
            <v>1026.6022209302325</v>
          </cell>
        </row>
        <row r="492">
          <cell r="C492" t="str">
            <v>вул. Прокоф’єва, 24</v>
          </cell>
          <cell r="F492">
            <v>1981</v>
          </cell>
          <cell r="G492">
            <v>9</v>
          </cell>
          <cell r="L492">
            <v>7494.7</v>
          </cell>
          <cell r="O492" t="str">
            <v>так</v>
          </cell>
          <cell r="CX492">
            <v>989.88073255813958</v>
          </cell>
        </row>
        <row r="493">
          <cell r="C493" t="str">
            <v>вул. Прокоф’єва, 24Б</v>
          </cell>
          <cell r="F493">
            <v>1981</v>
          </cell>
          <cell r="G493">
            <v>9</v>
          </cell>
          <cell r="L493">
            <v>6903.9</v>
          </cell>
          <cell r="O493" t="str">
            <v>так</v>
          </cell>
          <cell r="CX493">
            <v>881.84681395348832</v>
          </cell>
        </row>
        <row r="494">
          <cell r="C494" t="str">
            <v>вул. Прокоф’єва, 25</v>
          </cell>
          <cell r="F494">
            <v>1981</v>
          </cell>
          <cell r="G494">
            <v>9</v>
          </cell>
          <cell r="L494">
            <v>7035.67</v>
          </cell>
          <cell r="O494" t="str">
            <v>так</v>
          </cell>
          <cell r="CX494">
            <v>1297.3164883720931</v>
          </cell>
        </row>
        <row r="495">
          <cell r="C495" t="str">
            <v>вул. Прокоф’єва, 25/1</v>
          </cell>
          <cell r="F495">
            <v>1985</v>
          </cell>
          <cell r="G495">
            <v>9</v>
          </cell>
          <cell r="L495">
            <v>1917.93</v>
          </cell>
          <cell r="O495" t="str">
            <v>так</v>
          </cell>
          <cell r="CX495">
            <v>217.41519767441861</v>
          </cell>
        </row>
        <row r="496">
          <cell r="C496" t="str">
            <v>вул. Прокоф’єва, 27/1</v>
          </cell>
          <cell r="F496">
            <v>1988</v>
          </cell>
          <cell r="G496">
            <v>9</v>
          </cell>
          <cell r="L496">
            <v>3840.4</v>
          </cell>
          <cell r="O496" t="str">
            <v>так</v>
          </cell>
          <cell r="CX496">
            <v>781.97486046511631</v>
          </cell>
        </row>
        <row r="497">
          <cell r="C497" t="str">
            <v>вул. Прокоф’єва, 29</v>
          </cell>
          <cell r="F497">
            <v>1980</v>
          </cell>
          <cell r="G497">
            <v>9</v>
          </cell>
          <cell r="L497">
            <v>3443.14</v>
          </cell>
          <cell r="O497" t="str">
            <v>так</v>
          </cell>
          <cell r="CX497">
            <v>538.96637209302332</v>
          </cell>
        </row>
        <row r="498">
          <cell r="C498" t="str">
            <v>вул. Прокоф’єва, 30</v>
          </cell>
          <cell r="F498">
            <v>1979</v>
          </cell>
          <cell r="G498">
            <v>9</v>
          </cell>
          <cell r="L498">
            <v>11194.3</v>
          </cell>
          <cell r="O498" t="str">
            <v>так</v>
          </cell>
          <cell r="CX498">
            <v>1143.148488372093</v>
          </cell>
        </row>
        <row r="499">
          <cell r="C499" t="str">
            <v>вул. Прокоф’єва, 31</v>
          </cell>
          <cell r="F499">
            <v>1980</v>
          </cell>
          <cell r="G499">
            <v>9</v>
          </cell>
          <cell r="L499">
            <v>7485.39</v>
          </cell>
          <cell r="O499" t="str">
            <v>так</v>
          </cell>
          <cell r="CX499">
            <v>1012.2610348837208</v>
          </cell>
        </row>
        <row r="500">
          <cell r="C500" t="str">
            <v>вул. Прокоф’єва, 31/1</v>
          </cell>
          <cell r="F500">
            <v>1982</v>
          </cell>
          <cell r="G500">
            <v>9</v>
          </cell>
          <cell r="L500">
            <v>3883.89</v>
          </cell>
          <cell r="O500" t="str">
            <v>так</v>
          </cell>
          <cell r="CX500">
            <v>425.10032558139534</v>
          </cell>
        </row>
        <row r="501">
          <cell r="C501" t="str">
            <v>вул. Прокоф’єва, 32А</v>
          </cell>
          <cell r="F501">
            <v>1981</v>
          </cell>
          <cell r="G501">
            <v>9</v>
          </cell>
          <cell r="L501">
            <v>7220.3</v>
          </cell>
          <cell r="O501" t="str">
            <v>так</v>
          </cell>
          <cell r="CX501">
            <v>891.93882558139524</v>
          </cell>
        </row>
        <row r="502">
          <cell r="C502" t="str">
            <v>вул. Прокоф’єва, 36</v>
          </cell>
          <cell r="F502">
            <v>1985</v>
          </cell>
          <cell r="G502">
            <v>9</v>
          </cell>
          <cell r="L502">
            <v>10324.89</v>
          </cell>
          <cell r="O502" t="str">
            <v>так</v>
          </cell>
          <cell r="CX502">
            <v>1494.4435581395348</v>
          </cell>
        </row>
        <row r="503">
          <cell r="C503" t="str">
            <v>Вул. Зеленко, 1</v>
          </cell>
          <cell r="F503">
            <v>1983</v>
          </cell>
          <cell r="G503">
            <v>9</v>
          </cell>
          <cell r="L503">
            <v>3561</v>
          </cell>
          <cell r="O503" t="str">
            <v>так</v>
          </cell>
          <cell r="CX503">
            <v>713.7521162790697</v>
          </cell>
        </row>
        <row r="504">
          <cell r="C504" t="str">
            <v>Вул. Зеленко, 7</v>
          </cell>
          <cell r="F504">
            <v>1975</v>
          </cell>
          <cell r="G504">
            <v>9</v>
          </cell>
          <cell r="L504">
            <v>2587.6999999999998</v>
          </cell>
          <cell r="O504" t="str">
            <v>так</v>
          </cell>
          <cell r="CX504">
            <v>482.78767441860469</v>
          </cell>
        </row>
        <row r="505">
          <cell r="C505" t="str">
            <v>вул.. Харківська, 12</v>
          </cell>
          <cell r="F505">
            <v>1979</v>
          </cell>
          <cell r="G505">
            <v>9</v>
          </cell>
          <cell r="L505">
            <v>7258.2</v>
          </cell>
          <cell r="O505" t="str">
            <v>так</v>
          </cell>
          <cell r="CX505">
            <v>1224.8995</v>
          </cell>
        </row>
        <row r="506">
          <cell r="C506" t="str">
            <v>вул.. Харківська, 22/1</v>
          </cell>
          <cell r="F506">
            <v>1978</v>
          </cell>
          <cell r="G506">
            <v>9</v>
          </cell>
          <cell r="L506">
            <v>4154.2</v>
          </cell>
          <cell r="O506" t="str">
            <v>так</v>
          </cell>
          <cell r="CX506">
            <v>629.20102325581399</v>
          </cell>
        </row>
        <row r="507">
          <cell r="C507" t="str">
            <v>вул.. Харківська, 32</v>
          </cell>
          <cell r="F507">
            <v>1976</v>
          </cell>
          <cell r="G507">
            <v>9</v>
          </cell>
          <cell r="L507">
            <v>8913.81</v>
          </cell>
          <cell r="O507" t="str">
            <v>так</v>
          </cell>
          <cell r="CX507">
            <v>1286.5998488372095</v>
          </cell>
        </row>
        <row r="508">
          <cell r="C508" t="str">
            <v>вул.. Харківська,38</v>
          </cell>
          <cell r="F508">
            <v>1980</v>
          </cell>
          <cell r="G508">
            <v>9</v>
          </cell>
          <cell r="L508">
            <v>7165.04</v>
          </cell>
          <cell r="O508" t="str">
            <v>так</v>
          </cell>
          <cell r="CX508">
            <v>1303.0078953488373</v>
          </cell>
        </row>
        <row r="509">
          <cell r="C509" t="str">
            <v>вул.. Харківська, 40</v>
          </cell>
          <cell r="F509">
            <v>1979</v>
          </cell>
          <cell r="G509">
            <v>9</v>
          </cell>
          <cell r="L509">
            <v>9275.08</v>
          </cell>
          <cell r="O509" t="str">
            <v>так</v>
          </cell>
          <cell r="CX509">
            <v>1898.7776744186046</v>
          </cell>
        </row>
        <row r="510">
          <cell r="C510" t="str">
            <v>вул.. Харківська, 40/1</v>
          </cell>
          <cell r="F510">
            <v>1990</v>
          </cell>
          <cell r="G510">
            <v>9</v>
          </cell>
          <cell r="L510">
            <v>9258.75</v>
          </cell>
          <cell r="O510" t="str">
            <v>так</v>
          </cell>
          <cell r="CX510">
            <v>1004.1152906976745</v>
          </cell>
        </row>
        <row r="511">
          <cell r="C511" t="str">
            <v>вул.. Харківська, 44</v>
          </cell>
          <cell r="F511">
            <v>1980</v>
          </cell>
          <cell r="G511">
            <v>9</v>
          </cell>
          <cell r="L511">
            <v>14353.06</v>
          </cell>
          <cell r="O511" t="str">
            <v>так</v>
          </cell>
          <cell r="CX511">
            <v>2360.6629651162789</v>
          </cell>
        </row>
        <row r="512">
          <cell r="C512" t="str">
            <v>вул.. Харківська, 46</v>
          </cell>
          <cell r="F512">
            <v>1979</v>
          </cell>
          <cell r="G512">
            <v>9</v>
          </cell>
          <cell r="L512">
            <v>7330.71</v>
          </cell>
          <cell r="O512" t="str">
            <v>так</v>
          </cell>
          <cell r="CX512">
            <v>1130.3287790697673</v>
          </cell>
        </row>
        <row r="513">
          <cell r="C513" t="str">
            <v>вул.. Харківська, 30/2</v>
          </cell>
          <cell r="F513">
            <v>1978</v>
          </cell>
          <cell r="G513">
            <v>9</v>
          </cell>
          <cell r="L513">
            <v>3863.2</v>
          </cell>
          <cell r="O513" t="str">
            <v>так</v>
          </cell>
          <cell r="CX513">
            <v>768.27476744186026</v>
          </cell>
        </row>
        <row r="514">
          <cell r="C514" t="str">
            <v>вул. П. Комуни, 30</v>
          </cell>
          <cell r="F514">
            <v>1996</v>
          </cell>
          <cell r="G514">
            <v>9</v>
          </cell>
          <cell r="L514">
            <v>15353.1</v>
          </cell>
          <cell r="O514" t="str">
            <v>так</v>
          </cell>
          <cell r="CX514">
            <v>3094.0871279069765</v>
          </cell>
        </row>
        <row r="515">
          <cell r="C515" t="str">
            <v>вул. П. Комуни, 52А</v>
          </cell>
          <cell r="F515">
            <v>1992</v>
          </cell>
          <cell r="G515">
            <v>9</v>
          </cell>
          <cell r="L515">
            <v>5857.45</v>
          </cell>
          <cell r="O515" t="str">
            <v>так</v>
          </cell>
          <cell r="CX515">
            <v>754.26824418604645</v>
          </cell>
        </row>
        <row r="516">
          <cell r="C516" t="str">
            <v>вул. П. Комуни, 52Б</v>
          </cell>
          <cell r="F516">
            <v>1999</v>
          </cell>
          <cell r="G516">
            <v>9</v>
          </cell>
          <cell r="L516">
            <v>5777.9</v>
          </cell>
          <cell r="O516" t="str">
            <v>так</v>
          </cell>
          <cell r="CX516">
            <v>724.9168255813953</v>
          </cell>
        </row>
        <row r="517">
          <cell r="C517" t="str">
            <v>вул. П. Комуни, 70/1</v>
          </cell>
          <cell r="F517">
            <v>1989</v>
          </cell>
          <cell r="G517">
            <v>9</v>
          </cell>
          <cell r="L517">
            <v>5934.49</v>
          </cell>
          <cell r="O517" t="str">
            <v>так</v>
          </cell>
          <cell r="CX517">
            <v>815.02709302325593</v>
          </cell>
        </row>
        <row r="518">
          <cell r="C518" t="str">
            <v>пр.М.Лушпи, 10</v>
          </cell>
          <cell r="F518">
            <v>1983</v>
          </cell>
          <cell r="G518">
            <v>9</v>
          </cell>
          <cell r="L518">
            <v>21709.21</v>
          </cell>
          <cell r="O518" t="str">
            <v>так</v>
          </cell>
          <cell r="CX518">
            <v>4514.9823255813953</v>
          </cell>
        </row>
        <row r="519">
          <cell r="C519" t="str">
            <v>пр.М.Лушпи, 14</v>
          </cell>
          <cell r="F519">
            <v>1981</v>
          </cell>
          <cell r="G519">
            <v>9</v>
          </cell>
          <cell r="L519">
            <v>5810.25</v>
          </cell>
          <cell r="O519" t="str">
            <v>так</v>
          </cell>
          <cell r="CX519">
            <v>1176.2437558139534</v>
          </cell>
        </row>
        <row r="520">
          <cell r="C520" t="str">
            <v>пр.М.Лушпи, 20</v>
          </cell>
          <cell r="F520">
            <v>1982</v>
          </cell>
          <cell r="G520">
            <v>9</v>
          </cell>
          <cell r="L520">
            <v>5755.01</v>
          </cell>
          <cell r="O520" t="str">
            <v>так</v>
          </cell>
          <cell r="CX520">
            <v>1157.9844186046512</v>
          </cell>
        </row>
        <row r="521">
          <cell r="C521" t="str">
            <v>пр.М.Лушпи, 20/1</v>
          </cell>
          <cell r="F521">
            <v>1982</v>
          </cell>
          <cell r="G521">
            <v>9</v>
          </cell>
          <cell r="L521">
            <v>3839.66</v>
          </cell>
          <cell r="O521" t="str">
            <v>так</v>
          </cell>
          <cell r="CX521">
            <v>791.70369767441866</v>
          </cell>
        </row>
        <row r="522">
          <cell r="C522" t="str">
            <v>пр.М.Лушпи, 22</v>
          </cell>
          <cell r="F522">
            <v>1982</v>
          </cell>
          <cell r="G522">
            <v>9</v>
          </cell>
          <cell r="L522">
            <v>19566.490000000002</v>
          </cell>
          <cell r="O522" t="str">
            <v>так</v>
          </cell>
          <cell r="CX522">
            <v>2807.4186627906979</v>
          </cell>
        </row>
        <row r="523">
          <cell r="C523" t="str">
            <v>в.Інтернац., 10</v>
          </cell>
          <cell r="F523">
            <v>1982</v>
          </cell>
          <cell r="G523">
            <v>9</v>
          </cell>
          <cell r="L523">
            <v>3765.53</v>
          </cell>
          <cell r="O523" t="str">
            <v>так</v>
          </cell>
          <cell r="CX523">
            <v>466.85774418604649</v>
          </cell>
        </row>
        <row r="524">
          <cell r="C524" t="str">
            <v>в.Інтернац., 12</v>
          </cell>
          <cell r="F524">
            <v>1982</v>
          </cell>
          <cell r="G524">
            <v>9</v>
          </cell>
          <cell r="L524">
            <v>3824.05</v>
          </cell>
          <cell r="O524" t="str">
            <v>так</v>
          </cell>
          <cell r="CX524">
            <v>637.72055813953489</v>
          </cell>
        </row>
        <row r="525">
          <cell r="C525" t="str">
            <v>в.Інтернац., 14</v>
          </cell>
          <cell r="F525">
            <v>1982</v>
          </cell>
          <cell r="G525">
            <v>9</v>
          </cell>
          <cell r="L525">
            <v>3842.09</v>
          </cell>
          <cell r="O525" t="str">
            <v>так</v>
          </cell>
          <cell r="CX525">
            <v>524.00090697674409</v>
          </cell>
        </row>
        <row r="526">
          <cell r="C526" t="str">
            <v>в.Інтернац., 22(1-179,288-392)</v>
          </cell>
          <cell r="F526">
            <v>1983</v>
          </cell>
          <cell r="G526">
            <v>9</v>
          </cell>
          <cell r="L526">
            <v>19869.75</v>
          </cell>
          <cell r="O526" t="str">
            <v>так</v>
          </cell>
          <cell r="CX526">
            <v>3107.5215813953487</v>
          </cell>
        </row>
        <row r="527">
          <cell r="C527" t="str">
            <v>в.Д.Коротчен., 15</v>
          </cell>
          <cell r="F527">
            <v>1982</v>
          </cell>
          <cell r="G527">
            <v>9</v>
          </cell>
          <cell r="L527">
            <v>16353.84</v>
          </cell>
          <cell r="O527" t="str">
            <v>так</v>
          </cell>
          <cell r="CX527">
            <v>2215.3275813953487</v>
          </cell>
        </row>
        <row r="528">
          <cell r="C528" t="str">
            <v>в.Д.Коротчен., 17</v>
          </cell>
          <cell r="F528">
            <v>1983</v>
          </cell>
          <cell r="G528">
            <v>9</v>
          </cell>
          <cell r="L528">
            <v>9559.48</v>
          </cell>
          <cell r="O528" t="str">
            <v>так</v>
          </cell>
          <cell r="CX528">
            <v>1291.8211511627906</v>
          </cell>
        </row>
        <row r="529">
          <cell r="C529" t="str">
            <v>в.Д.Коротчен., 25</v>
          </cell>
          <cell r="F529">
            <v>1984</v>
          </cell>
          <cell r="G529">
            <v>9</v>
          </cell>
          <cell r="L529">
            <v>7734.14</v>
          </cell>
          <cell r="O529" t="str">
            <v>так</v>
          </cell>
          <cell r="CX529">
            <v>997.78206976744184</v>
          </cell>
        </row>
        <row r="530">
          <cell r="C530" t="str">
            <v>в.Д.Коротчен., 27</v>
          </cell>
          <cell r="F530">
            <v>1984</v>
          </cell>
          <cell r="G530">
            <v>9</v>
          </cell>
          <cell r="L530">
            <v>8987.98</v>
          </cell>
          <cell r="O530" t="str">
            <v>так</v>
          </cell>
          <cell r="CX530">
            <v>1329.4666046511627</v>
          </cell>
        </row>
        <row r="531">
          <cell r="C531" t="str">
            <v>в.Д.Коротчен., 29</v>
          </cell>
          <cell r="F531">
            <v>1985</v>
          </cell>
          <cell r="G531">
            <v>9</v>
          </cell>
          <cell r="L531">
            <v>7639.98</v>
          </cell>
          <cell r="O531" t="str">
            <v>так</v>
          </cell>
          <cell r="CX531">
            <v>1523.546511627907</v>
          </cell>
        </row>
        <row r="532">
          <cell r="C532" t="str">
            <v>в.Д.Коротчен., 31</v>
          </cell>
          <cell r="F532">
            <v>1984</v>
          </cell>
          <cell r="G532">
            <v>9</v>
          </cell>
          <cell r="L532">
            <v>11526.33</v>
          </cell>
          <cell r="O532" t="str">
            <v>так</v>
          </cell>
          <cell r="CX532">
            <v>1565.1906395348838</v>
          </cell>
        </row>
        <row r="533">
          <cell r="C533" t="str">
            <v>Харківська, 1/1</v>
          </cell>
          <cell r="F533">
            <v>1988</v>
          </cell>
          <cell r="G533">
            <v>9</v>
          </cell>
          <cell r="L533">
            <v>8529</v>
          </cell>
          <cell r="O533" t="str">
            <v>так</v>
          </cell>
          <cell r="CX533">
            <v>1314.4056744186046</v>
          </cell>
        </row>
        <row r="534">
          <cell r="C534" t="str">
            <v>Харківська, 3</v>
          </cell>
          <cell r="F534">
            <v>1984</v>
          </cell>
          <cell r="G534">
            <v>9</v>
          </cell>
          <cell r="L534">
            <v>14223.48</v>
          </cell>
          <cell r="O534" t="str">
            <v>так</v>
          </cell>
          <cell r="CX534">
            <v>2185.265511627907</v>
          </cell>
        </row>
        <row r="535">
          <cell r="C535" t="str">
            <v>Харківська, 7</v>
          </cell>
          <cell r="F535">
            <v>1982</v>
          </cell>
          <cell r="G535">
            <v>9</v>
          </cell>
          <cell r="L535">
            <v>14584.33</v>
          </cell>
          <cell r="O535" t="str">
            <v>так</v>
          </cell>
          <cell r="CX535">
            <v>2077.2452790697675</v>
          </cell>
        </row>
        <row r="536">
          <cell r="C536" t="str">
            <v>Харківська, 23</v>
          </cell>
          <cell r="F536">
            <v>1981</v>
          </cell>
          <cell r="G536">
            <v>9</v>
          </cell>
          <cell r="L536">
            <v>7191.62</v>
          </cell>
          <cell r="O536" t="str">
            <v>так</v>
          </cell>
          <cell r="CX536">
            <v>785.69122093023248</v>
          </cell>
        </row>
        <row r="537">
          <cell r="C537" t="str">
            <v>Харківська, 23/1</v>
          </cell>
          <cell r="F537">
            <v>1981</v>
          </cell>
          <cell r="G537">
            <v>9</v>
          </cell>
          <cell r="L537">
            <v>6970.19</v>
          </cell>
          <cell r="O537" t="str">
            <v>так</v>
          </cell>
          <cell r="CX537">
            <v>1003.4243488372094</v>
          </cell>
        </row>
        <row r="538">
          <cell r="C538" t="str">
            <v>Харківська, 25</v>
          </cell>
          <cell r="F538">
            <v>1979</v>
          </cell>
          <cell r="G538">
            <v>9</v>
          </cell>
          <cell r="L538">
            <v>7284.85</v>
          </cell>
          <cell r="O538" t="str">
            <v>так</v>
          </cell>
          <cell r="CX538">
            <v>1018.7800348837209</v>
          </cell>
        </row>
        <row r="539">
          <cell r="C539" t="str">
            <v>Д.Коротченко, 2</v>
          </cell>
          <cell r="F539">
            <v>1995</v>
          </cell>
          <cell r="G539">
            <v>9</v>
          </cell>
          <cell r="L539">
            <v>9501.26</v>
          </cell>
          <cell r="O539" t="str">
            <v>так</v>
          </cell>
          <cell r="CX539">
            <v>888.17082558139532</v>
          </cell>
        </row>
        <row r="540">
          <cell r="C540" t="str">
            <v>Д.Коротченко, 18</v>
          </cell>
          <cell r="F540">
            <v>1986</v>
          </cell>
          <cell r="G540">
            <v>9</v>
          </cell>
          <cell r="L540">
            <v>13113.8</v>
          </cell>
          <cell r="O540" t="str">
            <v>так</v>
          </cell>
          <cell r="CX540">
            <v>1668.0076860465115</v>
          </cell>
        </row>
        <row r="541">
          <cell r="C541" t="str">
            <v>М.Лушпи, 7</v>
          </cell>
          <cell r="F541">
            <v>1986</v>
          </cell>
          <cell r="G541">
            <v>9</v>
          </cell>
          <cell r="L541">
            <v>12773.3</v>
          </cell>
          <cell r="O541" t="str">
            <v>так</v>
          </cell>
          <cell r="CX541">
            <v>1648.3307441860466</v>
          </cell>
        </row>
        <row r="542">
          <cell r="C542" t="str">
            <v>М.Лушпи, 9</v>
          </cell>
          <cell r="F542">
            <v>1987</v>
          </cell>
          <cell r="G542">
            <v>9</v>
          </cell>
          <cell r="L542">
            <v>14614.84</v>
          </cell>
          <cell r="O542" t="str">
            <v>так</v>
          </cell>
          <cell r="CX542">
            <v>2738.4295348837209</v>
          </cell>
        </row>
        <row r="543">
          <cell r="C543" t="str">
            <v>М.Лушпи, 15</v>
          </cell>
          <cell r="F543">
            <v>1988</v>
          </cell>
          <cell r="G543">
            <v>9</v>
          </cell>
          <cell r="L543">
            <v>12442.76</v>
          </cell>
          <cell r="O543" t="str">
            <v>так</v>
          </cell>
          <cell r="CX543">
            <v>1836.2502209302324</v>
          </cell>
        </row>
        <row r="544">
          <cell r="C544" t="str">
            <v>М.Лушпи, 23</v>
          </cell>
          <cell r="F544">
            <v>1987</v>
          </cell>
          <cell r="G544">
            <v>9</v>
          </cell>
          <cell r="L544">
            <v>10713.71</v>
          </cell>
          <cell r="O544" t="str">
            <v>так</v>
          </cell>
          <cell r="CX544">
            <v>2103.8379186046513</v>
          </cell>
        </row>
        <row r="545">
          <cell r="C545" t="str">
            <v>Інтернаціоналістів, 4</v>
          </cell>
          <cell r="F545">
            <v>1989</v>
          </cell>
          <cell r="G545">
            <v>9</v>
          </cell>
          <cell r="L545">
            <v>3431.78</v>
          </cell>
          <cell r="O545" t="str">
            <v>так</v>
          </cell>
          <cell r="CX545">
            <v>694.86689534883715</v>
          </cell>
        </row>
        <row r="546">
          <cell r="C546" t="str">
            <v>Інтернаціоналістів,15</v>
          </cell>
          <cell r="F546">
            <v>1984</v>
          </cell>
          <cell r="G546">
            <v>9</v>
          </cell>
          <cell r="L546">
            <v>16734.7</v>
          </cell>
          <cell r="O546" t="str">
            <v>так</v>
          </cell>
          <cell r="CX546">
            <v>2477.3683023255821</v>
          </cell>
        </row>
        <row r="547">
          <cell r="C547" t="str">
            <v>Інтернаціоналістів,17</v>
          </cell>
          <cell r="F547">
            <v>1983</v>
          </cell>
          <cell r="G547">
            <v>9</v>
          </cell>
          <cell r="L547">
            <v>5668.63</v>
          </cell>
          <cell r="O547" t="str">
            <v>так</v>
          </cell>
          <cell r="CX547">
            <v>1160.7779186046512</v>
          </cell>
        </row>
        <row r="548">
          <cell r="C548" t="str">
            <v>Інтернаціоналістів,25</v>
          </cell>
          <cell r="F548">
            <v>1984</v>
          </cell>
          <cell r="G548">
            <v>9</v>
          </cell>
          <cell r="L548">
            <v>11170</v>
          </cell>
          <cell r="O548" t="str">
            <v>так</v>
          </cell>
          <cell r="CX548">
            <v>1685.8699302325583</v>
          </cell>
        </row>
        <row r="549">
          <cell r="C549" t="str">
            <v>Д.Коротченко,35</v>
          </cell>
          <cell r="F549">
            <v>1985</v>
          </cell>
          <cell r="G549">
            <v>9</v>
          </cell>
          <cell r="L549">
            <v>17034.3</v>
          </cell>
          <cell r="O549" t="str">
            <v>так</v>
          </cell>
          <cell r="CX549">
            <v>3346.1162209302329</v>
          </cell>
        </row>
        <row r="550">
          <cell r="C550" t="str">
            <v>Д.Коротченко,37</v>
          </cell>
          <cell r="F550">
            <v>1985</v>
          </cell>
          <cell r="G550">
            <v>9</v>
          </cell>
          <cell r="L550">
            <v>16812.05</v>
          </cell>
          <cell r="O550" t="str">
            <v>так</v>
          </cell>
          <cell r="CX550">
            <v>2347.8221860465119</v>
          </cell>
        </row>
        <row r="551">
          <cell r="C551" t="str">
            <v>Д.Коротченко,41</v>
          </cell>
          <cell r="F551">
            <v>1985</v>
          </cell>
          <cell r="G551">
            <v>9</v>
          </cell>
          <cell r="L551">
            <v>9313.64</v>
          </cell>
          <cell r="O551" t="str">
            <v>так</v>
          </cell>
          <cell r="CX551">
            <v>1351.8391395348838</v>
          </cell>
        </row>
        <row r="552">
          <cell r="C552" t="str">
            <v>Д.Коротченко,45</v>
          </cell>
          <cell r="F552">
            <v>1986</v>
          </cell>
          <cell r="G552">
            <v>9</v>
          </cell>
          <cell r="L552">
            <v>5463.74</v>
          </cell>
          <cell r="O552" t="str">
            <v>так</v>
          </cell>
          <cell r="CX552">
            <v>2210.4022209302325</v>
          </cell>
        </row>
        <row r="553">
          <cell r="C553" t="str">
            <v>пр.М.Лушпи,24</v>
          </cell>
          <cell r="F553">
            <v>1984</v>
          </cell>
          <cell r="G553">
            <v>9</v>
          </cell>
          <cell r="L553">
            <v>5590.42</v>
          </cell>
          <cell r="O553" t="str">
            <v>так</v>
          </cell>
          <cell r="CX553">
            <v>805.44448837209291</v>
          </cell>
        </row>
        <row r="554">
          <cell r="C554" t="str">
            <v>пр.М.Лушпи,26</v>
          </cell>
          <cell r="F554">
            <v>1984</v>
          </cell>
          <cell r="G554">
            <v>9</v>
          </cell>
          <cell r="L554">
            <v>1931.98</v>
          </cell>
          <cell r="O554" t="str">
            <v>так</v>
          </cell>
          <cell r="CX554">
            <v>390.8752209302325</v>
          </cell>
        </row>
        <row r="555">
          <cell r="C555" t="str">
            <v>пр.М.Лушпи,30</v>
          </cell>
          <cell r="F555">
            <v>1984</v>
          </cell>
          <cell r="G555">
            <v>9</v>
          </cell>
          <cell r="L555">
            <v>1923.47</v>
          </cell>
          <cell r="O555" t="str">
            <v>так</v>
          </cell>
          <cell r="CX555">
            <v>395.06183720930227</v>
          </cell>
        </row>
        <row r="556">
          <cell r="C556" t="str">
            <v>пр.М.Лушпи,32</v>
          </cell>
          <cell r="F556">
            <v>1985</v>
          </cell>
          <cell r="G556">
            <v>9</v>
          </cell>
          <cell r="L556">
            <v>3676.18</v>
          </cell>
          <cell r="O556" t="str">
            <v>так</v>
          </cell>
          <cell r="CX556">
            <v>1414.1326860465115</v>
          </cell>
        </row>
        <row r="557">
          <cell r="C557" t="str">
            <v>пр.М.Лушпи,42</v>
          </cell>
          <cell r="F557">
            <v>1986</v>
          </cell>
          <cell r="G557">
            <v>9</v>
          </cell>
          <cell r="L557">
            <v>7382.67</v>
          </cell>
          <cell r="O557" t="str">
            <v>так</v>
          </cell>
          <cell r="CX557">
            <v>1479.840023255814</v>
          </cell>
        </row>
        <row r="558">
          <cell r="C558" t="str">
            <v>вул. Заливна,13</v>
          </cell>
          <cell r="F558">
            <v>1988</v>
          </cell>
          <cell r="G558">
            <v>9</v>
          </cell>
          <cell r="L558">
            <v>7585.81</v>
          </cell>
          <cell r="O558" t="str">
            <v>так</v>
          </cell>
          <cell r="CX558">
            <v>1186.4841279069767</v>
          </cell>
        </row>
        <row r="559">
          <cell r="C559" t="str">
            <v>вул.Заливна,15</v>
          </cell>
          <cell r="F559">
            <v>1989</v>
          </cell>
          <cell r="G559">
            <v>9</v>
          </cell>
          <cell r="L559">
            <v>3434.66</v>
          </cell>
          <cell r="O559" t="str">
            <v>так</v>
          </cell>
          <cell r="CX559">
            <v>718.41673255813942</v>
          </cell>
        </row>
        <row r="560">
          <cell r="C560" t="str">
            <v>вул.Заливна,27</v>
          </cell>
          <cell r="F560">
            <v>1990</v>
          </cell>
          <cell r="G560">
            <v>9</v>
          </cell>
          <cell r="L560">
            <v>3783.3</v>
          </cell>
          <cell r="O560" t="str">
            <v>так</v>
          </cell>
          <cell r="CX560">
            <v>514.14423255813949</v>
          </cell>
        </row>
        <row r="561">
          <cell r="C561" t="str">
            <v>вул.Заливна,29</v>
          </cell>
          <cell r="F561">
            <v>1988</v>
          </cell>
          <cell r="G561">
            <v>9</v>
          </cell>
          <cell r="L561">
            <v>3833.63</v>
          </cell>
          <cell r="O561" t="str">
            <v>так</v>
          </cell>
          <cell r="CX561">
            <v>784.07934883720941</v>
          </cell>
        </row>
        <row r="562">
          <cell r="C562" t="str">
            <v>вул.Заливна,31</v>
          </cell>
          <cell r="F562">
            <v>1989</v>
          </cell>
          <cell r="G562">
            <v>9</v>
          </cell>
          <cell r="L562">
            <v>13285.43</v>
          </cell>
          <cell r="O562" t="str">
            <v>так</v>
          </cell>
          <cell r="CX562">
            <v>1924.4018139534883</v>
          </cell>
        </row>
        <row r="563">
          <cell r="C563" t="str">
            <v>вул.Заливна,35</v>
          </cell>
          <cell r="F563">
            <v>1988</v>
          </cell>
          <cell r="G563">
            <v>9</v>
          </cell>
          <cell r="L563">
            <v>3850.66</v>
          </cell>
          <cell r="O563" t="str">
            <v>так</v>
          </cell>
          <cell r="CX563">
            <v>400.80146511627913</v>
          </cell>
        </row>
        <row r="564">
          <cell r="C564" t="str">
            <v>вул.Черепіна,4</v>
          </cell>
          <cell r="F564">
            <v>1989</v>
          </cell>
          <cell r="G564">
            <v>9</v>
          </cell>
          <cell r="L564">
            <v>5755.86</v>
          </cell>
          <cell r="O564" t="str">
            <v>так</v>
          </cell>
          <cell r="CX564">
            <v>601.63099999999997</v>
          </cell>
        </row>
        <row r="565">
          <cell r="C565" t="str">
            <v>вул.Черепіна,6</v>
          </cell>
          <cell r="F565">
            <v>1989</v>
          </cell>
          <cell r="G565">
            <v>9</v>
          </cell>
          <cell r="L565">
            <v>3617.62</v>
          </cell>
          <cell r="O565" t="str">
            <v>так</v>
          </cell>
          <cell r="CX565">
            <v>425.21259302325581</v>
          </cell>
        </row>
        <row r="566">
          <cell r="C566" t="str">
            <v>вул.Черепіна,10</v>
          </cell>
          <cell r="F566">
            <v>1988</v>
          </cell>
          <cell r="G566">
            <v>9</v>
          </cell>
          <cell r="L566">
            <v>3660.4</v>
          </cell>
          <cell r="O566" t="str">
            <v>так</v>
          </cell>
          <cell r="CX566">
            <v>426.31143023255817</v>
          </cell>
        </row>
        <row r="567">
          <cell r="C567" t="str">
            <v>вул.Черепіна,12</v>
          </cell>
          <cell r="F567">
            <v>1989</v>
          </cell>
          <cell r="G567">
            <v>9</v>
          </cell>
          <cell r="L567">
            <v>5478.13</v>
          </cell>
          <cell r="O567" t="str">
            <v>так</v>
          </cell>
          <cell r="CX567">
            <v>845.05858139534894</v>
          </cell>
        </row>
        <row r="568">
          <cell r="C568" t="str">
            <v>вул.Черепіна,16</v>
          </cell>
          <cell r="F568">
            <v>1988</v>
          </cell>
          <cell r="G568">
            <v>9</v>
          </cell>
          <cell r="L568">
            <v>3861.68</v>
          </cell>
          <cell r="O568" t="str">
            <v>так</v>
          </cell>
          <cell r="CX568">
            <v>457.0575</v>
          </cell>
        </row>
        <row r="569">
          <cell r="C569" t="str">
            <v>вул.Черепіна,18</v>
          </cell>
          <cell r="F569">
            <v>1988</v>
          </cell>
          <cell r="G569">
            <v>9</v>
          </cell>
          <cell r="L569">
            <v>3646.8</v>
          </cell>
          <cell r="O569" t="str">
            <v>так</v>
          </cell>
          <cell r="CX569">
            <v>543.48853488372094</v>
          </cell>
        </row>
        <row r="570">
          <cell r="C570" t="str">
            <v>вул.Черепіна,20</v>
          </cell>
          <cell r="F570">
            <v>1989</v>
          </cell>
          <cell r="G570">
            <v>9</v>
          </cell>
          <cell r="L570">
            <v>5783.06</v>
          </cell>
          <cell r="O570" t="str">
            <v>так</v>
          </cell>
          <cell r="CX570">
            <v>660.55304651162805</v>
          </cell>
        </row>
        <row r="571">
          <cell r="C571" t="str">
            <v>пр.М.Лушпи,29</v>
          </cell>
          <cell r="F571">
            <v>1987</v>
          </cell>
          <cell r="G571">
            <v>9</v>
          </cell>
          <cell r="L571">
            <v>12676.04</v>
          </cell>
          <cell r="O571" t="str">
            <v>так</v>
          </cell>
          <cell r="CX571">
            <v>1573.7513255813953</v>
          </cell>
        </row>
        <row r="572">
          <cell r="C572" t="str">
            <v>пр.М.Лушпи,31</v>
          </cell>
          <cell r="F572">
            <v>1987</v>
          </cell>
          <cell r="G572">
            <v>9</v>
          </cell>
          <cell r="L572">
            <v>14815.17</v>
          </cell>
          <cell r="O572" t="str">
            <v>так</v>
          </cell>
          <cell r="CX572">
            <v>1627.6296162790698</v>
          </cell>
        </row>
        <row r="573">
          <cell r="C573" t="str">
            <v>пр.М.Лушпи,33</v>
          </cell>
          <cell r="F573">
            <v>1987</v>
          </cell>
          <cell r="G573">
            <v>9</v>
          </cell>
          <cell r="L573">
            <v>3851.76</v>
          </cell>
          <cell r="O573" t="str">
            <v>так</v>
          </cell>
          <cell r="CX573">
            <v>492.64870930232553</v>
          </cell>
        </row>
        <row r="574">
          <cell r="C574" t="str">
            <v>пр.М.Лушпи,39</v>
          </cell>
          <cell r="F574">
            <v>1989</v>
          </cell>
          <cell r="G574">
            <v>9</v>
          </cell>
          <cell r="L574">
            <v>5814.4</v>
          </cell>
          <cell r="O574" t="str">
            <v>так</v>
          </cell>
          <cell r="CX574">
            <v>1226.1349069767443</v>
          </cell>
        </row>
        <row r="575">
          <cell r="C575" t="str">
            <v>пр.М.Лушпи,47</v>
          </cell>
          <cell r="F575">
            <v>1989</v>
          </cell>
          <cell r="G575">
            <v>9</v>
          </cell>
          <cell r="L575">
            <v>11158.37</v>
          </cell>
          <cell r="O575" t="str">
            <v>так</v>
          </cell>
          <cell r="CX575">
            <v>1627.6650116279072</v>
          </cell>
        </row>
        <row r="576">
          <cell r="C576" t="str">
            <v>пр.М.Лушпи,49</v>
          </cell>
          <cell r="F576">
            <v>1989</v>
          </cell>
          <cell r="G576">
            <v>9</v>
          </cell>
          <cell r="L576">
            <v>9057.0300000000007</v>
          </cell>
          <cell r="O576" t="str">
            <v>так</v>
          </cell>
          <cell r="CX576">
            <v>1277.6562906976746</v>
          </cell>
        </row>
        <row r="577">
          <cell r="C577" t="str">
            <v>пр.М.Лушпи,55</v>
          </cell>
          <cell r="F577">
            <v>1989</v>
          </cell>
          <cell r="G577">
            <v>9</v>
          </cell>
          <cell r="L577">
            <v>3866.1</v>
          </cell>
          <cell r="O577" t="str">
            <v>так</v>
          </cell>
          <cell r="CX577">
            <v>448.09039534883721</v>
          </cell>
        </row>
        <row r="578">
          <cell r="C578" t="str">
            <v>пр.М.Лушпи,57</v>
          </cell>
          <cell r="F578">
            <v>1987</v>
          </cell>
          <cell r="G578">
            <v>9</v>
          </cell>
          <cell r="L578">
            <v>5524.61</v>
          </cell>
          <cell r="O578" t="str">
            <v>так</v>
          </cell>
          <cell r="CX578">
            <v>608.14622093023252</v>
          </cell>
        </row>
        <row r="579">
          <cell r="C579" t="str">
            <v>Пр.Огарьова,3</v>
          </cell>
          <cell r="F579">
            <v>1977</v>
          </cell>
          <cell r="G579">
            <v>9</v>
          </cell>
          <cell r="L579">
            <v>3340.91</v>
          </cell>
          <cell r="O579" t="str">
            <v>так</v>
          </cell>
          <cell r="CX579">
            <v>556.38265116279069</v>
          </cell>
        </row>
        <row r="580">
          <cell r="C580" t="str">
            <v>Вул.О.Береста,5</v>
          </cell>
          <cell r="F580">
            <v>1981</v>
          </cell>
          <cell r="G580">
            <v>9</v>
          </cell>
          <cell r="L580">
            <v>5793.56</v>
          </cell>
          <cell r="O580">
            <v>1</v>
          </cell>
          <cell r="CX580">
            <v>1154.6302325581396</v>
          </cell>
        </row>
        <row r="581">
          <cell r="C581" t="str">
            <v>Вул.Петропавлівс.,76</v>
          </cell>
          <cell r="F581">
            <v>1975</v>
          </cell>
          <cell r="G581">
            <v>9</v>
          </cell>
          <cell r="L581">
            <v>2497.84</v>
          </cell>
          <cell r="O581" t="str">
            <v>так</v>
          </cell>
          <cell r="CX581">
            <v>580.26608139534881</v>
          </cell>
        </row>
        <row r="582">
          <cell r="C582" t="str">
            <v>Вул.Петропавлівс.,101</v>
          </cell>
          <cell r="F582">
            <v>1970</v>
          </cell>
          <cell r="G582">
            <v>9</v>
          </cell>
          <cell r="L582">
            <v>2503.6</v>
          </cell>
          <cell r="O582" t="str">
            <v>так</v>
          </cell>
          <cell r="CX582">
            <v>411.05330232558146</v>
          </cell>
        </row>
        <row r="583">
          <cell r="C583" t="str">
            <v>Вул.Петропавлівс.,109</v>
          </cell>
          <cell r="F583">
            <v>1972</v>
          </cell>
          <cell r="G583">
            <v>9</v>
          </cell>
          <cell r="L583">
            <v>2458.4</v>
          </cell>
          <cell r="O583" t="str">
            <v>так</v>
          </cell>
          <cell r="CX583">
            <v>488.05012790697668</v>
          </cell>
        </row>
        <row r="584">
          <cell r="C584" t="str">
            <v>Вул.Петропавлівс.,127</v>
          </cell>
          <cell r="F584">
            <v>1980</v>
          </cell>
          <cell r="G584">
            <v>9</v>
          </cell>
          <cell r="L584">
            <v>5353.4</v>
          </cell>
          <cell r="O584" t="str">
            <v>так</v>
          </cell>
          <cell r="CX584">
            <v>1063.0520813953488</v>
          </cell>
        </row>
        <row r="585">
          <cell r="C585" t="str">
            <v>Вул.Шишкарівська,15</v>
          </cell>
          <cell r="F585">
            <v>1979</v>
          </cell>
          <cell r="G585">
            <v>9</v>
          </cell>
          <cell r="L585">
            <v>7672.81</v>
          </cell>
          <cell r="O585" t="str">
            <v>так</v>
          </cell>
          <cell r="CX585">
            <v>1025.3535348837213</v>
          </cell>
        </row>
        <row r="586">
          <cell r="C586" t="str">
            <v>Вул.Шишкарівська,2</v>
          </cell>
          <cell r="F586">
            <v>1993</v>
          </cell>
          <cell r="G586">
            <v>9</v>
          </cell>
          <cell r="L586">
            <v>3795.96</v>
          </cell>
          <cell r="O586" t="str">
            <v>так</v>
          </cell>
          <cell r="CX586">
            <v>441.10180232558133</v>
          </cell>
        </row>
        <row r="587">
          <cell r="C587" t="str">
            <v>вул.Рибалко 8</v>
          </cell>
          <cell r="F587">
            <v>1987</v>
          </cell>
          <cell r="G587">
            <v>9</v>
          </cell>
          <cell r="L587">
            <v>8003.1</v>
          </cell>
          <cell r="O587" t="str">
            <v>так</v>
          </cell>
          <cell r="CX587">
            <v>1633.7879302325582</v>
          </cell>
        </row>
        <row r="588">
          <cell r="C588" t="str">
            <v>просп.Шевченко 25</v>
          </cell>
          <cell r="F588">
            <v>1970</v>
          </cell>
          <cell r="G588">
            <v>9</v>
          </cell>
          <cell r="L588">
            <v>1816</v>
          </cell>
          <cell r="O588" t="str">
            <v>так</v>
          </cell>
          <cell r="CX588">
            <v>278.28844186046513</v>
          </cell>
        </row>
        <row r="589">
          <cell r="C589" t="str">
            <v>пр.З.Красовицького2</v>
          </cell>
          <cell r="F589">
            <v>1974</v>
          </cell>
          <cell r="G589">
            <v>9</v>
          </cell>
          <cell r="L589">
            <v>2025</v>
          </cell>
          <cell r="O589" t="str">
            <v>так</v>
          </cell>
          <cell r="CX589">
            <v>405.37873255813952</v>
          </cell>
        </row>
        <row r="590">
          <cell r="C590" t="str">
            <v>пр.З.Красовицького4</v>
          </cell>
          <cell r="F590">
            <v>1974</v>
          </cell>
          <cell r="G590">
            <v>9</v>
          </cell>
          <cell r="L590">
            <v>1924</v>
          </cell>
          <cell r="O590" t="str">
            <v>так</v>
          </cell>
          <cell r="CX590">
            <v>361.94608139534881</v>
          </cell>
        </row>
        <row r="591">
          <cell r="C591" t="str">
            <v>вул.Леваневського,26</v>
          </cell>
          <cell r="F591">
            <v>1982</v>
          </cell>
          <cell r="G591">
            <v>9</v>
          </cell>
          <cell r="L591">
            <v>7081.39</v>
          </cell>
          <cell r="O591" t="str">
            <v>так</v>
          </cell>
          <cell r="CX591">
            <v>919.30695348837207</v>
          </cell>
        </row>
        <row r="592">
          <cell r="C592" t="str">
            <v>вул.Леваневського,28</v>
          </cell>
          <cell r="F592">
            <v>1993</v>
          </cell>
          <cell r="G592">
            <v>9</v>
          </cell>
          <cell r="L592">
            <v>5283.6</v>
          </cell>
          <cell r="O592" t="str">
            <v>так</v>
          </cell>
          <cell r="CX592">
            <v>1023.6505697674419</v>
          </cell>
        </row>
        <row r="593">
          <cell r="C593" t="str">
            <v>вул.Троїцька,29</v>
          </cell>
          <cell r="F593">
            <v>1976</v>
          </cell>
          <cell r="G593">
            <v>9</v>
          </cell>
          <cell r="L593">
            <v>1797.03</v>
          </cell>
          <cell r="O593" t="str">
            <v>так</v>
          </cell>
          <cell r="CX593">
            <v>372.77244186046516</v>
          </cell>
        </row>
        <row r="594">
          <cell r="C594" t="str">
            <v>вул.Новомістенська,23</v>
          </cell>
          <cell r="F594">
            <v>1972</v>
          </cell>
          <cell r="G594">
            <v>9</v>
          </cell>
          <cell r="L594">
            <v>5488.2</v>
          </cell>
          <cell r="O594" t="str">
            <v>так</v>
          </cell>
          <cell r="CX594">
            <v>870.43547674418608</v>
          </cell>
        </row>
        <row r="595">
          <cell r="C595" t="str">
            <v>просп.Шевченко 32</v>
          </cell>
          <cell r="F595">
            <v>1972</v>
          </cell>
          <cell r="G595">
            <v>9</v>
          </cell>
          <cell r="L595">
            <v>1987.9</v>
          </cell>
          <cell r="O595" t="str">
            <v>так</v>
          </cell>
          <cell r="CX595">
            <v>271.28002325581394</v>
          </cell>
        </row>
        <row r="596">
          <cell r="C596" t="str">
            <v>просп.Шевченко 34</v>
          </cell>
          <cell r="F596">
            <v>1972</v>
          </cell>
          <cell r="G596">
            <v>9</v>
          </cell>
          <cell r="L596">
            <v>2026.7</v>
          </cell>
          <cell r="O596" t="str">
            <v>так</v>
          </cell>
          <cell r="CX596">
            <v>386.05874418604651</v>
          </cell>
        </row>
        <row r="597">
          <cell r="C597" t="str">
            <v>вул.Супруна,32/1</v>
          </cell>
          <cell r="F597">
            <v>1985</v>
          </cell>
          <cell r="G597">
            <v>9</v>
          </cell>
          <cell r="L597">
            <v>3771.9</v>
          </cell>
          <cell r="O597" t="str">
            <v>так</v>
          </cell>
          <cell r="CX597">
            <v>782.3061860465117</v>
          </cell>
        </row>
        <row r="598">
          <cell r="C598" t="str">
            <v>вул. Г. «Правда»,18</v>
          </cell>
          <cell r="F598">
            <v>1982</v>
          </cell>
          <cell r="G598">
            <v>9</v>
          </cell>
          <cell r="L598">
            <v>3571.16</v>
          </cell>
          <cell r="O598" t="str">
            <v>так</v>
          </cell>
          <cell r="CX598">
            <v>737.1370813953489</v>
          </cell>
        </row>
        <row r="599">
          <cell r="C599" t="str">
            <v>вул.Г."Правда",9</v>
          </cell>
          <cell r="F599">
            <v>1990</v>
          </cell>
          <cell r="G599">
            <v>9</v>
          </cell>
          <cell r="L599">
            <v>5570.35</v>
          </cell>
          <cell r="O599" t="str">
            <v>так</v>
          </cell>
          <cell r="CX599">
            <v>730.62946511627911</v>
          </cell>
        </row>
        <row r="600">
          <cell r="C600" t="str">
            <v>вул.Леваневського,22</v>
          </cell>
          <cell r="F600">
            <v>1985</v>
          </cell>
          <cell r="G600">
            <v>9</v>
          </cell>
          <cell r="L600">
            <v>9661.27</v>
          </cell>
          <cell r="O600" t="str">
            <v>так</v>
          </cell>
          <cell r="CX600">
            <v>1529.4690581395348</v>
          </cell>
        </row>
        <row r="601">
          <cell r="C601" t="str">
            <v>Вул.Богуна 16</v>
          </cell>
          <cell r="F601">
            <v>1983</v>
          </cell>
          <cell r="G601">
            <v>9</v>
          </cell>
          <cell r="L601">
            <v>3366.7</v>
          </cell>
          <cell r="O601" t="str">
            <v>так</v>
          </cell>
          <cell r="CX601">
            <v>694.97186046511627</v>
          </cell>
        </row>
        <row r="602">
          <cell r="C602" t="str">
            <v xml:space="preserve">Вул.Миру 5          </v>
          </cell>
          <cell r="F602">
            <v>1991</v>
          </cell>
          <cell r="G602">
            <v>9</v>
          </cell>
          <cell r="L602">
            <v>8704.59</v>
          </cell>
          <cell r="O602" t="str">
            <v>так</v>
          </cell>
          <cell r="CX602">
            <v>1775.6800116279071</v>
          </cell>
        </row>
        <row r="603">
          <cell r="C603" t="str">
            <v>Вул.Охтирська 19/3</v>
          </cell>
          <cell r="F603">
            <v>1993</v>
          </cell>
          <cell r="G603">
            <v>9</v>
          </cell>
          <cell r="L603">
            <v>7308.6</v>
          </cell>
          <cell r="O603" t="str">
            <v>так</v>
          </cell>
          <cell r="CX603">
            <v>1375.2655465116279</v>
          </cell>
        </row>
        <row r="604">
          <cell r="C604" t="str">
            <v>Вул.Харківська 54</v>
          </cell>
          <cell r="F604">
            <v>1982</v>
          </cell>
          <cell r="G604">
            <v>9</v>
          </cell>
          <cell r="L604">
            <v>9561.4500000000007</v>
          </cell>
          <cell r="O604" t="str">
            <v>так</v>
          </cell>
          <cell r="CX604">
            <v>1337.856534883721</v>
          </cell>
        </row>
        <row r="605">
          <cell r="C605" t="str">
            <v>Вул.Харківська 54/1</v>
          </cell>
          <cell r="F605">
            <v>1985</v>
          </cell>
          <cell r="G605">
            <v>9</v>
          </cell>
          <cell r="L605">
            <v>7072.7</v>
          </cell>
          <cell r="O605" t="str">
            <v>так</v>
          </cell>
          <cell r="CX605">
            <v>1403.5706744186048</v>
          </cell>
        </row>
        <row r="606">
          <cell r="C606" t="str">
            <v>Вул.Харківська 58А</v>
          </cell>
          <cell r="F606">
            <v>1979</v>
          </cell>
          <cell r="G606">
            <v>9</v>
          </cell>
          <cell r="L606">
            <v>9445.7800000000007</v>
          </cell>
          <cell r="O606" t="str">
            <v>так</v>
          </cell>
          <cell r="CX606">
            <v>1770.0848953488371</v>
          </cell>
        </row>
        <row r="607">
          <cell r="C607" t="str">
            <v>Вул.Харківська  58Б</v>
          </cell>
          <cell r="F607">
            <v>1980</v>
          </cell>
          <cell r="G607">
            <v>9</v>
          </cell>
          <cell r="L607">
            <v>7529.48</v>
          </cell>
          <cell r="O607" t="str">
            <v>так</v>
          </cell>
          <cell r="CX607">
            <v>1375.3574883720928</v>
          </cell>
        </row>
        <row r="608">
          <cell r="C608" t="str">
            <v>Вул.Харківська  58В</v>
          </cell>
          <cell r="F608">
            <v>1980</v>
          </cell>
          <cell r="G608">
            <v>9</v>
          </cell>
          <cell r="L608">
            <v>7617.6</v>
          </cell>
          <cell r="O608" t="str">
            <v>так</v>
          </cell>
          <cell r="CX608">
            <v>1090.0458837209301</v>
          </cell>
        </row>
        <row r="609">
          <cell r="C609" t="str">
            <v>Вул.Харківська  58Г</v>
          </cell>
          <cell r="F609">
            <v>1982</v>
          </cell>
          <cell r="G609">
            <v>9</v>
          </cell>
          <cell r="L609">
            <v>5212.3999999999996</v>
          </cell>
          <cell r="O609" t="str">
            <v>так</v>
          </cell>
          <cell r="CX609">
            <v>1081.2473837209304</v>
          </cell>
        </row>
        <row r="610">
          <cell r="C610" t="str">
            <v>Вул. Р.Корсакова  3</v>
          </cell>
          <cell r="F610">
            <v>1977</v>
          </cell>
          <cell r="G610">
            <v>9</v>
          </cell>
          <cell r="L610">
            <v>4781.32</v>
          </cell>
          <cell r="O610" t="str">
            <v>так</v>
          </cell>
          <cell r="CX610">
            <v>567.84186046511627</v>
          </cell>
        </row>
        <row r="611">
          <cell r="C611" t="str">
            <v>вул. СКД, 6</v>
          </cell>
          <cell r="F611">
            <v>1996</v>
          </cell>
          <cell r="G611">
            <v>10</v>
          </cell>
          <cell r="L611">
            <v>4524.8</v>
          </cell>
          <cell r="O611" t="str">
            <v>так</v>
          </cell>
          <cell r="CX611">
            <v>493.80648837209299</v>
          </cell>
        </row>
        <row r="612">
          <cell r="C612" t="str">
            <v>Вул. СКД, 6/1</v>
          </cell>
          <cell r="F612">
            <v>1996</v>
          </cell>
          <cell r="G612">
            <v>10</v>
          </cell>
          <cell r="L612">
            <v>4289.8</v>
          </cell>
          <cell r="O612" t="str">
            <v>так</v>
          </cell>
          <cell r="CX612">
            <v>447.95469767441858</v>
          </cell>
        </row>
        <row r="613">
          <cell r="C613" t="str">
            <v>вул.. Харківська, 40/2</v>
          </cell>
          <cell r="F613">
            <v>1994</v>
          </cell>
          <cell r="G613">
            <v>10</v>
          </cell>
          <cell r="L613">
            <v>4069.7</v>
          </cell>
          <cell r="O613" t="str">
            <v>так</v>
          </cell>
          <cell r="CX613">
            <v>843.99470930232565</v>
          </cell>
        </row>
        <row r="614">
          <cell r="C614" t="str">
            <v>вул. Прокоф’єва, 29/1</v>
          </cell>
          <cell r="F614">
            <v>1997</v>
          </cell>
          <cell r="G614">
            <v>10</v>
          </cell>
          <cell r="L614">
            <v>5767.81</v>
          </cell>
          <cell r="O614" t="str">
            <v>так</v>
          </cell>
          <cell r="CX614">
            <v>635.35337209302327</v>
          </cell>
        </row>
        <row r="615">
          <cell r="C615" t="str">
            <v>Черепіна,36</v>
          </cell>
          <cell r="F615">
            <v>1990</v>
          </cell>
          <cell r="G615">
            <v>10</v>
          </cell>
          <cell r="L615">
            <v>12625.79</v>
          </cell>
          <cell r="O615" t="str">
            <v>так</v>
          </cell>
          <cell r="CX615">
            <v>2232.2276976744183</v>
          </cell>
        </row>
        <row r="616">
          <cell r="C616" t="str">
            <v>Черепіна,36в</v>
          </cell>
          <cell r="F616">
            <v>1993</v>
          </cell>
          <cell r="G616">
            <v>10</v>
          </cell>
          <cell r="L616">
            <v>4242.38</v>
          </cell>
          <cell r="O616" t="str">
            <v>так</v>
          </cell>
          <cell r="CX616">
            <v>866.05174418604656</v>
          </cell>
        </row>
        <row r="617">
          <cell r="C617" t="str">
            <v>Черепіна,38</v>
          </cell>
          <cell r="F617">
            <v>1990</v>
          </cell>
          <cell r="G617">
            <v>10</v>
          </cell>
          <cell r="L617">
            <v>8535.0300000000007</v>
          </cell>
          <cell r="O617" t="str">
            <v>так</v>
          </cell>
          <cell r="CX617">
            <v>1224.2314069767442</v>
          </cell>
        </row>
        <row r="618">
          <cell r="C618" t="str">
            <v>Черепіна,40</v>
          </cell>
          <cell r="F618">
            <v>1991</v>
          </cell>
          <cell r="G618">
            <v>10</v>
          </cell>
          <cell r="L618">
            <v>6419.43</v>
          </cell>
          <cell r="O618" t="str">
            <v>так</v>
          </cell>
          <cell r="CX618">
            <v>891.17963953488379</v>
          </cell>
        </row>
        <row r="619">
          <cell r="C619" t="str">
            <v>Черепіна,42</v>
          </cell>
          <cell r="F619">
            <v>1991</v>
          </cell>
          <cell r="G619">
            <v>10</v>
          </cell>
          <cell r="L619">
            <v>6349.59</v>
          </cell>
          <cell r="O619" t="str">
            <v>так</v>
          </cell>
          <cell r="CX619">
            <v>1152.1920348837209</v>
          </cell>
        </row>
        <row r="620">
          <cell r="C620" t="str">
            <v>Черепіна,42в</v>
          </cell>
          <cell r="F620">
            <v>2001</v>
          </cell>
          <cell r="G620">
            <v>10</v>
          </cell>
          <cell r="L620">
            <v>2174.9</v>
          </cell>
          <cell r="O620" t="str">
            <v>так</v>
          </cell>
          <cell r="CX620">
            <v>577.89261627906978</v>
          </cell>
        </row>
        <row r="621">
          <cell r="C621" t="str">
            <v>Черепіна,44</v>
          </cell>
          <cell r="F621">
            <v>1991</v>
          </cell>
          <cell r="G621">
            <v>10</v>
          </cell>
          <cell r="L621">
            <v>8446.51</v>
          </cell>
          <cell r="O621" t="str">
            <v>так</v>
          </cell>
          <cell r="CX621">
            <v>1597.5120232558143</v>
          </cell>
        </row>
        <row r="622">
          <cell r="C622" t="str">
            <v>Черепіна,46б</v>
          </cell>
          <cell r="F622">
            <v>1991</v>
          </cell>
          <cell r="G622">
            <v>10</v>
          </cell>
          <cell r="L622">
            <v>2113.0100000000002</v>
          </cell>
          <cell r="O622" t="str">
            <v>так</v>
          </cell>
          <cell r="CX622">
            <v>442.37822093023249</v>
          </cell>
        </row>
        <row r="623">
          <cell r="C623" t="str">
            <v>Черепіна,46</v>
          </cell>
          <cell r="F623">
            <v>1991</v>
          </cell>
          <cell r="G623">
            <v>10</v>
          </cell>
          <cell r="L623">
            <v>6223.77</v>
          </cell>
          <cell r="O623" t="str">
            <v>так</v>
          </cell>
          <cell r="CX623">
            <v>1023.338534883721</v>
          </cell>
        </row>
        <row r="624">
          <cell r="C624" t="str">
            <v>Черепіна,50</v>
          </cell>
          <cell r="F624">
            <v>1992</v>
          </cell>
          <cell r="G624">
            <v>10</v>
          </cell>
          <cell r="L624">
            <v>4290.12</v>
          </cell>
          <cell r="O624" t="str">
            <v>так</v>
          </cell>
          <cell r="CX624">
            <v>775.02231395348838</v>
          </cell>
        </row>
        <row r="625">
          <cell r="C625" t="str">
            <v>Черепіна,50б</v>
          </cell>
          <cell r="F625">
            <v>1999</v>
          </cell>
          <cell r="G625">
            <v>10</v>
          </cell>
          <cell r="L625">
            <v>2317.23</v>
          </cell>
          <cell r="O625" t="str">
            <v>так</v>
          </cell>
          <cell r="CX625">
            <v>376.61518604651167</v>
          </cell>
        </row>
        <row r="626">
          <cell r="C626" t="str">
            <v>Черепіна,54б</v>
          </cell>
          <cell r="F626">
            <v>1999</v>
          </cell>
          <cell r="G626">
            <v>10</v>
          </cell>
          <cell r="L626">
            <v>2256.1999999999998</v>
          </cell>
          <cell r="O626" t="str">
            <v>так</v>
          </cell>
          <cell r="CX626">
            <v>349.57349999999997</v>
          </cell>
        </row>
        <row r="627">
          <cell r="C627" t="str">
            <v>Черепіна,62</v>
          </cell>
          <cell r="F627">
            <v>1992</v>
          </cell>
          <cell r="G627">
            <v>10</v>
          </cell>
          <cell r="L627">
            <v>4324.67</v>
          </cell>
          <cell r="O627" t="str">
            <v>так</v>
          </cell>
          <cell r="CX627">
            <v>513.00115116279062</v>
          </cell>
        </row>
        <row r="628">
          <cell r="C628" t="str">
            <v>Черепіна,62б</v>
          </cell>
          <cell r="F628">
            <v>1992</v>
          </cell>
          <cell r="G628">
            <v>10</v>
          </cell>
          <cell r="L628">
            <v>2170.4499999999998</v>
          </cell>
          <cell r="O628" t="str">
            <v>так</v>
          </cell>
          <cell r="CX628">
            <v>449.66484883720932</v>
          </cell>
        </row>
        <row r="629">
          <cell r="C629" t="str">
            <v>Черепіна,68а</v>
          </cell>
          <cell r="F629">
            <v>1994</v>
          </cell>
          <cell r="G629">
            <v>10</v>
          </cell>
          <cell r="L629">
            <v>6458.68</v>
          </cell>
          <cell r="O629" t="str">
            <v>так</v>
          </cell>
          <cell r="CX629">
            <v>1283.1558720930236</v>
          </cell>
        </row>
        <row r="630">
          <cell r="C630" t="str">
            <v>Черепіна,68б</v>
          </cell>
          <cell r="F630">
            <v>1994</v>
          </cell>
          <cell r="G630">
            <v>10</v>
          </cell>
          <cell r="L630">
            <v>4289.1499999999996</v>
          </cell>
          <cell r="O630" t="str">
            <v>так</v>
          </cell>
          <cell r="CX630">
            <v>766.25260465116276</v>
          </cell>
        </row>
        <row r="631">
          <cell r="C631" t="str">
            <v>Черепіна,70а</v>
          </cell>
          <cell r="F631">
            <v>1994</v>
          </cell>
          <cell r="G631">
            <v>10</v>
          </cell>
          <cell r="L631">
            <v>4090.16</v>
          </cell>
          <cell r="O631" t="str">
            <v>так</v>
          </cell>
          <cell r="CX631">
            <v>705.40848837209307</v>
          </cell>
        </row>
        <row r="632">
          <cell r="C632" t="str">
            <v>Черепіна,70б</v>
          </cell>
          <cell r="F632">
            <v>1994</v>
          </cell>
          <cell r="G632">
            <v>10</v>
          </cell>
          <cell r="L632">
            <v>4207.1099999999997</v>
          </cell>
          <cell r="O632" t="str">
            <v>так</v>
          </cell>
          <cell r="CX632">
            <v>715.0587093023255</v>
          </cell>
        </row>
        <row r="633">
          <cell r="C633" t="str">
            <v>Черепіна,74б</v>
          </cell>
          <cell r="F633">
            <v>1994</v>
          </cell>
          <cell r="G633">
            <v>10</v>
          </cell>
          <cell r="L633">
            <v>4229.2</v>
          </cell>
          <cell r="O633" t="str">
            <v>так</v>
          </cell>
          <cell r="CX633">
            <v>717.7237558139534</v>
          </cell>
        </row>
        <row r="634">
          <cell r="C634" t="str">
            <v>Черепіна,78</v>
          </cell>
          <cell r="F634">
            <v>1993</v>
          </cell>
          <cell r="G634">
            <v>10</v>
          </cell>
          <cell r="L634">
            <v>8416.41</v>
          </cell>
          <cell r="O634" t="str">
            <v>так</v>
          </cell>
          <cell r="CX634">
            <v>1650.3521395348835</v>
          </cell>
        </row>
        <row r="635">
          <cell r="C635" t="str">
            <v>Черепіна,82а</v>
          </cell>
          <cell r="F635">
            <v>1994</v>
          </cell>
          <cell r="G635">
            <v>10</v>
          </cell>
          <cell r="L635">
            <v>6336.8</v>
          </cell>
          <cell r="O635" t="str">
            <v>так</v>
          </cell>
          <cell r="CX635">
            <v>927.41311627906975</v>
          </cell>
        </row>
        <row r="636">
          <cell r="C636" t="str">
            <v>Черепіна,82б</v>
          </cell>
          <cell r="F636">
            <v>1994</v>
          </cell>
          <cell r="G636">
            <v>10</v>
          </cell>
          <cell r="L636">
            <v>4196.01</v>
          </cell>
          <cell r="O636" t="str">
            <v>так</v>
          </cell>
          <cell r="CX636">
            <v>793.61691860465112</v>
          </cell>
        </row>
        <row r="637">
          <cell r="C637" t="str">
            <v>Інтернаціоналістів,61а</v>
          </cell>
          <cell r="F637">
            <v>1993</v>
          </cell>
          <cell r="G637">
            <v>10</v>
          </cell>
          <cell r="L637">
            <v>2116.1</v>
          </cell>
          <cell r="O637" t="str">
            <v>так</v>
          </cell>
          <cell r="CX637">
            <v>263.71032558139535</v>
          </cell>
        </row>
        <row r="638">
          <cell r="C638" t="str">
            <v>Інтернаціоналістів,63а</v>
          </cell>
          <cell r="F638">
            <v>1997</v>
          </cell>
          <cell r="G638">
            <v>10</v>
          </cell>
          <cell r="L638">
            <v>6111.99</v>
          </cell>
          <cell r="O638" t="str">
            <v>так</v>
          </cell>
          <cell r="CX638">
            <v>1229.6307441860465</v>
          </cell>
        </row>
        <row r="639">
          <cell r="C639" t="str">
            <v>Інтернаціоналістів,63б</v>
          </cell>
          <cell r="F639">
            <v>1996</v>
          </cell>
          <cell r="G639">
            <v>10</v>
          </cell>
          <cell r="L639">
            <v>4279.26</v>
          </cell>
          <cell r="O639" t="str">
            <v>так</v>
          </cell>
          <cell r="CX639">
            <v>795.35756976744199</v>
          </cell>
        </row>
        <row r="640">
          <cell r="C640" t="str">
            <v>Інтернаціоналістів,65а</v>
          </cell>
          <cell r="F640">
            <v>1995</v>
          </cell>
          <cell r="G640">
            <v>10</v>
          </cell>
          <cell r="L640">
            <v>6383.69</v>
          </cell>
          <cell r="O640" t="str">
            <v>так</v>
          </cell>
          <cell r="CX640">
            <v>926.58045348837209</v>
          </cell>
        </row>
        <row r="641">
          <cell r="C641" t="str">
            <v>Інтернаціоналістів,65б</v>
          </cell>
          <cell r="F641">
            <v>1998</v>
          </cell>
          <cell r="G641">
            <v>10</v>
          </cell>
          <cell r="L641">
            <v>2379.33</v>
          </cell>
          <cell r="O641" t="str">
            <v>так</v>
          </cell>
          <cell r="CX641">
            <v>496.00036046511622</v>
          </cell>
        </row>
        <row r="642">
          <cell r="C642" t="str">
            <v>пр.М.Лушпи,39/1</v>
          </cell>
          <cell r="F642">
            <v>1989</v>
          </cell>
          <cell r="G642">
            <v>10</v>
          </cell>
          <cell r="L642">
            <v>6391.15</v>
          </cell>
          <cell r="O642" t="str">
            <v>так</v>
          </cell>
          <cell r="CX642">
            <v>946.18281395348822</v>
          </cell>
        </row>
        <row r="643">
          <cell r="C643" t="str">
            <v>вул.Новомістинська 37</v>
          </cell>
          <cell r="F643">
            <v>1976</v>
          </cell>
          <cell r="G643">
            <v>12</v>
          </cell>
          <cell r="L643">
            <v>4481.05</v>
          </cell>
          <cell r="O643" t="str">
            <v>так</v>
          </cell>
          <cell r="CX643">
            <v>600.02269767441874</v>
          </cell>
        </row>
        <row r="644">
          <cell r="C644" t="str">
            <v>вул. Прокоф’єва, 22</v>
          </cell>
          <cell r="F644">
            <v>1998</v>
          </cell>
          <cell r="G644">
            <v>14</v>
          </cell>
          <cell r="L644">
            <v>4792.1000000000004</v>
          </cell>
          <cell r="O644" t="str">
            <v>так</v>
          </cell>
          <cell r="CX644">
            <v>609.1724999999999</v>
          </cell>
        </row>
        <row r="645">
          <cell r="C645" t="str">
            <v>пр.М.Лушпи, 12</v>
          </cell>
          <cell r="F645">
            <v>1986</v>
          </cell>
          <cell r="G645">
            <v>14</v>
          </cell>
          <cell r="L645">
            <v>4590.4399999999996</v>
          </cell>
          <cell r="O645" t="str">
            <v>так</v>
          </cell>
          <cell r="CX645">
            <v>936.11369767441863</v>
          </cell>
        </row>
        <row r="646">
          <cell r="C646" t="str">
            <v>в.Д.Коротчен., 19</v>
          </cell>
          <cell r="F646">
            <v>1987</v>
          </cell>
          <cell r="G646">
            <v>14</v>
          </cell>
          <cell r="L646">
            <v>4076.56</v>
          </cell>
          <cell r="O646" t="str">
            <v>так</v>
          </cell>
          <cell r="CX646">
            <v>580.49347674418607</v>
          </cell>
        </row>
        <row r="647">
          <cell r="C647" t="str">
            <v>в.Д.Коротчен., 21</v>
          </cell>
          <cell r="F647">
            <v>1988</v>
          </cell>
          <cell r="G647">
            <v>14</v>
          </cell>
          <cell r="L647">
            <v>4144.03</v>
          </cell>
          <cell r="O647" t="str">
            <v>так</v>
          </cell>
          <cell r="CX647">
            <v>704.70979069767452</v>
          </cell>
        </row>
        <row r="648">
          <cell r="C648" t="str">
            <v>в.Д.Коротчен., 23</v>
          </cell>
          <cell r="F648">
            <v>1987</v>
          </cell>
          <cell r="G648">
            <v>14</v>
          </cell>
          <cell r="L648">
            <v>4064.25</v>
          </cell>
          <cell r="O648" t="str">
            <v>так</v>
          </cell>
          <cell r="CX648">
            <v>846.54941860465124</v>
          </cell>
        </row>
        <row r="649">
          <cell r="C649" t="str">
            <v>в.Харківська,31</v>
          </cell>
          <cell r="F649">
            <v>1986</v>
          </cell>
          <cell r="G649">
            <v>14</v>
          </cell>
          <cell r="L649">
            <v>4910.8999999999996</v>
          </cell>
          <cell r="O649" t="str">
            <v>так</v>
          </cell>
          <cell r="CX649">
            <v>804.04618604651171</v>
          </cell>
        </row>
        <row r="650">
          <cell r="C650" t="str">
            <v>в.Харківська,33</v>
          </cell>
          <cell r="F650">
            <v>1985</v>
          </cell>
          <cell r="G650">
            <v>14</v>
          </cell>
          <cell r="L650">
            <v>4874.78</v>
          </cell>
          <cell r="O650" t="str">
            <v>так</v>
          </cell>
          <cell r="CX650">
            <v>979.39158139534891</v>
          </cell>
        </row>
        <row r="651">
          <cell r="C651" t="str">
            <v>в.Харківська,39</v>
          </cell>
          <cell r="F651">
            <v>1986</v>
          </cell>
          <cell r="G651">
            <v>14</v>
          </cell>
          <cell r="L651">
            <v>4941.5</v>
          </cell>
          <cell r="O651" t="str">
            <v>так</v>
          </cell>
          <cell r="CX651">
            <v>1001.3351627906977</v>
          </cell>
        </row>
        <row r="652">
          <cell r="C652" t="str">
            <v>в.Харківська,41</v>
          </cell>
          <cell r="F652">
            <v>1986</v>
          </cell>
          <cell r="G652">
            <v>14</v>
          </cell>
          <cell r="L652">
            <v>4856.68</v>
          </cell>
          <cell r="O652" t="str">
            <v>так</v>
          </cell>
          <cell r="CX652">
            <v>757.92680232558143</v>
          </cell>
        </row>
        <row r="653">
          <cell r="C653" t="str">
            <v>в.Харківська,43</v>
          </cell>
          <cell r="F653">
            <v>1986</v>
          </cell>
          <cell r="G653">
            <v>14</v>
          </cell>
          <cell r="L653">
            <v>4989.34</v>
          </cell>
          <cell r="O653" t="str">
            <v>так</v>
          </cell>
          <cell r="CX653">
            <v>1045.671406976744</v>
          </cell>
        </row>
        <row r="654">
          <cell r="C654" t="str">
            <v>Харківська, 9</v>
          </cell>
          <cell r="F654">
            <v>1989</v>
          </cell>
          <cell r="G654">
            <v>14</v>
          </cell>
          <cell r="L654">
            <v>3637.3</v>
          </cell>
          <cell r="O654" t="str">
            <v>так</v>
          </cell>
          <cell r="CX654">
            <v>733.34923255813953</v>
          </cell>
        </row>
        <row r="655">
          <cell r="C655" t="str">
            <v>Заливна, 9</v>
          </cell>
          <cell r="F655">
            <v>1992</v>
          </cell>
          <cell r="G655">
            <v>14</v>
          </cell>
          <cell r="L655">
            <v>9045.5</v>
          </cell>
          <cell r="O655" t="str">
            <v>так</v>
          </cell>
          <cell r="CX655">
            <v>1870.8180930232559</v>
          </cell>
        </row>
        <row r="656">
          <cell r="C656" t="str">
            <v>пр.М.Лушпи,38</v>
          </cell>
          <cell r="F656">
            <v>2004</v>
          </cell>
          <cell r="G656">
            <v>14</v>
          </cell>
          <cell r="L656">
            <v>4651.1000000000004</v>
          </cell>
          <cell r="O656" t="str">
            <v>так</v>
          </cell>
          <cell r="CX656">
            <v>536.93491860465122</v>
          </cell>
        </row>
        <row r="657">
          <cell r="C657" t="str">
            <v>пр.М.Лушпи,40</v>
          </cell>
          <cell r="F657">
            <v>1996</v>
          </cell>
          <cell r="G657">
            <v>14</v>
          </cell>
          <cell r="L657">
            <v>3850.46</v>
          </cell>
          <cell r="O657" t="str">
            <v>так</v>
          </cell>
          <cell r="CX657">
            <v>515.76734883720928</v>
          </cell>
        </row>
        <row r="658">
          <cell r="C658" t="str">
            <v>пр.М.Лушпи,43/1</v>
          </cell>
          <cell r="F658">
            <v>1996</v>
          </cell>
          <cell r="G658">
            <v>14</v>
          </cell>
          <cell r="L658">
            <v>3999.35</v>
          </cell>
          <cell r="O658" t="str">
            <v>так</v>
          </cell>
          <cell r="CX658">
            <v>771.7282790697675</v>
          </cell>
        </row>
        <row r="659">
          <cell r="C659" t="str">
            <v>Вул.Г. КОНДРАТЬЄВА,4</v>
          </cell>
          <cell r="F659">
            <v>1977</v>
          </cell>
          <cell r="G659">
            <v>14</v>
          </cell>
          <cell r="L659">
            <v>4268.3999999999996</v>
          </cell>
          <cell r="O659" t="str">
            <v>так</v>
          </cell>
          <cell r="CX659">
            <v>549.48946511627901</v>
          </cell>
        </row>
        <row r="660">
          <cell r="C660" t="str">
            <v>Вул.Г. КОНДРАТЬЄВА,6</v>
          </cell>
          <cell r="F660">
            <v>1978</v>
          </cell>
          <cell r="G660">
            <v>14</v>
          </cell>
          <cell r="L660">
            <v>4273.6000000000004</v>
          </cell>
          <cell r="O660" t="str">
            <v>так</v>
          </cell>
          <cell r="CX660">
            <v>600.91962790697676</v>
          </cell>
        </row>
        <row r="661">
          <cell r="C661" t="str">
            <v>Вул. Г. КОНДРАТЬЄВА, 8</v>
          </cell>
          <cell r="F661">
            <v>1983</v>
          </cell>
          <cell r="G661">
            <v>14</v>
          </cell>
          <cell r="L661">
            <v>4284.22</v>
          </cell>
          <cell r="O661" t="str">
            <v>так</v>
          </cell>
          <cell r="CX661">
            <v>902.84830232558136</v>
          </cell>
        </row>
        <row r="662">
          <cell r="C662" t="str">
            <v>вул.Леваневського 14</v>
          </cell>
          <cell r="F662">
            <v>1996</v>
          </cell>
          <cell r="G662">
            <v>14</v>
          </cell>
          <cell r="L662">
            <v>7819.6</v>
          </cell>
          <cell r="O662" t="str">
            <v>так</v>
          </cell>
          <cell r="CX662">
            <v>1597.1836162790698</v>
          </cell>
        </row>
        <row r="663">
          <cell r="C663" t="str">
            <v>пр.З.Красовицького5</v>
          </cell>
          <cell r="F663">
            <v>1986</v>
          </cell>
          <cell r="G663">
            <v>14</v>
          </cell>
          <cell r="L663">
            <v>5167.82</v>
          </cell>
          <cell r="O663" t="str">
            <v>так</v>
          </cell>
          <cell r="CX663">
            <v>1024.3800465116281</v>
          </cell>
        </row>
        <row r="664">
          <cell r="C664" t="str">
            <v>пр.З.Красовицького7</v>
          </cell>
          <cell r="F664">
            <v>1988</v>
          </cell>
          <cell r="G664">
            <v>14</v>
          </cell>
          <cell r="L664">
            <v>5056.71</v>
          </cell>
          <cell r="O664" t="str">
            <v>так</v>
          </cell>
          <cell r="CX664">
            <v>989.83837209302328</v>
          </cell>
        </row>
        <row r="665">
          <cell r="C665" t="str">
            <v>пр.З.Красовицького9</v>
          </cell>
          <cell r="F665">
            <v>1989</v>
          </cell>
          <cell r="G665">
            <v>14</v>
          </cell>
          <cell r="L665">
            <v>5173.3999999999996</v>
          </cell>
          <cell r="O665" t="str">
            <v>так</v>
          </cell>
          <cell r="CX665">
            <v>986.96925581395362</v>
          </cell>
        </row>
        <row r="666">
          <cell r="C666" t="str">
            <v>Харківська, 1</v>
          </cell>
          <cell r="F666">
            <v>1990</v>
          </cell>
          <cell r="G666">
            <v>15</v>
          </cell>
          <cell r="L666">
            <v>3510.7</v>
          </cell>
          <cell r="O666" t="str">
            <v>так</v>
          </cell>
          <cell r="CX666">
            <v>741.60231395348842</v>
          </cell>
        </row>
        <row r="667">
          <cell r="C667" t="str">
            <v>Д.Коротченко,43</v>
          </cell>
          <cell r="F667">
            <v>1994</v>
          </cell>
          <cell r="G667">
            <v>15</v>
          </cell>
          <cell r="L667">
            <v>4860.1000000000004</v>
          </cell>
          <cell r="O667" t="str">
            <v>так</v>
          </cell>
          <cell r="CX667">
            <v>1011.8958255813953</v>
          </cell>
        </row>
        <row r="668">
          <cell r="C668" t="str">
            <v>іул.Черепіна,26</v>
          </cell>
          <cell r="F668">
            <v>1995</v>
          </cell>
          <cell r="G668">
            <v>15</v>
          </cell>
          <cell r="L668">
            <v>4713.96</v>
          </cell>
          <cell r="O668" t="str">
            <v>так</v>
          </cell>
          <cell r="CX668">
            <v>975.35950000000003</v>
          </cell>
        </row>
        <row r="669">
          <cell r="C669" t="str">
            <v>пр.М.Лушпи,43/2</v>
          </cell>
          <cell r="F669">
            <v>1995</v>
          </cell>
          <cell r="G669">
            <v>14</v>
          </cell>
          <cell r="L669">
            <v>3811.98</v>
          </cell>
          <cell r="O669" t="str">
            <v>так</v>
          </cell>
          <cell r="CX669">
            <v>763.33980232558145</v>
          </cell>
        </row>
        <row r="670">
          <cell r="C670" t="str">
            <v>Харківська, 5</v>
          </cell>
          <cell r="F670">
            <v>1990</v>
          </cell>
          <cell r="G670">
            <v>16</v>
          </cell>
          <cell r="L670">
            <v>3618.7</v>
          </cell>
          <cell r="O670" t="str">
            <v>так</v>
          </cell>
          <cell r="CX670">
            <v>577.46100000000013</v>
          </cell>
        </row>
        <row r="671">
          <cell r="C671" t="str">
            <v>Заливна, 1</v>
          </cell>
          <cell r="F671">
            <v>1995</v>
          </cell>
          <cell r="G671">
            <v>16</v>
          </cell>
          <cell r="L671">
            <v>5200.25</v>
          </cell>
          <cell r="O671" t="str">
            <v>так</v>
          </cell>
          <cell r="CX671">
            <v>1037.1567558139534</v>
          </cell>
        </row>
        <row r="672">
          <cell r="C672" t="str">
            <v>Заливна, 7</v>
          </cell>
          <cell r="F672">
            <v>1997</v>
          </cell>
          <cell r="G672">
            <v>16</v>
          </cell>
          <cell r="L672">
            <v>4921.71</v>
          </cell>
          <cell r="O672" t="str">
            <v>так</v>
          </cell>
          <cell r="CX672">
            <v>752.83723255813959</v>
          </cell>
        </row>
        <row r="673">
          <cell r="C673" t="str">
            <v>Заливна, 11</v>
          </cell>
          <cell r="F673">
            <v>1993</v>
          </cell>
          <cell r="G673">
            <v>16</v>
          </cell>
          <cell r="L673">
            <v>5076.76</v>
          </cell>
          <cell r="O673" t="str">
            <v>так</v>
          </cell>
          <cell r="CX673">
            <v>791.12130232558138</v>
          </cell>
        </row>
        <row r="674">
          <cell r="C674" t="str">
            <v>тер. ЧРЗ,9</v>
          </cell>
          <cell r="F674">
            <v>1947</v>
          </cell>
          <cell r="G674">
            <v>3</v>
          </cell>
          <cell r="L674">
            <v>2910.6</v>
          </cell>
          <cell r="O674" t="str">
            <v>так</v>
          </cell>
          <cell r="CX674">
            <v>555.02136046511635</v>
          </cell>
        </row>
        <row r="675">
          <cell r="C675" t="str">
            <v>тер. ЧРЗ,10</v>
          </cell>
          <cell r="F675">
            <v>1947</v>
          </cell>
          <cell r="G675">
            <v>3</v>
          </cell>
          <cell r="L675">
            <v>662.7</v>
          </cell>
          <cell r="O675" t="str">
            <v>так</v>
          </cell>
          <cell r="CX675">
            <v>134.70990697674418</v>
          </cell>
        </row>
        <row r="676">
          <cell r="C676" t="str">
            <v>Привокзальна,8</v>
          </cell>
          <cell r="F676">
            <v>1963</v>
          </cell>
          <cell r="G676">
            <v>3</v>
          </cell>
          <cell r="L676">
            <v>1074.0999999999999</v>
          </cell>
          <cell r="O676" t="str">
            <v>так</v>
          </cell>
          <cell r="CX676">
            <v>219.51025581395348</v>
          </cell>
        </row>
        <row r="677">
          <cell r="C677" t="str">
            <v>Привокзальна,10</v>
          </cell>
          <cell r="F677">
            <v>1947</v>
          </cell>
          <cell r="G677">
            <v>3</v>
          </cell>
          <cell r="L677">
            <v>1095</v>
          </cell>
          <cell r="O677" t="str">
            <v>так</v>
          </cell>
          <cell r="CX677">
            <v>223.78124418604654</v>
          </cell>
        </row>
        <row r="678">
          <cell r="C678" t="str">
            <v>Привокзальна,16</v>
          </cell>
          <cell r="F678">
            <v>1907</v>
          </cell>
          <cell r="G678">
            <v>3</v>
          </cell>
          <cell r="L678">
            <v>760</v>
          </cell>
          <cell r="O678" t="str">
            <v>так</v>
          </cell>
          <cell r="CX678">
            <v>156.09651162790698</v>
          </cell>
        </row>
        <row r="679">
          <cell r="C679" t="str">
            <v>Привокзальна,35</v>
          </cell>
          <cell r="F679">
            <v>1956</v>
          </cell>
          <cell r="G679">
            <v>3</v>
          </cell>
          <cell r="L679">
            <v>1922.7</v>
          </cell>
          <cell r="O679" t="str">
            <v>так</v>
          </cell>
          <cell r="CX679">
            <v>380.55502325581398</v>
          </cell>
        </row>
        <row r="680">
          <cell r="C680" t="str">
            <v xml:space="preserve">тер.ЧРЗ,8 </v>
          </cell>
          <cell r="F680">
            <v>1934</v>
          </cell>
          <cell r="G680">
            <v>2</v>
          </cell>
          <cell r="L680">
            <v>328.51</v>
          </cell>
          <cell r="O680" t="str">
            <v>так</v>
          </cell>
          <cell r="CX680">
            <v>46.693988372093031</v>
          </cell>
        </row>
        <row r="681">
          <cell r="C681" t="str">
            <v>тер.ЧРЗ,11</v>
          </cell>
          <cell r="F681">
            <v>1915</v>
          </cell>
          <cell r="G681">
            <v>2</v>
          </cell>
          <cell r="L681">
            <v>1003.7</v>
          </cell>
          <cell r="O681" t="str">
            <v>так</v>
          </cell>
          <cell r="CX681">
            <v>183.37168604651163</v>
          </cell>
        </row>
        <row r="682">
          <cell r="C682" t="str">
            <v>Привокзальна,6</v>
          </cell>
          <cell r="F682">
            <v>1964</v>
          </cell>
          <cell r="G682">
            <v>2</v>
          </cell>
          <cell r="L682">
            <v>354.9</v>
          </cell>
          <cell r="O682" t="str">
            <v>так</v>
          </cell>
          <cell r="CX682">
            <v>63.88513953488372</v>
          </cell>
        </row>
        <row r="683">
          <cell r="C683" t="str">
            <v>Привокзальна,12</v>
          </cell>
          <cell r="F683">
            <v>1906</v>
          </cell>
          <cell r="G683">
            <v>2</v>
          </cell>
          <cell r="L683">
            <v>802.41</v>
          </cell>
          <cell r="O683" t="str">
            <v>так</v>
          </cell>
          <cell r="CX683">
            <v>165.01206976744186</v>
          </cell>
        </row>
        <row r="684">
          <cell r="C684" t="str">
            <v>Привокзальна,18</v>
          </cell>
          <cell r="F684">
            <v>1914</v>
          </cell>
          <cell r="G684">
            <v>2</v>
          </cell>
          <cell r="L684">
            <v>570.45000000000005</v>
          </cell>
          <cell r="O684" t="str">
            <v>так</v>
          </cell>
          <cell r="CX684">
            <v>117.16482558139536</v>
          </cell>
        </row>
        <row r="685">
          <cell r="C685" t="str">
            <v>Привокзальна,35-а</v>
          </cell>
          <cell r="F685">
            <v>1957</v>
          </cell>
          <cell r="G685">
            <v>2</v>
          </cell>
          <cell r="L685">
            <v>643.4</v>
          </cell>
          <cell r="O685" t="str">
            <v>так</v>
          </cell>
          <cell r="CX685">
            <v>131.26475581395349</v>
          </cell>
        </row>
        <row r="686">
          <cell r="C686" t="str">
            <v>Привокзальна,35-б</v>
          </cell>
          <cell r="F686">
            <v>1957</v>
          </cell>
          <cell r="G686">
            <v>2</v>
          </cell>
          <cell r="L686">
            <v>639.9</v>
          </cell>
          <cell r="O686" t="str">
            <v>так</v>
          </cell>
          <cell r="CX686">
            <v>130.95776744186045</v>
          </cell>
        </row>
        <row r="687">
          <cell r="C687" t="str">
            <v>Привокзальна,35-в</v>
          </cell>
          <cell r="F687">
            <v>1958</v>
          </cell>
          <cell r="G687">
            <v>2</v>
          </cell>
          <cell r="L687">
            <v>547.70000000000005</v>
          </cell>
          <cell r="O687" t="str">
            <v>так</v>
          </cell>
          <cell r="CX687">
            <v>104.28831395348837</v>
          </cell>
        </row>
        <row r="688">
          <cell r="C688" t="str">
            <v>Привокзальна,35-г</v>
          </cell>
          <cell r="F688">
            <v>1958</v>
          </cell>
          <cell r="G688">
            <v>2</v>
          </cell>
          <cell r="L688">
            <v>549.9</v>
          </cell>
          <cell r="O688" t="str">
            <v>так</v>
          </cell>
          <cell r="CX688">
            <v>99.444325581395347</v>
          </cell>
        </row>
        <row r="689">
          <cell r="C689" t="str">
            <v>Привокзальна,35-д</v>
          </cell>
          <cell r="F689">
            <v>1958</v>
          </cell>
          <cell r="G689">
            <v>2</v>
          </cell>
          <cell r="L689">
            <v>545.6</v>
          </cell>
          <cell r="O689" t="str">
            <v>так</v>
          </cell>
          <cell r="CX689">
            <v>111.50160465116281</v>
          </cell>
        </row>
        <row r="690">
          <cell r="C690" t="str">
            <v>Привокзальна,35-е</v>
          </cell>
          <cell r="F690">
            <v>1958</v>
          </cell>
          <cell r="G690">
            <v>2</v>
          </cell>
          <cell r="L690">
            <v>559.20000000000005</v>
          </cell>
          <cell r="O690" t="str">
            <v>так</v>
          </cell>
          <cell r="CX690">
            <v>100.71980232558141</v>
          </cell>
        </row>
        <row r="691">
          <cell r="C691" t="str">
            <v>Привокзальна,35-ж</v>
          </cell>
          <cell r="F691">
            <v>1959</v>
          </cell>
          <cell r="G691">
            <v>2</v>
          </cell>
          <cell r="L691">
            <v>625.70000000000005</v>
          </cell>
          <cell r="O691" t="str">
            <v>так</v>
          </cell>
          <cell r="CX691">
            <v>103.87679069767442</v>
          </cell>
        </row>
        <row r="692">
          <cell r="C692" t="str">
            <v>Вул.Г. КОНДРАТЬЄВА,165/8</v>
          </cell>
          <cell r="F692">
            <v>1901</v>
          </cell>
          <cell r="G692">
            <v>3</v>
          </cell>
          <cell r="L692">
            <v>1913.43</v>
          </cell>
          <cell r="O692">
            <v>1</v>
          </cell>
          <cell r="CX692">
            <v>902.84883720930236</v>
          </cell>
        </row>
        <row r="693">
          <cell r="C693" t="str">
            <v>Вул.Г. КОНДРАТЬЄВА,165/9</v>
          </cell>
          <cell r="F693">
            <v>1901</v>
          </cell>
          <cell r="G693">
            <v>3</v>
          </cell>
          <cell r="L693">
            <v>1930.81</v>
          </cell>
          <cell r="O693">
            <v>1</v>
          </cell>
          <cell r="CX693">
            <v>370.62558139534883</v>
          </cell>
        </row>
        <row r="694">
          <cell r="C694" t="str">
            <v>Вул.Г. КОНДРАТЬЄВА,165/10</v>
          </cell>
          <cell r="F694">
            <v>1906</v>
          </cell>
          <cell r="G694">
            <v>3</v>
          </cell>
          <cell r="L694">
            <v>2806.6</v>
          </cell>
          <cell r="O694">
            <v>1</v>
          </cell>
          <cell r="CX694">
            <v>488.99418604651169</v>
          </cell>
        </row>
        <row r="695">
          <cell r="C695" t="str">
            <v>Вул.Г. КОНДРАТЬЄВА,165/13</v>
          </cell>
          <cell r="F695">
            <v>1901</v>
          </cell>
          <cell r="G695">
            <v>3</v>
          </cell>
          <cell r="L695">
            <v>1383.65</v>
          </cell>
          <cell r="O695">
            <v>1</v>
          </cell>
          <cell r="CX695">
            <v>285.60348837209301</v>
          </cell>
        </row>
        <row r="696">
          <cell r="C696" t="str">
            <v>Вул. Н.Сироватьська  65</v>
          </cell>
          <cell r="F696">
            <v>1963</v>
          </cell>
          <cell r="G696">
            <v>4</v>
          </cell>
          <cell r="L696">
            <v>1680.88</v>
          </cell>
          <cell r="O696" t="str">
            <v>так</v>
          </cell>
          <cell r="CX696">
            <v>348.67790697674417</v>
          </cell>
        </row>
        <row r="697">
          <cell r="C697" t="str">
            <v>Вул. Н.Сироватьська 62</v>
          </cell>
          <cell r="F697">
            <v>1969</v>
          </cell>
          <cell r="G697">
            <v>5</v>
          </cell>
          <cell r="L697">
            <v>2978.43</v>
          </cell>
          <cell r="O697" t="str">
            <v>так</v>
          </cell>
          <cell r="CX697">
            <v>275.56806976744184</v>
          </cell>
        </row>
        <row r="698">
          <cell r="C698" t="str">
            <v>вул. Г. КОНДРАТЬЄВА, 143</v>
          </cell>
          <cell r="F698">
            <v>1972</v>
          </cell>
          <cell r="G698">
            <v>5</v>
          </cell>
          <cell r="L698">
            <v>7288.63</v>
          </cell>
          <cell r="O698" t="str">
            <v>так</v>
          </cell>
          <cell r="CX698">
            <v>1476.1472674418605</v>
          </cell>
        </row>
        <row r="699">
          <cell r="C699" t="str">
            <v>вул. Г. КОНДРАТЬЄВА, 152</v>
          </cell>
          <cell r="F699">
            <v>1980</v>
          </cell>
          <cell r="G699">
            <v>5</v>
          </cell>
          <cell r="L699">
            <v>4613.13</v>
          </cell>
          <cell r="O699" t="str">
            <v>так</v>
          </cell>
          <cell r="CX699">
            <v>913.24737209302316</v>
          </cell>
        </row>
        <row r="700">
          <cell r="C700" t="str">
            <v>вул. Троїцька, 41</v>
          </cell>
          <cell r="F700">
            <v>1968</v>
          </cell>
          <cell r="G700">
            <v>5</v>
          </cell>
          <cell r="L700">
            <v>3108.94</v>
          </cell>
          <cell r="O700" t="str">
            <v>так</v>
          </cell>
          <cell r="CX700">
            <v>340.61976744186046</v>
          </cell>
        </row>
        <row r="701">
          <cell r="C701" t="str">
            <v>вул. Г. КОНДРАТЬЄВА, 185</v>
          </cell>
          <cell r="F701">
            <v>1973</v>
          </cell>
          <cell r="G701">
            <v>5</v>
          </cell>
          <cell r="L701">
            <v>2679</v>
          </cell>
          <cell r="O701" t="str">
            <v>так</v>
          </cell>
          <cell r="CX701">
            <v>300.53390697674416</v>
          </cell>
        </row>
        <row r="702">
          <cell r="C702" t="str">
            <v>Вул.Лебединська,10</v>
          </cell>
          <cell r="F702">
            <v>1975</v>
          </cell>
          <cell r="G702">
            <v>5</v>
          </cell>
          <cell r="L702">
            <v>2692.8</v>
          </cell>
          <cell r="O702" t="str">
            <v>так</v>
          </cell>
          <cell r="CX702">
            <v>262.04767441860463</v>
          </cell>
        </row>
        <row r="703">
          <cell r="C703" t="str">
            <v>вул. Г. КОНДРАТЬЄВА 112</v>
          </cell>
          <cell r="F703">
            <v>1981</v>
          </cell>
          <cell r="G703">
            <v>5</v>
          </cell>
          <cell r="L703">
            <v>5693.74</v>
          </cell>
          <cell r="O703" t="str">
            <v>так</v>
          </cell>
          <cell r="CX703">
            <v>725.45376744186046</v>
          </cell>
        </row>
        <row r="704">
          <cell r="C704" t="str">
            <v>вул.Лебединська,12</v>
          </cell>
          <cell r="F704">
            <v>1975</v>
          </cell>
          <cell r="G704">
            <v>5</v>
          </cell>
          <cell r="L704">
            <v>2683.43</v>
          </cell>
          <cell r="O704" t="str">
            <v>так</v>
          </cell>
          <cell r="CX704">
            <v>301.25116279069772</v>
          </cell>
        </row>
        <row r="705">
          <cell r="C705" t="str">
            <v>просп.Шевченко 13</v>
          </cell>
          <cell r="F705">
            <v>1963</v>
          </cell>
          <cell r="G705">
            <v>5</v>
          </cell>
          <cell r="L705">
            <v>2537.14</v>
          </cell>
          <cell r="O705" t="str">
            <v>так</v>
          </cell>
          <cell r="CX705">
            <v>432.02558139534881</v>
          </cell>
        </row>
        <row r="706">
          <cell r="C706" t="str">
            <v>вул. Троїцька, 43</v>
          </cell>
          <cell r="F706">
            <v>1969</v>
          </cell>
          <cell r="G706">
            <v>5</v>
          </cell>
          <cell r="L706">
            <v>3128.92</v>
          </cell>
          <cell r="O706" t="str">
            <v>так</v>
          </cell>
          <cell r="CX706">
            <v>411.84999999999997</v>
          </cell>
        </row>
        <row r="707">
          <cell r="C707" t="str">
            <v>вул. Радянська, 6</v>
          </cell>
          <cell r="F707">
            <v>1963</v>
          </cell>
          <cell r="G707">
            <v>5</v>
          </cell>
          <cell r="L707">
            <v>2514.3000000000002</v>
          </cell>
          <cell r="O707" t="str">
            <v>так</v>
          </cell>
          <cell r="CX707">
            <v>378.94551162790702</v>
          </cell>
        </row>
        <row r="708">
          <cell r="C708" t="str">
            <v>вул. Г. КОНДРАТЬЄВА ,37</v>
          </cell>
          <cell r="F708">
            <v>1955</v>
          </cell>
          <cell r="G708">
            <v>5</v>
          </cell>
          <cell r="L708">
            <v>2508.8000000000002</v>
          </cell>
          <cell r="O708" t="str">
            <v>так</v>
          </cell>
          <cell r="CX708">
            <v>509.59408139534884</v>
          </cell>
        </row>
        <row r="709">
          <cell r="C709" t="str">
            <v>вул.Лебединська,4</v>
          </cell>
          <cell r="F709">
            <v>1972</v>
          </cell>
          <cell r="G709">
            <v>5</v>
          </cell>
          <cell r="L709">
            <v>4367.1099999999997</v>
          </cell>
          <cell r="O709" t="str">
            <v>так</v>
          </cell>
          <cell r="CX709">
            <v>491.17209302325585</v>
          </cell>
        </row>
        <row r="710">
          <cell r="C710" t="str">
            <v>вул. Заливна, 39</v>
          </cell>
          <cell r="F710">
            <v>2000</v>
          </cell>
          <cell r="G710">
            <v>16</v>
          </cell>
          <cell r="L710">
            <v>5145.99</v>
          </cell>
          <cell r="O710" t="str">
            <v>так</v>
          </cell>
          <cell r="CX710">
            <v>1046.1948255813954</v>
          </cell>
        </row>
        <row r="711">
          <cell r="C711" t="str">
            <v>вул. Інтернаціоналістів, 59а</v>
          </cell>
          <cell r="F711">
            <v>2004</v>
          </cell>
          <cell r="G711">
            <v>9</v>
          </cell>
          <cell r="L711">
            <v>5538.81</v>
          </cell>
          <cell r="O711" t="str">
            <v>так</v>
          </cell>
          <cell r="CX711">
            <v>1022.2490465116279</v>
          </cell>
        </row>
        <row r="712">
          <cell r="C712" t="str">
            <v>вул. Інтернаціоналістів, 59б</v>
          </cell>
          <cell r="F712">
            <v>2002</v>
          </cell>
          <cell r="G712">
            <v>9</v>
          </cell>
          <cell r="L712">
            <v>4003.89</v>
          </cell>
          <cell r="O712" t="str">
            <v>так</v>
          </cell>
          <cell r="CX712">
            <v>886.23643023255818</v>
          </cell>
        </row>
        <row r="713">
          <cell r="C713" t="str">
            <v>вул. Охтирська, 19/4</v>
          </cell>
          <cell r="F713">
            <v>2000</v>
          </cell>
          <cell r="G713">
            <v>6</v>
          </cell>
          <cell r="L713">
            <v>2305.11</v>
          </cell>
          <cell r="O713" t="str">
            <v>так</v>
          </cell>
          <cell r="CX713">
            <v>378.76669767441859</v>
          </cell>
        </row>
        <row r="714">
          <cell r="C714" t="str">
            <v>вул. Роменська, 92/1</v>
          </cell>
          <cell r="F714">
            <v>2002</v>
          </cell>
          <cell r="G714">
            <v>7</v>
          </cell>
          <cell r="L714">
            <v>1817.25</v>
          </cell>
          <cell r="O714" t="str">
            <v>так</v>
          </cell>
          <cell r="CX714">
            <v>318.12304651162793</v>
          </cell>
        </row>
        <row r="715">
          <cell r="C715" t="str">
            <v>вул. Роменська, 100а</v>
          </cell>
          <cell r="F715">
            <v>2005</v>
          </cell>
          <cell r="G715">
            <v>10</v>
          </cell>
          <cell r="L715">
            <v>5491.26</v>
          </cell>
          <cell r="O715" t="str">
            <v>так</v>
          </cell>
          <cell r="CX715">
            <v>1116.5857558139535</v>
          </cell>
        </row>
        <row r="716">
          <cell r="C716" t="str">
            <v>вул. Черепіна, 82в</v>
          </cell>
          <cell r="F716">
            <v>2001</v>
          </cell>
          <cell r="G716">
            <v>10</v>
          </cell>
          <cell r="L716">
            <v>2622.08</v>
          </cell>
          <cell r="O716" t="str">
            <v>так</v>
          </cell>
          <cell r="CX716">
            <v>495.97532558139534</v>
          </cell>
        </row>
        <row r="717">
          <cell r="C717" t="str">
            <v>вул.Білопільський шлях, 37</v>
          </cell>
          <cell r="F717">
            <v>1965</v>
          </cell>
          <cell r="G717">
            <v>2</v>
          </cell>
          <cell r="L717">
            <v>248</v>
          </cell>
          <cell r="O717">
            <v>1</v>
          </cell>
          <cell r="CX717">
            <v>51.994534883720931</v>
          </cell>
        </row>
        <row r="718">
          <cell r="C718" t="str">
            <v>вул.Білопільський шляхе, 41</v>
          </cell>
          <cell r="F718">
            <v>1968</v>
          </cell>
          <cell r="G718">
            <v>2</v>
          </cell>
          <cell r="L718">
            <v>333</v>
          </cell>
          <cell r="O718">
            <v>1</v>
          </cell>
          <cell r="CX718">
            <v>52.874651162790698</v>
          </cell>
        </row>
        <row r="719">
          <cell r="C719" t="str">
            <v>вул.Білопільський шлях, 47</v>
          </cell>
          <cell r="F719">
            <v>1967</v>
          </cell>
          <cell r="G719">
            <v>2</v>
          </cell>
          <cell r="L719">
            <v>380</v>
          </cell>
          <cell r="O719">
            <v>1</v>
          </cell>
          <cell r="CX719">
            <v>44.43186046511628</v>
          </cell>
        </row>
        <row r="720">
          <cell r="C720" t="str">
            <v>вул.Білопільський шлях, 49</v>
          </cell>
          <cell r="F720">
            <v>1977</v>
          </cell>
          <cell r="G720">
            <v>2</v>
          </cell>
          <cell r="L720">
            <v>748</v>
          </cell>
          <cell r="O720">
            <v>1</v>
          </cell>
          <cell r="CX720">
            <v>80.354651162790702</v>
          </cell>
        </row>
        <row r="721">
          <cell r="C721" t="str">
            <v>вул.Косівщинська,96\1</v>
          </cell>
          <cell r="F721">
            <v>1984</v>
          </cell>
          <cell r="G721">
            <v>2</v>
          </cell>
          <cell r="L721">
            <v>773</v>
          </cell>
          <cell r="O721" t="str">
            <v>так</v>
          </cell>
          <cell r="CX721">
            <v>160.24591860465117</v>
          </cell>
        </row>
        <row r="722">
          <cell r="C722" t="str">
            <v>вул.Косівщинська,96\2</v>
          </cell>
          <cell r="F722">
            <v>1984</v>
          </cell>
          <cell r="G722">
            <v>2</v>
          </cell>
          <cell r="L722">
            <v>771</v>
          </cell>
          <cell r="O722" t="str">
            <v>так</v>
          </cell>
          <cell r="CX722">
            <v>159.89341860465117</v>
          </cell>
        </row>
        <row r="723">
          <cell r="C723" t="str">
            <v>вул.Косівщинська,96\3</v>
          </cell>
          <cell r="F723">
            <v>1984</v>
          </cell>
          <cell r="G723">
            <v>2</v>
          </cell>
          <cell r="L723">
            <v>772</v>
          </cell>
          <cell r="O723" t="str">
            <v>так</v>
          </cell>
          <cell r="CX723">
            <v>157.97481395348836</v>
          </cell>
        </row>
        <row r="724">
          <cell r="C724" t="str">
            <v>вул.Косівщинська,96\4</v>
          </cell>
          <cell r="F724">
            <v>1984</v>
          </cell>
          <cell r="G724">
            <v>2</v>
          </cell>
          <cell r="L724">
            <v>767</v>
          </cell>
          <cell r="O724" t="str">
            <v>так</v>
          </cell>
          <cell r="CX724">
            <v>159.18773255813954</v>
          </cell>
        </row>
        <row r="725">
          <cell r="C725" t="str">
            <v>вул. Шкільна, 5Г</v>
          </cell>
          <cell r="F725">
            <v>1957</v>
          </cell>
          <cell r="G725">
            <v>2</v>
          </cell>
          <cell r="L725">
            <v>314</v>
          </cell>
          <cell r="O725" t="str">
            <v>так</v>
          </cell>
          <cell r="CX725">
            <v>47.685337209302325</v>
          </cell>
        </row>
        <row r="726">
          <cell r="C726" t="str">
            <v>вул.Горького,2</v>
          </cell>
          <cell r="F726">
            <v>1967</v>
          </cell>
          <cell r="G726">
            <v>3</v>
          </cell>
          <cell r="L726">
            <v>1330</v>
          </cell>
          <cell r="O726" t="str">
            <v>так</v>
          </cell>
          <cell r="CX726">
            <v>236.53456976744189</v>
          </cell>
        </row>
        <row r="727">
          <cell r="C727" t="str">
            <v>вул. Роменська, 92</v>
          </cell>
          <cell r="F727">
            <v>1964</v>
          </cell>
          <cell r="G727">
            <v>3</v>
          </cell>
          <cell r="L727">
            <v>949</v>
          </cell>
          <cell r="O727" t="str">
            <v>так</v>
          </cell>
          <cell r="CX727">
            <v>172.08956976744184</v>
          </cell>
        </row>
        <row r="728">
          <cell r="C728" t="str">
            <v>вул. 5-та Продольна, 77</v>
          </cell>
          <cell r="F728">
            <v>1974</v>
          </cell>
          <cell r="G728">
            <v>5</v>
          </cell>
          <cell r="L728">
            <v>2771</v>
          </cell>
          <cell r="O728" t="str">
            <v>так</v>
          </cell>
          <cell r="CX728">
            <v>496.42997674418609</v>
          </cell>
        </row>
        <row r="729">
          <cell r="C729" t="str">
            <v>вул.9 Січня,9 (кв. 83/6гуртожиток)</v>
          </cell>
          <cell r="F729">
            <v>1989</v>
          </cell>
          <cell r="G729">
            <v>5</v>
          </cell>
          <cell r="L729">
            <v>2750</v>
          </cell>
          <cell r="O729" t="str">
            <v>так</v>
          </cell>
          <cell r="CX729">
            <v>357.95765116279068</v>
          </cell>
        </row>
        <row r="730">
          <cell r="C730" t="str">
            <v>вул. 9 Січня, 9/2</v>
          </cell>
          <cell r="F730">
            <v>1988</v>
          </cell>
          <cell r="G730">
            <v>5</v>
          </cell>
          <cell r="L730">
            <v>2884</v>
          </cell>
          <cell r="O730" t="str">
            <v>так</v>
          </cell>
          <cell r="CX730">
            <v>339.95982558139536</v>
          </cell>
        </row>
        <row r="731">
          <cell r="C731" t="str">
            <v>пров. Баумана, 14</v>
          </cell>
          <cell r="F731">
            <v>1985</v>
          </cell>
          <cell r="G731">
            <v>5</v>
          </cell>
          <cell r="L731">
            <v>5099</v>
          </cell>
          <cell r="O731" t="str">
            <v>так</v>
          </cell>
          <cell r="CX731">
            <v>635.72330232558136</v>
          </cell>
        </row>
        <row r="732">
          <cell r="C732" t="str">
            <v>вул.Декабристів,74</v>
          </cell>
          <cell r="F732">
            <v>1982</v>
          </cell>
          <cell r="G732">
            <v>5</v>
          </cell>
          <cell r="L732">
            <v>2115</v>
          </cell>
          <cell r="O732" t="str">
            <v>так</v>
          </cell>
          <cell r="CX732">
            <v>440.8393837209303</v>
          </cell>
        </row>
        <row r="733">
          <cell r="C733" t="str">
            <v>вул. Декабристів, 78</v>
          </cell>
          <cell r="F733">
            <v>1974</v>
          </cell>
          <cell r="G733">
            <v>5</v>
          </cell>
          <cell r="L733">
            <v>3348</v>
          </cell>
          <cell r="O733" t="str">
            <v>так</v>
          </cell>
          <cell r="CX733">
            <v>426.15015116279068</v>
          </cell>
        </row>
        <row r="734">
          <cell r="C734" t="str">
            <v>вул. Декабристів, 125</v>
          </cell>
          <cell r="F734">
            <v>1971</v>
          </cell>
          <cell r="G734">
            <v>5</v>
          </cell>
          <cell r="L734">
            <v>2683</v>
          </cell>
          <cell r="O734" t="str">
            <v>так</v>
          </cell>
          <cell r="CX734">
            <v>547.03699999999992</v>
          </cell>
        </row>
        <row r="735">
          <cell r="C735" t="str">
            <v>вул. Зв’язківців, 9</v>
          </cell>
          <cell r="F735">
            <v>1982</v>
          </cell>
          <cell r="G735">
            <v>5</v>
          </cell>
          <cell r="L735">
            <v>1861</v>
          </cell>
          <cell r="O735" t="str">
            <v>так</v>
          </cell>
          <cell r="CX735">
            <v>383.08939534883723</v>
          </cell>
        </row>
        <row r="736">
          <cell r="C736" t="str">
            <v>вул. Котляревського, 1/1</v>
          </cell>
          <cell r="F736">
            <v>1980</v>
          </cell>
          <cell r="G736">
            <v>5</v>
          </cell>
          <cell r="L736">
            <v>3718</v>
          </cell>
          <cell r="O736" t="str">
            <v>так</v>
          </cell>
          <cell r="CX736">
            <v>762.69439534883713</v>
          </cell>
        </row>
        <row r="737">
          <cell r="C737" t="str">
            <v>вул. Котляревського, 2/2</v>
          </cell>
          <cell r="F737">
            <v>1974</v>
          </cell>
          <cell r="G737">
            <v>5</v>
          </cell>
          <cell r="L737">
            <v>4215</v>
          </cell>
          <cell r="O737" t="str">
            <v>так</v>
          </cell>
          <cell r="CX737">
            <v>878.79815116279053</v>
          </cell>
        </row>
        <row r="738">
          <cell r="C738" t="str">
            <v>вул. Котляревського, 2/3</v>
          </cell>
          <cell r="F738">
            <v>1976</v>
          </cell>
          <cell r="G738">
            <v>5</v>
          </cell>
          <cell r="L738">
            <v>4375</v>
          </cell>
          <cell r="O738" t="str">
            <v>так</v>
          </cell>
          <cell r="CX738">
            <v>396.39684883720929</v>
          </cell>
        </row>
        <row r="739">
          <cell r="C739" t="str">
            <v>вул. Котляревського, 2/5</v>
          </cell>
          <cell r="F739">
            <v>1974</v>
          </cell>
          <cell r="G739">
            <v>5</v>
          </cell>
          <cell r="L739">
            <v>4366</v>
          </cell>
          <cell r="O739" t="str">
            <v>так</v>
          </cell>
          <cell r="CX739">
            <v>533.1992790697675</v>
          </cell>
        </row>
        <row r="740">
          <cell r="C740" t="str">
            <v>вул. Котляревського, 2/7</v>
          </cell>
          <cell r="F740">
            <v>1976</v>
          </cell>
          <cell r="G740">
            <v>5</v>
          </cell>
          <cell r="L740">
            <v>4395</v>
          </cell>
          <cell r="O740" t="str">
            <v>так</v>
          </cell>
          <cell r="CX740">
            <v>626.28350000000012</v>
          </cell>
        </row>
        <row r="741">
          <cell r="C741" t="str">
            <v>вул. Котляревського, 2/9</v>
          </cell>
          <cell r="F741">
            <v>1988</v>
          </cell>
          <cell r="G741">
            <v>5</v>
          </cell>
          <cell r="L741">
            <v>3737</v>
          </cell>
          <cell r="O741" t="str">
            <v>так</v>
          </cell>
          <cell r="CX741">
            <v>743.5596744186048</v>
          </cell>
        </row>
        <row r="742">
          <cell r="C742" t="str">
            <v>вул. Котляревського, 3/1</v>
          </cell>
          <cell r="F742">
            <v>1976</v>
          </cell>
          <cell r="G742">
            <v>5</v>
          </cell>
          <cell r="L742">
            <v>3095</v>
          </cell>
          <cell r="O742" t="str">
            <v>так</v>
          </cell>
          <cell r="CX742">
            <v>639.17958139534881</v>
          </cell>
        </row>
        <row r="743">
          <cell r="C743" t="str">
            <v>вул. Лисенка, 10</v>
          </cell>
          <cell r="F743">
            <v>1970</v>
          </cell>
          <cell r="G743">
            <v>5</v>
          </cell>
          <cell r="L743">
            <v>2702</v>
          </cell>
          <cell r="O743" t="str">
            <v>так</v>
          </cell>
          <cell r="CX743">
            <v>519.38966279069768</v>
          </cell>
        </row>
        <row r="744">
          <cell r="C744" t="str">
            <v>вул. Нахімова, 19</v>
          </cell>
          <cell r="F744">
            <v>1984</v>
          </cell>
          <cell r="G744">
            <v>5</v>
          </cell>
          <cell r="L744">
            <v>3344</v>
          </cell>
          <cell r="O744" t="str">
            <v>так</v>
          </cell>
          <cell r="CX744">
            <v>393.02272093023259</v>
          </cell>
        </row>
        <row r="745">
          <cell r="C745" t="str">
            <v>вул. Нахімова, 21</v>
          </cell>
          <cell r="F745">
            <v>1986</v>
          </cell>
          <cell r="G745">
            <v>5</v>
          </cell>
          <cell r="L745">
            <v>3806</v>
          </cell>
          <cell r="O745" t="str">
            <v>так</v>
          </cell>
          <cell r="CX745">
            <v>487.12974418604642</v>
          </cell>
        </row>
        <row r="746">
          <cell r="C746" t="str">
            <v>вул. Нахімова, 34</v>
          </cell>
          <cell r="F746">
            <v>1982</v>
          </cell>
          <cell r="G746">
            <v>5</v>
          </cell>
          <cell r="L746">
            <v>3110</v>
          </cell>
          <cell r="O746" t="str">
            <v>так</v>
          </cell>
          <cell r="CX746">
            <v>381.46073255813951</v>
          </cell>
        </row>
        <row r="747">
          <cell r="C747" t="str">
            <v>вул. Нахімова, 36</v>
          </cell>
          <cell r="F747">
            <v>1982</v>
          </cell>
          <cell r="G747">
            <v>5</v>
          </cell>
          <cell r="L747">
            <v>1815</v>
          </cell>
          <cell r="O747" t="str">
            <v>так</v>
          </cell>
          <cell r="CX747">
            <v>263.295011627907</v>
          </cell>
        </row>
        <row r="748">
          <cell r="C748" t="str">
            <v>вул. Нахімова, 38</v>
          </cell>
          <cell r="F748">
            <v>1982</v>
          </cell>
          <cell r="G748">
            <v>5</v>
          </cell>
          <cell r="L748">
            <v>3073</v>
          </cell>
          <cell r="O748" t="str">
            <v>так</v>
          </cell>
          <cell r="CX748">
            <v>396.00994186046512</v>
          </cell>
        </row>
        <row r="749">
          <cell r="C749" t="str">
            <v>вул. Нахімова, 40</v>
          </cell>
          <cell r="F749">
            <v>1990</v>
          </cell>
          <cell r="G749">
            <v>5</v>
          </cell>
          <cell r="L749">
            <v>1807</v>
          </cell>
          <cell r="O749" t="str">
            <v>так</v>
          </cell>
          <cell r="CX749">
            <v>378.56243023255809</v>
          </cell>
        </row>
        <row r="750">
          <cell r="C750" t="str">
            <v xml:space="preserve">вул.Нахімова,40/1      </v>
          </cell>
          <cell r="F750">
            <v>2002</v>
          </cell>
          <cell r="G750">
            <v>5</v>
          </cell>
          <cell r="L750">
            <v>2503</v>
          </cell>
          <cell r="O750" t="str">
            <v>так</v>
          </cell>
          <cell r="CX750">
            <v>278.62093023255812</v>
          </cell>
        </row>
        <row r="751">
          <cell r="C751" t="str">
            <v>вул. Перемоги, 2</v>
          </cell>
          <cell r="F751">
            <v>1973</v>
          </cell>
          <cell r="G751">
            <v>5</v>
          </cell>
          <cell r="L751">
            <v>2812</v>
          </cell>
          <cell r="O751" t="str">
            <v>так</v>
          </cell>
          <cell r="CX751">
            <v>420.74158139534887</v>
          </cell>
        </row>
        <row r="752">
          <cell r="C752" t="str">
            <v>вул. Перемоги, 4</v>
          </cell>
          <cell r="F752">
            <v>1978</v>
          </cell>
          <cell r="G752">
            <v>5</v>
          </cell>
          <cell r="L752">
            <v>782</v>
          </cell>
          <cell r="O752" t="str">
            <v>так</v>
          </cell>
          <cell r="CX752">
            <v>147.75194186046514</v>
          </cell>
        </row>
        <row r="753">
          <cell r="C753" t="str">
            <v>вул. Роменська, 81</v>
          </cell>
          <cell r="F753">
            <v>1972</v>
          </cell>
          <cell r="G753">
            <v>5</v>
          </cell>
          <cell r="L753">
            <v>2656</v>
          </cell>
          <cell r="O753" t="str">
            <v>так</v>
          </cell>
          <cell r="CX753">
            <v>400.58108139534892</v>
          </cell>
        </row>
        <row r="754">
          <cell r="C754" t="str">
            <v>вул. Роменська, 88</v>
          </cell>
          <cell r="F754">
            <v>1983</v>
          </cell>
          <cell r="G754">
            <v>5</v>
          </cell>
          <cell r="L754">
            <v>4409</v>
          </cell>
          <cell r="O754" t="str">
            <v>так</v>
          </cell>
          <cell r="CX754">
            <v>856.9645465116281</v>
          </cell>
        </row>
        <row r="755">
          <cell r="C755" t="str">
            <v>вул. Роменська, 89</v>
          </cell>
          <cell r="F755">
            <v>1972</v>
          </cell>
          <cell r="G755">
            <v>5</v>
          </cell>
          <cell r="L755">
            <v>4463</v>
          </cell>
          <cell r="O755" t="str">
            <v>так</v>
          </cell>
          <cell r="CX755">
            <v>542.03225581395338</v>
          </cell>
        </row>
        <row r="756">
          <cell r="C756" t="str">
            <v>вул. Роменська, 90</v>
          </cell>
          <cell r="F756">
            <v>1974</v>
          </cell>
          <cell r="G756">
            <v>5</v>
          </cell>
          <cell r="L756">
            <v>2705</v>
          </cell>
          <cell r="O756" t="str">
            <v>так</v>
          </cell>
          <cell r="CX756">
            <v>384.37473255813956</v>
          </cell>
        </row>
        <row r="757">
          <cell r="C757" t="str">
            <v>вул.Супруна,13 (кв. 51/11 гуртожиток)</v>
          </cell>
          <cell r="F757">
            <v>1968</v>
          </cell>
          <cell r="G757">
            <v>5</v>
          </cell>
          <cell r="L757">
            <v>1506</v>
          </cell>
          <cell r="O757" t="str">
            <v>так</v>
          </cell>
          <cell r="CX757">
            <v>280.82409302325578</v>
          </cell>
        </row>
        <row r="758">
          <cell r="C758" t="str">
            <v>просп.Тараса Шевченка,10</v>
          </cell>
          <cell r="F758">
            <v>1965</v>
          </cell>
          <cell r="G758">
            <v>5</v>
          </cell>
          <cell r="L758">
            <v>2763</v>
          </cell>
          <cell r="O758" t="str">
            <v>так</v>
          </cell>
          <cell r="CX758">
            <v>565.53458139534882</v>
          </cell>
        </row>
        <row r="759">
          <cell r="C759" t="str">
            <v>просп.Тараса Шевченка,12</v>
          </cell>
          <cell r="F759">
            <v>1965</v>
          </cell>
          <cell r="G759">
            <v>5</v>
          </cell>
          <cell r="L759">
            <v>1896</v>
          </cell>
          <cell r="O759" t="str">
            <v>так</v>
          </cell>
          <cell r="CX759">
            <v>395.45693023255814</v>
          </cell>
        </row>
        <row r="760">
          <cell r="C760" t="str">
            <v>вул. Котляревського, 2/6</v>
          </cell>
          <cell r="F760">
            <v>1997</v>
          </cell>
          <cell r="G760">
            <v>9</v>
          </cell>
          <cell r="L760">
            <v>2832</v>
          </cell>
          <cell r="O760" t="str">
            <v>так</v>
          </cell>
          <cell r="CX760">
            <v>566.816023255814</v>
          </cell>
        </row>
        <row r="761">
          <cell r="C761" t="str">
            <v>вул.Прокоф'єва,32</v>
          </cell>
          <cell r="F761">
            <v>1987</v>
          </cell>
          <cell r="G761">
            <v>9</v>
          </cell>
          <cell r="L761">
            <v>2013</v>
          </cell>
          <cell r="O761" t="str">
            <v>так</v>
          </cell>
          <cell r="CX761">
            <v>316.00619767441862</v>
          </cell>
        </row>
        <row r="762">
          <cell r="C762" t="str">
            <v>вул.Роменська,100</v>
          </cell>
          <cell r="F762">
            <v>1993</v>
          </cell>
          <cell r="G762">
            <v>9</v>
          </cell>
          <cell r="L762">
            <v>3898</v>
          </cell>
          <cell r="O762" t="str">
            <v>так</v>
          </cell>
          <cell r="CX762">
            <v>764.28600000000006</v>
          </cell>
        </row>
        <row r="763">
          <cell r="C763" t="str">
            <v>вул.Котляревського,2/2А</v>
          </cell>
          <cell r="F763">
            <v>1992</v>
          </cell>
          <cell r="G763">
            <v>10</v>
          </cell>
          <cell r="L763">
            <v>2312</v>
          </cell>
          <cell r="O763" t="str">
            <v>так</v>
          </cell>
          <cell r="CX763">
            <v>458.33232558139537</v>
          </cell>
        </row>
        <row r="764">
          <cell r="C764" t="str">
            <v>вул. Котляревського, 2/8</v>
          </cell>
          <cell r="F764">
            <v>1977</v>
          </cell>
          <cell r="G764">
            <v>5</v>
          </cell>
          <cell r="L764">
            <v>4370</v>
          </cell>
          <cell r="O764" t="str">
            <v>так</v>
          </cell>
          <cell r="CX764">
            <v>635.6033488372093</v>
          </cell>
        </row>
        <row r="765">
          <cell r="C765" t="str">
            <v>ЧЕРВОНОЗОРЯНА вул,, б, 26</v>
          </cell>
          <cell r="G765">
            <v>5</v>
          </cell>
          <cell r="L765">
            <v>4370</v>
          </cell>
          <cell r="O765">
            <v>1</v>
          </cell>
          <cell r="CX765">
            <v>558.81194186046514</v>
          </cell>
        </row>
        <row r="766">
          <cell r="C766" t="str">
            <v>КУРСЬКИЙ пр-т,, 12А</v>
          </cell>
          <cell r="F766">
            <v>1917</v>
          </cell>
          <cell r="G766">
            <v>1</v>
          </cell>
          <cell r="L766">
            <v>460</v>
          </cell>
          <cell r="O766">
            <v>1</v>
          </cell>
          <cell r="CX766">
            <v>48.362662790697676</v>
          </cell>
        </row>
        <row r="767">
          <cell r="C767" t="str">
            <v>КУРСЬКИЙ пр-т,, 12Б</v>
          </cell>
          <cell r="F767">
            <v>1917</v>
          </cell>
          <cell r="G767">
            <v>1</v>
          </cell>
          <cell r="L767">
            <v>120</v>
          </cell>
          <cell r="O767">
            <v>1</v>
          </cell>
          <cell r="CX767">
            <v>24.60438372093023</v>
          </cell>
        </row>
        <row r="768">
          <cell r="C768" t="str">
            <v>КУРСЬКИЙ пр-т,, 12В</v>
          </cell>
          <cell r="F768">
            <v>1917</v>
          </cell>
          <cell r="G768">
            <v>1</v>
          </cell>
          <cell r="L768">
            <v>124</v>
          </cell>
          <cell r="O768">
            <v>1</v>
          </cell>
          <cell r="CX768">
            <v>19.562418604651164</v>
          </cell>
        </row>
        <row r="769">
          <cell r="C769" t="str">
            <v>НОВОМІСТЕНСЬКА вул,, б, 12</v>
          </cell>
          <cell r="G769">
            <v>5</v>
          </cell>
          <cell r="L769">
            <v>4370</v>
          </cell>
          <cell r="O769">
            <v>1</v>
          </cell>
          <cell r="CX769">
            <v>615.353988372093</v>
          </cell>
        </row>
        <row r="770">
          <cell r="C770" t="str">
            <v>ЗАЛИВНА вул,, б, 13Б</v>
          </cell>
          <cell r="F770">
            <v>1989</v>
          </cell>
          <cell r="G770">
            <v>9</v>
          </cell>
          <cell r="L770">
            <v>3894</v>
          </cell>
          <cell r="O770">
            <v>1</v>
          </cell>
          <cell r="CX770">
            <v>815.48797674418608</v>
          </cell>
        </row>
        <row r="771">
          <cell r="C771" t="str">
            <v>З,КОСМОДЕМ`ЯНСЬКОЇ вул,, б, 10</v>
          </cell>
          <cell r="G771">
            <v>3</v>
          </cell>
          <cell r="L771">
            <v>1330</v>
          </cell>
          <cell r="O771">
            <v>1</v>
          </cell>
          <cell r="CX771">
            <v>209.90899999999999</v>
          </cell>
        </row>
        <row r="772">
          <cell r="C772" t="str">
            <v>НИЖНЬОСОБОРНА вул,, 10</v>
          </cell>
          <cell r="F772">
            <v>1917</v>
          </cell>
          <cell r="G772">
            <v>2</v>
          </cell>
          <cell r="L772">
            <v>328</v>
          </cell>
          <cell r="O772">
            <v>1</v>
          </cell>
          <cell r="CX772">
            <v>67.290034883720935</v>
          </cell>
        </row>
        <row r="773">
          <cell r="C773" t="str">
            <v>НИЖНЬОСОБОРНА вул,, 12</v>
          </cell>
          <cell r="F773">
            <v>1957</v>
          </cell>
          <cell r="G773">
            <v>2</v>
          </cell>
          <cell r="L773">
            <v>462</v>
          </cell>
          <cell r="O773">
            <v>1</v>
          </cell>
          <cell r="CX773">
            <v>83.47444186046512</v>
          </cell>
        </row>
        <row r="774">
          <cell r="C774" t="str">
            <v>ХАРКІВСЬКА вул,, б, 24</v>
          </cell>
          <cell r="F774">
            <v>1976</v>
          </cell>
          <cell r="G774">
            <v>9</v>
          </cell>
          <cell r="L774">
            <v>7726</v>
          </cell>
          <cell r="O774">
            <v>1</v>
          </cell>
          <cell r="CX774">
            <v>933.45761627906961</v>
          </cell>
        </row>
        <row r="775">
          <cell r="C775" t="str">
            <v>ХАРКІВСЬКА вул,, б, 4</v>
          </cell>
          <cell r="F775">
            <v>1981</v>
          </cell>
          <cell r="G775">
            <v>12</v>
          </cell>
          <cell r="L775">
            <v>14227</v>
          </cell>
          <cell r="O775">
            <v>1</v>
          </cell>
          <cell r="CX775">
            <v>2005.4630232558141</v>
          </cell>
        </row>
        <row r="776">
          <cell r="C776" t="str">
            <v>ІНТЕРНАЦІОНАЛІСТІВ вул,, б, 20</v>
          </cell>
          <cell r="F776">
            <v>1983</v>
          </cell>
          <cell r="G776">
            <v>9</v>
          </cell>
          <cell r="L776">
            <v>5737</v>
          </cell>
          <cell r="O776">
            <v>1</v>
          </cell>
          <cell r="CX776">
            <v>691.15451162790703</v>
          </cell>
        </row>
        <row r="777">
          <cell r="C777" t="str">
            <v>ІНТЕРНАЦІОНАЛІСТІВ вул,, б, 57А</v>
          </cell>
          <cell r="F777">
            <v>2001</v>
          </cell>
          <cell r="G777">
            <v>10</v>
          </cell>
          <cell r="L777">
            <v>6172</v>
          </cell>
          <cell r="O777">
            <v>1</v>
          </cell>
          <cell r="CX777">
            <v>825.17716279069771</v>
          </cell>
        </row>
        <row r="778">
          <cell r="C778" t="str">
            <v>ІНТЕРНАЦІОНАЛІСТІВ вул,, б, 57Б</v>
          </cell>
          <cell r="G778">
            <v>9</v>
          </cell>
          <cell r="L778">
            <v>3877</v>
          </cell>
          <cell r="O778">
            <v>1</v>
          </cell>
          <cell r="CX778">
            <v>541.18213953488385</v>
          </cell>
        </row>
        <row r="779">
          <cell r="C779" t="str">
            <v>ІНТЕРНАЦІОНАЛІСТІВ вул,, б, 6</v>
          </cell>
          <cell r="F779">
            <v>1989</v>
          </cell>
          <cell r="G779">
            <v>9</v>
          </cell>
          <cell r="L779">
            <v>9523</v>
          </cell>
          <cell r="O779">
            <v>1</v>
          </cell>
          <cell r="CX779">
            <v>1930.6783023255812</v>
          </cell>
        </row>
        <row r="780">
          <cell r="C780" t="str">
            <v>ІНТЕРНАЦІОНАЛІСТІВ вул,, б, 8</v>
          </cell>
          <cell r="F780">
            <v>1989</v>
          </cell>
          <cell r="G780">
            <v>9</v>
          </cell>
          <cell r="L780">
            <v>3790</v>
          </cell>
          <cell r="O780">
            <v>1</v>
          </cell>
          <cell r="CX780">
            <v>444.59375581395346</v>
          </cell>
        </row>
        <row r="781">
          <cell r="C781" t="str">
            <v>Д, КОРОТЧЕНКА вул,, б, 10</v>
          </cell>
          <cell r="F781">
            <v>1989</v>
          </cell>
          <cell r="G781">
            <v>10</v>
          </cell>
          <cell r="L781">
            <v>6705</v>
          </cell>
          <cell r="O781">
            <v>1</v>
          </cell>
          <cell r="CX781">
            <v>853.27952325581396</v>
          </cell>
        </row>
        <row r="782">
          <cell r="C782" t="str">
            <v>Д, КОРОТЧЕНКА вул,, б, 4А</v>
          </cell>
          <cell r="F782">
            <v>1992</v>
          </cell>
          <cell r="G782">
            <v>10</v>
          </cell>
          <cell r="L782">
            <v>4633</v>
          </cell>
          <cell r="O782">
            <v>1</v>
          </cell>
          <cell r="CX782">
            <v>515.63004651162782</v>
          </cell>
        </row>
        <row r="783">
          <cell r="C783" t="str">
            <v>2-А ЗАЛІЗНИЧНА  вул,, б, 26</v>
          </cell>
          <cell r="L783">
            <v>570.45000000000005</v>
          </cell>
          <cell r="O783">
            <v>1</v>
          </cell>
          <cell r="CX783">
            <v>101.8953023255814</v>
          </cell>
        </row>
        <row r="784">
          <cell r="C784" t="str">
            <v>М, ЛУШПИ пр-т,, б, 11</v>
          </cell>
          <cell r="F784">
            <v>1991</v>
          </cell>
          <cell r="G784">
            <v>9</v>
          </cell>
          <cell r="L784">
            <v>9472</v>
          </cell>
          <cell r="O784">
            <v>1</v>
          </cell>
          <cell r="CX784">
            <v>1592.7213953488372</v>
          </cell>
        </row>
        <row r="785">
          <cell r="C785" t="str">
            <v>НОВОМІСТЕНСЬКА вул,, б, 10А</v>
          </cell>
          <cell r="G785">
            <v>10</v>
          </cell>
          <cell r="L785">
            <v>6172</v>
          </cell>
          <cell r="O785">
            <v>1</v>
          </cell>
          <cell r="CX785">
            <v>1043.1060465116277</v>
          </cell>
        </row>
        <row r="786">
          <cell r="C786" t="str">
            <v>2-А ЗАЛІЗНИЧНА  вул,, б, 10А</v>
          </cell>
          <cell r="G786">
            <v>1</v>
          </cell>
          <cell r="L786">
            <v>120</v>
          </cell>
          <cell r="O786">
            <v>1</v>
          </cell>
          <cell r="CX786">
            <v>28.490000000000006</v>
          </cell>
        </row>
        <row r="787">
          <cell r="C787" t="str">
            <v>ІНСТІТУТСЬКИЙ пров,, б, 1/1</v>
          </cell>
          <cell r="F787">
            <v>1998</v>
          </cell>
          <cell r="G787">
            <v>5</v>
          </cell>
          <cell r="L787">
            <v>772</v>
          </cell>
          <cell r="O787">
            <v>1</v>
          </cell>
          <cell r="CX787">
            <v>190.20124418604652</v>
          </cell>
        </row>
        <row r="788">
          <cell r="C788" t="str">
            <v>ПЕТРОПАВЛІВСЬКА вул,, б, 47</v>
          </cell>
          <cell r="G788">
            <v>2</v>
          </cell>
          <cell r="L788">
            <v>462</v>
          </cell>
          <cell r="O788">
            <v>1</v>
          </cell>
          <cell r="CX788">
            <v>76.973360465116286</v>
          </cell>
        </row>
        <row r="789">
          <cell r="C789" t="str">
            <v>КУРСЬКИЙ пр-т,, 18</v>
          </cell>
          <cell r="G789">
            <v>2</v>
          </cell>
          <cell r="L789">
            <v>772</v>
          </cell>
          <cell r="O789">
            <v>1</v>
          </cell>
          <cell r="CX789">
            <v>166.99888372093022</v>
          </cell>
        </row>
        <row r="790">
          <cell r="C790" t="str">
            <v>ЗАЛИВНА вул,, б, 5</v>
          </cell>
          <cell r="F790">
            <v>2005</v>
          </cell>
          <cell r="G790">
            <v>12</v>
          </cell>
          <cell r="L790">
            <v>9931</v>
          </cell>
          <cell r="O790">
            <v>1</v>
          </cell>
          <cell r="CX790">
            <v>1454.7197325581396</v>
          </cell>
        </row>
        <row r="791">
          <cell r="C791" t="str">
            <v>ЛИСЕНКА вул,, б, 12</v>
          </cell>
          <cell r="F791">
            <v>1971</v>
          </cell>
          <cell r="G791">
            <v>5</v>
          </cell>
          <cell r="L791">
            <v>3877</v>
          </cell>
          <cell r="O791">
            <v>1</v>
          </cell>
          <cell r="CX791">
            <v>530.64589534883726</v>
          </cell>
        </row>
        <row r="792">
          <cell r="C792" t="str">
            <v>ЛИСЕНКА вул,, б, 14</v>
          </cell>
          <cell r="G792">
            <v>10</v>
          </cell>
          <cell r="L792">
            <v>2312</v>
          </cell>
          <cell r="O792">
            <v>1</v>
          </cell>
          <cell r="CX792">
            <v>425.72777906976739</v>
          </cell>
        </row>
        <row r="793">
          <cell r="C793" t="str">
            <v>БІЛОПІЛЬСЬКЕ ШОСЕ, б, 23</v>
          </cell>
          <cell r="F793">
            <v>1976</v>
          </cell>
          <cell r="G793">
            <v>5</v>
          </cell>
          <cell r="L793">
            <v>5683</v>
          </cell>
          <cell r="O793">
            <v>1</v>
          </cell>
          <cell r="CX793">
            <v>1188.8454418604651</v>
          </cell>
        </row>
        <row r="794">
          <cell r="C794" t="str">
            <v>БІЛОПІЛЬСЬКЕ ШОСЕ, б, 31</v>
          </cell>
          <cell r="G794">
            <v>5</v>
          </cell>
          <cell r="L794">
            <v>1831</v>
          </cell>
          <cell r="O794">
            <v>1</v>
          </cell>
          <cell r="CX794">
            <v>292.8698139534884</v>
          </cell>
        </row>
        <row r="795">
          <cell r="C795" t="str">
            <v>БІЛОПІЛЬСЬКЕ ШОСЕ, б, 37</v>
          </cell>
          <cell r="F795">
            <v>1965</v>
          </cell>
          <cell r="G795">
            <v>2</v>
          </cell>
          <cell r="L795">
            <v>248</v>
          </cell>
          <cell r="O795">
            <v>1</v>
          </cell>
          <cell r="CX795">
            <v>51.994511627906981</v>
          </cell>
        </row>
        <row r="796">
          <cell r="C796" t="str">
            <v>БІЛОПІЛЬСЬКЕ ШОСЕ, б, 41</v>
          </cell>
          <cell r="F796">
            <v>1968</v>
          </cell>
          <cell r="G796">
            <v>2</v>
          </cell>
          <cell r="L796">
            <v>333</v>
          </cell>
          <cell r="O796">
            <v>1</v>
          </cell>
          <cell r="CX796">
            <v>52.874674418604656</v>
          </cell>
        </row>
        <row r="797">
          <cell r="C797" t="str">
            <v>БІЛОПІЛЬСЬКЕ ШОСЕ, б, 47</v>
          </cell>
          <cell r="F797">
            <v>1967</v>
          </cell>
          <cell r="G797">
            <v>2</v>
          </cell>
          <cell r="L797">
            <v>380</v>
          </cell>
          <cell r="O797">
            <v>1</v>
          </cell>
          <cell r="CX797">
            <v>44.431813953488373</v>
          </cell>
        </row>
        <row r="798">
          <cell r="C798" t="str">
            <v>БІЛОПІЛЬСЬКЕ ШОСЕ, б, 49</v>
          </cell>
          <cell r="F798">
            <v>1977</v>
          </cell>
          <cell r="G798">
            <v>2</v>
          </cell>
          <cell r="L798">
            <v>748</v>
          </cell>
          <cell r="O798">
            <v>1</v>
          </cell>
          <cell r="CX798">
            <v>80.354616279069759</v>
          </cell>
        </row>
        <row r="799">
          <cell r="C799" t="str">
            <v>БІЛОПІЛЬСЬКЕ ШОСЕ, б, 53</v>
          </cell>
          <cell r="F799">
            <v>1982</v>
          </cell>
          <cell r="G799">
            <v>5</v>
          </cell>
          <cell r="L799">
            <v>1812</v>
          </cell>
          <cell r="O799">
            <v>1</v>
          </cell>
          <cell r="CX799">
            <v>379.22744186046509</v>
          </cell>
        </row>
        <row r="800">
          <cell r="C800" t="str">
            <v>БІЛОПІЛЬСЬКЕ ШОСЕ, б, 59</v>
          </cell>
          <cell r="F800">
            <v>1987</v>
          </cell>
          <cell r="G800">
            <v>5</v>
          </cell>
          <cell r="L800">
            <v>1831</v>
          </cell>
          <cell r="O800">
            <v>1</v>
          </cell>
          <cell r="CX800">
            <v>376.59220930232556</v>
          </cell>
        </row>
        <row r="801">
          <cell r="C801" t="str">
            <v>БІЛОПІЛЬСЬКЕ ШОСЕ, б, 61</v>
          </cell>
          <cell r="F801">
            <v>1992</v>
          </cell>
          <cell r="G801">
            <v>5</v>
          </cell>
          <cell r="L801">
            <v>4844</v>
          </cell>
          <cell r="O801">
            <v>1</v>
          </cell>
          <cell r="CX801">
            <v>661.93861627906972</v>
          </cell>
        </row>
        <row r="802">
          <cell r="C802" t="str">
            <v>ОРДЖОНІКІДЗЕ вул,, б, 66</v>
          </cell>
          <cell r="G802">
            <v>2</v>
          </cell>
          <cell r="L802">
            <v>772</v>
          </cell>
          <cell r="O802">
            <v>1</v>
          </cell>
          <cell r="CX802">
            <v>157.9467325581395</v>
          </cell>
        </row>
        <row r="803">
          <cell r="C803" t="str">
            <v>4-А ПРОДОЛЬНА вул,, б, 76</v>
          </cell>
          <cell r="G803">
            <v>5</v>
          </cell>
          <cell r="L803">
            <v>1831</v>
          </cell>
          <cell r="O803">
            <v>1</v>
          </cell>
          <cell r="CX803">
            <v>342.20983720930229</v>
          </cell>
        </row>
        <row r="804">
          <cell r="C804" t="str">
            <v>Л,ТОЛСТОГО пров,, б, 10</v>
          </cell>
          <cell r="G804">
            <v>2</v>
          </cell>
          <cell r="L804">
            <v>748</v>
          </cell>
          <cell r="O804">
            <v>1</v>
          </cell>
          <cell r="CX804">
            <v>60.937523255813964</v>
          </cell>
        </row>
        <row r="805">
          <cell r="C805" t="str">
            <v>ШКІЛЬНА вул,, б, 5А</v>
          </cell>
          <cell r="F805">
            <v>1962</v>
          </cell>
          <cell r="G805">
            <v>2</v>
          </cell>
          <cell r="L805">
            <v>366</v>
          </cell>
          <cell r="O805">
            <v>1</v>
          </cell>
          <cell r="CX805">
            <v>46.735779069767439</v>
          </cell>
        </row>
        <row r="806">
          <cell r="C806" t="str">
            <v>ШКІЛЬНА вул,, б, 5Б</v>
          </cell>
          <cell r="F806">
            <v>1959</v>
          </cell>
          <cell r="G806">
            <v>2</v>
          </cell>
          <cell r="L806">
            <v>322</v>
          </cell>
          <cell r="O806">
            <v>1</v>
          </cell>
          <cell r="CX806">
            <v>60.188476744186048</v>
          </cell>
        </row>
        <row r="807">
          <cell r="C807" t="str">
            <v>ШКІЛЬНА вул,, б, 5В</v>
          </cell>
          <cell r="F807">
            <v>1957</v>
          </cell>
          <cell r="G807">
            <v>2</v>
          </cell>
          <cell r="L807">
            <v>429</v>
          </cell>
          <cell r="O807">
            <v>1</v>
          </cell>
          <cell r="CX807">
            <v>65.12613953488372</v>
          </cell>
        </row>
        <row r="808">
          <cell r="C808" t="str">
            <v>Г,КОНДРАТЬЄВА вул,, б, 134</v>
          </cell>
          <cell r="G808">
            <v>5</v>
          </cell>
          <cell r="L808">
            <v>4844</v>
          </cell>
          <cell r="O808">
            <v>1</v>
          </cell>
          <cell r="CX808">
            <v>659.18790697674422</v>
          </cell>
        </row>
        <row r="809">
          <cell r="C809" t="str">
            <v>Г,КОНДРАТЬЄВА вул,, б, 134/4</v>
          </cell>
          <cell r="G809">
            <v>5</v>
          </cell>
          <cell r="L809">
            <v>2864</v>
          </cell>
          <cell r="O809">
            <v>1</v>
          </cell>
          <cell r="CX809">
            <v>367.28443023255812</v>
          </cell>
        </row>
        <row r="810">
          <cell r="C810" t="str">
            <v>СЕРПНЕВА вул,, б, 11</v>
          </cell>
          <cell r="F810">
            <v>1970</v>
          </cell>
          <cell r="G810">
            <v>5</v>
          </cell>
          <cell r="L810">
            <v>4513</v>
          </cell>
          <cell r="O810">
            <v>1</v>
          </cell>
          <cell r="CX810">
            <v>499.61160465116279</v>
          </cell>
        </row>
        <row r="811">
          <cell r="C811" t="str">
            <v>БОРОВА вул,, б, 45</v>
          </cell>
          <cell r="F811">
            <v>1972</v>
          </cell>
          <cell r="G811">
            <v>5</v>
          </cell>
          <cell r="L811">
            <v>2725</v>
          </cell>
          <cell r="O811">
            <v>1</v>
          </cell>
          <cell r="CX811">
            <v>555.71483720930235</v>
          </cell>
        </row>
        <row r="812">
          <cell r="C812" t="str">
            <v>МАРКА ВОВЧКА вул,, б, 7</v>
          </cell>
          <cell r="F812">
            <v>1969</v>
          </cell>
          <cell r="G812">
            <v>5</v>
          </cell>
          <cell r="L812">
            <v>2864</v>
          </cell>
          <cell r="O812">
            <v>1</v>
          </cell>
          <cell r="CX812">
            <v>378.09693023255807</v>
          </cell>
        </row>
        <row r="813">
          <cell r="C813" t="str">
            <v>Р,КОРСАКОВА вул,, б, 12</v>
          </cell>
          <cell r="F813">
            <v>1971</v>
          </cell>
          <cell r="G813">
            <v>5</v>
          </cell>
          <cell r="L813">
            <v>3144</v>
          </cell>
          <cell r="O813">
            <v>1</v>
          </cell>
          <cell r="CX813">
            <v>619.82846511627918</v>
          </cell>
        </row>
        <row r="814">
          <cell r="C814" t="str">
            <v>Р,КОРСАКОВА вул,, б, 14</v>
          </cell>
          <cell r="F814">
            <v>1972</v>
          </cell>
          <cell r="G814">
            <v>5</v>
          </cell>
          <cell r="L814">
            <v>4491</v>
          </cell>
          <cell r="O814">
            <v>1</v>
          </cell>
          <cell r="CX814">
            <v>444.17362790697678</v>
          </cell>
        </row>
        <row r="815">
          <cell r="C815" t="str">
            <v>Р,КОРСАКОВА вул,, б, 16</v>
          </cell>
          <cell r="F815">
            <v>1971</v>
          </cell>
          <cell r="G815">
            <v>5</v>
          </cell>
          <cell r="L815">
            <v>4450</v>
          </cell>
          <cell r="O815">
            <v>1</v>
          </cell>
          <cell r="CX815">
            <v>561.43160465116273</v>
          </cell>
        </row>
        <row r="816">
          <cell r="C816" t="str">
            <v>Р,КОРСАКОВА вул,, б, 20</v>
          </cell>
          <cell r="F816">
            <v>1969</v>
          </cell>
          <cell r="G816">
            <v>5</v>
          </cell>
          <cell r="L816">
            <v>4459</v>
          </cell>
          <cell r="O816">
            <v>1</v>
          </cell>
          <cell r="CX816">
            <v>567.72912790697671</v>
          </cell>
        </row>
        <row r="817">
          <cell r="C817" t="str">
            <v>КОВПАКА вул,, б, 2</v>
          </cell>
          <cell r="G817">
            <v>2</v>
          </cell>
          <cell r="L817">
            <v>429</v>
          </cell>
          <cell r="O817">
            <v>1</v>
          </cell>
          <cell r="CX817">
            <v>82.747546511627903</v>
          </cell>
        </row>
        <row r="818">
          <cell r="C818" t="str">
            <v>Г,КОНДРАТЬЄВА вул,, б, 165/148</v>
          </cell>
          <cell r="F818">
            <v>2001</v>
          </cell>
          <cell r="G818">
            <v>6</v>
          </cell>
          <cell r="L818">
            <v>4901</v>
          </cell>
          <cell r="O818">
            <v>1</v>
          </cell>
          <cell r="CX818">
            <v>574.40897674418602</v>
          </cell>
        </row>
        <row r="819">
          <cell r="C819" t="str">
            <v>Г,КОНДРАТЬЄВА вул,, б, 129</v>
          </cell>
          <cell r="G819">
            <v>9</v>
          </cell>
          <cell r="L819">
            <v>9523</v>
          </cell>
          <cell r="O819">
            <v>1</v>
          </cell>
          <cell r="CX819">
            <v>1482.0433604651166</v>
          </cell>
        </row>
        <row r="820">
          <cell r="C820" t="str">
            <v>БІЛОПІЛЬСЬКЕ ШОСЕ, б, 38</v>
          </cell>
          <cell r="F820">
            <v>1977</v>
          </cell>
          <cell r="G820">
            <v>5</v>
          </cell>
          <cell r="L820">
            <v>2030</v>
          </cell>
          <cell r="O820">
            <v>1</v>
          </cell>
          <cell r="CX820">
            <v>421.0568953488372</v>
          </cell>
        </row>
        <row r="821">
          <cell r="C821" t="str">
            <v>ШИШКАРІВСЬКА вул,, б, 11</v>
          </cell>
          <cell r="G821">
            <v>6</v>
          </cell>
          <cell r="L821">
            <v>4901</v>
          </cell>
          <cell r="O821">
            <v>1</v>
          </cell>
          <cell r="CX821">
            <v>636.27093023255816</v>
          </cell>
        </row>
        <row r="822">
          <cell r="C822" t="str">
            <v>СТАНЦІЯ СУМИ, б, 11</v>
          </cell>
          <cell r="G822">
            <v>1</v>
          </cell>
          <cell r="L822">
            <v>120</v>
          </cell>
          <cell r="O822">
            <v>1</v>
          </cell>
          <cell r="CX822">
            <v>25.402918604651166</v>
          </cell>
        </row>
        <row r="823">
          <cell r="C823" t="str">
            <v>КУРСЬКИЙ пр-т,, 6/1</v>
          </cell>
          <cell r="F823">
            <v>1960</v>
          </cell>
          <cell r="G823">
            <v>2</v>
          </cell>
          <cell r="L823">
            <v>302</v>
          </cell>
          <cell r="O823">
            <v>1</v>
          </cell>
          <cell r="CX823">
            <v>61.018860465116276</v>
          </cell>
        </row>
        <row r="824">
          <cell r="C824" t="str">
            <v>ГАЗЕТИ "ПРАВДА" вул,, б, 9/1</v>
          </cell>
          <cell r="G824">
            <v>2</v>
          </cell>
          <cell r="L824">
            <v>302</v>
          </cell>
          <cell r="O824">
            <v>1</v>
          </cell>
          <cell r="CX824">
            <v>34.529162790697676</v>
          </cell>
        </row>
        <row r="825">
          <cell r="C825" t="str">
            <v>ІНТЕРНАЦІОНАЛІСТІВ вул,, б, 43</v>
          </cell>
          <cell r="G825">
            <v>6</v>
          </cell>
          <cell r="L825">
            <v>4901</v>
          </cell>
          <cell r="O825">
            <v>1</v>
          </cell>
          <cell r="CX825">
            <v>567.57498837209312</v>
          </cell>
        </row>
      </sheetData>
      <sheetData sheetId="2">
        <row r="4">
          <cell r="C4" t="str">
            <v xml:space="preserve"> вул. Ковпака,61</v>
          </cell>
          <cell r="F4">
            <v>1992</v>
          </cell>
          <cell r="G4">
            <v>10</v>
          </cell>
          <cell r="L4">
            <v>5914.54</v>
          </cell>
          <cell r="O4" t="str">
            <v>так</v>
          </cell>
          <cell r="CL4">
            <v>972.74764491271003</v>
          </cell>
          <cell r="CN4">
            <v>242.83927500000001</v>
          </cell>
        </row>
        <row r="5">
          <cell r="C5" t="str">
            <v>вул. Ковпака,85</v>
          </cell>
          <cell r="F5">
            <v>1996</v>
          </cell>
          <cell r="G5">
            <v>10</v>
          </cell>
          <cell r="L5">
            <v>4241</v>
          </cell>
          <cell r="O5" t="str">
            <v>так</v>
          </cell>
          <cell r="CL5">
            <v>654.12102585750154</v>
          </cell>
          <cell r="CN5">
            <v>171.84299999999999</v>
          </cell>
        </row>
        <row r="6">
          <cell r="C6" t="str">
            <v>вул. Ковпака,87</v>
          </cell>
          <cell r="F6">
            <v>1995</v>
          </cell>
          <cell r="G6">
            <v>10</v>
          </cell>
          <cell r="L6">
            <v>4165.91</v>
          </cell>
          <cell r="O6" t="str">
            <v>так</v>
          </cell>
          <cell r="CL6">
            <v>642.33767450475318</v>
          </cell>
          <cell r="CN6">
            <v>169.34189999999998</v>
          </cell>
        </row>
        <row r="7">
          <cell r="C7" t="str">
            <v>вул. Ковпака,89</v>
          </cell>
          <cell r="F7">
            <v>1995</v>
          </cell>
          <cell r="G7">
            <v>10</v>
          </cell>
          <cell r="L7">
            <v>4105.91</v>
          </cell>
          <cell r="O7" t="str">
            <v>так</v>
          </cell>
          <cell r="CL7">
            <v>680.73431987835818</v>
          </cell>
          <cell r="CN7">
            <v>179.13367500000001</v>
          </cell>
        </row>
        <row r="8">
          <cell r="C8" t="str">
            <v>вул. Ковпака,91</v>
          </cell>
          <cell r="F8">
            <v>1998</v>
          </cell>
          <cell r="G8">
            <v>10</v>
          </cell>
          <cell r="L8">
            <v>6408.07</v>
          </cell>
          <cell r="O8" t="str">
            <v>так</v>
          </cell>
          <cell r="CL8">
            <v>886.68148063594901</v>
          </cell>
          <cell r="CN8">
            <v>275.93212499999998</v>
          </cell>
        </row>
        <row r="9">
          <cell r="C9" t="str">
            <v>вул. Лермонтова,13</v>
          </cell>
          <cell r="F9">
            <v>1989</v>
          </cell>
          <cell r="G9">
            <v>9</v>
          </cell>
          <cell r="L9">
            <v>6971.5</v>
          </cell>
          <cell r="O9" t="str">
            <v>так</v>
          </cell>
          <cell r="CL9">
            <v>949.2818437522883</v>
          </cell>
          <cell r="CN9">
            <v>317.92582499999997</v>
          </cell>
        </row>
        <row r="10">
          <cell r="C10" t="str">
            <v>вул. Ковпака,53</v>
          </cell>
          <cell r="F10">
            <v>1980</v>
          </cell>
          <cell r="G10">
            <v>9</v>
          </cell>
          <cell r="L10">
            <v>10807.33</v>
          </cell>
          <cell r="O10" t="str">
            <v>так</v>
          </cell>
          <cell r="CL10">
            <v>1441.5233548848407</v>
          </cell>
          <cell r="CN10">
            <v>437.29349999999999</v>
          </cell>
        </row>
        <row r="11">
          <cell r="C11" t="str">
            <v>пр-т Курський,41</v>
          </cell>
          <cell r="F11">
            <v>1986</v>
          </cell>
          <cell r="G11">
            <v>9</v>
          </cell>
          <cell r="L11">
            <v>9511.89</v>
          </cell>
          <cell r="O11" t="str">
            <v>так</v>
          </cell>
          <cell r="CL11">
            <v>1132.8105549261923</v>
          </cell>
          <cell r="CN11">
            <v>382.16639999999995</v>
          </cell>
        </row>
        <row r="12">
          <cell r="C12" t="str">
            <v>вул. Ковпака,63</v>
          </cell>
          <cell r="F12">
            <v>1992</v>
          </cell>
          <cell r="G12">
            <v>10</v>
          </cell>
          <cell r="L12">
            <v>8391.3799999999992</v>
          </cell>
          <cell r="O12" t="str">
            <v>так</v>
          </cell>
          <cell r="CL12">
            <v>1328.8179443221613</v>
          </cell>
          <cell r="CN12">
            <v>301.75004999999999</v>
          </cell>
        </row>
        <row r="13">
          <cell r="C13" t="str">
            <v>вул. Ковпака,71</v>
          </cell>
          <cell r="F13">
            <v>1996</v>
          </cell>
          <cell r="G13">
            <v>10</v>
          </cell>
          <cell r="L13">
            <v>3759.76</v>
          </cell>
          <cell r="O13" t="str">
            <v>так</v>
          </cell>
          <cell r="CL13">
            <v>588.43912740085375</v>
          </cell>
          <cell r="CN13">
            <v>171.22139999999999</v>
          </cell>
        </row>
        <row r="14">
          <cell r="C14" t="str">
            <v>вул. Ковпака,77А</v>
          </cell>
          <cell r="F14">
            <v>1993</v>
          </cell>
          <cell r="G14">
            <v>10</v>
          </cell>
          <cell r="L14">
            <v>6423.55</v>
          </cell>
          <cell r="O14">
            <v>1</v>
          </cell>
          <cell r="CL14">
            <v>1128.0682899934095</v>
          </cell>
          <cell r="CN14">
            <v>272.37945000000002</v>
          </cell>
        </row>
        <row r="15">
          <cell r="C15" t="str">
            <v>вул. Ковпака,77Б</v>
          </cell>
          <cell r="F15">
            <v>1992</v>
          </cell>
          <cell r="G15">
            <v>10</v>
          </cell>
          <cell r="L15">
            <v>6252.3</v>
          </cell>
          <cell r="O15" t="str">
            <v>так</v>
          </cell>
          <cell r="CL15">
            <v>1068.4261620368973</v>
          </cell>
          <cell r="CN15">
            <v>307.08615000000003</v>
          </cell>
        </row>
        <row r="16">
          <cell r="C16" t="str">
            <v>вул. Ковпака,81А</v>
          </cell>
          <cell r="F16">
            <v>1994</v>
          </cell>
          <cell r="G16">
            <v>10</v>
          </cell>
          <cell r="L16">
            <v>4209</v>
          </cell>
          <cell r="O16" t="str">
            <v>так</v>
          </cell>
          <cell r="CL16">
            <v>589.33205761618217</v>
          </cell>
          <cell r="CN16">
            <v>131.09460000000001</v>
          </cell>
        </row>
        <row r="17">
          <cell r="C17" t="str">
            <v>вул. Ковпака,81Б</v>
          </cell>
          <cell r="F17">
            <v>2000</v>
          </cell>
          <cell r="G17">
            <v>10</v>
          </cell>
          <cell r="L17">
            <v>4046.64</v>
          </cell>
          <cell r="O17" t="str">
            <v>так</v>
          </cell>
          <cell r="CL17">
            <v>695.77333442454892</v>
          </cell>
          <cell r="CN17">
            <v>177.373875</v>
          </cell>
        </row>
        <row r="18">
          <cell r="C18" t="str">
            <v>вул. Ковпака,81В</v>
          </cell>
          <cell r="F18">
            <v>1997</v>
          </cell>
          <cell r="G18">
            <v>10</v>
          </cell>
          <cell r="L18">
            <v>4225.4799999999996</v>
          </cell>
          <cell r="O18" t="str">
            <v>так</v>
          </cell>
          <cell r="CL18">
            <v>494.07238420551607</v>
          </cell>
          <cell r="CN18">
            <v>179.932725</v>
          </cell>
        </row>
        <row r="19">
          <cell r="C19" t="str">
            <v>Супруна,17/1</v>
          </cell>
          <cell r="F19">
            <v>1963</v>
          </cell>
          <cell r="G19">
            <v>5</v>
          </cell>
          <cell r="L19">
            <v>2786</v>
          </cell>
          <cell r="O19" t="str">
            <v>так</v>
          </cell>
          <cell r="CL19">
            <v>490.95840697674413</v>
          </cell>
          <cell r="CN19">
            <v>0</v>
          </cell>
        </row>
        <row r="20">
          <cell r="C20" t="str">
            <v>Л.Українки,10</v>
          </cell>
          <cell r="F20">
            <v>1976</v>
          </cell>
          <cell r="G20">
            <v>5</v>
          </cell>
          <cell r="L20">
            <v>1875.72</v>
          </cell>
          <cell r="O20">
            <v>1</v>
          </cell>
          <cell r="CL20">
            <v>384.40974211417267</v>
          </cell>
          <cell r="CN20">
            <v>43.074675000000006</v>
          </cell>
        </row>
        <row r="21">
          <cell r="C21" t="str">
            <v>Л.Українки,12</v>
          </cell>
          <cell r="F21">
            <v>1976</v>
          </cell>
          <cell r="G21">
            <v>5</v>
          </cell>
          <cell r="L21">
            <v>1819.58</v>
          </cell>
          <cell r="O21" t="str">
            <v>так</v>
          </cell>
          <cell r="CL21">
            <v>238.30225881623213</v>
          </cell>
          <cell r="CN21">
            <v>39.091500000000003</v>
          </cell>
        </row>
        <row r="22">
          <cell r="C22" t="str">
            <v>Л.Українки,16</v>
          </cell>
          <cell r="F22">
            <v>1978</v>
          </cell>
          <cell r="G22">
            <v>5</v>
          </cell>
          <cell r="L22">
            <v>2386.04</v>
          </cell>
          <cell r="O22" t="str">
            <v>так</v>
          </cell>
          <cell r="CL22">
            <v>368.14687905167625</v>
          </cell>
          <cell r="CN22">
            <v>0</v>
          </cell>
        </row>
        <row r="23">
          <cell r="C23" t="str">
            <v>Н.р.Стрілки,54</v>
          </cell>
          <cell r="F23">
            <v>1980</v>
          </cell>
          <cell r="G23">
            <v>5</v>
          </cell>
          <cell r="L23">
            <v>1826.85</v>
          </cell>
          <cell r="O23" t="str">
            <v>так</v>
          </cell>
          <cell r="CL23">
            <v>271.19955461174976</v>
          </cell>
          <cell r="CN23">
            <v>70.674449999999993</v>
          </cell>
        </row>
        <row r="24">
          <cell r="C24" t="str">
            <v>Ген. Чибісова,16/1</v>
          </cell>
          <cell r="F24">
            <v>1978</v>
          </cell>
          <cell r="G24">
            <v>5</v>
          </cell>
          <cell r="L24">
            <v>877.77</v>
          </cell>
          <cell r="O24">
            <v>1</v>
          </cell>
          <cell r="CL24">
            <v>178.65086988546545</v>
          </cell>
          <cell r="CN24">
            <v>52.085250000000002</v>
          </cell>
        </row>
        <row r="25">
          <cell r="C25" t="str">
            <v>Пролетарська,70</v>
          </cell>
          <cell r="F25">
            <v>1971</v>
          </cell>
          <cell r="G25">
            <v>5</v>
          </cell>
          <cell r="L25">
            <v>2928.73</v>
          </cell>
          <cell r="O25">
            <v>1</v>
          </cell>
          <cell r="CL25">
            <v>594.06021571608869</v>
          </cell>
          <cell r="CN25">
            <v>0</v>
          </cell>
        </row>
        <row r="26">
          <cell r="C26" t="str">
            <v>Засумська,14</v>
          </cell>
          <cell r="F26">
            <v>1980</v>
          </cell>
          <cell r="G26">
            <v>9</v>
          </cell>
          <cell r="L26">
            <v>4007.76</v>
          </cell>
          <cell r="O26" t="str">
            <v>так</v>
          </cell>
          <cell r="CL26">
            <v>666.05497572763261</v>
          </cell>
          <cell r="CN26">
            <v>231.62789999999998</v>
          </cell>
        </row>
        <row r="27">
          <cell r="C27" t="str">
            <v>Ковпака,73</v>
          </cell>
          <cell r="F27">
            <v>1995</v>
          </cell>
          <cell r="G27">
            <v>10</v>
          </cell>
          <cell r="L27">
            <v>4223.8900000000003</v>
          </cell>
          <cell r="O27">
            <v>1</v>
          </cell>
          <cell r="CL27">
            <v>859.6178986634045</v>
          </cell>
          <cell r="CN27">
            <v>192.37732499999998</v>
          </cell>
        </row>
        <row r="28">
          <cell r="C28" t="str">
            <v>Ковпака,75</v>
          </cell>
          <cell r="F28">
            <v>2002</v>
          </cell>
          <cell r="G28">
            <v>10</v>
          </cell>
          <cell r="L28">
            <v>2173.37</v>
          </cell>
          <cell r="O28" t="str">
            <v>так</v>
          </cell>
          <cell r="CL28">
            <v>341.92152293491046</v>
          </cell>
          <cell r="CN28">
            <v>71.748075000000014</v>
          </cell>
        </row>
        <row r="29">
          <cell r="C29" t="str">
            <v>Курська,143</v>
          </cell>
          <cell r="F29">
            <v>1977</v>
          </cell>
          <cell r="G29">
            <v>9</v>
          </cell>
          <cell r="L29">
            <v>3983.91</v>
          </cell>
          <cell r="O29">
            <v>1</v>
          </cell>
          <cell r="CL29">
            <v>732.79650193618977</v>
          </cell>
          <cell r="CN29">
            <v>0</v>
          </cell>
        </row>
        <row r="30">
          <cell r="C30" t="str">
            <v>Новорічна,6</v>
          </cell>
          <cell r="F30">
            <v>1957</v>
          </cell>
          <cell r="G30">
            <v>2</v>
          </cell>
          <cell r="L30">
            <v>646.1</v>
          </cell>
          <cell r="O30">
            <v>1</v>
          </cell>
          <cell r="CL30">
            <v>129.95968245626881</v>
          </cell>
          <cell r="CN30">
            <v>0</v>
          </cell>
        </row>
        <row r="31">
          <cell r="C31" t="str">
            <v>40р. Жовтня,26</v>
          </cell>
          <cell r="F31">
            <v>1961</v>
          </cell>
          <cell r="G31">
            <v>2</v>
          </cell>
          <cell r="L31">
            <v>264.8</v>
          </cell>
          <cell r="O31">
            <v>1</v>
          </cell>
          <cell r="CL31">
            <v>54.329020878112658</v>
          </cell>
          <cell r="CN31">
            <v>12.736499999999999</v>
          </cell>
        </row>
        <row r="32">
          <cell r="C32" t="str">
            <v>40р. Жовтня,28</v>
          </cell>
          <cell r="F32">
            <v>1961</v>
          </cell>
          <cell r="G32">
            <v>2</v>
          </cell>
          <cell r="L32">
            <v>264.3</v>
          </cell>
          <cell r="O32">
            <v>1</v>
          </cell>
          <cell r="CL32">
            <v>54.227957804416839</v>
          </cell>
          <cell r="CN32">
            <v>9.1643999999999988</v>
          </cell>
        </row>
        <row r="33">
          <cell r="C33" t="str">
            <v>вул. Жукова, 2</v>
          </cell>
          <cell r="F33">
            <v>1948</v>
          </cell>
          <cell r="G33">
            <v>2</v>
          </cell>
          <cell r="L33">
            <v>623.04999999999995</v>
          </cell>
          <cell r="O33">
            <v>1</v>
          </cell>
          <cell r="CL33">
            <v>127.67109111506439</v>
          </cell>
          <cell r="CN33">
            <v>41.223525000000002</v>
          </cell>
        </row>
        <row r="34">
          <cell r="C34" t="str">
            <v>вул. Жукова, 6</v>
          </cell>
          <cell r="F34">
            <v>1940</v>
          </cell>
          <cell r="G34">
            <v>2</v>
          </cell>
          <cell r="L34">
            <v>687.42</v>
          </cell>
          <cell r="O34">
            <v>1</v>
          </cell>
          <cell r="CL34">
            <v>824.968771133328</v>
          </cell>
          <cell r="CN34">
            <v>153.584025</v>
          </cell>
        </row>
        <row r="35">
          <cell r="C35" t="str">
            <v>вул. Металургів, 73</v>
          </cell>
          <cell r="F35">
            <v>1949</v>
          </cell>
          <cell r="G35">
            <v>2</v>
          </cell>
          <cell r="L35">
            <v>611.29999999999995</v>
          </cell>
          <cell r="O35">
            <v>1</v>
          </cell>
          <cell r="CL35">
            <v>129.05851428128378</v>
          </cell>
          <cell r="CN35">
            <v>0</v>
          </cell>
        </row>
        <row r="36">
          <cell r="C36" t="str">
            <v>вул. Металургів, 75</v>
          </cell>
          <cell r="F36">
            <v>1949</v>
          </cell>
          <cell r="G36">
            <v>2</v>
          </cell>
          <cell r="L36">
            <v>667</v>
          </cell>
          <cell r="O36">
            <v>1</v>
          </cell>
          <cell r="CL36">
            <v>136.98073932726561</v>
          </cell>
          <cell r="CN36">
            <v>0</v>
          </cell>
        </row>
        <row r="37">
          <cell r="C37" t="str">
            <v>вул. Металургів, 77</v>
          </cell>
          <cell r="F37">
            <v>1949</v>
          </cell>
          <cell r="G37">
            <v>2</v>
          </cell>
          <cell r="L37">
            <v>844.21</v>
          </cell>
          <cell r="O37">
            <v>1</v>
          </cell>
          <cell r="CL37">
            <v>172.34269266057024</v>
          </cell>
          <cell r="CN37">
            <v>0</v>
          </cell>
        </row>
        <row r="38">
          <cell r="C38" t="str">
            <v>вул. Холодногірська, 30/1</v>
          </cell>
          <cell r="F38">
            <v>1977</v>
          </cell>
          <cell r="G38">
            <v>2</v>
          </cell>
          <cell r="L38">
            <v>1633.2</v>
          </cell>
          <cell r="O38">
            <v>1</v>
          </cell>
          <cell r="CL38">
            <v>338.03395977721971</v>
          </cell>
          <cell r="CN38">
            <v>71.816324999999992</v>
          </cell>
        </row>
        <row r="39">
          <cell r="C39" t="str">
            <v>Степаненківська, 20</v>
          </cell>
          <cell r="F39">
            <v>1949</v>
          </cell>
          <cell r="G39">
            <v>2</v>
          </cell>
          <cell r="L39">
            <v>972.06</v>
          </cell>
          <cell r="O39">
            <v>1</v>
          </cell>
          <cell r="CL39">
            <v>199.45947139220442</v>
          </cell>
          <cell r="CN39">
            <v>0</v>
          </cell>
        </row>
        <row r="40">
          <cell r="C40" t="str">
            <v>вул.Бориса Гмирі, 7а</v>
          </cell>
          <cell r="F40">
            <v>1980</v>
          </cell>
          <cell r="G40">
            <v>2</v>
          </cell>
          <cell r="L40">
            <v>1183.98</v>
          </cell>
          <cell r="O40">
            <v>1</v>
          </cell>
          <cell r="CL40">
            <v>237.56644210598861</v>
          </cell>
          <cell r="CN40">
            <v>0</v>
          </cell>
        </row>
        <row r="41">
          <cell r="C41" t="str">
            <v>Вул. Покровська,14</v>
          </cell>
          <cell r="F41">
            <v>1917</v>
          </cell>
          <cell r="G41">
            <v>2</v>
          </cell>
          <cell r="L41">
            <v>260.39999999999998</v>
          </cell>
          <cell r="O41">
            <v>1</v>
          </cell>
          <cell r="CL41">
            <v>53.197243675616072</v>
          </cell>
          <cell r="CN41">
            <v>0</v>
          </cell>
        </row>
        <row r="42">
          <cell r="C42" t="str">
            <v>Вул.Кооперативна,15</v>
          </cell>
          <cell r="F42">
            <v>1917</v>
          </cell>
          <cell r="G42">
            <v>2</v>
          </cell>
          <cell r="L42">
            <v>172.6</v>
          </cell>
          <cell r="O42">
            <v>1</v>
          </cell>
          <cell r="CL42">
            <v>46.891220165663746</v>
          </cell>
          <cell r="CN42">
            <v>0</v>
          </cell>
        </row>
        <row r="43">
          <cell r="C43" t="str">
            <v>Вул.Кооперативна,19 а</v>
          </cell>
          <cell r="F43">
            <v>1917</v>
          </cell>
          <cell r="G43">
            <v>2</v>
          </cell>
          <cell r="L43">
            <v>197.2</v>
          </cell>
          <cell r="O43">
            <v>1</v>
          </cell>
          <cell r="CL43">
            <v>61.487484762466778</v>
          </cell>
          <cell r="CN43">
            <v>0</v>
          </cell>
        </row>
        <row r="44">
          <cell r="C44" t="str">
            <v>Вул.Кузнечна,1</v>
          </cell>
          <cell r="F44">
            <v>1917</v>
          </cell>
          <cell r="G44">
            <v>2</v>
          </cell>
          <cell r="L44">
            <v>888.5</v>
          </cell>
          <cell r="O44">
            <v>1</v>
          </cell>
          <cell r="CL44">
            <v>181.325083887197</v>
          </cell>
          <cell r="CN44">
            <v>0</v>
          </cell>
        </row>
        <row r="45">
          <cell r="C45" t="str">
            <v>Вул.Кузнечна,18 а</v>
          </cell>
          <cell r="F45">
            <v>1917</v>
          </cell>
          <cell r="G45">
            <v>2</v>
          </cell>
          <cell r="L45">
            <v>343.85</v>
          </cell>
          <cell r="O45">
            <v>1</v>
          </cell>
          <cell r="CL45">
            <v>64.456865397123494</v>
          </cell>
          <cell r="CN45">
            <v>0</v>
          </cell>
        </row>
        <row r="46">
          <cell r="C46" t="str">
            <v>Вул.Кузнечна,18 б</v>
          </cell>
          <cell r="F46">
            <v>1917</v>
          </cell>
          <cell r="G46">
            <v>2</v>
          </cell>
          <cell r="L46">
            <v>211.7</v>
          </cell>
          <cell r="O46">
            <v>1</v>
          </cell>
          <cell r="CL46">
            <v>43.737158474652922</v>
          </cell>
          <cell r="CN46">
            <v>0</v>
          </cell>
        </row>
        <row r="47">
          <cell r="C47" t="str">
            <v>Вул.Кузнечна,20</v>
          </cell>
          <cell r="F47">
            <v>1917</v>
          </cell>
          <cell r="G47">
            <v>2</v>
          </cell>
          <cell r="L47">
            <v>390.4</v>
          </cell>
          <cell r="O47">
            <v>1</v>
          </cell>
          <cell r="CL47">
            <v>79.691760317371433</v>
          </cell>
          <cell r="CN47">
            <v>0</v>
          </cell>
        </row>
        <row r="48">
          <cell r="C48" t="str">
            <v>Вул.Кузнечна,26</v>
          </cell>
          <cell r="F48">
            <v>1917</v>
          </cell>
          <cell r="G48">
            <v>2</v>
          </cell>
          <cell r="L48">
            <v>503.15</v>
          </cell>
          <cell r="O48">
            <v>1</v>
          </cell>
          <cell r="CL48">
            <v>102.81312861554895</v>
          </cell>
          <cell r="CN48">
            <v>0</v>
          </cell>
        </row>
        <row r="49">
          <cell r="C49" t="str">
            <v>вул. Горького, 23</v>
          </cell>
          <cell r="F49">
            <v>1962</v>
          </cell>
          <cell r="G49">
            <v>3</v>
          </cell>
          <cell r="L49">
            <v>1476.87</v>
          </cell>
          <cell r="O49">
            <v>1</v>
          </cell>
          <cell r="CL49">
            <v>305.64623293719336</v>
          </cell>
          <cell r="CN49">
            <v>0</v>
          </cell>
        </row>
        <row r="50">
          <cell r="C50" t="str">
            <v>вул. Горького, 45</v>
          </cell>
          <cell r="F50">
            <v>1955</v>
          </cell>
          <cell r="G50">
            <v>3</v>
          </cell>
          <cell r="L50">
            <v>759.91</v>
          </cell>
          <cell r="O50">
            <v>1</v>
          </cell>
          <cell r="CL50">
            <v>155.45562916474626</v>
          </cell>
          <cell r="CN50">
            <v>0</v>
          </cell>
        </row>
        <row r="51">
          <cell r="C51" t="str">
            <v>вул. Горького, 49</v>
          </cell>
          <cell r="F51">
            <v>1955</v>
          </cell>
          <cell r="G51">
            <v>3</v>
          </cell>
          <cell r="L51">
            <v>606.46</v>
          </cell>
          <cell r="O51">
            <v>1</v>
          </cell>
          <cell r="CL51">
            <v>117.48337332064075</v>
          </cell>
          <cell r="CN51">
            <v>0</v>
          </cell>
        </row>
        <row r="52">
          <cell r="C52" t="str">
            <v>вул.Леваневського 4</v>
          </cell>
          <cell r="F52">
            <v>1949</v>
          </cell>
          <cell r="G52">
            <v>3</v>
          </cell>
          <cell r="L52">
            <v>2416.29</v>
          </cell>
          <cell r="O52">
            <v>1</v>
          </cell>
          <cell r="CL52">
            <v>271.89186628014659</v>
          </cell>
          <cell r="CN52">
            <v>0</v>
          </cell>
        </row>
        <row r="53">
          <cell r="C53" t="str">
            <v>пр.Суджанський 8</v>
          </cell>
          <cell r="F53">
            <v>1960</v>
          </cell>
          <cell r="G53">
            <v>3</v>
          </cell>
          <cell r="L53">
            <v>1042.3800000000001</v>
          </cell>
          <cell r="O53">
            <v>1</v>
          </cell>
          <cell r="CL53">
            <v>117.07260603815521</v>
          </cell>
          <cell r="CN53">
            <v>0</v>
          </cell>
        </row>
        <row r="54">
          <cell r="C54" t="str">
            <v>40р. Жовтня,21/1</v>
          </cell>
          <cell r="F54">
            <v>1985</v>
          </cell>
          <cell r="G54">
            <v>5</v>
          </cell>
          <cell r="L54">
            <v>2185.52</v>
          </cell>
          <cell r="O54" t="str">
            <v>так</v>
          </cell>
          <cell r="CL54">
            <v>452.33645765581053</v>
          </cell>
          <cell r="CN54">
            <v>81.129300000000001</v>
          </cell>
        </row>
        <row r="55">
          <cell r="C55" t="str">
            <v>40р. Жовтня,23</v>
          </cell>
          <cell r="F55">
            <v>1977</v>
          </cell>
          <cell r="G55">
            <v>5</v>
          </cell>
          <cell r="L55">
            <v>2693.74</v>
          </cell>
          <cell r="O55" t="str">
            <v>так</v>
          </cell>
          <cell r="CL55">
            <v>505.99836533035835</v>
          </cell>
          <cell r="CN55">
            <v>115.04325000000001</v>
          </cell>
        </row>
        <row r="56">
          <cell r="C56" t="str">
            <v>40р. Жовтня,25</v>
          </cell>
          <cell r="F56">
            <v>1977</v>
          </cell>
          <cell r="G56">
            <v>5</v>
          </cell>
          <cell r="L56">
            <v>2693.2</v>
          </cell>
          <cell r="O56" t="str">
            <v>так</v>
          </cell>
          <cell r="CL56">
            <v>450.27928298522119</v>
          </cell>
          <cell r="CN56">
            <v>127.13872500000001</v>
          </cell>
        </row>
        <row r="57">
          <cell r="C57" t="str">
            <v>40р. Жовтня,27</v>
          </cell>
          <cell r="F57">
            <v>1977</v>
          </cell>
          <cell r="G57">
            <v>5</v>
          </cell>
          <cell r="L57">
            <v>2720</v>
          </cell>
          <cell r="O57" t="str">
            <v>так</v>
          </cell>
          <cell r="CL57">
            <v>315.05026770676744</v>
          </cell>
          <cell r="CN57">
            <v>114.4815</v>
          </cell>
        </row>
        <row r="58">
          <cell r="C58" t="str">
            <v>40р. Жовтня,29</v>
          </cell>
          <cell r="F58">
            <v>1977</v>
          </cell>
          <cell r="G58">
            <v>5</v>
          </cell>
          <cell r="L58">
            <v>2714.43</v>
          </cell>
          <cell r="O58" t="str">
            <v>так</v>
          </cell>
          <cell r="CL58">
            <v>559.91468058253679</v>
          </cell>
          <cell r="CN58">
            <v>91.975800000000007</v>
          </cell>
        </row>
        <row r="59">
          <cell r="C59" t="str">
            <v>40р. Жовтня,31</v>
          </cell>
          <cell r="F59">
            <v>1977</v>
          </cell>
          <cell r="G59">
            <v>5</v>
          </cell>
          <cell r="L59">
            <v>2662.92</v>
          </cell>
          <cell r="O59" t="str">
            <v>так</v>
          </cell>
          <cell r="CL59">
            <v>475.90709089107804</v>
          </cell>
          <cell r="CN59">
            <v>105.6468</v>
          </cell>
        </row>
        <row r="60">
          <cell r="C60" t="str">
            <v>40р. Жовтня,33</v>
          </cell>
          <cell r="F60">
            <v>1978</v>
          </cell>
          <cell r="G60">
            <v>5</v>
          </cell>
          <cell r="L60">
            <v>5637.21</v>
          </cell>
          <cell r="O60" t="str">
            <v>так</v>
          </cell>
          <cell r="CL60">
            <v>953.21382728067647</v>
          </cell>
          <cell r="CN60">
            <v>267.66652499999998</v>
          </cell>
        </row>
        <row r="61">
          <cell r="C61" t="str">
            <v>40 років Жовтня 35</v>
          </cell>
          <cell r="F61">
            <v>1977</v>
          </cell>
          <cell r="G61">
            <v>5</v>
          </cell>
          <cell r="L61">
            <v>2688.16</v>
          </cell>
          <cell r="O61" t="str">
            <v>так</v>
          </cell>
          <cell r="CL61">
            <v>431.49948095469875</v>
          </cell>
          <cell r="CN61">
            <v>145.91797500000001</v>
          </cell>
        </row>
        <row r="62">
          <cell r="C62" t="str">
            <v>40 років Жовтня 37</v>
          </cell>
          <cell r="F62">
            <v>1977</v>
          </cell>
          <cell r="G62">
            <v>5</v>
          </cell>
          <cell r="L62">
            <v>2693.41</v>
          </cell>
          <cell r="O62" t="str">
            <v>так</v>
          </cell>
          <cell r="CL62">
            <v>407.6401960742084</v>
          </cell>
          <cell r="CN62">
            <v>129.10799999999998</v>
          </cell>
        </row>
        <row r="63">
          <cell r="C63" t="str">
            <v>40р.Жовтня,41</v>
          </cell>
          <cell r="F63">
            <v>1979</v>
          </cell>
          <cell r="G63">
            <v>5</v>
          </cell>
          <cell r="L63">
            <v>4308</v>
          </cell>
          <cell r="O63" t="str">
            <v>так</v>
          </cell>
          <cell r="CL63">
            <v>511.20055608919824</v>
          </cell>
          <cell r="CN63">
            <v>219.27307500000001</v>
          </cell>
        </row>
        <row r="64">
          <cell r="C64" t="str">
            <v>40р. Жовтня,43</v>
          </cell>
          <cell r="F64">
            <v>1979</v>
          </cell>
          <cell r="G64">
            <v>5</v>
          </cell>
          <cell r="L64">
            <v>4352.5</v>
          </cell>
          <cell r="O64" t="str">
            <v>так</v>
          </cell>
          <cell r="CL64">
            <v>703.5451763246424</v>
          </cell>
          <cell r="CN64">
            <v>220.33199999999999</v>
          </cell>
        </row>
        <row r="65">
          <cell r="C65" t="str">
            <v>40 років Жовтня 49</v>
          </cell>
          <cell r="F65">
            <v>1977</v>
          </cell>
          <cell r="G65">
            <v>5</v>
          </cell>
          <cell r="L65">
            <v>2701.3</v>
          </cell>
          <cell r="O65" t="str">
            <v>так</v>
          </cell>
          <cell r="CL65">
            <v>375.34362521914045</v>
          </cell>
          <cell r="CN65">
            <v>141.7962</v>
          </cell>
        </row>
        <row r="66">
          <cell r="C66" t="str">
            <v>40 років Жовтня 51</v>
          </cell>
          <cell r="F66">
            <v>1977</v>
          </cell>
          <cell r="G66">
            <v>5</v>
          </cell>
          <cell r="L66">
            <v>2639.5</v>
          </cell>
          <cell r="O66" t="str">
            <v>так</v>
          </cell>
          <cell r="CL66">
            <v>328.73298026766366</v>
          </cell>
          <cell r="CN66">
            <v>129.73904999999999</v>
          </cell>
        </row>
        <row r="67">
          <cell r="C67" t="str">
            <v>40 років Жовтня 53</v>
          </cell>
          <cell r="F67">
            <v>1978</v>
          </cell>
          <cell r="G67">
            <v>5</v>
          </cell>
          <cell r="L67">
            <v>5700</v>
          </cell>
          <cell r="O67" t="str">
            <v>так</v>
          </cell>
          <cell r="CL67">
            <v>817.49984923995396</v>
          </cell>
          <cell r="CN67">
            <v>222.52860000000001</v>
          </cell>
        </row>
        <row r="68">
          <cell r="C68" t="str">
            <v>40 років Жовтня 55</v>
          </cell>
          <cell r="F68">
            <v>1978</v>
          </cell>
          <cell r="G68">
            <v>5</v>
          </cell>
          <cell r="L68">
            <v>5694.98</v>
          </cell>
          <cell r="O68" t="str">
            <v>так</v>
          </cell>
          <cell r="CL68">
            <v>689.9138298651344</v>
          </cell>
          <cell r="CN68">
            <v>209.69707500000001</v>
          </cell>
        </row>
        <row r="69">
          <cell r="C69" t="str">
            <v>40 років Жовтня 59</v>
          </cell>
          <cell r="F69">
            <v>1978</v>
          </cell>
          <cell r="G69">
            <v>5</v>
          </cell>
          <cell r="L69">
            <v>4549.08</v>
          </cell>
          <cell r="O69" t="str">
            <v>так</v>
          </cell>
          <cell r="CL69">
            <v>801.98647897758849</v>
          </cell>
          <cell r="CN69">
            <v>319.84837499999998</v>
          </cell>
        </row>
        <row r="70">
          <cell r="C70" t="str">
            <v>40р. Жовтня,63</v>
          </cell>
          <cell r="F70">
            <v>1978</v>
          </cell>
          <cell r="G70">
            <v>5</v>
          </cell>
          <cell r="L70">
            <v>2693.21</v>
          </cell>
          <cell r="O70" t="str">
            <v>так</v>
          </cell>
          <cell r="CL70">
            <v>259.49933665579755</v>
          </cell>
          <cell r="CN70">
            <v>131.75977499999999</v>
          </cell>
        </row>
        <row r="71">
          <cell r="C71" t="str">
            <v>40 років Жовтня 67</v>
          </cell>
          <cell r="F71">
            <v>1980</v>
          </cell>
          <cell r="G71">
            <v>5</v>
          </cell>
          <cell r="L71">
            <v>2683.71</v>
          </cell>
          <cell r="O71" t="str">
            <v>так</v>
          </cell>
          <cell r="CL71">
            <v>422.34619244735245</v>
          </cell>
          <cell r="CN71">
            <v>138.53437500000001</v>
          </cell>
        </row>
        <row r="72">
          <cell r="C72" t="str">
            <v>40 років Жовтня 69</v>
          </cell>
          <cell r="F72">
            <v>1982</v>
          </cell>
          <cell r="G72">
            <v>5</v>
          </cell>
          <cell r="L72">
            <v>3598.32</v>
          </cell>
          <cell r="O72" t="str">
            <v>так</v>
          </cell>
          <cell r="CL72">
            <v>461.56189561374418</v>
          </cell>
          <cell r="CN72">
            <v>118.290375</v>
          </cell>
        </row>
        <row r="73">
          <cell r="C73" t="str">
            <v>Генерала Чибісова,11/1</v>
          </cell>
          <cell r="F73">
            <v>1989</v>
          </cell>
          <cell r="G73">
            <v>5</v>
          </cell>
          <cell r="L73">
            <v>1792.81</v>
          </cell>
          <cell r="O73">
            <v>1</v>
          </cell>
          <cell r="CL73">
            <v>341.12750207833489</v>
          </cell>
          <cell r="CN73">
            <v>0</v>
          </cell>
        </row>
        <row r="74">
          <cell r="C74" t="str">
            <v>Л.Українки,4</v>
          </cell>
          <cell r="F74">
            <v>1976</v>
          </cell>
          <cell r="G74">
            <v>5</v>
          </cell>
          <cell r="L74">
            <v>4187.3100000000004</v>
          </cell>
          <cell r="O74" t="str">
            <v>так</v>
          </cell>
          <cell r="CL74">
            <v>558.80325598625063</v>
          </cell>
          <cell r="CN74">
            <v>292.63815</v>
          </cell>
        </row>
        <row r="75">
          <cell r="C75" t="str">
            <v>Л.Українки,6</v>
          </cell>
          <cell r="F75">
            <v>1977</v>
          </cell>
          <cell r="G75">
            <v>5</v>
          </cell>
          <cell r="L75">
            <v>2289.9299999999998</v>
          </cell>
          <cell r="O75">
            <v>1</v>
          </cell>
          <cell r="CL75">
            <v>473.8292943999104</v>
          </cell>
          <cell r="CN75">
            <v>102.74879999999999</v>
          </cell>
        </row>
        <row r="76">
          <cell r="C76" t="str">
            <v>пр-т Курський,103/1</v>
          </cell>
          <cell r="F76">
            <v>1990</v>
          </cell>
          <cell r="G76">
            <v>5</v>
          </cell>
          <cell r="L76">
            <v>5458.27</v>
          </cell>
          <cell r="O76" t="str">
            <v>так</v>
          </cell>
          <cell r="CL76">
            <v>716.16449213247915</v>
          </cell>
          <cell r="CN76">
            <v>223.96132500000002</v>
          </cell>
        </row>
        <row r="77">
          <cell r="C77" t="str">
            <v>пр Курський,105</v>
          </cell>
          <cell r="F77">
            <v>1986</v>
          </cell>
          <cell r="G77">
            <v>5</v>
          </cell>
          <cell r="L77">
            <v>2187</v>
          </cell>
          <cell r="O77">
            <v>1</v>
          </cell>
          <cell r="CL77">
            <v>444.70627635608656</v>
          </cell>
          <cell r="CN77">
            <v>2.1881999999999997</v>
          </cell>
        </row>
        <row r="78">
          <cell r="C78" t="str">
            <v>пр Курський,115</v>
          </cell>
          <cell r="F78">
            <v>1972</v>
          </cell>
          <cell r="G78">
            <v>5</v>
          </cell>
          <cell r="L78">
            <v>5477</v>
          </cell>
          <cell r="O78">
            <v>1</v>
          </cell>
          <cell r="CL78">
            <v>1129.3032301416713</v>
          </cell>
          <cell r="CN78">
            <v>209.288625</v>
          </cell>
        </row>
        <row r="79">
          <cell r="C79" t="str">
            <v>пр Курський 119</v>
          </cell>
          <cell r="F79">
            <v>1969</v>
          </cell>
          <cell r="G79">
            <v>5</v>
          </cell>
          <cell r="L79">
            <v>1530.4</v>
          </cell>
          <cell r="O79">
            <v>1</v>
          </cell>
          <cell r="CL79">
            <v>298.12971394358129</v>
          </cell>
          <cell r="CN79">
            <v>196.75648125000001</v>
          </cell>
        </row>
        <row r="80">
          <cell r="C80" t="str">
            <v>пр Курський,123</v>
          </cell>
          <cell r="F80">
            <v>1967</v>
          </cell>
          <cell r="G80">
            <v>5</v>
          </cell>
          <cell r="L80">
            <v>3164</v>
          </cell>
          <cell r="O80" t="str">
            <v>так</v>
          </cell>
          <cell r="CL80">
            <v>379.15645446831235</v>
          </cell>
          <cell r="CN80">
            <v>181.66312500000001</v>
          </cell>
        </row>
        <row r="81">
          <cell r="C81" t="str">
            <v>пр Курський,127</v>
          </cell>
          <cell r="F81">
            <v>1966</v>
          </cell>
          <cell r="G81">
            <v>5</v>
          </cell>
          <cell r="L81">
            <v>3201.3</v>
          </cell>
          <cell r="O81" t="str">
            <v>так</v>
          </cell>
          <cell r="CL81">
            <v>487.12525359993452</v>
          </cell>
          <cell r="CN81">
            <v>131.11349999999999</v>
          </cell>
        </row>
        <row r="82">
          <cell r="C82" t="str">
            <v>пр Курський,129</v>
          </cell>
          <cell r="F82">
            <v>1966</v>
          </cell>
          <cell r="G82">
            <v>5</v>
          </cell>
          <cell r="L82">
            <v>3123.91</v>
          </cell>
          <cell r="O82">
            <v>1</v>
          </cell>
          <cell r="CL82">
            <v>634.86003006586054</v>
          </cell>
          <cell r="CN82">
            <v>0</v>
          </cell>
        </row>
        <row r="83">
          <cell r="C83" t="str">
            <v>пр Курський,131</v>
          </cell>
          <cell r="F83">
            <v>1974</v>
          </cell>
          <cell r="G83">
            <v>5</v>
          </cell>
          <cell r="L83">
            <v>3012.9</v>
          </cell>
          <cell r="O83">
            <v>1</v>
          </cell>
          <cell r="CL83">
            <v>618.5639997932434</v>
          </cell>
          <cell r="CN83">
            <v>0</v>
          </cell>
        </row>
        <row r="84">
          <cell r="C84" t="str">
            <v>вул. 1-ша Новопоселенська, 1</v>
          </cell>
          <cell r="F84">
            <v>1974</v>
          </cell>
          <cell r="G84">
            <v>5</v>
          </cell>
          <cell r="L84">
            <v>2636.7</v>
          </cell>
          <cell r="O84">
            <v>1</v>
          </cell>
          <cell r="CL84">
            <v>546.37728993741302</v>
          </cell>
          <cell r="CN84">
            <v>0</v>
          </cell>
        </row>
        <row r="85">
          <cell r="C85" t="str">
            <v>вул. Горького, 23/1</v>
          </cell>
          <cell r="F85">
            <v>1983</v>
          </cell>
          <cell r="G85">
            <v>5</v>
          </cell>
          <cell r="L85">
            <v>6857.68</v>
          </cell>
          <cell r="O85" t="str">
            <v>так</v>
          </cell>
          <cell r="CL85">
            <v>1070.1679251540982</v>
          </cell>
          <cell r="CN85">
            <v>272.95852500000001</v>
          </cell>
        </row>
        <row r="86">
          <cell r="C86" t="str">
            <v>вул. Горького, 23/2</v>
          </cell>
          <cell r="F86">
            <v>1983</v>
          </cell>
          <cell r="G86">
            <v>5</v>
          </cell>
          <cell r="L86">
            <v>3024.6</v>
          </cell>
          <cell r="O86" t="str">
            <v>так</v>
          </cell>
          <cell r="CL86">
            <v>530.49908036371937</v>
          </cell>
          <cell r="CN86">
            <v>137.53897499999999</v>
          </cell>
        </row>
        <row r="87">
          <cell r="C87" t="str">
            <v>вул. Горького, 39</v>
          </cell>
          <cell r="F87">
            <v>1966</v>
          </cell>
          <cell r="G87">
            <v>5</v>
          </cell>
          <cell r="L87">
            <v>4733.28</v>
          </cell>
          <cell r="O87">
            <v>1</v>
          </cell>
          <cell r="CL87">
            <v>532.48981292832013</v>
          </cell>
          <cell r="CN87">
            <v>0</v>
          </cell>
        </row>
        <row r="88">
          <cell r="C88" t="str">
            <v>вул, Горького, 41</v>
          </cell>
          <cell r="F88">
            <v>1965</v>
          </cell>
          <cell r="G88">
            <v>5</v>
          </cell>
          <cell r="L88">
            <v>2480.4899999999998</v>
          </cell>
          <cell r="O88">
            <v>1</v>
          </cell>
          <cell r="CL88">
            <v>511.77328273539018</v>
          </cell>
          <cell r="CN88">
            <v>0</v>
          </cell>
        </row>
        <row r="89">
          <cell r="C89" t="str">
            <v>вул. Горького, 43</v>
          </cell>
          <cell r="F89">
            <v>1966</v>
          </cell>
          <cell r="G89">
            <v>5</v>
          </cell>
          <cell r="L89">
            <v>4680.0200000000004</v>
          </cell>
          <cell r="O89" t="str">
            <v>так</v>
          </cell>
          <cell r="CL89">
            <v>635.96930094720381</v>
          </cell>
          <cell r="CN89">
            <v>0</v>
          </cell>
        </row>
        <row r="90">
          <cell r="C90" t="str">
            <v>вул. Жукова, 6/1</v>
          </cell>
          <cell r="F90">
            <v>1980</v>
          </cell>
          <cell r="G90">
            <v>5</v>
          </cell>
          <cell r="L90">
            <v>4035.7</v>
          </cell>
          <cell r="O90" t="str">
            <v>так</v>
          </cell>
          <cell r="CL90">
            <v>824.968771133328</v>
          </cell>
          <cell r="CN90">
            <v>153.584025</v>
          </cell>
        </row>
        <row r="91">
          <cell r="C91" t="str">
            <v>вул. Металургів, 2</v>
          </cell>
          <cell r="F91">
            <v>1968</v>
          </cell>
          <cell r="G91">
            <v>5</v>
          </cell>
          <cell r="L91">
            <v>2416.0500000000002</v>
          </cell>
          <cell r="O91" t="str">
            <v>так</v>
          </cell>
          <cell r="CL91">
            <v>379.36256498834837</v>
          </cell>
          <cell r="CN91">
            <v>0</v>
          </cell>
        </row>
        <row r="92">
          <cell r="C92" t="str">
            <v>вул. Металургів, 4</v>
          </cell>
          <cell r="F92">
            <v>1968</v>
          </cell>
          <cell r="G92">
            <v>5</v>
          </cell>
          <cell r="L92">
            <v>5424.04</v>
          </cell>
          <cell r="O92" t="str">
            <v>так</v>
          </cell>
          <cell r="CL92">
            <v>646.41681060661529</v>
          </cell>
          <cell r="CN92">
            <v>0</v>
          </cell>
        </row>
        <row r="93">
          <cell r="C93" t="str">
            <v>вул. Металургів, 5</v>
          </cell>
          <cell r="F93">
            <v>1969</v>
          </cell>
          <cell r="G93">
            <v>5</v>
          </cell>
          <cell r="L93">
            <v>5382.63</v>
          </cell>
          <cell r="O93" t="str">
            <v>так</v>
          </cell>
          <cell r="CL93">
            <v>645.90481872181317</v>
          </cell>
          <cell r="CN93">
            <v>0</v>
          </cell>
        </row>
        <row r="94">
          <cell r="C94" t="str">
            <v>вул. Металургів, 7</v>
          </cell>
          <cell r="F94">
            <v>1975</v>
          </cell>
          <cell r="G94">
            <v>5</v>
          </cell>
          <cell r="L94">
            <v>4325.6400000000003</v>
          </cell>
          <cell r="O94" t="str">
            <v>так</v>
          </cell>
          <cell r="CL94">
            <v>626.65663753408251</v>
          </cell>
          <cell r="CN94">
            <v>169.71990000000002</v>
          </cell>
        </row>
        <row r="95">
          <cell r="C95" t="str">
            <v>вул. Металургів, 9</v>
          </cell>
          <cell r="F95">
            <v>1975</v>
          </cell>
          <cell r="G95">
            <v>5</v>
          </cell>
          <cell r="L95">
            <v>4913.49</v>
          </cell>
          <cell r="O95">
            <v>1</v>
          </cell>
          <cell r="CL95">
            <v>1013.1274848486154</v>
          </cell>
          <cell r="CN95">
            <v>187.46069999999997</v>
          </cell>
        </row>
        <row r="96">
          <cell r="C96" t="str">
            <v>вул. Металургів, 9/1</v>
          </cell>
          <cell r="F96">
            <v>1979</v>
          </cell>
          <cell r="G96">
            <v>5</v>
          </cell>
          <cell r="L96">
            <v>5701.83</v>
          </cell>
          <cell r="O96" t="str">
            <v>так</v>
          </cell>
          <cell r="CL96">
            <v>666.24105669869959</v>
          </cell>
          <cell r="CN96">
            <v>198.48779999999999</v>
          </cell>
        </row>
        <row r="97">
          <cell r="C97" t="str">
            <v>вул. Металургів, 11</v>
          </cell>
          <cell r="F97">
            <v>1975</v>
          </cell>
          <cell r="G97">
            <v>5</v>
          </cell>
          <cell r="L97">
            <v>2700.7</v>
          </cell>
          <cell r="O97" t="str">
            <v>так</v>
          </cell>
          <cell r="CL97">
            <v>328.04120702800259</v>
          </cell>
          <cell r="CN97">
            <v>118.49040000000001</v>
          </cell>
        </row>
        <row r="98">
          <cell r="C98" t="str">
            <v>вул. Металургів, 13</v>
          </cell>
          <cell r="F98">
            <v>1977</v>
          </cell>
          <cell r="G98">
            <v>5</v>
          </cell>
          <cell r="L98">
            <v>5265.59</v>
          </cell>
          <cell r="O98" t="str">
            <v>так</v>
          </cell>
          <cell r="CL98">
            <v>769.4563377369625</v>
          </cell>
          <cell r="CN98">
            <v>208.25910000000002</v>
          </cell>
        </row>
        <row r="99">
          <cell r="C99" t="str">
            <v>вул. Металургів, 13а</v>
          </cell>
          <cell r="F99">
            <v>1980</v>
          </cell>
          <cell r="G99">
            <v>5</v>
          </cell>
          <cell r="L99">
            <v>2618.5</v>
          </cell>
          <cell r="O99" t="str">
            <v>так</v>
          </cell>
          <cell r="CL99">
            <v>369.87431996450681</v>
          </cell>
          <cell r="CN99">
            <v>121.2141</v>
          </cell>
        </row>
        <row r="100">
          <cell r="C100" t="str">
            <v>вул. Металургів, 15</v>
          </cell>
          <cell r="F100">
            <v>1976</v>
          </cell>
          <cell r="G100">
            <v>5</v>
          </cell>
          <cell r="L100">
            <v>4348.3</v>
          </cell>
          <cell r="O100" t="str">
            <v>так</v>
          </cell>
          <cell r="CL100">
            <v>455.88244162355642</v>
          </cell>
          <cell r="CN100">
            <v>163.78634999999997</v>
          </cell>
        </row>
        <row r="101">
          <cell r="C101" t="str">
            <v>вул. Н.Холодногірська, 8</v>
          </cell>
          <cell r="F101">
            <v>1988</v>
          </cell>
          <cell r="G101">
            <v>5</v>
          </cell>
          <cell r="L101">
            <v>4803.7299999999996</v>
          </cell>
          <cell r="O101" t="str">
            <v>так</v>
          </cell>
          <cell r="CL101">
            <v>666.51786291173642</v>
          </cell>
          <cell r="CN101">
            <v>161.83177500000002</v>
          </cell>
        </row>
        <row r="102">
          <cell r="C102" t="str">
            <v>вул. Н.Холодногірська, 10</v>
          </cell>
          <cell r="F102">
            <v>1988</v>
          </cell>
          <cell r="G102">
            <v>5</v>
          </cell>
          <cell r="L102">
            <v>5015.1499999999996</v>
          </cell>
          <cell r="O102" t="str">
            <v>так</v>
          </cell>
          <cell r="CL102">
            <v>784.52038921936446</v>
          </cell>
          <cell r="CN102">
            <v>189.27352500000001</v>
          </cell>
        </row>
        <row r="103">
          <cell r="C103" t="str">
            <v>вул. Холодногірська, 45</v>
          </cell>
          <cell r="F103">
            <v>1989</v>
          </cell>
          <cell r="G103">
            <v>5</v>
          </cell>
          <cell r="L103">
            <v>6985.06</v>
          </cell>
          <cell r="O103" t="str">
            <v>так</v>
          </cell>
          <cell r="CL103">
            <v>1175.6619981305753</v>
          </cell>
          <cell r="CN103">
            <v>235.70085</v>
          </cell>
        </row>
        <row r="104">
          <cell r="C104" t="str">
            <v>вул. Праці, 2</v>
          </cell>
          <cell r="F104">
            <v>1965</v>
          </cell>
          <cell r="G104">
            <v>5</v>
          </cell>
          <cell r="L104">
            <v>3540.62</v>
          </cell>
          <cell r="O104" t="str">
            <v>так</v>
          </cell>
          <cell r="CL104">
            <v>463.53862903121598</v>
          </cell>
          <cell r="CN104">
            <v>0</v>
          </cell>
        </row>
        <row r="105">
          <cell r="C105" t="str">
            <v>вул. Праці, 26</v>
          </cell>
          <cell r="F105">
            <v>1972</v>
          </cell>
          <cell r="G105">
            <v>5</v>
          </cell>
          <cell r="L105">
            <v>5613.8</v>
          </cell>
          <cell r="O105" t="str">
            <v>так</v>
          </cell>
          <cell r="CL105">
            <v>704.46475876238924</v>
          </cell>
          <cell r="CN105">
            <v>189.55072499999997</v>
          </cell>
        </row>
        <row r="106">
          <cell r="C106" t="str">
            <v>вул. Праці, 28</v>
          </cell>
          <cell r="F106">
            <v>1972</v>
          </cell>
          <cell r="G106">
            <v>5</v>
          </cell>
          <cell r="L106">
            <v>3066.5</v>
          </cell>
          <cell r="O106" t="str">
            <v>так</v>
          </cell>
          <cell r="CL106">
            <v>631.94982274926019</v>
          </cell>
          <cell r="CN106">
            <v>200.65867500000002</v>
          </cell>
        </row>
        <row r="107">
          <cell r="C107" t="str">
            <v>вул. Праці, 30</v>
          </cell>
          <cell r="F107">
            <v>1974</v>
          </cell>
          <cell r="G107">
            <v>5</v>
          </cell>
          <cell r="L107">
            <v>3107</v>
          </cell>
          <cell r="O107" t="str">
            <v>так</v>
          </cell>
          <cell r="CL107">
            <v>640.27215418876006</v>
          </cell>
          <cell r="CN107">
            <v>0</v>
          </cell>
        </row>
        <row r="108">
          <cell r="C108" t="str">
            <v>вул. Праці, 32</v>
          </cell>
          <cell r="F108">
            <v>1975</v>
          </cell>
          <cell r="G108">
            <v>5</v>
          </cell>
          <cell r="L108">
            <v>4642.5</v>
          </cell>
          <cell r="O108">
            <v>1</v>
          </cell>
          <cell r="CL108">
            <v>956.22294395602978</v>
          </cell>
          <cell r="CN108">
            <v>275.6712</v>
          </cell>
        </row>
        <row r="109">
          <cell r="C109" t="str">
            <v>вул. Праці, 34</v>
          </cell>
          <cell r="F109">
            <v>1977</v>
          </cell>
          <cell r="G109">
            <v>5</v>
          </cell>
          <cell r="L109">
            <v>4333.5</v>
          </cell>
          <cell r="O109" t="str">
            <v>так</v>
          </cell>
          <cell r="CL109">
            <v>644.18502349702999</v>
          </cell>
          <cell r="CN109">
            <v>180.00044999999997</v>
          </cell>
        </row>
        <row r="110">
          <cell r="C110" t="str">
            <v>вул. Праці, 39</v>
          </cell>
          <cell r="F110">
            <v>1977</v>
          </cell>
          <cell r="G110">
            <v>5</v>
          </cell>
          <cell r="L110">
            <v>4373</v>
          </cell>
          <cell r="O110" t="str">
            <v>так</v>
          </cell>
          <cell r="CL110">
            <v>672.3118945368866</v>
          </cell>
          <cell r="CN110">
            <v>193.123875</v>
          </cell>
        </row>
        <row r="111">
          <cell r="C111" t="str">
            <v>вул. Реміснича, 6</v>
          </cell>
          <cell r="F111">
            <v>1978</v>
          </cell>
          <cell r="G111">
            <v>5</v>
          </cell>
          <cell r="L111">
            <v>5753.24</v>
          </cell>
          <cell r="O111" t="str">
            <v>так</v>
          </cell>
          <cell r="CL111">
            <v>911.79072782642777</v>
          </cell>
          <cell r="CN111">
            <v>238.19879999999998</v>
          </cell>
        </row>
        <row r="112">
          <cell r="C112" t="str">
            <v>вул. Реміснича, 10</v>
          </cell>
          <cell r="F112">
            <v>1974</v>
          </cell>
          <cell r="G112">
            <v>5</v>
          </cell>
          <cell r="L112">
            <v>5735.45</v>
          </cell>
          <cell r="O112">
            <v>1</v>
          </cell>
          <cell r="CL112">
            <v>1181.1173042380804</v>
          </cell>
          <cell r="CN112">
            <v>247.73752500000003</v>
          </cell>
        </row>
        <row r="113">
          <cell r="C113" t="str">
            <v>вул. Реміснича, 12/1</v>
          </cell>
          <cell r="F113">
            <v>1973</v>
          </cell>
          <cell r="G113">
            <v>5</v>
          </cell>
          <cell r="L113">
            <v>5723.32</v>
          </cell>
          <cell r="O113">
            <v>1</v>
          </cell>
          <cell r="CL113">
            <v>1179.7832393595713</v>
          </cell>
          <cell r="CN113">
            <v>239.98905000000002</v>
          </cell>
        </row>
        <row r="114">
          <cell r="C114" t="str">
            <v>Вул.Кузнечна,5</v>
          </cell>
          <cell r="F114">
            <v>1974</v>
          </cell>
          <cell r="G114">
            <v>5</v>
          </cell>
          <cell r="L114">
            <v>4743.24</v>
          </cell>
          <cell r="O114" t="str">
            <v>так</v>
          </cell>
          <cell r="CL114">
            <v>806.80563153383264</v>
          </cell>
          <cell r="CN114">
            <v>0</v>
          </cell>
        </row>
        <row r="115">
          <cell r="C115" t="str">
            <v>вул.Леваневського 12</v>
          </cell>
          <cell r="F115">
            <v>1969</v>
          </cell>
          <cell r="G115">
            <v>5</v>
          </cell>
          <cell r="L115">
            <v>5620.2</v>
          </cell>
          <cell r="O115">
            <v>1</v>
          </cell>
          <cell r="CL115">
            <v>632.30723174403522</v>
          </cell>
          <cell r="CN115">
            <v>172.93867500000002</v>
          </cell>
        </row>
        <row r="116">
          <cell r="C116" t="str">
            <v>вул.Супруна 2</v>
          </cell>
          <cell r="F116">
            <v>1967</v>
          </cell>
          <cell r="G116">
            <v>5</v>
          </cell>
          <cell r="L116">
            <v>2648</v>
          </cell>
          <cell r="O116" t="str">
            <v>так</v>
          </cell>
          <cell r="CL116">
            <v>240.68383680009649</v>
          </cell>
          <cell r="CN116">
            <v>0</v>
          </cell>
        </row>
        <row r="117">
          <cell r="C117" t="str">
            <v>вул.Супруна 3</v>
          </cell>
          <cell r="F117">
            <v>1970</v>
          </cell>
          <cell r="G117">
            <v>5</v>
          </cell>
          <cell r="L117">
            <v>4234.2700000000004</v>
          </cell>
          <cell r="O117">
            <v>1</v>
          </cell>
          <cell r="CL117">
            <v>476.84955655009321</v>
          </cell>
          <cell r="CN117">
            <v>0</v>
          </cell>
        </row>
        <row r="118">
          <cell r="C118" t="str">
            <v>вул.Супруна 3/1</v>
          </cell>
          <cell r="F118">
            <v>1991</v>
          </cell>
          <cell r="G118">
            <v>5</v>
          </cell>
          <cell r="L118">
            <v>3306.33</v>
          </cell>
          <cell r="O118">
            <v>1</v>
          </cell>
          <cell r="CL118">
            <v>371.91270347221922</v>
          </cell>
          <cell r="CN118">
            <v>63.219975000000005</v>
          </cell>
        </row>
        <row r="119">
          <cell r="C119" t="str">
            <v>вул.Супруна 4</v>
          </cell>
          <cell r="F119">
            <v>1968</v>
          </cell>
          <cell r="G119">
            <v>5</v>
          </cell>
          <cell r="L119">
            <v>2625.54</v>
          </cell>
          <cell r="O119" t="str">
            <v>так</v>
          </cell>
          <cell r="CL119">
            <v>247.38980517494628</v>
          </cell>
          <cell r="CN119">
            <v>0</v>
          </cell>
        </row>
        <row r="120">
          <cell r="C120" t="str">
            <v>вул.Супруна 9</v>
          </cell>
          <cell r="F120">
            <v>1974</v>
          </cell>
          <cell r="G120">
            <v>5</v>
          </cell>
          <cell r="L120">
            <v>2621.19</v>
          </cell>
          <cell r="O120">
            <v>1</v>
          </cell>
          <cell r="CL120">
            <v>294.67940876217386</v>
          </cell>
          <cell r="CN120">
            <v>0</v>
          </cell>
        </row>
        <row r="121">
          <cell r="C121" t="str">
            <v>вул.Супруна 10</v>
          </cell>
          <cell r="F121">
            <v>1975</v>
          </cell>
          <cell r="G121">
            <v>5</v>
          </cell>
          <cell r="L121">
            <v>2986.7</v>
          </cell>
          <cell r="O121">
            <v>1</v>
          </cell>
          <cell r="CL121">
            <v>336.27082103921049</v>
          </cell>
          <cell r="CN121">
            <v>79.993725000000012</v>
          </cell>
        </row>
        <row r="122">
          <cell r="C122" t="str">
            <v>вул.Супруна 12</v>
          </cell>
          <cell r="F122">
            <v>1982</v>
          </cell>
          <cell r="G122">
            <v>5</v>
          </cell>
          <cell r="L122">
            <v>2646.9</v>
          </cell>
          <cell r="O122">
            <v>1</v>
          </cell>
          <cell r="CL122">
            <v>300.52879086135675</v>
          </cell>
          <cell r="CN122">
            <v>84.079800000000006</v>
          </cell>
        </row>
        <row r="123">
          <cell r="C123" t="str">
            <v>вул.Супруна 12/1</v>
          </cell>
          <cell r="F123">
            <v>1982</v>
          </cell>
          <cell r="G123">
            <v>5</v>
          </cell>
          <cell r="L123">
            <v>3776.47</v>
          </cell>
          <cell r="O123" t="str">
            <v>так</v>
          </cell>
          <cell r="CL123">
            <v>345.90395723583606</v>
          </cell>
          <cell r="CN123">
            <v>82.964174999999997</v>
          </cell>
        </row>
        <row r="124">
          <cell r="C124" t="str">
            <v>вул.Супруна 14</v>
          </cell>
          <cell r="F124">
            <v>1975</v>
          </cell>
          <cell r="G124">
            <v>5</v>
          </cell>
          <cell r="L124">
            <v>4151.26</v>
          </cell>
          <cell r="O124" t="str">
            <v>так</v>
          </cell>
          <cell r="CL124">
            <v>334.97552302967387</v>
          </cell>
          <cell r="CN124">
            <v>127.39597500000001</v>
          </cell>
        </row>
        <row r="125">
          <cell r="C125" t="str">
            <v>вул.Горького 34</v>
          </cell>
          <cell r="F125">
            <v>1968</v>
          </cell>
          <cell r="G125">
            <v>5</v>
          </cell>
          <cell r="L125">
            <v>2540.25</v>
          </cell>
          <cell r="O125">
            <v>1</v>
          </cell>
          <cell r="CL125">
            <v>277.89561589786223</v>
          </cell>
          <cell r="CN125">
            <v>0</v>
          </cell>
        </row>
        <row r="126">
          <cell r="C126" t="str">
            <v>вул.Горького 36</v>
          </cell>
          <cell r="F126">
            <v>1967</v>
          </cell>
          <cell r="G126">
            <v>5</v>
          </cell>
          <cell r="L126">
            <v>2404.98</v>
          </cell>
          <cell r="O126" t="str">
            <v>так</v>
          </cell>
          <cell r="CL126">
            <v>452.40957627812207</v>
          </cell>
          <cell r="CN126">
            <v>0</v>
          </cell>
        </row>
        <row r="127">
          <cell r="C127" t="str">
            <v>вул.Горького 38</v>
          </cell>
          <cell r="F127">
            <v>1968</v>
          </cell>
          <cell r="G127">
            <v>5</v>
          </cell>
          <cell r="L127">
            <v>4144.09</v>
          </cell>
          <cell r="O127" t="str">
            <v>так</v>
          </cell>
          <cell r="CL127">
            <v>342.89306374565484</v>
          </cell>
          <cell r="CN127">
            <v>0</v>
          </cell>
        </row>
        <row r="128">
          <cell r="C128" t="str">
            <v>вул.Горького 38а</v>
          </cell>
          <cell r="F128">
            <v>1971</v>
          </cell>
          <cell r="G128">
            <v>5</v>
          </cell>
          <cell r="L128">
            <v>2867.9</v>
          </cell>
          <cell r="O128" t="str">
            <v>так</v>
          </cell>
          <cell r="CL128">
            <v>234.62215225041672</v>
          </cell>
          <cell r="CN128">
            <v>0</v>
          </cell>
        </row>
        <row r="129">
          <cell r="C129" t="str">
            <v>вул.Горького 40</v>
          </cell>
          <cell r="F129">
            <v>1973</v>
          </cell>
          <cell r="G129">
            <v>5</v>
          </cell>
          <cell r="L129">
            <v>4239.8</v>
          </cell>
          <cell r="O129" t="str">
            <v>так</v>
          </cell>
          <cell r="CL129">
            <v>304.50917913308666</v>
          </cell>
          <cell r="CN129">
            <v>131.82854999999998</v>
          </cell>
        </row>
        <row r="130">
          <cell r="C130" t="str">
            <v>вул.Леваневського 2</v>
          </cell>
          <cell r="F130">
            <v>1967</v>
          </cell>
          <cell r="G130">
            <v>5</v>
          </cell>
          <cell r="L130">
            <v>2984.3</v>
          </cell>
          <cell r="O130" t="str">
            <v>так</v>
          </cell>
          <cell r="CL130">
            <v>335.71564716980322</v>
          </cell>
          <cell r="CN130">
            <v>0</v>
          </cell>
        </row>
        <row r="131">
          <cell r="C131" t="str">
            <v>вул.Супруна 5</v>
          </cell>
          <cell r="F131">
            <v>1972</v>
          </cell>
          <cell r="G131">
            <v>5</v>
          </cell>
          <cell r="L131">
            <v>2962.58</v>
          </cell>
          <cell r="O131" t="str">
            <v>так</v>
          </cell>
          <cell r="CL131">
            <v>275.84404088612445</v>
          </cell>
          <cell r="CN131">
            <v>0</v>
          </cell>
        </row>
        <row r="132">
          <cell r="C132" t="str">
            <v>вул. Горького, 25</v>
          </cell>
          <cell r="F132">
            <v>1981</v>
          </cell>
          <cell r="G132">
            <v>9</v>
          </cell>
          <cell r="L132">
            <v>10230.5</v>
          </cell>
          <cell r="O132" t="str">
            <v>так</v>
          </cell>
          <cell r="CL132">
            <v>968.42589282252959</v>
          </cell>
          <cell r="CN132">
            <v>431.88810000000001</v>
          </cell>
        </row>
        <row r="133">
          <cell r="C133" t="str">
            <v>вул. Жукова, 2/1</v>
          </cell>
          <cell r="F133">
            <v>1983</v>
          </cell>
          <cell r="G133">
            <v>9</v>
          </cell>
          <cell r="L133">
            <v>9550.76</v>
          </cell>
          <cell r="O133" t="str">
            <v>так</v>
          </cell>
          <cell r="CL133">
            <v>1382.3482600136977</v>
          </cell>
          <cell r="CN133">
            <v>446.44267500000001</v>
          </cell>
        </row>
        <row r="134">
          <cell r="C134" t="str">
            <v>вул. Калінінградська, 6</v>
          </cell>
          <cell r="F134">
            <v>2000</v>
          </cell>
          <cell r="G134">
            <v>9</v>
          </cell>
          <cell r="L134">
            <v>3601.24</v>
          </cell>
          <cell r="O134" t="str">
            <v>так</v>
          </cell>
          <cell r="CL134">
            <v>731.79911654613022</v>
          </cell>
          <cell r="CN134">
            <v>150.05235000000002</v>
          </cell>
        </row>
        <row r="135">
          <cell r="C135" t="str">
            <v>вул. Калінінградська, 14</v>
          </cell>
          <cell r="F135">
            <v>1987</v>
          </cell>
          <cell r="G135">
            <v>9</v>
          </cell>
          <cell r="L135">
            <v>3465.6</v>
          </cell>
          <cell r="O135" t="str">
            <v>так</v>
          </cell>
          <cell r="CL135">
            <v>557.63949611685189</v>
          </cell>
          <cell r="CN135">
            <v>178.72470000000001</v>
          </cell>
        </row>
        <row r="136">
          <cell r="C136" t="str">
            <v>вул. Лермонтова, 1</v>
          </cell>
          <cell r="F136">
            <v>1983</v>
          </cell>
          <cell r="G136">
            <v>9</v>
          </cell>
          <cell r="L136">
            <v>9194.93</v>
          </cell>
          <cell r="O136">
            <v>1</v>
          </cell>
          <cell r="CL136">
            <v>1393.0235788711948</v>
          </cell>
          <cell r="CN136">
            <v>382.65517499999999</v>
          </cell>
        </row>
        <row r="137">
          <cell r="C137" t="str">
            <v>вул. Лермонтова, 3</v>
          </cell>
          <cell r="F137">
            <v>1983</v>
          </cell>
          <cell r="G137">
            <v>9</v>
          </cell>
          <cell r="L137">
            <v>1821.72</v>
          </cell>
          <cell r="O137" t="str">
            <v>так</v>
          </cell>
          <cell r="CL137">
            <v>242.36868799993107</v>
          </cell>
          <cell r="CN137">
            <v>67.210499999999996</v>
          </cell>
        </row>
        <row r="138">
          <cell r="C138" t="str">
            <v>вул. Лермонтова, 15</v>
          </cell>
          <cell r="F138">
            <v>1988</v>
          </cell>
          <cell r="G138">
            <v>9</v>
          </cell>
          <cell r="L138">
            <v>9353.89</v>
          </cell>
          <cell r="O138" t="str">
            <v>так</v>
          </cell>
          <cell r="CL138">
            <v>1134.7748506398686</v>
          </cell>
          <cell r="CN138">
            <v>368.61457499999995</v>
          </cell>
        </row>
        <row r="139">
          <cell r="C139" t="str">
            <v>вул. Лермонтова, 17</v>
          </cell>
          <cell r="F139">
            <v>1990</v>
          </cell>
          <cell r="G139">
            <v>9</v>
          </cell>
          <cell r="L139">
            <v>9394.6</v>
          </cell>
          <cell r="O139" t="str">
            <v>так</v>
          </cell>
          <cell r="CL139">
            <v>1274.2358619382571</v>
          </cell>
          <cell r="CN139">
            <v>399.98752500000001</v>
          </cell>
        </row>
        <row r="140">
          <cell r="C140" t="str">
            <v>вул. Металургів, 3</v>
          </cell>
          <cell r="F140">
            <v>1973</v>
          </cell>
          <cell r="G140">
            <v>9</v>
          </cell>
          <cell r="L140">
            <v>2259.86</v>
          </cell>
          <cell r="O140">
            <v>1</v>
          </cell>
          <cell r="CL140">
            <v>465.48763336879784</v>
          </cell>
          <cell r="CN140">
            <v>72.607500000000002</v>
          </cell>
        </row>
        <row r="141">
          <cell r="C141" t="str">
            <v>вул. Металургів, 17</v>
          </cell>
          <cell r="F141">
            <v>1983</v>
          </cell>
          <cell r="G141">
            <v>9</v>
          </cell>
          <cell r="L141">
            <v>7698.28</v>
          </cell>
          <cell r="O141">
            <v>1</v>
          </cell>
          <cell r="CL141">
            <v>1576.961442041377</v>
          </cell>
          <cell r="CN141">
            <v>428.61577499999999</v>
          </cell>
        </row>
        <row r="142">
          <cell r="C142" t="str">
            <v>вул. Реміснича, 10/1</v>
          </cell>
          <cell r="F142">
            <v>1978</v>
          </cell>
          <cell r="G142">
            <v>9</v>
          </cell>
          <cell r="L142">
            <v>1675.79</v>
          </cell>
          <cell r="O142">
            <v>1</v>
          </cell>
          <cell r="CL142">
            <v>346.39495039994489</v>
          </cell>
          <cell r="CN142">
            <v>51.008474999999997</v>
          </cell>
        </row>
        <row r="143">
          <cell r="C143" t="str">
            <v>вул. Реміснича, 12/2</v>
          </cell>
          <cell r="F143">
            <v>1982</v>
          </cell>
          <cell r="G143">
            <v>9</v>
          </cell>
          <cell r="L143">
            <v>1559</v>
          </cell>
          <cell r="O143">
            <v>1</v>
          </cell>
          <cell r="CL143">
            <v>315.32018203198697</v>
          </cell>
          <cell r="CN143">
            <v>44.886450000000004</v>
          </cell>
        </row>
        <row r="144">
          <cell r="C144" t="str">
            <v>вул. Реміснича, 15</v>
          </cell>
          <cell r="F144">
            <v>1989</v>
          </cell>
          <cell r="G144">
            <v>9</v>
          </cell>
          <cell r="L144">
            <v>5543.39</v>
          </cell>
          <cell r="O144" t="str">
            <v>так</v>
          </cell>
          <cell r="CL144">
            <v>858.04100242508298</v>
          </cell>
          <cell r="CN144">
            <v>222.94282499999997</v>
          </cell>
        </row>
        <row r="145">
          <cell r="C145" t="str">
            <v>вул. Реміснича, 19</v>
          </cell>
          <cell r="F145">
            <v>1983</v>
          </cell>
          <cell r="G145">
            <v>9</v>
          </cell>
          <cell r="L145">
            <v>3764.51</v>
          </cell>
          <cell r="O145">
            <v>1</v>
          </cell>
          <cell r="CL145">
            <v>765.59801125962167</v>
          </cell>
          <cell r="CN145">
            <v>183.10792499999999</v>
          </cell>
        </row>
        <row r="146">
          <cell r="C146" t="str">
            <v>вул. Реміснича, 21</v>
          </cell>
          <cell r="F146">
            <v>1984</v>
          </cell>
          <cell r="G146">
            <v>9</v>
          </cell>
          <cell r="L146">
            <v>3547.9</v>
          </cell>
          <cell r="O146" t="str">
            <v>так</v>
          </cell>
          <cell r="CL146">
            <v>529.5373389559652</v>
          </cell>
          <cell r="CN146">
            <v>122.460975</v>
          </cell>
        </row>
        <row r="147">
          <cell r="C147" t="str">
            <v>вул. Реміснича, 25</v>
          </cell>
          <cell r="F147">
            <v>1983</v>
          </cell>
          <cell r="G147">
            <v>9</v>
          </cell>
          <cell r="L147">
            <v>7456.83</v>
          </cell>
          <cell r="O147" t="str">
            <v>так</v>
          </cell>
          <cell r="CL147">
            <v>1137.1489444643066</v>
          </cell>
          <cell r="CN147">
            <v>279.33780000000002</v>
          </cell>
        </row>
        <row r="148">
          <cell r="C148" t="str">
            <v>вул. Реміснича, 31</v>
          </cell>
          <cell r="F148">
            <v>1982</v>
          </cell>
          <cell r="G148">
            <v>9</v>
          </cell>
          <cell r="L148">
            <v>5426.4</v>
          </cell>
          <cell r="O148" t="str">
            <v>так</v>
          </cell>
          <cell r="CL148">
            <v>864.16040653523248</v>
          </cell>
          <cell r="CN148">
            <v>257.78025000000002</v>
          </cell>
        </row>
        <row r="149">
          <cell r="C149" t="str">
            <v>вул. Реміснича, 35</v>
          </cell>
          <cell r="F149">
            <v>1995</v>
          </cell>
          <cell r="G149">
            <v>9</v>
          </cell>
          <cell r="L149">
            <v>4713.16</v>
          </cell>
          <cell r="O149" t="str">
            <v>так</v>
          </cell>
          <cell r="CL149">
            <v>741.48194971506337</v>
          </cell>
          <cell r="CN149">
            <v>209.06654999999998</v>
          </cell>
        </row>
        <row r="150">
          <cell r="C150" t="str">
            <v>вул.Холодногірська, 31</v>
          </cell>
          <cell r="F150">
            <v>1983</v>
          </cell>
          <cell r="G150">
            <v>9</v>
          </cell>
          <cell r="L150">
            <v>3993.5</v>
          </cell>
          <cell r="O150" t="str">
            <v>так</v>
          </cell>
          <cell r="CL150">
            <v>593.70388357878494</v>
          </cell>
          <cell r="CN150">
            <v>218.56117499999999</v>
          </cell>
        </row>
        <row r="151">
          <cell r="C151" t="str">
            <v>вул.Холодногірська, 33/1</v>
          </cell>
          <cell r="F151">
            <v>1982</v>
          </cell>
          <cell r="G151">
            <v>9</v>
          </cell>
          <cell r="L151">
            <v>4090.5</v>
          </cell>
          <cell r="O151" t="str">
            <v>так</v>
          </cell>
          <cell r="CL151">
            <v>602.68638249115895</v>
          </cell>
          <cell r="CN151">
            <v>250.34625</v>
          </cell>
        </row>
        <row r="152">
          <cell r="C152" t="str">
            <v>вул.Холодногірська, 37</v>
          </cell>
          <cell r="F152">
            <v>1980</v>
          </cell>
          <cell r="G152">
            <v>9</v>
          </cell>
          <cell r="L152">
            <v>4245.53</v>
          </cell>
          <cell r="O152">
            <v>1</v>
          </cell>
          <cell r="CL152">
            <v>868.15210181041289</v>
          </cell>
          <cell r="CN152">
            <v>267.73634999999996</v>
          </cell>
        </row>
        <row r="153">
          <cell r="C153" t="str">
            <v>вул.Холодногірська, 39</v>
          </cell>
          <cell r="F153">
            <v>1979</v>
          </cell>
          <cell r="G153">
            <v>9</v>
          </cell>
          <cell r="L153">
            <v>4312</v>
          </cell>
          <cell r="O153">
            <v>1</v>
          </cell>
          <cell r="CL153">
            <v>886.14111355677414</v>
          </cell>
          <cell r="CN153">
            <v>242.90017500000002</v>
          </cell>
        </row>
        <row r="154">
          <cell r="C154" t="str">
            <v>вул.Холодногірська, 41</v>
          </cell>
          <cell r="F154">
            <v>1979</v>
          </cell>
          <cell r="G154">
            <v>9</v>
          </cell>
          <cell r="L154">
            <v>4227.99</v>
          </cell>
          <cell r="O154">
            <v>1</v>
          </cell>
          <cell r="CL154">
            <v>868.43617681138176</v>
          </cell>
          <cell r="CN154">
            <v>231.49822499999999</v>
          </cell>
        </row>
        <row r="155">
          <cell r="C155" t="str">
            <v>вул.Холодногірська, 49</v>
          </cell>
          <cell r="F155">
            <v>1989</v>
          </cell>
          <cell r="G155">
            <v>9</v>
          </cell>
          <cell r="L155">
            <v>5694.88</v>
          </cell>
          <cell r="O155" t="str">
            <v>так</v>
          </cell>
          <cell r="CL155">
            <v>721.81050969817841</v>
          </cell>
          <cell r="CN155">
            <v>178.33199999999999</v>
          </cell>
        </row>
        <row r="156">
          <cell r="C156" t="str">
            <v>вул.Холодногірська, 51</v>
          </cell>
          <cell r="F156">
            <v>1988</v>
          </cell>
          <cell r="G156">
            <v>9</v>
          </cell>
          <cell r="L156">
            <v>3781.35</v>
          </cell>
          <cell r="O156" t="str">
            <v>так</v>
          </cell>
          <cell r="CL156">
            <v>593.52437143829388</v>
          </cell>
          <cell r="CN156">
            <v>148.640625</v>
          </cell>
        </row>
        <row r="157">
          <cell r="C157" t="str">
            <v>пл. Горького, 5</v>
          </cell>
          <cell r="F157">
            <v>1981</v>
          </cell>
          <cell r="G157">
            <v>9</v>
          </cell>
          <cell r="L157">
            <v>4278.1899999999996</v>
          </cell>
          <cell r="O157" t="str">
            <v>так</v>
          </cell>
          <cell r="CL157">
            <v>871.28624163820177</v>
          </cell>
          <cell r="CN157">
            <v>268.17735000000005</v>
          </cell>
        </row>
        <row r="158">
          <cell r="C158" t="str">
            <v>пр Курський,33</v>
          </cell>
          <cell r="F158">
            <v>1987</v>
          </cell>
          <cell r="G158">
            <v>9</v>
          </cell>
          <cell r="L158">
            <v>5657.51</v>
          </cell>
          <cell r="O158" t="str">
            <v>так</v>
          </cell>
          <cell r="CL158">
            <v>788.43831975775004</v>
          </cell>
          <cell r="CN158">
            <v>251.54797500000001</v>
          </cell>
        </row>
        <row r="159">
          <cell r="C159" t="str">
            <v>пр Курський,37</v>
          </cell>
          <cell r="F159">
            <v>1987</v>
          </cell>
          <cell r="G159">
            <v>9</v>
          </cell>
          <cell r="L159">
            <v>5718.02</v>
          </cell>
          <cell r="O159" t="str">
            <v>так</v>
          </cell>
          <cell r="CL159">
            <v>667.57506773433488</v>
          </cell>
          <cell r="CN159">
            <v>297.33322499999997</v>
          </cell>
        </row>
        <row r="160">
          <cell r="C160" t="str">
            <v>пр Курський,39</v>
          </cell>
          <cell r="F160">
            <v>1985</v>
          </cell>
          <cell r="G160">
            <v>9</v>
          </cell>
          <cell r="L160">
            <v>13024.6</v>
          </cell>
          <cell r="O160" t="str">
            <v>так</v>
          </cell>
          <cell r="CL160">
            <v>1998.0032908764326</v>
          </cell>
          <cell r="CN160">
            <v>660.79230000000007</v>
          </cell>
        </row>
        <row r="161">
          <cell r="C161" t="str">
            <v>пр Курський,43</v>
          </cell>
          <cell r="F161">
            <v>1986</v>
          </cell>
          <cell r="G161">
            <v>9</v>
          </cell>
          <cell r="L161">
            <v>7500.67</v>
          </cell>
          <cell r="O161" t="str">
            <v>так</v>
          </cell>
          <cell r="CL161">
            <v>987.76743755303528</v>
          </cell>
          <cell r="CN161">
            <v>330.85447499999998</v>
          </cell>
        </row>
        <row r="162">
          <cell r="C162" t="str">
            <v>пр Курський,45</v>
          </cell>
          <cell r="F162">
            <v>1986</v>
          </cell>
          <cell r="G162">
            <v>9</v>
          </cell>
          <cell r="L162">
            <v>3648.51</v>
          </cell>
          <cell r="O162">
            <v>1</v>
          </cell>
          <cell r="CL162">
            <v>740.48488738224569</v>
          </cell>
          <cell r="CN162">
            <v>186.00277499999999</v>
          </cell>
        </row>
        <row r="163">
          <cell r="C163" t="str">
            <v>прКурський,47</v>
          </cell>
          <cell r="F163">
            <v>1986</v>
          </cell>
          <cell r="G163">
            <v>9</v>
          </cell>
          <cell r="L163">
            <v>5759</v>
          </cell>
          <cell r="O163">
            <v>1</v>
          </cell>
          <cell r="CL163">
            <v>1062.9968620373284</v>
          </cell>
          <cell r="CN163">
            <v>238.26757500000002</v>
          </cell>
        </row>
        <row r="164">
          <cell r="C164" t="str">
            <v>пр Курський,51</v>
          </cell>
          <cell r="F164">
            <v>1986</v>
          </cell>
          <cell r="G164">
            <v>9</v>
          </cell>
          <cell r="L164">
            <v>5542.18</v>
          </cell>
          <cell r="O164" t="str">
            <v>так</v>
          </cell>
          <cell r="CL164">
            <v>914.17397493937301</v>
          </cell>
          <cell r="CN164">
            <v>293.05657500000001</v>
          </cell>
        </row>
        <row r="165">
          <cell r="C165" t="str">
            <v>пр Курський,53</v>
          </cell>
          <cell r="F165">
            <v>1986</v>
          </cell>
          <cell r="G165">
            <v>9</v>
          </cell>
          <cell r="L165">
            <v>5778.3</v>
          </cell>
          <cell r="O165" t="str">
            <v>так</v>
          </cell>
          <cell r="CL165">
            <v>730.14258669779508</v>
          </cell>
          <cell r="CN165">
            <v>268.82309999999995</v>
          </cell>
        </row>
        <row r="166">
          <cell r="C166" t="str">
            <v>пр Курський,55</v>
          </cell>
          <cell r="F166">
            <v>1987</v>
          </cell>
          <cell r="G166">
            <v>9</v>
          </cell>
          <cell r="L166">
            <v>5505.79</v>
          </cell>
          <cell r="O166" t="str">
            <v>так</v>
          </cell>
          <cell r="CL166">
            <v>720.93981658963548</v>
          </cell>
          <cell r="CN166">
            <v>277.43467499999997</v>
          </cell>
        </row>
        <row r="167">
          <cell r="C167" t="str">
            <v>пр Курський,103</v>
          </cell>
          <cell r="F167">
            <v>1989</v>
          </cell>
          <cell r="G167">
            <v>9</v>
          </cell>
          <cell r="L167">
            <v>9140.0499999999993</v>
          </cell>
          <cell r="O167" t="str">
            <v>так</v>
          </cell>
          <cell r="CL167">
            <v>1233.616152000586</v>
          </cell>
          <cell r="CN167">
            <v>353.83949999999999</v>
          </cell>
        </row>
        <row r="168">
          <cell r="C168" t="str">
            <v>пр Курський,135</v>
          </cell>
          <cell r="F168">
            <v>1979</v>
          </cell>
          <cell r="G168">
            <v>9</v>
          </cell>
          <cell r="L168">
            <v>4160</v>
          </cell>
          <cell r="O168">
            <v>1</v>
          </cell>
          <cell r="CL168">
            <v>818.55678484818475</v>
          </cell>
          <cell r="CN168">
            <v>249.465825</v>
          </cell>
        </row>
        <row r="169">
          <cell r="C169" t="str">
            <v>Л.Українки,4/1</v>
          </cell>
          <cell r="F169">
            <v>1989</v>
          </cell>
          <cell r="G169">
            <v>9</v>
          </cell>
          <cell r="L169">
            <v>4229.41</v>
          </cell>
          <cell r="O169" t="str">
            <v>так</v>
          </cell>
          <cell r="CL169">
            <v>577.05485942702569</v>
          </cell>
          <cell r="CN169">
            <v>266.07997499999999</v>
          </cell>
        </row>
        <row r="170">
          <cell r="C170" t="str">
            <v>Л.Українки,25</v>
          </cell>
          <cell r="F170">
            <v>1991</v>
          </cell>
          <cell r="G170">
            <v>9</v>
          </cell>
          <cell r="L170">
            <v>5732.57</v>
          </cell>
          <cell r="O170">
            <v>1</v>
          </cell>
          <cell r="CL170">
            <v>1144.5240720719169</v>
          </cell>
          <cell r="CN170">
            <v>297.34214999999995</v>
          </cell>
        </row>
        <row r="171">
          <cell r="C171" t="str">
            <v>вул Ковпака 11</v>
          </cell>
          <cell r="F171">
            <v>1977</v>
          </cell>
          <cell r="G171">
            <v>9</v>
          </cell>
          <cell r="L171">
            <v>4155.05</v>
          </cell>
          <cell r="O171" t="str">
            <v>так</v>
          </cell>
          <cell r="CL171">
            <v>810.66869618404792</v>
          </cell>
          <cell r="CN171">
            <v>267.55259999999998</v>
          </cell>
        </row>
        <row r="172">
          <cell r="C172" t="str">
            <v>вул Ковпака 13</v>
          </cell>
          <cell r="F172">
            <v>1977</v>
          </cell>
          <cell r="G172">
            <v>9</v>
          </cell>
          <cell r="L172">
            <v>4045.6</v>
          </cell>
          <cell r="O172" t="str">
            <v>так</v>
          </cell>
          <cell r="CL172">
            <v>795.31863135722801</v>
          </cell>
          <cell r="CN172">
            <v>284.65605000000005</v>
          </cell>
        </row>
        <row r="173">
          <cell r="C173" t="str">
            <v>вул Ковпака,14</v>
          </cell>
          <cell r="F173">
            <v>1992</v>
          </cell>
          <cell r="G173">
            <v>9</v>
          </cell>
          <cell r="L173">
            <v>6491.15</v>
          </cell>
          <cell r="O173" t="str">
            <v>так</v>
          </cell>
          <cell r="CL173">
            <v>833.54965605172356</v>
          </cell>
          <cell r="CN173">
            <v>0</v>
          </cell>
        </row>
        <row r="174">
          <cell r="C174" t="str">
            <v>вул Ковпака 15</v>
          </cell>
          <cell r="F174">
            <v>1978</v>
          </cell>
          <cell r="G174">
            <v>9</v>
          </cell>
          <cell r="L174">
            <v>4068.45</v>
          </cell>
          <cell r="O174" t="str">
            <v>так</v>
          </cell>
          <cell r="CL174">
            <v>800.62032374643024</v>
          </cell>
          <cell r="CN174">
            <v>269.10292500000003</v>
          </cell>
        </row>
        <row r="175">
          <cell r="C175" t="str">
            <v>вул Ковпака 17</v>
          </cell>
          <cell r="F175">
            <v>1979</v>
          </cell>
          <cell r="G175">
            <v>9</v>
          </cell>
          <cell r="L175">
            <v>7646.8</v>
          </cell>
          <cell r="O175" t="str">
            <v>так</v>
          </cell>
          <cell r="CL175">
            <v>1282.1902850226354</v>
          </cell>
          <cell r="CN175">
            <v>339.32009999999997</v>
          </cell>
        </row>
        <row r="176">
          <cell r="C176" t="str">
            <v>вул Ковпака 23</v>
          </cell>
          <cell r="F176">
            <v>1978</v>
          </cell>
          <cell r="G176">
            <v>9</v>
          </cell>
          <cell r="L176">
            <v>5555.85</v>
          </cell>
          <cell r="O176">
            <v>1</v>
          </cell>
          <cell r="CL176">
            <v>1130.9274004229896</v>
          </cell>
          <cell r="CN176">
            <v>268.53959999999995</v>
          </cell>
        </row>
        <row r="177">
          <cell r="C177" t="str">
            <v>вул Ковпака 29</v>
          </cell>
          <cell r="F177">
            <v>1978</v>
          </cell>
          <cell r="G177">
            <v>9</v>
          </cell>
          <cell r="L177">
            <v>9596.6200000000008</v>
          </cell>
          <cell r="O177" t="str">
            <v>так</v>
          </cell>
          <cell r="CL177">
            <v>1707.0114728395006</v>
          </cell>
          <cell r="CN177">
            <v>403.28452499999997</v>
          </cell>
        </row>
        <row r="178">
          <cell r="C178" t="str">
            <v>вул Ковпака 33</v>
          </cell>
          <cell r="F178">
            <v>1978</v>
          </cell>
          <cell r="G178">
            <v>9</v>
          </cell>
          <cell r="L178">
            <v>3783.95</v>
          </cell>
          <cell r="O178">
            <v>1</v>
          </cell>
          <cell r="CL178">
            <v>772.74096839638696</v>
          </cell>
          <cell r="CN178">
            <v>160.63319999999999</v>
          </cell>
        </row>
        <row r="179">
          <cell r="C179" t="str">
            <v>вул Ковпака 35</v>
          </cell>
          <cell r="F179">
            <v>1978</v>
          </cell>
          <cell r="G179">
            <v>9</v>
          </cell>
          <cell r="L179">
            <v>9136.27</v>
          </cell>
          <cell r="O179" t="str">
            <v>так</v>
          </cell>
          <cell r="CL179">
            <v>1574.9011444841208</v>
          </cell>
          <cell r="CN179">
            <v>370.83375000000001</v>
          </cell>
        </row>
        <row r="180">
          <cell r="C180" t="str">
            <v>вул Ковпака 41</v>
          </cell>
          <cell r="F180">
            <v>1978</v>
          </cell>
          <cell r="G180">
            <v>9</v>
          </cell>
          <cell r="L180">
            <v>5289.93</v>
          </cell>
          <cell r="O180" t="str">
            <v>так</v>
          </cell>
          <cell r="CL180">
            <v>803.11039512054344</v>
          </cell>
          <cell r="CN180">
            <v>218.68664999999999</v>
          </cell>
        </row>
        <row r="181">
          <cell r="C181" t="str">
            <v>вул Ковпака 43</v>
          </cell>
          <cell r="F181">
            <v>1978</v>
          </cell>
          <cell r="G181">
            <v>9</v>
          </cell>
          <cell r="L181">
            <v>7289.45</v>
          </cell>
          <cell r="O181" t="str">
            <v>так</v>
          </cell>
          <cell r="CL181">
            <v>1207.1097899266445</v>
          </cell>
          <cell r="CN181">
            <v>322.75110000000001</v>
          </cell>
        </row>
        <row r="182">
          <cell r="C182" t="str">
            <v>вул Ковпака 45</v>
          </cell>
          <cell r="F182">
            <v>1979</v>
          </cell>
          <cell r="G182">
            <v>9</v>
          </cell>
          <cell r="L182">
            <v>3831</v>
          </cell>
          <cell r="O182" t="str">
            <v>так</v>
          </cell>
          <cell r="CL182">
            <v>785.02371240152138</v>
          </cell>
          <cell r="CN182">
            <v>169.16287500000001</v>
          </cell>
        </row>
        <row r="183">
          <cell r="C183" t="str">
            <v>вул Ковпака 47</v>
          </cell>
          <cell r="F183">
            <v>1979</v>
          </cell>
          <cell r="G183">
            <v>9</v>
          </cell>
          <cell r="L183">
            <v>7391.91</v>
          </cell>
          <cell r="O183" t="str">
            <v>так</v>
          </cell>
          <cell r="CL183">
            <v>1181.120104067506</v>
          </cell>
          <cell r="CN183">
            <v>342.91320000000002</v>
          </cell>
        </row>
        <row r="184">
          <cell r="C184" t="str">
            <v>вул 40 років Жовтня 57</v>
          </cell>
          <cell r="F184">
            <v>1981</v>
          </cell>
          <cell r="G184">
            <v>9</v>
          </cell>
          <cell r="L184">
            <v>5166.7700000000004</v>
          </cell>
          <cell r="O184">
            <v>1</v>
          </cell>
          <cell r="CL184">
            <v>1045.4849519936938</v>
          </cell>
          <cell r="CN184">
            <v>349.15282500000001</v>
          </cell>
        </row>
        <row r="185">
          <cell r="C185" t="str">
            <v>вул.Металургів, 14</v>
          </cell>
          <cell r="F185">
            <v>1992</v>
          </cell>
          <cell r="G185">
            <v>10</v>
          </cell>
          <cell r="L185">
            <v>6690.82</v>
          </cell>
          <cell r="O185" t="str">
            <v>так</v>
          </cell>
          <cell r="CL185">
            <v>882.88868093574604</v>
          </cell>
          <cell r="CN185">
            <v>223.16332499999999</v>
          </cell>
        </row>
        <row r="186">
          <cell r="C186" t="str">
            <v>вул.Металургів ,16</v>
          </cell>
          <cell r="F186">
            <v>1993</v>
          </cell>
          <cell r="G186">
            <v>10</v>
          </cell>
          <cell r="L186">
            <v>7866.4</v>
          </cell>
          <cell r="O186" t="str">
            <v>так</v>
          </cell>
          <cell r="CL186">
            <v>1000.7827138531253</v>
          </cell>
          <cell r="CN186">
            <v>253.89787499999997</v>
          </cell>
        </row>
        <row r="187">
          <cell r="C187" t="str">
            <v>вул.Металургів, 24</v>
          </cell>
          <cell r="F187">
            <v>1996</v>
          </cell>
          <cell r="G187">
            <v>10</v>
          </cell>
          <cell r="L187">
            <v>7645</v>
          </cell>
          <cell r="O187" t="str">
            <v>так</v>
          </cell>
          <cell r="CL187">
            <v>814.64138492485688</v>
          </cell>
          <cell r="CN187">
            <v>285.19470000000001</v>
          </cell>
        </row>
        <row r="188">
          <cell r="C188" t="str">
            <v>вул.Металургів, 26</v>
          </cell>
          <cell r="F188">
            <v>1998</v>
          </cell>
          <cell r="G188">
            <v>10</v>
          </cell>
          <cell r="L188">
            <v>3808.57</v>
          </cell>
          <cell r="O188" t="str">
            <v>так</v>
          </cell>
          <cell r="CL188">
            <v>532.7013615785869</v>
          </cell>
          <cell r="CN188">
            <v>131.95927500000002</v>
          </cell>
        </row>
        <row r="189">
          <cell r="C189" t="str">
            <v>40 р. Жовтня 43б</v>
          </cell>
          <cell r="F189">
            <v>2000</v>
          </cell>
          <cell r="G189">
            <v>10</v>
          </cell>
          <cell r="L189">
            <v>4040.2</v>
          </cell>
          <cell r="O189" t="str">
            <v>так</v>
          </cell>
          <cell r="CL189">
            <v>587.43592698044858</v>
          </cell>
          <cell r="CN189">
            <v>190.590225</v>
          </cell>
        </row>
        <row r="190">
          <cell r="C190" t="str">
            <v>вул.Горького 28/1</v>
          </cell>
          <cell r="F190">
            <v>1976</v>
          </cell>
          <cell r="G190">
            <v>12</v>
          </cell>
          <cell r="L190">
            <v>4437.95</v>
          </cell>
          <cell r="O190">
            <v>1</v>
          </cell>
          <cell r="CL190">
            <v>499.25045335699548</v>
          </cell>
          <cell r="CN190">
            <v>112.275975</v>
          </cell>
        </row>
        <row r="191">
          <cell r="C191" t="str">
            <v>вул Ковпака 31</v>
          </cell>
          <cell r="F191">
            <v>1985</v>
          </cell>
          <cell r="G191">
            <v>14</v>
          </cell>
          <cell r="L191">
            <v>10188.77</v>
          </cell>
          <cell r="O191" t="str">
            <v>так</v>
          </cell>
          <cell r="CL191">
            <v>1961.0669719198647</v>
          </cell>
          <cell r="CN191">
            <v>439.07062500000001</v>
          </cell>
        </row>
        <row r="192">
          <cell r="C192" t="str">
            <v>вул Ковпака 55</v>
          </cell>
          <cell r="F192">
            <v>1985</v>
          </cell>
          <cell r="G192">
            <v>14</v>
          </cell>
          <cell r="L192">
            <v>10305.700000000001</v>
          </cell>
          <cell r="O192">
            <v>1</v>
          </cell>
          <cell r="CL192">
            <v>2027.0445754381733</v>
          </cell>
          <cell r="CN192">
            <v>423.37627500000002</v>
          </cell>
        </row>
        <row r="193">
          <cell r="C193" t="str">
            <v>пл. Горького, 2</v>
          </cell>
          <cell r="F193">
            <v>1979</v>
          </cell>
          <cell r="G193">
            <v>14</v>
          </cell>
          <cell r="L193">
            <v>3935.75</v>
          </cell>
          <cell r="O193" t="str">
            <v>так</v>
          </cell>
          <cell r="CL193">
            <v>804.6884759020835</v>
          </cell>
          <cell r="CN193">
            <v>199.13407500000002</v>
          </cell>
        </row>
        <row r="194">
          <cell r="C194" t="str">
            <v>пл. Горького, 4</v>
          </cell>
          <cell r="F194">
            <v>1981</v>
          </cell>
          <cell r="G194">
            <v>14</v>
          </cell>
          <cell r="L194">
            <v>4081.4</v>
          </cell>
          <cell r="O194" t="str">
            <v>так</v>
          </cell>
          <cell r="CL194">
            <v>682.93057069138547</v>
          </cell>
          <cell r="CN194">
            <v>157.14247500000002</v>
          </cell>
        </row>
        <row r="195">
          <cell r="C195" t="str">
            <v>пл. Горького, 6</v>
          </cell>
          <cell r="F195">
            <v>1981</v>
          </cell>
          <cell r="G195">
            <v>14</v>
          </cell>
          <cell r="L195">
            <v>4081</v>
          </cell>
          <cell r="O195" t="str">
            <v>так</v>
          </cell>
          <cell r="CL195">
            <v>665.15849188264849</v>
          </cell>
          <cell r="CN195">
            <v>142.88925</v>
          </cell>
        </row>
        <row r="196">
          <cell r="C196" t="str">
            <v>пр Курський, 125</v>
          </cell>
          <cell r="F196">
            <v>1966</v>
          </cell>
          <cell r="G196">
            <v>4</v>
          </cell>
          <cell r="L196">
            <v>1503.31</v>
          </cell>
          <cell r="O196" t="str">
            <v>так</v>
          </cell>
          <cell r="CL196">
            <v>264.7191878771693</v>
          </cell>
          <cell r="CN196">
            <v>0</v>
          </cell>
        </row>
        <row r="197">
          <cell r="C197" t="str">
            <v>пр Курський, 133</v>
          </cell>
          <cell r="F197">
            <v>1974</v>
          </cell>
          <cell r="G197">
            <v>5</v>
          </cell>
          <cell r="L197">
            <v>4058.2</v>
          </cell>
          <cell r="O197" t="str">
            <v>так</v>
          </cell>
          <cell r="CL197">
            <v>556.5138570019426</v>
          </cell>
          <cell r="CN197">
            <v>0</v>
          </cell>
        </row>
        <row r="198">
          <cell r="C198" t="str">
            <v>Л.Українки,14</v>
          </cell>
          <cell r="F198">
            <v>1976</v>
          </cell>
          <cell r="G198">
            <v>5</v>
          </cell>
          <cell r="L198">
            <v>3907.73</v>
          </cell>
          <cell r="O198">
            <v>1</v>
          </cell>
          <cell r="CL198">
            <v>781.80778524877553</v>
          </cell>
          <cell r="CN198">
            <v>226.11750000000001</v>
          </cell>
        </row>
        <row r="199">
          <cell r="C199" t="str">
            <v>40р. Жовтня,21</v>
          </cell>
          <cell r="F199">
            <v>1976</v>
          </cell>
          <cell r="G199">
            <v>5</v>
          </cell>
          <cell r="L199">
            <v>5605.19</v>
          </cell>
          <cell r="O199" t="str">
            <v>так</v>
          </cell>
          <cell r="CL199">
            <v>1189.7555856597044</v>
          </cell>
          <cell r="CN199">
            <v>245.1183</v>
          </cell>
        </row>
        <row r="200">
          <cell r="C200" t="str">
            <v>40 років Жовтня, 45</v>
          </cell>
          <cell r="F200">
            <v>1978</v>
          </cell>
          <cell r="G200">
            <v>5</v>
          </cell>
          <cell r="L200">
            <v>2676</v>
          </cell>
          <cell r="O200" t="str">
            <v>так</v>
          </cell>
          <cell r="CL200">
            <v>392.65260147227951</v>
          </cell>
          <cell r="CN200">
            <v>130.39057500000001</v>
          </cell>
        </row>
        <row r="201">
          <cell r="C201" t="str">
            <v>вул.Супруна 6</v>
          </cell>
          <cell r="F201">
            <v>1969</v>
          </cell>
          <cell r="G201">
            <v>5</v>
          </cell>
          <cell r="L201">
            <v>2582.9699999999998</v>
          </cell>
          <cell r="O201" t="str">
            <v>так</v>
          </cell>
          <cell r="CL201">
            <v>211.36881506911271</v>
          </cell>
          <cell r="CN201">
            <v>0</v>
          </cell>
        </row>
        <row r="202">
          <cell r="C202" t="str">
            <v>вул.Супруна 8</v>
          </cell>
          <cell r="F202">
            <v>1970</v>
          </cell>
          <cell r="G202">
            <v>5</v>
          </cell>
          <cell r="L202">
            <v>3142.14</v>
          </cell>
          <cell r="O202" t="str">
            <v>так</v>
          </cell>
          <cell r="CL202">
            <v>306.93959260328137</v>
          </cell>
          <cell r="CN202">
            <v>0</v>
          </cell>
        </row>
        <row r="203">
          <cell r="C203" t="str">
            <v>вул. Воскресенська, 13б</v>
          </cell>
          <cell r="F203">
            <v>2012</v>
          </cell>
          <cell r="G203">
            <v>7</v>
          </cell>
          <cell r="L203">
            <v>1027</v>
          </cell>
          <cell r="O203" t="str">
            <v>так</v>
          </cell>
          <cell r="CL203">
            <v>132.38961134060139</v>
          </cell>
          <cell r="CN203">
            <v>8.9827499999999993</v>
          </cell>
        </row>
        <row r="204">
          <cell r="C204" t="str">
            <v>вул. Ковпака, 75а</v>
          </cell>
          <cell r="F204">
            <v>2002</v>
          </cell>
          <cell r="G204">
            <v>10</v>
          </cell>
          <cell r="L204">
            <v>4188.03</v>
          </cell>
          <cell r="O204" t="str">
            <v>так</v>
          </cell>
          <cell r="CL204">
            <v>574.80180438237915</v>
          </cell>
          <cell r="CN204">
            <v>161.94307500000002</v>
          </cell>
        </row>
        <row r="205">
          <cell r="C205" t="str">
            <v>вул. Металургів, 32а</v>
          </cell>
          <cell r="F205">
            <v>2004</v>
          </cell>
          <cell r="G205">
            <v>10</v>
          </cell>
          <cell r="L205">
            <v>8937.85</v>
          </cell>
          <cell r="O205" t="str">
            <v>так</v>
          </cell>
          <cell r="CL205">
            <v>1083.7052619563485</v>
          </cell>
          <cell r="CN205">
            <v>376.52317499999998</v>
          </cell>
        </row>
        <row r="206">
          <cell r="C206" t="str">
            <v>вул. Металургів, 32б</v>
          </cell>
          <cell r="F206">
            <v>2005</v>
          </cell>
          <cell r="G206">
            <v>10</v>
          </cell>
          <cell r="L206">
            <v>8046.39</v>
          </cell>
          <cell r="O206" t="str">
            <v>так</v>
          </cell>
          <cell r="CL206">
            <v>979.87353385855261</v>
          </cell>
          <cell r="CN206">
            <v>266.18970000000002</v>
          </cell>
        </row>
        <row r="207">
          <cell r="C207" t="str">
            <v>вул.Енгельса, 3</v>
          </cell>
          <cell r="F207">
            <v>1958</v>
          </cell>
          <cell r="G207">
            <v>2</v>
          </cell>
          <cell r="L207">
            <v>514.39</v>
          </cell>
          <cell r="O207">
            <v>1</v>
          </cell>
          <cell r="CL207">
            <v>105.34993560392321</v>
          </cell>
          <cell r="CN207">
            <v>0</v>
          </cell>
        </row>
        <row r="208">
          <cell r="C208" t="str">
            <v>вул.Енгельса, 8</v>
          </cell>
          <cell r="F208">
            <v>1953</v>
          </cell>
          <cell r="G208">
            <v>2</v>
          </cell>
          <cell r="L208">
            <v>504.2</v>
          </cell>
          <cell r="O208">
            <v>1</v>
          </cell>
          <cell r="CL208">
            <v>102.9784800802905</v>
          </cell>
          <cell r="CN208">
            <v>0</v>
          </cell>
        </row>
        <row r="209">
          <cell r="C209" t="str">
            <v>вул.Жукова,1</v>
          </cell>
          <cell r="F209">
            <v>1940</v>
          </cell>
          <cell r="G209">
            <v>2</v>
          </cell>
          <cell r="L209">
            <v>1081.81</v>
          </cell>
          <cell r="O209">
            <v>1</v>
          </cell>
          <cell r="CL209">
            <v>221.04911762298792</v>
          </cell>
          <cell r="CN209">
            <v>95.247074999999995</v>
          </cell>
        </row>
        <row r="210">
          <cell r="C210" t="str">
            <v>вул.Жукова,3</v>
          </cell>
          <cell r="F210">
            <v>1940</v>
          </cell>
          <cell r="G210">
            <v>2</v>
          </cell>
          <cell r="L210">
            <v>1164.83</v>
          </cell>
          <cell r="O210">
            <v>1</v>
          </cell>
          <cell r="CL210">
            <v>238.0465590096357</v>
          </cell>
          <cell r="CN210">
            <v>93.083550000000002</v>
          </cell>
        </row>
        <row r="211">
          <cell r="C211" t="str">
            <v>вул.Жукова,7</v>
          </cell>
          <cell r="F211">
            <v>1940</v>
          </cell>
          <cell r="G211">
            <v>2</v>
          </cell>
          <cell r="L211">
            <v>1170.33</v>
          </cell>
          <cell r="O211">
            <v>1</v>
          </cell>
          <cell r="CL211">
            <v>185.13705165039175</v>
          </cell>
          <cell r="CN211">
            <v>96.01147499999999</v>
          </cell>
        </row>
        <row r="212">
          <cell r="C212" t="str">
            <v>вул.Іллінська, 8</v>
          </cell>
          <cell r="F212">
            <v>1963</v>
          </cell>
          <cell r="G212">
            <v>2</v>
          </cell>
          <cell r="L212">
            <v>298.69</v>
          </cell>
          <cell r="O212">
            <v>1</v>
          </cell>
          <cell r="CL212">
            <v>60.97000090456028</v>
          </cell>
          <cell r="CN212">
            <v>0</v>
          </cell>
        </row>
        <row r="213">
          <cell r="C213" t="str">
            <v>вул.1-ша Набережна р.Стрілка, 10А  кв. 1,3,5-8,14,16</v>
          </cell>
          <cell r="F213">
            <v>1956</v>
          </cell>
          <cell r="G213">
            <v>2</v>
          </cell>
          <cell r="L213">
            <v>226.34</v>
          </cell>
          <cell r="O213">
            <v>1</v>
          </cell>
          <cell r="CL213">
            <v>56.129257356013383</v>
          </cell>
          <cell r="CN213">
            <v>0</v>
          </cell>
        </row>
        <row r="214">
          <cell r="C214" t="str">
            <v>вул.1-ша Набережна р.Стрілка,10 Б кв.26,31,34,36</v>
          </cell>
          <cell r="F214">
            <v>1917</v>
          </cell>
          <cell r="G214">
            <v>2</v>
          </cell>
          <cell r="L214">
            <v>206.5</v>
          </cell>
          <cell r="O214">
            <v>1</v>
          </cell>
          <cell r="CL214">
            <v>42.157408564032096</v>
          </cell>
          <cell r="CN214">
            <v>0</v>
          </cell>
        </row>
        <row r="215">
          <cell r="C215" t="str">
            <v>вул.1-ша Набережна р.Стрілка, 32</v>
          </cell>
          <cell r="F215">
            <v>1956</v>
          </cell>
          <cell r="G215">
            <v>2</v>
          </cell>
          <cell r="L215">
            <v>429.5</v>
          </cell>
          <cell r="O215">
            <v>1</v>
          </cell>
          <cell r="CL215">
            <v>88.672482414917482</v>
          </cell>
          <cell r="CN215">
            <v>0</v>
          </cell>
        </row>
        <row r="216">
          <cell r="C216" t="str">
            <v>вул.1-ша Набережна р.Стрілка, 34</v>
          </cell>
          <cell r="F216">
            <v>1958</v>
          </cell>
          <cell r="G216">
            <v>2</v>
          </cell>
          <cell r="L216">
            <v>388.19</v>
          </cell>
          <cell r="O216">
            <v>1</v>
          </cell>
          <cell r="CL216">
            <v>79.690198874037833</v>
          </cell>
          <cell r="CN216">
            <v>0</v>
          </cell>
        </row>
        <row r="217">
          <cell r="C217" t="str">
            <v>вул.Пролетарська, 64</v>
          </cell>
          <cell r="F217">
            <v>1949</v>
          </cell>
          <cell r="G217">
            <v>2</v>
          </cell>
          <cell r="L217">
            <v>443.6</v>
          </cell>
          <cell r="O217">
            <v>1</v>
          </cell>
          <cell r="CL217">
            <v>92.030770125389282</v>
          </cell>
          <cell r="CN217">
            <v>0</v>
          </cell>
        </row>
        <row r="218">
          <cell r="C218" t="str">
            <v>вул.Робітнича, 43</v>
          </cell>
          <cell r="F218">
            <v>1959</v>
          </cell>
          <cell r="G218">
            <v>2</v>
          </cell>
          <cell r="L218">
            <v>369.5</v>
          </cell>
          <cell r="O218">
            <v>1</v>
          </cell>
          <cell r="CL218">
            <v>76.176089887446864</v>
          </cell>
          <cell r="CN218">
            <v>0</v>
          </cell>
        </row>
        <row r="219">
          <cell r="C219" t="str">
            <v>вул.Робітнича, 47</v>
          </cell>
          <cell r="F219">
            <v>1957</v>
          </cell>
          <cell r="G219">
            <v>2</v>
          </cell>
          <cell r="L219">
            <v>377.88</v>
          </cell>
          <cell r="O219">
            <v>1</v>
          </cell>
          <cell r="CL219">
            <v>77.914514746486219</v>
          </cell>
          <cell r="CN219">
            <v>0</v>
          </cell>
        </row>
        <row r="220">
          <cell r="C220" t="str">
            <v>вул.Робітнича, 49</v>
          </cell>
          <cell r="F220">
            <v>1959</v>
          </cell>
          <cell r="G220">
            <v>2</v>
          </cell>
          <cell r="L220">
            <v>367.66</v>
          </cell>
          <cell r="O220">
            <v>1</v>
          </cell>
          <cell r="CL220">
            <v>72.995968245626869</v>
          </cell>
          <cell r="CN220">
            <v>0</v>
          </cell>
        </row>
        <row r="221">
          <cell r="C221" t="str">
            <v>вул.Робітнича, 51</v>
          </cell>
          <cell r="F221">
            <v>1963</v>
          </cell>
          <cell r="G221">
            <v>2</v>
          </cell>
          <cell r="L221">
            <v>369</v>
          </cell>
          <cell r="O221">
            <v>1</v>
          </cell>
          <cell r="CL221">
            <v>76.088002946282032</v>
          </cell>
          <cell r="CN221">
            <v>0</v>
          </cell>
        </row>
        <row r="222">
          <cell r="C222" t="str">
            <v>вул.Енгельса, 1</v>
          </cell>
          <cell r="F222">
            <v>1957</v>
          </cell>
          <cell r="G222">
            <v>3</v>
          </cell>
          <cell r="L222">
            <v>834.91</v>
          </cell>
          <cell r="O222">
            <v>1</v>
          </cell>
          <cell r="CL222">
            <v>170.03778692867328</v>
          </cell>
          <cell r="CN222">
            <v>0</v>
          </cell>
        </row>
        <row r="223">
          <cell r="C223" t="str">
            <v>вул.Іллінська,1</v>
          </cell>
          <cell r="F223">
            <v>1961</v>
          </cell>
          <cell r="G223">
            <v>3</v>
          </cell>
          <cell r="L223">
            <v>755.43</v>
          </cell>
          <cell r="O223">
            <v>1</v>
          </cell>
          <cell r="CL223">
            <v>155.76334118721383</v>
          </cell>
          <cell r="CN223">
            <v>0</v>
          </cell>
        </row>
        <row r="224">
          <cell r="C224" t="str">
            <v>вул.Комсомольська, 65 А</v>
          </cell>
          <cell r="F224">
            <v>1964</v>
          </cell>
          <cell r="G224">
            <v>3</v>
          </cell>
          <cell r="L224">
            <v>1019.87</v>
          </cell>
          <cell r="O224" t="str">
            <v>так</v>
          </cell>
          <cell r="CL224">
            <v>208.24840517408475</v>
          </cell>
          <cell r="CN224">
            <v>0</v>
          </cell>
        </row>
        <row r="225">
          <cell r="C225" t="str">
            <v>вул.1-ша Набережна р.Стрілка, 50</v>
          </cell>
          <cell r="F225">
            <v>1959</v>
          </cell>
          <cell r="G225">
            <v>3</v>
          </cell>
          <cell r="L225">
            <v>1170.97</v>
          </cell>
          <cell r="O225">
            <v>1</v>
          </cell>
          <cell r="CL225">
            <v>258.34812217594128</v>
          </cell>
          <cell r="CN225">
            <v>0</v>
          </cell>
        </row>
        <row r="226">
          <cell r="C226" t="str">
            <v>вул.Першотравнева, 22</v>
          </cell>
          <cell r="F226">
            <v>1963</v>
          </cell>
          <cell r="G226">
            <v>3</v>
          </cell>
          <cell r="L226">
            <v>1204.0999999999999</v>
          </cell>
          <cell r="O226">
            <v>1</v>
          </cell>
          <cell r="CL226">
            <v>246.4604233342092</v>
          </cell>
          <cell r="CN226">
            <v>0</v>
          </cell>
        </row>
        <row r="227">
          <cell r="C227" t="str">
            <v>вул.Пролетарська, 40 кв.1-11</v>
          </cell>
          <cell r="F227">
            <v>1957</v>
          </cell>
          <cell r="G227">
            <v>3</v>
          </cell>
          <cell r="L227">
            <v>713</v>
          </cell>
          <cell r="O227">
            <v>1</v>
          </cell>
          <cell r="CL227">
            <v>0</v>
          </cell>
          <cell r="CN227">
            <v>0</v>
          </cell>
        </row>
        <row r="228">
          <cell r="C228" t="str">
            <v>вул.Пролетарська, 61</v>
          </cell>
          <cell r="F228">
            <v>1957</v>
          </cell>
          <cell r="G228">
            <v>3</v>
          </cell>
          <cell r="L228">
            <v>437.01</v>
          </cell>
          <cell r="O228">
            <v>1</v>
          </cell>
          <cell r="CL228">
            <v>94.351774876484441</v>
          </cell>
          <cell r="CN228">
            <v>0</v>
          </cell>
        </row>
        <row r="229">
          <cell r="C229" t="str">
            <v>територія сільськогосподарського технікуму,22</v>
          </cell>
          <cell r="F229">
            <v>1976</v>
          </cell>
          <cell r="G229">
            <v>4</v>
          </cell>
          <cell r="L229">
            <v>1257.06</v>
          </cell>
          <cell r="O229">
            <v>1</v>
          </cell>
          <cell r="CL229">
            <v>253.93413724333101</v>
          </cell>
          <cell r="CN229">
            <v>0</v>
          </cell>
        </row>
        <row r="230">
          <cell r="C230" t="str">
            <v>вул.Іллінська, 35</v>
          </cell>
          <cell r="F230">
            <v>1960</v>
          </cell>
          <cell r="G230">
            <v>4</v>
          </cell>
          <cell r="L230">
            <v>1921.6</v>
          </cell>
          <cell r="O230">
            <v>1</v>
          </cell>
          <cell r="CL230">
            <v>394.26401099256105</v>
          </cell>
          <cell r="CN230">
            <v>0</v>
          </cell>
        </row>
        <row r="231">
          <cell r="C231" t="str">
            <v>вул.Першотравнева, 26</v>
          </cell>
          <cell r="F231">
            <v>1964</v>
          </cell>
          <cell r="G231">
            <v>4</v>
          </cell>
          <cell r="L231">
            <v>1592.4</v>
          </cell>
          <cell r="O231">
            <v>1</v>
          </cell>
          <cell r="CL231">
            <v>326.72081823938106</v>
          </cell>
          <cell r="CN231">
            <v>168.47669999999999</v>
          </cell>
        </row>
        <row r="232">
          <cell r="C232" t="str">
            <v>вул.Першотравнева, 31</v>
          </cell>
          <cell r="F232">
            <v>1963</v>
          </cell>
          <cell r="G232">
            <v>4</v>
          </cell>
          <cell r="L232">
            <v>1969.54</v>
          </cell>
          <cell r="O232">
            <v>1</v>
          </cell>
          <cell r="CL232">
            <v>403.331420116559</v>
          </cell>
          <cell r="CN232">
            <v>0</v>
          </cell>
        </row>
        <row r="233">
          <cell r="C233" t="str">
            <v>вул.Першотравнева, 33</v>
          </cell>
          <cell r="F233">
            <v>1963</v>
          </cell>
          <cell r="G233">
            <v>4</v>
          </cell>
          <cell r="L233">
            <v>1969.06</v>
          </cell>
          <cell r="O233">
            <v>1</v>
          </cell>
          <cell r="CL233">
            <v>403.94759796172417</v>
          </cell>
          <cell r="CN233">
            <v>0</v>
          </cell>
        </row>
        <row r="234">
          <cell r="C234" t="str">
            <v>вул.Пролетарська, 50</v>
          </cell>
          <cell r="F234">
            <v>1960</v>
          </cell>
          <cell r="G234">
            <v>4</v>
          </cell>
          <cell r="L234">
            <v>2589.23</v>
          </cell>
          <cell r="O234">
            <v>1</v>
          </cell>
          <cell r="CL234">
            <v>535.6322984015128</v>
          </cell>
          <cell r="CN234">
            <v>0</v>
          </cell>
        </row>
        <row r="235">
          <cell r="C235" t="str">
            <v>вул.Борців революции, 2</v>
          </cell>
          <cell r="F235">
            <v>1973</v>
          </cell>
          <cell r="G235">
            <v>5</v>
          </cell>
          <cell r="L235">
            <v>1601.24</v>
          </cell>
          <cell r="O235">
            <v>1</v>
          </cell>
          <cell r="CL235">
            <v>328.54329182406735</v>
          </cell>
          <cell r="CN235">
            <v>160.35862499999999</v>
          </cell>
        </row>
        <row r="236">
          <cell r="C236" t="str">
            <v>вул.Засумська, 5</v>
          </cell>
          <cell r="F236">
            <v>1974</v>
          </cell>
          <cell r="G236">
            <v>5</v>
          </cell>
          <cell r="L236">
            <v>2566.4899999999998</v>
          </cell>
          <cell r="O236" t="str">
            <v>так</v>
          </cell>
          <cell r="CL236">
            <v>361.60184702593506</v>
          </cell>
          <cell r="CN236">
            <v>0</v>
          </cell>
        </row>
        <row r="237">
          <cell r="C237" t="str">
            <v>вул.Засумська, 11</v>
          </cell>
          <cell r="F237">
            <v>1986</v>
          </cell>
          <cell r="G237">
            <v>5</v>
          </cell>
          <cell r="L237">
            <v>1726.03</v>
          </cell>
          <cell r="O237" t="str">
            <v>так</v>
          </cell>
          <cell r="CL237">
            <v>277.78459189255545</v>
          </cell>
          <cell r="CN237">
            <v>62.726475000000001</v>
          </cell>
        </row>
        <row r="238">
          <cell r="C238" t="str">
            <v>вул.Засумська, 13</v>
          </cell>
          <cell r="F238">
            <v>1987</v>
          </cell>
          <cell r="G238">
            <v>5</v>
          </cell>
          <cell r="L238">
            <v>1179.3</v>
          </cell>
          <cell r="O238" t="str">
            <v>так</v>
          </cell>
          <cell r="CL238">
            <v>163.19947277058199</v>
          </cell>
          <cell r="CN238">
            <v>44.107875</v>
          </cell>
        </row>
        <row r="239">
          <cell r="C239" t="str">
            <v>вул.В’ячеслава Чорновола, 78</v>
          </cell>
          <cell r="F239">
            <v>1969</v>
          </cell>
          <cell r="G239">
            <v>5</v>
          </cell>
          <cell r="L239">
            <v>5680.11</v>
          </cell>
          <cell r="O239" t="str">
            <v>так</v>
          </cell>
          <cell r="CL239">
            <v>799.76966018685641</v>
          </cell>
          <cell r="CN239">
            <v>0</v>
          </cell>
        </row>
        <row r="240">
          <cell r="C240" t="str">
            <v>вул.Комсомольська, 27</v>
          </cell>
          <cell r="F240">
            <v>1979</v>
          </cell>
          <cell r="G240">
            <v>5</v>
          </cell>
          <cell r="L240">
            <v>4211.03</v>
          </cell>
          <cell r="O240">
            <v>1</v>
          </cell>
          <cell r="CL240">
            <v>863.95504981542672</v>
          </cell>
          <cell r="CN240">
            <v>174.70425</v>
          </cell>
        </row>
        <row r="241">
          <cell r="C241" t="str">
            <v>вул.Комсомольська, 34</v>
          </cell>
          <cell r="F241">
            <v>1973</v>
          </cell>
          <cell r="G241">
            <v>5</v>
          </cell>
          <cell r="L241">
            <v>2275.34</v>
          </cell>
          <cell r="O241">
            <v>1</v>
          </cell>
          <cell r="CL241">
            <v>463.56851182604868</v>
          </cell>
          <cell r="CN241">
            <v>0</v>
          </cell>
        </row>
        <row r="242">
          <cell r="C242" t="str">
            <v>вул.Комсомольська, 35</v>
          </cell>
          <cell r="F242">
            <v>1968</v>
          </cell>
          <cell r="G242">
            <v>5</v>
          </cell>
          <cell r="L242">
            <v>3429.44</v>
          </cell>
          <cell r="O242">
            <v>1</v>
          </cell>
          <cell r="CL242">
            <v>710.94717152616545</v>
          </cell>
          <cell r="CN242">
            <v>315.89670000000001</v>
          </cell>
        </row>
        <row r="243">
          <cell r="C243" t="str">
            <v>вул.Комсомольська, 39</v>
          </cell>
          <cell r="F243">
            <v>1988</v>
          </cell>
          <cell r="G243">
            <v>5</v>
          </cell>
          <cell r="L243">
            <v>1636.94</v>
          </cell>
          <cell r="O243">
            <v>1</v>
          </cell>
          <cell r="CL243">
            <v>327.10439487071255</v>
          </cell>
          <cell r="CN243">
            <v>92.29657499999999</v>
          </cell>
        </row>
        <row r="244">
          <cell r="C244" t="str">
            <v>вул.Комсомольська, 53</v>
          </cell>
          <cell r="F244">
            <v>1970</v>
          </cell>
          <cell r="G244">
            <v>5</v>
          </cell>
          <cell r="L244">
            <v>2675</v>
          </cell>
          <cell r="O244">
            <v>1</v>
          </cell>
          <cell r="CL244">
            <v>548.85045464922439</v>
          </cell>
          <cell r="CN244">
            <v>0</v>
          </cell>
        </row>
        <row r="245">
          <cell r="C245" t="str">
            <v>вул.Комсомольська, 69</v>
          </cell>
          <cell r="F245">
            <v>1964</v>
          </cell>
          <cell r="G245">
            <v>5</v>
          </cell>
          <cell r="L245">
            <v>3113.31</v>
          </cell>
          <cell r="O245" t="str">
            <v>так</v>
          </cell>
          <cell r="CL245">
            <v>637.80636595062822</v>
          </cell>
          <cell r="CN245">
            <v>0</v>
          </cell>
        </row>
        <row r="246">
          <cell r="C246" t="str">
            <v>вул.Куликівська, 27</v>
          </cell>
          <cell r="F246">
            <v>1977</v>
          </cell>
          <cell r="G246">
            <v>5</v>
          </cell>
          <cell r="L246">
            <v>2166.2199999999998</v>
          </cell>
          <cell r="O246">
            <v>1</v>
          </cell>
          <cell r="CL246">
            <v>431.4232394457199</v>
          </cell>
          <cell r="CN246">
            <v>84.809025000000005</v>
          </cell>
        </row>
        <row r="247">
          <cell r="C247" t="str">
            <v>вул.1-ша Набережна р.Стрілка, 38</v>
          </cell>
          <cell r="F247">
            <v>1969</v>
          </cell>
          <cell r="G247">
            <v>5</v>
          </cell>
          <cell r="L247">
            <v>1771.89</v>
          </cell>
          <cell r="O247">
            <v>1</v>
          </cell>
          <cell r="CL247">
            <v>359.10515297837236</v>
          </cell>
          <cell r="CN247">
            <v>0</v>
          </cell>
        </row>
        <row r="248">
          <cell r="C248" t="str">
            <v>вул.Першотравнева, 20</v>
          </cell>
          <cell r="F248">
            <v>1969</v>
          </cell>
          <cell r="G248">
            <v>5</v>
          </cell>
          <cell r="L248">
            <v>1892.13</v>
          </cell>
          <cell r="O248" t="str">
            <v>так</v>
          </cell>
          <cell r="CL248">
            <v>278.66029238834062</v>
          </cell>
          <cell r="CN248">
            <v>0</v>
          </cell>
        </row>
        <row r="249">
          <cell r="C249" t="str">
            <v>вул.Першотравнева, 24</v>
          </cell>
          <cell r="F249">
            <v>1968</v>
          </cell>
          <cell r="G249">
            <v>5</v>
          </cell>
          <cell r="L249">
            <v>3011.21</v>
          </cell>
          <cell r="O249">
            <v>1</v>
          </cell>
          <cell r="CL249">
            <v>619.00136545527369</v>
          </cell>
          <cell r="CN249">
            <v>0</v>
          </cell>
        </row>
        <row r="250">
          <cell r="C250" t="str">
            <v>вул.Пролетарська, 15</v>
          </cell>
          <cell r="F250">
            <v>1979</v>
          </cell>
          <cell r="G250">
            <v>5</v>
          </cell>
          <cell r="L250">
            <v>3161.95</v>
          </cell>
          <cell r="O250">
            <v>1</v>
          </cell>
          <cell r="CL250">
            <v>653.90705427792398</v>
          </cell>
          <cell r="CN250">
            <v>160.01422500000001</v>
          </cell>
        </row>
        <row r="251">
          <cell r="C251" t="str">
            <v>вул.Пролетарська, 52</v>
          </cell>
          <cell r="F251">
            <v>1969</v>
          </cell>
          <cell r="G251">
            <v>5</v>
          </cell>
          <cell r="L251">
            <v>5283.95</v>
          </cell>
          <cell r="O251" t="str">
            <v>так</v>
          </cell>
          <cell r="CL251">
            <v>757.23685910827578</v>
          </cell>
          <cell r="CN251">
            <v>0</v>
          </cell>
        </row>
        <row r="252">
          <cell r="C252" t="str">
            <v>вул.Пролетарська, 57</v>
          </cell>
          <cell r="F252">
            <v>1972</v>
          </cell>
          <cell r="G252">
            <v>5</v>
          </cell>
          <cell r="L252">
            <v>2639.18</v>
          </cell>
          <cell r="O252">
            <v>1</v>
          </cell>
          <cell r="CL252">
            <v>541.47575778460271</v>
          </cell>
          <cell r="CN252">
            <v>132.17557500000001</v>
          </cell>
        </row>
        <row r="253">
          <cell r="C253" t="str">
            <v>вул.Пролетарська, 68</v>
          </cell>
          <cell r="F253">
            <v>1968</v>
          </cell>
          <cell r="G253">
            <v>5</v>
          </cell>
          <cell r="L253">
            <v>1888.1</v>
          </cell>
          <cell r="O253">
            <v>1</v>
          </cell>
          <cell r="CL253">
            <v>387.13338387384397</v>
          </cell>
          <cell r="CN253">
            <v>0</v>
          </cell>
        </row>
        <row r="254">
          <cell r="C254" t="str">
            <v xml:space="preserve"> вул.Пушкіна, 20</v>
          </cell>
          <cell r="F254">
            <v>1976</v>
          </cell>
          <cell r="G254">
            <v>5</v>
          </cell>
          <cell r="L254">
            <v>5465.5</v>
          </cell>
          <cell r="O254" t="str">
            <v>так</v>
          </cell>
          <cell r="CL254">
            <v>779.10955732543061</v>
          </cell>
          <cell r="CN254">
            <v>210.67830000000001</v>
          </cell>
        </row>
        <row r="255">
          <cell r="C255" t="str">
            <v>вул. Пушкіна, 53</v>
          </cell>
          <cell r="F255">
            <v>1972</v>
          </cell>
          <cell r="G255">
            <v>5</v>
          </cell>
          <cell r="L255">
            <v>4268.53</v>
          </cell>
          <cell r="O255" t="str">
            <v>так</v>
          </cell>
          <cell r="CL255">
            <v>627.75190926829691</v>
          </cell>
          <cell r="CN255">
            <v>0</v>
          </cell>
        </row>
        <row r="256">
          <cell r="C256" t="str">
            <v>вул.Пушкіна, 55</v>
          </cell>
          <cell r="F256">
            <v>1974</v>
          </cell>
          <cell r="G256">
            <v>5</v>
          </cell>
          <cell r="L256">
            <v>2642.09</v>
          </cell>
          <cell r="O256" t="str">
            <v>так</v>
          </cell>
          <cell r="CL256">
            <v>466.02304690360404</v>
          </cell>
          <cell r="CN256">
            <v>0</v>
          </cell>
        </row>
        <row r="257">
          <cell r="C257" t="str">
            <v>вул.Робітнича, 67</v>
          </cell>
          <cell r="F257">
            <v>1978</v>
          </cell>
          <cell r="G257">
            <v>5</v>
          </cell>
          <cell r="L257">
            <v>4283.57</v>
          </cell>
          <cell r="O257">
            <v>1</v>
          </cell>
          <cell r="CL257">
            <v>887.13661444625836</v>
          </cell>
          <cell r="CN257">
            <v>223.31820000000002</v>
          </cell>
        </row>
        <row r="258">
          <cell r="C258" t="str">
            <v>вул.Робітнича, 84</v>
          </cell>
          <cell r="F258">
            <v>1967</v>
          </cell>
          <cell r="G258">
            <v>5</v>
          </cell>
          <cell r="L258">
            <v>4933.55</v>
          </cell>
          <cell r="O258" t="str">
            <v>так</v>
          </cell>
          <cell r="CL258">
            <v>821.10538342587142</v>
          </cell>
          <cell r="CN258">
            <v>0</v>
          </cell>
        </row>
        <row r="259">
          <cell r="C259" t="str">
            <v>вул.Садова, 53</v>
          </cell>
          <cell r="F259">
            <v>1969</v>
          </cell>
          <cell r="G259">
            <v>5</v>
          </cell>
          <cell r="L259">
            <v>1793.47</v>
          </cell>
          <cell r="O259" t="str">
            <v>так</v>
          </cell>
          <cell r="CL259">
            <v>362.02849795612457</v>
          </cell>
          <cell r="CN259">
            <v>0</v>
          </cell>
        </row>
        <row r="260">
          <cell r="C260" t="str">
            <v>вул.Садова, 71</v>
          </cell>
          <cell r="F260">
            <v>1970</v>
          </cell>
          <cell r="G260">
            <v>5</v>
          </cell>
          <cell r="L260">
            <v>1031.8699999999999</v>
          </cell>
          <cell r="O260">
            <v>1</v>
          </cell>
          <cell r="CL260">
            <v>206.78355595566794</v>
          </cell>
          <cell r="CN260">
            <v>0</v>
          </cell>
        </row>
        <row r="261">
          <cell r="C261" t="str">
            <v>вул.Праці,31</v>
          </cell>
          <cell r="F261">
            <v>1970</v>
          </cell>
          <cell r="G261">
            <v>5</v>
          </cell>
          <cell r="L261">
            <v>2522.9499999999998</v>
          </cell>
          <cell r="O261">
            <v>1</v>
          </cell>
          <cell r="CL261">
            <v>520.97992953044707</v>
          </cell>
          <cell r="CN261">
            <v>197.91187500000001</v>
          </cell>
        </row>
        <row r="262">
          <cell r="C262" t="str">
            <v>вул.Праці,37</v>
          </cell>
          <cell r="F262">
            <v>1970</v>
          </cell>
          <cell r="G262">
            <v>5</v>
          </cell>
          <cell r="L262">
            <v>3245.88</v>
          </cell>
          <cell r="O262">
            <v>1</v>
          </cell>
          <cell r="CL262">
            <v>670.31066261193928</v>
          </cell>
          <cell r="CN262">
            <v>393.13785000000001</v>
          </cell>
        </row>
        <row r="263">
          <cell r="C263" t="str">
            <v>вул.Якіра, 5</v>
          </cell>
          <cell r="F263">
            <v>1989</v>
          </cell>
          <cell r="G263">
            <v>5</v>
          </cell>
          <cell r="L263">
            <v>2755.69</v>
          </cell>
          <cell r="O263">
            <v>1</v>
          </cell>
          <cell r="CL263">
            <v>570.19091606111385</v>
          </cell>
          <cell r="CN263">
            <v>113.147475</v>
          </cell>
        </row>
        <row r="264">
          <cell r="C264" t="str">
            <v>вул.Якіра, 20</v>
          </cell>
          <cell r="F264">
            <v>1975</v>
          </cell>
          <cell r="G264">
            <v>5</v>
          </cell>
          <cell r="L264">
            <v>4417</v>
          </cell>
          <cell r="O264" t="str">
            <v>так</v>
          </cell>
          <cell r="CL264">
            <v>536.31098782289564</v>
          </cell>
          <cell r="CN264">
            <v>181.33185</v>
          </cell>
        </row>
        <row r="265">
          <cell r="C265" t="str">
            <v>вул.Садова, 33</v>
          </cell>
          <cell r="F265">
            <v>1971</v>
          </cell>
          <cell r="G265">
            <v>6</v>
          </cell>
          <cell r="L265">
            <v>2569.98</v>
          </cell>
          <cell r="O265" t="str">
            <v>так</v>
          </cell>
          <cell r="CL265">
            <v>390.3536184564756</v>
          </cell>
          <cell r="CN265">
            <v>0</v>
          </cell>
        </row>
        <row r="266">
          <cell r="C266" t="str">
            <v>вул.Засумська, 12А</v>
          </cell>
          <cell r="F266">
            <v>1983</v>
          </cell>
          <cell r="G266">
            <v>9</v>
          </cell>
          <cell r="L266">
            <v>4005.5</v>
          </cell>
          <cell r="O266" t="str">
            <v>так</v>
          </cell>
          <cell r="CL266">
            <v>669.39834896212471</v>
          </cell>
          <cell r="CN266">
            <v>258.62025000000006</v>
          </cell>
        </row>
        <row r="267">
          <cell r="C267" t="str">
            <v>вул.Засумська, 12 Г</v>
          </cell>
          <cell r="F267">
            <v>1983</v>
          </cell>
          <cell r="G267">
            <v>9</v>
          </cell>
          <cell r="L267">
            <v>4382.05</v>
          </cell>
          <cell r="O267" t="str">
            <v>так</v>
          </cell>
          <cell r="CL267">
            <v>888.75470048286286</v>
          </cell>
          <cell r="CN267">
            <v>286.13707499999998</v>
          </cell>
        </row>
        <row r="268">
          <cell r="C268" t="str">
            <v>вул.Засумська, 16/5</v>
          </cell>
          <cell r="F268">
            <v>1984</v>
          </cell>
          <cell r="G268">
            <v>9</v>
          </cell>
          <cell r="L268">
            <v>4288.37</v>
          </cell>
          <cell r="O268">
            <v>1</v>
          </cell>
          <cell r="CL268">
            <v>868.63415705750845</v>
          </cell>
          <cell r="CN268">
            <v>287.66692499999999</v>
          </cell>
        </row>
        <row r="269">
          <cell r="C269" t="str">
            <v>вул.Засумська, 16Б</v>
          </cell>
          <cell r="F269">
            <v>1981</v>
          </cell>
          <cell r="G269">
            <v>9</v>
          </cell>
          <cell r="L269">
            <v>4039.96</v>
          </cell>
          <cell r="O269" t="str">
            <v>так</v>
          </cell>
          <cell r="CL269">
            <v>777.23426388176961</v>
          </cell>
          <cell r="CN269">
            <v>232.38862499999999</v>
          </cell>
        </row>
        <row r="270">
          <cell r="C270" t="str">
            <v>вул.Іллінська, 10</v>
          </cell>
          <cell r="F270">
            <v>1981</v>
          </cell>
          <cell r="G270">
            <v>9</v>
          </cell>
          <cell r="L270">
            <v>8886.06</v>
          </cell>
          <cell r="O270" t="str">
            <v>так</v>
          </cell>
          <cell r="CL270">
            <v>1194.8977954573845</v>
          </cell>
          <cell r="CN270">
            <v>381.10327499999994</v>
          </cell>
        </row>
        <row r="271">
          <cell r="C271" t="str">
            <v>вул.Іллінська, 12</v>
          </cell>
          <cell r="F271">
            <v>1988</v>
          </cell>
          <cell r="G271">
            <v>9</v>
          </cell>
          <cell r="L271">
            <v>11187.28</v>
          </cell>
          <cell r="O271" t="str">
            <v>так</v>
          </cell>
          <cell r="CL271">
            <v>1405.575967987181</v>
          </cell>
          <cell r="CN271">
            <v>456.74422499999997</v>
          </cell>
        </row>
        <row r="272">
          <cell r="C272" t="str">
            <v>вул.Іллінська,12/1</v>
          </cell>
          <cell r="F272">
            <v>1981</v>
          </cell>
          <cell r="G272">
            <v>9</v>
          </cell>
          <cell r="L272">
            <v>5196.28</v>
          </cell>
          <cell r="O272" t="str">
            <v>так</v>
          </cell>
          <cell r="CL272">
            <v>869.94539255762265</v>
          </cell>
          <cell r="CN272">
            <v>223.07249999999999</v>
          </cell>
        </row>
        <row r="273">
          <cell r="C273" t="str">
            <v>вул.Іллінська.12/2</v>
          </cell>
          <cell r="F273">
            <v>1989</v>
          </cell>
          <cell r="G273">
            <v>9</v>
          </cell>
          <cell r="L273">
            <v>6617.91</v>
          </cell>
          <cell r="O273" t="str">
            <v>так</v>
          </cell>
          <cell r="CL273">
            <v>555.90710165965265</v>
          </cell>
          <cell r="CN273">
            <v>295.32299999999998</v>
          </cell>
        </row>
        <row r="274">
          <cell r="C274" t="str">
            <v>вул.Вячеслава Чорновола, 55</v>
          </cell>
          <cell r="F274">
            <v>1979</v>
          </cell>
          <cell r="G274">
            <v>9</v>
          </cell>
          <cell r="L274">
            <v>3482.67</v>
          </cell>
          <cell r="O274">
            <v>1</v>
          </cell>
          <cell r="CL274">
            <v>717.69766795745966</v>
          </cell>
          <cell r="CN274">
            <v>163.59629999999999</v>
          </cell>
        </row>
        <row r="275">
          <cell r="C275" t="str">
            <v>вул.Пролетарська, 5</v>
          </cell>
          <cell r="F275">
            <v>1982</v>
          </cell>
          <cell r="G275">
            <v>9</v>
          </cell>
          <cell r="L275">
            <v>2507.35</v>
          </cell>
          <cell r="O275">
            <v>1</v>
          </cell>
          <cell r="CL275">
            <v>503.89633954608303</v>
          </cell>
          <cell r="CN275">
            <v>148.322475</v>
          </cell>
        </row>
        <row r="276">
          <cell r="C276" t="str">
            <v>вул.Шевченка, 2  (кв.108-178)</v>
          </cell>
          <cell r="F276">
            <v>1983</v>
          </cell>
          <cell r="G276">
            <v>9</v>
          </cell>
          <cell r="L276">
            <v>3620.36</v>
          </cell>
          <cell r="O276" t="str">
            <v>так</v>
          </cell>
          <cell r="CL276">
            <v>482.35143674323837</v>
          </cell>
          <cell r="CN276">
            <v>150.47129999999999</v>
          </cell>
        </row>
        <row r="277">
          <cell r="C277" t="str">
            <v>вул.Іллінська, 49</v>
          </cell>
          <cell r="F277">
            <v>1990</v>
          </cell>
          <cell r="G277">
            <v>14</v>
          </cell>
          <cell r="L277">
            <v>3728.17</v>
          </cell>
          <cell r="O277" t="str">
            <v>так</v>
          </cell>
          <cell r="CL277">
            <v>538.11047050056641</v>
          </cell>
          <cell r="CN277">
            <v>153.130425</v>
          </cell>
        </row>
        <row r="278">
          <cell r="C278" t="str">
            <v>вул.Іллінська, 38</v>
          </cell>
          <cell r="F278">
            <v>1967</v>
          </cell>
          <cell r="G278">
            <v>5</v>
          </cell>
          <cell r="L278">
            <v>3131.04</v>
          </cell>
          <cell r="O278" t="str">
            <v>так</v>
          </cell>
          <cell r="CL278">
            <v>424.19935646997499</v>
          </cell>
          <cell r="CN278">
            <v>0</v>
          </cell>
        </row>
        <row r="279">
          <cell r="C279" t="str">
            <v>вул.Іллінська,, 40</v>
          </cell>
          <cell r="F279">
            <v>1967</v>
          </cell>
          <cell r="G279">
            <v>5</v>
          </cell>
          <cell r="L279">
            <v>2947.4</v>
          </cell>
          <cell r="O279" t="str">
            <v>так</v>
          </cell>
          <cell r="CL279">
            <v>393.42007779218369</v>
          </cell>
          <cell r="CN279">
            <v>0</v>
          </cell>
        </row>
        <row r="280">
          <cell r="C280" t="str">
            <v>вул.Робітнича, 92</v>
          </cell>
          <cell r="F280">
            <v>1968</v>
          </cell>
          <cell r="G280">
            <v>5</v>
          </cell>
          <cell r="L280">
            <v>2734.91</v>
          </cell>
          <cell r="O280">
            <v>1</v>
          </cell>
          <cell r="CL280">
            <v>562.63347648358649</v>
          </cell>
          <cell r="CN280">
            <v>0</v>
          </cell>
        </row>
        <row r="281">
          <cell r="C281" t="str">
            <v>вул.Робітнича, 94</v>
          </cell>
          <cell r="F281">
            <v>1968</v>
          </cell>
          <cell r="G281">
            <v>5</v>
          </cell>
          <cell r="L281">
            <v>3279.84</v>
          </cell>
          <cell r="O281">
            <v>1</v>
          </cell>
          <cell r="CL281">
            <v>675.92421292487404</v>
          </cell>
          <cell r="CN281">
            <v>0</v>
          </cell>
        </row>
        <row r="282">
          <cell r="C282" t="str">
            <v>вул.Садова, 32</v>
          </cell>
          <cell r="F282">
            <v>1956</v>
          </cell>
          <cell r="G282">
            <v>5</v>
          </cell>
          <cell r="L282">
            <v>4353.72</v>
          </cell>
          <cell r="O282" t="str">
            <v>так</v>
          </cell>
          <cell r="CL282">
            <v>623.50661405858966</v>
          </cell>
          <cell r="CN282">
            <v>0</v>
          </cell>
        </row>
        <row r="283">
          <cell r="C283" t="str">
            <v>вул.Іллінська,  51/1</v>
          </cell>
          <cell r="F283">
            <v>1984</v>
          </cell>
          <cell r="G283">
            <v>9</v>
          </cell>
          <cell r="L283">
            <v>8296.19</v>
          </cell>
          <cell r="O283" t="str">
            <v>так</v>
          </cell>
          <cell r="CL283">
            <v>1317.7182359351648</v>
          </cell>
          <cell r="CN283">
            <v>304.9221</v>
          </cell>
        </row>
        <row r="284">
          <cell r="C284" t="str">
            <v>вул.Іллінська,    51 Г</v>
          </cell>
          <cell r="F284">
            <v>1988</v>
          </cell>
          <cell r="G284">
            <v>9</v>
          </cell>
          <cell r="L284">
            <v>7302.01</v>
          </cell>
          <cell r="O284" t="str">
            <v>так</v>
          </cell>
          <cell r="CL284">
            <v>847.03918038224117</v>
          </cell>
          <cell r="CN284">
            <v>275.42235000000005</v>
          </cell>
        </row>
        <row r="285">
          <cell r="C285" t="str">
            <v>вул.Іллінська, 52/1</v>
          </cell>
          <cell r="F285">
            <v>1991</v>
          </cell>
          <cell r="G285">
            <v>9</v>
          </cell>
          <cell r="L285">
            <v>7522.16</v>
          </cell>
          <cell r="O285" t="str">
            <v>так</v>
          </cell>
          <cell r="CL285">
            <v>1549.105400655591</v>
          </cell>
          <cell r="CN285">
            <v>340.76490000000001</v>
          </cell>
        </row>
        <row r="286">
          <cell r="C286" t="str">
            <v>вул.Іллінська, 52/2</v>
          </cell>
          <cell r="F286">
            <v>1990</v>
          </cell>
          <cell r="G286">
            <v>9</v>
          </cell>
          <cell r="L286">
            <v>7467.32</v>
          </cell>
          <cell r="O286" t="str">
            <v>так</v>
          </cell>
          <cell r="CL286">
            <v>1533.864959919365</v>
          </cell>
          <cell r="CN286">
            <v>362.59440000000001</v>
          </cell>
        </row>
        <row r="287">
          <cell r="C287" t="str">
            <v>вул.Шевченка, 2Б ( кв.179-249)</v>
          </cell>
          <cell r="F287">
            <v>1987</v>
          </cell>
          <cell r="G287">
            <v>9</v>
          </cell>
          <cell r="L287">
            <v>3491.21</v>
          </cell>
          <cell r="O287" t="str">
            <v>так</v>
          </cell>
          <cell r="CL287">
            <v>462.84852492063561</v>
          </cell>
          <cell r="CN287">
            <v>141.34889999999999</v>
          </cell>
        </row>
        <row r="288">
          <cell r="C288" t="str">
            <v>вул.Шевченка, 2В (кв.1-107)</v>
          </cell>
          <cell r="F288">
            <v>1987</v>
          </cell>
          <cell r="G288">
            <v>9</v>
          </cell>
          <cell r="L288">
            <v>5238.21</v>
          </cell>
          <cell r="O288" t="str">
            <v>так</v>
          </cell>
          <cell r="CL288">
            <v>618.77904823029246</v>
          </cell>
          <cell r="CN288">
            <v>220.62127500000003</v>
          </cell>
        </row>
        <row r="289">
          <cell r="C289" t="str">
            <v>вул.Іллінська, 5</v>
          </cell>
          <cell r="F289">
            <v>1917</v>
          </cell>
          <cell r="G289">
            <v>2</v>
          </cell>
          <cell r="L289">
            <v>96.6</v>
          </cell>
          <cell r="O289">
            <v>1</v>
          </cell>
          <cell r="CL289">
            <v>19.816331189669057</v>
          </cell>
          <cell r="CN289">
            <v>0</v>
          </cell>
        </row>
        <row r="290">
          <cell r="C290" t="str">
            <v>вул.1-ша Набережна р.Стрілка, 24</v>
          </cell>
          <cell r="F290">
            <v>1964</v>
          </cell>
          <cell r="G290">
            <v>3</v>
          </cell>
          <cell r="L290">
            <v>748.9</v>
          </cell>
          <cell r="O290">
            <v>1</v>
          </cell>
          <cell r="CL290">
            <v>152.85954117256856</v>
          </cell>
          <cell r="CN290">
            <v>0</v>
          </cell>
        </row>
        <row r="291">
          <cell r="C291" t="str">
            <v>вул Пролетарська,70</v>
          </cell>
          <cell r="F291">
            <v>1971</v>
          </cell>
          <cell r="G291">
            <v>5</v>
          </cell>
          <cell r="L291">
            <v>2928.73</v>
          </cell>
          <cell r="O291">
            <v>1</v>
          </cell>
          <cell r="CL291">
            <v>594.06021571608869</v>
          </cell>
          <cell r="CN291">
            <v>0</v>
          </cell>
        </row>
        <row r="292">
          <cell r="C292" t="str">
            <v>пр-т Курський, 125</v>
          </cell>
          <cell r="F292">
            <v>1966</v>
          </cell>
          <cell r="G292">
            <v>4</v>
          </cell>
          <cell r="L292">
            <v>1523.26</v>
          </cell>
          <cell r="O292">
            <v>1</v>
          </cell>
          <cell r="CL292">
            <v>264.7191878771693</v>
          </cell>
          <cell r="CN292">
            <v>0</v>
          </cell>
        </row>
        <row r="293">
          <cell r="C293" t="str">
            <v>пров.Л.Українки, 2а</v>
          </cell>
          <cell r="F293">
            <v>1965</v>
          </cell>
          <cell r="G293">
            <v>2</v>
          </cell>
          <cell r="L293">
            <v>684.13</v>
          </cell>
          <cell r="O293">
            <v>1</v>
          </cell>
          <cell r="CL293">
            <v>141.65618525394453</v>
          </cell>
          <cell r="CN293">
            <v>59.077199999999998</v>
          </cell>
        </row>
        <row r="294">
          <cell r="C294" t="str">
            <v>вул Пролетарська, 38</v>
          </cell>
          <cell r="F294">
            <v>1914</v>
          </cell>
          <cell r="G294">
            <v>1</v>
          </cell>
          <cell r="L294">
            <v>262</v>
          </cell>
          <cell r="O294">
            <v>1</v>
          </cell>
          <cell r="CL294">
            <v>45.965768854697473</v>
          </cell>
          <cell r="CN29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Лист3"/>
      <sheetName val="Засклені балкони фасад"/>
      <sheetName val="Результати балкони"/>
      <sheetName val="Результати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 "/>
      <sheetName val="Викиди"/>
      <sheetName val="КПД автоматизации"/>
      <sheetName val="Таблицы для отчета"/>
      <sheetName val="Приложение 5"/>
      <sheetName val="Лист2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ЖБ Красовицького,5</v>
          </cell>
        </row>
        <row r="13">
          <cell r="C13">
            <v>7446.32</v>
          </cell>
        </row>
      </sheetData>
      <sheetData sheetId="6">
        <row r="17">
          <cell r="J17">
            <v>29001.666666666668</v>
          </cell>
        </row>
        <row r="68">
          <cell r="K68">
            <v>6.6615291818277952E-2</v>
          </cell>
        </row>
        <row r="71">
          <cell r="G71">
            <v>1021252</v>
          </cell>
          <cell r="J71">
            <v>1089283</v>
          </cell>
        </row>
        <row r="73">
          <cell r="G73">
            <v>554655</v>
          </cell>
        </row>
        <row r="111">
          <cell r="B111">
            <v>0.6644883920894239</v>
          </cell>
          <cell r="C111">
            <v>1.407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6">
          <cell r="J6">
            <v>345650.49697865354</v>
          </cell>
          <cell r="K6">
            <v>229680.74296225575</v>
          </cell>
          <cell r="O6">
            <v>0</v>
          </cell>
          <cell r="P6">
            <v>0</v>
          </cell>
        </row>
        <row r="7">
          <cell r="J7">
            <v>26259.503021346478</v>
          </cell>
          <cell r="K7">
            <v>17449.134939721891</v>
          </cell>
          <cell r="O7">
            <v>28734</v>
          </cell>
          <cell r="P7">
            <v>19093.409458297505</v>
          </cell>
        </row>
        <row r="8">
          <cell r="J8">
            <v>36066</v>
          </cell>
          <cell r="K8">
            <v>23965.438349097163</v>
          </cell>
          <cell r="O8">
            <v>0</v>
          </cell>
          <cell r="P8">
            <v>0</v>
          </cell>
        </row>
        <row r="9">
          <cell r="J9">
            <v>0</v>
          </cell>
          <cell r="K9">
            <v>0</v>
          </cell>
          <cell r="O9">
            <v>0</v>
          </cell>
          <cell r="P9">
            <v>0</v>
          </cell>
        </row>
        <row r="10">
          <cell r="J10">
            <v>0</v>
          </cell>
          <cell r="K10">
            <v>0</v>
          </cell>
          <cell r="O10">
            <v>0</v>
          </cell>
          <cell r="P10">
            <v>0</v>
          </cell>
        </row>
        <row r="11">
          <cell r="J11">
            <v>35073</v>
          </cell>
          <cell r="K11">
            <v>23305.601375752365</v>
          </cell>
          <cell r="O11">
            <v>20402</v>
          </cell>
          <cell r="P11">
            <v>13556.892175408426</v>
          </cell>
        </row>
        <row r="12">
          <cell r="E12">
            <v>5594</v>
          </cell>
          <cell r="J12">
            <v>5594</v>
          </cell>
          <cell r="O12">
            <v>5594</v>
          </cell>
        </row>
        <row r="13">
          <cell r="E13">
            <v>1183</v>
          </cell>
          <cell r="J13">
            <v>1183</v>
          </cell>
          <cell r="O13">
            <v>1183</v>
          </cell>
        </row>
        <row r="14">
          <cell r="E14">
            <v>11424</v>
          </cell>
          <cell r="F14">
            <v>7591.1153912295786</v>
          </cell>
          <cell r="J14">
            <v>10526</v>
          </cell>
          <cell r="K14">
            <v>6994.4048151332763</v>
          </cell>
          <cell r="O14">
            <v>11163</v>
          </cell>
          <cell r="P14">
            <v>7417.6839208942392</v>
          </cell>
        </row>
        <row r="15">
          <cell r="E15">
            <v>21785.66</v>
          </cell>
          <cell r="F15">
            <v>14476.318184006879</v>
          </cell>
          <cell r="J15">
            <v>20072.244071098678</v>
          </cell>
          <cell r="K15">
            <v>13337.773188430832</v>
          </cell>
          <cell r="O15">
            <v>21288.397386053879</v>
          </cell>
          <cell r="P15">
            <v>14145.892949219637</v>
          </cell>
        </row>
        <row r="16">
          <cell r="E16">
            <v>0</v>
          </cell>
          <cell r="F16">
            <v>0</v>
          </cell>
          <cell r="J16">
            <v>0</v>
          </cell>
          <cell r="K16">
            <v>0</v>
          </cell>
          <cell r="O16">
            <v>0</v>
          </cell>
          <cell r="P16">
            <v>0</v>
          </cell>
        </row>
        <row r="17">
          <cell r="E17">
            <v>97217</v>
          </cell>
          <cell r="F17">
            <v>64599.568013757525</v>
          </cell>
          <cell r="J17">
            <v>89571</v>
          </cell>
          <cell r="K17">
            <v>59518.889767841785</v>
          </cell>
          <cell r="O17">
            <v>94998</v>
          </cell>
          <cell r="P17">
            <v>63125.06827171109</v>
          </cell>
        </row>
        <row r="18">
          <cell r="E18">
            <v>0</v>
          </cell>
          <cell r="F18">
            <v>0</v>
          </cell>
          <cell r="J18">
            <v>0</v>
          </cell>
          <cell r="K18">
            <v>0</v>
          </cell>
          <cell r="O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J19">
            <v>0</v>
          </cell>
          <cell r="K19">
            <v>0</v>
          </cell>
          <cell r="O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J20">
            <v>0</v>
          </cell>
          <cell r="K20">
            <v>0</v>
          </cell>
          <cell r="O20">
            <v>0</v>
          </cell>
          <cell r="P20">
            <v>0</v>
          </cell>
        </row>
        <row r="21">
          <cell r="E21">
            <v>75760</v>
          </cell>
          <cell r="F21">
            <v>50341.640584694753</v>
          </cell>
          <cell r="J21">
            <v>69802</v>
          </cell>
          <cell r="K21">
            <v>46382.618744625965</v>
          </cell>
          <cell r="O21">
            <v>74031</v>
          </cell>
          <cell r="P21">
            <v>49192.740154772138</v>
          </cell>
        </row>
        <row r="22">
          <cell r="E22">
            <v>15439</v>
          </cell>
          <cell r="F22">
            <v>10259.036285468615</v>
          </cell>
          <cell r="J22">
            <v>15439</v>
          </cell>
          <cell r="K22">
            <v>10259.036285468615</v>
          </cell>
          <cell r="O22">
            <v>15439</v>
          </cell>
          <cell r="P22">
            <v>10259.036285468615</v>
          </cell>
        </row>
        <row r="24">
          <cell r="D24">
            <v>563744.99080000003</v>
          </cell>
          <cell r="I24">
            <v>5294931.51479444</v>
          </cell>
          <cell r="N24">
            <v>929738.18120208918</v>
          </cell>
        </row>
      </sheetData>
      <sheetData sheetId="36">
        <row r="34">
          <cell r="E34">
            <v>17976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Р Проекти для звіту"/>
      <sheetName val="Реалізація проектів"/>
      <sheetName val="РУС Проекти для звіту"/>
      <sheetName val="Укр Проекти для презентації"/>
      <sheetName val="Рус Проекти для презентації "/>
      <sheetName val="Проекти Оптіменерго"/>
      <sheetName val="Лист3"/>
      <sheetName val="Лист1"/>
      <sheetName val="Лист2"/>
    </sheetNames>
    <sheetDataSet>
      <sheetData sheetId="0">
        <row r="6">
          <cell r="Z6">
            <v>0.53552880481513332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Лист1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Засклені балкони фасад"/>
      <sheetName val="Результати балкони"/>
      <sheetName val="Результати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"/>
      <sheetName val="Викиди"/>
      <sheetName val="КПД автоматизации"/>
      <sheetName val="Таблицы для отчета"/>
      <sheetName val="Приложение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ЖБ Кондратьєва, 112</v>
          </cell>
        </row>
        <row r="13">
          <cell r="C13">
            <v>6802.3</v>
          </cell>
        </row>
      </sheetData>
      <sheetData sheetId="7">
        <row r="17">
          <cell r="J17">
            <v>11095.999999999998</v>
          </cell>
        </row>
        <row r="68">
          <cell r="K68">
            <v>0.32005959379815524</v>
          </cell>
        </row>
        <row r="71">
          <cell r="G71">
            <v>684635</v>
          </cell>
          <cell r="J71">
            <v>903759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6">
          <cell r="J6">
            <v>231514.20600689118</v>
          </cell>
          <cell r="K6">
            <v>153838.50249537875</v>
          </cell>
        </row>
        <row r="7">
          <cell r="J7">
            <v>4415.7939931088385</v>
          </cell>
          <cell r="K7">
            <v>2934.2438502790287</v>
          </cell>
          <cell r="O7">
            <v>3494.9999999999995</v>
          </cell>
          <cell r="P7">
            <v>2322.3869303525362</v>
          </cell>
        </row>
        <row r="8">
          <cell r="J8">
            <v>73728</v>
          </cell>
          <cell r="K8">
            <v>48991.400171969042</v>
          </cell>
        </row>
        <row r="9">
          <cell r="K9">
            <v>0</v>
          </cell>
        </row>
        <row r="10">
          <cell r="K10">
            <v>0</v>
          </cell>
        </row>
        <row r="11">
          <cell r="J11">
            <v>42189</v>
          </cell>
          <cell r="K11">
            <v>28034.100773860704</v>
          </cell>
          <cell r="O11">
            <v>4329</v>
          </cell>
          <cell r="P11">
            <v>2876.5702493551162</v>
          </cell>
        </row>
        <row r="12">
          <cell r="E12">
            <v>2658</v>
          </cell>
          <cell r="J12">
            <v>2658</v>
          </cell>
          <cell r="O12">
            <v>2658</v>
          </cell>
        </row>
        <row r="13">
          <cell r="E13">
            <v>2103</v>
          </cell>
          <cell r="J13">
            <v>2103</v>
          </cell>
          <cell r="O13">
            <v>2103</v>
          </cell>
        </row>
        <row r="14">
          <cell r="E14">
            <v>9245</v>
          </cell>
          <cell r="F14">
            <v>6143.195184866724</v>
          </cell>
          <cell r="J14">
            <v>8482</v>
          </cell>
          <cell r="K14">
            <v>5636.1905417024936</v>
          </cell>
          <cell r="O14">
            <v>9135</v>
          </cell>
          <cell r="P14">
            <v>6070.1014617368874</v>
          </cell>
        </row>
        <row r="15">
          <cell r="E15">
            <v>18075.18</v>
          </cell>
          <cell r="F15">
            <v>12010.747294926914</v>
          </cell>
          <cell r="J15">
            <v>16584.274507063543</v>
          </cell>
          <cell r="K15">
            <v>11020.057901168277</v>
          </cell>
          <cell r="O15">
            <v>17859.551435614208</v>
          </cell>
          <cell r="P15">
            <v>11867.464616889647</v>
          </cell>
        </row>
        <row r="16">
          <cell r="E16">
            <v>0</v>
          </cell>
          <cell r="F16">
            <v>0</v>
          </cell>
          <cell r="K16">
            <v>0</v>
          </cell>
          <cell r="P16">
            <v>0</v>
          </cell>
        </row>
        <row r="17">
          <cell r="E17">
            <v>86005</v>
          </cell>
          <cell r="F17">
            <v>57149.324161650904</v>
          </cell>
          <cell r="J17">
            <v>78911</v>
          </cell>
          <cell r="K17">
            <v>52435.44350816853</v>
          </cell>
          <cell r="O17">
            <v>84979</v>
          </cell>
          <cell r="P17">
            <v>56467.559071367155</v>
          </cell>
        </row>
        <row r="18">
          <cell r="F18">
            <v>0</v>
          </cell>
          <cell r="K18">
            <v>0</v>
          </cell>
          <cell r="P18">
            <v>0</v>
          </cell>
        </row>
        <row r="19">
          <cell r="F19">
            <v>0</v>
          </cell>
          <cell r="K19">
            <v>0</v>
          </cell>
          <cell r="P19">
            <v>0</v>
          </cell>
        </row>
        <row r="20">
          <cell r="F20">
            <v>0</v>
          </cell>
          <cell r="K20">
            <v>0</v>
          </cell>
          <cell r="P20">
            <v>0</v>
          </cell>
        </row>
        <row r="21">
          <cell r="E21">
            <v>57243</v>
          </cell>
          <cell r="F21">
            <v>38037.30902837489</v>
          </cell>
          <cell r="J21">
            <v>52521</v>
          </cell>
          <cell r="K21">
            <v>34899.594840928636</v>
          </cell>
          <cell r="O21">
            <v>56561</v>
          </cell>
          <cell r="P21">
            <v>37584.127944969907</v>
          </cell>
        </row>
        <row r="22">
          <cell r="F22">
            <v>0</v>
          </cell>
          <cell r="K22">
            <v>0</v>
          </cell>
          <cell r="P22">
            <v>0</v>
          </cell>
        </row>
        <row r="24">
          <cell r="D24">
            <v>564341.90500000003</v>
          </cell>
          <cell r="I24">
            <v>4347042.823963305</v>
          </cell>
          <cell r="N24">
            <v>650609.58632732148</v>
          </cell>
        </row>
      </sheetData>
      <sheetData sheetId="36">
        <row r="70">
          <cell r="E70">
            <v>10578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Засклені балкони фасад"/>
      <sheetName val="Результати балкони"/>
      <sheetName val="Результати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"/>
      <sheetName val="Викиди"/>
      <sheetName val="КПД автоматизации"/>
      <sheetName val="Таблицы для отчета"/>
      <sheetName val="Приложение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ЖБ, Коротченка, 41</v>
          </cell>
        </row>
        <row r="13">
          <cell r="C13">
            <v>8124.12</v>
          </cell>
        </row>
      </sheetData>
      <sheetData sheetId="6">
        <row r="17">
          <cell r="J17">
            <v>17480.5</v>
          </cell>
        </row>
        <row r="68">
          <cell r="K68">
            <v>0.13167424811199929</v>
          </cell>
        </row>
        <row r="71">
          <cell r="G71">
            <v>815148</v>
          </cell>
          <cell r="J71">
            <v>922482</v>
          </cell>
        </row>
        <row r="73">
          <cell r="G73">
            <v>555384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6">
          <cell r="J6">
            <v>273065.31105885503</v>
          </cell>
          <cell r="K6">
            <v>181448.72948089696</v>
          </cell>
          <cell r="P6">
            <v>0</v>
          </cell>
        </row>
        <row r="7">
          <cell r="J7">
            <v>4870.688941145002</v>
          </cell>
          <cell r="K7">
            <v>3236.516262869181</v>
          </cell>
          <cell r="O7">
            <v>4422</v>
          </cell>
          <cell r="P7">
            <v>2938.3676698194326</v>
          </cell>
        </row>
        <row r="8">
          <cell r="J8">
            <v>58574</v>
          </cell>
          <cell r="K8">
            <v>38921.743078245912</v>
          </cell>
        </row>
        <row r="9">
          <cell r="J9">
            <v>0</v>
          </cell>
          <cell r="K9">
            <v>0</v>
          </cell>
        </row>
        <row r="10">
          <cell r="K10">
            <v>0</v>
          </cell>
        </row>
        <row r="11">
          <cell r="J11">
            <v>39277</v>
          </cell>
          <cell r="K11">
            <v>26099.110576096304</v>
          </cell>
          <cell r="O11">
            <v>14937</v>
          </cell>
          <cell r="P11">
            <v>9925.4631126397253</v>
          </cell>
        </row>
        <row r="12">
          <cell r="E12">
            <v>2688</v>
          </cell>
          <cell r="J12">
            <v>2688</v>
          </cell>
          <cell r="O12">
            <v>2688</v>
          </cell>
        </row>
        <row r="13">
          <cell r="E13">
            <v>474</v>
          </cell>
          <cell r="J13">
            <v>474</v>
          </cell>
          <cell r="O13">
            <v>474</v>
          </cell>
        </row>
        <row r="14">
          <cell r="E14">
            <v>9459</v>
          </cell>
          <cell r="F14">
            <v>6285.3957007738609</v>
          </cell>
          <cell r="J14">
            <v>8954</v>
          </cell>
          <cell r="K14">
            <v>5949.829062768702</v>
          </cell>
          <cell r="O14">
            <v>9362</v>
          </cell>
          <cell r="P14">
            <v>6220.9403267411863</v>
          </cell>
        </row>
        <row r="15">
          <cell r="E15">
            <v>18449.64</v>
          </cell>
          <cell r="F15">
            <v>12259.571618228718</v>
          </cell>
          <cell r="J15">
            <v>17465.07539724357</v>
          </cell>
          <cell r="K15">
            <v>11605.339868434936</v>
          </cell>
          <cell r="O15">
            <v>18259.837154303379</v>
          </cell>
          <cell r="P15">
            <v>12133.449830477774</v>
          </cell>
        </row>
        <row r="16">
          <cell r="E16">
            <v>0</v>
          </cell>
          <cell r="F16">
            <v>0</v>
          </cell>
          <cell r="K16">
            <v>0</v>
          </cell>
          <cell r="P16">
            <v>0</v>
          </cell>
        </row>
        <row r="17">
          <cell r="E17">
            <v>91858</v>
          </cell>
          <cell r="F17">
            <v>61038.574720550299</v>
          </cell>
          <cell r="J17">
            <v>86956</v>
          </cell>
          <cell r="K17">
            <v>57781.252622527943</v>
          </cell>
          <cell r="O17">
            <v>90913</v>
          </cell>
          <cell r="P17">
            <v>60410.633190025794</v>
          </cell>
        </row>
        <row r="18">
          <cell r="E18">
            <v>0</v>
          </cell>
          <cell r="F18">
            <v>0</v>
          </cell>
          <cell r="K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K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K20">
            <v>0</v>
          </cell>
          <cell r="P20">
            <v>0</v>
          </cell>
        </row>
        <row r="21">
          <cell r="E21">
            <v>0</v>
          </cell>
          <cell r="F21">
            <v>0</v>
          </cell>
          <cell r="K21">
            <v>0</v>
          </cell>
          <cell r="P21">
            <v>0</v>
          </cell>
        </row>
        <row r="22">
          <cell r="E22">
            <v>37789</v>
          </cell>
          <cell r="F22">
            <v>25110.35184866724</v>
          </cell>
          <cell r="J22">
            <v>37789</v>
          </cell>
          <cell r="K22">
            <v>25110.35184866724</v>
          </cell>
          <cell r="O22">
            <v>37789</v>
          </cell>
          <cell r="P22">
            <v>25110.35184866724</v>
          </cell>
        </row>
        <row r="24">
          <cell r="D24">
            <v>489731.21579999995</v>
          </cell>
          <cell r="I24">
            <v>4708408.8197609102</v>
          </cell>
          <cell r="N24">
            <v>681640.84976319992</v>
          </cell>
        </row>
      </sheetData>
      <sheetData sheetId="35">
        <row r="33">
          <cell r="E33">
            <v>7034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Засклені балкони фасад"/>
      <sheetName val="Результати балкони"/>
      <sheetName val="Результати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"/>
      <sheetName val="Викиди"/>
      <sheetName val="КПД автоматизации"/>
      <sheetName val="Таблицы для отчета"/>
      <sheetName val="Приложение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ЖБ Лебединська, 4</v>
          </cell>
        </row>
        <row r="13">
          <cell r="C13">
            <v>5183.25</v>
          </cell>
        </row>
      </sheetData>
      <sheetData sheetId="6">
        <row r="68">
          <cell r="K68">
            <v>0.24220355083616227</v>
          </cell>
        </row>
        <row r="71">
          <cell r="G71">
            <v>543196</v>
          </cell>
          <cell r="J71">
            <v>674760</v>
          </cell>
        </row>
        <row r="77">
          <cell r="J77">
            <v>8778</v>
          </cell>
        </row>
        <row r="78">
          <cell r="J78">
            <v>3504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6">
          <cell r="J6">
            <v>168011.64370065989</v>
          </cell>
          <cell r="K6">
            <v>111641.78697495267</v>
          </cell>
          <cell r="O6">
            <v>0</v>
          </cell>
          <cell r="P6">
            <v>0</v>
          </cell>
        </row>
        <row r="7">
          <cell r="J7">
            <v>7212.3562993401119</v>
          </cell>
          <cell r="K7">
            <v>4792.5270405245383</v>
          </cell>
          <cell r="O7">
            <v>5588</v>
          </cell>
          <cell r="P7">
            <v>3713.1611349957006</v>
          </cell>
        </row>
        <row r="8">
          <cell r="J8">
            <v>56378</v>
          </cell>
          <cell r="K8">
            <v>37462.526569217538</v>
          </cell>
          <cell r="O8">
            <v>0</v>
          </cell>
          <cell r="P8">
            <v>0</v>
          </cell>
        </row>
        <row r="9">
          <cell r="K9">
            <v>0</v>
          </cell>
          <cell r="O9">
            <v>0</v>
          </cell>
          <cell r="P9">
            <v>0</v>
          </cell>
        </row>
        <row r="10">
          <cell r="K10">
            <v>0</v>
          </cell>
          <cell r="P10">
            <v>0</v>
          </cell>
        </row>
        <row r="11">
          <cell r="J11">
            <v>38395</v>
          </cell>
          <cell r="K11">
            <v>25513.031814273432</v>
          </cell>
          <cell r="O11">
            <v>2647</v>
          </cell>
          <cell r="P11">
            <v>1758.9007738607052</v>
          </cell>
        </row>
        <row r="12">
          <cell r="E12">
            <v>2744</v>
          </cell>
          <cell r="J12">
            <v>2744</v>
          </cell>
          <cell r="O12">
            <v>2744</v>
          </cell>
        </row>
        <row r="13">
          <cell r="E13">
            <v>3154</v>
          </cell>
          <cell r="J13">
            <v>3154</v>
          </cell>
          <cell r="O13">
            <v>3154</v>
          </cell>
        </row>
        <row r="14">
          <cell r="E14">
            <v>7020</v>
          </cell>
          <cell r="F14">
            <v>4664.708512467756</v>
          </cell>
          <cell r="J14">
            <v>6458</v>
          </cell>
          <cell r="K14">
            <v>4291.2660361134995</v>
          </cell>
          <cell r="O14">
            <v>6971</v>
          </cell>
          <cell r="P14">
            <v>4632.1485812553738</v>
          </cell>
        </row>
        <row r="15">
          <cell r="E15">
            <v>13495.2</v>
          </cell>
          <cell r="F15">
            <v>8967.4037489251932</v>
          </cell>
          <cell r="J15">
            <v>12415.205831060235</v>
          </cell>
          <cell r="K15">
            <v>8249.7601601404549</v>
          </cell>
          <cell r="O15">
            <v>13400.657765058355</v>
          </cell>
          <cell r="P15">
            <v>8904.5815312442792</v>
          </cell>
        </row>
        <row r="16">
          <cell r="E16">
            <v>0</v>
          </cell>
          <cell r="F16">
            <v>0</v>
          </cell>
          <cell r="K16">
            <v>0</v>
          </cell>
          <cell r="P16">
            <v>0</v>
          </cell>
        </row>
        <row r="17">
          <cell r="E17">
            <v>67089</v>
          </cell>
          <cell r="F17">
            <v>44579.86173688736</v>
          </cell>
          <cell r="J17">
            <v>61720</v>
          </cell>
          <cell r="K17">
            <v>41012.223559759244</v>
          </cell>
          <cell r="O17">
            <v>66619</v>
          </cell>
          <cell r="P17">
            <v>44267.552192605333</v>
          </cell>
        </row>
        <row r="18">
          <cell r="E18">
            <v>0</v>
          </cell>
          <cell r="F18">
            <v>0</v>
          </cell>
          <cell r="K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K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K20">
            <v>0</v>
          </cell>
          <cell r="P20">
            <v>0</v>
          </cell>
        </row>
        <row r="21">
          <cell r="E21">
            <v>33696</v>
          </cell>
          <cell r="F21">
            <v>22390.600859845228</v>
          </cell>
          <cell r="J21">
            <v>31000</v>
          </cell>
          <cell r="K21">
            <v>20599.14015477214</v>
          </cell>
          <cell r="O21">
            <v>33461</v>
          </cell>
          <cell r="P21">
            <v>22234.446087704215</v>
          </cell>
        </row>
        <row r="22">
          <cell r="E22">
            <v>0</v>
          </cell>
          <cell r="F22">
            <v>0</v>
          </cell>
          <cell r="K22">
            <v>0</v>
          </cell>
          <cell r="P22">
            <v>0</v>
          </cell>
        </row>
        <row r="24">
          <cell r="D24">
            <v>499798.21019999997</v>
          </cell>
          <cell r="I24">
            <v>3554909.5351963509</v>
          </cell>
          <cell r="N24">
            <v>549626.3885018999</v>
          </cell>
        </row>
      </sheetData>
      <sheetData sheetId="35">
        <row r="33">
          <cell r="E33">
            <v>11568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Засклені балкони фасад"/>
      <sheetName val="Результати балкони"/>
      <sheetName val="Результати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"/>
      <sheetName val="Викиди"/>
      <sheetName val="КПД автоматизации"/>
      <sheetName val="Таблицы для отчета"/>
      <sheetName val="Приложение 5"/>
      <sheetName val="Лист2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ЖБ Петропавлівська, 101</v>
          </cell>
        </row>
        <row r="13">
          <cell r="C13">
            <v>4011.75</v>
          </cell>
        </row>
      </sheetData>
      <sheetData sheetId="6">
        <row r="17">
          <cell r="J17">
            <v>13901.333333333334</v>
          </cell>
        </row>
        <row r="68">
          <cell r="K68">
            <v>0.14463162216667269</v>
          </cell>
        </row>
        <row r="71">
          <cell r="G71">
            <v>414045</v>
          </cell>
          <cell r="J71">
            <v>473929</v>
          </cell>
        </row>
        <row r="73">
          <cell r="G73">
            <v>351507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6">
          <cell r="J6">
            <v>91977</v>
          </cell>
          <cell r="K6">
            <v>61117.648839208945</v>
          </cell>
        </row>
        <row r="7">
          <cell r="K7">
            <v>0</v>
          </cell>
        </row>
        <row r="8">
          <cell r="J8">
            <v>29574</v>
          </cell>
          <cell r="K8">
            <v>19651.579707652621</v>
          </cell>
          <cell r="P8">
            <v>0</v>
          </cell>
        </row>
        <row r="9">
          <cell r="J9">
            <v>0</v>
          </cell>
          <cell r="K9">
            <v>0</v>
          </cell>
          <cell r="P9">
            <v>0</v>
          </cell>
        </row>
        <row r="10">
          <cell r="K10">
            <v>0</v>
          </cell>
          <cell r="P10">
            <v>0</v>
          </cell>
        </row>
        <row r="11">
          <cell r="J11">
            <v>17305</v>
          </cell>
          <cell r="K11">
            <v>11498.971625107481</v>
          </cell>
          <cell r="O11">
            <v>6328</v>
          </cell>
          <cell r="P11">
            <v>4204.8825451418743</v>
          </cell>
        </row>
        <row r="12">
          <cell r="E12">
            <v>2241</v>
          </cell>
          <cell r="J12">
            <v>2241</v>
          </cell>
          <cell r="O12">
            <v>2241</v>
          </cell>
        </row>
        <row r="13">
          <cell r="E13">
            <v>526</v>
          </cell>
          <cell r="J13">
            <v>526</v>
          </cell>
          <cell r="O13">
            <v>526</v>
          </cell>
        </row>
        <row r="14">
          <cell r="E14">
            <v>5031</v>
          </cell>
          <cell r="F14">
            <v>3343.0411006018917</v>
          </cell>
          <cell r="J14">
            <v>4701</v>
          </cell>
          <cell r="K14">
            <v>3123.7599312123816</v>
          </cell>
          <cell r="O14">
            <v>4964</v>
          </cell>
          <cell r="P14">
            <v>3298.5203783319002</v>
          </cell>
        </row>
        <row r="15">
          <cell r="E15">
            <v>9478.58</v>
          </cell>
          <cell r="F15">
            <v>6298.4063834909712</v>
          </cell>
          <cell r="J15">
            <v>8856.6153241623833</v>
          </cell>
          <cell r="K15">
            <v>5885.1180761072137</v>
          </cell>
          <cell r="O15">
            <v>9352.0174206144384</v>
          </cell>
          <cell r="P15">
            <v>6214.3070186163695</v>
          </cell>
        </row>
        <row r="16">
          <cell r="E16">
            <v>0</v>
          </cell>
          <cell r="F16">
            <v>0</v>
          </cell>
          <cell r="K16">
            <v>0</v>
          </cell>
          <cell r="P16">
            <v>0</v>
          </cell>
        </row>
        <row r="17">
          <cell r="E17">
            <v>44561</v>
          </cell>
          <cell r="F17">
            <v>29610.267239896817</v>
          </cell>
          <cell r="J17">
            <v>41637</v>
          </cell>
          <cell r="K17">
            <v>27667.303181427342</v>
          </cell>
          <cell r="O17">
            <v>43966</v>
          </cell>
          <cell r="P17">
            <v>29214.896646603611</v>
          </cell>
        </row>
        <row r="18">
          <cell r="E18">
            <v>0</v>
          </cell>
          <cell r="F18">
            <v>0</v>
          </cell>
          <cell r="K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K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K20">
            <v>0</v>
          </cell>
          <cell r="P20">
            <v>0</v>
          </cell>
        </row>
        <row r="21">
          <cell r="E21">
            <v>19607</v>
          </cell>
          <cell r="F21">
            <v>13028.623903697335</v>
          </cell>
          <cell r="J21">
            <v>18321</v>
          </cell>
          <cell r="K21">
            <v>12174.091831470336</v>
          </cell>
          <cell r="O21">
            <v>19345</v>
          </cell>
          <cell r="P21">
            <v>12854.527944969905</v>
          </cell>
        </row>
        <row r="22">
          <cell r="E22">
            <v>18119</v>
          </cell>
          <cell r="F22">
            <v>12039.865176268271</v>
          </cell>
          <cell r="J22">
            <v>18119</v>
          </cell>
          <cell r="K22">
            <v>12039.865176268271</v>
          </cell>
          <cell r="O22">
            <v>18119</v>
          </cell>
          <cell r="P22">
            <v>12039.865176268271</v>
          </cell>
        </row>
        <row r="24">
          <cell r="D24">
            <v>370105.52179999999</v>
          </cell>
          <cell r="I24">
            <v>2609845.4885624987</v>
          </cell>
          <cell r="N24">
            <v>440491.66521483497</v>
          </cell>
        </row>
      </sheetData>
      <sheetData sheetId="35">
        <row r="34">
          <cell r="E34">
            <v>6897</v>
          </cell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Засклені балкони фасад"/>
      <sheetName val="Результати балкони"/>
      <sheetName val="Результати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"/>
      <sheetName val="Викиди"/>
      <sheetName val="КПД автоматизации"/>
      <sheetName val="Таблицы для отчета"/>
      <sheetName val="Приложение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ЖБ , Радянська, 6</v>
          </cell>
        </row>
        <row r="13">
          <cell r="C13">
            <v>3046.1000000000004</v>
          </cell>
        </row>
      </sheetData>
      <sheetData sheetId="6">
        <row r="17">
          <cell r="J17">
            <v>2586.8000000000002</v>
          </cell>
        </row>
        <row r="68">
          <cell r="K68">
            <v>0</v>
          </cell>
        </row>
        <row r="71">
          <cell r="G71">
            <v>378576</v>
          </cell>
          <cell r="J71">
            <v>378576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6">
          <cell r="J6">
            <v>113208.67293285136</v>
          </cell>
          <cell r="K6">
            <v>75225.849047727883</v>
          </cell>
        </row>
        <row r="7">
          <cell r="J7">
            <v>893.3270671486506</v>
          </cell>
          <cell r="K7">
            <v>593.60546645956765</v>
          </cell>
          <cell r="P7">
            <v>0</v>
          </cell>
        </row>
        <row r="8">
          <cell r="J8">
            <v>33856</v>
          </cell>
          <cell r="K8">
            <v>22496.919002579536</v>
          </cell>
          <cell r="P8">
            <v>0</v>
          </cell>
        </row>
        <row r="9">
          <cell r="J9">
            <v>0</v>
          </cell>
          <cell r="K9">
            <v>0</v>
          </cell>
          <cell r="P9">
            <v>0</v>
          </cell>
        </row>
        <row r="10">
          <cell r="J10">
            <v>0</v>
          </cell>
          <cell r="K10">
            <v>0</v>
          </cell>
          <cell r="P10">
            <v>0</v>
          </cell>
        </row>
        <row r="11">
          <cell r="J11">
            <v>18653</v>
          </cell>
          <cell r="K11">
            <v>12394.701977644025</v>
          </cell>
          <cell r="O11">
            <v>3710</v>
          </cell>
          <cell r="P11">
            <v>2465.2519346517624</v>
          </cell>
        </row>
        <row r="12">
          <cell r="E12">
            <v>602</v>
          </cell>
          <cell r="J12">
            <v>602</v>
          </cell>
          <cell r="O12">
            <v>602</v>
          </cell>
        </row>
        <row r="13">
          <cell r="E13">
            <v>474</v>
          </cell>
          <cell r="J13">
            <v>474</v>
          </cell>
          <cell r="O13">
            <v>474</v>
          </cell>
        </row>
        <row r="14">
          <cell r="E14">
            <v>3947</v>
          </cell>
          <cell r="F14">
            <v>2622.735683576956</v>
          </cell>
          <cell r="J14">
            <v>3591</v>
          </cell>
          <cell r="K14">
            <v>2386.1778159931214</v>
          </cell>
          <cell r="O14">
            <v>3926</v>
          </cell>
          <cell r="P14">
            <v>2608.7814273430781</v>
          </cell>
        </row>
        <row r="15">
          <cell r="E15">
            <v>7571.52</v>
          </cell>
          <cell r="F15">
            <v>5031.1871504729152</v>
          </cell>
          <cell r="J15">
            <v>6888.9113587947977</v>
          </cell>
          <cell r="K15">
            <v>4577.6016320521239</v>
          </cell>
          <cell r="O15">
            <v>7530.0822691696585</v>
          </cell>
          <cell r="P15">
            <v>5003.6522593416266</v>
          </cell>
        </row>
        <row r="16">
          <cell r="E16">
            <v>0</v>
          </cell>
          <cell r="F16">
            <v>0</v>
          </cell>
          <cell r="K16">
            <v>0</v>
          </cell>
          <cell r="P16">
            <v>0</v>
          </cell>
        </row>
        <row r="17">
          <cell r="E17">
            <v>50979</v>
          </cell>
          <cell r="F17">
            <v>33874.953740326739</v>
          </cell>
          <cell r="J17">
            <v>46383</v>
          </cell>
          <cell r="K17">
            <v>30820.965090283749</v>
          </cell>
          <cell r="O17">
            <v>50700</v>
          </cell>
          <cell r="P17">
            <v>33689.561478933792</v>
          </cell>
        </row>
        <row r="18">
          <cell r="E18">
            <v>0</v>
          </cell>
          <cell r="F18">
            <v>0</v>
          </cell>
          <cell r="K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K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K20">
            <v>0</v>
          </cell>
          <cell r="P20">
            <v>0</v>
          </cell>
        </row>
        <row r="21">
          <cell r="E21">
            <v>17845</v>
          </cell>
          <cell r="F21">
            <v>11857.79535683577</v>
          </cell>
          <cell r="J21">
            <v>16237</v>
          </cell>
          <cell r="K21">
            <v>10789.298022355975</v>
          </cell>
          <cell r="O21">
            <v>17748</v>
          </cell>
          <cell r="P21">
            <v>11793.339982803096</v>
          </cell>
        </row>
        <row r="22">
          <cell r="F22">
            <v>0</v>
          </cell>
          <cell r="K22">
            <v>0</v>
          </cell>
          <cell r="P22">
            <v>0</v>
          </cell>
        </row>
        <row r="24">
          <cell r="D24">
            <v>299987.84820000001</v>
          </cell>
          <cell r="I24">
            <v>2158829.4045129996</v>
          </cell>
          <cell r="N24">
            <v>345321.39503627195</v>
          </cell>
        </row>
      </sheetData>
      <sheetData sheetId="35">
        <row r="33">
          <cell r="E33">
            <v>642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1"/>
      <sheetName val="т.2"/>
      <sheetName val="т.3"/>
      <sheetName val="т.4"/>
      <sheetName val="т.5"/>
      <sheetName val="Загальні дані"/>
      <sheetName val="Споживання"/>
      <sheetName val="Теплонадходження від ЕЕ"/>
      <sheetName val="Аналіз споживання"/>
      <sheetName val="Стіни"/>
      <sheetName val="Подвалы"/>
      <sheetName val="Подвалы (2)"/>
      <sheetName val="Пол на ГР"/>
      <sheetName val="На грунте"/>
      <sheetName val="Вікна"/>
      <sheetName val="Фасад"/>
      <sheetName val="Геометрія"/>
      <sheetName val="Геометрія не зас. бал."/>
      <sheetName val="Засклені балкони фасад"/>
      <sheetName val="Результати балкони"/>
      <sheetName val="Результати"/>
      <sheetName val="Лист1"/>
      <sheetName val="Результати з геометрії"/>
      <sheetName val="Рабочие дни"/>
      <sheetName val="Мероприятия"/>
      <sheetName val="КПД О"/>
      <sheetName val="КПД О (2)"/>
      <sheetName val="КПД О (3)"/>
      <sheetName val="КПД ГВ"/>
      <sheetName val="КПД ГВ (2)"/>
      <sheetName val="КПД ГВ (3)"/>
      <sheetName val="Обладнання"/>
      <sheetName val="Освітлення"/>
      <sheetName val="Метабол.тепло"/>
      <sheetName val="Інвестиції"/>
      <sheetName val="Результати інвестиції"/>
      <sheetName val="Звіти"/>
      <sheetName val="фінансовий план"/>
      <sheetName val="Викиди"/>
      <sheetName val="КПД автоматизации"/>
      <sheetName val="Таблицы для отчета"/>
      <sheetName val="Приложение 5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ЖБ, Черепіна, 84</v>
          </cell>
        </row>
        <row r="13">
          <cell r="C13">
            <v>8052.7999999999993</v>
          </cell>
        </row>
      </sheetData>
      <sheetData sheetId="6">
        <row r="17">
          <cell r="J17">
            <v>21606.333333333332</v>
          </cell>
        </row>
        <row r="68">
          <cell r="K68">
            <v>0.11308661806077745</v>
          </cell>
        </row>
        <row r="71">
          <cell r="G71">
            <v>879043</v>
          </cell>
          <cell r="J71">
            <v>978451</v>
          </cell>
        </row>
        <row r="73">
          <cell r="G73">
            <v>591732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6">
          <cell r="J6">
            <v>319054</v>
          </cell>
          <cell r="K6">
            <v>212007.67944969906</v>
          </cell>
        </row>
        <row r="7">
          <cell r="K7">
            <v>0</v>
          </cell>
        </row>
        <row r="8">
          <cell r="J8">
            <v>53544</v>
          </cell>
          <cell r="K8">
            <v>35579.36646603611</v>
          </cell>
        </row>
        <row r="9">
          <cell r="J9">
            <v>0</v>
          </cell>
          <cell r="K9">
            <v>0</v>
          </cell>
        </row>
        <row r="10">
          <cell r="K10">
            <v>0</v>
          </cell>
        </row>
        <row r="11">
          <cell r="J11">
            <v>37323</v>
          </cell>
          <cell r="K11">
            <v>24800.700257953569</v>
          </cell>
          <cell r="O11">
            <v>17947</v>
          </cell>
          <cell r="P11">
            <v>11925.57317282889</v>
          </cell>
        </row>
        <row r="12">
          <cell r="E12">
            <v>3484</v>
          </cell>
          <cell r="J12">
            <v>3484</v>
          </cell>
          <cell r="O12">
            <v>3484</v>
          </cell>
        </row>
        <row r="13">
          <cell r="E13">
            <v>474</v>
          </cell>
          <cell r="J13">
            <v>474</v>
          </cell>
          <cell r="O13">
            <v>474</v>
          </cell>
        </row>
        <row r="14">
          <cell r="E14">
            <v>10238</v>
          </cell>
          <cell r="F14">
            <v>6803.0321582115221</v>
          </cell>
          <cell r="J14">
            <v>9450</v>
          </cell>
          <cell r="K14">
            <v>6279.4153052450556</v>
          </cell>
          <cell r="O14">
            <v>10133</v>
          </cell>
          <cell r="P14">
            <v>6733.2608770421321</v>
          </cell>
        </row>
        <row r="15">
          <cell r="E15">
            <v>19569.02</v>
          </cell>
          <cell r="F15">
            <v>13003.386634565779</v>
          </cell>
          <cell r="J15">
            <v>18062.806255187304</v>
          </cell>
          <cell r="K15">
            <v>12002.5250851322</v>
          </cell>
          <cell r="O15">
            <v>19369.122396394705</v>
          </cell>
          <cell r="P15">
            <v>12870.556997363567</v>
          </cell>
        </row>
        <row r="16">
          <cell r="E16">
            <v>0</v>
          </cell>
          <cell r="F16">
            <v>0</v>
          </cell>
          <cell r="K16">
            <v>0</v>
          </cell>
          <cell r="P16">
            <v>0</v>
          </cell>
        </row>
        <row r="17">
          <cell r="E17">
            <v>106510</v>
          </cell>
          <cell r="F17">
            <v>70774.658641444534</v>
          </cell>
          <cell r="J17">
            <v>98312</v>
          </cell>
          <cell r="K17">
            <v>65327.182803095442</v>
          </cell>
          <cell r="O17">
            <v>105422</v>
          </cell>
          <cell r="P17">
            <v>70051.69527085124</v>
          </cell>
        </row>
        <row r="18">
          <cell r="E18">
            <v>0</v>
          </cell>
          <cell r="F18">
            <v>0</v>
          </cell>
          <cell r="K18">
            <v>0</v>
          </cell>
          <cell r="P18">
            <v>0</v>
          </cell>
        </row>
        <row r="19">
          <cell r="E19">
            <v>0</v>
          </cell>
          <cell r="F19">
            <v>0</v>
          </cell>
          <cell r="K19">
            <v>0</v>
          </cell>
          <cell r="P19">
            <v>0</v>
          </cell>
        </row>
        <row r="20">
          <cell r="E20">
            <v>0</v>
          </cell>
          <cell r="F20">
            <v>0</v>
          </cell>
          <cell r="K20">
            <v>0</v>
          </cell>
          <cell r="P20">
            <v>0</v>
          </cell>
        </row>
        <row r="21">
          <cell r="E21">
            <v>32690</v>
          </cell>
          <cell r="F21">
            <v>21722.125537403266</v>
          </cell>
          <cell r="J21">
            <v>30174</v>
          </cell>
          <cell r="K21">
            <v>20050.272742906276</v>
          </cell>
          <cell r="O21">
            <v>32357</v>
          </cell>
          <cell r="P21">
            <v>21500.85090283749</v>
          </cell>
        </row>
        <row r="22">
          <cell r="E22">
            <v>23181</v>
          </cell>
          <cell r="F22">
            <v>15403.505417024935</v>
          </cell>
          <cell r="J22">
            <v>23181</v>
          </cell>
          <cell r="K22">
            <v>15403.505417024935</v>
          </cell>
          <cell r="O22">
            <v>23181</v>
          </cell>
          <cell r="P22">
            <v>15403.505417024935</v>
          </cell>
        </row>
        <row r="24">
          <cell r="D24">
            <v>606924.6505275137</v>
          </cell>
          <cell r="I24">
            <v>5215339.5075031361</v>
          </cell>
          <cell r="N24">
            <v>811158.67440311669</v>
          </cell>
        </row>
      </sheetData>
      <sheetData sheetId="36">
        <row r="34">
          <cell r="E34">
            <v>10402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CF24"/>
  <sheetViews>
    <sheetView topLeftCell="AX1" zoomScale="70" zoomScaleNormal="70" workbookViewId="0">
      <selection activeCell="AI12" sqref="AI12"/>
    </sheetView>
  </sheetViews>
  <sheetFormatPr defaultColWidth="9.140625" defaultRowHeight="15" x14ac:dyDescent="0.25"/>
  <cols>
    <col min="1" max="1" width="6.42578125" style="1" customWidth="1"/>
    <col min="2" max="2" width="26.28515625" style="1" customWidth="1"/>
    <col min="3" max="3" width="14.85546875" style="1" customWidth="1"/>
    <col min="4" max="4" width="22.7109375" style="1" customWidth="1"/>
    <col min="5" max="5" width="12.5703125" style="1" customWidth="1"/>
    <col min="6" max="7" width="13.28515625" style="1" customWidth="1"/>
    <col min="8" max="8" width="14.28515625" style="1" customWidth="1"/>
    <col min="9" max="9" width="10.7109375" style="1" customWidth="1"/>
    <col min="10" max="11" width="15" style="1" customWidth="1"/>
    <col min="12" max="12" width="8.5703125" style="1" customWidth="1"/>
    <col min="13" max="13" width="9.7109375" style="1" customWidth="1"/>
    <col min="14" max="19" width="9.85546875" style="1" customWidth="1"/>
    <col min="20" max="20" width="13.140625" style="1" customWidth="1"/>
    <col min="21" max="22" width="9.85546875" style="1" customWidth="1"/>
    <col min="23" max="23" width="11.42578125" style="1" customWidth="1"/>
    <col min="24" max="24" width="7.5703125" style="1" customWidth="1"/>
    <col min="25" max="25" width="10.140625" style="1" customWidth="1"/>
    <col min="26" max="27" width="7.5703125" style="1" customWidth="1"/>
    <col min="28" max="28" width="11.7109375" style="1" customWidth="1"/>
    <col min="29" max="29" width="10.140625" style="1" customWidth="1"/>
    <col min="30" max="30" width="11.28515625" style="1" customWidth="1"/>
    <col min="31" max="31" width="8.42578125" style="1" customWidth="1"/>
    <col min="32" max="32" width="9.42578125" style="1" customWidth="1"/>
    <col min="33" max="33" width="8.42578125" style="1" customWidth="1"/>
    <col min="34" max="34" width="10.85546875" style="1" customWidth="1"/>
    <col min="35" max="36" width="7.5703125" style="1" customWidth="1"/>
    <col min="37" max="37" width="9.140625" style="1" customWidth="1"/>
    <col min="38" max="38" width="7.5703125" style="1" customWidth="1"/>
    <col min="39" max="39" width="10.28515625" style="1" customWidth="1"/>
    <col min="40" max="49" width="7.5703125" style="1" customWidth="1"/>
    <col min="50" max="50" width="9.28515625" style="1" customWidth="1"/>
    <col min="51" max="53" width="7.5703125" style="1" customWidth="1"/>
    <col min="54" max="54" width="6.5703125" style="1" customWidth="1"/>
    <col min="55" max="55" width="10.28515625" style="1" customWidth="1"/>
    <col min="56" max="59" width="7.5703125" style="1" customWidth="1"/>
    <col min="60" max="60" width="9" style="1" customWidth="1"/>
    <col min="61" max="64" width="7.5703125" style="1" customWidth="1"/>
    <col min="65" max="65" width="8.85546875" style="1" customWidth="1"/>
    <col min="66" max="66" width="10.28515625" style="1" customWidth="1"/>
    <col min="67" max="70" width="7.5703125" style="1" customWidth="1"/>
    <col min="71" max="71" width="10.28515625" style="1" customWidth="1"/>
    <col min="72" max="75" width="7.5703125" style="1" customWidth="1"/>
    <col min="76" max="76" width="10.42578125" style="1" customWidth="1"/>
    <col min="77" max="80" width="7.5703125" style="1" customWidth="1"/>
    <col min="81" max="81" width="8.85546875" style="1" customWidth="1"/>
    <col min="82" max="84" width="7.5703125" style="1" customWidth="1"/>
    <col min="85" max="16384" width="9.140625" style="1"/>
  </cols>
  <sheetData>
    <row r="2" spans="2:84" ht="45" x14ac:dyDescent="0.25">
      <c r="B2" s="14" t="s">
        <v>45</v>
      </c>
      <c r="C2" s="12" t="s">
        <v>52</v>
      </c>
      <c r="D2" s="12" t="s">
        <v>53</v>
      </c>
    </row>
    <row r="3" spans="2:84" x14ac:dyDescent="0.25">
      <c r="B3" s="4" t="s">
        <v>46</v>
      </c>
      <c r="C3" s="26">
        <f>[2]Споживання!$B$111</f>
        <v>0.6644883920894239</v>
      </c>
      <c r="D3" s="26">
        <f>'[3]УКР Проекти для звіту'!$Z$6</f>
        <v>0.53552880481513332</v>
      </c>
      <c r="E3" s="1" t="s">
        <v>56</v>
      </c>
    </row>
    <row r="4" spans="2:84" x14ac:dyDescent="0.25">
      <c r="B4" s="4" t="s">
        <v>47</v>
      </c>
      <c r="C4" s="26">
        <f>[2]Споживання!$C$111</f>
        <v>1.407</v>
      </c>
      <c r="D4" s="26"/>
      <c r="E4" s="1" t="s">
        <v>56</v>
      </c>
    </row>
    <row r="5" spans="2:84" x14ac:dyDescent="0.25">
      <c r="B5" s="4" t="s">
        <v>48</v>
      </c>
      <c r="C5" s="26">
        <f>3.6/9.4</f>
        <v>0.38297872340425532</v>
      </c>
      <c r="D5" s="4"/>
      <c r="E5" s="1" t="s">
        <v>56</v>
      </c>
    </row>
    <row r="6" spans="2:84" x14ac:dyDescent="0.25">
      <c r="B6" s="4" t="s">
        <v>49</v>
      </c>
      <c r="C6" s="18"/>
      <c r="D6" s="4"/>
      <c r="E6" s="1" t="s">
        <v>57</v>
      </c>
    </row>
    <row r="7" spans="2:84" x14ac:dyDescent="0.25">
      <c r="B7" s="4" t="s">
        <v>50</v>
      </c>
      <c r="C7" s="4"/>
      <c r="D7" s="4"/>
    </row>
    <row r="8" spans="2:84" x14ac:dyDescent="0.25">
      <c r="B8" s="4" t="s">
        <v>51</v>
      </c>
      <c r="C8" s="4"/>
      <c r="D8" s="4"/>
    </row>
    <row r="10" spans="2:84" ht="75" customHeight="1" x14ac:dyDescent="0.25">
      <c r="B10" s="101" t="s">
        <v>43</v>
      </c>
      <c r="C10" s="101" t="s">
        <v>44</v>
      </c>
      <c r="D10" s="102" t="s">
        <v>0</v>
      </c>
      <c r="E10" s="6" t="s">
        <v>1</v>
      </c>
      <c r="F10" s="101" t="s">
        <v>58</v>
      </c>
      <c r="G10" s="101"/>
      <c r="H10" s="101"/>
      <c r="I10" s="101"/>
      <c r="J10" s="101"/>
      <c r="K10" s="101"/>
      <c r="L10" s="101"/>
      <c r="M10" s="6" t="s">
        <v>2</v>
      </c>
      <c r="N10" s="101" t="s">
        <v>3</v>
      </c>
      <c r="O10" s="101"/>
      <c r="P10" s="101"/>
      <c r="Q10" s="101"/>
      <c r="R10" s="101"/>
      <c r="S10" s="6" t="s">
        <v>4</v>
      </c>
      <c r="T10" s="101" t="s">
        <v>5</v>
      </c>
      <c r="U10" s="101"/>
      <c r="V10" s="101"/>
      <c r="W10" s="101"/>
      <c r="X10" s="101"/>
      <c r="Y10" s="6" t="s">
        <v>2</v>
      </c>
      <c r="Z10" s="6" t="s">
        <v>21</v>
      </c>
      <c r="AA10" s="10"/>
      <c r="AB10" s="106" t="s">
        <v>6</v>
      </c>
      <c r="AC10" s="107"/>
      <c r="AD10" s="108" t="s">
        <v>7</v>
      </c>
      <c r="AE10" s="109"/>
      <c r="AF10" s="104" t="s">
        <v>39</v>
      </c>
      <c r="AG10" s="105"/>
      <c r="AH10" s="106" t="s">
        <v>22</v>
      </c>
      <c r="AI10" s="110"/>
      <c r="AJ10" s="110"/>
      <c r="AK10" s="110"/>
      <c r="AL10" s="110"/>
      <c r="AM10" s="110"/>
      <c r="AN10" s="110"/>
      <c r="AO10" s="110"/>
      <c r="AP10" s="110"/>
      <c r="AQ10" s="110"/>
      <c r="AR10" s="113" t="s">
        <v>26</v>
      </c>
      <c r="AS10" s="113"/>
      <c r="AT10" s="113"/>
      <c r="AU10" s="113"/>
      <c r="AV10" s="113"/>
      <c r="AW10" s="113"/>
      <c r="AX10" s="108" t="s">
        <v>23</v>
      </c>
      <c r="AY10" s="114"/>
      <c r="AZ10" s="114"/>
      <c r="BA10" s="114"/>
      <c r="BB10" s="114"/>
      <c r="BC10" s="114"/>
      <c r="BD10" s="114"/>
      <c r="BE10" s="114"/>
      <c r="BF10" s="114"/>
      <c r="BG10" s="109"/>
      <c r="BH10" s="115" t="s">
        <v>27</v>
      </c>
      <c r="BI10" s="115"/>
      <c r="BJ10" s="115"/>
      <c r="BK10" s="115"/>
      <c r="BL10" s="115"/>
      <c r="BM10" s="115"/>
      <c r="BN10" s="104" t="s">
        <v>40</v>
      </c>
      <c r="BO10" s="111"/>
      <c r="BP10" s="111"/>
      <c r="BQ10" s="111"/>
      <c r="BR10" s="111"/>
      <c r="BS10" s="111"/>
      <c r="BT10" s="111"/>
      <c r="BU10" s="111"/>
      <c r="BV10" s="111"/>
      <c r="BW10" s="105"/>
      <c r="BX10" s="112" t="s">
        <v>41</v>
      </c>
      <c r="BY10" s="112"/>
      <c r="BZ10" s="112"/>
      <c r="CA10" s="112"/>
      <c r="CB10" s="112"/>
      <c r="CC10" s="112"/>
      <c r="CD10" s="9" t="s">
        <v>28</v>
      </c>
      <c r="CE10" s="8" t="s">
        <v>29</v>
      </c>
      <c r="CF10" s="12" t="s">
        <v>42</v>
      </c>
    </row>
    <row r="11" spans="2:84" ht="48" customHeight="1" x14ac:dyDescent="0.25">
      <c r="B11" s="101"/>
      <c r="C11" s="101"/>
      <c r="D11" s="103"/>
      <c r="E11" s="6" t="s">
        <v>8</v>
      </c>
      <c r="F11" s="6" t="s">
        <v>31</v>
      </c>
      <c r="G11" s="36"/>
      <c r="H11" s="6" t="s">
        <v>10</v>
      </c>
      <c r="I11" s="6" t="s">
        <v>11</v>
      </c>
      <c r="J11" s="6" t="s">
        <v>12</v>
      </c>
      <c r="K11" s="83"/>
      <c r="L11" s="6" t="s">
        <v>32</v>
      </c>
      <c r="M11" s="6" t="s">
        <v>13</v>
      </c>
      <c r="N11" s="6" t="s">
        <v>14</v>
      </c>
      <c r="O11" s="6" t="s">
        <v>15</v>
      </c>
      <c r="P11" s="6" t="s">
        <v>16</v>
      </c>
      <c r="Q11" s="6" t="s">
        <v>17</v>
      </c>
      <c r="R11" s="6" t="s">
        <v>18</v>
      </c>
      <c r="S11" s="6" t="s">
        <v>19</v>
      </c>
      <c r="T11" s="6" t="s">
        <v>9</v>
      </c>
      <c r="U11" s="27" t="s">
        <v>10</v>
      </c>
      <c r="V11" s="27" t="s">
        <v>11</v>
      </c>
      <c r="W11" s="6" t="s">
        <v>12</v>
      </c>
      <c r="X11" s="6" t="s">
        <v>32</v>
      </c>
      <c r="Y11" s="6" t="s">
        <v>38</v>
      </c>
      <c r="Z11" s="27" t="s">
        <v>20</v>
      </c>
      <c r="AA11" s="27"/>
      <c r="AB11" s="6" t="s">
        <v>19</v>
      </c>
      <c r="AC11" s="15" t="s">
        <v>54</v>
      </c>
      <c r="AD11" s="7" t="s">
        <v>19</v>
      </c>
      <c r="AE11" s="15" t="s">
        <v>54</v>
      </c>
      <c r="AF11" s="10" t="s">
        <v>19</v>
      </c>
      <c r="AG11" s="15" t="s">
        <v>54</v>
      </c>
      <c r="AH11" s="2" t="s">
        <v>9</v>
      </c>
      <c r="AI11" s="2" t="s">
        <v>10</v>
      </c>
      <c r="AJ11" s="2" t="s">
        <v>11</v>
      </c>
      <c r="AK11" s="2" t="s">
        <v>12</v>
      </c>
      <c r="AL11" s="2" t="s">
        <v>33</v>
      </c>
      <c r="AM11" s="2" t="s">
        <v>25</v>
      </c>
      <c r="AN11" s="5" t="s">
        <v>36</v>
      </c>
      <c r="AO11" s="5" t="s">
        <v>34</v>
      </c>
      <c r="AP11" s="5" t="s">
        <v>35</v>
      </c>
      <c r="AQ11" s="5" t="s">
        <v>37</v>
      </c>
      <c r="AR11" s="3" t="s">
        <v>14</v>
      </c>
      <c r="AS11" s="3" t="s">
        <v>15</v>
      </c>
      <c r="AT11" s="3" t="s">
        <v>16</v>
      </c>
      <c r="AU11" s="3" t="s">
        <v>17</v>
      </c>
      <c r="AV11" s="3" t="s">
        <v>18</v>
      </c>
      <c r="AW11" s="3" t="s">
        <v>24</v>
      </c>
      <c r="AX11" s="2" t="s">
        <v>9</v>
      </c>
      <c r="AY11" s="2" t="s">
        <v>10</v>
      </c>
      <c r="AZ11" s="2" t="s">
        <v>11</v>
      </c>
      <c r="BA11" s="2" t="s">
        <v>12</v>
      </c>
      <c r="BB11" s="2" t="s">
        <v>33</v>
      </c>
      <c r="BC11" s="2" t="s">
        <v>25</v>
      </c>
      <c r="BD11" s="5" t="s">
        <v>36</v>
      </c>
      <c r="BE11" s="5" t="s">
        <v>34</v>
      </c>
      <c r="BF11" s="5" t="s">
        <v>35</v>
      </c>
      <c r="BG11" s="5" t="s">
        <v>37</v>
      </c>
      <c r="BH11" s="3" t="s">
        <v>14</v>
      </c>
      <c r="BI11" s="3" t="s">
        <v>15</v>
      </c>
      <c r="BJ11" s="3" t="s">
        <v>16</v>
      </c>
      <c r="BK11" s="3" t="s">
        <v>17</v>
      </c>
      <c r="BL11" s="3" t="s">
        <v>18</v>
      </c>
      <c r="BM11" s="3" t="s">
        <v>24</v>
      </c>
      <c r="BN11" s="2" t="s">
        <v>9</v>
      </c>
      <c r="BO11" s="2" t="s">
        <v>10</v>
      </c>
      <c r="BP11" s="2" t="s">
        <v>11</v>
      </c>
      <c r="BQ11" s="2" t="s">
        <v>12</v>
      </c>
      <c r="BR11" s="2" t="s">
        <v>33</v>
      </c>
      <c r="BS11" s="2" t="s">
        <v>25</v>
      </c>
      <c r="BT11" s="5" t="s">
        <v>36</v>
      </c>
      <c r="BU11" s="5" t="s">
        <v>34</v>
      </c>
      <c r="BV11" s="5" t="s">
        <v>35</v>
      </c>
      <c r="BW11" s="5" t="s">
        <v>37</v>
      </c>
      <c r="BX11" s="3" t="s">
        <v>14</v>
      </c>
      <c r="BY11" s="3" t="s">
        <v>15</v>
      </c>
      <c r="BZ11" s="3" t="s">
        <v>16</v>
      </c>
      <c r="CA11" s="3" t="s">
        <v>17</v>
      </c>
      <c r="CB11" s="3" t="s">
        <v>18</v>
      </c>
      <c r="CC11" s="3" t="s">
        <v>24</v>
      </c>
      <c r="CD11" s="9" t="s">
        <v>30</v>
      </c>
      <c r="CE11" s="8" t="s">
        <v>30</v>
      </c>
      <c r="CF11" s="12" t="s">
        <v>30</v>
      </c>
    </row>
    <row r="12" spans="2:84" ht="30" x14ac:dyDescent="0.25">
      <c r="B12" s="11" t="str">
        <f>'[2]Загальні дані'!$B$2</f>
        <v>ЖБ Красовицького,5</v>
      </c>
      <c r="C12" s="4"/>
      <c r="D12" s="11" t="s">
        <v>52</v>
      </c>
      <c r="E12" s="13">
        <f>'[2]Загальні дані'!$C$13</f>
        <v>7446.32</v>
      </c>
      <c r="F12" s="13">
        <f>[2]Споживання!$G$71/1000</f>
        <v>1021.252</v>
      </c>
      <c r="G12" s="33">
        <f>F12*1000/E12</f>
        <v>137.14855123067503</v>
      </c>
      <c r="H12" s="13">
        <f>[2]Споживання!$J$17*0.001</f>
        <v>29.001666666666669</v>
      </c>
      <c r="I12" s="13">
        <v>0</v>
      </c>
      <c r="J12" s="13">
        <f>[2]Споживання!$G$73*0.001</f>
        <v>554.65499999999997</v>
      </c>
      <c r="K12" s="13"/>
      <c r="L12" s="13">
        <v>0</v>
      </c>
      <c r="M12" s="19">
        <f t="shared" ref="M12:M18" si="0">F12+H12+I12+J12</f>
        <v>1604.9086666666667</v>
      </c>
      <c r="N12" s="19">
        <f t="shared" ref="N12:N18" si="1">F12*$C$3</f>
        <v>678.61009939810833</v>
      </c>
      <c r="O12" s="19">
        <f t="shared" ref="O12:O18" si="2">H12*$C$4</f>
        <v>40.805345000000003</v>
      </c>
      <c r="P12" s="19">
        <f>I12*$C$5</f>
        <v>0</v>
      </c>
      <c r="Q12" s="19">
        <f t="shared" ref="Q12:Q18" si="3">J12*$C$3</f>
        <v>368.56180911435939</v>
      </c>
      <c r="R12" s="19">
        <f>L12*$C$6</f>
        <v>0</v>
      </c>
      <c r="S12" s="19">
        <f t="shared" ref="S12:S18" si="4">SUM(N12:R12)</f>
        <v>1087.9772535124678</v>
      </c>
      <c r="T12" s="19">
        <f>[2]Споживання!$J$71*0.001</f>
        <v>1089.2830000000001</v>
      </c>
      <c r="U12" s="19">
        <f>H12</f>
        <v>29.001666666666669</v>
      </c>
      <c r="V12" s="19">
        <f>I12</f>
        <v>0</v>
      </c>
      <c r="W12" s="19">
        <f>J12</f>
        <v>554.65499999999997</v>
      </c>
      <c r="X12" s="19">
        <f>L12</f>
        <v>0</v>
      </c>
      <c r="Y12" s="19">
        <f t="shared" ref="Y12" si="5">T12+U12+V12+W12</f>
        <v>1672.9396666666669</v>
      </c>
      <c r="Z12" s="29">
        <f>[2]Споживання!$K$68</f>
        <v>6.6615291818277952E-2</v>
      </c>
      <c r="AA12" s="29"/>
      <c r="AB12" s="19">
        <f>'[2]Результати інвестиції'!$D$24/1000</f>
        <v>563.74499079999998</v>
      </c>
      <c r="AC12" s="28">
        <f>AB12*1000/E12</f>
        <v>75.707865200528587</v>
      </c>
      <c r="AD12" s="19">
        <f>'[2]Результати інвестиції'!$I$24/1000</f>
        <v>5294.9315147944399</v>
      </c>
      <c r="AE12" s="28">
        <f>AD12*1000/E12</f>
        <v>711.08030742627773</v>
      </c>
      <c r="AF12" s="19">
        <f>'[2]Результати інвестиції'!$N$24/1000</f>
        <v>929.73818120208921</v>
      </c>
      <c r="AG12" s="28">
        <f>AF12*1000/E12</f>
        <v>124.8587464951935</v>
      </c>
      <c r="AH12" s="19">
        <f>SUM('[2]Результати інвестиції'!$E$14:$E$21)*0.001</f>
        <v>206.18666000000002</v>
      </c>
      <c r="AI12" s="19">
        <f>SUM('[2]Результати інвестиції'!$E$12:$E$13)*0.001</f>
        <v>6.7770000000000001</v>
      </c>
      <c r="AJ12" s="19">
        <v>0</v>
      </c>
      <c r="AK12" s="19">
        <f>'[2]Результати інвестиції'!$E$22*0.001</f>
        <v>15.439</v>
      </c>
      <c r="AL12" s="19">
        <v>0</v>
      </c>
      <c r="AM12" s="19">
        <f t="shared" ref="AM12:AM18" si="6">SUM(AH12:AL12)</f>
        <v>228.40266</v>
      </c>
      <c r="AN12" s="20">
        <f>AM12/Y12</f>
        <v>0.13652773291884004</v>
      </c>
      <c r="AO12" s="20">
        <f>AH12/T12</f>
        <v>0.18928658576329566</v>
      </c>
      <c r="AP12" s="20">
        <f>AI12/U12</f>
        <v>0.23367622550428135</v>
      </c>
      <c r="AQ12" s="20">
        <f>IF(W12&gt;0,AK12/W12,0)</f>
        <v>2.7835321055430854E-2</v>
      </c>
      <c r="AR12" s="19">
        <f>SUM('[2]Результати інвестиції'!$F$14:$F$21)/1000</f>
        <v>137.00864217368874</v>
      </c>
      <c r="AS12" s="19">
        <f>[2]Звіти!$E$34/1000</f>
        <v>17.975999999999999</v>
      </c>
      <c r="AT12" s="19">
        <v>0</v>
      </c>
      <c r="AU12" s="19">
        <f>'[2]Результати інвестиції'!$F$22/1000</f>
        <v>10.259036285468616</v>
      </c>
      <c r="AV12" s="19">
        <v>0</v>
      </c>
      <c r="AW12" s="19">
        <f t="shared" ref="AW12:AW18" si="7">SUM(AR12:AV12)</f>
        <v>165.24367845915737</v>
      </c>
      <c r="AX12" s="19">
        <f>SUM('[2]Результати інвестиції'!$J$6:$J$11,'[2]Результати інвестиції'!$J$14:$J$21)/1000</f>
        <v>633.02024407109877</v>
      </c>
      <c r="AY12" s="19">
        <f>SUM('[2]Результати інвестиції'!$J$12:$J$13)/1000</f>
        <v>6.7770000000000001</v>
      </c>
      <c r="AZ12" s="19">
        <v>0</v>
      </c>
      <c r="BA12" s="19">
        <f>'[2]Результати інвестиції'!$J$22/1000</f>
        <v>15.439</v>
      </c>
      <c r="BB12" s="19">
        <v>0</v>
      </c>
      <c r="BC12" s="19">
        <f t="shared" ref="BC12:BC18" si="8">SUM(AX12:BB12)</f>
        <v>655.23624407109878</v>
      </c>
      <c r="BD12" s="20">
        <f>BC12/Y12</f>
        <v>0.39166758797503876</v>
      </c>
      <c r="BE12" s="20">
        <f>AX12/T12</f>
        <v>0.58113478689293663</v>
      </c>
      <c r="BF12" s="20">
        <f>AY12/U12</f>
        <v>0.23367622550428135</v>
      </c>
      <c r="BG12" s="20">
        <f>IF(W12&gt;0,BA12/W12,0)</f>
        <v>2.7835321055430854E-2</v>
      </c>
      <c r="BH12" s="19">
        <f>SUM('[2]Результати інвестиції'!$K$6:$K$11,'[2]Результати інвестиції'!$K$14:$K$21)/1000</f>
        <v>420.63460414285902</v>
      </c>
      <c r="BI12" s="19">
        <f>AS12</f>
        <v>17.975999999999999</v>
      </c>
      <c r="BJ12" s="19">
        <v>0</v>
      </c>
      <c r="BK12" s="19">
        <f>'[2]Результати інвестиції'!$K$22/1000</f>
        <v>10.259036285468616</v>
      </c>
      <c r="BL12" s="19">
        <v>0</v>
      </c>
      <c r="BM12" s="19">
        <f t="shared" ref="BM12:BM18" si="9">SUM(BH12:BL12)</f>
        <v>448.86964042832761</v>
      </c>
      <c r="BN12" s="19">
        <f>SUM('[2]Результати інвестиції'!$O$6:$O$11,'[2]Результати інвестиції'!$O$14:$O$21)/1000</f>
        <v>250.61639738605388</v>
      </c>
      <c r="BO12" s="19">
        <f>SUM('[2]Результати інвестиції'!$O$12:$O$13)/1000</f>
        <v>6.7770000000000001</v>
      </c>
      <c r="BP12" s="19">
        <v>0</v>
      </c>
      <c r="BQ12" s="19">
        <f>'[2]Результати інвестиції'!$O$22/1000</f>
        <v>15.439</v>
      </c>
      <c r="BR12" s="19">
        <v>0</v>
      </c>
      <c r="BS12" s="19">
        <f t="shared" ref="BS12:BS18" si="10">SUM(BN12:BR12)</f>
        <v>272.83239738605391</v>
      </c>
      <c r="BT12" s="20">
        <f>BS12/Y12</f>
        <v>0.16308561678716879</v>
      </c>
      <c r="BU12" s="20">
        <f>BN12/T12</f>
        <v>0.23007464303220912</v>
      </c>
      <c r="BV12" s="20">
        <f>BO12/U12</f>
        <v>0.23367622550428135</v>
      </c>
      <c r="BW12" s="20">
        <f>IF(W12&gt;0,BQ12/W12,0)</f>
        <v>2.7835321055430854E-2</v>
      </c>
      <c r="BX12" s="19">
        <f>SUM('[2]Результати інвестиції'!$P$6:$P$11,'[2]Результати інвестиції'!$P$14:$P$21)/1000</f>
        <v>166.53168693030307</v>
      </c>
      <c r="BY12" s="19">
        <f>AS12</f>
        <v>17.975999999999999</v>
      </c>
      <c r="BZ12" s="19">
        <v>0</v>
      </c>
      <c r="CA12" s="19">
        <f>'[2]Результати інвестиції'!$P$22/1000</f>
        <v>10.259036285468616</v>
      </c>
      <c r="CB12" s="19">
        <v>0</v>
      </c>
      <c r="CC12" s="19">
        <f t="shared" ref="CC12:CC18" si="11">SUM(BX12:CB12)</f>
        <v>194.76672321577169</v>
      </c>
      <c r="CD12" s="19">
        <f t="shared" ref="CD12:CD18" si="12">AB12/AW12</f>
        <v>3.4115979265091139</v>
      </c>
      <c r="CE12" s="19">
        <f t="shared" ref="CE12:CE18" si="13">AD12/BM12</f>
        <v>11.796145334627276</v>
      </c>
      <c r="CF12" s="19">
        <f t="shared" ref="CF12:CF18" si="14">AF12/CC12</f>
        <v>4.7735987228787629</v>
      </c>
    </row>
    <row r="13" spans="2:84" ht="30" x14ac:dyDescent="0.25">
      <c r="B13" s="11" t="str">
        <f>'[4]Загальні дані'!$B$2</f>
        <v>ЖБ Кондратьєва, 112</v>
      </c>
      <c r="C13" s="4"/>
      <c r="D13" s="11" t="s">
        <v>52</v>
      </c>
      <c r="E13" s="13">
        <f>'[4]Загальні дані'!$C$13</f>
        <v>6802.3</v>
      </c>
      <c r="F13" s="13">
        <f>[4]Споживання!$G$71/1000</f>
        <v>684.63499999999999</v>
      </c>
      <c r="G13" s="33">
        <f t="shared" ref="G13:G18" si="15">F13*1000/E13</f>
        <v>100.64757508489775</v>
      </c>
      <c r="H13" s="13">
        <f>[4]Споживання!$J$17*0.001</f>
        <v>11.095999999999998</v>
      </c>
      <c r="I13" s="13">
        <f t="shared" ref="I13:I18" si="16">I12</f>
        <v>0</v>
      </c>
      <c r="J13" s="13">
        <f>[4]Споживання!$G$73*0.001</f>
        <v>0</v>
      </c>
      <c r="K13" s="13"/>
      <c r="L13" s="13">
        <f t="shared" ref="L13:L18" si="17">L12</f>
        <v>0</v>
      </c>
      <c r="M13" s="19">
        <f t="shared" si="0"/>
        <v>695.73099999999999</v>
      </c>
      <c r="N13" s="19">
        <f t="shared" si="1"/>
        <v>454.93201031814272</v>
      </c>
      <c r="O13" s="19">
        <f t="shared" si="2"/>
        <v>15.612071999999998</v>
      </c>
      <c r="P13" s="19">
        <f t="shared" ref="P13:P18" si="18">P12</f>
        <v>0</v>
      </c>
      <c r="Q13" s="19">
        <f t="shared" si="3"/>
        <v>0</v>
      </c>
      <c r="R13" s="19">
        <f t="shared" ref="R13:R18" si="19">R12</f>
        <v>0</v>
      </c>
      <c r="S13" s="19">
        <f t="shared" si="4"/>
        <v>470.54408231814273</v>
      </c>
      <c r="T13" s="19">
        <f>[4]Споживання!$J$71*0.001</f>
        <v>903.75900000000001</v>
      </c>
      <c r="U13" s="19">
        <f t="shared" ref="U13:U18" si="20">H13</f>
        <v>11.095999999999998</v>
      </c>
      <c r="V13" s="19">
        <f t="shared" ref="V13:V18" si="21">V12</f>
        <v>0</v>
      </c>
      <c r="W13" s="19">
        <f t="shared" ref="W13:W18" si="22">J13</f>
        <v>0</v>
      </c>
      <c r="X13" s="19">
        <f t="shared" ref="X13:X18" si="23">X12</f>
        <v>0</v>
      </c>
      <c r="Y13" s="19">
        <f t="shared" ref="Y13" si="24">T13+U13+V13+W13</f>
        <v>914.85500000000002</v>
      </c>
      <c r="Z13" s="29">
        <f>[4]Споживання!$K$68</f>
        <v>0.32005959379815524</v>
      </c>
      <c r="AA13" s="29"/>
      <c r="AB13" s="19">
        <f>'[4]Результати інвестиції'!$D$24/1000</f>
        <v>564.341905</v>
      </c>
      <c r="AC13" s="28">
        <f t="shared" ref="AC13:AC18" si="25">AB13*1000/E13</f>
        <v>82.963395469179545</v>
      </c>
      <c r="AD13" s="19">
        <f>'[4]Результати інвестиції'!$I$24/1000</f>
        <v>4347.0428239633047</v>
      </c>
      <c r="AE13" s="28">
        <f t="shared" ref="AE13:AE18" si="26">AD13*1000/E13</f>
        <v>639.05485261798287</v>
      </c>
      <c r="AF13" s="19">
        <f>'[4]Результати інвестиції'!$N$24/1000</f>
        <v>650.60958632732149</v>
      </c>
      <c r="AG13" s="28">
        <f t="shared" ref="AG13:AG18" si="27">AF13*1000/E13</f>
        <v>95.645529648401492</v>
      </c>
      <c r="AH13" s="19">
        <f>SUM('[4]Результати інвестиції'!$E$14:$E$21)*0.001</f>
        <v>170.56817999999998</v>
      </c>
      <c r="AI13" s="19">
        <f>SUM('[4]Результати інвестиції'!$E$12:$E$13)*0.001</f>
        <v>4.7610000000000001</v>
      </c>
      <c r="AJ13" s="19">
        <f t="shared" ref="AJ13:AJ18" si="28">AJ12</f>
        <v>0</v>
      </c>
      <c r="AK13" s="19">
        <f>'[4]Результати інвестиції'!$E$22*0.001</f>
        <v>0</v>
      </c>
      <c r="AL13" s="19">
        <f t="shared" ref="AL13:AL18" si="29">AL12</f>
        <v>0</v>
      </c>
      <c r="AM13" s="19">
        <f t="shared" si="6"/>
        <v>175.32917999999998</v>
      </c>
      <c r="AN13" s="20">
        <f>AM13/Y13</f>
        <v>0.19164696044728396</v>
      </c>
      <c r="AO13" s="20">
        <f t="shared" ref="AO13:AO18" si="30">AH13/T13</f>
        <v>0.18873192964053467</v>
      </c>
      <c r="AP13" s="20">
        <f t="shared" ref="AP13:AP18" si="31">AI13/U13</f>
        <v>0.42907354001441966</v>
      </c>
      <c r="AQ13" s="20">
        <f t="shared" ref="AQ13:AQ18" si="32">IF(W13&gt;0,AK13/W13,0)</f>
        <v>0</v>
      </c>
      <c r="AR13" s="19">
        <f>SUM('[4]Результати інвестиції'!$F$14:$F$21)/1000</f>
        <v>113.34057566981943</v>
      </c>
      <c r="AS13" s="19">
        <f>[4]Звіти!$E$70/1000</f>
        <v>10.577999999999999</v>
      </c>
      <c r="AT13" s="19">
        <f t="shared" ref="AT13:AT18" si="33">AT12</f>
        <v>0</v>
      </c>
      <c r="AU13" s="19">
        <f>'[4]Результати інвестиції'!$F$22/1000</f>
        <v>0</v>
      </c>
      <c r="AV13" s="19">
        <f t="shared" ref="AV13:AV18" si="34">AV12</f>
        <v>0</v>
      </c>
      <c r="AW13" s="19">
        <f t="shared" si="7"/>
        <v>123.91857566981943</v>
      </c>
      <c r="AX13" s="19">
        <f>SUM('[4]Результати інвестиції'!$J$6:$J$11,'[4]Результати інвестиції'!$J$14:$J$21)/1000</f>
        <v>508.34527450706355</v>
      </c>
      <c r="AY13" s="19">
        <f>SUM('[4]Результати інвестиції'!$J$12:$J$13)/1000</f>
        <v>4.7610000000000001</v>
      </c>
      <c r="AZ13" s="19">
        <f t="shared" ref="AZ13:AZ18" si="35">AZ12</f>
        <v>0</v>
      </c>
      <c r="BA13" s="19">
        <f>'[4]Результати інвестиції'!$J$22/1000</f>
        <v>0</v>
      </c>
      <c r="BB13" s="19">
        <f t="shared" ref="BB13:BB18" si="36">BB12</f>
        <v>0</v>
      </c>
      <c r="BC13" s="19">
        <f t="shared" si="8"/>
        <v>513.10627450706352</v>
      </c>
      <c r="BD13" s="20">
        <f t="shared" ref="BD13:BD18" si="37">BC13/Y13</f>
        <v>0.56086076428184084</v>
      </c>
      <c r="BE13" s="20">
        <f t="shared" ref="BE13:BE18" si="38">AX13/T13</f>
        <v>0.56247879634622011</v>
      </c>
      <c r="BF13" s="20">
        <f t="shared" ref="BF13:BF18" si="39">AY13/U13</f>
        <v>0.42907354001441966</v>
      </c>
      <c r="BG13" s="20">
        <f t="shared" ref="BG13:BG18" si="40">IF(W13&gt;0,BA13/W13,0)</f>
        <v>0</v>
      </c>
      <c r="BH13" s="19">
        <f>SUM('[4]Результати інвестиції'!$K$6:$K$11,'[4]Результати інвестиції'!$K$14:$K$21)/1000</f>
        <v>337.78953408345546</v>
      </c>
      <c r="BI13" s="19">
        <f t="shared" ref="BI13:BI18" si="41">AS13</f>
        <v>10.577999999999999</v>
      </c>
      <c r="BJ13" s="19">
        <f t="shared" ref="BJ13:BJ18" si="42">BJ12</f>
        <v>0</v>
      </c>
      <c r="BK13" s="19">
        <f>'[4]Результати інвестиції'!$K$22/1000</f>
        <v>0</v>
      </c>
      <c r="BL13" s="19">
        <f t="shared" ref="BL13:BL18" si="43">BL12</f>
        <v>0</v>
      </c>
      <c r="BM13" s="19">
        <f t="shared" si="9"/>
        <v>348.36753408345544</v>
      </c>
      <c r="BN13" s="19">
        <f>SUM('[4]Результати інвестиції'!$O$6:$O$11,'[4]Результати інвестиції'!$O$14:$O$21)/1000</f>
        <v>176.3585514356142</v>
      </c>
      <c r="BO13" s="19">
        <f>SUM('[4]Результати інвестиції'!$O$12:$O$13)/1000</f>
        <v>4.7610000000000001</v>
      </c>
      <c r="BP13" s="19">
        <f t="shared" ref="BP13:BP18" si="44">BP12</f>
        <v>0</v>
      </c>
      <c r="BQ13" s="19">
        <f>'[4]Результати інвестиції'!$O$22/1000</f>
        <v>0</v>
      </c>
      <c r="BR13" s="19">
        <f t="shared" ref="BR13:BR18" si="45">BR12</f>
        <v>0</v>
      </c>
      <c r="BS13" s="19">
        <f t="shared" si="10"/>
        <v>181.1195514356142</v>
      </c>
      <c r="BT13" s="20">
        <f t="shared" ref="BT13:BT18" si="46">BS13/Y13</f>
        <v>0.19797623824061103</v>
      </c>
      <c r="BU13" s="20">
        <f t="shared" ref="BU13:BU18" si="47">BN13/T13</f>
        <v>0.19513891583443618</v>
      </c>
      <c r="BV13" s="20">
        <f t="shared" ref="BV13:BV18" si="48">BO13/U13</f>
        <v>0.42907354001441966</v>
      </c>
      <c r="BW13" s="20">
        <f t="shared" ref="BW13:BW18" si="49">IF(W13&gt;0,BQ13/W13,0)</f>
        <v>0</v>
      </c>
      <c r="BX13" s="19">
        <f>SUM('[4]Результати інвестиції'!$P$6:$P$11,'[4]Результати інвестиції'!$P$14:$P$21)/1000</f>
        <v>117.18821027467125</v>
      </c>
      <c r="BY13" s="19">
        <f t="shared" ref="BY13:BY18" si="50">AS13</f>
        <v>10.577999999999999</v>
      </c>
      <c r="BZ13" s="19">
        <f t="shared" ref="BZ13:BZ18" si="51">BZ12</f>
        <v>0</v>
      </c>
      <c r="CA13" s="19">
        <f>'[4]Результати інвестиції'!$P$22/1000</f>
        <v>0</v>
      </c>
      <c r="CB13" s="19">
        <f t="shared" ref="CB13:CB18" si="52">CB12</f>
        <v>0</v>
      </c>
      <c r="CC13" s="19">
        <f t="shared" si="11"/>
        <v>127.76621027467125</v>
      </c>
      <c r="CD13" s="19">
        <f t="shared" si="12"/>
        <v>4.5541348579061047</v>
      </c>
      <c r="CE13" s="19">
        <f t="shared" si="13"/>
        <v>12.478323605557115</v>
      </c>
      <c r="CF13" s="19">
        <f t="shared" si="14"/>
        <v>5.0921881844084114</v>
      </c>
    </row>
    <row r="14" spans="2:84" ht="30" x14ac:dyDescent="0.25">
      <c r="B14" s="11" t="str">
        <f>'[5]Загальні дані'!$B$2</f>
        <v>ЖБ, Коротченка, 41</v>
      </c>
      <c r="C14" s="4"/>
      <c r="D14" s="11" t="s">
        <v>52</v>
      </c>
      <c r="E14" s="13">
        <f>'[5]Загальні дані'!$C$13</f>
        <v>8124.12</v>
      </c>
      <c r="F14" s="13">
        <f>[5]Споживання!$G$71/1000</f>
        <v>815.14800000000002</v>
      </c>
      <c r="G14" s="33">
        <f t="shared" si="15"/>
        <v>100.3367749368547</v>
      </c>
      <c r="H14" s="13">
        <f>[5]Споживання!$J$17*0.001</f>
        <v>17.480499999999999</v>
      </c>
      <c r="I14" s="13">
        <f t="shared" si="16"/>
        <v>0</v>
      </c>
      <c r="J14" s="13">
        <f>[5]Споживання!$G$73*0.001</f>
        <v>555.38400000000001</v>
      </c>
      <c r="K14" s="13"/>
      <c r="L14" s="13">
        <f t="shared" si="17"/>
        <v>0</v>
      </c>
      <c r="M14" s="19">
        <f t="shared" si="0"/>
        <v>1388.0125</v>
      </c>
      <c r="N14" s="19">
        <f t="shared" si="1"/>
        <v>541.65638383490978</v>
      </c>
      <c r="O14" s="19">
        <f t="shared" si="2"/>
        <v>24.595063499999998</v>
      </c>
      <c r="P14" s="19">
        <f t="shared" si="18"/>
        <v>0</v>
      </c>
      <c r="Q14" s="19">
        <f t="shared" si="3"/>
        <v>369.04622115219263</v>
      </c>
      <c r="R14" s="19">
        <f t="shared" si="19"/>
        <v>0</v>
      </c>
      <c r="S14" s="19">
        <f t="shared" si="4"/>
        <v>935.29766848710244</v>
      </c>
      <c r="T14" s="19">
        <f>[5]Споживання!$J$71*0.001</f>
        <v>922.48199999999997</v>
      </c>
      <c r="U14" s="19">
        <f t="shared" si="20"/>
        <v>17.480499999999999</v>
      </c>
      <c r="V14" s="19">
        <f t="shared" si="21"/>
        <v>0</v>
      </c>
      <c r="W14" s="19">
        <f t="shared" si="22"/>
        <v>555.38400000000001</v>
      </c>
      <c r="X14" s="19">
        <f t="shared" si="23"/>
        <v>0</v>
      </c>
      <c r="Y14" s="19">
        <f t="shared" ref="Y14" si="53">T14+U14+V14+W14</f>
        <v>1495.3465000000001</v>
      </c>
      <c r="Z14" s="29">
        <f>[5]Споживання!$K$68</f>
        <v>0.13167424811199929</v>
      </c>
      <c r="AA14" s="29"/>
      <c r="AB14" s="19">
        <f>'[5]Результати інвестиції'!$D$24/1000</f>
        <v>489.73121579999997</v>
      </c>
      <c r="AC14" s="28">
        <f t="shared" si="25"/>
        <v>60.281140086557059</v>
      </c>
      <c r="AD14" s="19">
        <f>'[5]Результати інвестиції'!$I$24/1000</f>
        <v>4708.4088197609099</v>
      </c>
      <c r="AE14" s="28">
        <f t="shared" si="26"/>
        <v>579.55924084835158</v>
      </c>
      <c r="AF14" s="19">
        <f>'[5]Результати інвестиції'!$N$24/1000</f>
        <v>681.64084976319987</v>
      </c>
      <c r="AG14" s="28">
        <f t="shared" si="27"/>
        <v>83.903345810155429</v>
      </c>
      <c r="AH14" s="19">
        <f>SUM('[5]Результати інвестиції'!$E$14:$E$21)*0.001</f>
        <v>119.76664</v>
      </c>
      <c r="AI14" s="19">
        <f>SUM('[5]Результати інвестиції'!$E$12:$E$13)*0.001</f>
        <v>3.1619999999999999</v>
      </c>
      <c r="AJ14" s="19">
        <f t="shared" si="28"/>
        <v>0</v>
      </c>
      <c r="AK14" s="19">
        <f>'[5]Результати інвестиції'!$E$22*0.001</f>
        <v>37.789000000000001</v>
      </c>
      <c r="AL14" s="19">
        <f t="shared" si="29"/>
        <v>0</v>
      </c>
      <c r="AM14" s="19">
        <f t="shared" si="6"/>
        <v>160.71764000000002</v>
      </c>
      <c r="AN14" s="20">
        <f t="shared" ref="AN14:AN18" si="54">AM14/Y14</f>
        <v>0.10747852755197541</v>
      </c>
      <c r="AO14" s="20">
        <f t="shared" si="30"/>
        <v>0.12983086932861562</v>
      </c>
      <c r="AP14" s="20">
        <f t="shared" si="31"/>
        <v>0.18088727439146479</v>
      </c>
      <c r="AQ14" s="20">
        <f t="shared" si="32"/>
        <v>6.8041211125995704E-2</v>
      </c>
      <c r="AR14" s="19">
        <f>SUM('[5]Результати інвестиції'!$F$14:$F$21)/1000</f>
        <v>79.583542039552881</v>
      </c>
      <c r="AS14" s="19">
        <f>[5]Звіти!$E$33/1000</f>
        <v>7.0339999999999998</v>
      </c>
      <c r="AT14" s="19">
        <f t="shared" si="33"/>
        <v>0</v>
      </c>
      <c r="AU14" s="19">
        <f>'[5]Результати інвестиції'!$F$22/1000</f>
        <v>25.110351848667239</v>
      </c>
      <c r="AV14" s="19">
        <f t="shared" si="34"/>
        <v>0</v>
      </c>
      <c r="AW14" s="19">
        <f t="shared" si="7"/>
        <v>111.72789388822012</v>
      </c>
      <c r="AX14" s="19">
        <f>SUM('[5]Результати інвестиції'!$J$6:$J$11,'[5]Результати інвестиції'!$J$14:$J$21)/1000</f>
        <v>489.1620753972436</v>
      </c>
      <c r="AY14" s="19">
        <f>SUM('[5]Результати інвестиції'!$J$12:$J$13)/1000</f>
        <v>3.1619999999999999</v>
      </c>
      <c r="AZ14" s="19">
        <f t="shared" si="35"/>
        <v>0</v>
      </c>
      <c r="BA14" s="19">
        <f>'[5]Результати інвестиції'!$J$22/1000</f>
        <v>37.789000000000001</v>
      </c>
      <c r="BB14" s="19">
        <f t="shared" si="36"/>
        <v>0</v>
      </c>
      <c r="BC14" s="19">
        <f t="shared" si="8"/>
        <v>530.11307539724362</v>
      </c>
      <c r="BD14" s="20">
        <f t="shared" si="37"/>
        <v>0.35450852053169185</v>
      </c>
      <c r="BE14" s="20">
        <f t="shared" si="38"/>
        <v>0.53026733898032008</v>
      </c>
      <c r="BF14" s="20">
        <f t="shared" si="39"/>
        <v>0.18088727439146479</v>
      </c>
      <c r="BG14" s="20">
        <f t="shared" si="40"/>
        <v>6.8041211125995704E-2</v>
      </c>
      <c r="BH14" s="19">
        <f>SUM('[5]Результати інвестиції'!$K$6:$K$11,'[5]Результати інвестиції'!$K$14:$K$21)/1000</f>
        <v>325.04252095183995</v>
      </c>
      <c r="BI14" s="19">
        <f t="shared" si="41"/>
        <v>7.0339999999999998</v>
      </c>
      <c r="BJ14" s="19">
        <f t="shared" si="42"/>
        <v>0</v>
      </c>
      <c r="BK14" s="19">
        <f>'[5]Результати інвестиції'!$K$22/1000</f>
        <v>25.110351848667239</v>
      </c>
      <c r="BL14" s="19">
        <f t="shared" si="43"/>
        <v>0</v>
      </c>
      <c r="BM14" s="19">
        <f t="shared" si="9"/>
        <v>357.18687280050716</v>
      </c>
      <c r="BN14" s="19">
        <f>SUM('[5]Результати інвестиції'!$O$6:$O$11,'[5]Результати інвестиції'!$O$14:$O$21)/1000</f>
        <v>137.89383715430338</v>
      </c>
      <c r="BO14" s="19">
        <f>SUM('[5]Результати інвестиції'!$O$12:$O$13)/1000</f>
        <v>3.1619999999999999</v>
      </c>
      <c r="BP14" s="19">
        <f t="shared" si="44"/>
        <v>0</v>
      </c>
      <c r="BQ14" s="19">
        <f>'[5]Результати інвестиції'!$O$22/1000</f>
        <v>37.789000000000001</v>
      </c>
      <c r="BR14" s="19">
        <f t="shared" si="45"/>
        <v>0</v>
      </c>
      <c r="BS14" s="19">
        <f t="shared" si="10"/>
        <v>178.84483715430338</v>
      </c>
      <c r="BT14" s="20">
        <f t="shared" si="46"/>
        <v>0.11960093339858245</v>
      </c>
      <c r="BU14" s="20">
        <f t="shared" si="47"/>
        <v>0.1494813309683044</v>
      </c>
      <c r="BV14" s="20">
        <f t="shared" si="48"/>
        <v>0.18088727439146479</v>
      </c>
      <c r="BW14" s="20">
        <f t="shared" si="49"/>
        <v>6.8041211125995704E-2</v>
      </c>
      <c r="BX14" s="19">
        <f>SUM('[5]Результати інвестиції'!$P$6:$P$11,'[5]Результати інвестиції'!$P$14:$P$21)/1000</f>
        <v>91.628854129703925</v>
      </c>
      <c r="BY14" s="19">
        <f t="shared" si="50"/>
        <v>7.0339999999999998</v>
      </c>
      <c r="BZ14" s="19">
        <f t="shared" si="51"/>
        <v>0</v>
      </c>
      <c r="CA14" s="19">
        <f>'[5]Результати інвестиції'!$P$22/1000</f>
        <v>25.110351848667239</v>
      </c>
      <c r="CB14" s="19">
        <f t="shared" si="52"/>
        <v>0</v>
      </c>
      <c r="CC14" s="19">
        <f t="shared" si="11"/>
        <v>123.77320597837117</v>
      </c>
      <c r="CD14" s="19">
        <f t="shared" si="12"/>
        <v>4.3832493279606526</v>
      </c>
      <c r="CE14" s="19">
        <f t="shared" si="13"/>
        <v>13.181920104859532</v>
      </c>
      <c r="CF14" s="19">
        <f t="shared" si="14"/>
        <v>5.507176164462555</v>
      </c>
    </row>
    <row r="15" spans="2:84" ht="30" x14ac:dyDescent="0.25">
      <c r="B15" s="11" t="str">
        <f>'[6]Загальні дані'!$B$2</f>
        <v>ЖБ Лебединська, 4</v>
      </c>
      <c r="C15" s="4"/>
      <c r="D15" s="11" t="s">
        <v>52</v>
      </c>
      <c r="E15" s="13">
        <f>'[6]Загальні дані'!$C$13</f>
        <v>5183.25</v>
      </c>
      <c r="F15" s="13">
        <f>[6]Споживання!$G$71/1000</f>
        <v>543.19600000000003</v>
      </c>
      <c r="G15" s="33">
        <f t="shared" si="15"/>
        <v>104.79834080933777</v>
      </c>
      <c r="H15" s="13">
        <f>([6]Споживання!$J$77+[6]Споживання!$J$78)/1000</f>
        <v>12.282</v>
      </c>
      <c r="I15" s="13">
        <f t="shared" si="16"/>
        <v>0</v>
      </c>
      <c r="J15" s="13">
        <f>[6]Споживання!$G$73*0.001</f>
        <v>0</v>
      </c>
      <c r="K15" s="13"/>
      <c r="L15" s="13">
        <f t="shared" si="17"/>
        <v>0</v>
      </c>
      <c r="M15" s="19">
        <f t="shared" si="0"/>
        <v>555.47800000000007</v>
      </c>
      <c r="N15" s="19">
        <f t="shared" si="1"/>
        <v>360.9474366294067</v>
      </c>
      <c r="O15" s="19">
        <f t="shared" si="2"/>
        <v>17.280774000000001</v>
      </c>
      <c r="P15" s="19">
        <f t="shared" si="18"/>
        <v>0</v>
      </c>
      <c r="Q15" s="19">
        <f t="shared" si="3"/>
        <v>0</v>
      </c>
      <c r="R15" s="19">
        <f t="shared" si="19"/>
        <v>0</v>
      </c>
      <c r="S15" s="19">
        <f t="shared" si="4"/>
        <v>378.2282106294067</v>
      </c>
      <c r="T15" s="19">
        <f>[6]Споживання!$J$71*0.001</f>
        <v>674.76</v>
      </c>
      <c r="U15" s="19">
        <f t="shared" si="20"/>
        <v>12.282</v>
      </c>
      <c r="V15" s="19">
        <f t="shared" si="21"/>
        <v>0</v>
      </c>
      <c r="W15" s="19">
        <f t="shared" si="22"/>
        <v>0</v>
      </c>
      <c r="X15" s="19">
        <f t="shared" si="23"/>
        <v>0</v>
      </c>
      <c r="Y15" s="19">
        <f t="shared" ref="Y15" si="55">T15+U15+V15+W15</f>
        <v>687.04200000000003</v>
      </c>
      <c r="Z15" s="29">
        <f>[6]Споживання!$K$68</f>
        <v>0.24220355083616227</v>
      </c>
      <c r="AA15" s="29"/>
      <c r="AB15" s="19">
        <f>'[6]Результати інвестиції'!$D$24/1000</f>
        <v>499.79821019999997</v>
      </c>
      <c r="AC15" s="28">
        <f t="shared" si="25"/>
        <v>96.42564225148314</v>
      </c>
      <c r="AD15" s="19">
        <f>'[6]Результати інвестиції'!$I$24/1000</f>
        <v>3554.909535196351</v>
      </c>
      <c r="AE15" s="28">
        <f t="shared" si="26"/>
        <v>685.84566347298528</v>
      </c>
      <c r="AF15" s="19">
        <f>'[6]Результати інвестиції'!$N$24/1000</f>
        <v>549.6263885018999</v>
      </c>
      <c r="AG15" s="28">
        <f t="shared" si="27"/>
        <v>106.03895017641439</v>
      </c>
      <c r="AH15" s="19">
        <f>SUM('[6]Результати інвестиції'!$E$14:$E$21)*0.001</f>
        <v>121.3002</v>
      </c>
      <c r="AI15" s="19">
        <f>SUM('[6]Результати інвестиції'!$E$12:$E$13)*0.001</f>
        <v>5.8979999999999997</v>
      </c>
      <c r="AJ15" s="19">
        <f t="shared" si="28"/>
        <v>0</v>
      </c>
      <c r="AK15" s="19">
        <f>'[6]Результати інвестиції'!$E$22*0.001</f>
        <v>0</v>
      </c>
      <c r="AL15" s="19">
        <f t="shared" si="29"/>
        <v>0</v>
      </c>
      <c r="AM15" s="19">
        <f t="shared" si="6"/>
        <v>127.1982</v>
      </c>
      <c r="AN15" s="20">
        <f t="shared" si="54"/>
        <v>0.18513889980525208</v>
      </c>
      <c r="AO15" s="20">
        <f t="shared" si="30"/>
        <v>0.17976791748177132</v>
      </c>
      <c r="AP15" s="20">
        <f t="shared" si="31"/>
        <v>0.48021494870542253</v>
      </c>
      <c r="AQ15" s="20">
        <f t="shared" si="32"/>
        <v>0</v>
      </c>
      <c r="AR15" s="19">
        <f>SUM('[6]Результати інвестиції'!$F$14:$F$21)/1000</f>
        <v>80.602574858125536</v>
      </c>
      <c r="AS15" s="19">
        <f>[6]Звіти!$E$33/1000</f>
        <v>11.568</v>
      </c>
      <c r="AT15" s="19">
        <f t="shared" si="33"/>
        <v>0</v>
      </c>
      <c r="AU15" s="19">
        <f>'[6]Результати інвестиції'!$F$22/1000</f>
        <v>0</v>
      </c>
      <c r="AV15" s="19">
        <f t="shared" si="34"/>
        <v>0</v>
      </c>
      <c r="AW15" s="19">
        <f t="shared" si="7"/>
        <v>92.170574858125534</v>
      </c>
      <c r="AX15" s="19">
        <f>SUM('[6]Результати інвестиції'!$J$6:$J$11,'[6]Результати інвестиції'!$J$14:$J$21)/1000</f>
        <v>381.59020583106025</v>
      </c>
      <c r="AY15" s="19">
        <f>SUM('[6]Результати інвестиції'!$J$12:$J$13)/1000</f>
        <v>5.8979999999999997</v>
      </c>
      <c r="AZ15" s="19">
        <f t="shared" si="35"/>
        <v>0</v>
      </c>
      <c r="BA15" s="19">
        <f>'[6]Результати інвестиції'!$J$22/1000</f>
        <v>0</v>
      </c>
      <c r="BB15" s="19">
        <f t="shared" si="36"/>
        <v>0</v>
      </c>
      <c r="BC15" s="19">
        <f t="shared" si="8"/>
        <v>387.48820583106027</v>
      </c>
      <c r="BD15" s="20">
        <f t="shared" si="37"/>
        <v>0.56399493165055448</v>
      </c>
      <c r="BE15" s="20">
        <f t="shared" si="38"/>
        <v>0.56551989719464735</v>
      </c>
      <c r="BF15" s="20">
        <f t="shared" si="39"/>
        <v>0.48021494870542253</v>
      </c>
      <c r="BG15" s="20">
        <f t="shared" si="40"/>
        <v>0</v>
      </c>
      <c r="BH15" s="19">
        <f>SUM('[6]Результати інвестиції'!$K$6:$K$11,'[6]Результати інвестиції'!$K$14:$K$21)/1000</f>
        <v>253.56226230975355</v>
      </c>
      <c r="BI15" s="19">
        <f t="shared" si="41"/>
        <v>11.568</v>
      </c>
      <c r="BJ15" s="19">
        <f t="shared" si="42"/>
        <v>0</v>
      </c>
      <c r="BK15" s="19">
        <f>'[6]Результати інвестиції'!$K$22/1000</f>
        <v>0</v>
      </c>
      <c r="BL15" s="19">
        <f t="shared" si="43"/>
        <v>0</v>
      </c>
      <c r="BM15" s="19">
        <f t="shared" si="9"/>
        <v>265.13026230975356</v>
      </c>
      <c r="BN15" s="19">
        <f>SUM('[6]Результати інвестиції'!$O$6:$O$11,'[6]Результати інвестиції'!$O$14:$O$21)/1000</f>
        <v>128.68665776505836</v>
      </c>
      <c r="BO15" s="19">
        <f>SUM('[6]Результати інвестиції'!$O$12:$O$13)/1000</f>
        <v>5.8979999999999997</v>
      </c>
      <c r="BP15" s="19">
        <f t="shared" si="44"/>
        <v>0</v>
      </c>
      <c r="BQ15" s="19">
        <f>'[6]Результати інвестиції'!$O$22/1000</f>
        <v>0</v>
      </c>
      <c r="BR15" s="19">
        <f t="shared" si="45"/>
        <v>0</v>
      </c>
      <c r="BS15" s="19">
        <f t="shared" si="10"/>
        <v>134.58465776505835</v>
      </c>
      <c r="BT15" s="20">
        <f t="shared" si="46"/>
        <v>0.19589000056045824</v>
      </c>
      <c r="BU15" s="20">
        <f t="shared" si="47"/>
        <v>0.19071471006736967</v>
      </c>
      <c r="BV15" s="20">
        <f t="shared" si="48"/>
        <v>0.48021494870542253</v>
      </c>
      <c r="BW15" s="20">
        <f t="shared" si="49"/>
        <v>0</v>
      </c>
      <c r="BX15" s="19">
        <f>SUM('[6]Результати інвестиції'!$P$6:$P$11,'[6]Результати інвестиції'!$P$14:$P$21)/1000</f>
        <v>85.510790301665608</v>
      </c>
      <c r="BY15" s="19">
        <f t="shared" si="50"/>
        <v>11.568</v>
      </c>
      <c r="BZ15" s="19">
        <f t="shared" si="51"/>
        <v>0</v>
      </c>
      <c r="CA15" s="19">
        <f>'[6]Результати інвестиції'!$P$22/1000</f>
        <v>0</v>
      </c>
      <c r="CB15" s="19">
        <f t="shared" si="52"/>
        <v>0</v>
      </c>
      <c r="CC15" s="19">
        <f t="shared" si="11"/>
        <v>97.078790301665606</v>
      </c>
      <c r="CD15" s="19">
        <f t="shared" si="12"/>
        <v>5.4225354563462282</v>
      </c>
      <c r="CE15" s="19">
        <f t="shared" si="13"/>
        <v>13.408162102005258</v>
      </c>
      <c r="CF15" s="19">
        <f t="shared" si="14"/>
        <v>5.6616526307546069</v>
      </c>
    </row>
    <row r="16" spans="2:84" ht="30" x14ac:dyDescent="0.25">
      <c r="B16" s="11" t="str">
        <f>'[7]Загальні дані'!$B$2</f>
        <v>ЖБ Петропавлівська, 101</v>
      </c>
      <c r="C16" s="4"/>
      <c r="D16" s="11" t="s">
        <v>52</v>
      </c>
      <c r="E16" s="13">
        <f>'[7]Загальні дані'!$C$13</f>
        <v>4011.75</v>
      </c>
      <c r="F16" s="13">
        <f>[7]Споживання!$G$71/1000</f>
        <v>414.04500000000002</v>
      </c>
      <c r="G16" s="33">
        <f t="shared" si="15"/>
        <v>103.20807627593943</v>
      </c>
      <c r="H16" s="13">
        <f>[7]Споживання!$J$17*0.001</f>
        <v>13.901333333333334</v>
      </c>
      <c r="I16" s="13">
        <f t="shared" si="16"/>
        <v>0</v>
      </c>
      <c r="J16" s="13">
        <f>[7]Споживання!$G$73*0.001</f>
        <v>351.50700000000001</v>
      </c>
      <c r="K16" s="13"/>
      <c r="L16" s="13">
        <f t="shared" si="17"/>
        <v>0</v>
      </c>
      <c r="M16" s="19">
        <f t="shared" si="0"/>
        <v>779.45333333333338</v>
      </c>
      <c r="N16" s="19">
        <f t="shared" si="1"/>
        <v>275.12809630266554</v>
      </c>
      <c r="O16" s="19">
        <f t="shared" si="2"/>
        <v>19.559176000000001</v>
      </c>
      <c r="P16" s="19">
        <f t="shared" si="18"/>
        <v>0</v>
      </c>
      <c r="Q16" s="19">
        <f t="shared" si="3"/>
        <v>233.57232123817712</v>
      </c>
      <c r="R16" s="19">
        <f t="shared" si="19"/>
        <v>0</v>
      </c>
      <c r="S16" s="19">
        <f t="shared" si="4"/>
        <v>528.25959354084262</v>
      </c>
      <c r="T16" s="19">
        <f>[7]Споживання!$J$71*0.001</f>
        <v>473.92900000000003</v>
      </c>
      <c r="U16" s="19">
        <f t="shared" si="20"/>
        <v>13.901333333333334</v>
      </c>
      <c r="V16" s="19">
        <f t="shared" si="21"/>
        <v>0</v>
      </c>
      <c r="W16" s="19">
        <f t="shared" si="22"/>
        <v>351.50700000000001</v>
      </c>
      <c r="X16" s="19">
        <f t="shared" si="23"/>
        <v>0</v>
      </c>
      <c r="Y16" s="19">
        <f t="shared" ref="Y16" si="56">T16+U16+V16+W16</f>
        <v>839.33733333333339</v>
      </c>
      <c r="Z16" s="29">
        <f>[7]Споживання!$K$68</f>
        <v>0.14463162216667269</v>
      </c>
      <c r="AA16" s="29"/>
      <c r="AB16" s="19">
        <f>'[7]Результати інвестиції'!$D$24/1000</f>
        <v>370.10552179999996</v>
      </c>
      <c r="AC16" s="28">
        <f t="shared" si="25"/>
        <v>92.255380270455532</v>
      </c>
      <c r="AD16" s="19">
        <f>'[7]Результати інвестиції'!$I$24/1000</f>
        <v>2609.8454885624988</v>
      </c>
      <c r="AE16" s="28">
        <f t="shared" si="26"/>
        <v>650.55038039820499</v>
      </c>
      <c r="AF16" s="19">
        <f>'[7]Результати інвестиції'!$N$24/1000</f>
        <v>440.491665214835</v>
      </c>
      <c r="AG16" s="28">
        <f t="shared" si="27"/>
        <v>109.80037769423194</v>
      </c>
      <c r="AH16" s="19">
        <f>SUM('[7]Результати інвестиції'!$E$14:$E$21)*0.001</f>
        <v>78.677580000000006</v>
      </c>
      <c r="AI16" s="19">
        <f>SUM('[7]Результати інвестиції'!$E$12:$E$13)*0.001</f>
        <v>2.7669999999999999</v>
      </c>
      <c r="AJ16" s="19">
        <f t="shared" si="28"/>
        <v>0</v>
      </c>
      <c r="AK16" s="19">
        <f>'[7]Результати інвестиції'!$E$22*0.001</f>
        <v>18.119</v>
      </c>
      <c r="AL16" s="19">
        <f t="shared" si="29"/>
        <v>0</v>
      </c>
      <c r="AM16" s="19">
        <f t="shared" si="6"/>
        <v>99.563580000000002</v>
      </c>
      <c r="AN16" s="20">
        <f t="shared" si="54"/>
        <v>0.11862165073081463</v>
      </c>
      <c r="AO16" s="20">
        <f t="shared" si="30"/>
        <v>0.16601132237107247</v>
      </c>
      <c r="AP16" s="20">
        <f t="shared" si="31"/>
        <v>0.19904565509303662</v>
      </c>
      <c r="AQ16" s="20">
        <f t="shared" si="32"/>
        <v>5.154662638297388E-2</v>
      </c>
      <c r="AR16" s="19">
        <f>SUM('[7]Результати інвестиції'!$F$14:$F$21)/1000</f>
        <v>52.280338627687016</v>
      </c>
      <c r="AS16" s="19">
        <f>[7]Звіти!$E$34/1000</f>
        <v>6.8970000000000002</v>
      </c>
      <c r="AT16" s="19">
        <f t="shared" si="33"/>
        <v>0</v>
      </c>
      <c r="AU16" s="19">
        <f>'[7]Результати інвестиції'!$F$22/1000</f>
        <v>12.039865176268272</v>
      </c>
      <c r="AV16" s="19">
        <f t="shared" si="34"/>
        <v>0</v>
      </c>
      <c r="AW16" s="19">
        <f t="shared" si="7"/>
        <v>71.217203803955286</v>
      </c>
      <c r="AX16" s="19">
        <f>SUM('[7]Результати інвестиції'!$J$6:$J$11,'[7]Результати інвестиції'!$J$14:$J$21)/1000</f>
        <v>212.37161532416238</v>
      </c>
      <c r="AY16" s="19">
        <f>SUM('[7]Результати інвестиції'!$J$12:$J$13)/1000</f>
        <v>2.7669999999999999</v>
      </c>
      <c r="AZ16" s="19">
        <f t="shared" si="35"/>
        <v>0</v>
      </c>
      <c r="BA16" s="19">
        <f>'[7]Результати інвестиції'!$J$22/1000</f>
        <v>18.119</v>
      </c>
      <c r="BB16" s="19">
        <f t="shared" si="36"/>
        <v>0</v>
      </c>
      <c r="BC16" s="19">
        <f t="shared" si="8"/>
        <v>233.25761532416237</v>
      </c>
      <c r="BD16" s="20">
        <f t="shared" si="37"/>
        <v>0.27790687493645266</v>
      </c>
      <c r="BE16" s="20">
        <f t="shared" si="38"/>
        <v>0.44810850427840954</v>
      </c>
      <c r="BF16" s="20">
        <f t="shared" si="39"/>
        <v>0.19904565509303662</v>
      </c>
      <c r="BG16" s="20">
        <f t="shared" si="40"/>
        <v>5.154662638297388E-2</v>
      </c>
      <c r="BH16" s="19">
        <f>SUM('[7]Результати інвестиції'!$K$6:$K$11,'[7]Результати інвестиції'!$K$14:$K$21)/1000</f>
        <v>141.11847319218631</v>
      </c>
      <c r="BI16" s="19">
        <f t="shared" si="41"/>
        <v>6.8970000000000002</v>
      </c>
      <c r="BJ16" s="19">
        <f t="shared" si="42"/>
        <v>0</v>
      </c>
      <c r="BK16" s="19">
        <f>'[7]Результати інвестиції'!$K$22/1000</f>
        <v>12.039865176268272</v>
      </c>
      <c r="BL16" s="19">
        <f t="shared" si="43"/>
        <v>0</v>
      </c>
      <c r="BM16" s="19">
        <f t="shared" si="9"/>
        <v>160.05533836845458</v>
      </c>
      <c r="BN16" s="19">
        <f>SUM('[7]Результати інвестиції'!$O$6:$O$11,'[7]Результати інвестиції'!$O$14:$O$21)/1000</f>
        <v>83.955017420614425</v>
      </c>
      <c r="BO16" s="19">
        <f>SUM('[7]Результати інвестиції'!$O$12:$O$13)/1000</f>
        <v>2.7669999999999999</v>
      </c>
      <c r="BP16" s="19">
        <f t="shared" si="44"/>
        <v>0</v>
      </c>
      <c r="BQ16" s="19">
        <f>'[7]Результати інвестиції'!$O$22/1000</f>
        <v>18.119</v>
      </c>
      <c r="BR16" s="19">
        <f t="shared" si="45"/>
        <v>0</v>
      </c>
      <c r="BS16" s="19">
        <f t="shared" si="10"/>
        <v>104.84101742061442</v>
      </c>
      <c r="BT16" s="20">
        <f t="shared" si="46"/>
        <v>0.12490927456336318</v>
      </c>
      <c r="BU16" s="20">
        <f t="shared" si="47"/>
        <v>0.17714682456784545</v>
      </c>
      <c r="BV16" s="20">
        <f t="shared" si="48"/>
        <v>0.19904565509303662</v>
      </c>
      <c r="BW16" s="20">
        <f t="shared" si="49"/>
        <v>5.154662638297388E-2</v>
      </c>
      <c r="BX16" s="19">
        <f>SUM('[7]Результати інвестиції'!$P$6:$P$11,'[7]Результати інвестиції'!$P$14:$P$21)/1000</f>
        <v>55.787134533663661</v>
      </c>
      <c r="BY16" s="19">
        <f t="shared" si="50"/>
        <v>6.8970000000000002</v>
      </c>
      <c r="BZ16" s="19">
        <f t="shared" si="51"/>
        <v>0</v>
      </c>
      <c r="CA16" s="19">
        <f>'[7]Результати інвестиції'!$P$22/1000</f>
        <v>12.039865176268272</v>
      </c>
      <c r="CB16" s="19">
        <f t="shared" si="52"/>
        <v>0</v>
      </c>
      <c r="CC16" s="19">
        <f t="shared" si="11"/>
        <v>74.723999709931931</v>
      </c>
      <c r="CD16" s="19">
        <f t="shared" si="12"/>
        <v>5.196855563422794</v>
      </c>
      <c r="CE16" s="19">
        <f t="shared" si="13"/>
        <v>16.305894668470959</v>
      </c>
      <c r="CF16" s="19">
        <f t="shared" si="14"/>
        <v>5.8949155147577992</v>
      </c>
    </row>
    <row r="17" spans="2:84" ht="30" x14ac:dyDescent="0.25">
      <c r="B17" s="11" t="str">
        <f>'[8]Загальні дані'!$B$2</f>
        <v>ЖБ , Радянська, 6</v>
      </c>
      <c r="C17" s="4"/>
      <c r="D17" s="11" t="s">
        <v>52</v>
      </c>
      <c r="E17" s="13">
        <f>'[8]Загальні дані'!$C$13</f>
        <v>3046.1000000000004</v>
      </c>
      <c r="F17" s="13">
        <f>[8]Споживання!$G$71/1000</f>
        <v>378.57600000000002</v>
      </c>
      <c r="G17" s="33">
        <f t="shared" si="15"/>
        <v>124.28219690752108</v>
      </c>
      <c r="H17" s="13">
        <f>[8]Споживання!$J$17*0.001</f>
        <v>2.5868000000000002</v>
      </c>
      <c r="I17" s="13">
        <f t="shared" si="16"/>
        <v>0</v>
      </c>
      <c r="J17" s="13">
        <f>[8]Споживання!$G$73*0.001</f>
        <v>0</v>
      </c>
      <c r="K17" s="13"/>
      <c r="L17" s="13">
        <f t="shared" si="17"/>
        <v>0</v>
      </c>
      <c r="M17" s="19">
        <f t="shared" si="0"/>
        <v>381.1628</v>
      </c>
      <c r="N17" s="19">
        <f t="shared" si="1"/>
        <v>251.55935752364576</v>
      </c>
      <c r="O17" s="19">
        <f t="shared" si="2"/>
        <v>3.6396276000000003</v>
      </c>
      <c r="P17" s="19">
        <f t="shared" si="18"/>
        <v>0</v>
      </c>
      <c r="Q17" s="19">
        <f t="shared" si="3"/>
        <v>0</v>
      </c>
      <c r="R17" s="19">
        <f t="shared" si="19"/>
        <v>0</v>
      </c>
      <c r="S17" s="19">
        <f t="shared" si="4"/>
        <v>255.19898512364577</v>
      </c>
      <c r="T17" s="19">
        <f>[8]Споживання!$J$71*0.001</f>
        <v>378.57600000000002</v>
      </c>
      <c r="U17" s="19">
        <f t="shared" si="20"/>
        <v>2.5868000000000002</v>
      </c>
      <c r="V17" s="19">
        <f t="shared" si="21"/>
        <v>0</v>
      </c>
      <c r="W17" s="19">
        <f t="shared" si="22"/>
        <v>0</v>
      </c>
      <c r="X17" s="19">
        <f t="shared" si="23"/>
        <v>0</v>
      </c>
      <c r="Y17" s="19">
        <f t="shared" ref="Y17" si="57">T17+U17+V17+W17</f>
        <v>381.1628</v>
      </c>
      <c r="Z17" s="29">
        <f>[8]Споживання!$K$68</f>
        <v>0</v>
      </c>
      <c r="AA17" s="29"/>
      <c r="AB17" s="19">
        <f>'[8]Результати інвестиції'!$D$24/1000</f>
        <v>299.98784820000003</v>
      </c>
      <c r="AC17" s="28">
        <f t="shared" si="25"/>
        <v>98.482600111618126</v>
      </c>
      <c r="AD17" s="19">
        <f>'[8]Результати інвестиції'!$I$24/1000</f>
        <v>2158.8294045129996</v>
      </c>
      <c r="AE17" s="28">
        <f t="shared" si="26"/>
        <v>708.71915055743386</v>
      </c>
      <c r="AF17" s="19">
        <f>'[8]Результати інвестиції'!$N$24/1000</f>
        <v>345.32139503627195</v>
      </c>
      <c r="AG17" s="28">
        <f t="shared" si="27"/>
        <v>113.36508815740518</v>
      </c>
      <c r="AH17" s="19">
        <f>SUM('[8]Результати інвестиції'!$E$14:$E$21)*0.001</f>
        <v>80.342520000000007</v>
      </c>
      <c r="AI17" s="19">
        <f>SUM('[8]Результати інвестиції'!$E$12:$E$13)*0.001</f>
        <v>1.0760000000000001</v>
      </c>
      <c r="AJ17" s="19">
        <f t="shared" si="28"/>
        <v>0</v>
      </c>
      <c r="AK17" s="19">
        <f>'[8]Результати інвестиції'!$E$22*0.001</f>
        <v>0</v>
      </c>
      <c r="AL17" s="19">
        <f t="shared" si="29"/>
        <v>0</v>
      </c>
      <c r="AM17" s="19">
        <f t="shared" si="6"/>
        <v>81.418520000000001</v>
      </c>
      <c r="AN17" s="20">
        <f t="shared" si="54"/>
        <v>0.21360562993030799</v>
      </c>
      <c r="AO17" s="20">
        <f t="shared" si="30"/>
        <v>0.21222296183593256</v>
      </c>
      <c r="AP17" s="20">
        <f t="shared" si="31"/>
        <v>0.415957940312355</v>
      </c>
      <c r="AQ17" s="20">
        <f t="shared" si="32"/>
        <v>0</v>
      </c>
      <c r="AR17" s="19">
        <f>SUM('[8]Результати інвестиції'!$F$14:$F$21)/1000</f>
        <v>53.386671931212383</v>
      </c>
      <c r="AS17" s="19">
        <f>[8]Звіти!$E$33/1000</f>
        <v>0.64200000000000002</v>
      </c>
      <c r="AT17" s="19">
        <f t="shared" si="33"/>
        <v>0</v>
      </c>
      <c r="AU17" s="19">
        <f>'[8]Результати інвестиції'!$F$22/1000</f>
        <v>0</v>
      </c>
      <c r="AV17" s="19">
        <f t="shared" si="34"/>
        <v>0</v>
      </c>
      <c r="AW17" s="19">
        <f t="shared" si="7"/>
        <v>54.028671931212386</v>
      </c>
      <c r="AX17" s="19">
        <f>SUM('[8]Результати інвестиції'!$J$6:$J$11,'[8]Результати інвестиції'!$J$14:$J$21)/1000</f>
        <v>239.71091135879482</v>
      </c>
      <c r="AY17" s="19">
        <f>SUM('[8]Результати інвестиції'!$J$12:$J$13)/1000</f>
        <v>1.0760000000000001</v>
      </c>
      <c r="AZ17" s="19">
        <f t="shared" si="35"/>
        <v>0</v>
      </c>
      <c r="BA17" s="19">
        <f>'[8]Результати інвестиції'!$J$22/1000</f>
        <v>0</v>
      </c>
      <c r="BB17" s="19">
        <f t="shared" si="36"/>
        <v>0</v>
      </c>
      <c r="BC17" s="19">
        <f t="shared" si="8"/>
        <v>240.78691135879481</v>
      </c>
      <c r="BD17" s="20">
        <f t="shared" si="37"/>
        <v>0.63171671359008486</v>
      </c>
      <c r="BE17" s="20">
        <f t="shared" si="38"/>
        <v>0.63319098769809712</v>
      </c>
      <c r="BF17" s="20">
        <f t="shared" si="39"/>
        <v>0.415957940312355</v>
      </c>
      <c r="BG17" s="20">
        <f t="shared" si="40"/>
        <v>0</v>
      </c>
      <c r="BH17" s="19">
        <f>SUM('[8]Результати інвестиції'!$K$6:$K$11,'[8]Результати інвестиції'!$K$14:$K$21)/1000</f>
        <v>159.28511805509601</v>
      </c>
      <c r="BI17" s="19">
        <f t="shared" si="41"/>
        <v>0.64200000000000002</v>
      </c>
      <c r="BJ17" s="19">
        <f t="shared" si="42"/>
        <v>0</v>
      </c>
      <c r="BK17" s="19">
        <f>'[8]Результати інвестиції'!$K$22/1000</f>
        <v>0</v>
      </c>
      <c r="BL17" s="19">
        <f t="shared" si="43"/>
        <v>0</v>
      </c>
      <c r="BM17" s="19">
        <f t="shared" si="9"/>
        <v>159.927118055096</v>
      </c>
      <c r="BN17" s="19">
        <f>SUM('[8]Результати інвестиції'!$O$6:$O$11,'[8]Результати інвестиції'!$O$14:$O$21)/1000</f>
        <v>83.614082269169657</v>
      </c>
      <c r="BO17" s="19">
        <f>SUM('[8]Результати інвестиції'!$O$12:$O$13)/1000</f>
        <v>1.0760000000000001</v>
      </c>
      <c r="BP17" s="19">
        <f t="shared" si="44"/>
        <v>0</v>
      </c>
      <c r="BQ17" s="19">
        <f>'[8]Результати інвестиції'!$O$22/1000</f>
        <v>0</v>
      </c>
      <c r="BR17" s="19">
        <f t="shared" si="45"/>
        <v>0</v>
      </c>
      <c r="BS17" s="19">
        <f t="shared" si="10"/>
        <v>84.69008226916965</v>
      </c>
      <c r="BT17" s="20">
        <f t="shared" si="46"/>
        <v>0.22218874000602801</v>
      </c>
      <c r="BU17" s="20">
        <f t="shared" si="47"/>
        <v>0.22086472008043206</v>
      </c>
      <c r="BV17" s="20">
        <f t="shared" si="48"/>
        <v>0.415957940312355</v>
      </c>
      <c r="BW17" s="20">
        <f t="shared" si="49"/>
        <v>0</v>
      </c>
      <c r="BX17" s="19">
        <f>SUM('[8]Результати інвестиції'!$P$6:$P$11,'[8]Результати інвестиції'!$P$14:$P$21)/1000</f>
        <v>55.560587083073358</v>
      </c>
      <c r="BY17" s="19">
        <f t="shared" si="50"/>
        <v>0.64200000000000002</v>
      </c>
      <c r="BZ17" s="19">
        <f t="shared" si="51"/>
        <v>0</v>
      </c>
      <c r="CA17" s="19">
        <f>'[8]Результати інвестиції'!$P$22/1000</f>
        <v>0</v>
      </c>
      <c r="CB17" s="19">
        <f t="shared" si="52"/>
        <v>0</v>
      </c>
      <c r="CC17" s="19">
        <f t="shared" si="11"/>
        <v>56.202587083073361</v>
      </c>
      <c r="CD17" s="19">
        <f t="shared" si="12"/>
        <v>5.5523824198739362</v>
      </c>
      <c r="CE17" s="19">
        <f t="shared" si="13"/>
        <v>13.498832660570223</v>
      </c>
      <c r="CF17" s="19">
        <f t="shared" si="14"/>
        <v>6.1442259682076639</v>
      </c>
    </row>
    <row r="18" spans="2:84" ht="30" x14ac:dyDescent="0.25">
      <c r="B18" s="11" t="str">
        <f>'[9]Загальні дані'!$B$2</f>
        <v>ЖБ, Черепіна, 84</v>
      </c>
      <c r="C18" s="4"/>
      <c r="D18" s="11" t="s">
        <v>52</v>
      </c>
      <c r="E18" s="13">
        <f>'[9]Загальні дані'!$C$13</f>
        <v>8052.7999999999993</v>
      </c>
      <c r="F18" s="13">
        <f>[9]Споживання!$G$71/1000</f>
        <v>879.04300000000001</v>
      </c>
      <c r="G18" s="33">
        <f t="shared" si="15"/>
        <v>109.15991953109479</v>
      </c>
      <c r="H18" s="13">
        <f>[9]Споживання!$J$17*0.001</f>
        <v>21.606333333333332</v>
      </c>
      <c r="I18" s="13">
        <f t="shared" si="16"/>
        <v>0</v>
      </c>
      <c r="J18" s="13">
        <f>[9]Споживання!$G$73*0.001</f>
        <v>591.73199999999997</v>
      </c>
      <c r="K18" s="13"/>
      <c r="L18" s="13">
        <f t="shared" si="17"/>
        <v>0</v>
      </c>
      <c r="M18" s="19">
        <f t="shared" si="0"/>
        <v>1492.3813333333333</v>
      </c>
      <c r="N18" s="19">
        <f t="shared" si="1"/>
        <v>584.1138696474635</v>
      </c>
      <c r="O18" s="19">
        <f t="shared" si="2"/>
        <v>30.400110999999999</v>
      </c>
      <c r="P18" s="19">
        <f t="shared" si="18"/>
        <v>0</v>
      </c>
      <c r="Q18" s="19">
        <f t="shared" si="3"/>
        <v>393.19904522785896</v>
      </c>
      <c r="R18" s="19">
        <f t="shared" si="19"/>
        <v>0</v>
      </c>
      <c r="S18" s="19">
        <f t="shared" si="4"/>
        <v>1007.7130258753225</v>
      </c>
      <c r="T18" s="19">
        <f>[9]Споживання!$J$71*0.001</f>
        <v>978.45100000000002</v>
      </c>
      <c r="U18" s="19">
        <f t="shared" si="20"/>
        <v>21.606333333333332</v>
      </c>
      <c r="V18" s="19">
        <f t="shared" si="21"/>
        <v>0</v>
      </c>
      <c r="W18" s="19">
        <f t="shared" si="22"/>
        <v>591.73199999999997</v>
      </c>
      <c r="X18" s="19">
        <f t="shared" si="23"/>
        <v>0</v>
      </c>
      <c r="Y18" s="19">
        <f t="shared" ref="Y18" si="58">T18+U18+V18+W18</f>
        <v>1591.7893333333332</v>
      </c>
      <c r="Z18" s="29">
        <f>[9]Споживання!$K$68</f>
        <v>0.11308661806077745</v>
      </c>
      <c r="AA18" s="29"/>
      <c r="AB18" s="19">
        <f>'[9]Результати інвестиції'!$D$24/1000</f>
        <v>606.92465052751368</v>
      </c>
      <c r="AC18" s="28">
        <f t="shared" si="25"/>
        <v>75.368151515934059</v>
      </c>
      <c r="AD18" s="19">
        <f>'[9]Результати інвестиції'!$I$24/1000</f>
        <v>5215.3395075031358</v>
      </c>
      <c r="AE18" s="28">
        <f t="shared" si="26"/>
        <v>647.64299467304988</v>
      </c>
      <c r="AF18" s="19">
        <f>'[9]Результати інвестиції'!$N$24/1000</f>
        <v>811.15867440311672</v>
      </c>
      <c r="AG18" s="28">
        <f t="shared" si="27"/>
        <v>100.73001619351241</v>
      </c>
      <c r="AH18" s="19">
        <f>SUM('[9]Результати інвестиції'!$E$14:$E$21)*0.001</f>
        <v>169.00701999999998</v>
      </c>
      <c r="AI18" s="19">
        <f>SUM('[9]Результати інвестиції'!$E$12:$E$13)*0.001</f>
        <v>3.9580000000000002</v>
      </c>
      <c r="AJ18" s="19">
        <f t="shared" si="28"/>
        <v>0</v>
      </c>
      <c r="AK18" s="19">
        <f>'[9]Результати інвестиції'!$E$22*0.001</f>
        <v>23.181000000000001</v>
      </c>
      <c r="AL18" s="19">
        <f t="shared" si="29"/>
        <v>0</v>
      </c>
      <c r="AM18" s="19">
        <f t="shared" si="6"/>
        <v>196.14601999999999</v>
      </c>
      <c r="AN18" s="20">
        <f t="shared" si="54"/>
        <v>0.12322360496615131</v>
      </c>
      <c r="AO18" s="20">
        <f t="shared" si="30"/>
        <v>0.17272916068357022</v>
      </c>
      <c r="AP18" s="20">
        <f t="shared" si="31"/>
        <v>0.18318702849473151</v>
      </c>
      <c r="AQ18" s="20">
        <f t="shared" si="32"/>
        <v>3.9174829145626741E-2</v>
      </c>
      <c r="AR18" s="19">
        <f>SUM('[9]Результати інвестиції'!$F$14:$F$21)/1000</f>
        <v>112.3032029716251</v>
      </c>
      <c r="AS18" s="19">
        <f>[9]Звіти!$E$34/1000</f>
        <v>10.401999999999999</v>
      </c>
      <c r="AT18" s="19">
        <f t="shared" si="33"/>
        <v>0</v>
      </c>
      <c r="AU18" s="19">
        <f>'[9]Результати інвестиції'!$F$22/1000</f>
        <v>15.403505417024935</v>
      </c>
      <c r="AV18" s="19">
        <f t="shared" si="34"/>
        <v>0</v>
      </c>
      <c r="AW18" s="19">
        <f t="shared" si="7"/>
        <v>138.10870838865003</v>
      </c>
      <c r="AX18" s="19">
        <f>SUM('[9]Результати інвестиції'!$J$6:$J$11,'[9]Результати інвестиції'!$J$14:$J$21)/1000</f>
        <v>565.91980625518738</v>
      </c>
      <c r="AY18" s="19">
        <f>SUM('[9]Результати інвестиції'!$J$12:$J$13)/1000</f>
        <v>3.9580000000000002</v>
      </c>
      <c r="AZ18" s="19">
        <f t="shared" si="35"/>
        <v>0</v>
      </c>
      <c r="BA18" s="19">
        <f>'[9]Результати інвестиції'!$J$22/1000</f>
        <v>23.181000000000001</v>
      </c>
      <c r="BB18" s="19">
        <f t="shared" si="36"/>
        <v>0</v>
      </c>
      <c r="BC18" s="19">
        <f t="shared" si="8"/>
        <v>593.05880625518739</v>
      </c>
      <c r="BD18" s="20">
        <f t="shared" si="37"/>
        <v>0.37257367783290468</v>
      </c>
      <c r="BE18" s="20">
        <f t="shared" si="38"/>
        <v>0.5783833899246742</v>
      </c>
      <c r="BF18" s="20">
        <f t="shared" si="39"/>
        <v>0.18318702849473151</v>
      </c>
      <c r="BG18" s="20">
        <f t="shared" si="40"/>
        <v>3.9174829145626741E-2</v>
      </c>
      <c r="BH18" s="19">
        <f>SUM('[9]Результати інвестиції'!$K$6:$K$11,'[9]Результати інвестиції'!$K$14:$K$21)/1000</f>
        <v>376.04714211006774</v>
      </c>
      <c r="BI18" s="19">
        <f t="shared" si="41"/>
        <v>10.401999999999999</v>
      </c>
      <c r="BJ18" s="19">
        <f t="shared" si="42"/>
        <v>0</v>
      </c>
      <c r="BK18" s="19">
        <f>'[9]Результати інвестиції'!$K$22/1000</f>
        <v>15.403505417024935</v>
      </c>
      <c r="BL18" s="19">
        <f t="shared" si="43"/>
        <v>0</v>
      </c>
      <c r="BM18" s="19">
        <f t="shared" si="9"/>
        <v>401.85264752709264</v>
      </c>
      <c r="BN18" s="19">
        <f>SUM('[9]Результати інвестиції'!$O$6:$O$11,'[9]Результати інвестиції'!$O$14:$O$21)/1000</f>
        <v>185.2281223963947</v>
      </c>
      <c r="BO18" s="19">
        <f>SUM('[9]Результати інвестиції'!$O$12:$O$13)/1000</f>
        <v>3.9580000000000002</v>
      </c>
      <c r="BP18" s="19">
        <f t="shared" si="44"/>
        <v>0</v>
      </c>
      <c r="BQ18" s="19">
        <f>'[9]Результати інвестиції'!$O$22/1000</f>
        <v>23.181000000000001</v>
      </c>
      <c r="BR18" s="19">
        <f t="shared" si="45"/>
        <v>0</v>
      </c>
      <c r="BS18" s="19">
        <f t="shared" si="10"/>
        <v>212.36712239639471</v>
      </c>
      <c r="BT18" s="20">
        <f t="shared" si="46"/>
        <v>0.13341408812664995</v>
      </c>
      <c r="BU18" s="20">
        <f t="shared" si="47"/>
        <v>0.18930750992782949</v>
      </c>
      <c r="BV18" s="20">
        <f t="shared" si="48"/>
        <v>0.18318702849473151</v>
      </c>
      <c r="BW18" s="20">
        <f t="shared" si="49"/>
        <v>3.9174829145626741E-2</v>
      </c>
      <c r="BX18" s="19">
        <f>SUM('[9]Результати інвестиції'!$P$6:$P$11,'[9]Результати інвестиції'!$P$14:$P$21)/1000</f>
        <v>123.08193722092331</v>
      </c>
      <c r="BY18" s="19">
        <f t="shared" si="50"/>
        <v>10.401999999999999</v>
      </c>
      <c r="BZ18" s="19">
        <f t="shared" si="51"/>
        <v>0</v>
      </c>
      <c r="CA18" s="19">
        <f>'[9]Результати інвестиції'!$P$22/1000</f>
        <v>15.403505417024935</v>
      </c>
      <c r="CB18" s="19">
        <f t="shared" si="52"/>
        <v>0</v>
      </c>
      <c r="CC18" s="19">
        <f t="shared" si="11"/>
        <v>148.88744263794825</v>
      </c>
      <c r="CD18" s="19">
        <f t="shared" si="12"/>
        <v>4.3945429481504847</v>
      </c>
      <c r="CE18" s="19">
        <f t="shared" si="13"/>
        <v>12.978238515030615</v>
      </c>
      <c r="CF18" s="19">
        <f t="shared" si="14"/>
        <v>5.448133570106533</v>
      </c>
    </row>
    <row r="19" spans="2:84" ht="56.25" x14ac:dyDescent="0.3">
      <c r="B19" s="17" t="s">
        <v>55</v>
      </c>
      <c r="C19" s="16"/>
      <c r="D19" s="16"/>
      <c r="E19" s="21">
        <f>SUM(E12:E18)</f>
        <v>42666.64</v>
      </c>
      <c r="F19" s="21">
        <f t="shared" ref="F19:AH19" si="59">SUM(F12:F18)</f>
        <v>4735.8949999999995</v>
      </c>
      <c r="G19" s="21"/>
      <c r="H19" s="21">
        <f t="shared" si="59"/>
        <v>107.95463333333333</v>
      </c>
      <c r="I19" s="21">
        <f t="shared" si="59"/>
        <v>0</v>
      </c>
      <c r="J19" s="21">
        <f t="shared" si="59"/>
        <v>2053.2780000000002</v>
      </c>
      <c r="K19" s="21"/>
      <c r="L19" s="21">
        <f t="shared" si="59"/>
        <v>0</v>
      </c>
      <c r="M19" s="21">
        <f t="shared" si="59"/>
        <v>6897.1276333333335</v>
      </c>
      <c r="N19" s="21">
        <f t="shared" si="59"/>
        <v>3146.9472536543426</v>
      </c>
      <c r="O19" s="21">
        <f t="shared" si="59"/>
        <v>151.89216909999999</v>
      </c>
      <c r="P19" s="21">
        <f t="shared" si="59"/>
        <v>0</v>
      </c>
      <c r="Q19" s="21">
        <f t="shared" si="59"/>
        <v>1364.3793967325882</v>
      </c>
      <c r="R19" s="21">
        <f t="shared" si="59"/>
        <v>0</v>
      </c>
      <c r="S19" s="21">
        <f t="shared" si="59"/>
        <v>4663.2188194869304</v>
      </c>
      <c r="T19" s="21">
        <f t="shared" si="59"/>
        <v>5421.2400000000007</v>
      </c>
      <c r="U19" s="21">
        <f t="shared" si="59"/>
        <v>107.95463333333333</v>
      </c>
      <c r="V19" s="21">
        <f t="shared" si="59"/>
        <v>0</v>
      </c>
      <c r="W19" s="21">
        <f t="shared" si="59"/>
        <v>2053.2780000000002</v>
      </c>
      <c r="X19" s="21">
        <f t="shared" si="59"/>
        <v>0</v>
      </c>
      <c r="Y19" s="21">
        <f t="shared" si="59"/>
        <v>7582.4726333333338</v>
      </c>
      <c r="Z19" s="54">
        <f>(Z12*F12+Z13*F13+Z14*F14+Z15*F15+Z16*F16+Z17*F17+Z18*F18)/F19</f>
        <v>0.1447128789806362</v>
      </c>
      <c r="AA19" s="54"/>
      <c r="AB19" s="21">
        <f t="shared" si="59"/>
        <v>3394.6343423275139</v>
      </c>
      <c r="AC19" s="23">
        <f>AVERAGE(AC12:AC18)</f>
        <v>83.069167843679438</v>
      </c>
      <c r="AD19" s="21">
        <f t="shared" si="59"/>
        <v>27889.307094293639</v>
      </c>
      <c r="AE19" s="23">
        <f>AVERAGE(AE12:AE18)</f>
        <v>660.35036999918373</v>
      </c>
      <c r="AF19" s="21">
        <f t="shared" si="59"/>
        <v>4408.5867404487344</v>
      </c>
      <c r="AG19" s="23">
        <f>AVERAGE(AG12:AG18)</f>
        <v>104.9060077393306</v>
      </c>
      <c r="AH19" s="21">
        <f t="shared" si="59"/>
        <v>945.8488000000001</v>
      </c>
      <c r="AI19" s="21">
        <f t="shared" ref="AI19" si="60">SUM(AI12:AI18)</f>
        <v>28.399000000000001</v>
      </c>
      <c r="AJ19" s="21">
        <f t="shared" ref="AJ19" si="61">SUM(AJ12:AJ18)</f>
        <v>0</v>
      </c>
      <c r="AK19" s="21">
        <f t="shared" ref="AK19" si="62">SUM(AK12:AK18)</f>
        <v>94.528000000000006</v>
      </c>
      <c r="AL19" s="21">
        <f t="shared" ref="AL19" si="63">SUM(AL12:AL18)</f>
        <v>0</v>
      </c>
      <c r="AM19" s="21">
        <f t="shared" ref="AM19" si="64">SUM(AM12:AM18)</f>
        <v>1068.7757999999999</v>
      </c>
      <c r="AN19" s="22"/>
      <c r="AO19" s="22"/>
      <c r="AP19" s="22"/>
      <c r="AQ19" s="22"/>
      <c r="AR19" s="21">
        <f t="shared" ref="AR19" si="65">SUM(AR12:AR18)</f>
        <v>628.50554827171106</v>
      </c>
      <c r="AS19" s="21">
        <f t="shared" ref="AS19" si="66">SUM(AS12:AS18)</f>
        <v>65.096999999999994</v>
      </c>
      <c r="AT19" s="21">
        <f t="shared" ref="AT19" si="67">SUM(AT12:AT18)</f>
        <v>0</v>
      </c>
      <c r="AU19" s="21">
        <f t="shared" ref="AU19" si="68">SUM(AU12:AU18)</f>
        <v>62.812758727429056</v>
      </c>
      <c r="AV19" s="21">
        <f t="shared" ref="AV19" si="69">SUM(AV12:AV18)</f>
        <v>0</v>
      </c>
      <c r="AW19" s="21">
        <f t="shared" ref="AW19" si="70">SUM(AW12:AW18)</f>
        <v>756.41530699914006</v>
      </c>
      <c r="AX19" s="21">
        <f t="shared" ref="AX19" si="71">SUM(AX12:AX18)</f>
        <v>3030.1201327446106</v>
      </c>
      <c r="AY19" s="21">
        <f t="shared" ref="AY19" si="72">SUM(AY12:AY18)</f>
        <v>28.399000000000001</v>
      </c>
      <c r="AZ19" s="21">
        <f t="shared" ref="AZ19" si="73">SUM(AZ12:AZ18)</f>
        <v>0</v>
      </c>
      <c r="BA19" s="21">
        <f t="shared" ref="BA19" si="74">SUM(BA12:BA18)</f>
        <v>94.528000000000006</v>
      </c>
      <c r="BB19" s="21">
        <f t="shared" ref="BB19" si="75">SUM(BB12:BB18)</f>
        <v>0</v>
      </c>
      <c r="BC19" s="21">
        <f t="shared" ref="BC19" si="76">SUM(BC12:BC18)</f>
        <v>3153.0471327446112</v>
      </c>
      <c r="BD19" s="22"/>
      <c r="BE19" s="22"/>
      <c r="BF19" s="22"/>
      <c r="BG19" s="22"/>
      <c r="BH19" s="21">
        <f t="shared" ref="BH19" si="77">SUM(BH12:BH18)</f>
        <v>2013.4796548452578</v>
      </c>
      <c r="BI19" s="21">
        <f t="shared" ref="BI19" si="78">SUM(BI12:BI18)</f>
        <v>65.096999999999994</v>
      </c>
      <c r="BJ19" s="21">
        <f t="shared" ref="BJ19" si="79">SUM(BJ12:BJ18)</f>
        <v>0</v>
      </c>
      <c r="BK19" s="21">
        <f t="shared" ref="BK19" si="80">SUM(BK12:BK18)</f>
        <v>62.812758727429056</v>
      </c>
      <c r="BL19" s="21">
        <f t="shared" ref="BL19" si="81">SUM(BL12:BL18)</f>
        <v>0</v>
      </c>
      <c r="BM19" s="21">
        <f t="shared" ref="BM19" si="82">SUM(BM12:BM18)</f>
        <v>2141.3894135726873</v>
      </c>
      <c r="BN19" s="21">
        <f t="shared" ref="BN19" si="83">SUM(BN12:BN18)</f>
        <v>1046.3526658272087</v>
      </c>
      <c r="BO19" s="21">
        <f t="shared" ref="BO19" si="84">SUM(BO12:BO18)</f>
        <v>28.399000000000001</v>
      </c>
      <c r="BP19" s="21">
        <f t="shared" ref="BP19" si="85">SUM(BP12:BP18)</f>
        <v>0</v>
      </c>
      <c r="BQ19" s="21">
        <f t="shared" ref="BQ19" si="86">SUM(BQ12:BQ18)</f>
        <v>94.528000000000006</v>
      </c>
      <c r="BR19" s="21">
        <f t="shared" ref="BR19" si="87">SUM(BR12:BR18)</f>
        <v>0</v>
      </c>
      <c r="BS19" s="21">
        <f t="shared" ref="BS19" si="88">SUM(BS12:BS18)</f>
        <v>1169.2796658272086</v>
      </c>
      <c r="BT19" s="22"/>
      <c r="BU19" s="22"/>
      <c r="BV19" s="22"/>
      <c r="BW19" s="22"/>
      <c r="BX19" s="21">
        <f t="shared" ref="BX19" si="89">SUM(BX12:BX18)</f>
        <v>695.28920047400413</v>
      </c>
      <c r="BY19" s="21">
        <f t="shared" ref="BY19" si="90">SUM(BY12:BY18)</f>
        <v>65.096999999999994</v>
      </c>
      <c r="BZ19" s="21">
        <f t="shared" ref="BZ19" si="91">SUM(BZ12:BZ18)</f>
        <v>0</v>
      </c>
      <c r="CA19" s="21">
        <f t="shared" ref="CA19" si="92">SUM(CA12:CA18)</f>
        <v>62.812758727429056</v>
      </c>
      <c r="CB19" s="21">
        <f t="shared" ref="CB19" si="93">SUM(CB12:CB18)</f>
        <v>0</v>
      </c>
      <c r="CC19" s="21">
        <f t="shared" ref="CC19" si="94">SUM(CC12:CC18)</f>
        <v>823.19895920143313</v>
      </c>
      <c r="CD19" s="21">
        <f t="shared" ref="CD19" si="95">SUM(CD12:CD18)</f>
        <v>32.915298500169314</v>
      </c>
      <c r="CE19" s="21">
        <f t="shared" ref="CE19" si="96">SUM(CE12:CE18)</f>
        <v>93.64751699112098</v>
      </c>
      <c r="CF19" s="21">
        <f t="shared" ref="CF19" si="97">SUM(CF12:CF18)</f>
        <v>38.521890755576337</v>
      </c>
    </row>
    <row r="21" spans="2:84" x14ac:dyDescent="0.25">
      <c r="E21" s="24"/>
      <c r="AC21" s="35">
        <v>95</v>
      </c>
      <c r="AD21" s="35"/>
      <c r="AE21" s="35">
        <v>535</v>
      </c>
      <c r="AG21" s="35">
        <v>130</v>
      </c>
    </row>
    <row r="22" spans="2:84" x14ac:dyDescent="0.25">
      <c r="C22" s="24"/>
      <c r="AS22" s="30"/>
    </row>
    <row r="23" spans="2:84" x14ac:dyDescent="0.25">
      <c r="C23" s="24"/>
      <c r="D23" s="24"/>
    </row>
    <row r="24" spans="2:84" x14ac:dyDescent="0.25">
      <c r="C24" s="25"/>
    </row>
  </sheetData>
  <autoFilter ref="B10:CF19">
    <filterColumn colId="4" showButton="0"/>
    <filterColumn colId="5" hiddenButton="1" showButton="0"/>
    <filterColumn colId="6" showButton="0"/>
    <filterColumn colId="7" showButton="0"/>
    <filterColumn colId="8" showButton="0"/>
    <filterColumn colId="9" hiddenButton="1" showButton="0"/>
    <filterColumn colId="12" showButton="0"/>
    <filterColumn colId="13" showButton="0"/>
    <filterColumn colId="14" showButton="0"/>
    <filterColumn colId="15" showButton="0"/>
    <filterColumn colId="18" showButton="0"/>
    <filterColumn colId="19" showButton="0"/>
    <filterColumn colId="20" showButton="0"/>
    <filterColumn colId="21" showButton="0"/>
    <filterColumn colId="26" showButton="0"/>
    <filterColumn colId="28" showButton="0"/>
    <filterColumn colId="30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2" showButton="0"/>
    <filterColumn colId="43" showButton="0"/>
    <filterColumn colId="44" showButton="0"/>
    <filterColumn colId="45" showButton="0"/>
    <filterColumn colId="46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5">
    <mergeCell ref="AH10:AQ10"/>
    <mergeCell ref="BN10:BW10"/>
    <mergeCell ref="BX10:CC10"/>
    <mergeCell ref="AR10:AW10"/>
    <mergeCell ref="AX10:BG10"/>
    <mergeCell ref="BH10:BM10"/>
    <mergeCell ref="B10:B11"/>
    <mergeCell ref="C10:C11"/>
    <mergeCell ref="D10:D11"/>
    <mergeCell ref="F10:L10"/>
    <mergeCell ref="AF10:AG10"/>
    <mergeCell ref="N10:R10"/>
    <mergeCell ref="T10:X10"/>
    <mergeCell ref="AB10:AC10"/>
    <mergeCell ref="AD10:AE10"/>
  </mergeCells>
  <pageMargins left="0.70866141732283472" right="0.70866141732283472" top="0.74803149606299213" bottom="0.74803149606299213" header="0.31496062992125984" footer="0.31496062992125984"/>
  <pageSetup paperSize="9" scale="14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J1129"/>
  <sheetViews>
    <sheetView topLeftCell="A10" workbookViewId="0">
      <pane ySplit="2745" topLeftCell="A10" activePane="bottomLeft"/>
      <selection activeCell="I11" sqref="I1:AB1048576"/>
      <selection pane="bottomLeft" activeCell="C16" sqref="C16"/>
    </sheetView>
  </sheetViews>
  <sheetFormatPr defaultRowHeight="15" x14ac:dyDescent="0.25"/>
  <cols>
    <col min="1" max="1" width="7" style="45" customWidth="1"/>
    <col min="2" max="2" width="27" style="45" customWidth="1"/>
    <col min="3" max="3" width="15" style="45" customWidth="1"/>
    <col min="4" max="4" width="10.85546875" style="45" customWidth="1"/>
    <col min="5" max="5" width="9.5703125" style="87" customWidth="1"/>
    <col min="6" max="6" width="10.42578125" style="45" bestFit="1" customWidth="1"/>
    <col min="7" max="7" width="9.140625" style="45" customWidth="1"/>
    <col min="8" max="8" width="9.140625" style="45"/>
    <col min="9" max="28" width="9.140625" style="45" hidden="1" customWidth="1"/>
    <col min="29" max="30" width="9.140625" style="45"/>
    <col min="31" max="31" width="10.42578125" style="45" customWidth="1"/>
    <col min="32" max="34" width="9.140625" style="45"/>
    <col min="35" max="82" width="9.140625" style="45" customWidth="1"/>
    <col min="83" max="92" width="9.140625" style="45"/>
    <col min="93" max="93" width="9.7109375" style="45" customWidth="1"/>
    <col min="94" max="96" width="9.140625" style="45"/>
    <col min="97" max="97" width="9.7109375" style="45" customWidth="1"/>
    <col min="98" max="16384" width="9.140625" style="45"/>
  </cols>
  <sheetData>
    <row r="2" spans="1:192" ht="60" x14ac:dyDescent="0.25">
      <c r="C2" s="14" t="s">
        <v>45</v>
      </c>
      <c r="D2" s="38" t="s">
        <v>52</v>
      </c>
      <c r="E2" s="14" t="s">
        <v>53</v>
      </c>
      <c r="AC2" s="38" t="s">
        <v>59</v>
      </c>
      <c r="AD2" s="38" t="s">
        <v>52</v>
      </c>
      <c r="AE2" s="38" t="s">
        <v>53</v>
      </c>
      <c r="CE2" s="90" t="s">
        <v>98</v>
      </c>
      <c r="CF2" s="90"/>
    </row>
    <row r="3" spans="1:192" x14ac:dyDescent="0.25">
      <c r="C3" s="42" t="s">
        <v>46</v>
      </c>
      <c r="D3" s="26">
        <f>'Результати ЕА'!C3</f>
        <v>0.6644883920894239</v>
      </c>
      <c r="E3" s="84">
        <f>'Результати ЕА'!D3</f>
        <v>0.53552880481513332</v>
      </c>
      <c r="F3" s="45" t="s">
        <v>56</v>
      </c>
      <c r="J3" s="45" t="s">
        <v>95</v>
      </c>
      <c r="AC3" s="42" t="s">
        <v>46</v>
      </c>
      <c r="AD3" s="26">
        <f>'[10]Прийняті коефіцієнти'!$D$22</f>
        <v>0.27197219057199462</v>
      </c>
      <c r="AE3" s="26">
        <f>'[10]Прийняті коефіцієнти'!$D$23</f>
        <v>0.25741649386174553</v>
      </c>
      <c r="AF3" s="45" t="s">
        <v>60</v>
      </c>
      <c r="CE3" s="91">
        <v>20000</v>
      </c>
      <c r="CF3" s="90" t="s">
        <v>19</v>
      </c>
      <c r="CG3" s="45">
        <f>CE3/1000</f>
        <v>20</v>
      </c>
    </row>
    <row r="4" spans="1:192" x14ac:dyDescent="0.25">
      <c r="C4" s="42" t="s">
        <v>47</v>
      </c>
      <c r="D4" s="26">
        <f>'Результати ЕА'!C4</f>
        <v>1.407</v>
      </c>
      <c r="E4" s="85"/>
      <c r="F4" s="45" t="s">
        <v>56</v>
      </c>
      <c r="J4" s="45" t="s">
        <v>96</v>
      </c>
      <c r="AC4" s="42" t="s">
        <v>47</v>
      </c>
      <c r="AD4" s="26">
        <f>'[10]Прийняті коефіцієнти'!$D$16</f>
        <v>1.0845</v>
      </c>
      <c r="AE4" s="26"/>
      <c r="AF4" s="45" t="s">
        <v>60</v>
      </c>
      <c r="CE4" s="91">
        <v>35000</v>
      </c>
      <c r="CF4" s="90" t="s">
        <v>19</v>
      </c>
      <c r="CG4" s="92">
        <f>CE4/3000</f>
        <v>11.666666666666666</v>
      </c>
    </row>
    <row r="5" spans="1:192" x14ac:dyDescent="0.25">
      <c r="C5" s="42" t="s">
        <v>48</v>
      </c>
      <c r="D5" s="26">
        <f>'Результати ЕА'!C5</f>
        <v>0.38297872340425532</v>
      </c>
      <c r="E5" s="86"/>
      <c r="F5" s="45" t="s">
        <v>56</v>
      </c>
      <c r="AC5" s="42" t="s">
        <v>48</v>
      </c>
      <c r="AD5" s="26">
        <f>'[10]Прийняті коефіцієнти'!$D$15</f>
        <v>0.20200000000000001</v>
      </c>
      <c r="AE5" s="26"/>
      <c r="AF5" s="45" t="s">
        <v>60</v>
      </c>
      <c r="CE5" s="91">
        <v>50000</v>
      </c>
      <c r="CF5" s="90" t="s">
        <v>19</v>
      </c>
      <c r="CG5" s="92">
        <f>CE5/7000</f>
        <v>7.1428571428571432</v>
      </c>
    </row>
    <row r="6" spans="1:192" x14ac:dyDescent="0.25">
      <c r="C6" s="42" t="s">
        <v>49</v>
      </c>
      <c r="D6" s="18"/>
      <c r="E6" s="86"/>
      <c r="F6" s="45" t="s">
        <v>57</v>
      </c>
      <c r="AC6" s="42" t="s">
        <v>49</v>
      </c>
      <c r="AD6" s="26"/>
      <c r="AE6" s="26"/>
      <c r="AF6" s="45" t="s">
        <v>60</v>
      </c>
    </row>
    <row r="7" spans="1:192" x14ac:dyDescent="0.25">
      <c r="C7" s="42" t="s">
        <v>50</v>
      </c>
      <c r="D7" s="42"/>
      <c r="E7" s="86"/>
      <c r="AC7" s="42" t="s">
        <v>50</v>
      </c>
      <c r="AD7" s="26">
        <f>'[10]Прийняті коефіцієнти'!$D$17</f>
        <v>0.34100000000000003</v>
      </c>
      <c r="AE7" s="26"/>
      <c r="AF7" s="45" t="s">
        <v>60</v>
      </c>
    </row>
    <row r="8" spans="1:192" x14ac:dyDescent="0.25">
      <c r="C8" s="42" t="s">
        <v>51</v>
      </c>
      <c r="D8" s="42"/>
      <c r="E8" s="86"/>
      <c r="AC8" s="42" t="s">
        <v>51</v>
      </c>
      <c r="AD8" s="26">
        <f>'[10]Прийняті коефіцієнти'!$D$28</f>
        <v>0</v>
      </c>
      <c r="AE8" s="26"/>
      <c r="AF8" s="45" t="s">
        <v>60</v>
      </c>
    </row>
    <row r="9" spans="1:192" x14ac:dyDescent="0.25">
      <c r="CT9" s="116" t="s">
        <v>61</v>
      </c>
      <c r="CU9" s="116"/>
      <c r="CV9" s="116"/>
      <c r="CW9" s="116"/>
      <c r="CX9" s="116"/>
      <c r="CY9" s="116" t="s">
        <v>62</v>
      </c>
      <c r="CZ9" s="116"/>
      <c r="DA9" s="116"/>
      <c r="DB9" s="116"/>
      <c r="DC9" s="116"/>
      <c r="DD9" s="116" t="s">
        <v>63</v>
      </c>
      <c r="DE9" s="116"/>
      <c r="DF9" s="116"/>
      <c r="DG9" s="116"/>
      <c r="DH9" s="116"/>
      <c r="DI9" s="61"/>
      <c r="DJ9" s="61"/>
      <c r="DK9" s="61"/>
      <c r="DL9" s="61"/>
      <c r="DM9" s="61"/>
      <c r="DZ9" s="116"/>
      <c r="EA9" s="116"/>
      <c r="EB9" s="116"/>
      <c r="EC9" s="116"/>
      <c r="ED9" s="116"/>
      <c r="EE9" s="116"/>
      <c r="EF9" s="116"/>
      <c r="EG9" s="116"/>
      <c r="EH9" s="116"/>
      <c r="EI9" s="116"/>
      <c r="EJ9" s="116" t="s">
        <v>64</v>
      </c>
      <c r="EK9" s="116"/>
      <c r="EL9" s="116"/>
      <c r="EM9" s="116"/>
      <c r="EN9" s="116"/>
      <c r="EO9" s="116"/>
      <c r="EP9" s="116"/>
      <c r="EQ9" s="116"/>
      <c r="ER9" s="116"/>
      <c r="ES9" s="116"/>
      <c r="ET9" s="116" t="s">
        <v>65</v>
      </c>
      <c r="EU9" s="116"/>
      <c r="EV9" s="116"/>
      <c r="EW9" s="116"/>
      <c r="EX9" s="116"/>
      <c r="EY9" s="116"/>
      <c r="EZ9" s="116"/>
      <c r="FA9" s="116"/>
      <c r="FB9" s="116"/>
      <c r="FC9" s="116"/>
      <c r="FD9" s="116" t="s">
        <v>66</v>
      </c>
      <c r="FE9" s="116"/>
      <c r="FF9" s="116"/>
      <c r="FG9" s="116"/>
      <c r="FH9" s="116"/>
      <c r="FI9" s="116"/>
      <c r="FJ9" s="116"/>
      <c r="FK9" s="116"/>
      <c r="FL9" s="116"/>
      <c r="FM9" s="116"/>
      <c r="FN9" s="116" t="s">
        <v>37</v>
      </c>
      <c r="FO9" s="116"/>
      <c r="FP9" s="116"/>
      <c r="FQ9" s="116"/>
      <c r="FR9" s="116"/>
      <c r="FS9" s="116"/>
      <c r="FT9" s="116"/>
      <c r="FU9" s="116"/>
      <c r="FV9" s="116"/>
      <c r="FW9" s="116"/>
      <c r="FX9" s="62"/>
      <c r="FY9" s="62"/>
      <c r="FZ9" s="62"/>
      <c r="GA9" s="62"/>
      <c r="GB9" s="62"/>
      <c r="GC9" s="62"/>
      <c r="GD9" s="62"/>
      <c r="GE9" s="62"/>
      <c r="GF9" s="62"/>
      <c r="GG9" s="62"/>
    </row>
    <row r="10" spans="1:192" ht="90" x14ac:dyDescent="0.25">
      <c r="B10" s="101" t="s">
        <v>43</v>
      </c>
      <c r="C10" s="101" t="s">
        <v>94</v>
      </c>
      <c r="D10" s="101" t="s">
        <v>92</v>
      </c>
      <c r="E10" s="102" t="s">
        <v>0</v>
      </c>
      <c r="F10" s="36" t="s">
        <v>1</v>
      </c>
      <c r="G10" s="101" t="s">
        <v>67</v>
      </c>
      <c r="H10" s="101"/>
      <c r="I10" s="101"/>
      <c r="J10" s="101"/>
      <c r="K10" s="101"/>
      <c r="L10" s="101"/>
      <c r="M10" s="101"/>
      <c r="N10" s="36" t="s">
        <v>2</v>
      </c>
      <c r="O10" s="101" t="s">
        <v>3</v>
      </c>
      <c r="P10" s="101"/>
      <c r="Q10" s="101"/>
      <c r="R10" s="101"/>
      <c r="S10" s="101"/>
      <c r="T10" s="36" t="s">
        <v>4</v>
      </c>
      <c r="U10" s="101" t="s">
        <v>5</v>
      </c>
      <c r="V10" s="101"/>
      <c r="W10" s="101"/>
      <c r="X10" s="101"/>
      <c r="Y10" s="101"/>
      <c r="Z10" s="36" t="s">
        <v>2</v>
      </c>
      <c r="AA10" s="36" t="s">
        <v>21</v>
      </c>
      <c r="AB10" s="36" t="s">
        <v>68</v>
      </c>
      <c r="AC10" s="106" t="s">
        <v>6</v>
      </c>
      <c r="AD10" s="107"/>
      <c r="AE10" s="108" t="s">
        <v>7</v>
      </c>
      <c r="AF10" s="109"/>
      <c r="AG10" s="104" t="s">
        <v>39</v>
      </c>
      <c r="AH10" s="105"/>
      <c r="AI10" s="106" t="s">
        <v>22</v>
      </c>
      <c r="AJ10" s="110"/>
      <c r="AK10" s="110"/>
      <c r="AL10" s="110"/>
      <c r="AM10" s="110"/>
      <c r="AN10" s="110"/>
      <c r="AO10" s="110"/>
      <c r="AP10" s="110"/>
      <c r="AQ10" s="110"/>
      <c r="AR10" s="110"/>
      <c r="AS10" s="113" t="s">
        <v>26</v>
      </c>
      <c r="AT10" s="113"/>
      <c r="AU10" s="113"/>
      <c r="AV10" s="113"/>
      <c r="AW10" s="113"/>
      <c r="AX10" s="113"/>
      <c r="AY10" s="108" t="s">
        <v>23</v>
      </c>
      <c r="AZ10" s="114"/>
      <c r="BA10" s="114"/>
      <c r="BB10" s="114"/>
      <c r="BC10" s="114"/>
      <c r="BD10" s="114"/>
      <c r="BE10" s="114"/>
      <c r="BF10" s="114"/>
      <c r="BG10" s="114"/>
      <c r="BH10" s="109"/>
      <c r="BI10" s="115" t="s">
        <v>27</v>
      </c>
      <c r="BJ10" s="115"/>
      <c r="BK10" s="115"/>
      <c r="BL10" s="115"/>
      <c r="BM10" s="115"/>
      <c r="BN10" s="115"/>
      <c r="BO10" s="104" t="s">
        <v>40</v>
      </c>
      <c r="BP10" s="111"/>
      <c r="BQ10" s="111"/>
      <c r="BR10" s="111"/>
      <c r="BS10" s="111"/>
      <c r="BT10" s="111"/>
      <c r="BU10" s="111"/>
      <c r="BV10" s="111"/>
      <c r="BW10" s="111"/>
      <c r="BX10" s="105"/>
      <c r="BY10" s="112" t="s">
        <v>41</v>
      </c>
      <c r="BZ10" s="112"/>
      <c r="CA10" s="112"/>
      <c r="CB10" s="112"/>
      <c r="CC10" s="112"/>
      <c r="CD10" s="112"/>
      <c r="CE10" s="39" t="s">
        <v>28</v>
      </c>
      <c r="CF10" s="40" t="s">
        <v>29</v>
      </c>
      <c r="CG10" s="38" t="s">
        <v>42</v>
      </c>
      <c r="CH10" s="39" t="s">
        <v>69</v>
      </c>
      <c r="CI10" s="40" t="s">
        <v>70</v>
      </c>
      <c r="CJ10" s="38" t="s">
        <v>71</v>
      </c>
      <c r="CK10" s="38" t="s">
        <v>72</v>
      </c>
      <c r="CM10" s="45" t="s">
        <v>99</v>
      </c>
      <c r="CO10" s="37" t="s">
        <v>73</v>
      </c>
      <c r="CP10" s="104" t="s">
        <v>74</v>
      </c>
      <c r="CQ10" s="111"/>
      <c r="CR10" s="111"/>
      <c r="CS10" s="105"/>
      <c r="CT10" s="112" t="s">
        <v>75</v>
      </c>
      <c r="CU10" s="112"/>
      <c r="CV10" s="112"/>
      <c r="CW10" s="112"/>
      <c r="CX10" s="112"/>
      <c r="CY10" s="112" t="s">
        <v>75</v>
      </c>
      <c r="CZ10" s="112"/>
      <c r="DA10" s="112"/>
      <c r="DB10" s="112"/>
      <c r="DC10" s="112"/>
      <c r="DD10" s="112" t="s">
        <v>75</v>
      </c>
      <c r="DE10" s="112"/>
      <c r="DF10" s="112"/>
      <c r="DG10" s="112"/>
      <c r="DH10" s="112"/>
      <c r="DI10" s="112" t="s">
        <v>76</v>
      </c>
      <c r="DJ10" s="112"/>
      <c r="DK10" s="112"/>
      <c r="DL10" s="112"/>
      <c r="DM10" s="112"/>
      <c r="DN10" s="112" t="s">
        <v>77</v>
      </c>
      <c r="DO10" s="112"/>
      <c r="DP10" s="112"/>
      <c r="DQ10" s="112"/>
      <c r="DR10" s="112"/>
      <c r="DS10" s="38" t="s">
        <v>78</v>
      </c>
      <c r="DT10" s="112" t="s">
        <v>81</v>
      </c>
      <c r="DU10" s="112"/>
      <c r="DV10" s="112"/>
      <c r="DW10" s="112"/>
      <c r="DX10" s="112"/>
      <c r="DY10" s="37" t="s">
        <v>79</v>
      </c>
      <c r="DZ10" s="112" t="s">
        <v>80</v>
      </c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 t="s">
        <v>81</v>
      </c>
      <c r="FY10" s="112"/>
      <c r="FZ10" s="112"/>
      <c r="GA10" s="112"/>
      <c r="GB10" s="112"/>
      <c r="GC10" s="112"/>
      <c r="GD10" s="112"/>
      <c r="GE10" s="112"/>
      <c r="GF10" s="112"/>
      <c r="GG10" s="112"/>
      <c r="GI10" s="38" t="s">
        <v>82</v>
      </c>
    </row>
    <row r="11" spans="1:192" ht="32.25" x14ac:dyDescent="0.25">
      <c r="B11" s="101"/>
      <c r="C11" s="101"/>
      <c r="D11" s="101"/>
      <c r="E11" s="103"/>
      <c r="F11" s="36" t="s">
        <v>8</v>
      </c>
      <c r="G11" s="36" t="s">
        <v>31</v>
      </c>
      <c r="H11" s="36"/>
      <c r="I11" s="36" t="s">
        <v>10</v>
      </c>
      <c r="J11" s="36" t="s">
        <v>11</v>
      </c>
      <c r="K11" s="36" t="s">
        <v>12</v>
      </c>
      <c r="L11" s="31" t="s">
        <v>83</v>
      </c>
      <c r="M11" s="36" t="s">
        <v>32</v>
      </c>
      <c r="N11" s="36" t="s">
        <v>13</v>
      </c>
      <c r="O11" s="36" t="s">
        <v>14</v>
      </c>
      <c r="P11" s="36" t="s">
        <v>15</v>
      </c>
      <c r="Q11" s="36" t="s">
        <v>16</v>
      </c>
      <c r="R11" s="36" t="s">
        <v>17</v>
      </c>
      <c r="S11" s="36" t="s">
        <v>18</v>
      </c>
      <c r="T11" s="36" t="s">
        <v>19</v>
      </c>
      <c r="U11" s="36" t="s">
        <v>9</v>
      </c>
      <c r="V11" s="27" t="s">
        <v>10</v>
      </c>
      <c r="W11" s="27" t="s">
        <v>11</v>
      </c>
      <c r="X11" s="36" t="s">
        <v>12</v>
      </c>
      <c r="Y11" s="36" t="s">
        <v>32</v>
      </c>
      <c r="Z11" s="36" t="s">
        <v>38</v>
      </c>
      <c r="AA11" s="27" t="s">
        <v>84</v>
      </c>
      <c r="AB11" s="27" t="s">
        <v>85</v>
      </c>
      <c r="AC11" s="36" t="s">
        <v>19</v>
      </c>
      <c r="AD11" s="15" t="s">
        <v>54</v>
      </c>
      <c r="AE11" s="10" t="s">
        <v>19</v>
      </c>
      <c r="AF11" s="15" t="s">
        <v>54</v>
      </c>
      <c r="AG11" s="10" t="s">
        <v>19</v>
      </c>
      <c r="AH11" s="15" t="s">
        <v>54</v>
      </c>
      <c r="AI11" s="2" t="s">
        <v>9</v>
      </c>
      <c r="AJ11" s="2" t="s">
        <v>10</v>
      </c>
      <c r="AK11" s="2" t="s">
        <v>11</v>
      </c>
      <c r="AL11" s="2" t="s">
        <v>12</v>
      </c>
      <c r="AM11" s="2" t="s">
        <v>33</v>
      </c>
      <c r="AN11" s="2" t="s">
        <v>25</v>
      </c>
      <c r="AO11" s="5" t="s">
        <v>36</v>
      </c>
      <c r="AP11" s="5" t="s">
        <v>34</v>
      </c>
      <c r="AQ11" s="5" t="s">
        <v>35</v>
      </c>
      <c r="AR11" s="5" t="s">
        <v>37</v>
      </c>
      <c r="AS11" s="3" t="s">
        <v>14</v>
      </c>
      <c r="AT11" s="3" t="s">
        <v>15</v>
      </c>
      <c r="AU11" s="3" t="s">
        <v>16</v>
      </c>
      <c r="AV11" s="3" t="s">
        <v>17</v>
      </c>
      <c r="AW11" s="3" t="s">
        <v>18</v>
      </c>
      <c r="AX11" s="3" t="s">
        <v>24</v>
      </c>
      <c r="AY11" s="2" t="s">
        <v>9</v>
      </c>
      <c r="AZ11" s="2" t="s">
        <v>10</v>
      </c>
      <c r="BA11" s="2" t="s">
        <v>11</v>
      </c>
      <c r="BB11" s="2" t="s">
        <v>12</v>
      </c>
      <c r="BC11" s="2" t="s">
        <v>33</v>
      </c>
      <c r="BD11" s="2" t="s">
        <v>25</v>
      </c>
      <c r="BE11" s="5" t="s">
        <v>36</v>
      </c>
      <c r="BF11" s="5" t="s">
        <v>34</v>
      </c>
      <c r="BG11" s="5" t="s">
        <v>35</v>
      </c>
      <c r="BH11" s="5" t="s">
        <v>37</v>
      </c>
      <c r="BI11" s="3" t="s">
        <v>14</v>
      </c>
      <c r="BJ11" s="3" t="s">
        <v>15</v>
      </c>
      <c r="BK11" s="3" t="s">
        <v>16</v>
      </c>
      <c r="BL11" s="3" t="s">
        <v>17</v>
      </c>
      <c r="BM11" s="3" t="s">
        <v>18</v>
      </c>
      <c r="BN11" s="3" t="s">
        <v>24</v>
      </c>
      <c r="BO11" s="2" t="s">
        <v>9</v>
      </c>
      <c r="BP11" s="2" t="s">
        <v>10</v>
      </c>
      <c r="BQ11" s="2" t="s">
        <v>11</v>
      </c>
      <c r="BR11" s="2" t="s">
        <v>12</v>
      </c>
      <c r="BS11" s="2" t="s">
        <v>33</v>
      </c>
      <c r="BT11" s="2" t="s">
        <v>25</v>
      </c>
      <c r="BU11" s="5" t="s">
        <v>36</v>
      </c>
      <c r="BV11" s="5" t="s">
        <v>34</v>
      </c>
      <c r="BW11" s="5" t="s">
        <v>35</v>
      </c>
      <c r="BX11" s="5" t="s">
        <v>37</v>
      </c>
      <c r="BY11" s="3" t="s">
        <v>14</v>
      </c>
      <c r="BZ11" s="3" t="s">
        <v>15</v>
      </c>
      <c r="CA11" s="3" t="s">
        <v>16</v>
      </c>
      <c r="CB11" s="3" t="s">
        <v>17</v>
      </c>
      <c r="CC11" s="3" t="s">
        <v>18</v>
      </c>
      <c r="CD11" s="3" t="s">
        <v>24</v>
      </c>
      <c r="CE11" s="39" t="s">
        <v>30</v>
      </c>
      <c r="CF11" s="40" t="s">
        <v>30</v>
      </c>
      <c r="CG11" s="38" t="s">
        <v>30</v>
      </c>
      <c r="CH11" s="39" t="s">
        <v>91</v>
      </c>
      <c r="CI11" s="40" t="s">
        <v>91</v>
      </c>
      <c r="CJ11" s="38" t="s">
        <v>91</v>
      </c>
      <c r="CK11" s="38" t="s">
        <v>91</v>
      </c>
      <c r="CM11" s="36" t="s">
        <v>31</v>
      </c>
      <c r="CO11" s="38" t="s">
        <v>86</v>
      </c>
      <c r="CP11" s="38" t="s">
        <v>61</v>
      </c>
      <c r="CQ11" s="38" t="s">
        <v>62</v>
      </c>
      <c r="CR11" s="38" t="s">
        <v>63</v>
      </c>
      <c r="CS11" s="38" t="s">
        <v>86</v>
      </c>
      <c r="CT11" s="38" t="s">
        <v>64</v>
      </c>
      <c r="CU11" s="38" t="s">
        <v>87</v>
      </c>
      <c r="CV11" s="38" t="s">
        <v>66</v>
      </c>
      <c r="CW11" s="38" t="s">
        <v>37</v>
      </c>
      <c r="CX11" s="38" t="s">
        <v>88</v>
      </c>
      <c r="CY11" s="38" t="s">
        <v>64</v>
      </c>
      <c r="CZ11" s="38" t="s">
        <v>87</v>
      </c>
      <c r="DA11" s="38" t="s">
        <v>66</v>
      </c>
      <c r="DB11" s="38" t="s">
        <v>37</v>
      </c>
      <c r="DC11" s="38" t="s">
        <v>88</v>
      </c>
      <c r="DD11" s="38" t="s">
        <v>64</v>
      </c>
      <c r="DE11" s="38" t="s">
        <v>87</v>
      </c>
      <c r="DF11" s="38" t="s">
        <v>66</v>
      </c>
      <c r="DG11" s="38" t="s">
        <v>37</v>
      </c>
      <c r="DH11" s="38" t="s">
        <v>88</v>
      </c>
      <c r="DI11" s="38" t="s">
        <v>64</v>
      </c>
      <c r="DJ11" s="38" t="s">
        <v>87</v>
      </c>
      <c r="DK11" s="38" t="s">
        <v>66</v>
      </c>
      <c r="DL11" s="38" t="s">
        <v>37</v>
      </c>
      <c r="DM11" s="38" t="s">
        <v>88</v>
      </c>
      <c r="DN11" s="38" t="s">
        <v>64</v>
      </c>
      <c r="DO11" s="38" t="s">
        <v>87</v>
      </c>
      <c r="DP11" s="38" t="s">
        <v>66</v>
      </c>
      <c r="DQ11" s="38" t="s">
        <v>37</v>
      </c>
      <c r="DR11" s="38" t="s">
        <v>88</v>
      </c>
      <c r="DS11" s="38" t="s">
        <v>89</v>
      </c>
      <c r="DT11" s="38" t="s">
        <v>64</v>
      </c>
      <c r="DU11" s="38" t="s">
        <v>87</v>
      </c>
      <c r="DV11" s="38" t="s">
        <v>66</v>
      </c>
      <c r="DW11" s="38" t="s">
        <v>37</v>
      </c>
      <c r="DX11" s="38" t="s">
        <v>88</v>
      </c>
      <c r="DY11" s="38">
        <v>0</v>
      </c>
      <c r="DZ11" s="38">
        <v>2016</v>
      </c>
      <c r="EA11" s="38">
        <v>2017</v>
      </c>
      <c r="EB11" s="38">
        <v>2018</v>
      </c>
      <c r="EC11" s="38">
        <v>2019</v>
      </c>
      <c r="ED11" s="38">
        <v>2020</v>
      </c>
      <c r="EE11" s="38">
        <v>2021</v>
      </c>
      <c r="EF11" s="38">
        <v>2022</v>
      </c>
      <c r="EG11" s="38">
        <v>2023</v>
      </c>
      <c r="EH11" s="38">
        <v>2024</v>
      </c>
      <c r="EI11" s="38">
        <v>2025</v>
      </c>
      <c r="EJ11" s="38">
        <v>2016</v>
      </c>
      <c r="EK11" s="38">
        <v>2017</v>
      </c>
      <c r="EL11" s="38">
        <v>2018</v>
      </c>
      <c r="EM11" s="38">
        <v>2019</v>
      </c>
      <c r="EN11" s="38">
        <v>2020</v>
      </c>
      <c r="EO11" s="38">
        <v>2021</v>
      </c>
      <c r="EP11" s="38">
        <v>2022</v>
      </c>
      <c r="EQ11" s="38">
        <v>2023</v>
      </c>
      <c r="ER11" s="38">
        <v>2024</v>
      </c>
      <c r="ES11" s="38">
        <v>2025</v>
      </c>
      <c r="ET11" s="38">
        <v>2016</v>
      </c>
      <c r="EU11" s="38">
        <v>2017</v>
      </c>
      <c r="EV11" s="38">
        <v>2018</v>
      </c>
      <c r="EW11" s="38">
        <v>2019</v>
      </c>
      <c r="EX11" s="38">
        <v>2020</v>
      </c>
      <c r="EY11" s="38">
        <v>2021</v>
      </c>
      <c r="EZ11" s="38">
        <v>2022</v>
      </c>
      <c r="FA11" s="38">
        <v>2023</v>
      </c>
      <c r="FB11" s="38">
        <v>2024</v>
      </c>
      <c r="FC11" s="38">
        <v>2025</v>
      </c>
      <c r="FD11" s="38">
        <v>2016</v>
      </c>
      <c r="FE11" s="38">
        <v>2017</v>
      </c>
      <c r="FF11" s="38">
        <v>2018</v>
      </c>
      <c r="FG11" s="38">
        <v>2019</v>
      </c>
      <c r="FH11" s="38">
        <v>2020</v>
      </c>
      <c r="FI11" s="38">
        <v>2021</v>
      </c>
      <c r="FJ11" s="38">
        <v>2022</v>
      </c>
      <c r="FK11" s="38">
        <v>2023</v>
      </c>
      <c r="FL11" s="38">
        <v>2024</v>
      </c>
      <c r="FM11" s="38">
        <v>2025</v>
      </c>
      <c r="FN11" s="38">
        <v>2016</v>
      </c>
      <c r="FO11" s="38">
        <v>2017</v>
      </c>
      <c r="FP11" s="38">
        <v>2018</v>
      </c>
      <c r="FQ11" s="38">
        <v>2019</v>
      </c>
      <c r="FR11" s="38">
        <v>2020</v>
      </c>
      <c r="FS11" s="38">
        <v>2021</v>
      </c>
      <c r="FT11" s="38">
        <v>2022</v>
      </c>
      <c r="FU11" s="38">
        <v>2023</v>
      </c>
      <c r="FV11" s="38">
        <v>2024</v>
      </c>
      <c r="FW11" s="38">
        <v>2025</v>
      </c>
      <c r="FX11" s="38">
        <v>2016</v>
      </c>
      <c r="FY11" s="38">
        <v>2017</v>
      </c>
      <c r="FZ11" s="38">
        <v>2018</v>
      </c>
      <c r="GA11" s="38">
        <v>2019</v>
      </c>
      <c r="GB11" s="38">
        <v>2020</v>
      </c>
      <c r="GC11" s="38">
        <v>2021</v>
      </c>
      <c r="GD11" s="38">
        <v>2022</v>
      </c>
      <c r="GE11" s="38">
        <v>2023</v>
      </c>
      <c r="GF11" s="38">
        <v>2024</v>
      </c>
      <c r="GG11" s="38">
        <v>2025</v>
      </c>
      <c r="GI11" s="38" t="s">
        <v>90</v>
      </c>
      <c r="GJ11" s="38" t="s">
        <v>91</v>
      </c>
    </row>
    <row r="12" spans="1:192" x14ac:dyDescent="0.25">
      <c r="A12" s="41">
        <f>'[11]ТОВ "Сумитеплоенерго" '!F4</f>
        <v>1985</v>
      </c>
      <c r="B12" s="41" t="str">
        <f>'[11]ТОВ "Сумитеплоенерго" '!C4</f>
        <v>вул.Інтернаціоналістів,23</v>
      </c>
      <c r="C12" s="47" t="str">
        <f>'[11]ТОВ "Сумитеплоенерго" '!O4</f>
        <v>так</v>
      </c>
      <c r="D12" s="46">
        <f>'[11]ТОВ "Сумитеплоенерго" '!G4</f>
        <v>9</v>
      </c>
      <c r="E12" s="86" t="str">
        <f>$D$2</f>
        <v>ТОВ "Сумитеплоенерго"</v>
      </c>
      <c r="F12" s="43">
        <f>'[11]ТОВ "Сумитеплоенерго" '!L4</f>
        <v>5555</v>
      </c>
      <c r="G12" s="43">
        <f>'[11]ТОВ "Сумитеплоенерго" '!CX4</f>
        <v>814.17698837209309</v>
      </c>
      <c r="H12" s="32">
        <f>G12*1000/F12</f>
        <v>146.5665145584326</v>
      </c>
      <c r="I12" s="43"/>
      <c r="J12" s="43"/>
      <c r="K12" s="33"/>
      <c r="L12" s="34"/>
      <c r="M12" s="43"/>
      <c r="N12" s="44">
        <f>G12+I12+J12+K12</f>
        <v>814.17698837209309</v>
      </c>
      <c r="O12" s="44">
        <f>G12*$D$3</f>
        <v>541.01115787958167</v>
      </c>
      <c r="P12" s="44">
        <f>I12*$D$4</f>
        <v>0</v>
      </c>
      <c r="Q12" s="44">
        <f>J12*$D$5</f>
        <v>0</v>
      </c>
      <c r="R12" s="44">
        <f>K12*$D$3</f>
        <v>0</v>
      </c>
      <c r="S12" s="44">
        <f>M12*$D$6</f>
        <v>0</v>
      </c>
      <c r="T12" s="44">
        <f>SUM(O12:S12)</f>
        <v>541.01115787958167</v>
      </c>
      <c r="U12" s="44">
        <f>G12*(1+AA12)</f>
        <v>903.73645709302343</v>
      </c>
      <c r="V12" s="44">
        <f>I12*(1+AB12)</f>
        <v>0</v>
      </c>
      <c r="W12" s="44">
        <f>J12</f>
        <v>0</v>
      </c>
      <c r="X12" s="44">
        <f>K12</f>
        <v>0</v>
      </c>
      <c r="Y12" s="44">
        <f>M12</f>
        <v>0</v>
      </c>
      <c r="Z12" s="44">
        <f t="shared" ref="Z12" si="0">U12+V12+W12+X12</f>
        <v>903.73645709302343</v>
      </c>
      <c r="AA12" s="20">
        <v>0.11</v>
      </c>
      <c r="AB12" s="20"/>
      <c r="AC12" s="44">
        <f>AD12*F12/1000</f>
        <v>499.95</v>
      </c>
      <c r="AD12" s="28">
        <v>90</v>
      </c>
      <c r="AE12" s="44">
        <f>AF12*F12/1000</f>
        <v>3677.41</v>
      </c>
      <c r="AF12" s="28">
        <v>662</v>
      </c>
      <c r="AG12" s="44">
        <f>AH12*F12/1000</f>
        <v>561.05499999999995</v>
      </c>
      <c r="AH12" s="28">
        <v>101</v>
      </c>
      <c r="AI12" s="44">
        <f>U12*AP12</f>
        <v>162.6725622767442</v>
      </c>
      <c r="AJ12" s="44">
        <f>V12*AQ12</f>
        <v>0</v>
      </c>
      <c r="AK12" s="44"/>
      <c r="AL12" s="44">
        <f>X12*AR12</f>
        <v>0</v>
      </c>
      <c r="AM12" s="44"/>
      <c r="AN12" s="44">
        <f>SUM(AI12:AL12)</f>
        <v>162.6725622767442</v>
      </c>
      <c r="AO12" s="20"/>
      <c r="AP12" s="20">
        <v>0.18</v>
      </c>
      <c r="AQ12" s="20"/>
      <c r="AR12" s="20"/>
      <c r="AS12" s="44">
        <f>AI12*$D$3</f>
        <v>108.09402934434043</v>
      </c>
      <c r="AT12" s="44">
        <f>AJ12*$D$4</f>
        <v>0</v>
      </c>
      <c r="AU12" s="44">
        <f>AK12*$D$5</f>
        <v>0</v>
      </c>
      <c r="AV12" s="44">
        <f>AL12*$D$3</f>
        <v>0</v>
      </c>
      <c r="AW12" s="44"/>
      <c r="AX12" s="44">
        <f>SUM(AS12:AW12)</f>
        <v>108.09402934434043</v>
      </c>
      <c r="AY12" s="44">
        <f>U12*BF12</f>
        <v>506.09241597209319</v>
      </c>
      <c r="AZ12" s="44">
        <f t="shared" ref="AZ12" si="1">V12*BG12</f>
        <v>0</v>
      </c>
      <c r="BA12" s="44"/>
      <c r="BB12" s="44">
        <f>X12*BH12</f>
        <v>0</v>
      </c>
      <c r="BC12" s="44"/>
      <c r="BD12" s="44">
        <f>SUM(AY12:BB12)</f>
        <v>506.09241597209319</v>
      </c>
      <c r="BE12" s="20"/>
      <c r="BF12" s="20">
        <v>0.56000000000000005</v>
      </c>
      <c r="BG12" s="20"/>
      <c r="BH12" s="20">
        <v>0.05</v>
      </c>
      <c r="BI12" s="44">
        <f>AY12*$D$3</f>
        <v>336.29253573794807</v>
      </c>
      <c r="BJ12" s="44">
        <f>AZ12*$D$4</f>
        <v>0</v>
      </c>
      <c r="BK12" s="44">
        <f>BA12*$D$5</f>
        <v>0</v>
      </c>
      <c r="BL12" s="44">
        <f>BB12*$D$3</f>
        <v>0</v>
      </c>
      <c r="BM12" s="44"/>
      <c r="BN12" s="44">
        <f>SUM(BI12:BM12)</f>
        <v>336.29253573794807</v>
      </c>
      <c r="BO12" s="44">
        <f>U12*BV12</f>
        <v>198.82202056046515</v>
      </c>
      <c r="BP12" s="44">
        <f t="shared" ref="BP12" si="2">V12*BW12</f>
        <v>0</v>
      </c>
      <c r="BQ12" s="44"/>
      <c r="BR12" s="44">
        <f>X12*BX12</f>
        <v>0</v>
      </c>
      <c r="BS12" s="44"/>
      <c r="BT12" s="44">
        <f>SUM(BO12:BR12)</f>
        <v>198.82202056046515</v>
      </c>
      <c r="BU12" s="20"/>
      <c r="BV12" s="20">
        <v>0.22</v>
      </c>
      <c r="BW12" s="20"/>
      <c r="BX12" s="20">
        <v>0.05</v>
      </c>
      <c r="BY12" s="44">
        <f>BO12*$D$3</f>
        <v>132.11492475419385</v>
      </c>
      <c r="BZ12" s="44">
        <f>BP12*$D$4</f>
        <v>0</v>
      </c>
      <c r="CA12" s="44">
        <f>BQ12*$D$5</f>
        <v>0</v>
      </c>
      <c r="CB12" s="44">
        <f>BR12*$D$3</f>
        <v>0</v>
      </c>
      <c r="CC12" s="44"/>
      <c r="CD12" s="44">
        <f>SUM(BY12:CC12)</f>
        <v>132.11492475419385</v>
      </c>
      <c r="CE12" s="44">
        <f>AC12/AX12</f>
        <v>4.6251398253216873</v>
      </c>
      <c r="CF12" s="44">
        <f>AE12/BN12</f>
        <v>10.935152015581986</v>
      </c>
      <c r="CG12" s="44">
        <f>AG12/CD12</f>
        <v>4.2467192941590035</v>
      </c>
      <c r="CH12" s="44">
        <f>AI12*$AD$3+AJ12*$AD$4+AL12*$AD$3</f>
        <v>44.242413108365341</v>
      </c>
      <c r="CI12" s="44">
        <f>AY12*$AD$3+AZ12*$AD$4+BB12*$AD$3</f>
        <v>137.64306300380329</v>
      </c>
      <c r="CJ12" s="44">
        <f>BO12*$AD$3+BP12*$AD$4+BR12*$AD$3</f>
        <v>54.074060465779858</v>
      </c>
      <c r="CK12" s="44">
        <f>U12*$AD$3+V12*$AD$4+W12*$AD$5+X12*$AD$3</f>
        <v>245.79118393536302</v>
      </c>
      <c r="CM12" s="43"/>
      <c r="CO12" s="63" t="s">
        <v>63</v>
      </c>
      <c r="CP12" s="44">
        <f>IF(CO12=$CP$11,AC12,0)</f>
        <v>0</v>
      </c>
      <c r="CQ12" s="44">
        <f>IF(CO12=$CQ$11,AE12,0)</f>
        <v>0</v>
      </c>
      <c r="CR12" s="44">
        <f>IF(CO12=$CR$11,AG12,0)</f>
        <v>561.05499999999995</v>
      </c>
      <c r="CS12" s="44">
        <f>SUM(CP12:CR12)</f>
        <v>561.05499999999995</v>
      </c>
      <c r="CT12" s="44">
        <f t="shared" ref="CT12:CW12" si="3">IF($CO12=$CT$9,AI12,0)</f>
        <v>0</v>
      </c>
      <c r="CU12" s="44">
        <f t="shared" si="3"/>
        <v>0</v>
      </c>
      <c r="CV12" s="44">
        <f t="shared" si="3"/>
        <v>0</v>
      </c>
      <c r="CW12" s="44">
        <f t="shared" si="3"/>
        <v>0</v>
      </c>
      <c r="CX12" s="44">
        <f>SUM(CT12:CW12)</f>
        <v>0</v>
      </c>
      <c r="CY12" s="44">
        <f>IF($CO12=$CY$9,AY12,0)</f>
        <v>0</v>
      </c>
      <c r="CZ12" s="44">
        <f>IF($CO12=$CY$9,AZ12,0)</f>
        <v>0</v>
      </c>
      <c r="DA12" s="44">
        <f>IF($CO12=$CY$9,BA12,0)</f>
        <v>0</v>
      </c>
      <c r="DB12" s="44">
        <f>IF($CO12=$CY$9,BB12,0)</f>
        <v>0</v>
      </c>
      <c r="DC12" s="44">
        <f>SUM(CY12:DB12)</f>
        <v>0</v>
      </c>
      <c r="DD12" s="44">
        <f>IF($CO12=$DD$9,BO12,0)</f>
        <v>198.82202056046515</v>
      </c>
      <c r="DE12" s="44">
        <f>IF($CO12=$DD$9,BP12,0)</f>
        <v>0</v>
      </c>
      <c r="DF12" s="44">
        <f>IF($CO12=$DD$9,BQ12,0)</f>
        <v>0</v>
      </c>
      <c r="DG12" s="44">
        <f>IF($CO12=$DD$9,BR12,0)</f>
        <v>0</v>
      </c>
      <c r="DH12" s="44">
        <f>SUM(DD12:DG12)</f>
        <v>198.82202056046515</v>
      </c>
      <c r="DI12" s="44">
        <f>CT12+CY12+DD12</f>
        <v>198.82202056046515</v>
      </c>
      <c r="DJ12" s="44">
        <f t="shared" ref="DJ12:DL12" si="4">CU12+CZ12+DE12</f>
        <v>0</v>
      </c>
      <c r="DK12" s="44">
        <f t="shared" si="4"/>
        <v>0</v>
      </c>
      <c r="DL12" s="44">
        <f t="shared" si="4"/>
        <v>0</v>
      </c>
      <c r="DM12" s="44">
        <f>SUM(DI12:DL12)</f>
        <v>198.82202056046515</v>
      </c>
      <c r="DN12" s="44">
        <f>(CT12+CY12+DD12)*$D$3</f>
        <v>132.11492475419385</v>
      </c>
      <c r="DO12" s="44">
        <f>(CU12+CZ12+DE12)*$D$4</f>
        <v>0</v>
      </c>
      <c r="DP12" s="44">
        <f>(CV12+DA12+DF12)*$D$5</f>
        <v>0</v>
      </c>
      <c r="DQ12" s="44">
        <f>(CW12+DB12+DG12)*$D$3</f>
        <v>0</v>
      </c>
      <c r="DR12" s="44">
        <f>SUM(DN12:DQ12)</f>
        <v>132.11492475419385</v>
      </c>
      <c r="DS12" s="44">
        <f>CS12/DR12</f>
        <v>4.2467192941590035</v>
      </c>
      <c r="DT12" s="44">
        <f>(CT12+CY12+DD12)*$AD$3</f>
        <v>54.074060465779858</v>
      </c>
      <c r="DU12" s="44">
        <f>(CU12+CZ12+DE12)*$AD$4</f>
        <v>0</v>
      </c>
      <c r="DV12" s="44">
        <f>(CV12+DA12+DF12)*$AD$5</f>
        <v>0</v>
      </c>
      <c r="DW12" s="44">
        <f>(CW12+DB12+DG12)*$AD$3</f>
        <v>0</v>
      </c>
      <c r="DX12" s="44">
        <f>SUM(DT12:DW12)</f>
        <v>54.074060465779858</v>
      </c>
      <c r="DY12" s="64">
        <v>2018</v>
      </c>
      <c r="DZ12" s="44">
        <f t="shared" ref="DZ12:EI12" si="5">IF($DY12=DZ$11,$CS12,0)</f>
        <v>0</v>
      </c>
      <c r="EA12" s="44">
        <f t="shared" si="5"/>
        <v>0</v>
      </c>
      <c r="EB12" s="44">
        <f t="shared" si="5"/>
        <v>561.05499999999995</v>
      </c>
      <c r="EC12" s="44">
        <f t="shared" si="5"/>
        <v>0</v>
      </c>
      <c r="ED12" s="44">
        <f t="shared" si="5"/>
        <v>0</v>
      </c>
      <c r="EE12" s="44">
        <f t="shared" si="5"/>
        <v>0</v>
      </c>
      <c r="EF12" s="44">
        <f t="shared" si="5"/>
        <v>0</v>
      </c>
      <c r="EG12" s="44">
        <f t="shared" si="5"/>
        <v>0</v>
      </c>
      <c r="EH12" s="44">
        <f t="shared" si="5"/>
        <v>0</v>
      </c>
      <c r="EI12" s="44">
        <f t="shared" si="5"/>
        <v>0</v>
      </c>
      <c r="EJ12" s="44">
        <f>IF($DY12=EJ$11,$DI12,0)</f>
        <v>0</v>
      </c>
      <c r="EK12" s="44">
        <f t="shared" ref="EK12:ES12" si="6">IF($DY12=EK$11,$DI12,0)</f>
        <v>0</v>
      </c>
      <c r="EL12" s="44">
        <f t="shared" si="6"/>
        <v>198.82202056046515</v>
      </c>
      <c r="EM12" s="44">
        <f t="shared" si="6"/>
        <v>0</v>
      </c>
      <c r="EN12" s="44">
        <f t="shared" si="6"/>
        <v>0</v>
      </c>
      <c r="EO12" s="44">
        <f t="shared" si="6"/>
        <v>0</v>
      </c>
      <c r="EP12" s="44">
        <f t="shared" si="6"/>
        <v>0</v>
      </c>
      <c r="EQ12" s="44">
        <f t="shared" si="6"/>
        <v>0</v>
      </c>
      <c r="ER12" s="44">
        <f t="shared" si="6"/>
        <v>0</v>
      </c>
      <c r="ES12" s="44">
        <f t="shared" si="6"/>
        <v>0</v>
      </c>
      <c r="ET12" s="44">
        <f>IF($DY12=ET$11,$DJ12,0)</f>
        <v>0</v>
      </c>
      <c r="EU12" s="44">
        <f t="shared" ref="EU12:FC12" si="7">IF($DY12=EU$11,$DJ12,0)</f>
        <v>0</v>
      </c>
      <c r="EV12" s="44">
        <f t="shared" si="7"/>
        <v>0</v>
      </c>
      <c r="EW12" s="44">
        <f t="shared" si="7"/>
        <v>0</v>
      </c>
      <c r="EX12" s="44">
        <f t="shared" si="7"/>
        <v>0</v>
      </c>
      <c r="EY12" s="44">
        <f t="shared" si="7"/>
        <v>0</v>
      </c>
      <c r="EZ12" s="44">
        <f t="shared" si="7"/>
        <v>0</v>
      </c>
      <c r="FA12" s="44">
        <f t="shared" si="7"/>
        <v>0</v>
      </c>
      <c r="FB12" s="44">
        <f t="shared" si="7"/>
        <v>0</v>
      </c>
      <c r="FC12" s="44">
        <f t="shared" si="7"/>
        <v>0</v>
      </c>
      <c r="FD12" s="44">
        <f>IF($DY12=FD$11,$DK12,0)</f>
        <v>0</v>
      </c>
      <c r="FE12" s="44">
        <f t="shared" ref="FE12:FM12" si="8">IF($DY12=FE$11,$DK12,0)</f>
        <v>0</v>
      </c>
      <c r="FF12" s="44">
        <f t="shared" si="8"/>
        <v>0</v>
      </c>
      <c r="FG12" s="44">
        <f t="shared" si="8"/>
        <v>0</v>
      </c>
      <c r="FH12" s="44">
        <f t="shared" si="8"/>
        <v>0</v>
      </c>
      <c r="FI12" s="44">
        <f t="shared" si="8"/>
        <v>0</v>
      </c>
      <c r="FJ12" s="44">
        <f t="shared" si="8"/>
        <v>0</v>
      </c>
      <c r="FK12" s="44">
        <f t="shared" si="8"/>
        <v>0</v>
      </c>
      <c r="FL12" s="44">
        <f t="shared" si="8"/>
        <v>0</v>
      </c>
      <c r="FM12" s="44">
        <f t="shared" si="8"/>
        <v>0</v>
      </c>
      <c r="FN12" s="44">
        <f>IF($DY12=FN$11,$DL12,0)</f>
        <v>0</v>
      </c>
      <c r="FO12" s="44">
        <f t="shared" ref="FO12:FW12" si="9">IF($DY12=FO$11,$DL12,0)</f>
        <v>0</v>
      </c>
      <c r="FP12" s="44">
        <f t="shared" si="9"/>
        <v>0</v>
      </c>
      <c r="FQ12" s="44">
        <f t="shared" si="9"/>
        <v>0</v>
      </c>
      <c r="FR12" s="44">
        <f t="shared" si="9"/>
        <v>0</v>
      </c>
      <c r="FS12" s="44">
        <f t="shared" si="9"/>
        <v>0</v>
      </c>
      <c r="FT12" s="44">
        <f t="shared" si="9"/>
        <v>0</v>
      </c>
      <c r="FU12" s="44">
        <f t="shared" si="9"/>
        <v>0</v>
      </c>
      <c r="FV12" s="44">
        <f t="shared" si="9"/>
        <v>0</v>
      </c>
      <c r="FW12" s="44">
        <f t="shared" si="9"/>
        <v>0</v>
      </c>
      <c r="FX12" s="44">
        <f>IF($DY12=FX$11,$DX12,0)</f>
        <v>0</v>
      </c>
      <c r="FY12" s="44">
        <f t="shared" ref="FY12:GG12" si="10">IF($DY12=FY$11,$DX12,0)</f>
        <v>0</v>
      </c>
      <c r="FZ12" s="44">
        <f t="shared" si="10"/>
        <v>54.074060465779858</v>
      </c>
      <c r="GA12" s="44">
        <f t="shared" si="10"/>
        <v>0</v>
      </c>
      <c r="GB12" s="44">
        <f t="shared" si="10"/>
        <v>0</v>
      </c>
      <c r="GC12" s="44">
        <f t="shared" si="10"/>
        <v>0</v>
      </c>
      <c r="GD12" s="44">
        <f t="shared" si="10"/>
        <v>0</v>
      </c>
      <c r="GE12" s="44">
        <f t="shared" si="10"/>
        <v>0</v>
      </c>
      <c r="GF12" s="44">
        <f t="shared" si="10"/>
        <v>0</v>
      </c>
      <c r="GG12" s="44">
        <f t="shared" si="10"/>
        <v>0</v>
      </c>
      <c r="GI12" s="53"/>
      <c r="GJ12" s="60"/>
    </row>
    <row r="13" spans="1:192" x14ac:dyDescent="0.25">
      <c r="A13" s="41">
        <f>'[11]ТОВ "Сумитеплоенерго" '!F5</f>
        <v>1984</v>
      </c>
      <c r="B13" s="41" t="str">
        <f>'[11]ТОВ "Сумитеплоенерго" '!C5</f>
        <v>вул. Д.Коротченко,33</v>
      </c>
      <c r="C13" s="48" t="str">
        <f>'[11]ТОВ "Сумитеплоенерго" '!O5</f>
        <v>так</v>
      </c>
      <c r="D13" s="46">
        <f>'[11]ТОВ "Сумитеплоенерго" '!G5</f>
        <v>9</v>
      </c>
      <c r="E13" s="86" t="str">
        <f t="shared" ref="E13:E76" si="11">$D$2</f>
        <v>ТОВ "Сумитеплоенерго"</v>
      </c>
      <c r="F13" s="43">
        <f>'[11]ТОВ "Сумитеплоенерго" '!L5</f>
        <v>9327</v>
      </c>
      <c r="G13" s="43">
        <f>'[11]ТОВ "Сумитеплоенерго" '!CX5</f>
        <v>1931.8725930232561</v>
      </c>
      <c r="H13" s="32">
        <f t="shared" ref="H13:H76" si="12">G13*1000/F13</f>
        <v>207.1268996486819</v>
      </c>
      <c r="I13" s="42"/>
      <c r="J13" s="42"/>
      <c r="K13" s="42"/>
      <c r="L13" s="42"/>
      <c r="M13" s="42"/>
      <c r="N13" s="44">
        <f t="shared" ref="N13:N76" si="13">G13+I13+J13+K13</f>
        <v>1931.8725930232561</v>
      </c>
      <c r="O13" s="44">
        <f t="shared" ref="O13:O76" si="14">G13*$D$3</f>
        <v>1283.7069130596494</v>
      </c>
      <c r="P13" s="44">
        <f t="shared" ref="P13:P76" si="15">I13*$D$4</f>
        <v>0</v>
      </c>
      <c r="Q13" s="44">
        <f t="shared" ref="Q13:Q76" si="16">J13*$D$5</f>
        <v>0</v>
      </c>
      <c r="R13" s="44">
        <f t="shared" ref="R13:R76" si="17">K13*$D$3</f>
        <v>0</v>
      </c>
      <c r="S13" s="44">
        <f t="shared" ref="S13:S76" si="18">M13*$D$6</f>
        <v>0</v>
      </c>
      <c r="T13" s="44">
        <f t="shared" ref="T13:T76" si="19">SUM(O13:S13)</f>
        <v>1283.7069130596494</v>
      </c>
      <c r="U13" s="44">
        <f t="shared" ref="U13:U76" si="20">G13*(1+AA13)</f>
        <v>1989.8287708139537</v>
      </c>
      <c r="V13" s="44">
        <f t="shared" ref="V13:V76" si="21">I13*(1+AB13)</f>
        <v>0</v>
      </c>
      <c r="W13" s="44">
        <f t="shared" ref="W13:W76" si="22">J13</f>
        <v>0</v>
      </c>
      <c r="X13" s="44">
        <f t="shared" ref="X13:X76" si="23">K13</f>
        <v>0</v>
      </c>
      <c r="Y13" s="44">
        <f t="shared" ref="Y13:Y76" si="24">M13</f>
        <v>0</v>
      </c>
      <c r="Z13" s="44">
        <f t="shared" ref="Z13:Z76" si="25">U13+V13+W13+X13</f>
        <v>1989.8287708139537</v>
      </c>
      <c r="AA13" s="20">
        <v>0.03</v>
      </c>
      <c r="AC13" s="44">
        <f t="shared" ref="AC13:AC49" si="26">AD13*F13/1000</f>
        <v>634.23599999999999</v>
      </c>
      <c r="AD13" s="28">
        <v>68</v>
      </c>
      <c r="AE13" s="44">
        <f t="shared" ref="AE13:AE49" si="27">AF13*F13/1000</f>
        <v>5717.451</v>
      </c>
      <c r="AF13" s="28">
        <v>613</v>
      </c>
      <c r="AG13" s="44">
        <f t="shared" ref="AG13:AG49" si="28">AH13*F13/1000</f>
        <v>858.08399999999995</v>
      </c>
      <c r="AH13" s="28">
        <v>92</v>
      </c>
      <c r="AI13" s="44">
        <f t="shared" ref="AI13:AI76" si="29">U13*AP13</f>
        <v>358.16917874651165</v>
      </c>
      <c r="AJ13" s="44">
        <f t="shared" ref="AJ13:AJ76" si="30">V13*AQ13</f>
        <v>0</v>
      </c>
      <c r="AK13" s="44"/>
      <c r="AL13" s="44">
        <f t="shared" ref="AL13:AL76" si="31">X13*AR13</f>
        <v>0</v>
      </c>
      <c r="AM13" s="44"/>
      <c r="AN13" s="44">
        <f t="shared" ref="AN13:AN76" si="32">SUM(AI13:AL13)</f>
        <v>358.16917874651165</v>
      </c>
      <c r="AO13" s="20"/>
      <c r="AP13" s="20">
        <v>0.18</v>
      </c>
      <c r="AQ13" s="20"/>
      <c r="AR13" s="20"/>
      <c r="AS13" s="44">
        <f t="shared" ref="AS13:AS76" si="33">AI13*$D$3</f>
        <v>237.99926168125899</v>
      </c>
      <c r="AT13" s="44">
        <f t="shared" ref="AT13:AT76" si="34">AJ13*$D$4</f>
        <v>0</v>
      </c>
      <c r="AU13" s="44">
        <f t="shared" ref="AU13:AU76" si="35">AK13*$D$5</f>
        <v>0</v>
      </c>
      <c r="AV13" s="44">
        <f t="shared" ref="AV13:AV76" si="36">AL13*$D$3</f>
        <v>0</v>
      </c>
      <c r="AW13" s="44"/>
      <c r="AX13" s="44">
        <f t="shared" ref="AX13:AX76" si="37">SUM(AS13:AW13)</f>
        <v>237.99926168125899</v>
      </c>
      <c r="AY13" s="44">
        <f t="shared" ref="AY13:AY76" si="38">U13*BF13</f>
        <v>1114.3041116558143</v>
      </c>
      <c r="AZ13" s="44">
        <f t="shared" ref="AZ13:AZ76" si="39">V13*BG13</f>
        <v>0</v>
      </c>
      <c r="BA13" s="44"/>
      <c r="BB13" s="44">
        <f t="shared" ref="BB13:BB76" si="40">X13*BH13</f>
        <v>0</v>
      </c>
      <c r="BC13" s="44"/>
      <c r="BD13" s="44">
        <f t="shared" ref="BD13:BD76" si="41">SUM(AY13:BB13)</f>
        <v>1114.3041116558143</v>
      </c>
      <c r="BE13" s="20"/>
      <c r="BF13" s="20">
        <v>0.56000000000000005</v>
      </c>
      <c r="BG13" s="20"/>
      <c r="BH13" s="20">
        <v>0.05</v>
      </c>
      <c r="BI13" s="44">
        <f t="shared" ref="BI13:BI76" si="42">AY13*$D$3</f>
        <v>740.4421474528059</v>
      </c>
      <c r="BJ13" s="44">
        <f t="shared" ref="BJ13:BJ76" si="43">AZ13*$D$4</f>
        <v>0</v>
      </c>
      <c r="BK13" s="44">
        <f t="shared" ref="BK13:BK76" si="44">BA13*$D$5</f>
        <v>0</v>
      </c>
      <c r="BL13" s="44">
        <f t="shared" ref="BL13:BL76" si="45">BB13*$D$3</f>
        <v>0</v>
      </c>
      <c r="BM13" s="44"/>
      <c r="BN13" s="44">
        <f t="shared" ref="BN13:BN76" si="46">SUM(BI13:BM13)</f>
        <v>740.4421474528059</v>
      </c>
      <c r="BO13" s="44">
        <f t="shared" ref="BO13:BO76" si="47">U13*BV13</f>
        <v>437.76232957906984</v>
      </c>
      <c r="BP13" s="44">
        <f t="shared" ref="BP13:BP76" si="48">V13*BW13</f>
        <v>0</v>
      </c>
      <c r="BQ13" s="44"/>
      <c r="BR13" s="44">
        <f t="shared" ref="BR13:BR76" si="49">X13*BX13</f>
        <v>0</v>
      </c>
      <c r="BS13" s="44"/>
      <c r="BT13" s="44">
        <f t="shared" ref="BT13:BT76" si="50">SUM(BO13:BR13)</f>
        <v>437.76232957906984</v>
      </c>
      <c r="BU13" s="20"/>
      <c r="BV13" s="20">
        <v>0.22</v>
      </c>
      <c r="BW13" s="20"/>
      <c r="BX13" s="20">
        <v>0.05</v>
      </c>
      <c r="BY13" s="44">
        <f t="shared" ref="BY13:BY76" si="51">BO13*$D$3</f>
        <v>290.88798649931658</v>
      </c>
      <c r="BZ13" s="44">
        <f t="shared" ref="BZ13:BZ76" si="52">BP13*$D$4</f>
        <v>0</v>
      </c>
      <c r="CA13" s="44">
        <f t="shared" ref="CA13:CA76" si="53">BQ13*$D$5</f>
        <v>0</v>
      </c>
      <c r="CB13" s="44">
        <f t="shared" ref="CB13:CB76" si="54">BR13*$D$3</f>
        <v>0</v>
      </c>
      <c r="CC13" s="44"/>
      <c r="CD13" s="44">
        <f t="shared" ref="CD13:CD76" si="55">SUM(BY13:CC13)</f>
        <v>290.88798649931658</v>
      </c>
      <c r="CE13" s="44">
        <f t="shared" ref="CE13:CE76" si="56">AC13/AX13</f>
        <v>2.6648654097482112</v>
      </c>
      <c r="CF13" s="44">
        <f t="shared" ref="CF13:CF76" si="57">AE13/BN13</f>
        <v>7.7216714630151673</v>
      </c>
      <c r="CG13" s="44">
        <f t="shared" ref="CG13:CG76" si="58">AG13/CD13</f>
        <v>2.9498777530367897</v>
      </c>
      <c r="CH13" s="44">
        <f t="shared" ref="CH13:CH76" si="59">AI13*$AD$3+AJ13*$AD$4+AL13*$AD$3</f>
        <v>97.412056139061065</v>
      </c>
      <c r="CI13" s="44">
        <f t="shared" ref="CI13:CI76" si="60">AY13*$AD$3+AZ13*$AD$4+BB13*$AD$3</f>
        <v>303.05973021041228</v>
      </c>
      <c r="CJ13" s="44">
        <f t="shared" ref="CJ13:CJ76" si="61">BO13*$AD$3+BP13*$AD$4+BR13*$AD$3</f>
        <v>119.0591797255191</v>
      </c>
      <c r="CK13" s="44">
        <f t="shared" ref="CK13:CK76" si="62">U13*$AD$3+V13*$AD$4+W13*$AD$5+X13*$AD$3</f>
        <v>541.17808966145049</v>
      </c>
    </row>
    <row r="14" spans="1:192" x14ac:dyDescent="0.25">
      <c r="A14" s="41">
        <f>'[11]ТОВ "Сумитеплоенерго" '!F6</f>
        <v>1986</v>
      </c>
      <c r="B14" s="41" t="str">
        <f>'[11]ТОВ "Сумитеплоенерго" '!C6</f>
        <v>вул.Д. Коротченко,45</v>
      </c>
      <c r="C14" s="48" t="str">
        <f>'[11]ТОВ "Сумитеплоенерго" '!O6</f>
        <v>так</v>
      </c>
      <c r="D14" s="46">
        <f>'[11]ТОВ "Сумитеплоенерго" '!G6</f>
        <v>9</v>
      </c>
      <c r="E14" s="86" t="str">
        <f t="shared" si="11"/>
        <v>ТОВ "Сумитеплоенерго"</v>
      </c>
      <c r="F14" s="43">
        <f>'[11]ТОВ "Сумитеплоенерго" '!L6</f>
        <v>5466</v>
      </c>
      <c r="G14" s="43">
        <f>'[11]ТОВ "Сумитеплоенерго" '!CX6</f>
        <v>2210.4069767441861</v>
      </c>
      <c r="H14" s="32">
        <f t="shared" si="12"/>
        <v>404.39205575268682</v>
      </c>
      <c r="I14" s="42"/>
      <c r="J14" s="42"/>
      <c r="K14" s="42"/>
      <c r="L14" s="42"/>
      <c r="M14" s="42"/>
      <c r="N14" s="44">
        <f t="shared" si="13"/>
        <v>2210.4069767441861</v>
      </c>
      <c r="O14" s="44">
        <f t="shared" si="14"/>
        <v>1468.7897778399888</v>
      </c>
      <c r="P14" s="44">
        <f t="shared" si="15"/>
        <v>0</v>
      </c>
      <c r="Q14" s="44">
        <f t="shared" si="16"/>
        <v>0</v>
      </c>
      <c r="R14" s="44">
        <f t="shared" si="17"/>
        <v>0</v>
      </c>
      <c r="S14" s="44">
        <f t="shared" si="18"/>
        <v>0</v>
      </c>
      <c r="T14" s="44">
        <f t="shared" si="19"/>
        <v>1468.7897778399888</v>
      </c>
      <c r="U14" s="44">
        <f t="shared" si="20"/>
        <v>2276.7191860465118</v>
      </c>
      <c r="V14" s="44">
        <f t="shared" si="21"/>
        <v>0</v>
      </c>
      <c r="W14" s="44">
        <f t="shared" si="22"/>
        <v>0</v>
      </c>
      <c r="X14" s="44">
        <f t="shared" si="23"/>
        <v>0</v>
      </c>
      <c r="Y14" s="44">
        <f t="shared" si="24"/>
        <v>0</v>
      </c>
      <c r="Z14" s="44">
        <f t="shared" si="25"/>
        <v>2276.7191860465118</v>
      </c>
      <c r="AA14" s="20">
        <v>0.03</v>
      </c>
      <c r="AC14" s="44">
        <f t="shared" si="26"/>
        <v>491.94</v>
      </c>
      <c r="AD14" s="28">
        <v>90</v>
      </c>
      <c r="AE14" s="44">
        <f t="shared" si="27"/>
        <v>3618.4920000000002</v>
      </c>
      <c r="AF14" s="28">
        <v>662</v>
      </c>
      <c r="AG14" s="44">
        <f t="shared" si="28"/>
        <v>552.06600000000003</v>
      </c>
      <c r="AH14" s="28">
        <v>101</v>
      </c>
      <c r="AI14" s="44">
        <f t="shared" si="29"/>
        <v>409.80945348837213</v>
      </c>
      <c r="AJ14" s="44">
        <f t="shared" si="30"/>
        <v>0</v>
      </c>
      <c r="AK14" s="44"/>
      <c r="AL14" s="44">
        <f t="shared" si="31"/>
        <v>0</v>
      </c>
      <c r="AM14" s="44"/>
      <c r="AN14" s="44">
        <f t="shared" si="32"/>
        <v>409.80945348837213</v>
      </c>
      <c r="AO14" s="20"/>
      <c r="AP14" s="20">
        <v>0.18</v>
      </c>
      <c r="AQ14" s="20"/>
      <c r="AR14" s="20"/>
      <c r="AS14" s="44">
        <f t="shared" si="33"/>
        <v>272.31362481153394</v>
      </c>
      <c r="AT14" s="44">
        <f t="shared" si="34"/>
        <v>0</v>
      </c>
      <c r="AU14" s="44">
        <f t="shared" si="35"/>
        <v>0</v>
      </c>
      <c r="AV14" s="44">
        <f t="shared" si="36"/>
        <v>0</v>
      </c>
      <c r="AW14" s="44"/>
      <c r="AX14" s="44">
        <f t="shared" si="37"/>
        <v>272.31362481153394</v>
      </c>
      <c r="AY14" s="44">
        <f t="shared" si="38"/>
        <v>1274.9627441860468</v>
      </c>
      <c r="AZ14" s="44">
        <f t="shared" si="39"/>
        <v>0</v>
      </c>
      <c r="BA14" s="44"/>
      <c r="BB14" s="44">
        <f t="shared" si="40"/>
        <v>0</v>
      </c>
      <c r="BC14" s="44"/>
      <c r="BD14" s="44">
        <f t="shared" si="41"/>
        <v>1274.9627441860468</v>
      </c>
      <c r="BE14" s="20"/>
      <c r="BF14" s="20">
        <v>0.56000000000000005</v>
      </c>
      <c r="BG14" s="20"/>
      <c r="BH14" s="20">
        <v>0.05</v>
      </c>
      <c r="BI14" s="44">
        <f t="shared" si="42"/>
        <v>847.19794385810576</v>
      </c>
      <c r="BJ14" s="44">
        <f t="shared" si="43"/>
        <v>0</v>
      </c>
      <c r="BK14" s="44">
        <f t="shared" si="44"/>
        <v>0</v>
      </c>
      <c r="BL14" s="44">
        <f t="shared" si="45"/>
        <v>0</v>
      </c>
      <c r="BM14" s="44"/>
      <c r="BN14" s="44">
        <f t="shared" si="46"/>
        <v>847.19794385810576</v>
      </c>
      <c r="BO14" s="44">
        <f t="shared" si="47"/>
        <v>500.8782209302326</v>
      </c>
      <c r="BP14" s="44">
        <f t="shared" si="48"/>
        <v>0</v>
      </c>
      <c r="BQ14" s="44"/>
      <c r="BR14" s="44">
        <f t="shared" si="49"/>
        <v>0</v>
      </c>
      <c r="BS14" s="44"/>
      <c r="BT14" s="44">
        <f t="shared" si="50"/>
        <v>500.8782209302326</v>
      </c>
      <c r="BU14" s="20"/>
      <c r="BV14" s="20">
        <v>0.22</v>
      </c>
      <c r="BW14" s="20"/>
      <c r="BX14" s="20">
        <v>0.05</v>
      </c>
      <c r="BY14" s="44">
        <f t="shared" si="51"/>
        <v>332.82776365854147</v>
      </c>
      <c r="BZ14" s="44">
        <f t="shared" si="52"/>
        <v>0</v>
      </c>
      <c r="CA14" s="44">
        <f t="shared" si="53"/>
        <v>0</v>
      </c>
      <c r="CB14" s="44">
        <f t="shared" si="54"/>
        <v>0</v>
      </c>
      <c r="CC14" s="44"/>
      <c r="CD14" s="44">
        <f t="shared" si="55"/>
        <v>332.82776365854147</v>
      </c>
      <c r="CE14" s="44">
        <f t="shared" si="56"/>
        <v>1.8065199651338331</v>
      </c>
      <c r="CF14" s="44">
        <f t="shared" si="57"/>
        <v>4.2711293461378474</v>
      </c>
      <c r="CG14" s="44">
        <f t="shared" si="58"/>
        <v>1.6587137861683379</v>
      </c>
      <c r="CH14" s="44">
        <f t="shared" si="59"/>
        <v>111.45677478234451</v>
      </c>
      <c r="CI14" s="44">
        <f t="shared" si="60"/>
        <v>346.75441043396074</v>
      </c>
      <c r="CJ14" s="44">
        <f t="shared" si="61"/>
        <v>136.22494695619883</v>
      </c>
      <c r="CK14" s="44">
        <f t="shared" si="62"/>
        <v>619.20430434635841</v>
      </c>
    </row>
    <row r="15" spans="1:192" x14ac:dyDescent="0.25">
      <c r="A15" s="41">
        <f>'[11]ТОВ "Сумитеплоенерго" '!F7</f>
        <v>1986</v>
      </c>
      <c r="B15" s="41" t="str">
        <f>'[11]ТОВ "Сумитеплоенерго" '!C7</f>
        <v>пр-т М.Лушпи,32</v>
      </c>
      <c r="C15" s="47" t="str">
        <f>'[11]ТОВ "Сумитеплоенерго" '!O7</f>
        <v>так</v>
      </c>
      <c r="D15" s="46">
        <f>'[11]ТОВ "Сумитеплоенерго" '!G7</f>
        <v>9</v>
      </c>
      <c r="E15" s="86" t="str">
        <f t="shared" si="11"/>
        <v>ТОВ "Сумитеплоенерго"</v>
      </c>
      <c r="F15" s="43">
        <f>'[11]ТОВ "Сумитеплоенерго" '!L7</f>
        <v>5738</v>
      </c>
      <c r="G15" s="43">
        <f>'[11]ТОВ "Сумитеплоенерго" '!CX7</f>
        <v>1414.1279069767443</v>
      </c>
      <c r="H15" s="32">
        <f t="shared" si="12"/>
        <v>246.44961780703107</v>
      </c>
      <c r="I15" s="42"/>
      <c r="J15" s="42"/>
      <c r="K15" s="42"/>
      <c r="L15" s="42"/>
      <c r="M15" s="42"/>
      <c r="N15" s="44">
        <f t="shared" si="13"/>
        <v>1414.1279069767443</v>
      </c>
      <c r="O15" s="44">
        <f t="shared" si="14"/>
        <v>939.67157911575919</v>
      </c>
      <c r="P15" s="44">
        <f t="shared" si="15"/>
        <v>0</v>
      </c>
      <c r="Q15" s="44">
        <f t="shared" si="16"/>
        <v>0</v>
      </c>
      <c r="R15" s="44">
        <f t="shared" si="17"/>
        <v>0</v>
      </c>
      <c r="S15" s="44">
        <f t="shared" si="18"/>
        <v>0</v>
      </c>
      <c r="T15" s="44">
        <f t="shared" si="19"/>
        <v>939.67157911575919</v>
      </c>
      <c r="U15" s="44">
        <f t="shared" si="20"/>
        <v>1456.5517441860466</v>
      </c>
      <c r="V15" s="44">
        <f t="shared" si="21"/>
        <v>0</v>
      </c>
      <c r="W15" s="44">
        <f t="shared" si="22"/>
        <v>0</v>
      </c>
      <c r="X15" s="44">
        <f t="shared" si="23"/>
        <v>0</v>
      </c>
      <c r="Y15" s="44">
        <f t="shared" si="24"/>
        <v>0</v>
      </c>
      <c r="Z15" s="44">
        <f t="shared" si="25"/>
        <v>1456.5517441860466</v>
      </c>
      <c r="AA15" s="20">
        <v>0.03</v>
      </c>
      <c r="AC15" s="44">
        <f t="shared" si="26"/>
        <v>516.41999999999996</v>
      </c>
      <c r="AD15" s="28">
        <v>90</v>
      </c>
      <c r="AE15" s="44">
        <f t="shared" si="27"/>
        <v>3798.556</v>
      </c>
      <c r="AF15" s="28">
        <v>662</v>
      </c>
      <c r="AG15" s="44">
        <f t="shared" si="28"/>
        <v>579.53800000000001</v>
      </c>
      <c r="AH15" s="28">
        <v>101</v>
      </c>
      <c r="AI15" s="44">
        <f t="shared" si="29"/>
        <v>262.17931395348836</v>
      </c>
      <c r="AJ15" s="44">
        <f t="shared" si="30"/>
        <v>0</v>
      </c>
      <c r="AK15" s="44"/>
      <c r="AL15" s="44">
        <f t="shared" si="31"/>
        <v>0</v>
      </c>
      <c r="AM15" s="44"/>
      <c r="AN15" s="44">
        <f t="shared" si="32"/>
        <v>262.17931395348836</v>
      </c>
      <c r="AO15" s="20"/>
      <c r="AP15" s="20">
        <v>0.18</v>
      </c>
      <c r="AQ15" s="20"/>
      <c r="AR15" s="20"/>
      <c r="AS15" s="44">
        <f t="shared" si="33"/>
        <v>174.21511076806175</v>
      </c>
      <c r="AT15" s="44">
        <f t="shared" si="34"/>
        <v>0</v>
      </c>
      <c r="AU15" s="44">
        <f t="shared" si="35"/>
        <v>0</v>
      </c>
      <c r="AV15" s="44">
        <f t="shared" si="36"/>
        <v>0</v>
      </c>
      <c r="AW15" s="44"/>
      <c r="AX15" s="44">
        <f t="shared" si="37"/>
        <v>174.21511076806175</v>
      </c>
      <c r="AY15" s="44">
        <f t="shared" si="38"/>
        <v>815.66897674418612</v>
      </c>
      <c r="AZ15" s="44">
        <f t="shared" si="39"/>
        <v>0</v>
      </c>
      <c r="BA15" s="44"/>
      <c r="BB15" s="44">
        <f t="shared" si="40"/>
        <v>0</v>
      </c>
      <c r="BC15" s="44"/>
      <c r="BD15" s="44">
        <f t="shared" si="41"/>
        <v>815.66897674418612</v>
      </c>
      <c r="BE15" s="20"/>
      <c r="BF15" s="20">
        <v>0.56000000000000005</v>
      </c>
      <c r="BG15" s="20"/>
      <c r="BH15" s="20">
        <v>0.05</v>
      </c>
      <c r="BI15" s="44">
        <f t="shared" si="42"/>
        <v>542.00256683396992</v>
      </c>
      <c r="BJ15" s="44">
        <f t="shared" si="43"/>
        <v>0</v>
      </c>
      <c r="BK15" s="44">
        <f t="shared" si="44"/>
        <v>0</v>
      </c>
      <c r="BL15" s="44">
        <f t="shared" si="45"/>
        <v>0</v>
      </c>
      <c r="BM15" s="44"/>
      <c r="BN15" s="44">
        <f t="shared" si="46"/>
        <v>542.00256683396992</v>
      </c>
      <c r="BO15" s="44">
        <f t="shared" si="47"/>
        <v>320.44138372093022</v>
      </c>
      <c r="BP15" s="44">
        <f t="shared" si="48"/>
        <v>0</v>
      </c>
      <c r="BQ15" s="44"/>
      <c r="BR15" s="44">
        <f t="shared" si="49"/>
        <v>0</v>
      </c>
      <c r="BS15" s="44"/>
      <c r="BT15" s="44">
        <f t="shared" si="50"/>
        <v>320.44138372093022</v>
      </c>
      <c r="BU15" s="20"/>
      <c r="BV15" s="20">
        <v>0.22</v>
      </c>
      <c r="BW15" s="20"/>
      <c r="BX15" s="20">
        <v>0.05</v>
      </c>
      <c r="BY15" s="44">
        <f t="shared" si="51"/>
        <v>212.92957982763102</v>
      </c>
      <c r="BZ15" s="44">
        <f t="shared" si="52"/>
        <v>0</v>
      </c>
      <c r="CA15" s="44">
        <f t="shared" si="53"/>
        <v>0</v>
      </c>
      <c r="CB15" s="44">
        <f t="shared" si="54"/>
        <v>0</v>
      </c>
      <c r="CC15" s="44"/>
      <c r="CD15" s="44">
        <f t="shared" si="55"/>
        <v>212.92957982763102</v>
      </c>
      <c r="CE15" s="44">
        <f t="shared" si="56"/>
        <v>2.9642664044654929</v>
      </c>
      <c r="CF15" s="44">
        <f t="shared" si="57"/>
        <v>7.0083727134148441</v>
      </c>
      <c r="CG15" s="44">
        <f t="shared" si="58"/>
        <v>2.7217355168274073</v>
      </c>
      <c r="CH15" s="44">
        <f t="shared" si="59"/>
        <v>71.305482338592938</v>
      </c>
      <c r="CI15" s="44">
        <f t="shared" si="60"/>
        <v>221.83927838673364</v>
      </c>
      <c r="CJ15" s="44">
        <f t="shared" si="61"/>
        <v>87.151145080502488</v>
      </c>
      <c r="CK15" s="44">
        <f t="shared" si="62"/>
        <v>396.14156854773859</v>
      </c>
    </row>
    <row r="16" spans="1:192" x14ac:dyDescent="0.25">
      <c r="A16" s="41">
        <f>'[11]ТОВ "Сумитеплоенерго" '!F8</f>
        <v>1986</v>
      </c>
      <c r="B16" s="41" t="str">
        <f>'[11]ТОВ "Сумитеплоенерго" '!C8</f>
        <v>пр-т М.Лушпи,50</v>
      </c>
      <c r="C16" s="47" t="str">
        <f>'[11]ТОВ "Сумитеплоенерго" '!O8</f>
        <v>так</v>
      </c>
      <c r="D16" s="46">
        <f>'[11]ТОВ "Сумитеплоенерго" '!G8</f>
        <v>9</v>
      </c>
      <c r="E16" s="86" t="str">
        <f t="shared" si="11"/>
        <v>ТОВ "Сумитеплоенерго"</v>
      </c>
      <c r="F16" s="43">
        <f>'[11]ТОВ "Сумитеплоенерго" '!L8</f>
        <v>7204</v>
      </c>
      <c r="G16" s="43">
        <f>'[11]ТОВ "Сумитеплоенерго" '!CX8</f>
        <v>909.53305813953489</v>
      </c>
      <c r="H16" s="32">
        <f t="shared" si="12"/>
        <v>126.25389480004648</v>
      </c>
      <c r="I16" s="42"/>
      <c r="J16" s="42"/>
      <c r="K16" s="42"/>
      <c r="L16" s="42"/>
      <c r="M16" s="42"/>
      <c r="N16" s="44">
        <f t="shared" si="13"/>
        <v>909.53305813953489</v>
      </c>
      <c r="O16" s="44">
        <f t="shared" si="14"/>
        <v>604.37415935531601</v>
      </c>
      <c r="P16" s="44">
        <f t="shared" si="15"/>
        <v>0</v>
      </c>
      <c r="Q16" s="44">
        <f t="shared" si="16"/>
        <v>0</v>
      </c>
      <c r="R16" s="44">
        <f t="shared" si="17"/>
        <v>0</v>
      </c>
      <c r="S16" s="44">
        <f t="shared" si="18"/>
        <v>0</v>
      </c>
      <c r="T16" s="44">
        <f t="shared" si="19"/>
        <v>604.37415935531601</v>
      </c>
      <c r="U16" s="44">
        <f t="shared" si="20"/>
        <v>1009.5816945348838</v>
      </c>
      <c r="V16" s="44">
        <f t="shared" si="21"/>
        <v>0</v>
      </c>
      <c r="W16" s="44">
        <f t="shared" si="22"/>
        <v>0</v>
      </c>
      <c r="X16" s="44">
        <f t="shared" si="23"/>
        <v>0</v>
      </c>
      <c r="Y16" s="44">
        <f t="shared" si="24"/>
        <v>0</v>
      </c>
      <c r="Z16" s="44">
        <f t="shared" si="25"/>
        <v>1009.5816945348838</v>
      </c>
      <c r="AA16" s="20">
        <v>0.11</v>
      </c>
      <c r="AC16" s="44">
        <f t="shared" si="26"/>
        <v>540.29999999999995</v>
      </c>
      <c r="AD16" s="28">
        <v>75</v>
      </c>
      <c r="AE16" s="44">
        <f t="shared" si="27"/>
        <v>4639.3760000000002</v>
      </c>
      <c r="AF16" s="28">
        <v>644</v>
      </c>
      <c r="AG16" s="44">
        <f t="shared" si="28"/>
        <v>727.60400000000004</v>
      </c>
      <c r="AH16" s="28">
        <v>101</v>
      </c>
      <c r="AI16" s="44">
        <f t="shared" si="29"/>
        <v>181.72470501627907</v>
      </c>
      <c r="AJ16" s="44">
        <f t="shared" si="30"/>
        <v>0</v>
      </c>
      <c r="AK16" s="44"/>
      <c r="AL16" s="44">
        <f t="shared" si="31"/>
        <v>0</v>
      </c>
      <c r="AM16" s="44"/>
      <c r="AN16" s="44">
        <f t="shared" si="32"/>
        <v>181.72470501627907</v>
      </c>
      <c r="AO16" s="20"/>
      <c r="AP16" s="20">
        <v>0.18</v>
      </c>
      <c r="AQ16" s="20"/>
      <c r="AR16" s="20"/>
      <c r="AS16" s="44">
        <f t="shared" si="33"/>
        <v>120.75395703919214</v>
      </c>
      <c r="AT16" s="44">
        <f t="shared" si="34"/>
        <v>0</v>
      </c>
      <c r="AU16" s="44">
        <f t="shared" si="35"/>
        <v>0</v>
      </c>
      <c r="AV16" s="44">
        <f t="shared" si="36"/>
        <v>0</v>
      </c>
      <c r="AW16" s="44"/>
      <c r="AX16" s="44">
        <f t="shared" si="37"/>
        <v>120.75395703919214</v>
      </c>
      <c r="AY16" s="44">
        <f t="shared" si="38"/>
        <v>565.36574893953502</v>
      </c>
      <c r="AZ16" s="44">
        <f t="shared" si="39"/>
        <v>0</v>
      </c>
      <c r="BA16" s="44"/>
      <c r="BB16" s="44">
        <f t="shared" si="40"/>
        <v>0</v>
      </c>
      <c r="BC16" s="44"/>
      <c r="BD16" s="44">
        <f t="shared" si="41"/>
        <v>565.36574893953502</v>
      </c>
      <c r="BE16" s="20"/>
      <c r="BF16" s="20">
        <v>0.56000000000000005</v>
      </c>
      <c r="BG16" s="20"/>
      <c r="BH16" s="20">
        <v>0.05</v>
      </c>
      <c r="BI16" s="44">
        <f t="shared" si="42"/>
        <v>375.67897745526454</v>
      </c>
      <c r="BJ16" s="44">
        <f t="shared" si="43"/>
        <v>0</v>
      </c>
      <c r="BK16" s="44">
        <f t="shared" si="44"/>
        <v>0</v>
      </c>
      <c r="BL16" s="44">
        <f t="shared" si="45"/>
        <v>0</v>
      </c>
      <c r="BM16" s="44"/>
      <c r="BN16" s="44">
        <f t="shared" si="46"/>
        <v>375.67897745526454</v>
      </c>
      <c r="BO16" s="44">
        <f t="shared" si="47"/>
        <v>222.10797279767445</v>
      </c>
      <c r="BP16" s="44">
        <f t="shared" si="48"/>
        <v>0</v>
      </c>
      <c r="BQ16" s="44"/>
      <c r="BR16" s="44">
        <f t="shared" si="49"/>
        <v>0</v>
      </c>
      <c r="BS16" s="44"/>
      <c r="BT16" s="44">
        <f t="shared" si="50"/>
        <v>222.10797279767445</v>
      </c>
      <c r="BU16" s="20"/>
      <c r="BV16" s="20">
        <v>0.22</v>
      </c>
      <c r="BW16" s="20"/>
      <c r="BX16" s="20">
        <v>0.05</v>
      </c>
      <c r="BY16" s="44">
        <f t="shared" si="51"/>
        <v>147.58816971456821</v>
      </c>
      <c r="BZ16" s="44">
        <f t="shared" si="52"/>
        <v>0</v>
      </c>
      <c r="CA16" s="44">
        <f t="shared" si="53"/>
        <v>0</v>
      </c>
      <c r="CB16" s="44">
        <f t="shared" si="54"/>
        <v>0</v>
      </c>
      <c r="CC16" s="44"/>
      <c r="CD16" s="44">
        <f t="shared" si="55"/>
        <v>147.58816971456821</v>
      </c>
      <c r="CE16" s="44">
        <f t="shared" si="56"/>
        <v>4.474387533525209</v>
      </c>
      <c r="CF16" s="44">
        <f t="shared" si="57"/>
        <v>12.349309592529574</v>
      </c>
      <c r="CG16" s="44">
        <f t="shared" si="58"/>
        <v>4.9299615369386842</v>
      </c>
      <c r="CH16" s="44">
        <f t="shared" si="59"/>
        <v>49.424066104326961</v>
      </c>
      <c r="CI16" s="44">
        <f t="shared" si="60"/>
        <v>153.76376121346169</v>
      </c>
      <c r="CJ16" s="44">
        <f t="shared" si="61"/>
        <v>60.407191905288514</v>
      </c>
      <c r="CK16" s="44">
        <f t="shared" si="62"/>
        <v>274.57814502403869</v>
      </c>
    </row>
    <row r="17" spans="1:89" x14ac:dyDescent="0.25">
      <c r="A17" s="41">
        <f>'[11]ТОВ "Сумитеплоенерго" '!F9</f>
        <v>1986</v>
      </c>
      <c r="B17" s="41" t="str">
        <f>'[11]ТОВ "Сумитеплоенерго" '!C9</f>
        <v>пр-т М.Лушпи,52</v>
      </c>
      <c r="C17" s="47" t="str">
        <f>'[11]ТОВ "Сумитеплоенерго" '!O9</f>
        <v>так</v>
      </c>
      <c r="D17" s="46">
        <f>'[11]ТОВ "Сумитеплоенерго" '!G9</f>
        <v>9</v>
      </c>
      <c r="E17" s="86" t="str">
        <f t="shared" si="11"/>
        <v>ТОВ "Сумитеплоенерго"</v>
      </c>
      <c r="F17" s="43">
        <f>'[11]ТОВ "Сумитеплоенерго" '!L9</f>
        <v>7726</v>
      </c>
      <c r="G17" s="43">
        <f>'[11]ТОВ "Сумитеплоенерго" '!CX9</f>
        <v>1174.1484883720932</v>
      </c>
      <c r="H17" s="32">
        <f t="shared" si="12"/>
        <v>151.97365886255415</v>
      </c>
      <c r="I17" s="42"/>
      <c r="J17" s="42"/>
      <c r="K17" s="42"/>
      <c r="L17" s="42"/>
      <c r="M17" s="42"/>
      <c r="N17" s="44">
        <f t="shared" si="13"/>
        <v>1174.1484883720932</v>
      </c>
      <c r="O17" s="44">
        <f t="shared" si="14"/>
        <v>780.20804111259986</v>
      </c>
      <c r="P17" s="44">
        <f t="shared" si="15"/>
        <v>0</v>
      </c>
      <c r="Q17" s="44">
        <f t="shared" si="16"/>
        <v>0</v>
      </c>
      <c r="R17" s="44">
        <f t="shared" si="17"/>
        <v>0</v>
      </c>
      <c r="S17" s="44">
        <f t="shared" si="18"/>
        <v>0</v>
      </c>
      <c r="T17" s="44">
        <f t="shared" si="19"/>
        <v>780.20804111259986</v>
      </c>
      <c r="U17" s="44">
        <f t="shared" si="20"/>
        <v>1209.3729430232561</v>
      </c>
      <c r="V17" s="44">
        <f t="shared" si="21"/>
        <v>0</v>
      </c>
      <c r="W17" s="44">
        <f t="shared" si="22"/>
        <v>0</v>
      </c>
      <c r="X17" s="44">
        <f t="shared" si="23"/>
        <v>0</v>
      </c>
      <c r="Y17" s="44">
        <f t="shared" si="24"/>
        <v>0</v>
      </c>
      <c r="Z17" s="44">
        <f t="shared" si="25"/>
        <v>1209.3729430232561</v>
      </c>
      <c r="AA17" s="20">
        <v>0.03</v>
      </c>
      <c r="AC17" s="44">
        <f t="shared" ref="AC17:AC18" si="63">AD17*F17/1000</f>
        <v>579.45000000000005</v>
      </c>
      <c r="AD17" s="28">
        <v>75</v>
      </c>
      <c r="AE17" s="44">
        <f t="shared" ref="AE17:AE18" si="64">AF17*F17/1000</f>
        <v>4975.5439999999999</v>
      </c>
      <c r="AF17" s="28">
        <v>644</v>
      </c>
      <c r="AG17" s="44">
        <f t="shared" ref="AG17:AG18" si="65">AH17*F17/1000</f>
        <v>780.32600000000002</v>
      </c>
      <c r="AH17" s="28">
        <v>101</v>
      </c>
      <c r="AI17" s="44">
        <f t="shared" si="29"/>
        <v>217.68712974418608</v>
      </c>
      <c r="AJ17" s="44">
        <f t="shared" si="30"/>
        <v>0</v>
      </c>
      <c r="AK17" s="44"/>
      <c r="AL17" s="44">
        <f t="shared" si="31"/>
        <v>0</v>
      </c>
      <c r="AM17" s="44"/>
      <c r="AN17" s="44">
        <f t="shared" si="32"/>
        <v>217.68712974418608</v>
      </c>
      <c r="AO17" s="20"/>
      <c r="AP17" s="20">
        <v>0.18</v>
      </c>
      <c r="AQ17" s="20"/>
      <c r="AR17" s="20"/>
      <c r="AS17" s="44">
        <f t="shared" si="33"/>
        <v>144.65057082227602</v>
      </c>
      <c r="AT17" s="44">
        <f t="shared" si="34"/>
        <v>0</v>
      </c>
      <c r="AU17" s="44">
        <f t="shared" si="35"/>
        <v>0</v>
      </c>
      <c r="AV17" s="44">
        <f t="shared" si="36"/>
        <v>0</v>
      </c>
      <c r="AW17" s="44"/>
      <c r="AX17" s="44">
        <f t="shared" si="37"/>
        <v>144.65057082227602</v>
      </c>
      <c r="AY17" s="44">
        <f t="shared" si="38"/>
        <v>677.24884809302353</v>
      </c>
      <c r="AZ17" s="44">
        <f t="shared" si="39"/>
        <v>0</v>
      </c>
      <c r="BA17" s="44"/>
      <c r="BB17" s="44">
        <f t="shared" si="40"/>
        <v>0</v>
      </c>
      <c r="BC17" s="44"/>
      <c r="BD17" s="44">
        <f t="shared" si="41"/>
        <v>677.24884809302353</v>
      </c>
      <c r="BE17" s="20"/>
      <c r="BF17" s="20">
        <v>0.56000000000000005</v>
      </c>
      <c r="BG17" s="20"/>
      <c r="BH17" s="20">
        <v>0.05</v>
      </c>
      <c r="BI17" s="44">
        <f t="shared" si="42"/>
        <v>450.02399811374772</v>
      </c>
      <c r="BJ17" s="44">
        <f t="shared" si="43"/>
        <v>0</v>
      </c>
      <c r="BK17" s="44">
        <f t="shared" si="44"/>
        <v>0</v>
      </c>
      <c r="BL17" s="44">
        <f t="shared" si="45"/>
        <v>0</v>
      </c>
      <c r="BM17" s="44"/>
      <c r="BN17" s="44">
        <f t="shared" si="46"/>
        <v>450.02399811374772</v>
      </c>
      <c r="BO17" s="44">
        <f t="shared" si="47"/>
        <v>266.06204746511634</v>
      </c>
      <c r="BP17" s="44">
        <f t="shared" si="48"/>
        <v>0</v>
      </c>
      <c r="BQ17" s="44"/>
      <c r="BR17" s="44">
        <f t="shared" si="49"/>
        <v>0</v>
      </c>
      <c r="BS17" s="44"/>
      <c r="BT17" s="44">
        <f t="shared" si="50"/>
        <v>266.06204746511634</v>
      </c>
      <c r="BU17" s="20"/>
      <c r="BV17" s="20">
        <v>0.22</v>
      </c>
      <c r="BW17" s="20"/>
      <c r="BX17" s="20">
        <v>0.05</v>
      </c>
      <c r="BY17" s="44">
        <f t="shared" si="51"/>
        <v>176.79514211611513</v>
      </c>
      <c r="BZ17" s="44">
        <f t="shared" si="52"/>
        <v>0</v>
      </c>
      <c r="CA17" s="44">
        <f t="shared" si="53"/>
        <v>0</v>
      </c>
      <c r="CB17" s="44">
        <f t="shared" si="54"/>
        <v>0</v>
      </c>
      <c r="CC17" s="44"/>
      <c r="CD17" s="44">
        <f t="shared" si="55"/>
        <v>176.79514211611513</v>
      </c>
      <c r="CE17" s="44">
        <f t="shared" si="56"/>
        <v>4.0058604449749282</v>
      </c>
      <c r="CF17" s="44">
        <f t="shared" si="57"/>
        <v>11.0561748281308</v>
      </c>
      <c r="CG17" s="44">
        <f t="shared" si="58"/>
        <v>4.4137298720996485</v>
      </c>
      <c r="CH17" s="44">
        <f t="shared" si="59"/>
        <v>59.204845535856293</v>
      </c>
      <c r="CI17" s="44">
        <f t="shared" si="60"/>
        <v>184.19285277821962</v>
      </c>
      <c r="CJ17" s="44">
        <f t="shared" si="61"/>
        <v>72.361477877157697</v>
      </c>
      <c r="CK17" s="44">
        <f t="shared" si="62"/>
        <v>328.91580853253498</v>
      </c>
    </row>
    <row r="18" spans="1:89" x14ac:dyDescent="0.25">
      <c r="A18" s="41">
        <f>'[11]ТОВ "Сумитеплоенерго" '!F10</f>
        <v>1985</v>
      </c>
      <c r="B18" s="41" t="str">
        <f>'[11]ТОВ "Сумитеплоенерго" '!C10</f>
        <v>вул. Черепіна,30</v>
      </c>
      <c r="C18" s="48" t="str">
        <f>'[11]ТОВ "Сумитеплоенерго" '!O10</f>
        <v>так</v>
      </c>
      <c r="D18" s="46">
        <f>'[11]ТОВ "Сумитеплоенерго" '!G10</f>
        <v>9</v>
      </c>
      <c r="E18" s="86" t="str">
        <f t="shared" si="11"/>
        <v>ТОВ "Сумитеплоенерго"</v>
      </c>
      <c r="F18" s="43">
        <f>'[11]ТОВ "Сумитеплоенерго" '!L10</f>
        <v>7455</v>
      </c>
      <c r="G18" s="43">
        <f>'[11]ТОВ "Сумитеплоенерго" '!CX10</f>
        <v>1522.916895348837</v>
      </c>
      <c r="H18" s="32">
        <f t="shared" si="12"/>
        <v>204.28127368864344</v>
      </c>
      <c r="I18" s="42"/>
      <c r="J18" s="42"/>
      <c r="K18" s="42"/>
      <c r="L18" s="42"/>
      <c r="M18" s="42"/>
      <c r="N18" s="44">
        <f t="shared" si="13"/>
        <v>1522.916895348837</v>
      </c>
      <c r="O18" s="44">
        <f t="shared" si="14"/>
        <v>1011.9605990761661</v>
      </c>
      <c r="P18" s="44">
        <f t="shared" si="15"/>
        <v>0</v>
      </c>
      <c r="Q18" s="44">
        <f t="shared" si="16"/>
        <v>0</v>
      </c>
      <c r="R18" s="44">
        <f t="shared" si="17"/>
        <v>0</v>
      </c>
      <c r="S18" s="44">
        <f t="shared" si="18"/>
        <v>0</v>
      </c>
      <c r="T18" s="44">
        <f t="shared" si="19"/>
        <v>1011.9605990761661</v>
      </c>
      <c r="U18" s="44">
        <f t="shared" si="20"/>
        <v>1568.6044022093022</v>
      </c>
      <c r="V18" s="44">
        <f t="shared" si="21"/>
        <v>0</v>
      </c>
      <c r="W18" s="44">
        <f t="shared" si="22"/>
        <v>0</v>
      </c>
      <c r="X18" s="44">
        <f t="shared" si="23"/>
        <v>0</v>
      </c>
      <c r="Y18" s="44">
        <f t="shared" si="24"/>
        <v>0</v>
      </c>
      <c r="Z18" s="44">
        <f t="shared" si="25"/>
        <v>1568.6044022093022</v>
      </c>
      <c r="AA18" s="20">
        <v>0.03</v>
      </c>
      <c r="AC18" s="44">
        <f t="shared" si="63"/>
        <v>559.125</v>
      </c>
      <c r="AD18" s="28">
        <v>75</v>
      </c>
      <c r="AE18" s="44">
        <f t="shared" si="64"/>
        <v>4801.0200000000004</v>
      </c>
      <c r="AF18" s="28">
        <v>644</v>
      </c>
      <c r="AG18" s="44">
        <f t="shared" si="65"/>
        <v>752.95500000000004</v>
      </c>
      <c r="AH18" s="28">
        <v>101</v>
      </c>
      <c r="AI18" s="44">
        <f t="shared" si="29"/>
        <v>282.3487923976744</v>
      </c>
      <c r="AJ18" s="44">
        <f t="shared" si="30"/>
        <v>0</v>
      </c>
      <c r="AK18" s="44"/>
      <c r="AL18" s="44">
        <f t="shared" si="31"/>
        <v>0</v>
      </c>
      <c r="AM18" s="44"/>
      <c r="AN18" s="44">
        <f t="shared" si="32"/>
        <v>282.3487923976744</v>
      </c>
      <c r="AO18" s="20"/>
      <c r="AP18" s="20">
        <v>0.18</v>
      </c>
      <c r="AQ18" s="20"/>
      <c r="AR18" s="20"/>
      <c r="AS18" s="44">
        <f t="shared" si="33"/>
        <v>187.61749506872121</v>
      </c>
      <c r="AT18" s="44">
        <f t="shared" si="34"/>
        <v>0</v>
      </c>
      <c r="AU18" s="44">
        <f t="shared" si="35"/>
        <v>0</v>
      </c>
      <c r="AV18" s="44">
        <f t="shared" si="36"/>
        <v>0</v>
      </c>
      <c r="AW18" s="44"/>
      <c r="AX18" s="44">
        <f t="shared" si="37"/>
        <v>187.61749506872121</v>
      </c>
      <c r="AY18" s="44">
        <f t="shared" si="38"/>
        <v>878.41846523720926</v>
      </c>
      <c r="AZ18" s="44">
        <f t="shared" si="39"/>
        <v>0</v>
      </c>
      <c r="BA18" s="44"/>
      <c r="BB18" s="44">
        <f t="shared" si="40"/>
        <v>0</v>
      </c>
      <c r="BC18" s="44"/>
      <c r="BD18" s="44">
        <f t="shared" si="41"/>
        <v>878.41846523720926</v>
      </c>
      <c r="BE18" s="20"/>
      <c r="BF18" s="20">
        <v>0.56000000000000005</v>
      </c>
      <c r="BG18" s="20"/>
      <c r="BH18" s="20">
        <v>0.05</v>
      </c>
      <c r="BI18" s="44">
        <f t="shared" si="42"/>
        <v>583.69887354713273</v>
      </c>
      <c r="BJ18" s="44">
        <f t="shared" si="43"/>
        <v>0</v>
      </c>
      <c r="BK18" s="44">
        <f t="shared" si="44"/>
        <v>0</v>
      </c>
      <c r="BL18" s="44">
        <f t="shared" si="45"/>
        <v>0</v>
      </c>
      <c r="BM18" s="44"/>
      <c r="BN18" s="44">
        <f t="shared" si="46"/>
        <v>583.69887354713273</v>
      </c>
      <c r="BO18" s="44">
        <f t="shared" si="47"/>
        <v>345.09296848604646</v>
      </c>
      <c r="BP18" s="44">
        <f t="shared" si="48"/>
        <v>0</v>
      </c>
      <c r="BQ18" s="44"/>
      <c r="BR18" s="44">
        <f t="shared" si="49"/>
        <v>0</v>
      </c>
      <c r="BS18" s="44"/>
      <c r="BT18" s="44">
        <f t="shared" si="50"/>
        <v>345.09296848604646</v>
      </c>
      <c r="BU18" s="20"/>
      <c r="BV18" s="20">
        <v>0.22</v>
      </c>
      <c r="BW18" s="20"/>
      <c r="BX18" s="20">
        <v>0.05</v>
      </c>
      <c r="BY18" s="44">
        <f t="shared" si="51"/>
        <v>229.31027175065924</v>
      </c>
      <c r="BZ18" s="44">
        <f t="shared" si="52"/>
        <v>0</v>
      </c>
      <c r="CA18" s="44">
        <f t="shared" si="53"/>
        <v>0</v>
      </c>
      <c r="CB18" s="44">
        <f t="shared" si="54"/>
        <v>0</v>
      </c>
      <c r="CC18" s="44"/>
      <c r="CD18" s="44">
        <f t="shared" si="55"/>
        <v>229.31027175065924</v>
      </c>
      <c r="CE18" s="44">
        <f t="shared" si="56"/>
        <v>2.9801325286599827</v>
      </c>
      <c r="CF18" s="44">
        <f t="shared" si="57"/>
        <v>8.2251657791015518</v>
      </c>
      <c r="CG18" s="44">
        <f t="shared" si="58"/>
        <v>3.2835642043053634</v>
      </c>
      <c r="CH18" s="44">
        <f t="shared" si="59"/>
        <v>76.791019573752848</v>
      </c>
      <c r="CI18" s="44">
        <f t="shared" si="60"/>
        <v>238.90539422945332</v>
      </c>
      <c r="CJ18" s="44">
        <f t="shared" si="61"/>
        <v>93.855690590142359</v>
      </c>
      <c r="CK18" s="44">
        <f t="shared" si="62"/>
        <v>426.61677540973801</v>
      </c>
    </row>
    <row r="19" spans="1:89" x14ac:dyDescent="0.25">
      <c r="A19" s="41">
        <f>'[11]ТОВ "Сумитеплоенерго" '!F11</f>
        <v>1988</v>
      </c>
      <c r="B19" s="41" t="str">
        <f>'[11]ТОВ "Сумитеплоенерго" '!C11</f>
        <v>вул.Заливна,17</v>
      </c>
      <c r="C19" s="47" t="str">
        <f>'[11]ТОВ "Сумитеплоенерго" '!O11</f>
        <v>так</v>
      </c>
      <c r="D19" s="46">
        <f>'[11]ТОВ "Сумитеплоенерго" '!G11</f>
        <v>9</v>
      </c>
      <c r="E19" s="86" t="str">
        <f t="shared" si="11"/>
        <v>ТОВ "Сумитеплоенерго"</v>
      </c>
      <c r="F19" s="43">
        <f>'[11]ТОВ "Сумитеплоенерго" '!L11</f>
        <v>5563</v>
      </c>
      <c r="G19" s="43">
        <f>'[11]ТОВ "Сумитеплоенерго" '!CX11</f>
        <v>673.99134883720922</v>
      </c>
      <c r="H19" s="32">
        <f t="shared" si="12"/>
        <v>121.15609362523983</v>
      </c>
      <c r="I19" s="42"/>
      <c r="J19" s="42"/>
      <c r="K19" s="42"/>
      <c r="L19" s="42"/>
      <c r="M19" s="42"/>
      <c r="N19" s="44">
        <f t="shared" si="13"/>
        <v>673.99134883720922</v>
      </c>
      <c r="O19" s="44">
        <f t="shared" si="14"/>
        <v>447.85942767101915</v>
      </c>
      <c r="P19" s="44">
        <f t="shared" si="15"/>
        <v>0</v>
      </c>
      <c r="Q19" s="44">
        <f t="shared" si="16"/>
        <v>0</v>
      </c>
      <c r="R19" s="44">
        <f t="shared" si="17"/>
        <v>0</v>
      </c>
      <c r="S19" s="44">
        <f t="shared" si="18"/>
        <v>0</v>
      </c>
      <c r="T19" s="44">
        <f t="shared" si="19"/>
        <v>447.85942767101915</v>
      </c>
      <c r="U19" s="44">
        <f t="shared" si="20"/>
        <v>748.13039720930226</v>
      </c>
      <c r="V19" s="44">
        <f t="shared" si="21"/>
        <v>0</v>
      </c>
      <c r="W19" s="44">
        <f t="shared" si="22"/>
        <v>0</v>
      </c>
      <c r="X19" s="44">
        <f t="shared" si="23"/>
        <v>0</v>
      </c>
      <c r="Y19" s="44">
        <f t="shared" si="24"/>
        <v>0</v>
      </c>
      <c r="Z19" s="44">
        <f t="shared" si="25"/>
        <v>748.13039720930226</v>
      </c>
      <c r="AA19" s="20">
        <v>0.11</v>
      </c>
      <c r="AC19" s="44">
        <f>AD19*F19/1000</f>
        <v>500.67</v>
      </c>
      <c r="AD19" s="28">
        <v>90</v>
      </c>
      <c r="AE19" s="44">
        <f>AF19*F19/1000</f>
        <v>3682.7060000000001</v>
      </c>
      <c r="AF19" s="28">
        <v>662</v>
      </c>
      <c r="AG19" s="44">
        <f>AH19*F19/1000</f>
        <v>561.86300000000006</v>
      </c>
      <c r="AH19" s="28">
        <v>101</v>
      </c>
      <c r="AI19" s="44">
        <f>U19*AP19</f>
        <v>134.66347149767441</v>
      </c>
      <c r="AJ19" s="44">
        <f t="shared" si="30"/>
        <v>0</v>
      </c>
      <c r="AK19" s="44"/>
      <c r="AL19" s="44">
        <f t="shared" si="31"/>
        <v>0</v>
      </c>
      <c r="AM19" s="44"/>
      <c r="AN19" s="44">
        <f t="shared" si="32"/>
        <v>134.66347149767441</v>
      </c>
      <c r="AO19" s="20"/>
      <c r="AP19" s="20">
        <v>0.18</v>
      </c>
      <c r="AQ19" s="20"/>
      <c r="AR19" s="20"/>
      <c r="AS19" s="44">
        <f t="shared" si="33"/>
        <v>89.482313648669631</v>
      </c>
      <c r="AT19" s="44">
        <f t="shared" si="34"/>
        <v>0</v>
      </c>
      <c r="AU19" s="44">
        <f t="shared" si="35"/>
        <v>0</v>
      </c>
      <c r="AV19" s="44">
        <f t="shared" si="36"/>
        <v>0</v>
      </c>
      <c r="AW19" s="44"/>
      <c r="AX19" s="44">
        <f t="shared" si="37"/>
        <v>89.482313648669631</v>
      </c>
      <c r="AY19" s="44">
        <f t="shared" si="38"/>
        <v>418.95302243720931</v>
      </c>
      <c r="AZ19" s="44">
        <f t="shared" si="39"/>
        <v>0</v>
      </c>
      <c r="BA19" s="44"/>
      <c r="BB19" s="44">
        <f t="shared" si="40"/>
        <v>0</v>
      </c>
      <c r="BC19" s="44"/>
      <c r="BD19" s="44">
        <f t="shared" si="41"/>
        <v>418.95302243720931</v>
      </c>
      <c r="BE19" s="20"/>
      <c r="BF19" s="20">
        <v>0.56000000000000005</v>
      </c>
      <c r="BG19" s="20"/>
      <c r="BH19" s="20">
        <v>0.05</v>
      </c>
      <c r="BI19" s="44">
        <f t="shared" si="42"/>
        <v>278.38942024030553</v>
      </c>
      <c r="BJ19" s="44">
        <f t="shared" si="43"/>
        <v>0</v>
      </c>
      <c r="BK19" s="44">
        <f t="shared" si="44"/>
        <v>0</v>
      </c>
      <c r="BL19" s="44">
        <f t="shared" si="45"/>
        <v>0</v>
      </c>
      <c r="BM19" s="44"/>
      <c r="BN19" s="44">
        <f t="shared" si="46"/>
        <v>278.38942024030553</v>
      </c>
      <c r="BO19" s="44">
        <f t="shared" si="47"/>
        <v>164.5886873860465</v>
      </c>
      <c r="BP19" s="44">
        <f t="shared" si="48"/>
        <v>0</v>
      </c>
      <c r="BQ19" s="44"/>
      <c r="BR19" s="44">
        <f t="shared" si="49"/>
        <v>0</v>
      </c>
      <c r="BS19" s="44"/>
      <c r="BT19" s="44">
        <f t="shared" si="50"/>
        <v>164.5886873860465</v>
      </c>
      <c r="BU19" s="20"/>
      <c r="BV19" s="20">
        <v>0.22</v>
      </c>
      <c r="BW19" s="20"/>
      <c r="BX19" s="20">
        <v>0.05</v>
      </c>
      <c r="BY19" s="44">
        <f t="shared" si="51"/>
        <v>109.36727223726288</v>
      </c>
      <c r="BZ19" s="44">
        <f t="shared" si="52"/>
        <v>0</v>
      </c>
      <c r="CA19" s="44">
        <f t="shared" si="53"/>
        <v>0</v>
      </c>
      <c r="CB19" s="44">
        <f t="shared" si="54"/>
        <v>0</v>
      </c>
      <c r="CC19" s="44"/>
      <c r="CD19" s="44">
        <f t="shared" si="55"/>
        <v>109.36727223726288</v>
      </c>
      <c r="CE19" s="44">
        <f t="shared" si="56"/>
        <v>5.5951838926042754</v>
      </c>
      <c r="CF19" s="44">
        <f t="shared" si="57"/>
        <v>13.228613346085822</v>
      </c>
      <c r="CG19" s="44">
        <f t="shared" si="58"/>
        <v>5.1373961195730171</v>
      </c>
      <c r="CH19" s="44">
        <f t="shared" si="59"/>
        <v>36.624719333251868</v>
      </c>
      <c r="CI19" s="44">
        <f t="shared" si="60"/>
        <v>113.94357125900584</v>
      </c>
      <c r="CJ19" s="44">
        <f t="shared" si="61"/>
        <v>44.763545851752284</v>
      </c>
      <c r="CK19" s="44">
        <f t="shared" si="62"/>
        <v>203.47066296251037</v>
      </c>
    </row>
    <row r="20" spans="1:89" x14ac:dyDescent="0.25">
      <c r="A20" s="41">
        <f>'[11]ТОВ "Сумитеплоенерго" '!F12</f>
        <v>1988</v>
      </c>
      <c r="B20" s="41" t="str">
        <f>'[11]ТОВ "Сумитеплоенерго" '!C12</f>
        <v>вул.Заливна,19</v>
      </c>
      <c r="C20" s="47" t="str">
        <f>'[11]ТОВ "Сумитеплоенерго" '!O12</f>
        <v>так</v>
      </c>
      <c r="D20" s="46">
        <f>'[11]ТОВ "Сумитеплоенерго" '!G12</f>
        <v>9</v>
      </c>
      <c r="E20" s="86" t="str">
        <f t="shared" si="11"/>
        <v>ТОВ "Сумитеплоенерго"</v>
      </c>
      <c r="F20" s="43">
        <f>'[11]ТОВ "Сумитеплоенерго" '!L12</f>
        <v>3850</v>
      </c>
      <c r="G20" s="43">
        <f>'[11]ТОВ "Сумитеплоенерго" '!CX12</f>
        <v>482.5592093023256</v>
      </c>
      <c r="H20" s="32">
        <f t="shared" si="12"/>
        <v>125.34005436424042</v>
      </c>
      <c r="I20" s="42"/>
      <c r="J20" s="42"/>
      <c r="K20" s="42"/>
      <c r="L20" s="42"/>
      <c r="M20" s="42"/>
      <c r="N20" s="44">
        <f t="shared" si="13"/>
        <v>482.5592093023256</v>
      </c>
      <c r="O20" s="44">
        <f t="shared" si="14"/>
        <v>320.6549930772461</v>
      </c>
      <c r="P20" s="44">
        <f t="shared" si="15"/>
        <v>0</v>
      </c>
      <c r="Q20" s="44">
        <f t="shared" si="16"/>
        <v>0</v>
      </c>
      <c r="R20" s="44">
        <f t="shared" si="17"/>
        <v>0</v>
      </c>
      <c r="S20" s="44">
        <f t="shared" si="18"/>
        <v>0</v>
      </c>
      <c r="T20" s="44">
        <f t="shared" si="19"/>
        <v>320.6549930772461</v>
      </c>
      <c r="U20" s="44">
        <f t="shared" si="20"/>
        <v>535.64072232558146</v>
      </c>
      <c r="V20" s="44">
        <f t="shared" si="21"/>
        <v>0</v>
      </c>
      <c r="W20" s="44">
        <f t="shared" si="22"/>
        <v>0</v>
      </c>
      <c r="X20" s="44">
        <f t="shared" si="23"/>
        <v>0</v>
      </c>
      <c r="Y20" s="44">
        <f t="shared" si="24"/>
        <v>0</v>
      </c>
      <c r="Z20" s="44">
        <f t="shared" si="25"/>
        <v>535.64072232558146</v>
      </c>
      <c r="AA20" s="20">
        <v>0.11</v>
      </c>
      <c r="AC20" s="44">
        <f t="shared" si="26"/>
        <v>361.9</v>
      </c>
      <c r="AD20" s="28">
        <v>94</v>
      </c>
      <c r="AE20" s="44">
        <f t="shared" si="27"/>
        <v>2625.7</v>
      </c>
      <c r="AF20" s="28">
        <v>682</v>
      </c>
      <c r="AG20" s="44">
        <f t="shared" si="28"/>
        <v>423.5</v>
      </c>
      <c r="AH20" s="28">
        <v>110</v>
      </c>
      <c r="AI20" s="44">
        <f t="shared" si="29"/>
        <v>96.415330018604664</v>
      </c>
      <c r="AJ20" s="44">
        <f t="shared" si="30"/>
        <v>0</v>
      </c>
      <c r="AK20" s="44"/>
      <c r="AL20" s="44">
        <f t="shared" si="31"/>
        <v>0</v>
      </c>
      <c r="AM20" s="44"/>
      <c r="AN20" s="44">
        <f t="shared" si="32"/>
        <v>96.415330018604664</v>
      </c>
      <c r="AO20" s="20"/>
      <c r="AP20" s="20">
        <v>0.18</v>
      </c>
      <c r="AQ20" s="20"/>
      <c r="AR20" s="20"/>
      <c r="AS20" s="44">
        <f t="shared" si="33"/>
        <v>64.066867616833775</v>
      </c>
      <c r="AT20" s="44">
        <f t="shared" si="34"/>
        <v>0</v>
      </c>
      <c r="AU20" s="44">
        <f t="shared" si="35"/>
        <v>0</v>
      </c>
      <c r="AV20" s="44">
        <f t="shared" si="36"/>
        <v>0</v>
      </c>
      <c r="AW20" s="44"/>
      <c r="AX20" s="44">
        <f t="shared" si="37"/>
        <v>64.066867616833775</v>
      </c>
      <c r="AY20" s="44">
        <f t="shared" si="38"/>
        <v>299.95880450232568</v>
      </c>
      <c r="AZ20" s="44">
        <f t="shared" si="39"/>
        <v>0</v>
      </c>
      <c r="BA20" s="44"/>
      <c r="BB20" s="44">
        <f t="shared" si="40"/>
        <v>0</v>
      </c>
      <c r="BC20" s="44"/>
      <c r="BD20" s="44">
        <f t="shared" si="41"/>
        <v>299.95880450232568</v>
      </c>
      <c r="BE20" s="20"/>
      <c r="BF20" s="20">
        <v>0.56000000000000005</v>
      </c>
      <c r="BG20" s="20"/>
      <c r="BH20" s="20">
        <v>0.05</v>
      </c>
      <c r="BI20" s="44">
        <f t="shared" si="42"/>
        <v>199.31914369681624</v>
      </c>
      <c r="BJ20" s="44">
        <f t="shared" si="43"/>
        <v>0</v>
      </c>
      <c r="BK20" s="44">
        <f t="shared" si="44"/>
        <v>0</v>
      </c>
      <c r="BL20" s="44">
        <f t="shared" si="45"/>
        <v>0</v>
      </c>
      <c r="BM20" s="44"/>
      <c r="BN20" s="44">
        <f t="shared" si="46"/>
        <v>199.31914369681624</v>
      </c>
      <c r="BO20" s="44">
        <f t="shared" si="47"/>
        <v>117.84095891162792</v>
      </c>
      <c r="BP20" s="44">
        <f t="shared" si="48"/>
        <v>0</v>
      </c>
      <c r="BQ20" s="44"/>
      <c r="BR20" s="44">
        <f t="shared" si="49"/>
        <v>0</v>
      </c>
      <c r="BS20" s="44"/>
      <c r="BT20" s="44">
        <f t="shared" si="50"/>
        <v>117.84095891162792</v>
      </c>
      <c r="BU20" s="20"/>
      <c r="BV20" s="20">
        <v>0.22</v>
      </c>
      <c r="BW20" s="20"/>
      <c r="BX20" s="20">
        <v>0.05</v>
      </c>
      <c r="BY20" s="44">
        <f t="shared" si="51"/>
        <v>78.303949309463505</v>
      </c>
      <c r="BZ20" s="44">
        <f t="shared" si="52"/>
        <v>0</v>
      </c>
      <c r="CA20" s="44">
        <f t="shared" si="53"/>
        <v>0</v>
      </c>
      <c r="CB20" s="44">
        <f t="shared" si="54"/>
        <v>0</v>
      </c>
      <c r="CC20" s="44"/>
      <c r="CD20" s="44">
        <f t="shared" si="55"/>
        <v>78.303949309463505</v>
      </c>
      <c r="CE20" s="44">
        <f t="shared" si="56"/>
        <v>5.6487856120018831</v>
      </c>
      <c r="CF20" s="44">
        <f t="shared" si="57"/>
        <v>13.173345777533262</v>
      </c>
      <c r="CG20" s="44">
        <f t="shared" si="58"/>
        <v>5.4084117561720157</v>
      </c>
      <c r="CH20" s="44">
        <f t="shared" si="59"/>
        <v>26.2222885098817</v>
      </c>
      <c r="CI20" s="44">
        <f t="shared" si="60"/>
        <v>81.580453141854193</v>
      </c>
      <c r="CJ20" s="44">
        <f t="shared" si="61"/>
        <v>32.049463734299856</v>
      </c>
      <c r="CK20" s="44">
        <f t="shared" si="62"/>
        <v>145.6793806104539</v>
      </c>
    </row>
    <row r="21" spans="1:89" x14ac:dyDescent="0.25">
      <c r="A21" s="41">
        <f>'[11]ТОВ "Сумитеплоенерго" '!F13</f>
        <v>1988</v>
      </c>
      <c r="B21" s="41" t="str">
        <f>'[11]ТОВ "Сумитеплоенерго" '!C13</f>
        <v>вул.Заливна,33</v>
      </c>
      <c r="C21" s="47" t="str">
        <f>'[11]ТОВ "Сумитеплоенерго" '!O13</f>
        <v>так</v>
      </c>
      <c r="D21" s="46">
        <f>'[11]ТОВ "Сумитеплоенерго" '!G13</f>
        <v>9</v>
      </c>
      <c r="E21" s="86" t="str">
        <f t="shared" si="11"/>
        <v>ТОВ "Сумитеплоенерго"</v>
      </c>
      <c r="F21" s="43">
        <f>'[11]ТОВ "Сумитеплоенерго" '!L13</f>
        <v>5551</v>
      </c>
      <c r="G21" s="43">
        <f>'[11]ТОВ "Сумитеплоенерго" '!CX13</f>
        <v>741.63130232558137</v>
      </c>
      <c r="H21" s="32">
        <f t="shared" si="12"/>
        <v>133.60318903361221</v>
      </c>
      <c r="I21" s="42"/>
      <c r="J21" s="42"/>
      <c r="K21" s="42"/>
      <c r="L21" s="42"/>
      <c r="M21" s="42"/>
      <c r="N21" s="44">
        <f t="shared" si="13"/>
        <v>741.63130232558137</v>
      </c>
      <c r="O21" s="44">
        <f t="shared" si="14"/>
        <v>492.80539160551098</v>
      </c>
      <c r="P21" s="44">
        <f t="shared" si="15"/>
        <v>0</v>
      </c>
      <c r="Q21" s="44">
        <f t="shared" si="16"/>
        <v>0</v>
      </c>
      <c r="R21" s="44">
        <f t="shared" si="17"/>
        <v>0</v>
      </c>
      <c r="S21" s="44">
        <f t="shared" si="18"/>
        <v>0</v>
      </c>
      <c r="T21" s="44">
        <f t="shared" si="19"/>
        <v>492.80539160551098</v>
      </c>
      <c r="U21" s="44">
        <f t="shared" si="20"/>
        <v>823.21074558139537</v>
      </c>
      <c r="V21" s="44">
        <f t="shared" si="21"/>
        <v>0</v>
      </c>
      <c r="W21" s="44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823.21074558139537</v>
      </c>
      <c r="AA21" s="20">
        <v>0.11</v>
      </c>
      <c r="AC21" s="44">
        <f t="shared" si="26"/>
        <v>499.59</v>
      </c>
      <c r="AD21" s="28">
        <v>90</v>
      </c>
      <c r="AE21" s="44">
        <f t="shared" si="27"/>
        <v>3674.7620000000002</v>
      </c>
      <c r="AF21" s="28">
        <v>662</v>
      </c>
      <c r="AG21" s="44">
        <f t="shared" si="28"/>
        <v>560.65099999999995</v>
      </c>
      <c r="AH21" s="28">
        <v>101</v>
      </c>
      <c r="AI21" s="44">
        <f t="shared" si="29"/>
        <v>148.17793420465117</v>
      </c>
      <c r="AJ21" s="44">
        <f t="shared" si="30"/>
        <v>0</v>
      </c>
      <c r="AK21" s="44"/>
      <c r="AL21" s="44">
        <f t="shared" si="31"/>
        <v>0</v>
      </c>
      <c r="AM21" s="44"/>
      <c r="AN21" s="44">
        <f t="shared" si="32"/>
        <v>148.17793420465117</v>
      </c>
      <c r="AO21" s="20"/>
      <c r="AP21" s="20">
        <v>0.18</v>
      </c>
      <c r="AQ21" s="20"/>
      <c r="AR21" s="20"/>
      <c r="AS21" s="44">
        <f t="shared" si="33"/>
        <v>98.462517242781104</v>
      </c>
      <c r="AT21" s="44">
        <f t="shared" si="34"/>
        <v>0</v>
      </c>
      <c r="AU21" s="44">
        <f t="shared" si="35"/>
        <v>0</v>
      </c>
      <c r="AV21" s="44">
        <f t="shared" si="36"/>
        <v>0</v>
      </c>
      <c r="AW21" s="44"/>
      <c r="AX21" s="44">
        <f t="shared" si="37"/>
        <v>98.462517242781104</v>
      </c>
      <c r="AY21" s="44">
        <f t="shared" si="38"/>
        <v>460.99801752558147</v>
      </c>
      <c r="AZ21" s="44">
        <f t="shared" si="39"/>
        <v>0</v>
      </c>
      <c r="BA21" s="44"/>
      <c r="BB21" s="44">
        <f t="shared" si="40"/>
        <v>0</v>
      </c>
      <c r="BC21" s="44"/>
      <c r="BD21" s="44">
        <f t="shared" si="41"/>
        <v>460.99801752558147</v>
      </c>
      <c r="BE21" s="20"/>
      <c r="BF21" s="20">
        <v>0.56000000000000005</v>
      </c>
      <c r="BG21" s="20"/>
      <c r="BH21" s="20">
        <v>0.05</v>
      </c>
      <c r="BI21" s="44">
        <f t="shared" si="42"/>
        <v>306.32783142198571</v>
      </c>
      <c r="BJ21" s="44">
        <f t="shared" si="43"/>
        <v>0</v>
      </c>
      <c r="BK21" s="44">
        <f t="shared" si="44"/>
        <v>0</v>
      </c>
      <c r="BL21" s="44">
        <f t="shared" si="45"/>
        <v>0</v>
      </c>
      <c r="BM21" s="44"/>
      <c r="BN21" s="44">
        <f t="shared" si="46"/>
        <v>306.32783142198571</v>
      </c>
      <c r="BO21" s="44">
        <f t="shared" si="47"/>
        <v>181.10636402790698</v>
      </c>
      <c r="BP21" s="44">
        <f t="shared" si="48"/>
        <v>0</v>
      </c>
      <c r="BQ21" s="44"/>
      <c r="BR21" s="44">
        <f t="shared" si="49"/>
        <v>0</v>
      </c>
      <c r="BS21" s="44"/>
      <c r="BT21" s="44">
        <f t="shared" si="50"/>
        <v>181.10636402790698</v>
      </c>
      <c r="BU21" s="20"/>
      <c r="BV21" s="20">
        <v>0.22</v>
      </c>
      <c r="BW21" s="20"/>
      <c r="BX21" s="20">
        <v>0.05</v>
      </c>
      <c r="BY21" s="44">
        <f t="shared" si="51"/>
        <v>120.34307663006578</v>
      </c>
      <c r="BZ21" s="44">
        <f t="shared" si="52"/>
        <v>0</v>
      </c>
      <c r="CA21" s="44">
        <f t="shared" si="53"/>
        <v>0</v>
      </c>
      <c r="CB21" s="44">
        <f t="shared" si="54"/>
        <v>0</v>
      </c>
      <c r="CC21" s="44"/>
      <c r="CD21" s="44">
        <f t="shared" si="55"/>
        <v>120.34307663006578</v>
      </c>
      <c r="CE21" s="44">
        <f t="shared" si="56"/>
        <v>5.0739104990394504</v>
      </c>
      <c r="CF21" s="44">
        <f t="shared" si="57"/>
        <v>11.996174108443272</v>
      </c>
      <c r="CG21" s="44">
        <f t="shared" si="58"/>
        <v>4.6587723672998598</v>
      </c>
      <c r="CH21" s="44">
        <f t="shared" si="59"/>
        <v>40.300277360071867</v>
      </c>
      <c r="CI21" s="44">
        <f t="shared" si="60"/>
        <v>125.37864067577917</v>
      </c>
      <c r="CJ21" s="44">
        <f t="shared" si="61"/>
        <v>49.255894551198949</v>
      </c>
      <c r="CK21" s="44">
        <f t="shared" si="62"/>
        <v>223.89042977817704</v>
      </c>
    </row>
    <row r="22" spans="1:89" x14ac:dyDescent="0.25">
      <c r="A22" s="41">
        <f>'[11]ТОВ "Сумитеплоенерго" '!F14</f>
        <v>1987</v>
      </c>
      <c r="B22" s="41" t="str">
        <f>'[11]ТОВ "Сумитеплоенерго" '!C14</f>
        <v>пр.М.Лушпи,27</v>
      </c>
      <c r="C22" s="47" t="str">
        <f>'[11]ТОВ "Сумитеплоенерго" '!O14</f>
        <v>так</v>
      </c>
      <c r="D22" s="46">
        <f>'[11]ТОВ "Сумитеплоенерго" '!G14</f>
        <v>9</v>
      </c>
      <c r="E22" s="86" t="str">
        <f t="shared" si="11"/>
        <v>ТОВ "Сумитеплоенерго"</v>
      </c>
      <c r="F22" s="43">
        <f>'[11]ТОВ "Сумитеплоенерго" '!L14</f>
        <v>5574</v>
      </c>
      <c r="G22" s="43">
        <f>'[11]ТОВ "Сумитеплоенерго" '!CX14</f>
        <v>781.21476744186043</v>
      </c>
      <c r="H22" s="32">
        <f t="shared" si="12"/>
        <v>140.15334902078587</v>
      </c>
      <c r="I22" s="42"/>
      <c r="J22" s="42"/>
      <c r="K22" s="42"/>
      <c r="L22" s="42"/>
      <c r="M22" s="42"/>
      <c r="N22" s="44">
        <f t="shared" si="13"/>
        <v>781.21476744186043</v>
      </c>
      <c r="O22" s="44">
        <f t="shared" si="14"/>
        <v>519.10814469395507</v>
      </c>
      <c r="P22" s="44">
        <f t="shared" si="15"/>
        <v>0</v>
      </c>
      <c r="Q22" s="44">
        <f t="shared" si="16"/>
        <v>0</v>
      </c>
      <c r="R22" s="44">
        <f t="shared" si="17"/>
        <v>0</v>
      </c>
      <c r="S22" s="44">
        <f t="shared" si="18"/>
        <v>0</v>
      </c>
      <c r="T22" s="44">
        <f t="shared" si="19"/>
        <v>519.10814469395507</v>
      </c>
      <c r="U22" s="44">
        <f t="shared" si="20"/>
        <v>867.14839186046515</v>
      </c>
      <c r="V22" s="44">
        <f t="shared" si="21"/>
        <v>0</v>
      </c>
      <c r="W22" s="44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867.14839186046515</v>
      </c>
      <c r="AA22" s="20">
        <v>0.11</v>
      </c>
      <c r="AC22" s="44">
        <f t="shared" si="26"/>
        <v>501.66</v>
      </c>
      <c r="AD22" s="28">
        <v>90</v>
      </c>
      <c r="AE22" s="44">
        <f t="shared" si="27"/>
        <v>3689.9879999999998</v>
      </c>
      <c r="AF22" s="28">
        <v>662</v>
      </c>
      <c r="AG22" s="44">
        <f t="shared" si="28"/>
        <v>562.97400000000005</v>
      </c>
      <c r="AH22" s="28">
        <v>101</v>
      </c>
      <c r="AI22" s="44">
        <f t="shared" si="29"/>
        <v>156.08671053488374</v>
      </c>
      <c r="AJ22" s="44">
        <f t="shared" si="30"/>
        <v>0</v>
      </c>
      <c r="AK22" s="44"/>
      <c r="AL22" s="44">
        <f t="shared" si="31"/>
        <v>0</v>
      </c>
      <c r="AM22" s="44"/>
      <c r="AN22" s="44">
        <f t="shared" si="32"/>
        <v>156.08671053488374</v>
      </c>
      <c r="AO22" s="20"/>
      <c r="AP22" s="20">
        <v>0.18</v>
      </c>
      <c r="AQ22" s="20"/>
      <c r="AR22" s="20"/>
      <c r="AS22" s="44">
        <f t="shared" si="33"/>
        <v>103.71780730985223</v>
      </c>
      <c r="AT22" s="44">
        <f t="shared" si="34"/>
        <v>0</v>
      </c>
      <c r="AU22" s="44">
        <f t="shared" si="35"/>
        <v>0</v>
      </c>
      <c r="AV22" s="44">
        <f t="shared" si="36"/>
        <v>0</v>
      </c>
      <c r="AW22" s="44"/>
      <c r="AX22" s="44">
        <f t="shared" si="37"/>
        <v>103.71780730985223</v>
      </c>
      <c r="AY22" s="44">
        <f t="shared" si="38"/>
        <v>485.60309944186054</v>
      </c>
      <c r="AZ22" s="44">
        <f t="shared" si="39"/>
        <v>0</v>
      </c>
      <c r="BA22" s="44"/>
      <c r="BB22" s="44">
        <f t="shared" si="40"/>
        <v>0</v>
      </c>
      <c r="BC22" s="44"/>
      <c r="BD22" s="44">
        <f t="shared" si="41"/>
        <v>485.60309944186054</v>
      </c>
      <c r="BE22" s="20"/>
      <c r="BF22" s="20">
        <v>0.56000000000000005</v>
      </c>
      <c r="BG22" s="20"/>
      <c r="BH22" s="20">
        <v>0.05</v>
      </c>
      <c r="BI22" s="44">
        <f t="shared" si="42"/>
        <v>322.67762274176255</v>
      </c>
      <c r="BJ22" s="44">
        <f t="shared" si="43"/>
        <v>0</v>
      </c>
      <c r="BK22" s="44">
        <f t="shared" si="44"/>
        <v>0</v>
      </c>
      <c r="BL22" s="44">
        <f t="shared" si="45"/>
        <v>0</v>
      </c>
      <c r="BM22" s="44"/>
      <c r="BN22" s="44">
        <f t="shared" si="46"/>
        <v>322.67762274176255</v>
      </c>
      <c r="BO22" s="44">
        <f t="shared" si="47"/>
        <v>190.77264620930234</v>
      </c>
      <c r="BP22" s="44">
        <f t="shared" si="48"/>
        <v>0</v>
      </c>
      <c r="BQ22" s="44"/>
      <c r="BR22" s="44">
        <f t="shared" si="49"/>
        <v>0</v>
      </c>
      <c r="BS22" s="44"/>
      <c r="BT22" s="44">
        <f t="shared" si="50"/>
        <v>190.77264620930234</v>
      </c>
      <c r="BU22" s="20"/>
      <c r="BV22" s="20">
        <v>0.22</v>
      </c>
      <c r="BW22" s="20"/>
      <c r="BX22" s="20">
        <v>0.05</v>
      </c>
      <c r="BY22" s="44">
        <f t="shared" si="51"/>
        <v>126.76620893426384</v>
      </c>
      <c r="BZ22" s="44">
        <f t="shared" si="52"/>
        <v>0</v>
      </c>
      <c r="CA22" s="44">
        <f t="shared" si="53"/>
        <v>0</v>
      </c>
      <c r="CB22" s="44">
        <f t="shared" si="54"/>
        <v>0</v>
      </c>
      <c r="CC22" s="44"/>
      <c r="CD22" s="44">
        <f t="shared" si="55"/>
        <v>126.76620893426384</v>
      </c>
      <c r="CE22" s="44">
        <f t="shared" si="56"/>
        <v>4.8367779170390053</v>
      </c>
      <c r="CF22" s="44">
        <f t="shared" si="57"/>
        <v>11.435524932427931</v>
      </c>
      <c r="CG22" s="44">
        <f t="shared" si="58"/>
        <v>4.4410415420085414</v>
      </c>
      <c r="CH22" s="44">
        <f t="shared" si="59"/>
        <v>42.451244583349158</v>
      </c>
      <c r="CI22" s="44">
        <f t="shared" si="60"/>
        <v>132.07053870375296</v>
      </c>
      <c r="CJ22" s="44">
        <f t="shared" si="61"/>
        <v>51.884854490760084</v>
      </c>
      <c r="CK22" s="44">
        <f t="shared" si="62"/>
        <v>235.84024768527308</v>
      </c>
    </row>
    <row r="23" spans="1:89" x14ac:dyDescent="0.25">
      <c r="A23" s="41">
        <f>'[11]ТОВ "Сумитеплоенерго" '!F15</f>
        <v>1988</v>
      </c>
      <c r="B23" s="41" t="str">
        <f>'[11]ТОВ "Сумитеплоенерго" '!C15</f>
        <v>пр.М.Лушпи,35</v>
      </c>
      <c r="C23" s="47" t="str">
        <f>'[11]ТОВ "Сумитеплоенерго" '!O15</f>
        <v>так</v>
      </c>
      <c r="D23" s="46">
        <f>'[11]ТОВ "Сумитеплоенерго" '!G15</f>
        <v>9</v>
      </c>
      <c r="E23" s="86" t="str">
        <f t="shared" si="11"/>
        <v>ТОВ "Сумитеплоенерго"</v>
      </c>
      <c r="F23" s="43">
        <f>'[11]ТОВ "Сумитеплоенерго" '!L15</f>
        <v>5572</v>
      </c>
      <c r="G23" s="43">
        <f>'[11]ТОВ "Сумитеплоенерго" '!CX15</f>
        <v>687.86615116279074</v>
      </c>
      <c r="H23" s="32">
        <f t="shared" si="12"/>
        <v>123.45049374780882</v>
      </c>
      <c r="I23" s="42"/>
      <c r="J23" s="42"/>
      <c r="K23" s="42"/>
      <c r="L23" s="42"/>
      <c r="M23" s="42"/>
      <c r="N23" s="44">
        <f t="shared" si="13"/>
        <v>687.86615116279074</v>
      </c>
      <c r="O23" s="44">
        <f t="shared" si="14"/>
        <v>457.07907275890341</v>
      </c>
      <c r="P23" s="44">
        <f t="shared" si="15"/>
        <v>0</v>
      </c>
      <c r="Q23" s="44">
        <f t="shared" si="16"/>
        <v>0</v>
      </c>
      <c r="R23" s="44">
        <f t="shared" si="17"/>
        <v>0</v>
      </c>
      <c r="S23" s="44">
        <f t="shared" si="18"/>
        <v>0</v>
      </c>
      <c r="T23" s="44">
        <f t="shared" si="19"/>
        <v>457.07907275890341</v>
      </c>
      <c r="U23" s="44">
        <f t="shared" si="20"/>
        <v>763.53142779069776</v>
      </c>
      <c r="V23" s="44">
        <f t="shared" si="21"/>
        <v>0</v>
      </c>
      <c r="W23" s="44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763.53142779069776</v>
      </c>
      <c r="AA23" s="20">
        <v>0.11</v>
      </c>
      <c r="AC23" s="44">
        <f t="shared" si="26"/>
        <v>501.48</v>
      </c>
      <c r="AD23" s="28">
        <v>90</v>
      </c>
      <c r="AE23" s="44">
        <f t="shared" si="27"/>
        <v>3688.6640000000002</v>
      </c>
      <c r="AF23" s="28">
        <v>662</v>
      </c>
      <c r="AG23" s="44">
        <f t="shared" si="28"/>
        <v>562.77200000000005</v>
      </c>
      <c r="AH23" s="28">
        <v>101</v>
      </c>
      <c r="AI23" s="44">
        <f t="shared" si="29"/>
        <v>137.4356570023256</v>
      </c>
      <c r="AJ23" s="44">
        <f t="shared" si="30"/>
        <v>0</v>
      </c>
      <c r="AK23" s="44"/>
      <c r="AL23" s="44">
        <f t="shared" si="31"/>
        <v>0</v>
      </c>
      <c r="AM23" s="44"/>
      <c r="AN23" s="44">
        <f t="shared" si="32"/>
        <v>137.4356570023256</v>
      </c>
      <c r="AO23" s="20"/>
      <c r="AP23" s="20">
        <v>0.18</v>
      </c>
      <c r="AQ23" s="20"/>
      <c r="AR23" s="20"/>
      <c r="AS23" s="44">
        <f t="shared" si="33"/>
        <v>91.324398737228904</v>
      </c>
      <c r="AT23" s="44">
        <f t="shared" si="34"/>
        <v>0</v>
      </c>
      <c r="AU23" s="44">
        <f t="shared" si="35"/>
        <v>0</v>
      </c>
      <c r="AV23" s="44">
        <f t="shared" si="36"/>
        <v>0</v>
      </c>
      <c r="AW23" s="44"/>
      <c r="AX23" s="44">
        <f t="shared" si="37"/>
        <v>91.324398737228904</v>
      </c>
      <c r="AY23" s="44">
        <f t="shared" si="38"/>
        <v>427.57759956279079</v>
      </c>
      <c r="AZ23" s="44">
        <f t="shared" si="39"/>
        <v>0</v>
      </c>
      <c r="BA23" s="44"/>
      <c r="BB23" s="44">
        <f t="shared" si="40"/>
        <v>0</v>
      </c>
      <c r="BC23" s="44"/>
      <c r="BD23" s="44">
        <f t="shared" si="41"/>
        <v>427.57759956279079</v>
      </c>
      <c r="BE23" s="20"/>
      <c r="BF23" s="20">
        <v>0.56000000000000005</v>
      </c>
      <c r="BG23" s="20"/>
      <c r="BH23" s="20">
        <v>0.05</v>
      </c>
      <c r="BI23" s="44">
        <f t="shared" si="42"/>
        <v>284.12035162693439</v>
      </c>
      <c r="BJ23" s="44">
        <f t="shared" si="43"/>
        <v>0</v>
      </c>
      <c r="BK23" s="44">
        <f t="shared" si="44"/>
        <v>0</v>
      </c>
      <c r="BL23" s="44">
        <f t="shared" si="45"/>
        <v>0</v>
      </c>
      <c r="BM23" s="44"/>
      <c r="BN23" s="44">
        <f t="shared" si="46"/>
        <v>284.12035162693439</v>
      </c>
      <c r="BO23" s="44">
        <f t="shared" si="47"/>
        <v>167.97691411395351</v>
      </c>
      <c r="BP23" s="44">
        <f t="shared" si="48"/>
        <v>0</v>
      </c>
      <c r="BQ23" s="44"/>
      <c r="BR23" s="44">
        <f t="shared" si="49"/>
        <v>0</v>
      </c>
      <c r="BS23" s="44"/>
      <c r="BT23" s="44">
        <f t="shared" si="50"/>
        <v>167.97691411395351</v>
      </c>
      <c r="BU23" s="20"/>
      <c r="BV23" s="20">
        <v>0.22</v>
      </c>
      <c r="BW23" s="20"/>
      <c r="BX23" s="20">
        <v>0.05</v>
      </c>
      <c r="BY23" s="44">
        <f t="shared" si="51"/>
        <v>111.61870956772422</v>
      </c>
      <c r="BZ23" s="44">
        <f t="shared" si="52"/>
        <v>0</v>
      </c>
      <c r="CA23" s="44">
        <f t="shared" si="53"/>
        <v>0</v>
      </c>
      <c r="CB23" s="44">
        <f t="shared" si="54"/>
        <v>0</v>
      </c>
      <c r="CC23" s="44"/>
      <c r="CD23" s="44">
        <f t="shared" si="55"/>
        <v>111.61870956772422</v>
      </c>
      <c r="CE23" s="44">
        <f t="shared" si="56"/>
        <v>5.4911941051254782</v>
      </c>
      <c r="CF23" s="44">
        <f t="shared" si="57"/>
        <v>12.982751777118095</v>
      </c>
      <c r="CG23" s="44">
        <f t="shared" si="58"/>
        <v>5.0419145874333937</v>
      </c>
      <c r="CH23" s="44">
        <f t="shared" si="59"/>
        <v>37.378676697623781</v>
      </c>
      <c r="CI23" s="44">
        <f t="shared" si="60"/>
        <v>116.28921639260734</v>
      </c>
      <c r="CJ23" s="44">
        <f t="shared" si="61"/>
        <v>45.685049297095738</v>
      </c>
      <c r="CK23" s="44">
        <f t="shared" si="62"/>
        <v>207.65931498679879</v>
      </c>
    </row>
    <row r="24" spans="1:89" x14ac:dyDescent="0.25">
      <c r="A24" s="41">
        <f>'[11]ТОВ "Сумитеплоенерго" '!F16</f>
        <v>1988</v>
      </c>
      <c r="B24" s="41" t="str">
        <f>'[11]ТОВ "Сумитеплоенерго" '!C16</f>
        <v>пр.М.Лушпи,39/2</v>
      </c>
      <c r="C24" s="47" t="str">
        <f>'[11]ТОВ "Сумитеплоенерго" '!O16</f>
        <v>так</v>
      </c>
      <c r="D24" s="46">
        <f>'[11]ТОВ "Сумитеплоенерго" '!G16</f>
        <v>10</v>
      </c>
      <c r="E24" s="86" t="str">
        <f t="shared" si="11"/>
        <v>ТОВ "Сумитеплоенерго"</v>
      </c>
      <c r="F24" s="43">
        <f>'[11]ТОВ "Сумитеплоенерго" '!L16</f>
        <v>6408</v>
      </c>
      <c r="G24" s="43">
        <f>'[11]ТОВ "Сумитеплоенерго" '!CX16</f>
        <v>1187.2996162790698</v>
      </c>
      <c r="H24" s="32">
        <f t="shared" si="12"/>
        <v>185.28396009348779</v>
      </c>
      <c r="I24" s="42"/>
      <c r="J24" s="42"/>
      <c r="K24" s="42"/>
      <c r="L24" s="42"/>
      <c r="M24" s="42"/>
      <c r="N24" s="44">
        <f t="shared" si="13"/>
        <v>1187.2996162790698</v>
      </c>
      <c r="O24" s="44">
        <f t="shared" si="14"/>
        <v>788.94681294966904</v>
      </c>
      <c r="P24" s="44">
        <f t="shared" si="15"/>
        <v>0</v>
      </c>
      <c r="Q24" s="44">
        <f t="shared" si="16"/>
        <v>0</v>
      </c>
      <c r="R24" s="44">
        <f t="shared" si="17"/>
        <v>0</v>
      </c>
      <c r="S24" s="44">
        <f t="shared" si="18"/>
        <v>0</v>
      </c>
      <c r="T24" s="44">
        <f t="shared" si="19"/>
        <v>788.94681294966904</v>
      </c>
      <c r="U24" s="44">
        <f t="shared" si="20"/>
        <v>1222.918604767442</v>
      </c>
      <c r="V24" s="44">
        <f t="shared" si="21"/>
        <v>0</v>
      </c>
      <c r="W24" s="44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1222.918604767442</v>
      </c>
      <c r="AA24" s="20">
        <v>0.03</v>
      </c>
      <c r="AC24" s="44">
        <f t="shared" ref="AC24" si="66">AD24*F24/1000</f>
        <v>480.6</v>
      </c>
      <c r="AD24" s="28">
        <v>75</v>
      </c>
      <c r="AE24" s="44">
        <f t="shared" ref="AE24" si="67">AF24*F24/1000</f>
        <v>4126.7520000000004</v>
      </c>
      <c r="AF24" s="28">
        <v>644</v>
      </c>
      <c r="AG24" s="44">
        <f t="shared" ref="AG24" si="68">AH24*F24/1000</f>
        <v>647.20799999999997</v>
      </c>
      <c r="AH24" s="28">
        <v>101</v>
      </c>
      <c r="AI24" s="44">
        <f t="shared" si="29"/>
        <v>220.12534885813957</v>
      </c>
      <c r="AJ24" s="44">
        <f t="shared" si="30"/>
        <v>0</v>
      </c>
      <c r="AK24" s="44"/>
      <c r="AL24" s="44">
        <f t="shared" si="31"/>
        <v>0</v>
      </c>
      <c r="AM24" s="44"/>
      <c r="AN24" s="44">
        <f t="shared" si="32"/>
        <v>220.12534885813957</v>
      </c>
      <c r="AO24" s="20"/>
      <c r="AP24" s="20">
        <v>0.18</v>
      </c>
      <c r="AQ24" s="20"/>
      <c r="AR24" s="20"/>
      <c r="AS24" s="44">
        <f t="shared" si="33"/>
        <v>146.27073912086865</v>
      </c>
      <c r="AT24" s="44">
        <f t="shared" si="34"/>
        <v>0</v>
      </c>
      <c r="AU24" s="44">
        <f t="shared" si="35"/>
        <v>0</v>
      </c>
      <c r="AV24" s="44">
        <f t="shared" si="36"/>
        <v>0</v>
      </c>
      <c r="AW24" s="44"/>
      <c r="AX24" s="44">
        <f t="shared" si="37"/>
        <v>146.27073912086865</v>
      </c>
      <c r="AY24" s="44">
        <f t="shared" si="38"/>
        <v>684.83441866976762</v>
      </c>
      <c r="AZ24" s="44">
        <f t="shared" si="39"/>
        <v>0</v>
      </c>
      <c r="BA24" s="44"/>
      <c r="BB24" s="44">
        <f t="shared" si="40"/>
        <v>0</v>
      </c>
      <c r="BC24" s="44"/>
      <c r="BD24" s="44">
        <f t="shared" si="41"/>
        <v>684.83441866976762</v>
      </c>
      <c r="BE24" s="20"/>
      <c r="BF24" s="20">
        <v>0.56000000000000005</v>
      </c>
      <c r="BG24" s="20"/>
      <c r="BH24" s="20">
        <v>0.05</v>
      </c>
      <c r="BI24" s="44">
        <f t="shared" si="42"/>
        <v>455.06452170936922</v>
      </c>
      <c r="BJ24" s="44">
        <f t="shared" si="43"/>
        <v>0</v>
      </c>
      <c r="BK24" s="44">
        <f t="shared" si="44"/>
        <v>0</v>
      </c>
      <c r="BL24" s="44">
        <f t="shared" si="45"/>
        <v>0</v>
      </c>
      <c r="BM24" s="44"/>
      <c r="BN24" s="44">
        <f t="shared" si="46"/>
        <v>455.06452170936922</v>
      </c>
      <c r="BO24" s="44">
        <f t="shared" si="47"/>
        <v>269.04209304883727</v>
      </c>
      <c r="BP24" s="44">
        <f t="shared" si="48"/>
        <v>0</v>
      </c>
      <c r="BQ24" s="44"/>
      <c r="BR24" s="44">
        <f t="shared" si="49"/>
        <v>0</v>
      </c>
      <c r="BS24" s="44"/>
      <c r="BT24" s="44">
        <f t="shared" si="50"/>
        <v>269.04209304883727</v>
      </c>
      <c r="BU24" s="20"/>
      <c r="BV24" s="20">
        <v>0.22</v>
      </c>
      <c r="BW24" s="20"/>
      <c r="BX24" s="20">
        <v>0.05</v>
      </c>
      <c r="BY24" s="44">
        <f t="shared" si="51"/>
        <v>178.77534781439505</v>
      </c>
      <c r="BZ24" s="44">
        <f t="shared" si="52"/>
        <v>0</v>
      </c>
      <c r="CA24" s="44">
        <f t="shared" si="53"/>
        <v>0</v>
      </c>
      <c r="CB24" s="44">
        <f t="shared" si="54"/>
        <v>0</v>
      </c>
      <c r="CC24" s="44"/>
      <c r="CD24" s="44">
        <f t="shared" si="55"/>
        <v>178.77534781439505</v>
      </c>
      <c r="CE24" s="44">
        <f t="shared" si="56"/>
        <v>3.2856879160422054</v>
      </c>
      <c r="CF24" s="44">
        <f t="shared" si="57"/>
        <v>9.0684986482764867</v>
      </c>
      <c r="CG24" s="44">
        <f t="shared" si="58"/>
        <v>3.6202306856755926</v>
      </c>
      <c r="CH24" s="44">
        <f t="shared" si="59"/>
        <v>59.867973329372738</v>
      </c>
      <c r="CI24" s="44">
        <f t="shared" si="60"/>
        <v>186.25591702471519</v>
      </c>
      <c r="CJ24" s="44">
        <f t="shared" si="61"/>
        <v>73.171967402566679</v>
      </c>
      <c r="CK24" s="44">
        <f t="shared" si="62"/>
        <v>332.59985182984855</v>
      </c>
    </row>
    <row r="25" spans="1:89" x14ac:dyDescent="0.25">
      <c r="A25" s="41">
        <f>'[11]ТОВ "Сумитеплоенерго" '!F17</f>
        <v>1990</v>
      </c>
      <c r="B25" s="41" t="str">
        <f>'[11]ТОВ "Сумитеплоенерго" '!C17</f>
        <v>пр.М.Лушпи,51</v>
      </c>
      <c r="C25" s="47" t="str">
        <f>'[11]ТОВ "Сумитеплоенерго" '!O17</f>
        <v>так</v>
      </c>
      <c r="D25" s="46">
        <f>'[11]ТОВ "Сумитеплоенерго" '!G17</f>
        <v>9</v>
      </c>
      <c r="E25" s="86" t="str">
        <f t="shared" si="11"/>
        <v>ТОВ "Сумитеплоенерго"</v>
      </c>
      <c r="F25" s="43">
        <f>'[11]ТОВ "Сумитеплоенерго" '!L17</f>
        <v>5511</v>
      </c>
      <c r="G25" s="43">
        <f>'[11]ТОВ "Сумитеплоенерго" '!CX17</f>
        <v>700.29922093023265</v>
      </c>
      <c r="H25" s="32">
        <f t="shared" si="12"/>
        <v>127.07298510800811</v>
      </c>
      <c r="I25" s="42"/>
      <c r="J25" s="42"/>
      <c r="K25" s="42"/>
      <c r="L25" s="42"/>
      <c r="M25" s="42"/>
      <c r="N25" s="44">
        <f t="shared" si="13"/>
        <v>700.29922093023265</v>
      </c>
      <c r="O25" s="44">
        <f t="shared" si="14"/>
        <v>465.34070329740655</v>
      </c>
      <c r="P25" s="44">
        <f t="shared" si="15"/>
        <v>0</v>
      </c>
      <c r="Q25" s="44">
        <f t="shared" si="16"/>
        <v>0</v>
      </c>
      <c r="R25" s="44">
        <f t="shared" si="17"/>
        <v>0</v>
      </c>
      <c r="S25" s="44">
        <f t="shared" si="18"/>
        <v>0</v>
      </c>
      <c r="T25" s="44">
        <f t="shared" si="19"/>
        <v>465.34070329740655</v>
      </c>
      <c r="U25" s="44">
        <f t="shared" si="20"/>
        <v>777.33213523255836</v>
      </c>
      <c r="V25" s="44">
        <f t="shared" si="21"/>
        <v>0</v>
      </c>
      <c r="W25" s="44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777.33213523255836</v>
      </c>
      <c r="AA25" s="20">
        <v>0.11</v>
      </c>
      <c r="AC25" s="44">
        <f t="shared" si="26"/>
        <v>495.99</v>
      </c>
      <c r="AD25" s="28">
        <v>90</v>
      </c>
      <c r="AE25" s="44">
        <f t="shared" si="27"/>
        <v>3648.2820000000002</v>
      </c>
      <c r="AF25" s="28">
        <v>662</v>
      </c>
      <c r="AG25" s="44">
        <f t="shared" si="28"/>
        <v>556.61099999999999</v>
      </c>
      <c r="AH25" s="28">
        <v>101</v>
      </c>
      <c r="AI25" s="44">
        <f t="shared" si="29"/>
        <v>139.91978434186049</v>
      </c>
      <c r="AJ25" s="44">
        <f t="shared" si="30"/>
        <v>0</v>
      </c>
      <c r="AK25" s="44"/>
      <c r="AL25" s="44">
        <f t="shared" si="31"/>
        <v>0</v>
      </c>
      <c r="AM25" s="44"/>
      <c r="AN25" s="44">
        <f t="shared" si="32"/>
        <v>139.91978434186049</v>
      </c>
      <c r="AO25" s="20"/>
      <c r="AP25" s="20">
        <v>0.18</v>
      </c>
      <c r="AQ25" s="20"/>
      <c r="AR25" s="20"/>
      <c r="AS25" s="44">
        <f t="shared" si="33"/>
        <v>92.975072518821833</v>
      </c>
      <c r="AT25" s="44">
        <f t="shared" si="34"/>
        <v>0</v>
      </c>
      <c r="AU25" s="44">
        <f t="shared" si="35"/>
        <v>0</v>
      </c>
      <c r="AV25" s="44">
        <f t="shared" si="36"/>
        <v>0</v>
      </c>
      <c r="AW25" s="44"/>
      <c r="AX25" s="44">
        <f t="shared" si="37"/>
        <v>92.975072518821833</v>
      </c>
      <c r="AY25" s="44">
        <f t="shared" si="38"/>
        <v>435.30599573023272</v>
      </c>
      <c r="AZ25" s="44">
        <f t="shared" si="39"/>
        <v>0</v>
      </c>
      <c r="BA25" s="44"/>
      <c r="BB25" s="44">
        <f t="shared" si="40"/>
        <v>0</v>
      </c>
      <c r="BC25" s="44"/>
      <c r="BD25" s="44">
        <f t="shared" si="41"/>
        <v>435.30599573023272</v>
      </c>
      <c r="BE25" s="20"/>
      <c r="BF25" s="20">
        <v>0.56000000000000005</v>
      </c>
      <c r="BG25" s="20"/>
      <c r="BH25" s="20">
        <v>0.05</v>
      </c>
      <c r="BI25" s="44">
        <f t="shared" si="42"/>
        <v>289.25578116966796</v>
      </c>
      <c r="BJ25" s="44">
        <f t="shared" si="43"/>
        <v>0</v>
      </c>
      <c r="BK25" s="44">
        <f t="shared" si="44"/>
        <v>0</v>
      </c>
      <c r="BL25" s="44">
        <f t="shared" si="45"/>
        <v>0</v>
      </c>
      <c r="BM25" s="44"/>
      <c r="BN25" s="44">
        <f t="shared" si="46"/>
        <v>289.25578116966796</v>
      </c>
      <c r="BO25" s="44">
        <f t="shared" si="47"/>
        <v>171.01306975116285</v>
      </c>
      <c r="BP25" s="44">
        <f t="shared" si="48"/>
        <v>0</v>
      </c>
      <c r="BQ25" s="44"/>
      <c r="BR25" s="44">
        <f t="shared" si="49"/>
        <v>0</v>
      </c>
      <c r="BS25" s="44"/>
      <c r="BT25" s="44">
        <f t="shared" si="50"/>
        <v>171.01306975116285</v>
      </c>
      <c r="BU25" s="20"/>
      <c r="BV25" s="20">
        <v>0.22</v>
      </c>
      <c r="BW25" s="20"/>
      <c r="BX25" s="20">
        <v>0.05</v>
      </c>
      <c r="BY25" s="44">
        <f t="shared" si="51"/>
        <v>113.63619974522669</v>
      </c>
      <c r="BZ25" s="44">
        <f t="shared" si="52"/>
        <v>0</v>
      </c>
      <c r="CA25" s="44">
        <f t="shared" si="53"/>
        <v>0</v>
      </c>
      <c r="CB25" s="44">
        <f t="shared" si="54"/>
        <v>0</v>
      </c>
      <c r="CC25" s="44"/>
      <c r="CD25" s="44">
        <f t="shared" si="55"/>
        <v>113.63619974522669</v>
      </c>
      <c r="CE25" s="44">
        <f t="shared" si="56"/>
        <v>5.3346556938645247</v>
      </c>
      <c r="CF25" s="44">
        <f t="shared" si="57"/>
        <v>12.612650247636839</v>
      </c>
      <c r="CG25" s="44">
        <f t="shared" si="58"/>
        <v>4.8981838643665183</v>
      </c>
      <c r="CH25" s="44">
        <f t="shared" si="59"/>
        <v>38.054290251816873</v>
      </c>
      <c r="CI25" s="44">
        <f t="shared" si="60"/>
        <v>118.39112522787472</v>
      </c>
      <c r="CJ25" s="44">
        <f t="shared" si="61"/>
        <v>46.510799196665069</v>
      </c>
      <c r="CK25" s="44">
        <f t="shared" si="62"/>
        <v>211.41272362120486</v>
      </c>
    </row>
    <row r="26" spans="1:89" x14ac:dyDescent="0.25">
      <c r="A26" s="41">
        <f>'[11]ТОВ "Сумитеплоенерго" '!F18</f>
        <v>1989</v>
      </c>
      <c r="B26" s="41" t="str">
        <f>'[11]ТОВ "Сумитеплоенерго" '!C18</f>
        <v>вул.Черепіна,8</v>
      </c>
      <c r="C26" s="47" t="str">
        <f>'[11]ТОВ "Сумитеплоенерго" '!O18</f>
        <v>так</v>
      </c>
      <c r="D26" s="46">
        <f>'[11]ТОВ "Сумитеплоенерго" '!G18</f>
        <v>9</v>
      </c>
      <c r="E26" s="86" t="str">
        <f t="shared" si="11"/>
        <v>ТОВ "Сумитеплоенерго"</v>
      </c>
      <c r="F26" s="43">
        <f>'[11]ТОВ "Сумитеплоенерго" '!L18</f>
        <v>5693</v>
      </c>
      <c r="G26" s="43">
        <f>'[11]ТОВ "Сумитеплоенерго" '!CX18</f>
        <v>676.36904651162797</v>
      </c>
      <c r="H26" s="32">
        <f t="shared" si="12"/>
        <v>118.80713973504795</v>
      </c>
      <c r="I26" s="42"/>
      <c r="J26" s="42"/>
      <c r="K26" s="42"/>
      <c r="L26" s="42"/>
      <c r="M26" s="42"/>
      <c r="N26" s="44">
        <f t="shared" si="13"/>
        <v>676.36904651162797</v>
      </c>
      <c r="O26" s="44">
        <f t="shared" si="14"/>
        <v>449.43938017556843</v>
      </c>
      <c r="P26" s="44">
        <f t="shared" si="15"/>
        <v>0</v>
      </c>
      <c r="Q26" s="44">
        <f t="shared" si="16"/>
        <v>0</v>
      </c>
      <c r="R26" s="44">
        <f t="shared" si="17"/>
        <v>0</v>
      </c>
      <c r="S26" s="44">
        <f t="shared" si="18"/>
        <v>0</v>
      </c>
      <c r="T26" s="44">
        <f t="shared" si="19"/>
        <v>449.43938017556843</v>
      </c>
      <c r="U26" s="44">
        <f t="shared" si="20"/>
        <v>750.76964162790716</v>
      </c>
      <c r="V26" s="44">
        <f t="shared" si="21"/>
        <v>0</v>
      </c>
      <c r="W26" s="44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750.76964162790716</v>
      </c>
      <c r="AA26" s="20">
        <v>0.11</v>
      </c>
      <c r="AC26" s="44">
        <f t="shared" si="26"/>
        <v>512.37</v>
      </c>
      <c r="AD26" s="28">
        <v>90</v>
      </c>
      <c r="AE26" s="44">
        <f t="shared" si="27"/>
        <v>3768.7660000000001</v>
      </c>
      <c r="AF26" s="28">
        <v>662</v>
      </c>
      <c r="AG26" s="44">
        <f t="shared" si="28"/>
        <v>574.99300000000005</v>
      </c>
      <c r="AH26" s="28">
        <v>101</v>
      </c>
      <c r="AI26" s="44">
        <f t="shared" si="29"/>
        <v>135.13853549302328</v>
      </c>
      <c r="AJ26" s="44">
        <f t="shared" si="30"/>
        <v>0</v>
      </c>
      <c r="AK26" s="44"/>
      <c r="AL26" s="44">
        <f t="shared" si="31"/>
        <v>0</v>
      </c>
      <c r="AM26" s="44"/>
      <c r="AN26" s="44">
        <f t="shared" si="32"/>
        <v>135.13853549302328</v>
      </c>
      <c r="AO26" s="20"/>
      <c r="AP26" s="20">
        <v>0.18</v>
      </c>
      <c r="AQ26" s="20"/>
      <c r="AR26" s="20"/>
      <c r="AS26" s="44">
        <f t="shared" si="33"/>
        <v>89.797988159078585</v>
      </c>
      <c r="AT26" s="44">
        <f t="shared" si="34"/>
        <v>0</v>
      </c>
      <c r="AU26" s="44">
        <f t="shared" si="35"/>
        <v>0</v>
      </c>
      <c r="AV26" s="44">
        <f t="shared" si="36"/>
        <v>0</v>
      </c>
      <c r="AW26" s="44"/>
      <c r="AX26" s="44">
        <f t="shared" si="37"/>
        <v>89.797988159078585</v>
      </c>
      <c r="AY26" s="44">
        <f t="shared" si="38"/>
        <v>420.43099931162806</v>
      </c>
      <c r="AZ26" s="44">
        <f t="shared" si="39"/>
        <v>0</v>
      </c>
      <c r="BA26" s="44"/>
      <c r="BB26" s="44">
        <f t="shared" si="40"/>
        <v>0</v>
      </c>
      <c r="BC26" s="44"/>
      <c r="BD26" s="44">
        <f t="shared" si="41"/>
        <v>420.43099931162806</v>
      </c>
      <c r="BE26" s="20"/>
      <c r="BF26" s="20">
        <v>0.56000000000000005</v>
      </c>
      <c r="BG26" s="20"/>
      <c r="BH26" s="20">
        <v>0.05</v>
      </c>
      <c r="BI26" s="44">
        <f t="shared" si="42"/>
        <v>279.37151871713343</v>
      </c>
      <c r="BJ26" s="44">
        <f t="shared" si="43"/>
        <v>0</v>
      </c>
      <c r="BK26" s="44">
        <f t="shared" si="44"/>
        <v>0</v>
      </c>
      <c r="BL26" s="44">
        <f t="shared" si="45"/>
        <v>0</v>
      </c>
      <c r="BM26" s="44"/>
      <c r="BN26" s="44">
        <f t="shared" si="46"/>
        <v>279.37151871713343</v>
      </c>
      <c r="BO26" s="44">
        <f t="shared" si="47"/>
        <v>165.16932115813958</v>
      </c>
      <c r="BP26" s="44">
        <f t="shared" si="48"/>
        <v>0</v>
      </c>
      <c r="BQ26" s="44"/>
      <c r="BR26" s="44">
        <f t="shared" si="49"/>
        <v>0</v>
      </c>
      <c r="BS26" s="44"/>
      <c r="BT26" s="44">
        <f t="shared" si="50"/>
        <v>165.16932115813958</v>
      </c>
      <c r="BU26" s="20"/>
      <c r="BV26" s="20">
        <v>0.22</v>
      </c>
      <c r="BW26" s="20"/>
      <c r="BX26" s="20">
        <v>0.05</v>
      </c>
      <c r="BY26" s="44">
        <f t="shared" si="51"/>
        <v>109.75309663887383</v>
      </c>
      <c r="BZ26" s="44">
        <f t="shared" si="52"/>
        <v>0</v>
      </c>
      <c r="CA26" s="44">
        <f t="shared" si="53"/>
        <v>0</v>
      </c>
      <c r="CB26" s="44">
        <f t="shared" si="54"/>
        <v>0</v>
      </c>
      <c r="CC26" s="44"/>
      <c r="CD26" s="44">
        <f t="shared" si="55"/>
        <v>109.75309663887383</v>
      </c>
      <c r="CE26" s="44">
        <f t="shared" si="56"/>
        <v>5.7058071177756045</v>
      </c>
      <c r="CF26" s="44">
        <f t="shared" si="57"/>
        <v>13.490158257026604</v>
      </c>
      <c r="CG26" s="44">
        <f t="shared" si="58"/>
        <v>5.2389683535939637</v>
      </c>
      <c r="CH26" s="44">
        <f t="shared" si="59"/>
        <v>36.753923528728791</v>
      </c>
      <c r="CI26" s="44">
        <f t="shared" si="60"/>
        <v>114.34553986715625</v>
      </c>
      <c r="CJ26" s="44">
        <f t="shared" si="61"/>
        <v>44.92146209066852</v>
      </c>
      <c r="CK26" s="44">
        <f t="shared" si="62"/>
        <v>204.18846404849327</v>
      </c>
    </row>
    <row r="27" spans="1:89" x14ac:dyDescent="0.25">
      <c r="A27" s="41">
        <f>'[11]ТОВ "Сумитеплоенерго" '!F19</f>
        <v>1989</v>
      </c>
      <c r="B27" s="41" t="str">
        <f>'[11]ТОВ "Сумитеплоенерго" '!C19</f>
        <v>вул.Черепіна,14</v>
      </c>
      <c r="C27" s="47" t="str">
        <f>'[11]ТОВ "Сумитеплоенерго" '!O19</f>
        <v>так</v>
      </c>
      <c r="D27" s="46">
        <f>'[11]ТОВ "Сумитеплоенерго" '!G19</f>
        <v>9</v>
      </c>
      <c r="E27" s="86" t="str">
        <f t="shared" si="11"/>
        <v>ТОВ "Сумитеплоенерго"</v>
      </c>
      <c r="F27" s="43">
        <f>'[11]ТОВ "Сумитеплоенерго" '!L19</f>
        <v>3877</v>
      </c>
      <c r="G27" s="43">
        <f>'[11]ТОВ "Сумитеплоенерго" '!CX19</f>
        <v>486.56540697674416</v>
      </c>
      <c r="H27" s="32">
        <f t="shared" si="12"/>
        <v>125.5004918691628</v>
      </c>
      <c r="I27" s="42"/>
      <c r="J27" s="42"/>
      <c r="K27" s="42"/>
      <c r="L27" s="42"/>
      <c r="M27" s="42"/>
      <c r="N27" s="44">
        <f t="shared" si="13"/>
        <v>486.56540697674416</v>
      </c>
      <c r="O27" s="44">
        <f t="shared" si="14"/>
        <v>323.3170649283129</v>
      </c>
      <c r="P27" s="44">
        <f t="shared" si="15"/>
        <v>0</v>
      </c>
      <c r="Q27" s="44">
        <f t="shared" si="16"/>
        <v>0</v>
      </c>
      <c r="R27" s="44">
        <f t="shared" si="17"/>
        <v>0</v>
      </c>
      <c r="S27" s="44">
        <f t="shared" si="18"/>
        <v>0</v>
      </c>
      <c r="T27" s="44">
        <f t="shared" si="19"/>
        <v>323.3170649283129</v>
      </c>
      <c r="U27" s="44">
        <f t="shared" si="20"/>
        <v>540.08760174418603</v>
      </c>
      <c r="V27" s="44">
        <f t="shared" si="21"/>
        <v>0</v>
      </c>
      <c r="W27" s="44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540.08760174418603</v>
      </c>
      <c r="AA27" s="20">
        <v>0.11</v>
      </c>
      <c r="AC27" s="44">
        <f t="shared" ref="AC27:AC30" si="69">AD27*F27/1000</f>
        <v>364.43799999999999</v>
      </c>
      <c r="AD27" s="28">
        <v>94</v>
      </c>
      <c r="AE27" s="44">
        <f t="shared" ref="AE27:AE30" si="70">AF27*F27/1000</f>
        <v>2644.114</v>
      </c>
      <c r="AF27" s="28">
        <v>682</v>
      </c>
      <c r="AG27" s="44">
        <f t="shared" ref="AG27:AG30" si="71">AH27*F27/1000</f>
        <v>426.47</v>
      </c>
      <c r="AH27" s="28">
        <v>110</v>
      </c>
      <c r="AI27" s="44">
        <f t="shared" si="29"/>
        <v>97.215768313953475</v>
      </c>
      <c r="AJ27" s="44">
        <f t="shared" si="30"/>
        <v>0</v>
      </c>
      <c r="AK27" s="44"/>
      <c r="AL27" s="44">
        <f t="shared" si="31"/>
        <v>0</v>
      </c>
      <c r="AM27" s="44"/>
      <c r="AN27" s="44">
        <f t="shared" si="32"/>
        <v>97.215768313953475</v>
      </c>
      <c r="AO27" s="20"/>
      <c r="AP27" s="20">
        <v>0.18</v>
      </c>
      <c r="AQ27" s="20"/>
      <c r="AR27" s="20"/>
      <c r="AS27" s="44">
        <f t="shared" si="33"/>
        <v>64.598749572676908</v>
      </c>
      <c r="AT27" s="44">
        <f t="shared" si="34"/>
        <v>0</v>
      </c>
      <c r="AU27" s="44">
        <f t="shared" si="35"/>
        <v>0</v>
      </c>
      <c r="AV27" s="44">
        <f t="shared" si="36"/>
        <v>0</v>
      </c>
      <c r="AW27" s="44"/>
      <c r="AX27" s="44">
        <f t="shared" si="37"/>
        <v>64.598749572676908</v>
      </c>
      <c r="AY27" s="44">
        <f t="shared" si="38"/>
        <v>302.4490569767442</v>
      </c>
      <c r="AZ27" s="44">
        <f t="shared" si="39"/>
        <v>0</v>
      </c>
      <c r="BA27" s="44"/>
      <c r="BB27" s="44">
        <f t="shared" si="40"/>
        <v>0</v>
      </c>
      <c r="BC27" s="44"/>
      <c r="BD27" s="44">
        <f t="shared" si="41"/>
        <v>302.4490569767442</v>
      </c>
      <c r="BE27" s="20"/>
      <c r="BF27" s="20">
        <v>0.56000000000000005</v>
      </c>
      <c r="BG27" s="20"/>
      <c r="BH27" s="20">
        <v>0.05</v>
      </c>
      <c r="BI27" s="44">
        <f t="shared" si="42"/>
        <v>200.97388755943931</v>
      </c>
      <c r="BJ27" s="44">
        <f t="shared" si="43"/>
        <v>0</v>
      </c>
      <c r="BK27" s="44">
        <f t="shared" si="44"/>
        <v>0</v>
      </c>
      <c r="BL27" s="44">
        <f t="shared" si="45"/>
        <v>0</v>
      </c>
      <c r="BM27" s="44"/>
      <c r="BN27" s="44">
        <f t="shared" si="46"/>
        <v>200.97388755943931</v>
      </c>
      <c r="BO27" s="44">
        <f t="shared" si="47"/>
        <v>118.81927238372093</v>
      </c>
      <c r="BP27" s="44">
        <f t="shared" si="48"/>
        <v>0</v>
      </c>
      <c r="BQ27" s="44"/>
      <c r="BR27" s="44">
        <f t="shared" si="49"/>
        <v>0</v>
      </c>
      <c r="BS27" s="44"/>
      <c r="BT27" s="44">
        <f t="shared" si="50"/>
        <v>118.81927238372093</v>
      </c>
      <c r="BU27" s="20"/>
      <c r="BV27" s="20">
        <v>0.22</v>
      </c>
      <c r="BW27" s="20"/>
      <c r="BX27" s="20">
        <v>0.05</v>
      </c>
      <c r="BY27" s="44">
        <f t="shared" si="51"/>
        <v>78.954027255494012</v>
      </c>
      <c r="BZ27" s="44">
        <f t="shared" si="52"/>
        <v>0</v>
      </c>
      <c r="CA27" s="44">
        <f t="shared" si="53"/>
        <v>0</v>
      </c>
      <c r="CB27" s="44">
        <f t="shared" si="54"/>
        <v>0</v>
      </c>
      <c r="CC27" s="44"/>
      <c r="CD27" s="44">
        <f t="shared" si="55"/>
        <v>78.954027255494012</v>
      </c>
      <c r="CE27" s="44">
        <f t="shared" si="56"/>
        <v>5.6415643090736385</v>
      </c>
      <c r="CF27" s="44">
        <f t="shared" si="57"/>
        <v>13.15650521622112</v>
      </c>
      <c r="CG27" s="44">
        <f t="shared" si="58"/>
        <v>5.4014977427300792</v>
      </c>
      <c r="CH27" s="44">
        <f t="shared" si="59"/>
        <v>26.439985466485432</v>
      </c>
      <c r="CI27" s="44">
        <f t="shared" si="60"/>
        <v>82.257732562399127</v>
      </c>
      <c r="CJ27" s="44">
        <f t="shared" si="61"/>
        <v>32.315537792371089</v>
      </c>
      <c r="CK27" s="44">
        <f t="shared" si="62"/>
        <v>146.8888081471413</v>
      </c>
    </row>
    <row r="28" spans="1:89" x14ac:dyDescent="0.25">
      <c r="A28" s="41">
        <f>'[11]ТОВ "Сумитеплоенерго" '!F20</f>
        <v>1989</v>
      </c>
      <c r="B28" s="41" t="str">
        <f>'[11]ТОВ "Сумитеплоенерго" '!C20</f>
        <v>вул.Черепіна,22</v>
      </c>
      <c r="C28" s="47" t="str">
        <f>'[11]ТОВ "Сумитеплоенерго" '!O20</f>
        <v>так</v>
      </c>
      <c r="D28" s="46">
        <f>'[11]ТОВ "Сумитеплоенерго" '!G20</f>
        <v>9</v>
      </c>
      <c r="E28" s="86" t="str">
        <f t="shared" si="11"/>
        <v>ТОВ "Сумитеплоенерго"</v>
      </c>
      <c r="F28" s="43">
        <f>'[11]ТОВ "Сумитеплоенерго" '!L20</f>
        <v>3669</v>
      </c>
      <c r="G28" s="43">
        <f>'[11]ТОВ "Сумитеплоенерго" '!CX20</f>
        <v>461.23763953488373</v>
      </c>
      <c r="H28" s="32">
        <f t="shared" si="12"/>
        <v>125.71208491002554</v>
      </c>
      <c r="I28" s="42"/>
      <c r="J28" s="42"/>
      <c r="K28" s="42"/>
      <c r="L28" s="42"/>
      <c r="M28" s="42"/>
      <c r="N28" s="44">
        <f t="shared" si="13"/>
        <v>461.23763953488373</v>
      </c>
      <c r="O28" s="44">
        <f t="shared" si="14"/>
        <v>306.48705746565616</v>
      </c>
      <c r="P28" s="44">
        <f t="shared" si="15"/>
        <v>0</v>
      </c>
      <c r="Q28" s="44">
        <f t="shared" si="16"/>
        <v>0</v>
      </c>
      <c r="R28" s="44">
        <f t="shared" si="17"/>
        <v>0</v>
      </c>
      <c r="S28" s="44">
        <f t="shared" si="18"/>
        <v>0</v>
      </c>
      <c r="T28" s="44">
        <f t="shared" si="19"/>
        <v>306.48705746565616</v>
      </c>
      <c r="U28" s="44">
        <f t="shared" si="20"/>
        <v>511.97377988372097</v>
      </c>
      <c r="V28" s="44">
        <f t="shared" si="21"/>
        <v>0</v>
      </c>
      <c r="W28" s="44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511.97377988372097</v>
      </c>
      <c r="AA28" s="20">
        <v>0.11</v>
      </c>
      <c r="AC28" s="44">
        <f t="shared" si="69"/>
        <v>344.88600000000002</v>
      </c>
      <c r="AD28" s="28">
        <v>94</v>
      </c>
      <c r="AE28" s="44">
        <f t="shared" si="70"/>
        <v>2502.2579999999998</v>
      </c>
      <c r="AF28" s="28">
        <v>682</v>
      </c>
      <c r="AG28" s="44">
        <f t="shared" si="71"/>
        <v>403.59</v>
      </c>
      <c r="AH28" s="28">
        <v>110</v>
      </c>
      <c r="AI28" s="44">
        <f t="shared" si="29"/>
        <v>92.155280379069765</v>
      </c>
      <c r="AJ28" s="44">
        <f t="shared" si="30"/>
        <v>0</v>
      </c>
      <c r="AK28" s="44"/>
      <c r="AL28" s="44">
        <f t="shared" si="31"/>
        <v>0</v>
      </c>
      <c r="AM28" s="44"/>
      <c r="AN28" s="44">
        <f t="shared" si="32"/>
        <v>92.155280379069765</v>
      </c>
      <c r="AO28" s="20"/>
      <c r="AP28" s="20">
        <v>0.18</v>
      </c>
      <c r="AQ28" s="20"/>
      <c r="AR28" s="20"/>
      <c r="AS28" s="44">
        <f t="shared" si="33"/>
        <v>61.2361140816381</v>
      </c>
      <c r="AT28" s="44">
        <f t="shared" si="34"/>
        <v>0</v>
      </c>
      <c r="AU28" s="44">
        <f t="shared" si="35"/>
        <v>0</v>
      </c>
      <c r="AV28" s="44">
        <f t="shared" si="36"/>
        <v>0</v>
      </c>
      <c r="AW28" s="44"/>
      <c r="AX28" s="44">
        <f t="shared" si="37"/>
        <v>61.2361140816381</v>
      </c>
      <c r="AY28" s="44">
        <f t="shared" si="38"/>
        <v>286.70531673488375</v>
      </c>
      <c r="AZ28" s="44">
        <f t="shared" si="39"/>
        <v>0</v>
      </c>
      <c r="BA28" s="44"/>
      <c r="BB28" s="44">
        <f t="shared" si="40"/>
        <v>0</v>
      </c>
      <c r="BC28" s="44"/>
      <c r="BD28" s="44">
        <f t="shared" si="41"/>
        <v>286.70531673488375</v>
      </c>
      <c r="BE28" s="20"/>
      <c r="BF28" s="20">
        <v>0.56000000000000005</v>
      </c>
      <c r="BG28" s="20"/>
      <c r="BH28" s="20">
        <v>0.05</v>
      </c>
      <c r="BI28" s="44">
        <f t="shared" si="42"/>
        <v>190.51235492065189</v>
      </c>
      <c r="BJ28" s="44">
        <f t="shared" si="43"/>
        <v>0</v>
      </c>
      <c r="BK28" s="44">
        <f t="shared" si="44"/>
        <v>0</v>
      </c>
      <c r="BL28" s="44">
        <f t="shared" si="45"/>
        <v>0</v>
      </c>
      <c r="BM28" s="44"/>
      <c r="BN28" s="44">
        <f t="shared" si="46"/>
        <v>190.51235492065189</v>
      </c>
      <c r="BO28" s="44">
        <f t="shared" si="47"/>
        <v>112.63423157441861</v>
      </c>
      <c r="BP28" s="44">
        <f t="shared" si="48"/>
        <v>0</v>
      </c>
      <c r="BQ28" s="44"/>
      <c r="BR28" s="44">
        <f t="shared" si="49"/>
        <v>0</v>
      </c>
      <c r="BS28" s="44"/>
      <c r="BT28" s="44">
        <f t="shared" si="50"/>
        <v>112.63423157441861</v>
      </c>
      <c r="BU28" s="20"/>
      <c r="BV28" s="20">
        <v>0.22</v>
      </c>
      <c r="BW28" s="20"/>
      <c r="BX28" s="20">
        <v>0.05</v>
      </c>
      <c r="BY28" s="44">
        <f t="shared" si="51"/>
        <v>74.844139433113241</v>
      </c>
      <c r="BZ28" s="44">
        <f t="shared" si="52"/>
        <v>0</v>
      </c>
      <c r="CA28" s="44">
        <f t="shared" si="53"/>
        <v>0</v>
      </c>
      <c r="CB28" s="44">
        <f t="shared" si="54"/>
        <v>0</v>
      </c>
      <c r="CC28" s="44"/>
      <c r="CD28" s="44">
        <f t="shared" si="55"/>
        <v>74.844139433113241</v>
      </c>
      <c r="CE28" s="44">
        <f t="shared" si="56"/>
        <v>5.632068676666985</v>
      </c>
      <c r="CF28" s="44">
        <f t="shared" si="57"/>
        <v>13.134360766482502</v>
      </c>
      <c r="CG28" s="44">
        <f t="shared" si="58"/>
        <v>5.392406179787538</v>
      </c>
      <c r="CH28" s="44">
        <f t="shared" si="59"/>
        <v>25.063673477471959</v>
      </c>
      <c r="CI28" s="44">
        <f t="shared" si="60"/>
        <v>77.975873041023888</v>
      </c>
      <c r="CJ28" s="44">
        <f t="shared" si="61"/>
        <v>30.633378694687952</v>
      </c>
      <c r="CK28" s="44">
        <f t="shared" si="62"/>
        <v>139.24263043039977</v>
      </c>
    </row>
    <row r="29" spans="1:89" x14ac:dyDescent="0.25">
      <c r="A29" s="41">
        <f>'[11]ТОВ "Сумитеплоенерго" '!F21</f>
        <v>1990</v>
      </c>
      <c r="B29" s="41" t="str">
        <f>'[11]ТОВ "Сумитеплоенерго" '!C21</f>
        <v>вул. Прокоф'єва, 25 А</v>
      </c>
      <c r="C29" s="47" t="str">
        <f>'[11]ТОВ "Сумитеплоенерго" '!O21</f>
        <v>так</v>
      </c>
      <c r="D29" s="46">
        <f>'[11]ТОВ "Сумитеплоенерго" '!G21</f>
        <v>9</v>
      </c>
      <c r="E29" s="86" t="str">
        <f t="shared" si="11"/>
        <v>ТОВ "Сумитеплоенерго"</v>
      </c>
      <c r="F29" s="43">
        <f>'[11]ТОВ "Сумитеплоенерго" '!L21</f>
        <v>7447.28</v>
      </c>
      <c r="G29" s="43">
        <f>'[11]ТОВ "Сумитеплоенерго" '!CX21</f>
        <v>855.00574418604651</v>
      </c>
      <c r="H29" s="32">
        <f t="shared" si="12"/>
        <v>114.80778810331377</v>
      </c>
      <c r="I29" s="42"/>
      <c r="J29" s="42"/>
      <c r="K29" s="42"/>
      <c r="L29" s="42"/>
      <c r="M29" s="42"/>
      <c r="N29" s="44">
        <f t="shared" si="13"/>
        <v>855.00574418604651</v>
      </c>
      <c r="O29" s="44">
        <f t="shared" si="14"/>
        <v>568.14139218140735</v>
      </c>
      <c r="P29" s="44">
        <f t="shared" si="15"/>
        <v>0</v>
      </c>
      <c r="Q29" s="44">
        <f t="shared" si="16"/>
        <v>0</v>
      </c>
      <c r="R29" s="44">
        <f t="shared" si="17"/>
        <v>0</v>
      </c>
      <c r="S29" s="44">
        <f t="shared" si="18"/>
        <v>0</v>
      </c>
      <c r="T29" s="44">
        <f t="shared" si="19"/>
        <v>568.14139218140735</v>
      </c>
      <c r="U29" s="44">
        <f t="shared" si="20"/>
        <v>949.05637604651167</v>
      </c>
      <c r="V29" s="44">
        <f t="shared" si="21"/>
        <v>0</v>
      </c>
      <c r="W29" s="44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949.05637604651167</v>
      </c>
      <c r="AA29" s="20">
        <v>0.11</v>
      </c>
      <c r="AC29" s="44">
        <f t="shared" si="69"/>
        <v>558.54600000000005</v>
      </c>
      <c r="AD29" s="28">
        <v>75</v>
      </c>
      <c r="AE29" s="44">
        <f t="shared" si="70"/>
        <v>4796.0483199999999</v>
      </c>
      <c r="AF29" s="28">
        <v>644</v>
      </c>
      <c r="AG29" s="44">
        <f t="shared" si="71"/>
        <v>752.17528000000004</v>
      </c>
      <c r="AH29" s="28">
        <v>101</v>
      </c>
      <c r="AI29" s="44">
        <f t="shared" si="29"/>
        <v>170.83014768837211</v>
      </c>
      <c r="AJ29" s="44">
        <f t="shared" si="30"/>
        <v>0</v>
      </c>
      <c r="AK29" s="44"/>
      <c r="AL29" s="44">
        <f t="shared" si="31"/>
        <v>0</v>
      </c>
      <c r="AM29" s="44"/>
      <c r="AN29" s="44">
        <f t="shared" si="32"/>
        <v>170.83014768837211</v>
      </c>
      <c r="AO29" s="20"/>
      <c r="AP29" s="20">
        <v>0.18</v>
      </c>
      <c r="AQ29" s="20"/>
      <c r="AR29" s="20"/>
      <c r="AS29" s="44">
        <f t="shared" si="33"/>
        <v>113.5146501578452</v>
      </c>
      <c r="AT29" s="44">
        <f t="shared" si="34"/>
        <v>0</v>
      </c>
      <c r="AU29" s="44">
        <f t="shared" si="35"/>
        <v>0</v>
      </c>
      <c r="AV29" s="44">
        <f t="shared" si="36"/>
        <v>0</v>
      </c>
      <c r="AW29" s="44"/>
      <c r="AX29" s="44">
        <f t="shared" si="37"/>
        <v>113.5146501578452</v>
      </c>
      <c r="AY29" s="44">
        <f t="shared" si="38"/>
        <v>531.4715705860466</v>
      </c>
      <c r="AZ29" s="44">
        <f t="shared" si="39"/>
        <v>0</v>
      </c>
      <c r="BA29" s="44"/>
      <c r="BB29" s="44">
        <f t="shared" si="40"/>
        <v>0</v>
      </c>
      <c r="BC29" s="44"/>
      <c r="BD29" s="44">
        <f t="shared" si="41"/>
        <v>531.4715705860466</v>
      </c>
      <c r="BE29" s="20"/>
      <c r="BF29" s="20">
        <v>0.56000000000000005</v>
      </c>
      <c r="BG29" s="20"/>
      <c r="BH29" s="20">
        <v>0.05</v>
      </c>
      <c r="BI29" s="44">
        <f t="shared" si="42"/>
        <v>353.15668937996287</v>
      </c>
      <c r="BJ29" s="44">
        <f t="shared" si="43"/>
        <v>0</v>
      </c>
      <c r="BK29" s="44">
        <f t="shared" si="44"/>
        <v>0</v>
      </c>
      <c r="BL29" s="44">
        <f t="shared" si="45"/>
        <v>0</v>
      </c>
      <c r="BM29" s="44"/>
      <c r="BN29" s="44">
        <f t="shared" si="46"/>
        <v>353.15668937996287</v>
      </c>
      <c r="BO29" s="44">
        <f t="shared" si="47"/>
        <v>208.79240273023257</v>
      </c>
      <c r="BP29" s="44">
        <f t="shared" si="48"/>
        <v>0</v>
      </c>
      <c r="BQ29" s="44"/>
      <c r="BR29" s="44">
        <f t="shared" si="49"/>
        <v>0</v>
      </c>
      <c r="BS29" s="44"/>
      <c r="BT29" s="44">
        <f t="shared" si="50"/>
        <v>208.79240273023257</v>
      </c>
      <c r="BU29" s="20"/>
      <c r="BV29" s="20">
        <v>0.22</v>
      </c>
      <c r="BW29" s="20"/>
      <c r="BX29" s="20">
        <v>0.05</v>
      </c>
      <c r="BY29" s="44">
        <f t="shared" si="51"/>
        <v>138.74012797069969</v>
      </c>
      <c r="BZ29" s="44">
        <f t="shared" si="52"/>
        <v>0</v>
      </c>
      <c r="CA29" s="44">
        <f t="shared" si="53"/>
        <v>0</v>
      </c>
      <c r="CB29" s="44">
        <f t="shared" si="54"/>
        <v>0</v>
      </c>
      <c r="CC29" s="44"/>
      <c r="CD29" s="44">
        <f t="shared" si="55"/>
        <v>138.74012797069969</v>
      </c>
      <c r="CE29" s="44">
        <f t="shared" si="56"/>
        <v>4.9204750155449251</v>
      </c>
      <c r="CF29" s="44">
        <f t="shared" si="57"/>
        <v>13.580511042903989</v>
      </c>
      <c r="CG29" s="44">
        <f t="shared" si="58"/>
        <v>5.4214688353094989</v>
      </c>
      <c r="CH29" s="44">
        <f t="shared" si="59"/>
        <v>46.461049482543928</v>
      </c>
      <c r="CI29" s="44">
        <f t="shared" si="60"/>
        <v>144.54548727902556</v>
      </c>
      <c r="CJ29" s="44">
        <f t="shared" si="61"/>
        <v>56.785727145331464</v>
      </c>
      <c r="CK29" s="44">
        <f t="shared" si="62"/>
        <v>258.11694156968844</v>
      </c>
    </row>
    <row r="30" spans="1:89" x14ac:dyDescent="0.25">
      <c r="A30" s="41">
        <f>'[11]ТОВ "Сумитеплоенерго" '!F22</f>
        <v>1986</v>
      </c>
      <c r="B30" s="41" t="str">
        <f>'[11]ТОВ "Сумитеплоенерго" '!C22</f>
        <v>вул. Прокоф'єва, 27</v>
      </c>
      <c r="C30" s="47" t="str">
        <f>'[11]ТОВ "Сумитеплоенерго" '!O22</f>
        <v>так</v>
      </c>
      <c r="D30" s="46">
        <f>'[11]ТОВ "Сумитеплоенерго" '!G22</f>
        <v>9</v>
      </c>
      <c r="E30" s="86" t="str">
        <f t="shared" si="11"/>
        <v>ТОВ "Сумитеплоенерго"</v>
      </c>
      <c r="F30" s="43">
        <f>'[11]ТОВ "Сумитеплоенерго" '!L22</f>
        <v>7692.54</v>
      </c>
      <c r="G30" s="43">
        <f>'[11]ТОВ "Сумитеплоенерго" '!CX22</f>
        <v>785.22012790697693</v>
      </c>
      <c r="H30" s="32">
        <f t="shared" si="12"/>
        <v>102.07553394678182</v>
      </c>
      <c r="I30" s="42"/>
      <c r="J30" s="42"/>
      <c r="K30" s="42"/>
      <c r="L30" s="42"/>
      <c r="M30" s="42"/>
      <c r="N30" s="44">
        <f t="shared" si="13"/>
        <v>785.22012790697693</v>
      </c>
      <c r="O30" s="44">
        <f t="shared" si="14"/>
        <v>521.76966022915883</v>
      </c>
      <c r="P30" s="44">
        <f t="shared" si="15"/>
        <v>0</v>
      </c>
      <c r="Q30" s="44">
        <f t="shared" si="16"/>
        <v>0</v>
      </c>
      <c r="R30" s="44">
        <f t="shared" si="17"/>
        <v>0</v>
      </c>
      <c r="S30" s="44">
        <f t="shared" si="18"/>
        <v>0</v>
      </c>
      <c r="T30" s="44">
        <f t="shared" si="19"/>
        <v>521.76966022915883</v>
      </c>
      <c r="U30" s="44">
        <f t="shared" si="20"/>
        <v>871.59434197674443</v>
      </c>
      <c r="V30" s="44">
        <f t="shared" si="21"/>
        <v>0</v>
      </c>
      <c r="W30" s="44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871.59434197674443</v>
      </c>
      <c r="AA30" s="20">
        <v>0.11</v>
      </c>
      <c r="AC30" s="44">
        <f t="shared" si="69"/>
        <v>576.94050000000004</v>
      </c>
      <c r="AD30" s="28">
        <v>75</v>
      </c>
      <c r="AE30" s="44">
        <f t="shared" si="70"/>
        <v>4953.9957599999998</v>
      </c>
      <c r="AF30" s="28">
        <v>644</v>
      </c>
      <c r="AG30" s="44">
        <f t="shared" si="71"/>
        <v>776.94654000000003</v>
      </c>
      <c r="AH30" s="28">
        <v>101</v>
      </c>
      <c r="AI30" s="44">
        <f t="shared" si="29"/>
        <v>156.886981555814</v>
      </c>
      <c r="AJ30" s="44">
        <f t="shared" si="30"/>
        <v>0</v>
      </c>
      <c r="AK30" s="44"/>
      <c r="AL30" s="44">
        <f t="shared" si="31"/>
        <v>0</v>
      </c>
      <c r="AM30" s="44"/>
      <c r="AN30" s="44">
        <f t="shared" si="32"/>
        <v>156.886981555814</v>
      </c>
      <c r="AO30" s="20"/>
      <c r="AP30" s="20">
        <v>0.18</v>
      </c>
      <c r="AQ30" s="20"/>
      <c r="AR30" s="20"/>
      <c r="AS30" s="44">
        <f t="shared" si="33"/>
        <v>104.24957811378594</v>
      </c>
      <c r="AT30" s="44">
        <f t="shared" si="34"/>
        <v>0</v>
      </c>
      <c r="AU30" s="44">
        <f t="shared" si="35"/>
        <v>0</v>
      </c>
      <c r="AV30" s="44">
        <f t="shared" si="36"/>
        <v>0</v>
      </c>
      <c r="AW30" s="44"/>
      <c r="AX30" s="44">
        <f t="shared" si="37"/>
        <v>104.24957811378594</v>
      </c>
      <c r="AY30" s="44">
        <f t="shared" si="38"/>
        <v>488.09283150697695</v>
      </c>
      <c r="AZ30" s="44">
        <f t="shared" si="39"/>
        <v>0</v>
      </c>
      <c r="BA30" s="44"/>
      <c r="BB30" s="44">
        <f t="shared" si="40"/>
        <v>0</v>
      </c>
      <c r="BC30" s="44"/>
      <c r="BD30" s="44">
        <f t="shared" si="41"/>
        <v>488.09283150697695</v>
      </c>
      <c r="BE30" s="20"/>
      <c r="BF30" s="20">
        <v>0.56000000000000005</v>
      </c>
      <c r="BG30" s="20"/>
      <c r="BH30" s="20">
        <v>0.05</v>
      </c>
      <c r="BI30" s="44">
        <f t="shared" si="42"/>
        <v>324.33202079844523</v>
      </c>
      <c r="BJ30" s="44">
        <f t="shared" si="43"/>
        <v>0</v>
      </c>
      <c r="BK30" s="44">
        <f t="shared" si="44"/>
        <v>0</v>
      </c>
      <c r="BL30" s="44">
        <f t="shared" si="45"/>
        <v>0</v>
      </c>
      <c r="BM30" s="44"/>
      <c r="BN30" s="44">
        <f t="shared" si="46"/>
        <v>324.33202079844523</v>
      </c>
      <c r="BO30" s="44">
        <f t="shared" si="47"/>
        <v>191.75075523488377</v>
      </c>
      <c r="BP30" s="44">
        <f t="shared" si="48"/>
        <v>0</v>
      </c>
      <c r="BQ30" s="44"/>
      <c r="BR30" s="44">
        <f t="shared" si="49"/>
        <v>0</v>
      </c>
      <c r="BS30" s="44"/>
      <c r="BT30" s="44">
        <f t="shared" si="50"/>
        <v>191.75075523488377</v>
      </c>
      <c r="BU30" s="20"/>
      <c r="BV30" s="20">
        <v>0.22</v>
      </c>
      <c r="BW30" s="20"/>
      <c r="BX30" s="20">
        <v>0.05</v>
      </c>
      <c r="BY30" s="44">
        <f t="shared" si="51"/>
        <v>127.41615102796059</v>
      </c>
      <c r="BZ30" s="44">
        <f t="shared" si="52"/>
        <v>0</v>
      </c>
      <c r="CA30" s="44">
        <f t="shared" si="53"/>
        <v>0</v>
      </c>
      <c r="CB30" s="44">
        <f t="shared" si="54"/>
        <v>0</v>
      </c>
      <c r="CC30" s="44"/>
      <c r="CD30" s="44">
        <f t="shared" si="55"/>
        <v>127.41615102796059</v>
      </c>
      <c r="CE30" s="44">
        <f t="shared" si="56"/>
        <v>5.5342238351342115</v>
      </c>
      <c r="CF30" s="44">
        <f t="shared" si="57"/>
        <v>15.274457784970419</v>
      </c>
      <c r="CG30" s="44">
        <f t="shared" si="58"/>
        <v>6.0977084438024223</v>
      </c>
      <c r="CH30" s="44">
        <f t="shared" si="59"/>
        <v>42.668896045962853</v>
      </c>
      <c r="CI30" s="44">
        <f t="shared" si="60"/>
        <v>132.74767658744</v>
      </c>
      <c r="CJ30" s="44">
        <f t="shared" si="61"/>
        <v>52.150872945065707</v>
      </c>
      <c r="CK30" s="44">
        <f t="shared" si="62"/>
        <v>237.0494224775714</v>
      </c>
    </row>
    <row r="31" spans="1:89" x14ac:dyDescent="0.25">
      <c r="A31" s="41">
        <f>'[11]ТОВ "Сумитеплоенерго" '!F23</f>
        <v>1986</v>
      </c>
      <c r="B31" s="41" t="str">
        <f>'[11]ТОВ "Сумитеплоенерго" '!C23</f>
        <v>вул. Д. Коротченко,33/1</v>
      </c>
      <c r="C31" s="47" t="str">
        <f>'[11]ТОВ "Сумитеплоенерго" '!O23</f>
        <v>так</v>
      </c>
      <c r="D31" s="46">
        <f>'[11]ТОВ "Сумитеплоенерго" '!G23</f>
        <v>9</v>
      </c>
      <c r="E31" s="86" t="str">
        <f t="shared" si="11"/>
        <v>ТОВ "Сумитеплоенерго"</v>
      </c>
      <c r="F31" s="43">
        <f>'[11]ТОВ "Сумитеплоенерго" '!L23</f>
        <v>3462.3</v>
      </c>
      <c r="G31" s="43">
        <f>'[11]ТОВ "Сумитеплоенерго" '!CX23</f>
        <v>722.48647674418612</v>
      </c>
      <c r="H31" s="32">
        <f t="shared" si="12"/>
        <v>208.67240757420964</v>
      </c>
      <c r="I31" s="42"/>
      <c r="J31" s="42"/>
      <c r="K31" s="42"/>
      <c r="L31" s="42"/>
      <c r="M31" s="42"/>
      <c r="N31" s="44">
        <f t="shared" si="13"/>
        <v>722.48647674418612</v>
      </c>
      <c r="O31" s="44">
        <f t="shared" si="14"/>
        <v>480.08387723809716</v>
      </c>
      <c r="P31" s="44">
        <f t="shared" si="15"/>
        <v>0</v>
      </c>
      <c r="Q31" s="44">
        <f t="shared" si="16"/>
        <v>0</v>
      </c>
      <c r="R31" s="44">
        <f t="shared" si="17"/>
        <v>0</v>
      </c>
      <c r="S31" s="44">
        <f t="shared" si="18"/>
        <v>0</v>
      </c>
      <c r="T31" s="44">
        <f t="shared" si="19"/>
        <v>480.08387723809716</v>
      </c>
      <c r="U31" s="44">
        <f t="shared" si="20"/>
        <v>744.16107104651178</v>
      </c>
      <c r="V31" s="44">
        <f t="shared" si="21"/>
        <v>0</v>
      </c>
      <c r="W31" s="44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744.16107104651178</v>
      </c>
      <c r="AA31" s="20">
        <v>0.03</v>
      </c>
      <c r="AC31" s="44">
        <f t="shared" ref="AC31:AC32" si="72">AD31*F31/1000</f>
        <v>325.45620000000002</v>
      </c>
      <c r="AD31" s="28">
        <v>94</v>
      </c>
      <c r="AE31" s="44">
        <f t="shared" ref="AE31:AE32" si="73">AF31*F31/1000</f>
        <v>2361.2886000000003</v>
      </c>
      <c r="AF31" s="28">
        <v>682</v>
      </c>
      <c r="AG31" s="44">
        <f t="shared" ref="AG31:AG32" si="74">AH31*F31/1000</f>
        <v>380.85300000000001</v>
      </c>
      <c r="AH31" s="28">
        <v>110</v>
      </c>
      <c r="AI31" s="44">
        <f t="shared" si="29"/>
        <v>133.94899278837212</v>
      </c>
      <c r="AJ31" s="44">
        <f t="shared" si="30"/>
        <v>0</v>
      </c>
      <c r="AK31" s="44"/>
      <c r="AL31" s="44">
        <f t="shared" si="31"/>
        <v>0</v>
      </c>
      <c r="AM31" s="44"/>
      <c r="AN31" s="44">
        <f t="shared" si="32"/>
        <v>133.94899278837212</v>
      </c>
      <c r="AO31" s="20"/>
      <c r="AP31" s="20">
        <v>0.18</v>
      </c>
      <c r="AQ31" s="20"/>
      <c r="AR31" s="20"/>
      <c r="AS31" s="44">
        <f t="shared" si="33"/>
        <v>89.007550839943235</v>
      </c>
      <c r="AT31" s="44">
        <f t="shared" si="34"/>
        <v>0</v>
      </c>
      <c r="AU31" s="44">
        <f t="shared" si="35"/>
        <v>0</v>
      </c>
      <c r="AV31" s="44">
        <f t="shared" si="36"/>
        <v>0</v>
      </c>
      <c r="AW31" s="44"/>
      <c r="AX31" s="44">
        <f t="shared" si="37"/>
        <v>89.007550839943235</v>
      </c>
      <c r="AY31" s="44">
        <f t="shared" si="38"/>
        <v>416.73019978604663</v>
      </c>
      <c r="AZ31" s="44">
        <f t="shared" si="39"/>
        <v>0</v>
      </c>
      <c r="BA31" s="44"/>
      <c r="BB31" s="44">
        <f t="shared" si="40"/>
        <v>0</v>
      </c>
      <c r="BC31" s="44"/>
      <c r="BD31" s="44">
        <f t="shared" si="41"/>
        <v>416.73019978604663</v>
      </c>
      <c r="BE31" s="20"/>
      <c r="BF31" s="20">
        <v>0.56000000000000005</v>
      </c>
      <c r="BG31" s="20"/>
      <c r="BH31" s="20">
        <v>0.05</v>
      </c>
      <c r="BI31" s="44">
        <f t="shared" si="42"/>
        <v>276.91238039093452</v>
      </c>
      <c r="BJ31" s="44">
        <f t="shared" si="43"/>
        <v>0</v>
      </c>
      <c r="BK31" s="44">
        <f t="shared" si="44"/>
        <v>0</v>
      </c>
      <c r="BL31" s="44">
        <f t="shared" si="45"/>
        <v>0</v>
      </c>
      <c r="BM31" s="44"/>
      <c r="BN31" s="44">
        <f t="shared" si="46"/>
        <v>276.91238039093452</v>
      </c>
      <c r="BO31" s="44">
        <f t="shared" si="47"/>
        <v>163.71543563023261</v>
      </c>
      <c r="BP31" s="44">
        <f t="shared" si="48"/>
        <v>0</v>
      </c>
      <c r="BQ31" s="44"/>
      <c r="BR31" s="44">
        <f t="shared" si="49"/>
        <v>0</v>
      </c>
      <c r="BS31" s="44"/>
      <c r="BT31" s="44">
        <f t="shared" si="50"/>
        <v>163.71543563023261</v>
      </c>
      <c r="BU31" s="20"/>
      <c r="BV31" s="20">
        <v>0.22</v>
      </c>
      <c r="BW31" s="20"/>
      <c r="BX31" s="20">
        <v>0.05</v>
      </c>
      <c r="BY31" s="44">
        <f t="shared" si="51"/>
        <v>108.78700658215284</v>
      </c>
      <c r="BZ31" s="44">
        <f t="shared" si="52"/>
        <v>0</v>
      </c>
      <c r="CA31" s="44">
        <f t="shared" si="53"/>
        <v>0</v>
      </c>
      <c r="CB31" s="44">
        <f t="shared" si="54"/>
        <v>0</v>
      </c>
      <c r="CC31" s="44"/>
      <c r="CD31" s="44">
        <f t="shared" si="55"/>
        <v>108.78700658215284</v>
      </c>
      <c r="CE31" s="44">
        <f t="shared" si="56"/>
        <v>3.656501015124523</v>
      </c>
      <c r="CF31" s="44">
        <f t="shared" si="57"/>
        <v>8.5272048749370519</v>
      </c>
      <c r="CG31" s="44">
        <f t="shared" si="58"/>
        <v>3.5009052272468835</v>
      </c>
      <c r="CH31" s="44">
        <f t="shared" si="59"/>
        <v>36.430400993565875</v>
      </c>
      <c r="CI31" s="44">
        <f t="shared" si="60"/>
        <v>113.33902531331607</v>
      </c>
      <c r="CJ31" s="44">
        <f t="shared" si="61"/>
        <v>44.526045658802744</v>
      </c>
      <c r="CK31" s="44">
        <f t="shared" si="62"/>
        <v>202.39111663092152</v>
      </c>
    </row>
    <row r="32" spans="1:89" x14ac:dyDescent="0.25">
      <c r="A32" s="41">
        <f>'[11]ТОВ "Сумитеплоенерго" '!F24</f>
        <v>1992</v>
      </c>
      <c r="B32" s="41" t="str">
        <f>'[11]ТОВ "Сумитеплоенерго" '!C24</f>
        <v>вул. Заливан, 31 Г</v>
      </c>
      <c r="C32" s="47" t="str">
        <f>'[11]ТОВ "Сумитеплоенерго" '!O24</f>
        <v>так</v>
      </c>
      <c r="D32" s="46">
        <f>'[11]ТОВ "Сумитеплоенерго" '!G24</f>
        <v>9</v>
      </c>
      <c r="E32" s="86" t="str">
        <f t="shared" si="11"/>
        <v>ТОВ "Сумитеплоенерго"</v>
      </c>
      <c r="F32" s="43">
        <f>'[11]ТОВ "Сумитеплоенерго" '!L24</f>
        <v>3801.58</v>
      </c>
      <c r="G32" s="43">
        <f>'[11]ТОВ "Сумитеплоенерго" '!CX24</f>
        <v>373.34774418604655</v>
      </c>
      <c r="H32" s="32">
        <f t="shared" si="12"/>
        <v>98.208572274171928</v>
      </c>
      <c r="I32" s="42"/>
      <c r="J32" s="42"/>
      <c r="K32" s="42"/>
      <c r="L32" s="42"/>
      <c r="M32" s="42"/>
      <c r="N32" s="44">
        <f t="shared" si="13"/>
        <v>373.34774418604655</v>
      </c>
      <c r="O32" s="44">
        <f t="shared" si="14"/>
        <v>248.08524222439962</v>
      </c>
      <c r="P32" s="44">
        <f t="shared" si="15"/>
        <v>0</v>
      </c>
      <c r="Q32" s="44">
        <f t="shared" si="16"/>
        <v>0</v>
      </c>
      <c r="R32" s="44">
        <f t="shared" si="17"/>
        <v>0</v>
      </c>
      <c r="S32" s="44">
        <f t="shared" si="18"/>
        <v>0</v>
      </c>
      <c r="T32" s="44">
        <f t="shared" si="19"/>
        <v>248.08524222439962</v>
      </c>
      <c r="U32" s="44">
        <f t="shared" si="20"/>
        <v>462.95120279069772</v>
      </c>
      <c r="V32" s="44">
        <f t="shared" si="21"/>
        <v>0</v>
      </c>
      <c r="W32" s="44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462.95120279069772</v>
      </c>
      <c r="AA32" s="20">
        <v>0.24</v>
      </c>
      <c r="AC32" s="44">
        <f t="shared" si="72"/>
        <v>357.34852000000001</v>
      </c>
      <c r="AD32" s="28">
        <v>94</v>
      </c>
      <c r="AE32" s="44">
        <f t="shared" si="73"/>
        <v>2592.6775600000001</v>
      </c>
      <c r="AF32" s="28">
        <v>682</v>
      </c>
      <c r="AG32" s="44">
        <f t="shared" si="74"/>
        <v>418.17379999999997</v>
      </c>
      <c r="AH32" s="28">
        <v>110</v>
      </c>
      <c r="AI32" s="44">
        <f t="shared" si="29"/>
        <v>83.331216502325589</v>
      </c>
      <c r="AJ32" s="44">
        <f t="shared" si="30"/>
        <v>0</v>
      </c>
      <c r="AK32" s="44"/>
      <c r="AL32" s="44">
        <f t="shared" si="31"/>
        <v>0</v>
      </c>
      <c r="AM32" s="44"/>
      <c r="AN32" s="44">
        <f t="shared" si="32"/>
        <v>83.331216502325589</v>
      </c>
      <c r="AO32" s="20"/>
      <c r="AP32" s="20">
        <v>0.18</v>
      </c>
      <c r="AQ32" s="20"/>
      <c r="AR32" s="20"/>
      <c r="AS32" s="44">
        <f t="shared" si="33"/>
        <v>55.372626064485999</v>
      </c>
      <c r="AT32" s="44">
        <f t="shared" si="34"/>
        <v>0</v>
      </c>
      <c r="AU32" s="44">
        <f t="shared" si="35"/>
        <v>0</v>
      </c>
      <c r="AV32" s="44">
        <f t="shared" si="36"/>
        <v>0</v>
      </c>
      <c r="AW32" s="44"/>
      <c r="AX32" s="44">
        <f t="shared" si="37"/>
        <v>55.372626064485999</v>
      </c>
      <c r="AY32" s="44">
        <f t="shared" si="38"/>
        <v>259.25267356279073</v>
      </c>
      <c r="AZ32" s="44">
        <f t="shared" si="39"/>
        <v>0</v>
      </c>
      <c r="BA32" s="44"/>
      <c r="BB32" s="44">
        <f t="shared" si="40"/>
        <v>0</v>
      </c>
      <c r="BC32" s="44"/>
      <c r="BD32" s="44">
        <f t="shared" si="41"/>
        <v>259.25267356279073</v>
      </c>
      <c r="BE32" s="20"/>
      <c r="BF32" s="20">
        <v>0.56000000000000005</v>
      </c>
      <c r="BG32" s="20"/>
      <c r="BH32" s="20">
        <v>0.05</v>
      </c>
      <c r="BI32" s="44">
        <f t="shared" si="42"/>
        <v>172.27039220062312</v>
      </c>
      <c r="BJ32" s="44">
        <f t="shared" si="43"/>
        <v>0</v>
      </c>
      <c r="BK32" s="44">
        <f t="shared" si="44"/>
        <v>0</v>
      </c>
      <c r="BL32" s="44">
        <f t="shared" si="45"/>
        <v>0</v>
      </c>
      <c r="BM32" s="44"/>
      <c r="BN32" s="44">
        <f t="shared" si="46"/>
        <v>172.27039220062312</v>
      </c>
      <c r="BO32" s="44">
        <f t="shared" si="47"/>
        <v>101.84926461395349</v>
      </c>
      <c r="BP32" s="44">
        <f t="shared" si="48"/>
        <v>0</v>
      </c>
      <c r="BQ32" s="44"/>
      <c r="BR32" s="44">
        <f t="shared" si="49"/>
        <v>0</v>
      </c>
      <c r="BS32" s="44"/>
      <c r="BT32" s="44">
        <f t="shared" si="50"/>
        <v>101.84926461395349</v>
      </c>
      <c r="BU32" s="20"/>
      <c r="BV32" s="20">
        <v>0.22</v>
      </c>
      <c r="BW32" s="20"/>
      <c r="BX32" s="20">
        <v>0.05</v>
      </c>
      <c r="BY32" s="44">
        <f t="shared" si="51"/>
        <v>67.677654078816218</v>
      </c>
      <c r="BZ32" s="44">
        <f t="shared" si="52"/>
        <v>0</v>
      </c>
      <c r="CA32" s="44">
        <f t="shared" si="53"/>
        <v>0</v>
      </c>
      <c r="CB32" s="44">
        <f t="shared" si="54"/>
        <v>0</v>
      </c>
      <c r="CC32" s="44"/>
      <c r="CD32" s="44">
        <f t="shared" si="55"/>
        <v>67.677654078816218</v>
      </c>
      <c r="CE32" s="44">
        <f t="shared" si="56"/>
        <v>6.4535230744490635</v>
      </c>
      <c r="CF32" s="44">
        <f t="shared" si="57"/>
        <v>15.050047352191621</v>
      </c>
      <c r="CG32" s="44">
        <f t="shared" si="58"/>
        <v>6.1789050712810178</v>
      </c>
      <c r="CH32" s="44">
        <f t="shared" si="59"/>
        <v>22.663773495166637</v>
      </c>
      <c r="CI32" s="44">
        <f t="shared" si="60"/>
        <v>70.509517540518431</v>
      </c>
      <c r="CJ32" s="44">
        <f t="shared" si="61"/>
        <v>27.700167605203667</v>
      </c>
      <c r="CK32" s="44">
        <f t="shared" si="62"/>
        <v>125.90985275092577</v>
      </c>
    </row>
    <row r="33" spans="1:89" x14ac:dyDescent="0.25">
      <c r="A33" s="41">
        <f>'[11]ТОВ "Сумитеплоенерго" '!F25</f>
        <v>1985</v>
      </c>
      <c r="B33" s="41" t="str">
        <f>'[11]ТОВ "Сумитеплоенерго" '!C25</f>
        <v>пр-кт М. Лушпи, 44</v>
      </c>
      <c r="C33" s="47" t="str">
        <f>'[11]ТОВ "Сумитеплоенерго" '!O25</f>
        <v>так</v>
      </c>
      <c r="D33" s="46">
        <f>'[11]ТОВ "Сумитеплоенерго" '!G25</f>
        <v>9</v>
      </c>
      <c r="E33" s="86" t="str">
        <f t="shared" si="11"/>
        <v>ТОВ "Сумитеплоенерго"</v>
      </c>
      <c r="F33" s="43">
        <f>'[11]ТОВ "Сумитеплоенерго" '!L25</f>
        <v>1942.41</v>
      </c>
      <c r="G33" s="43">
        <f>'[11]ТОВ "Сумитеплоенерго" '!CX25</f>
        <v>402.72175581395351</v>
      </c>
      <c r="H33" s="32">
        <f t="shared" si="12"/>
        <v>207.33097328265069</v>
      </c>
      <c r="I33" s="42"/>
      <c r="J33" s="42"/>
      <c r="K33" s="42"/>
      <c r="L33" s="42"/>
      <c r="M33" s="42"/>
      <c r="N33" s="44">
        <f t="shared" si="13"/>
        <v>402.72175581395351</v>
      </c>
      <c r="O33" s="44">
        <f t="shared" si="14"/>
        <v>267.60393198024354</v>
      </c>
      <c r="P33" s="44">
        <f t="shared" si="15"/>
        <v>0</v>
      </c>
      <c r="Q33" s="44">
        <f t="shared" si="16"/>
        <v>0</v>
      </c>
      <c r="R33" s="44">
        <f t="shared" si="17"/>
        <v>0</v>
      </c>
      <c r="S33" s="44">
        <f t="shared" si="18"/>
        <v>0</v>
      </c>
      <c r="T33" s="44">
        <f t="shared" si="19"/>
        <v>267.60393198024354</v>
      </c>
      <c r="U33" s="44">
        <f t="shared" si="20"/>
        <v>414.8034084883721</v>
      </c>
      <c r="V33" s="44">
        <f t="shared" si="21"/>
        <v>0</v>
      </c>
      <c r="W33" s="44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414.8034084883721</v>
      </c>
      <c r="AA33" s="20">
        <v>0.03</v>
      </c>
      <c r="AC33" s="44">
        <f t="shared" si="26"/>
        <v>190.35618000000002</v>
      </c>
      <c r="AD33" s="28">
        <v>98</v>
      </c>
      <c r="AE33" s="44">
        <f t="shared" si="27"/>
        <v>1375.2262800000001</v>
      </c>
      <c r="AF33" s="28">
        <v>708</v>
      </c>
      <c r="AG33" s="44">
        <f t="shared" si="28"/>
        <v>219.49233000000001</v>
      </c>
      <c r="AH33" s="28">
        <v>113</v>
      </c>
      <c r="AI33" s="44">
        <f t="shared" si="29"/>
        <v>74.66461352790698</v>
      </c>
      <c r="AJ33" s="44">
        <f t="shared" si="30"/>
        <v>0</v>
      </c>
      <c r="AK33" s="44"/>
      <c r="AL33" s="44">
        <f t="shared" si="31"/>
        <v>0</v>
      </c>
      <c r="AM33" s="44"/>
      <c r="AN33" s="44">
        <f t="shared" si="32"/>
        <v>74.66461352790698</v>
      </c>
      <c r="AO33" s="20"/>
      <c r="AP33" s="20">
        <v>0.18</v>
      </c>
      <c r="AQ33" s="20"/>
      <c r="AR33" s="20"/>
      <c r="AS33" s="44">
        <f t="shared" si="33"/>
        <v>49.613768989137156</v>
      </c>
      <c r="AT33" s="44">
        <f t="shared" si="34"/>
        <v>0</v>
      </c>
      <c r="AU33" s="44">
        <f t="shared" si="35"/>
        <v>0</v>
      </c>
      <c r="AV33" s="44">
        <f t="shared" si="36"/>
        <v>0</v>
      </c>
      <c r="AW33" s="44"/>
      <c r="AX33" s="44">
        <f t="shared" si="37"/>
        <v>49.613768989137156</v>
      </c>
      <c r="AY33" s="44">
        <f t="shared" si="38"/>
        <v>232.28990875348839</v>
      </c>
      <c r="AZ33" s="44">
        <f t="shared" si="39"/>
        <v>0</v>
      </c>
      <c r="BA33" s="44"/>
      <c r="BB33" s="44">
        <f t="shared" si="40"/>
        <v>0</v>
      </c>
      <c r="BC33" s="44"/>
      <c r="BD33" s="44">
        <f t="shared" si="41"/>
        <v>232.28990875348839</v>
      </c>
      <c r="BE33" s="20"/>
      <c r="BF33" s="20">
        <v>0.56000000000000005</v>
      </c>
      <c r="BG33" s="20"/>
      <c r="BH33" s="20">
        <v>0.05</v>
      </c>
      <c r="BI33" s="44">
        <f t="shared" si="42"/>
        <v>154.35394796620449</v>
      </c>
      <c r="BJ33" s="44">
        <f t="shared" si="43"/>
        <v>0</v>
      </c>
      <c r="BK33" s="44">
        <f t="shared" si="44"/>
        <v>0</v>
      </c>
      <c r="BL33" s="44">
        <f t="shared" si="45"/>
        <v>0</v>
      </c>
      <c r="BM33" s="44"/>
      <c r="BN33" s="44">
        <f t="shared" si="46"/>
        <v>154.35394796620449</v>
      </c>
      <c r="BO33" s="44">
        <f t="shared" si="47"/>
        <v>91.256749867441869</v>
      </c>
      <c r="BP33" s="44">
        <f t="shared" si="48"/>
        <v>0</v>
      </c>
      <c r="BQ33" s="44"/>
      <c r="BR33" s="44">
        <f t="shared" si="49"/>
        <v>0</v>
      </c>
      <c r="BS33" s="44"/>
      <c r="BT33" s="44">
        <f t="shared" si="50"/>
        <v>91.256749867441869</v>
      </c>
      <c r="BU33" s="20"/>
      <c r="BV33" s="20">
        <v>0.22</v>
      </c>
      <c r="BW33" s="20"/>
      <c r="BX33" s="20">
        <v>0.05</v>
      </c>
      <c r="BY33" s="44">
        <f t="shared" si="51"/>
        <v>60.639050986723191</v>
      </c>
      <c r="BZ33" s="44">
        <f t="shared" si="52"/>
        <v>0</v>
      </c>
      <c r="CA33" s="44">
        <f t="shared" si="53"/>
        <v>0</v>
      </c>
      <c r="CB33" s="44">
        <f t="shared" si="54"/>
        <v>0</v>
      </c>
      <c r="CC33" s="44"/>
      <c r="CD33" s="44">
        <f t="shared" si="55"/>
        <v>60.639050986723191</v>
      </c>
      <c r="CE33" s="44">
        <f t="shared" si="56"/>
        <v>3.8367611225359268</v>
      </c>
      <c r="CF33" s="44">
        <f t="shared" si="57"/>
        <v>8.90956336472264</v>
      </c>
      <c r="CG33" s="44">
        <f t="shared" si="58"/>
        <v>3.6196531183850067</v>
      </c>
      <c r="CH33" s="44">
        <f t="shared" si="59"/>
        <v>20.306698499396244</v>
      </c>
      <c r="CI33" s="44">
        <f t="shared" si="60"/>
        <v>63.176395331454984</v>
      </c>
      <c r="CJ33" s="44">
        <f t="shared" si="61"/>
        <v>24.819298165928746</v>
      </c>
      <c r="CK33" s="44">
        <f t="shared" si="62"/>
        <v>112.81499166331247</v>
      </c>
    </row>
    <row r="34" spans="1:89" x14ac:dyDescent="0.25">
      <c r="A34" s="41">
        <f>'[11]ТОВ "Сумитеплоенерго" '!F26</f>
        <v>1989</v>
      </c>
      <c r="B34" s="41" t="str">
        <f>'[11]ТОВ "Сумитеплоенерго" '!C26</f>
        <v>пр-кт М. Лушпи, 48</v>
      </c>
      <c r="C34" s="47" t="str">
        <f>'[11]ТОВ "Сумитеплоенерго" '!O26</f>
        <v>так</v>
      </c>
      <c r="D34" s="46">
        <f>'[11]ТОВ "Сумитеплоенерго" '!G26</f>
        <v>9</v>
      </c>
      <c r="E34" s="86" t="str">
        <f t="shared" si="11"/>
        <v>ТОВ "Сумитеплоенерго"</v>
      </c>
      <c r="F34" s="43">
        <f>'[11]ТОВ "Сумитеплоенерго" '!L26</f>
        <v>1924.4</v>
      </c>
      <c r="G34" s="43">
        <f>'[11]ТОВ "Сумитеплоенерго" '!CX26</f>
        <v>399.01277906976742</v>
      </c>
      <c r="H34" s="32">
        <f t="shared" si="12"/>
        <v>207.3439924494738</v>
      </c>
      <c r="I34" s="42"/>
      <c r="J34" s="42"/>
      <c r="K34" s="42"/>
      <c r="L34" s="42"/>
      <c r="M34" s="42"/>
      <c r="N34" s="44">
        <f t="shared" si="13"/>
        <v>399.01277906976742</v>
      </c>
      <c r="O34" s="44">
        <f t="shared" si="14"/>
        <v>265.13935998720228</v>
      </c>
      <c r="P34" s="44">
        <f t="shared" si="15"/>
        <v>0</v>
      </c>
      <c r="Q34" s="44">
        <f t="shared" si="16"/>
        <v>0</v>
      </c>
      <c r="R34" s="44">
        <f t="shared" si="17"/>
        <v>0</v>
      </c>
      <c r="S34" s="44">
        <f t="shared" si="18"/>
        <v>0</v>
      </c>
      <c r="T34" s="44">
        <f t="shared" si="19"/>
        <v>265.13935998720228</v>
      </c>
      <c r="U34" s="44">
        <f t="shared" si="20"/>
        <v>410.98316244186043</v>
      </c>
      <c r="V34" s="44">
        <f t="shared" si="21"/>
        <v>0</v>
      </c>
      <c r="W34" s="44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410.98316244186043</v>
      </c>
      <c r="AA34" s="20">
        <v>0.03</v>
      </c>
      <c r="AC34" s="44">
        <f t="shared" ref="AC34:AC36" si="75">AD34*F34/1000</f>
        <v>188.59120000000001</v>
      </c>
      <c r="AD34" s="28">
        <v>98</v>
      </c>
      <c r="AE34" s="44">
        <f t="shared" ref="AE34:AE36" si="76">AF34*F34/1000</f>
        <v>1362.4751999999999</v>
      </c>
      <c r="AF34" s="28">
        <v>708</v>
      </c>
      <c r="AG34" s="44">
        <f t="shared" ref="AG34:AG36" si="77">AH34*F34/1000</f>
        <v>217.4572</v>
      </c>
      <c r="AH34" s="28">
        <v>113</v>
      </c>
      <c r="AI34" s="44">
        <f t="shared" si="29"/>
        <v>73.976969239534881</v>
      </c>
      <c r="AJ34" s="44">
        <f t="shared" si="30"/>
        <v>0</v>
      </c>
      <c r="AK34" s="44"/>
      <c r="AL34" s="44">
        <f t="shared" si="31"/>
        <v>0</v>
      </c>
      <c r="AM34" s="44"/>
      <c r="AN34" s="44">
        <f t="shared" si="32"/>
        <v>73.976969239534881</v>
      </c>
      <c r="AO34" s="20"/>
      <c r="AP34" s="20">
        <v>0.18</v>
      </c>
      <c r="AQ34" s="20"/>
      <c r="AR34" s="20"/>
      <c r="AS34" s="44">
        <f t="shared" si="33"/>
        <v>49.156837341627302</v>
      </c>
      <c r="AT34" s="44">
        <f t="shared" si="34"/>
        <v>0</v>
      </c>
      <c r="AU34" s="44">
        <f t="shared" si="35"/>
        <v>0</v>
      </c>
      <c r="AV34" s="44">
        <f t="shared" si="36"/>
        <v>0</v>
      </c>
      <c r="AW34" s="44"/>
      <c r="AX34" s="44">
        <f t="shared" si="37"/>
        <v>49.156837341627302</v>
      </c>
      <c r="AY34" s="44">
        <f t="shared" si="38"/>
        <v>230.15057096744187</v>
      </c>
      <c r="AZ34" s="44">
        <f t="shared" si="39"/>
        <v>0</v>
      </c>
      <c r="BA34" s="44"/>
      <c r="BB34" s="44">
        <f t="shared" si="40"/>
        <v>0</v>
      </c>
      <c r="BC34" s="44"/>
      <c r="BD34" s="44">
        <f t="shared" si="41"/>
        <v>230.15057096744187</v>
      </c>
      <c r="BE34" s="20"/>
      <c r="BF34" s="20">
        <v>0.56000000000000005</v>
      </c>
      <c r="BG34" s="20"/>
      <c r="BH34" s="20">
        <v>0.05</v>
      </c>
      <c r="BI34" s="44">
        <f t="shared" si="42"/>
        <v>152.93238284061829</v>
      </c>
      <c r="BJ34" s="44">
        <f t="shared" si="43"/>
        <v>0</v>
      </c>
      <c r="BK34" s="44">
        <f t="shared" si="44"/>
        <v>0</v>
      </c>
      <c r="BL34" s="44">
        <f t="shared" si="45"/>
        <v>0</v>
      </c>
      <c r="BM34" s="44"/>
      <c r="BN34" s="44">
        <f t="shared" si="46"/>
        <v>152.93238284061829</v>
      </c>
      <c r="BO34" s="44">
        <f t="shared" si="47"/>
        <v>90.416295737209296</v>
      </c>
      <c r="BP34" s="44">
        <f t="shared" si="48"/>
        <v>0</v>
      </c>
      <c r="BQ34" s="44"/>
      <c r="BR34" s="44">
        <f t="shared" si="49"/>
        <v>0</v>
      </c>
      <c r="BS34" s="44"/>
      <c r="BT34" s="44">
        <f t="shared" si="50"/>
        <v>90.416295737209296</v>
      </c>
      <c r="BU34" s="20"/>
      <c r="BV34" s="20">
        <v>0.22</v>
      </c>
      <c r="BW34" s="20"/>
      <c r="BX34" s="20">
        <v>0.05</v>
      </c>
      <c r="BY34" s="44">
        <f t="shared" si="51"/>
        <v>60.080578973100039</v>
      </c>
      <c r="BZ34" s="44">
        <f t="shared" si="52"/>
        <v>0</v>
      </c>
      <c r="CA34" s="44">
        <f t="shared" si="53"/>
        <v>0</v>
      </c>
      <c r="CB34" s="44">
        <f t="shared" si="54"/>
        <v>0</v>
      </c>
      <c r="CC34" s="44"/>
      <c r="CD34" s="44">
        <f t="shared" si="55"/>
        <v>60.080578973100039</v>
      </c>
      <c r="CE34" s="44">
        <f t="shared" si="56"/>
        <v>3.8365202116104413</v>
      </c>
      <c r="CF34" s="44">
        <f t="shared" si="57"/>
        <v>8.9090039316259926</v>
      </c>
      <c r="CG34" s="44">
        <f t="shared" si="58"/>
        <v>3.6194258397104067</v>
      </c>
      <c r="CH34" s="44">
        <f t="shared" si="59"/>
        <v>20.119678375953363</v>
      </c>
      <c r="CI34" s="44">
        <f t="shared" si="60"/>
        <v>62.594554947410472</v>
      </c>
      <c r="CJ34" s="44">
        <f t="shared" si="61"/>
        <v>24.590718015054112</v>
      </c>
      <c r="CK34" s="44">
        <f t="shared" si="62"/>
        <v>111.77599097751869</v>
      </c>
    </row>
    <row r="35" spans="1:89" x14ac:dyDescent="0.25">
      <c r="A35" s="41" t="str">
        <f>'[11]ТОВ "Сумитеплоенерго" '!F27</f>
        <v>1990</v>
      </c>
      <c r="B35" s="41" t="str">
        <f>'[11]ТОВ "Сумитеплоенерго" '!C27</f>
        <v>Черепіна, 38А</v>
      </c>
      <c r="C35" s="47" t="str">
        <f>'[11]ТОВ "Сумитеплоенерго" '!O27</f>
        <v>так</v>
      </c>
      <c r="D35" s="46">
        <f>'[11]ТОВ "Сумитеплоенерго" '!G27</f>
        <v>10</v>
      </c>
      <c r="E35" s="86" t="str">
        <f t="shared" si="11"/>
        <v>ТОВ "Сумитеплоенерго"</v>
      </c>
      <c r="F35" s="43">
        <f>'[11]ТОВ "Сумитеплоенерго" '!L27</f>
        <v>4335.04</v>
      </c>
      <c r="G35" s="43">
        <f>'[11]ТОВ "Сумитеплоенерго" '!CX27</f>
        <v>470.572</v>
      </c>
      <c r="H35" s="32">
        <f t="shared" si="12"/>
        <v>108.55078615191556</v>
      </c>
      <c r="I35" s="42"/>
      <c r="J35" s="42"/>
      <c r="K35" s="42"/>
      <c r="L35" s="42"/>
      <c r="M35" s="42"/>
      <c r="N35" s="44">
        <f t="shared" si="13"/>
        <v>470.572</v>
      </c>
      <c r="O35" s="44">
        <f t="shared" si="14"/>
        <v>312.68963164230439</v>
      </c>
      <c r="P35" s="44">
        <f t="shared" si="15"/>
        <v>0</v>
      </c>
      <c r="Q35" s="44">
        <f t="shared" si="16"/>
        <v>0</v>
      </c>
      <c r="R35" s="44">
        <f t="shared" si="17"/>
        <v>0</v>
      </c>
      <c r="S35" s="44">
        <f t="shared" si="18"/>
        <v>0</v>
      </c>
      <c r="T35" s="44">
        <f t="shared" si="19"/>
        <v>312.68963164230439</v>
      </c>
      <c r="U35" s="44">
        <f t="shared" si="20"/>
        <v>522.33492000000001</v>
      </c>
      <c r="V35" s="44">
        <f t="shared" si="21"/>
        <v>0</v>
      </c>
      <c r="W35" s="44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522.33492000000001</v>
      </c>
      <c r="AA35" s="20">
        <v>0.11</v>
      </c>
      <c r="AC35" s="44">
        <f t="shared" si="75"/>
        <v>407.49376000000001</v>
      </c>
      <c r="AD35" s="28">
        <v>94</v>
      </c>
      <c r="AE35" s="44">
        <f t="shared" si="76"/>
        <v>2956.4972799999996</v>
      </c>
      <c r="AF35" s="28">
        <v>682</v>
      </c>
      <c r="AG35" s="44">
        <f t="shared" si="77"/>
        <v>476.8544</v>
      </c>
      <c r="AH35" s="28">
        <v>110</v>
      </c>
      <c r="AI35" s="44">
        <f t="shared" si="29"/>
        <v>94.020285599999994</v>
      </c>
      <c r="AJ35" s="44">
        <f t="shared" si="30"/>
        <v>0</v>
      </c>
      <c r="AK35" s="44"/>
      <c r="AL35" s="44">
        <f t="shared" si="31"/>
        <v>0</v>
      </c>
      <c r="AM35" s="44"/>
      <c r="AN35" s="44">
        <f t="shared" si="32"/>
        <v>94.020285599999994</v>
      </c>
      <c r="AO35" s="20"/>
      <c r="AP35" s="20">
        <v>0.18</v>
      </c>
      <c r="AQ35" s="20"/>
      <c r="AR35" s="20"/>
      <c r="AS35" s="44">
        <f t="shared" si="33"/>
        <v>62.47538840213241</v>
      </c>
      <c r="AT35" s="44">
        <f t="shared" si="34"/>
        <v>0</v>
      </c>
      <c r="AU35" s="44">
        <f t="shared" si="35"/>
        <v>0</v>
      </c>
      <c r="AV35" s="44">
        <f t="shared" si="36"/>
        <v>0</v>
      </c>
      <c r="AW35" s="44"/>
      <c r="AX35" s="44">
        <f t="shared" si="37"/>
        <v>62.47538840213241</v>
      </c>
      <c r="AY35" s="44">
        <f t="shared" si="38"/>
        <v>292.50755520000001</v>
      </c>
      <c r="AZ35" s="44">
        <f t="shared" si="39"/>
        <v>0</v>
      </c>
      <c r="BA35" s="44"/>
      <c r="BB35" s="44">
        <f t="shared" si="40"/>
        <v>0</v>
      </c>
      <c r="BC35" s="44"/>
      <c r="BD35" s="44">
        <f t="shared" si="41"/>
        <v>292.50755520000001</v>
      </c>
      <c r="BE35" s="20"/>
      <c r="BF35" s="20">
        <v>0.56000000000000005</v>
      </c>
      <c r="BG35" s="20"/>
      <c r="BH35" s="20">
        <v>0.05</v>
      </c>
      <c r="BI35" s="44">
        <f t="shared" si="42"/>
        <v>194.36787502885642</v>
      </c>
      <c r="BJ35" s="44">
        <f t="shared" si="43"/>
        <v>0</v>
      </c>
      <c r="BK35" s="44">
        <f t="shared" si="44"/>
        <v>0</v>
      </c>
      <c r="BL35" s="44">
        <f t="shared" si="45"/>
        <v>0</v>
      </c>
      <c r="BM35" s="44"/>
      <c r="BN35" s="44">
        <f t="shared" si="46"/>
        <v>194.36787502885642</v>
      </c>
      <c r="BO35" s="44">
        <f t="shared" si="47"/>
        <v>114.9136824</v>
      </c>
      <c r="BP35" s="44">
        <f t="shared" si="48"/>
        <v>0</v>
      </c>
      <c r="BQ35" s="44"/>
      <c r="BR35" s="44">
        <f t="shared" si="49"/>
        <v>0</v>
      </c>
      <c r="BS35" s="44"/>
      <c r="BT35" s="44">
        <f t="shared" si="50"/>
        <v>114.9136824</v>
      </c>
      <c r="BU35" s="20"/>
      <c r="BV35" s="20">
        <v>0.22</v>
      </c>
      <c r="BW35" s="20"/>
      <c r="BX35" s="20">
        <v>0.05</v>
      </c>
      <c r="BY35" s="44">
        <f t="shared" si="51"/>
        <v>76.358808047050729</v>
      </c>
      <c r="BZ35" s="44">
        <f t="shared" si="52"/>
        <v>0</v>
      </c>
      <c r="CA35" s="44">
        <f t="shared" si="53"/>
        <v>0</v>
      </c>
      <c r="CB35" s="44">
        <f t="shared" si="54"/>
        <v>0</v>
      </c>
      <c r="CC35" s="44"/>
      <c r="CD35" s="44">
        <f t="shared" si="55"/>
        <v>76.358808047050729</v>
      </c>
      <c r="CE35" s="44">
        <f t="shared" si="56"/>
        <v>6.5224686139941062</v>
      </c>
      <c r="CF35" s="44">
        <f t="shared" si="57"/>
        <v>15.210832960750688</v>
      </c>
      <c r="CG35" s="44">
        <f t="shared" si="58"/>
        <v>6.2449167580794622</v>
      </c>
      <c r="CH35" s="44">
        <f t="shared" si="59"/>
        <v>25.570903032836561</v>
      </c>
      <c r="CI35" s="44">
        <f t="shared" si="60"/>
        <v>79.55392054660264</v>
      </c>
      <c r="CJ35" s="44">
        <f t="shared" si="61"/>
        <v>31.253325929022463</v>
      </c>
      <c r="CK35" s="44">
        <f t="shared" si="62"/>
        <v>142.06057240464756</v>
      </c>
    </row>
    <row r="36" spans="1:89" x14ac:dyDescent="0.25">
      <c r="A36" s="41">
        <f>'[11]ТОВ "Сумитеплоенерго" '!F28</f>
        <v>1992</v>
      </c>
      <c r="B36" s="41" t="str">
        <f>'[11]ТОВ "Сумитеплоенерго" '!C28</f>
        <v>Черепіна, 52</v>
      </c>
      <c r="C36" s="47" t="str">
        <f>'[11]ТОВ "Сумитеплоенерго" '!O28</f>
        <v>так</v>
      </c>
      <c r="D36" s="46">
        <f>'[11]ТОВ "Сумитеплоенерго" '!G28</f>
        <v>10</v>
      </c>
      <c r="E36" s="86" t="str">
        <f t="shared" si="11"/>
        <v>ТОВ "Сумитеплоенерго"</v>
      </c>
      <c r="F36" s="43">
        <f>'[11]ТОВ "Сумитеплоенерго" '!L28</f>
        <v>6296.86</v>
      </c>
      <c r="G36" s="43">
        <f>'[11]ТОВ "Сумитеплоенерго" '!CX28</f>
        <v>904.52515116279085</v>
      </c>
      <c r="H36" s="32">
        <f t="shared" si="12"/>
        <v>143.64701631651187</v>
      </c>
      <c r="I36" s="42"/>
      <c r="J36" s="42"/>
      <c r="K36" s="42"/>
      <c r="L36" s="42"/>
      <c r="M36" s="42"/>
      <c r="N36" s="44">
        <f t="shared" si="13"/>
        <v>904.52515116279085</v>
      </c>
      <c r="O36" s="44">
        <f t="shared" si="14"/>
        <v>601.04646330060598</v>
      </c>
      <c r="P36" s="44">
        <f t="shared" si="15"/>
        <v>0</v>
      </c>
      <c r="Q36" s="44">
        <f t="shared" si="16"/>
        <v>0</v>
      </c>
      <c r="R36" s="44">
        <f t="shared" si="17"/>
        <v>0</v>
      </c>
      <c r="S36" s="44">
        <f t="shared" si="18"/>
        <v>0</v>
      </c>
      <c r="T36" s="44">
        <f t="shared" si="19"/>
        <v>601.04646330060598</v>
      </c>
      <c r="U36" s="44">
        <f t="shared" si="20"/>
        <v>1004.0229177906979</v>
      </c>
      <c r="V36" s="44">
        <f t="shared" si="21"/>
        <v>0</v>
      </c>
      <c r="W36" s="44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1004.0229177906979</v>
      </c>
      <c r="AA36" s="20">
        <v>0.11</v>
      </c>
      <c r="AC36" s="44">
        <f t="shared" si="75"/>
        <v>472.2645</v>
      </c>
      <c r="AD36" s="28">
        <v>75</v>
      </c>
      <c r="AE36" s="44">
        <f t="shared" si="76"/>
        <v>4055.1778399999998</v>
      </c>
      <c r="AF36" s="28">
        <v>644</v>
      </c>
      <c r="AG36" s="44">
        <f t="shared" si="77"/>
        <v>635.98285999999996</v>
      </c>
      <c r="AH36" s="28">
        <v>101</v>
      </c>
      <c r="AI36" s="44">
        <f t="shared" si="29"/>
        <v>180.72412520232561</v>
      </c>
      <c r="AJ36" s="44">
        <f t="shared" si="30"/>
        <v>0</v>
      </c>
      <c r="AK36" s="44"/>
      <c r="AL36" s="44">
        <f t="shared" si="31"/>
        <v>0</v>
      </c>
      <c r="AM36" s="44"/>
      <c r="AN36" s="44">
        <f t="shared" si="32"/>
        <v>180.72412520232561</v>
      </c>
      <c r="AO36" s="20"/>
      <c r="AP36" s="20">
        <v>0.18</v>
      </c>
      <c r="AQ36" s="20"/>
      <c r="AR36" s="20"/>
      <c r="AS36" s="44">
        <f t="shared" si="33"/>
        <v>120.08908336746107</v>
      </c>
      <c r="AT36" s="44">
        <f t="shared" si="34"/>
        <v>0</v>
      </c>
      <c r="AU36" s="44">
        <f t="shared" si="35"/>
        <v>0</v>
      </c>
      <c r="AV36" s="44">
        <f t="shared" si="36"/>
        <v>0</v>
      </c>
      <c r="AW36" s="44"/>
      <c r="AX36" s="44">
        <f t="shared" si="37"/>
        <v>120.08908336746107</v>
      </c>
      <c r="AY36" s="44">
        <f t="shared" si="38"/>
        <v>562.25283396279087</v>
      </c>
      <c r="AZ36" s="44">
        <f t="shared" si="39"/>
        <v>0</v>
      </c>
      <c r="BA36" s="44"/>
      <c r="BB36" s="44">
        <f t="shared" si="40"/>
        <v>0</v>
      </c>
      <c r="BC36" s="44"/>
      <c r="BD36" s="44">
        <f t="shared" si="41"/>
        <v>562.25283396279087</v>
      </c>
      <c r="BE36" s="20"/>
      <c r="BF36" s="20">
        <v>0.56000000000000005</v>
      </c>
      <c r="BG36" s="20"/>
      <c r="BH36" s="20">
        <v>0.05</v>
      </c>
      <c r="BI36" s="44">
        <f t="shared" si="42"/>
        <v>373.61048158765675</v>
      </c>
      <c r="BJ36" s="44">
        <f t="shared" si="43"/>
        <v>0</v>
      </c>
      <c r="BK36" s="44">
        <f t="shared" si="44"/>
        <v>0</v>
      </c>
      <c r="BL36" s="44">
        <f t="shared" si="45"/>
        <v>0</v>
      </c>
      <c r="BM36" s="44"/>
      <c r="BN36" s="44">
        <f t="shared" si="46"/>
        <v>373.61048158765675</v>
      </c>
      <c r="BO36" s="44">
        <f t="shared" si="47"/>
        <v>220.88504191395353</v>
      </c>
      <c r="BP36" s="44">
        <f t="shared" si="48"/>
        <v>0</v>
      </c>
      <c r="BQ36" s="44"/>
      <c r="BR36" s="44">
        <f t="shared" si="49"/>
        <v>0</v>
      </c>
      <c r="BS36" s="44"/>
      <c r="BT36" s="44">
        <f t="shared" si="50"/>
        <v>220.88504191395353</v>
      </c>
      <c r="BU36" s="20"/>
      <c r="BV36" s="20">
        <v>0.22</v>
      </c>
      <c r="BW36" s="20"/>
      <c r="BX36" s="20">
        <v>0.05</v>
      </c>
      <c r="BY36" s="44">
        <f t="shared" si="51"/>
        <v>146.77554633800798</v>
      </c>
      <c r="BZ36" s="44">
        <f t="shared" si="52"/>
        <v>0</v>
      </c>
      <c r="CA36" s="44">
        <f t="shared" si="53"/>
        <v>0</v>
      </c>
      <c r="CB36" s="44">
        <f t="shared" si="54"/>
        <v>0</v>
      </c>
      <c r="CC36" s="44"/>
      <c r="CD36" s="44">
        <f t="shared" si="55"/>
        <v>146.77554633800798</v>
      </c>
      <c r="CE36" s="44">
        <f t="shared" si="56"/>
        <v>3.9326180761569804</v>
      </c>
      <c r="CF36" s="44">
        <f t="shared" si="57"/>
        <v>10.854025890193263</v>
      </c>
      <c r="CG36" s="44">
        <f t="shared" si="58"/>
        <v>4.3330300984566001</v>
      </c>
      <c r="CH36" s="44">
        <f t="shared" si="59"/>
        <v>49.151936220483918</v>
      </c>
      <c r="CI36" s="44">
        <f t="shared" si="60"/>
        <v>152.91713490817222</v>
      </c>
      <c r="CJ36" s="44">
        <f t="shared" si="61"/>
        <v>60.07458871392479</v>
      </c>
      <c r="CK36" s="44">
        <f t="shared" si="62"/>
        <v>273.06631233602178</v>
      </c>
    </row>
    <row r="37" spans="1:89" x14ac:dyDescent="0.25">
      <c r="A37" s="41">
        <f>'[11]ТОВ "Сумитеплоенерго" '!F29</f>
        <v>1992</v>
      </c>
      <c r="B37" s="41" t="str">
        <f>'[11]ТОВ "Сумитеплоенерго" '!C29</f>
        <v>Черепіна, 54</v>
      </c>
      <c r="C37" s="47" t="str">
        <f>'[11]ТОВ "Сумитеплоенерго" '!O29</f>
        <v>так</v>
      </c>
      <c r="D37" s="46">
        <f>'[11]ТОВ "Сумитеплоенерго" '!G29</f>
        <v>10</v>
      </c>
      <c r="E37" s="86" t="str">
        <f t="shared" si="11"/>
        <v>ТОВ "Сумитеплоенерго"</v>
      </c>
      <c r="F37" s="43">
        <f>'[11]ТОВ "Сумитеплоенерго" '!L29</f>
        <v>4152.05</v>
      </c>
      <c r="G37" s="43">
        <f>'[11]ТОВ "Сумитеплоенерго" '!CX29</f>
        <v>861.21169767441847</v>
      </c>
      <c r="H37" s="32">
        <f t="shared" si="12"/>
        <v>207.4184312988568</v>
      </c>
      <c r="I37" s="42"/>
      <c r="J37" s="42"/>
      <c r="K37" s="42"/>
      <c r="L37" s="42"/>
      <c r="M37" s="42"/>
      <c r="N37" s="44">
        <f t="shared" si="13"/>
        <v>861.21169767441847</v>
      </c>
      <c r="O37" s="44">
        <f t="shared" si="14"/>
        <v>572.2651762362774</v>
      </c>
      <c r="P37" s="44">
        <f t="shared" si="15"/>
        <v>0</v>
      </c>
      <c r="Q37" s="44">
        <f t="shared" si="16"/>
        <v>0</v>
      </c>
      <c r="R37" s="44">
        <f t="shared" si="17"/>
        <v>0</v>
      </c>
      <c r="S37" s="44">
        <f t="shared" si="18"/>
        <v>0</v>
      </c>
      <c r="T37" s="44">
        <f t="shared" si="19"/>
        <v>572.2651762362774</v>
      </c>
      <c r="U37" s="44">
        <f t="shared" si="20"/>
        <v>887.04804860465106</v>
      </c>
      <c r="V37" s="44">
        <f t="shared" si="21"/>
        <v>0</v>
      </c>
      <c r="W37" s="44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887.04804860465106</v>
      </c>
      <c r="AA37" s="20">
        <v>0.03</v>
      </c>
      <c r="AC37" s="44">
        <f t="shared" ref="AC37:AC42" si="78">AD37*F37/1000</f>
        <v>390.29270000000002</v>
      </c>
      <c r="AD37" s="28">
        <v>94</v>
      </c>
      <c r="AE37" s="44">
        <f t="shared" ref="AE37:AE42" si="79">AF37*F37/1000</f>
        <v>2831.6981000000001</v>
      </c>
      <c r="AF37" s="28">
        <v>682</v>
      </c>
      <c r="AG37" s="44">
        <f t="shared" ref="AG37:AG42" si="80">AH37*F37/1000</f>
        <v>456.72550000000001</v>
      </c>
      <c r="AH37" s="28">
        <v>110</v>
      </c>
      <c r="AI37" s="44">
        <f t="shared" si="29"/>
        <v>159.66864874883717</v>
      </c>
      <c r="AJ37" s="44">
        <f t="shared" si="30"/>
        <v>0</v>
      </c>
      <c r="AK37" s="44"/>
      <c r="AL37" s="44">
        <f t="shared" si="31"/>
        <v>0</v>
      </c>
      <c r="AM37" s="44"/>
      <c r="AN37" s="44">
        <f t="shared" si="32"/>
        <v>159.66864874883717</v>
      </c>
      <c r="AO37" s="20"/>
      <c r="AP37" s="20">
        <v>0.18</v>
      </c>
      <c r="AQ37" s="20"/>
      <c r="AR37" s="20"/>
      <c r="AS37" s="44">
        <f t="shared" si="33"/>
        <v>106.09796367420581</v>
      </c>
      <c r="AT37" s="44">
        <f t="shared" si="34"/>
        <v>0</v>
      </c>
      <c r="AU37" s="44">
        <f t="shared" si="35"/>
        <v>0</v>
      </c>
      <c r="AV37" s="44">
        <f t="shared" si="36"/>
        <v>0</v>
      </c>
      <c r="AW37" s="44"/>
      <c r="AX37" s="44">
        <f t="shared" si="37"/>
        <v>106.09796367420581</v>
      </c>
      <c r="AY37" s="44">
        <f t="shared" si="38"/>
        <v>496.74690721860463</v>
      </c>
      <c r="AZ37" s="44">
        <f t="shared" si="39"/>
        <v>0</v>
      </c>
      <c r="BA37" s="44"/>
      <c r="BB37" s="44">
        <f t="shared" si="40"/>
        <v>0</v>
      </c>
      <c r="BC37" s="44"/>
      <c r="BD37" s="44">
        <f t="shared" si="41"/>
        <v>496.74690721860463</v>
      </c>
      <c r="BE37" s="20"/>
      <c r="BF37" s="20">
        <v>0.56000000000000005</v>
      </c>
      <c r="BG37" s="20"/>
      <c r="BH37" s="20">
        <v>0.05</v>
      </c>
      <c r="BI37" s="44">
        <f t="shared" si="42"/>
        <v>330.0825536530848</v>
      </c>
      <c r="BJ37" s="44">
        <f t="shared" si="43"/>
        <v>0</v>
      </c>
      <c r="BK37" s="44">
        <f t="shared" si="44"/>
        <v>0</v>
      </c>
      <c r="BL37" s="44">
        <f t="shared" si="45"/>
        <v>0</v>
      </c>
      <c r="BM37" s="44"/>
      <c r="BN37" s="44">
        <f t="shared" si="46"/>
        <v>330.0825536530848</v>
      </c>
      <c r="BO37" s="44">
        <f t="shared" si="47"/>
        <v>195.15057069302324</v>
      </c>
      <c r="BP37" s="44">
        <f t="shared" si="48"/>
        <v>0</v>
      </c>
      <c r="BQ37" s="44"/>
      <c r="BR37" s="44">
        <f t="shared" si="49"/>
        <v>0</v>
      </c>
      <c r="BS37" s="44"/>
      <c r="BT37" s="44">
        <f t="shared" si="50"/>
        <v>195.15057069302324</v>
      </c>
      <c r="BU37" s="20"/>
      <c r="BV37" s="20">
        <v>0.22</v>
      </c>
      <c r="BW37" s="20"/>
      <c r="BX37" s="20">
        <v>0.05</v>
      </c>
      <c r="BY37" s="44">
        <f t="shared" si="51"/>
        <v>129.67528893514046</v>
      </c>
      <c r="BZ37" s="44">
        <f t="shared" si="52"/>
        <v>0</v>
      </c>
      <c r="CA37" s="44">
        <f t="shared" si="53"/>
        <v>0</v>
      </c>
      <c r="CB37" s="44">
        <f t="shared" si="54"/>
        <v>0</v>
      </c>
      <c r="CC37" s="44"/>
      <c r="CD37" s="44">
        <f t="shared" si="55"/>
        <v>129.67528893514046</v>
      </c>
      <c r="CE37" s="44">
        <f t="shared" si="56"/>
        <v>3.6786068882383902</v>
      </c>
      <c r="CF37" s="44">
        <f t="shared" si="57"/>
        <v>8.5787572492428712</v>
      </c>
      <c r="CG37" s="44">
        <f t="shared" si="58"/>
        <v>3.5220704249090966</v>
      </c>
      <c r="CH37" s="44">
        <f t="shared" si="59"/>
        <v>43.425432165891614</v>
      </c>
      <c r="CI37" s="44">
        <f t="shared" si="60"/>
        <v>135.10134451610728</v>
      </c>
      <c r="CJ37" s="44">
        <f t="shared" si="61"/>
        <v>53.075528202756423</v>
      </c>
      <c r="CK37" s="44">
        <f t="shared" si="62"/>
        <v>241.25240092162011</v>
      </c>
    </row>
    <row r="38" spans="1:89" x14ac:dyDescent="0.25">
      <c r="A38" s="41">
        <f>'[11]ТОВ "Сумитеплоенерго" '!F30</f>
        <v>1992</v>
      </c>
      <c r="B38" s="41" t="str">
        <f>'[11]ТОВ "Сумитеплоенерго" '!C30</f>
        <v>Черепіна, 64</v>
      </c>
      <c r="C38" s="47" t="str">
        <f>'[11]ТОВ "Сумитеплоенерго" '!O30</f>
        <v>так</v>
      </c>
      <c r="D38" s="46">
        <f>'[11]ТОВ "Сумитеплоенерго" '!G30</f>
        <v>10</v>
      </c>
      <c r="E38" s="86" t="str">
        <f t="shared" si="11"/>
        <v>ТОВ "Сумитеплоенерго"</v>
      </c>
      <c r="F38" s="43">
        <f>'[11]ТОВ "Сумитеплоенерго" '!L30</f>
        <v>6279.79</v>
      </c>
      <c r="G38" s="43">
        <f>'[11]ТОВ "Сумитеплоенерго" '!CX30</f>
        <v>856.95552325581389</v>
      </c>
      <c r="H38" s="32">
        <f t="shared" si="12"/>
        <v>136.4624491035232</v>
      </c>
      <c r="I38" s="42"/>
      <c r="J38" s="42"/>
      <c r="K38" s="42"/>
      <c r="L38" s="42"/>
      <c r="M38" s="42"/>
      <c r="N38" s="44">
        <f t="shared" si="13"/>
        <v>856.95552325581389</v>
      </c>
      <c r="O38" s="44">
        <f t="shared" si="14"/>
        <v>569.4369977404067</v>
      </c>
      <c r="P38" s="44">
        <f t="shared" si="15"/>
        <v>0</v>
      </c>
      <c r="Q38" s="44">
        <f t="shared" si="16"/>
        <v>0</v>
      </c>
      <c r="R38" s="44">
        <f t="shared" si="17"/>
        <v>0</v>
      </c>
      <c r="S38" s="44">
        <f t="shared" si="18"/>
        <v>0</v>
      </c>
      <c r="T38" s="44">
        <f t="shared" si="19"/>
        <v>569.4369977404067</v>
      </c>
      <c r="U38" s="44">
        <f t="shared" si="20"/>
        <v>951.22063081395345</v>
      </c>
      <c r="V38" s="44">
        <f t="shared" si="21"/>
        <v>0</v>
      </c>
      <c r="W38" s="44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951.22063081395345</v>
      </c>
      <c r="AA38" s="20">
        <v>0.11</v>
      </c>
      <c r="AC38" s="44">
        <f t="shared" si="78"/>
        <v>470.98424999999997</v>
      </c>
      <c r="AD38" s="28">
        <v>75</v>
      </c>
      <c r="AE38" s="44">
        <f t="shared" si="79"/>
        <v>4044.1847599999996</v>
      </c>
      <c r="AF38" s="28">
        <v>644</v>
      </c>
      <c r="AG38" s="44">
        <f t="shared" si="80"/>
        <v>634.25879000000009</v>
      </c>
      <c r="AH38" s="28">
        <v>101</v>
      </c>
      <c r="AI38" s="44">
        <f t="shared" si="29"/>
        <v>171.21971354651163</v>
      </c>
      <c r="AJ38" s="44">
        <f t="shared" si="30"/>
        <v>0</v>
      </c>
      <c r="AK38" s="44"/>
      <c r="AL38" s="44">
        <f t="shared" si="31"/>
        <v>0</v>
      </c>
      <c r="AM38" s="44"/>
      <c r="AN38" s="44">
        <f t="shared" si="32"/>
        <v>171.21971354651163</v>
      </c>
      <c r="AO38" s="20"/>
      <c r="AP38" s="20">
        <v>0.18</v>
      </c>
      <c r="AQ38" s="20"/>
      <c r="AR38" s="20"/>
      <c r="AS38" s="44">
        <f t="shared" si="33"/>
        <v>113.77351214853326</v>
      </c>
      <c r="AT38" s="44">
        <f t="shared" si="34"/>
        <v>0</v>
      </c>
      <c r="AU38" s="44">
        <f t="shared" si="35"/>
        <v>0</v>
      </c>
      <c r="AV38" s="44">
        <f t="shared" si="36"/>
        <v>0</v>
      </c>
      <c r="AW38" s="44"/>
      <c r="AX38" s="44">
        <f t="shared" si="37"/>
        <v>113.77351214853326</v>
      </c>
      <c r="AY38" s="44">
        <f t="shared" si="38"/>
        <v>532.68355325581399</v>
      </c>
      <c r="AZ38" s="44">
        <f t="shared" si="39"/>
        <v>0</v>
      </c>
      <c r="BA38" s="44"/>
      <c r="BB38" s="44">
        <f t="shared" si="40"/>
        <v>0</v>
      </c>
      <c r="BC38" s="44"/>
      <c r="BD38" s="44">
        <f t="shared" si="41"/>
        <v>532.68355325581399</v>
      </c>
      <c r="BE38" s="20"/>
      <c r="BF38" s="20">
        <v>0.56000000000000005</v>
      </c>
      <c r="BG38" s="20"/>
      <c r="BH38" s="20">
        <v>0.05</v>
      </c>
      <c r="BI38" s="44">
        <f t="shared" si="42"/>
        <v>353.96203779543686</v>
      </c>
      <c r="BJ38" s="44">
        <f t="shared" si="43"/>
        <v>0</v>
      </c>
      <c r="BK38" s="44">
        <f t="shared" si="44"/>
        <v>0</v>
      </c>
      <c r="BL38" s="44">
        <f t="shared" si="45"/>
        <v>0</v>
      </c>
      <c r="BM38" s="44"/>
      <c r="BN38" s="44">
        <f t="shared" si="46"/>
        <v>353.96203779543686</v>
      </c>
      <c r="BO38" s="44">
        <f t="shared" si="47"/>
        <v>209.26853877906976</v>
      </c>
      <c r="BP38" s="44">
        <f t="shared" si="48"/>
        <v>0</v>
      </c>
      <c r="BQ38" s="44"/>
      <c r="BR38" s="44">
        <f t="shared" si="49"/>
        <v>0</v>
      </c>
      <c r="BS38" s="44"/>
      <c r="BT38" s="44">
        <f t="shared" si="50"/>
        <v>209.26853877906976</v>
      </c>
      <c r="BU38" s="20"/>
      <c r="BV38" s="20">
        <v>0.22</v>
      </c>
      <c r="BW38" s="20"/>
      <c r="BX38" s="20">
        <v>0.05</v>
      </c>
      <c r="BY38" s="44">
        <f t="shared" si="51"/>
        <v>139.05651484820731</v>
      </c>
      <c r="BZ38" s="44">
        <f t="shared" si="52"/>
        <v>0</v>
      </c>
      <c r="CA38" s="44">
        <f t="shared" si="53"/>
        <v>0</v>
      </c>
      <c r="CB38" s="44">
        <f t="shared" si="54"/>
        <v>0</v>
      </c>
      <c r="CC38" s="44"/>
      <c r="CD38" s="44">
        <f t="shared" si="55"/>
        <v>139.05651484820731</v>
      </c>
      <c r="CE38" s="44">
        <f t="shared" si="56"/>
        <v>4.1396652094656448</v>
      </c>
      <c r="CF38" s="44">
        <f t="shared" si="57"/>
        <v>11.425475978125176</v>
      </c>
      <c r="CG38" s="44">
        <f t="shared" si="58"/>
        <v>4.5611583944294205</v>
      </c>
      <c r="CH38" s="44">
        <f t="shared" si="59"/>
        <v>46.567000562354188</v>
      </c>
      <c r="CI38" s="44">
        <f t="shared" si="60"/>
        <v>144.87511286065748</v>
      </c>
      <c r="CJ38" s="44">
        <f t="shared" si="61"/>
        <v>56.915222909544006</v>
      </c>
      <c r="CK38" s="44">
        <f t="shared" si="62"/>
        <v>258.70555867974548</v>
      </c>
    </row>
    <row r="39" spans="1:89" x14ac:dyDescent="0.25">
      <c r="A39" s="41">
        <f>'[11]ТОВ "Сумитеплоенерго" '!F31</f>
        <v>1992</v>
      </c>
      <c r="B39" s="41" t="str">
        <f>'[11]ТОВ "Сумитеплоенерго" '!C31</f>
        <v>Черепіна, 66</v>
      </c>
      <c r="C39" s="47" t="str">
        <f>'[11]ТОВ "Сумитеплоенерго" '!O31</f>
        <v>так</v>
      </c>
      <c r="D39" s="46">
        <f>'[11]ТОВ "Сумитеплоенерго" '!G31</f>
        <v>10</v>
      </c>
      <c r="E39" s="86" t="str">
        <f t="shared" si="11"/>
        <v>ТОВ "Сумитеплоенерго"</v>
      </c>
      <c r="F39" s="43">
        <f>'[11]ТОВ "Сумитеплоенерго" '!L31</f>
        <v>6299.68</v>
      </c>
      <c r="G39" s="43">
        <f>'[11]ТОВ "Сумитеплоенерго" '!CX31</f>
        <v>805.305988372093</v>
      </c>
      <c r="H39" s="32">
        <f t="shared" si="12"/>
        <v>127.83284045730782</v>
      </c>
      <c r="I39" s="42"/>
      <c r="J39" s="42"/>
      <c r="K39" s="42"/>
      <c r="L39" s="42"/>
      <c r="M39" s="42"/>
      <c r="N39" s="44">
        <f t="shared" si="13"/>
        <v>805.305988372093</v>
      </c>
      <c r="O39" s="44">
        <f t="shared" si="14"/>
        <v>535.11648135335633</v>
      </c>
      <c r="P39" s="44">
        <f t="shared" si="15"/>
        <v>0</v>
      </c>
      <c r="Q39" s="44">
        <f t="shared" si="16"/>
        <v>0</v>
      </c>
      <c r="R39" s="44">
        <f t="shared" si="17"/>
        <v>0</v>
      </c>
      <c r="S39" s="44">
        <f t="shared" si="18"/>
        <v>0</v>
      </c>
      <c r="T39" s="44">
        <f t="shared" si="19"/>
        <v>535.11648135335633</v>
      </c>
      <c r="U39" s="44">
        <f t="shared" si="20"/>
        <v>893.88964709302331</v>
      </c>
      <c r="V39" s="44">
        <f t="shared" si="21"/>
        <v>0</v>
      </c>
      <c r="W39" s="44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893.88964709302331</v>
      </c>
      <c r="AA39" s="20">
        <v>0.11</v>
      </c>
      <c r="AC39" s="44">
        <f t="shared" si="78"/>
        <v>472.476</v>
      </c>
      <c r="AD39" s="28">
        <v>75</v>
      </c>
      <c r="AE39" s="44">
        <f t="shared" si="79"/>
        <v>4056.9939200000003</v>
      </c>
      <c r="AF39" s="28">
        <v>644</v>
      </c>
      <c r="AG39" s="44">
        <f t="shared" si="80"/>
        <v>636.26768000000004</v>
      </c>
      <c r="AH39" s="28">
        <v>101</v>
      </c>
      <c r="AI39" s="44">
        <f t="shared" si="29"/>
        <v>160.90013647674419</v>
      </c>
      <c r="AJ39" s="44">
        <f t="shared" si="30"/>
        <v>0</v>
      </c>
      <c r="AK39" s="44"/>
      <c r="AL39" s="44">
        <f t="shared" si="31"/>
        <v>0</v>
      </c>
      <c r="AM39" s="44"/>
      <c r="AN39" s="44">
        <f t="shared" si="32"/>
        <v>160.90013647674419</v>
      </c>
      <c r="AO39" s="20"/>
      <c r="AP39" s="20">
        <v>0.18</v>
      </c>
      <c r="AQ39" s="20"/>
      <c r="AR39" s="20"/>
      <c r="AS39" s="44">
        <f t="shared" si="33"/>
        <v>106.91627297440061</v>
      </c>
      <c r="AT39" s="44">
        <f t="shared" si="34"/>
        <v>0</v>
      </c>
      <c r="AU39" s="44">
        <f t="shared" si="35"/>
        <v>0</v>
      </c>
      <c r="AV39" s="44">
        <f t="shared" si="36"/>
        <v>0</v>
      </c>
      <c r="AW39" s="44"/>
      <c r="AX39" s="44">
        <f t="shared" si="37"/>
        <v>106.91627297440061</v>
      </c>
      <c r="AY39" s="44">
        <f t="shared" si="38"/>
        <v>500.57820237209313</v>
      </c>
      <c r="AZ39" s="44">
        <f t="shared" si="39"/>
        <v>0</v>
      </c>
      <c r="BA39" s="44"/>
      <c r="BB39" s="44">
        <f t="shared" si="40"/>
        <v>0</v>
      </c>
      <c r="BC39" s="44"/>
      <c r="BD39" s="44">
        <f t="shared" si="41"/>
        <v>500.57820237209313</v>
      </c>
      <c r="BE39" s="20"/>
      <c r="BF39" s="20">
        <v>0.56000000000000005</v>
      </c>
      <c r="BG39" s="20"/>
      <c r="BH39" s="20">
        <v>0.05</v>
      </c>
      <c r="BI39" s="44">
        <f t="shared" si="42"/>
        <v>332.62840480924638</v>
      </c>
      <c r="BJ39" s="44">
        <f t="shared" si="43"/>
        <v>0</v>
      </c>
      <c r="BK39" s="44">
        <f t="shared" si="44"/>
        <v>0</v>
      </c>
      <c r="BL39" s="44">
        <f t="shared" si="45"/>
        <v>0</v>
      </c>
      <c r="BM39" s="44"/>
      <c r="BN39" s="44">
        <f t="shared" si="46"/>
        <v>332.62840480924638</v>
      </c>
      <c r="BO39" s="44">
        <f t="shared" si="47"/>
        <v>196.65572236046512</v>
      </c>
      <c r="BP39" s="44">
        <f t="shared" si="48"/>
        <v>0</v>
      </c>
      <c r="BQ39" s="44"/>
      <c r="BR39" s="44">
        <f t="shared" si="49"/>
        <v>0</v>
      </c>
      <c r="BS39" s="44"/>
      <c r="BT39" s="44">
        <f t="shared" si="50"/>
        <v>196.65572236046512</v>
      </c>
      <c r="BU39" s="20"/>
      <c r="BV39" s="20">
        <v>0.22</v>
      </c>
      <c r="BW39" s="20"/>
      <c r="BX39" s="20">
        <v>0.05</v>
      </c>
      <c r="BY39" s="44">
        <f t="shared" si="51"/>
        <v>130.67544474648963</v>
      </c>
      <c r="BZ39" s="44">
        <f t="shared" si="52"/>
        <v>0</v>
      </c>
      <c r="CA39" s="44">
        <f t="shared" si="53"/>
        <v>0</v>
      </c>
      <c r="CB39" s="44">
        <f t="shared" si="54"/>
        <v>0</v>
      </c>
      <c r="CC39" s="44"/>
      <c r="CD39" s="44">
        <f t="shared" si="55"/>
        <v>130.67544474648963</v>
      </c>
      <c r="CE39" s="44">
        <f t="shared" si="56"/>
        <v>4.4191214943783796</v>
      </c>
      <c r="CF39" s="44">
        <f t="shared" si="57"/>
        <v>12.196775324484328</v>
      </c>
      <c r="CG39" s="44">
        <f t="shared" si="58"/>
        <v>4.8690684101696338</v>
      </c>
      <c r="CH39" s="44">
        <f t="shared" si="59"/>
        <v>43.760362580913018</v>
      </c>
      <c r="CI39" s="44">
        <f t="shared" si="60"/>
        <v>136.1433502517294</v>
      </c>
      <c r="CJ39" s="44">
        <f t="shared" si="61"/>
        <v>53.484887598893685</v>
      </c>
      <c r="CK39" s="44">
        <f t="shared" si="62"/>
        <v>243.11312544951676</v>
      </c>
    </row>
    <row r="40" spans="1:89" x14ac:dyDescent="0.25">
      <c r="A40" s="41">
        <f>'[11]ТОВ "Сумитеплоенерго" '!F32</f>
        <v>1994</v>
      </c>
      <c r="B40" s="41" t="str">
        <f>'[11]ТОВ "Сумитеплоенерго" '!C32</f>
        <v>Черепіна, 72</v>
      </c>
      <c r="C40" s="47" t="str">
        <f>'[11]ТОВ "Сумитеплоенерго" '!O32</f>
        <v>так</v>
      </c>
      <c r="D40" s="46">
        <f>'[11]ТОВ "Сумитеплоенерго" '!G32</f>
        <v>10</v>
      </c>
      <c r="E40" s="86" t="str">
        <f t="shared" si="11"/>
        <v>ТОВ "Сумитеплоенерго"</v>
      </c>
      <c r="F40" s="43">
        <f>'[11]ТОВ "Сумитеплоенерго" '!L32</f>
        <v>6049.42</v>
      </c>
      <c r="G40" s="43">
        <f>'[11]ТОВ "Сумитеплоенерго" '!CX32</f>
        <v>966.9584069767443</v>
      </c>
      <c r="H40" s="32">
        <f t="shared" si="12"/>
        <v>159.84315967096751</v>
      </c>
      <c r="I40" s="42"/>
      <c r="J40" s="42"/>
      <c r="K40" s="42"/>
      <c r="L40" s="42"/>
      <c r="M40" s="42"/>
      <c r="N40" s="44">
        <f t="shared" si="13"/>
        <v>966.9584069767443</v>
      </c>
      <c r="O40" s="44">
        <f t="shared" si="14"/>
        <v>642.53263706932762</v>
      </c>
      <c r="P40" s="44">
        <f t="shared" si="15"/>
        <v>0</v>
      </c>
      <c r="Q40" s="44">
        <f t="shared" si="16"/>
        <v>0</v>
      </c>
      <c r="R40" s="44">
        <f t="shared" si="17"/>
        <v>0</v>
      </c>
      <c r="S40" s="44">
        <f t="shared" si="18"/>
        <v>0</v>
      </c>
      <c r="T40" s="44">
        <f t="shared" si="19"/>
        <v>642.53263706932762</v>
      </c>
      <c r="U40" s="44">
        <f t="shared" si="20"/>
        <v>995.96715918604662</v>
      </c>
      <c r="V40" s="44">
        <f t="shared" si="21"/>
        <v>0</v>
      </c>
      <c r="W40" s="44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995.96715918604662</v>
      </c>
      <c r="AA40" s="20">
        <v>0.03</v>
      </c>
      <c r="AC40" s="44">
        <f t="shared" si="78"/>
        <v>453.70650000000001</v>
      </c>
      <c r="AD40" s="28">
        <v>75</v>
      </c>
      <c r="AE40" s="44">
        <f t="shared" si="79"/>
        <v>3895.8264800000002</v>
      </c>
      <c r="AF40" s="28">
        <v>644</v>
      </c>
      <c r="AG40" s="44">
        <f t="shared" si="80"/>
        <v>610.99142000000006</v>
      </c>
      <c r="AH40" s="28">
        <v>101</v>
      </c>
      <c r="AI40" s="44">
        <f t="shared" si="29"/>
        <v>179.27408865348838</v>
      </c>
      <c r="AJ40" s="44">
        <f t="shared" si="30"/>
        <v>0</v>
      </c>
      <c r="AK40" s="44"/>
      <c r="AL40" s="44">
        <f t="shared" si="31"/>
        <v>0</v>
      </c>
      <c r="AM40" s="44"/>
      <c r="AN40" s="44">
        <f t="shared" si="32"/>
        <v>179.27408865348838</v>
      </c>
      <c r="AO40" s="20"/>
      <c r="AP40" s="20">
        <v>0.18</v>
      </c>
      <c r="AQ40" s="20"/>
      <c r="AR40" s="20"/>
      <c r="AS40" s="44">
        <f t="shared" si="33"/>
        <v>119.12555091265332</v>
      </c>
      <c r="AT40" s="44">
        <f t="shared" si="34"/>
        <v>0</v>
      </c>
      <c r="AU40" s="44">
        <f t="shared" si="35"/>
        <v>0</v>
      </c>
      <c r="AV40" s="44">
        <f t="shared" si="36"/>
        <v>0</v>
      </c>
      <c r="AW40" s="44"/>
      <c r="AX40" s="44">
        <f t="shared" si="37"/>
        <v>119.12555091265332</v>
      </c>
      <c r="AY40" s="44">
        <f t="shared" si="38"/>
        <v>557.74160914418621</v>
      </c>
      <c r="AZ40" s="44">
        <f t="shared" si="39"/>
        <v>0</v>
      </c>
      <c r="BA40" s="44"/>
      <c r="BB40" s="44">
        <f t="shared" si="40"/>
        <v>0</v>
      </c>
      <c r="BC40" s="44"/>
      <c r="BD40" s="44">
        <f t="shared" si="41"/>
        <v>557.74160914418621</v>
      </c>
      <c r="BE40" s="20"/>
      <c r="BF40" s="20">
        <v>0.56000000000000005</v>
      </c>
      <c r="BG40" s="20"/>
      <c r="BH40" s="20">
        <v>0.05</v>
      </c>
      <c r="BI40" s="44">
        <f t="shared" si="42"/>
        <v>370.61282506158824</v>
      </c>
      <c r="BJ40" s="44">
        <f t="shared" si="43"/>
        <v>0</v>
      </c>
      <c r="BK40" s="44">
        <f t="shared" si="44"/>
        <v>0</v>
      </c>
      <c r="BL40" s="44">
        <f t="shared" si="45"/>
        <v>0</v>
      </c>
      <c r="BM40" s="44"/>
      <c r="BN40" s="44">
        <f t="shared" si="46"/>
        <v>370.61282506158824</v>
      </c>
      <c r="BO40" s="44">
        <f t="shared" si="47"/>
        <v>219.11277502093026</v>
      </c>
      <c r="BP40" s="44">
        <f t="shared" si="48"/>
        <v>0</v>
      </c>
      <c r="BQ40" s="44"/>
      <c r="BR40" s="44">
        <f t="shared" si="49"/>
        <v>0</v>
      </c>
      <c r="BS40" s="44"/>
      <c r="BT40" s="44">
        <f t="shared" si="50"/>
        <v>219.11277502093026</v>
      </c>
      <c r="BU40" s="20"/>
      <c r="BV40" s="20">
        <v>0.22</v>
      </c>
      <c r="BW40" s="20"/>
      <c r="BX40" s="20">
        <v>0.05</v>
      </c>
      <c r="BY40" s="44">
        <f t="shared" si="51"/>
        <v>145.59789555990963</v>
      </c>
      <c r="BZ40" s="44">
        <f t="shared" si="52"/>
        <v>0</v>
      </c>
      <c r="CA40" s="44">
        <f t="shared" si="53"/>
        <v>0</v>
      </c>
      <c r="CB40" s="44">
        <f t="shared" si="54"/>
        <v>0</v>
      </c>
      <c r="CC40" s="44"/>
      <c r="CD40" s="44">
        <f t="shared" si="55"/>
        <v>145.59789555990963</v>
      </c>
      <c r="CE40" s="44">
        <f t="shared" si="56"/>
        <v>3.8086413579960876</v>
      </c>
      <c r="CF40" s="44">
        <f t="shared" si="57"/>
        <v>10.511850148069199</v>
      </c>
      <c r="CG40" s="44">
        <f t="shared" si="58"/>
        <v>4.1964302962647801</v>
      </c>
      <c r="CH40" s="44">
        <f t="shared" si="59"/>
        <v>48.757566603887199</v>
      </c>
      <c r="CI40" s="44">
        <f t="shared" si="60"/>
        <v>151.69020721209355</v>
      </c>
      <c r="CJ40" s="44">
        <f t="shared" si="61"/>
        <v>59.59258140475103</v>
      </c>
      <c r="CK40" s="44">
        <f t="shared" si="62"/>
        <v>270.87537002159559</v>
      </c>
    </row>
    <row r="41" spans="1:89" x14ac:dyDescent="0.25">
      <c r="A41" s="41">
        <f>'[11]ТОВ "Сумитеплоенерго" '!F33</f>
        <v>1994</v>
      </c>
      <c r="B41" s="41" t="str">
        <f>'[11]ТОВ "Сумитеплоенерго" '!C33</f>
        <v>Черепіна, 74А</v>
      </c>
      <c r="C41" s="47" t="str">
        <f>'[11]ТОВ "Сумитеплоенерго" '!O33</f>
        <v>так</v>
      </c>
      <c r="D41" s="46">
        <f>'[11]ТОВ "Сумитеплоенерго" '!G33</f>
        <v>10</v>
      </c>
      <c r="E41" s="86" t="str">
        <f t="shared" si="11"/>
        <v>ТОВ "Сумитеплоенерго"</v>
      </c>
      <c r="F41" s="43">
        <f>'[11]ТОВ "Сумитеплоенерго" '!L33</f>
        <v>6480.9</v>
      </c>
      <c r="G41" s="43">
        <f>'[11]ТОВ "Сумитеплоенерго" '!CX33</f>
        <v>901.1399069767441</v>
      </c>
      <c r="H41" s="32">
        <f t="shared" si="12"/>
        <v>139.04548858595936</v>
      </c>
      <c r="I41" s="42"/>
      <c r="J41" s="42"/>
      <c r="K41" s="42"/>
      <c r="L41" s="42"/>
      <c r="M41" s="42"/>
      <c r="N41" s="44">
        <f t="shared" si="13"/>
        <v>901.1399069767441</v>
      </c>
      <c r="O41" s="44">
        <f t="shared" si="14"/>
        <v>598.79700783458975</v>
      </c>
      <c r="P41" s="44">
        <f t="shared" si="15"/>
        <v>0</v>
      </c>
      <c r="Q41" s="44">
        <f t="shared" si="16"/>
        <v>0</v>
      </c>
      <c r="R41" s="44">
        <f t="shared" si="17"/>
        <v>0</v>
      </c>
      <c r="S41" s="44">
        <f t="shared" si="18"/>
        <v>0</v>
      </c>
      <c r="T41" s="44">
        <f t="shared" si="19"/>
        <v>598.79700783458975</v>
      </c>
      <c r="U41" s="44">
        <f t="shared" si="20"/>
        <v>1000.265296744186</v>
      </c>
      <c r="V41" s="44">
        <f t="shared" si="21"/>
        <v>0</v>
      </c>
      <c r="W41" s="44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1000.265296744186</v>
      </c>
      <c r="AA41" s="20">
        <v>0.11</v>
      </c>
      <c r="AC41" s="44">
        <f t="shared" si="78"/>
        <v>486.0675</v>
      </c>
      <c r="AD41" s="28">
        <v>75</v>
      </c>
      <c r="AE41" s="44">
        <f t="shared" si="79"/>
        <v>4173.6995999999999</v>
      </c>
      <c r="AF41" s="28">
        <v>644</v>
      </c>
      <c r="AG41" s="44">
        <f t="shared" si="80"/>
        <v>654.57089999999994</v>
      </c>
      <c r="AH41" s="28">
        <v>101</v>
      </c>
      <c r="AI41" s="44">
        <f t="shared" si="29"/>
        <v>180.04775341395347</v>
      </c>
      <c r="AJ41" s="44">
        <f t="shared" si="30"/>
        <v>0</v>
      </c>
      <c r="AK41" s="44"/>
      <c r="AL41" s="44">
        <f t="shared" si="31"/>
        <v>0</v>
      </c>
      <c r="AM41" s="44"/>
      <c r="AN41" s="44">
        <f t="shared" si="32"/>
        <v>180.04775341395347</v>
      </c>
      <c r="AO41" s="20"/>
      <c r="AP41" s="20">
        <v>0.18</v>
      </c>
      <c r="AQ41" s="20"/>
      <c r="AR41" s="20"/>
      <c r="AS41" s="44">
        <f t="shared" si="33"/>
        <v>119.63964216535102</v>
      </c>
      <c r="AT41" s="44">
        <f t="shared" si="34"/>
        <v>0</v>
      </c>
      <c r="AU41" s="44">
        <f t="shared" si="35"/>
        <v>0</v>
      </c>
      <c r="AV41" s="44">
        <f t="shared" si="36"/>
        <v>0</v>
      </c>
      <c r="AW41" s="44"/>
      <c r="AX41" s="44">
        <f t="shared" si="37"/>
        <v>119.63964216535102</v>
      </c>
      <c r="AY41" s="44">
        <f t="shared" si="38"/>
        <v>560.14856617674423</v>
      </c>
      <c r="AZ41" s="44">
        <f t="shared" si="39"/>
        <v>0</v>
      </c>
      <c r="BA41" s="44"/>
      <c r="BB41" s="44">
        <f t="shared" si="40"/>
        <v>0</v>
      </c>
      <c r="BC41" s="44"/>
      <c r="BD41" s="44">
        <f t="shared" si="41"/>
        <v>560.14856617674423</v>
      </c>
      <c r="BE41" s="20"/>
      <c r="BF41" s="20">
        <v>0.56000000000000005</v>
      </c>
      <c r="BG41" s="20"/>
      <c r="BH41" s="20">
        <v>0.05</v>
      </c>
      <c r="BI41" s="44">
        <f t="shared" si="42"/>
        <v>372.21222006998102</v>
      </c>
      <c r="BJ41" s="44">
        <f t="shared" si="43"/>
        <v>0</v>
      </c>
      <c r="BK41" s="44">
        <f t="shared" si="44"/>
        <v>0</v>
      </c>
      <c r="BL41" s="44">
        <f t="shared" si="45"/>
        <v>0</v>
      </c>
      <c r="BM41" s="44"/>
      <c r="BN41" s="44">
        <f t="shared" si="46"/>
        <v>372.21222006998102</v>
      </c>
      <c r="BO41" s="44">
        <f t="shared" si="47"/>
        <v>220.05836528372092</v>
      </c>
      <c r="BP41" s="44">
        <f t="shared" si="48"/>
        <v>0</v>
      </c>
      <c r="BQ41" s="44"/>
      <c r="BR41" s="44">
        <f t="shared" si="49"/>
        <v>0</v>
      </c>
      <c r="BS41" s="44"/>
      <c r="BT41" s="44">
        <f t="shared" si="50"/>
        <v>220.05836528372092</v>
      </c>
      <c r="BU41" s="20"/>
      <c r="BV41" s="20">
        <v>0.22</v>
      </c>
      <c r="BW41" s="20"/>
      <c r="BX41" s="20">
        <v>0.05</v>
      </c>
      <c r="BY41" s="44">
        <f t="shared" si="51"/>
        <v>146.2262293132068</v>
      </c>
      <c r="BZ41" s="44">
        <f t="shared" si="52"/>
        <v>0</v>
      </c>
      <c r="CA41" s="44">
        <f t="shared" si="53"/>
        <v>0</v>
      </c>
      <c r="CB41" s="44">
        <f t="shared" si="54"/>
        <v>0</v>
      </c>
      <c r="CC41" s="44"/>
      <c r="CD41" s="44">
        <f t="shared" si="55"/>
        <v>146.2262293132068</v>
      </c>
      <c r="CE41" s="44">
        <f t="shared" si="56"/>
        <v>4.0627629036888795</v>
      </c>
      <c r="CF41" s="44">
        <f t="shared" si="57"/>
        <v>11.213225614181304</v>
      </c>
      <c r="CG41" s="44">
        <f t="shared" si="58"/>
        <v>4.4764260357008379</v>
      </c>
      <c r="CH41" s="44">
        <f t="shared" si="59"/>
        <v>48.967981903559249</v>
      </c>
      <c r="CI41" s="44">
        <f t="shared" si="60"/>
        <v>152.34483258885103</v>
      </c>
      <c r="CJ41" s="44">
        <f t="shared" si="61"/>
        <v>59.849755659905753</v>
      </c>
      <c r="CK41" s="44">
        <f t="shared" si="62"/>
        <v>272.04434390866248</v>
      </c>
    </row>
    <row r="42" spans="1:89" x14ac:dyDescent="0.25">
      <c r="A42" s="41">
        <f>'[11]ТОВ "Сумитеплоенерго" '!F34</f>
        <v>1993</v>
      </c>
      <c r="B42" s="41" t="str">
        <f>'[11]ТОВ "Сумитеплоенерго" '!C34</f>
        <v>Черепіна, 76</v>
      </c>
      <c r="C42" s="47" t="str">
        <f>'[11]ТОВ "Сумитеплоенерго" '!O34</f>
        <v>так</v>
      </c>
      <c r="D42" s="46">
        <f>'[11]ТОВ "Сумитеплоенерго" '!G34</f>
        <v>10</v>
      </c>
      <c r="E42" s="86" t="str">
        <f t="shared" si="11"/>
        <v>ТОВ "Сумитеплоенерго"</v>
      </c>
      <c r="F42" s="43">
        <f>'[11]ТОВ "Сумитеплоенерго" '!L34</f>
        <v>6508.45</v>
      </c>
      <c r="G42" s="43">
        <f>'[11]ТОВ "Сумитеплоенерго" '!CX34</f>
        <v>1338.9825000000001</v>
      </c>
      <c r="H42" s="32">
        <f t="shared" si="12"/>
        <v>205.7298588757692</v>
      </c>
      <c r="I42" s="42"/>
      <c r="J42" s="42"/>
      <c r="K42" s="42"/>
      <c r="L42" s="42"/>
      <c r="M42" s="42"/>
      <c r="N42" s="44">
        <f t="shared" si="13"/>
        <v>1338.9825000000001</v>
      </c>
      <c r="O42" s="44">
        <f t="shared" si="14"/>
        <v>889.73832846087703</v>
      </c>
      <c r="P42" s="44">
        <f t="shared" si="15"/>
        <v>0</v>
      </c>
      <c r="Q42" s="44">
        <f t="shared" si="16"/>
        <v>0</v>
      </c>
      <c r="R42" s="44">
        <f t="shared" si="17"/>
        <v>0</v>
      </c>
      <c r="S42" s="44">
        <f t="shared" si="18"/>
        <v>0</v>
      </c>
      <c r="T42" s="44">
        <f t="shared" si="19"/>
        <v>889.73832846087703</v>
      </c>
      <c r="U42" s="44">
        <f t="shared" si="20"/>
        <v>1379.1519750000002</v>
      </c>
      <c r="V42" s="44">
        <f t="shared" si="21"/>
        <v>0</v>
      </c>
      <c r="W42" s="44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1379.1519750000002</v>
      </c>
      <c r="AA42" s="20">
        <v>0.03</v>
      </c>
      <c r="AC42" s="44">
        <f t="shared" si="78"/>
        <v>488.13375000000002</v>
      </c>
      <c r="AD42" s="28">
        <v>75</v>
      </c>
      <c r="AE42" s="44">
        <f t="shared" si="79"/>
        <v>4191.4417999999996</v>
      </c>
      <c r="AF42" s="28">
        <v>644</v>
      </c>
      <c r="AG42" s="44">
        <f t="shared" si="80"/>
        <v>657.35344999999995</v>
      </c>
      <c r="AH42" s="28">
        <v>101</v>
      </c>
      <c r="AI42" s="44">
        <f t="shared" si="29"/>
        <v>248.24735550000003</v>
      </c>
      <c r="AJ42" s="44">
        <f t="shared" si="30"/>
        <v>0</v>
      </c>
      <c r="AK42" s="44"/>
      <c r="AL42" s="44">
        <f t="shared" si="31"/>
        <v>0</v>
      </c>
      <c r="AM42" s="44"/>
      <c r="AN42" s="44">
        <f t="shared" si="32"/>
        <v>248.24735550000003</v>
      </c>
      <c r="AO42" s="20"/>
      <c r="AP42" s="20">
        <v>0.18</v>
      </c>
      <c r="AQ42" s="20"/>
      <c r="AR42" s="20"/>
      <c r="AS42" s="44">
        <f t="shared" si="33"/>
        <v>164.95748609664662</v>
      </c>
      <c r="AT42" s="44">
        <f t="shared" si="34"/>
        <v>0</v>
      </c>
      <c r="AU42" s="44">
        <f t="shared" si="35"/>
        <v>0</v>
      </c>
      <c r="AV42" s="44">
        <f t="shared" si="36"/>
        <v>0</v>
      </c>
      <c r="AW42" s="44"/>
      <c r="AX42" s="44">
        <f t="shared" si="37"/>
        <v>164.95748609664662</v>
      </c>
      <c r="AY42" s="44">
        <f t="shared" si="38"/>
        <v>772.32510600000023</v>
      </c>
      <c r="AZ42" s="44">
        <f t="shared" si="39"/>
        <v>0</v>
      </c>
      <c r="BA42" s="44"/>
      <c r="BB42" s="44">
        <f t="shared" si="40"/>
        <v>0</v>
      </c>
      <c r="BC42" s="44"/>
      <c r="BD42" s="44">
        <f t="shared" si="41"/>
        <v>772.32510600000023</v>
      </c>
      <c r="BE42" s="20"/>
      <c r="BF42" s="20">
        <v>0.56000000000000005</v>
      </c>
      <c r="BG42" s="20"/>
      <c r="BH42" s="20">
        <v>0.05</v>
      </c>
      <c r="BI42" s="44">
        <f t="shared" si="42"/>
        <v>513.20106785623398</v>
      </c>
      <c r="BJ42" s="44">
        <f t="shared" si="43"/>
        <v>0</v>
      </c>
      <c r="BK42" s="44">
        <f t="shared" si="44"/>
        <v>0</v>
      </c>
      <c r="BL42" s="44">
        <f t="shared" si="45"/>
        <v>0</v>
      </c>
      <c r="BM42" s="44"/>
      <c r="BN42" s="44">
        <f t="shared" si="46"/>
        <v>513.20106785623398</v>
      </c>
      <c r="BO42" s="44">
        <f t="shared" si="47"/>
        <v>303.41343450000005</v>
      </c>
      <c r="BP42" s="44">
        <f t="shared" si="48"/>
        <v>0</v>
      </c>
      <c r="BQ42" s="44"/>
      <c r="BR42" s="44">
        <f t="shared" si="49"/>
        <v>0</v>
      </c>
      <c r="BS42" s="44"/>
      <c r="BT42" s="44">
        <f t="shared" si="50"/>
        <v>303.41343450000005</v>
      </c>
      <c r="BU42" s="20"/>
      <c r="BV42" s="20">
        <v>0.22</v>
      </c>
      <c r="BW42" s="20"/>
      <c r="BX42" s="20">
        <v>0.05</v>
      </c>
      <c r="BY42" s="44">
        <f t="shared" si="51"/>
        <v>201.61470522923477</v>
      </c>
      <c r="BZ42" s="44">
        <f t="shared" si="52"/>
        <v>0</v>
      </c>
      <c r="CA42" s="44">
        <f t="shared" si="53"/>
        <v>0</v>
      </c>
      <c r="CB42" s="44">
        <f t="shared" si="54"/>
        <v>0</v>
      </c>
      <c r="CC42" s="44"/>
      <c r="CD42" s="44">
        <f t="shared" si="55"/>
        <v>201.61470522923477</v>
      </c>
      <c r="CE42" s="44">
        <f t="shared" si="56"/>
        <v>2.9591488179809451</v>
      </c>
      <c r="CF42" s="44">
        <f t="shared" si="57"/>
        <v>8.1672507376274073</v>
      </c>
      <c r="CG42" s="44">
        <f t="shared" si="58"/>
        <v>3.2604439703571861</v>
      </c>
      <c r="CH42" s="44">
        <f t="shared" si="59"/>
        <v>67.5163770790397</v>
      </c>
      <c r="CI42" s="44">
        <f t="shared" si="60"/>
        <v>210.050950912568</v>
      </c>
      <c r="CJ42" s="44">
        <f t="shared" si="61"/>
        <v>82.520016429937428</v>
      </c>
      <c r="CK42" s="44">
        <f t="shared" si="62"/>
        <v>375.09098377244283</v>
      </c>
    </row>
    <row r="43" spans="1:89" x14ac:dyDescent="0.25">
      <c r="A43" s="41">
        <f>'[11]ТОВ "Сумитеплоенерго" '!F35</f>
        <v>1993</v>
      </c>
      <c r="B43" s="41" t="str">
        <f>'[11]ТОВ "Сумитеплоенерго" '!C35</f>
        <v>Черепіна, 80А</v>
      </c>
      <c r="C43" s="48" t="str">
        <f>'[11]ТОВ "Сумитеплоенерго" '!O35</f>
        <v>так</v>
      </c>
      <c r="D43" s="46">
        <f>'[11]ТОВ "Сумитеплоенерго" '!G35</f>
        <v>10</v>
      </c>
      <c r="E43" s="86" t="str">
        <f t="shared" si="11"/>
        <v>ТОВ "Сумитеплоенерго"</v>
      </c>
      <c r="F43" s="43">
        <f>'[11]ТОВ "Сумитеплоенерго" '!L35</f>
        <v>4093.4</v>
      </c>
      <c r="G43" s="43">
        <f>'[11]ТОВ "Сумитеплоенерго" '!CX35</f>
        <v>847.88310465116274</v>
      </c>
      <c r="H43" s="32">
        <f t="shared" si="12"/>
        <v>207.13419276180258</v>
      </c>
      <c r="I43" s="42"/>
      <c r="J43" s="42"/>
      <c r="K43" s="42"/>
      <c r="L43" s="42"/>
      <c r="M43" s="42"/>
      <c r="N43" s="44">
        <f t="shared" si="13"/>
        <v>847.88310465116274</v>
      </c>
      <c r="O43" s="44">
        <f t="shared" si="14"/>
        <v>563.40848088943983</v>
      </c>
      <c r="P43" s="44">
        <f t="shared" si="15"/>
        <v>0</v>
      </c>
      <c r="Q43" s="44">
        <f t="shared" si="16"/>
        <v>0</v>
      </c>
      <c r="R43" s="44">
        <f t="shared" si="17"/>
        <v>0</v>
      </c>
      <c r="S43" s="44">
        <f t="shared" si="18"/>
        <v>0</v>
      </c>
      <c r="T43" s="44">
        <f t="shared" si="19"/>
        <v>563.40848088943983</v>
      </c>
      <c r="U43" s="44">
        <f t="shared" si="20"/>
        <v>873.31959779069769</v>
      </c>
      <c r="V43" s="44">
        <f t="shared" si="21"/>
        <v>0</v>
      </c>
      <c r="W43" s="44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873.31959779069769</v>
      </c>
      <c r="AA43" s="20">
        <v>0.03</v>
      </c>
      <c r="AC43" s="44">
        <f t="shared" ref="AC43:AC47" si="81">AD43*F43/1000</f>
        <v>384.77960000000002</v>
      </c>
      <c r="AD43" s="28">
        <v>94</v>
      </c>
      <c r="AE43" s="44">
        <f t="shared" ref="AE43:AE47" si="82">AF43*F43/1000</f>
        <v>2791.6988000000001</v>
      </c>
      <c r="AF43" s="28">
        <v>682</v>
      </c>
      <c r="AG43" s="44">
        <f t="shared" ref="AG43:AG47" si="83">AH43*F43/1000</f>
        <v>450.274</v>
      </c>
      <c r="AH43" s="28">
        <v>110</v>
      </c>
      <c r="AI43" s="44">
        <f t="shared" si="29"/>
        <v>157.19752760232558</v>
      </c>
      <c r="AJ43" s="44">
        <f t="shared" si="30"/>
        <v>0</v>
      </c>
      <c r="AK43" s="44"/>
      <c r="AL43" s="44">
        <f t="shared" si="31"/>
        <v>0</v>
      </c>
      <c r="AM43" s="44"/>
      <c r="AN43" s="44">
        <f t="shared" si="32"/>
        <v>157.19752760232558</v>
      </c>
      <c r="AO43" s="20"/>
      <c r="AP43" s="20">
        <v>0.18</v>
      </c>
      <c r="AQ43" s="20"/>
      <c r="AR43" s="20"/>
      <c r="AS43" s="44">
        <f t="shared" si="33"/>
        <v>104.45593235690215</v>
      </c>
      <c r="AT43" s="44">
        <f t="shared" si="34"/>
        <v>0</v>
      </c>
      <c r="AU43" s="44">
        <f t="shared" si="35"/>
        <v>0</v>
      </c>
      <c r="AV43" s="44">
        <f t="shared" si="36"/>
        <v>0</v>
      </c>
      <c r="AW43" s="44"/>
      <c r="AX43" s="44">
        <f t="shared" si="37"/>
        <v>104.45593235690215</v>
      </c>
      <c r="AY43" s="44">
        <f t="shared" si="38"/>
        <v>489.05897476279074</v>
      </c>
      <c r="AZ43" s="44">
        <f t="shared" si="39"/>
        <v>0</v>
      </c>
      <c r="BA43" s="44"/>
      <c r="BB43" s="44">
        <f t="shared" si="40"/>
        <v>0</v>
      </c>
      <c r="BC43" s="44"/>
      <c r="BD43" s="44">
        <f t="shared" si="41"/>
        <v>489.05897476279074</v>
      </c>
      <c r="BE43" s="20"/>
      <c r="BF43" s="20">
        <v>0.56000000000000005</v>
      </c>
      <c r="BG43" s="20"/>
      <c r="BH43" s="20">
        <v>0.05</v>
      </c>
      <c r="BI43" s="44">
        <f t="shared" si="42"/>
        <v>324.97401177702898</v>
      </c>
      <c r="BJ43" s="44">
        <f t="shared" si="43"/>
        <v>0</v>
      </c>
      <c r="BK43" s="44">
        <f t="shared" si="44"/>
        <v>0</v>
      </c>
      <c r="BL43" s="44">
        <f t="shared" si="45"/>
        <v>0</v>
      </c>
      <c r="BM43" s="44"/>
      <c r="BN43" s="44">
        <f t="shared" si="46"/>
        <v>324.97401177702898</v>
      </c>
      <c r="BO43" s="44">
        <f t="shared" si="47"/>
        <v>192.1303115139535</v>
      </c>
      <c r="BP43" s="44">
        <f t="shared" si="48"/>
        <v>0</v>
      </c>
      <c r="BQ43" s="44"/>
      <c r="BR43" s="44">
        <f t="shared" si="49"/>
        <v>0</v>
      </c>
      <c r="BS43" s="44"/>
      <c r="BT43" s="44">
        <f t="shared" si="50"/>
        <v>192.1303115139535</v>
      </c>
      <c r="BU43" s="20"/>
      <c r="BV43" s="20">
        <v>0.22</v>
      </c>
      <c r="BW43" s="20"/>
      <c r="BX43" s="20">
        <v>0.05</v>
      </c>
      <c r="BY43" s="44">
        <f t="shared" si="51"/>
        <v>127.66836176954709</v>
      </c>
      <c r="BZ43" s="44">
        <f t="shared" si="52"/>
        <v>0</v>
      </c>
      <c r="CA43" s="44">
        <f t="shared" si="53"/>
        <v>0</v>
      </c>
      <c r="CB43" s="44">
        <f t="shared" si="54"/>
        <v>0</v>
      </c>
      <c r="CC43" s="44"/>
      <c r="CD43" s="44">
        <f t="shared" si="55"/>
        <v>127.66836176954709</v>
      </c>
      <c r="CE43" s="44">
        <f t="shared" si="56"/>
        <v>3.6836548324062215</v>
      </c>
      <c r="CF43" s="44">
        <f t="shared" si="57"/>
        <v>8.5905293925947515</v>
      </c>
      <c r="CG43" s="44">
        <f t="shared" si="58"/>
        <v>3.5269035629421266</v>
      </c>
      <c r="CH43" s="44">
        <f t="shared" si="59"/>
        <v>42.753355934506075</v>
      </c>
      <c r="CI43" s="44">
        <f t="shared" si="60"/>
        <v>133.01044068513002</v>
      </c>
      <c r="CJ43" s="44">
        <f t="shared" si="61"/>
        <v>52.254101697729652</v>
      </c>
      <c r="CK43" s="44">
        <f t="shared" si="62"/>
        <v>237.51864408058933</v>
      </c>
    </row>
    <row r="44" spans="1:89" x14ac:dyDescent="0.25">
      <c r="A44" s="41">
        <f>'[11]ТОВ "Сумитеплоенерго" '!F36</f>
        <v>1993</v>
      </c>
      <c r="B44" s="41" t="str">
        <f>'[11]ТОВ "Сумитеплоенерго" '!C36</f>
        <v>Черепіна, 80Б</v>
      </c>
      <c r="C44" s="47" t="str">
        <f>'[11]ТОВ "Сумитеплоенерго" '!O36</f>
        <v>так</v>
      </c>
      <c r="D44" s="46">
        <f>'[11]ТОВ "Сумитеплоенерго" '!G36</f>
        <v>10</v>
      </c>
      <c r="E44" s="86" t="str">
        <f t="shared" si="11"/>
        <v>ТОВ "Сумитеплоенерго"</v>
      </c>
      <c r="F44" s="43">
        <f>'[11]ТОВ "Сумитеплоенерго" '!L36</f>
        <v>6535.51</v>
      </c>
      <c r="G44" s="43">
        <f>'[11]ТОВ "Сумитеплоенерго" '!CX36</f>
        <v>960.88837209302335</v>
      </c>
      <c r="H44" s="32">
        <f t="shared" si="12"/>
        <v>147.02576724586504</v>
      </c>
      <c r="I44" s="42"/>
      <c r="J44" s="42"/>
      <c r="K44" s="42"/>
      <c r="L44" s="42"/>
      <c r="M44" s="42"/>
      <c r="N44" s="44">
        <f t="shared" si="13"/>
        <v>960.88837209302335</v>
      </c>
      <c r="O44" s="44">
        <f t="shared" si="14"/>
        <v>638.49916934951716</v>
      </c>
      <c r="P44" s="44">
        <f t="shared" si="15"/>
        <v>0</v>
      </c>
      <c r="Q44" s="44">
        <f t="shared" si="16"/>
        <v>0</v>
      </c>
      <c r="R44" s="44">
        <f t="shared" si="17"/>
        <v>0</v>
      </c>
      <c r="S44" s="44">
        <f t="shared" si="18"/>
        <v>0</v>
      </c>
      <c r="T44" s="44">
        <f t="shared" si="19"/>
        <v>638.49916934951716</v>
      </c>
      <c r="U44" s="44">
        <f t="shared" si="20"/>
        <v>1066.5860930232559</v>
      </c>
      <c r="V44" s="44">
        <f t="shared" si="21"/>
        <v>0</v>
      </c>
      <c r="W44" s="44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1066.5860930232559</v>
      </c>
      <c r="AA44" s="20">
        <v>0.11</v>
      </c>
      <c r="AC44" s="44">
        <f t="shared" si="81"/>
        <v>490.16325000000001</v>
      </c>
      <c r="AD44" s="28">
        <v>75</v>
      </c>
      <c r="AE44" s="44">
        <f t="shared" si="82"/>
        <v>4208.8684400000002</v>
      </c>
      <c r="AF44" s="28">
        <v>644</v>
      </c>
      <c r="AG44" s="44">
        <f t="shared" si="83"/>
        <v>660.08650999999998</v>
      </c>
      <c r="AH44" s="28">
        <v>101</v>
      </c>
      <c r="AI44" s="44">
        <f t="shared" si="29"/>
        <v>191.98549674418607</v>
      </c>
      <c r="AJ44" s="44">
        <f t="shared" si="30"/>
        <v>0</v>
      </c>
      <c r="AK44" s="44"/>
      <c r="AL44" s="44">
        <f t="shared" si="31"/>
        <v>0</v>
      </c>
      <c r="AM44" s="44"/>
      <c r="AN44" s="44">
        <f t="shared" si="32"/>
        <v>191.98549674418607</v>
      </c>
      <c r="AO44" s="20"/>
      <c r="AP44" s="20">
        <v>0.18</v>
      </c>
      <c r="AQ44" s="20"/>
      <c r="AR44" s="20"/>
      <c r="AS44" s="44">
        <f t="shared" si="33"/>
        <v>127.57213403603353</v>
      </c>
      <c r="AT44" s="44">
        <f t="shared" si="34"/>
        <v>0</v>
      </c>
      <c r="AU44" s="44">
        <f t="shared" si="35"/>
        <v>0</v>
      </c>
      <c r="AV44" s="44">
        <f t="shared" si="36"/>
        <v>0</v>
      </c>
      <c r="AW44" s="44"/>
      <c r="AX44" s="44">
        <f t="shared" si="37"/>
        <v>127.57213403603353</v>
      </c>
      <c r="AY44" s="44">
        <f t="shared" si="38"/>
        <v>597.28821209302339</v>
      </c>
      <c r="AZ44" s="44">
        <f t="shared" si="39"/>
        <v>0</v>
      </c>
      <c r="BA44" s="44"/>
      <c r="BB44" s="44">
        <f t="shared" si="40"/>
        <v>0</v>
      </c>
      <c r="BC44" s="44"/>
      <c r="BD44" s="44">
        <f t="shared" si="41"/>
        <v>597.28821209302339</v>
      </c>
      <c r="BE44" s="20"/>
      <c r="BF44" s="20">
        <v>0.56000000000000005</v>
      </c>
      <c r="BG44" s="20"/>
      <c r="BH44" s="20">
        <v>0.05</v>
      </c>
      <c r="BI44" s="44">
        <f t="shared" si="42"/>
        <v>396.89108366765993</v>
      </c>
      <c r="BJ44" s="44">
        <f t="shared" si="43"/>
        <v>0</v>
      </c>
      <c r="BK44" s="44">
        <f t="shared" si="44"/>
        <v>0</v>
      </c>
      <c r="BL44" s="44">
        <f t="shared" si="45"/>
        <v>0</v>
      </c>
      <c r="BM44" s="44"/>
      <c r="BN44" s="44">
        <f t="shared" si="46"/>
        <v>396.89108366765993</v>
      </c>
      <c r="BO44" s="44">
        <f t="shared" si="47"/>
        <v>234.64894046511631</v>
      </c>
      <c r="BP44" s="44">
        <f t="shared" si="48"/>
        <v>0</v>
      </c>
      <c r="BQ44" s="44"/>
      <c r="BR44" s="44">
        <f t="shared" si="49"/>
        <v>0</v>
      </c>
      <c r="BS44" s="44"/>
      <c r="BT44" s="44">
        <f t="shared" si="50"/>
        <v>234.64894046511631</v>
      </c>
      <c r="BU44" s="20"/>
      <c r="BV44" s="20">
        <v>0.22</v>
      </c>
      <c r="BW44" s="20"/>
      <c r="BX44" s="20">
        <v>0.05</v>
      </c>
      <c r="BY44" s="44">
        <f t="shared" si="51"/>
        <v>155.92149715515208</v>
      </c>
      <c r="BZ44" s="44">
        <f t="shared" si="52"/>
        <v>0</v>
      </c>
      <c r="CA44" s="44">
        <f t="shared" si="53"/>
        <v>0</v>
      </c>
      <c r="CB44" s="44">
        <f t="shared" si="54"/>
        <v>0</v>
      </c>
      <c r="CC44" s="44"/>
      <c r="CD44" s="44">
        <f t="shared" si="55"/>
        <v>155.92149715515208</v>
      </c>
      <c r="CE44" s="44">
        <f t="shared" si="56"/>
        <v>3.842243870135075</v>
      </c>
      <c r="CF44" s="44">
        <f t="shared" si="57"/>
        <v>10.604593081572807</v>
      </c>
      <c r="CG44" s="44">
        <f t="shared" si="58"/>
        <v>4.2334541550942824</v>
      </c>
      <c r="CH44" s="44">
        <f t="shared" si="59"/>
        <v>52.214716107568826</v>
      </c>
      <c r="CI44" s="44">
        <f t="shared" si="60"/>
        <v>162.44578344576971</v>
      </c>
      <c r="CJ44" s="44">
        <f t="shared" si="61"/>
        <v>63.817986353695233</v>
      </c>
      <c r="CK44" s="44">
        <f t="shared" si="62"/>
        <v>290.08175615316014</v>
      </c>
    </row>
    <row r="45" spans="1:89" x14ac:dyDescent="0.25">
      <c r="A45" s="41">
        <f>'[11]ТОВ "Сумитеплоенерго" '!F37</f>
        <v>1995</v>
      </c>
      <c r="B45" s="78" t="str">
        <f>'[11]ТОВ "Сумитеплоенерго" '!C37</f>
        <v>Черепіна, 84А</v>
      </c>
      <c r="C45" s="47" t="str">
        <f>'[11]ТОВ "Сумитеплоенерго" '!O37</f>
        <v>так</v>
      </c>
      <c r="D45" s="46">
        <f>'[11]ТОВ "Сумитеплоенерго" '!G37</f>
        <v>10</v>
      </c>
      <c r="E45" s="86" t="str">
        <f t="shared" si="11"/>
        <v>ТОВ "Сумитеплоенерго"</v>
      </c>
      <c r="F45" s="43">
        <f>'[11]ТОВ "Сумитеплоенерго" '!L37</f>
        <v>6202.8</v>
      </c>
      <c r="G45" s="43">
        <f>'[11]ТОВ "Сумитеплоенерго" '!CX37</f>
        <v>831.09951162790685</v>
      </c>
      <c r="H45" s="32">
        <f t="shared" si="12"/>
        <v>133.98779770876166</v>
      </c>
      <c r="I45" s="42"/>
      <c r="J45" s="42"/>
      <c r="K45" s="42"/>
      <c r="L45" s="42"/>
      <c r="M45" s="42"/>
      <c r="N45" s="44">
        <f t="shared" si="13"/>
        <v>831.09951162790685</v>
      </c>
      <c r="O45" s="44">
        <f t="shared" si="14"/>
        <v>552.25597814793332</v>
      </c>
      <c r="P45" s="44">
        <f t="shared" si="15"/>
        <v>0</v>
      </c>
      <c r="Q45" s="44">
        <f t="shared" si="16"/>
        <v>0</v>
      </c>
      <c r="R45" s="44">
        <f t="shared" si="17"/>
        <v>0</v>
      </c>
      <c r="S45" s="44">
        <f t="shared" si="18"/>
        <v>0</v>
      </c>
      <c r="T45" s="44">
        <f t="shared" si="19"/>
        <v>552.25597814793332</v>
      </c>
      <c r="U45" s="44">
        <f t="shared" si="20"/>
        <v>922.52045790697673</v>
      </c>
      <c r="V45" s="44">
        <f t="shared" si="21"/>
        <v>0</v>
      </c>
      <c r="W45" s="44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922.52045790697673</v>
      </c>
      <c r="AA45" s="20">
        <v>0.11</v>
      </c>
      <c r="AC45" s="44">
        <f t="shared" si="81"/>
        <v>465.21</v>
      </c>
      <c r="AD45" s="28">
        <v>75</v>
      </c>
      <c r="AE45" s="44">
        <f t="shared" si="82"/>
        <v>3994.6032</v>
      </c>
      <c r="AF45" s="28">
        <v>644</v>
      </c>
      <c r="AG45" s="44">
        <f t="shared" si="83"/>
        <v>626.4828</v>
      </c>
      <c r="AH45" s="28">
        <v>101</v>
      </c>
      <c r="AI45" s="44">
        <f t="shared" si="29"/>
        <v>166.05368242325579</v>
      </c>
      <c r="AJ45" s="44">
        <f t="shared" si="30"/>
        <v>0</v>
      </c>
      <c r="AK45" s="44"/>
      <c r="AL45" s="44">
        <f t="shared" si="31"/>
        <v>0</v>
      </c>
      <c r="AM45" s="44"/>
      <c r="AN45" s="44">
        <f t="shared" si="32"/>
        <v>166.05368242325579</v>
      </c>
      <c r="AO45" s="20"/>
      <c r="AP45" s="20">
        <v>0.18</v>
      </c>
      <c r="AQ45" s="20"/>
      <c r="AR45" s="20"/>
      <c r="AS45" s="44">
        <f t="shared" si="33"/>
        <v>110.34074443395707</v>
      </c>
      <c r="AT45" s="44">
        <f t="shared" si="34"/>
        <v>0</v>
      </c>
      <c r="AU45" s="44">
        <f t="shared" si="35"/>
        <v>0</v>
      </c>
      <c r="AV45" s="44">
        <f t="shared" si="36"/>
        <v>0</v>
      </c>
      <c r="AW45" s="44"/>
      <c r="AX45" s="44">
        <f t="shared" si="37"/>
        <v>110.34074443395707</v>
      </c>
      <c r="AY45" s="44">
        <f t="shared" si="38"/>
        <v>516.611456427907</v>
      </c>
      <c r="AZ45" s="44">
        <f t="shared" si="39"/>
        <v>0</v>
      </c>
      <c r="BA45" s="44"/>
      <c r="BB45" s="44">
        <f t="shared" si="40"/>
        <v>0</v>
      </c>
      <c r="BC45" s="44"/>
      <c r="BD45" s="44">
        <f t="shared" si="41"/>
        <v>516.611456427907</v>
      </c>
      <c r="BE45" s="20"/>
      <c r="BF45" s="20">
        <v>0.56000000000000005</v>
      </c>
      <c r="BG45" s="20"/>
      <c r="BH45" s="20">
        <v>0.05</v>
      </c>
      <c r="BI45" s="44">
        <f t="shared" si="42"/>
        <v>343.28231601675537</v>
      </c>
      <c r="BJ45" s="44">
        <f t="shared" si="43"/>
        <v>0</v>
      </c>
      <c r="BK45" s="44">
        <f t="shared" si="44"/>
        <v>0</v>
      </c>
      <c r="BL45" s="44">
        <f t="shared" si="45"/>
        <v>0</v>
      </c>
      <c r="BM45" s="44"/>
      <c r="BN45" s="44">
        <f t="shared" si="46"/>
        <v>343.28231601675537</v>
      </c>
      <c r="BO45" s="44">
        <f t="shared" si="47"/>
        <v>202.95450073953489</v>
      </c>
      <c r="BP45" s="44">
        <f t="shared" si="48"/>
        <v>0</v>
      </c>
      <c r="BQ45" s="44"/>
      <c r="BR45" s="44">
        <f t="shared" si="49"/>
        <v>0</v>
      </c>
      <c r="BS45" s="44"/>
      <c r="BT45" s="44">
        <f t="shared" si="50"/>
        <v>202.95450073953489</v>
      </c>
      <c r="BU45" s="20"/>
      <c r="BV45" s="20">
        <v>0.22</v>
      </c>
      <c r="BW45" s="20"/>
      <c r="BX45" s="20">
        <v>0.05</v>
      </c>
      <c r="BY45" s="44">
        <f t="shared" si="51"/>
        <v>134.86090986372534</v>
      </c>
      <c r="BZ45" s="44">
        <f t="shared" si="52"/>
        <v>0</v>
      </c>
      <c r="CA45" s="44">
        <f t="shared" si="53"/>
        <v>0</v>
      </c>
      <c r="CB45" s="44">
        <f t="shared" si="54"/>
        <v>0</v>
      </c>
      <c r="CC45" s="44"/>
      <c r="CD45" s="44">
        <f t="shared" si="55"/>
        <v>134.86090986372534</v>
      </c>
      <c r="CE45" s="44">
        <f t="shared" si="56"/>
        <v>4.2161216365405707</v>
      </c>
      <c r="CF45" s="44">
        <f t="shared" si="57"/>
        <v>11.636495716851975</v>
      </c>
      <c r="CG45" s="44">
        <f t="shared" si="58"/>
        <v>4.6453994758974284</v>
      </c>
      <c r="CH45" s="44">
        <f t="shared" si="59"/>
        <v>45.161983761199195</v>
      </c>
      <c r="CI45" s="44">
        <f t="shared" si="60"/>
        <v>140.5039494792864</v>
      </c>
      <c r="CJ45" s="44">
        <f t="shared" si="61"/>
        <v>55.197980152576804</v>
      </c>
      <c r="CK45" s="44">
        <f t="shared" si="62"/>
        <v>250.89990978444001</v>
      </c>
    </row>
    <row r="46" spans="1:89" x14ac:dyDescent="0.25">
      <c r="A46" s="41">
        <f>'[11]ТОВ "Сумитеплоенерго" '!F38</f>
        <v>1995</v>
      </c>
      <c r="B46" s="41" t="str">
        <f>'[11]ТОВ "Сумитеплоенерго" '!C38</f>
        <v>Черепіна, 84Б</v>
      </c>
      <c r="C46" s="47" t="str">
        <f>'[11]ТОВ "Сумитеплоенерго" '!O38</f>
        <v>так</v>
      </c>
      <c r="D46" s="46">
        <f>'[11]ТОВ "Сумитеплоенерго" '!G38</f>
        <v>10</v>
      </c>
      <c r="E46" s="86" t="str">
        <f t="shared" si="11"/>
        <v>ТОВ "Сумитеплоенерго"</v>
      </c>
      <c r="F46" s="43">
        <f>'[11]ТОВ "Сумитеплоенерго" '!L38</f>
        <v>6505.18</v>
      </c>
      <c r="G46" s="43">
        <f>'[11]ТОВ "Сумитеплоенерго" '!CX38</f>
        <v>886.03641860465143</v>
      </c>
      <c r="H46" s="32">
        <f t="shared" si="12"/>
        <v>136.20475046111736</v>
      </c>
      <c r="I46" s="42"/>
      <c r="J46" s="42"/>
      <c r="K46" s="42"/>
      <c r="L46" s="42"/>
      <c r="M46" s="42"/>
      <c r="N46" s="44">
        <f t="shared" si="13"/>
        <v>886.03641860465143</v>
      </c>
      <c r="O46" s="44">
        <f t="shared" si="14"/>
        <v>588.76091513127653</v>
      </c>
      <c r="P46" s="44">
        <f t="shared" si="15"/>
        <v>0</v>
      </c>
      <c r="Q46" s="44">
        <f t="shared" si="16"/>
        <v>0</v>
      </c>
      <c r="R46" s="44">
        <f t="shared" si="17"/>
        <v>0</v>
      </c>
      <c r="S46" s="44">
        <f t="shared" si="18"/>
        <v>0</v>
      </c>
      <c r="T46" s="44">
        <f t="shared" si="19"/>
        <v>588.76091513127653</v>
      </c>
      <c r="U46" s="44">
        <f t="shared" si="20"/>
        <v>983.50042465116314</v>
      </c>
      <c r="V46" s="44">
        <f t="shared" si="21"/>
        <v>0</v>
      </c>
      <c r="W46" s="44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983.50042465116314</v>
      </c>
      <c r="AA46" s="20">
        <v>0.11</v>
      </c>
      <c r="AC46" s="44">
        <f t="shared" si="81"/>
        <v>487.88850000000002</v>
      </c>
      <c r="AD46" s="28">
        <v>75</v>
      </c>
      <c r="AE46" s="44">
        <f t="shared" si="82"/>
        <v>4189.3359200000004</v>
      </c>
      <c r="AF46" s="28">
        <v>644</v>
      </c>
      <c r="AG46" s="44">
        <f t="shared" si="83"/>
        <v>657.02318000000002</v>
      </c>
      <c r="AH46" s="28">
        <v>101</v>
      </c>
      <c r="AI46" s="44">
        <f t="shared" si="29"/>
        <v>177.03007643720935</v>
      </c>
      <c r="AJ46" s="44">
        <f t="shared" si="30"/>
        <v>0</v>
      </c>
      <c r="AK46" s="44"/>
      <c r="AL46" s="44">
        <f t="shared" si="31"/>
        <v>0</v>
      </c>
      <c r="AM46" s="44"/>
      <c r="AN46" s="44">
        <f t="shared" si="32"/>
        <v>177.03007643720935</v>
      </c>
      <c r="AO46" s="20"/>
      <c r="AP46" s="20">
        <v>0.18</v>
      </c>
      <c r="AQ46" s="20"/>
      <c r="AR46" s="20"/>
      <c r="AS46" s="44">
        <f t="shared" si="33"/>
        <v>117.63443084322904</v>
      </c>
      <c r="AT46" s="44">
        <f t="shared" si="34"/>
        <v>0</v>
      </c>
      <c r="AU46" s="44">
        <f t="shared" si="35"/>
        <v>0</v>
      </c>
      <c r="AV46" s="44">
        <f t="shared" si="36"/>
        <v>0</v>
      </c>
      <c r="AW46" s="44"/>
      <c r="AX46" s="44">
        <f t="shared" si="37"/>
        <v>117.63443084322904</v>
      </c>
      <c r="AY46" s="44">
        <f t="shared" si="38"/>
        <v>550.76023780465141</v>
      </c>
      <c r="AZ46" s="44">
        <f t="shared" si="39"/>
        <v>0</v>
      </c>
      <c r="BA46" s="44"/>
      <c r="BB46" s="44">
        <f t="shared" si="40"/>
        <v>0</v>
      </c>
      <c r="BC46" s="44"/>
      <c r="BD46" s="44">
        <f t="shared" si="41"/>
        <v>550.76023780465141</v>
      </c>
      <c r="BE46" s="20"/>
      <c r="BF46" s="20">
        <v>0.56000000000000005</v>
      </c>
      <c r="BG46" s="20"/>
      <c r="BH46" s="20">
        <v>0.05</v>
      </c>
      <c r="BI46" s="44">
        <f t="shared" si="42"/>
        <v>365.97378484560153</v>
      </c>
      <c r="BJ46" s="44">
        <f t="shared" si="43"/>
        <v>0</v>
      </c>
      <c r="BK46" s="44">
        <f t="shared" si="44"/>
        <v>0</v>
      </c>
      <c r="BL46" s="44">
        <f t="shared" si="45"/>
        <v>0</v>
      </c>
      <c r="BM46" s="44"/>
      <c r="BN46" s="44">
        <f t="shared" si="46"/>
        <v>365.97378484560153</v>
      </c>
      <c r="BO46" s="44">
        <f t="shared" si="47"/>
        <v>216.3700934232559</v>
      </c>
      <c r="BP46" s="44">
        <f t="shared" si="48"/>
        <v>0</v>
      </c>
      <c r="BQ46" s="44"/>
      <c r="BR46" s="44">
        <f t="shared" si="49"/>
        <v>0</v>
      </c>
      <c r="BS46" s="44"/>
      <c r="BT46" s="44">
        <f t="shared" si="50"/>
        <v>216.3700934232559</v>
      </c>
      <c r="BU46" s="20"/>
      <c r="BV46" s="20">
        <v>0.22</v>
      </c>
      <c r="BW46" s="20"/>
      <c r="BX46" s="20">
        <v>0.05</v>
      </c>
      <c r="BY46" s="44">
        <f t="shared" si="51"/>
        <v>143.77541547505774</v>
      </c>
      <c r="BZ46" s="44">
        <f t="shared" si="52"/>
        <v>0</v>
      </c>
      <c r="CA46" s="44">
        <f t="shared" si="53"/>
        <v>0</v>
      </c>
      <c r="CB46" s="44">
        <f t="shared" si="54"/>
        <v>0</v>
      </c>
      <c r="CC46" s="44"/>
      <c r="CD46" s="44">
        <f t="shared" si="55"/>
        <v>143.77541547505774</v>
      </c>
      <c r="CE46" s="44">
        <f t="shared" si="56"/>
        <v>4.1474974333850199</v>
      </c>
      <c r="CF46" s="44">
        <f t="shared" si="57"/>
        <v>11.447092916142653</v>
      </c>
      <c r="CG46" s="44">
        <f t="shared" si="58"/>
        <v>4.5697880811478573</v>
      </c>
      <c r="CH46" s="44">
        <f t="shared" si="59"/>
        <v>48.147257685755477</v>
      </c>
      <c r="CI46" s="44">
        <f t="shared" si="60"/>
        <v>149.79146835568372</v>
      </c>
      <c r="CJ46" s="44">
        <f t="shared" si="61"/>
        <v>58.846648282590031</v>
      </c>
      <c r="CK46" s="44">
        <f t="shared" si="62"/>
        <v>267.48476492086377</v>
      </c>
    </row>
    <row r="47" spans="1:89" x14ac:dyDescent="0.25">
      <c r="A47" s="41">
        <f>'[11]ТОВ "Сумитеплоенерго" '!F39</f>
        <v>2001</v>
      </c>
      <c r="B47" s="41" t="str">
        <f>'[11]ТОВ "Сумитеплоенерго" '!C39</f>
        <v>Інтенац.57А</v>
      </c>
      <c r="C47" s="47" t="str">
        <f>'[11]ТОВ "Сумитеплоенерго" '!O39</f>
        <v>так</v>
      </c>
      <c r="D47" s="46">
        <f>'[11]ТОВ "Сумитеплоенерго" '!G39</f>
        <v>10</v>
      </c>
      <c r="E47" s="86" t="str">
        <f t="shared" si="11"/>
        <v>ТОВ "Сумитеплоенерго"</v>
      </c>
      <c r="F47" s="43">
        <f>'[11]ТОВ "Сумитеплоенерго" '!L39</f>
        <v>6172.2</v>
      </c>
      <c r="G47" s="43">
        <f>'[11]ТОВ "Сумитеплоенерго" '!CX39</f>
        <v>825.17558139534879</v>
      </c>
      <c r="H47" s="32">
        <f t="shared" si="12"/>
        <v>133.69229470777822</v>
      </c>
      <c r="I47" s="42"/>
      <c r="J47" s="42"/>
      <c r="K47" s="42"/>
      <c r="L47" s="42"/>
      <c r="M47" s="42"/>
      <c r="N47" s="44">
        <f t="shared" si="13"/>
        <v>825.17558139534879</v>
      </c>
      <c r="O47" s="44">
        <f t="shared" si="14"/>
        <v>548.31959527285085</v>
      </c>
      <c r="P47" s="44">
        <f t="shared" si="15"/>
        <v>0</v>
      </c>
      <c r="Q47" s="44">
        <f t="shared" si="16"/>
        <v>0</v>
      </c>
      <c r="R47" s="44">
        <f t="shared" si="17"/>
        <v>0</v>
      </c>
      <c r="S47" s="44">
        <f t="shared" si="18"/>
        <v>0</v>
      </c>
      <c r="T47" s="44">
        <f t="shared" si="19"/>
        <v>548.31959527285085</v>
      </c>
      <c r="U47" s="44">
        <f t="shared" si="20"/>
        <v>915.94489534883724</v>
      </c>
      <c r="V47" s="44">
        <f t="shared" si="21"/>
        <v>0</v>
      </c>
      <c r="W47" s="44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915.94489534883724</v>
      </c>
      <c r="AA47" s="20">
        <v>0.11</v>
      </c>
      <c r="AC47" s="44">
        <f t="shared" si="81"/>
        <v>462.91500000000002</v>
      </c>
      <c r="AD47" s="28">
        <v>75</v>
      </c>
      <c r="AE47" s="44">
        <f t="shared" si="82"/>
        <v>3974.8968</v>
      </c>
      <c r="AF47" s="28">
        <v>644</v>
      </c>
      <c r="AG47" s="44">
        <f t="shared" si="83"/>
        <v>623.3922</v>
      </c>
      <c r="AH47" s="28">
        <v>101</v>
      </c>
      <c r="AI47" s="44">
        <f t="shared" si="29"/>
        <v>164.87008116279068</v>
      </c>
      <c r="AJ47" s="44">
        <f t="shared" si="30"/>
        <v>0</v>
      </c>
      <c r="AK47" s="44"/>
      <c r="AL47" s="44">
        <f t="shared" si="31"/>
        <v>0</v>
      </c>
      <c r="AM47" s="44"/>
      <c r="AN47" s="44">
        <f t="shared" si="32"/>
        <v>164.87008116279068</v>
      </c>
      <c r="AO47" s="20"/>
      <c r="AP47" s="20">
        <v>0.18</v>
      </c>
      <c r="AQ47" s="20"/>
      <c r="AR47" s="20"/>
      <c r="AS47" s="44">
        <f t="shared" si="33"/>
        <v>109.55425513551559</v>
      </c>
      <c r="AT47" s="44">
        <f t="shared" si="34"/>
        <v>0</v>
      </c>
      <c r="AU47" s="44">
        <f t="shared" si="35"/>
        <v>0</v>
      </c>
      <c r="AV47" s="44">
        <f t="shared" si="36"/>
        <v>0</v>
      </c>
      <c r="AW47" s="44"/>
      <c r="AX47" s="44">
        <f t="shared" si="37"/>
        <v>109.55425513551559</v>
      </c>
      <c r="AY47" s="44">
        <f t="shared" si="38"/>
        <v>512.92914139534889</v>
      </c>
      <c r="AZ47" s="44">
        <f t="shared" si="39"/>
        <v>0</v>
      </c>
      <c r="BA47" s="44"/>
      <c r="BB47" s="44">
        <f t="shared" si="40"/>
        <v>0</v>
      </c>
      <c r="BC47" s="44"/>
      <c r="BD47" s="44">
        <f t="shared" si="41"/>
        <v>512.92914139534889</v>
      </c>
      <c r="BE47" s="20"/>
      <c r="BF47" s="20">
        <v>0.56000000000000005</v>
      </c>
      <c r="BG47" s="20"/>
      <c r="BH47" s="20">
        <v>0.05</v>
      </c>
      <c r="BI47" s="44">
        <f t="shared" si="42"/>
        <v>340.83546042160413</v>
      </c>
      <c r="BJ47" s="44">
        <f t="shared" si="43"/>
        <v>0</v>
      </c>
      <c r="BK47" s="44">
        <f t="shared" si="44"/>
        <v>0</v>
      </c>
      <c r="BL47" s="44">
        <f t="shared" si="45"/>
        <v>0</v>
      </c>
      <c r="BM47" s="44"/>
      <c r="BN47" s="44">
        <f t="shared" si="46"/>
        <v>340.83546042160413</v>
      </c>
      <c r="BO47" s="44">
        <f t="shared" si="47"/>
        <v>201.5078769767442</v>
      </c>
      <c r="BP47" s="44">
        <f t="shared" si="48"/>
        <v>0</v>
      </c>
      <c r="BQ47" s="44"/>
      <c r="BR47" s="44">
        <f t="shared" si="49"/>
        <v>0</v>
      </c>
      <c r="BS47" s="44"/>
      <c r="BT47" s="44">
        <f t="shared" si="50"/>
        <v>201.5078769767442</v>
      </c>
      <c r="BU47" s="20"/>
      <c r="BV47" s="20">
        <v>0.22</v>
      </c>
      <c r="BW47" s="20"/>
      <c r="BX47" s="20">
        <v>0.05</v>
      </c>
      <c r="BY47" s="44">
        <f t="shared" si="51"/>
        <v>133.8996451656302</v>
      </c>
      <c r="BZ47" s="44">
        <f t="shared" si="52"/>
        <v>0</v>
      </c>
      <c r="CA47" s="44">
        <f t="shared" si="53"/>
        <v>0</v>
      </c>
      <c r="CB47" s="44">
        <f t="shared" si="54"/>
        <v>0</v>
      </c>
      <c r="CC47" s="44"/>
      <c r="CD47" s="44">
        <f t="shared" si="55"/>
        <v>133.8996451656302</v>
      </c>
      <c r="CE47" s="44">
        <f t="shared" si="56"/>
        <v>4.2254406223417513</v>
      </c>
      <c r="CF47" s="44">
        <f t="shared" si="57"/>
        <v>11.662216117663231</v>
      </c>
      <c r="CG47" s="44">
        <f t="shared" si="58"/>
        <v>4.655667303889274</v>
      </c>
      <c r="CH47" s="44">
        <f t="shared" si="59"/>
        <v>44.840077133626728</v>
      </c>
      <c r="CI47" s="44">
        <f t="shared" si="60"/>
        <v>139.50246219350541</v>
      </c>
      <c r="CJ47" s="44">
        <f t="shared" si="61"/>
        <v>54.804538718877119</v>
      </c>
      <c r="CK47" s="44">
        <f t="shared" si="62"/>
        <v>249.11153963125963</v>
      </c>
    </row>
    <row r="48" spans="1:89" x14ac:dyDescent="0.25">
      <c r="A48" s="41">
        <f>'[11]ТОВ "Сумитеплоенерго" '!F40</f>
        <v>1983</v>
      </c>
      <c r="B48" s="41" t="str">
        <f>'[11]ТОВ "Сумитеплоенерго" '!C40</f>
        <v>Інтенац.20</v>
      </c>
      <c r="C48" s="47" t="str">
        <f>'[11]ТОВ "Сумитеплоенерго" '!O40</f>
        <v>так</v>
      </c>
      <c r="D48" s="46">
        <f>'[11]ТОВ "Сумитеплоенерго" '!G40</f>
        <v>9</v>
      </c>
      <c r="E48" s="86" t="str">
        <f t="shared" si="11"/>
        <v>ТОВ "Сумитеплоенерго"</v>
      </c>
      <c r="F48" s="43">
        <f>'[11]ТОВ "Сумитеплоенерго" '!L40</f>
        <v>5736.6</v>
      </c>
      <c r="G48" s="43">
        <f>'[11]ТОВ "Сумитеплоенерго" '!CX40</f>
        <v>691.15465116279074</v>
      </c>
      <c r="H48" s="32">
        <f t="shared" si="12"/>
        <v>120.48158337042685</v>
      </c>
      <c r="I48" s="42"/>
      <c r="J48" s="42"/>
      <c r="K48" s="42"/>
      <c r="L48" s="42"/>
      <c r="M48" s="42"/>
      <c r="N48" s="44">
        <f t="shared" si="13"/>
        <v>691.15465116279074</v>
      </c>
      <c r="O48" s="44">
        <f t="shared" si="14"/>
        <v>459.2642428362895</v>
      </c>
      <c r="P48" s="44">
        <f t="shared" si="15"/>
        <v>0</v>
      </c>
      <c r="Q48" s="44">
        <f t="shared" si="16"/>
        <v>0</v>
      </c>
      <c r="R48" s="44">
        <f t="shared" si="17"/>
        <v>0</v>
      </c>
      <c r="S48" s="44">
        <f t="shared" si="18"/>
        <v>0</v>
      </c>
      <c r="T48" s="44">
        <f t="shared" si="19"/>
        <v>459.2642428362895</v>
      </c>
      <c r="U48" s="44">
        <f t="shared" si="20"/>
        <v>767.18166279069783</v>
      </c>
      <c r="V48" s="44">
        <f t="shared" si="21"/>
        <v>0</v>
      </c>
      <c r="W48" s="44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767.18166279069783</v>
      </c>
      <c r="AA48" s="20">
        <v>0.11</v>
      </c>
      <c r="AC48" s="44">
        <f t="shared" si="26"/>
        <v>516.2940000000001</v>
      </c>
      <c r="AD48" s="28">
        <v>90</v>
      </c>
      <c r="AE48" s="44">
        <f t="shared" si="27"/>
        <v>3797.6292000000003</v>
      </c>
      <c r="AF48" s="28">
        <v>662</v>
      </c>
      <c r="AG48" s="44">
        <f t="shared" si="28"/>
        <v>579.39660000000015</v>
      </c>
      <c r="AH48" s="28">
        <v>101</v>
      </c>
      <c r="AI48" s="44">
        <f t="shared" si="29"/>
        <v>138.0926993023256</v>
      </c>
      <c r="AJ48" s="44">
        <f t="shared" si="30"/>
        <v>0</v>
      </c>
      <c r="AK48" s="44"/>
      <c r="AL48" s="44">
        <f t="shared" si="31"/>
        <v>0</v>
      </c>
      <c r="AM48" s="44"/>
      <c r="AN48" s="44">
        <f t="shared" si="32"/>
        <v>138.0926993023256</v>
      </c>
      <c r="AO48" s="20"/>
      <c r="AP48" s="20">
        <v>0.18</v>
      </c>
      <c r="AQ48" s="20"/>
      <c r="AR48" s="20"/>
      <c r="AS48" s="44">
        <f t="shared" si="33"/>
        <v>91.760995718690651</v>
      </c>
      <c r="AT48" s="44">
        <f t="shared" si="34"/>
        <v>0</v>
      </c>
      <c r="AU48" s="44">
        <f t="shared" si="35"/>
        <v>0</v>
      </c>
      <c r="AV48" s="44">
        <f t="shared" si="36"/>
        <v>0</v>
      </c>
      <c r="AW48" s="44"/>
      <c r="AX48" s="44">
        <f t="shared" si="37"/>
        <v>91.760995718690651</v>
      </c>
      <c r="AY48" s="44">
        <f t="shared" si="38"/>
        <v>429.62173116279081</v>
      </c>
      <c r="AZ48" s="44">
        <f t="shared" si="39"/>
        <v>0</v>
      </c>
      <c r="BA48" s="44"/>
      <c r="BB48" s="44">
        <f t="shared" si="40"/>
        <v>0</v>
      </c>
      <c r="BC48" s="44"/>
      <c r="BD48" s="44">
        <f t="shared" si="41"/>
        <v>429.62173116279081</v>
      </c>
      <c r="BE48" s="20"/>
      <c r="BF48" s="20">
        <v>0.56000000000000005</v>
      </c>
      <c r="BG48" s="20"/>
      <c r="BH48" s="20">
        <v>0.05</v>
      </c>
      <c r="BI48" s="44">
        <f t="shared" si="42"/>
        <v>285.47865334703761</v>
      </c>
      <c r="BJ48" s="44">
        <f t="shared" si="43"/>
        <v>0</v>
      </c>
      <c r="BK48" s="44">
        <f t="shared" si="44"/>
        <v>0</v>
      </c>
      <c r="BL48" s="44">
        <f t="shared" si="45"/>
        <v>0</v>
      </c>
      <c r="BM48" s="44"/>
      <c r="BN48" s="44">
        <f t="shared" si="46"/>
        <v>285.47865334703761</v>
      </c>
      <c r="BO48" s="44">
        <f t="shared" si="47"/>
        <v>168.77996581395351</v>
      </c>
      <c r="BP48" s="44">
        <f t="shared" si="48"/>
        <v>0</v>
      </c>
      <c r="BQ48" s="44"/>
      <c r="BR48" s="44">
        <f t="shared" si="49"/>
        <v>0</v>
      </c>
      <c r="BS48" s="44"/>
      <c r="BT48" s="44">
        <f t="shared" si="50"/>
        <v>168.77996581395351</v>
      </c>
      <c r="BU48" s="20"/>
      <c r="BV48" s="20">
        <v>0.22</v>
      </c>
      <c r="BW48" s="20"/>
      <c r="BX48" s="20">
        <v>0.05</v>
      </c>
      <c r="BY48" s="44">
        <f t="shared" si="51"/>
        <v>112.1523281006219</v>
      </c>
      <c r="BZ48" s="44">
        <f t="shared" si="52"/>
        <v>0</v>
      </c>
      <c r="CA48" s="44">
        <f t="shared" si="53"/>
        <v>0</v>
      </c>
      <c r="CB48" s="44">
        <f t="shared" si="54"/>
        <v>0</v>
      </c>
      <c r="CC48" s="44"/>
      <c r="CD48" s="44">
        <f t="shared" si="55"/>
        <v>112.1523281006219</v>
      </c>
      <c r="CE48" s="44">
        <f t="shared" si="56"/>
        <v>5.6265082561090498</v>
      </c>
      <c r="CF48" s="44">
        <f t="shared" si="57"/>
        <v>13.30267309122925</v>
      </c>
      <c r="CG48" s="44">
        <f t="shared" si="58"/>
        <v>5.1661575806092186</v>
      </c>
      <c r="CH48" s="44">
        <f t="shared" si="59"/>
        <v>37.557373931253245</v>
      </c>
      <c r="CI48" s="44">
        <f t="shared" si="60"/>
        <v>116.84516334167678</v>
      </c>
      <c r="CJ48" s="44">
        <f t="shared" si="61"/>
        <v>45.903457027087299</v>
      </c>
      <c r="CK48" s="44">
        <f t="shared" si="62"/>
        <v>208.65207739585139</v>
      </c>
    </row>
    <row r="49" spans="1:91" x14ac:dyDescent="0.25">
      <c r="A49" s="41">
        <f>'[11]ТОВ "Сумитеплоенерго" '!F41</f>
        <v>1983</v>
      </c>
      <c r="B49" s="41" t="str">
        <f>'[11]ТОВ "Сумитеплоенерго" '!C41</f>
        <v>Інтенац.22</v>
      </c>
      <c r="C49" s="47" t="str">
        <f>'[11]ТОВ "Сумитеплоенерго" '!O41</f>
        <v>так</v>
      </c>
      <c r="D49" s="46">
        <f>'[11]ТОВ "Сумитеплоенерго" '!G41</f>
        <v>9</v>
      </c>
      <c r="E49" s="86" t="str">
        <f t="shared" si="11"/>
        <v>ТОВ "Сумитеплоенерго"</v>
      </c>
      <c r="F49" s="43">
        <f>'[11]ТОВ "Сумитеплоенерго" '!L41</f>
        <v>5495.77</v>
      </c>
      <c r="G49" s="43">
        <f>'[11]ТОВ "Сумитеплоенерго" '!CX41</f>
        <v>2382.467441860465</v>
      </c>
      <c r="H49" s="32">
        <f t="shared" si="12"/>
        <v>433.50930658678669</v>
      </c>
      <c r="I49" s="42"/>
      <c r="J49" s="42"/>
      <c r="K49" s="42"/>
      <c r="L49" s="42"/>
      <c r="M49" s="42"/>
      <c r="N49" s="44">
        <f t="shared" si="13"/>
        <v>2382.467441860465</v>
      </c>
      <c r="O49" s="44">
        <f t="shared" si="14"/>
        <v>1583.1219596472633</v>
      </c>
      <c r="P49" s="44">
        <f t="shared" si="15"/>
        <v>0</v>
      </c>
      <c r="Q49" s="44">
        <f t="shared" si="16"/>
        <v>0</v>
      </c>
      <c r="R49" s="44">
        <f t="shared" si="17"/>
        <v>0</v>
      </c>
      <c r="S49" s="44">
        <f t="shared" si="18"/>
        <v>0</v>
      </c>
      <c r="T49" s="44">
        <f t="shared" si="19"/>
        <v>1583.1219596472633</v>
      </c>
      <c r="U49" s="44">
        <f t="shared" si="20"/>
        <v>2453.9414651162788</v>
      </c>
      <c r="V49" s="44">
        <f t="shared" si="21"/>
        <v>0</v>
      </c>
      <c r="W49" s="44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2453.9414651162788</v>
      </c>
      <c r="AA49" s="20">
        <v>0.03</v>
      </c>
      <c r="AC49" s="44">
        <f t="shared" si="26"/>
        <v>494.61930000000007</v>
      </c>
      <c r="AD49" s="28">
        <v>90</v>
      </c>
      <c r="AE49" s="44">
        <f t="shared" si="27"/>
        <v>3638.19974</v>
      </c>
      <c r="AF49" s="28">
        <v>662</v>
      </c>
      <c r="AG49" s="44">
        <f t="shared" si="28"/>
        <v>555.07276999999999</v>
      </c>
      <c r="AH49" s="28">
        <v>101</v>
      </c>
      <c r="AI49" s="44">
        <f t="shared" si="29"/>
        <v>441.70946372093016</v>
      </c>
      <c r="AJ49" s="44">
        <f t="shared" si="30"/>
        <v>0</v>
      </c>
      <c r="AK49" s="44"/>
      <c r="AL49" s="44">
        <f t="shared" si="31"/>
        <v>0</v>
      </c>
      <c r="AM49" s="44"/>
      <c r="AN49" s="44">
        <f t="shared" si="32"/>
        <v>441.70946372093016</v>
      </c>
      <c r="AO49" s="20"/>
      <c r="AP49" s="20">
        <v>0.18</v>
      </c>
      <c r="AQ49" s="20"/>
      <c r="AR49" s="20"/>
      <c r="AS49" s="44">
        <f t="shared" si="33"/>
        <v>293.51081131860258</v>
      </c>
      <c r="AT49" s="44">
        <f t="shared" si="34"/>
        <v>0</v>
      </c>
      <c r="AU49" s="44">
        <f t="shared" si="35"/>
        <v>0</v>
      </c>
      <c r="AV49" s="44">
        <f t="shared" si="36"/>
        <v>0</v>
      </c>
      <c r="AW49" s="44"/>
      <c r="AX49" s="44">
        <f t="shared" si="37"/>
        <v>293.51081131860258</v>
      </c>
      <c r="AY49" s="44">
        <f t="shared" si="38"/>
        <v>1374.2072204651163</v>
      </c>
      <c r="AZ49" s="44">
        <f t="shared" si="39"/>
        <v>0</v>
      </c>
      <c r="BA49" s="44"/>
      <c r="BB49" s="44">
        <f t="shared" si="40"/>
        <v>0</v>
      </c>
      <c r="BC49" s="44"/>
      <c r="BD49" s="44">
        <f t="shared" si="41"/>
        <v>1374.2072204651163</v>
      </c>
      <c r="BE49" s="20"/>
      <c r="BF49" s="20">
        <v>0.56000000000000005</v>
      </c>
      <c r="BG49" s="20"/>
      <c r="BH49" s="20">
        <v>0.05</v>
      </c>
      <c r="BI49" s="44">
        <f t="shared" si="42"/>
        <v>913.14474632454153</v>
      </c>
      <c r="BJ49" s="44">
        <f t="shared" si="43"/>
        <v>0</v>
      </c>
      <c r="BK49" s="44">
        <f t="shared" si="44"/>
        <v>0</v>
      </c>
      <c r="BL49" s="44">
        <f t="shared" si="45"/>
        <v>0</v>
      </c>
      <c r="BM49" s="44"/>
      <c r="BN49" s="44">
        <f t="shared" si="46"/>
        <v>913.14474632454153</v>
      </c>
      <c r="BO49" s="44">
        <f t="shared" si="47"/>
        <v>539.86712232558136</v>
      </c>
      <c r="BP49" s="44">
        <f t="shared" si="48"/>
        <v>0</v>
      </c>
      <c r="BQ49" s="44"/>
      <c r="BR49" s="44">
        <f t="shared" si="49"/>
        <v>0</v>
      </c>
      <c r="BS49" s="44"/>
      <c r="BT49" s="44">
        <f t="shared" si="50"/>
        <v>539.86712232558136</v>
      </c>
      <c r="BU49" s="20"/>
      <c r="BV49" s="20">
        <v>0.22</v>
      </c>
      <c r="BW49" s="20"/>
      <c r="BX49" s="20">
        <v>0.05</v>
      </c>
      <c r="BY49" s="44">
        <f t="shared" si="51"/>
        <v>358.73543605606989</v>
      </c>
      <c r="BZ49" s="44">
        <f t="shared" si="52"/>
        <v>0</v>
      </c>
      <c r="CA49" s="44">
        <f t="shared" si="53"/>
        <v>0</v>
      </c>
      <c r="CB49" s="44">
        <f t="shared" si="54"/>
        <v>0</v>
      </c>
      <c r="CC49" s="44"/>
      <c r="CD49" s="44">
        <f t="shared" si="55"/>
        <v>358.73543605606989</v>
      </c>
      <c r="CE49" s="44">
        <f t="shared" si="56"/>
        <v>1.6851825586182465</v>
      </c>
      <c r="CF49" s="44">
        <f t="shared" si="57"/>
        <v>3.9842530493045674</v>
      </c>
      <c r="CG49" s="44">
        <f t="shared" si="58"/>
        <v>1.5473039856403894</v>
      </c>
      <c r="CH49" s="44">
        <f t="shared" si="59"/>
        <v>120.13269044456236</v>
      </c>
      <c r="CI49" s="44">
        <f t="shared" si="60"/>
        <v>373.74614804974965</v>
      </c>
      <c r="CJ49" s="44">
        <f t="shared" si="61"/>
        <v>146.82884387668736</v>
      </c>
      <c r="CK49" s="44">
        <f t="shared" si="62"/>
        <v>667.40383580312425</v>
      </c>
    </row>
    <row r="50" spans="1:91" x14ac:dyDescent="0.25">
      <c r="A50" s="41">
        <f>'[11]ТОВ "Сумитеплоенерго" '!F42</f>
        <v>1982</v>
      </c>
      <c r="B50" s="41" t="str">
        <f>'[11]ТОВ "Сумитеплоенерго" '!C42</f>
        <v>Д. Корот.15(п.1-4)</v>
      </c>
      <c r="C50" s="47" t="str">
        <f>'[11]ТОВ "Сумитеплоенерго" '!O42</f>
        <v>так</v>
      </c>
      <c r="D50" s="46">
        <f>'[11]ТОВ "Сумитеплоенерго" '!G42</f>
        <v>9</v>
      </c>
      <c r="E50" s="86" t="str">
        <f t="shared" si="11"/>
        <v>ТОВ "Сумитеплоенерго"</v>
      </c>
      <c r="F50" s="43">
        <f>'[11]ТОВ "Сумитеплоенерго" '!L42</f>
        <v>7204.5</v>
      </c>
      <c r="G50" s="43">
        <f>'[11]ТОВ "Сумитеплоенерго" '!CX42</f>
        <v>2215.3255813953488</v>
      </c>
      <c r="H50" s="32">
        <f t="shared" si="12"/>
        <v>307.49192607333589</v>
      </c>
      <c r="I50" s="42"/>
      <c r="J50" s="42"/>
      <c r="K50" s="42"/>
      <c r="L50" s="42"/>
      <c r="M50" s="42"/>
      <c r="N50" s="44">
        <f t="shared" si="13"/>
        <v>2215.3255813953488</v>
      </c>
      <c r="O50" s="44">
        <f t="shared" si="14"/>
        <v>1472.0581335359634</v>
      </c>
      <c r="P50" s="44">
        <f t="shared" si="15"/>
        <v>0</v>
      </c>
      <c r="Q50" s="44">
        <f t="shared" si="16"/>
        <v>0</v>
      </c>
      <c r="R50" s="44">
        <f t="shared" si="17"/>
        <v>0</v>
      </c>
      <c r="S50" s="44">
        <f t="shared" si="18"/>
        <v>0</v>
      </c>
      <c r="T50" s="44">
        <f t="shared" si="19"/>
        <v>1472.0581335359634</v>
      </c>
      <c r="U50" s="44">
        <f t="shared" si="20"/>
        <v>2281.7853488372093</v>
      </c>
      <c r="V50" s="44">
        <f t="shared" si="21"/>
        <v>0</v>
      </c>
      <c r="W50" s="44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2281.7853488372093</v>
      </c>
      <c r="AA50" s="20">
        <v>0.03</v>
      </c>
      <c r="AC50" s="44">
        <f t="shared" ref="AC50" si="84">AD50*F50/1000</f>
        <v>540.33749999999998</v>
      </c>
      <c r="AD50" s="28">
        <v>75</v>
      </c>
      <c r="AE50" s="44">
        <f t="shared" ref="AE50" si="85">AF50*F50/1000</f>
        <v>4639.6980000000003</v>
      </c>
      <c r="AF50" s="28">
        <v>644</v>
      </c>
      <c r="AG50" s="44">
        <f t="shared" ref="AG50" si="86">AH50*F50/1000</f>
        <v>727.65449999999998</v>
      </c>
      <c r="AH50" s="28">
        <v>101</v>
      </c>
      <c r="AI50" s="44">
        <f t="shared" si="29"/>
        <v>410.72136279069764</v>
      </c>
      <c r="AJ50" s="44">
        <f t="shared" si="30"/>
        <v>0</v>
      </c>
      <c r="AK50" s="44"/>
      <c r="AL50" s="44">
        <f t="shared" si="31"/>
        <v>0</v>
      </c>
      <c r="AM50" s="44"/>
      <c r="AN50" s="44">
        <f t="shared" si="32"/>
        <v>410.72136279069764</v>
      </c>
      <c r="AO50" s="20"/>
      <c r="AP50" s="20">
        <v>0.18</v>
      </c>
      <c r="AQ50" s="20"/>
      <c r="AR50" s="20"/>
      <c r="AS50" s="44">
        <f t="shared" si="33"/>
        <v>272.91957795756764</v>
      </c>
      <c r="AT50" s="44">
        <f t="shared" si="34"/>
        <v>0</v>
      </c>
      <c r="AU50" s="44">
        <f t="shared" si="35"/>
        <v>0</v>
      </c>
      <c r="AV50" s="44">
        <f t="shared" si="36"/>
        <v>0</v>
      </c>
      <c r="AW50" s="44"/>
      <c r="AX50" s="44">
        <f t="shared" si="37"/>
        <v>272.91957795756764</v>
      </c>
      <c r="AY50" s="44">
        <f t="shared" si="38"/>
        <v>1277.7997953488373</v>
      </c>
      <c r="AZ50" s="44">
        <f t="shared" si="39"/>
        <v>0</v>
      </c>
      <c r="BA50" s="44"/>
      <c r="BB50" s="44">
        <f t="shared" si="40"/>
        <v>0</v>
      </c>
      <c r="BC50" s="44"/>
      <c r="BD50" s="44">
        <f t="shared" si="41"/>
        <v>1277.7997953488373</v>
      </c>
      <c r="BE50" s="20"/>
      <c r="BF50" s="20">
        <v>0.56000000000000005</v>
      </c>
      <c r="BG50" s="20"/>
      <c r="BH50" s="20">
        <v>0.05</v>
      </c>
      <c r="BI50" s="44">
        <f t="shared" si="42"/>
        <v>849.08313142354382</v>
      </c>
      <c r="BJ50" s="44">
        <f t="shared" si="43"/>
        <v>0</v>
      </c>
      <c r="BK50" s="44">
        <f t="shared" si="44"/>
        <v>0</v>
      </c>
      <c r="BL50" s="44">
        <f t="shared" si="45"/>
        <v>0</v>
      </c>
      <c r="BM50" s="44"/>
      <c r="BN50" s="44">
        <f t="shared" si="46"/>
        <v>849.08313142354382</v>
      </c>
      <c r="BO50" s="44">
        <f t="shared" si="47"/>
        <v>501.99277674418607</v>
      </c>
      <c r="BP50" s="44">
        <f t="shared" si="48"/>
        <v>0</v>
      </c>
      <c r="BQ50" s="44"/>
      <c r="BR50" s="44">
        <f t="shared" si="49"/>
        <v>0</v>
      </c>
      <c r="BS50" s="44"/>
      <c r="BT50" s="44">
        <f t="shared" si="50"/>
        <v>501.99277674418607</v>
      </c>
      <c r="BU50" s="20"/>
      <c r="BV50" s="20">
        <v>0.22</v>
      </c>
      <c r="BW50" s="20"/>
      <c r="BX50" s="20">
        <v>0.05</v>
      </c>
      <c r="BY50" s="44">
        <f t="shared" si="51"/>
        <v>333.56837305924932</v>
      </c>
      <c r="BZ50" s="44">
        <f t="shared" si="52"/>
        <v>0</v>
      </c>
      <c r="CA50" s="44">
        <f t="shared" si="53"/>
        <v>0</v>
      </c>
      <c r="CB50" s="44">
        <f t="shared" si="54"/>
        <v>0</v>
      </c>
      <c r="CC50" s="44"/>
      <c r="CD50" s="44">
        <f t="shared" si="55"/>
        <v>333.56837305924932</v>
      </c>
      <c r="CE50" s="44">
        <f t="shared" si="56"/>
        <v>1.9798414758065077</v>
      </c>
      <c r="CF50" s="44">
        <f t="shared" si="57"/>
        <v>5.4643624732259619</v>
      </c>
      <c r="CG50" s="44">
        <f t="shared" si="58"/>
        <v>2.1814253351613524</v>
      </c>
      <c r="CH50" s="44">
        <f t="shared" si="59"/>
        <v>111.70478875290095</v>
      </c>
      <c r="CI50" s="44">
        <f t="shared" si="60"/>
        <v>347.52600945346973</v>
      </c>
      <c r="CJ50" s="44">
        <f t="shared" si="61"/>
        <v>136.52807514243452</v>
      </c>
      <c r="CK50" s="44">
        <f t="shared" si="62"/>
        <v>620.58215973833876</v>
      </c>
    </row>
    <row r="51" spans="1:91" x14ac:dyDescent="0.25">
      <c r="A51" s="41">
        <f>'[11]ТОВ "Сумитеплоенерго" '!F43</f>
        <v>2001</v>
      </c>
      <c r="B51" s="41" t="str">
        <f>'[11]ТОВ "Сумитеплоенерго" '!C43</f>
        <v>Черепіна 42В</v>
      </c>
      <c r="C51" s="47" t="str">
        <f>'[11]ТОВ "Сумитеплоенерго" '!O43</f>
        <v>так</v>
      </c>
      <c r="D51" s="46">
        <f>'[11]ТОВ "Сумитеплоенерго" '!G43</f>
        <v>10</v>
      </c>
      <c r="E51" s="86" t="str">
        <f t="shared" si="11"/>
        <v>ТОВ "Сумитеплоенерго"</v>
      </c>
      <c r="F51" s="43">
        <f>'[11]ТОВ "Сумитеплоенерго" '!L43</f>
        <v>2114.4</v>
      </c>
      <c r="G51" s="43">
        <f>'[11]ТОВ "Сумитеплоенерго" '!CX43</f>
        <v>577.89186046511634</v>
      </c>
      <c r="H51" s="32">
        <f t="shared" si="12"/>
        <v>273.31245765470879</v>
      </c>
      <c r="I51" s="42"/>
      <c r="J51" s="42"/>
      <c r="K51" s="42"/>
      <c r="L51" s="42"/>
      <c r="M51" s="42"/>
      <c r="N51" s="44">
        <f t="shared" si="13"/>
        <v>577.89186046511634</v>
      </c>
      <c r="O51" s="44">
        <f t="shared" si="14"/>
        <v>384.00243316203085</v>
      </c>
      <c r="P51" s="44">
        <f t="shared" si="15"/>
        <v>0</v>
      </c>
      <c r="Q51" s="44">
        <f t="shared" si="16"/>
        <v>0</v>
      </c>
      <c r="R51" s="44">
        <f t="shared" si="17"/>
        <v>0</v>
      </c>
      <c r="S51" s="44">
        <f t="shared" si="18"/>
        <v>0</v>
      </c>
      <c r="T51" s="44">
        <f t="shared" si="19"/>
        <v>384.00243316203085</v>
      </c>
      <c r="U51" s="44">
        <f t="shared" si="20"/>
        <v>595.2286162790698</v>
      </c>
      <c r="V51" s="44">
        <f t="shared" si="21"/>
        <v>0</v>
      </c>
      <c r="W51" s="44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595.2286162790698</v>
      </c>
      <c r="AA51" s="20">
        <v>0.03</v>
      </c>
      <c r="AC51" s="44">
        <f t="shared" ref="AC51:AC57" si="87">AD51*F51/1000</f>
        <v>207.21120000000002</v>
      </c>
      <c r="AD51" s="28">
        <v>98</v>
      </c>
      <c r="AE51" s="44">
        <f t="shared" ref="AE51:AE57" si="88">AF51*F51/1000</f>
        <v>1496.9951999999998</v>
      </c>
      <c r="AF51" s="28">
        <v>708</v>
      </c>
      <c r="AG51" s="44">
        <f t="shared" ref="AG51:AG57" si="89">AH51*F51/1000</f>
        <v>238.9272</v>
      </c>
      <c r="AH51" s="28">
        <v>113</v>
      </c>
      <c r="AI51" s="44">
        <f t="shared" si="29"/>
        <v>107.14115093023256</v>
      </c>
      <c r="AJ51" s="44">
        <f t="shared" si="30"/>
        <v>0</v>
      </c>
      <c r="AK51" s="44"/>
      <c r="AL51" s="44">
        <f t="shared" si="31"/>
        <v>0</v>
      </c>
      <c r="AM51" s="44"/>
      <c r="AN51" s="44">
        <f t="shared" si="32"/>
        <v>107.14115093023256</v>
      </c>
      <c r="AO51" s="20"/>
      <c r="AP51" s="20">
        <v>0.18</v>
      </c>
      <c r="AQ51" s="20"/>
      <c r="AR51" s="20"/>
      <c r="AS51" s="44">
        <f t="shared" si="33"/>
        <v>71.194051108240515</v>
      </c>
      <c r="AT51" s="44">
        <f t="shared" si="34"/>
        <v>0</v>
      </c>
      <c r="AU51" s="44">
        <f t="shared" si="35"/>
        <v>0</v>
      </c>
      <c r="AV51" s="44">
        <f t="shared" si="36"/>
        <v>0</v>
      </c>
      <c r="AW51" s="44"/>
      <c r="AX51" s="44">
        <f t="shared" si="37"/>
        <v>71.194051108240515</v>
      </c>
      <c r="AY51" s="44">
        <f t="shared" si="38"/>
        <v>333.32802511627909</v>
      </c>
      <c r="AZ51" s="44">
        <f t="shared" si="39"/>
        <v>0</v>
      </c>
      <c r="BA51" s="44"/>
      <c r="BB51" s="44">
        <f t="shared" si="40"/>
        <v>0</v>
      </c>
      <c r="BC51" s="44"/>
      <c r="BD51" s="44">
        <f t="shared" si="41"/>
        <v>333.32802511627909</v>
      </c>
      <c r="BE51" s="20"/>
      <c r="BF51" s="20">
        <v>0.56000000000000005</v>
      </c>
      <c r="BG51" s="20"/>
      <c r="BH51" s="20">
        <v>0.05</v>
      </c>
      <c r="BI51" s="44">
        <f t="shared" si="42"/>
        <v>221.49260344785941</v>
      </c>
      <c r="BJ51" s="44">
        <f t="shared" si="43"/>
        <v>0</v>
      </c>
      <c r="BK51" s="44">
        <f t="shared" si="44"/>
        <v>0</v>
      </c>
      <c r="BL51" s="44">
        <f t="shared" si="45"/>
        <v>0</v>
      </c>
      <c r="BM51" s="44"/>
      <c r="BN51" s="44">
        <f t="shared" si="46"/>
        <v>221.49260344785941</v>
      </c>
      <c r="BO51" s="44">
        <f t="shared" si="47"/>
        <v>130.95029558139535</v>
      </c>
      <c r="BP51" s="44">
        <f t="shared" si="48"/>
        <v>0</v>
      </c>
      <c r="BQ51" s="44"/>
      <c r="BR51" s="44">
        <f t="shared" si="49"/>
        <v>0</v>
      </c>
      <c r="BS51" s="44"/>
      <c r="BT51" s="44">
        <f t="shared" si="50"/>
        <v>130.95029558139535</v>
      </c>
      <c r="BU51" s="20"/>
      <c r="BV51" s="20">
        <v>0.22</v>
      </c>
      <c r="BW51" s="20"/>
      <c r="BX51" s="20">
        <v>0.05</v>
      </c>
      <c r="BY51" s="44">
        <f t="shared" si="51"/>
        <v>87.014951354516185</v>
      </c>
      <c r="BZ51" s="44">
        <f t="shared" si="52"/>
        <v>0</v>
      </c>
      <c r="CA51" s="44">
        <f t="shared" si="53"/>
        <v>0</v>
      </c>
      <c r="CB51" s="44">
        <f t="shared" si="54"/>
        <v>0</v>
      </c>
      <c r="CC51" s="44"/>
      <c r="CD51" s="44">
        <f t="shared" si="55"/>
        <v>87.014951354516185</v>
      </c>
      <c r="CE51" s="44">
        <f t="shared" si="56"/>
        <v>2.9105128416553319</v>
      </c>
      <c r="CF51" s="44">
        <f t="shared" si="57"/>
        <v>6.7586690331733843</v>
      </c>
      <c r="CG51" s="44">
        <f t="shared" si="58"/>
        <v>2.7458177736210314</v>
      </c>
      <c r="CH51" s="44">
        <f t="shared" si="59"/>
        <v>29.139413518900046</v>
      </c>
      <c r="CI51" s="44">
        <f t="shared" si="60"/>
        <v>90.655953169911271</v>
      </c>
      <c r="CJ51" s="44">
        <f t="shared" si="61"/>
        <v>35.614838745322281</v>
      </c>
      <c r="CK51" s="44">
        <f t="shared" si="62"/>
        <v>161.88563066055582</v>
      </c>
    </row>
    <row r="52" spans="1:91" x14ac:dyDescent="0.25">
      <c r="A52" s="41">
        <f>'[11]ТОВ "Сумитеплоенерго" '!F44</f>
        <v>1963</v>
      </c>
      <c r="B52" s="41" t="str">
        <f>'[11]ТОВ "Сумитеплоенерго" '!C44</f>
        <v>20 років Перемоги,2</v>
      </c>
      <c r="C52" s="47" t="str">
        <f>'[11]ТОВ "Сумитеплоенерго" '!O44</f>
        <v>так</v>
      </c>
      <c r="D52" s="46">
        <f>'[11]ТОВ "Сумитеплоенерго" '!G44</f>
        <v>3</v>
      </c>
      <c r="E52" s="86" t="str">
        <f t="shared" si="11"/>
        <v>ТОВ "Сумитеплоенерго"</v>
      </c>
      <c r="F52" s="43">
        <f>'[11]ТОВ "Сумитеплоенерго" '!L44</f>
        <v>1112</v>
      </c>
      <c r="G52" s="43">
        <f>'[11]ТОВ "Сумитеплоенерго" '!CX44</f>
        <v>229.62891860465115</v>
      </c>
      <c r="H52" s="32">
        <f t="shared" si="12"/>
        <v>206.50082608331937</v>
      </c>
      <c r="I52" s="42"/>
      <c r="J52" s="42"/>
      <c r="K52" s="42"/>
      <c r="L52" s="42"/>
      <c r="M52" s="42"/>
      <c r="N52" s="44">
        <f t="shared" si="13"/>
        <v>229.62891860465115</v>
      </c>
      <c r="O52" s="44">
        <f t="shared" si="14"/>
        <v>152.58575090083784</v>
      </c>
      <c r="P52" s="44">
        <f t="shared" si="15"/>
        <v>0</v>
      </c>
      <c r="Q52" s="44">
        <f t="shared" si="16"/>
        <v>0</v>
      </c>
      <c r="R52" s="44">
        <f t="shared" si="17"/>
        <v>0</v>
      </c>
      <c r="S52" s="44">
        <f t="shared" si="18"/>
        <v>0</v>
      </c>
      <c r="T52" s="44">
        <f t="shared" si="19"/>
        <v>152.58575090083784</v>
      </c>
      <c r="U52" s="44">
        <f t="shared" si="20"/>
        <v>236.51778616279069</v>
      </c>
      <c r="V52" s="44">
        <f t="shared" si="21"/>
        <v>0</v>
      </c>
      <c r="W52" s="44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236.51778616279069</v>
      </c>
      <c r="AA52" s="20">
        <v>0.03</v>
      </c>
      <c r="AC52" s="44">
        <f t="shared" si="87"/>
        <v>108.976</v>
      </c>
      <c r="AD52" s="28">
        <v>98</v>
      </c>
      <c r="AE52" s="44">
        <f t="shared" si="88"/>
        <v>787.29600000000005</v>
      </c>
      <c r="AF52" s="28">
        <v>708</v>
      </c>
      <c r="AG52" s="44">
        <f t="shared" si="89"/>
        <v>125.65600000000001</v>
      </c>
      <c r="AH52" s="28">
        <v>113</v>
      </c>
      <c r="AI52" s="44">
        <f t="shared" si="29"/>
        <v>42.573201509302322</v>
      </c>
      <c r="AJ52" s="44">
        <f t="shared" si="30"/>
        <v>0</v>
      </c>
      <c r="AK52" s="44"/>
      <c r="AL52" s="44">
        <f t="shared" si="31"/>
        <v>0</v>
      </c>
      <c r="AM52" s="44"/>
      <c r="AN52" s="44">
        <f t="shared" si="32"/>
        <v>42.573201509302322</v>
      </c>
      <c r="AO52" s="20"/>
      <c r="AP52" s="20">
        <v>0.18</v>
      </c>
      <c r="AQ52" s="20"/>
      <c r="AR52" s="20"/>
      <c r="AS52" s="44">
        <f t="shared" si="33"/>
        <v>28.289398217015336</v>
      </c>
      <c r="AT52" s="44">
        <f t="shared" si="34"/>
        <v>0</v>
      </c>
      <c r="AU52" s="44">
        <f t="shared" si="35"/>
        <v>0</v>
      </c>
      <c r="AV52" s="44">
        <f t="shared" si="36"/>
        <v>0</v>
      </c>
      <c r="AW52" s="44"/>
      <c r="AX52" s="44">
        <f t="shared" si="37"/>
        <v>28.289398217015336</v>
      </c>
      <c r="AY52" s="44">
        <f t="shared" si="38"/>
        <v>132.44996025116279</v>
      </c>
      <c r="AZ52" s="44">
        <f t="shared" si="39"/>
        <v>0</v>
      </c>
      <c r="BA52" s="44"/>
      <c r="BB52" s="44">
        <f t="shared" si="40"/>
        <v>0</v>
      </c>
      <c r="BC52" s="44"/>
      <c r="BD52" s="44">
        <f t="shared" si="41"/>
        <v>132.44996025116279</v>
      </c>
      <c r="BE52" s="20"/>
      <c r="BF52" s="20">
        <v>0.56000000000000005</v>
      </c>
      <c r="BG52" s="20"/>
      <c r="BH52" s="20">
        <v>0.05</v>
      </c>
      <c r="BI52" s="44">
        <f t="shared" si="42"/>
        <v>88.011461119603268</v>
      </c>
      <c r="BJ52" s="44">
        <f t="shared" si="43"/>
        <v>0</v>
      </c>
      <c r="BK52" s="44">
        <f t="shared" si="44"/>
        <v>0</v>
      </c>
      <c r="BL52" s="44">
        <f t="shared" si="45"/>
        <v>0</v>
      </c>
      <c r="BM52" s="44"/>
      <c r="BN52" s="44">
        <f t="shared" si="46"/>
        <v>88.011461119603268</v>
      </c>
      <c r="BO52" s="44">
        <f t="shared" si="47"/>
        <v>52.033912955813953</v>
      </c>
      <c r="BP52" s="44">
        <f t="shared" si="48"/>
        <v>0</v>
      </c>
      <c r="BQ52" s="44"/>
      <c r="BR52" s="44">
        <f t="shared" si="49"/>
        <v>0</v>
      </c>
      <c r="BS52" s="44"/>
      <c r="BT52" s="44">
        <f t="shared" si="50"/>
        <v>52.033912955813953</v>
      </c>
      <c r="BU52" s="20"/>
      <c r="BV52" s="20">
        <v>0.22</v>
      </c>
      <c r="BW52" s="20"/>
      <c r="BX52" s="20">
        <v>0.05</v>
      </c>
      <c r="BY52" s="44">
        <f t="shared" si="51"/>
        <v>34.575931154129854</v>
      </c>
      <c r="BZ52" s="44">
        <f t="shared" si="52"/>
        <v>0</v>
      </c>
      <c r="CA52" s="44">
        <f t="shared" si="53"/>
        <v>0</v>
      </c>
      <c r="CB52" s="44">
        <f t="shared" si="54"/>
        <v>0</v>
      </c>
      <c r="CC52" s="44"/>
      <c r="CD52" s="44">
        <f t="shared" si="55"/>
        <v>34.575931154129854</v>
      </c>
      <c r="CE52" s="44">
        <f t="shared" si="56"/>
        <v>3.8521851601089829</v>
      </c>
      <c r="CF52" s="44">
        <f t="shared" si="57"/>
        <v>8.9453804082414141</v>
      </c>
      <c r="CG52" s="44">
        <f t="shared" si="58"/>
        <v>3.6342043671900148</v>
      </c>
      <c r="CH52" s="44">
        <f t="shared" si="59"/>
        <v>11.5787268741479</v>
      </c>
      <c r="CI52" s="44">
        <f t="shared" si="60"/>
        <v>36.022705830682362</v>
      </c>
      <c r="CJ52" s="44">
        <f t="shared" si="61"/>
        <v>14.151777290625212</v>
      </c>
      <c r="CK52" s="44">
        <f t="shared" si="62"/>
        <v>64.326260411932779</v>
      </c>
    </row>
    <row r="53" spans="1:91" x14ac:dyDescent="0.25">
      <c r="A53" s="41">
        <f>'[11]ТОВ "Сумитеплоенерго" '!F45</f>
        <v>1970</v>
      </c>
      <c r="B53" s="41" t="str">
        <f>'[11]ТОВ "Сумитеплоенерго" '!C45</f>
        <v>Декабристів,143</v>
      </c>
      <c r="C53" s="47" t="str">
        <f>'[11]ТОВ "Сумитеплоенерго" '!O45</f>
        <v>так</v>
      </c>
      <c r="D53" s="46">
        <f>'[11]ТОВ "Сумитеплоенерго" '!G45</f>
        <v>5</v>
      </c>
      <c r="E53" s="86" t="str">
        <f t="shared" si="11"/>
        <v>ТОВ "Сумитеплоенерго"</v>
      </c>
      <c r="F53" s="43">
        <f>'[11]ТОВ "Сумитеплоенерго" '!L45</f>
        <v>3414</v>
      </c>
      <c r="G53" s="43">
        <f>'[11]ТОВ "Сумитеплоенерго" '!CX45</f>
        <v>704.82463953488366</v>
      </c>
      <c r="H53" s="32">
        <f t="shared" si="12"/>
        <v>206.45127109984875</v>
      </c>
      <c r="I53" s="42"/>
      <c r="J53" s="42"/>
      <c r="K53" s="42"/>
      <c r="L53" s="42"/>
      <c r="M53" s="42"/>
      <c r="N53" s="44">
        <f t="shared" si="13"/>
        <v>704.82463953488366</v>
      </c>
      <c r="O53" s="44">
        <f t="shared" si="14"/>
        <v>468.34779142954261</v>
      </c>
      <c r="P53" s="44">
        <f t="shared" si="15"/>
        <v>0</v>
      </c>
      <c r="Q53" s="44">
        <f t="shared" si="16"/>
        <v>0</v>
      </c>
      <c r="R53" s="44">
        <f t="shared" si="17"/>
        <v>0</v>
      </c>
      <c r="S53" s="44">
        <f t="shared" si="18"/>
        <v>0</v>
      </c>
      <c r="T53" s="44">
        <f t="shared" si="19"/>
        <v>468.34779142954261</v>
      </c>
      <c r="U53" s="44">
        <f t="shared" si="20"/>
        <v>725.96937872093019</v>
      </c>
      <c r="V53" s="44">
        <f t="shared" si="21"/>
        <v>0</v>
      </c>
      <c r="W53" s="44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725.96937872093019</v>
      </c>
      <c r="AA53" s="20">
        <v>0.03</v>
      </c>
      <c r="AC53" s="44">
        <f t="shared" si="87"/>
        <v>320.916</v>
      </c>
      <c r="AD53" s="28">
        <v>94</v>
      </c>
      <c r="AE53" s="44">
        <f t="shared" si="88"/>
        <v>2328.348</v>
      </c>
      <c r="AF53" s="28">
        <v>682</v>
      </c>
      <c r="AG53" s="44">
        <f t="shared" si="89"/>
        <v>375.54</v>
      </c>
      <c r="AH53" s="28">
        <v>110</v>
      </c>
      <c r="AI53" s="44">
        <f t="shared" si="29"/>
        <v>130.67448816976744</v>
      </c>
      <c r="AJ53" s="44">
        <f t="shared" si="30"/>
        <v>0</v>
      </c>
      <c r="AK53" s="44"/>
      <c r="AL53" s="44">
        <f t="shared" si="31"/>
        <v>0</v>
      </c>
      <c r="AM53" s="44"/>
      <c r="AN53" s="44">
        <f t="shared" si="32"/>
        <v>130.67448816976744</v>
      </c>
      <c r="AO53" s="20"/>
      <c r="AP53" s="20">
        <v>0.18</v>
      </c>
      <c r="AQ53" s="20"/>
      <c r="AR53" s="20"/>
      <c r="AS53" s="44">
        <f t="shared" si="33"/>
        <v>86.831680531037208</v>
      </c>
      <c r="AT53" s="44">
        <f t="shared" si="34"/>
        <v>0</v>
      </c>
      <c r="AU53" s="44">
        <f t="shared" si="35"/>
        <v>0</v>
      </c>
      <c r="AV53" s="44">
        <f t="shared" si="36"/>
        <v>0</v>
      </c>
      <c r="AW53" s="44"/>
      <c r="AX53" s="44">
        <f t="shared" si="37"/>
        <v>86.831680531037208</v>
      </c>
      <c r="AY53" s="44">
        <f t="shared" si="38"/>
        <v>406.54285208372096</v>
      </c>
      <c r="AZ53" s="44">
        <f t="shared" si="39"/>
        <v>0</v>
      </c>
      <c r="BA53" s="44"/>
      <c r="BB53" s="44">
        <f t="shared" si="40"/>
        <v>0</v>
      </c>
      <c r="BC53" s="44"/>
      <c r="BD53" s="44">
        <f t="shared" si="41"/>
        <v>406.54285208372096</v>
      </c>
      <c r="BE53" s="20"/>
      <c r="BF53" s="20">
        <v>0.56000000000000005</v>
      </c>
      <c r="BG53" s="20"/>
      <c r="BH53" s="20">
        <v>0.05</v>
      </c>
      <c r="BI53" s="44">
        <f t="shared" si="42"/>
        <v>270.14300609656021</v>
      </c>
      <c r="BJ53" s="44">
        <f t="shared" si="43"/>
        <v>0</v>
      </c>
      <c r="BK53" s="44">
        <f t="shared" si="44"/>
        <v>0</v>
      </c>
      <c r="BL53" s="44">
        <f t="shared" si="45"/>
        <v>0</v>
      </c>
      <c r="BM53" s="44"/>
      <c r="BN53" s="44">
        <f t="shared" si="46"/>
        <v>270.14300609656021</v>
      </c>
      <c r="BO53" s="44">
        <f t="shared" si="47"/>
        <v>159.71326331860465</v>
      </c>
      <c r="BP53" s="44">
        <f t="shared" si="48"/>
        <v>0</v>
      </c>
      <c r="BQ53" s="44"/>
      <c r="BR53" s="44">
        <f t="shared" si="49"/>
        <v>0</v>
      </c>
      <c r="BS53" s="44"/>
      <c r="BT53" s="44">
        <f t="shared" si="50"/>
        <v>159.71326331860465</v>
      </c>
      <c r="BU53" s="20"/>
      <c r="BV53" s="20">
        <v>0.22</v>
      </c>
      <c r="BW53" s="20"/>
      <c r="BX53" s="20">
        <v>0.05</v>
      </c>
      <c r="BY53" s="44">
        <f t="shared" si="51"/>
        <v>106.12760953793436</v>
      </c>
      <c r="BZ53" s="44">
        <f t="shared" si="52"/>
        <v>0</v>
      </c>
      <c r="CA53" s="44">
        <f t="shared" si="53"/>
        <v>0</v>
      </c>
      <c r="CB53" s="44">
        <f t="shared" si="54"/>
        <v>0</v>
      </c>
      <c r="CC53" s="44"/>
      <c r="CD53" s="44">
        <f t="shared" si="55"/>
        <v>106.12760953793436</v>
      </c>
      <c r="CE53" s="44">
        <f t="shared" si="56"/>
        <v>3.6958400210311657</v>
      </c>
      <c r="CF53" s="44">
        <f t="shared" si="57"/>
        <v>8.618946067283165</v>
      </c>
      <c r="CG53" s="44">
        <f t="shared" si="58"/>
        <v>3.5385702329021802</v>
      </c>
      <c r="CH53" s="44">
        <f t="shared" si="59"/>
        <v>35.539826799405844</v>
      </c>
      <c r="CI53" s="44">
        <f t="shared" si="60"/>
        <v>110.56835004259598</v>
      </c>
      <c r="CJ53" s="44">
        <f t="shared" si="61"/>
        <v>43.437566088162704</v>
      </c>
      <c r="CK53" s="44">
        <f t="shared" si="62"/>
        <v>197.44348221892136</v>
      </c>
    </row>
    <row r="54" spans="1:91" x14ac:dyDescent="0.25">
      <c r="A54" s="41">
        <f>'[11]ТОВ "Сумитеплоенерго" '!F46</f>
        <v>1985</v>
      </c>
      <c r="B54" s="41" t="str">
        <f>'[11]ТОВ "Сумитеплоенерго" '!C46</f>
        <v>Троїцька,21</v>
      </c>
      <c r="C54" s="47" t="str">
        <f>'[11]ТОВ "Сумитеплоенерго" '!O46</f>
        <v>так</v>
      </c>
      <c r="D54" s="46">
        <f>'[11]ТОВ "Сумитеплоенерго" '!G46</f>
        <v>6</v>
      </c>
      <c r="E54" s="86" t="str">
        <f t="shared" si="11"/>
        <v>ТОВ "Сумитеплоенерго"</v>
      </c>
      <c r="F54" s="43">
        <f>'[11]ТОВ "Сумитеплоенерго" '!L46</f>
        <v>4741</v>
      </c>
      <c r="G54" s="43">
        <f>'[11]ТОВ "Сумитеплоенерго" '!CX46</f>
        <v>786.28866279069757</v>
      </c>
      <c r="H54" s="32">
        <f t="shared" si="12"/>
        <v>165.84869495690731</v>
      </c>
      <c r="I54" s="42"/>
      <c r="J54" s="42"/>
      <c r="K54" s="42"/>
      <c r="L54" s="42"/>
      <c r="M54" s="42"/>
      <c r="N54" s="44">
        <f t="shared" si="13"/>
        <v>786.28866279069757</v>
      </c>
      <c r="O54" s="44">
        <f t="shared" si="14"/>
        <v>522.47968925593386</v>
      </c>
      <c r="P54" s="44">
        <f t="shared" si="15"/>
        <v>0</v>
      </c>
      <c r="Q54" s="44">
        <f t="shared" si="16"/>
        <v>0</v>
      </c>
      <c r="R54" s="44">
        <f t="shared" si="17"/>
        <v>0</v>
      </c>
      <c r="S54" s="44">
        <f t="shared" si="18"/>
        <v>0</v>
      </c>
      <c r="T54" s="44">
        <f t="shared" si="19"/>
        <v>522.47968925593386</v>
      </c>
      <c r="U54" s="44">
        <f t="shared" si="20"/>
        <v>809.87732267441856</v>
      </c>
      <c r="V54" s="44">
        <f t="shared" si="21"/>
        <v>0</v>
      </c>
      <c r="W54" s="44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809.87732267441856</v>
      </c>
      <c r="AA54" s="20">
        <v>0.03</v>
      </c>
      <c r="AC54" s="44">
        <f t="shared" si="87"/>
        <v>445.654</v>
      </c>
      <c r="AD54" s="28">
        <v>94</v>
      </c>
      <c r="AE54" s="44">
        <f t="shared" si="88"/>
        <v>3233.3620000000001</v>
      </c>
      <c r="AF54" s="28">
        <v>682</v>
      </c>
      <c r="AG54" s="44">
        <f t="shared" si="89"/>
        <v>521.51</v>
      </c>
      <c r="AH54" s="28">
        <v>110</v>
      </c>
      <c r="AI54" s="44">
        <f t="shared" si="29"/>
        <v>145.77791808139534</v>
      </c>
      <c r="AJ54" s="44">
        <f t="shared" si="30"/>
        <v>0</v>
      </c>
      <c r="AK54" s="44"/>
      <c r="AL54" s="44">
        <f t="shared" si="31"/>
        <v>0</v>
      </c>
      <c r="AM54" s="44"/>
      <c r="AN54" s="44">
        <f t="shared" si="32"/>
        <v>145.77791808139534</v>
      </c>
      <c r="AO54" s="20"/>
      <c r="AP54" s="20">
        <v>0.18</v>
      </c>
      <c r="AQ54" s="20"/>
      <c r="AR54" s="20"/>
      <c r="AS54" s="44">
        <f t="shared" si="33"/>
        <v>96.867734388050138</v>
      </c>
      <c r="AT54" s="44">
        <f t="shared" si="34"/>
        <v>0</v>
      </c>
      <c r="AU54" s="44">
        <f t="shared" si="35"/>
        <v>0</v>
      </c>
      <c r="AV54" s="44">
        <f t="shared" si="36"/>
        <v>0</v>
      </c>
      <c r="AW54" s="44"/>
      <c r="AX54" s="44">
        <f t="shared" si="37"/>
        <v>96.867734388050138</v>
      </c>
      <c r="AY54" s="44">
        <f t="shared" si="38"/>
        <v>453.53130069767445</v>
      </c>
      <c r="AZ54" s="44">
        <f t="shared" si="39"/>
        <v>0</v>
      </c>
      <c r="BA54" s="44"/>
      <c r="BB54" s="44">
        <f t="shared" si="40"/>
        <v>0</v>
      </c>
      <c r="BC54" s="44"/>
      <c r="BD54" s="44">
        <f t="shared" si="41"/>
        <v>453.53130069767445</v>
      </c>
      <c r="BE54" s="20"/>
      <c r="BF54" s="20">
        <v>0.56000000000000005</v>
      </c>
      <c r="BG54" s="20"/>
      <c r="BH54" s="20">
        <v>0.05</v>
      </c>
      <c r="BI54" s="44">
        <f t="shared" si="42"/>
        <v>301.36628476282272</v>
      </c>
      <c r="BJ54" s="44">
        <f t="shared" si="43"/>
        <v>0</v>
      </c>
      <c r="BK54" s="44">
        <f t="shared" si="44"/>
        <v>0</v>
      </c>
      <c r="BL54" s="44">
        <f t="shared" si="45"/>
        <v>0</v>
      </c>
      <c r="BM54" s="44"/>
      <c r="BN54" s="44">
        <f t="shared" si="46"/>
        <v>301.36628476282272</v>
      </c>
      <c r="BO54" s="44">
        <f t="shared" si="47"/>
        <v>178.17301098837208</v>
      </c>
      <c r="BP54" s="44">
        <f t="shared" si="48"/>
        <v>0</v>
      </c>
      <c r="BQ54" s="44"/>
      <c r="BR54" s="44">
        <f t="shared" si="49"/>
        <v>0</v>
      </c>
      <c r="BS54" s="44"/>
      <c r="BT54" s="44">
        <f t="shared" si="50"/>
        <v>178.17301098837208</v>
      </c>
      <c r="BU54" s="20"/>
      <c r="BV54" s="20">
        <v>0.22</v>
      </c>
      <c r="BW54" s="20"/>
      <c r="BX54" s="20">
        <v>0.05</v>
      </c>
      <c r="BY54" s="44">
        <f t="shared" si="51"/>
        <v>118.39389758539463</v>
      </c>
      <c r="BZ54" s="44">
        <f t="shared" si="52"/>
        <v>0</v>
      </c>
      <c r="CA54" s="44">
        <f t="shared" si="53"/>
        <v>0</v>
      </c>
      <c r="CB54" s="44">
        <f t="shared" si="54"/>
        <v>0</v>
      </c>
      <c r="CC54" s="44"/>
      <c r="CD54" s="44">
        <f t="shared" si="55"/>
        <v>118.39389758539463</v>
      </c>
      <c r="CE54" s="44">
        <f t="shared" si="56"/>
        <v>4.6006444025491433</v>
      </c>
      <c r="CF54" s="44">
        <f t="shared" si="57"/>
        <v>10.729010388619542</v>
      </c>
      <c r="CG54" s="44">
        <f t="shared" si="58"/>
        <v>4.4048723003130084</v>
      </c>
      <c r="CH54" s="44">
        <f t="shared" si="59"/>
        <v>39.647539717621875</v>
      </c>
      <c r="CI54" s="44">
        <f t="shared" si="60"/>
        <v>123.34790134371251</v>
      </c>
      <c r="CJ54" s="44">
        <f t="shared" si="61"/>
        <v>48.458104099315626</v>
      </c>
      <c r="CK54" s="44">
        <f t="shared" si="62"/>
        <v>220.26410954234373</v>
      </c>
    </row>
    <row r="55" spans="1:91" x14ac:dyDescent="0.25">
      <c r="A55" s="41">
        <f>'[11]ТОВ "Сумитеплоенерго" '!F47</f>
        <v>1989</v>
      </c>
      <c r="B55" s="41" t="str">
        <f>'[11]ТОВ "Сумитеплоенерго" '!C47</f>
        <v>Леваневського,16</v>
      </c>
      <c r="C55" s="47" t="str">
        <f>'[11]ТОВ "Сумитеплоенерго" '!O47</f>
        <v>так</v>
      </c>
      <c r="D55" s="46">
        <f>'[11]ТОВ "Сумитеплоенерго" '!G47</f>
        <v>9</v>
      </c>
      <c r="E55" s="86" t="str">
        <f t="shared" si="11"/>
        <v>ТОВ "Сумитеплоенерго"</v>
      </c>
      <c r="F55" s="43">
        <f>'[11]ТОВ "Сумитеплоенерго" '!L47</f>
        <v>3919</v>
      </c>
      <c r="G55" s="43">
        <f>'[11]ТОВ "Сумитеплоенерго" '!CX47</f>
        <v>1756.6545697674417</v>
      </c>
      <c r="H55" s="32">
        <f t="shared" si="12"/>
        <v>448.24051282659906</v>
      </c>
      <c r="I55" s="42"/>
      <c r="J55" s="42"/>
      <c r="K55" s="42"/>
      <c r="L55" s="42"/>
      <c r="M55" s="42"/>
      <c r="N55" s="44">
        <f t="shared" si="13"/>
        <v>1756.6545697674417</v>
      </c>
      <c r="O55" s="44">
        <f t="shared" si="14"/>
        <v>1167.276570521306</v>
      </c>
      <c r="P55" s="44">
        <f t="shared" si="15"/>
        <v>0</v>
      </c>
      <c r="Q55" s="44">
        <f t="shared" si="16"/>
        <v>0</v>
      </c>
      <c r="R55" s="44">
        <f t="shared" si="17"/>
        <v>0</v>
      </c>
      <c r="S55" s="44">
        <f t="shared" si="18"/>
        <v>0</v>
      </c>
      <c r="T55" s="44">
        <f t="shared" si="19"/>
        <v>1167.276570521306</v>
      </c>
      <c r="U55" s="44">
        <f t="shared" si="20"/>
        <v>1809.354206860465</v>
      </c>
      <c r="V55" s="44">
        <f t="shared" si="21"/>
        <v>0</v>
      </c>
      <c r="W55" s="44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1809.354206860465</v>
      </c>
      <c r="AA55" s="20">
        <v>0.03</v>
      </c>
      <c r="AC55" s="44">
        <f t="shared" si="87"/>
        <v>368.38600000000002</v>
      </c>
      <c r="AD55" s="28">
        <v>94</v>
      </c>
      <c r="AE55" s="44">
        <f t="shared" si="88"/>
        <v>2672.7579999999998</v>
      </c>
      <c r="AF55" s="28">
        <v>682</v>
      </c>
      <c r="AG55" s="44">
        <f t="shared" si="89"/>
        <v>431.09</v>
      </c>
      <c r="AH55" s="28">
        <v>110</v>
      </c>
      <c r="AI55" s="44">
        <f t="shared" si="29"/>
        <v>325.68375723488367</v>
      </c>
      <c r="AJ55" s="44">
        <f t="shared" si="30"/>
        <v>0</v>
      </c>
      <c r="AK55" s="44"/>
      <c r="AL55" s="44">
        <f t="shared" si="31"/>
        <v>0</v>
      </c>
      <c r="AM55" s="44"/>
      <c r="AN55" s="44">
        <f t="shared" si="32"/>
        <v>325.68375723488367</v>
      </c>
      <c r="AO55" s="20"/>
      <c r="AP55" s="20">
        <v>0.18</v>
      </c>
      <c r="AQ55" s="20"/>
      <c r="AR55" s="20"/>
      <c r="AS55" s="44">
        <f t="shared" si="33"/>
        <v>216.41307617465012</v>
      </c>
      <c r="AT55" s="44">
        <f t="shared" si="34"/>
        <v>0</v>
      </c>
      <c r="AU55" s="44">
        <f t="shared" si="35"/>
        <v>0</v>
      </c>
      <c r="AV55" s="44">
        <f t="shared" si="36"/>
        <v>0</v>
      </c>
      <c r="AW55" s="44"/>
      <c r="AX55" s="44">
        <f t="shared" si="37"/>
        <v>216.41307617465012</v>
      </c>
      <c r="AY55" s="44">
        <f t="shared" si="38"/>
        <v>1013.2383558418604</v>
      </c>
      <c r="AZ55" s="44">
        <f t="shared" si="39"/>
        <v>0</v>
      </c>
      <c r="BA55" s="44"/>
      <c r="BB55" s="44">
        <f t="shared" si="40"/>
        <v>0</v>
      </c>
      <c r="BC55" s="44"/>
      <c r="BD55" s="44">
        <f t="shared" si="41"/>
        <v>1013.2383558418604</v>
      </c>
      <c r="BE55" s="20"/>
      <c r="BF55" s="20">
        <v>0.56000000000000005</v>
      </c>
      <c r="BG55" s="20"/>
      <c r="BH55" s="20">
        <v>0.05</v>
      </c>
      <c r="BI55" s="44">
        <f t="shared" si="42"/>
        <v>673.28512587668934</v>
      </c>
      <c r="BJ55" s="44">
        <f t="shared" si="43"/>
        <v>0</v>
      </c>
      <c r="BK55" s="44">
        <f t="shared" si="44"/>
        <v>0</v>
      </c>
      <c r="BL55" s="44">
        <f t="shared" si="45"/>
        <v>0</v>
      </c>
      <c r="BM55" s="44"/>
      <c r="BN55" s="44">
        <f t="shared" si="46"/>
        <v>673.28512587668934</v>
      </c>
      <c r="BO55" s="44">
        <f t="shared" si="47"/>
        <v>398.05792550930227</v>
      </c>
      <c r="BP55" s="44">
        <f t="shared" si="48"/>
        <v>0</v>
      </c>
      <c r="BQ55" s="44"/>
      <c r="BR55" s="44">
        <f t="shared" si="49"/>
        <v>0</v>
      </c>
      <c r="BS55" s="44"/>
      <c r="BT55" s="44">
        <f t="shared" si="50"/>
        <v>398.05792550930227</v>
      </c>
      <c r="BU55" s="20"/>
      <c r="BV55" s="20">
        <v>0.22</v>
      </c>
      <c r="BW55" s="20"/>
      <c r="BX55" s="20">
        <v>0.05</v>
      </c>
      <c r="BY55" s="44">
        <f t="shared" si="51"/>
        <v>264.50487088012795</v>
      </c>
      <c r="BZ55" s="44">
        <f t="shared" si="52"/>
        <v>0</v>
      </c>
      <c r="CA55" s="44">
        <f t="shared" si="53"/>
        <v>0</v>
      </c>
      <c r="CB55" s="44">
        <f t="shared" si="54"/>
        <v>0</v>
      </c>
      <c r="CC55" s="44"/>
      <c r="CD55" s="44">
        <f t="shared" si="55"/>
        <v>264.50487088012795</v>
      </c>
      <c r="CE55" s="44">
        <f t="shared" si="56"/>
        <v>1.7022354032928417</v>
      </c>
      <c r="CF55" s="44">
        <f t="shared" si="57"/>
        <v>3.9697267877703117</v>
      </c>
      <c r="CG55" s="44">
        <f t="shared" si="58"/>
        <v>1.6297998542165502</v>
      </c>
      <c r="CH55" s="44">
        <f t="shared" si="59"/>
        <v>88.57692488888901</v>
      </c>
      <c r="CI55" s="44">
        <f t="shared" si="60"/>
        <v>275.57265520987698</v>
      </c>
      <c r="CJ55" s="44">
        <f t="shared" si="61"/>
        <v>108.26068597530879</v>
      </c>
      <c r="CK55" s="44">
        <f t="shared" si="62"/>
        <v>492.09402716049453</v>
      </c>
    </row>
    <row r="56" spans="1:91" x14ac:dyDescent="0.25">
      <c r="A56" s="41">
        <f>'[11]ТОВ "Сумитеплоенерго" '!F48</f>
        <v>1990</v>
      </c>
      <c r="B56" s="41" t="str">
        <f>'[11]ТОВ "Сумитеплоенерго" '!C48</f>
        <v>Д.Коротченко,12</v>
      </c>
      <c r="C56" s="47" t="str">
        <f>'[11]ТОВ "Сумитеплоенерго" '!O48</f>
        <v>так</v>
      </c>
      <c r="D56" s="46">
        <f>'[11]ТОВ "Сумитеплоенерго" '!G48</f>
        <v>10</v>
      </c>
      <c r="E56" s="86" t="str">
        <f t="shared" si="11"/>
        <v>ТОВ "Сумитеплоенерго"</v>
      </c>
      <c r="F56" s="43">
        <f>'[11]ТОВ "Сумитеплоенерго" '!L48</f>
        <v>4804</v>
      </c>
      <c r="G56" s="43">
        <f>'[11]ТОВ "Сумитеплоенерго" '!CX48</f>
        <v>520.5739767441861</v>
      </c>
      <c r="H56" s="32">
        <f t="shared" si="12"/>
        <v>108.3626096469996</v>
      </c>
      <c r="I56" s="42"/>
      <c r="J56" s="42"/>
      <c r="K56" s="42"/>
      <c r="L56" s="42"/>
      <c r="M56" s="42"/>
      <c r="N56" s="44">
        <f t="shared" si="13"/>
        <v>520.5739767441861</v>
      </c>
      <c r="O56" s="44">
        <f t="shared" si="14"/>
        <v>345.91536477034134</v>
      </c>
      <c r="P56" s="44">
        <f t="shared" si="15"/>
        <v>0</v>
      </c>
      <c r="Q56" s="44">
        <f t="shared" si="16"/>
        <v>0</v>
      </c>
      <c r="R56" s="44">
        <f t="shared" si="17"/>
        <v>0</v>
      </c>
      <c r="S56" s="44">
        <f t="shared" si="18"/>
        <v>0</v>
      </c>
      <c r="T56" s="44">
        <f t="shared" si="19"/>
        <v>345.91536477034134</v>
      </c>
      <c r="U56" s="44">
        <f t="shared" si="20"/>
        <v>577.83711418604662</v>
      </c>
      <c r="V56" s="44">
        <f t="shared" si="21"/>
        <v>0</v>
      </c>
      <c r="W56" s="44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577.83711418604662</v>
      </c>
      <c r="AA56" s="20">
        <v>0.11</v>
      </c>
      <c r="AC56" s="44">
        <f t="shared" si="87"/>
        <v>451.57600000000002</v>
      </c>
      <c r="AD56" s="28">
        <v>94</v>
      </c>
      <c r="AE56" s="44">
        <f t="shared" si="88"/>
        <v>3276.328</v>
      </c>
      <c r="AF56" s="28">
        <v>682</v>
      </c>
      <c r="AG56" s="44">
        <f t="shared" si="89"/>
        <v>528.44000000000005</v>
      </c>
      <c r="AH56" s="28">
        <v>110</v>
      </c>
      <c r="AI56" s="44">
        <f t="shared" si="29"/>
        <v>104.01068055348838</v>
      </c>
      <c r="AJ56" s="44">
        <f t="shared" si="30"/>
        <v>0</v>
      </c>
      <c r="AK56" s="44"/>
      <c r="AL56" s="44">
        <f t="shared" si="31"/>
        <v>0</v>
      </c>
      <c r="AM56" s="44"/>
      <c r="AN56" s="44">
        <f t="shared" si="32"/>
        <v>104.01068055348838</v>
      </c>
      <c r="AO56" s="20"/>
      <c r="AP56" s="20">
        <v>0.18</v>
      </c>
      <c r="AQ56" s="20"/>
      <c r="AR56" s="20"/>
      <c r="AS56" s="44">
        <f t="shared" si="33"/>
        <v>69.113889881114204</v>
      </c>
      <c r="AT56" s="44">
        <f t="shared" si="34"/>
        <v>0</v>
      </c>
      <c r="AU56" s="44">
        <f t="shared" si="35"/>
        <v>0</v>
      </c>
      <c r="AV56" s="44">
        <f t="shared" si="36"/>
        <v>0</v>
      </c>
      <c r="AW56" s="44"/>
      <c r="AX56" s="44">
        <f t="shared" si="37"/>
        <v>69.113889881114204</v>
      </c>
      <c r="AY56" s="44">
        <f t="shared" si="38"/>
        <v>323.58878394418616</v>
      </c>
      <c r="AZ56" s="44">
        <f t="shared" si="39"/>
        <v>0</v>
      </c>
      <c r="BA56" s="44"/>
      <c r="BB56" s="44">
        <f t="shared" si="40"/>
        <v>0</v>
      </c>
      <c r="BC56" s="44"/>
      <c r="BD56" s="44">
        <f t="shared" si="41"/>
        <v>323.58878394418616</v>
      </c>
      <c r="BE56" s="20"/>
      <c r="BF56" s="20">
        <v>0.56000000000000005</v>
      </c>
      <c r="BG56" s="20"/>
      <c r="BH56" s="20">
        <v>0.05</v>
      </c>
      <c r="BI56" s="44">
        <f t="shared" si="42"/>
        <v>215.02099074124425</v>
      </c>
      <c r="BJ56" s="44">
        <f t="shared" si="43"/>
        <v>0</v>
      </c>
      <c r="BK56" s="44">
        <f t="shared" si="44"/>
        <v>0</v>
      </c>
      <c r="BL56" s="44">
        <f t="shared" si="45"/>
        <v>0</v>
      </c>
      <c r="BM56" s="44"/>
      <c r="BN56" s="44">
        <f t="shared" si="46"/>
        <v>215.02099074124425</v>
      </c>
      <c r="BO56" s="44">
        <f t="shared" si="47"/>
        <v>127.12416512093026</v>
      </c>
      <c r="BP56" s="44">
        <f t="shared" si="48"/>
        <v>0</v>
      </c>
      <c r="BQ56" s="44"/>
      <c r="BR56" s="44">
        <f t="shared" si="49"/>
        <v>0</v>
      </c>
      <c r="BS56" s="44"/>
      <c r="BT56" s="44">
        <f t="shared" si="50"/>
        <v>127.12416512093026</v>
      </c>
      <c r="BU56" s="20"/>
      <c r="BV56" s="20">
        <v>0.22</v>
      </c>
      <c r="BW56" s="20"/>
      <c r="BX56" s="20">
        <v>0.05</v>
      </c>
      <c r="BY56" s="44">
        <f t="shared" si="51"/>
        <v>84.472532076917375</v>
      </c>
      <c r="BZ56" s="44">
        <f t="shared" si="52"/>
        <v>0</v>
      </c>
      <c r="CA56" s="44">
        <f t="shared" si="53"/>
        <v>0</v>
      </c>
      <c r="CB56" s="44">
        <f t="shared" si="54"/>
        <v>0</v>
      </c>
      <c r="CC56" s="44"/>
      <c r="CD56" s="44">
        <f t="shared" si="55"/>
        <v>84.472532076917375</v>
      </c>
      <c r="CE56" s="44">
        <f t="shared" si="56"/>
        <v>6.5337951716619544</v>
      </c>
      <c r="CF56" s="44">
        <f t="shared" si="57"/>
        <v>15.237247250631103</v>
      </c>
      <c r="CG56" s="44">
        <f t="shared" si="58"/>
        <v>6.2557613345699563</v>
      </c>
      <c r="CH56" s="44">
        <f t="shared" si="59"/>
        <v>28.288012633016198</v>
      </c>
      <c r="CI56" s="44">
        <f t="shared" si="60"/>
        <v>88.007150413828185</v>
      </c>
      <c r="CJ56" s="44">
        <f t="shared" si="61"/>
        <v>34.574237662575356</v>
      </c>
      <c r="CK56" s="44">
        <f t="shared" si="62"/>
        <v>157.1556257389789</v>
      </c>
    </row>
    <row r="57" spans="1:91" x14ac:dyDescent="0.25">
      <c r="A57" s="41">
        <f>'[11]ТОВ "Сумитеплоенерго" '!F49</f>
        <v>1989</v>
      </c>
      <c r="B57" s="41" t="str">
        <f>'[11]ТОВ "Сумитеплоенерго" '!C49</f>
        <v>Д.Коротченко,14</v>
      </c>
      <c r="C57" s="47" t="str">
        <f>'[11]ТОВ "Сумитеплоенерго" '!O49</f>
        <v>так</v>
      </c>
      <c r="D57" s="46">
        <f>'[11]ТОВ "Сумитеплоенерго" '!G49</f>
        <v>10</v>
      </c>
      <c r="E57" s="86" t="str">
        <f t="shared" si="11"/>
        <v>ТОВ "Сумитеплоенерго"</v>
      </c>
      <c r="F57" s="43">
        <f>'[11]ТОВ "Сумитеплоенерго" '!L49</f>
        <v>6222</v>
      </c>
      <c r="G57" s="43">
        <f>'[11]ТОВ "Сумитеплоенерго" '!CX49</f>
        <v>703.61310465116276</v>
      </c>
      <c r="H57" s="32">
        <f t="shared" si="12"/>
        <v>113.08471627308948</v>
      </c>
      <c r="I57" s="42"/>
      <c r="J57" s="42"/>
      <c r="K57" s="42"/>
      <c r="L57" s="42"/>
      <c r="M57" s="42"/>
      <c r="N57" s="44">
        <f t="shared" si="13"/>
        <v>703.61310465116276</v>
      </c>
      <c r="O57" s="44">
        <f t="shared" si="14"/>
        <v>467.54274056269867</v>
      </c>
      <c r="P57" s="44">
        <f t="shared" si="15"/>
        <v>0</v>
      </c>
      <c r="Q57" s="44">
        <f t="shared" si="16"/>
        <v>0</v>
      </c>
      <c r="R57" s="44">
        <f t="shared" si="17"/>
        <v>0</v>
      </c>
      <c r="S57" s="44">
        <f t="shared" si="18"/>
        <v>0</v>
      </c>
      <c r="T57" s="44">
        <f t="shared" si="19"/>
        <v>467.54274056269867</v>
      </c>
      <c r="U57" s="44">
        <f t="shared" si="20"/>
        <v>781.01054616279077</v>
      </c>
      <c r="V57" s="44">
        <f t="shared" si="21"/>
        <v>0</v>
      </c>
      <c r="W57" s="44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781.01054616279077</v>
      </c>
      <c r="AA57" s="20">
        <v>0.11</v>
      </c>
      <c r="AC57" s="44">
        <f t="shared" si="87"/>
        <v>466.65</v>
      </c>
      <c r="AD57" s="28">
        <v>75</v>
      </c>
      <c r="AE57" s="44">
        <f t="shared" si="88"/>
        <v>4006.9679999999998</v>
      </c>
      <c r="AF57" s="28">
        <v>644</v>
      </c>
      <c r="AG57" s="44">
        <f t="shared" si="89"/>
        <v>628.42200000000003</v>
      </c>
      <c r="AH57" s="28">
        <v>101</v>
      </c>
      <c r="AI57" s="44">
        <f t="shared" si="29"/>
        <v>140.58189830930235</v>
      </c>
      <c r="AJ57" s="44">
        <f t="shared" si="30"/>
        <v>0</v>
      </c>
      <c r="AK57" s="44"/>
      <c r="AL57" s="44">
        <f t="shared" si="31"/>
        <v>0</v>
      </c>
      <c r="AM57" s="44"/>
      <c r="AN57" s="44">
        <f t="shared" si="32"/>
        <v>140.58189830930235</v>
      </c>
      <c r="AO57" s="20"/>
      <c r="AP57" s="20">
        <v>0.18</v>
      </c>
      <c r="AQ57" s="20"/>
      <c r="AR57" s="20"/>
      <c r="AS57" s="44">
        <f t="shared" si="33"/>
        <v>93.415039564427218</v>
      </c>
      <c r="AT57" s="44">
        <f t="shared" si="34"/>
        <v>0</v>
      </c>
      <c r="AU57" s="44">
        <f t="shared" si="35"/>
        <v>0</v>
      </c>
      <c r="AV57" s="44">
        <f t="shared" si="36"/>
        <v>0</v>
      </c>
      <c r="AW57" s="44"/>
      <c r="AX57" s="44">
        <f t="shared" si="37"/>
        <v>93.415039564427218</v>
      </c>
      <c r="AY57" s="44">
        <f t="shared" si="38"/>
        <v>437.36590585116289</v>
      </c>
      <c r="AZ57" s="44">
        <f t="shared" si="39"/>
        <v>0</v>
      </c>
      <c r="BA57" s="44"/>
      <c r="BB57" s="44">
        <f t="shared" si="40"/>
        <v>0</v>
      </c>
      <c r="BC57" s="44"/>
      <c r="BD57" s="44">
        <f t="shared" si="41"/>
        <v>437.36590585116289</v>
      </c>
      <c r="BE57" s="20"/>
      <c r="BF57" s="20">
        <v>0.56000000000000005</v>
      </c>
      <c r="BG57" s="20"/>
      <c r="BH57" s="20">
        <v>0.05</v>
      </c>
      <c r="BI57" s="44">
        <f t="shared" si="42"/>
        <v>290.62456753377359</v>
      </c>
      <c r="BJ57" s="44">
        <f t="shared" si="43"/>
        <v>0</v>
      </c>
      <c r="BK57" s="44">
        <f t="shared" si="44"/>
        <v>0</v>
      </c>
      <c r="BL57" s="44">
        <f t="shared" si="45"/>
        <v>0</v>
      </c>
      <c r="BM57" s="44"/>
      <c r="BN57" s="44">
        <f t="shared" si="46"/>
        <v>290.62456753377359</v>
      </c>
      <c r="BO57" s="44">
        <f t="shared" si="47"/>
        <v>171.82232015581397</v>
      </c>
      <c r="BP57" s="44">
        <f t="shared" si="48"/>
        <v>0</v>
      </c>
      <c r="BQ57" s="44"/>
      <c r="BR57" s="44">
        <f t="shared" si="49"/>
        <v>0</v>
      </c>
      <c r="BS57" s="44"/>
      <c r="BT57" s="44">
        <f t="shared" si="50"/>
        <v>171.82232015581397</v>
      </c>
      <c r="BU57" s="20"/>
      <c r="BV57" s="20">
        <v>0.22</v>
      </c>
      <c r="BW57" s="20"/>
      <c r="BX57" s="20">
        <v>0.05</v>
      </c>
      <c r="BY57" s="44">
        <f t="shared" si="51"/>
        <v>114.17393724541104</v>
      </c>
      <c r="BZ57" s="44">
        <f t="shared" si="52"/>
        <v>0</v>
      </c>
      <c r="CA57" s="44">
        <f t="shared" si="53"/>
        <v>0</v>
      </c>
      <c r="CB57" s="44">
        <f t="shared" si="54"/>
        <v>0</v>
      </c>
      <c r="CC57" s="44"/>
      <c r="CD57" s="44">
        <f t="shared" si="55"/>
        <v>114.17393724541104</v>
      </c>
      <c r="CE57" s="44">
        <f t="shared" si="56"/>
        <v>4.9954482937210249</v>
      </c>
      <c r="CF57" s="44">
        <f t="shared" si="57"/>
        <v>13.787437290670027</v>
      </c>
      <c r="CG57" s="44">
        <f t="shared" si="58"/>
        <v>5.5040757563544389</v>
      </c>
      <c r="CH57" s="44">
        <f t="shared" si="59"/>
        <v>38.234366837950347</v>
      </c>
      <c r="CI57" s="44">
        <f t="shared" si="60"/>
        <v>118.95136349584553</v>
      </c>
      <c r="CJ57" s="44">
        <f t="shared" si="61"/>
        <v>46.730892801939312</v>
      </c>
      <c r="CK57" s="44">
        <f t="shared" si="62"/>
        <v>212.41314909972414</v>
      </c>
    </row>
    <row r="58" spans="1:91" x14ac:dyDescent="0.25">
      <c r="A58" s="41">
        <f>'[11]ТОВ "Сумитеплоенерго" '!F50</f>
        <v>1989</v>
      </c>
      <c r="B58" s="41" t="str">
        <f>'[11]ТОВ "Сумитеплоенерго" '!C50</f>
        <v>Д.Коротченко,16</v>
      </c>
      <c r="C58" s="47" t="str">
        <f>'[11]ТОВ "Сумитеплоенерго" '!O50</f>
        <v>так</v>
      </c>
      <c r="D58" s="46">
        <f>'[11]ТОВ "Сумитеплоенерго" '!G50</f>
        <v>10</v>
      </c>
      <c r="E58" s="86" t="str">
        <f t="shared" si="11"/>
        <v>ТОВ "Сумитеплоенерго"</v>
      </c>
      <c r="F58" s="43">
        <f>'[11]ТОВ "Сумитеплоенерго" '!L50</f>
        <v>2047</v>
      </c>
      <c r="G58" s="43">
        <f>'[11]ТОВ "Сумитеплоенерго" '!CX50</f>
        <v>379.65866279069763</v>
      </c>
      <c r="H58" s="32">
        <f t="shared" si="12"/>
        <v>185.47076833937354</v>
      </c>
      <c r="I58" s="42"/>
      <c r="J58" s="42"/>
      <c r="K58" s="42"/>
      <c r="L58" s="42"/>
      <c r="M58" s="42"/>
      <c r="N58" s="44">
        <f t="shared" si="13"/>
        <v>379.65866279069763</v>
      </c>
      <c r="O58" s="44">
        <f t="shared" si="14"/>
        <v>252.27877438061145</v>
      </c>
      <c r="P58" s="44">
        <f t="shared" si="15"/>
        <v>0</v>
      </c>
      <c r="Q58" s="44">
        <f t="shared" si="16"/>
        <v>0</v>
      </c>
      <c r="R58" s="44">
        <f t="shared" si="17"/>
        <v>0</v>
      </c>
      <c r="S58" s="44">
        <f t="shared" si="18"/>
        <v>0</v>
      </c>
      <c r="T58" s="44">
        <f t="shared" si="19"/>
        <v>252.27877438061145</v>
      </c>
      <c r="U58" s="44">
        <f t="shared" si="20"/>
        <v>391.04842267441859</v>
      </c>
      <c r="V58" s="44">
        <f t="shared" si="21"/>
        <v>0</v>
      </c>
      <c r="W58" s="44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391.04842267441859</v>
      </c>
      <c r="AA58" s="20">
        <v>0.03</v>
      </c>
      <c r="AC58" s="44">
        <f t="shared" ref="AC58:AC59" si="90">AD58*F58/1000</f>
        <v>200.60599999999999</v>
      </c>
      <c r="AD58" s="28">
        <v>98</v>
      </c>
      <c r="AE58" s="44">
        <f t="shared" ref="AE58:AE59" si="91">AF58*F58/1000</f>
        <v>1449.2760000000001</v>
      </c>
      <c r="AF58" s="28">
        <v>708</v>
      </c>
      <c r="AG58" s="44">
        <f t="shared" ref="AG58:AG59" si="92">AH58*F58/1000</f>
        <v>231.31100000000001</v>
      </c>
      <c r="AH58" s="28">
        <v>113</v>
      </c>
      <c r="AI58" s="44">
        <f t="shared" si="29"/>
        <v>70.388716081395344</v>
      </c>
      <c r="AJ58" s="44">
        <f t="shared" si="30"/>
        <v>0</v>
      </c>
      <c r="AK58" s="44"/>
      <c r="AL58" s="44">
        <f t="shared" si="31"/>
        <v>0</v>
      </c>
      <c r="AM58" s="44"/>
      <c r="AN58" s="44">
        <f t="shared" si="32"/>
        <v>70.388716081395344</v>
      </c>
      <c r="AO58" s="20"/>
      <c r="AP58" s="20">
        <v>0.18</v>
      </c>
      <c r="AQ58" s="20"/>
      <c r="AR58" s="20"/>
      <c r="AS58" s="44">
        <f t="shared" si="33"/>
        <v>46.77248477016537</v>
      </c>
      <c r="AT58" s="44">
        <f t="shared" si="34"/>
        <v>0</v>
      </c>
      <c r="AU58" s="44">
        <f t="shared" si="35"/>
        <v>0</v>
      </c>
      <c r="AV58" s="44">
        <f t="shared" si="36"/>
        <v>0</v>
      </c>
      <c r="AW58" s="44"/>
      <c r="AX58" s="44">
        <f t="shared" si="37"/>
        <v>46.77248477016537</v>
      </c>
      <c r="AY58" s="44">
        <f t="shared" si="38"/>
        <v>218.98711669767442</v>
      </c>
      <c r="AZ58" s="44">
        <f t="shared" si="39"/>
        <v>0</v>
      </c>
      <c r="BA58" s="44"/>
      <c r="BB58" s="44">
        <f t="shared" si="40"/>
        <v>0</v>
      </c>
      <c r="BC58" s="44"/>
      <c r="BD58" s="44">
        <f t="shared" si="41"/>
        <v>218.98711669767442</v>
      </c>
      <c r="BE58" s="20"/>
      <c r="BF58" s="20">
        <v>0.56000000000000005</v>
      </c>
      <c r="BG58" s="20"/>
      <c r="BH58" s="20">
        <v>0.05</v>
      </c>
      <c r="BI58" s="44">
        <f t="shared" si="42"/>
        <v>145.51439706273672</v>
      </c>
      <c r="BJ58" s="44">
        <f t="shared" si="43"/>
        <v>0</v>
      </c>
      <c r="BK58" s="44">
        <f t="shared" si="44"/>
        <v>0</v>
      </c>
      <c r="BL58" s="44">
        <f t="shared" si="45"/>
        <v>0</v>
      </c>
      <c r="BM58" s="44"/>
      <c r="BN58" s="44">
        <f t="shared" si="46"/>
        <v>145.51439706273672</v>
      </c>
      <c r="BO58" s="44">
        <f t="shared" si="47"/>
        <v>86.030652988372097</v>
      </c>
      <c r="BP58" s="44">
        <f t="shared" si="48"/>
        <v>0</v>
      </c>
      <c r="BQ58" s="44"/>
      <c r="BR58" s="44">
        <f t="shared" si="49"/>
        <v>0</v>
      </c>
      <c r="BS58" s="44"/>
      <c r="BT58" s="44">
        <f t="shared" si="50"/>
        <v>86.030652988372097</v>
      </c>
      <c r="BU58" s="20"/>
      <c r="BV58" s="20">
        <v>0.22</v>
      </c>
      <c r="BW58" s="20"/>
      <c r="BX58" s="20">
        <v>0.05</v>
      </c>
      <c r="BY58" s="44">
        <f t="shared" si="51"/>
        <v>57.166370274646567</v>
      </c>
      <c r="BZ58" s="44">
        <f t="shared" si="52"/>
        <v>0</v>
      </c>
      <c r="CA58" s="44">
        <f t="shared" si="53"/>
        <v>0</v>
      </c>
      <c r="CB58" s="44">
        <f t="shared" si="54"/>
        <v>0</v>
      </c>
      <c r="CC58" s="44"/>
      <c r="CD58" s="44">
        <f t="shared" si="55"/>
        <v>57.166370274646567</v>
      </c>
      <c r="CE58" s="44">
        <f t="shared" si="56"/>
        <v>4.2889746179993402</v>
      </c>
      <c r="CF58" s="44">
        <f t="shared" si="57"/>
        <v>9.959674295150073</v>
      </c>
      <c r="CG58" s="44">
        <f t="shared" si="58"/>
        <v>4.046277538502161</v>
      </c>
      <c r="CH58" s="44">
        <f t="shared" si="59"/>
        <v>19.143773304207276</v>
      </c>
      <c r="CI58" s="44">
        <f t="shared" si="60"/>
        <v>59.558405835311532</v>
      </c>
      <c r="CJ58" s="44">
        <f t="shared" si="61"/>
        <v>23.397945149586675</v>
      </c>
      <c r="CK58" s="44">
        <f t="shared" si="62"/>
        <v>106.35429613448487</v>
      </c>
    </row>
    <row r="59" spans="1:91" x14ac:dyDescent="0.25">
      <c r="A59" s="41">
        <f>'[11]ТОВ "Сумитеплоенерго" '!F51</f>
        <v>1999</v>
      </c>
      <c r="B59" s="41" t="str">
        <f>'[11]ТОВ "Сумитеплоенерго" '!C51</f>
        <v>Прокоф'єва,33</v>
      </c>
      <c r="C59" s="47" t="str">
        <f>'[11]ТОВ "Сумитеплоенерго" '!O51</f>
        <v>так</v>
      </c>
      <c r="D59" s="46">
        <f>'[11]ТОВ "Сумитеплоенерго" '!G51</f>
        <v>9</v>
      </c>
      <c r="E59" s="86" t="str">
        <f t="shared" si="11"/>
        <v>ТОВ "Сумитеплоенерго"</v>
      </c>
      <c r="F59" s="43">
        <f>'[11]ТОВ "Сумитеплоенерго" '!L51</f>
        <v>3620</v>
      </c>
      <c r="G59" s="43">
        <f>'[11]ТОВ "Сумитеплоенерго" '!CX51</f>
        <v>657.248081395349</v>
      </c>
      <c r="H59" s="32">
        <f t="shared" si="12"/>
        <v>181.56024347937819</v>
      </c>
      <c r="I59" s="42"/>
      <c r="J59" s="42"/>
      <c r="K59" s="42"/>
      <c r="L59" s="42"/>
      <c r="M59" s="42"/>
      <c r="N59" s="44">
        <f t="shared" si="13"/>
        <v>657.248081395349</v>
      </c>
      <c r="O59" s="44">
        <f t="shared" si="14"/>
        <v>436.73372081025428</v>
      </c>
      <c r="P59" s="44">
        <f t="shared" si="15"/>
        <v>0</v>
      </c>
      <c r="Q59" s="44">
        <f t="shared" si="16"/>
        <v>0</v>
      </c>
      <c r="R59" s="44">
        <f t="shared" si="17"/>
        <v>0</v>
      </c>
      <c r="S59" s="44">
        <f t="shared" si="18"/>
        <v>0</v>
      </c>
      <c r="T59" s="44">
        <f t="shared" si="19"/>
        <v>436.73372081025428</v>
      </c>
      <c r="U59" s="44">
        <f t="shared" si="20"/>
        <v>676.9655238372095</v>
      </c>
      <c r="V59" s="44">
        <f t="shared" si="21"/>
        <v>0</v>
      </c>
      <c r="W59" s="44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676.9655238372095</v>
      </c>
      <c r="AA59" s="20">
        <v>0.03</v>
      </c>
      <c r="AC59" s="44">
        <f t="shared" si="90"/>
        <v>340.28</v>
      </c>
      <c r="AD59" s="28">
        <v>94</v>
      </c>
      <c r="AE59" s="44">
        <f t="shared" si="91"/>
        <v>2468.84</v>
      </c>
      <c r="AF59" s="28">
        <v>682</v>
      </c>
      <c r="AG59" s="44">
        <f t="shared" si="92"/>
        <v>398.2</v>
      </c>
      <c r="AH59" s="28">
        <v>110</v>
      </c>
      <c r="AI59" s="44">
        <f t="shared" si="29"/>
        <v>121.85379429069771</v>
      </c>
      <c r="AJ59" s="44">
        <f t="shared" si="30"/>
        <v>0</v>
      </c>
      <c r="AK59" s="44"/>
      <c r="AL59" s="44">
        <f t="shared" si="31"/>
        <v>0</v>
      </c>
      <c r="AM59" s="44"/>
      <c r="AN59" s="44">
        <f t="shared" si="32"/>
        <v>121.85379429069771</v>
      </c>
      <c r="AO59" s="20"/>
      <c r="AP59" s="20">
        <v>0.18</v>
      </c>
      <c r="AQ59" s="20"/>
      <c r="AR59" s="20"/>
      <c r="AS59" s="44">
        <f t="shared" si="33"/>
        <v>80.970431838221145</v>
      </c>
      <c r="AT59" s="44">
        <f t="shared" si="34"/>
        <v>0</v>
      </c>
      <c r="AU59" s="44">
        <f t="shared" si="35"/>
        <v>0</v>
      </c>
      <c r="AV59" s="44">
        <f t="shared" si="36"/>
        <v>0</v>
      </c>
      <c r="AW59" s="44"/>
      <c r="AX59" s="44">
        <f t="shared" si="37"/>
        <v>80.970431838221145</v>
      </c>
      <c r="AY59" s="44">
        <f t="shared" si="38"/>
        <v>379.10069334883735</v>
      </c>
      <c r="AZ59" s="44">
        <f t="shared" si="39"/>
        <v>0</v>
      </c>
      <c r="BA59" s="44"/>
      <c r="BB59" s="44">
        <f t="shared" si="40"/>
        <v>0</v>
      </c>
      <c r="BC59" s="44"/>
      <c r="BD59" s="44">
        <f t="shared" si="41"/>
        <v>379.10069334883735</v>
      </c>
      <c r="BE59" s="20"/>
      <c r="BF59" s="20">
        <v>0.56000000000000005</v>
      </c>
      <c r="BG59" s="20"/>
      <c r="BH59" s="20">
        <v>0.05</v>
      </c>
      <c r="BI59" s="44">
        <f t="shared" si="42"/>
        <v>251.9080101633547</v>
      </c>
      <c r="BJ59" s="44">
        <f t="shared" si="43"/>
        <v>0</v>
      </c>
      <c r="BK59" s="44">
        <f t="shared" si="44"/>
        <v>0</v>
      </c>
      <c r="BL59" s="44">
        <f t="shared" si="45"/>
        <v>0</v>
      </c>
      <c r="BM59" s="44"/>
      <c r="BN59" s="44">
        <f t="shared" si="46"/>
        <v>251.9080101633547</v>
      </c>
      <c r="BO59" s="44">
        <f t="shared" si="47"/>
        <v>148.9324152441861</v>
      </c>
      <c r="BP59" s="44">
        <f t="shared" si="48"/>
        <v>0</v>
      </c>
      <c r="BQ59" s="44"/>
      <c r="BR59" s="44">
        <f t="shared" si="49"/>
        <v>0</v>
      </c>
      <c r="BS59" s="44"/>
      <c r="BT59" s="44">
        <f t="shared" si="50"/>
        <v>148.9324152441861</v>
      </c>
      <c r="BU59" s="20"/>
      <c r="BV59" s="20">
        <v>0.22</v>
      </c>
      <c r="BW59" s="20"/>
      <c r="BX59" s="20">
        <v>0.05</v>
      </c>
      <c r="BY59" s="44">
        <f t="shared" si="51"/>
        <v>98.963861135603622</v>
      </c>
      <c r="BZ59" s="44">
        <f t="shared" si="52"/>
        <v>0</v>
      </c>
      <c r="CA59" s="44">
        <f t="shared" si="53"/>
        <v>0</v>
      </c>
      <c r="CB59" s="44">
        <f t="shared" si="54"/>
        <v>0</v>
      </c>
      <c r="CC59" s="44"/>
      <c r="CD59" s="44">
        <f t="shared" si="55"/>
        <v>98.963861135603622</v>
      </c>
      <c r="CE59" s="44">
        <f t="shared" si="56"/>
        <v>4.2025217387981719</v>
      </c>
      <c r="CF59" s="44">
        <f t="shared" si="57"/>
        <v>9.8005617145680777</v>
      </c>
      <c r="CG59" s="44">
        <f t="shared" si="58"/>
        <v>4.0236910265088879</v>
      </c>
      <c r="CH59" s="44">
        <f t="shared" si="59"/>
        <v>33.140843362750267</v>
      </c>
      <c r="CI59" s="44">
        <f t="shared" si="60"/>
        <v>103.10484601744528</v>
      </c>
      <c r="CJ59" s="44">
        <f t="shared" si="61"/>
        <v>40.505475221139221</v>
      </c>
      <c r="CK59" s="44">
        <f t="shared" si="62"/>
        <v>184.1157964597237</v>
      </c>
    </row>
    <row r="60" spans="1:91" x14ac:dyDescent="0.25">
      <c r="A60" s="41">
        <f>'[11]ТОВ "Сумитеплоенерго" '!F52</f>
        <v>2002</v>
      </c>
      <c r="B60" s="41" t="str">
        <f>'[11]ТОВ "Сумитеплоенерго" '!C52</f>
        <v>Інтернаціоналістів,41</v>
      </c>
      <c r="C60" s="47" t="str">
        <f>'[11]ТОВ "Сумитеплоенерго" '!O52</f>
        <v>так</v>
      </c>
      <c r="D60" s="46">
        <f>'[11]ТОВ "Сумитеплоенерго" '!G52</f>
        <v>16</v>
      </c>
      <c r="E60" s="86" t="str">
        <f t="shared" si="11"/>
        <v>ТОВ "Сумитеплоенерго"</v>
      </c>
      <c r="F60" s="43">
        <f>'[11]ТОВ "Сумитеплоенерго" '!L52</f>
        <v>5242</v>
      </c>
      <c r="G60" s="43">
        <f>'[11]ТОВ "Сумитеплоенерго" '!CX52</f>
        <v>1040.2001744186045</v>
      </c>
      <c r="H60" s="32">
        <f t="shared" si="12"/>
        <v>198.43574483376662</v>
      </c>
      <c r="I60" s="42"/>
      <c r="J60" s="42"/>
      <c r="K60" s="42"/>
      <c r="L60" s="42"/>
      <c r="M60" s="42"/>
      <c r="N60" s="44">
        <f t="shared" si="13"/>
        <v>1040.2001744186045</v>
      </c>
      <c r="O60" s="44">
        <f t="shared" si="14"/>
        <v>691.20094135055683</v>
      </c>
      <c r="P60" s="44">
        <f t="shared" si="15"/>
        <v>0</v>
      </c>
      <c r="Q60" s="44">
        <f t="shared" si="16"/>
        <v>0</v>
      </c>
      <c r="R60" s="44">
        <f t="shared" si="17"/>
        <v>0</v>
      </c>
      <c r="S60" s="44">
        <f t="shared" si="18"/>
        <v>0</v>
      </c>
      <c r="T60" s="44">
        <f t="shared" si="19"/>
        <v>691.20094135055683</v>
      </c>
      <c r="U60" s="44">
        <f t="shared" si="20"/>
        <v>1071.4061796511628</v>
      </c>
      <c r="V60" s="44">
        <f t="shared" si="21"/>
        <v>0</v>
      </c>
      <c r="W60" s="44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1071.4061796511628</v>
      </c>
      <c r="AA60" s="20">
        <v>0.03</v>
      </c>
      <c r="AC60" s="44">
        <f>AD60*F60/1000</f>
        <v>471.78</v>
      </c>
      <c r="AD60" s="28">
        <v>90</v>
      </c>
      <c r="AE60" s="44">
        <f>AF60*F60/1000</f>
        <v>3470.2040000000002</v>
      </c>
      <c r="AF60" s="28">
        <v>662</v>
      </c>
      <c r="AG60" s="44">
        <f>AH60*F60/1000</f>
        <v>529.44200000000001</v>
      </c>
      <c r="AH60" s="28">
        <v>101</v>
      </c>
      <c r="AI60" s="44">
        <f t="shared" si="29"/>
        <v>192.8531123372093</v>
      </c>
      <c r="AJ60" s="44">
        <f t="shared" si="30"/>
        <v>0</v>
      </c>
      <c r="AK60" s="44"/>
      <c r="AL60" s="44">
        <f t="shared" si="31"/>
        <v>0</v>
      </c>
      <c r="AM60" s="44"/>
      <c r="AN60" s="44">
        <f t="shared" si="32"/>
        <v>192.8531123372093</v>
      </c>
      <c r="AO60" s="20"/>
      <c r="AP60" s="20">
        <v>0.18</v>
      </c>
      <c r="AQ60" s="20"/>
      <c r="AR60" s="20"/>
      <c r="AS60" s="44">
        <f t="shared" si="33"/>
        <v>128.14865452639324</v>
      </c>
      <c r="AT60" s="44">
        <f t="shared" si="34"/>
        <v>0</v>
      </c>
      <c r="AU60" s="44">
        <f t="shared" si="35"/>
        <v>0</v>
      </c>
      <c r="AV60" s="44">
        <f t="shared" si="36"/>
        <v>0</v>
      </c>
      <c r="AW60" s="44"/>
      <c r="AX60" s="44">
        <f t="shared" si="37"/>
        <v>128.14865452639324</v>
      </c>
      <c r="AY60" s="44">
        <f t="shared" si="38"/>
        <v>599.98746060465123</v>
      </c>
      <c r="AZ60" s="44">
        <f t="shared" si="39"/>
        <v>0</v>
      </c>
      <c r="BA60" s="44"/>
      <c r="BB60" s="44">
        <f t="shared" si="40"/>
        <v>0</v>
      </c>
      <c r="BC60" s="44"/>
      <c r="BD60" s="44">
        <f t="shared" si="41"/>
        <v>599.98746060465123</v>
      </c>
      <c r="BE60" s="20"/>
      <c r="BF60" s="20">
        <v>0.56000000000000005</v>
      </c>
      <c r="BG60" s="20"/>
      <c r="BH60" s="20">
        <v>0.05</v>
      </c>
      <c r="BI60" s="44">
        <f t="shared" si="42"/>
        <v>398.68470297100129</v>
      </c>
      <c r="BJ60" s="44">
        <f t="shared" si="43"/>
        <v>0</v>
      </c>
      <c r="BK60" s="44">
        <f t="shared" si="44"/>
        <v>0</v>
      </c>
      <c r="BL60" s="44">
        <f t="shared" si="45"/>
        <v>0</v>
      </c>
      <c r="BM60" s="44"/>
      <c r="BN60" s="44">
        <f t="shared" si="46"/>
        <v>398.68470297100129</v>
      </c>
      <c r="BO60" s="44">
        <f t="shared" si="47"/>
        <v>235.70935952325581</v>
      </c>
      <c r="BP60" s="44">
        <f t="shared" si="48"/>
        <v>0</v>
      </c>
      <c r="BQ60" s="44"/>
      <c r="BR60" s="44">
        <f t="shared" si="49"/>
        <v>0</v>
      </c>
      <c r="BS60" s="44"/>
      <c r="BT60" s="44">
        <f t="shared" si="50"/>
        <v>235.70935952325581</v>
      </c>
      <c r="BU60" s="20"/>
      <c r="BV60" s="20">
        <v>0.22</v>
      </c>
      <c r="BW60" s="20"/>
      <c r="BX60" s="20">
        <v>0.05</v>
      </c>
      <c r="BY60" s="44">
        <f t="shared" si="51"/>
        <v>156.62613331003618</v>
      </c>
      <c r="BZ60" s="44">
        <f t="shared" si="52"/>
        <v>0</v>
      </c>
      <c r="CA60" s="44">
        <f t="shared" si="53"/>
        <v>0</v>
      </c>
      <c r="CB60" s="44">
        <f t="shared" si="54"/>
        <v>0</v>
      </c>
      <c r="CC60" s="44"/>
      <c r="CD60" s="44">
        <f t="shared" si="55"/>
        <v>156.62613331003618</v>
      </c>
      <c r="CE60" s="44">
        <f t="shared" si="56"/>
        <v>3.6815056837200979</v>
      </c>
      <c r="CF60" s="44">
        <f t="shared" si="57"/>
        <v>8.704131295081087</v>
      </c>
      <c r="CG60" s="44">
        <f t="shared" si="58"/>
        <v>3.3802915823248174</v>
      </c>
      <c r="CH60" s="44">
        <f t="shared" si="59"/>
        <v>52.450683420977775</v>
      </c>
      <c r="CI60" s="44">
        <f t="shared" si="60"/>
        <v>163.17990397637533</v>
      </c>
      <c r="CJ60" s="44">
        <f t="shared" si="61"/>
        <v>64.106390847861732</v>
      </c>
      <c r="CK60" s="44">
        <f t="shared" si="62"/>
        <v>291.39268567209876</v>
      </c>
    </row>
    <row r="61" spans="1:91" x14ac:dyDescent="0.25">
      <c r="A61" s="41">
        <f>'[11]ТОВ "Сумитеплоенерго" '!F53</f>
        <v>1962</v>
      </c>
      <c r="B61" s="41" t="str">
        <f>'[11]ТОВ "Сумитеплоенерго" '!C53</f>
        <v>Охтирська,13</v>
      </c>
      <c r="C61" s="47" t="str">
        <f>'[11]ТОВ "Сумитеплоенерго" '!O53</f>
        <v>так</v>
      </c>
      <c r="D61" s="46">
        <f>'[11]ТОВ "Сумитеплоенерго" '!G53</f>
        <v>3</v>
      </c>
      <c r="E61" s="86" t="str">
        <f t="shared" si="11"/>
        <v>ТОВ "Сумитеплоенерго"</v>
      </c>
      <c r="F61" s="43">
        <f>'[11]ТОВ "Сумитеплоенерго" '!L53</f>
        <v>1089.4000000000001</v>
      </c>
      <c r="G61" s="43">
        <f>'[11]ТОВ "Сумитеплоенерго" '!CX53</f>
        <v>214.98011627906979</v>
      </c>
      <c r="H61" s="32">
        <f t="shared" si="12"/>
        <v>197.33809094829243</v>
      </c>
      <c r="I61" s="42"/>
      <c r="J61" s="42"/>
      <c r="K61" s="42"/>
      <c r="L61" s="42"/>
      <c r="M61" s="42"/>
      <c r="N61" s="44">
        <f t="shared" si="13"/>
        <v>214.98011627906979</v>
      </c>
      <c r="O61" s="44">
        <f t="shared" si="14"/>
        <v>142.85179179747647</v>
      </c>
      <c r="P61" s="44">
        <f t="shared" si="15"/>
        <v>0</v>
      </c>
      <c r="Q61" s="44">
        <f t="shared" si="16"/>
        <v>0</v>
      </c>
      <c r="R61" s="44">
        <f t="shared" si="17"/>
        <v>0</v>
      </c>
      <c r="S61" s="44">
        <f t="shared" si="18"/>
        <v>0</v>
      </c>
      <c r="T61" s="44">
        <f t="shared" si="19"/>
        <v>142.85179179747647</v>
      </c>
      <c r="U61" s="44">
        <f t="shared" si="20"/>
        <v>221.42951976744189</v>
      </c>
      <c r="V61" s="44">
        <f t="shared" si="21"/>
        <v>0</v>
      </c>
      <c r="W61" s="44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221.42951976744189</v>
      </c>
      <c r="AA61" s="20">
        <v>0.03</v>
      </c>
      <c r="AC61" s="44">
        <f t="shared" ref="AC61:AC62" si="93">AD61*F61/1000</f>
        <v>106.76120000000002</v>
      </c>
      <c r="AD61" s="28">
        <v>98</v>
      </c>
      <c r="AE61" s="44">
        <f t="shared" ref="AE61:AE62" si="94">AF61*F61/1000</f>
        <v>771.29520000000002</v>
      </c>
      <c r="AF61" s="28">
        <v>708</v>
      </c>
      <c r="AG61" s="44">
        <f t="shared" ref="AG61:AG62" si="95">AH61*F61/1000</f>
        <v>123.10220000000001</v>
      </c>
      <c r="AH61" s="28">
        <v>113</v>
      </c>
      <c r="AI61" s="44">
        <f t="shared" si="29"/>
        <v>39.857313558139538</v>
      </c>
      <c r="AJ61" s="44">
        <f t="shared" si="30"/>
        <v>0</v>
      </c>
      <c r="AK61" s="44"/>
      <c r="AL61" s="44">
        <f t="shared" si="31"/>
        <v>0</v>
      </c>
      <c r="AM61" s="44"/>
      <c r="AN61" s="44">
        <f t="shared" si="32"/>
        <v>39.857313558139538</v>
      </c>
      <c r="AO61" s="20"/>
      <c r="AP61" s="20">
        <v>0.18</v>
      </c>
      <c r="AQ61" s="20"/>
      <c r="AR61" s="20"/>
      <c r="AS61" s="44">
        <f t="shared" si="33"/>
        <v>26.484722199252136</v>
      </c>
      <c r="AT61" s="44">
        <f t="shared" si="34"/>
        <v>0</v>
      </c>
      <c r="AU61" s="44">
        <f t="shared" si="35"/>
        <v>0</v>
      </c>
      <c r="AV61" s="44">
        <f t="shared" si="36"/>
        <v>0</v>
      </c>
      <c r="AW61" s="44"/>
      <c r="AX61" s="44">
        <f t="shared" si="37"/>
        <v>26.484722199252136</v>
      </c>
      <c r="AY61" s="44">
        <f t="shared" si="38"/>
        <v>124.00053106976748</v>
      </c>
      <c r="AZ61" s="44">
        <f t="shared" si="39"/>
        <v>0</v>
      </c>
      <c r="BA61" s="44"/>
      <c r="BB61" s="44">
        <f t="shared" si="40"/>
        <v>0</v>
      </c>
      <c r="BC61" s="44"/>
      <c r="BD61" s="44">
        <f t="shared" si="41"/>
        <v>124.00053106976748</v>
      </c>
      <c r="BE61" s="20"/>
      <c r="BF61" s="20">
        <v>0.56000000000000005</v>
      </c>
      <c r="BG61" s="20"/>
      <c r="BH61" s="20">
        <v>0.05</v>
      </c>
      <c r="BI61" s="44">
        <f t="shared" si="42"/>
        <v>82.396913508784436</v>
      </c>
      <c r="BJ61" s="44">
        <f t="shared" si="43"/>
        <v>0</v>
      </c>
      <c r="BK61" s="44">
        <f t="shared" si="44"/>
        <v>0</v>
      </c>
      <c r="BL61" s="44">
        <f t="shared" si="45"/>
        <v>0</v>
      </c>
      <c r="BM61" s="44"/>
      <c r="BN61" s="44">
        <f t="shared" si="46"/>
        <v>82.396913508784436</v>
      </c>
      <c r="BO61" s="44">
        <f t="shared" si="47"/>
        <v>48.714494348837214</v>
      </c>
      <c r="BP61" s="44">
        <f t="shared" si="48"/>
        <v>0</v>
      </c>
      <c r="BQ61" s="44"/>
      <c r="BR61" s="44">
        <f t="shared" si="49"/>
        <v>0</v>
      </c>
      <c r="BS61" s="44"/>
      <c r="BT61" s="44">
        <f t="shared" si="50"/>
        <v>48.714494348837214</v>
      </c>
      <c r="BU61" s="20"/>
      <c r="BV61" s="20">
        <v>0.22</v>
      </c>
      <c r="BW61" s="20"/>
      <c r="BX61" s="20">
        <v>0.05</v>
      </c>
      <c r="BY61" s="44">
        <f t="shared" si="51"/>
        <v>32.370216021308167</v>
      </c>
      <c r="BZ61" s="44">
        <f t="shared" si="52"/>
        <v>0</v>
      </c>
      <c r="CA61" s="44">
        <f t="shared" si="53"/>
        <v>0</v>
      </c>
      <c r="CB61" s="44">
        <f t="shared" si="54"/>
        <v>0</v>
      </c>
      <c r="CC61" s="44"/>
      <c r="CD61" s="44">
        <f t="shared" si="55"/>
        <v>32.370216021308167</v>
      </c>
      <c r="CE61" s="44">
        <f t="shared" si="56"/>
        <v>4.0310485115458263</v>
      </c>
      <c r="CF61" s="44">
        <f t="shared" si="57"/>
        <v>9.3607292695225937</v>
      </c>
      <c r="CG61" s="44">
        <f t="shared" si="58"/>
        <v>3.8029465085733811</v>
      </c>
      <c r="CH61" s="44">
        <f t="shared" si="59"/>
        <v>10.840080878722071</v>
      </c>
      <c r="CI61" s="44">
        <f t="shared" si="60"/>
        <v>33.724696067135341</v>
      </c>
      <c r="CJ61" s="44">
        <f t="shared" si="61"/>
        <v>13.24898774066031</v>
      </c>
      <c r="CK61" s="44">
        <f t="shared" si="62"/>
        <v>60.222671548455956</v>
      </c>
    </row>
    <row r="62" spans="1:91" x14ac:dyDescent="0.25">
      <c r="A62" s="41">
        <f>'[11]ТОВ "Сумитеплоенерго" '!F54</f>
        <v>1969</v>
      </c>
      <c r="B62" s="41" t="str">
        <f>'[11]ТОВ "Сумитеплоенерго" '!C54</f>
        <v>Охтирська,15</v>
      </c>
      <c r="C62" s="47" t="str">
        <f>'[11]ТОВ "Сумитеплоенерго" '!O54</f>
        <v>так</v>
      </c>
      <c r="D62" s="46">
        <f>'[11]ТОВ "Сумитеплоенерго" '!G54</f>
        <v>5</v>
      </c>
      <c r="E62" s="86" t="str">
        <f t="shared" si="11"/>
        <v>ТОВ "Сумитеплоенерго"</v>
      </c>
      <c r="F62" s="43">
        <f>'[11]ТОВ "Сумитеплоенерго" '!L54</f>
        <v>3322.4</v>
      </c>
      <c r="G62" s="43">
        <f>'[11]ТОВ "Сумитеплоенерго" '!CX54</f>
        <v>682.09525581395349</v>
      </c>
      <c r="H62" s="32">
        <f t="shared" si="12"/>
        <v>205.30196719659085</v>
      </c>
      <c r="I62" s="42"/>
      <c r="J62" s="42"/>
      <c r="K62" s="42"/>
      <c r="L62" s="42"/>
      <c r="M62" s="42"/>
      <c r="N62" s="44">
        <f t="shared" si="13"/>
        <v>682.09525581395349</v>
      </c>
      <c r="O62" s="44">
        <f t="shared" si="14"/>
        <v>453.2443797876382</v>
      </c>
      <c r="P62" s="44">
        <f t="shared" si="15"/>
        <v>0</v>
      </c>
      <c r="Q62" s="44">
        <f t="shared" si="16"/>
        <v>0</v>
      </c>
      <c r="R62" s="44">
        <f t="shared" si="17"/>
        <v>0</v>
      </c>
      <c r="S62" s="44">
        <f t="shared" si="18"/>
        <v>0</v>
      </c>
      <c r="T62" s="44">
        <f t="shared" si="19"/>
        <v>453.2443797876382</v>
      </c>
      <c r="U62" s="44">
        <f t="shared" si="20"/>
        <v>702.5581134883721</v>
      </c>
      <c r="V62" s="44">
        <f t="shared" si="21"/>
        <v>0</v>
      </c>
      <c r="W62" s="44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702.5581134883721</v>
      </c>
      <c r="AA62" s="20">
        <v>0.03</v>
      </c>
      <c r="AC62" s="44">
        <f t="shared" si="93"/>
        <v>312.30560000000003</v>
      </c>
      <c r="AD62" s="28">
        <v>94</v>
      </c>
      <c r="AE62" s="44">
        <f t="shared" si="94"/>
        <v>2265.8768000000005</v>
      </c>
      <c r="AF62" s="28">
        <v>682</v>
      </c>
      <c r="AG62" s="44">
        <f t="shared" si="95"/>
        <v>365.464</v>
      </c>
      <c r="AH62" s="28">
        <v>110</v>
      </c>
      <c r="AI62" s="44">
        <f t="shared" si="29"/>
        <v>126.46046042790698</v>
      </c>
      <c r="AJ62" s="44">
        <f t="shared" si="30"/>
        <v>0</v>
      </c>
      <c r="AK62" s="44"/>
      <c r="AL62" s="44">
        <f t="shared" si="31"/>
        <v>0</v>
      </c>
      <c r="AM62" s="44"/>
      <c r="AN62" s="44">
        <f t="shared" si="32"/>
        <v>126.46046042790698</v>
      </c>
      <c r="AO62" s="20"/>
      <c r="AP62" s="20">
        <v>0.18</v>
      </c>
      <c r="AQ62" s="20"/>
      <c r="AR62" s="20"/>
      <c r="AS62" s="44">
        <f t="shared" si="33"/>
        <v>84.031508012628123</v>
      </c>
      <c r="AT62" s="44">
        <f t="shared" si="34"/>
        <v>0</v>
      </c>
      <c r="AU62" s="44">
        <f t="shared" si="35"/>
        <v>0</v>
      </c>
      <c r="AV62" s="44">
        <f t="shared" si="36"/>
        <v>0</v>
      </c>
      <c r="AW62" s="44"/>
      <c r="AX62" s="44">
        <f t="shared" si="37"/>
        <v>84.031508012628123</v>
      </c>
      <c r="AY62" s="44">
        <f t="shared" si="38"/>
        <v>393.43254355348842</v>
      </c>
      <c r="AZ62" s="44">
        <f t="shared" si="39"/>
        <v>0</v>
      </c>
      <c r="BA62" s="44"/>
      <c r="BB62" s="44">
        <f t="shared" si="40"/>
        <v>0</v>
      </c>
      <c r="BC62" s="44"/>
      <c r="BD62" s="44">
        <f t="shared" si="41"/>
        <v>393.43254355348842</v>
      </c>
      <c r="BE62" s="20"/>
      <c r="BF62" s="20">
        <v>0.56000000000000005</v>
      </c>
      <c r="BG62" s="20"/>
      <c r="BH62" s="20">
        <v>0.05</v>
      </c>
      <c r="BI62" s="44">
        <f t="shared" si="42"/>
        <v>261.43135826150973</v>
      </c>
      <c r="BJ62" s="44">
        <f t="shared" si="43"/>
        <v>0</v>
      </c>
      <c r="BK62" s="44">
        <f t="shared" si="44"/>
        <v>0</v>
      </c>
      <c r="BL62" s="44">
        <f t="shared" si="45"/>
        <v>0</v>
      </c>
      <c r="BM62" s="44"/>
      <c r="BN62" s="44">
        <f t="shared" si="46"/>
        <v>261.43135826150973</v>
      </c>
      <c r="BO62" s="44">
        <f t="shared" si="47"/>
        <v>154.56278496744187</v>
      </c>
      <c r="BP62" s="44">
        <f t="shared" si="48"/>
        <v>0</v>
      </c>
      <c r="BQ62" s="44"/>
      <c r="BR62" s="44">
        <f t="shared" si="49"/>
        <v>0</v>
      </c>
      <c r="BS62" s="44"/>
      <c r="BT62" s="44">
        <f t="shared" si="50"/>
        <v>154.56278496744187</v>
      </c>
      <c r="BU62" s="20"/>
      <c r="BV62" s="20">
        <v>0.22</v>
      </c>
      <c r="BW62" s="20"/>
      <c r="BX62" s="20">
        <v>0.05</v>
      </c>
      <c r="BY62" s="44">
        <f t="shared" si="51"/>
        <v>102.70517645987883</v>
      </c>
      <c r="BZ62" s="44">
        <f t="shared" si="52"/>
        <v>0</v>
      </c>
      <c r="CA62" s="44">
        <f t="shared" si="53"/>
        <v>0</v>
      </c>
      <c r="CB62" s="44">
        <f t="shared" si="54"/>
        <v>0</v>
      </c>
      <c r="CC62" s="44"/>
      <c r="CD62" s="44">
        <f t="shared" si="55"/>
        <v>102.70517645987883</v>
      </c>
      <c r="CE62" s="44">
        <f t="shared" si="56"/>
        <v>3.7165297563512394</v>
      </c>
      <c r="CF62" s="44">
        <f t="shared" si="57"/>
        <v>8.6671959135577161</v>
      </c>
      <c r="CG62" s="44">
        <f t="shared" si="58"/>
        <v>3.5583795539533138</v>
      </c>
      <c r="CH62" s="44">
        <f t="shared" si="59"/>
        <v>34.393728443320903</v>
      </c>
      <c r="CI62" s="44">
        <f t="shared" si="60"/>
        <v>107.00271071255392</v>
      </c>
      <c r="CJ62" s="44">
        <f t="shared" si="61"/>
        <v>42.036779208503326</v>
      </c>
      <c r="CK62" s="44">
        <f t="shared" si="62"/>
        <v>191.07626912956056</v>
      </c>
    </row>
    <row r="63" spans="1:91" x14ac:dyDescent="0.25">
      <c r="A63" s="41">
        <f>'[11]ТОВ "Сумитеплоенерго" '!F55</f>
        <v>1963</v>
      </c>
      <c r="B63" s="41" t="str">
        <f>'[11]ТОВ "Сумитеплоенерго" '!C55</f>
        <v>Охтирська,7</v>
      </c>
      <c r="C63" s="47" t="str">
        <f>'[11]ТОВ "Сумитеплоенерго" '!O55</f>
        <v>так</v>
      </c>
      <c r="D63" s="46">
        <f>'[11]ТОВ "Сумитеплоенерго" '!G55</f>
        <v>4</v>
      </c>
      <c r="E63" s="86" t="str">
        <f t="shared" si="11"/>
        <v>ТОВ "Сумитеплоенерго"</v>
      </c>
      <c r="F63" s="43">
        <f>'[11]ТОВ "Сумитеплоенерго" '!L55</f>
        <v>1439.6</v>
      </c>
      <c r="G63" s="43">
        <f>'[11]ТОВ "Сумитеплоенерго" '!CX55</f>
        <v>259.00010465116276</v>
      </c>
      <c r="H63" s="32">
        <f t="shared" si="12"/>
        <v>179.91115910750401</v>
      </c>
      <c r="I63" s="42"/>
      <c r="J63" s="42"/>
      <c r="K63" s="42"/>
      <c r="L63" s="42"/>
      <c r="M63" s="42"/>
      <c r="N63" s="44">
        <f t="shared" si="13"/>
        <v>259.00010465116276</v>
      </c>
      <c r="O63" s="44">
        <f t="shared" si="14"/>
        <v>172.10256309064366</v>
      </c>
      <c r="P63" s="44">
        <f t="shared" si="15"/>
        <v>0</v>
      </c>
      <c r="Q63" s="44">
        <f t="shared" si="16"/>
        <v>0</v>
      </c>
      <c r="R63" s="44">
        <f t="shared" si="17"/>
        <v>0</v>
      </c>
      <c r="S63" s="44">
        <f t="shared" si="18"/>
        <v>0</v>
      </c>
      <c r="T63" s="44">
        <f t="shared" si="19"/>
        <v>172.10256309064366</v>
      </c>
      <c r="U63" s="44">
        <f t="shared" si="20"/>
        <v>266.77010779069764</v>
      </c>
      <c r="V63" s="44">
        <f t="shared" si="21"/>
        <v>0</v>
      </c>
      <c r="W63" s="44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266.77010779069764</v>
      </c>
      <c r="AA63" s="20">
        <v>0.03</v>
      </c>
      <c r="AC63" s="44">
        <f t="shared" ref="AC63" si="96">AD63*F63/1000</f>
        <v>141.08079999999998</v>
      </c>
      <c r="AD63" s="28">
        <v>98</v>
      </c>
      <c r="AE63" s="44">
        <f t="shared" ref="AE63" si="97">AF63*F63/1000</f>
        <v>1019.2367999999999</v>
      </c>
      <c r="AF63" s="28">
        <v>708</v>
      </c>
      <c r="AG63" s="44">
        <f t="shared" ref="AG63" si="98">AH63*F63/1000</f>
        <v>162.67479999999998</v>
      </c>
      <c r="AH63" s="28">
        <v>113</v>
      </c>
      <c r="AI63" s="44">
        <f t="shared" si="29"/>
        <v>48.018619402325569</v>
      </c>
      <c r="AJ63" s="44">
        <f t="shared" si="30"/>
        <v>0</v>
      </c>
      <c r="AK63" s="44"/>
      <c r="AL63" s="44">
        <f t="shared" si="31"/>
        <v>0</v>
      </c>
      <c r="AM63" s="44"/>
      <c r="AN63" s="44">
        <f t="shared" si="32"/>
        <v>48.018619402325569</v>
      </c>
      <c r="AO63" s="20"/>
      <c r="AP63" s="20">
        <v>0.18</v>
      </c>
      <c r="AQ63" s="20"/>
      <c r="AR63" s="20"/>
      <c r="AS63" s="44">
        <f t="shared" si="33"/>
        <v>31.907815197005331</v>
      </c>
      <c r="AT63" s="44">
        <f t="shared" si="34"/>
        <v>0</v>
      </c>
      <c r="AU63" s="44">
        <f t="shared" si="35"/>
        <v>0</v>
      </c>
      <c r="AV63" s="44">
        <f t="shared" si="36"/>
        <v>0</v>
      </c>
      <c r="AW63" s="44"/>
      <c r="AX63" s="44">
        <f t="shared" si="37"/>
        <v>31.907815197005331</v>
      </c>
      <c r="AY63" s="44">
        <f t="shared" si="38"/>
        <v>149.39126036279069</v>
      </c>
      <c r="AZ63" s="44">
        <f t="shared" si="39"/>
        <v>0</v>
      </c>
      <c r="BA63" s="44"/>
      <c r="BB63" s="44">
        <f t="shared" si="40"/>
        <v>0</v>
      </c>
      <c r="BC63" s="44"/>
      <c r="BD63" s="44">
        <f t="shared" si="41"/>
        <v>149.39126036279069</v>
      </c>
      <c r="BE63" s="20"/>
      <c r="BF63" s="20">
        <v>0.56000000000000005</v>
      </c>
      <c r="BG63" s="20"/>
      <c r="BH63" s="20">
        <v>0.05</v>
      </c>
      <c r="BI63" s="44">
        <f t="shared" si="42"/>
        <v>99.268758390683274</v>
      </c>
      <c r="BJ63" s="44">
        <f t="shared" si="43"/>
        <v>0</v>
      </c>
      <c r="BK63" s="44">
        <f t="shared" si="44"/>
        <v>0</v>
      </c>
      <c r="BL63" s="44">
        <f t="shared" si="45"/>
        <v>0</v>
      </c>
      <c r="BM63" s="44"/>
      <c r="BN63" s="44">
        <f t="shared" si="46"/>
        <v>99.268758390683274</v>
      </c>
      <c r="BO63" s="44">
        <f t="shared" si="47"/>
        <v>58.689423713953481</v>
      </c>
      <c r="BP63" s="44">
        <f t="shared" si="48"/>
        <v>0</v>
      </c>
      <c r="BQ63" s="44"/>
      <c r="BR63" s="44">
        <f t="shared" si="49"/>
        <v>0</v>
      </c>
      <c r="BS63" s="44"/>
      <c r="BT63" s="44">
        <f t="shared" si="50"/>
        <v>58.689423713953481</v>
      </c>
      <c r="BU63" s="20"/>
      <c r="BV63" s="20">
        <v>0.22</v>
      </c>
      <c r="BW63" s="20"/>
      <c r="BX63" s="20">
        <v>0.05</v>
      </c>
      <c r="BY63" s="44">
        <f t="shared" si="51"/>
        <v>38.998440796339857</v>
      </c>
      <c r="BZ63" s="44">
        <f t="shared" si="52"/>
        <v>0</v>
      </c>
      <c r="CA63" s="44">
        <f t="shared" si="53"/>
        <v>0</v>
      </c>
      <c r="CB63" s="44">
        <f t="shared" si="54"/>
        <v>0</v>
      </c>
      <c r="CC63" s="44"/>
      <c r="CD63" s="44">
        <f t="shared" si="55"/>
        <v>38.998440796339857</v>
      </c>
      <c r="CE63" s="44">
        <f t="shared" si="56"/>
        <v>4.4215123827481912</v>
      </c>
      <c r="CF63" s="44">
        <f t="shared" si="57"/>
        <v>10.26744785090068</v>
      </c>
      <c r="CG63" s="44">
        <f t="shared" si="58"/>
        <v>4.1713154853941647</v>
      </c>
      <c r="CH63" s="44">
        <f t="shared" si="59"/>
        <v>13.059729107093368</v>
      </c>
      <c r="CI63" s="44">
        <f t="shared" si="60"/>
        <v>40.630268333179373</v>
      </c>
      <c r="CJ63" s="44">
        <f t="shared" si="61"/>
        <v>15.961891130891896</v>
      </c>
      <c r="CK63" s="44">
        <f t="shared" si="62"/>
        <v>72.554050594963158</v>
      </c>
    </row>
    <row r="64" spans="1:91" x14ac:dyDescent="0.25">
      <c r="A64" s="41">
        <f>'[11]ТОВ "Сумитеплоенерго" '!F56</f>
        <v>2009</v>
      </c>
      <c r="B64" s="41" t="str">
        <f>'[11]ТОВ "Сумитеплоенерго" '!C56</f>
        <v>Г. КОНДРАТЬЄВА,25/1</v>
      </c>
      <c r="C64" s="50">
        <f>'[11]ТОВ "Сумитеплоенерго" '!O56</f>
        <v>1</v>
      </c>
      <c r="D64" s="46">
        <f>'[11]ТОВ "Сумитеплоенерго" '!G56</f>
        <v>12</v>
      </c>
      <c r="E64" s="86" t="str">
        <f t="shared" si="11"/>
        <v>ТОВ "Сумитеплоенерго"</v>
      </c>
      <c r="F64" s="43">
        <f>'[11]ТОВ "Сумитеплоенерго" '!L56</f>
        <v>5516.2</v>
      </c>
      <c r="G64" s="43">
        <f>'[11]ТОВ "Сумитеплоенерго" '!CX56</f>
        <v>433.37674418604655</v>
      </c>
      <c r="H64" s="32">
        <f t="shared" si="12"/>
        <v>78.564363907408463</v>
      </c>
      <c r="I64" s="42"/>
      <c r="J64" s="42"/>
      <c r="K64" s="42"/>
      <c r="L64" s="42"/>
      <c r="M64" s="42"/>
      <c r="N64" s="44">
        <f t="shared" si="13"/>
        <v>433.37674418604655</v>
      </c>
      <c r="O64" s="44">
        <f t="shared" si="14"/>
        <v>287.97381591313564</v>
      </c>
      <c r="P64" s="44">
        <f t="shared" si="15"/>
        <v>0</v>
      </c>
      <c r="Q64" s="44">
        <f t="shared" si="16"/>
        <v>0</v>
      </c>
      <c r="R64" s="44">
        <f t="shared" si="17"/>
        <v>0</v>
      </c>
      <c r="S64" s="44">
        <f t="shared" si="18"/>
        <v>0</v>
      </c>
      <c r="T64" s="44">
        <f t="shared" si="19"/>
        <v>287.97381591313564</v>
      </c>
      <c r="U64" s="44">
        <f t="shared" si="20"/>
        <v>537.38716279069774</v>
      </c>
      <c r="V64" s="44">
        <f t="shared" si="21"/>
        <v>0</v>
      </c>
      <c r="W64" s="44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537.38716279069774</v>
      </c>
      <c r="AA64" s="20">
        <v>0.24</v>
      </c>
      <c r="AC64" s="44">
        <f>AD64*F64/1000</f>
        <v>535.85942857142857</v>
      </c>
      <c r="AD64" s="28">
        <f>90+$CG$5</f>
        <v>97.142857142857139</v>
      </c>
      <c r="AE64" s="44">
        <f>AF64*F64/1000</f>
        <v>3691.125828571428</v>
      </c>
      <c r="AF64" s="28">
        <f>662+$CG$5</f>
        <v>669.14285714285711</v>
      </c>
      <c r="AG64" s="44">
        <f>AH64*F64/1000</f>
        <v>568.9566285714285</v>
      </c>
      <c r="AH64" s="28">
        <f>96+$CG$5</f>
        <v>103.14285714285714</v>
      </c>
      <c r="AI64" s="44">
        <f t="shared" si="29"/>
        <v>96.729689302325596</v>
      </c>
      <c r="AJ64" s="44">
        <f t="shared" si="30"/>
        <v>0</v>
      </c>
      <c r="AK64" s="44"/>
      <c r="AL64" s="44">
        <f t="shared" si="31"/>
        <v>0</v>
      </c>
      <c r="AM64" s="44"/>
      <c r="AN64" s="44">
        <f t="shared" si="32"/>
        <v>96.729689302325596</v>
      </c>
      <c r="AO64" s="20"/>
      <c r="AP64" s="20">
        <v>0.18</v>
      </c>
      <c r="AQ64" s="20"/>
      <c r="AR64" s="20"/>
      <c r="AS64" s="44">
        <f t="shared" si="33"/>
        <v>64.275755711811883</v>
      </c>
      <c r="AT64" s="44">
        <f t="shared" si="34"/>
        <v>0</v>
      </c>
      <c r="AU64" s="44">
        <f t="shared" si="35"/>
        <v>0</v>
      </c>
      <c r="AV64" s="44">
        <f t="shared" si="36"/>
        <v>0</v>
      </c>
      <c r="AW64" s="44"/>
      <c r="AX64" s="44">
        <f t="shared" si="37"/>
        <v>64.275755711811883</v>
      </c>
      <c r="AY64" s="44">
        <f t="shared" si="38"/>
        <v>300.93681116279078</v>
      </c>
      <c r="AZ64" s="44">
        <f t="shared" si="39"/>
        <v>0</v>
      </c>
      <c r="BA64" s="44"/>
      <c r="BB64" s="44">
        <f t="shared" si="40"/>
        <v>0</v>
      </c>
      <c r="BC64" s="44"/>
      <c r="BD64" s="44">
        <f t="shared" si="41"/>
        <v>300.93681116279078</v>
      </c>
      <c r="BE64" s="20"/>
      <c r="BF64" s="20">
        <v>0.56000000000000005</v>
      </c>
      <c r="BG64" s="20"/>
      <c r="BH64" s="20">
        <v>0.05</v>
      </c>
      <c r="BI64" s="44">
        <f t="shared" si="42"/>
        <v>199.96901777008142</v>
      </c>
      <c r="BJ64" s="44">
        <f t="shared" si="43"/>
        <v>0</v>
      </c>
      <c r="BK64" s="44">
        <f t="shared" si="44"/>
        <v>0</v>
      </c>
      <c r="BL64" s="44">
        <f t="shared" si="45"/>
        <v>0</v>
      </c>
      <c r="BM64" s="44"/>
      <c r="BN64" s="44">
        <f t="shared" si="46"/>
        <v>199.96901777008142</v>
      </c>
      <c r="BO64" s="44">
        <f t="shared" si="47"/>
        <v>118.2251758139535</v>
      </c>
      <c r="BP64" s="44">
        <f t="shared" si="48"/>
        <v>0</v>
      </c>
      <c r="BQ64" s="44"/>
      <c r="BR64" s="44">
        <f t="shared" si="49"/>
        <v>0</v>
      </c>
      <c r="BS64" s="44"/>
      <c r="BT64" s="44">
        <f t="shared" si="50"/>
        <v>118.2251758139535</v>
      </c>
      <c r="BU64" s="20"/>
      <c r="BV64" s="20">
        <v>0.22</v>
      </c>
      <c r="BW64" s="20"/>
      <c r="BX64" s="20">
        <v>0.05</v>
      </c>
      <c r="BY64" s="44">
        <f t="shared" si="51"/>
        <v>78.559256981103402</v>
      </c>
      <c r="BZ64" s="44">
        <f t="shared" si="52"/>
        <v>0</v>
      </c>
      <c r="CA64" s="44">
        <f t="shared" si="53"/>
        <v>0</v>
      </c>
      <c r="CB64" s="44">
        <f t="shared" si="54"/>
        <v>0</v>
      </c>
      <c r="CC64" s="44"/>
      <c r="CD64" s="44">
        <f t="shared" si="55"/>
        <v>78.559256981103402</v>
      </c>
      <c r="CE64" s="44">
        <f t="shared" si="56"/>
        <v>8.3368825871767118</v>
      </c>
      <c r="CF64" s="44">
        <f t="shared" si="57"/>
        <v>18.458488568541039</v>
      </c>
      <c r="CG64" s="44">
        <f t="shared" si="58"/>
        <v>7.2423881084858657</v>
      </c>
      <c r="CH64" s="44">
        <f t="shared" si="59"/>
        <v>26.307785492901928</v>
      </c>
      <c r="CI64" s="44">
        <f t="shared" si="60"/>
        <v>81.846443755694892</v>
      </c>
      <c r="CJ64" s="44">
        <f t="shared" si="61"/>
        <v>32.15396004688013</v>
      </c>
      <c r="CK64" s="44">
        <f t="shared" si="62"/>
        <v>146.15436384945514</v>
      </c>
      <c r="CM64" s="35">
        <f>$CE$5/1000</f>
        <v>50</v>
      </c>
    </row>
    <row r="65" spans="1:89" x14ac:dyDescent="0.25">
      <c r="A65" s="41">
        <f>'[11]ТОВ "Сумитеплоенерго" '!F57</f>
        <v>1964</v>
      </c>
      <c r="B65" s="41" t="str">
        <f>'[11]ТОВ "Сумитеплоенерго" '!C57</f>
        <v>Н.-Сироватська,67</v>
      </c>
      <c r="C65" s="47" t="str">
        <f>'[11]ТОВ "Сумитеплоенерго" '!O57</f>
        <v>так</v>
      </c>
      <c r="D65" s="46">
        <f>'[11]ТОВ "Сумитеплоенерго" '!G57</f>
        <v>5</v>
      </c>
      <c r="E65" s="86" t="str">
        <f t="shared" si="11"/>
        <v>ТОВ "Сумитеплоенерго"</v>
      </c>
      <c r="F65" s="43">
        <f>'[11]ТОВ "Сумитеплоенерго" '!L57</f>
        <v>2778.7</v>
      </c>
      <c r="G65" s="43">
        <f>'[11]ТОВ "Сумитеплоенерго" '!CX57</f>
        <v>576.4780813953488</v>
      </c>
      <c r="H65" s="32">
        <f t="shared" si="12"/>
        <v>207.46323150946444</v>
      </c>
      <c r="I65" s="42"/>
      <c r="J65" s="42"/>
      <c r="K65" s="42"/>
      <c r="L65" s="42"/>
      <c r="M65" s="42"/>
      <c r="N65" s="44">
        <f t="shared" si="13"/>
        <v>576.4780813953488</v>
      </c>
      <c r="O65" s="44">
        <f t="shared" si="14"/>
        <v>383.06299338119135</v>
      </c>
      <c r="P65" s="44">
        <f t="shared" si="15"/>
        <v>0</v>
      </c>
      <c r="Q65" s="44">
        <f t="shared" si="16"/>
        <v>0</v>
      </c>
      <c r="R65" s="44">
        <f t="shared" si="17"/>
        <v>0</v>
      </c>
      <c r="S65" s="44">
        <f t="shared" si="18"/>
        <v>0</v>
      </c>
      <c r="T65" s="44">
        <f t="shared" si="19"/>
        <v>383.06299338119135</v>
      </c>
      <c r="U65" s="44">
        <f t="shared" si="20"/>
        <v>593.77242383720932</v>
      </c>
      <c r="V65" s="44">
        <f t="shared" si="21"/>
        <v>0</v>
      </c>
      <c r="W65" s="44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593.77242383720932</v>
      </c>
      <c r="AA65" s="20">
        <v>0.03</v>
      </c>
      <c r="AC65" s="44">
        <f t="shared" ref="AC65:AC70" si="99">AD65*F65/1000</f>
        <v>272.31259999999997</v>
      </c>
      <c r="AD65" s="28">
        <v>98</v>
      </c>
      <c r="AE65" s="44">
        <f t="shared" ref="AE65:AE70" si="100">AF65*F65/1000</f>
        <v>1967.3195999999998</v>
      </c>
      <c r="AF65" s="28">
        <v>708</v>
      </c>
      <c r="AG65" s="44">
        <f t="shared" ref="AG65:AG70" si="101">AH65*F65/1000</f>
        <v>313.99309999999997</v>
      </c>
      <c r="AH65" s="28">
        <v>113</v>
      </c>
      <c r="AI65" s="44">
        <f t="shared" si="29"/>
        <v>106.87903629069767</v>
      </c>
      <c r="AJ65" s="44">
        <f t="shared" si="30"/>
        <v>0</v>
      </c>
      <c r="AK65" s="44"/>
      <c r="AL65" s="44">
        <f t="shared" si="31"/>
        <v>0</v>
      </c>
      <c r="AM65" s="44"/>
      <c r="AN65" s="44">
        <f t="shared" si="32"/>
        <v>106.87903629069767</v>
      </c>
      <c r="AO65" s="20"/>
      <c r="AP65" s="20">
        <v>0.18</v>
      </c>
      <c r="AQ65" s="20"/>
      <c r="AR65" s="20"/>
      <c r="AS65" s="44">
        <f t="shared" si="33"/>
        <v>71.019878972872874</v>
      </c>
      <c r="AT65" s="44">
        <f t="shared" si="34"/>
        <v>0</v>
      </c>
      <c r="AU65" s="44">
        <f t="shared" si="35"/>
        <v>0</v>
      </c>
      <c r="AV65" s="44">
        <f t="shared" si="36"/>
        <v>0</v>
      </c>
      <c r="AW65" s="44"/>
      <c r="AX65" s="44">
        <f t="shared" si="37"/>
        <v>71.019878972872874</v>
      </c>
      <c r="AY65" s="44">
        <f t="shared" si="38"/>
        <v>332.51255734883728</v>
      </c>
      <c r="AZ65" s="44">
        <f t="shared" si="39"/>
        <v>0</v>
      </c>
      <c r="BA65" s="44"/>
      <c r="BB65" s="44">
        <f t="shared" si="40"/>
        <v>0</v>
      </c>
      <c r="BC65" s="44"/>
      <c r="BD65" s="44">
        <f t="shared" si="41"/>
        <v>332.51255734883728</v>
      </c>
      <c r="BE65" s="20"/>
      <c r="BF65" s="20">
        <v>0.56000000000000005</v>
      </c>
      <c r="BG65" s="20"/>
      <c r="BH65" s="20">
        <v>0.05</v>
      </c>
      <c r="BI65" s="44">
        <f t="shared" si="42"/>
        <v>220.95073458227122</v>
      </c>
      <c r="BJ65" s="44">
        <f t="shared" si="43"/>
        <v>0</v>
      </c>
      <c r="BK65" s="44">
        <f t="shared" si="44"/>
        <v>0</v>
      </c>
      <c r="BL65" s="44">
        <f t="shared" si="45"/>
        <v>0</v>
      </c>
      <c r="BM65" s="44"/>
      <c r="BN65" s="44">
        <f t="shared" si="46"/>
        <v>220.95073458227122</v>
      </c>
      <c r="BO65" s="44">
        <f t="shared" si="47"/>
        <v>130.62993324418605</v>
      </c>
      <c r="BP65" s="44">
        <f t="shared" si="48"/>
        <v>0</v>
      </c>
      <c r="BQ65" s="44"/>
      <c r="BR65" s="44">
        <f t="shared" si="49"/>
        <v>0</v>
      </c>
      <c r="BS65" s="44"/>
      <c r="BT65" s="44">
        <f t="shared" si="50"/>
        <v>130.62993324418605</v>
      </c>
      <c r="BU65" s="20"/>
      <c r="BV65" s="20">
        <v>0.22</v>
      </c>
      <c r="BW65" s="20"/>
      <c r="BX65" s="20">
        <v>0.05</v>
      </c>
      <c r="BY65" s="44">
        <f t="shared" si="51"/>
        <v>86.802074300177964</v>
      </c>
      <c r="BZ65" s="44">
        <f t="shared" si="52"/>
        <v>0</v>
      </c>
      <c r="CA65" s="44">
        <f t="shared" si="53"/>
        <v>0</v>
      </c>
      <c r="CB65" s="44">
        <f t="shared" si="54"/>
        <v>0</v>
      </c>
      <c r="CC65" s="44"/>
      <c r="CD65" s="44">
        <f t="shared" si="55"/>
        <v>86.802074300177964</v>
      </c>
      <c r="CE65" s="44">
        <f t="shared" si="56"/>
        <v>3.8343151796134984</v>
      </c>
      <c r="CF65" s="44">
        <f t="shared" si="57"/>
        <v>8.9038835001811965</v>
      </c>
      <c r="CG65" s="44">
        <f t="shared" si="58"/>
        <v>3.6173455822513243</v>
      </c>
      <c r="CH65" s="44">
        <f t="shared" si="59"/>
        <v>29.068125626204754</v>
      </c>
      <c r="CI65" s="44">
        <f t="shared" si="60"/>
        <v>90.43416861485926</v>
      </c>
      <c r="CJ65" s="44">
        <f t="shared" si="61"/>
        <v>35.5277090986947</v>
      </c>
      <c r="CK65" s="44">
        <f t="shared" si="62"/>
        <v>161.48958681224866</v>
      </c>
    </row>
    <row r="66" spans="1:89" x14ac:dyDescent="0.25">
      <c r="A66" s="41">
        <f>'[11]ТОВ "Сумитеплоенерго" '!F58</f>
        <v>1997</v>
      </c>
      <c r="B66" s="41" t="str">
        <f>'[11]ТОВ "Сумитеплоенерго" '!C58</f>
        <v>Прокоф"єва,35</v>
      </c>
      <c r="C66" s="47" t="str">
        <f>'[11]ТОВ "Сумитеплоенерго" '!O58</f>
        <v>так</v>
      </c>
      <c r="D66" s="46">
        <f>'[11]ТОВ "Сумитеплоенерго" '!G58</f>
        <v>9</v>
      </c>
      <c r="E66" s="86" t="str">
        <f t="shared" si="11"/>
        <v>ТОВ "Сумитеплоенерго"</v>
      </c>
      <c r="F66" s="43">
        <f>'[11]ТОВ "Сумитеплоенерго" '!L58</f>
        <v>3562.02</v>
      </c>
      <c r="G66" s="43">
        <f>'[11]ТОВ "Сумитеплоенерго" '!CX58</f>
        <v>704.49551162790692</v>
      </c>
      <c r="H66" s="32">
        <f t="shared" si="12"/>
        <v>197.77977429321197</v>
      </c>
      <c r="I66" s="42"/>
      <c r="J66" s="42"/>
      <c r="K66" s="42"/>
      <c r="L66" s="42"/>
      <c r="M66" s="42"/>
      <c r="N66" s="44">
        <f t="shared" si="13"/>
        <v>704.49551162790692</v>
      </c>
      <c r="O66" s="44">
        <f t="shared" si="14"/>
        <v>468.12908975584389</v>
      </c>
      <c r="P66" s="44">
        <f t="shared" si="15"/>
        <v>0</v>
      </c>
      <c r="Q66" s="44">
        <f t="shared" si="16"/>
        <v>0</v>
      </c>
      <c r="R66" s="44">
        <f t="shared" si="17"/>
        <v>0</v>
      </c>
      <c r="S66" s="44">
        <f t="shared" si="18"/>
        <v>0</v>
      </c>
      <c r="T66" s="44">
        <f t="shared" si="19"/>
        <v>468.12908975584389</v>
      </c>
      <c r="U66" s="44">
        <f t="shared" si="20"/>
        <v>725.63037697674417</v>
      </c>
      <c r="V66" s="44">
        <f t="shared" si="21"/>
        <v>0</v>
      </c>
      <c r="W66" s="44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725.63037697674417</v>
      </c>
      <c r="AA66" s="20">
        <v>0.03</v>
      </c>
      <c r="AC66" s="44">
        <f t="shared" si="99"/>
        <v>334.82988</v>
      </c>
      <c r="AD66" s="28">
        <v>94</v>
      </c>
      <c r="AE66" s="44">
        <f t="shared" si="100"/>
        <v>2429.2976400000002</v>
      </c>
      <c r="AF66" s="28">
        <v>682</v>
      </c>
      <c r="AG66" s="44">
        <f t="shared" si="101"/>
        <v>391.82220000000001</v>
      </c>
      <c r="AH66" s="28">
        <v>110</v>
      </c>
      <c r="AI66" s="44">
        <f t="shared" si="29"/>
        <v>130.61346785581395</v>
      </c>
      <c r="AJ66" s="44">
        <f t="shared" si="30"/>
        <v>0</v>
      </c>
      <c r="AK66" s="44"/>
      <c r="AL66" s="44">
        <f t="shared" si="31"/>
        <v>0</v>
      </c>
      <c r="AM66" s="44"/>
      <c r="AN66" s="44">
        <f t="shared" si="32"/>
        <v>130.61346785581395</v>
      </c>
      <c r="AO66" s="20"/>
      <c r="AP66" s="20">
        <v>0.18</v>
      </c>
      <c r="AQ66" s="20"/>
      <c r="AR66" s="20"/>
      <c r="AS66" s="44">
        <f t="shared" si="33"/>
        <v>86.791133240733473</v>
      </c>
      <c r="AT66" s="44">
        <f t="shared" si="34"/>
        <v>0</v>
      </c>
      <c r="AU66" s="44">
        <f t="shared" si="35"/>
        <v>0</v>
      </c>
      <c r="AV66" s="44">
        <f t="shared" si="36"/>
        <v>0</v>
      </c>
      <c r="AW66" s="44"/>
      <c r="AX66" s="44">
        <f t="shared" si="37"/>
        <v>86.791133240733473</v>
      </c>
      <c r="AY66" s="44">
        <f t="shared" si="38"/>
        <v>406.35301110697679</v>
      </c>
      <c r="AZ66" s="44">
        <f t="shared" si="39"/>
        <v>0</v>
      </c>
      <c r="BA66" s="44"/>
      <c r="BB66" s="44">
        <f t="shared" si="40"/>
        <v>0</v>
      </c>
      <c r="BC66" s="44"/>
      <c r="BD66" s="44">
        <f t="shared" si="41"/>
        <v>406.35301110697679</v>
      </c>
      <c r="BE66" s="20"/>
      <c r="BF66" s="20">
        <v>0.56000000000000005</v>
      </c>
      <c r="BG66" s="20"/>
      <c r="BH66" s="20">
        <v>0.05</v>
      </c>
      <c r="BI66" s="44">
        <f t="shared" si="42"/>
        <v>270.01685897117079</v>
      </c>
      <c r="BJ66" s="44">
        <f t="shared" si="43"/>
        <v>0</v>
      </c>
      <c r="BK66" s="44">
        <f t="shared" si="44"/>
        <v>0</v>
      </c>
      <c r="BL66" s="44">
        <f t="shared" si="45"/>
        <v>0</v>
      </c>
      <c r="BM66" s="44"/>
      <c r="BN66" s="44">
        <f t="shared" si="46"/>
        <v>270.01685897117079</v>
      </c>
      <c r="BO66" s="44">
        <f t="shared" si="47"/>
        <v>159.63868293488372</v>
      </c>
      <c r="BP66" s="44">
        <f t="shared" si="48"/>
        <v>0</v>
      </c>
      <c r="BQ66" s="44"/>
      <c r="BR66" s="44">
        <f t="shared" si="49"/>
        <v>0</v>
      </c>
      <c r="BS66" s="44"/>
      <c r="BT66" s="44">
        <f t="shared" si="50"/>
        <v>159.63868293488372</v>
      </c>
      <c r="BU66" s="20"/>
      <c r="BV66" s="20">
        <v>0.22</v>
      </c>
      <c r="BW66" s="20"/>
      <c r="BX66" s="20">
        <v>0.05</v>
      </c>
      <c r="BY66" s="44">
        <f t="shared" si="51"/>
        <v>106.07805173867423</v>
      </c>
      <c r="BZ66" s="44">
        <f t="shared" si="52"/>
        <v>0</v>
      </c>
      <c r="CA66" s="44">
        <f t="shared" si="53"/>
        <v>0</v>
      </c>
      <c r="CB66" s="44">
        <f t="shared" si="54"/>
        <v>0</v>
      </c>
      <c r="CC66" s="44"/>
      <c r="CD66" s="44">
        <f t="shared" si="55"/>
        <v>106.07805173867423</v>
      </c>
      <c r="CE66" s="44">
        <f t="shared" si="56"/>
        <v>3.8578811855270847</v>
      </c>
      <c r="CF66" s="44">
        <f t="shared" si="57"/>
        <v>8.9968368984670395</v>
      </c>
      <c r="CG66" s="44">
        <f t="shared" si="58"/>
        <v>3.6937160286961452</v>
      </c>
      <c r="CH66" s="44">
        <f t="shared" si="59"/>
        <v>35.523230970950529</v>
      </c>
      <c r="CI66" s="44">
        <f t="shared" si="60"/>
        <v>110.51671857629054</v>
      </c>
      <c r="CJ66" s="44">
        <f t="shared" si="61"/>
        <v>43.417282297828422</v>
      </c>
      <c r="CK66" s="44">
        <f t="shared" si="62"/>
        <v>197.35128317194736</v>
      </c>
    </row>
    <row r="67" spans="1:89" x14ac:dyDescent="0.25">
      <c r="A67" s="41">
        <f>'[11]ТОВ "Сумитеплоенерго" '!F59</f>
        <v>1999</v>
      </c>
      <c r="B67" s="41" t="str">
        <f>'[11]ТОВ "Сумитеплоенерго" '!C59</f>
        <v>СКД,4</v>
      </c>
      <c r="C67" s="47" t="str">
        <f>'[11]ТОВ "Сумитеплоенерго" '!O59</f>
        <v>так</v>
      </c>
      <c r="D67" s="46">
        <f>'[11]ТОВ "Сумитеплоенерго" '!G59</f>
        <v>10</v>
      </c>
      <c r="E67" s="86" t="str">
        <f t="shared" si="11"/>
        <v>ТОВ "Сумитеплоенерго"</v>
      </c>
      <c r="F67" s="43">
        <f>'[11]ТОВ "Сумитеплоенерго" '!L59</f>
        <v>4714.51</v>
      </c>
      <c r="G67" s="43">
        <f>'[11]ТОВ "Сумитеплоенерго" '!CX59</f>
        <v>485.22497674418605</v>
      </c>
      <c r="H67" s="32">
        <f t="shared" si="12"/>
        <v>102.92161364472364</v>
      </c>
      <c r="I67" s="42"/>
      <c r="J67" s="42"/>
      <c r="K67" s="42"/>
      <c r="L67" s="42"/>
      <c r="M67" s="42"/>
      <c r="N67" s="44">
        <f t="shared" si="13"/>
        <v>485.22497674418605</v>
      </c>
      <c r="O67" s="44">
        <f t="shared" si="14"/>
        <v>322.42636459837229</v>
      </c>
      <c r="P67" s="44">
        <f t="shared" si="15"/>
        <v>0</v>
      </c>
      <c r="Q67" s="44">
        <f t="shared" si="16"/>
        <v>0</v>
      </c>
      <c r="R67" s="44">
        <f t="shared" si="17"/>
        <v>0</v>
      </c>
      <c r="S67" s="44">
        <f t="shared" si="18"/>
        <v>0</v>
      </c>
      <c r="T67" s="44">
        <f t="shared" si="19"/>
        <v>322.42636459837229</v>
      </c>
      <c r="U67" s="44">
        <f t="shared" si="20"/>
        <v>538.59972418604661</v>
      </c>
      <c r="V67" s="44">
        <f t="shared" si="21"/>
        <v>0</v>
      </c>
      <c r="W67" s="44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538.59972418604661</v>
      </c>
      <c r="AA67" s="20">
        <v>0.11</v>
      </c>
      <c r="AC67" s="44">
        <f t="shared" si="99"/>
        <v>443.16394000000003</v>
      </c>
      <c r="AD67" s="28">
        <v>94</v>
      </c>
      <c r="AE67" s="44">
        <f t="shared" si="100"/>
        <v>3215.2958200000003</v>
      </c>
      <c r="AF67" s="28">
        <v>682</v>
      </c>
      <c r="AG67" s="44">
        <f t="shared" si="101"/>
        <v>518.59609999999998</v>
      </c>
      <c r="AH67" s="28">
        <v>110</v>
      </c>
      <c r="AI67" s="44">
        <f t="shared" si="29"/>
        <v>96.94795035348838</v>
      </c>
      <c r="AJ67" s="44">
        <f t="shared" si="30"/>
        <v>0</v>
      </c>
      <c r="AK67" s="44"/>
      <c r="AL67" s="44">
        <f t="shared" si="31"/>
        <v>0</v>
      </c>
      <c r="AM67" s="44"/>
      <c r="AN67" s="44">
        <f t="shared" si="32"/>
        <v>96.94795035348838</v>
      </c>
      <c r="AO67" s="20"/>
      <c r="AP67" s="20">
        <v>0.18</v>
      </c>
      <c r="AQ67" s="20"/>
      <c r="AR67" s="20"/>
      <c r="AS67" s="44">
        <f t="shared" si="33"/>
        <v>64.420787646754789</v>
      </c>
      <c r="AT67" s="44">
        <f t="shared" si="34"/>
        <v>0</v>
      </c>
      <c r="AU67" s="44">
        <f t="shared" si="35"/>
        <v>0</v>
      </c>
      <c r="AV67" s="44">
        <f t="shared" si="36"/>
        <v>0</v>
      </c>
      <c r="AW67" s="44"/>
      <c r="AX67" s="44">
        <f t="shared" si="37"/>
        <v>64.420787646754789</v>
      </c>
      <c r="AY67" s="44">
        <f t="shared" si="38"/>
        <v>301.61584554418613</v>
      </c>
      <c r="AZ67" s="44">
        <f t="shared" si="39"/>
        <v>0</v>
      </c>
      <c r="BA67" s="44"/>
      <c r="BB67" s="44">
        <f t="shared" si="40"/>
        <v>0</v>
      </c>
      <c r="BC67" s="44"/>
      <c r="BD67" s="44">
        <f t="shared" si="41"/>
        <v>301.61584554418613</v>
      </c>
      <c r="BE67" s="20"/>
      <c r="BF67" s="20">
        <v>0.56000000000000005</v>
      </c>
      <c r="BG67" s="20"/>
      <c r="BH67" s="20">
        <v>0.05</v>
      </c>
      <c r="BI67" s="44">
        <f t="shared" si="42"/>
        <v>200.42022823434826</v>
      </c>
      <c r="BJ67" s="44">
        <f t="shared" si="43"/>
        <v>0</v>
      </c>
      <c r="BK67" s="44">
        <f t="shared" si="44"/>
        <v>0</v>
      </c>
      <c r="BL67" s="44">
        <f t="shared" si="45"/>
        <v>0</v>
      </c>
      <c r="BM67" s="44"/>
      <c r="BN67" s="44">
        <f t="shared" si="46"/>
        <v>200.42022823434826</v>
      </c>
      <c r="BO67" s="44">
        <f t="shared" si="47"/>
        <v>118.49193932093026</v>
      </c>
      <c r="BP67" s="44">
        <f t="shared" si="48"/>
        <v>0</v>
      </c>
      <c r="BQ67" s="44"/>
      <c r="BR67" s="44">
        <f t="shared" si="49"/>
        <v>0</v>
      </c>
      <c r="BS67" s="44"/>
      <c r="BT67" s="44">
        <f t="shared" si="50"/>
        <v>118.49193932093026</v>
      </c>
      <c r="BU67" s="20"/>
      <c r="BV67" s="20">
        <v>0.22</v>
      </c>
      <c r="BW67" s="20"/>
      <c r="BX67" s="20">
        <v>0.05</v>
      </c>
      <c r="BY67" s="44">
        <f t="shared" si="51"/>
        <v>78.736518234922528</v>
      </c>
      <c r="BZ67" s="44">
        <f t="shared" si="52"/>
        <v>0</v>
      </c>
      <c r="CA67" s="44">
        <f t="shared" si="53"/>
        <v>0</v>
      </c>
      <c r="CB67" s="44">
        <f t="shared" si="54"/>
        <v>0</v>
      </c>
      <c r="CC67" s="44"/>
      <c r="CD67" s="44">
        <f t="shared" si="55"/>
        <v>78.736518234922528</v>
      </c>
      <c r="CE67" s="44">
        <f t="shared" si="56"/>
        <v>6.8792071036145508</v>
      </c>
      <c r="CF67" s="44">
        <f t="shared" si="57"/>
        <v>16.042770973398977</v>
      </c>
      <c r="CG67" s="44">
        <f t="shared" si="58"/>
        <v>6.5864748864394622</v>
      </c>
      <c r="CH67" s="44">
        <f t="shared" si="59"/>
        <v>26.367146429103215</v>
      </c>
      <c r="CI67" s="44">
        <f t="shared" si="60"/>
        <v>82.031122223876679</v>
      </c>
      <c r="CJ67" s="44">
        <f t="shared" si="61"/>
        <v>32.226512302237268</v>
      </c>
      <c r="CK67" s="44">
        <f t="shared" si="62"/>
        <v>146.48414682835121</v>
      </c>
    </row>
    <row r="68" spans="1:89" x14ac:dyDescent="0.25">
      <c r="A68" s="41">
        <f>'[11]ТОВ "Сумитеплоенерго" '!F60</f>
        <v>1973</v>
      </c>
      <c r="B68" s="41" t="str">
        <f>'[11]ТОВ "Сумитеплоенерго" '!C60</f>
        <v>Харківська,22</v>
      </c>
      <c r="C68" s="47" t="str">
        <f>'[11]ТОВ "Сумитеплоенерго" '!O60</f>
        <v>так</v>
      </c>
      <c r="D68" s="46">
        <f>'[11]ТОВ "Сумитеплоенерго" '!G60</f>
        <v>9</v>
      </c>
      <c r="E68" s="86" t="str">
        <f t="shared" si="11"/>
        <v>ТОВ "Сумитеплоенерго"</v>
      </c>
      <c r="F68" s="43">
        <f>'[11]ТОВ "Сумитеплоенерго" '!L60</f>
        <v>4904.3100000000004</v>
      </c>
      <c r="G68" s="43">
        <f>'[11]ТОВ "Сумитеплоенерго" '!CX60</f>
        <v>996.48472093023247</v>
      </c>
      <c r="H68" s="32">
        <f t="shared" si="12"/>
        <v>203.1855084466994</v>
      </c>
      <c r="I68" s="42"/>
      <c r="J68" s="42"/>
      <c r="K68" s="42"/>
      <c r="L68" s="42"/>
      <c r="M68" s="42"/>
      <c r="N68" s="44">
        <f t="shared" si="13"/>
        <v>996.48472093023247</v>
      </c>
      <c r="O68" s="44">
        <f t="shared" si="14"/>
        <v>662.15252995260846</v>
      </c>
      <c r="P68" s="44">
        <f t="shared" si="15"/>
        <v>0</v>
      </c>
      <c r="Q68" s="44">
        <f t="shared" si="16"/>
        <v>0</v>
      </c>
      <c r="R68" s="44">
        <f t="shared" si="17"/>
        <v>0</v>
      </c>
      <c r="S68" s="44">
        <f t="shared" si="18"/>
        <v>0</v>
      </c>
      <c r="T68" s="44">
        <f t="shared" si="19"/>
        <v>662.15252995260846</v>
      </c>
      <c r="U68" s="44">
        <f t="shared" si="20"/>
        <v>1026.3792625581395</v>
      </c>
      <c r="V68" s="44">
        <f t="shared" si="21"/>
        <v>0</v>
      </c>
      <c r="W68" s="44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1026.3792625581395</v>
      </c>
      <c r="AA68" s="20">
        <v>0.03</v>
      </c>
      <c r="AC68" s="44">
        <f t="shared" si="99"/>
        <v>461.00514000000004</v>
      </c>
      <c r="AD68" s="28">
        <v>94</v>
      </c>
      <c r="AE68" s="44">
        <f t="shared" si="100"/>
        <v>3344.7394200000003</v>
      </c>
      <c r="AF68" s="28">
        <v>682</v>
      </c>
      <c r="AG68" s="44">
        <f t="shared" si="101"/>
        <v>539.47410000000013</v>
      </c>
      <c r="AH68" s="28">
        <v>110</v>
      </c>
      <c r="AI68" s="44">
        <f t="shared" si="29"/>
        <v>184.7482672604651</v>
      </c>
      <c r="AJ68" s="44">
        <f t="shared" si="30"/>
        <v>0</v>
      </c>
      <c r="AK68" s="44"/>
      <c r="AL68" s="44">
        <f t="shared" si="31"/>
        <v>0</v>
      </c>
      <c r="AM68" s="44"/>
      <c r="AN68" s="44">
        <f t="shared" si="32"/>
        <v>184.7482672604651</v>
      </c>
      <c r="AO68" s="20"/>
      <c r="AP68" s="20">
        <v>0.18</v>
      </c>
      <c r="AQ68" s="20"/>
      <c r="AR68" s="20"/>
      <c r="AS68" s="44">
        <f t="shared" si="33"/>
        <v>122.7630790532136</v>
      </c>
      <c r="AT68" s="44">
        <f t="shared" si="34"/>
        <v>0</v>
      </c>
      <c r="AU68" s="44">
        <f t="shared" si="35"/>
        <v>0</v>
      </c>
      <c r="AV68" s="44">
        <f t="shared" si="36"/>
        <v>0</v>
      </c>
      <c r="AW68" s="44"/>
      <c r="AX68" s="44">
        <f t="shared" si="37"/>
        <v>122.7630790532136</v>
      </c>
      <c r="AY68" s="44">
        <f t="shared" si="38"/>
        <v>574.77238703255819</v>
      </c>
      <c r="AZ68" s="44">
        <f t="shared" si="39"/>
        <v>0</v>
      </c>
      <c r="BA68" s="44"/>
      <c r="BB68" s="44">
        <f t="shared" si="40"/>
        <v>0</v>
      </c>
      <c r="BC68" s="44"/>
      <c r="BD68" s="44">
        <f t="shared" si="41"/>
        <v>574.77238703255819</v>
      </c>
      <c r="BE68" s="20"/>
      <c r="BF68" s="20">
        <v>0.56000000000000005</v>
      </c>
      <c r="BG68" s="20"/>
      <c r="BH68" s="20">
        <v>0.05</v>
      </c>
      <c r="BI68" s="44">
        <f t="shared" si="42"/>
        <v>381.92957927666464</v>
      </c>
      <c r="BJ68" s="44">
        <f t="shared" si="43"/>
        <v>0</v>
      </c>
      <c r="BK68" s="44">
        <f t="shared" si="44"/>
        <v>0</v>
      </c>
      <c r="BL68" s="44">
        <f t="shared" si="45"/>
        <v>0</v>
      </c>
      <c r="BM68" s="44"/>
      <c r="BN68" s="44">
        <f t="shared" si="46"/>
        <v>381.92957927666464</v>
      </c>
      <c r="BO68" s="44">
        <f t="shared" si="47"/>
        <v>225.80343776279071</v>
      </c>
      <c r="BP68" s="44">
        <f t="shared" si="48"/>
        <v>0</v>
      </c>
      <c r="BQ68" s="44"/>
      <c r="BR68" s="44">
        <f t="shared" si="49"/>
        <v>0</v>
      </c>
      <c r="BS68" s="44"/>
      <c r="BT68" s="44">
        <f t="shared" si="50"/>
        <v>225.80343776279071</v>
      </c>
      <c r="BU68" s="20"/>
      <c r="BV68" s="20">
        <v>0.22</v>
      </c>
      <c r="BW68" s="20"/>
      <c r="BX68" s="20">
        <v>0.05</v>
      </c>
      <c r="BY68" s="44">
        <f t="shared" si="51"/>
        <v>150.0437632872611</v>
      </c>
      <c r="BZ68" s="44">
        <f t="shared" si="52"/>
        <v>0</v>
      </c>
      <c r="CA68" s="44">
        <f t="shared" si="53"/>
        <v>0</v>
      </c>
      <c r="CB68" s="44">
        <f t="shared" si="54"/>
        <v>0</v>
      </c>
      <c r="CC68" s="44"/>
      <c r="CD68" s="44">
        <f t="shared" si="55"/>
        <v>150.0437632872611</v>
      </c>
      <c r="CE68" s="44">
        <f t="shared" si="56"/>
        <v>3.7552425660500912</v>
      </c>
      <c r="CF68" s="44">
        <f t="shared" si="57"/>
        <v>8.7574767744739574</v>
      </c>
      <c r="CG68" s="44">
        <f t="shared" si="58"/>
        <v>3.5954450100479596</v>
      </c>
      <c r="CH68" s="44">
        <f t="shared" si="59"/>
        <v>50.246390951209008</v>
      </c>
      <c r="CI68" s="44">
        <f t="shared" si="60"/>
        <v>156.32210518153917</v>
      </c>
      <c r="CJ68" s="44">
        <f t="shared" si="61"/>
        <v>61.412255607033238</v>
      </c>
      <c r="CK68" s="44">
        <f t="shared" si="62"/>
        <v>279.14661639560563</v>
      </c>
    </row>
    <row r="69" spans="1:89" x14ac:dyDescent="0.25">
      <c r="A69" s="41">
        <f>'[11]ТОВ "Сумитеплоенерго" '!F61</f>
        <v>1965</v>
      </c>
      <c r="B69" s="41" t="str">
        <f>'[11]ТОВ "Сумитеплоенерго" '!C61</f>
        <v>Р.Корсакова,10</v>
      </c>
      <c r="C69" s="47" t="str">
        <f>'[11]ТОВ "Сумитеплоенерго" '!O61</f>
        <v>так</v>
      </c>
      <c r="D69" s="46">
        <f>'[11]ТОВ "Сумитеплоенерго" '!G61</f>
        <v>5</v>
      </c>
      <c r="E69" s="86" t="str">
        <f t="shared" si="11"/>
        <v>ТОВ "Сумитеплоенерго"</v>
      </c>
      <c r="F69" s="43">
        <f>'[11]ТОВ "Сумитеплоенерго" '!L61</f>
        <v>3000.54</v>
      </c>
      <c r="G69" s="43">
        <f>'[11]ТОВ "Сумитеплоенерго" '!CX61</f>
        <v>621.83400000000006</v>
      </c>
      <c r="H69" s="32">
        <f t="shared" si="12"/>
        <v>207.24069667459861</v>
      </c>
      <c r="I69" s="42"/>
      <c r="J69" s="42"/>
      <c r="K69" s="42"/>
      <c r="L69" s="42"/>
      <c r="M69" s="42"/>
      <c r="N69" s="44">
        <f t="shared" si="13"/>
        <v>621.83400000000006</v>
      </c>
      <c r="O69" s="44">
        <f t="shared" si="14"/>
        <v>413.20147480653486</v>
      </c>
      <c r="P69" s="44">
        <f t="shared" si="15"/>
        <v>0</v>
      </c>
      <c r="Q69" s="44">
        <f t="shared" si="16"/>
        <v>0</v>
      </c>
      <c r="R69" s="44">
        <f t="shared" si="17"/>
        <v>0</v>
      </c>
      <c r="S69" s="44">
        <f t="shared" si="18"/>
        <v>0</v>
      </c>
      <c r="T69" s="44">
        <f t="shared" si="19"/>
        <v>413.20147480653486</v>
      </c>
      <c r="U69" s="44">
        <f t="shared" si="20"/>
        <v>640.4890200000001</v>
      </c>
      <c r="V69" s="44">
        <f t="shared" si="21"/>
        <v>0</v>
      </c>
      <c r="W69" s="44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640.4890200000001</v>
      </c>
      <c r="AA69" s="20">
        <v>0.03</v>
      </c>
      <c r="AC69" s="44">
        <f t="shared" si="99"/>
        <v>282.05076000000003</v>
      </c>
      <c r="AD69" s="28">
        <v>94</v>
      </c>
      <c r="AE69" s="44">
        <f t="shared" si="100"/>
        <v>2046.3682800000001</v>
      </c>
      <c r="AF69" s="28">
        <v>682</v>
      </c>
      <c r="AG69" s="44">
        <f t="shared" si="101"/>
        <v>330.05940000000004</v>
      </c>
      <c r="AH69" s="28">
        <v>110</v>
      </c>
      <c r="AI69" s="44">
        <f t="shared" si="29"/>
        <v>115.28802360000002</v>
      </c>
      <c r="AJ69" s="44">
        <f t="shared" si="30"/>
        <v>0</v>
      </c>
      <c r="AK69" s="44"/>
      <c r="AL69" s="44">
        <f t="shared" si="31"/>
        <v>0</v>
      </c>
      <c r="AM69" s="44"/>
      <c r="AN69" s="44">
        <f t="shared" si="32"/>
        <v>115.28802360000002</v>
      </c>
      <c r="AO69" s="20"/>
      <c r="AP69" s="20">
        <v>0.18</v>
      </c>
      <c r="AQ69" s="20"/>
      <c r="AR69" s="20"/>
      <c r="AS69" s="44">
        <f t="shared" si="33"/>
        <v>76.607553429131571</v>
      </c>
      <c r="AT69" s="44">
        <f t="shared" si="34"/>
        <v>0</v>
      </c>
      <c r="AU69" s="44">
        <f t="shared" si="35"/>
        <v>0</v>
      </c>
      <c r="AV69" s="44">
        <f t="shared" si="36"/>
        <v>0</v>
      </c>
      <c r="AW69" s="44"/>
      <c r="AX69" s="44">
        <f t="shared" si="37"/>
        <v>76.607553429131571</v>
      </c>
      <c r="AY69" s="44">
        <f t="shared" si="38"/>
        <v>358.67385120000012</v>
      </c>
      <c r="AZ69" s="44">
        <f t="shared" si="39"/>
        <v>0</v>
      </c>
      <c r="BA69" s="44"/>
      <c r="BB69" s="44">
        <f t="shared" si="40"/>
        <v>0</v>
      </c>
      <c r="BC69" s="44"/>
      <c r="BD69" s="44">
        <f t="shared" si="41"/>
        <v>358.67385120000012</v>
      </c>
      <c r="BE69" s="20"/>
      <c r="BF69" s="20">
        <v>0.56000000000000005</v>
      </c>
      <c r="BG69" s="20"/>
      <c r="BH69" s="20">
        <v>0.05</v>
      </c>
      <c r="BI69" s="44">
        <f t="shared" si="42"/>
        <v>238.33461066840937</v>
      </c>
      <c r="BJ69" s="44">
        <f t="shared" si="43"/>
        <v>0</v>
      </c>
      <c r="BK69" s="44">
        <f t="shared" si="44"/>
        <v>0</v>
      </c>
      <c r="BL69" s="44">
        <f t="shared" si="45"/>
        <v>0</v>
      </c>
      <c r="BM69" s="44"/>
      <c r="BN69" s="44">
        <f t="shared" si="46"/>
        <v>238.33461066840937</v>
      </c>
      <c r="BO69" s="44">
        <f t="shared" si="47"/>
        <v>140.90758440000002</v>
      </c>
      <c r="BP69" s="44">
        <f t="shared" si="48"/>
        <v>0</v>
      </c>
      <c r="BQ69" s="44"/>
      <c r="BR69" s="44">
        <f t="shared" si="49"/>
        <v>0</v>
      </c>
      <c r="BS69" s="44"/>
      <c r="BT69" s="44">
        <f t="shared" si="50"/>
        <v>140.90758440000002</v>
      </c>
      <c r="BU69" s="20"/>
      <c r="BV69" s="20">
        <v>0.22</v>
      </c>
      <c r="BW69" s="20"/>
      <c r="BX69" s="20">
        <v>0.05</v>
      </c>
      <c r="BY69" s="44">
        <f t="shared" si="51"/>
        <v>93.631454191160799</v>
      </c>
      <c r="BZ69" s="44">
        <f t="shared" si="52"/>
        <v>0</v>
      </c>
      <c r="CA69" s="44">
        <f t="shared" si="53"/>
        <v>0</v>
      </c>
      <c r="CB69" s="44">
        <f t="shared" si="54"/>
        <v>0</v>
      </c>
      <c r="CC69" s="44"/>
      <c r="CD69" s="44">
        <f t="shared" si="55"/>
        <v>93.631454191160799</v>
      </c>
      <c r="CE69" s="44">
        <f t="shared" si="56"/>
        <v>3.6817617503073077</v>
      </c>
      <c r="CF69" s="44">
        <f t="shared" si="57"/>
        <v>8.5861145985510063</v>
      </c>
      <c r="CG69" s="44">
        <f t="shared" si="58"/>
        <v>3.5250910375282736</v>
      </c>
      <c r="CH69" s="44">
        <f t="shared" si="59"/>
        <v>31.355136325207816</v>
      </c>
      <c r="CI69" s="44">
        <f t="shared" si="60"/>
        <v>97.549313011757675</v>
      </c>
      <c r="CJ69" s="44">
        <f t="shared" si="61"/>
        <v>38.322944397476221</v>
      </c>
      <c r="CK69" s="44">
        <f t="shared" si="62"/>
        <v>174.19520180671009</v>
      </c>
    </row>
    <row r="70" spans="1:89" x14ac:dyDescent="0.25">
      <c r="A70" s="41">
        <f>'[11]ТОВ "Сумитеплоенерго" '!F62</f>
        <v>1979</v>
      </c>
      <c r="B70" s="41" t="str">
        <f>'[11]ТОВ "Сумитеплоенерго" '!C62</f>
        <v>Харківська, 2/1</v>
      </c>
      <c r="C70" s="47" t="str">
        <f>'[11]ТОВ "Сумитеплоенерго" '!O62</f>
        <v>так</v>
      </c>
      <c r="D70" s="46">
        <f>'[11]ТОВ "Сумитеплоенерго" '!G62</f>
        <v>9</v>
      </c>
      <c r="E70" s="86" t="str">
        <f t="shared" si="11"/>
        <v>ТОВ "Сумитеплоенерго"</v>
      </c>
      <c r="F70" s="43">
        <f>'[11]ТОВ "Сумитеплоенерго" '!L62</f>
        <v>9084.2999999999993</v>
      </c>
      <c r="G70" s="43">
        <f>'[11]ТОВ "Сумитеплоенерго" '!CX62</f>
        <v>1426.0977325581393</v>
      </c>
      <c r="H70" s="32">
        <f t="shared" si="12"/>
        <v>156.98487858812891</v>
      </c>
      <c r="I70" s="42"/>
      <c r="J70" s="42"/>
      <c r="K70" s="42"/>
      <c r="L70" s="42"/>
      <c r="M70" s="42"/>
      <c r="N70" s="44">
        <f t="shared" si="13"/>
        <v>1426.0977325581393</v>
      </c>
      <c r="O70" s="44">
        <f t="shared" si="14"/>
        <v>947.62538926993125</v>
      </c>
      <c r="P70" s="44">
        <f t="shared" si="15"/>
        <v>0</v>
      </c>
      <c r="Q70" s="44">
        <f t="shared" si="16"/>
        <v>0</v>
      </c>
      <c r="R70" s="44">
        <f t="shared" si="17"/>
        <v>0</v>
      </c>
      <c r="S70" s="44">
        <f t="shared" si="18"/>
        <v>0</v>
      </c>
      <c r="T70" s="44">
        <f t="shared" si="19"/>
        <v>947.62538926993125</v>
      </c>
      <c r="U70" s="44">
        <f t="shared" si="20"/>
        <v>1468.8806645348836</v>
      </c>
      <c r="V70" s="44">
        <f t="shared" si="21"/>
        <v>0</v>
      </c>
      <c r="W70" s="44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1468.8806645348836</v>
      </c>
      <c r="AA70" s="20">
        <v>0.03</v>
      </c>
      <c r="AC70" s="44">
        <f t="shared" si="99"/>
        <v>617.73239999999987</v>
      </c>
      <c r="AD70" s="28">
        <v>68</v>
      </c>
      <c r="AE70" s="44">
        <f t="shared" si="100"/>
        <v>5568.6758999999993</v>
      </c>
      <c r="AF70" s="28">
        <v>613</v>
      </c>
      <c r="AG70" s="44">
        <f t="shared" si="101"/>
        <v>835.75559999999996</v>
      </c>
      <c r="AH70" s="28">
        <v>92</v>
      </c>
      <c r="AI70" s="44">
        <f t="shared" si="29"/>
        <v>264.39851961627903</v>
      </c>
      <c r="AJ70" s="44">
        <f t="shared" si="30"/>
        <v>0</v>
      </c>
      <c r="AK70" s="44"/>
      <c r="AL70" s="44">
        <f t="shared" si="31"/>
        <v>0</v>
      </c>
      <c r="AM70" s="44"/>
      <c r="AN70" s="44">
        <f t="shared" si="32"/>
        <v>264.39851961627903</v>
      </c>
      <c r="AO70" s="20"/>
      <c r="AP70" s="20">
        <v>0.18</v>
      </c>
      <c r="AQ70" s="20"/>
      <c r="AR70" s="20"/>
      <c r="AS70" s="44">
        <f t="shared" si="33"/>
        <v>175.68974717064526</v>
      </c>
      <c r="AT70" s="44">
        <f t="shared" si="34"/>
        <v>0</v>
      </c>
      <c r="AU70" s="44">
        <f t="shared" si="35"/>
        <v>0</v>
      </c>
      <c r="AV70" s="44">
        <f t="shared" si="36"/>
        <v>0</v>
      </c>
      <c r="AW70" s="44"/>
      <c r="AX70" s="44">
        <f t="shared" si="37"/>
        <v>175.68974717064526</v>
      </c>
      <c r="AY70" s="44">
        <f t="shared" si="38"/>
        <v>822.5731721395349</v>
      </c>
      <c r="AZ70" s="44">
        <f t="shared" si="39"/>
        <v>0</v>
      </c>
      <c r="BA70" s="44"/>
      <c r="BB70" s="44">
        <f t="shared" si="40"/>
        <v>0</v>
      </c>
      <c r="BC70" s="44"/>
      <c r="BD70" s="44">
        <f t="shared" si="41"/>
        <v>822.5731721395349</v>
      </c>
      <c r="BE70" s="20"/>
      <c r="BF70" s="20">
        <v>0.56000000000000005</v>
      </c>
      <c r="BG70" s="20"/>
      <c r="BH70" s="20">
        <v>0.05</v>
      </c>
      <c r="BI70" s="44">
        <f t="shared" si="42"/>
        <v>546.5903245308964</v>
      </c>
      <c r="BJ70" s="44">
        <f t="shared" si="43"/>
        <v>0</v>
      </c>
      <c r="BK70" s="44">
        <f t="shared" si="44"/>
        <v>0</v>
      </c>
      <c r="BL70" s="44">
        <f t="shared" si="45"/>
        <v>0</v>
      </c>
      <c r="BM70" s="44"/>
      <c r="BN70" s="44">
        <f t="shared" si="46"/>
        <v>546.5903245308964</v>
      </c>
      <c r="BO70" s="44">
        <f t="shared" si="47"/>
        <v>323.15374619767442</v>
      </c>
      <c r="BP70" s="44">
        <f t="shared" si="48"/>
        <v>0</v>
      </c>
      <c r="BQ70" s="44"/>
      <c r="BR70" s="44">
        <f t="shared" si="49"/>
        <v>0</v>
      </c>
      <c r="BS70" s="44"/>
      <c r="BT70" s="44">
        <f t="shared" si="50"/>
        <v>323.15374619767442</v>
      </c>
      <c r="BU70" s="20"/>
      <c r="BV70" s="20">
        <v>0.22</v>
      </c>
      <c r="BW70" s="20"/>
      <c r="BX70" s="20">
        <v>0.05</v>
      </c>
      <c r="BY70" s="44">
        <f t="shared" si="51"/>
        <v>214.73191320856645</v>
      </c>
      <c r="BZ70" s="44">
        <f t="shared" si="52"/>
        <v>0</v>
      </c>
      <c r="CA70" s="44">
        <f t="shared" si="53"/>
        <v>0</v>
      </c>
      <c r="CB70" s="44">
        <f t="shared" si="54"/>
        <v>0</v>
      </c>
      <c r="CC70" s="44"/>
      <c r="CD70" s="44">
        <f t="shared" si="55"/>
        <v>214.73191320856645</v>
      </c>
      <c r="CE70" s="44">
        <f t="shared" si="56"/>
        <v>3.5160412599376336</v>
      </c>
      <c r="CF70" s="44">
        <f t="shared" si="57"/>
        <v>10.18802501632139</v>
      </c>
      <c r="CG70" s="44">
        <f t="shared" si="58"/>
        <v>3.8920884535138511</v>
      </c>
      <c r="CH70" s="44">
        <f t="shared" si="59"/>
        <v>71.909044564031902</v>
      </c>
      <c r="CI70" s="44">
        <f t="shared" si="60"/>
        <v>223.71702753254371</v>
      </c>
      <c r="CJ70" s="44">
        <f t="shared" si="61"/>
        <v>87.888832244927883</v>
      </c>
      <c r="CK70" s="44">
        <f t="shared" si="62"/>
        <v>399.49469202239948</v>
      </c>
    </row>
    <row r="71" spans="1:89" x14ac:dyDescent="0.25">
      <c r="A71" s="41">
        <f>'[11]ТОВ "Сумитеплоенерго" '!F63</f>
        <v>1973</v>
      </c>
      <c r="B71" s="41" t="str">
        <f>'[11]ТОВ "Сумитеплоенерго" '!C63</f>
        <v>Харківська, 16/1</v>
      </c>
      <c r="C71" s="47" t="str">
        <f>'[11]ТОВ "Сумитеплоенерго" '!O63</f>
        <v>так</v>
      </c>
      <c r="D71" s="46">
        <f>'[11]ТОВ "Сумитеплоенерго" '!G63</f>
        <v>5</v>
      </c>
      <c r="E71" s="86" t="str">
        <f t="shared" si="11"/>
        <v>ТОВ "Сумитеплоенерго"</v>
      </c>
      <c r="F71" s="43">
        <f>'[11]ТОВ "Сумитеплоенерго" '!L63</f>
        <v>5735.71</v>
      </c>
      <c r="G71" s="43">
        <f>'[11]ТОВ "Сумитеплоенерго" '!CX63</f>
        <v>675.5</v>
      </c>
      <c r="H71" s="32">
        <f t="shared" si="12"/>
        <v>117.77094727592574</v>
      </c>
      <c r="I71" s="42"/>
      <c r="J71" s="42"/>
      <c r="K71" s="42"/>
      <c r="L71" s="42"/>
      <c r="M71" s="42"/>
      <c r="N71" s="44">
        <f t="shared" si="13"/>
        <v>675.5</v>
      </c>
      <c r="O71" s="44">
        <f t="shared" si="14"/>
        <v>448.86190885640582</v>
      </c>
      <c r="P71" s="44">
        <f t="shared" si="15"/>
        <v>0</v>
      </c>
      <c r="Q71" s="44">
        <f t="shared" si="16"/>
        <v>0</v>
      </c>
      <c r="R71" s="44">
        <f t="shared" si="17"/>
        <v>0</v>
      </c>
      <c r="S71" s="44">
        <f t="shared" si="18"/>
        <v>0</v>
      </c>
      <c r="T71" s="44">
        <f t="shared" si="19"/>
        <v>448.86190885640582</v>
      </c>
      <c r="U71" s="44">
        <f t="shared" si="20"/>
        <v>749.80500000000006</v>
      </c>
      <c r="V71" s="44">
        <f t="shared" si="21"/>
        <v>0</v>
      </c>
      <c r="W71" s="44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749.80500000000006</v>
      </c>
      <c r="AA71" s="20">
        <v>0.11</v>
      </c>
      <c r="AC71" s="44">
        <f>AD71*F71/1000</f>
        <v>516.21389999999997</v>
      </c>
      <c r="AD71" s="28">
        <v>90</v>
      </c>
      <c r="AE71" s="44">
        <f>AF71*F71/1000</f>
        <v>3797.0400199999999</v>
      </c>
      <c r="AF71" s="28">
        <v>662</v>
      </c>
      <c r="AG71" s="44">
        <f>AH71*F71/1000</f>
        <v>579.30670999999995</v>
      </c>
      <c r="AH71" s="28">
        <v>101</v>
      </c>
      <c r="AI71" s="44">
        <f t="shared" si="29"/>
        <v>134.9649</v>
      </c>
      <c r="AJ71" s="44">
        <f t="shared" si="30"/>
        <v>0</v>
      </c>
      <c r="AK71" s="44"/>
      <c r="AL71" s="44">
        <f t="shared" si="31"/>
        <v>0</v>
      </c>
      <c r="AM71" s="44"/>
      <c r="AN71" s="44">
        <f t="shared" si="32"/>
        <v>134.9649</v>
      </c>
      <c r="AO71" s="20"/>
      <c r="AP71" s="20">
        <v>0.18</v>
      </c>
      <c r="AQ71" s="20"/>
      <c r="AR71" s="20"/>
      <c r="AS71" s="44">
        <f t="shared" si="33"/>
        <v>89.682609389509892</v>
      </c>
      <c r="AT71" s="44">
        <f t="shared" si="34"/>
        <v>0</v>
      </c>
      <c r="AU71" s="44">
        <f t="shared" si="35"/>
        <v>0</v>
      </c>
      <c r="AV71" s="44">
        <f t="shared" si="36"/>
        <v>0</v>
      </c>
      <c r="AW71" s="44"/>
      <c r="AX71" s="44">
        <f t="shared" si="37"/>
        <v>89.682609389509892</v>
      </c>
      <c r="AY71" s="44">
        <f t="shared" si="38"/>
        <v>419.89080000000007</v>
      </c>
      <c r="AZ71" s="44">
        <f t="shared" si="39"/>
        <v>0</v>
      </c>
      <c r="BA71" s="44"/>
      <c r="BB71" s="44">
        <f t="shared" si="40"/>
        <v>0</v>
      </c>
      <c r="BC71" s="44"/>
      <c r="BD71" s="44">
        <f t="shared" si="41"/>
        <v>419.89080000000007</v>
      </c>
      <c r="BE71" s="20"/>
      <c r="BF71" s="20">
        <v>0.56000000000000005</v>
      </c>
      <c r="BG71" s="20"/>
      <c r="BH71" s="20">
        <v>0.05</v>
      </c>
      <c r="BI71" s="44">
        <f t="shared" si="42"/>
        <v>279.01256254514192</v>
      </c>
      <c r="BJ71" s="44">
        <f t="shared" si="43"/>
        <v>0</v>
      </c>
      <c r="BK71" s="44">
        <f t="shared" si="44"/>
        <v>0</v>
      </c>
      <c r="BL71" s="44">
        <f t="shared" si="45"/>
        <v>0</v>
      </c>
      <c r="BM71" s="44"/>
      <c r="BN71" s="44">
        <f t="shared" si="46"/>
        <v>279.01256254514192</v>
      </c>
      <c r="BO71" s="44">
        <f t="shared" si="47"/>
        <v>164.95710000000003</v>
      </c>
      <c r="BP71" s="44">
        <f t="shared" si="48"/>
        <v>0</v>
      </c>
      <c r="BQ71" s="44"/>
      <c r="BR71" s="44">
        <f t="shared" si="49"/>
        <v>0</v>
      </c>
      <c r="BS71" s="44"/>
      <c r="BT71" s="44">
        <f t="shared" si="50"/>
        <v>164.95710000000003</v>
      </c>
      <c r="BU71" s="20"/>
      <c r="BV71" s="20">
        <v>0.22</v>
      </c>
      <c r="BW71" s="20"/>
      <c r="BX71" s="20">
        <v>0.05</v>
      </c>
      <c r="BY71" s="44">
        <f t="shared" si="51"/>
        <v>109.61207814273432</v>
      </c>
      <c r="BZ71" s="44">
        <f t="shared" si="52"/>
        <v>0</v>
      </c>
      <c r="CA71" s="44">
        <f t="shared" si="53"/>
        <v>0</v>
      </c>
      <c r="CB71" s="44">
        <f t="shared" si="54"/>
        <v>0</v>
      </c>
      <c r="CC71" s="44"/>
      <c r="CD71" s="44">
        <f t="shared" si="55"/>
        <v>109.61207814273432</v>
      </c>
      <c r="CE71" s="44">
        <f t="shared" si="56"/>
        <v>5.7560089242940906</v>
      </c>
      <c r="CF71" s="44">
        <f t="shared" si="57"/>
        <v>13.608849671009599</v>
      </c>
      <c r="CG71" s="44">
        <f t="shared" si="58"/>
        <v>5.2850627395791197</v>
      </c>
      <c r="CH71" s="44">
        <f t="shared" si="59"/>
        <v>36.706699503330199</v>
      </c>
      <c r="CI71" s="44">
        <f t="shared" si="60"/>
        <v>114.19862067702729</v>
      </c>
      <c r="CJ71" s="44">
        <f t="shared" si="61"/>
        <v>44.863743837403582</v>
      </c>
      <c r="CK71" s="44">
        <f t="shared" si="62"/>
        <v>203.92610835183444</v>
      </c>
    </row>
    <row r="72" spans="1:89" x14ac:dyDescent="0.25">
      <c r="A72" s="41">
        <f>'[11]ТОВ "Сумитеплоенерго" '!F64</f>
        <v>1973</v>
      </c>
      <c r="B72" s="41" t="str">
        <f>'[11]ТОВ "Сумитеплоенерго" '!C64</f>
        <v>Харківська, 18/1</v>
      </c>
      <c r="C72" s="47" t="str">
        <f>'[11]ТОВ "Сумитеплоенерго" '!O64</f>
        <v>так</v>
      </c>
      <c r="D72" s="46">
        <f>'[11]ТОВ "Сумитеплоенерго" '!G64</f>
        <v>5</v>
      </c>
      <c r="E72" s="86" t="str">
        <f t="shared" si="11"/>
        <v>ТОВ "Сумитеплоенерго"</v>
      </c>
      <c r="F72" s="43">
        <f>'[11]ТОВ "Сумитеплоенерго" '!L64</f>
        <v>4383.8</v>
      </c>
      <c r="G72" s="43">
        <f>'[11]ТОВ "Сумитеплоенерго" '!CX64</f>
        <v>478.70000000000005</v>
      </c>
      <c r="H72" s="32">
        <f t="shared" si="12"/>
        <v>109.19749988594371</v>
      </c>
      <c r="I72" s="42"/>
      <c r="J72" s="42"/>
      <c r="K72" s="42"/>
      <c r="L72" s="42"/>
      <c r="M72" s="42"/>
      <c r="N72" s="44">
        <f t="shared" si="13"/>
        <v>478.70000000000005</v>
      </c>
      <c r="O72" s="44">
        <f t="shared" si="14"/>
        <v>318.09059329320723</v>
      </c>
      <c r="P72" s="44">
        <f t="shared" si="15"/>
        <v>0</v>
      </c>
      <c r="Q72" s="44">
        <f t="shared" si="16"/>
        <v>0</v>
      </c>
      <c r="R72" s="44">
        <f t="shared" si="17"/>
        <v>0</v>
      </c>
      <c r="S72" s="44">
        <f t="shared" si="18"/>
        <v>0</v>
      </c>
      <c r="T72" s="44">
        <f t="shared" si="19"/>
        <v>318.09059329320723</v>
      </c>
      <c r="U72" s="44">
        <f t="shared" si="20"/>
        <v>531.35700000000008</v>
      </c>
      <c r="V72" s="44">
        <f t="shared" si="21"/>
        <v>0</v>
      </c>
      <c r="W72" s="44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531.35700000000008</v>
      </c>
      <c r="AA72" s="20">
        <v>0.11</v>
      </c>
      <c r="AC72" s="44">
        <f t="shared" ref="AC72" si="102">AD72*F72/1000</f>
        <v>412.0772</v>
      </c>
      <c r="AD72" s="28">
        <v>94</v>
      </c>
      <c r="AE72" s="44">
        <f t="shared" ref="AE72" si="103">AF72*F72/1000</f>
        <v>2989.7516000000001</v>
      </c>
      <c r="AF72" s="28">
        <v>682</v>
      </c>
      <c r="AG72" s="44">
        <f t="shared" ref="AG72" si="104">AH72*F72/1000</f>
        <v>482.21800000000002</v>
      </c>
      <c r="AH72" s="28">
        <v>110</v>
      </c>
      <c r="AI72" s="44">
        <f t="shared" si="29"/>
        <v>95.644260000000017</v>
      </c>
      <c r="AJ72" s="44">
        <f t="shared" si="30"/>
        <v>0</v>
      </c>
      <c r="AK72" s="44"/>
      <c r="AL72" s="44">
        <f t="shared" si="31"/>
        <v>0</v>
      </c>
      <c r="AM72" s="44"/>
      <c r="AN72" s="44">
        <f t="shared" si="32"/>
        <v>95.644260000000017</v>
      </c>
      <c r="AO72" s="20"/>
      <c r="AP72" s="20">
        <v>0.18</v>
      </c>
      <c r="AQ72" s="20"/>
      <c r="AR72" s="20"/>
      <c r="AS72" s="44">
        <f t="shared" si="33"/>
        <v>63.554500539982811</v>
      </c>
      <c r="AT72" s="44">
        <f t="shared" si="34"/>
        <v>0</v>
      </c>
      <c r="AU72" s="44">
        <f t="shared" si="35"/>
        <v>0</v>
      </c>
      <c r="AV72" s="44">
        <f t="shared" si="36"/>
        <v>0</v>
      </c>
      <c r="AW72" s="44"/>
      <c r="AX72" s="44">
        <f t="shared" si="37"/>
        <v>63.554500539982811</v>
      </c>
      <c r="AY72" s="44">
        <f t="shared" si="38"/>
        <v>297.55992000000009</v>
      </c>
      <c r="AZ72" s="44">
        <f t="shared" si="39"/>
        <v>0</v>
      </c>
      <c r="BA72" s="44"/>
      <c r="BB72" s="44">
        <f t="shared" si="40"/>
        <v>0</v>
      </c>
      <c r="BC72" s="44"/>
      <c r="BD72" s="44">
        <f t="shared" si="41"/>
        <v>297.55992000000009</v>
      </c>
      <c r="BE72" s="20"/>
      <c r="BF72" s="20">
        <v>0.56000000000000005</v>
      </c>
      <c r="BG72" s="20"/>
      <c r="BH72" s="20">
        <v>0.05</v>
      </c>
      <c r="BI72" s="44">
        <f t="shared" si="42"/>
        <v>197.72511279105765</v>
      </c>
      <c r="BJ72" s="44">
        <f t="shared" si="43"/>
        <v>0</v>
      </c>
      <c r="BK72" s="44">
        <f t="shared" si="44"/>
        <v>0</v>
      </c>
      <c r="BL72" s="44">
        <f t="shared" si="45"/>
        <v>0</v>
      </c>
      <c r="BM72" s="44"/>
      <c r="BN72" s="44">
        <f t="shared" si="46"/>
        <v>197.72511279105765</v>
      </c>
      <c r="BO72" s="44">
        <f t="shared" si="47"/>
        <v>116.89854000000003</v>
      </c>
      <c r="BP72" s="44">
        <f t="shared" si="48"/>
        <v>0</v>
      </c>
      <c r="BQ72" s="44"/>
      <c r="BR72" s="44">
        <f t="shared" si="49"/>
        <v>0</v>
      </c>
      <c r="BS72" s="44"/>
      <c r="BT72" s="44">
        <f t="shared" si="50"/>
        <v>116.89854000000003</v>
      </c>
      <c r="BU72" s="20"/>
      <c r="BV72" s="20">
        <v>0.22</v>
      </c>
      <c r="BW72" s="20"/>
      <c r="BX72" s="20">
        <v>0.05</v>
      </c>
      <c r="BY72" s="44">
        <f t="shared" si="51"/>
        <v>77.677722882201223</v>
      </c>
      <c r="BZ72" s="44">
        <f t="shared" si="52"/>
        <v>0</v>
      </c>
      <c r="CA72" s="44">
        <f t="shared" si="53"/>
        <v>0</v>
      </c>
      <c r="CB72" s="44">
        <f t="shared" si="54"/>
        <v>0</v>
      </c>
      <c r="CC72" s="44"/>
      <c r="CD72" s="44">
        <f t="shared" si="55"/>
        <v>77.677722882201223</v>
      </c>
      <c r="CE72" s="44">
        <f t="shared" si="56"/>
        <v>6.4838397988944605</v>
      </c>
      <c r="CF72" s="44">
        <f t="shared" si="57"/>
        <v>15.120747980856455</v>
      </c>
      <c r="CG72" s="44">
        <f t="shared" si="58"/>
        <v>6.2079317223457586</v>
      </c>
      <c r="CH72" s="44">
        <f t="shared" si="59"/>
        <v>26.012578907837408</v>
      </c>
      <c r="CI72" s="44">
        <f t="shared" si="60"/>
        <v>80.928023268827502</v>
      </c>
      <c r="CJ72" s="44">
        <f t="shared" si="61"/>
        <v>31.793151998467945</v>
      </c>
      <c r="CK72" s="44">
        <f t="shared" si="62"/>
        <v>144.51432726576337</v>
      </c>
    </row>
    <row r="73" spans="1:89" x14ac:dyDescent="0.25">
      <c r="A73" s="41">
        <f>'[11]ТОВ "Сумитеплоенерго" '!F65</f>
        <v>1976</v>
      </c>
      <c r="B73" s="41" t="str">
        <f>'[11]ТОВ "Сумитеплоенерго" '!C65</f>
        <v>Харківська, 20</v>
      </c>
      <c r="C73" s="47" t="str">
        <f>'[11]ТОВ "Сумитеплоенерго" '!O65</f>
        <v>так</v>
      </c>
      <c r="D73" s="46">
        <f>'[11]ТОВ "Сумитеплоенерго" '!G65</f>
        <v>5</v>
      </c>
      <c r="E73" s="86" t="str">
        <f t="shared" si="11"/>
        <v>ТОВ "Сумитеплоенерго"</v>
      </c>
      <c r="F73" s="43">
        <f>'[11]ТОВ "Сумитеплоенерго" '!L65</f>
        <v>5717.4</v>
      </c>
      <c r="G73" s="43">
        <f>'[11]ТОВ "Сумитеплоенерго" '!CX65</f>
        <v>563.00232558139533</v>
      </c>
      <c r="H73" s="32">
        <f t="shared" si="12"/>
        <v>98.471739878510391</v>
      </c>
      <c r="I73" s="42"/>
      <c r="J73" s="42"/>
      <c r="K73" s="42"/>
      <c r="L73" s="42"/>
      <c r="M73" s="42"/>
      <c r="N73" s="44">
        <f t="shared" si="13"/>
        <v>563.00232558139533</v>
      </c>
      <c r="O73" s="44">
        <f t="shared" si="14"/>
        <v>374.10851006818768</v>
      </c>
      <c r="P73" s="44">
        <f t="shared" si="15"/>
        <v>0</v>
      </c>
      <c r="Q73" s="44">
        <f t="shared" si="16"/>
        <v>0</v>
      </c>
      <c r="R73" s="44">
        <f t="shared" si="17"/>
        <v>0</v>
      </c>
      <c r="S73" s="44">
        <f t="shared" si="18"/>
        <v>0</v>
      </c>
      <c r="T73" s="44">
        <f t="shared" si="19"/>
        <v>374.10851006818768</v>
      </c>
      <c r="U73" s="44">
        <f t="shared" si="20"/>
        <v>698.12288372093019</v>
      </c>
      <c r="V73" s="44">
        <f t="shared" si="21"/>
        <v>0</v>
      </c>
      <c r="W73" s="44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698.12288372093019</v>
      </c>
      <c r="AA73" s="20">
        <v>0.24</v>
      </c>
      <c r="AC73" s="44">
        <f>AD73*F73/1000</f>
        <v>514.56599999999992</v>
      </c>
      <c r="AD73" s="28">
        <v>90</v>
      </c>
      <c r="AE73" s="44">
        <f>AF73*F73/1000</f>
        <v>3784.9187999999999</v>
      </c>
      <c r="AF73" s="28">
        <v>662</v>
      </c>
      <c r="AG73" s="44">
        <f>AH73*F73/1000</f>
        <v>577.45739999999989</v>
      </c>
      <c r="AH73" s="28">
        <v>101</v>
      </c>
      <c r="AI73" s="44">
        <f t="shared" si="29"/>
        <v>125.66211906976743</v>
      </c>
      <c r="AJ73" s="44">
        <f t="shared" si="30"/>
        <v>0</v>
      </c>
      <c r="AK73" s="44"/>
      <c r="AL73" s="44">
        <f t="shared" si="31"/>
        <v>0</v>
      </c>
      <c r="AM73" s="44"/>
      <c r="AN73" s="44">
        <f t="shared" si="32"/>
        <v>125.66211906976743</v>
      </c>
      <c r="AO73" s="20"/>
      <c r="AP73" s="20">
        <v>0.18</v>
      </c>
      <c r="AQ73" s="20"/>
      <c r="AR73" s="20"/>
      <c r="AS73" s="44">
        <f t="shared" si="33"/>
        <v>83.501019447219491</v>
      </c>
      <c r="AT73" s="44">
        <f t="shared" si="34"/>
        <v>0</v>
      </c>
      <c r="AU73" s="44">
        <f t="shared" si="35"/>
        <v>0</v>
      </c>
      <c r="AV73" s="44">
        <f t="shared" si="36"/>
        <v>0</v>
      </c>
      <c r="AW73" s="44"/>
      <c r="AX73" s="44">
        <f t="shared" si="37"/>
        <v>83.501019447219491</v>
      </c>
      <c r="AY73" s="44">
        <f t="shared" si="38"/>
        <v>390.94881488372096</v>
      </c>
      <c r="AZ73" s="44">
        <f t="shared" si="39"/>
        <v>0</v>
      </c>
      <c r="BA73" s="44"/>
      <c r="BB73" s="44">
        <f t="shared" si="40"/>
        <v>0</v>
      </c>
      <c r="BC73" s="44"/>
      <c r="BD73" s="44">
        <f t="shared" si="41"/>
        <v>390.94881488372096</v>
      </c>
      <c r="BE73" s="20"/>
      <c r="BF73" s="20">
        <v>0.56000000000000005</v>
      </c>
      <c r="BG73" s="20"/>
      <c r="BH73" s="20">
        <v>0.05</v>
      </c>
      <c r="BI73" s="44">
        <f t="shared" si="42"/>
        <v>259.78094939134957</v>
      </c>
      <c r="BJ73" s="44">
        <f t="shared" si="43"/>
        <v>0</v>
      </c>
      <c r="BK73" s="44">
        <f t="shared" si="44"/>
        <v>0</v>
      </c>
      <c r="BL73" s="44">
        <f t="shared" si="45"/>
        <v>0</v>
      </c>
      <c r="BM73" s="44"/>
      <c r="BN73" s="44">
        <f t="shared" si="46"/>
        <v>259.78094939134957</v>
      </c>
      <c r="BO73" s="44">
        <f t="shared" si="47"/>
        <v>153.58703441860465</v>
      </c>
      <c r="BP73" s="44">
        <f t="shared" si="48"/>
        <v>0</v>
      </c>
      <c r="BQ73" s="44"/>
      <c r="BR73" s="44">
        <f t="shared" si="49"/>
        <v>0</v>
      </c>
      <c r="BS73" s="44"/>
      <c r="BT73" s="44">
        <f t="shared" si="50"/>
        <v>153.58703441860465</v>
      </c>
      <c r="BU73" s="20"/>
      <c r="BV73" s="20">
        <v>0.22</v>
      </c>
      <c r="BW73" s="20"/>
      <c r="BX73" s="20">
        <v>0.05</v>
      </c>
      <c r="BY73" s="44">
        <f t="shared" si="51"/>
        <v>102.0568015466016</v>
      </c>
      <c r="BZ73" s="44">
        <f t="shared" si="52"/>
        <v>0</v>
      </c>
      <c r="CA73" s="44">
        <f t="shared" si="53"/>
        <v>0</v>
      </c>
      <c r="CB73" s="44">
        <f t="shared" si="54"/>
        <v>0</v>
      </c>
      <c r="CC73" s="44"/>
      <c r="CD73" s="44">
        <f t="shared" si="55"/>
        <v>102.0568015466016</v>
      </c>
      <c r="CE73" s="44">
        <f t="shared" si="56"/>
        <v>6.1623918295423215</v>
      </c>
      <c r="CF73" s="44">
        <f t="shared" si="57"/>
        <v>14.569654968417918</v>
      </c>
      <c r="CG73" s="44">
        <f t="shared" si="58"/>
        <v>5.6581961343979499</v>
      </c>
      <c r="CH73" s="44">
        <f t="shared" si="59"/>
        <v>34.176601795323464</v>
      </c>
      <c r="CI73" s="44">
        <f t="shared" si="60"/>
        <v>106.3272055854508</v>
      </c>
      <c r="CJ73" s="44">
        <f t="shared" si="61"/>
        <v>41.771402194284242</v>
      </c>
      <c r="CK73" s="44">
        <f t="shared" si="62"/>
        <v>189.87000997401927</v>
      </c>
    </row>
    <row r="74" spans="1:89" x14ac:dyDescent="0.25">
      <c r="A74" s="41">
        <f>'[11]ТОВ "Сумитеплоенерго" '!F66</f>
        <v>1974</v>
      </c>
      <c r="B74" s="41" t="str">
        <f>'[11]ТОВ "Сумитеплоенерго" '!C66</f>
        <v>СКД 44</v>
      </c>
      <c r="C74" s="47" t="str">
        <f>'[11]ТОВ "Сумитеплоенерго" '!O66</f>
        <v>так</v>
      </c>
      <c r="D74" s="46">
        <f>'[11]ТОВ "Сумитеплоенерго" '!G66</f>
        <v>5</v>
      </c>
      <c r="E74" s="86" t="str">
        <f t="shared" si="11"/>
        <v>ТОВ "Сумитеплоенерго"</v>
      </c>
      <c r="F74" s="43">
        <f>'[11]ТОВ "Сумитеплоенерго" '!L66</f>
        <v>2717.6</v>
      </c>
      <c r="G74" s="43">
        <f>'[11]ТОВ "Сумитеплоенерго" '!CX66</f>
        <v>287.05</v>
      </c>
      <c r="H74" s="32">
        <f t="shared" si="12"/>
        <v>105.6262879010892</v>
      </c>
      <c r="I74" s="42"/>
      <c r="J74" s="42"/>
      <c r="K74" s="42"/>
      <c r="L74" s="42"/>
      <c r="M74" s="42"/>
      <c r="N74" s="44">
        <f t="shared" si="13"/>
        <v>287.05</v>
      </c>
      <c r="O74" s="44">
        <f t="shared" si="14"/>
        <v>190.74139294926914</v>
      </c>
      <c r="P74" s="44">
        <f t="shared" si="15"/>
        <v>0</v>
      </c>
      <c r="Q74" s="44">
        <f t="shared" si="16"/>
        <v>0</v>
      </c>
      <c r="R74" s="44">
        <f t="shared" si="17"/>
        <v>0</v>
      </c>
      <c r="S74" s="44">
        <f t="shared" si="18"/>
        <v>0</v>
      </c>
      <c r="T74" s="44">
        <f t="shared" si="19"/>
        <v>190.74139294926914</v>
      </c>
      <c r="U74" s="44">
        <f t="shared" si="20"/>
        <v>318.62550000000005</v>
      </c>
      <c r="V74" s="44">
        <f t="shared" si="21"/>
        <v>0</v>
      </c>
      <c r="W74" s="44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318.62550000000005</v>
      </c>
      <c r="AA74" s="20">
        <v>0.11</v>
      </c>
      <c r="AC74" s="44">
        <f t="shared" ref="AC74" si="105">AD74*F74/1000</f>
        <v>266.32479999999998</v>
      </c>
      <c r="AD74" s="28">
        <v>98</v>
      </c>
      <c r="AE74" s="44">
        <f t="shared" ref="AE74" si="106">AF74*F74/1000</f>
        <v>1924.0608</v>
      </c>
      <c r="AF74" s="28">
        <v>708</v>
      </c>
      <c r="AG74" s="44">
        <f t="shared" ref="AG74" si="107">AH74*F74/1000</f>
        <v>307.08879999999999</v>
      </c>
      <c r="AH74" s="28">
        <v>113</v>
      </c>
      <c r="AI74" s="44">
        <f t="shared" si="29"/>
        <v>57.352590000000006</v>
      </c>
      <c r="AJ74" s="44">
        <f t="shared" si="30"/>
        <v>0</v>
      </c>
      <c r="AK74" s="44"/>
      <c r="AL74" s="44">
        <f t="shared" si="31"/>
        <v>0</v>
      </c>
      <c r="AM74" s="44"/>
      <c r="AN74" s="44">
        <f t="shared" si="32"/>
        <v>57.352590000000006</v>
      </c>
      <c r="AO74" s="20"/>
      <c r="AP74" s="20">
        <v>0.18</v>
      </c>
      <c r="AQ74" s="20"/>
      <c r="AR74" s="20"/>
      <c r="AS74" s="44">
        <f t="shared" si="33"/>
        <v>38.11013031126398</v>
      </c>
      <c r="AT74" s="44">
        <f t="shared" si="34"/>
        <v>0</v>
      </c>
      <c r="AU74" s="44">
        <f t="shared" si="35"/>
        <v>0</v>
      </c>
      <c r="AV74" s="44">
        <f t="shared" si="36"/>
        <v>0</v>
      </c>
      <c r="AW74" s="44"/>
      <c r="AX74" s="44">
        <f t="shared" si="37"/>
        <v>38.11013031126398</v>
      </c>
      <c r="AY74" s="44">
        <f t="shared" si="38"/>
        <v>178.43028000000004</v>
      </c>
      <c r="AZ74" s="44">
        <f t="shared" si="39"/>
        <v>0</v>
      </c>
      <c r="BA74" s="44"/>
      <c r="BB74" s="44">
        <f t="shared" si="40"/>
        <v>0</v>
      </c>
      <c r="BC74" s="44"/>
      <c r="BD74" s="44">
        <f t="shared" si="41"/>
        <v>178.43028000000004</v>
      </c>
      <c r="BE74" s="20"/>
      <c r="BF74" s="20">
        <v>0.56000000000000005</v>
      </c>
      <c r="BG74" s="20"/>
      <c r="BH74" s="20">
        <v>0.05</v>
      </c>
      <c r="BI74" s="44">
        <f t="shared" si="42"/>
        <v>118.56484985726571</v>
      </c>
      <c r="BJ74" s="44">
        <f t="shared" si="43"/>
        <v>0</v>
      </c>
      <c r="BK74" s="44">
        <f t="shared" si="44"/>
        <v>0</v>
      </c>
      <c r="BL74" s="44">
        <f t="shared" si="45"/>
        <v>0</v>
      </c>
      <c r="BM74" s="44"/>
      <c r="BN74" s="44">
        <f t="shared" si="46"/>
        <v>118.56484985726571</v>
      </c>
      <c r="BO74" s="44">
        <f t="shared" si="47"/>
        <v>70.097610000000017</v>
      </c>
      <c r="BP74" s="44">
        <f t="shared" si="48"/>
        <v>0</v>
      </c>
      <c r="BQ74" s="44"/>
      <c r="BR74" s="44">
        <f t="shared" si="49"/>
        <v>0</v>
      </c>
      <c r="BS74" s="44"/>
      <c r="BT74" s="44">
        <f t="shared" si="50"/>
        <v>70.097610000000017</v>
      </c>
      <c r="BU74" s="20"/>
      <c r="BV74" s="20">
        <v>0.22</v>
      </c>
      <c r="BW74" s="20"/>
      <c r="BX74" s="20">
        <v>0.05</v>
      </c>
      <c r="BY74" s="44">
        <f t="shared" si="51"/>
        <v>46.579048158211535</v>
      </c>
      <c r="BZ74" s="44">
        <f t="shared" si="52"/>
        <v>0</v>
      </c>
      <c r="CA74" s="44">
        <f t="shared" si="53"/>
        <v>0</v>
      </c>
      <c r="CB74" s="44">
        <f t="shared" si="54"/>
        <v>0</v>
      </c>
      <c r="CC74" s="44"/>
      <c r="CD74" s="44">
        <f t="shared" si="55"/>
        <v>46.579048158211535</v>
      </c>
      <c r="CE74" s="44">
        <f t="shared" si="56"/>
        <v>6.9882941313712585</v>
      </c>
      <c r="CF74" s="44">
        <f t="shared" si="57"/>
        <v>16.227919170953957</v>
      </c>
      <c r="CG74" s="44">
        <f t="shared" si="58"/>
        <v>6.5928526267203802</v>
      </c>
      <c r="CH74" s="44">
        <f t="shared" si="59"/>
        <v>15.598309537277474</v>
      </c>
      <c r="CI74" s="44">
        <f t="shared" si="60"/>
        <v>48.52807411597437</v>
      </c>
      <c r="CJ74" s="44">
        <f t="shared" si="61"/>
        <v>19.064600545561362</v>
      </c>
      <c r="CK74" s="44">
        <f t="shared" si="62"/>
        <v>86.657275207097086</v>
      </c>
    </row>
    <row r="75" spans="1:89" x14ac:dyDescent="0.25">
      <c r="A75" s="41">
        <f>'[11]ТОВ "Сумитеплоенерго" '!F67</f>
        <v>1974</v>
      </c>
      <c r="B75" s="41" t="str">
        <f>'[11]ТОВ "Сумитеплоенерго" '!C67</f>
        <v>СКД 46</v>
      </c>
      <c r="C75" s="47" t="str">
        <f>'[11]ТОВ "Сумитеплоенерго" '!O67</f>
        <v>так</v>
      </c>
      <c r="D75" s="46">
        <f>'[11]ТОВ "Сумитеплоенерго" '!G67</f>
        <v>5</v>
      </c>
      <c r="E75" s="86" t="str">
        <f t="shared" si="11"/>
        <v>ТОВ "Сумитеплоенерго"</v>
      </c>
      <c r="F75" s="43">
        <f>'[11]ТОВ "Сумитеплоенерго" '!L67</f>
        <v>5675.98</v>
      </c>
      <c r="G75" s="43">
        <f>'[11]ТОВ "Сумитеплоенерго" '!CX67</f>
        <v>523.05581395348838</v>
      </c>
      <c r="H75" s="32">
        <f t="shared" si="12"/>
        <v>92.152511804743568</v>
      </c>
      <c r="I75" s="42"/>
      <c r="J75" s="42"/>
      <c r="K75" s="42"/>
      <c r="L75" s="42"/>
      <c r="M75" s="42"/>
      <c r="N75" s="44">
        <f t="shared" si="13"/>
        <v>523.05581395348838</v>
      </c>
      <c r="O75" s="44">
        <f t="shared" si="14"/>
        <v>347.56451678697834</v>
      </c>
      <c r="P75" s="44">
        <f t="shared" si="15"/>
        <v>0</v>
      </c>
      <c r="Q75" s="44">
        <f t="shared" si="16"/>
        <v>0</v>
      </c>
      <c r="R75" s="44">
        <f t="shared" si="17"/>
        <v>0</v>
      </c>
      <c r="S75" s="44">
        <f t="shared" si="18"/>
        <v>0</v>
      </c>
      <c r="T75" s="44">
        <f t="shared" si="19"/>
        <v>347.56451678697834</v>
      </c>
      <c r="U75" s="44">
        <f t="shared" si="20"/>
        <v>648.58920930232557</v>
      </c>
      <c r="V75" s="44">
        <f t="shared" si="21"/>
        <v>0</v>
      </c>
      <c r="W75" s="44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648.58920930232557</v>
      </c>
      <c r="AA75" s="20">
        <v>0.24</v>
      </c>
      <c r="AC75" s="44">
        <f>AD75*F75/1000</f>
        <v>510.83819999999997</v>
      </c>
      <c r="AD75" s="28">
        <v>90</v>
      </c>
      <c r="AE75" s="44">
        <f>AF75*F75/1000</f>
        <v>3757.4987599999999</v>
      </c>
      <c r="AF75" s="28">
        <v>662</v>
      </c>
      <c r="AG75" s="44">
        <f>AH75*F75/1000</f>
        <v>573.27397999999994</v>
      </c>
      <c r="AH75" s="28">
        <v>101</v>
      </c>
      <c r="AI75" s="44">
        <f t="shared" si="29"/>
        <v>116.74605767441859</v>
      </c>
      <c r="AJ75" s="44">
        <f t="shared" si="30"/>
        <v>0</v>
      </c>
      <c r="AK75" s="44"/>
      <c r="AL75" s="44">
        <f t="shared" si="31"/>
        <v>0</v>
      </c>
      <c r="AM75" s="44"/>
      <c r="AN75" s="44">
        <f t="shared" si="32"/>
        <v>116.74605767441859</v>
      </c>
      <c r="AO75" s="20"/>
      <c r="AP75" s="20">
        <v>0.18</v>
      </c>
      <c r="AQ75" s="20"/>
      <c r="AR75" s="20"/>
      <c r="AS75" s="44">
        <f t="shared" si="33"/>
        <v>77.576400146853558</v>
      </c>
      <c r="AT75" s="44">
        <f t="shared" si="34"/>
        <v>0</v>
      </c>
      <c r="AU75" s="44">
        <f t="shared" si="35"/>
        <v>0</v>
      </c>
      <c r="AV75" s="44">
        <f t="shared" si="36"/>
        <v>0</v>
      </c>
      <c r="AW75" s="44"/>
      <c r="AX75" s="44">
        <f t="shared" si="37"/>
        <v>77.576400146853558</v>
      </c>
      <c r="AY75" s="44">
        <f t="shared" si="38"/>
        <v>363.20995720930233</v>
      </c>
      <c r="AZ75" s="44">
        <f t="shared" si="39"/>
        <v>0</v>
      </c>
      <c r="BA75" s="44"/>
      <c r="BB75" s="44">
        <f t="shared" si="40"/>
        <v>0</v>
      </c>
      <c r="BC75" s="44"/>
      <c r="BD75" s="44">
        <f t="shared" si="41"/>
        <v>363.20995720930233</v>
      </c>
      <c r="BE75" s="20"/>
      <c r="BF75" s="20">
        <v>0.56000000000000005</v>
      </c>
      <c r="BG75" s="20"/>
      <c r="BH75" s="20">
        <v>0.05</v>
      </c>
      <c r="BI75" s="44">
        <f t="shared" si="42"/>
        <v>241.34880045687777</v>
      </c>
      <c r="BJ75" s="44">
        <f t="shared" si="43"/>
        <v>0</v>
      </c>
      <c r="BK75" s="44">
        <f t="shared" si="44"/>
        <v>0</v>
      </c>
      <c r="BL75" s="44">
        <f t="shared" si="45"/>
        <v>0</v>
      </c>
      <c r="BM75" s="44"/>
      <c r="BN75" s="44">
        <f t="shared" si="46"/>
        <v>241.34880045687777</v>
      </c>
      <c r="BO75" s="44">
        <f t="shared" si="47"/>
        <v>142.68962604651162</v>
      </c>
      <c r="BP75" s="44">
        <f t="shared" si="48"/>
        <v>0</v>
      </c>
      <c r="BQ75" s="44"/>
      <c r="BR75" s="44">
        <f t="shared" si="49"/>
        <v>0</v>
      </c>
      <c r="BS75" s="44"/>
      <c r="BT75" s="44">
        <f t="shared" si="50"/>
        <v>142.68962604651162</v>
      </c>
      <c r="BU75" s="20"/>
      <c r="BV75" s="20">
        <v>0.22</v>
      </c>
      <c r="BW75" s="20"/>
      <c r="BX75" s="20">
        <v>0.05</v>
      </c>
      <c r="BY75" s="44">
        <f t="shared" si="51"/>
        <v>94.815600179487689</v>
      </c>
      <c r="BZ75" s="44">
        <f t="shared" si="52"/>
        <v>0</v>
      </c>
      <c r="CA75" s="44">
        <f t="shared" si="53"/>
        <v>0</v>
      </c>
      <c r="CB75" s="44">
        <f t="shared" si="54"/>
        <v>0</v>
      </c>
      <c r="CC75" s="44"/>
      <c r="CD75" s="44">
        <f t="shared" si="55"/>
        <v>94.815600179487689</v>
      </c>
      <c r="CE75" s="44">
        <f t="shared" si="56"/>
        <v>6.5849691276338396</v>
      </c>
      <c r="CF75" s="44">
        <f t="shared" si="57"/>
        <v>15.568748437477149</v>
      </c>
      <c r="CG75" s="44">
        <f t="shared" si="58"/>
        <v>6.0461989262819795</v>
      </c>
      <c r="CH75" s="44">
        <f t="shared" si="59"/>
        <v>31.751681046356047</v>
      </c>
      <c r="CI75" s="44">
        <f t="shared" si="60"/>
        <v>98.783007699774387</v>
      </c>
      <c r="CJ75" s="44">
        <f t="shared" si="61"/>
        <v>38.807610167768509</v>
      </c>
      <c r="CK75" s="44">
        <f t="shared" si="62"/>
        <v>176.3982280353114</v>
      </c>
    </row>
    <row r="76" spans="1:89" x14ac:dyDescent="0.25">
      <c r="A76" s="41">
        <f>'[11]ТОВ "Сумитеплоенерго" '!F68</f>
        <v>1978</v>
      </c>
      <c r="B76" s="41" t="str">
        <f>'[11]ТОВ "Сумитеплоенерго" '!C68</f>
        <v>Прокоф'єва, 26</v>
      </c>
      <c r="C76" s="48" t="str">
        <f>'[11]ТОВ "Сумитеплоенерго" '!O68</f>
        <v>так</v>
      </c>
      <c r="D76" s="46">
        <f>'[11]ТОВ "Сумитеплоенерго" '!G68</f>
        <v>9</v>
      </c>
      <c r="E76" s="86" t="str">
        <f t="shared" si="11"/>
        <v>ТОВ "Сумитеплоенерго"</v>
      </c>
      <c r="F76" s="43">
        <f>'[11]ТОВ "Сумитеплоенерго" '!L68</f>
        <v>7264.7</v>
      </c>
      <c r="G76" s="43">
        <f>'[11]ТОВ "Сумитеплоенерго" '!CX68</f>
        <v>954.86622093023254</v>
      </c>
      <c r="H76" s="32">
        <f t="shared" si="12"/>
        <v>131.43918137434892</v>
      </c>
      <c r="I76" s="42"/>
      <c r="J76" s="42"/>
      <c r="K76" s="42"/>
      <c r="L76" s="42"/>
      <c r="M76" s="42"/>
      <c r="N76" s="44">
        <f t="shared" si="13"/>
        <v>954.86622093023254</v>
      </c>
      <c r="O76" s="44">
        <f t="shared" si="14"/>
        <v>634.49751980643487</v>
      </c>
      <c r="P76" s="44">
        <f t="shared" si="15"/>
        <v>0</v>
      </c>
      <c r="Q76" s="44">
        <f t="shared" si="16"/>
        <v>0</v>
      </c>
      <c r="R76" s="44">
        <f t="shared" si="17"/>
        <v>0</v>
      </c>
      <c r="S76" s="44">
        <f t="shared" si="18"/>
        <v>0</v>
      </c>
      <c r="T76" s="44">
        <f t="shared" si="19"/>
        <v>634.49751980643487</v>
      </c>
      <c r="U76" s="44">
        <f t="shared" si="20"/>
        <v>1059.9015052325583</v>
      </c>
      <c r="V76" s="44">
        <f t="shared" si="21"/>
        <v>0</v>
      </c>
      <c r="W76" s="44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1059.9015052325583</v>
      </c>
      <c r="AA76" s="20">
        <v>0.11</v>
      </c>
      <c r="AC76" s="44">
        <f t="shared" ref="AC76" si="108">AD76*F76/1000</f>
        <v>544.85249999999996</v>
      </c>
      <c r="AD76" s="28">
        <v>75</v>
      </c>
      <c r="AE76" s="44">
        <f t="shared" ref="AE76" si="109">AF76*F76/1000</f>
        <v>4678.4668000000001</v>
      </c>
      <c r="AF76" s="28">
        <v>644</v>
      </c>
      <c r="AG76" s="44">
        <f t="shared" ref="AG76" si="110">AH76*F76/1000</f>
        <v>733.73469999999998</v>
      </c>
      <c r="AH76" s="28">
        <v>101</v>
      </c>
      <c r="AI76" s="44">
        <f t="shared" si="29"/>
        <v>190.78227094186047</v>
      </c>
      <c r="AJ76" s="44">
        <f t="shared" si="30"/>
        <v>0</v>
      </c>
      <c r="AK76" s="44"/>
      <c r="AL76" s="44">
        <f t="shared" si="31"/>
        <v>0</v>
      </c>
      <c r="AM76" s="44"/>
      <c r="AN76" s="44">
        <f t="shared" si="32"/>
        <v>190.78227094186047</v>
      </c>
      <c r="AO76" s="20"/>
      <c r="AP76" s="20">
        <v>0.18</v>
      </c>
      <c r="AQ76" s="20"/>
      <c r="AR76" s="20"/>
      <c r="AS76" s="44">
        <f t="shared" si="33"/>
        <v>126.77260445732568</v>
      </c>
      <c r="AT76" s="44">
        <f t="shared" si="34"/>
        <v>0</v>
      </c>
      <c r="AU76" s="44">
        <f t="shared" si="35"/>
        <v>0</v>
      </c>
      <c r="AV76" s="44">
        <f t="shared" si="36"/>
        <v>0</v>
      </c>
      <c r="AW76" s="44"/>
      <c r="AX76" s="44">
        <f t="shared" si="37"/>
        <v>126.77260445732568</v>
      </c>
      <c r="AY76" s="44">
        <f t="shared" si="38"/>
        <v>593.54484293023268</v>
      </c>
      <c r="AZ76" s="44">
        <f t="shared" si="39"/>
        <v>0</v>
      </c>
      <c r="BA76" s="44"/>
      <c r="BB76" s="44">
        <f t="shared" si="40"/>
        <v>0</v>
      </c>
      <c r="BC76" s="44"/>
      <c r="BD76" s="44">
        <f t="shared" si="41"/>
        <v>593.54484293023268</v>
      </c>
      <c r="BE76" s="20"/>
      <c r="BF76" s="20">
        <v>0.56000000000000005</v>
      </c>
      <c r="BG76" s="20"/>
      <c r="BH76" s="20">
        <v>0.05</v>
      </c>
      <c r="BI76" s="44">
        <f t="shared" si="42"/>
        <v>394.40365831167998</v>
      </c>
      <c r="BJ76" s="44">
        <f t="shared" si="43"/>
        <v>0</v>
      </c>
      <c r="BK76" s="44">
        <f t="shared" si="44"/>
        <v>0</v>
      </c>
      <c r="BL76" s="44">
        <f t="shared" si="45"/>
        <v>0</v>
      </c>
      <c r="BM76" s="44"/>
      <c r="BN76" s="44">
        <f t="shared" si="46"/>
        <v>394.40365831167998</v>
      </c>
      <c r="BO76" s="44">
        <f t="shared" si="47"/>
        <v>233.17833115116284</v>
      </c>
      <c r="BP76" s="44">
        <f t="shared" si="48"/>
        <v>0</v>
      </c>
      <c r="BQ76" s="44"/>
      <c r="BR76" s="44">
        <f t="shared" si="49"/>
        <v>0</v>
      </c>
      <c r="BS76" s="44"/>
      <c r="BT76" s="44">
        <f t="shared" si="50"/>
        <v>233.17833115116284</v>
      </c>
      <c r="BU76" s="20"/>
      <c r="BV76" s="20">
        <v>0.22</v>
      </c>
      <c r="BW76" s="20"/>
      <c r="BX76" s="20">
        <v>0.05</v>
      </c>
      <c r="BY76" s="44">
        <f t="shared" si="51"/>
        <v>154.94429433673142</v>
      </c>
      <c r="BZ76" s="44">
        <f t="shared" si="52"/>
        <v>0</v>
      </c>
      <c r="CA76" s="44">
        <f t="shared" si="53"/>
        <v>0</v>
      </c>
      <c r="CB76" s="44">
        <f t="shared" si="54"/>
        <v>0</v>
      </c>
      <c r="CC76" s="44"/>
      <c r="CD76" s="44">
        <f t="shared" si="55"/>
        <v>154.94429433673142</v>
      </c>
      <c r="CE76" s="44">
        <f t="shared" si="56"/>
        <v>4.2978725753276512</v>
      </c>
      <c r="CF76" s="44">
        <f t="shared" si="57"/>
        <v>11.862128307904316</v>
      </c>
      <c r="CG76" s="44">
        <f t="shared" si="58"/>
        <v>4.735474146633738</v>
      </c>
      <c r="CH76" s="44">
        <f t="shared" si="59"/>
        <v>51.887472150357588</v>
      </c>
      <c r="CI76" s="44">
        <f t="shared" si="60"/>
        <v>161.42769113444587</v>
      </c>
      <c r="CJ76" s="44">
        <f t="shared" si="61"/>
        <v>63.418021517103732</v>
      </c>
      <c r="CK76" s="44">
        <f t="shared" si="62"/>
        <v>288.26373416865329</v>
      </c>
    </row>
    <row r="77" spans="1:89" x14ac:dyDescent="0.25">
      <c r="A77" s="41">
        <f>'[11]ТОВ "Сумитеплоенерго" '!F69</f>
        <v>1985</v>
      </c>
      <c r="B77" s="41" t="str">
        <f>'[11]ТОВ "Сумитеплоенерго" '!C69</f>
        <v>Прокоф'єва, 30/1</v>
      </c>
      <c r="C77" s="47" t="str">
        <f>'[11]ТОВ "Сумитеплоенерго" '!O69</f>
        <v>так</v>
      </c>
      <c r="D77" s="46">
        <f>'[11]ТОВ "Сумитеплоенерго" '!G69</f>
        <v>5</v>
      </c>
      <c r="E77" s="86" t="str">
        <f t="shared" ref="E77:E140" si="111">$D$2</f>
        <v>ТОВ "Сумитеплоенерго"</v>
      </c>
      <c r="F77" s="43">
        <f>'[11]ТОВ "Сумитеплоенерго" '!L69</f>
        <v>4459.5</v>
      </c>
      <c r="G77" s="43">
        <f>'[11]ТОВ "Сумитеплоенерго" '!CX69</f>
        <v>563.86037209302333</v>
      </c>
      <c r="H77" s="32">
        <f t="shared" ref="H77:H140" si="112">G77*1000/F77</f>
        <v>126.44026731539934</v>
      </c>
      <c r="I77" s="42"/>
      <c r="J77" s="42"/>
      <c r="K77" s="42"/>
      <c r="L77" s="42"/>
      <c r="M77" s="42"/>
      <c r="N77" s="44">
        <f t="shared" ref="N77:N140" si="113">G77+I77+J77+K77</f>
        <v>563.86037209302333</v>
      </c>
      <c r="O77" s="44">
        <f t="shared" ref="O77:O140" si="114">G77*$D$3</f>
        <v>374.67867201503736</v>
      </c>
      <c r="P77" s="44">
        <f t="shared" ref="P77:P140" si="115">I77*$D$4</f>
        <v>0</v>
      </c>
      <c r="Q77" s="44">
        <f t="shared" ref="Q77:Q140" si="116">J77*$D$5</f>
        <v>0</v>
      </c>
      <c r="R77" s="44">
        <f t="shared" ref="R77:R140" si="117">K77*$D$3</f>
        <v>0</v>
      </c>
      <c r="S77" s="44">
        <f t="shared" ref="S77:S140" si="118">M77*$D$6</f>
        <v>0</v>
      </c>
      <c r="T77" s="44">
        <f t="shared" ref="T77:T140" si="119">SUM(O77:S77)</f>
        <v>374.67867201503736</v>
      </c>
      <c r="U77" s="44">
        <f t="shared" ref="U77:U140" si="120">G77*(1+AA77)</f>
        <v>625.88501302325596</v>
      </c>
      <c r="V77" s="44">
        <f t="shared" ref="V77:V140" si="121">I77*(1+AB77)</f>
        <v>0</v>
      </c>
      <c r="W77" s="44">
        <f t="shared" ref="W77:W140" si="122">J77</f>
        <v>0</v>
      </c>
      <c r="X77" s="44">
        <f t="shared" ref="X77:X140" si="123">K77</f>
        <v>0</v>
      </c>
      <c r="Y77" s="44">
        <f t="shared" ref="Y77:Y140" si="124">M77</f>
        <v>0</v>
      </c>
      <c r="Z77" s="44">
        <f t="shared" ref="Z77:Z140" si="125">U77+V77+W77+X77</f>
        <v>625.88501302325596</v>
      </c>
      <c r="AA77" s="20">
        <v>0.11</v>
      </c>
      <c r="AC77" s="44">
        <f t="shared" ref="AC77:AC79" si="126">AD77*F77/1000</f>
        <v>419.19299999999998</v>
      </c>
      <c r="AD77" s="28">
        <v>94</v>
      </c>
      <c r="AE77" s="44">
        <f t="shared" ref="AE77:AE79" si="127">AF77*F77/1000</f>
        <v>3041.3789999999999</v>
      </c>
      <c r="AF77" s="28">
        <v>682</v>
      </c>
      <c r="AG77" s="44">
        <f t="shared" ref="AG77:AG79" si="128">AH77*F77/1000</f>
        <v>490.54500000000002</v>
      </c>
      <c r="AH77" s="28">
        <v>110</v>
      </c>
      <c r="AI77" s="44">
        <f t="shared" ref="AI77:AI140" si="129">U77*AP77</f>
        <v>112.65930234418607</v>
      </c>
      <c r="AJ77" s="44">
        <f t="shared" ref="AJ77:AJ140" si="130">V77*AQ77</f>
        <v>0</v>
      </c>
      <c r="AK77" s="44"/>
      <c r="AL77" s="44">
        <f t="shared" ref="AL77:AL140" si="131">X77*AR77</f>
        <v>0</v>
      </c>
      <c r="AM77" s="44"/>
      <c r="AN77" s="44">
        <f t="shared" ref="AN77:AN140" si="132">SUM(AI77:AL77)</f>
        <v>112.65930234418607</v>
      </c>
      <c r="AO77" s="20"/>
      <c r="AP77" s="20">
        <v>0.18</v>
      </c>
      <c r="AQ77" s="20"/>
      <c r="AR77" s="20"/>
      <c r="AS77" s="44">
        <f t="shared" ref="AS77:AS140" si="133">AI77*$D$3</f>
        <v>74.860798668604474</v>
      </c>
      <c r="AT77" s="44">
        <f t="shared" ref="AT77:AT140" si="134">AJ77*$D$4</f>
        <v>0</v>
      </c>
      <c r="AU77" s="44">
        <f t="shared" ref="AU77:AU140" si="135">AK77*$D$5</f>
        <v>0</v>
      </c>
      <c r="AV77" s="44">
        <f t="shared" ref="AV77:AV140" si="136">AL77*$D$3</f>
        <v>0</v>
      </c>
      <c r="AW77" s="44"/>
      <c r="AX77" s="44">
        <f t="shared" ref="AX77:AX140" si="137">SUM(AS77:AW77)</f>
        <v>74.860798668604474</v>
      </c>
      <c r="AY77" s="44">
        <f t="shared" ref="AY77:AY140" si="138">U77*BF77</f>
        <v>350.4956072930234</v>
      </c>
      <c r="AZ77" s="44">
        <f t="shared" ref="AZ77:AZ140" si="139">V77*BG77</f>
        <v>0</v>
      </c>
      <c r="BA77" s="44"/>
      <c r="BB77" s="44">
        <f t="shared" ref="BB77:BB140" si="140">X77*BH77</f>
        <v>0</v>
      </c>
      <c r="BC77" s="44"/>
      <c r="BD77" s="44">
        <f t="shared" ref="BD77:BD140" si="141">SUM(AY77:BB77)</f>
        <v>350.4956072930234</v>
      </c>
      <c r="BE77" s="20"/>
      <c r="BF77" s="20">
        <v>0.56000000000000005</v>
      </c>
      <c r="BG77" s="20"/>
      <c r="BH77" s="20">
        <v>0.05</v>
      </c>
      <c r="BI77" s="44">
        <f t="shared" ref="BI77:BI140" si="142">AY77*$D$3</f>
        <v>232.90026252454726</v>
      </c>
      <c r="BJ77" s="44">
        <f t="shared" ref="BJ77:BJ140" si="143">AZ77*$D$4</f>
        <v>0</v>
      </c>
      <c r="BK77" s="44">
        <f t="shared" ref="BK77:BK140" si="144">BA77*$D$5</f>
        <v>0</v>
      </c>
      <c r="BL77" s="44">
        <f t="shared" ref="BL77:BL140" si="145">BB77*$D$3</f>
        <v>0</v>
      </c>
      <c r="BM77" s="44"/>
      <c r="BN77" s="44">
        <f t="shared" ref="BN77:BN140" si="146">SUM(BI77:BM77)</f>
        <v>232.90026252454726</v>
      </c>
      <c r="BO77" s="44">
        <f t="shared" ref="BO77:BO140" si="147">U77*BV77</f>
        <v>137.69470286511631</v>
      </c>
      <c r="BP77" s="44">
        <f t="shared" ref="BP77:BP140" si="148">V77*BW77</f>
        <v>0</v>
      </c>
      <c r="BQ77" s="44"/>
      <c r="BR77" s="44">
        <f t="shared" ref="BR77:BR140" si="149">X77*BX77</f>
        <v>0</v>
      </c>
      <c r="BS77" s="44"/>
      <c r="BT77" s="44">
        <f t="shared" ref="BT77:BT140" si="150">SUM(BO77:BR77)</f>
        <v>137.69470286511631</v>
      </c>
      <c r="BU77" s="20"/>
      <c r="BV77" s="20">
        <v>0.22</v>
      </c>
      <c r="BW77" s="20"/>
      <c r="BX77" s="20">
        <v>0.05</v>
      </c>
      <c r="BY77" s="44">
        <f t="shared" ref="BY77:BY140" si="151">BO77*$D$3</f>
        <v>91.496531706072133</v>
      </c>
      <c r="BZ77" s="44">
        <f t="shared" ref="BZ77:BZ140" si="152">BP77*$D$4</f>
        <v>0</v>
      </c>
      <c r="CA77" s="44">
        <f t="shared" ref="CA77:CA140" si="153">BQ77*$D$5</f>
        <v>0</v>
      </c>
      <c r="CB77" s="44">
        <f t="shared" ref="CB77:CB140" si="154">BR77*$D$3</f>
        <v>0</v>
      </c>
      <c r="CC77" s="44"/>
      <c r="CD77" s="44">
        <f t="shared" ref="CD77:CD140" si="155">SUM(BY77:CC77)</f>
        <v>91.496531706072133</v>
      </c>
      <c r="CE77" s="44">
        <f t="shared" ref="CE77:CE140" si="156">AC77/AX77</f>
        <v>5.5996330182862906</v>
      </c>
      <c r="CF77" s="44">
        <f t="shared" ref="CF77:CF140" si="157">AE77/BN77</f>
        <v>13.058718642188925</v>
      </c>
      <c r="CG77" s="44">
        <f t="shared" ref="CG77:CG140" si="158">AG77/CD77</f>
        <v>5.3613507621890015</v>
      </c>
      <c r="CH77" s="44">
        <f t="shared" ref="CH77:CH140" si="159">AI77*$AD$3+AJ77*$AD$4+AL77*$AD$3</f>
        <v>30.640197246860936</v>
      </c>
      <c r="CI77" s="44">
        <f t="shared" ref="CI77:CI140" si="160">AY77*$AD$3+AZ77*$AD$4+BB77*$AD$3</f>
        <v>95.325058101345149</v>
      </c>
      <c r="CJ77" s="44">
        <f t="shared" ref="CJ77:CJ140" si="161">BO77*$AD$3+BP77*$AD$4+BR77*$AD$3</f>
        <v>37.449129968385584</v>
      </c>
      <c r="CK77" s="44">
        <f t="shared" ref="CK77:CK140" si="162">U77*$AD$3+V77*$AD$4+W77*$AD$5+X77*$AD$3</f>
        <v>170.2233180381163</v>
      </c>
    </row>
    <row r="78" spans="1:89" x14ac:dyDescent="0.25">
      <c r="A78" s="41">
        <f>'[11]ТОВ "Сумитеплоенерго" '!F70</f>
        <v>1981</v>
      </c>
      <c r="B78" s="41" t="str">
        <f>'[11]ТОВ "Сумитеплоенерго" '!C70</f>
        <v>Прокоф'єва, 44/1</v>
      </c>
      <c r="C78" s="47" t="str">
        <f>'[11]ТОВ "Сумитеплоенерго" '!O70</f>
        <v>так</v>
      </c>
      <c r="D78" s="46">
        <f>'[11]ТОВ "Сумитеплоенерго" '!G70</f>
        <v>9</v>
      </c>
      <c r="E78" s="86" t="str">
        <f t="shared" si="111"/>
        <v>ТОВ "Сумитеплоенерго"</v>
      </c>
      <c r="F78" s="43">
        <f>'[11]ТОВ "Сумитеплоенерго" '!L70</f>
        <v>3802.1</v>
      </c>
      <c r="G78" s="43">
        <f>'[11]ТОВ "Сумитеплоенерго" '!CX70</f>
        <v>432.80581395348838</v>
      </c>
      <c r="H78" s="32">
        <f t="shared" si="112"/>
        <v>113.83335892098798</v>
      </c>
      <c r="I78" s="42"/>
      <c r="J78" s="42"/>
      <c r="K78" s="42"/>
      <c r="L78" s="42"/>
      <c r="M78" s="42"/>
      <c r="N78" s="44">
        <f t="shared" si="113"/>
        <v>432.80581395348838</v>
      </c>
      <c r="O78" s="44">
        <f t="shared" si="114"/>
        <v>287.59443940090785</v>
      </c>
      <c r="P78" s="44">
        <f t="shared" si="115"/>
        <v>0</v>
      </c>
      <c r="Q78" s="44">
        <f t="shared" si="116"/>
        <v>0</v>
      </c>
      <c r="R78" s="44">
        <f t="shared" si="117"/>
        <v>0</v>
      </c>
      <c r="S78" s="44">
        <f t="shared" si="118"/>
        <v>0</v>
      </c>
      <c r="T78" s="44">
        <f t="shared" si="119"/>
        <v>287.59443940090785</v>
      </c>
      <c r="U78" s="44">
        <f t="shared" si="120"/>
        <v>480.41445348837215</v>
      </c>
      <c r="V78" s="44">
        <f t="shared" si="121"/>
        <v>0</v>
      </c>
      <c r="W78" s="44">
        <f t="shared" si="122"/>
        <v>0</v>
      </c>
      <c r="X78" s="44">
        <f t="shared" si="123"/>
        <v>0</v>
      </c>
      <c r="Y78" s="44">
        <f t="shared" si="124"/>
        <v>0</v>
      </c>
      <c r="Z78" s="44">
        <f t="shared" si="125"/>
        <v>480.41445348837215</v>
      </c>
      <c r="AA78" s="20">
        <v>0.11</v>
      </c>
      <c r="AC78" s="44">
        <f t="shared" si="126"/>
        <v>357.39739999999995</v>
      </c>
      <c r="AD78" s="28">
        <v>94</v>
      </c>
      <c r="AE78" s="44">
        <f t="shared" si="127"/>
        <v>2593.0321999999996</v>
      </c>
      <c r="AF78" s="28">
        <v>682</v>
      </c>
      <c r="AG78" s="44">
        <f t="shared" si="128"/>
        <v>418.23099999999999</v>
      </c>
      <c r="AH78" s="28">
        <v>110</v>
      </c>
      <c r="AI78" s="44">
        <f t="shared" si="129"/>
        <v>86.474601627906978</v>
      </c>
      <c r="AJ78" s="44">
        <f t="shared" si="130"/>
        <v>0</v>
      </c>
      <c r="AK78" s="44"/>
      <c r="AL78" s="44">
        <f t="shared" si="131"/>
        <v>0</v>
      </c>
      <c r="AM78" s="44"/>
      <c r="AN78" s="44">
        <f t="shared" si="132"/>
        <v>86.474601627906978</v>
      </c>
      <c r="AO78" s="20"/>
      <c r="AP78" s="20">
        <v>0.18</v>
      </c>
      <c r="AQ78" s="20"/>
      <c r="AR78" s="20"/>
      <c r="AS78" s="44">
        <f t="shared" si="133"/>
        <v>57.461368992301388</v>
      </c>
      <c r="AT78" s="44">
        <f t="shared" si="134"/>
        <v>0</v>
      </c>
      <c r="AU78" s="44">
        <f t="shared" si="135"/>
        <v>0</v>
      </c>
      <c r="AV78" s="44">
        <f t="shared" si="136"/>
        <v>0</v>
      </c>
      <c r="AW78" s="44"/>
      <c r="AX78" s="44">
        <f t="shared" si="137"/>
        <v>57.461368992301388</v>
      </c>
      <c r="AY78" s="44">
        <f t="shared" si="138"/>
        <v>269.03209395348841</v>
      </c>
      <c r="AZ78" s="44">
        <f t="shared" si="139"/>
        <v>0</v>
      </c>
      <c r="BA78" s="44"/>
      <c r="BB78" s="44">
        <f t="shared" si="140"/>
        <v>0</v>
      </c>
      <c r="BC78" s="44"/>
      <c r="BD78" s="44">
        <f t="shared" si="141"/>
        <v>269.03209395348841</v>
      </c>
      <c r="BE78" s="20"/>
      <c r="BF78" s="20">
        <v>0.56000000000000005</v>
      </c>
      <c r="BG78" s="20"/>
      <c r="BH78" s="20">
        <v>0.05</v>
      </c>
      <c r="BI78" s="44">
        <f t="shared" si="142"/>
        <v>178.76870353160433</v>
      </c>
      <c r="BJ78" s="44">
        <f t="shared" si="143"/>
        <v>0</v>
      </c>
      <c r="BK78" s="44">
        <f t="shared" si="144"/>
        <v>0</v>
      </c>
      <c r="BL78" s="44">
        <f t="shared" si="145"/>
        <v>0</v>
      </c>
      <c r="BM78" s="44"/>
      <c r="BN78" s="44">
        <f t="shared" si="146"/>
        <v>178.76870353160433</v>
      </c>
      <c r="BO78" s="44">
        <f t="shared" si="147"/>
        <v>105.69117976744187</v>
      </c>
      <c r="BP78" s="44">
        <f t="shared" si="148"/>
        <v>0</v>
      </c>
      <c r="BQ78" s="44"/>
      <c r="BR78" s="44">
        <f t="shared" si="149"/>
        <v>0</v>
      </c>
      <c r="BS78" s="44"/>
      <c r="BT78" s="44">
        <f t="shared" si="150"/>
        <v>105.69117976744187</v>
      </c>
      <c r="BU78" s="20"/>
      <c r="BV78" s="20">
        <v>0.22</v>
      </c>
      <c r="BW78" s="20"/>
      <c r="BX78" s="20">
        <v>0.05</v>
      </c>
      <c r="BY78" s="44">
        <f t="shared" si="151"/>
        <v>70.230562101701693</v>
      </c>
      <c r="BZ78" s="44">
        <f t="shared" si="152"/>
        <v>0</v>
      </c>
      <c r="CA78" s="44">
        <f t="shared" si="153"/>
        <v>0</v>
      </c>
      <c r="CB78" s="44">
        <f t="shared" si="154"/>
        <v>0</v>
      </c>
      <c r="CC78" s="44"/>
      <c r="CD78" s="44">
        <f t="shared" si="155"/>
        <v>70.230562101701693</v>
      </c>
      <c r="CE78" s="44">
        <f t="shared" si="156"/>
        <v>6.219785679799652</v>
      </c>
      <c r="CF78" s="44">
        <f t="shared" si="157"/>
        <v>14.504956118013018</v>
      </c>
      <c r="CG78" s="44">
        <f t="shared" si="158"/>
        <v>5.9551139487443487</v>
      </c>
      <c r="CH78" s="44">
        <f t="shared" si="159"/>
        <v>23.518686833582432</v>
      </c>
      <c r="CI78" s="44">
        <f t="shared" si="160"/>
        <v>73.169247926700919</v>
      </c>
      <c r="CJ78" s="44">
        <f t="shared" si="161"/>
        <v>28.745061685489642</v>
      </c>
      <c r="CK78" s="44">
        <f t="shared" si="162"/>
        <v>130.6593712976802</v>
      </c>
    </row>
    <row r="79" spans="1:89" x14ac:dyDescent="0.25">
      <c r="A79" s="41">
        <f>'[11]ТОВ "Сумитеплоенерго" '!F71</f>
        <v>1981</v>
      </c>
      <c r="B79" s="41" t="str">
        <f>'[11]ТОВ "Сумитеплоенерго" '!C71</f>
        <v>Прокоф'єва, 44/2</v>
      </c>
      <c r="C79" s="47" t="str">
        <f>'[11]ТОВ "Сумитеплоенерго" '!O71</f>
        <v>так</v>
      </c>
      <c r="D79" s="46">
        <f>'[11]ТОВ "Сумитеплоенерго" '!G71</f>
        <v>9</v>
      </c>
      <c r="E79" s="86" t="str">
        <f t="shared" si="111"/>
        <v>ТОВ "Сумитеплоенерго"</v>
      </c>
      <c r="F79" s="43">
        <f>'[11]ТОВ "Сумитеплоенерго" '!L71</f>
        <v>7231.43</v>
      </c>
      <c r="G79" s="43">
        <f>'[11]ТОВ "Сумитеплоенерго" '!CX71</f>
        <v>1025.9697674418603</v>
      </c>
      <c r="H79" s="32">
        <f t="shared" si="112"/>
        <v>141.8764708282954</v>
      </c>
      <c r="I79" s="42"/>
      <c r="J79" s="42"/>
      <c r="K79" s="42"/>
      <c r="L79" s="42"/>
      <c r="M79" s="42"/>
      <c r="N79" s="44">
        <f t="shared" si="113"/>
        <v>1025.9697674418603</v>
      </c>
      <c r="O79" s="44">
        <f t="shared" si="114"/>
        <v>681.74500109980193</v>
      </c>
      <c r="P79" s="44">
        <f t="shared" si="115"/>
        <v>0</v>
      </c>
      <c r="Q79" s="44">
        <f t="shared" si="116"/>
        <v>0</v>
      </c>
      <c r="R79" s="44">
        <f t="shared" si="117"/>
        <v>0</v>
      </c>
      <c r="S79" s="44">
        <f t="shared" si="118"/>
        <v>0</v>
      </c>
      <c r="T79" s="44">
        <f t="shared" si="119"/>
        <v>681.74500109980193</v>
      </c>
      <c r="U79" s="44">
        <f t="shared" si="120"/>
        <v>1138.8264418604651</v>
      </c>
      <c r="V79" s="44">
        <f t="shared" si="121"/>
        <v>0</v>
      </c>
      <c r="W79" s="44">
        <f t="shared" si="122"/>
        <v>0</v>
      </c>
      <c r="X79" s="44">
        <f t="shared" si="123"/>
        <v>0</v>
      </c>
      <c r="Y79" s="44">
        <f t="shared" si="124"/>
        <v>0</v>
      </c>
      <c r="Z79" s="44">
        <f t="shared" si="125"/>
        <v>1138.8264418604651</v>
      </c>
      <c r="AA79" s="20">
        <v>0.11</v>
      </c>
      <c r="AC79" s="44">
        <f t="shared" si="126"/>
        <v>542.35725000000002</v>
      </c>
      <c r="AD79" s="28">
        <v>75</v>
      </c>
      <c r="AE79" s="44">
        <f t="shared" si="127"/>
        <v>4657.0409200000004</v>
      </c>
      <c r="AF79" s="28">
        <v>644</v>
      </c>
      <c r="AG79" s="44">
        <f t="shared" si="128"/>
        <v>730.37443000000007</v>
      </c>
      <c r="AH79" s="28">
        <v>101</v>
      </c>
      <c r="AI79" s="44">
        <f t="shared" si="129"/>
        <v>204.98875953488371</v>
      </c>
      <c r="AJ79" s="44">
        <f t="shared" si="130"/>
        <v>0</v>
      </c>
      <c r="AK79" s="44"/>
      <c r="AL79" s="44">
        <f t="shared" si="131"/>
        <v>0</v>
      </c>
      <c r="AM79" s="44"/>
      <c r="AN79" s="44">
        <f t="shared" si="132"/>
        <v>204.98875953488371</v>
      </c>
      <c r="AO79" s="20"/>
      <c r="AP79" s="20">
        <v>0.18</v>
      </c>
      <c r="AQ79" s="20"/>
      <c r="AR79" s="20"/>
      <c r="AS79" s="44">
        <f t="shared" si="133"/>
        <v>136.21265121974045</v>
      </c>
      <c r="AT79" s="44">
        <f t="shared" si="134"/>
        <v>0</v>
      </c>
      <c r="AU79" s="44">
        <f t="shared" si="135"/>
        <v>0</v>
      </c>
      <c r="AV79" s="44">
        <f t="shared" si="136"/>
        <v>0</v>
      </c>
      <c r="AW79" s="44"/>
      <c r="AX79" s="44">
        <f t="shared" si="137"/>
        <v>136.21265121974045</v>
      </c>
      <c r="AY79" s="44">
        <f t="shared" si="138"/>
        <v>637.74280744186058</v>
      </c>
      <c r="AZ79" s="44">
        <f t="shared" si="139"/>
        <v>0</v>
      </c>
      <c r="BA79" s="44"/>
      <c r="BB79" s="44">
        <f t="shared" si="140"/>
        <v>0</v>
      </c>
      <c r="BC79" s="44"/>
      <c r="BD79" s="44">
        <f t="shared" si="141"/>
        <v>637.74280744186058</v>
      </c>
      <c r="BE79" s="20"/>
      <c r="BF79" s="20">
        <v>0.56000000000000005</v>
      </c>
      <c r="BG79" s="20"/>
      <c r="BH79" s="20">
        <v>0.05</v>
      </c>
      <c r="BI79" s="44">
        <f t="shared" si="142"/>
        <v>423.77269268363699</v>
      </c>
      <c r="BJ79" s="44">
        <f t="shared" si="143"/>
        <v>0</v>
      </c>
      <c r="BK79" s="44">
        <f t="shared" si="144"/>
        <v>0</v>
      </c>
      <c r="BL79" s="44">
        <f t="shared" si="145"/>
        <v>0</v>
      </c>
      <c r="BM79" s="44"/>
      <c r="BN79" s="44">
        <f t="shared" si="146"/>
        <v>423.77269268363699</v>
      </c>
      <c r="BO79" s="44">
        <f t="shared" si="147"/>
        <v>250.54181720930234</v>
      </c>
      <c r="BP79" s="44">
        <f t="shared" si="148"/>
        <v>0</v>
      </c>
      <c r="BQ79" s="44"/>
      <c r="BR79" s="44">
        <f t="shared" si="149"/>
        <v>0</v>
      </c>
      <c r="BS79" s="44"/>
      <c r="BT79" s="44">
        <f t="shared" si="150"/>
        <v>250.54181720930234</v>
      </c>
      <c r="BU79" s="20"/>
      <c r="BV79" s="20">
        <v>0.22</v>
      </c>
      <c r="BW79" s="20"/>
      <c r="BX79" s="20">
        <v>0.05</v>
      </c>
      <c r="BY79" s="44">
        <f t="shared" si="151"/>
        <v>166.48212926857167</v>
      </c>
      <c r="BZ79" s="44">
        <f t="shared" si="152"/>
        <v>0</v>
      </c>
      <c r="CA79" s="44">
        <f t="shared" si="153"/>
        <v>0</v>
      </c>
      <c r="CB79" s="44">
        <f t="shared" si="154"/>
        <v>0</v>
      </c>
      <c r="CC79" s="44"/>
      <c r="CD79" s="44">
        <f t="shared" si="155"/>
        <v>166.48212926857167</v>
      </c>
      <c r="CE79" s="44">
        <f t="shared" si="156"/>
        <v>3.9816951299557375</v>
      </c>
      <c r="CF79" s="44">
        <f t="shared" si="157"/>
        <v>10.989478558677835</v>
      </c>
      <c r="CG79" s="44">
        <f t="shared" si="158"/>
        <v>4.3871040886421397</v>
      </c>
      <c r="CH79" s="44">
        <f t="shared" si="159"/>
        <v>55.751241973338175</v>
      </c>
      <c r="CI79" s="44">
        <f t="shared" si="160"/>
        <v>173.44830836149657</v>
      </c>
      <c r="CJ79" s="44">
        <f t="shared" si="161"/>
        <v>68.140406856302221</v>
      </c>
      <c r="CK79" s="44">
        <f t="shared" si="162"/>
        <v>309.72912207410099</v>
      </c>
    </row>
    <row r="80" spans="1:89" x14ac:dyDescent="0.25">
      <c r="A80" s="41">
        <f>'[11]ТОВ "Сумитеплоенерго" '!F72</f>
        <v>1984</v>
      </c>
      <c r="B80" s="41" t="str">
        <f>'[11]ТОВ "Сумитеплоенерго" '!C72</f>
        <v>СКД, 3/1</v>
      </c>
      <c r="C80" s="47" t="str">
        <f>'[11]ТОВ "Сумитеплоенерго" '!O72</f>
        <v>так</v>
      </c>
      <c r="D80" s="46">
        <f>'[11]ТОВ "Сумитеплоенерго" '!G72</f>
        <v>5</v>
      </c>
      <c r="E80" s="86" t="str">
        <f t="shared" si="111"/>
        <v>ТОВ "Сумитеплоенерго"</v>
      </c>
      <c r="F80" s="43">
        <f>'[11]ТОВ "Сумитеплоенерго" '!L72</f>
        <v>3739.88</v>
      </c>
      <c r="G80" s="43">
        <f>'[11]ТОВ "Сумитеплоенерго" '!CX72</f>
        <v>401.40000000000003</v>
      </c>
      <c r="H80" s="32">
        <f t="shared" si="112"/>
        <v>107.32964694054355</v>
      </c>
      <c r="I80" s="42"/>
      <c r="J80" s="42"/>
      <c r="K80" s="42"/>
      <c r="L80" s="42"/>
      <c r="M80" s="42"/>
      <c r="N80" s="44">
        <f t="shared" si="113"/>
        <v>401.40000000000003</v>
      </c>
      <c r="O80" s="44">
        <f t="shared" si="114"/>
        <v>266.72564058469476</v>
      </c>
      <c r="P80" s="44">
        <f t="shared" si="115"/>
        <v>0</v>
      </c>
      <c r="Q80" s="44">
        <f t="shared" si="116"/>
        <v>0</v>
      </c>
      <c r="R80" s="44">
        <f t="shared" si="117"/>
        <v>0</v>
      </c>
      <c r="S80" s="44">
        <f t="shared" si="118"/>
        <v>0</v>
      </c>
      <c r="T80" s="44">
        <f t="shared" si="119"/>
        <v>266.72564058469476</v>
      </c>
      <c r="U80" s="44">
        <f t="shared" si="120"/>
        <v>445.55400000000009</v>
      </c>
      <c r="V80" s="44">
        <f t="shared" si="121"/>
        <v>0</v>
      </c>
      <c r="W80" s="44">
        <f t="shared" si="122"/>
        <v>0</v>
      </c>
      <c r="X80" s="44">
        <f t="shared" si="123"/>
        <v>0</v>
      </c>
      <c r="Y80" s="44">
        <f t="shared" si="124"/>
        <v>0</v>
      </c>
      <c r="Z80" s="44">
        <f t="shared" si="125"/>
        <v>445.55400000000009</v>
      </c>
      <c r="AA80" s="20">
        <v>0.11</v>
      </c>
      <c r="AC80" s="44">
        <f t="shared" ref="AC80:AC140" si="163">AD80*F80/1000</f>
        <v>351.54872</v>
      </c>
      <c r="AD80" s="28">
        <v>94</v>
      </c>
      <c r="AE80" s="44">
        <f t="shared" ref="AE80:AE140" si="164">AF80*F80/1000</f>
        <v>2550.59816</v>
      </c>
      <c r="AF80" s="28">
        <v>682</v>
      </c>
      <c r="AG80" s="44">
        <f t="shared" ref="AG80:AG140" si="165">AH80*F80/1000</f>
        <v>411.38679999999999</v>
      </c>
      <c r="AH80" s="28">
        <v>110</v>
      </c>
      <c r="AI80" s="44">
        <f t="shared" si="129"/>
        <v>80.199720000000013</v>
      </c>
      <c r="AJ80" s="44">
        <f t="shared" si="130"/>
        <v>0</v>
      </c>
      <c r="AK80" s="44"/>
      <c r="AL80" s="44">
        <f t="shared" si="131"/>
        <v>0</v>
      </c>
      <c r="AM80" s="44"/>
      <c r="AN80" s="44">
        <f t="shared" si="132"/>
        <v>80.199720000000013</v>
      </c>
      <c r="AO80" s="20"/>
      <c r="AP80" s="20">
        <v>0.18</v>
      </c>
      <c r="AQ80" s="20"/>
      <c r="AR80" s="20"/>
      <c r="AS80" s="44">
        <f t="shared" si="133"/>
        <v>53.291782988822021</v>
      </c>
      <c r="AT80" s="44">
        <f t="shared" si="134"/>
        <v>0</v>
      </c>
      <c r="AU80" s="44">
        <f t="shared" si="135"/>
        <v>0</v>
      </c>
      <c r="AV80" s="44">
        <f t="shared" si="136"/>
        <v>0</v>
      </c>
      <c r="AW80" s="44"/>
      <c r="AX80" s="44">
        <f t="shared" si="137"/>
        <v>53.291782988822021</v>
      </c>
      <c r="AY80" s="44">
        <f t="shared" si="138"/>
        <v>249.51024000000007</v>
      </c>
      <c r="AZ80" s="44">
        <f t="shared" si="139"/>
        <v>0</v>
      </c>
      <c r="BA80" s="44"/>
      <c r="BB80" s="44">
        <f t="shared" si="140"/>
        <v>0</v>
      </c>
      <c r="BC80" s="44"/>
      <c r="BD80" s="44">
        <f t="shared" si="141"/>
        <v>249.51024000000007</v>
      </c>
      <c r="BE80" s="20"/>
      <c r="BF80" s="20">
        <v>0.56000000000000005</v>
      </c>
      <c r="BG80" s="20"/>
      <c r="BH80" s="20">
        <v>0.05</v>
      </c>
      <c r="BI80" s="44">
        <f t="shared" si="142"/>
        <v>165.7966581874463</v>
      </c>
      <c r="BJ80" s="44">
        <f t="shared" si="143"/>
        <v>0</v>
      </c>
      <c r="BK80" s="44">
        <f t="shared" si="144"/>
        <v>0</v>
      </c>
      <c r="BL80" s="44">
        <f t="shared" si="145"/>
        <v>0</v>
      </c>
      <c r="BM80" s="44"/>
      <c r="BN80" s="44">
        <f t="shared" si="146"/>
        <v>165.7966581874463</v>
      </c>
      <c r="BO80" s="44">
        <f t="shared" si="147"/>
        <v>98.021880000000024</v>
      </c>
      <c r="BP80" s="44">
        <f t="shared" si="148"/>
        <v>0</v>
      </c>
      <c r="BQ80" s="44"/>
      <c r="BR80" s="44">
        <f t="shared" si="149"/>
        <v>0</v>
      </c>
      <c r="BS80" s="44"/>
      <c r="BT80" s="44">
        <f t="shared" si="150"/>
        <v>98.021880000000024</v>
      </c>
      <c r="BU80" s="20"/>
      <c r="BV80" s="20">
        <v>0.22</v>
      </c>
      <c r="BW80" s="20"/>
      <c r="BX80" s="20">
        <v>0.05</v>
      </c>
      <c r="BY80" s="44">
        <f t="shared" si="151"/>
        <v>65.134401430782475</v>
      </c>
      <c r="BZ80" s="44">
        <f t="shared" si="152"/>
        <v>0</v>
      </c>
      <c r="CA80" s="44">
        <f t="shared" si="153"/>
        <v>0</v>
      </c>
      <c r="CB80" s="44">
        <f t="shared" si="154"/>
        <v>0</v>
      </c>
      <c r="CC80" s="44"/>
      <c r="CD80" s="44">
        <f t="shared" si="155"/>
        <v>65.134401430782475</v>
      </c>
      <c r="CE80" s="44">
        <f t="shared" si="156"/>
        <v>6.5966777668845786</v>
      </c>
      <c r="CF80" s="44">
        <f t="shared" si="157"/>
        <v>15.383893667605447</v>
      </c>
      <c r="CG80" s="44">
        <f t="shared" si="158"/>
        <v>6.3159680746767233</v>
      </c>
      <c r="CH80" s="44">
        <f t="shared" si="159"/>
        <v>21.812093531660611</v>
      </c>
      <c r="CI80" s="44">
        <f t="shared" si="160"/>
        <v>67.85984654294414</v>
      </c>
      <c r="CJ80" s="44">
        <f t="shared" si="161"/>
        <v>26.659225427585195</v>
      </c>
      <c r="CK80" s="44">
        <f t="shared" si="162"/>
        <v>121.17829739811451</v>
      </c>
    </row>
    <row r="81" spans="1:91" x14ac:dyDescent="0.25">
      <c r="A81" s="41">
        <f>'[11]ТОВ "Сумитеплоенерго" '!F73</f>
        <v>1982</v>
      </c>
      <c r="B81" s="41" t="str">
        <f>'[11]ТОВ "Сумитеплоенерго" '!C73</f>
        <v>СКД, 22</v>
      </c>
      <c r="C81" s="48" t="str">
        <f>'[11]ТОВ "Сумитеплоенерго" '!O73</f>
        <v>так</v>
      </c>
      <c r="D81" s="46">
        <f>'[11]ТОВ "Сумитеплоенерго" '!G73</f>
        <v>9</v>
      </c>
      <c r="E81" s="86" t="str">
        <f t="shared" si="111"/>
        <v>ТОВ "Сумитеплоенерго"</v>
      </c>
      <c r="F81" s="43">
        <f>'[11]ТОВ "Сумитеплоенерго" '!L73</f>
        <v>7260.3</v>
      </c>
      <c r="G81" s="43">
        <f>'[11]ТОВ "Сумитеплоенерго" '!CX73</f>
        <v>1381.5676279069769</v>
      </c>
      <c r="H81" s="32">
        <f t="shared" si="112"/>
        <v>190.29070808464897</v>
      </c>
      <c r="I81" s="42"/>
      <c r="J81" s="42"/>
      <c r="K81" s="42"/>
      <c r="L81" s="42"/>
      <c r="M81" s="42"/>
      <c r="N81" s="44">
        <f t="shared" si="113"/>
        <v>1381.5676279069769</v>
      </c>
      <c r="O81" s="44">
        <f t="shared" si="114"/>
        <v>918.03565163070652</v>
      </c>
      <c r="P81" s="44">
        <f t="shared" si="115"/>
        <v>0</v>
      </c>
      <c r="Q81" s="44">
        <f t="shared" si="116"/>
        <v>0</v>
      </c>
      <c r="R81" s="44">
        <f t="shared" si="117"/>
        <v>0</v>
      </c>
      <c r="S81" s="44">
        <f t="shared" si="118"/>
        <v>0</v>
      </c>
      <c r="T81" s="44">
        <f t="shared" si="119"/>
        <v>918.03565163070652</v>
      </c>
      <c r="U81" s="44">
        <f t="shared" si="120"/>
        <v>1423.0146567441861</v>
      </c>
      <c r="V81" s="44">
        <f t="shared" si="121"/>
        <v>0</v>
      </c>
      <c r="W81" s="44">
        <f t="shared" si="122"/>
        <v>0</v>
      </c>
      <c r="X81" s="44">
        <f t="shared" si="123"/>
        <v>0</v>
      </c>
      <c r="Y81" s="44">
        <f t="shared" si="124"/>
        <v>0</v>
      </c>
      <c r="Z81" s="44">
        <f t="shared" si="125"/>
        <v>1423.0146567441861</v>
      </c>
      <c r="AA81" s="20">
        <v>0.03</v>
      </c>
      <c r="AC81" s="44">
        <f t="shared" si="163"/>
        <v>544.52250000000004</v>
      </c>
      <c r="AD81" s="28">
        <v>75</v>
      </c>
      <c r="AE81" s="44">
        <f t="shared" si="164"/>
        <v>4675.6332000000002</v>
      </c>
      <c r="AF81" s="28">
        <v>644</v>
      </c>
      <c r="AG81" s="44">
        <f t="shared" si="165"/>
        <v>733.2903</v>
      </c>
      <c r="AH81" s="28">
        <v>101</v>
      </c>
      <c r="AI81" s="44">
        <f t="shared" si="129"/>
        <v>256.14263821395349</v>
      </c>
      <c r="AJ81" s="44">
        <f t="shared" si="130"/>
        <v>0</v>
      </c>
      <c r="AK81" s="44"/>
      <c r="AL81" s="44">
        <f t="shared" si="131"/>
        <v>0</v>
      </c>
      <c r="AM81" s="44"/>
      <c r="AN81" s="44">
        <f t="shared" si="132"/>
        <v>256.14263821395349</v>
      </c>
      <c r="AO81" s="20"/>
      <c r="AP81" s="20">
        <v>0.18</v>
      </c>
      <c r="AQ81" s="20"/>
      <c r="AR81" s="20"/>
      <c r="AS81" s="44">
        <f t="shared" si="133"/>
        <v>170.20380981233299</v>
      </c>
      <c r="AT81" s="44">
        <f t="shared" si="134"/>
        <v>0</v>
      </c>
      <c r="AU81" s="44">
        <f t="shared" si="135"/>
        <v>0</v>
      </c>
      <c r="AV81" s="44">
        <f t="shared" si="136"/>
        <v>0</v>
      </c>
      <c r="AW81" s="44"/>
      <c r="AX81" s="44">
        <f t="shared" si="137"/>
        <v>170.20380981233299</v>
      </c>
      <c r="AY81" s="44">
        <f t="shared" si="138"/>
        <v>796.88820777674437</v>
      </c>
      <c r="AZ81" s="44">
        <f t="shared" si="139"/>
        <v>0</v>
      </c>
      <c r="BA81" s="44"/>
      <c r="BB81" s="44">
        <f t="shared" si="140"/>
        <v>0</v>
      </c>
      <c r="BC81" s="44"/>
      <c r="BD81" s="44">
        <f t="shared" si="141"/>
        <v>796.88820777674437</v>
      </c>
      <c r="BE81" s="20"/>
      <c r="BF81" s="20">
        <v>0.56000000000000005</v>
      </c>
      <c r="BG81" s="20"/>
      <c r="BH81" s="20">
        <v>0.05</v>
      </c>
      <c r="BI81" s="44">
        <f t="shared" si="142"/>
        <v>529.52296386059163</v>
      </c>
      <c r="BJ81" s="44">
        <f t="shared" si="143"/>
        <v>0</v>
      </c>
      <c r="BK81" s="44">
        <f t="shared" si="144"/>
        <v>0</v>
      </c>
      <c r="BL81" s="44">
        <f t="shared" si="145"/>
        <v>0</v>
      </c>
      <c r="BM81" s="44"/>
      <c r="BN81" s="44">
        <f t="shared" si="146"/>
        <v>529.52296386059163</v>
      </c>
      <c r="BO81" s="44">
        <f t="shared" si="147"/>
        <v>313.06322448372094</v>
      </c>
      <c r="BP81" s="44">
        <f t="shared" si="148"/>
        <v>0</v>
      </c>
      <c r="BQ81" s="44"/>
      <c r="BR81" s="44">
        <f t="shared" si="149"/>
        <v>0</v>
      </c>
      <c r="BS81" s="44"/>
      <c r="BT81" s="44">
        <f t="shared" si="150"/>
        <v>313.06322448372094</v>
      </c>
      <c r="BU81" s="20"/>
      <c r="BV81" s="20">
        <v>0.22</v>
      </c>
      <c r="BW81" s="20"/>
      <c r="BX81" s="20">
        <v>0.05</v>
      </c>
      <c r="BY81" s="44">
        <f t="shared" si="151"/>
        <v>208.0268786595181</v>
      </c>
      <c r="BZ81" s="44">
        <f t="shared" si="152"/>
        <v>0</v>
      </c>
      <c r="CA81" s="44">
        <f t="shared" si="153"/>
        <v>0</v>
      </c>
      <c r="CB81" s="44">
        <f t="shared" si="154"/>
        <v>0</v>
      </c>
      <c r="CC81" s="44"/>
      <c r="CD81" s="44">
        <f t="shared" si="155"/>
        <v>208.0268786595181</v>
      </c>
      <c r="CE81" s="44">
        <f t="shared" si="156"/>
        <v>3.199238022934924</v>
      </c>
      <c r="CF81" s="44">
        <f t="shared" si="157"/>
        <v>8.8298969433003887</v>
      </c>
      <c r="CG81" s="44">
        <f t="shared" si="158"/>
        <v>3.5249786216337524</v>
      </c>
      <c r="CH81" s="44">
        <f t="shared" si="159"/>
        <v>69.663674413938836</v>
      </c>
      <c r="CI81" s="44">
        <f t="shared" si="160"/>
        <v>216.73143151003197</v>
      </c>
      <c r="CJ81" s="44">
        <f t="shared" si="161"/>
        <v>85.144490950369686</v>
      </c>
      <c r="CK81" s="44">
        <f t="shared" si="162"/>
        <v>387.02041341077131</v>
      </c>
    </row>
    <row r="82" spans="1:91" ht="30" x14ac:dyDescent="0.25">
      <c r="A82" s="41">
        <f>'[11]ТОВ "Сумитеплоенерго" '!F74</f>
        <v>1978</v>
      </c>
      <c r="B82" s="41" t="str">
        <f>'[11]ТОВ "Сумитеплоенерго" '!C74</f>
        <v>вул.. Харківська, 30 (3, 5 пов.)</v>
      </c>
      <c r="C82" s="50">
        <f>'[11]ТОВ "Сумитеплоенерго" '!O74</f>
        <v>1</v>
      </c>
      <c r="D82" s="46">
        <f>'[11]ТОВ "Сумитеплоенерго" '!G74</f>
        <v>2</v>
      </c>
      <c r="E82" s="86" t="str">
        <f t="shared" si="111"/>
        <v>ТОВ "Сумитеплоенерго"</v>
      </c>
      <c r="F82" s="43">
        <f>'[11]ТОВ "Сумитеплоенерго" '!L74</f>
        <v>741.79</v>
      </c>
      <c r="G82" s="43">
        <f>'[11]ТОВ "Сумитеплоенерго" '!CX74</f>
        <v>155.39418604651163</v>
      </c>
      <c r="H82" s="32">
        <f t="shared" si="112"/>
        <v>209.48541507234074</v>
      </c>
      <c r="I82" s="42"/>
      <c r="J82" s="42"/>
      <c r="K82" s="42"/>
      <c r="L82" s="42"/>
      <c r="M82" s="42"/>
      <c r="N82" s="44">
        <f t="shared" si="113"/>
        <v>155.39418604651163</v>
      </c>
      <c r="O82" s="44">
        <f t="shared" si="114"/>
        <v>103.25763282609131</v>
      </c>
      <c r="P82" s="44">
        <f t="shared" si="115"/>
        <v>0</v>
      </c>
      <c r="Q82" s="44">
        <f t="shared" si="116"/>
        <v>0</v>
      </c>
      <c r="R82" s="44">
        <f t="shared" si="117"/>
        <v>0</v>
      </c>
      <c r="S82" s="44">
        <f t="shared" si="118"/>
        <v>0</v>
      </c>
      <c r="T82" s="44">
        <f t="shared" si="119"/>
        <v>103.25763282609131</v>
      </c>
      <c r="U82" s="44">
        <f t="shared" si="120"/>
        <v>160.056011627907</v>
      </c>
      <c r="V82" s="44">
        <f t="shared" si="121"/>
        <v>0</v>
      </c>
      <c r="W82" s="44">
        <f t="shared" si="122"/>
        <v>0</v>
      </c>
      <c r="X82" s="44">
        <f t="shared" si="123"/>
        <v>0</v>
      </c>
      <c r="Y82" s="44">
        <f t="shared" si="124"/>
        <v>0</v>
      </c>
      <c r="Z82" s="44">
        <f t="shared" si="125"/>
        <v>160.056011627907</v>
      </c>
      <c r="AA82" s="20">
        <v>0.03</v>
      </c>
      <c r="AC82" s="44">
        <f t="shared" si="163"/>
        <v>87.531220000000005</v>
      </c>
      <c r="AD82" s="28">
        <f>98+$CG$3</f>
        <v>118</v>
      </c>
      <c r="AE82" s="44">
        <f t="shared" si="164"/>
        <v>540.02311999999995</v>
      </c>
      <c r="AF82" s="28">
        <f>708+$CG$3</f>
        <v>728</v>
      </c>
      <c r="AG82" s="44">
        <f t="shared" si="165"/>
        <v>98.658069999999995</v>
      </c>
      <c r="AH82" s="28">
        <f>113+$CG$3</f>
        <v>133</v>
      </c>
      <c r="AI82" s="44">
        <f t="shared" si="129"/>
        <v>28.810082093023258</v>
      </c>
      <c r="AJ82" s="44">
        <f t="shared" si="130"/>
        <v>0</v>
      </c>
      <c r="AK82" s="44"/>
      <c r="AL82" s="44">
        <f t="shared" si="131"/>
        <v>0</v>
      </c>
      <c r="AM82" s="44"/>
      <c r="AN82" s="44">
        <f t="shared" si="132"/>
        <v>28.810082093023258</v>
      </c>
      <c r="AO82" s="20"/>
      <c r="AP82" s="20">
        <v>0.18</v>
      </c>
      <c r="AQ82" s="20"/>
      <c r="AR82" s="20"/>
      <c r="AS82" s="44">
        <f t="shared" si="133"/>
        <v>19.14396512595733</v>
      </c>
      <c r="AT82" s="44">
        <f t="shared" si="134"/>
        <v>0</v>
      </c>
      <c r="AU82" s="44">
        <f t="shared" si="135"/>
        <v>0</v>
      </c>
      <c r="AV82" s="44">
        <f t="shared" si="136"/>
        <v>0</v>
      </c>
      <c r="AW82" s="44"/>
      <c r="AX82" s="44">
        <f t="shared" si="137"/>
        <v>19.14396512595733</v>
      </c>
      <c r="AY82" s="44">
        <f t="shared" si="138"/>
        <v>89.631366511627931</v>
      </c>
      <c r="AZ82" s="44">
        <f t="shared" si="139"/>
        <v>0</v>
      </c>
      <c r="BA82" s="44"/>
      <c r="BB82" s="44">
        <f t="shared" si="140"/>
        <v>0</v>
      </c>
      <c r="BC82" s="44"/>
      <c r="BD82" s="44">
        <f t="shared" si="141"/>
        <v>89.631366511627931</v>
      </c>
      <c r="BE82" s="20"/>
      <c r="BF82" s="20">
        <v>0.56000000000000005</v>
      </c>
      <c r="BG82" s="20"/>
      <c r="BH82" s="20">
        <v>0.05</v>
      </c>
      <c r="BI82" s="44">
        <f t="shared" si="142"/>
        <v>59.559002614089479</v>
      </c>
      <c r="BJ82" s="44">
        <f t="shared" si="143"/>
        <v>0</v>
      </c>
      <c r="BK82" s="44">
        <f t="shared" si="144"/>
        <v>0</v>
      </c>
      <c r="BL82" s="44">
        <f t="shared" si="145"/>
        <v>0</v>
      </c>
      <c r="BM82" s="44"/>
      <c r="BN82" s="44">
        <f t="shared" si="146"/>
        <v>59.559002614089479</v>
      </c>
      <c r="BO82" s="44">
        <f t="shared" si="147"/>
        <v>35.21232255813954</v>
      </c>
      <c r="BP82" s="44">
        <f t="shared" si="148"/>
        <v>0</v>
      </c>
      <c r="BQ82" s="44"/>
      <c r="BR82" s="44">
        <f t="shared" si="149"/>
        <v>0</v>
      </c>
      <c r="BS82" s="44"/>
      <c r="BT82" s="44">
        <f t="shared" si="150"/>
        <v>35.21232255813954</v>
      </c>
      <c r="BU82" s="20"/>
      <c r="BV82" s="20">
        <v>0.22</v>
      </c>
      <c r="BW82" s="20"/>
      <c r="BX82" s="20">
        <v>0.05</v>
      </c>
      <c r="BY82" s="44">
        <f t="shared" si="151"/>
        <v>23.398179598392293</v>
      </c>
      <c r="BZ82" s="44">
        <f t="shared" si="152"/>
        <v>0</v>
      </c>
      <c r="CA82" s="44">
        <f t="shared" si="153"/>
        <v>0</v>
      </c>
      <c r="CB82" s="44">
        <f t="shared" si="154"/>
        <v>0</v>
      </c>
      <c r="CC82" s="44"/>
      <c r="CD82" s="44">
        <f t="shared" si="155"/>
        <v>23.398179598392293</v>
      </c>
      <c r="CE82" s="44">
        <f t="shared" si="156"/>
        <v>4.5722617767056155</v>
      </c>
      <c r="CF82" s="44">
        <f t="shared" si="157"/>
        <v>9.0670275910941847</v>
      </c>
      <c r="CG82" s="44">
        <f t="shared" si="158"/>
        <v>4.2164848587955479</v>
      </c>
      <c r="CH82" s="44">
        <f t="shared" si="159"/>
        <v>7.8355411373985309</v>
      </c>
      <c r="CI82" s="44">
        <f t="shared" si="160"/>
        <v>24.377239094128768</v>
      </c>
      <c r="CJ82" s="44">
        <f t="shared" si="161"/>
        <v>9.5767725012648715</v>
      </c>
      <c r="CK82" s="44">
        <f t="shared" si="162"/>
        <v>43.530784096658508</v>
      </c>
      <c r="CM82" s="35">
        <f>$CE$3/1000</f>
        <v>20</v>
      </c>
    </row>
    <row r="83" spans="1:91" x14ac:dyDescent="0.25">
      <c r="A83" s="41">
        <f>'[11]ТОВ "Сумитеплоенерго" '!F75</f>
        <v>1932</v>
      </c>
      <c r="B83" s="41" t="str">
        <f>'[11]ТОВ "Сумитеплоенерго" '!C75</f>
        <v>Вул.Гамалія,31</v>
      </c>
      <c r="C83" s="47" t="str">
        <f>'[11]ТОВ "Сумитеплоенерго" '!O75</f>
        <v>так</v>
      </c>
      <c r="D83" s="46">
        <f>'[11]ТОВ "Сумитеплоенерго" '!G75</f>
        <v>2</v>
      </c>
      <c r="E83" s="86" t="str">
        <f t="shared" si="111"/>
        <v>ТОВ "Сумитеплоенерго"</v>
      </c>
      <c r="F83" s="43">
        <f>'[11]ТОВ "Сумитеплоенерго" '!L75</f>
        <v>893.31</v>
      </c>
      <c r="G83" s="43">
        <f>'[11]ТОВ "Сумитеплоенерго" '!CX75</f>
        <v>152.4276046511628</v>
      </c>
      <c r="H83" s="32">
        <f t="shared" si="112"/>
        <v>170.63237246998557</v>
      </c>
      <c r="I83" s="42"/>
      <c r="J83" s="42"/>
      <c r="K83" s="42"/>
      <c r="L83" s="42"/>
      <c r="M83" s="42"/>
      <c r="N83" s="44">
        <f t="shared" si="113"/>
        <v>152.4276046511628</v>
      </c>
      <c r="O83" s="44">
        <f t="shared" si="114"/>
        <v>101.28637392469356</v>
      </c>
      <c r="P83" s="44">
        <f t="shared" si="115"/>
        <v>0</v>
      </c>
      <c r="Q83" s="44">
        <f t="shared" si="116"/>
        <v>0</v>
      </c>
      <c r="R83" s="44">
        <f t="shared" si="117"/>
        <v>0</v>
      </c>
      <c r="S83" s="44">
        <f t="shared" si="118"/>
        <v>0</v>
      </c>
      <c r="T83" s="44">
        <f t="shared" si="119"/>
        <v>101.28637392469356</v>
      </c>
      <c r="U83" s="44">
        <f t="shared" si="120"/>
        <v>157.00043279069769</v>
      </c>
      <c r="V83" s="44">
        <f t="shared" si="121"/>
        <v>0</v>
      </c>
      <c r="W83" s="44">
        <f t="shared" si="122"/>
        <v>0</v>
      </c>
      <c r="X83" s="44">
        <f t="shared" si="123"/>
        <v>0</v>
      </c>
      <c r="Y83" s="44">
        <f t="shared" si="124"/>
        <v>0</v>
      </c>
      <c r="Z83" s="44">
        <f t="shared" si="125"/>
        <v>157.00043279069769</v>
      </c>
      <c r="AA83" s="20">
        <v>0.03</v>
      </c>
      <c r="AC83" s="44">
        <f t="shared" si="163"/>
        <v>87.54437999999999</v>
      </c>
      <c r="AD83" s="28">
        <v>98</v>
      </c>
      <c r="AE83" s="44">
        <f t="shared" si="164"/>
        <v>632.46348</v>
      </c>
      <c r="AF83" s="28">
        <v>708</v>
      </c>
      <c r="AG83" s="44">
        <f t="shared" si="165"/>
        <v>100.94403</v>
      </c>
      <c r="AH83" s="28">
        <v>113</v>
      </c>
      <c r="AI83" s="44">
        <f t="shared" si="129"/>
        <v>28.260077902325584</v>
      </c>
      <c r="AJ83" s="44">
        <f t="shared" si="130"/>
        <v>0</v>
      </c>
      <c r="AK83" s="44"/>
      <c r="AL83" s="44">
        <f t="shared" si="131"/>
        <v>0</v>
      </c>
      <c r="AM83" s="44"/>
      <c r="AN83" s="44">
        <f t="shared" si="132"/>
        <v>28.260077902325584</v>
      </c>
      <c r="AO83" s="20"/>
      <c r="AP83" s="20">
        <v>0.18</v>
      </c>
      <c r="AQ83" s="20"/>
      <c r="AR83" s="20"/>
      <c r="AS83" s="44">
        <f t="shared" si="133"/>
        <v>18.778493725638185</v>
      </c>
      <c r="AT83" s="44">
        <f t="shared" si="134"/>
        <v>0</v>
      </c>
      <c r="AU83" s="44">
        <f t="shared" si="135"/>
        <v>0</v>
      </c>
      <c r="AV83" s="44">
        <f t="shared" si="136"/>
        <v>0</v>
      </c>
      <c r="AW83" s="44"/>
      <c r="AX83" s="44">
        <f t="shared" si="137"/>
        <v>18.778493725638185</v>
      </c>
      <c r="AY83" s="44">
        <f t="shared" si="138"/>
        <v>87.920242362790717</v>
      </c>
      <c r="AZ83" s="44">
        <f t="shared" si="139"/>
        <v>0</v>
      </c>
      <c r="BA83" s="44"/>
      <c r="BB83" s="44">
        <f t="shared" si="140"/>
        <v>0</v>
      </c>
      <c r="BC83" s="44"/>
      <c r="BD83" s="44">
        <f t="shared" si="141"/>
        <v>87.920242362790717</v>
      </c>
      <c r="BE83" s="20"/>
      <c r="BF83" s="20">
        <v>0.56000000000000005</v>
      </c>
      <c r="BG83" s="20"/>
      <c r="BH83" s="20">
        <v>0.05</v>
      </c>
      <c r="BI83" s="44">
        <f t="shared" si="142"/>
        <v>58.421980479763256</v>
      </c>
      <c r="BJ83" s="44">
        <f t="shared" si="143"/>
        <v>0</v>
      </c>
      <c r="BK83" s="44">
        <f t="shared" si="144"/>
        <v>0</v>
      </c>
      <c r="BL83" s="44">
        <f t="shared" si="145"/>
        <v>0</v>
      </c>
      <c r="BM83" s="44"/>
      <c r="BN83" s="44">
        <f t="shared" si="146"/>
        <v>58.421980479763256</v>
      </c>
      <c r="BO83" s="44">
        <f t="shared" si="147"/>
        <v>34.540095213953492</v>
      </c>
      <c r="BP83" s="44">
        <f t="shared" si="148"/>
        <v>0</v>
      </c>
      <c r="BQ83" s="44"/>
      <c r="BR83" s="44">
        <f t="shared" si="149"/>
        <v>0</v>
      </c>
      <c r="BS83" s="44"/>
      <c r="BT83" s="44">
        <f t="shared" si="150"/>
        <v>34.540095213953492</v>
      </c>
      <c r="BU83" s="20"/>
      <c r="BV83" s="20">
        <v>0.22</v>
      </c>
      <c r="BW83" s="20"/>
      <c r="BX83" s="20">
        <v>0.05</v>
      </c>
      <c r="BY83" s="44">
        <f t="shared" si="151"/>
        <v>22.951492331335562</v>
      </c>
      <c r="BZ83" s="44">
        <f t="shared" si="152"/>
        <v>0</v>
      </c>
      <c r="CA83" s="44">
        <f t="shared" si="153"/>
        <v>0</v>
      </c>
      <c r="CB83" s="44">
        <f t="shared" si="154"/>
        <v>0</v>
      </c>
      <c r="CC83" s="44"/>
      <c r="CD83" s="44">
        <f t="shared" si="155"/>
        <v>22.951492331335562</v>
      </c>
      <c r="CE83" s="44">
        <f t="shared" si="156"/>
        <v>4.6619489975639565</v>
      </c>
      <c r="CF83" s="44">
        <f t="shared" si="157"/>
        <v>10.825779523497642</v>
      </c>
      <c r="CG83" s="44">
        <f t="shared" si="158"/>
        <v>4.3981466887964231</v>
      </c>
      <c r="CH83" s="44">
        <f t="shared" si="159"/>
        <v>7.685955292830708</v>
      </c>
      <c r="CI83" s="44">
        <f t="shared" si="160"/>
        <v>23.911860911028871</v>
      </c>
      <c r="CJ83" s="44">
        <f t="shared" si="161"/>
        <v>9.3939453579041992</v>
      </c>
      <c r="CK83" s="44">
        <f t="shared" si="162"/>
        <v>42.699751626837262</v>
      </c>
    </row>
    <row r="84" spans="1:91" x14ac:dyDescent="0.25">
      <c r="A84" s="41">
        <f>'[11]ТОВ "Сумитеплоенерго" '!F76</f>
        <v>1917</v>
      </c>
      <c r="B84" s="41" t="str">
        <f>'[11]ТОВ "Сумитеплоенерго" '!C76</f>
        <v>Вул.Гамалія,35</v>
      </c>
      <c r="C84" s="47" t="str">
        <f>'[11]ТОВ "Сумитеплоенерго" '!O76</f>
        <v>так</v>
      </c>
      <c r="D84" s="46">
        <f>'[11]ТОВ "Сумитеплоенерго" '!G76</f>
        <v>2</v>
      </c>
      <c r="E84" s="86" t="str">
        <f t="shared" si="111"/>
        <v>ТОВ "Сумитеплоенерго"</v>
      </c>
      <c r="F84" s="43">
        <f>'[11]ТОВ "Сумитеплоенерго" '!L76</f>
        <v>128.19999999999999</v>
      </c>
      <c r="G84" s="43">
        <f>'[11]ТОВ "Сумитеплоенерго" '!CX76</f>
        <v>26.593662790697671</v>
      </c>
      <c r="H84" s="32">
        <f t="shared" si="112"/>
        <v>207.43886732213474</v>
      </c>
      <c r="I84" s="42"/>
      <c r="J84" s="42"/>
      <c r="K84" s="42"/>
      <c r="L84" s="42"/>
      <c r="M84" s="42"/>
      <c r="N84" s="44">
        <f t="shared" si="113"/>
        <v>26.593662790697671</v>
      </c>
      <c r="O84" s="44">
        <f t="shared" si="114"/>
        <v>17.671180227559038</v>
      </c>
      <c r="P84" s="44">
        <f t="shared" si="115"/>
        <v>0</v>
      </c>
      <c r="Q84" s="44">
        <f t="shared" si="116"/>
        <v>0</v>
      </c>
      <c r="R84" s="44">
        <f t="shared" si="117"/>
        <v>0</v>
      </c>
      <c r="S84" s="44">
        <f t="shared" si="118"/>
        <v>0</v>
      </c>
      <c r="T84" s="44">
        <f t="shared" si="119"/>
        <v>17.671180227559038</v>
      </c>
      <c r="U84" s="44">
        <f t="shared" si="120"/>
        <v>27.391472674418601</v>
      </c>
      <c r="V84" s="44">
        <f t="shared" si="121"/>
        <v>0</v>
      </c>
      <c r="W84" s="44">
        <f t="shared" si="122"/>
        <v>0</v>
      </c>
      <c r="X84" s="44">
        <f t="shared" si="123"/>
        <v>0</v>
      </c>
      <c r="Y84" s="44">
        <f t="shared" si="124"/>
        <v>0</v>
      </c>
      <c r="Z84" s="44">
        <f t="shared" si="125"/>
        <v>27.391472674418601</v>
      </c>
      <c r="AA84" s="20">
        <v>0.03</v>
      </c>
      <c r="AC84" s="44">
        <f t="shared" si="163"/>
        <v>12.563599999999999</v>
      </c>
      <c r="AD84" s="28">
        <v>98</v>
      </c>
      <c r="AE84" s="44">
        <f t="shared" si="164"/>
        <v>90.765599999999992</v>
      </c>
      <c r="AF84" s="28">
        <v>708</v>
      </c>
      <c r="AG84" s="44">
        <f t="shared" si="165"/>
        <v>14.486599999999999</v>
      </c>
      <c r="AH84" s="28">
        <v>113</v>
      </c>
      <c r="AI84" s="44">
        <f t="shared" si="129"/>
        <v>4.9304650813953481</v>
      </c>
      <c r="AJ84" s="44">
        <f t="shared" si="130"/>
        <v>0</v>
      </c>
      <c r="AK84" s="44"/>
      <c r="AL84" s="44">
        <f t="shared" si="131"/>
        <v>0</v>
      </c>
      <c r="AM84" s="44"/>
      <c r="AN84" s="44">
        <f t="shared" si="132"/>
        <v>4.9304650813953481</v>
      </c>
      <c r="AO84" s="20"/>
      <c r="AP84" s="20">
        <v>0.18</v>
      </c>
      <c r="AQ84" s="20"/>
      <c r="AR84" s="20"/>
      <c r="AS84" s="44">
        <f t="shared" si="133"/>
        <v>3.2762368141894456</v>
      </c>
      <c r="AT84" s="44">
        <f t="shared" si="134"/>
        <v>0</v>
      </c>
      <c r="AU84" s="44">
        <f t="shared" si="135"/>
        <v>0</v>
      </c>
      <c r="AV84" s="44">
        <f t="shared" si="136"/>
        <v>0</v>
      </c>
      <c r="AW84" s="44"/>
      <c r="AX84" s="44">
        <f t="shared" si="137"/>
        <v>3.2762368141894456</v>
      </c>
      <c r="AY84" s="44">
        <f t="shared" si="138"/>
        <v>15.339224697674418</v>
      </c>
      <c r="AZ84" s="44">
        <f t="shared" si="139"/>
        <v>0</v>
      </c>
      <c r="BA84" s="44"/>
      <c r="BB84" s="44">
        <f t="shared" si="140"/>
        <v>0</v>
      </c>
      <c r="BC84" s="44"/>
      <c r="BD84" s="44">
        <f t="shared" si="141"/>
        <v>15.339224697674418</v>
      </c>
      <c r="BE84" s="20"/>
      <c r="BF84" s="20">
        <v>0.56000000000000005</v>
      </c>
      <c r="BG84" s="20"/>
      <c r="BH84" s="20">
        <v>0.05</v>
      </c>
      <c r="BI84" s="44">
        <f t="shared" si="142"/>
        <v>10.192736755256053</v>
      </c>
      <c r="BJ84" s="44">
        <f t="shared" si="143"/>
        <v>0</v>
      </c>
      <c r="BK84" s="44">
        <f t="shared" si="144"/>
        <v>0</v>
      </c>
      <c r="BL84" s="44">
        <f t="shared" si="145"/>
        <v>0</v>
      </c>
      <c r="BM84" s="44"/>
      <c r="BN84" s="44">
        <f t="shared" si="146"/>
        <v>10.192736755256053</v>
      </c>
      <c r="BO84" s="44">
        <f t="shared" si="147"/>
        <v>6.0261239883720927</v>
      </c>
      <c r="BP84" s="44">
        <f t="shared" si="148"/>
        <v>0</v>
      </c>
      <c r="BQ84" s="44"/>
      <c r="BR84" s="44">
        <f t="shared" si="149"/>
        <v>0</v>
      </c>
      <c r="BS84" s="44"/>
      <c r="BT84" s="44">
        <f t="shared" si="150"/>
        <v>6.0261239883720927</v>
      </c>
      <c r="BU84" s="20"/>
      <c r="BV84" s="20">
        <v>0.22</v>
      </c>
      <c r="BW84" s="20"/>
      <c r="BX84" s="20">
        <v>0.05</v>
      </c>
      <c r="BY84" s="44">
        <f t="shared" si="151"/>
        <v>4.0042894395648778</v>
      </c>
      <c r="BZ84" s="44">
        <f t="shared" si="152"/>
        <v>0</v>
      </c>
      <c r="CA84" s="44">
        <f t="shared" si="153"/>
        <v>0</v>
      </c>
      <c r="CB84" s="44">
        <f t="shared" si="154"/>
        <v>0</v>
      </c>
      <c r="CC84" s="44"/>
      <c r="CD84" s="44">
        <f t="shared" si="155"/>
        <v>4.0042894395648778</v>
      </c>
      <c r="CE84" s="44">
        <f t="shared" si="156"/>
        <v>3.8347655290322122</v>
      </c>
      <c r="CF84" s="44">
        <f t="shared" si="157"/>
        <v>8.9049292824319437</v>
      </c>
      <c r="CG84" s="44">
        <f t="shared" si="158"/>
        <v>3.6177704480758441</v>
      </c>
      <c r="CH84" s="44">
        <f t="shared" si="159"/>
        <v>1.3409493887258206</v>
      </c>
      <c r="CI84" s="44">
        <f t="shared" si="160"/>
        <v>4.1718425427025529</v>
      </c>
      <c r="CJ84" s="44">
        <f t="shared" si="161"/>
        <v>1.6389381417760032</v>
      </c>
      <c r="CK84" s="44">
        <f t="shared" si="162"/>
        <v>7.4497188262545588</v>
      </c>
    </row>
    <row r="85" spans="1:91" x14ac:dyDescent="0.25">
      <c r="A85" s="41">
        <f>'[11]ТОВ "Сумитеплоенерго" '!F77</f>
        <v>1958</v>
      </c>
      <c r="B85" s="41" t="str">
        <f>'[11]ТОВ "Сумитеплоенерго" '!C77</f>
        <v>Вул.Г. КОНДРАТЬЄВА,150</v>
      </c>
      <c r="C85" s="47" t="str">
        <f>'[11]ТОВ "Сумитеплоенерго" '!O77</f>
        <v>так</v>
      </c>
      <c r="D85" s="46">
        <f>'[11]ТОВ "Сумитеплоенерго" '!G77</f>
        <v>2</v>
      </c>
      <c r="E85" s="86" t="str">
        <f t="shared" si="111"/>
        <v>ТОВ "Сумитеплоенерго"</v>
      </c>
      <c r="F85" s="43">
        <f>'[11]ТОВ "Сумитеплоенерго" '!L77</f>
        <v>295.57</v>
      </c>
      <c r="G85" s="43">
        <f>'[11]ТОВ "Сумитеплоенерго" '!CX77</f>
        <v>60.404267441860462</v>
      </c>
      <c r="H85" s="32">
        <f t="shared" si="112"/>
        <v>204.36535318828183</v>
      </c>
      <c r="I85" s="42"/>
      <c r="J85" s="42"/>
      <c r="K85" s="42"/>
      <c r="L85" s="42"/>
      <c r="M85" s="42"/>
      <c r="N85" s="44">
        <f t="shared" si="113"/>
        <v>60.404267441860462</v>
      </c>
      <c r="O85" s="44">
        <f t="shared" si="114"/>
        <v>40.137934547781398</v>
      </c>
      <c r="P85" s="44">
        <f t="shared" si="115"/>
        <v>0</v>
      </c>
      <c r="Q85" s="44">
        <f t="shared" si="116"/>
        <v>0</v>
      </c>
      <c r="R85" s="44">
        <f t="shared" si="117"/>
        <v>0</v>
      </c>
      <c r="S85" s="44">
        <f t="shared" si="118"/>
        <v>0</v>
      </c>
      <c r="T85" s="44">
        <f t="shared" si="119"/>
        <v>40.137934547781398</v>
      </c>
      <c r="U85" s="44">
        <f t="shared" si="120"/>
        <v>62.216395465116278</v>
      </c>
      <c r="V85" s="44">
        <f t="shared" si="121"/>
        <v>0</v>
      </c>
      <c r="W85" s="44">
        <f t="shared" si="122"/>
        <v>0</v>
      </c>
      <c r="X85" s="44">
        <f t="shared" si="123"/>
        <v>0</v>
      </c>
      <c r="Y85" s="44">
        <f t="shared" si="124"/>
        <v>0</v>
      </c>
      <c r="Z85" s="44">
        <f t="shared" si="125"/>
        <v>62.216395465116278</v>
      </c>
      <c r="AA85" s="20">
        <v>0.03</v>
      </c>
      <c r="AC85" s="44">
        <f t="shared" si="163"/>
        <v>28.965859999999999</v>
      </c>
      <c r="AD85" s="28">
        <v>98</v>
      </c>
      <c r="AE85" s="44">
        <f t="shared" si="164"/>
        <v>209.26355999999998</v>
      </c>
      <c r="AF85" s="28">
        <v>708</v>
      </c>
      <c r="AG85" s="44">
        <f t="shared" si="165"/>
        <v>33.399409999999996</v>
      </c>
      <c r="AH85" s="28">
        <v>113</v>
      </c>
      <c r="AI85" s="44">
        <f t="shared" si="129"/>
        <v>11.198951183720929</v>
      </c>
      <c r="AJ85" s="44">
        <f t="shared" si="130"/>
        <v>0</v>
      </c>
      <c r="AK85" s="44"/>
      <c r="AL85" s="44">
        <f t="shared" si="131"/>
        <v>0</v>
      </c>
      <c r="AM85" s="44"/>
      <c r="AN85" s="44">
        <f t="shared" si="132"/>
        <v>11.198951183720929</v>
      </c>
      <c r="AO85" s="20"/>
      <c r="AP85" s="20">
        <v>0.18</v>
      </c>
      <c r="AQ85" s="20"/>
      <c r="AR85" s="20"/>
      <c r="AS85" s="44">
        <f t="shared" si="133"/>
        <v>7.4415730651586705</v>
      </c>
      <c r="AT85" s="44">
        <f t="shared" si="134"/>
        <v>0</v>
      </c>
      <c r="AU85" s="44">
        <f t="shared" si="135"/>
        <v>0</v>
      </c>
      <c r="AV85" s="44">
        <f t="shared" si="136"/>
        <v>0</v>
      </c>
      <c r="AW85" s="44"/>
      <c r="AX85" s="44">
        <f t="shared" si="137"/>
        <v>7.4415730651586705</v>
      </c>
      <c r="AY85" s="44">
        <f t="shared" si="138"/>
        <v>34.841181460465123</v>
      </c>
      <c r="AZ85" s="44">
        <f t="shared" si="139"/>
        <v>0</v>
      </c>
      <c r="BA85" s="44"/>
      <c r="BB85" s="44">
        <f t="shared" si="140"/>
        <v>0</v>
      </c>
      <c r="BC85" s="44"/>
      <c r="BD85" s="44">
        <f t="shared" si="141"/>
        <v>34.841181460465123</v>
      </c>
      <c r="BE85" s="20"/>
      <c r="BF85" s="20">
        <v>0.56000000000000005</v>
      </c>
      <c r="BG85" s="20"/>
      <c r="BH85" s="20">
        <v>0.05</v>
      </c>
      <c r="BI85" s="44">
        <f t="shared" si="142"/>
        <v>23.151560647160316</v>
      </c>
      <c r="BJ85" s="44">
        <f t="shared" si="143"/>
        <v>0</v>
      </c>
      <c r="BK85" s="44">
        <f t="shared" si="144"/>
        <v>0</v>
      </c>
      <c r="BL85" s="44">
        <f t="shared" si="145"/>
        <v>0</v>
      </c>
      <c r="BM85" s="44"/>
      <c r="BN85" s="44">
        <f t="shared" si="146"/>
        <v>23.151560647160316</v>
      </c>
      <c r="BO85" s="44">
        <f t="shared" si="147"/>
        <v>13.687607002325581</v>
      </c>
      <c r="BP85" s="44">
        <f t="shared" si="148"/>
        <v>0</v>
      </c>
      <c r="BQ85" s="44"/>
      <c r="BR85" s="44">
        <f t="shared" si="149"/>
        <v>0</v>
      </c>
      <c r="BS85" s="44"/>
      <c r="BT85" s="44">
        <f t="shared" si="150"/>
        <v>13.687607002325581</v>
      </c>
      <c r="BU85" s="20"/>
      <c r="BV85" s="20">
        <v>0.22</v>
      </c>
      <c r="BW85" s="20"/>
      <c r="BX85" s="20">
        <v>0.05</v>
      </c>
      <c r="BY85" s="44">
        <f t="shared" si="151"/>
        <v>9.0952559685272654</v>
      </c>
      <c r="BZ85" s="44">
        <f t="shared" si="152"/>
        <v>0</v>
      </c>
      <c r="CA85" s="44">
        <f t="shared" si="153"/>
        <v>0</v>
      </c>
      <c r="CB85" s="44">
        <f t="shared" si="154"/>
        <v>0</v>
      </c>
      <c r="CC85" s="44"/>
      <c r="CD85" s="44">
        <f t="shared" si="155"/>
        <v>9.0952559685272654</v>
      </c>
      <c r="CE85" s="44">
        <f t="shared" si="156"/>
        <v>3.8924377609913829</v>
      </c>
      <c r="CF85" s="44">
        <f t="shared" si="157"/>
        <v>9.0388532846345058</v>
      </c>
      <c r="CG85" s="44">
        <f t="shared" si="158"/>
        <v>3.6721792234955806</v>
      </c>
      <c r="CH85" s="44">
        <f t="shared" si="159"/>
        <v>3.0458032855454134</v>
      </c>
      <c r="CI85" s="44">
        <f t="shared" si="160"/>
        <v>9.4758324439190655</v>
      </c>
      <c r="CJ85" s="44">
        <f t="shared" si="161"/>
        <v>3.7226484601110612</v>
      </c>
      <c r="CK85" s="44">
        <f t="shared" si="162"/>
        <v>16.921129364141187</v>
      </c>
    </row>
    <row r="86" spans="1:91" x14ac:dyDescent="0.25">
      <c r="A86" s="41">
        <f>'[11]ТОВ "Сумитеплоенерго" '!F78</f>
        <v>1961</v>
      </c>
      <c r="B86" s="41" t="str">
        <f>'[11]ТОВ "Сумитеплоенерго" '!C78</f>
        <v>Вул.Г. КОНДРАТЬЄВА,171</v>
      </c>
      <c r="C86" s="47" t="str">
        <f>'[11]ТОВ "Сумитеплоенерго" '!O78</f>
        <v>так</v>
      </c>
      <c r="D86" s="46">
        <f>'[11]ТОВ "Сумитеплоенерго" '!G78</f>
        <v>2</v>
      </c>
      <c r="E86" s="86" t="str">
        <f t="shared" si="111"/>
        <v>ТОВ "Сумитеплоенерго"</v>
      </c>
      <c r="F86" s="43">
        <f>'[11]ТОВ "Сумитеплоенерго" '!L78</f>
        <v>276.22000000000003</v>
      </c>
      <c r="G86" s="43">
        <f>'[11]ТОВ "Сумитеплоенерго" '!CX78</f>
        <v>57.397662790697673</v>
      </c>
      <c r="H86" s="32">
        <f t="shared" si="112"/>
        <v>207.79691112409552</v>
      </c>
      <c r="I86" s="42"/>
      <c r="J86" s="42"/>
      <c r="K86" s="42"/>
      <c r="L86" s="42"/>
      <c r="M86" s="42"/>
      <c r="N86" s="44">
        <f t="shared" si="113"/>
        <v>57.397662790697673</v>
      </c>
      <c r="O86" s="44">
        <f t="shared" si="114"/>
        <v>38.140080657481654</v>
      </c>
      <c r="P86" s="44">
        <f t="shared" si="115"/>
        <v>0</v>
      </c>
      <c r="Q86" s="44">
        <f t="shared" si="116"/>
        <v>0</v>
      </c>
      <c r="R86" s="44">
        <f t="shared" si="117"/>
        <v>0</v>
      </c>
      <c r="S86" s="44">
        <f t="shared" si="118"/>
        <v>0</v>
      </c>
      <c r="T86" s="44">
        <f t="shared" si="119"/>
        <v>38.140080657481654</v>
      </c>
      <c r="U86" s="44">
        <f t="shared" si="120"/>
        <v>59.119592674418605</v>
      </c>
      <c r="V86" s="44">
        <f t="shared" si="121"/>
        <v>0</v>
      </c>
      <c r="W86" s="44">
        <f t="shared" si="122"/>
        <v>0</v>
      </c>
      <c r="X86" s="44">
        <f t="shared" si="123"/>
        <v>0</v>
      </c>
      <c r="Y86" s="44">
        <f t="shared" si="124"/>
        <v>0</v>
      </c>
      <c r="Z86" s="44">
        <f t="shared" si="125"/>
        <v>59.119592674418605</v>
      </c>
      <c r="AA86" s="20">
        <v>0.03</v>
      </c>
      <c r="AC86" s="44">
        <f t="shared" si="163"/>
        <v>27.069560000000003</v>
      </c>
      <c r="AD86" s="28">
        <v>98</v>
      </c>
      <c r="AE86" s="44">
        <f t="shared" si="164"/>
        <v>195.56376</v>
      </c>
      <c r="AF86" s="28">
        <v>708</v>
      </c>
      <c r="AG86" s="44">
        <f t="shared" si="165"/>
        <v>31.212860000000003</v>
      </c>
      <c r="AH86" s="28">
        <v>113</v>
      </c>
      <c r="AI86" s="44">
        <f t="shared" si="129"/>
        <v>10.641526681395348</v>
      </c>
      <c r="AJ86" s="44">
        <f t="shared" si="130"/>
        <v>0</v>
      </c>
      <c r="AK86" s="44"/>
      <c r="AL86" s="44">
        <f t="shared" si="131"/>
        <v>0</v>
      </c>
      <c r="AM86" s="44"/>
      <c r="AN86" s="44">
        <f t="shared" si="132"/>
        <v>10.641526681395348</v>
      </c>
      <c r="AO86" s="20"/>
      <c r="AP86" s="20">
        <v>0.18</v>
      </c>
      <c r="AQ86" s="20"/>
      <c r="AR86" s="20"/>
      <c r="AS86" s="44">
        <f t="shared" si="133"/>
        <v>7.0711709538970977</v>
      </c>
      <c r="AT86" s="44">
        <f t="shared" si="134"/>
        <v>0</v>
      </c>
      <c r="AU86" s="44">
        <f t="shared" si="135"/>
        <v>0</v>
      </c>
      <c r="AV86" s="44">
        <f t="shared" si="136"/>
        <v>0</v>
      </c>
      <c r="AW86" s="44"/>
      <c r="AX86" s="44">
        <f t="shared" si="137"/>
        <v>7.0711709538970977</v>
      </c>
      <c r="AY86" s="44">
        <f t="shared" si="138"/>
        <v>33.10697189767442</v>
      </c>
      <c r="AZ86" s="44">
        <f t="shared" si="139"/>
        <v>0</v>
      </c>
      <c r="BA86" s="44"/>
      <c r="BB86" s="44">
        <f t="shared" si="140"/>
        <v>0</v>
      </c>
      <c r="BC86" s="44"/>
      <c r="BD86" s="44">
        <f t="shared" si="141"/>
        <v>33.10697189767442</v>
      </c>
      <c r="BE86" s="20"/>
      <c r="BF86" s="20">
        <v>0.56000000000000005</v>
      </c>
      <c r="BG86" s="20"/>
      <c r="BH86" s="20">
        <v>0.05</v>
      </c>
      <c r="BI86" s="44">
        <f t="shared" si="142"/>
        <v>21.999198523235417</v>
      </c>
      <c r="BJ86" s="44">
        <f t="shared" si="143"/>
        <v>0</v>
      </c>
      <c r="BK86" s="44">
        <f t="shared" si="144"/>
        <v>0</v>
      </c>
      <c r="BL86" s="44">
        <f t="shared" si="145"/>
        <v>0</v>
      </c>
      <c r="BM86" s="44"/>
      <c r="BN86" s="44">
        <f t="shared" si="146"/>
        <v>21.999198523235417</v>
      </c>
      <c r="BO86" s="44">
        <f t="shared" si="147"/>
        <v>13.006310388372093</v>
      </c>
      <c r="BP86" s="44">
        <f t="shared" si="148"/>
        <v>0</v>
      </c>
      <c r="BQ86" s="44"/>
      <c r="BR86" s="44">
        <f t="shared" si="149"/>
        <v>0</v>
      </c>
      <c r="BS86" s="44"/>
      <c r="BT86" s="44">
        <f t="shared" si="150"/>
        <v>13.006310388372093</v>
      </c>
      <c r="BU86" s="20"/>
      <c r="BV86" s="20">
        <v>0.22</v>
      </c>
      <c r="BW86" s="20"/>
      <c r="BX86" s="20">
        <v>0.05</v>
      </c>
      <c r="BY86" s="44">
        <f t="shared" si="151"/>
        <v>8.6425422769853419</v>
      </c>
      <c r="BZ86" s="44">
        <f t="shared" si="152"/>
        <v>0</v>
      </c>
      <c r="CA86" s="44">
        <f t="shared" si="153"/>
        <v>0</v>
      </c>
      <c r="CB86" s="44">
        <f t="shared" si="154"/>
        <v>0</v>
      </c>
      <c r="CC86" s="44"/>
      <c r="CD86" s="44">
        <f t="shared" si="155"/>
        <v>8.6425422769853419</v>
      </c>
      <c r="CE86" s="44">
        <f t="shared" si="156"/>
        <v>3.8281580485734539</v>
      </c>
      <c r="CF86" s="44">
        <f t="shared" si="157"/>
        <v>8.8895856725619691</v>
      </c>
      <c r="CG86" s="44">
        <f t="shared" si="158"/>
        <v>3.6115368602961064</v>
      </c>
      <c r="CH86" s="44">
        <f t="shared" si="159"/>
        <v>2.8941993225694209</v>
      </c>
      <c r="CI86" s="44">
        <f t="shared" si="160"/>
        <v>9.004175670215977</v>
      </c>
      <c r="CJ86" s="44">
        <f t="shared" si="161"/>
        <v>3.537354727584848</v>
      </c>
      <c r="CK86" s="44">
        <f t="shared" si="162"/>
        <v>16.078885125385675</v>
      </c>
    </row>
    <row r="87" spans="1:91" x14ac:dyDescent="0.25">
      <c r="A87" s="41">
        <f>'[11]ТОВ "Сумитеплоенерго" '!F79</f>
        <v>1968</v>
      </c>
      <c r="B87" s="41" t="str">
        <f>'[11]ТОВ "Сумитеплоенерго" '!C79</f>
        <v>Вул.Г. КОНДРАТЬЄВА,171А</v>
      </c>
      <c r="C87" s="47" t="str">
        <f>'[11]ТОВ "Сумитеплоенерго" '!O79</f>
        <v>так</v>
      </c>
      <c r="D87" s="46">
        <f>'[11]ТОВ "Сумитеплоенерго" '!G79</f>
        <v>2</v>
      </c>
      <c r="E87" s="86" t="str">
        <f t="shared" si="111"/>
        <v>ТОВ "Сумитеплоенерго"</v>
      </c>
      <c r="F87" s="43">
        <f>'[11]ТОВ "Сумитеплоенерго" '!L79</f>
        <v>261.10000000000002</v>
      </c>
      <c r="G87" s="43">
        <f>'[11]ТОВ "Сумитеплоенерго" '!CX79</f>
        <v>43.084534883720927</v>
      </c>
      <c r="H87" s="32">
        <f t="shared" si="112"/>
        <v>165.01162345354624</v>
      </c>
      <c r="I87" s="42"/>
      <c r="J87" s="42"/>
      <c r="K87" s="42"/>
      <c r="L87" s="42"/>
      <c r="M87" s="42"/>
      <c r="N87" s="44">
        <f t="shared" si="113"/>
        <v>43.084534883720927</v>
      </c>
      <c r="O87" s="44">
        <f t="shared" si="114"/>
        <v>28.629173308804411</v>
      </c>
      <c r="P87" s="44">
        <f t="shared" si="115"/>
        <v>0</v>
      </c>
      <c r="Q87" s="44">
        <f t="shared" si="116"/>
        <v>0</v>
      </c>
      <c r="R87" s="44">
        <f t="shared" si="117"/>
        <v>0</v>
      </c>
      <c r="S87" s="44">
        <f t="shared" si="118"/>
        <v>0</v>
      </c>
      <c r="T87" s="44">
        <f t="shared" si="119"/>
        <v>28.629173308804411</v>
      </c>
      <c r="U87" s="44">
        <f t="shared" si="120"/>
        <v>44.377070930232556</v>
      </c>
      <c r="V87" s="44">
        <f t="shared" si="121"/>
        <v>0</v>
      </c>
      <c r="W87" s="44">
        <f t="shared" si="122"/>
        <v>0</v>
      </c>
      <c r="X87" s="44">
        <f t="shared" si="123"/>
        <v>0</v>
      </c>
      <c r="Y87" s="44">
        <f t="shared" si="124"/>
        <v>0</v>
      </c>
      <c r="Z87" s="44">
        <f t="shared" si="125"/>
        <v>44.377070930232556</v>
      </c>
      <c r="AA87" s="20">
        <v>0.03</v>
      </c>
      <c r="AC87" s="44">
        <f t="shared" si="163"/>
        <v>25.587800000000001</v>
      </c>
      <c r="AD87" s="28">
        <v>98</v>
      </c>
      <c r="AE87" s="44">
        <f t="shared" si="164"/>
        <v>184.85880000000003</v>
      </c>
      <c r="AF87" s="28">
        <v>708</v>
      </c>
      <c r="AG87" s="44">
        <f t="shared" si="165"/>
        <v>29.504300000000004</v>
      </c>
      <c r="AH87" s="28">
        <v>113</v>
      </c>
      <c r="AI87" s="44">
        <f t="shared" si="129"/>
        <v>7.9878727674418597</v>
      </c>
      <c r="AJ87" s="44">
        <f t="shared" si="130"/>
        <v>0</v>
      </c>
      <c r="AK87" s="44"/>
      <c r="AL87" s="44">
        <f t="shared" si="131"/>
        <v>0</v>
      </c>
      <c r="AM87" s="44"/>
      <c r="AN87" s="44">
        <f t="shared" si="132"/>
        <v>7.9878727674418597</v>
      </c>
      <c r="AO87" s="20"/>
      <c r="AP87" s="20">
        <v>0.18</v>
      </c>
      <c r="AQ87" s="20"/>
      <c r="AR87" s="20"/>
      <c r="AS87" s="44">
        <f t="shared" si="133"/>
        <v>5.3078487314523377</v>
      </c>
      <c r="AT87" s="44">
        <f t="shared" si="134"/>
        <v>0</v>
      </c>
      <c r="AU87" s="44">
        <f t="shared" si="135"/>
        <v>0</v>
      </c>
      <c r="AV87" s="44">
        <f t="shared" si="136"/>
        <v>0</v>
      </c>
      <c r="AW87" s="44"/>
      <c r="AX87" s="44">
        <f t="shared" si="137"/>
        <v>5.3078487314523377</v>
      </c>
      <c r="AY87" s="44">
        <f t="shared" si="138"/>
        <v>24.851159720930234</v>
      </c>
      <c r="AZ87" s="44">
        <f t="shared" si="139"/>
        <v>0</v>
      </c>
      <c r="BA87" s="44"/>
      <c r="BB87" s="44">
        <f t="shared" si="140"/>
        <v>0</v>
      </c>
      <c r="BC87" s="44"/>
      <c r="BD87" s="44">
        <f t="shared" si="141"/>
        <v>24.851159720930234</v>
      </c>
      <c r="BE87" s="20"/>
      <c r="BF87" s="20">
        <v>0.56000000000000005</v>
      </c>
      <c r="BG87" s="20"/>
      <c r="BH87" s="20">
        <v>0.05</v>
      </c>
      <c r="BI87" s="44">
        <f t="shared" si="142"/>
        <v>16.513307164518388</v>
      </c>
      <c r="BJ87" s="44">
        <f t="shared" si="143"/>
        <v>0</v>
      </c>
      <c r="BK87" s="44">
        <f t="shared" si="144"/>
        <v>0</v>
      </c>
      <c r="BL87" s="44">
        <f t="shared" si="145"/>
        <v>0</v>
      </c>
      <c r="BM87" s="44"/>
      <c r="BN87" s="44">
        <f t="shared" si="146"/>
        <v>16.513307164518388</v>
      </c>
      <c r="BO87" s="44">
        <f t="shared" si="147"/>
        <v>9.7629556046511627</v>
      </c>
      <c r="BP87" s="44">
        <f t="shared" si="148"/>
        <v>0</v>
      </c>
      <c r="BQ87" s="44"/>
      <c r="BR87" s="44">
        <f t="shared" si="149"/>
        <v>0</v>
      </c>
      <c r="BS87" s="44"/>
      <c r="BT87" s="44">
        <f t="shared" si="150"/>
        <v>9.7629556046511627</v>
      </c>
      <c r="BU87" s="20"/>
      <c r="BV87" s="20">
        <v>0.22</v>
      </c>
      <c r="BW87" s="20"/>
      <c r="BX87" s="20">
        <v>0.05</v>
      </c>
      <c r="BY87" s="44">
        <f t="shared" si="151"/>
        <v>6.4873706717750803</v>
      </c>
      <c r="BZ87" s="44">
        <f t="shared" si="152"/>
        <v>0</v>
      </c>
      <c r="CA87" s="44">
        <f t="shared" si="153"/>
        <v>0</v>
      </c>
      <c r="CB87" s="44">
        <f t="shared" si="154"/>
        <v>0</v>
      </c>
      <c r="CC87" s="44"/>
      <c r="CD87" s="44">
        <f t="shared" si="155"/>
        <v>6.4873706717750803</v>
      </c>
      <c r="CE87" s="44">
        <f t="shared" si="156"/>
        <v>4.8207477821242746</v>
      </c>
      <c r="CF87" s="44">
        <f t="shared" si="157"/>
        <v>11.194535301638439</v>
      </c>
      <c r="CG87" s="44">
        <f t="shared" si="158"/>
        <v>4.5479596423194684</v>
      </c>
      <c r="CH87" s="44">
        <f t="shared" si="159"/>
        <v>2.1724792545715434</v>
      </c>
      <c r="CI87" s="44">
        <f t="shared" si="160"/>
        <v>6.7588243475559144</v>
      </c>
      <c r="CJ87" s="44">
        <f t="shared" si="161"/>
        <v>2.655252422254109</v>
      </c>
      <c r="CK87" s="44">
        <f t="shared" si="162"/>
        <v>12.069329192064131</v>
      </c>
    </row>
    <row r="88" spans="1:91" x14ac:dyDescent="0.25">
      <c r="A88" s="41">
        <f>'[11]ТОВ "Сумитеплоенерго" '!F80</f>
        <v>1960</v>
      </c>
      <c r="B88" s="41" t="str">
        <f>'[11]ТОВ "Сумитеплоенерго" '!C80</f>
        <v>Курська,6/1</v>
      </c>
      <c r="C88" s="50">
        <f>'[11]ТОВ "Сумитеплоенерго" '!O80</f>
        <v>1</v>
      </c>
      <c r="D88" s="46">
        <f>'[11]ТОВ "Сумитеплоенерго" '!G80</f>
        <v>2</v>
      </c>
      <c r="E88" s="86" t="str">
        <f t="shared" si="111"/>
        <v>ТОВ "Сумитеплоенерго"</v>
      </c>
      <c r="F88" s="43">
        <f>'[11]ТОВ "Сумитеплоенерго" '!L80</f>
        <v>301.60000000000002</v>
      </c>
      <c r="G88" s="43">
        <f>'[11]ТОВ "Сумитеплоенерго" '!CX80</f>
        <v>61.018837209302326</v>
      </c>
      <c r="H88" s="32">
        <f t="shared" si="112"/>
        <v>202.31709950033928</v>
      </c>
      <c r="I88" s="42"/>
      <c r="J88" s="42"/>
      <c r="K88" s="42"/>
      <c r="L88" s="42"/>
      <c r="M88" s="42"/>
      <c r="N88" s="44">
        <f t="shared" si="113"/>
        <v>61.018837209302326</v>
      </c>
      <c r="O88" s="44">
        <f t="shared" si="114"/>
        <v>40.54630902437561</v>
      </c>
      <c r="P88" s="44">
        <f t="shared" si="115"/>
        <v>0</v>
      </c>
      <c r="Q88" s="44">
        <f t="shared" si="116"/>
        <v>0</v>
      </c>
      <c r="R88" s="44">
        <f t="shared" si="117"/>
        <v>0</v>
      </c>
      <c r="S88" s="44">
        <f t="shared" si="118"/>
        <v>0</v>
      </c>
      <c r="T88" s="44">
        <f t="shared" si="119"/>
        <v>40.54630902437561</v>
      </c>
      <c r="U88" s="44">
        <f t="shared" si="120"/>
        <v>62.849402325581394</v>
      </c>
      <c r="V88" s="44">
        <f t="shared" si="121"/>
        <v>0</v>
      </c>
      <c r="W88" s="44">
        <f t="shared" si="122"/>
        <v>0</v>
      </c>
      <c r="X88" s="44">
        <f t="shared" si="123"/>
        <v>0</v>
      </c>
      <c r="Y88" s="44">
        <f t="shared" si="124"/>
        <v>0</v>
      </c>
      <c r="Z88" s="44">
        <f t="shared" si="125"/>
        <v>62.849402325581394</v>
      </c>
      <c r="AA88" s="20">
        <v>0.03</v>
      </c>
      <c r="AC88" s="44">
        <f t="shared" si="163"/>
        <v>35.588800000000006</v>
      </c>
      <c r="AD88" s="28">
        <f t="shared" ref="AD88:AD91" si="166">98+$CG$3</f>
        <v>118</v>
      </c>
      <c r="AE88" s="44">
        <f t="shared" si="164"/>
        <v>219.56480000000002</v>
      </c>
      <c r="AF88" s="28">
        <f t="shared" ref="AF88:AF91" si="167">708+$CG$3</f>
        <v>728</v>
      </c>
      <c r="AG88" s="44">
        <f t="shared" si="165"/>
        <v>40.1128</v>
      </c>
      <c r="AH88" s="28">
        <f t="shared" ref="AH88:AH91" si="168">113+$CG$3</f>
        <v>133</v>
      </c>
      <c r="AI88" s="44">
        <f t="shared" si="129"/>
        <v>11.312892418604651</v>
      </c>
      <c r="AJ88" s="44">
        <f t="shared" si="130"/>
        <v>0</v>
      </c>
      <c r="AK88" s="44"/>
      <c r="AL88" s="44">
        <f t="shared" si="131"/>
        <v>0</v>
      </c>
      <c r="AM88" s="44"/>
      <c r="AN88" s="44">
        <f t="shared" si="132"/>
        <v>11.312892418604651</v>
      </c>
      <c r="AO88" s="20"/>
      <c r="AP88" s="20">
        <v>0.18</v>
      </c>
      <c r="AQ88" s="20"/>
      <c r="AR88" s="20"/>
      <c r="AS88" s="44">
        <f t="shared" si="133"/>
        <v>7.5172856931192387</v>
      </c>
      <c r="AT88" s="44">
        <f t="shared" si="134"/>
        <v>0</v>
      </c>
      <c r="AU88" s="44">
        <f t="shared" si="135"/>
        <v>0</v>
      </c>
      <c r="AV88" s="44">
        <f t="shared" si="136"/>
        <v>0</v>
      </c>
      <c r="AW88" s="44"/>
      <c r="AX88" s="44">
        <f t="shared" si="137"/>
        <v>7.5172856931192387</v>
      </c>
      <c r="AY88" s="44">
        <f t="shared" si="138"/>
        <v>35.195665302325587</v>
      </c>
      <c r="AZ88" s="44">
        <f t="shared" si="139"/>
        <v>0</v>
      </c>
      <c r="BA88" s="44"/>
      <c r="BB88" s="44">
        <f t="shared" si="140"/>
        <v>0</v>
      </c>
      <c r="BC88" s="44"/>
      <c r="BD88" s="44">
        <f t="shared" si="141"/>
        <v>35.195665302325587</v>
      </c>
      <c r="BE88" s="20"/>
      <c r="BF88" s="20">
        <v>0.56000000000000005</v>
      </c>
      <c r="BG88" s="20"/>
      <c r="BH88" s="20">
        <v>0.05</v>
      </c>
      <c r="BI88" s="44">
        <f t="shared" si="142"/>
        <v>23.387111045259857</v>
      </c>
      <c r="BJ88" s="44">
        <f t="shared" si="143"/>
        <v>0</v>
      </c>
      <c r="BK88" s="44">
        <f t="shared" si="144"/>
        <v>0</v>
      </c>
      <c r="BL88" s="44">
        <f t="shared" si="145"/>
        <v>0</v>
      </c>
      <c r="BM88" s="44"/>
      <c r="BN88" s="44">
        <f t="shared" si="146"/>
        <v>23.387111045259857</v>
      </c>
      <c r="BO88" s="44">
        <f t="shared" si="147"/>
        <v>13.826868511627907</v>
      </c>
      <c r="BP88" s="44">
        <f t="shared" si="148"/>
        <v>0</v>
      </c>
      <c r="BQ88" s="44"/>
      <c r="BR88" s="44">
        <f t="shared" si="149"/>
        <v>0</v>
      </c>
      <c r="BS88" s="44"/>
      <c r="BT88" s="44">
        <f t="shared" si="150"/>
        <v>13.826868511627907</v>
      </c>
      <c r="BU88" s="20"/>
      <c r="BV88" s="20">
        <v>0.22</v>
      </c>
      <c r="BW88" s="20"/>
      <c r="BX88" s="20">
        <v>0.05</v>
      </c>
      <c r="BY88" s="44">
        <f t="shared" si="151"/>
        <v>9.187793624923513</v>
      </c>
      <c r="BZ88" s="44">
        <f t="shared" si="152"/>
        <v>0</v>
      </c>
      <c r="CA88" s="44">
        <f t="shared" si="153"/>
        <v>0</v>
      </c>
      <c r="CB88" s="44">
        <f t="shared" si="154"/>
        <v>0</v>
      </c>
      <c r="CC88" s="44"/>
      <c r="CD88" s="44">
        <f t="shared" si="155"/>
        <v>9.187793624923513</v>
      </c>
      <c r="CE88" s="44">
        <f t="shared" si="156"/>
        <v>4.7342619999896147</v>
      </c>
      <c r="CF88" s="44">
        <f t="shared" si="157"/>
        <v>9.3882822711658438</v>
      </c>
      <c r="CG88" s="44">
        <f t="shared" si="158"/>
        <v>4.3658795177099909</v>
      </c>
      <c r="CH88" s="44">
        <f t="shared" si="159"/>
        <v>3.0767921327932175</v>
      </c>
      <c r="CI88" s="44">
        <f t="shared" si="160"/>
        <v>9.5722421909122328</v>
      </c>
      <c r="CJ88" s="44">
        <f t="shared" si="161"/>
        <v>3.7605237178583768</v>
      </c>
      <c r="CK88" s="44">
        <f t="shared" si="162"/>
        <v>17.093289626628984</v>
      </c>
      <c r="CM88" s="35">
        <f t="shared" ref="CM88:CM91" si="169">$CE$3/1000</f>
        <v>20</v>
      </c>
    </row>
    <row r="89" spans="1:91" x14ac:dyDescent="0.25">
      <c r="A89" s="41">
        <f>'[11]ТОВ "Сумитеплоенерго" '!F81</f>
        <v>1964</v>
      </c>
      <c r="B89" s="41" t="str">
        <f>'[11]ТОВ "Сумитеплоенерго" '!C81</f>
        <v>пров.Березовий 29</v>
      </c>
      <c r="C89" s="50">
        <f>'[11]ТОВ "Сумитеплоенерго" '!O81</f>
        <v>1</v>
      </c>
      <c r="D89" s="46">
        <f>'[11]ТОВ "Сумитеплоенерго" '!G81</f>
        <v>2</v>
      </c>
      <c r="E89" s="86" t="str">
        <f t="shared" si="111"/>
        <v>ТОВ "Сумитеплоенерго"</v>
      </c>
      <c r="F89" s="43">
        <f>'[11]ТОВ "Сумитеплоенерго" '!L81</f>
        <v>377.7</v>
      </c>
      <c r="G89" s="43">
        <f>'[11]ТОВ "Сумитеплоенерго" '!CX81</f>
        <v>75.572209302325575</v>
      </c>
      <c r="H89" s="32">
        <f t="shared" si="112"/>
        <v>200.08527747504786</v>
      </c>
      <c r="I89" s="42"/>
      <c r="J89" s="42"/>
      <c r="K89" s="42"/>
      <c r="L89" s="42"/>
      <c r="M89" s="42"/>
      <c r="N89" s="44">
        <f t="shared" si="113"/>
        <v>75.572209302325575</v>
      </c>
      <c r="O89" s="44">
        <f t="shared" si="114"/>
        <v>50.216855845947727</v>
      </c>
      <c r="P89" s="44">
        <f t="shared" si="115"/>
        <v>0</v>
      </c>
      <c r="Q89" s="44">
        <f t="shared" si="116"/>
        <v>0</v>
      </c>
      <c r="R89" s="44">
        <f t="shared" si="117"/>
        <v>0</v>
      </c>
      <c r="S89" s="44">
        <f t="shared" si="118"/>
        <v>0</v>
      </c>
      <c r="T89" s="44">
        <f t="shared" si="119"/>
        <v>50.216855845947727</v>
      </c>
      <c r="U89" s="44">
        <f t="shared" si="120"/>
        <v>77.839375581395345</v>
      </c>
      <c r="V89" s="44">
        <f t="shared" si="121"/>
        <v>0</v>
      </c>
      <c r="W89" s="44">
        <f t="shared" si="122"/>
        <v>0</v>
      </c>
      <c r="X89" s="44">
        <f t="shared" si="123"/>
        <v>0</v>
      </c>
      <c r="Y89" s="44">
        <f t="shared" si="124"/>
        <v>0</v>
      </c>
      <c r="Z89" s="44">
        <f t="shared" si="125"/>
        <v>77.839375581395345</v>
      </c>
      <c r="AA89" s="20">
        <v>0.03</v>
      </c>
      <c r="AC89" s="44">
        <f t="shared" si="163"/>
        <v>44.568599999999996</v>
      </c>
      <c r="AD89" s="28">
        <f t="shared" si="166"/>
        <v>118</v>
      </c>
      <c r="AE89" s="44">
        <f t="shared" si="164"/>
        <v>274.96559999999999</v>
      </c>
      <c r="AF89" s="28">
        <f t="shared" si="167"/>
        <v>728</v>
      </c>
      <c r="AG89" s="44">
        <f t="shared" si="165"/>
        <v>50.234099999999998</v>
      </c>
      <c r="AH89" s="28">
        <f t="shared" si="168"/>
        <v>133</v>
      </c>
      <c r="AI89" s="44">
        <f t="shared" si="129"/>
        <v>14.011087604651161</v>
      </c>
      <c r="AJ89" s="44">
        <f t="shared" si="130"/>
        <v>0</v>
      </c>
      <c r="AK89" s="44"/>
      <c r="AL89" s="44">
        <f t="shared" si="131"/>
        <v>0</v>
      </c>
      <c r="AM89" s="44"/>
      <c r="AN89" s="44">
        <f t="shared" si="132"/>
        <v>14.011087604651161</v>
      </c>
      <c r="AO89" s="20"/>
      <c r="AP89" s="20">
        <v>0.18</v>
      </c>
      <c r="AQ89" s="20"/>
      <c r="AR89" s="20"/>
      <c r="AS89" s="44">
        <f t="shared" si="133"/>
        <v>9.3102050738387074</v>
      </c>
      <c r="AT89" s="44">
        <f t="shared" si="134"/>
        <v>0</v>
      </c>
      <c r="AU89" s="44">
        <f t="shared" si="135"/>
        <v>0</v>
      </c>
      <c r="AV89" s="44">
        <f t="shared" si="136"/>
        <v>0</v>
      </c>
      <c r="AW89" s="44"/>
      <c r="AX89" s="44">
        <f t="shared" si="137"/>
        <v>9.3102050738387074</v>
      </c>
      <c r="AY89" s="44">
        <f t="shared" si="138"/>
        <v>43.590050325581394</v>
      </c>
      <c r="AZ89" s="44">
        <f t="shared" si="139"/>
        <v>0</v>
      </c>
      <c r="BA89" s="44"/>
      <c r="BB89" s="44">
        <f t="shared" si="140"/>
        <v>0</v>
      </c>
      <c r="BC89" s="44"/>
      <c r="BD89" s="44">
        <f t="shared" si="141"/>
        <v>43.590050325581394</v>
      </c>
      <c r="BE89" s="20"/>
      <c r="BF89" s="20">
        <v>0.56000000000000005</v>
      </c>
      <c r="BG89" s="20"/>
      <c r="BH89" s="20">
        <v>0.05</v>
      </c>
      <c r="BI89" s="44">
        <f t="shared" si="142"/>
        <v>28.965082451942649</v>
      </c>
      <c r="BJ89" s="44">
        <f t="shared" si="143"/>
        <v>0</v>
      </c>
      <c r="BK89" s="44">
        <f t="shared" si="144"/>
        <v>0</v>
      </c>
      <c r="BL89" s="44">
        <f t="shared" si="145"/>
        <v>0</v>
      </c>
      <c r="BM89" s="44"/>
      <c r="BN89" s="44">
        <f t="shared" si="146"/>
        <v>28.965082451942649</v>
      </c>
      <c r="BO89" s="44">
        <f t="shared" si="147"/>
        <v>17.124662627906975</v>
      </c>
      <c r="BP89" s="44">
        <f t="shared" si="148"/>
        <v>0</v>
      </c>
      <c r="BQ89" s="44"/>
      <c r="BR89" s="44">
        <f t="shared" si="149"/>
        <v>0</v>
      </c>
      <c r="BS89" s="44"/>
      <c r="BT89" s="44">
        <f t="shared" si="150"/>
        <v>17.124662627906975</v>
      </c>
      <c r="BU89" s="20"/>
      <c r="BV89" s="20">
        <v>0.22</v>
      </c>
      <c r="BW89" s="20"/>
      <c r="BX89" s="20">
        <v>0.05</v>
      </c>
      <c r="BY89" s="44">
        <f t="shared" si="151"/>
        <v>11.379139534691754</v>
      </c>
      <c r="BZ89" s="44">
        <f t="shared" si="152"/>
        <v>0</v>
      </c>
      <c r="CA89" s="44">
        <f t="shared" si="153"/>
        <v>0</v>
      </c>
      <c r="CB89" s="44">
        <f t="shared" si="154"/>
        <v>0</v>
      </c>
      <c r="CC89" s="44"/>
      <c r="CD89" s="44">
        <f t="shared" si="155"/>
        <v>11.379139534691754</v>
      </c>
      <c r="CE89" s="44">
        <f t="shared" si="156"/>
        <v>4.7870696345063255</v>
      </c>
      <c r="CF89" s="44">
        <f t="shared" si="157"/>
        <v>9.4930024955464418</v>
      </c>
      <c r="CG89" s="44">
        <f t="shared" si="158"/>
        <v>4.4145780835932751</v>
      </c>
      <c r="CH89" s="44">
        <f t="shared" si="159"/>
        <v>3.8106261881330972</v>
      </c>
      <c r="CI89" s="44">
        <f t="shared" si="160"/>
        <v>11.855281474191859</v>
      </c>
      <c r="CJ89" s="44">
        <f t="shared" si="161"/>
        <v>4.6574320077182296</v>
      </c>
      <c r="CK89" s="44">
        <f t="shared" si="162"/>
        <v>21.170145489628318</v>
      </c>
      <c r="CM89" s="35">
        <f t="shared" si="169"/>
        <v>20</v>
      </c>
    </row>
    <row r="90" spans="1:91" x14ac:dyDescent="0.25">
      <c r="A90" s="41">
        <f>'[11]ТОВ "Сумитеплоенерго" '!F82</f>
        <v>1972</v>
      </c>
      <c r="B90" s="41" t="str">
        <f>'[11]ТОВ "Сумитеплоенерго" '!C82</f>
        <v>пров.Березовий 30</v>
      </c>
      <c r="C90" s="50">
        <f>'[11]ТОВ "Сумитеплоенерго" '!O82</f>
        <v>1</v>
      </c>
      <c r="D90" s="46">
        <f>'[11]ТОВ "Сумитеплоенерго" '!G82</f>
        <v>2</v>
      </c>
      <c r="E90" s="86" t="str">
        <f t="shared" si="111"/>
        <v>ТОВ "Сумитеплоенерго"</v>
      </c>
      <c r="F90" s="43">
        <f>'[11]ТОВ "Сумитеплоенерго" '!L82</f>
        <v>815.6</v>
      </c>
      <c r="G90" s="43">
        <f>'[11]ТОВ "Сумитеплоенерго" '!CX82</f>
        <v>161.37325581395351</v>
      </c>
      <c r="H90" s="32">
        <f t="shared" si="112"/>
        <v>197.8583322878292</v>
      </c>
      <c r="I90" s="42"/>
      <c r="J90" s="42"/>
      <c r="K90" s="42"/>
      <c r="L90" s="42"/>
      <c r="M90" s="42"/>
      <c r="N90" s="44">
        <f t="shared" si="113"/>
        <v>161.37325581395351</v>
      </c>
      <c r="O90" s="44">
        <f t="shared" si="114"/>
        <v>107.23065528204924</v>
      </c>
      <c r="P90" s="44">
        <f t="shared" si="115"/>
        <v>0</v>
      </c>
      <c r="Q90" s="44">
        <f t="shared" si="116"/>
        <v>0</v>
      </c>
      <c r="R90" s="44">
        <f t="shared" si="117"/>
        <v>0</v>
      </c>
      <c r="S90" s="44">
        <f t="shared" si="118"/>
        <v>0</v>
      </c>
      <c r="T90" s="44">
        <f t="shared" si="119"/>
        <v>107.23065528204924</v>
      </c>
      <c r="U90" s="44">
        <f t="shared" si="120"/>
        <v>166.21445348837213</v>
      </c>
      <c r="V90" s="44">
        <f t="shared" si="121"/>
        <v>0</v>
      </c>
      <c r="W90" s="44">
        <f t="shared" si="122"/>
        <v>0</v>
      </c>
      <c r="X90" s="44">
        <f t="shared" si="123"/>
        <v>0</v>
      </c>
      <c r="Y90" s="44">
        <f t="shared" si="124"/>
        <v>0</v>
      </c>
      <c r="Z90" s="44">
        <f t="shared" si="125"/>
        <v>166.21445348837213</v>
      </c>
      <c r="AA90" s="20">
        <v>0.03</v>
      </c>
      <c r="AC90" s="44">
        <f t="shared" si="163"/>
        <v>96.240800000000007</v>
      </c>
      <c r="AD90" s="28">
        <f t="shared" si="166"/>
        <v>118</v>
      </c>
      <c r="AE90" s="44">
        <f t="shared" si="164"/>
        <v>593.7568</v>
      </c>
      <c r="AF90" s="28">
        <f t="shared" si="167"/>
        <v>728</v>
      </c>
      <c r="AG90" s="44">
        <f t="shared" si="165"/>
        <v>108.4748</v>
      </c>
      <c r="AH90" s="28">
        <f t="shared" si="168"/>
        <v>133</v>
      </c>
      <c r="AI90" s="44">
        <f t="shared" si="129"/>
        <v>29.91860162790698</v>
      </c>
      <c r="AJ90" s="44">
        <f t="shared" si="130"/>
        <v>0</v>
      </c>
      <c r="AK90" s="44"/>
      <c r="AL90" s="44">
        <f t="shared" si="131"/>
        <v>0</v>
      </c>
      <c r="AM90" s="44"/>
      <c r="AN90" s="44">
        <f t="shared" si="132"/>
        <v>29.91860162790698</v>
      </c>
      <c r="AO90" s="20"/>
      <c r="AP90" s="20">
        <v>0.18</v>
      </c>
      <c r="AQ90" s="20"/>
      <c r="AR90" s="20"/>
      <c r="AS90" s="44">
        <f t="shared" si="133"/>
        <v>19.88056348929193</v>
      </c>
      <c r="AT90" s="44">
        <f t="shared" si="134"/>
        <v>0</v>
      </c>
      <c r="AU90" s="44">
        <f t="shared" si="135"/>
        <v>0</v>
      </c>
      <c r="AV90" s="44">
        <f t="shared" si="136"/>
        <v>0</v>
      </c>
      <c r="AW90" s="44"/>
      <c r="AX90" s="44">
        <f t="shared" si="137"/>
        <v>19.88056348929193</v>
      </c>
      <c r="AY90" s="44">
        <f t="shared" si="138"/>
        <v>93.080093953488401</v>
      </c>
      <c r="AZ90" s="44">
        <f t="shared" si="139"/>
        <v>0</v>
      </c>
      <c r="BA90" s="44"/>
      <c r="BB90" s="44">
        <f t="shared" si="140"/>
        <v>0</v>
      </c>
      <c r="BC90" s="44"/>
      <c r="BD90" s="44">
        <f t="shared" si="141"/>
        <v>93.080093953488401</v>
      </c>
      <c r="BE90" s="20"/>
      <c r="BF90" s="20">
        <v>0.56000000000000005</v>
      </c>
      <c r="BG90" s="20"/>
      <c r="BH90" s="20">
        <v>0.05</v>
      </c>
      <c r="BI90" s="44">
        <f t="shared" si="142"/>
        <v>61.850641966686013</v>
      </c>
      <c r="BJ90" s="44">
        <f t="shared" si="143"/>
        <v>0</v>
      </c>
      <c r="BK90" s="44">
        <f t="shared" si="144"/>
        <v>0</v>
      </c>
      <c r="BL90" s="44">
        <f t="shared" si="145"/>
        <v>0</v>
      </c>
      <c r="BM90" s="44"/>
      <c r="BN90" s="44">
        <f t="shared" si="146"/>
        <v>61.850641966686013</v>
      </c>
      <c r="BO90" s="44">
        <f t="shared" si="147"/>
        <v>36.567179767441871</v>
      </c>
      <c r="BP90" s="44">
        <f t="shared" si="148"/>
        <v>0</v>
      </c>
      <c r="BQ90" s="44"/>
      <c r="BR90" s="44">
        <f t="shared" si="149"/>
        <v>0</v>
      </c>
      <c r="BS90" s="44"/>
      <c r="BT90" s="44">
        <f t="shared" si="150"/>
        <v>36.567179767441871</v>
      </c>
      <c r="BU90" s="20"/>
      <c r="BV90" s="20">
        <v>0.22</v>
      </c>
      <c r="BW90" s="20"/>
      <c r="BX90" s="20">
        <v>0.05</v>
      </c>
      <c r="BY90" s="44">
        <f t="shared" si="151"/>
        <v>24.298466486912364</v>
      </c>
      <c r="BZ90" s="44">
        <f t="shared" si="152"/>
        <v>0</v>
      </c>
      <c r="CA90" s="44">
        <f t="shared" si="153"/>
        <v>0</v>
      </c>
      <c r="CB90" s="44">
        <f t="shared" si="154"/>
        <v>0</v>
      </c>
      <c r="CC90" s="44"/>
      <c r="CD90" s="44">
        <f t="shared" si="155"/>
        <v>24.298466486912364</v>
      </c>
      <c r="CE90" s="44">
        <f t="shared" si="156"/>
        <v>4.8409493046732415</v>
      </c>
      <c r="CF90" s="44">
        <f t="shared" si="157"/>
        <v>9.5998486211316809</v>
      </c>
      <c r="CG90" s="44">
        <f t="shared" si="158"/>
        <v>4.4642652678689281</v>
      </c>
      <c r="CH90" s="44">
        <f t="shared" si="159"/>
        <v>8.1370276235927061</v>
      </c>
      <c r="CI90" s="44">
        <f t="shared" si="160"/>
        <v>25.315197051177311</v>
      </c>
      <c r="CJ90" s="44">
        <f t="shared" si="161"/>
        <v>9.9452559843910873</v>
      </c>
      <c r="CK90" s="44">
        <f t="shared" si="162"/>
        <v>45.205709019959478</v>
      </c>
      <c r="CM90" s="35">
        <f t="shared" si="169"/>
        <v>20</v>
      </c>
    </row>
    <row r="91" spans="1:91" x14ac:dyDescent="0.25">
      <c r="A91" s="41">
        <f>'[11]ТОВ "Сумитеплоенерго" '!F83</f>
        <v>1980</v>
      </c>
      <c r="B91" s="41" t="str">
        <f>'[11]ТОВ "Сумитеплоенерго" '!C83</f>
        <v>пров.Березовий 31</v>
      </c>
      <c r="C91" s="50">
        <f>'[11]ТОВ "Сумитеплоенерго" '!O83</f>
        <v>1</v>
      </c>
      <c r="D91" s="46">
        <f>'[11]ТОВ "Сумитеплоенерго" '!G83</f>
        <v>2</v>
      </c>
      <c r="E91" s="86" t="str">
        <f t="shared" si="111"/>
        <v>ТОВ "Сумитеплоенерго"</v>
      </c>
      <c r="F91" s="43">
        <f>'[11]ТОВ "Сумитеплоенерго" '!L83</f>
        <v>891.3</v>
      </c>
      <c r="G91" s="43">
        <f>'[11]ТОВ "Сумитеплоенерго" '!CX83</f>
        <v>100.31034883720932</v>
      </c>
      <c r="H91" s="32">
        <f t="shared" si="112"/>
        <v>112.54386720207485</v>
      </c>
      <c r="I91" s="42"/>
      <c r="J91" s="42"/>
      <c r="K91" s="42"/>
      <c r="L91" s="42"/>
      <c r="M91" s="42"/>
      <c r="N91" s="44">
        <f t="shared" si="113"/>
        <v>100.31034883720932</v>
      </c>
      <c r="O91" s="44">
        <f t="shared" si="114"/>
        <v>66.655062408766426</v>
      </c>
      <c r="P91" s="44">
        <f t="shared" si="115"/>
        <v>0</v>
      </c>
      <c r="Q91" s="44">
        <f t="shared" si="116"/>
        <v>0</v>
      </c>
      <c r="R91" s="44">
        <f t="shared" si="117"/>
        <v>0</v>
      </c>
      <c r="S91" s="44">
        <f t="shared" si="118"/>
        <v>0</v>
      </c>
      <c r="T91" s="44">
        <f t="shared" si="119"/>
        <v>66.655062408766426</v>
      </c>
      <c r="U91" s="44">
        <f t="shared" si="120"/>
        <v>111.34448720930236</v>
      </c>
      <c r="V91" s="44">
        <f t="shared" si="121"/>
        <v>0</v>
      </c>
      <c r="W91" s="44">
        <f t="shared" si="122"/>
        <v>0</v>
      </c>
      <c r="X91" s="44">
        <f t="shared" si="123"/>
        <v>0</v>
      </c>
      <c r="Y91" s="44">
        <f t="shared" si="124"/>
        <v>0</v>
      </c>
      <c r="Z91" s="44">
        <f t="shared" si="125"/>
        <v>111.34448720930236</v>
      </c>
      <c r="AA91" s="20">
        <v>0.11</v>
      </c>
      <c r="AC91" s="44">
        <f t="shared" si="163"/>
        <v>105.1734</v>
      </c>
      <c r="AD91" s="28">
        <f t="shared" si="166"/>
        <v>118</v>
      </c>
      <c r="AE91" s="44">
        <f t="shared" si="164"/>
        <v>648.8664</v>
      </c>
      <c r="AF91" s="28">
        <f t="shared" si="167"/>
        <v>728</v>
      </c>
      <c r="AG91" s="44">
        <f t="shared" si="165"/>
        <v>118.54289999999999</v>
      </c>
      <c r="AH91" s="28">
        <f t="shared" si="168"/>
        <v>133</v>
      </c>
      <c r="AI91" s="44">
        <f t="shared" si="129"/>
        <v>20.042007697674425</v>
      </c>
      <c r="AJ91" s="44">
        <f t="shared" si="130"/>
        <v>0</v>
      </c>
      <c r="AK91" s="44"/>
      <c r="AL91" s="44">
        <f t="shared" si="131"/>
        <v>0</v>
      </c>
      <c r="AM91" s="44"/>
      <c r="AN91" s="44">
        <f t="shared" si="132"/>
        <v>20.042007697674425</v>
      </c>
      <c r="AO91" s="20"/>
      <c r="AP91" s="20">
        <v>0.18</v>
      </c>
      <c r="AQ91" s="20"/>
      <c r="AR91" s="20"/>
      <c r="AS91" s="44">
        <f t="shared" si="133"/>
        <v>13.317681469271536</v>
      </c>
      <c r="AT91" s="44">
        <f t="shared" si="134"/>
        <v>0</v>
      </c>
      <c r="AU91" s="44">
        <f t="shared" si="135"/>
        <v>0</v>
      </c>
      <c r="AV91" s="44">
        <f t="shared" si="136"/>
        <v>0</v>
      </c>
      <c r="AW91" s="44"/>
      <c r="AX91" s="44">
        <f t="shared" si="137"/>
        <v>13.317681469271536</v>
      </c>
      <c r="AY91" s="44">
        <f t="shared" si="138"/>
        <v>62.352912837209324</v>
      </c>
      <c r="AZ91" s="44">
        <f t="shared" si="139"/>
        <v>0</v>
      </c>
      <c r="BA91" s="44"/>
      <c r="BB91" s="44">
        <f t="shared" si="140"/>
        <v>0</v>
      </c>
      <c r="BC91" s="44"/>
      <c r="BD91" s="44">
        <f t="shared" si="141"/>
        <v>62.352912837209324</v>
      </c>
      <c r="BE91" s="20"/>
      <c r="BF91" s="20">
        <v>0.56000000000000005</v>
      </c>
      <c r="BG91" s="20"/>
      <c r="BH91" s="20">
        <v>0.05</v>
      </c>
      <c r="BI91" s="44">
        <f t="shared" si="142"/>
        <v>41.432786793289225</v>
      </c>
      <c r="BJ91" s="44">
        <f t="shared" si="143"/>
        <v>0</v>
      </c>
      <c r="BK91" s="44">
        <f t="shared" si="144"/>
        <v>0</v>
      </c>
      <c r="BL91" s="44">
        <f t="shared" si="145"/>
        <v>0</v>
      </c>
      <c r="BM91" s="44"/>
      <c r="BN91" s="44">
        <f t="shared" si="146"/>
        <v>41.432786793289225</v>
      </c>
      <c r="BO91" s="44">
        <f t="shared" si="147"/>
        <v>24.49578718604652</v>
      </c>
      <c r="BP91" s="44">
        <f t="shared" si="148"/>
        <v>0</v>
      </c>
      <c r="BQ91" s="44"/>
      <c r="BR91" s="44">
        <f t="shared" si="149"/>
        <v>0</v>
      </c>
      <c r="BS91" s="44"/>
      <c r="BT91" s="44">
        <f t="shared" si="150"/>
        <v>24.49578718604652</v>
      </c>
      <c r="BU91" s="20"/>
      <c r="BV91" s="20">
        <v>0.22</v>
      </c>
      <c r="BW91" s="20"/>
      <c r="BX91" s="20">
        <v>0.05</v>
      </c>
      <c r="BY91" s="44">
        <f t="shared" si="151"/>
        <v>16.277166240220765</v>
      </c>
      <c r="BZ91" s="44">
        <f t="shared" si="152"/>
        <v>0</v>
      </c>
      <c r="CA91" s="44">
        <f t="shared" si="153"/>
        <v>0</v>
      </c>
      <c r="CB91" s="44">
        <f t="shared" si="154"/>
        <v>0</v>
      </c>
      <c r="CC91" s="44"/>
      <c r="CD91" s="44">
        <f t="shared" si="155"/>
        <v>16.277166240220765</v>
      </c>
      <c r="CE91" s="44">
        <f t="shared" si="156"/>
        <v>7.8972755312305036</v>
      </c>
      <c r="CF91" s="44">
        <f t="shared" si="157"/>
        <v>15.660698934813032</v>
      </c>
      <c r="CG91" s="44">
        <f t="shared" si="158"/>
        <v>7.2827725815738926</v>
      </c>
      <c r="CH91" s="44">
        <f t="shared" si="159"/>
        <v>5.4508687369972915</v>
      </c>
      <c r="CI91" s="44">
        <f t="shared" si="160"/>
        <v>16.958258292880465</v>
      </c>
      <c r="CJ91" s="44">
        <f t="shared" si="161"/>
        <v>6.6621729007744683</v>
      </c>
      <c r="CK91" s="44">
        <f t="shared" si="162"/>
        <v>30.282604094429399</v>
      </c>
      <c r="CM91" s="35">
        <f t="shared" si="169"/>
        <v>20</v>
      </c>
    </row>
    <row r="92" spans="1:91" x14ac:dyDescent="0.25">
      <c r="A92" s="41">
        <f>'[11]ТОВ "Сумитеплоенерго" '!F84</f>
        <v>1962</v>
      </c>
      <c r="B92" s="41" t="str">
        <f>'[11]ТОВ "Сумитеплоенерго" '!C84</f>
        <v>Воровського 9</v>
      </c>
      <c r="C92" s="47" t="str">
        <f>'[11]ТОВ "Сумитеплоенерго" '!O84</f>
        <v>так</v>
      </c>
      <c r="D92" s="46">
        <f>'[11]ТОВ "Сумитеплоенерго" '!G84</f>
        <v>2</v>
      </c>
      <c r="E92" s="86" t="str">
        <f t="shared" si="111"/>
        <v>ТОВ "Сумитеплоенерго"</v>
      </c>
      <c r="F92" s="43">
        <f>'[11]ТОВ "Сумитеплоенерго" '!L84</f>
        <v>296.08</v>
      </c>
      <c r="G92" s="43">
        <f>'[11]ТОВ "Сумитеплоенерго" '!CX84</f>
        <v>59.902151162790702</v>
      </c>
      <c r="H92" s="32">
        <f t="shared" si="112"/>
        <v>202.31745191431608</v>
      </c>
      <c r="I92" s="42"/>
      <c r="J92" s="42"/>
      <c r="K92" s="42"/>
      <c r="L92" s="42"/>
      <c r="M92" s="42"/>
      <c r="N92" s="44">
        <f t="shared" si="113"/>
        <v>59.902151162790702</v>
      </c>
      <c r="O92" s="44">
        <f t="shared" si="114"/>
        <v>39.804284108860408</v>
      </c>
      <c r="P92" s="44">
        <f t="shared" si="115"/>
        <v>0</v>
      </c>
      <c r="Q92" s="44">
        <f t="shared" si="116"/>
        <v>0</v>
      </c>
      <c r="R92" s="44">
        <f t="shared" si="117"/>
        <v>0</v>
      </c>
      <c r="S92" s="44">
        <f t="shared" si="118"/>
        <v>0</v>
      </c>
      <c r="T92" s="44">
        <f t="shared" si="119"/>
        <v>39.804284108860408</v>
      </c>
      <c r="U92" s="44">
        <f t="shared" si="120"/>
        <v>61.699215697674425</v>
      </c>
      <c r="V92" s="44">
        <f t="shared" si="121"/>
        <v>0</v>
      </c>
      <c r="W92" s="44">
        <f t="shared" si="122"/>
        <v>0</v>
      </c>
      <c r="X92" s="44">
        <f t="shared" si="123"/>
        <v>0</v>
      </c>
      <c r="Y92" s="44">
        <f t="shared" si="124"/>
        <v>0</v>
      </c>
      <c r="Z92" s="44">
        <f t="shared" si="125"/>
        <v>61.699215697674425</v>
      </c>
      <c r="AA92" s="20">
        <v>0.03</v>
      </c>
      <c r="AC92" s="44">
        <f t="shared" si="163"/>
        <v>29.015840000000001</v>
      </c>
      <c r="AD92" s="28">
        <v>98</v>
      </c>
      <c r="AE92" s="44">
        <f t="shared" si="164"/>
        <v>209.62463999999997</v>
      </c>
      <c r="AF92" s="28">
        <v>708</v>
      </c>
      <c r="AG92" s="44">
        <f t="shared" si="165"/>
        <v>33.457039999999999</v>
      </c>
      <c r="AH92" s="28">
        <v>113</v>
      </c>
      <c r="AI92" s="44">
        <f t="shared" si="129"/>
        <v>11.105858825581397</v>
      </c>
      <c r="AJ92" s="44">
        <f t="shared" si="130"/>
        <v>0</v>
      </c>
      <c r="AK92" s="44"/>
      <c r="AL92" s="44">
        <f t="shared" si="131"/>
        <v>0</v>
      </c>
      <c r="AM92" s="44"/>
      <c r="AN92" s="44">
        <f t="shared" si="132"/>
        <v>11.105858825581397</v>
      </c>
      <c r="AO92" s="20"/>
      <c r="AP92" s="20">
        <v>0.18</v>
      </c>
      <c r="AQ92" s="20"/>
      <c r="AR92" s="20"/>
      <c r="AS92" s="44">
        <f t="shared" si="133"/>
        <v>7.3797142737827199</v>
      </c>
      <c r="AT92" s="44">
        <f t="shared" si="134"/>
        <v>0</v>
      </c>
      <c r="AU92" s="44">
        <f t="shared" si="135"/>
        <v>0</v>
      </c>
      <c r="AV92" s="44">
        <f t="shared" si="136"/>
        <v>0</v>
      </c>
      <c r="AW92" s="44"/>
      <c r="AX92" s="44">
        <f t="shared" si="137"/>
        <v>7.3797142737827199</v>
      </c>
      <c r="AY92" s="44">
        <f t="shared" si="138"/>
        <v>34.551560790697678</v>
      </c>
      <c r="AZ92" s="44">
        <f t="shared" si="139"/>
        <v>0</v>
      </c>
      <c r="BA92" s="44"/>
      <c r="BB92" s="44">
        <f t="shared" si="140"/>
        <v>0</v>
      </c>
      <c r="BC92" s="44"/>
      <c r="BD92" s="44">
        <f t="shared" si="141"/>
        <v>34.551560790697678</v>
      </c>
      <c r="BE92" s="20"/>
      <c r="BF92" s="20">
        <v>0.56000000000000005</v>
      </c>
      <c r="BG92" s="20"/>
      <c r="BH92" s="20">
        <v>0.05</v>
      </c>
      <c r="BI92" s="44">
        <f t="shared" si="142"/>
        <v>22.959111073990684</v>
      </c>
      <c r="BJ92" s="44">
        <f t="shared" si="143"/>
        <v>0</v>
      </c>
      <c r="BK92" s="44">
        <f t="shared" si="144"/>
        <v>0</v>
      </c>
      <c r="BL92" s="44">
        <f t="shared" si="145"/>
        <v>0</v>
      </c>
      <c r="BM92" s="44"/>
      <c r="BN92" s="44">
        <f t="shared" si="146"/>
        <v>22.959111073990684</v>
      </c>
      <c r="BO92" s="44">
        <f t="shared" si="147"/>
        <v>13.573827453488374</v>
      </c>
      <c r="BP92" s="44">
        <f t="shared" si="148"/>
        <v>0</v>
      </c>
      <c r="BQ92" s="44"/>
      <c r="BR92" s="44">
        <f t="shared" si="149"/>
        <v>0</v>
      </c>
      <c r="BS92" s="44"/>
      <c r="BT92" s="44">
        <f t="shared" si="150"/>
        <v>13.573827453488374</v>
      </c>
      <c r="BU92" s="20"/>
      <c r="BV92" s="20">
        <v>0.22</v>
      </c>
      <c r="BW92" s="20"/>
      <c r="BX92" s="20">
        <v>0.05</v>
      </c>
      <c r="BY92" s="44">
        <f t="shared" si="151"/>
        <v>9.0196507790677689</v>
      </c>
      <c r="BZ92" s="44">
        <f t="shared" si="152"/>
        <v>0</v>
      </c>
      <c r="CA92" s="44">
        <f t="shared" si="153"/>
        <v>0</v>
      </c>
      <c r="CB92" s="44">
        <f t="shared" si="154"/>
        <v>0</v>
      </c>
      <c r="CC92" s="44"/>
      <c r="CD92" s="44">
        <f t="shared" si="155"/>
        <v>9.0196507790677689</v>
      </c>
      <c r="CE92" s="44">
        <f t="shared" si="156"/>
        <v>3.931837863029751</v>
      </c>
      <c r="CF92" s="44">
        <f t="shared" si="157"/>
        <v>9.1303465244991138</v>
      </c>
      <c r="CG92" s="44">
        <f t="shared" si="158"/>
        <v>3.7093498206876219</v>
      </c>
      <c r="CH92" s="44">
        <f t="shared" si="159"/>
        <v>3.0204847529766918</v>
      </c>
      <c r="CI92" s="44">
        <f t="shared" si="160"/>
        <v>9.3970636759274857</v>
      </c>
      <c r="CJ92" s="44">
        <f t="shared" si="161"/>
        <v>3.6917035869715122</v>
      </c>
      <c r="CK92" s="44">
        <f t="shared" si="162"/>
        <v>16.780470849870511</v>
      </c>
    </row>
    <row r="93" spans="1:91" x14ac:dyDescent="0.25">
      <c r="A93" s="41">
        <f>'[11]ТОВ "Сумитеплоенерго" '!F85</f>
        <v>1963</v>
      </c>
      <c r="B93" s="41" t="str">
        <f>'[11]ТОВ "Сумитеплоенерго" '!C85</f>
        <v>Воровського 11</v>
      </c>
      <c r="C93" s="47" t="str">
        <f>'[11]ТОВ "Сумитеплоенерго" '!O85</f>
        <v>так</v>
      </c>
      <c r="D93" s="46">
        <f>'[11]ТОВ "Сумитеплоенерго" '!G85</f>
        <v>2</v>
      </c>
      <c r="E93" s="86" t="str">
        <f t="shared" si="111"/>
        <v>ТОВ "Сумитеплоенерго"</v>
      </c>
      <c r="F93" s="43">
        <f>'[11]ТОВ "Сумитеплоенерго" '!L85</f>
        <v>300.89999999999998</v>
      </c>
      <c r="G93" s="43">
        <f>'[11]ТОВ "Сумитеплоенерго" '!CX85</f>
        <v>60.877569767441869</v>
      </c>
      <c r="H93" s="32">
        <f t="shared" si="112"/>
        <v>202.31827772496467</v>
      </c>
      <c r="I93" s="42"/>
      <c r="J93" s="42"/>
      <c r="K93" s="42"/>
      <c r="L93" s="42"/>
      <c r="M93" s="42"/>
      <c r="N93" s="44">
        <f t="shared" si="113"/>
        <v>60.877569767441869</v>
      </c>
      <c r="O93" s="44">
        <f t="shared" si="114"/>
        <v>40.452438449079175</v>
      </c>
      <c r="P93" s="44">
        <f t="shared" si="115"/>
        <v>0</v>
      </c>
      <c r="Q93" s="44">
        <f t="shared" si="116"/>
        <v>0</v>
      </c>
      <c r="R93" s="44">
        <f t="shared" si="117"/>
        <v>0</v>
      </c>
      <c r="S93" s="44">
        <f t="shared" si="118"/>
        <v>0</v>
      </c>
      <c r="T93" s="44">
        <f t="shared" si="119"/>
        <v>40.452438449079175</v>
      </c>
      <c r="U93" s="44">
        <f t="shared" si="120"/>
        <v>62.703896860465129</v>
      </c>
      <c r="V93" s="44">
        <f t="shared" si="121"/>
        <v>0</v>
      </c>
      <c r="W93" s="44">
        <f t="shared" si="122"/>
        <v>0</v>
      </c>
      <c r="X93" s="44">
        <f t="shared" si="123"/>
        <v>0</v>
      </c>
      <c r="Y93" s="44">
        <f t="shared" si="124"/>
        <v>0</v>
      </c>
      <c r="Z93" s="44">
        <f t="shared" si="125"/>
        <v>62.703896860465129</v>
      </c>
      <c r="AA93" s="20">
        <v>0.03</v>
      </c>
      <c r="AC93" s="44">
        <f t="shared" si="163"/>
        <v>29.488199999999996</v>
      </c>
      <c r="AD93" s="28">
        <v>98</v>
      </c>
      <c r="AE93" s="44">
        <f t="shared" si="164"/>
        <v>213.03719999999998</v>
      </c>
      <c r="AF93" s="28">
        <v>708</v>
      </c>
      <c r="AG93" s="44">
        <f t="shared" si="165"/>
        <v>34.0017</v>
      </c>
      <c r="AH93" s="28">
        <v>113</v>
      </c>
      <c r="AI93" s="44">
        <f t="shared" si="129"/>
        <v>11.286701434883723</v>
      </c>
      <c r="AJ93" s="44">
        <f t="shared" si="130"/>
        <v>0</v>
      </c>
      <c r="AK93" s="44"/>
      <c r="AL93" s="44">
        <f t="shared" si="131"/>
        <v>0</v>
      </c>
      <c r="AM93" s="44"/>
      <c r="AN93" s="44">
        <f t="shared" si="132"/>
        <v>11.286701434883723</v>
      </c>
      <c r="AO93" s="20"/>
      <c r="AP93" s="20">
        <v>0.18</v>
      </c>
      <c r="AQ93" s="20"/>
      <c r="AR93" s="20"/>
      <c r="AS93" s="44">
        <f t="shared" si="133"/>
        <v>7.4998820884592785</v>
      </c>
      <c r="AT93" s="44">
        <f t="shared" si="134"/>
        <v>0</v>
      </c>
      <c r="AU93" s="44">
        <f t="shared" si="135"/>
        <v>0</v>
      </c>
      <c r="AV93" s="44">
        <f t="shared" si="136"/>
        <v>0</v>
      </c>
      <c r="AW93" s="44"/>
      <c r="AX93" s="44">
        <f t="shared" si="137"/>
        <v>7.4998820884592785</v>
      </c>
      <c r="AY93" s="44">
        <f t="shared" si="138"/>
        <v>35.114182241860476</v>
      </c>
      <c r="AZ93" s="44">
        <f t="shared" si="139"/>
        <v>0</v>
      </c>
      <c r="BA93" s="44"/>
      <c r="BB93" s="44">
        <f t="shared" si="140"/>
        <v>0</v>
      </c>
      <c r="BC93" s="44"/>
      <c r="BD93" s="44">
        <f t="shared" si="141"/>
        <v>35.114182241860476</v>
      </c>
      <c r="BE93" s="20"/>
      <c r="BF93" s="20">
        <v>0.56000000000000005</v>
      </c>
      <c r="BG93" s="20"/>
      <c r="BH93" s="20">
        <v>0.05</v>
      </c>
      <c r="BI93" s="44">
        <f t="shared" si="142"/>
        <v>23.33296649742887</v>
      </c>
      <c r="BJ93" s="44">
        <f t="shared" si="143"/>
        <v>0</v>
      </c>
      <c r="BK93" s="44">
        <f t="shared" si="144"/>
        <v>0</v>
      </c>
      <c r="BL93" s="44">
        <f t="shared" si="145"/>
        <v>0</v>
      </c>
      <c r="BM93" s="44"/>
      <c r="BN93" s="44">
        <f t="shared" si="146"/>
        <v>23.33296649742887</v>
      </c>
      <c r="BO93" s="44">
        <f t="shared" si="147"/>
        <v>13.794857309302328</v>
      </c>
      <c r="BP93" s="44">
        <f t="shared" si="148"/>
        <v>0</v>
      </c>
      <c r="BQ93" s="44"/>
      <c r="BR93" s="44">
        <f t="shared" si="149"/>
        <v>0</v>
      </c>
      <c r="BS93" s="44"/>
      <c r="BT93" s="44">
        <f t="shared" si="150"/>
        <v>13.794857309302328</v>
      </c>
      <c r="BU93" s="20"/>
      <c r="BV93" s="20">
        <v>0.22</v>
      </c>
      <c r="BW93" s="20"/>
      <c r="BX93" s="20">
        <v>0.05</v>
      </c>
      <c r="BY93" s="44">
        <f t="shared" si="151"/>
        <v>9.1665225525613412</v>
      </c>
      <c r="BZ93" s="44">
        <f t="shared" si="152"/>
        <v>0</v>
      </c>
      <c r="CA93" s="44">
        <f t="shared" si="153"/>
        <v>0</v>
      </c>
      <c r="CB93" s="44">
        <f t="shared" si="154"/>
        <v>0</v>
      </c>
      <c r="CC93" s="44"/>
      <c r="CD93" s="44">
        <f t="shared" si="155"/>
        <v>9.1665225525613412</v>
      </c>
      <c r="CE93" s="44">
        <f t="shared" si="156"/>
        <v>3.9318218142890613</v>
      </c>
      <c r="CF93" s="44">
        <f t="shared" si="157"/>
        <v>9.1303092567966093</v>
      </c>
      <c r="CG93" s="44">
        <f t="shared" si="158"/>
        <v>3.7093346800853206</v>
      </c>
      <c r="CH93" s="44">
        <f t="shared" si="159"/>
        <v>3.0696689135774009</v>
      </c>
      <c r="CI93" s="44">
        <f t="shared" si="160"/>
        <v>9.5500810644630274</v>
      </c>
      <c r="CJ93" s="44">
        <f t="shared" si="161"/>
        <v>3.7518175610390458</v>
      </c>
      <c r="CK93" s="44">
        <f t="shared" si="162"/>
        <v>17.053716186541116</v>
      </c>
    </row>
    <row r="94" spans="1:91" x14ac:dyDescent="0.25">
      <c r="A94" s="41">
        <f>'[11]ТОВ "Сумитеплоенерго" '!F86</f>
        <v>1963</v>
      </c>
      <c r="B94" s="41" t="str">
        <f>'[11]ТОВ "Сумитеплоенерго" '!C86</f>
        <v>Воровського 13</v>
      </c>
      <c r="C94" s="47" t="str">
        <f>'[11]ТОВ "Сумитеплоенерго" '!O86</f>
        <v>так</v>
      </c>
      <c r="D94" s="46">
        <f>'[11]ТОВ "Сумитеплоенерго" '!G86</f>
        <v>2</v>
      </c>
      <c r="E94" s="86" t="str">
        <f t="shared" si="111"/>
        <v>ТОВ "Сумитеплоенерго"</v>
      </c>
      <c r="F94" s="43">
        <f>'[11]ТОВ "Сумитеплоенерго" '!L86</f>
        <v>365.46</v>
      </c>
      <c r="G94" s="43">
        <f>'[11]ТОВ "Сумитеплоенерго" '!CX86</f>
        <v>73.939325581395337</v>
      </c>
      <c r="H94" s="32">
        <f t="shared" si="112"/>
        <v>202.31851798116168</v>
      </c>
      <c r="I94" s="42"/>
      <c r="J94" s="42"/>
      <c r="K94" s="42"/>
      <c r="L94" s="42"/>
      <c r="M94" s="42"/>
      <c r="N94" s="44">
        <f t="shared" si="113"/>
        <v>73.939325581395337</v>
      </c>
      <c r="O94" s="44">
        <f t="shared" si="114"/>
        <v>49.131823567757799</v>
      </c>
      <c r="P94" s="44">
        <f t="shared" si="115"/>
        <v>0</v>
      </c>
      <c r="Q94" s="44">
        <f t="shared" si="116"/>
        <v>0</v>
      </c>
      <c r="R94" s="44">
        <f t="shared" si="117"/>
        <v>0</v>
      </c>
      <c r="S94" s="44">
        <f t="shared" si="118"/>
        <v>0</v>
      </c>
      <c r="T94" s="44">
        <f t="shared" si="119"/>
        <v>49.131823567757799</v>
      </c>
      <c r="U94" s="44">
        <f t="shared" si="120"/>
        <v>76.157505348837205</v>
      </c>
      <c r="V94" s="44">
        <f t="shared" si="121"/>
        <v>0</v>
      </c>
      <c r="W94" s="44">
        <f t="shared" si="122"/>
        <v>0</v>
      </c>
      <c r="X94" s="44">
        <f t="shared" si="123"/>
        <v>0</v>
      </c>
      <c r="Y94" s="44">
        <f t="shared" si="124"/>
        <v>0</v>
      </c>
      <c r="Z94" s="44">
        <f t="shared" si="125"/>
        <v>76.157505348837205</v>
      </c>
      <c r="AA94" s="20">
        <v>0.03</v>
      </c>
      <c r="AC94" s="44">
        <f t="shared" si="163"/>
        <v>35.815079999999995</v>
      </c>
      <c r="AD94" s="28">
        <v>98</v>
      </c>
      <c r="AE94" s="44">
        <f t="shared" si="164"/>
        <v>258.74567999999999</v>
      </c>
      <c r="AF94" s="28">
        <v>708</v>
      </c>
      <c r="AG94" s="44">
        <f t="shared" si="165"/>
        <v>41.296979999999998</v>
      </c>
      <c r="AH94" s="28">
        <v>113</v>
      </c>
      <c r="AI94" s="44">
        <f t="shared" si="129"/>
        <v>13.708350962790696</v>
      </c>
      <c r="AJ94" s="44">
        <f t="shared" si="130"/>
        <v>0</v>
      </c>
      <c r="AK94" s="44"/>
      <c r="AL94" s="44">
        <f t="shared" si="131"/>
        <v>0</v>
      </c>
      <c r="AM94" s="44"/>
      <c r="AN94" s="44">
        <f t="shared" si="132"/>
        <v>13.708350962790696</v>
      </c>
      <c r="AO94" s="20"/>
      <c r="AP94" s="20">
        <v>0.18</v>
      </c>
      <c r="AQ94" s="20"/>
      <c r="AR94" s="20"/>
      <c r="AS94" s="44">
        <f t="shared" si="133"/>
        <v>9.1090400894622956</v>
      </c>
      <c r="AT94" s="44">
        <f t="shared" si="134"/>
        <v>0</v>
      </c>
      <c r="AU94" s="44">
        <f t="shared" si="135"/>
        <v>0</v>
      </c>
      <c r="AV94" s="44">
        <f t="shared" si="136"/>
        <v>0</v>
      </c>
      <c r="AW94" s="44"/>
      <c r="AX94" s="44">
        <f t="shared" si="137"/>
        <v>9.1090400894622956</v>
      </c>
      <c r="AY94" s="44">
        <f t="shared" si="138"/>
        <v>42.648202995348839</v>
      </c>
      <c r="AZ94" s="44">
        <f t="shared" si="139"/>
        <v>0</v>
      </c>
      <c r="BA94" s="44"/>
      <c r="BB94" s="44">
        <f t="shared" si="140"/>
        <v>0</v>
      </c>
      <c r="BC94" s="44"/>
      <c r="BD94" s="44">
        <f t="shared" si="141"/>
        <v>42.648202995348839</v>
      </c>
      <c r="BE94" s="20"/>
      <c r="BF94" s="20">
        <v>0.56000000000000005</v>
      </c>
      <c r="BG94" s="20"/>
      <c r="BH94" s="20">
        <v>0.05</v>
      </c>
      <c r="BI94" s="44">
        <f t="shared" si="142"/>
        <v>28.339235833882704</v>
      </c>
      <c r="BJ94" s="44">
        <f t="shared" si="143"/>
        <v>0</v>
      </c>
      <c r="BK94" s="44">
        <f t="shared" si="144"/>
        <v>0</v>
      </c>
      <c r="BL94" s="44">
        <f t="shared" si="145"/>
        <v>0</v>
      </c>
      <c r="BM94" s="44"/>
      <c r="BN94" s="44">
        <f t="shared" si="146"/>
        <v>28.339235833882704</v>
      </c>
      <c r="BO94" s="44">
        <f t="shared" si="147"/>
        <v>16.754651176744186</v>
      </c>
      <c r="BP94" s="44">
        <f t="shared" si="148"/>
        <v>0</v>
      </c>
      <c r="BQ94" s="44"/>
      <c r="BR94" s="44">
        <f t="shared" si="149"/>
        <v>0</v>
      </c>
      <c r="BS94" s="44"/>
      <c r="BT94" s="44">
        <f t="shared" si="150"/>
        <v>16.754651176744186</v>
      </c>
      <c r="BU94" s="20"/>
      <c r="BV94" s="20">
        <v>0.22</v>
      </c>
      <c r="BW94" s="20"/>
      <c r="BX94" s="20">
        <v>0.05</v>
      </c>
      <c r="BY94" s="44">
        <f t="shared" si="151"/>
        <v>11.133271220453919</v>
      </c>
      <c r="BZ94" s="44">
        <f t="shared" si="152"/>
        <v>0</v>
      </c>
      <c r="CA94" s="44">
        <f t="shared" si="153"/>
        <v>0</v>
      </c>
      <c r="CB94" s="44">
        <f t="shared" si="154"/>
        <v>0</v>
      </c>
      <c r="CC94" s="44"/>
      <c r="CD94" s="44">
        <f t="shared" si="155"/>
        <v>11.133271220453919</v>
      </c>
      <c r="CE94" s="44">
        <f t="shared" si="156"/>
        <v>3.9318171451931936</v>
      </c>
      <c r="CF94" s="44">
        <f t="shared" si="157"/>
        <v>9.1302984144209276</v>
      </c>
      <c r="CG94" s="44">
        <f t="shared" si="158"/>
        <v>3.7093302751961756</v>
      </c>
      <c r="CH94" s="44">
        <f t="shared" si="159"/>
        <v>3.7282902404798972</v>
      </c>
      <c r="CI94" s="44">
        <f t="shared" si="160"/>
        <v>11.599125192604127</v>
      </c>
      <c r="CJ94" s="44">
        <f t="shared" si="161"/>
        <v>4.5567991828087635</v>
      </c>
      <c r="CK94" s="44">
        <f t="shared" si="162"/>
        <v>20.712723558221651</v>
      </c>
    </row>
    <row r="95" spans="1:91" x14ac:dyDescent="0.25">
      <c r="A95" s="41">
        <f>'[11]ТОВ "Сумитеплоенерго" '!F87</f>
        <v>1958</v>
      </c>
      <c r="B95" s="41" t="str">
        <f>'[11]ТОВ "Сумитеплоенерго" '!C87</f>
        <v>вул. Горького, 1</v>
      </c>
      <c r="C95" s="47" t="str">
        <f>'[11]ТОВ "Сумитеплоенерго" '!O87</f>
        <v>так</v>
      </c>
      <c r="D95" s="46">
        <f>'[11]ТОВ "Сумитеплоенерго" '!G87</f>
        <v>2</v>
      </c>
      <c r="E95" s="86" t="str">
        <f t="shared" si="111"/>
        <v>ТОВ "Сумитеплоенерго"</v>
      </c>
      <c r="F95" s="43">
        <f>'[11]ТОВ "Сумитеплоенерго" '!L87</f>
        <v>487.5</v>
      </c>
      <c r="G95" s="43">
        <f>'[11]ТОВ "Сумитеплоенерго" '!CX87</f>
        <v>100.12803488372096</v>
      </c>
      <c r="H95" s="32">
        <f t="shared" si="112"/>
        <v>205.39084078711991</v>
      </c>
      <c r="I95" s="42"/>
      <c r="J95" s="42"/>
      <c r="K95" s="42"/>
      <c r="L95" s="42"/>
      <c r="M95" s="42"/>
      <c r="N95" s="44">
        <f t="shared" si="113"/>
        <v>100.12803488372096</v>
      </c>
      <c r="O95" s="44">
        <f t="shared" si="114"/>
        <v>66.533916902957486</v>
      </c>
      <c r="P95" s="44">
        <f t="shared" si="115"/>
        <v>0</v>
      </c>
      <c r="Q95" s="44">
        <f t="shared" si="116"/>
        <v>0</v>
      </c>
      <c r="R95" s="44">
        <f t="shared" si="117"/>
        <v>0</v>
      </c>
      <c r="S95" s="44">
        <f t="shared" si="118"/>
        <v>0</v>
      </c>
      <c r="T95" s="44">
        <f t="shared" si="119"/>
        <v>66.533916902957486</v>
      </c>
      <c r="U95" s="44">
        <f t="shared" si="120"/>
        <v>103.13187593023258</v>
      </c>
      <c r="V95" s="44">
        <f t="shared" si="121"/>
        <v>0</v>
      </c>
      <c r="W95" s="44">
        <f t="shared" si="122"/>
        <v>0</v>
      </c>
      <c r="X95" s="44">
        <f t="shared" si="123"/>
        <v>0</v>
      </c>
      <c r="Y95" s="44">
        <f t="shared" si="124"/>
        <v>0</v>
      </c>
      <c r="Z95" s="44">
        <f t="shared" si="125"/>
        <v>103.13187593023258</v>
      </c>
      <c r="AA95" s="20">
        <v>0.03</v>
      </c>
      <c r="AC95" s="44">
        <f t="shared" si="163"/>
        <v>47.774999999999999</v>
      </c>
      <c r="AD95" s="28">
        <v>98</v>
      </c>
      <c r="AE95" s="44">
        <f t="shared" si="164"/>
        <v>345.15</v>
      </c>
      <c r="AF95" s="28">
        <v>708</v>
      </c>
      <c r="AG95" s="44">
        <f t="shared" si="165"/>
        <v>55.087499999999999</v>
      </c>
      <c r="AH95" s="28">
        <v>113</v>
      </c>
      <c r="AI95" s="44">
        <f t="shared" si="129"/>
        <v>18.563737667441863</v>
      </c>
      <c r="AJ95" s="44">
        <f t="shared" si="130"/>
        <v>0</v>
      </c>
      <c r="AK95" s="44"/>
      <c r="AL95" s="44">
        <f t="shared" si="131"/>
        <v>0</v>
      </c>
      <c r="AM95" s="44"/>
      <c r="AN95" s="44">
        <f t="shared" si="132"/>
        <v>18.563737667441863</v>
      </c>
      <c r="AO95" s="20"/>
      <c r="AP95" s="20">
        <v>0.18</v>
      </c>
      <c r="AQ95" s="20"/>
      <c r="AR95" s="20"/>
      <c r="AS95" s="44">
        <f t="shared" si="133"/>
        <v>12.335388193808317</v>
      </c>
      <c r="AT95" s="44">
        <f t="shared" si="134"/>
        <v>0</v>
      </c>
      <c r="AU95" s="44">
        <f t="shared" si="135"/>
        <v>0</v>
      </c>
      <c r="AV95" s="44">
        <f t="shared" si="136"/>
        <v>0</v>
      </c>
      <c r="AW95" s="44"/>
      <c r="AX95" s="44">
        <f t="shared" si="137"/>
        <v>12.335388193808317</v>
      </c>
      <c r="AY95" s="44">
        <f t="shared" si="138"/>
        <v>57.75385052093025</v>
      </c>
      <c r="AZ95" s="44">
        <f t="shared" si="139"/>
        <v>0</v>
      </c>
      <c r="BA95" s="44"/>
      <c r="BB95" s="44">
        <f t="shared" si="140"/>
        <v>0</v>
      </c>
      <c r="BC95" s="44"/>
      <c r="BD95" s="44">
        <f t="shared" si="141"/>
        <v>57.75385052093025</v>
      </c>
      <c r="BE95" s="20"/>
      <c r="BF95" s="20">
        <v>0.56000000000000005</v>
      </c>
      <c r="BG95" s="20"/>
      <c r="BH95" s="20">
        <v>0.05</v>
      </c>
      <c r="BI95" s="44">
        <f t="shared" si="142"/>
        <v>38.376763269625876</v>
      </c>
      <c r="BJ95" s="44">
        <f t="shared" si="143"/>
        <v>0</v>
      </c>
      <c r="BK95" s="44">
        <f t="shared" si="144"/>
        <v>0</v>
      </c>
      <c r="BL95" s="44">
        <f t="shared" si="145"/>
        <v>0</v>
      </c>
      <c r="BM95" s="44"/>
      <c r="BN95" s="44">
        <f t="shared" si="146"/>
        <v>38.376763269625876</v>
      </c>
      <c r="BO95" s="44">
        <f t="shared" si="147"/>
        <v>22.689012704651169</v>
      </c>
      <c r="BP95" s="44">
        <f t="shared" si="148"/>
        <v>0</v>
      </c>
      <c r="BQ95" s="44"/>
      <c r="BR95" s="44">
        <f t="shared" si="149"/>
        <v>0</v>
      </c>
      <c r="BS95" s="44"/>
      <c r="BT95" s="44">
        <f t="shared" si="150"/>
        <v>22.689012704651169</v>
      </c>
      <c r="BU95" s="20"/>
      <c r="BV95" s="20">
        <v>0.22</v>
      </c>
      <c r="BW95" s="20"/>
      <c r="BX95" s="20">
        <v>0.05</v>
      </c>
      <c r="BY95" s="44">
        <f t="shared" si="151"/>
        <v>15.076585570210167</v>
      </c>
      <c r="BZ95" s="44">
        <f t="shared" si="152"/>
        <v>0</v>
      </c>
      <c r="CA95" s="44">
        <f t="shared" si="153"/>
        <v>0</v>
      </c>
      <c r="CB95" s="44">
        <f t="shared" si="154"/>
        <v>0</v>
      </c>
      <c r="CC95" s="44"/>
      <c r="CD95" s="44">
        <f t="shared" si="155"/>
        <v>15.076585570210167</v>
      </c>
      <c r="CE95" s="44">
        <f t="shared" si="156"/>
        <v>3.8730033663618637</v>
      </c>
      <c r="CF95" s="44">
        <f t="shared" si="157"/>
        <v>8.9937235606624615</v>
      </c>
      <c r="CG95" s="44">
        <f t="shared" si="158"/>
        <v>3.6538445487848001</v>
      </c>
      <c r="CH95" s="44">
        <f t="shared" si="159"/>
        <v>5.0488203986180133</v>
      </c>
      <c r="CI95" s="44">
        <f t="shared" si="160"/>
        <v>15.707441240144933</v>
      </c>
      <c r="CJ95" s="44">
        <f t="shared" si="161"/>
        <v>6.1707804871997949</v>
      </c>
      <c r="CK95" s="44">
        <f t="shared" si="162"/>
        <v>28.049002214544522</v>
      </c>
    </row>
    <row r="96" spans="1:91" x14ac:dyDescent="0.25">
      <c r="A96" s="41">
        <f>'[11]ТОВ "Сумитеплоенерго" '!F88</f>
        <v>1917</v>
      </c>
      <c r="B96" s="41" t="str">
        <f>'[11]ТОВ "Сумитеплоенерго" '!C88</f>
        <v>вул. Горького, 3</v>
      </c>
      <c r="C96" s="47" t="str">
        <f>'[11]ТОВ "Сумитеплоенерго" '!O88</f>
        <v>так</v>
      </c>
      <c r="D96" s="46">
        <f>'[11]ТОВ "Сумитеплоенерго" '!G88</f>
        <v>2</v>
      </c>
      <c r="E96" s="86" t="str">
        <f t="shared" si="111"/>
        <v>ТОВ "Сумитеплоенерго"</v>
      </c>
      <c r="F96" s="43">
        <f>'[11]ТОВ "Сумитеплоенерго" '!L88</f>
        <v>635.47</v>
      </c>
      <c r="G96" s="43">
        <f>'[11]ТОВ "Сумитеплоенерго" '!CX88</f>
        <v>117.17490697674421</v>
      </c>
      <c r="H96" s="32">
        <f t="shared" si="112"/>
        <v>184.39093423252743</v>
      </c>
      <c r="I96" s="42"/>
      <c r="J96" s="42"/>
      <c r="K96" s="42"/>
      <c r="L96" s="42"/>
      <c r="M96" s="42"/>
      <c r="N96" s="44">
        <f t="shared" si="113"/>
        <v>117.17490697674421</v>
      </c>
      <c r="O96" s="44">
        <f t="shared" si="114"/>
        <v>77.86136553020458</v>
      </c>
      <c r="P96" s="44">
        <f t="shared" si="115"/>
        <v>0</v>
      </c>
      <c r="Q96" s="44">
        <f t="shared" si="116"/>
        <v>0</v>
      </c>
      <c r="R96" s="44">
        <f t="shared" si="117"/>
        <v>0</v>
      </c>
      <c r="S96" s="44">
        <f t="shared" si="118"/>
        <v>0</v>
      </c>
      <c r="T96" s="44">
        <f t="shared" si="119"/>
        <v>77.86136553020458</v>
      </c>
      <c r="U96" s="44">
        <f t="shared" si="120"/>
        <v>120.69015418604654</v>
      </c>
      <c r="V96" s="44">
        <f t="shared" si="121"/>
        <v>0</v>
      </c>
      <c r="W96" s="44">
        <f t="shared" si="122"/>
        <v>0</v>
      </c>
      <c r="X96" s="44">
        <f t="shared" si="123"/>
        <v>0</v>
      </c>
      <c r="Y96" s="44">
        <f t="shared" si="124"/>
        <v>0</v>
      </c>
      <c r="Z96" s="44">
        <f t="shared" si="125"/>
        <v>120.69015418604654</v>
      </c>
      <c r="AA96" s="20">
        <v>0.03</v>
      </c>
      <c r="AC96" s="44">
        <f t="shared" si="163"/>
        <v>62.276060000000008</v>
      </c>
      <c r="AD96" s="28">
        <v>98</v>
      </c>
      <c r="AE96" s="44">
        <f t="shared" si="164"/>
        <v>449.91275999999999</v>
      </c>
      <c r="AF96" s="28">
        <v>708</v>
      </c>
      <c r="AG96" s="44">
        <f t="shared" si="165"/>
        <v>71.808109999999999</v>
      </c>
      <c r="AH96" s="28">
        <v>113</v>
      </c>
      <c r="AI96" s="44">
        <f t="shared" si="129"/>
        <v>21.724227753488378</v>
      </c>
      <c r="AJ96" s="44">
        <f t="shared" si="130"/>
        <v>0</v>
      </c>
      <c r="AK96" s="44"/>
      <c r="AL96" s="44">
        <f t="shared" si="131"/>
        <v>0</v>
      </c>
      <c r="AM96" s="44"/>
      <c r="AN96" s="44">
        <f t="shared" si="132"/>
        <v>21.724227753488378</v>
      </c>
      <c r="AO96" s="20"/>
      <c r="AP96" s="20">
        <v>0.18</v>
      </c>
      <c r="AQ96" s="20"/>
      <c r="AR96" s="20"/>
      <c r="AS96" s="44">
        <f t="shared" si="133"/>
        <v>14.43549716929993</v>
      </c>
      <c r="AT96" s="44">
        <f t="shared" si="134"/>
        <v>0</v>
      </c>
      <c r="AU96" s="44">
        <f t="shared" si="135"/>
        <v>0</v>
      </c>
      <c r="AV96" s="44">
        <f t="shared" si="136"/>
        <v>0</v>
      </c>
      <c r="AW96" s="44"/>
      <c r="AX96" s="44">
        <f t="shared" si="137"/>
        <v>14.43549716929993</v>
      </c>
      <c r="AY96" s="44">
        <f t="shared" si="138"/>
        <v>67.586486344186071</v>
      </c>
      <c r="AZ96" s="44">
        <f t="shared" si="139"/>
        <v>0</v>
      </c>
      <c r="BA96" s="44"/>
      <c r="BB96" s="44">
        <f t="shared" si="140"/>
        <v>0</v>
      </c>
      <c r="BC96" s="44"/>
      <c r="BD96" s="44">
        <f t="shared" si="141"/>
        <v>67.586486344186071</v>
      </c>
      <c r="BE96" s="20"/>
      <c r="BF96" s="20">
        <v>0.56000000000000005</v>
      </c>
      <c r="BG96" s="20"/>
      <c r="BH96" s="20">
        <v>0.05</v>
      </c>
      <c r="BI96" s="44">
        <f t="shared" si="142"/>
        <v>44.910435637822005</v>
      </c>
      <c r="BJ96" s="44">
        <f t="shared" si="143"/>
        <v>0</v>
      </c>
      <c r="BK96" s="44">
        <f t="shared" si="144"/>
        <v>0</v>
      </c>
      <c r="BL96" s="44">
        <f t="shared" si="145"/>
        <v>0</v>
      </c>
      <c r="BM96" s="44"/>
      <c r="BN96" s="44">
        <f t="shared" si="146"/>
        <v>44.910435637822005</v>
      </c>
      <c r="BO96" s="44">
        <f t="shared" si="147"/>
        <v>26.551833920930239</v>
      </c>
      <c r="BP96" s="44">
        <f t="shared" si="148"/>
        <v>0</v>
      </c>
      <c r="BQ96" s="44"/>
      <c r="BR96" s="44">
        <f t="shared" si="149"/>
        <v>0</v>
      </c>
      <c r="BS96" s="44"/>
      <c r="BT96" s="44">
        <f t="shared" si="150"/>
        <v>26.551833920930239</v>
      </c>
      <c r="BU96" s="20"/>
      <c r="BV96" s="20">
        <v>0.22</v>
      </c>
      <c r="BW96" s="20"/>
      <c r="BX96" s="20">
        <v>0.05</v>
      </c>
      <c r="BY96" s="44">
        <f t="shared" si="151"/>
        <v>17.643385429144359</v>
      </c>
      <c r="BZ96" s="44">
        <f t="shared" si="152"/>
        <v>0</v>
      </c>
      <c r="CA96" s="44">
        <f t="shared" si="153"/>
        <v>0</v>
      </c>
      <c r="CB96" s="44">
        <f t="shared" si="154"/>
        <v>0</v>
      </c>
      <c r="CC96" s="44"/>
      <c r="CD96" s="44">
        <f t="shared" si="155"/>
        <v>17.643385429144359</v>
      </c>
      <c r="CE96" s="44">
        <f t="shared" si="156"/>
        <v>4.3140918022860291</v>
      </c>
      <c r="CF96" s="44">
        <f t="shared" si="157"/>
        <v>10.018000351372658</v>
      </c>
      <c r="CG96" s="44">
        <f t="shared" si="158"/>
        <v>4.0699734349952603</v>
      </c>
      <c r="CH96" s="44">
        <f t="shared" si="159"/>
        <v>5.908385810601156</v>
      </c>
      <c r="CI96" s="44">
        <f t="shared" si="160"/>
        <v>18.381644744092487</v>
      </c>
      <c r="CJ96" s="44">
        <f t="shared" si="161"/>
        <v>7.2213604351791902</v>
      </c>
      <c r="CK96" s="44">
        <f t="shared" si="162"/>
        <v>32.824365614450862</v>
      </c>
    </row>
    <row r="97" spans="1:91" x14ac:dyDescent="0.25">
      <c r="A97" s="41">
        <f>'[11]ТОВ "Сумитеплоенерго" '!F89</f>
        <v>1917</v>
      </c>
      <c r="B97" s="41" t="str">
        <f>'[11]ТОВ "Сумитеплоенерго" '!C89</f>
        <v>вул. Горького, 5</v>
      </c>
      <c r="C97" s="47" t="str">
        <f>'[11]ТОВ "Сумитеплоенерго" '!O89</f>
        <v>так</v>
      </c>
      <c r="D97" s="46">
        <f>'[11]ТОВ "Сумитеплоенерго" '!G89</f>
        <v>2</v>
      </c>
      <c r="E97" s="86" t="str">
        <f t="shared" si="111"/>
        <v>ТОВ "Сумитеплоенерго"</v>
      </c>
      <c r="F97" s="43">
        <f>'[11]ТОВ "Сумитеплоенерго" '!L89</f>
        <v>482.6</v>
      </c>
      <c r="G97" s="43">
        <f>'[11]ТОВ "Сумитеплоенерго" '!CX89</f>
        <v>62.039581395348847</v>
      </c>
      <c r="H97" s="32">
        <f t="shared" si="112"/>
        <v>128.55280023901543</v>
      </c>
      <c r="I97" s="42"/>
      <c r="J97" s="42"/>
      <c r="K97" s="42"/>
      <c r="L97" s="42"/>
      <c r="M97" s="42"/>
      <c r="N97" s="44">
        <f t="shared" si="113"/>
        <v>62.039581395348847</v>
      </c>
      <c r="O97" s="44">
        <f t="shared" si="114"/>
        <v>41.224581687296293</v>
      </c>
      <c r="P97" s="44">
        <f t="shared" si="115"/>
        <v>0</v>
      </c>
      <c r="Q97" s="44">
        <f t="shared" si="116"/>
        <v>0</v>
      </c>
      <c r="R97" s="44">
        <f t="shared" si="117"/>
        <v>0</v>
      </c>
      <c r="S97" s="44">
        <f t="shared" si="118"/>
        <v>0</v>
      </c>
      <c r="T97" s="44">
        <f t="shared" si="119"/>
        <v>41.224581687296293</v>
      </c>
      <c r="U97" s="44">
        <f t="shared" si="120"/>
        <v>68.863935348837231</v>
      </c>
      <c r="V97" s="44">
        <f t="shared" si="121"/>
        <v>0</v>
      </c>
      <c r="W97" s="44">
        <f t="shared" si="122"/>
        <v>0</v>
      </c>
      <c r="X97" s="44">
        <f t="shared" si="123"/>
        <v>0</v>
      </c>
      <c r="Y97" s="44">
        <f t="shared" si="124"/>
        <v>0</v>
      </c>
      <c r="Z97" s="44">
        <f t="shared" si="125"/>
        <v>68.863935348837231</v>
      </c>
      <c r="AA97" s="20">
        <v>0.11</v>
      </c>
      <c r="AC97" s="44">
        <f t="shared" si="163"/>
        <v>47.294800000000002</v>
      </c>
      <c r="AD97" s="28">
        <v>98</v>
      </c>
      <c r="AE97" s="44">
        <f t="shared" si="164"/>
        <v>341.68079999999998</v>
      </c>
      <c r="AF97" s="28">
        <v>708</v>
      </c>
      <c r="AG97" s="44">
        <f t="shared" si="165"/>
        <v>54.533799999999999</v>
      </c>
      <c r="AH97" s="28">
        <v>113</v>
      </c>
      <c r="AI97" s="44">
        <f t="shared" si="129"/>
        <v>12.395508362790702</v>
      </c>
      <c r="AJ97" s="44">
        <f t="shared" si="130"/>
        <v>0</v>
      </c>
      <c r="AK97" s="44"/>
      <c r="AL97" s="44">
        <f t="shared" si="131"/>
        <v>0</v>
      </c>
      <c r="AM97" s="44"/>
      <c r="AN97" s="44">
        <f t="shared" si="132"/>
        <v>12.395508362790702</v>
      </c>
      <c r="AO97" s="20"/>
      <c r="AP97" s="20">
        <v>0.18</v>
      </c>
      <c r="AQ97" s="20"/>
      <c r="AR97" s="20"/>
      <c r="AS97" s="44">
        <f t="shared" si="133"/>
        <v>8.2366714211218</v>
      </c>
      <c r="AT97" s="44">
        <f t="shared" si="134"/>
        <v>0</v>
      </c>
      <c r="AU97" s="44">
        <f t="shared" si="135"/>
        <v>0</v>
      </c>
      <c r="AV97" s="44">
        <f t="shared" si="136"/>
        <v>0</v>
      </c>
      <c r="AW97" s="44"/>
      <c r="AX97" s="44">
        <f t="shared" si="137"/>
        <v>8.2366714211218</v>
      </c>
      <c r="AY97" s="44">
        <f t="shared" si="138"/>
        <v>38.563803795348853</v>
      </c>
      <c r="AZ97" s="44">
        <f t="shared" si="139"/>
        <v>0</v>
      </c>
      <c r="BA97" s="44"/>
      <c r="BB97" s="44">
        <f t="shared" si="140"/>
        <v>0</v>
      </c>
      <c r="BC97" s="44"/>
      <c r="BD97" s="44">
        <f t="shared" si="141"/>
        <v>38.563803795348853</v>
      </c>
      <c r="BE97" s="20"/>
      <c r="BF97" s="20">
        <v>0.56000000000000005</v>
      </c>
      <c r="BG97" s="20"/>
      <c r="BH97" s="20">
        <v>0.05</v>
      </c>
      <c r="BI97" s="44">
        <f t="shared" si="142"/>
        <v>25.625199976823382</v>
      </c>
      <c r="BJ97" s="44">
        <f t="shared" si="143"/>
        <v>0</v>
      </c>
      <c r="BK97" s="44">
        <f t="shared" si="144"/>
        <v>0</v>
      </c>
      <c r="BL97" s="44">
        <f t="shared" si="145"/>
        <v>0</v>
      </c>
      <c r="BM97" s="44"/>
      <c r="BN97" s="44">
        <f t="shared" si="146"/>
        <v>25.625199976823382</v>
      </c>
      <c r="BO97" s="44">
        <f t="shared" si="147"/>
        <v>15.15006577674419</v>
      </c>
      <c r="BP97" s="44">
        <f t="shared" si="148"/>
        <v>0</v>
      </c>
      <c r="BQ97" s="44"/>
      <c r="BR97" s="44">
        <f t="shared" si="149"/>
        <v>0</v>
      </c>
      <c r="BS97" s="44"/>
      <c r="BT97" s="44">
        <f t="shared" si="150"/>
        <v>15.15006577674419</v>
      </c>
      <c r="BU97" s="20"/>
      <c r="BV97" s="20">
        <v>0.22</v>
      </c>
      <c r="BW97" s="20"/>
      <c r="BX97" s="20">
        <v>0.05</v>
      </c>
      <c r="BY97" s="44">
        <f t="shared" si="151"/>
        <v>10.067042848037756</v>
      </c>
      <c r="BZ97" s="44">
        <f t="shared" si="152"/>
        <v>0</v>
      </c>
      <c r="CA97" s="44">
        <f t="shared" si="153"/>
        <v>0</v>
      </c>
      <c r="CB97" s="44">
        <f t="shared" si="154"/>
        <v>0</v>
      </c>
      <c r="CC97" s="44"/>
      <c r="CD97" s="44">
        <f t="shared" si="155"/>
        <v>10.067042848037756</v>
      </c>
      <c r="CE97" s="44">
        <f t="shared" si="156"/>
        <v>5.7419796883871141</v>
      </c>
      <c r="CF97" s="44">
        <f t="shared" si="157"/>
        <v>13.333780821575321</v>
      </c>
      <c r="CG97" s="44">
        <f t="shared" si="158"/>
        <v>5.4170624703986032</v>
      </c>
      <c r="CH97" s="44">
        <f t="shared" si="159"/>
        <v>3.3712335626816659</v>
      </c>
      <c r="CI97" s="44">
        <f t="shared" si="160"/>
        <v>10.488282195009628</v>
      </c>
      <c r="CJ97" s="44">
        <f t="shared" si="161"/>
        <v>4.1203965766109247</v>
      </c>
      <c r="CK97" s="44">
        <f t="shared" si="162"/>
        <v>18.729075348231476</v>
      </c>
    </row>
    <row r="98" spans="1:91" x14ac:dyDescent="0.25">
      <c r="A98" s="41">
        <f>'[11]ТОВ "Сумитеплоенерго" '!F90</f>
        <v>1917</v>
      </c>
      <c r="B98" s="41" t="str">
        <f>'[11]ТОВ "Сумитеплоенерго" '!C90</f>
        <v>вул. Горького, 13</v>
      </c>
      <c r="C98" s="47" t="str">
        <f>'[11]ТОВ "Сумитеплоенерго" '!O90</f>
        <v>так</v>
      </c>
      <c r="D98" s="46">
        <f>'[11]ТОВ "Сумитеплоенерго" '!G90</f>
        <v>2</v>
      </c>
      <c r="E98" s="86" t="str">
        <f t="shared" si="111"/>
        <v>ТОВ "Сумитеплоенерго"</v>
      </c>
      <c r="F98" s="43">
        <f>'[11]ТОВ "Сумитеплоенерго" '!L90</f>
        <v>584.25</v>
      </c>
      <c r="G98" s="43">
        <f>'[11]ТОВ "Сумитеплоенерго" '!CX90</f>
        <v>102.24726744186046</v>
      </c>
      <c r="H98" s="32">
        <f t="shared" si="112"/>
        <v>175.00602043964136</v>
      </c>
      <c r="I98" s="42"/>
      <c r="J98" s="42"/>
      <c r="K98" s="42"/>
      <c r="L98" s="42"/>
      <c r="M98" s="42"/>
      <c r="N98" s="44">
        <f t="shared" si="113"/>
        <v>102.24726744186046</v>
      </c>
      <c r="O98" s="44">
        <f t="shared" si="114"/>
        <v>67.942122337979157</v>
      </c>
      <c r="P98" s="44">
        <f t="shared" si="115"/>
        <v>0</v>
      </c>
      <c r="Q98" s="44">
        <f t="shared" si="116"/>
        <v>0</v>
      </c>
      <c r="R98" s="44">
        <f t="shared" si="117"/>
        <v>0</v>
      </c>
      <c r="S98" s="44">
        <f t="shared" si="118"/>
        <v>0</v>
      </c>
      <c r="T98" s="44">
        <f t="shared" si="119"/>
        <v>67.942122337979157</v>
      </c>
      <c r="U98" s="44">
        <f t="shared" si="120"/>
        <v>105.31468546511627</v>
      </c>
      <c r="V98" s="44">
        <f t="shared" si="121"/>
        <v>0</v>
      </c>
      <c r="W98" s="44">
        <f t="shared" si="122"/>
        <v>0</v>
      </c>
      <c r="X98" s="44">
        <f t="shared" si="123"/>
        <v>0</v>
      </c>
      <c r="Y98" s="44">
        <f t="shared" si="124"/>
        <v>0</v>
      </c>
      <c r="Z98" s="44">
        <f t="shared" si="125"/>
        <v>105.31468546511627</v>
      </c>
      <c r="AA98" s="20">
        <v>0.03</v>
      </c>
      <c r="AC98" s="44">
        <f t="shared" si="163"/>
        <v>57.256500000000003</v>
      </c>
      <c r="AD98" s="28">
        <v>98</v>
      </c>
      <c r="AE98" s="44">
        <f t="shared" si="164"/>
        <v>413.649</v>
      </c>
      <c r="AF98" s="28">
        <v>708</v>
      </c>
      <c r="AG98" s="44">
        <f t="shared" si="165"/>
        <v>66.020250000000004</v>
      </c>
      <c r="AH98" s="28">
        <v>113</v>
      </c>
      <c r="AI98" s="44">
        <f t="shared" si="129"/>
        <v>18.956643383720927</v>
      </c>
      <c r="AJ98" s="44">
        <f t="shared" si="130"/>
        <v>0</v>
      </c>
      <c r="AK98" s="44"/>
      <c r="AL98" s="44">
        <f t="shared" si="131"/>
        <v>0</v>
      </c>
      <c r="AM98" s="44"/>
      <c r="AN98" s="44">
        <f t="shared" si="132"/>
        <v>18.956643383720927</v>
      </c>
      <c r="AO98" s="20"/>
      <c r="AP98" s="20">
        <v>0.18</v>
      </c>
      <c r="AQ98" s="20"/>
      <c r="AR98" s="20"/>
      <c r="AS98" s="44">
        <f t="shared" si="133"/>
        <v>12.596469481461334</v>
      </c>
      <c r="AT98" s="44">
        <f t="shared" si="134"/>
        <v>0</v>
      </c>
      <c r="AU98" s="44">
        <f t="shared" si="135"/>
        <v>0</v>
      </c>
      <c r="AV98" s="44">
        <f t="shared" si="136"/>
        <v>0</v>
      </c>
      <c r="AW98" s="44"/>
      <c r="AX98" s="44">
        <f t="shared" si="137"/>
        <v>12.596469481461334</v>
      </c>
      <c r="AY98" s="44">
        <f t="shared" si="138"/>
        <v>58.976223860465119</v>
      </c>
      <c r="AZ98" s="44">
        <f t="shared" si="139"/>
        <v>0</v>
      </c>
      <c r="BA98" s="44"/>
      <c r="BB98" s="44">
        <f t="shared" si="140"/>
        <v>0</v>
      </c>
      <c r="BC98" s="44"/>
      <c r="BD98" s="44">
        <f t="shared" si="141"/>
        <v>58.976223860465119</v>
      </c>
      <c r="BE98" s="20"/>
      <c r="BF98" s="20">
        <v>0.56000000000000005</v>
      </c>
      <c r="BG98" s="20"/>
      <c r="BH98" s="20">
        <v>0.05</v>
      </c>
      <c r="BI98" s="44">
        <f t="shared" si="142"/>
        <v>39.189016164546381</v>
      </c>
      <c r="BJ98" s="44">
        <f t="shared" si="143"/>
        <v>0</v>
      </c>
      <c r="BK98" s="44">
        <f t="shared" si="144"/>
        <v>0</v>
      </c>
      <c r="BL98" s="44">
        <f t="shared" si="145"/>
        <v>0</v>
      </c>
      <c r="BM98" s="44"/>
      <c r="BN98" s="44">
        <f t="shared" si="146"/>
        <v>39.189016164546381</v>
      </c>
      <c r="BO98" s="44">
        <f t="shared" si="147"/>
        <v>23.169230802325579</v>
      </c>
      <c r="BP98" s="44">
        <f t="shared" si="148"/>
        <v>0</v>
      </c>
      <c r="BQ98" s="44"/>
      <c r="BR98" s="44">
        <f t="shared" si="149"/>
        <v>0</v>
      </c>
      <c r="BS98" s="44"/>
      <c r="BT98" s="44">
        <f t="shared" si="150"/>
        <v>23.169230802325579</v>
      </c>
      <c r="BU98" s="20"/>
      <c r="BV98" s="20">
        <v>0.22</v>
      </c>
      <c r="BW98" s="20"/>
      <c r="BX98" s="20">
        <v>0.05</v>
      </c>
      <c r="BY98" s="44">
        <f t="shared" si="151"/>
        <v>15.395684921786076</v>
      </c>
      <c r="BZ98" s="44">
        <f t="shared" si="152"/>
        <v>0</v>
      </c>
      <c r="CA98" s="44">
        <f t="shared" si="153"/>
        <v>0</v>
      </c>
      <c r="CB98" s="44">
        <f t="shared" si="154"/>
        <v>0</v>
      </c>
      <c r="CC98" s="44"/>
      <c r="CD98" s="44">
        <f t="shared" si="155"/>
        <v>15.395684921786076</v>
      </c>
      <c r="CE98" s="44">
        <f t="shared" si="156"/>
        <v>4.5454402985111351</v>
      </c>
      <c r="CF98" s="44">
        <f t="shared" si="157"/>
        <v>10.555227981819586</v>
      </c>
      <c r="CG98" s="44">
        <f t="shared" si="158"/>
        <v>4.2882307825471466</v>
      </c>
      <c r="CH98" s="44">
        <f t="shared" si="159"/>
        <v>5.1556798269626887</v>
      </c>
      <c r="CI98" s="44">
        <f t="shared" si="160"/>
        <v>16.039892794995037</v>
      </c>
      <c r="CJ98" s="44">
        <f t="shared" si="161"/>
        <v>6.3013864551766199</v>
      </c>
      <c r="CK98" s="44">
        <f t="shared" si="162"/>
        <v>28.642665705348275</v>
      </c>
    </row>
    <row r="99" spans="1:91" x14ac:dyDescent="0.25">
      <c r="A99" s="41">
        <f>'[11]ТОВ "Сумитеплоенерго" '!F91</f>
        <v>1917</v>
      </c>
      <c r="B99" s="41" t="str">
        <f>'[11]ТОВ "Сумитеплоенерго" '!C91</f>
        <v>Вул.Воскресенська,2</v>
      </c>
      <c r="C99" s="47" t="str">
        <f>'[11]ТОВ "Сумитеплоенерго" '!O91</f>
        <v>так</v>
      </c>
      <c r="D99" s="46">
        <f>'[11]ТОВ "Сумитеплоенерго" '!G91</f>
        <v>2</v>
      </c>
      <c r="E99" s="86" t="str">
        <f t="shared" si="111"/>
        <v>ТОВ "Сумитеплоенерго"</v>
      </c>
      <c r="F99" s="43">
        <f>'[11]ТОВ "Сумитеплоенерго" '!L91</f>
        <v>153.26</v>
      </c>
      <c r="G99" s="43">
        <f>'[11]ТОВ "Сумитеплоенерго" '!CX91</f>
        <v>31.477965116279069</v>
      </c>
      <c r="H99" s="32">
        <f t="shared" si="112"/>
        <v>205.38930651363088</v>
      </c>
      <c r="I99" s="42"/>
      <c r="J99" s="42"/>
      <c r="K99" s="42"/>
      <c r="L99" s="42"/>
      <c r="M99" s="42"/>
      <c r="N99" s="44">
        <f t="shared" si="113"/>
        <v>31.477965116279069</v>
      </c>
      <c r="O99" s="44">
        <f t="shared" si="114"/>
        <v>20.916742426363253</v>
      </c>
      <c r="P99" s="44">
        <f t="shared" si="115"/>
        <v>0</v>
      </c>
      <c r="Q99" s="44">
        <f t="shared" si="116"/>
        <v>0</v>
      </c>
      <c r="R99" s="44">
        <f t="shared" si="117"/>
        <v>0</v>
      </c>
      <c r="S99" s="44">
        <f t="shared" si="118"/>
        <v>0</v>
      </c>
      <c r="T99" s="44">
        <f t="shared" si="119"/>
        <v>20.916742426363253</v>
      </c>
      <c r="U99" s="44">
        <f t="shared" si="120"/>
        <v>32.422304069767442</v>
      </c>
      <c r="V99" s="44">
        <f t="shared" si="121"/>
        <v>0</v>
      </c>
      <c r="W99" s="44">
        <f t="shared" si="122"/>
        <v>0</v>
      </c>
      <c r="X99" s="44">
        <f t="shared" si="123"/>
        <v>0</v>
      </c>
      <c r="Y99" s="44">
        <f t="shared" si="124"/>
        <v>0</v>
      </c>
      <c r="Z99" s="44">
        <f t="shared" si="125"/>
        <v>32.422304069767442</v>
      </c>
      <c r="AA99" s="20">
        <v>0.03</v>
      </c>
      <c r="AC99" s="44">
        <f t="shared" si="163"/>
        <v>15.01948</v>
      </c>
      <c r="AD99" s="28">
        <v>98</v>
      </c>
      <c r="AE99" s="44">
        <f t="shared" si="164"/>
        <v>108.50807999999999</v>
      </c>
      <c r="AF99" s="28">
        <v>708</v>
      </c>
      <c r="AG99" s="44">
        <f t="shared" si="165"/>
        <v>17.318379999999998</v>
      </c>
      <c r="AH99" s="28">
        <v>113</v>
      </c>
      <c r="AI99" s="44">
        <f t="shared" si="129"/>
        <v>5.8360147325581391</v>
      </c>
      <c r="AJ99" s="44">
        <f t="shared" si="130"/>
        <v>0</v>
      </c>
      <c r="AK99" s="44"/>
      <c r="AL99" s="44">
        <f t="shared" si="131"/>
        <v>0</v>
      </c>
      <c r="AM99" s="44"/>
      <c r="AN99" s="44">
        <f t="shared" si="132"/>
        <v>5.8360147325581391</v>
      </c>
      <c r="AO99" s="20"/>
      <c r="AP99" s="20">
        <v>0.18</v>
      </c>
      <c r="AQ99" s="20"/>
      <c r="AR99" s="20"/>
      <c r="AS99" s="44">
        <f t="shared" si="133"/>
        <v>3.8779640458477469</v>
      </c>
      <c r="AT99" s="44">
        <f t="shared" si="134"/>
        <v>0</v>
      </c>
      <c r="AU99" s="44">
        <f t="shared" si="135"/>
        <v>0</v>
      </c>
      <c r="AV99" s="44">
        <f t="shared" si="136"/>
        <v>0</v>
      </c>
      <c r="AW99" s="44"/>
      <c r="AX99" s="44">
        <f t="shared" si="137"/>
        <v>3.8779640458477469</v>
      </c>
      <c r="AY99" s="44">
        <f t="shared" si="138"/>
        <v>18.156490279069768</v>
      </c>
      <c r="AZ99" s="44">
        <f t="shared" si="139"/>
        <v>0</v>
      </c>
      <c r="BA99" s="44"/>
      <c r="BB99" s="44">
        <f t="shared" si="140"/>
        <v>0</v>
      </c>
      <c r="BC99" s="44"/>
      <c r="BD99" s="44">
        <f t="shared" si="141"/>
        <v>18.156490279069768</v>
      </c>
      <c r="BE99" s="20"/>
      <c r="BF99" s="20">
        <v>0.56000000000000005</v>
      </c>
      <c r="BG99" s="20"/>
      <c r="BH99" s="20">
        <v>0.05</v>
      </c>
      <c r="BI99" s="44">
        <f t="shared" si="142"/>
        <v>12.064777031526326</v>
      </c>
      <c r="BJ99" s="44">
        <f t="shared" si="143"/>
        <v>0</v>
      </c>
      <c r="BK99" s="44">
        <f t="shared" si="144"/>
        <v>0</v>
      </c>
      <c r="BL99" s="44">
        <f t="shared" si="145"/>
        <v>0</v>
      </c>
      <c r="BM99" s="44"/>
      <c r="BN99" s="44">
        <f t="shared" si="146"/>
        <v>12.064777031526326</v>
      </c>
      <c r="BO99" s="44">
        <f t="shared" si="147"/>
        <v>7.132906895348837</v>
      </c>
      <c r="BP99" s="44">
        <f t="shared" si="148"/>
        <v>0</v>
      </c>
      <c r="BQ99" s="44"/>
      <c r="BR99" s="44">
        <f t="shared" si="149"/>
        <v>0</v>
      </c>
      <c r="BS99" s="44"/>
      <c r="BT99" s="44">
        <f t="shared" si="150"/>
        <v>7.132906895348837</v>
      </c>
      <c r="BU99" s="20"/>
      <c r="BV99" s="20">
        <v>0.22</v>
      </c>
      <c r="BW99" s="20"/>
      <c r="BX99" s="20">
        <v>0.05</v>
      </c>
      <c r="BY99" s="44">
        <f t="shared" si="151"/>
        <v>4.7397338338139132</v>
      </c>
      <c r="BZ99" s="44">
        <f t="shared" si="152"/>
        <v>0</v>
      </c>
      <c r="CA99" s="44">
        <f t="shared" si="153"/>
        <v>0</v>
      </c>
      <c r="CB99" s="44">
        <f t="shared" si="154"/>
        <v>0</v>
      </c>
      <c r="CC99" s="44"/>
      <c r="CD99" s="44">
        <f t="shared" si="155"/>
        <v>4.7397338338139132</v>
      </c>
      <c r="CE99" s="44">
        <f t="shared" si="156"/>
        <v>3.8730322979868288</v>
      </c>
      <c r="CF99" s="44">
        <f t="shared" si="157"/>
        <v>8.9937907444504628</v>
      </c>
      <c r="CG99" s="44">
        <f t="shared" si="158"/>
        <v>3.6538718432769985</v>
      </c>
      <c r="CH99" s="44">
        <f t="shared" si="159"/>
        <v>1.5872337110242705</v>
      </c>
      <c r="CI99" s="44">
        <f t="shared" si="160"/>
        <v>4.9380604342977303</v>
      </c>
      <c r="CJ99" s="44">
        <f t="shared" si="161"/>
        <v>1.9399523134741083</v>
      </c>
      <c r="CK99" s="44">
        <f t="shared" si="162"/>
        <v>8.8179650612459479</v>
      </c>
    </row>
    <row r="100" spans="1:91" x14ac:dyDescent="0.25">
      <c r="A100" s="41">
        <f>'[11]ТОВ "Сумитеплоенерго" '!F92</f>
        <v>1917</v>
      </c>
      <c r="B100" s="41" t="str">
        <f>'[11]ТОВ "Сумитеплоенерго" '!C92</f>
        <v>Вул.Воскресенська,6 а</v>
      </c>
      <c r="C100" s="47" t="str">
        <f>'[11]ТОВ "Сумитеплоенерго" '!O92</f>
        <v>так</v>
      </c>
      <c r="D100" s="46">
        <f>'[11]ТОВ "Сумитеплоенерго" '!G92</f>
        <v>2</v>
      </c>
      <c r="E100" s="86" t="str">
        <f t="shared" si="111"/>
        <v>ТОВ "Сумитеплоенерго"</v>
      </c>
      <c r="F100" s="43">
        <f>'[11]ТОВ "Сумитеплоенерго" '!L92</f>
        <v>63.3</v>
      </c>
      <c r="G100" s="43">
        <f>'[11]ТОВ "Сумитеплоенерго" '!CX92</f>
        <v>12.871465116279069</v>
      </c>
      <c r="H100" s="32">
        <f t="shared" si="112"/>
        <v>203.34068114184944</v>
      </c>
      <c r="I100" s="42"/>
      <c r="J100" s="42"/>
      <c r="K100" s="42"/>
      <c r="L100" s="42"/>
      <c r="M100" s="42"/>
      <c r="N100" s="44">
        <f t="shared" si="113"/>
        <v>12.871465116279069</v>
      </c>
      <c r="O100" s="44">
        <f t="shared" si="114"/>
        <v>8.5529391589513875</v>
      </c>
      <c r="P100" s="44">
        <f t="shared" si="115"/>
        <v>0</v>
      </c>
      <c r="Q100" s="44">
        <f t="shared" si="116"/>
        <v>0</v>
      </c>
      <c r="R100" s="44">
        <f t="shared" si="117"/>
        <v>0</v>
      </c>
      <c r="S100" s="44">
        <f t="shared" si="118"/>
        <v>0</v>
      </c>
      <c r="T100" s="44">
        <f t="shared" si="119"/>
        <v>8.5529391589513875</v>
      </c>
      <c r="U100" s="44">
        <f t="shared" si="120"/>
        <v>13.257609069767442</v>
      </c>
      <c r="V100" s="44">
        <f t="shared" si="121"/>
        <v>0</v>
      </c>
      <c r="W100" s="44">
        <f t="shared" si="122"/>
        <v>0</v>
      </c>
      <c r="X100" s="44">
        <f t="shared" si="123"/>
        <v>0</v>
      </c>
      <c r="Y100" s="44">
        <f t="shared" si="124"/>
        <v>0</v>
      </c>
      <c r="Z100" s="44">
        <f t="shared" si="125"/>
        <v>13.257609069767442</v>
      </c>
      <c r="AA100" s="20">
        <v>0.03</v>
      </c>
      <c r="AC100" s="44">
        <f t="shared" si="163"/>
        <v>9.4949999999999992</v>
      </c>
      <c r="AD100" s="28">
        <v>150</v>
      </c>
      <c r="AE100" s="44">
        <f t="shared" si="164"/>
        <v>44.816400000000002</v>
      </c>
      <c r="AF100" s="28">
        <v>708</v>
      </c>
      <c r="AG100" s="44">
        <f t="shared" si="165"/>
        <v>7.1528999999999998</v>
      </c>
      <c r="AH100" s="28">
        <v>113</v>
      </c>
      <c r="AI100" s="44">
        <f t="shared" si="129"/>
        <v>2.3863696325581394</v>
      </c>
      <c r="AJ100" s="44">
        <f t="shared" si="130"/>
        <v>0</v>
      </c>
      <c r="AK100" s="44"/>
      <c r="AL100" s="44">
        <f t="shared" si="131"/>
        <v>0</v>
      </c>
      <c r="AM100" s="44"/>
      <c r="AN100" s="44">
        <f t="shared" si="132"/>
        <v>2.3863696325581394</v>
      </c>
      <c r="AO100" s="20"/>
      <c r="AP100" s="20">
        <v>0.18</v>
      </c>
      <c r="AQ100" s="20"/>
      <c r="AR100" s="20"/>
      <c r="AS100" s="44">
        <f t="shared" si="133"/>
        <v>1.5857149200695873</v>
      </c>
      <c r="AT100" s="44">
        <f t="shared" si="134"/>
        <v>0</v>
      </c>
      <c r="AU100" s="44">
        <f t="shared" si="135"/>
        <v>0</v>
      </c>
      <c r="AV100" s="44">
        <f t="shared" si="136"/>
        <v>0</v>
      </c>
      <c r="AW100" s="44"/>
      <c r="AX100" s="44">
        <f t="shared" si="137"/>
        <v>1.5857149200695873</v>
      </c>
      <c r="AY100" s="44">
        <f t="shared" si="138"/>
        <v>7.4242610790697681</v>
      </c>
      <c r="AZ100" s="44">
        <f t="shared" si="139"/>
        <v>0</v>
      </c>
      <c r="BA100" s="44"/>
      <c r="BB100" s="44">
        <f t="shared" si="140"/>
        <v>0</v>
      </c>
      <c r="BC100" s="44"/>
      <c r="BD100" s="44">
        <f t="shared" si="141"/>
        <v>7.4242610790697681</v>
      </c>
      <c r="BE100" s="20"/>
      <c r="BF100" s="20">
        <v>0.56000000000000005</v>
      </c>
      <c r="BG100" s="20"/>
      <c r="BH100" s="20">
        <v>0.05</v>
      </c>
      <c r="BI100" s="44">
        <f t="shared" si="142"/>
        <v>4.9333353068831611</v>
      </c>
      <c r="BJ100" s="44">
        <f t="shared" si="143"/>
        <v>0</v>
      </c>
      <c r="BK100" s="44">
        <f t="shared" si="144"/>
        <v>0</v>
      </c>
      <c r="BL100" s="44">
        <f t="shared" si="145"/>
        <v>0</v>
      </c>
      <c r="BM100" s="44"/>
      <c r="BN100" s="44">
        <f t="shared" si="146"/>
        <v>4.9333353068831611</v>
      </c>
      <c r="BO100" s="44">
        <f t="shared" si="147"/>
        <v>2.9166739953488374</v>
      </c>
      <c r="BP100" s="44">
        <f t="shared" si="148"/>
        <v>0</v>
      </c>
      <c r="BQ100" s="44"/>
      <c r="BR100" s="44">
        <f t="shared" si="149"/>
        <v>0</v>
      </c>
      <c r="BS100" s="44"/>
      <c r="BT100" s="44">
        <f t="shared" si="150"/>
        <v>2.9166739953488374</v>
      </c>
      <c r="BU100" s="20"/>
      <c r="BV100" s="20">
        <v>0.22</v>
      </c>
      <c r="BW100" s="20"/>
      <c r="BX100" s="20">
        <v>0.05</v>
      </c>
      <c r="BY100" s="44">
        <f t="shared" si="151"/>
        <v>1.9380960134183849</v>
      </c>
      <c r="BZ100" s="44">
        <f t="shared" si="152"/>
        <v>0</v>
      </c>
      <c r="CA100" s="44">
        <f t="shared" si="153"/>
        <v>0</v>
      </c>
      <c r="CB100" s="44">
        <f t="shared" si="154"/>
        <v>0</v>
      </c>
      <c r="CC100" s="44"/>
      <c r="CD100" s="44">
        <f t="shared" si="155"/>
        <v>1.9380960134183849</v>
      </c>
      <c r="CE100" s="44">
        <f t="shared" si="156"/>
        <v>5.9878354424408915</v>
      </c>
      <c r="CF100" s="44">
        <f t="shared" si="157"/>
        <v>9.0844017712460374</v>
      </c>
      <c r="CG100" s="44">
        <f t="shared" si="158"/>
        <v>3.6906840272499304</v>
      </c>
      <c r="CH100" s="44">
        <f t="shared" si="159"/>
        <v>0.6490261764813231</v>
      </c>
      <c r="CI100" s="44">
        <f t="shared" si="160"/>
        <v>2.0191925490530056</v>
      </c>
      <c r="CJ100" s="44">
        <f t="shared" si="161"/>
        <v>0.79325421569939492</v>
      </c>
      <c r="CK100" s="44">
        <f t="shared" si="162"/>
        <v>3.605700980451795</v>
      </c>
    </row>
    <row r="101" spans="1:91" x14ac:dyDescent="0.25">
      <c r="A101" s="41">
        <f>'[11]ТОВ "Сумитеплоенерго" '!F93</f>
        <v>1917</v>
      </c>
      <c r="B101" s="41" t="str">
        <f>'[11]ТОВ "Сумитеплоенерго" '!C93</f>
        <v>Вул.Воскресенська,6 б</v>
      </c>
      <c r="C101" s="51" t="str">
        <f>'[11]ТОВ "Сумитеплоенерго" '!O93</f>
        <v>так</v>
      </c>
      <c r="D101" s="46">
        <f>'[11]ТОВ "Сумитеплоенерго" '!G93</f>
        <v>2</v>
      </c>
      <c r="E101" s="86" t="str">
        <f t="shared" si="111"/>
        <v>ТОВ "Сумитеплоенерго"</v>
      </c>
      <c r="F101" s="43">
        <f>'[11]ТОВ "Сумитеплоенерго" '!L93</f>
        <v>59.67</v>
      </c>
      <c r="G101" s="43">
        <f>'[11]ТОВ "Сумитеплоенерго" '!CX93</f>
        <v>12.133197674418605</v>
      </c>
      <c r="H101" s="32">
        <f t="shared" si="112"/>
        <v>203.33832201137264</v>
      </c>
      <c r="I101" s="42"/>
      <c r="J101" s="42"/>
      <c r="K101" s="42"/>
      <c r="L101" s="42"/>
      <c r="M101" s="42"/>
      <c r="N101" s="44">
        <f t="shared" si="113"/>
        <v>12.133197674418605</v>
      </c>
      <c r="O101" s="44">
        <f t="shared" si="114"/>
        <v>8.0623690135775572</v>
      </c>
      <c r="P101" s="44">
        <f t="shared" si="115"/>
        <v>0</v>
      </c>
      <c r="Q101" s="44">
        <f t="shared" si="116"/>
        <v>0</v>
      </c>
      <c r="R101" s="44">
        <f t="shared" si="117"/>
        <v>0</v>
      </c>
      <c r="S101" s="44">
        <f t="shared" si="118"/>
        <v>0</v>
      </c>
      <c r="T101" s="44">
        <f t="shared" si="119"/>
        <v>8.0623690135775572</v>
      </c>
      <c r="U101" s="44">
        <f t="shared" si="120"/>
        <v>12.497193604651164</v>
      </c>
      <c r="V101" s="44">
        <f t="shared" si="121"/>
        <v>0</v>
      </c>
      <c r="W101" s="44">
        <f t="shared" si="122"/>
        <v>0</v>
      </c>
      <c r="X101" s="44">
        <f t="shared" si="123"/>
        <v>0</v>
      </c>
      <c r="Y101" s="44">
        <f t="shared" si="124"/>
        <v>0</v>
      </c>
      <c r="Z101" s="44">
        <f t="shared" si="125"/>
        <v>12.497193604651164</v>
      </c>
      <c r="AA101" s="20">
        <v>0.03</v>
      </c>
      <c r="AC101" s="44">
        <f t="shared" si="163"/>
        <v>5.8476599999999994</v>
      </c>
      <c r="AD101" s="28">
        <v>98</v>
      </c>
      <c r="AE101" s="44">
        <f t="shared" si="164"/>
        <v>42.246360000000003</v>
      </c>
      <c r="AF101" s="28">
        <v>708</v>
      </c>
      <c r="AG101" s="44">
        <f t="shared" si="165"/>
        <v>6.7427099999999998</v>
      </c>
      <c r="AH101" s="28">
        <v>113</v>
      </c>
      <c r="AI101" s="44">
        <f t="shared" si="129"/>
        <v>2.2494948488372093</v>
      </c>
      <c r="AJ101" s="44">
        <f t="shared" si="130"/>
        <v>0</v>
      </c>
      <c r="AK101" s="44"/>
      <c r="AL101" s="44">
        <f t="shared" si="131"/>
        <v>0</v>
      </c>
      <c r="AM101" s="44"/>
      <c r="AN101" s="44">
        <f t="shared" si="132"/>
        <v>2.2494948488372093</v>
      </c>
      <c r="AO101" s="20"/>
      <c r="AP101" s="20">
        <v>0.18</v>
      </c>
      <c r="AQ101" s="20"/>
      <c r="AR101" s="20"/>
      <c r="AS101" s="44">
        <f t="shared" si="133"/>
        <v>1.4947632151172789</v>
      </c>
      <c r="AT101" s="44">
        <f t="shared" si="134"/>
        <v>0</v>
      </c>
      <c r="AU101" s="44">
        <f t="shared" si="135"/>
        <v>0</v>
      </c>
      <c r="AV101" s="44">
        <f t="shared" si="136"/>
        <v>0</v>
      </c>
      <c r="AW101" s="44"/>
      <c r="AX101" s="44">
        <f t="shared" si="137"/>
        <v>1.4947632151172789</v>
      </c>
      <c r="AY101" s="44">
        <f t="shared" si="138"/>
        <v>6.9984284186046528</v>
      </c>
      <c r="AZ101" s="44">
        <f t="shared" si="139"/>
        <v>0</v>
      </c>
      <c r="BA101" s="44"/>
      <c r="BB101" s="44">
        <f t="shared" si="140"/>
        <v>0</v>
      </c>
      <c r="BC101" s="44"/>
      <c r="BD101" s="44">
        <f t="shared" si="141"/>
        <v>6.9984284186046528</v>
      </c>
      <c r="BE101" s="20"/>
      <c r="BF101" s="20">
        <v>0.56000000000000005</v>
      </c>
      <c r="BG101" s="20"/>
      <c r="BH101" s="20">
        <v>0.05</v>
      </c>
      <c r="BI101" s="44">
        <f t="shared" si="142"/>
        <v>4.6503744470315356</v>
      </c>
      <c r="BJ101" s="44">
        <f t="shared" si="143"/>
        <v>0</v>
      </c>
      <c r="BK101" s="44">
        <f t="shared" si="144"/>
        <v>0</v>
      </c>
      <c r="BL101" s="44">
        <f t="shared" si="145"/>
        <v>0</v>
      </c>
      <c r="BM101" s="44"/>
      <c r="BN101" s="44">
        <f t="shared" si="146"/>
        <v>4.6503744470315356</v>
      </c>
      <c r="BO101" s="44">
        <f t="shared" si="147"/>
        <v>2.749382593023256</v>
      </c>
      <c r="BP101" s="44">
        <f t="shared" si="148"/>
        <v>0</v>
      </c>
      <c r="BQ101" s="44"/>
      <c r="BR101" s="44">
        <f t="shared" si="149"/>
        <v>0</v>
      </c>
      <c r="BS101" s="44"/>
      <c r="BT101" s="44">
        <f t="shared" si="150"/>
        <v>2.749382593023256</v>
      </c>
      <c r="BU101" s="20"/>
      <c r="BV101" s="20">
        <v>0.22</v>
      </c>
      <c r="BW101" s="20"/>
      <c r="BX101" s="20">
        <v>0.05</v>
      </c>
      <c r="BY101" s="44">
        <f t="shared" si="151"/>
        <v>1.8269328184766744</v>
      </c>
      <c r="BZ101" s="44">
        <f t="shared" si="152"/>
        <v>0</v>
      </c>
      <c r="CA101" s="44">
        <f t="shared" si="153"/>
        <v>0</v>
      </c>
      <c r="CB101" s="44">
        <f t="shared" si="154"/>
        <v>0</v>
      </c>
      <c r="CC101" s="44"/>
      <c r="CD101" s="44">
        <f t="shared" si="155"/>
        <v>1.8269328184766744</v>
      </c>
      <c r="CE101" s="44">
        <f t="shared" si="156"/>
        <v>3.9120978766802157</v>
      </c>
      <c r="CF101" s="44">
        <f t="shared" si="157"/>
        <v>9.0845071684425402</v>
      </c>
      <c r="CG101" s="44">
        <f t="shared" si="158"/>
        <v>3.6907268465526708</v>
      </c>
      <c r="CH101" s="44">
        <f t="shared" si="159"/>
        <v>0.61180004171867375</v>
      </c>
      <c r="CI101" s="44">
        <f t="shared" si="160"/>
        <v>1.9033779075692077</v>
      </c>
      <c r="CJ101" s="44">
        <f t="shared" si="161"/>
        <v>0.74775560654504569</v>
      </c>
      <c r="CK101" s="44">
        <f t="shared" si="162"/>
        <v>3.3988891206592986</v>
      </c>
    </row>
    <row r="102" spans="1:91" x14ac:dyDescent="0.25">
      <c r="A102" s="41">
        <f>'[11]ТОВ "Сумитеплоенерго" '!F94</f>
        <v>1917</v>
      </c>
      <c r="B102" s="41" t="str">
        <f>'[11]ТОВ "Сумитеплоенерго" '!C94</f>
        <v>Вул.Воскресенська,7 г</v>
      </c>
      <c r="C102" s="47" t="str">
        <f>'[11]ТОВ "Сумитеплоенерго" '!O94</f>
        <v>так</v>
      </c>
      <c r="D102" s="46">
        <f>'[11]ТОВ "Сумитеплоенерго" '!G94</f>
        <v>2</v>
      </c>
      <c r="E102" s="86" t="str">
        <f t="shared" si="111"/>
        <v>ТОВ "Сумитеплоенерго"</v>
      </c>
      <c r="F102" s="43">
        <f>'[11]ТОВ "Сумитеплоенерго" '!L94</f>
        <v>65.8</v>
      </c>
      <c r="G102" s="43">
        <f>'[11]ТОВ "Сумитеплоенерго" '!CX94</f>
        <v>13.649383720930231</v>
      </c>
      <c r="H102" s="32">
        <f t="shared" si="112"/>
        <v>207.43744256732876</v>
      </c>
      <c r="I102" s="42"/>
      <c r="J102" s="42"/>
      <c r="K102" s="42"/>
      <c r="L102" s="42"/>
      <c r="M102" s="42"/>
      <c r="N102" s="44">
        <f t="shared" si="113"/>
        <v>13.649383720930231</v>
      </c>
      <c r="O102" s="44">
        <f t="shared" si="114"/>
        <v>9.0698570417324866</v>
      </c>
      <c r="P102" s="44">
        <f t="shared" si="115"/>
        <v>0</v>
      </c>
      <c r="Q102" s="44">
        <f t="shared" si="116"/>
        <v>0</v>
      </c>
      <c r="R102" s="44">
        <f t="shared" si="117"/>
        <v>0</v>
      </c>
      <c r="S102" s="44">
        <f t="shared" si="118"/>
        <v>0</v>
      </c>
      <c r="T102" s="44">
        <f t="shared" si="119"/>
        <v>9.0698570417324866</v>
      </c>
      <c r="U102" s="44">
        <f t="shared" si="120"/>
        <v>14.058865232558139</v>
      </c>
      <c r="V102" s="44">
        <f t="shared" si="121"/>
        <v>0</v>
      </c>
      <c r="W102" s="44">
        <f t="shared" si="122"/>
        <v>0</v>
      </c>
      <c r="X102" s="44">
        <f t="shared" si="123"/>
        <v>0</v>
      </c>
      <c r="Y102" s="44">
        <f t="shared" si="124"/>
        <v>0</v>
      </c>
      <c r="Z102" s="44">
        <f t="shared" si="125"/>
        <v>14.058865232558139</v>
      </c>
      <c r="AA102" s="20">
        <v>0.03</v>
      </c>
      <c r="AC102" s="44">
        <f t="shared" si="163"/>
        <v>6.4483999999999995</v>
      </c>
      <c r="AD102" s="28">
        <v>98</v>
      </c>
      <c r="AE102" s="44">
        <f t="shared" si="164"/>
        <v>46.586400000000005</v>
      </c>
      <c r="AF102" s="28">
        <v>708</v>
      </c>
      <c r="AG102" s="44">
        <f t="shared" si="165"/>
        <v>7.4353999999999996</v>
      </c>
      <c r="AH102" s="28">
        <v>113</v>
      </c>
      <c r="AI102" s="44">
        <f t="shared" si="129"/>
        <v>2.530595741860465</v>
      </c>
      <c r="AJ102" s="44">
        <f t="shared" si="130"/>
        <v>0</v>
      </c>
      <c r="AK102" s="44"/>
      <c r="AL102" s="44">
        <f t="shared" si="131"/>
        <v>0</v>
      </c>
      <c r="AM102" s="44"/>
      <c r="AN102" s="44">
        <f t="shared" si="132"/>
        <v>2.530595741860465</v>
      </c>
      <c r="AO102" s="20"/>
      <c r="AP102" s="20">
        <v>0.18</v>
      </c>
      <c r="AQ102" s="20"/>
      <c r="AR102" s="20"/>
      <c r="AS102" s="44">
        <f t="shared" si="133"/>
        <v>1.6815514955372033</v>
      </c>
      <c r="AT102" s="44">
        <f t="shared" si="134"/>
        <v>0</v>
      </c>
      <c r="AU102" s="44">
        <f t="shared" si="135"/>
        <v>0</v>
      </c>
      <c r="AV102" s="44">
        <f t="shared" si="136"/>
        <v>0</v>
      </c>
      <c r="AW102" s="44"/>
      <c r="AX102" s="44">
        <f t="shared" si="137"/>
        <v>1.6815514955372033</v>
      </c>
      <c r="AY102" s="44">
        <f t="shared" si="138"/>
        <v>7.8729645302325588</v>
      </c>
      <c r="AZ102" s="44">
        <f t="shared" si="139"/>
        <v>0</v>
      </c>
      <c r="BA102" s="44"/>
      <c r="BB102" s="44">
        <f t="shared" si="140"/>
        <v>0</v>
      </c>
      <c r="BC102" s="44"/>
      <c r="BD102" s="44">
        <f t="shared" si="141"/>
        <v>7.8729645302325588</v>
      </c>
      <c r="BE102" s="20"/>
      <c r="BF102" s="20">
        <v>0.56000000000000005</v>
      </c>
      <c r="BG102" s="20"/>
      <c r="BH102" s="20">
        <v>0.05</v>
      </c>
      <c r="BI102" s="44">
        <f t="shared" si="142"/>
        <v>5.2314935416712993</v>
      </c>
      <c r="BJ102" s="44">
        <f t="shared" si="143"/>
        <v>0</v>
      </c>
      <c r="BK102" s="44">
        <f t="shared" si="144"/>
        <v>0</v>
      </c>
      <c r="BL102" s="44">
        <f t="shared" si="145"/>
        <v>0</v>
      </c>
      <c r="BM102" s="44"/>
      <c r="BN102" s="44">
        <f t="shared" si="146"/>
        <v>5.2314935416712993</v>
      </c>
      <c r="BO102" s="44">
        <f t="shared" si="147"/>
        <v>3.0929503511627905</v>
      </c>
      <c r="BP102" s="44">
        <f t="shared" si="148"/>
        <v>0</v>
      </c>
      <c r="BQ102" s="44"/>
      <c r="BR102" s="44">
        <f t="shared" si="149"/>
        <v>0</v>
      </c>
      <c r="BS102" s="44"/>
      <c r="BT102" s="44">
        <f t="shared" si="150"/>
        <v>3.0929503511627905</v>
      </c>
      <c r="BU102" s="20"/>
      <c r="BV102" s="20">
        <v>0.22</v>
      </c>
      <c r="BW102" s="20"/>
      <c r="BX102" s="20">
        <v>0.05</v>
      </c>
      <c r="BY102" s="44">
        <f t="shared" si="151"/>
        <v>2.0552296056565815</v>
      </c>
      <c r="BZ102" s="44">
        <f t="shared" si="152"/>
        <v>0</v>
      </c>
      <c r="CA102" s="44">
        <f t="shared" si="153"/>
        <v>0</v>
      </c>
      <c r="CB102" s="44">
        <f t="shared" si="154"/>
        <v>0</v>
      </c>
      <c r="CC102" s="44"/>
      <c r="CD102" s="44">
        <f t="shared" si="155"/>
        <v>2.0552296056565815</v>
      </c>
      <c r="CE102" s="44">
        <f t="shared" si="156"/>
        <v>3.8347918675781836</v>
      </c>
      <c r="CF102" s="44">
        <f t="shared" si="157"/>
        <v>8.9049904446822854</v>
      </c>
      <c r="CG102" s="44">
        <f t="shared" si="158"/>
        <v>3.6177952962217192</v>
      </c>
      <c r="CH102" s="44">
        <f t="shared" si="159"/>
        <v>0.68825166736595245</v>
      </c>
      <c r="CI102" s="44">
        <f t="shared" si="160"/>
        <v>2.1412274095829638</v>
      </c>
      <c r="CJ102" s="44">
        <f t="shared" si="161"/>
        <v>0.84119648233616418</v>
      </c>
      <c r="CK102" s="44">
        <f t="shared" si="162"/>
        <v>3.8236203742552917</v>
      </c>
    </row>
    <row r="103" spans="1:91" x14ac:dyDescent="0.25">
      <c r="A103" s="41">
        <f>'[11]ТОВ "Сумитеплоенерго" '!F95</f>
        <v>1917</v>
      </c>
      <c r="B103" s="41" t="str">
        <f>'[11]ТОВ "Сумитеплоенерго" '!C95</f>
        <v>Вул.Воскресенська,10</v>
      </c>
      <c r="C103" s="47" t="str">
        <f>'[11]ТОВ "Сумитеплоенерго" '!O95</f>
        <v>так</v>
      </c>
      <c r="D103" s="46">
        <f>'[11]ТОВ "Сумитеплоенерго" '!G95</f>
        <v>2</v>
      </c>
      <c r="E103" s="86" t="str">
        <f t="shared" si="111"/>
        <v>ТОВ "Сумитеплоенерго"</v>
      </c>
      <c r="F103" s="43">
        <f>'[11]ТОВ "Сумитеплоенерго" '!L95</f>
        <v>434.67</v>
      </c>
      <c r="G103" s="43">
        <f>'[11]ТОВ "Сумитеплоенерго" '!CX95</f>
        <v>89.276558139534885</v>
      </c>
      <c r="H103" s="32">
        <f t="shared" si="112"/>
        <v>205.3892795443322</v>
      </c>
      <c r="I103" s="42"/>
      <c r="J103" s="42"/>
      <c r="K103" s="42"/>
      <c r="L103" s="42"/>
      <c r="M103" s="42"/>
      <c r="N103" s="44">
        <f t="shared" si="113"/>
        <v>89.276558139534885</v>
      </c>
      <c r="O103" s="44">
        <f t="shared" si="114"/>
        <v>59.323236569417503</v>
      </c>
      <c r="P103" s="44">
        <f t="shared" si="115"/>
        <v>0</v>
      </c>
      <c r="Q103" s="44">
        <f t="shared" si="116"/>
        <v>0</v>
      </c>
      <c r="R103" s="44">
        <f t="shared" si="117"/>
        <v>0</v>
      </c>
      <c r="S103" s="44">
        <f t="shared" si="118"/>
        <v>0</v>
      </c>
      <c r="T103" s="44">
        <f t="shared" si="119"/>
        <v>59.323236569417503</v>
      </c>
      <c r="U103" s="44">
        <f t="shared" si="120"/>
        <v>91.954854883720927</v>
      </c>
      <c r="V103" s="44">
        <f t="shared" si="121"/>
        <v>0</v>
      </c>
      <c r="W103" s="44">
        <f t="shared" si="122"/>
        <v>0</v>
      </c>
      <c r="X103" s="44">
        <f t="shared" si="123"/>
        <v>0</v>
      </c>
      <c r="Y103" s="44">
        <f t="shared" si="124"/>
        <v>0</v>
      </c>
      <c r="Z103" s="44">
        <f t="shared" si="125"/>
        <v>91.954854883720927</v>
      </c>
      <c r="AA103" s="20">
        <v>0.03</v>
      </c>
      <c r="AC103" s="44">
        <f t="shared" si="163"/>
        <v>42.597660000000005</v>
      </c>
      <c r="AD103" s="28">
        <v>98</v>
      </c>
      <c r="AE103" s="44">
        <f t="shared" si="164"/>
        <v>307.74635999999998</v>
      </c>
      <c r="AF103" s="28">
        <v>708</v>
      </c>
      <c r="AG103" s="44">
        <f t="shared" si="165"/>
        <v>49.117710000000002</v>
      </c>
      <c r="AH103" s="28">
        <v>113</v>
      </c>
      <c r="AI103" s="44">
        <f t="shared" si="129"/>
        <v>16.551873879069767</v>
      </c>
      <c r="AJ103" s="44">
        <f t="shared" si="130"/>
        <v>0</v>
      </c>
      <c r="AK103" s="44"/>
      <c r="AL103" s="44">
        <f t="shared" si="131"/>
        <v>0</v>
      </c>
      <c r="AM103" s="44"/>
      <c r="AN103" s="44">
        <f t="shared" si="132"/>
        <v>16.551873879069767</v>
      </c>
      <c r="AO103" s="20"/>
      <c r="AP103" s="20">
        <v>0.18</v>
      </c>
      <c r="AQ103" s="20"/>
      <c r="AR103" s="20"/>
      <c r="AS103" s="44">
        <f t="shared" si="133"/>
        <v>10.998528059970004</v>
      </c>
      <c r="AT103" s="44">
        <f t="shared" si="134"/>
        <v>0</v>
      </c>
      <c r="AU103" s="44">
        <f t="shared" si="135"/>
        <v>0</v>
      </c>
      <c r="AV103" s="44">
        <f t="shared" si="136"/>
        <v>0</v>
      </c>
      <c r="AW103" s="44"/>
      <c r="AX103" s="44">
        <f t="shared" si="137"/>
        <v>10.998528059970004</v>
      </c>
      <c r="AY103" s="44">
        <f t="shared" si="138"/>
        <v>51.494718734883726</v>
      </c>
      <c r="AZ103" s="44">
        <f t="shared" si="139"/>
        <v>0</v>
      </c>
      <c r="BA103" s="44"/>
      <c r="BB103" s="44">
        <f t="shared" si="140"/>
        <v>0</v>
      </c>
      <c r="BC103" s="44"/>
      <c r="BD103" s="44">
        <f t="shared" si="141"/>
        <v>51.494718734883726</v>
      </c>
      <c r="BE103" s="20"/>
      <c r="BF103" s="20">
        <v>0.56000000000000005</v>
      </c>
      <c r="BG103" s="20"/>
      <c r="BH103" s="20">
        <v>0.05</v>
      </c>
      <c r="BI103" s="44">
        <f t="shared" si="142"/>
        <v>34.217642853240022</v>
      </c>
      <c r="BJ103" s="44">
        <f t="shared" si="143"/>
        <v>0</v>
      </c>
      <c r="BK103" s="44">
        <f t="shared" si="144"/>
        <v>0</v>
      </c>
      <c r="BL103" s="44">
        <f t="shared" si="145"/>
        <v>0</v>
      </c>
      <c r="BM103" s="44"/>
      <c r="BN103" s="44">
        <f t="shared" si="146"/>
        <v>34.217642853240022</v>
      </c>
      <c r="BO103" s="44">
        <f t="shared" si="147"/>
        <v>20.230068074418604</v>
      </c>
      <c r="BP103" s="44">
        <f t="shared" si="148"/>
        <v>0</v>
      </c>
      <c r="BQ103" s="44"/>
      <c r="BR103" s="44">
        <f t="shared" si="149"/>
        <v>0</v>
      </c>
      <c r="BS103" s="44"/>
      <c r="BT103" s="44">
        <f t="shared" si="150"/>
        <v>20.230068074418604</v>
      </c>
      <c r="BU103" s="20"/>
      <c r="BV103" s="20">
        <v>0.22</v>
      </c>
      <c r="BW103" s="20"/>
      <c r="BX103" s="20">
        <v>0.05</v>
      </c>
      <c r="BY103" s="44">
        <f t="shared" si="151"/>
        <v>13.442645406630007</v>
      </c>
      <c r="BZ103" s="44">
        <f t="shared" si="152"/>
        <v>0</v>
      </c>
      <c r="CA103" s="44">
        <f t="shared" si="153"/>
        <v>0</v>
      </c>
      <c r="CB103" s="44">
        <f t="shared" si="154"/>
        <v>0</v>
      </c>
      <c r="CC103" s="44"/>
      <c r="CD103" s="44">
        <f t="shared" si="155"/>
        <v>13.442645406630007</v>
      </c>
      <c r="CE103" s="44">
        <f t="shared" si="156"/>
        <v>3.8730328065477679</v>
      </c>
      <c r="CF103" s="44">
        <f t="shared" si="157"/>
        <v>8.9937919254090257</v>
      </c>
      <c r="CG103" s="44">
        <f t="shared" si="158"/>
        <v>3.6538723230603707</v>
      </c>
      <c r="CH103" s="44">
        <f t="shared" si="159"/>
        <v>4.5016493969619829</v>
      </c>
      <c r="CI103" s="44">
        <f t="shared" si="160"/>
        <v>14.005131457215059</v>
      </c>
      <c r="CJ103" s="44">
        <f t="shared" si="161"/>
        <v>5.5020159296202005</v>
      </c>
      <c r="CK103" s="44">
        <f t="shared" si="162"/>
        <v>25.009163316455457</v>
      </c>
    </row>
    <row r="104" spans="1:91" x14ac:dyDescent="0.25">
      <c r="A104" s="41">
        <f>'[11]ТОВ "Сумитеплоенерго" '!F96</f>
        <v>1957</v>
      </c>
      <c r="B104" s="41" t="str">
        <f>'[11]ТОВ "Сумитеплоенерго" '!C96</f>
        <v>Вул.Воскресенська,14</v>
      </c>
      <c r="C104" s="47" t="str">
        <f>'[11]ТОВ "Сумитеплоенерго" '!O96</f>
        <v>так</v>
      </c>
      <c r="D104" s="46">
        <f>'[11]ТОВ "Сумитеплоенерго" '!G96</f>
        <v>2</v>
      </c>
      <c r="E104" s="86" t="str">
        <f t="shared" si="111"/>
        <v>ТОВ "Сумитеплоенерго"</v>
      </c>
      <c r="F104" s="43">
        <f>'[11]ТОВ "Сумитеплоенерго" '!L96</f>
        <v>279.56</v>
      </c>
      <c r="G104" s="43">
        <f>'[11]ТОВ "Сумитеплоенерго" '!CX96</f>
        <v>24.23031395348837</v>
      </c>
      <c r="H104" s="32">
        <f t="shared" si="112"/>
        <v>86.673036033368049</v>
      </c>
      <c r="I104" s="42"/>
      <c r="J104" s="42"/>
      <c r="K104" s="42"/>
      <c r="L104" s="42"/>
      <c r="M104" s="42"/>
      <c r="N104" s="44">
        <f t="shared" si="113"/>
        <v>24.23031395348837</v>
      </c>
      <c r="O104" s="44">
        <f t="shared" si="114"/>
        <v>16.10076235877542</v>
      </c>
      <c r="P104" s="44">
        <f t="shared" si="115"/>
        <v>0</v>
      </c>
      <c r="Q104" s="44">
        <f t="shared" si="116"/>
        <v>0</v>
      </c>
      <c r="R104" s="44">
        <f t="shared" si="117"/>
        <v>0</v>
      </c>
      <c r="S104" s="44">
        <f t="shared" si="118"/>
        <v>0</v>
      </c>
      <c r="T104" s="44">
        <f t="shared" si="119"/>
        <v>16.10076235877542</v>
      </c>
      <c r="U104" s="44">
        <f t="shared" si="120"/>
        <v>30.045589302325578</v>
      </c>
      <c r="V104" s="44">
        <f t="shared" si="121"/>
        <v>0</v>
      </c>
      <c r="W104" s="44">
        <f t="shared" si="122"/>
        <v>0</v>
      </c>
      <c r="X104" s="44">
        <f t="shared" si="123"/>
        <v>0</v>
      </c>
      <c r="Y104" s="44">
        <f t="shared" si="124"/>
        <v>0</v>
      </c>
      <c r="Z104" s="44">
        <f t="shared" si="125"/>
        <v>30.045589302325578</v>
      </c>
      <c r="AA104" s="20">
        <v>0.24</v>
      </c>
      <c r="AC104" s="44">
        <f t="shared" si="163"/>
        <v>27.396879999999999</v>
      </c>
      <c r="AD104" s="28">
        <v>98</v>
      </c>
      <c r="AE104" s="44">
        <f t="shared" si="164"/>
        <v>197.92848000000001</v>
      </c>
      <c r="AF104" s="28">
        <v>708</v>
      </c>
      <c r="AG104" s="44">
        <f t="shared" si="165"/>
        <v>31.59028</v>
      </c>
      <c r="AH104" s="28">
        <v>113</v>
      </c>
      <c r="AI104" s="44">
        <f t="shared" si="129"/>
        <v>5.4082060744186036</v>
      </c>
      <c r="AJ104" s="44">
        <f t="shared" si="130"/>
        <v>0</v>
      </c>
      <c r="AK104" s="44"/>
      <c r="AL104" s="44">
        <f t="shared" si="131"/>
        <v>0</v>
      </c>
      <c r="AM104" s="44"/>
      <c r="AN104" s="44">
        <f t="shared" si="132"/>
        <v>5.4082060744186036</v>
      </c>
      <c r="AO104" s="20"/>
      <c r="AP104" s="20">
        <v>0.18</v>
      </c>
      <c r="AQ104" s="20"/>
      <c r="AR104" s="20"/>
      <c r="AS104" s="44">
        <f t="shared" si="133"/>
        <v>3.5936901584786729</v>
      </c>
      <c r="AT104" s="44">
        <f t="shared" si="134"/>
        <v>0</v>
      </c>
      <c r="AU104" s="44">
        <f t="shared" si="135"/>
        <v>0</v>
      </c>
      <c r="AV104" s="44">
        <f t="shared" si="136"/>
        <v>0</v>
      </c>
      <c r="AW104" s="44"/>
      <c r="AX104" s="44">
        <f t="shared" si="137"/>
        <v>3.5936901584786729</v>
      </c>
      <c r="AY104" s="44">
        <f t="shared" si="138"/>
        <v>16.825530009302327</v>
      </c>
      <c r="AZ104" s="44">
        <f t="shared" si="139"/>
        <v>0</v>
      </c>
      <c r="BA104" s="44"/>
      <c r="BB104" s="44">
        <f t="shared" si="140"/>
        <v>0</v>
      </c>
      <c r="BC104" s="44"/>
      <c r="BD104" s="44">
        <f t="shared" si="141"/>
        <v>16.825530009302327</v>
      </c>
      <c r="BE104" s="20"/>
      <c r="BF104" s="20">
        <v>0.56000000000000005</v>
      </c>
      <c r="BG104" s="20"/>
      <c r="BH104" s="20">
        <v>0.05</v>
      </c>
      <c r="BI104" s="44">
        <f t="shared" si="142"/>
        <v>11.180369381933652</v>
      </c>
      <c r="BJ104" s="44">
        <f t="shared" si="143"/>
        <v>0</v>
      </c>
      <c r="BK104" s="44">
        <f t="shared" si="144"/>
        <v>0</v>
      </c>
      <c r="BL104" s="44">
        <f t="shared" si="145"/>
        <v>0</v>
      </c>
      <c r="BM104" s="44"/>
      <c r="BN104" s="44">
        <f t="shared" si="146"/>
        <v>11.180369381933652</v>
      </c>
      <c r="BO104" s="44">
        <f t="shared" si="147"/>
        <v>6.6100296465116273</v>
      </c>
      <c r="BP104" s="44">
        <f t="shared" si="148"/>
        <v>0</v>
      </c>
      <c r="BQ104" s="44"/>
      <c r="BR104" s="44">
        <f t="shared" si="149"/>
        <v>0</v>
      </c>
      <c r="BS104" s="44"/>
      <c r="BT104" s="44">
        <f t="shared" si="150"/>
        <v>6.6100296465116273</v>
      </c>
      <c r="BU104" s="20"/>
      <c r="BV104" s="20">
        <v>0.22</v>
      </c>
      <c r="BW104" s="20"/>
      <c r="BX104" s="20">
        <v>0.05</v>
      </c>
      <c r="BY104" s="44">
        <f t="shared" si="151"/>
        <v>4.3922879714739338</v>
      </c>
      <c r="BZ104" s="44">
        <f t="shared" si="152"/>
        <v>0</v>
      </c>
      <c r="CA104" s="44">
        <f t="shared" si="153"/>
        <v>0</v>
      </c>
      <c r="CB104" s="44">
        <f t="shared" si="154"/>
        <v>0</v>
      </c>
      <c r="CC104" s="44"/>
      <c r="CD104" s="44">
        <f t="shared" si="155"/>
        <v>4.3922879714739338</v>
      </c>
      <c r="CE104" s="44">
        <f t="shared" si="156"/>
        <v>7.6236065970690134</v>
      </c>
      <c r="CF104" s="44">
        <f t="shared" si="157"/>
        <v>17.703214736342474</v>
      </c>
      <c r="CG104" s="44">
        <f t="shared" si="158"/>
        <v>7.1922151291458132</v>
      </c>
      <c r="CH104" s="44">
        <f t="shared" si="159"/>
        <v>1.4708816531243953</v>
      </c>
      <c r="CI104" s="44">
        <f t="shared" si="160"/>
        <v>4.5760762541647866</v>
      </c>
      <c r="CJ104" s="44">
        <f t="shared" si="161"/>
        <v>1.7977442427075945</v>
      </c>
      <c r="CK104" s="44">
        <f t="shared" si="162"/>
        <v>8.1715647395799742</v>
      </c>
    </row>
    <row r="105" spans="1:91" x14ac:dyDescent="0.25">
      <c r="A105" s="41">
        <f>'[11]ТОВ "Сумитеплоенерго" '!F97</f>
        <v>1917</v>
      </c>
      <c r="B105" s="41" t="str">
        <f>'[11]ТОВ "Сумитеплоенерго" '!C97</f>
        <v>Вул. Покровська,7</v>
      </c>
      <c r="C105" s="47" t="str">
        <f>'[11]ТОВ "Сумитеплоенерго" '!O97</f>
        <v>так</v>
      </c>
      <c r="D105" s="46">
        <f>'[11]ТОВ "Сумитеплоенерго" '!G97</f>
        <v>2</v>
      </c>
      <c r="E105" s="86" t="str">
        <f t="shared" si="111"/>
        <v>ТОВ "Сумитеплоенерго"</v>
      </c>
      <c r="F105" s="43">
        <f>'[11]ТОВ "Сумитеплоенерго" '!L97</f>
        <v>275.54000000000002</v>
      </c>
      <c r="G105" s="43">
        <f>'[11]ТОВ "Сумитеплоенерго" '!CX97</f>
        <v>48.969406976744196</v>
      </c>
      <c r="H105" s="32">
        <f t="shared" si="112"/>
        <v>177.72159024731144</v>
      </c>
      <c r="I105" s="42"/>
      <c r="J105" s="42"/>
      <c r="K105" s="42"/>
      <c r="L105" s="42"/>
      <c r="M105" s="42"/>
      <c r="N105" s="44">
        <f t="shared" si="113"/>
        <v>48.969406976744196</v>
      </c>
      <c r="O105" s="44">
        <f t="shared" si="114"/>
        <v>32.539602503549368</v>
      </c>
      <c r="P105" s="44">
        <f t="shared" si="115"/>
        <v>0</v>
      </c>
      <c r="Q105" s="44">
        <f t="shared" si="116"/>
        <v>0</v>
      </c>
      <c r="R105" s="44">
        <f t="shared" si="117"/>
        <v>0</v>
      </c>
      <c r="S105" s="44">
        <f t="shared" si="118"/>
        <v>0</v>
      </c>
      <c r="T105" s="44">
        <f t="shared" si="119"/>
        <v>32.539602503549368</v>
      </c>
      <c r="U105" s="44">
        <f t="shared" si="120"/>
        <v>50.438489186046525</v>
      </c>
      <c r="V105" s="44">
        <f t="shared" si="121"/>
        <v>0</v>
      </c>
      <c r="W105" s="44">
        <f t="shared" si="122"/>
        <v>0</v>
      </c>
      <c r="X105" s="44">
        <f t="shared" si="123"/>
        <v>0</v>
      </c>
      <c r="Y105" s="44">
        <f t="shared" si="124"/>
        <v>0</v>
      </c>
      <c r="Z105" s="44">
        <f t="shared" si="125"/>
        <v>50.438489186046525</v>
      </c>
      <c r="AA105" s="20">
        <v>0.03</v>
      </c>
      <c r="AC105" s="44">
        <f t="shared" si="163"/>
        <v>27.002920000000003</v>
      </c>
      <c r="AD105" s="28">
        <v>98</v>
      </c>
      <c r="AE105" s="44">
        <f t="shared" si="164"/>
        <v>195.08232000000001</v>
      </c>
      <c r="AF105" s="28">
        <v>708</v>
      </c>
      <c r="AG105" s="44">
        <f t="shared" si="165"/>
        <v>31.136020000000006</v>
      </c>
      <c r="AH105" s="28">
        <v>113</v>
      </c>
      <c r="AI105" s="44">
        <f t="shared" si="129"/>
        <v>9.0789280534883741</v>
      </c>
      <c r="AJ105" s="44">
        <f t="shared" si="130"/>
        <v>0</v>
      </c>
      <c r="AK105" s="44"/>
      <c r="AL105" s="44">
        <f t="shared" si="131"/>
        <v>0</v>
      </c>
      <c r="AM105" s="44"/>
      <c r="AN105" s="44">
        <f t="shared" si="132"/>
        <v>9.0789280534883741</v>
      </c>
      <c r="AO105" s="20"/>
      <c r="AP105" s="20">
        <v>0.18</v>
      </c>
      <c r="AQ105" s="20"/>
      <c r="AR105" s="20"/>
      <c r="AS105" s="44">
        <f t="shared" si="133"/>
        <v>6.032842304158053</v>
      </c>
      <c r="AT105" s="44">
        <f t="shared" si="134"/>
        <v>0</v>
      </c>
      <c r="AU105" s="44">
        <f t="shared" si="135"/>
        <v>0</v>
      </c>
      <c r="AV105" s="44">
        <f t="shared" si="136"/>
        <v>0</v>
      </c>
      <c r="AW105" s="44"/>
      <c r="AX105" s="44">
        <f t="shared" si="137"/>
        <v>6.032842304158053</v>
      </c>
      <c r="AY105" s="44">
        <f t="shared" si="138"/>
        <v>28.245553944186057</v>
      </c>
      <c r="AZ105" s="44">
        <f t="shared" si="139"/>
        <v>0</v>
      </c>
      <c r="BA105" s="44"/>
      <c r="BB105" s="44">
        <f t="shared" si="140"/>
        <v>0</v>
      </c>
      <c r="BC105" s="44"/>
      <c r="BD105" s="44">
        <f t="shared" si="141"/>
        <v>28.245553944186057</v>
      </c>
      <c r="BE105" s="20"/>
      <c r="BF105" s="20">
        <v>0.56000000000000005</v>
      </c>
      <c r="BG105" s="20"/>
      <c r="BH105" s="20">
        <v>0.05</v>
      </c>
      <c r="BI105" s="44">
        <f t="shared" si="142"/>
        <v>18.768842724047278</v>
      </c>
      <c r="BJ105" s="44">
        <f t="shared" si="143"/>
        <v>0</v>
      </c>
      <c r="BK105" s="44">
        <f t="shared" si="144"/>
        <v>0</v>
      </c>
      <c r="BL105" s="44">
        <f t="shared" si="145"/>
        <v>0</v>
      </c>
      <c r="BM105" s="44"/>
      <c r="BN105" s="44">
        <f t="shared" si="146"/>
        <v>18.768842724047278</v>
      </c>
      <c r="BO105" s="44">
        <f t="shared" si="147"/>
        <v>11.096467620930236</v>
      </c>
      <c r="BP105" s="44">
        <f t="shared" si="148"/>
        <v>0</v>
      </c>
      <c r="BQ105" s="44"/>
      <c r="BR105" s="44">
        <f t="shared" si="149"/>
        <v>0</v>
      </c>
      <c r="BS105" s="44"/>
      <c r="BT105" s="44">
        <f t="shared" si="150"/>
        <v>11.096467620930236</v>
      </c>
      <c r="BU105" s="20"/>
      <c r="BV105" s="20">
        <v>0.22</v>
      </c>
      <c r="BW105" s="20"/>
      <c r="BX105" s="20">
        <v>0.05</v>
      </c>
      <c r="BY105" s="44">
        <f t="shared" si="151"/>
        <v>7.3734739273042873</v>
      </c>
      <c r="BZ105" s="44">
        <f t="shared" si="152"/>
        <v>0</v>
      </c>
      <c r="CA105" s="44">
        <f t="shared" si="153"/>
        <v>0</v>
      </c>
      <c r="CB105" s="44">
        <f t="shared" si="154"/>
        <v>0</v>
      </c>
      <c r="CC105" s="44"/>
      <c r="CD105" s="44">
        <f t="shared" si="155"/>
        <v>7.3734739273042873</v>
      </c>
      <c r="CE105" s="44">
        <f t="shared" si="156"/>
        <v>4.4759863823041774</v>
      </c>
      <c r="CF105" s="44">
        <f t="shared" si="157"/>
        <v>10.393945053951244</v>
      </c>
      <c r="CG105" s="44">
        <f t="shared" si="158"/>
        <v>4.2227070044557964</v>
      </c>
      <c r="CH105" s="44">
        <f t="shared" si="159"/>
        <v>2.4692159507527682</v>
      </c>
      <c r="CI105" s="44">
        <f t="shared" si="160"/>
        <v>7.6820051801197247</v>
      </c>
      <c r="CJ105" s="44">
        <f t="shared" si="161"/>
        <v>3.017930606475606</v>
      </c>
      <c r="CK105" s="44">
        <f t="shared" si="162"/>
        <v>13.717866393070935</v>
      </c>
    </row>
    <row r="106" spans="1:91" x14ac:dyDescent="0.25">
      <c r="A106" s="41">
        <f>'[11]ТОВ "Сумитеплоенерго" '!F98</f>
        <v>1936</v>
      </c>
      <c r="B106" s="41" t="str">
        <f>'[11]ТОВ "Сумитеплоенерго" '!C98</f>
        <v>Вул.Г. КОНДРАТЬЄВА,74</v>
      </c>
      <c r="C106" s="47" t="str">
        <f>'[11]ТОВ "Сумитеплоенерго" '!O98</f>
        <v>так</v>
      </c>
      <c r="D106" s="46">
        <f>'[11]ТОВ "Сумитеплоенерго" '!G98</f>
        <v>2</v>
      </c>
      <c r="E106" s="86" t="str">
        <f t="shared" si="111"/>
        <v>ТОВ "Сумитеплоенерго"</v>
      </c>
      <c r="F106" s="43">
        <f>'[11]ТОВ "Сумитеплоенерго" '!L98</f>
        <v>495.8</v>
      </c>
      <c r="G106" s="43">
        <f>'[11]ТОВ "Сумитеплоенерго" '!CX98</f>
        <v>94.331302325581404</v>
      </c>
      <c r="H106" s="32">
        <f t="shared" si="112"/>
        <v>190.26079533195119</v>
      </c>
      <c r="I106" s="42"/>
      <c r="J106" s="42"/>
      <c r="K106" s="42"/>
      <c r="L106" s="42"/>
      <c r="M106" s="42"/>
      <c r="N106" s="44">
        <f t="shared" si="113"/>
        <v>94.331302325581404</v>
      </c>
      <c r="O106" s="44">
        <f t="shared" si="114"/>
        <v>62.682055406026919</v>
      </c>
      <c r="P106" s="44">
        <f t="shared" si="115"/>
        <v>0</v>
      </c>
      <c r="Q106" s="44">
        <f t="shared" si="116"/>
        <v>0</v>
      </c>
      <c r="R106" s="44">
        <f t="shared" si="117"/>
        <v>0</v>
      </c>
      <c r="S106" s="44">
        <f t="shared" si="118"/>
        <v>0</v>
      </c>
      <c r="T106" s="44">
        <f t="shared" si="119"/>
        <v>62.682055406026919</v>
      </c>
      <c r="U106" s="44">
        <f t="shared" si="120"/>
        <v>97.161241395348853</v>
      </c>
      <c r="V106" s="44">
        <f t="shared" si="121"/>
        <v>0</v>
      </c>
      <c r="W106" s="44">
        <f t="shared" si="122"/>
        <v>0</v>
      </c>
      <c r="X106" s="44">
        <f t="shared" si="123"/>
        <v>0</v>
      </c>
      <c r="Y106" s="44">
        <f t="shared" si="124"/>
        <v>0</v>
      </c>
      <c r="Z106" s="44">
        <f t="shared" si="125"/>
        <v>97.161241395348853</v>
      </c>
      <c r="AA106" s="20">
        <v>0.03</v>
      </c>
      <c r="AC106" s="44">
        <f t="shared" si="163"/>
        <v>48.5884</v>
      </c>
      <c r="AD106" s="28">
        <v>98</v>
      </c>
      <c r="AE106" s="44">
        <f t="shared" si="164"/>
        <v>351.02640000000002</v>
      </c>
      <c r="AF106" s="28">
        <v>708</v>
      </c>
      <c r="AG106" s="44">
        <f t="shared" si="165"/>
        <v>56.025400000000005</v>
      </c>
      <c r="AH106" s="28">
        <v>113</v>
      </c>
      <c r="AI106" s="44">
        <f t="shared" si="129"/>
        <v>17.489023451162794</v>
      </c>
      <c r="AJ106" s="44">
        <f t="shared" si="130"/>
        <v>0</v>
      </c>
      <c r="AK106" s="44"/>
      <c r="AL106" s="44">
        <f t="shared" si="131"/>
        <v>0</v>
      </c>
      <c r="AM106" s="44"/>
      <c r="AN106" s="44">
        <f t="shared" si="132"/>
        <v>17.489023451162794</v>
      </c>
      <c r="AO106" s="20"/>
      <c r="AP106" s="20">
        <v>0.18</v>
      </c>
      <c r="AQ106" s="20"/>
      <c r="AR106" s="20"/>
      <c r="AS106" s="44">
        <f t="shared" si="133"/>
        <v>11.621253072277392</v>
      </c>
      <c r="AT106" s="44">
        <f t="shared" si="134"/>
        <v>0</v>
      </c>
      <c r="AU106" s="44">
        <f t="shared" si="135"/>
        <v>0</v>
      </c>
      <c r="AV106" s="44">
        <f t="shared" si="136"/>
        <v>0</v>
      </c>
      <c r="AW106" s="44"/>
      <c r="AX106" s="44">
        <f t="shared" si="137"/>
        <v>11.621253072277392</v>
      </c>
      <c r="AY106" s="44">
        <f t="shared" si="138"/>
        <v>54.410295181395362</v>
      </c>
      <c r="AZ106" s="44">
        <f t="shared" si="139"/>
        <v>0</v>
      </c>
      <c r="BA106" s="44"/>
      <c r="BB106" s="44">
        <f t="shared" si="140"/>
        <v>0</v>
      </c>
      <c r="BC106" s="44"/>
      <c r="BD106" s="44">
        <f t="shared" si="141"/>
        <v>54.410295181395362</v>
      </c>
      <c r="BE106" s="20"/>
      <c r="BF106" s="20">
        <v>0.56000000000000005</v>
      </c>
      <c r="BG106" s="20"/>
      <c r="BH106" s="20">
        <v>0.05</v>
      </c>
      <c r="BI106" s="44">
        <f t="shared" si="142"/>
        <v>36.155009558196333</v>
      </c>
      <c r="BJ106" s="44">
        <f t="shared" si="143"/>
        <v>0</v>
      </c>
      <c r="BK106" s="44">
        <f t="shared" si="144"/>
        <v>0</v>
      </c>
      <c r="BL106" s="44">
        <f t="shared" si="145"/>
        <v>0</v>
      </c>
      <c r="BM106" s="44"/>
      <c r="BN106" s="44">
        <f t="shared" si="146"/>
        <v>36.155009558196333</v>
      </c>
      <c r="BO106" s="44">
        <f t="shared" si="147"/>
        <v>21.375473106976749</v>
      </c>
      <c r="BP106" s="44">
        <f t="shared" si="148"/>
        <v>0</v>
      </c>
      <c r="BQ106" s="44"/>
      <c r="BR106" s="44">
        <f t="shared" si="149"/>
        <v>0</v>
      </c>
      <c r="BS106" s="44"/>
      <c r="BT106" s="44">
        <f t="shared" si="150"/>
        <v>21.375473106976749</v>
      </c>
      <c r="BU106" s="20"/>
      <c r="BV106" s="20">
        <v>0.22</v>
      </c>
      <c r="BW106" s="20"/>
      <c r="BX106" s="20">
        <v>0.05</v>
      </c>
      <c r="BY106" s="44">
        <f t="shared" si="151"/>
        <v>14.203753755005701</v>
      </c>
      <c r="BZ106" s="44">
        <f t="shared" si="152"/>
        <v>0</v>
      </c>
      <c r="CA106" s="44">
        <f t="shared" si="153"/>
        <v>0</v>
      </c>
      <c r="CB106" s="44">
        <f t="shared" si="154"/>
        <v>0</v>
      </c>
      <c r="CC106" s="44"/>
      <c r="CD106" s="44">
        <f t="shared" si="155"/>
        <v>14.203753755005701</v>
      </c>
      <c r="CE106" s="44">
        <f t="shared" si="156"/>
        <v>4.180994914903633</v>
      </c>
      <c r="CF106" s="44">
        <f t="shared" si="157"/>
        <v>9.7089284248418188</v>
      </c>
      <c r="CG106" s="44">
        <f t="shared" si="158"/>
        <v>3.944408004134504</v>
      </c>
      <c r="CH106" s="44">
        <f t="shared" si="159"/>
        <v>4.7565280189777308</v>
      </c>
      <c r="CI106" s="44">
        <f t="shared" si="160"/>
        <v>14.79808717015294</v>
      </c>
      <c r="CJ106" s="44">
        <f t="shared" si="161"/>
        <v>5.8135342454172259</v>
      </c>
      <c r="CK106" s="44">
        <f t="shared" si="162"/>
        <v>26.425155660987389</v>
      </c>
    </row>
    <row r="107" spans="1:91" x14ac:dyDescent="0.25">
      <c r="A107" s="41">
        <f>'[11]ТОВ "Сумитеплоенерго" '!F99</f>
        <v>1963</v>
      </c>
      <c r="B107" s="41" t="str">
        <f>'[11]ТОВ "Сумитеплоенерго" '!C99</f>
        <v>Вул.Г. КОНДРАТЬЄВА,98/3</v>
      </c>
      <c r="C107" s="47" t="str">
        <f>'[11]ТОВ "Сумитеплоенерго" '!O99</f>
        <v>так</v>
      </c>
      <c r="D107" s="46">
        <f>'[11]ТОВ "Сумитеплоенерго" '!G99</f>
        <v>2</v>
      </c>
      <c r="E107" s="86" t="str">
        <f t="shared" si="111"/>
        <v>ТОВ "Сумитеплоенерго"</v>
      </c>
      <c r="F107" s="43">
        <f>'[11]ТОВ "Сумитеплоенерго" '!L99</f>
        <v>197</v>
      </c>
      <c r="G107" s="43">
        <f>'[11]ТОВ "Сумитеплоенерго" '!CX99</f>
        <v>40.25975581395349</v>
      </c>
      <c r="H107" s="32">
        <f t="shared" si="112"/>
        <v>204.36424271042381</v>
      </c>
      <c r="I107" s="42"/>
      <c r="J107" s="42"/>
      <c r="K107" s="42"/>
      <c r="L107" s="42"/>
      <c r="M107" s="42"/>
      <c r="N107" s="44">
        <f t="shared" si="113"/>
        <v>40.25975581395349</v>
      </c>
      <c r="O107" s="44">
        <f t="shared" si="114"/>
        <v>26.752140406726788</v>
      </c>
      <c r="P107" s="44">
        <f t="shared" si="115"/>
        <v>0</v>
      </c>
      <c r="Q107" s="44">
        <f t="shared" si="116"/>
        <v>0</v>
      </c>
      <c r="R107" s="44">
        <f t="shared" si="117"/>
        <v>0</v>
      </c>
      <c r="S107" s="44">
        <f t="shared" si="118"/>
        <v>0</v>
      </c>
      <c r="T107" s="44">
        <f t="shared" si="119"/>
        <v>26.752140406726788</v>
      </c>
      <c r="U107" s="44">
        <f t="shared" si="120"/>
        <v>41.467548488372096</v>
      </c>
      <c r="V107" s="44">
        <f t="shared" si="121"/>
        <v>0</v>
      </c>
      <c r="W107" s="44">
        <f t="shared" si="122"/>
        <v>0</v>
      </c>
      <c r="X107" s="44">
        <f t="shared" si="123"/>
        <v>0</v>
      </c>
      <c r="Y107" s="44">
        <f t="shared" si="124"/>
        <v>0</v>
      </c>
      <c r="Z107" s="44">
        <f t="shared" si="125"/>
        <v>41.467548488372096</v>
      </c>
      <c r="AA107" s="20">
        <v>0.03</v>
      </c>
      <c r="AC107" s="44">
        <f t="shared" si="163"/>
        <v>19.306000000000001</v>
      </c>
      <c r="AD107" s="28">
        <v>98</v>
      </c>
      <c r="AE107" s="44">
        <f t="shared" si="164"/>
        <v>139.476</v>
      </c>
      <c r="AF107" s="28">
        <v>708</v>
      </c>
      <c r="AG107" s="44">
        <f t="shared" si="165"/>
        <v>22.260999999999999</v>
      </c>
      <c r="AH107" s="28">
        <v>113</v>
      </c>
      <c r="AI107" s="44">
        <f t="shared" si="129"/>
        <v>7.4641587279069768</v>
      </c>
      <c r="AJ107" s="44">
        <f t="shared" si="130"/>
        <v>0</v>
      </c>
      <c r="AK107" s="44"/>
      <c r="AL107" s="44">
        <f t="shared" si="131"/>
        <v>0</v>
      </c>
      <c r="AM107" s="44"/>
      <c r="AN107" s="44">
        <f t="shared" si="132"/>
        <v>7.4641587279069768</v>
      </c>
      <c r="AO107" s="20"/>
      <c r="AP107" s="20">
        <v>0.18</v>
      </c>
      <c r="AQ107" s="20"/>
      <c r="AR107" s="20"/>
      <c r="AS107" s="44">
        <f t="shared" si="133"/>
        <v>4.9598468314071464</v>
      </c>
      <c r="AT107" s="44">
        <f t="shared" si="134"/>
        <v>0</v>
      </c>
      <c r="AU107" s="44">
        <f t="shared" si="135"/>
        <v>0</v>
      </c>
      <c r="AV107" s="44">
        <f t="shared" si="136"/>
        <v>0</v>
      </c>
      <c r="AW107" s="44"/>
      <c r="AX107" s="44">
        <f t="shared" si="137"/>
        <v>4.9598468314071464</v>
      </c>
      <c r="AY107" s="44">
        <f t="shared" si="138"/>
        <v>23.221827153488377</v>
      </c>
      <c r="AZ107" s="44">
        <f t="shared" si="139"/>
        <v>0</v>
      </c>
      <c r="BA107" s="44"/>
      <c r="BB107" s="44">
        <f t="shared" si="140"/>
        <v>0</v>
      </c>
      <c r="BC107" s="44"/>
      <c r="BD107" s="44">
        <f t="shared" si="141"/>
        <v>23.221827153488377</v>
      </c>
      <c r="BE107" s="20"/>
      <c r="BF107" s="20">
        <v>0.56000000000000005</v>
      </c>
      <c r="BG107" s="20"/>
      <c r="BH107" s="20">
        <v>0.05</v>
      </c>
      <c r="BI107" s="44">
        <f t="shared" si="142"/>
        <v>15.430634586600014</v>
      </c>
      <c r="BJ107" s="44">
        <f t="shared" si="143"/>
        <v>0</v>
      </c>
      <c r="BK107" s="44">
        <f t="shared" si="144"/>
        <v>0</v>
      </c>
      <c r="BL107" s="44">
        <f t="shared" si="145"/>
        <v>0</v>
      </c>
      <c r="BM107" s="44"/>
      <c r="BN107" s="44">
        <f t="shared" si="146"/>
        <v>15.430634586600014</v>
      </c>
      <c r="BO107" s="44">
        <f t="shared" si="147"/>
        <v>9.1228606674418611</v>
      </c>
      <c r="BP107" s="44">
        <f t="shared" si="148"/>
        <v>0</v>
      </c>
      <c r="BQ107" s="44"/>
      <c r="BR107" s="44">
        <f t="shared" si="149"/>
        <v>0</v>
      </c>
      <c r="BS107" s="44"/>
      <c r="BT107" s="44">
        <f t="shared" si="150"/>
        <v>9.1228606674418611</v>
      </c>
      <c r="BU107" s="20"/>
      <c r="BV107" s="20">
        <v>0.22</v>
      </c>
      <c r="BW107" s="20"/>
      <c r="BX107" s="20">
        <v>0.05</v>
      </c>
      <c r="BY107" s="44">
        <f t="shared" si="151"/>
        <v>6.0620350161642911</v>
      </c>
      <c r="BZ107" s="44">
        <f t="shared" si="152"/>
        <v>0</v>
      </c>
      <c r="CA107" s="44">
        <f t="shared" si="153"/>
        <v>0</v>
      </c>
      <c r="CB107" s="44">
        <f t="shared" si="154"/>
        <v>0</v>
      </c>
      <c r="CC107" s="44"/>
      <c r="CD107" s="44">
        <f t="shared" si="155"/>
        <v>6.0620350161642911</v>
      </c>
      <c r="CE107" s="44">
        <f t="shared" si="156"/>
        <v>3.8924589117851331</v>
      </c>
      <c r="CF107" s="44">
        <f t="shared" si="157"/>
        <v>9.0389024001074567</v>
      </c>
      <c r="CG107" s="44">
        <f t="shared" si="158"/>
        <v>3.672199177444786</v>
      </c>
      <c r="CH107" s="44">
        <f t="shared" si="159"/>
        <v>2.0300436000059334</v>
      </c>
      <c r="CI107" s="44">
        <f t="shared" si="160"/>
        <v>6.3156912000184606</v>
      </c>
      <c r="CJ107" s="44">
        <f t="shared" si="161"/>
        <v>2.4811644000072519</v>
      </c>
      <c r="CK107" s="44">
        <f t="shared" si="162"/>
        <v>11.278020000032964</v>
      </c>
    </row>
    <row r="108" spans="1:91" x14ac:dyDescent="0.25">
      <c r="A108" s="41">
        <f>'[11]ТОВ "Сумитеплоенерго" '!F100</f>
        <v>1917</v>
      </c>
      <c r="B108" s="41" t="str">
        <f>'[11]ТОВ "Сумитеплоенерго" '!C100</f>
        <v>Вул.Казацкий вал,4  а</v>
      </c>
      <c r="C108" s="47" t="str">
        <f>'[11]ТОВ "Сумитеплоенерго" '!O100</f>
        <v>так</v>
      </c>
      <c r="D108" s="46">
        <f>'[11]ТОВ "Сумитеплоенерго" '!G100</f>
        <v>2</v>
      </c>
      <c r="E108" s="86" t="str">
        <f t="shared" si="111"/>
        <v>ТОВ "Сумитеплоенерго"</v>
      </c>
      <c r="F108" s="43">
        <f>'[11]ТОВ "Сумитеплоенерго" '!L100</f>
        <v>522.70000000000005</v>
      </c>
      <c r="G108" s="43">
        <f>'[11]ТОВ "Сумитеплоенерго" '!CX100</f>
        <v>99.329709302325597</v>
      </c>
      <c r="H108" s="32">
        <f t="shared" si="112"/>
        <v>190.03196728969885</v>
      </c>
      <c r="I108" s="42"/>
      <c r="J108" s="42"/>
      <c r="K108" s="42"/>
      <c r="L108" s="42"/>
      <c r="M108" s="42"/>
      <c r="N108" s="44">
        <f t="shared" si="113"/>
        <v>99.329709302325597</v>
      </c>
      <c r="O108" s="44">
        <f t="shared" si="114"/>
        <v>66.003438821012224</v>
      </c>
      <c r="P108" s="44">
        <f t="shared" si="115"/>
        <v>0</v>
      </c>
      <c r="Q108" s="44">
        <f t="shared" si="116"/>
        <v>0</v>
      </c>
      <c r="R108" s="44">
        <f t="shared" si="117"/>
        <v>0</v>
      </c>
      <c r="S108" s="44">
        <f t="shared" si="118"/>
        <v>0</v>
      </c>
      <c r="T108" s="44">
        <f t="shared" si="119"/>
        <v>66.003438821012224</v>
      </c>
      <c r="U108" s="44">
        <f t="shared" si="120"/>
        <v>102.30960058139537</v>
      </c>
      <c r="V108" s="44">
        <f t="shared" si="121"/>
        <v>0</v>
      </c>
      <c r="W108" s="44">
        <f t="shared" si="122"/>
        <v>0</v>
      </c>
      <c r="X108" s="44">
        <f t="shared" si="123"/>
        <v>0</v>
      </c>
      <c r="Y108" s="44">
        <f t="shared" si="124"/>
        <v>0</v>
      </c>
      <c r="Z108" s="44">
        <f t="shared" si="125"/>
        <v>102.30960058139537</v>
      </c>
      <c r="AA108" s="20">
        <v>0.03</v>
      </c>
      <c r="AC108" s="44">
        <f t="shared" si="163"/>
        <v>51.224600000000002</v>
      </c>
      <c r="AD108" s="28">
        <v>98</v>
      </c>
      <c r="AE108" s="44">
        <f t="shared" si="164"/>
        <v>370.07160000000005</v>
      </c>
      <c r="AF108" s="28">
        <v>708</v>
      </c>
      <c r="AG108" s="44">
        <f t="shared" si="165"/>
        <v>59.065100000000008</v>
      </c>
      <c r="AH108" s="28">
        <v>113</v>
      </c>
      <c r="AI108" s="44">
        <f t="shared" si="129"/>
        <v>18.415728104651166</v>
      </c>
      <c r="AJ108" s="44">
        <f t="shared" si="130"/>
        <v>0</v>
      </c>
      <c r="AK108" s="44"/>
      <c r="AL108" s="44">
        <f t="shared" si="131"/>
        <v>0</v>
      </c>
      <c r="AM108" s="44"/>
      <c r="AN108" s="44">
        <f t="shared" si="132"/>
        <v>18.415728104651166</v>
      </c>
      <c r="AO108" s="20"/>
      <c r="AP108" s="20">
        <v>0.18</v>
      </c>
      <c r="AQ108" s="20"/>
      <c r="AR108" s="20"/>
      <c r="AS108" s="44">
        <f t="shared" si="133"/>
        <v>12.237037557415666</v>
      </c>
      <c r="AT108" s="44">
        <f t="shared" si="134"/>
        <v>0</v>
      </c>
      <c r="AU108" s="44">
        <f t="shared" si="135"/>
        <v>0</v>
      </c>
      <c r="AV108" s="44">
        <f t="shared" si="136"/>
        <v>0</v>
      </c>
      <c r="AW108" s="44"/>
      <c r="AX108" s="44">
        <f t="shared" si="137"/>
        <v>12.237037557415666</v>
      </c>
      <c r="AY108" s="44">
        <f t="shared" si="138"/>
        <v>57.293376325581413</v>
      </c>
      <c r="AZ108" s="44">
        <f t="shared" si="139"/>
        <v>0</v>
      </c>
      <c r="BA108" s="44"/>
      <c r="BB108" s="44">
        <f t="shared" si="140"/>
        <v>0</v>
      </c>
      <c r="BC108" s="44"/>
      <c r="BD108" s="44">
        <f t="shared" si="141"/>
        <v>57.293376325581413</v>
      </c>
      <c r="BE108" s="20"/>
      <c r="BF108" s="20">
        <v>0.56000000000000005</v>
      </c>
      <c r="BG108" s="20"/>
      <c r="BH108" s="20">
        <v>0.05</v>
      </c>
      <c r="BI108" s="44">
        <f t="shared" si="142"/>
        <v>38.07078351195986</v>
      </c>
      <c r="BJ108" s="44">
        <f t="shared" si="143"/>
        <v>0</v>
      </c>
      <c r="BK108" s="44">
        <f t="shared" si="144"/>
        <v>0</v>
      </c>
      <c r="BL108" s="44">
        <f t="shared" si="145"/>
        <v>0</v>
      </c>
      <c r="BM108" s="44"/>
      <c r="BN108" s="44">
        <f t="shared" si="146"/>
        <v>38.07078351195986</v>
      </c>
      <c r="BO108" s="44">
        <f t="shared" si="147"/>
        <v>22.508112127906983</v>
      </c>
      <c r="BP108" s="44">
        <f t="shared" si="148"/>
        <v>0</v>
      </c>
      <c r="BQ108" s="44"/>
      <c r="BR108" s="44">
        <f t="shared" si="149"/>
        <v>0</v>
      </c>
      <c r="BS108" s="44"/>
      <c r="BT108" s="44">
        <f t="shared" si="150"/>
        <v>22.508112127906983</v>
      </c>
      <c r="BU108" s="20"/>
      <c r="BV108" s="20">
        <v>0.22</v>
      </c>
      <c r="BW108" s="20"/>
      <c r="BX108" s="20">
        <v>0.05</v>
      </c>
      <c r="BY108" s="44">
        <f t="shared" si="151"/>
        <v>14.956379236841373</v>
      </c>
      <c r="BZ108" s="44">
        <f t="shared" si="152"/>
        <v>0</v>
      </c>
      <c r="CA108" s="44">
        <f t="shared" si="153"/>
        <v>0</v>
      </c>
      <c r="CB108" s="44">
        <f t="shared" si="154"/>
        <v>0</v>
      </c>
      <c r="CC108" s="44"/>
      <c r="CD108" s="44">
        <f t="shared" si="155"/>
        <v>14.956379236841373</v>
      </c>
      <c r="CE108" s="44">
        <f t="shared" si="156"/>
        <v>4.1860294830065143</v>
      </c>
      <c r="CF108" s="44">
        <f t="shared" si="157"/>
        <v>9.7206194845909284</v>
      </c>
      <c r="CG108" s="44">
        <f t="shared" si="158"/>
        <v>3.9491576848029912</v>
      </c>
      <c r="CH108" s="44">
        <f t="shared" si="159"/>
        <v>5.0085659136002239</v>
      </c>
      <c r="CI108" s="44">
        <f t="shared" si="160"/>
        <v>15.582205064534033</v>
      </c>
      <c r="CJ108" s="44">
        <f t="shared" si="161"/>
        <v>6.1215805610669412</v>
      </c>
      <c r="CK108" s="44">
        <f t="shared" si="162"/>
        <v>27.825366186667914</v>
      </c>
    </row>
    <row r="109" spans="1:91" x14ac:dyDescent="0.25">
      <c r="A109" s="41">
        <f>'[11]ТОВ "Сумитеплоенерго" '!F101</f>
        <v>1917</v>
      </c>
      <c r="B109" s="41" t="str">
        <f>'[11]ТОВ "Сумитеплоенерго" '!C101</f>
        <v>Вул.Казацкий вал,4  в</v>
      </c>
      <c r="C109" s="47" t="str">
        <f>'[11]ТОВ "Сумитеплоенерго" '!O101</f>
        <v>так</v>
      </c>
      <c r="D109" s="46">
        <f>'[11]ТОВ "Сумитеплоенерго" '!G101</f>
        <v>2</v>
      </c>
      <c r="E109" s="86" t="str">
        <f t="shared" si="111"/>
        <v>ТОВ "Сумитеплоенерго"</v>
      </c>
      <c r="F109" s="43">
        <f>'[11]ТОВ "Сумитеплоенерго" '!L101</f>
        <v>274.5</v>
      </c>
      <c r="G109" s="43">
        <f>'[11]ТОВ "Сумитеплоенерго" '!CX101</f>
        <v>46.240226744186053</v>
      </c>
      <c r="H109" s="32">
        <f t="shared" si="112"/>
        <v>168.45255644512224</v>
      </c>
      <c r="I109" s="42"/>
      <c r="J109" s="42"/>
      <c r="K109" s="42"/>
      <c r="L109" s="42"/>
      <c r="M109" s="42"/>
      <c r="N109" s="44">
        <f t="shared" si="113"/>
        <v>46.240226744186053</v>
      </c>
      <c r="O109" s="44">
        <f t="shared" si="114"/>
        <v>30.726093919094566</v>
      </c>
      <c r="P109" s="44">
        <f t="shared" si="115"/>
        <v>0</v>
      </c>
      <c r="Q109" s="44">
        <f t="shared" si="116"/>
        <v>0</v>
      </c>
      <c r="R109" s="44">
        <f t="shared" si="117"/>
        <v>0</v>
      </c>
      <c r="S109" s="44">
        <f t="shared" si="118"/>
        <v>0</v>
      </c>
      <c r="T109" s="44">
        <f t="shared" si="119"/>
        <v>30.726093919094566</v>
      </c>
      <c r="U109" s="44">
        <f t="shared" si="120"/>
        <v>47.627433546511639</v>
      </c>
      <c r="V109" s="44">
        <f t="shared" si="121"/>
        <v>0</v>
      </c>
      <c r="W109" s="44">
        <f t="shared" si="122"/>
        <v>0</v>
      </c>
      <c r="X109" s="44">
        <f t="shared" si="123"/>
        <v>0</v>
      </c>
      <c r="Y109" s="44">
        <f t="shared" si="124"/>
        <v>0</v>
      </c>
      <c r="Z109" s="44">
        <f t="shared" si="125"/>
        <v>47.627433546511639</v>
      </c>
      <c r="AA109" s="20">
        <v>0.03</v>
      </c>
      <c r="AC109" s="44">
        <f t="shared" si="163"/>
        <v>26.901</v>
      </c>
      <c r="AD109" s="28">
        <v>98</v>
      </c>
      <c r="AE109" s="44">
        <f t="shared" si="164"/>
        <v>194.346</v>
      </c>
      <c r="AF109" s="28">
        <v>708</v>
      </c>
      <c r="AG109" s="44">
        <f t="shared" si="165"/>
        <v>31.0185</v>
      </c>
      <c r="AH109" s="28">
        <v>113</v>
      </c>
      <c r="AI109" s="44">
        <f t="shared" si="129"/>
        <v>8.5729380383720954</v>
      </c>
      <c r="AJ109" s="44">
        <f t="shared" si="130"/>
        <v>0</v>
      </c>
      <c r="AK109" s="44"/>
      <c r="AL109" s="44">
        <f t="shared" si="131"/>
        <v>0</v>
      </c>
      <c r="AM109" s="44"/>
      <c r="AN109" s="44">
        <f t="shared" si="132"/>
        <v>8.5729380383720954</v>
      </c>
      <c r="AO109" s="20"/>
      <c r="AP109" s="20">
        <v>0.18</v>
      </c>
      <c r="AQ109" s="20"/>
      <c r="AR109" s="20"/>
      <c r="AS109" s="44">
        <f t="shared" si="133"/>
        <v>5.6966178126001337</v>
      </c>
      <c r="AT109" s="44">
        <f t="shared" si="134"/>
        <v>0</v>
      </c>
      <c r="AU109" s="44">
        <f t="shared" si="135"/>
        <v>0</v>
      </c>
      <c r="AV109" s="44">
        <f t="shared" si="136"/>
        <v>0</v>
      </c>
      <c r="AW109" s="44"/>
      <c r="AX109" s="44">
        <f t="shared" si="137"/>
        <v>5.6966178126001337</v>
      </c>
      <c r="AY109" s="44">
        <f t="shared" si="138"/>
        <v>26.671362786046522</v>
      </c>
      <c r="AZ109" s="44">
        <f t="shared" si="139"/>
        <v>0</v>
      </c>
      <c r="BA109" s="44"/>
      <c r="BB109" s="44">
        <f t="shared" si="140"/>
        <v>0</v>
      </c>
      <c r="BC109" s="44"/>
      <c r="BD109" s="44">
        <f t="shared" si="141"/>
        <v>26.671362786046522</v>
      </c>
      <c r="BE109" s="20"/>
      <c r="BF109" s="20">
        <v>0.56000000000000005</v>
      </c>
      <c r="BG109" s="20"/>
      <c r="BH109" s="20">
        <v>0.05</v>
      </c>
      <c r="BI109" s="44">
        <f t="shared" si="142"/>
        <v>17.72281097253375</v>
      </c>
      <c r="BJ109" s="44">
        <f t="shared" si="143"/>
        <v>0</v>
      </c>
      <c r="BK109" s="44">
        <f t="shared" si="144"/>
        <v>0</v>
      </c>
      <c r="BL109" s="44">
        <f t="shared" si="145"/>
        <v>0</v>
      </c>
      <c r="BM109" s="44"/>
      <c r="BN109" s="44">
        <f t="shared" si="146"/>
        <v>17.72281097253375</v>
      </c>
      <c r="BO109" s="44">
        <f t="shared" si="147"/>
        <v>10.47803538023256</v>
      </c>
      <c r="BP109" s="44">
        <f t="shared" si="148"/>
        <v>0</v>
      </c>
      <c r="BQ109" s="44"/>
      <c r="BR109" s="44">
        <f t="shared" si="149"/>
        <v>0</v>
      </c>
      <c r="BS109" s="44"/>
      <c r="BT109" s="44">
        <f t="shared" si="150"/>
        <v>10.47803538023256</v>
      </c>
      <c r="BU109" s="20"/>
      <c r="BV109" s="20">
        <v>0.22</v>
      </c>
      <c r="BW109" s="20"/>
      <c r="BX109" s="20">
        <v>0.05</v>
      </c>
      <c r="BY109" s="44">
        <f t="shared" si="151"/>
        <v>6.9625328820668297</v>
      </c>
      <c r="BZ109" s="44">
        <f t="shared" si="152"/>
        <v>0</v>
      </c>
      <c r="CA109" s="44">
        <f t="shared" si="153"/>
        <v>0</v>
      </c>
      <c r="CB109" s="44">
        <f t="shared" si="154"/>
        <v>0</v>
      </c>
      <c r="CC109" s="44"/>
      <c r="CD109" s="44">
        <f t="shared" si="155"/>
        <v>6.9625328820668297</v>
      </c>
      <c r="CE109" s="44">
        <f t="shared" si="156"/>
        <v>4.7222757230612684</v>
      </c>
      <c r="CF109" s="44">
        <f t="shared" si="157"/>
        <v>10.965867677604374</v>
      </c>
      <c r="CG109" s="44">
        <f t="shared" si="158"/>
        <v>4.4550597498639242</v>
      </c>
      <c r="CH109" s="44">
        <f t="shared" si="159"/>
        <v>2.3316007379340373</v>
      </c>
      <c r="CI109" s="44">
        <f t="shared" si="160"/>
        <v>7.2538689624614499</v>
      </c>
      <c r="CJ109" s="44">
        <f t="shared" si="161"/>
        <v>2.8497342352527122</v>
      </c>
      <c r="CK109" s="44">
        <f t="shared" si="162"/>
        <v>12.953337432966872</v>
      </c>
    </row>
    <row r="110" spans="1:91" x14ac:dyDescent="0.25">
      <c r="A110" s="41">
        <f>'[11]ТОВ "Сумитеплоенерго" '!F102</f>
        <v>1917</v>
      </c>
      <c r="B110" s="41" t="str">
        <f>'[11]ТОВ "Сумитеплоенерго" '!C102</f>
        <v>Вул.Кооперативна,5 б</v>
      </c>
      <c r="C110" s="50">
        <f>'[11]ТОВ "Сумитеплоенерго" '!O102</f>
        <v>1</v>
      </c>
      <c r="D110" s="46">
        <f>'[11]ТОВ "Сумитеплоенерго" '!G102</f>
        <v>2</v>
      </c>
      <c r="E110" s="86" t="str">
        <f t="shared" si="111"/>
        <v>ТОВ "Сумитеплоенерго"</v>
      </c>
      <c r="F110" s="43">
        <f>'[11]ТОВ "Сумитеплоенерго" '!L102</f>
        <v>129.15</v>
      </c>
      <c r="G110" s="43">
        <f>'[11]ТОВ "Сумитеплоенерго" '!CX102</f>
        <v>26.301046511627906</v>
      </c>
      <c r="H110" s="32">
        <f t="shared" si="112"/>
        <v>203.64728231999925</v>
      </c>
      <c r="I110" s="42"/>
      <c r="J110" s="42"/>
      <c r="K110" s="42"/>
      <c r="L110" s="42"/>
      <c r="M110" s="42"/>
      <c r="N110" s="44">
        <f t="shared" si="113"/>
        <v>26.301046511627906</v>
      </c>
      <c r="O110" s="44">
        <f t="shared" si="114"/>
        <v>17.476740106780777</v>
      </c>
      <c r="P110" s="44">
        <f t="shared" si="115"/>
        <v>0</v>
      </c>
      <c r="Q110" s="44">
        <f t="shared" si="116"/>
        <v>0</v>
      </c>
      <c r="R110" s="44">
        <f t="shared" si="117"/>
        <v>0</v>
      </c>
      <c r="S110" s="44">
        <f t="shared" si="118"/>
        <v>0</v>
      </c>
      <c r="T110" s="44">
        <f t="shared" si="119"/>
        <v>17.476740106780777</v>
      </c>
      <c r="U110" s="44">
        <f t="shared" si="120"/>
        <v>27.090077906976745</v>
      </c>
      <c r="V110" s="44">
        <f t="shared" si="121"/>
        <v>0</v>
      </c>
      <c r="W110" s="44">
        <f t="shared" si="122"/>
        <v>0</v>
      </c>
      <c r="X110" s="44">
        <f t="shared" si="123"/>
        <v>0</v>
      </c>
      <c r="Y110" s="44">
        <f t="shared" si="124"/>
        <v>0</v>
      </c>
      <c r="Z110" s="44">
        <f t="shared" si="125"/>
        <v>27.090077906976745</v>
      </c>
      <c r="AA110" s="20">
        <v>0.03</v>
      </c>
      <c r="AC110" s="44">
        <f t="shared" si="163"/>
        <v>15.239700000000001</v>
      </c>
      <c r="AD110" s="28">
        <f>98+$CG$3</f>
        <v>118</v>
      </c>
      <c r="AE110" s="44">
        <f t="shared" si="164"/>
        <v>94.021199999999993</v>
      </c>
      <c r="AF110" s="28">
        <f>708+$CG$3</f>
        <v>728</v>
      </c>
      <c r="AG110" s="44">
        <f t="shared" si="165"/>
        <v>17.176950000000001</v>
      </c>
      <c r="AH110" s="28">
        <f>113+$CG$3</f>
        <v>133</v>
      </c>
      <c r="AI110" s="44">
        <f t="shared" si="129"/>
        <v>4.8762140232558142</v>
      </c>
      <c r="AJ110" s="44">
        <f t="shared" si="130"/>
        <v>0</v>
      </c>
      <c r="AK110" s="44"/>
      <c r="AL110" s="44">
        <f t="shared" si="131"/>
        <v>0</v>
      </c>
      <c r="AM110" s="44"/>
      <c r="AN110" s="44">
        <f t="shared" si="132"/>
        <v>4.8762140232558142</v>
      </c>
      <c r="AO110" s="20"/>
      <c r="AP110" s="20">
        <v>0.18</v>
      </c>
      <c r="AQ110" s="20"/>
      <c r="AR110" s="20"/>
      <c r="AS110" s="44">
        <f t="shared" si="133"/>
        <v>3.2401876157971565</v>
      </c>
      <c r="AT110" s="44">
        <f t="shared" si="134"/>
        <v>0</v>
      </c>
      <c r="AU110" s="44">
        <f t="shared" si="135"/>
        <v>0</v>
      </c>
      <c r="AV110" s="44">
        <f t="shared" si="136"/>
        <v>0</v>
      </c>
      <c r="AW110" s="44"/>
      <c r="AX110" s="44">
        <f t="shared" si="137"/>
        <v>3.2401876157971565</v>
      </c>
      <c r="AY110" s="44">
        <f t="shared" si="138"/>
        <v>15.170443627906979</v>
      </c>
      <c r="AZ110" s="44">
        <f t="shared" si="139"/>
        <v>0</v>
      </c>
      <c r="BA110" s="44"/>
      <c r="BB110" s="44">
        <f t="shared" si="140"/>
        <v>0</v>
      </c>
      <c r="BC110" s="44"/>
      <c r="BD110" s="44">
        <f t="shared" si="141"/>
        <v>15.170443627906979</v>
      </c>
      <c r="BE110" s="20"/>
      <c r="BF110" s="20">
        <v>0.56000000000000005</v>
      </c>
      <c r="BG110" s="20"/>
      <c r="BH110" s="20">
        <v>0.05</v>
      </c>
      <c r="BI110" s="44">
        <f t="shared" si="142"/>
        <v>10.080583693591155</v>
      </c>
      <c r="BJ110" s="44">
        <f t="shared" si="143"/>
        <v>0</v>
      </c>
      <c r="BK110" s="44">
        <f t="shared" si="144"/>
        <v>0</v>
      </c>
      <c r="BL110" s="44">
        <f t="shared" si="145"/>
        <v>0</v>
      </c>
      <c r="BM110" s="44"/>
      <c r="BN110" s="44">
        <f t="shared" si="146"/>
        <v>10.080583693591155</v>
      </c>
      <c r="BO110" s="44">
        <f t="shared" si="147"/>
        <v>5.9598171395348842</v>
      </c>
      <c r="BP110" s="44">
        <f t="shared" si="148"/>
        <v>0</v>
      </c>
      <c r="BQ110" s="44"/>
      <c r="BR110" s="44">
        <f t="shared" si="149"/>
        <v>0</v>
      </c>
      <c r="BS110" s="44"/>
      <c r="BT110" s="44">
        <f t="shared" si="150"/>
        <v>5.9598171395348842</v>
      </c>
      <c r="BU110" s="20"/>
      <c r="BV110" s="20">
        <v>0.22</v>
      </c>
      <c r="BW110" s="20"/>
      <c r="BX110" s="20">
        <v>0.05</v>
      </c>
      <c r="BY110" s="44">
        <f t="shared" si="151"/>
        <v>3.9602293081965247</v>
      </c>
      <c r="BZ110" s="44">
        <f t="shared" si="152"/>
        <v>0</v>
      </c>
      <c r="CA110" s="44">
        <f t="shared" si="153"/>
        <v>0</v>
      </c>
      <c r="CB110" s="44">
        <f t="shared" si="154"/>
        <v>0</v>
      </c>
      <c r="CC110" s="44"/>
      <c r="CD110" s="44">
        <f t="shared" si="155"/>
        <v>3.9602293081965247</v>
      </c>
      <c r="CE110" s="44">
        <f t="shared" si="156"/>
        <v>4.7033387590584637</v>
      </c>
      <c r="CF110" s="44">
        <f t="shared" si="157"/>
        <v>9.3269599120311888</v>
      </c>
      <c r="CG110" s="44">
        <f t="shared" si="158"/>
        <v>4.3373624765739454</v>
      </c>
      <c r="CH110" s="44">
        <f t="shared" si="159"/>
        <v>1.3261946096027628</v>
      </c>
      <c r="CI110" s="44">
        <f t="shared" si="160"/>
        <v>4.1259387854308178</v>
      </c>
      <c r="CJ110" s="44">
        <f t="shared" si="161"/>
        <v>1.6209045228478214</v>
      </c>
      <c r="CK110" s="44">
        <f t="shared" si="162"/>
        <v>7.3677478311264606</v>
      </c>
      <c r="CM110" s="35">
        <f>$CE$3/1000</f>
        <v>20</v>
      </c>
    </row>
    <row r="111" spans="1:91" x14ac:dyDescent="0.25">
      <c r="A111" s="41">
        <f>'[11]ТОВ "Сумитеплоенерго" '!F103</f>
        <v>1917</v>
      </c>
      <c r="B111" s="41" t="str">
        <f>'[11]ТОВ "Сумитеплоенерго" '!C103</f>
        <v>Вул.Кооперативна,5  а</v>
      </c>
      <c r="C111" s="47" t="str">
        <f>'[11]ТОВ "Сумитеплоенерго" '!O103</f>
        <v>так</v>
      </c>
      <c r="D111" s="46">
        <f>'[11]ТОВ "Сумитеплоенерго" '!G103</f>
        <v>2</v>
      </c>
      <c r="E111" s="86" t="str">
        <f t="shared" si="111"/>
        <v>ТОВ "Сумитеплоенерго"</v>
      </c>
      <c r="F111" s="43">
        <f>'[11]ТОВ "Сумитеплоенерго" '!L103</f>
        <v>96.2</v>
      </c>
      <c r="G111" s="43">
        <f>'[11]ТОВ "Сумитеплоенерго" '!CX103</f>
        <v>19.590813953488372</v>
      </c>
      <c r="H111" s="32">
        <f t="shared" si="112"/>
        <v>203.6467146932263</v>
      </c>
      <c r="I111" s="42"/>
      <c r="J111" s="42"/>
      <c r="K111" s="42"/>
      <c r="L111" s="42"/>
      <c r="M111" s="42"/>
      <c r="N111" s="44">
        <f t="shared" si="113"/>
        <v>19.590813953488372</v>
      </c>
      <c r="O111" s="44">
        <f t="shared" si="114"/>
        <v>13.017868463676537</v>
      </c>
      <c r="P111" s="44">
        <f t="shared" si="115"/>
        <v>0</v>
      </c>
      <c r="Q111" s="44">
        <f t="shared" si="116"/>
        <v>0</v>
      </c>
      <c r="R111" s="44">
        <f t="shared" si="117"/>
        <v>0</v>
      </c>
      <c r="S111" s="44">
        <f t="shared" si="118"/>
        <v>0</v>
      </c>
      <c r="T111" s="44">
        <f t="shared" si="119"/>
        <v>13.017868463676537</v>
      </c>
      <c r="U111" s="44">
        <f t="shared" si="120"/>
        <v>20.178538372093023</v>
      </c>
      <c r="V111" s="44">
        <f t="shared" si="121"/>
        <v>0</v>
      </c>
      <c r="W111" s="44">
        <f t="shared" si="122"/>
        <v>0</v>
      </c>
      <c r="X111" s="44">
        <f t="shared" si="123"/>
        <v>0</v>
      </c>
      <c r="Y111" s="44">
        <f t="shared" si="124"/>
        <v>0</v>
      </c>
      <c r="Z111" s="44">
        <f t="shared" si="125"/>
        <v>20.178538372093023</v>
      </c>
      <c r="AA111" s="20">
        <v>0.03</v>
      </c>
      <c r="AC111" s="44">
        <f t="shared" si="163"/>
        <v>9.4276</v>
      </c>
      <c r="AD111" s="28">
        <v>98</v>
      </c>
      <c r="AE111" s="44">
        <f t="shared" si="164"/>
        <v>68.1096</v>
      </c>
      <c r="AF111" s="28">
        <v>708</v>
      </c>
      <c r="AG111" s="44">
        <f t="shared" si="165"/>
        <v>10.8706</v>
      </c>
      <c r="AH111" s="28">
        <v>113</v>
      </c>
      <c r="AI111" s="44">
        <f t="shared" si="129"/>
        <v>3.632136906976744</v>
      </c>
      <c r="AJ111" s="44">
        <f t="shared" si="130"/>
        <v>0</v>
      </c>
      <c r="AK111" s="44"/>
      <c r="AL111" s="44">
        <f t="shared" si="131"/>
        <v>0</v>
      </c>
      <c r="AM111" s="44"/>
      <c r="AN111" s="44">
        <f t="shared" si="132"/>
        <v>3.632136906976744</v>
      </c>
      <c r="AO111" s="20"/>
      <c r="AP111" s="20">
        <v>0.18</v>
      </c>
      <c r="AQ111" s="20"/>
      <c r="AR111" s="20"/>
      <c r="AS111" s="44">
        <f t="shared" si="133"/>
        <v>2.4135128131656298</v>
      </c>
      <c r="AT111" s="44">
        <f t="shared" si="134"/>
        <v>0</v>
      </c>
      <c r="AU111" s="44">
        <f t="shared" si="135"/>
        <v>0</v>
      </c>
      <c r="AV111" s="44">
        <f t="shared" si="136"/>
        <v>0</v>
      </c>
      <c r="AW111" s="44"/>
      <c r="AX111" s="44">
        <f t="shared" si="137"/>
        <v>2.4135128131656298</v>
      </c>
      <c r="AY111" s="44">
        <f t="shared" si="138"/>
        <v>11.299981488372094</v>
      </c>
      <c r="AZ111" s="44">
        <f t="shared" si="139"/>
        <v>0</v>
      </c>
      <c r="BA111" s="44"/>
      <c r="BB111" s="44">
        <f t="shared" si="140"/>
        <v>0</v>
      </c>
      <c r="BC111" s="44"/>
      <c r="BD111" s="44">
        <f t="shared" si="141"/>
        <v>11.299981488372094</v>
      </c>
      <c r="BE111" s="20"/>
      <c r="BF111" s="20">
        <v>0.56000000000000005</v>
      </c>
      <c r="BG111" s="20"/>
      <c r="BH111" s="20">
        <v>0.05</v>
      </c>
      <c r="BI111" s="44">
        <f t="shared" si="142"/>
        <v>7.5087065298486273</v>
      </c>
      <c r="BJ111" s="44">
        <f t="shared" si="143"/>
        <v>0</v>
      </c>
      <c r="BK111" s="44">
        <f t="shared" si="144"/>
        <v>0</v>
      </c>
      <c r="BL111" s="44">
        <f t="shared" si="145"/>
        <v>0</v>
      </c>
      <c r="BM111" s="44"/>
      <c r="BN111" s="44">
        <f t="shared" si="146"/>
        <v>7.5087065298486273</v>
      </c>
      <c r="BO111" s="44">
        <f t="shared" si="147"/>
        <v>4.4392784418604654</v>
      </c>
      <c r="BP111" s="44">
        <f t="shared" si="148"/>
        <v>0</v>
      </c>
      <c r="BQ111" s="44"/>
      <c r="BR111" s="44">
        <f t="shared" si="149"/>
        <v>0</v>
      </c>
      <c r="BS111" s="44"/>
      <c r="BT111" s="44">
        <f t="shared" si="150"/>
        <v>4.4392784418604654</v>
      </c>
      <c r="BU111" s="20"/>
      <c r="BV111" s="20">
        <v>0.22</v>
      </c>
      <c r="BW111" s="20"/>
      <c r="BX111" s="20">
        <v>0.05</v>
      </c>
      <c r="BY111" s="44">
        <f t="shared" si="151"/>
        <v>2.9498489938691037</v>
      </c>
      <c r="BZ111" s="44">
        <f t="shared" si="152"/>
        <v>0</v>
      </c>
      <c r="CA111" s="44">
        <f t="shared" si="153"/>
        <v>0</v>
      </c>
      <c r="CB111" s="44">
        <f t="shared" si="154"/>
        <v>0</v>
      </c>
      <c r="CC111" s="44"/>
      <c r="CD111" s="44">
        <f t="shared" si="155"/>
        <v>2.9498489938691037</v>
      </c>
      <c r="CE111" s="44">
        <f t="shared" si="156"/>
        <v>3.9061735858922169</v>
      </c>
      <c r="CF111" s="44">
        <f t="shared" si="157"/>
        <v>9.070750032545627</v>
      </c>
      <c r="CG111" s="44">
        <f t="shared" si="158"/>
        <v>3.6851377892879253</v>
      </c>
      <c r="CH111" s="44">
        <f t="shared" si="159"/>
        <v>0.98784023104785412</v>
      </c>
      <c r="CI111" s="44">
        <f t="shared" si="160"/>
        <v>3.0732807188155467</v>
      </c>
      <c r="CJ111" s="44">
        <f t="shared" si="161"/>
        <v>1.2073602823918219</v>
      </c>
      <c r="CK111" s="44">
        <f t="shared" si="162"/>
        <v>5.48800128359919</v>
      </c>
    </row>
    <row r="112" spans="1:91" x14ac:dyDescent="0.25">
      <c r="A112" s="41">
        <f>'[11]ТОВ "Сумитеплоенерго" '!F104</f>
        <v>1917</v>
      </c>
      <c r="B112" s="41" t="str">
        <f>'[11]ТОВ "Сумитеплоенерго" '!C104</f>
        <v>Вул.Кооперативна,7</v>
      </c>
      <c r="C112" s="47" t="str">
        <f>'[11]ТОВ "Сумитеплоенерго" '!O104</f>
        <v>так</v>
      </c>
      <c r="D112" s="46">
        <f>'[11]ТОВ "Сумитеплоенерго" '!G104</f>
        <v>2</v>
      </c>
      <c r="E112" s="86" t="str">
        <f t="shared" si="111"/>
        <v>ТОВ "Сумитеплоенерго"</v>
      </c>
      <c r="F112" s="43">
        <f>'[11]ТОВ "Сумитеплоенерго" '!L104</f>
        <v>936</v>
      </c>
      <c r="G112" s="43">
        <f>'[11]ТОВ "Сумитеплоенерго" '!CX104</f>
        <v>115.55952325581394</v>
      </c>
      <c r="H112" s="32">
        <f t="shared" si="112"/>
        <v>123.46102911945934</v>
      </c>
      <c r="I112" s="42"/>
      <c r="J112" s="42"/>
      <c r="K112" s="42"/>
      <c r="L112" s="42"/>
      <c r="M112" s="42"/>
      <c r="N112" s="44">
        <f t="shared" si="113"/>
        <v>115.55952325581394</v>
      </c>
      <c r="O112" s="44">
        <f t="shared" si="114"/>
        <v>76.787961798876196</v>
      </c>
      <c r="P112" s="44">
        <f t="shared" si="115"/>
        <v>0</v>
      </c>
      <c r="Q112" s="44">
        <f t="shared" si="116"/>
        <v>0</v>
      </c>
      <c r="R112" s="44">
        <f t="shared" si="117"/>
        <v>0</v>
      </c>
      <c r="S112" s="44">
        <f t="shared" si="118"/>
        <v>0</v>
      </c>
      <c r="T112" s="44">
        <f t="shared" si="119"/>
        <v>76.787961798876196</v>
      </c>
      <c r="U112" s="44">
        <f t="shared" si="120"/>
        <v>128.27107081395349</v>
      </c>
      <c r="V112" s="44">
        <f t="shared" si="121"/>
        <v>0</v>
      </c>
      <c r="W112" s="44">
        <f t="shared" si="122"/>
        <v>0</v>
      </c>
      <c r="X112" s="44">
        <f t="shared" si="123"/>
        <v>0</v>
      </c>
      <c r="Y112" s="44">
        <f t="shared" si="124"/>
        <v>0</v>
      </c>
      <c r="Z112" s="44">
        <f t="shared" si="125"/>
        <v>128.27107081395349</v>
      </c>
      <c r="AA112" s="20">
        <v>0.11</v>
      </c>
      <c r="AC112" s="44">
        <f t="shared" si="163"/>
        <v>91.727999999999994</v>
      </c>
      <c r="AD112" s="28">
        <v>98</v>
      </c>
      <c r="AE112" s="44">
        <f t="shared" si="164"/>
        <v>662.68799999999999</v>
      </c>
      <c r="AF112" s="28">
        <v>708</v>
      </c>
      <c r="AG112" s="44">
        <f t="shared" si="165"/>
        <v>105.768</v>
      </c>
      <c r="AH112" s="28">
        <v>113</v>
      </c>
      <c r="AI112" s="44">
        <f t="shared" si="129"/>
        <v>23.088792746511626</v>
      </c>
      <c r="AJ112" s="44">
        <f t="shared" si="130"/>
        <v>0</v>
      </c>
      <c r="AK112" s="44"/>
      <c r="AL112" s="44">
        <f t="shared" si="131"/>
        <v>0</v>
      </c>
      <c r="AM112" s="44"/>
      <c r="AN112" s="44">
        <f t="shared" si="132"/>
        <v>23.088792746511626</v>
      </c>
      <c r="AO112" s="20"/>
      <c r="AP112" s="20">
        <v>0.18</v>
      </c>
      <c r="AQ112" s="20"/>
      <c r="AR112" s="20"/>
      <c r="AS112" s="44">
        <f t="shared" si="133"/>
        <v>15.342234767415464</v>
      </c>
      <c r="AT112" s="44">
        <f t="shared" si="134"/>
        <v>0</v>
      </c>
      <c r="AU112" s="44">
        <f t="shared" si="135"/>
        <v>0</v>
      </c>
      <c r="AV112" s="44">
        <f t="shared" si="136"/>
        <v>0</v>
      </c>
      <c r="AW112" s="44"/>
      <c r="AX112" s="44">
        <f t="shared" si="137"/>
        <v>15.342234767415464</v>
      </c>
      <c r="AY112" s="44">
        <f t="shared" si="138"/>
        <v>71.831799655813953</v>
      </c>
      <c r="AZ112" s="44">
        <f t="shared" si="139"/>
        <v>0</v>
      </c>
      <c r="BA112" s="44"/>
      <c r="BB112" s="44">
        <f t="shared" si="140"/>
        <v>0</v>
      </c>
      <c r="BC112" s="44"/>
      <c r="BD112" s="44">
        <f t="shared" si="141"/>
        <v>71.831799655813953</v>
      </c>
      <c r="BE112" s="20"/>
      <c r="BF112" s="20">
        <v>0.56000000000000005</v>
      </c>
      <c r="BG112" s="20"/>
      <c r="BH112" s="20">
        <v>0.05</v>
      </c>
      <c r="BI112" s="44">
        <f t="shared" si="142"/>
        <v>47.731397054181443</v>
      </c>
      <c r="BJ112" s="44">
        <f t="shared" si="143"/>
        <v>0</v>
      </c>
      <c r="BK112" s="44">
        <f t="shared" si="144"/>
        <v>0</v>
      </c>
      <c r="BL112" s="44">
        <f t="shared" si="145"/>
        <v>0</v>
      </c>
      <c r="BM112" s="44"/>
      <c r="BN112" s="44">
        <f t="shared" si="146"/>
        <v>47.731397054181443</v>
      </c>
      <c r="BO112" s="44">
        <f t="shared" si="147"/>
        <v>28.219635579069767</v>
      </c>
      <c r="BP112" s="44">
        <f t="shared" si="148"/>
        <v>0</v>
      </c>
      <c r="BQ112" s="44"/>
      <c r="BR112" s="44">
        <f t="shared" si="149"/>
        <v>0</v>
      </c>
      <c r="BS112" s="44"/>
      <c r="BT112" s="44">
        <f t="shared" si="150"/>
        <v>28.219635579069767</v>
      </c>
      <c r="BU112" s="20"/>
      <c r="BV112" s="20">
        <v>0.22</v>
      </c>
      <c r="BW112" s="20"/>
      <c r="BX112" s="20">
        <v>0.05</v>
      </c>
      <c r="BY112" s="44">
        <f t="shared" si="151"/>
        <v>18.751620271285567</v>
      </c>
      <c r="BZ112" s="44">
        <f t="shared" si="152"/>
        <v>0</v>
      </c>
      <c r="CA112" s="44">
        <f t="shared" si="153"/>
        <v>0</v>
      </c>
      <c r="CB112" s="44">
        <f t="shared" si="154"/>
        <v>0</v>
      </c>
      <c r="CC112" s="44"/>
      <c r="CD112" s="44">
        <f t="shared" si="155"/>
        <v>18.751620271285567</v>
      </c>
      <c r="CE112" s="44">
        <f t="shared" si="156"/>
        <v>5.9787900127050655</v>
      </c>
      <c r="CF112" s="44">
        <f t="shared" si="157"/>
        <v>13.883691676733482</v>
      </c>
      <c r="CG112" s="44">
        <f t="shared" si="158"/>
        <v>5.6404725815594174</v>
      </c>
      <c r="CH112" s="44">
        <f t="shared" si="159"/>
        <v>6.2795095409315467</v>
      </c>
      <c r="CI112" s="44">
        <f t="shared" si="160"/>
        <v>19.53625190512037</v>
      </c>
      <c r="CJ112" s="44">
        <f t="shared" si="161"/>
        <v>7.6749561055830027</v>
      </c>
      <c r="CK112" s="44">
        <f t="shared" si="162"/>
        <v>34.886164116286373</v>
      </c>
    </row>
    <row r="113" spans="1:91" x14ac:dyDescent="0.25">
      <c r="A113" s="41">
        <f>'[11]ТОВ "Сумитеплоенерго" '!F105</f>
        <v>1917</v>
      </c>
      <c r="B113" s="41" t="str">
        <f>'[11]ТОВ "Сумитеплоенерго" '!C105</f>
        <v>Вул.Кузнечна,4</v>
      </c>
      <c r="C113" s="47" t="str">
        <f>'[11]ТОВ "Сумитеплоенерго" '!O105</f>
        <v>так</v>
      </c>
      <c r="D113" s="46">
        <f>'[11]ТОВ "Сумитеплоенерго" '!G105</f>
        <v>2</v>
      </c>
      <c r="E113" s="86" t="str">
        <f t="shared" si="111"/>
        <v>ТОВ "Сумитеплоенерго"</v>
      </c>
      <c r="F113" s="43">
        <f>'[11]ТОВ "Сумитеплоенерго" '!L105</f>
        <v>377.74</v>
      </c>
      <c r="G113" s="43">
        <f>'[11]ТОВ "Сумитеплоенерго" '!CX105</f>
        <v>58.375790697674425</v>
      </c>
      <c r="H113" s="32">
        <f t="shared" si="112"/>
        <v>154.53960580736597</v>
      </c>
      <c r="I113" s="42"/>
      <c r="J113" s="42"/>
      <c r="K113" s="42"/>
      <c r="L113" s="42"/>
      <c r="M113" s="42"/>
      <c r="N113" s="44">
        <f t="shared" si="113"/>
        <v>58.375790697674425</v>
      </c>
      <c r="O113" s="44">
        <f t="shared" si="114"/>
        <v>38.790035297646426</v>
      </c>
      <c r="P113" s="44">
        <f t="shared" si="115"/>
        <v>0</v>
      </c>
      <c r="Q113" s="44">
        <f t="shared" si="116"/>
        <v>0</v>
      </c>
      <c r="R113" s="44">
        <f t="shared" si="117"/>
        <v>0</v>
      </c>
      <c r="S113" s="44">
        <f t="shared" si="118"/>
        <v>0</v>
      </c>
      <c r="T113" s="44">
        <f t="shared" si="119"/>
        <v>38.790035297646426</v>
      </c>
      <c r="U113" s="44">
        <f t="shared" si="120"/>
        <v>60.127064418604661</v>
      </c>
      <c r="V113" s="44">
        <f t="shared" si="121"/>
        <v>0</v>
      </c>
      <c r="W113" s="44">
        <f t="shared" si="122"/>
        <v>0</v>
      </c>
      <c r="X113" s="44">
        <f t="shared" si="123"/>
        <v>0</v>
      </c>
      <c r="Y113" s="44">
        <f t="shared" si="124"/>
        <v>0</v>
      </c>
      <c r="Z113" s="44">
        <f t="shared" si="125"/>
        <v>60.127064418604661</v>
      </c>
      <c r="AA113" s="20">
        <v>0.03</v>
      </c>
      <c r="AC113" s="44">
        <f t="shared" si="163"/>
        <v>37.018520000000002</v>
      </c>
      <c r="AD113" s="28">
        <v>98</v>
      </c>
      <c r="AE113" s="44">
        <f t="shared" si="164"/>
        <v>267.43991999999997</v>
      </c>
      <c r="AF113" s="28">
        <v>708</v>
      </c>
      <c r="AG113" s="44">
        <f t="shared" si="165"/>
        <v>42.684620000000002</v>
      </c>
      <c r="AH113" s="28">
        <v>113</v>
      </c>
      <c r="AI113" s="44">
        <f t="shared" si="129"/>
        <v>10.822871595348838</v>
      </c>
      <c r="AJ113" s="44">
        <f t="shared" si="130"/>
        <v>0</v>
      </c>
      <c r="AK113" s="44"/>
      <c r="AL113" s="44">
        <f t="shared" si="131"/>
        <v>0</v>
      </c>
      <c r="AM113" s="44"/>
      <c r="AN113" s="44">
        <f t="shared" si="132"/>
        <v>10.822871595348838</v>
      </c>
      <c r="AO113" s="20"/>
      <c r="AP113" s="20">
        <v>0.18</v>
      </c>
      <c r="AQ113" s="20"/>
      <c r="AR113" s="20"/>
      <c r="AS113" s="44">
        <f t="shared" si="133"/>
        <v>7.1916725441836471</v>
      </c>
      <c r="AT113" s="44">
        <f t="shared" si="134"/>
        <v>0</v>
      </c>
      <c r="AU113" s="44">
        <f t="shared" si="135"/>
        <v>0</v>
      </c>
      <c r="AV113" s="44">
        <f t="shared" si="136"/>
        <v>0</v>
      </c>
      <c r="AW113" s="44"/>
      <c r="AX113" s="44">
        <f t="shared" si="137"/>
        <v>7.1916725441836471</v>
      </c>
      <c r="AY113" s="44">
        <f t="shared" si="138"/>
        <v>33.671156074418612</v>
      </c>
      <c r="AZ113" s="44">
        <f t="shared" si="139"/>
        <v>0</v>
      </c>
      <c r="BA113" s="44"/>
      <c r="BB113" s="44">
        <f t="shared" si="140"/>
        <v>0</v>
      </c>
      <c r="BC113" s="44"/>
      <c r="BD113" s="44">
        <f t="shared" si="141"/>
        <v>33.671156074418612</v>
      </c>
      <c r="BE113" s="20"/>
      <c r="BF113" s="20">
        <v>0.56000000000000005</v>
      </c>
      <c r="BG113" s="20"/>
      <c r="BH113" s="20">
        <v>0.05</v>
      </c>
      <c r="BI113" s="44">
        <f t="shared" si="142"/>
        <v>22.374092359682461</v>
      </c>
      <c r="BJ113" s="44">
        <f t="shared" si="143"/>
        <v>0</v>
      </c>
      <c r="BK113" s="44">
        <f t="shared" si="144"/>
        <v>0</v>
      </c>
      <c r="BL113" s="44">
        <f t="shared" si="145"/>
        <v>0</v>
      </c>
      <c r="BM113" s="44"/>
      <c r="BN113" s="44">
        <f t="shared" si="146"/>
        <v>22.374092359682461</v>
      </c>
      <c r="BO113" s="44">
        <f t="shared" si="147"/>
        <v>13.227954172093025</v>
      </c>
      <c r="BP113" s="44">
        <f t="shared" si="148"/>
        <v>0</v>
      </c>
      <c r="BQ113" s="44"/>
      <c r="BR113" s="44">
        <f t="shared" si="149"/>
        <v>0</v>
      </c>
      <c r="BS113" s="44"/>
      <c r="BT113" s="44">
        <f t="shared" si="150"/>
        <v>13.227954172093025</v>
      </c>
      <c r="BU113" s="20"/>
      <c r="BV113" s="20">
        <v>0.22</v>
      </c>
      <c r="BW113" s="20"/>
      <c r="BX113" s="20">
        <v>0.05</v>
      </c>
      <c r="BY113" s="44">
        <f t="shared" si="151"/>
        <v>8.7898219984466799</v>
      </c>
      <c r="BZ113" s="44">
        <f t="shared" si="152"/>
        <v>0</v>
      </c>
      <c r="CA113" s="44">
        <f t="shared" si="153"/>
        <v>0</v>
      </c>
      <c r="CB113" s="44">
        <f t="shared" si="154"/>
        <v>0</v>
      </c>
      <c r="CC113" s="44"/>
      <c r="CD113" s="44">
        <f t="shared" si="155"/>
        <v>8.7898219984466799</v>
      </c>
      <c r="CE113" s="44">
        <f t="shared" si="156"/>
        <v>5.1474145649107985</v>
      </c>
      <c r="CF113" s="44">
        <f t="shared" si="157"/>
        <v>11.953106999858454</v>
      </c>
      <c r="CG113" s="44">
        <f t="shared" si="158"/>
        <v>4.8561415700503545</v>
      </c>
      <c r="CH113" s="44">
        <f t="shared" si="159"/>
        <v>2.9435200960664414</v>
      </c>
      <c r="CI113" s="44">
        <f t="shared" si="160"/>
        <v>9.1576180766511524</v>
      </c>
      <c r="CJ113" s="44">
        <f t="shared" si="161"/>
        <v>3.5976356729700956</v>
      </c>
      <c r="CK113" s="44">
        <f t="shared" si="162"/>
        <v>16.352889422591343</v>
      </c>
    </row>
    <row r="114" spans="1:91" x14ac:dyDescent="0.25">
      <c r="A114" s="41">
        <f>'[11]ТОВ "Сумитеплоенерго" '!F106</f>
        <v>1917</v>
      </c>
      <c r="B114" s="41" t="str">
        <f>'[11]ТОВ "Сумитеплоенерго" '!C106</f>
        <v>Вул.Кузнечна,6 а</v>
      </c>
      <c r="C114" s="47" t="str">
        <f>'[11]ТОВ "Сумитеплоенерго" '!O106</f>
        <v>так</v>
      </c>
      <c r="D114" s="46">
        <f>'[11]ТОВ "Сумитеплоенерго" '!G106</f>
        <v>2</v>
      </c>
      <c r="E114" s="86" t="str">
        <f t="shared" si="111"/>
        <v>ТОВ "Сумитеплоенерго"</v>
      </c>
      <c r="F114" s="43">
        <f>'[11]ТОВ "Сумитеплоенерго" '!L106</f>
        <v>235.73</v>
      </c>
      <c r="G114" s="43">
        <f>'[11]ТОВ "Сумитеплоенерго" '!CX106</f>
        <v>48.657965116279073</v>
      </c>
      <c r="H114" s="32">
        <f t="shared" si="112"/>
        <v>206.41396986501115</v>
      </c>
      <c r="I114" s="42"/>
      <c r="J114" s="42"/>
      <c r="K114" s="42"/>
      <c r="L114" s="42"/>
      <c r="M114" s="42"/>
      <c r="N114" s="44">
        <f t="shared" si="113"/>
        <v>48.657965116279073</v>
      </c>
      <c r="O114" s="44">
        <f t="shared" si="114"/>
        <v>32.332653002459558</v>
      </c>
      <c r="P114" s="44">
        <f t="shared" si="115"/>
        <v>0</v>
      </c>
      <c r="Q114" s="44">
        <f t="shared" si="116"/>
        <v>0</v>
      </c>
      <c r="R114" s="44">
        <f t="shared" si="117"/>
        <v>0</v>
      </c>
      <c r="S114" s="44">
        <f t="shared" si="118"/>
        <v>0</v>
      </c>
      <c r="T114" s="44">
        <f t="shared" si="119"/>
        <v>32.332653002459558</v>
      </c>
      <c r="U114" s="44">
        <f t="shared" si="120"/>
        <v>50.117704069767449</v>
      </c>
      <c r="V114" s="44">
        <f t="shared" si="121"/>
        <v>0</v>
      </c>
      <c r="W114" s="44">
        <f t="shared" si="122"/>
        <v>0</v>
      </c>
      <c r="X114" s="44">
        <f t="shared" si="123"/>
        <v>0</v>
      </c>
      <c r="Y114" s="44">
        <f t="shared" si="124"/>
        <v>0</v>
      </c>
      <c r="Z114" s="44">
        <f t="shared" si="125"/>
        <v>50.117704069767449</v>
      </c>
      <c r="AA114" s="20">
        <v>0.03</v>
      </c>
      <c r="AC114" s="44">
        <f t="shared" si="163"/>
        <v>23.101539999999996</v>
      </c>
      <c r="AD114" s="28">
        <v>98</v>
      </c>
      <c r="AE114" s="44">
        <f t="shared" si="164"/>
        <v>166.89684</v>
      </c>
      <c r="AF114" s="28">
        <v>708</v>
      </c>
      <c r="AG114" s="44">
        <f t="shared" si="165"/>
        <v>26.63749</v>
      </c>
      <c r="AH114" s="28">
        <v>113</v>
      </c>
      <c r="AI114" s="44">
        <f t="shared" si="129"/>
        <v>9.0211867325581405</v>
      </c>
      <c r="AJ114" s="44">
        <f t="shared" si="130"/>
        <v>0</v>
      </c>
      <c r="AK114" s="44"/>
      <c r="AL114" s="44">
        <f t="shared" si="131"/>
        <v>0</v>
      </c>
      <c r="AM114" s="44"/>
      <c r="AN114" s="44">
        <f t="shared" si="132"/>
        <v>9.0211867325581405</v>
      </c>
      <c r="AO114" s="20"/>
      <c r="AP114" s="20">
        <v>0.18</v>
      </c>
      <c r="AQ114" s="20"/>
      <c r="AR114" s="20"/>
      <c r="AS114" s="44">
        <f t="shared" si="133"/>
        <v>5.9944738666560022</v>
      </c>
      <c r="AT114" s="44">
        <f t="shared" si="134"/>
        <v>0</v>
      </c>
      <c r="AU114" s="44">
        <f t="shared" si="135"/>
        <v>0</v>
      </c>
      <c r="AV114" s="44">
        <f t="shared" si="136"/>
        <v>0</v>
      </c>
      <c r="AW114" s="44"/>
      <c r="AX114" s="44">
        <f t="shared" si="137"/>
        <v>5.9944738666560022</v>
      </c>
      <c r="AY114" s="44">
        <f t="shared" si="138"/>
        <v>28.065914279069773</v>
      </c>
      <c r="AZ114" s="44">
        <f t="shared" si="139"/>
        <v>0</v>
      </c>
      <c r="BA114" s="44"/>
      <c r="BB114" s="44">
        <f t="shared" si="140"/>
        <v>0</v>
      </c>
      <c r="BC114" s="44"/>
      <c r="BD114" s="44">
        <f t="shared" si="141"/>
        <v>28.065914279069773</v>
      </c>
      <c r="BE114" s="20"/>
      <c r="BF114" s="20">
        <v>0.56000000000000005</v>
      </c>
      <c r="BG114" s="20"/>
      <c r="BH114" s="20">
        <v>0.05</v>
      </c>
      <c r="BI114" s="44">
        <f t="shared" si="142"/>
        <v>18.649474251818678</v>
      </c>
      <c r="BJ114" s="44">
        <f t="shared" si="143"/>
        <v>0</v>
      </c>
      <c r="BK114" s="44">
        <f t="shared" si="144"/>
        <v>0</v>
      </c>
      <c r="BL114" s="44">
        <f t="shared" si="145"/>
        <v>0</v>
      </c>
      <c r="BM114" s="44"/>
      <c r="BN114" s="44">
        <f t="shared" si="146"/>
        <v>18.649474251818678</v>
      </c>
      <c r="BO114" s="44">
        <f t="shared" si="147"/>
        <v>11.02589489534884</v>
      </c>
      <c r="BP114" s="44">
        <f t="shared" si="148"/>
        <v>0</v>
      </c>
      <c r="BQ114" s="44"/>
      <c r="BR114" s="44">
        <f t="shared" si="149"/>
        <v>0</v>
      </c>
      <c r="BS114" s="44"/>
      <c r="BT114" s="44">
        <f t="shared" si="150"/>
        <v>11.02589489534884</v>
      </c>
      <c r="BU114" s="20"/>
      <c r="BV114" s="20">
        <v>0.22</v>
      </c>
      <c r="BW114" s="20"/>
      <c r="BX114" s="20">
        <v>0.05</v>
      </c>
      <c r="BY114" s="44">
        <f t="shared" si="151"/>
        <v>7.3265791703573369</v>
      </c>
      <c r="BZ114" s="44">
        <f t="shared" si="152"/>
        <v>0</v>
      </c>
      <c r="CA114" s="44">
        <f t="shared" si="153"/>
        <v>0</v>
      </c>
      <c r="CB114" s="44">
        <f t="shared" si="154"/>
        <v>0</v>
      </c>
      <c r="CC114" s="44"/>
      <c r="CD114" s="44">
        <f t="shared" si="155"/>
        <v>7.3265791703573369</v>
      </c>
      <c r="CE114" s="44">
        <f t="shared" si="156"/>
        <v>3.8538061077388792</v>
      </c>
      <c r="CF114" s="44">
        <f t="shared" si="157"/>
        <v>8.9491445038309525</v>
      </c>
      <c r="CG114" s="44">
        <f t="shared" si="158"/>
        <v>3.6357335914382563</v>
      </c>
      <c r="CH114" s="44">
        <f t="shared" si="159"/>
        <v>2.4535119172128521</v>
      </c>
      <c r="CI114" s="44">
        <f t="shared" si="160"/>
        <v>7.6331481868844291</v>
      </c>
      <c r="CJ114" s="44">
        <f t="shared" si="161"/>
        <v>2.9987367877045972</v>
      </c>
      <c r="CK114" s="44">
        <f t="shared" si="162"/>
        <v>13.630621762293623</v>
      </c>
    </row>
    <row r="115" spans="1:91" x14ac:dyDescent="0.25">
      <c r="A115" s="41">
        <f>'[11]ТОВ "Сумитеплоенерго" '!F107</f>
        <v>1963</v>
      </c>
      <c r="B115" s="41" t="str">
        <f>'[11]ТОВ "Сумитеплоенерго" '!C107</f>
        <v>Вул.Кузнечна,6 б</v>
      </c>
      <c r="C115" s="47" t="str">
        <f>'[11]ТОВ "Сумитеплоенерго" '!O107</f>
        <v>так</v>
      </c>
      <c r="D115" s="46">
        <f>'[11]ТОВ "Сумитеплоенерго" '!G107</f>
        <v>2</v>
      </c>
      <c r="E115" s="86" t="str">
        <f t="shared" si="111"/>
        <v>ТОВ "Сумитеплоенерго"</v>
      </c>
      <c r="F115" s="43">
        <f>'[11]ТОВ "Сумитеплоенерго" '!L107</f>
        <v>163.05000000000001</v>
      </c>
      <c r="G115" s="43">
        <f>'[11]ТОВ "Сумитеплоенерго" '!CX107</f>
        <v>33.593767441860464</v>
      </c>
      <c r="H115" s="32">
        <f t="shared" si="112"/>
        <v>206.03353230211874</v>
      </c>
      <c r="I115" s="42"/>
      <c r="J115" s="42"/>
      <c r="K115" s="42"/>
      <c r="L115" s="42"/>
      <c r="M115" s="42"/>
      <c r="N115" s="44">
        <f t="shared" si="113"/>
        <v>33.593767441860464</v>
      </c>
      <c r="O115" s="44">
        <f t="shared" si="114"/>
        <v>22.322668511667899</v>
      </c>
      <c r="P115" s="44">
        <f t="shared" si="115"/>
        <v>0</v>
      </c>
      <c r="Q115" s="44">
        <f t="shared" si="116"/>
        <v>0</v>
      </c>
      <c r="R115" s="44">
        <f t="shared" si="117"/>
        <v>0</v>
      </c>
      <c r="S115" s="44">
        <f t="shared" si="118"/>
        <v>0</v>
      </c>
      <c r="T115" s="44">
        <f t="shared" si="119"/>
        <v>22.322668511667899</v>
      </c>
      <c r="U115" s="44">
        <f t="shared" si="120"/>
        <v>34.601580465116278</v>
      </c>
      <c r="V115" s="44">
        <f t="shared" si="121"/>
        <v>0</v>
      </c>
      <c r="W115" s="44">
        <f t="shared" si="122"/>
        <v>0</v>
      </c>
      <c r="X115" s="44">
        <f t="shared" si="123"/>
        <v>0</v>
      </c>
      <c r="Y115" s="44">
        <f t="shared" si="124"/>
        <v>0</v>
      </c>
      <c r="Z115" s="44">
        <f t="shared" si="125"/>
        <v>34.601580465116278</v>
      </c>
      <c r="AA115" s="20">
        <v>0.03</v>
      </c>
      <c r="AC115" s="44">
        <f t="shared" si="163"/>
        <v>15.978900000000001</v>
      </c>
      <c r="AD115" s="28">
        <v>98</v>
      </c>
      <c r="AE115" s="44">
        <f t="shared" si="164"/>
        <v>115.43940000000001</v>
      </c>
      <c r="AF115" s="28">
        <v>708</v>
      </c>
      <c r="AG115" s="44">
        <f t="shared" si="165"/>
        <v>18.42465</v>
      </c>
      <c r="AH115" s="28">
        <v>113</v>
      </c>
      <c r="AI115" s="44">
        <f t="shared" si="129"/>
        <v>6.2282844837209295</v>
      </c>
      <c r="AJ115" s="44">
        <f t="shared" si="130"/>
        <v>0</v>
      </c>
      <c r="AK115" s="44"/>
      <c r="AL115" s="44">
        <f t="shared" si="131"/>
        <v>0</v>
      </c>
      <c r="AM115" s="44"/>
      <c r="AN115" s="44">
        <f t="shared" si="132"/>
        <v>6.2282844837209295</v>
      </c>
      <c r="AO115" s="20"/>
      <c r="AP115" s="20">
        <v>0.18</v>
      </c>
      <c r="AQ115" s="20"/>
      <c r="AR115" s="20"/>
      <c r="AS115" s="44">
        <f t="shared" si="133"/>
        <v>4.1386227420632284</v>
      </c>
      <c r="AT115" s="44">
        <f t="shared" si="134"/>
        <v>0</v>
      </c>
      <c r="AU115" s="44">
        <f t="shared" si="135"/>
        <v>0</v>
      </c>
      <c r="AV115" s="44">
        <f t="shared" si="136"/>
        <v>0</v>
      </c>
      <c r="AW115" s="44"/>
      <c r="AX115" s="44">
        <f t="shared" si="137"/>
        <v>4.1386227420632284</v>
      </c>
      <c r="AY115" s="44">
        <f t="shared" si="138"/>
        <v>19.376885060465117</v>
      </c>
      <c r="AZ115" s="44">
        <f t="shared" si="139"/>
        <v>0</v>
      </c>
      <c r="BA115" s="44"/>
      <c r="BB115" s="44">
        <f t="shared" si="140"/>
        <v>0</v>
      </c>
      <c r="BC115" s="44"/>
      <c r="BD115" s="44">
        <f t="shared" si="141"/>
        <v>19.376885060465117</v>
      </c>
      <c r="BE115" s="20"/>
      <c r="BF115" s="20">
        <v>0.56000000000000005</v>
      </c>
      <c r="BG115" s="20"/>
      <c r="BH115" s="20">
        <v>0.05</v>
      </c>
      <c r="BI115" s="44">
        <f t="shared" si="142"/>
        <v>12.875715197530045</v>
      </c>
      <c r="BJ115" s="44">
        <f t="shared" si="143"/>
        <v>0</v>
      </c>
      <c r="BK115" s="44">
        <f t="shared" si="144"/>
        <v>0</v>
      </c>
      <c r="BL115" s="44">
        <f t="shared" si="145"/>
        <v>0</v>
      </c>
      <c r="BM115" s="44"/>
      <c r="BN115" s="44">
        <f t="shared" si="146"/>
        <v>12.875715197530045</v>
      </c>
      <c r="BO115" s="44">
        <f t="shared" si="147"/>
        <v>7.6123477023255814</v>
      </c>
      <c r="BP115" s="44">
        <f t="shared" si="148"/>
        <v>0</v>
      </c>
      <c r="BQ115" s="44"/>
      <c r="BR115" s="44">
        <f t="shared" si="149"/>
        <v>0</v>
      </c>
      <c r="BS115" s="44"/>
      <c r="BT115" s="44">
        <f t="shared" si="150"/>
        <v>7.6123477023255814</v>
      </c>
      <c r="BU115" s="20"/>
      <c r="BV115" s="20">
        <v>0.22</v>
      </c>
      <c r="BW115" s="20"/>
      <c r="BX115" s="20">
        <v>0.05</v>
      </c>
      <c r="BY115" s="44">
        <f t="shared" si="151"/>
        <v>5.0583166847439465</v>
      </c>
      <c r="BZ115" s="44">
        <f t="shared" si="152"/>
        <v>0</v>
      </c>
      <c r="CA115" s="44">
        <f t="shared" si="153"/>
        <v>0</v>
      </c>
      <c r="CB115" s="44">
        <f t="shared" si="154"/>
        <v>0</v>
      </c>
      <c r="CC115" s="44"/>
      <c r="CD115" s="44">
        <f t="shared" si="155"/>
        <v>5.0583166847439465</v>
      </c>
      <c r="CE115" s="44">
        <f t="shared" si="156"/>
        <v>3.8609220979716641</v>
      </c>
      <c r="CF115" s="44">
        <f t="shared" si="157"/>
        <v>8.9656689534531484</v>
      </c>
      <c r="CG115" s="44">
        <f t="shared" si="158"/>
        <v>3.6424469143202054</v>
      </c>
      <c r="CH115" s="44">
        <f t="shared" si="159"/>
        <v>1.6939201745431458</v>
      </c>
      <c r="CI115" s="44">
        <f t="shared" si="160"/>
        <v>5.2699738763564543</v>
      </c>
      <c r="CJ115" s="44">
        <f t="shared" si="161"/>
        <v>2.0703468799971785</v>
      </c>
      <c r="CK115" s="44">
        <f t="shared" si="162"/>
        <v>9.4106676363508104</v>
      </c>
    </row>
    <row r="116" spans="1:91" x14ac:dyDescent="0.25">
      <c r="A116" s="41">
        <f>'[11]ТОВ "Сумитеплоенерго" '!F108</f>
        <v>1960</v>
      </c>
      <c r="B116" s="41" t="str">
        <f>'[11]ТОВ "Сумитеплоенерго" '!C108</f>
        <v>Вул.Левітана,1</v>
      </c>
      <c r="C116" s="47" t="str">
        <f>'[11]ТОВ "Сумитеплоенерго" '!O108</f>
        <v>так</v>
      </c>
      <c r="D116" s="46">
        <f>'[11]ТОВ "Сумитеплоенерго" '!G108</f>
        <v>2</v>
      </c>
      <c r="E116" s="86" t="str">
        <f t="shared" si="111"/>
        <v>ТОВ "Сумитеплоенерго"</v>
      </c>
      <c r="F116" s="43">
        <f>'[11]ТОВ "Сумитеплоенерго" '!L108</f>
        <v>367.73</v>
      </c>
      <c r="G116" s="43">
        <f>'[11]ТОВ "Сумитеплоенерго" '!CX108</f>
        <v>66.3451511627907</v>
      </c>
      <c r="H116" s="32">
        <f t="shared" si="112"/>
        <v>180.41810883743696</v>
      </c>
      <c r="I116" s="42"/>
      <c r="J116" s="42"/>
      <c r="K116" s="42"/>
      <c r="L116" s="42"/>
      <c r="M116" s="42"/>
      <c r="N116" s="44">
        <f t="shared" si="113"/>
        <v>66.3451511627907</v>
      </c>
      <c r="O116" s="44">
        <f t="shared" si="114"/>
        <v>44.085582819092565</v>
      </c>
      <c r="P116" s="44">
        <f t="shared" si="115"/>
        <v>0</v>
      </c>
      <c r="Q116" s="44">
        <f t="shared" si="116"/>
        <v>0</v>
      </c>
      <c r="R116" s="44">
        <f t="shared" si="117"/>
        <v>0</v>
      </c>
      <c r="S116" s="44">
        <f t="shared" si="118"/>
        <v>0</v>
      </c>
      <c r="T116" s="44">
        <f t="shared" si="119"/>
        <v>44.085582819092565</v>
      </c>
      <c r="U116" s="44">
        <f t="shared" si="120"/>
        <v>68.335505697674421</v>
      </c>
      <c r="V116" s="44">
        <f t="shared" si="121"/>
        <v>0</v>
      </c>
      <c r="W116" s="44">
        <f t="shared" si="122"/>
        <v>0</v>
      </c>
      <c r="X116" s="44">
        <f t="shared" si="123"/>
        <v>0</v>
      </c>
      <c r="Y116" s="44">
        <f t="shared" si="124"/>
        <v>0</v>
      </c>
      <c r="Z116" s="44">
        <f t="shared" si="125"/>
        <v>68.335505697674421</v>
      </c>
      <c r="AA116" s="20">
        <v>0.03</v>
      </c>
      <c r="AC116" s="44">
        <f t="shared" si="163"/>
        <v>36.03754</v>
      </c>
      <c r="AD116" s="28">
        <v>98</v>
      </c>
      <c r="AE116" s="44">
        <f t="shared" si="164"/>
        <v>260.35284000000001</v>
      </c>
      <c r="AF116" s="28">
        <v>708</v>
      </c>
      <c r="AG116" s="44">
        <f t="shared" si="165"/>
        <v>41.553490000000004</v>
      </c>
      <c r="AH116" s="28">
        <v>113</v>
      </c>
      <c r="AI116" s="44">
        <f t="shared" si="129"/>
        <v>12.300391025581396</v>
      </c>
      <c r="AJ116" s="44">
        <f t="shared" si="130"/>
        <v>0</v>
      </c>
      <c r="AK116" s="44"/>
      <c r="AL116" s="44">
        <f t="shared" si="131"/>
        <v>0</v>
      </c>
      <c r="AM116" s="44"/>
      <c r="AN116" s="44">
        <f t="shared" si="132"/>
        <v>12.300391025581396</v>
      </c>
      <c r="AO116" s="20"/>
      <c r="AP116" s="20">
        <v>0.18</v>
      </c>
      <c r="AQ116" s="20"/>
      <c r="AR116" s="20"/>
      <c r="AS116" s="44">
        <f t="shared" si="133"/>
        <v>8.1734670546597616</v>
      </c>
      <c r="AT116" s="44">
        <f t="shared" si="134"/>
        <v>0</v>
      </c>
      <c r="AU116" s="44">
        <f t="shared" si="135"/>
        <v>0</v>
      </c>
      <c r="AV116" s="44">
        <f t="shared" si="136"/>
        <v>0</v>
      </c>
      <c r="AW116" s="44"/>
      <c r="AX116" s="44">
        <f t="shared" si="137"/>
        <v>8.1734670546597616</v>
      </c>
      <c r="AY116" s="44">
        <f t="shared" si="138"/>
        <v>38.267883190697681</v>
      </c>
      <c r="AZ116" s="44">
        <f t="shared" si="139"/>
        <v>0</v>
      </c>
      <c r="BA116" s="44"/>
      <c r="BB116" s="44">
        <f t="shared" si="140"/>
        <v>0</v>
      </c>
      <c r="BC116" s="44"/>
      <c r="BD116" s="44">
        <f t="shared" si="141"/>
        <v>38.267883190697681</v>
      </c>
      <c r="BE116" s="20"/>
      <c r="BF116" s="20">
        <v>0.56000000000000005</v>
      </c>
      <c r="BG116" s="20"/>
      <c r="BH116" s="20">
        <v>0.05</v>
      </c>
      <c r="BI116" s="44">
        <f t="shared" si="142"/>
        <v>25.428564170052596</v>
      </c>
      <c r="BJ116" s="44">
        <f t="shared" si="143"/>
        <v>0</v>
      </c>
      <c r="BK116" s="44">
        <f t="shared" si="144"/>
        <v>0</v>
      </c>
      <c r="BL116" s="44">
        <f t="shared" si="145"/>
        <v>0</v>
      </c>
      <c r="BM116" s="44"/>
      <c r="BN116" s="44">
        <f t="shared" si="146"/>
        <v>25.428564170052596</v>
      </c>
      <c r="BO116" s="44">
        <f t="shared" si="147"/>
        <v>15.033811253488373</v>
      </c>
      <c r="BP116" s="44">
        <f t="shared" si="148"/>
        <v>0</v>
      </c>
      <c r="BQ116" s="44"/>
      <c r="BR116" s="44">
        <f t="shared" si="149"/>
        <v>0</v>
      </c>
      <c r="BS116" s="44"/>
      <c r="BT116" s="44">
        <f t="shared" si="150"/>
        <v>15.033811253488373</v>
      </c>
      <c r="BU116" s="20"/>
      <c r="BV116" s="20">
        <v>0.22</v>
      </c>
      <c r="BW116" s="20"/>
      <c r="BX116" s="20">
        <v>0.05</v>
      </c>
      <c r="BY116" s="44">
        <f t="shared" si="151"/>
        <v>9.9897930668063761</v>
      </c>
      <c r="BZ116" s="44">
        <f t="shared" si="152"/>
        <v>0</v>
      </c>
      <c r="CA116" s="44">
        <f t="shared" si="153"/>
        <v>0</v>
      </c>
      <c r="CB116" s="44">
        <f t="shared" si="154"/>
        <v>0</v>
      </c>
      <c r="CC116" s="44"/>
      <c r="CD116" s="44">
        <f t="shared" si="155"/>
        <v>9.9897930668063761</v>
      </c>
      <c r="CE116" s="44">
        <f t="shared" si="156"/>
        <v>4.4090885494491223</v>
      </c>
      <c r="CF116" s="44">
        <f t="shared" si="157"/>
        <v>10.238597754041475</v>
      </c>
      <c r="CG116" s="44">
        <f t="shared" si="158"/>
        <v>4.1595946704914262</v>
      </c>
      <c r="CH116" s="44">
        <f t="shared" si="159"/>
        <v>3.3453642921194757</v>
      </c>
      <c r="CI116" s="44">
        <f t="shared" si="160"/>
        <v>10.40780001992726</v>
      </c>
      <c r="CJ116" s="44">
        <f t="shared" si="161"/>
        <v>4.0887785792571369</v>
      </c>
      <c r="CK116" s="44">
        <f t="shared" si="162"/>
        <v>18.58535717844153</v>
      </c>
    </row>
    <row r="117" spans="1:91" x14ac:dyDescent="0.25">
      <c r="A117" s="41">
        <f>'[11]ТОВ "Сумитеплоенерго" '!F109</f>
        <v>1960</v>
      </c>
      <c r="B117" s="41" t="str">
        <f>'[11]ТОВ "Сумитеплоенерго" '!C109</f>
        <v>Вул.Левітана,5</v>
      </c>
      <c r="C117" s="47" t="str">
        <f>'[11]ТОВ "Сумитеплоенерго" '!O109</f>
        <v>так</v>
      </c>
      <c r="D117" s="46">
        <f>'[11]ТОВ "Сумитеплоенерго" '!G109</f>
        <v>2</v>
      </c>
      <c r="E117" s="86" t="str">
        <f t="shared" si="111"/>
        <v>ТОВ "Сумитеплоенерго"</v>
      </c>
      <c r="F117" s="43">
        <f>'[11]ТОВ "Сумитеплоенерго" '!L109</f>
        <v>214.5</v>
      </c>
      <c r="G117" s="43">
        <f>'[11]ТОВ "Сумитеплоенерго" '!CX109</f>
        <v>22.542872093023256</v>
      </c>
      <c r="H117" s="32">
        <f t="shared" si="112"/>
        <v>105.09497479264921</v>
      </c>
      <c r="I117" s="42"/>
      <c r="J117" s="42"/>
      <c r="K117" s="42"/>
      <c r="L117" s="42"/>
      <c r="M117" s="42"/>
      <c r="N117" s="44">
        <f t="shared" si="113"/>
        <v>22.542872093023256</v>
      </c>
      <c r="O117" s="44">
        <f t="shared" si="114"/>
        <v>14.979476830170569</v>
      </c>
      <c r="P117" s="44">
        <f t="shared" si="115"/>
        <v>0</v>
      </c>
      <c r="Q117" s="44">
        <f t="shared" si="116"/>
        <v>0</v>
      </c>
      <c r="R117" s="44">
        <f t="shared" si="117"/>
        <v>0</v>
      </c>
      <c r="S117" s="44">
        <f t="shared" si="118"/>
        <v>0</v>
      </c>
      <c r="T117" s="44">
        <f t="shared" si="119"/>
        <v>14.979476830170569</v>
      </c>
      <c r="U117" s="44">
        <f t="shared" si="120"/>
        <v>25.022588023255818</v>
      </c>
      <c r="V117" s="44">
        <f t="shared" si="121"/>
        <v>0</v>
      </c>
      <c r="W117" s="44">
        <f t="shared" si="122"/>
        <v>0</v>
      </c>
      <c r="X117" s="44">
        <f t="shared" si="123"/>
        <v>0</v>
      </c>
      <c r="Y117" s="44">
        <f t="shared" si="124"/>
        <v>0</v>
      </c>
      <c r="Z117" s="44">
        <f t="shared" si="125"/>
        <v>25.022588023255818</v>
      </c>
      <c r="AA117" s="20">
        <v>0.11</v>
      </c>
      <c r="AC117" s="44">
        <f t="shared" si="163"/>
        <v>21.021000000000001</v>
      </c>
      <c r="AD117" s="28">
        <v>98</v>
      </c>
      <c r="AE117" s="44">
        <f t="shared" si="164"/>
        <v>151.86600000000001</v>
      </c>
      <c r="AF117" s="28">
        <v>708</v>
      </c>
      <c r="AG117" s="44">
        <f t="shared" si="165"/>
        <v>24.238499999999998</v>
      </c>
      <c r="AH117" s="28">
        <v>113</v>
      </c>
      <c r="AI117" s="44">
        <f t="shared" si="129"/>
        <v>4.5040658441860471</v>
      </c>
      <c r="AJ117" s="44">
        <f t="shared" si="130"/>
        <v>0</v>
      </c>
      <c r="AK117" s="44"/>
      <c r="AL117" s="44">
        <f t="shared" si="131"/>
        <v>0</v>
      </c>
      <c r="AM117" s="44"/>
      <c r="AN117" s="44">
        <f t="shared" si="132"/>
        <v>4.5040658441860471</v>
      </c>
      <c r="AO117" s="20"/>
      <c r="AP117" s="20">
        <v>0.18</v>
      </c>
      <c r="AQ117" s="20"/>
      <c r="AR117" s="20"/>
      <c r="AS117" s="44">
        <f t="shared" si="133"/>
        <v>2.99289947066808</v>
      </c>
      <c r="AT117" s="44">
        <f t="shared" si="134"/>
        <v>0</v>
      </c>
      <c r="AU117" s="44">
        <f t="shared" si="135"/>
        <v>0</v>
      </c>
      <c r="AV117" s="44">
        <f t="shared" si="136"/>
        <v>0</v>
      </c>
      <c r="AW117" s="44"/>
      <c r="AX117" s="44">
        <f t="shared" si="137"/>
        <v>2.99289947066808</v>
      </c>
      <c r="AY117" s="44">
        <f t="shared" si="138"/>
        <v>14.012649293023259</v>
      </c>
      <c r="AZ117" s="44">
        <f t="shared" si="139"/>
        <v>0</v>
      </c>
      <c r="BA117" s="44"/>
      <c r="BB117" s="44">
        <f t="shared" si="140"/>
        <v>0</v>
      </c>
      <c r="BC117" s="44"/>
      <c r="BD117" s="44">
        <f t="shared" si="141"/>
        <v>14.012649293023259</v>
      </c>
      <c r="BE117" s="20"/>
      <c r="BF117" s="20">
        <v>0.56000000000000005</v>
      </c>
      <c r="BG117" s="20"/>
      <c r="BH117" s="20">
        <v>0.05</v>
      </c>
      <c r="BI117" s="44">
        <f t="shared" si="142"/>
        <v>9.3112427976340282</v>
      </c>
      <c r="BJ117" s="44">
        <f t="shared" si="143"/>
        <v>0</v>
      </c>
      <c r="BK117" s="44">
        <f t="shared" si="144"/>
        <v>0</v>
      </c>
      <c r="BL117" s="44">
        <f t="shared" si="145"/>
        <v>0</v>
      </c>
      <c r="BM117" s="44"/>
      <c r="BN117" s="44">
        <f t="shared" si="146"/>
        <v>9.3112427976340282</v>
      </c>
      <c r="BO117" s="44">
        <f t="shared" si="147"/>
        <v>5.5049693651162803</v>
      </c>
      <c r="BP117" s="44">
        <f t="shared" si="148"/>
        <v>0</v>
      </c>
      <c r="BQ117" s="44"/>
      <c r="BR117" s="44">
        <f t="shared" si="149"/>
        <v>0</v>
      </c>
      <c r="BS117" s="44"/>
      <c r="BT117" s="44">
        <f t="shared" si="150"/>
        <v>5.5049693651162803</v>
      </c>
      <c r="BU117" s="20"/>
      <c r="BV117" s="20">
        <v>0.22</v>
      </c>
      <c r="BW117" s="20"/>
      <c r="BX117" s="20">
        <v>0.05</v>
      </c>
      <c r="BY117" s="44">
        <f t="shared" si="151"/>
        <v>3.6579882419276539</v>
      </c>
      <c r="BZ117" s="44">
        <f t="shared" si="152"/>
        <v>0</v>
      </c>
      <c r="CA117" s="44">
        <f t="shared" si="153"/>
        <v>0</v>
      </c>
      <c r="CB117" s="44">
        <f t="shared" si="154"/>
        <v>0</v>
      </c>
      <c r="CC117" s="44"/>
      <c r="CD117" s="44">
        <f t="shared" si="155"/>
        <v>3.6579882419276539</v>
      </c>
      <c r="CE117" s="44">
        <f t="shared" si="156"/>
        <v>7.0236238156397741</v>
      </c>
      <c r="CF117" s="44">
        <f t="shared" si="157"/>
        <v>16.309960259933177</v>
      </c>
      <c r="CG117" s="44">
        <f t="shared" si="158"/>
        <v>6.6261831359050545</v>
      </c>
      <c r="CH117" s="44">
        <f t="shared" si="159"/>
        <v>1.2249806541237793</v>
      </c>
      <c r="CI117" s="44">
        <f t="shared" si="160"/>
        <v>3.8110509239406474</v>
      </c>
      <c r="CJ117" s="44">
        <f t="shared" si="161"/>
        <v>1.4971985772623972</v>
      </c>
      <c r="CK117" s="44">
        <f t="shared" si="162"/>
        <v>6.8054480784654414</v>
      </c>
    </row>
    <row r="118" spans="1:91" x14ac:dyDescent="0.25">
      <c r="A118" s="41">
        <f>'[11]ТОВ "Сумитеплоенерго" '!F110</f>
        <v>1957</v>
      </c>
      <c r="B118" s="41" t="str">
        <f>'[11]ТОВ "Сумитеплоенерго" '!C110</f>
        <v>Вул.Левітана,8</v>
      </c>
      <c r="C118" s="47" t="str">
        <f>'[11]ТОВ "Сумитеплоенерго" '!O110</f>
        <v>так</v>
      </c>
      <c r="D118" s="46">
        <f>'[11]ТОВ "Сумитеплоенерго" '!G110</f>
        <v>2</v>
      </c>
      <c r="E118" s="86" t="str">
        <f t="shared" si="111"/>
        <v>ТОВ "Сумитеплоенерго"</v>
      </c>
      <c r="F118" s="43">
        <f>'[11]ТОВ "Сумитеплоенерго" '!L110</f>
        <v>206.8</v>
      </c>
      <c r="G118" s="43">
        <f>'[11]ТОВ "Сумитеплоенерго" '!CX110</f>
        <v>23.386918604651161</v>
      </c>
      <c r="H118" s="32">
        <f t="shared" si="112"/>
        <v>113.08954837839052</v>
      </c>
      <c r="I118" s="42"/>
      <c r="J118" s="42"/>
      <c r="K118" s="42"/>
      <c r="L118" s="42"/>
      <c r="M118" s="42"/>
      <c r="N118" s="44">
        <f t="shared" si="113"/>
        <v>23.386918604651161</v>
      </c>
      <c r="O118" s="44">
        <f t="shared" si="114"/>
        <v>15.540335939530882</v>
      </c>
      <c r="P118" s="44">
        <f t="shared" si="115"/>
        <v>0</v>
      </c>
      <c r="Q118" s="44">
        <f t="shared" si="116"/>
        <v>0</v>
      </c>
      <c r="R118" s="44">
        <f t="shared" si="117"/>
        <v>0</v>
      </c>
      <c r="S118" s="44">
        <f t="shared" si="118"/>
        <v>0</v>
      </c>
      <c r="T118" s="44">
        <f t="shared" si="119"/>
        <v>15.540335939530882</v>
      </c>
      <c r="U118" s="44">
        <f t="shared" si="120"/>
        <v>25.959479651162791</v>
      </c>
      <c r="V118" s="44">
        <f t="shared" si="121"/>
        <v>0</v>
      </c>
      <c r="W118" s="44">
        <f t="shared" si="122"/>
        <v>0</v>
      </c>
      <c r="X118" s="44">
        <f t="shared" si="123"/>
        <v>0</v>
      </c>
      <c r="Y118" s="44">
        <f t="shared" si="124"/>
        <v>0</v>
      </c>
      <c r="Z118" s="44">
        <f t="shared" si="125"/>
        <v>25.959479651162791</v>
      </c>
      <c r="AA118" s="20">
        <v>0.11</v>
      </c>
      <c r="AC118" s="44">
        <f t="shared" si="163"/>
        <v>20.266400000000001</v>
      </c>
      <c r="AD118" s="28">
        <v>98</v>
      </c>
      <c r="AE118" s="44">
        <f t="shared" si="164"/>
        <v>146.4144</v>
      </c>
      <c r="AF118" s="28">
        <v>708</v>
      </c>
      <c r="AG118" s="44">
        <f t="shared" si="165"/>
        <v>23.368400000000001</v>
      </c>
      <c r="AH118" s="28">
        <v>113</v>
      </c>
      <c r="AI118" s="44">
        <f t="shared" si="129"/>
        <v>4.6727063372093021</v>
      </c>
      <c r="AJ118" s="44">
        <f t="shared" si="130"/>
        <v>0</v>
      </c>
      <c r="AK118" s="44"/>
      <c r="AL118" s="44">
        <f t="shared" si="131"/>
        <v>0</v>
      </c>
      <c r="AM118" s="44"/>
      <c r="AN118" s="44">
        <f t="shared" si="132"/>
        <v>4.6727063372093021</v>
      </c>
      <c r="AO118" s="20"/>
      <c r="AP118" s="20">
        <v>0.18</v>
      </c>
      <c r="AQ118" s="20"/>
      <c r="AR118" s="20"/>
      <c r="AS118" s="44">
        <f t="shared" si="133"/>
        <v>3.1049591207182705</v>
      </c>
      <c r="AT118" s="44">
        <f t="shared" si="134"/>
        <v>0</v>
      </c>
      <c r="AU118" s="44">
        <f t="shared" si="135"/>
        <v>0</v>
      </c>
      <c r="AV118" s="44">
        <f t="shared" si="136"/>
        <v>0</v>
      </c>
      <c r="AW118" s="44"/>
      <c r="AX118" s="44">
        <f t="shared" si="137"/>
        <v>3.1049591207182705</v>
      </c>
      <c r="AY118" s="44">
        <f t="shared" si="138"/>
        <v>14.537308604651164</v>
      </c>
      <c r="AZ118" s="44">
        <f t="shared" si="139"/>
        <v>0</v>
      </c>
      <c r="BA118" s="44"/>
      <c r="BB118" s="44">
        <f t="shared" si="140"/>
        <v>0</v>
      </c>
      <c r="BC118" s="44"/>
      <c r="BD118" s="44">
        <f t="shared" si="141"/>
        <v>14.537308604651164</v>
      </c>
      <c r="BE118" s="20"/>
      <c r="BF118" s="20">
        <v>0.56000000000000005</v>
      </c>
      <c r="BG118" s="20"/>
      <c r="BH118" s="20">
        <v>0.05</v>
      </c>
      <c r="BI118" s="44">
        <f t="shared" si="142"/>
        <v>9.6598728200123993</v>
      </c>
      <c r="BJ118" s="44">
        <f t="shared" si="143"/>
        <v>0</v>
      </c>
      <c r="BK118" s="44">
        <f t="shared" si="144"/>
        <v>0</v>
      </c>
      <c r="BL118" s="44">
        <f t="shared" si="145"/>
        <v>0</v>
      </c>
      <c r="BM118" s="44"/>
      <c r="BN118" s="44">
        <f t="shared" si="146"/>
        <v>9.6598728200123993</v>
      </c>
      <c r="BO118" s="44">
        <f t="shared" si="147"/>
        <v>5.7110855232558144</v>
      </c>
      <c r="BP118" s="44">
        <f t="shared" si="148"/>
        <v>0</v>
      </c>
      <c r="BQ118" s="44"/>
      <c r="BR118" s="44">
        <f t="shared" si="149"/>
        <v>0</v>
      </c>
      <c r="BS118" s="44"/>
      <c r="BT118" s="44">
        <f t="shared" si="150"/>
        <v>5.7110855232558144</v>
      </c>
      <c r="BU118" s="20"/>
      <c r="BV118" s="20">
        <v>0.22</v>
      </c>
      <c r="BW118" s="20"/>
      <c r="BX118" s="20">
        <v>0.05</v>
      </c>
      <c r="BY118" s="44">
        <f t="shared" si="151"/>
        <v>3.7949500364334421</v>
      </c>
      <c r="BZ118" s="44">
        <f t="shared" si="152"/>
        <v>0</v>
      </c>
      <c r="CA118" s="44">
        <f t="shared" si="153"/>
        <v>0</v>
      </c>
      <c r="CB118" s="44">
        <f t="shared" si="154"/>
        <v>0</v>
      </c>
      <c r="CC118" s="44"/>
      <c r="CD118" s="44">
        <f t="shared" si="155"/>
        <v>3.7949500364334421</v>
      </c>
      <c r="CE118" s="44">
        <f t="shared" si="156"/>
        <v>6.5271068674526616</v>
      </c>
      <c r="CF118" s="44">
        <f t="shared" si="157"/>
        <v>15.156969737393712</v>
      </c>
      <c r="CG118" s="44">
        <f t="shared" si="158"/>
        <v>6.1577622302405901</v>
      </c>
      <c r="CH118" s="44">
        <f t="shared" si="159"/>
        <v>1.2708461784304552</v>
      </c>
      <c r="CI118" s="44">
        <f t="shared" si="160"/>
        <v>3.9537436662280836</v>
      </c>
      <c r="CJ118" s="44">
        <f t="shared" si="161"/>
        <v>1.55325644030389</v>
      </c>
      <c r="CK118" s="44">
        <f t="shared" si="162"/>
        <v>7.0602565468358627</v>
      </c>
    </row>
    <row r="119" spans="1:91" x14ac:dyDescent="0.25">
      <c r="A119" s="41">
        <f>'[11]ТОВ "Сумитеплоенерго" '!F111</f>
        <v>1917</v>
      </c>
      <c r="B119" s="41" t="str">
        <f>'[11]ТОВ "Сумитеплоенерго" '!C111</f>
        <v>Вул.Петропавлівс.,52</v>
      </c>
      <c r="C119" s="47" t="str">
        <f>'[11]ТОВ "Сумитеплоенерго" '!O111</f>
        <v>так</v>
      </c>
      <c r="D119" s="46">
        <f>'[11]ТОВ "Сумитеплоенерго" '!G111</f>
        <v>2</v>
      </c>
      <c r="E119" s="86" t="str">
        <f t="shared" si="111"/>
        <v>ТОВ "Сумитеплоенерго"</v>
      </c>
      <c r="F119" s="43">
        <f>'[11]ТОВ "Сумитеплоенерго" '!L111</f>
        <v>366.34</v>
      </c>
      <c r="G119" s="43">
        <f>'[11]ТОВ "Сумитеплоенерго" '!CX111</f>
        <v>36.259313953488373</v>
      </c>
      <c r="H119" s="32">
        <f t="shared" si="112"/>
        <v>98.97721775806184</v>
      </c>
      <c r="I119" s="42"/>
      <c r="J119" s="42"/>
      <c r="K119" s="42"/>
      <c r="L119" s="42"/>
      <c r="M119" s="42"/>
      <c r="N119" s="44">
        <f t="shared" si="113"/>
        <v>36.259313953488373</v>
      </c>
      <c r="O119" s="44">
        <f t="shared" si="114"/>
        <v>24.093893227219102</v>
      </c>
      <c r="P119" s="44">
        <f t="shared" si="115"/>
        <v>0</v>
      </c>
      <c r="Q119" s="44">
        <f t="shared" si="116"/>
        <v>0</v>
      </c>
      <c r="R119" s="44">
        <f t="shared" si="117"/>
        <v>0</v>
      </c>
      <c r="S119" s="44">
        <f t="shared" si="118"/>
        <v>0</v>
      </c>
      <c r="T119" s="44">
        <f t="shared" si="119"/>
        <v>24.093893227219102</v>
      </c>
      <c r="U119" s="44">
        <f t="shared" si="120"/>
        <v>44.961549302325579</v>
      </c>
      <c r="V119" s="44">
        <f t="shared" si="121"/>
        <v>0</v>
      </c>
      <c r="W119" s="44">
        <f t="shared" si="122"/>
        <v>0</v>
      </c>
      <c r="X119" s="44">
        <f t="shared" si="123"/>
        <v>0</v>
      </c>
      <c r="Y119" s="44">
        <f t="shared" si="124"/>
        <v>0</v>
      </c>
      <c r="Z119" s="44">
        <f t="shared" si="125"/>
        <v>44.961549302325579</v>
      </c>
      <c r="AA119" s="20">
        <v>0.24</v>
      </c>
      <c r="AC119" s="44">
        <f t="shared" si="163"/>
        <v>35.901319999999998</v>
      </c>
      <c r="AD119" s="28">
        <v>98</v>
      </c>
      <c r="AE119" s="44">
        <f t="shared" si="164"/>
        <v>259.36872</v>
      </c>
      <c r="AF119" s="28">
        <v>708</v>
      </c>
      <c r="AG119" s="44">
        <f t="shared" si="165"/>
        <v>41.396419999999999</v>
      </c>
      <c r="AH119" s="28">
        <v>113</v>
      </c>
      <c r="AI119" s="44">
        <f t="shared" si="129"/>
        <v>8.0930788744186035</v>
      </c>
      <c r="AJ119" s="44">
        <f t="shared" si="130"/>
        <v>0</v>
      </c>
      <c r="AK119" s="44"/>
      <c r="AL119" s="44">
        <f t="shared" si="131"/>
        <v>0</v>
      </c>
      <c r="AM119" s="44"/>
      <c r="AN119" s="44">
        <f t="shared" si="132"/>
        <v>8.0930788744186035</v>
      </c>
      <c r="AO119" s="20"/>
      <c r="AP119" s="20">
        <v>0.18</v>
      </c>
      <c r="AQ119" s="20"/>
      <c r="AR119" s="20"/>
      <c r="AS119" s="44">
        <f t="shared" si="133"/>
        <v>5.3777569683153024</v>
      </c>
      <c r="AT119" s="44">
        <f t="shared" si="134"/>
        <v>0</v>
      </c>
      <c r="AU119" s="44">
        <f t="shared" si="135"/>
        <v>0</v>
      </c>
      <c r="AV119" s="44">
        <f t="shared" si="136"/>
        <v>0</v>
      </c>
      <c r="AW119" s="44"/>
      <c r="AX119" s="44">
        <f t="shared" si="137"/>
        <v>5.3777569683153024</v>
      </c>
      <c r="AY119" s="44">
        <f t="shared" si="138"/>
        <v>25.178467609302327</v>
      </c>
      <c r="AZ119" s="44">
        <f t="shared" si="139"/>
        <v>0</v>
      </c>
      <c r="BA119" s="44"/>
      <c r="BB119" s="44">
        <f t="shared" si="140"/>
        <v>0</v>
      </c>
      <c r="BC119" s="44"/>
      <c r="BD119" s="44">
        <f t="shared" si="141"/>
        <v>25.178467609302327</v>
      </c>
      <c r="BE119" s="20"/>
      <c r="BF119" s="20">
        <v>0.56000000000000005</v>
      </c>
      <c r="BG119" s="20"/>
      <c r="BH119" s="20">
        <v>0.05</v>
      </c>
      <c r="BI119" s="44">
        <f t="shared" si="142"/>
        <v>16.730799456980943</v>
      </c>
      <c r="BJ119" s="44">
        <f t="shared" si="143"/>
        <v>0</v>
      </c>
      <c r="BK119" s="44">
        <f t="shared" si="144"/>
        <v>0</v>
      </c>
      <c r="BL119" s="44">
        <f t="shared" si="145"/>
        <v>0</v>
      </c>
      <c r="BM119" s="44"/>
      <c r="BN119" s="44">
        <f t="shared" si="146"/>
        <v>16.730799456980943</v>
      </c>
      <c r="BO119" s="44">
        <f t="shared" si="147"/>
        <v>9.8915408465116279</v>
      </c>
      <c r="BP119" s="44">
        <f t="shared" si="148"/>
        <v>0</v>
      </c>
      <c r="BQ119" s="44"/>
      <c r="BR119" s="44">
        <f t="shared" si="149"/>
        <v>0</v>
      </c>
      <c r="BS119" s="44"/>
      <c r="BT119" s="44">
        <f t="shared" si="150"/>
        <v>9.8915408465116279</v>
      </c>
      <c r="BU119" s="20"/>
      <c r="BV119" s="20">
        <v>0.22</v>
      </c>
      <c r="BW119" s="20"/>
      <c r="BX119" s="20">
        <v>0.05</v>
      </c>
      <c r="BY119" s="44">
        <f t="shared" si="151"/>
        <v>6.5728140723853707</v>
      </c>
      <c r="BZ119" s="44">
        <f t="shared" si="152"/>
        <v>0</v>
      </c>
      <c r="CA119" s="44">
        <f t="shared" si="153"/>
        <v>0</v>
      </c>
      <c r="CB119" s="44">
        <f t="shared" si="154"/>
        <v>0</v>
      </c>
      <c r="CC119" s="44"/>
      <c r="CD119" s="44">
        <f t="shared" si="155"/>
        <v>6.5728140723853707</v>
      </c>
      <c r="CE119" s="44">
        <f t="shared" si="156"/>
        <v>6.6758911218047956</v>
      </c>
      <c r="CF119" s="44">
        <f t="shared" si="157"/>
        <v>15.50247019975953</v>
      </c>
      <c r="CG119" s="44">
        <f t="shared" si="158"/>
        <v>6.2981273384744672</v>
      </c>
      <c r="CH119" s="44">
        <f t="shared" si="159"/>
        <v>2.2010923899475601</v>
      </c>
      <c r="CI119" s="44">
        <f t="shared" si="160"/>
        <v>6.8478429909479663</v>
      </c>
      <c r="CJ119" s="44">
        <f t="shared" si="161"/>
        <v>2.6902240321581297</v>
      </c>
      <c r="CK119" s="44">
        <f t="shared" si="162"/>
        <v>12.228291055264224</v>
      </c>
    </row>
    <row r="120" spans="1:91" x14ac:dyDescent="0.25">
      <c r="A120" s="41">
        <f>'[11]ТОВ "Сумитеплоенерго" '!F112</f>
        <v>1917</v>
      </c>
      <c r="B120" s="41" t="str">
        <f>'[11]ТОВ "Сумитеплоенерго" '!C112</f>
        <v>Вул.Петропавлівс.,66</v>
      </c>
      <c r="C120" s="47" t="str">
        <f>'[11]ТОВ "Сумитеплоенерго" '!O112</f>
        <v>так</v>
      </c>
      <c r="D120" s="46">
        <f>'[11]ТОВ "Сумитеплоенерго" '!G112</f>
        <v>2</v>
      </c>
      <c r="E120" s="86" t="str">
        <f t="shared" si="111"/>
        <v>ТОВ "Сумитеплоенерго"</v>
      </c>
      <c r="F120" s="43">
        <f>'[11]ТОВ "Сумитеплоенерго" '!L112</f>
        <v>486.3</v>
      </c>
      <c r="G120" s="43">
        <f>'[11]ТОВ "Сумитеплоенерго" '!CX112</f>
        <v>36.067674418604653</v>
      </c>
      <c r="H120" s="32">
        <f t="shared" si="112"/>
        <v>74.167539417241741</v>
      </c>
      <c r="I120" s="42"/>
      <c r="J120" s="42"/>
      <c r="K120" s="42"/>
      <c r="L120" s="42"/>
      <c r="M120" s="42"/>
      <c r="N120" s="44">
        <f t="shared" si="113"/>
        <v>36.067674418604653</v>
      </c>
      <c r="O120" s="44">
        <f t="shared" si="114"/>
        <v>23.966550980823452</v>
      </c>
      <c r="P120" s="44">
        <f t="shared" si="115"/>
        <v>0</v>
      </c>
      <c r="Q120" s="44">
        <f t="shared" si="116"/>
        <v>0</v>
      </c>
      <c r="R120" s="44">
        <f t="shared" si="117"/>
        <v>0</v>
      </c>
      <c r="S120" s="44">
        <f t="shared" si="118"/>
        <v>0</v>
      </c>
      <c r="T120" s="44">
        <f t="shared" si="119"/>
        <v>23.966550980823452</v>
      </c>
      <c r="U120" s="44">
        <f t="shared" si="120"/>
        <v>44.723916279069769</v>
      </c>
      <c r="V120" s="44">
        <f t="shared" si="121"/>
        <v>0</v>
      </c>
      <c r="W120" s="44">
        <f t="shared" si="122"/>
        <v>0</v>
      </c>
      <c r="X120" s="44">
        <f t="shared" si="123"/>
        <v>0</v>
      </c>
      <c r="Y120" s="44">
        <f t="shared" si="124"/>
        <v>0</v>
      </c>
      <c r="Z120" s="44">
        <f t="shared" si="125"/>
        <v>44.723916279069769</v>
      </c>
      <c r="AA120" s="20">
        <v>0.24</v>
      </c>
      <c r="AC120" s="44">
        <f t="shared" si="163"/>
        <v>47.657400000000003</v>
      </c>
      <c r="AD120" s="28">
        <v>98</v>
      </c>
      <c r="AE120" s="44">
        <f t="shared" si="164"/>
        <v>344.30040000000002</v>
      </c>
      <c r="AF120" s="28">
        <v>708</v>
      </c>
      <c r="AG120" s="44">
        <f t="shared" si="165"/>
        <v>54.951900000000002</v>
      </c>
      <c r="AH120" s="28">
        <v>113</v>
      </c>
      <c r="AI120" s="44">
        <f t="shared" si="129"/>
        <v>8.0503049302325582</v>
      </c>
      <c r="AJ120" s="44">
        <f t="shared" si="130"/>
        <v>0</v>
      </c>
      <c r="AK120" s="44"/>
      <c r="AL120" s="44">
        <f t="shared" si="131"/>
        <v>0</v>
      </c>
      <c r="AM120" s="44"/>
      <c r="AN120" s="44">
        <f t="shared" si="132"/>
        <v>8.0503049302325582</v>
      </c>
      <c r="AO120" s="20"/>
      <c r="AP120" s="20">
        <v>0.18</v>
      </c>
      <c r="AQ120" s="20"/>
      <c r="AR120" s="20"/>
      <c r="AS120" s="44">
        <f t="shared" si="133"/>
        <v>5.3493341789197943</v>
      </c>
      <c r="AT120" s="44">
        <f t="shared" si="134"/>
        <v>0</v>
      </c>
      <c r="AU120" s="44">
        <f t="shared" si="135"/>
        <v>0</v>
      </c>
      <c r="AV120" s="44">
        <f t="shared" si="136"/>
        <v>0</v>
      </c>
      <c r="AW120" s="44"/>
      <c r="AX120" s="44">
        <f t="shared" si="137"/>
        <v>5.3493341789197943</v>
      </c>
      <c r="AY120" s="44">
        <f t="shared" si="138"/>
        <v>25.045393116279072</v>
      </c>
      <c r="AZ120" s="44">
        <f t="shared" si="139"/>
        <v>0</v>
      </c>
      <c r="BA120" s="44"/>
      <c r="BB120" s="44">
        <f t="shared" si="140"/>
        <v>0</v>
      </c>
      <c r="BC120" s="44"/>
      <c r="BD120" s="44">
        <f t="shared" si="141"/>
        <v>25.045393116279072</v>
      </c>
      <c r="BE120" s="20"/>
      <c r="BF120" s="20">
        <v>0.56000000000000005</v>
      </c>
      <c r="BG120" s="20"/>
      <c r="BH120" s="20">
        <v>0.05</v>
      </c>
      <c r="BI120" s="44">
        <f t="shared" si="142"/>
        <v>16.642373001083808</v>
      </c>
      <c r="BJ120" s="44">
        <f t="shared" si="143"/>
        <v>0</v>
      </c>
      <c r="BK120" s="44">
        <f t="shared" si="144"/>
        <v>0</v>
      </c>
      <c r="BL120" s="44">
        <f t="shared" si="145"/>
        <v>0</v>
      </c>
      <c r="BM120" s="44"/>
      <c r="BN120" s="44">
        <f t="shared" si="146"/>
        <v>16.642373001083808</v>
      </c>
      <c r="BO120" s="44">
        <f t="shared" si="147"/>
        <v>9.8392615813953501</v>
      </c>
      <c r="BP120" s="44">
        <f t="shared" si="148"/>
        <v>0</v>
      </c>
      <c r="BQ120" s="44"/>
      <c r="BR120" s="44">
        <f t="shared" si="149"/>
        <v>0</v>
      </c>
      <c r="BS120" s="44"/>
      <c r="BT120" s="44">
        <f t="shared" si="150"/>
        <v>9.8392615813953501</v>
      </c>
      <c r="BU120" s="20"/>
      <c r="BV120" s="20">
        <v>0.22</v>
      </c>
      <c r="BW120" s="20"/>
      <c r="BX120" s="20">
        <v>0.05</v>
      </c>
      <c r="BY120" s="44">
        <f t="shared" si="151"/>
        <v>6.5380751075686385</v>
      </c>
      <c r="BZ120" s="44">
        <f t="shared" si="152"/>
        <v>0</v>
      </c>
      <c r="CA120" s="44">
        <f t="shared" si="153"/>
        <v>0</v>
      </c>
      <c r="CB120" s="44">
        <f t="shared" si="154"/>
        <v>0</v>
      </c>
      <c r="CC120" s="44"/>
      <c r="CD120" s="44">
        <f t="shared" si="155"/>
        <v>6.5380751075686385</v>
      </c>
      <c r="CE120" s="44">
        <f t="shared" si="156"/>
        <v>8.9090339855386631</v>
      </c>
      <c r="CF120" s="44">
        <f t="shared" si="157"/>
        <v>20.688179502861644</v>
      </c>
      <c r="CG120" s="44">
        <f t="shared" si="158"/>
        <v>8.4049049752252483</v>
      </c>
      <c r="CH120" s="44">
        <f t="shared" si="159"/>
        <v>2.1894590666478773</v>
      </c>
      <c r="CI120" s="44">
        <f t="shared" si="160"/>
        <v>6.8116504295711744</v>
      </c>
      <c r="CJ120" s="44">
        <f t="shared" si="161"/>
        <v>2.6760055259029611</v>
      </c>
      <c r="CK120" s="44">
        <f t="shared" si="162"/>
        <v>12.163661481377096</v>
      </c>
    </row>
    <row r="121" spans="1:91" x14ac:dyDescent="0.25">
      <c r="A121" s="41">
        <f>'[11]ТОВ "Сумитеплоенерго" '!F113</f>
        <v>1917</v>
      </c>
      <c r="B121" s="41" t="str">
        <f>'[11]ТОВ "Сумитеплоенерго" '!C113</f>
        <v>Вул.Петропавлівс.,92</v>
      </c>
      <c r="C121" s="47" t="str">
        <f>'[11]ТОВ "Сумитеплоенерго" '!O113</f>
        <v>так</v>
      </c>
      <c r="D121" s="46">
        <f>'[11]ТОВ "Сумитеплоенерго" '!G113</f>
        <v>2</v>
      </c>
      <c r="E121" s="86" t="str">
        <f t="shared" si="111"/>
        <v>ТОВ "Сумитеплоенерго"</v>
      </c>
      <c r="F121" s="43">
        <f>'[11]ТОВ "Сумитеплоенерго" '!L113</f>
        <v>290.3</v>
      </c>
      <c r="G121" s="43">
        <f>'[11]ТОВ "Сумитеплоенерго" '!CX113</f>
        <v>60.516313953488371</v>
      </c>
      <c r="H121" s="32">
        <f t="shared" si="112"/>
        <v>208.46129505163063</v>
      </c>
      <c r="I121" s="42"/>
      <c r="J121" s="42"/>
      <c r="K121" s="42"/>
      <c r="L121" s="42"/>
      <c r="M121" s="42"/>
      <c r="N121" s="44">
        <f t="shared" si="113"/>
        <v>60.516313953488371</v>
      </c>
      <c r="O121" s="44">
        <f t="shared" si="114"/>
        <v>40.212388154132256</v>
      </c>
      <c r="P121" s="44">
        <f t="shared" si="115"/>
        <v>0</v>
      </c>
      <c r="Q121" s="44">
        <f t="shared" si="116"/>
        <v>0</v>
      </c>
      <c r="R121" s="44">
        <f t="shared" si="117"/>
        <v>0</v>
      </c>
      <c r="S121" s="44">
        <f t="shared" si="118"/>
        <v>0</v>
      </c>
      <c r="T121" s="44">
        <f t="shared" si="119"/>
        <v>40.212388154132256</v>
      </c>
      <c r="U121" s="44">
        <f t="shared" si="120"/>
        <v>62.331803372093027</v>
      </c>
      <c r="V121" s="44">
        <f t="shared" si="121"/>
        <v>0</v>
      </c>
      <c r="W121" s="44">
        <f t="shared" si="122"/>
        <v>0</v>
      </c>
      <c r="X121" s="44">
        <f t="shared" si="123"/>
        <v>0</v>
      </c>
      <c r="Y121" s="44">
        <f t="shared" si="124"/>
        <v>0</v>
      </c>
      <c r="Z121" s="44">
        <f t="shared" si="125"/>
        <v>62.331803372093027</v>
      </c>
      <c r="AA121" s="20">
        <v>0.03</v>
      </c>
      <c r="AC121" s="44">
        <f t="shared" si="163"/>
        <v>28.449400000000001</v>
      </c>
      <c r="AD121" s="28">
        <v>98</v>
      </c>
      <c r="AE121" s="44">
        <f t="shared" si="164"/>
        <v>205.5324</v>
      </c>
      <c r="AF121" s="28">
        <v>708</v>
      </c>
      <c r="AG121" s="44">
        <f t="shared" si="165"/>
        <v>32.803899999999999</v>
      </c>
      <c r="AH121" s="28">
        <v>113</v>
      </c>
      <c r="AI121" s="44">
        <f t="shared" si="129"/>
        <v>11.219724606976744</v>
      </c>
      <c r="AJ121" s="44">
        <f t="shared" si="130"/>
        <v>0</v>
      </c>
      <c r="AK121" s="44"/>
      <c r="AL121" s="44">
        <f t="shared" si="131"/>
        <v>0</v>
      </c>
      <c r="AM121" s="44"/>
      <c r="AN121" s="44">
        <f t="shared" si="132"/>
        <v>11.219724606976744</v>
      </c>
      <c r="AO121" s="20"/>
      <c r="AP121" s="20">
        <v>0.18</v>
      </c>
      <c r="AQ121" s="20"/>
      <c r="AR121" s="20"/>
      <c r="AS121" s="44">
        <f t="shared" si="133"/>
        <v>7.4553767637761199</v>
      </c>
      <c r="AT121" s="44">
        <f t="shared" si="134"/>
        <v>0</v>
      </c>
      <c r="AU121" s="44">
        <f t="shared" si="135"/>
        <v>0</v>
      </c>
      <c r="AV121" s="44">
        <f t="shared" si="136"/>
        <v>0</v>
      </c>
      <c r="AW121" s="44"/>
      <c r="AX121" s="44">
        <f t="shared" si="137"/>
        <v>7.4553767637761199</v>
      </c>
      <c r="AY121" s="44">
        <f t="shared" si="138"/>
        <v>34.905809888372097</v>
      </c>
      <c r="AZ121" s="44">
        <f t="shared" si="139"/>
        <v>0</v>
      </c>
      <c r="BA121" s="44"/>
      <c r="BB121" s="44">
        <f t="shared" si="140"/>
        <v>0</v>
      </c>
      <c r="BC121" s="44"/>
      <c r="BD121" s="44">
        <f t="shared" si="141"/>
        <v>34.905809888372097</v>
      </c>
      <c r="BE121" s="20"/>
      <c r="BF121" s="20">
        <v>0.56000000000000005</v>
      </c>
      <c r="BG121" s="20"/>
      <c r="BH121" s="20">
        <v>0.05</v>
      </c>
      <c r="BI121" s="44">
        <f t="shared" si="142"/>
        <v>23.194505487303488</v>
      </c>
      <c r="BJ121" s="44">
        <f t="shared" si="143"/>
        <v>0</v>
      </c>
      <c r="BK121" s="44">
        <f t="shared" si="144"/>
        <v>0</v>
      </c>
      <c r="BL121" s="44">
        <f t="shared" si="145"/>
        <v>0</v>
      </c>
      <c r="BM121" s="44"/>
      <c r="BN121" s="44">
        <f t="shared" si="146"/>
        <v>23.194505487303488</v>
      </c>
      <c r="BO121" s="44">
        <f t="shared" si="147"/>
        <v>13.712996741860467</v>
      </c>
      <c r="BP121" s="44">
        <f t="shared" si="148"/>
        <v>0</v>
      </c>
      <c r="BQ121" s="44"/>
      <c r="BR121" s="44">
        <f t="shared" si="149"/>
        <v>0</v>
      </c>
      <c r="BS121" s="44"/>
      <c r="BT121" s="44">
        <f t="shared" si="150"/>
        <v>13.712996741860467</v>
      </c>
      <c r="BU121" s="20"/>
      <c r="BV121" s="20">
        <v>0.22</v>
      </c>
      <c r="BW121" s="20"/>
      <c r="BX121" s="20">
        <v>0.05</v>
      </c>
      <c r="BY121" s="44">
        <f t="shared" si="151"/>
        <v>9.1121271557263697</v>
      </c>
      <c r="BZ121" s="44">
        <f t="shared" si="152"/>
        <v>0</v>
      </c>
      <c r="CA121" s="44">
        <f t="shared" si="153"/>
        <v>0</v>
      </c>
      <c r="CB121" s="44">
        <f t="shared" si="154"/>
        <v>0</v>
      </c>
      <c r="CC121" s="44"/>
      <c r="CD121" s="44">
        <f t="shared" si="155"/>
        <v>9.1121271557263697</v>
      </c>
      <c r="CE121" s="44">
        <f t="shared" si="156"/>
        <v>3.8159573823591026</v>
      </c>
      <c r="CF121" s="44">
        <f t="shared" si="157"/>
        <v>8.8612538048076512</v>
      </c>
      <c r="CG121" s="44">
        <f t="shared" si="158"/>
        <v>3.6000265842849783</v>
      </c>
      <c r="CH121" s="44">
        <f t="shared" si="159"/>
        <v>3.0514530789739762</v>
      </c>
      <c r="CI121" s="44">
        <f t="shared" si="160"/>
        <v>9.4934095790301498</v>
      </c>
      <c r="CJ121" s="44">
        <f t="shared" si="161"/>
        <v>3.7295537631904163</v>
      </c>
      <c r="CK121" s="44">
        <f t="shared" si="162"/>
        <v>16.952517105410983</v>
      </c>
    </row>
    <row r="122" spans="1:91" x14ac:dyDescent="0.25">
      <c r="A122" s="41">
        <f>'[11]ТОВ "Сумитеплоенерго" '!F114</f>
        <v>1959</v>
      </c>
      <c r="B122" s="41" t="str">
        <f>'[11]ТОВ "Сумитеплоенерго" '!C114</f>
        <v>Вул.Петропавлівс.,98 д</v>
      </c>
      <c r="C122" s="47" t="str">
        <f>'[11]ТОВ "Сумитеплоенерго" '!O114</f>
        <v>так</v>
      </c>
      <c r="D122" s="46">
        <f>'[11]ТОВ "Сумитеплоенерго" '!G114</f>
        <v>2</v>
      </c>
      <c r="E122" s="86" t="str">
        <f t="shared" si="111"/>
        <v>ТОВ "Сумитеплоенерго"</v>
      </c>
      <c r="F122" s="43">
        <f>'[11]ТОВ "Сумитеплоенерго" '!L114</f>
        <v>385.36</v>
      </c>
      <c r="G122" s="43">
        <f>'[11]ТОВ "Сумитеплоенерго" '!CX114</f>
        <v>80.332360465116281</v>
      </c>
      <c r="H122" s="32">
        <f t="shared" si="112"/>
        <v>208.46055756984708</v>
      </c>
      <c r="I122" s="42"/>
      <c r="J122" s="42"/>
      <c r="K122" s="42"/>
      <c r="L122" s="42"/>
      <c r="M122" s="42"/>
      <c r="N122" s="44">
        <f t="shared" si="113"/>
        <v>80.332360465116281</v>
      </c>
      <c r="O122" s="44">
        <f t="shared" si="114"/>
        <v>53.379921038213119</v>
      </c>
      <c r="P122" s="44">
        <f t="shared" si="115"/>
        <v>0</v>
      </c>
      <c r="Q122" s="44">
        <f t="shared" si="116"/>
        <v>0</v>
      </c>
      <c r="R122" s="44">
        <f t="shared" si="117"/>
        <v>0</v>
      </c>
      <c r="S122" s="44">
        <f t="shared" si="118"/>
        <v>0</v>
      </c>
      <c r="T122" s="44">
        <f t="shared" si="119"/>
        <v>53.379921038213119</v>
      </c>
      <c r="U122" s="44">
        <f t="shared" si="120"/>
        <v>82.742331279069774</v>
      </c>
      <c r="V122" s="44">
        <f t="shared" si="121"/>
        <v>0</v>
      </c>
      <c r="W122" s="44">
        <f t="shared" si="122"/>
        <v>0</v>
      </c>
      <c r="X122" s="44">
        <f t="shared" si="123"/>
        <v>0</v>
      </c>
      <c r="Y122" s="44">
        <f t="shared" si="124"/>
        <v>0</v>
      </c>
      <c r="Z122" s="44">
        <f t="shared" si="125"/>
        <v>82.742331279069774</v>
      </c>
      <c r="AA122" s="20">
        <v>0.03</v>
      </c>
      <c r="AC122" s="44">
        <f t="shared" si="163"/>
        <v>37.765279999999997</v>
      </c>
      <c r="AD122" s="28">
        <v>98</v>
      </c>
      <c r="AE122" s="44">
        <f t="shared" si="164"/>
        <v>272.83488</v>
      </c>
      <c r="AF122" s="28">
        <v>708</v>
      </c>
      <c r="AG122" s="44">
        <f t="shared" si="165"/>
        <v>43.545679999999997</v>
      </c>
      <c r="AH122" s="28">
        <v>113</v>
      </c>
      <c r="AI122" s="44">
        <f t="shared" si="129"/>
        <v>14.893619630232559</v>
      </c>
      <c r="AJ122" s="44">
        <f t="shared" si="130"/>
        <v>0</v>
      </c>
      <c r="AK122" s="44"/>
      <c r="AL122" s="44">
        <f t="shared" si="131"/>
        <v>0</v>
      </c>
      <c r="AM122" s="44"/>
      <c r="AN122" s="44">
        <f t="shared" si="132"/>
        <v>14.893619630232559</v>
      </c>
      <c r="AO122" s="20"/>
      <c r="AP122" s="20">
        <v>0.18</v>
      </c>
      <c r="AQ122" s="20"/>
      <c r="AR122" s="20"/>
      <c r="AS122" s="44">
        <f t="shared" si="133"/>
        <v>9.8966373604847124</v>
      </c>
      <c r="AT122" s="44">
        <f t="shared" si="134"/>
        <v>0</v>
      </c>
      <c r="AU122" s="44">
        <f t="shared" si="135"/>
        <v>0</v>
      </c>
      <c r="AV122" s="44">
        <f t="shared" si="136"/>
        <v>0</v>
      </c>
      <c r="AW122" s="44"/>
      <c r="AX122" s="44">
        <f t="shared" si="137"/>
        <v>9.8966373604847124</v>
      </c>
      <c r="AY122" s="44">
        <f t="shared" si="138"/>
        <v>46.335705516279077</v>
      </c>
      <c r="AZ122" s="44">
        <f t="shared" si="139"/>
        <v>0</v>
      </c>
      <c r="BA122" s="44"/>
      <c r="BB122" s="44">
        <f t="shared" si="140"/>
        <v>0</v>
      </c>
      <c r="BC122" s="44"/>
      <c r="BD122" s="44">
        <f t="shared" si="141"/>
        <v>46.335705516279077</v>
      </c>
      <c r="BE122" s="20"/>
      <c r="BF122" s="20">
        <v>0.56000000000000005</v>
      </c>
      <c r="BG122" s="20"/>
      <c r="BH122" s="20">
        <v>0.05</v>
      </c>
      <c r="BI122" s="44">
        <f t="shared" si="142"/>
        <v>30.789538454841335</v>
      </c>
      <c r="BJ122" s="44">
        <f t="shared" si="143"/>
        <v>0</v>
      </c>
      <c r="BK122" s="44">
        <f t="shared" si="144"/>
        <v>0</v>
      </c>
      <c r="BL122" s="44">
        <f t="shared" si="145"/>
        <v>0</v>
      </c>
      <c r="BM122" s="44"/>
      <c r="BN122" s="44">
        <f t="shared" si="146"/>
        <v>30.789538454841335</v>
      </c>
      <c r="BO122" s="44">
        <f t="shared" si="147"/>
        <v>18.203312881395352</v>
      </c>
      <c r="BP122" s="44">
        <f t="shared" si="148"/>
        <v>0</v>
      </c>
      <c r="BQ122" s="44"/>
      <c r="BR122" s="44">
        <f t="shared" si="149"/>
        <v>0</v>
      </c>
      <c r="BS122" s="44"/>
      <c r="BT122" s="44">
        <f t="shared" si="150"/>
        <v>18.203312881395352</v>
      </c>
      <c r="BU122" s="20"/>
      <c r="BV122" s="20">
        <v>0.22</v>
      </c>
      <c r="BW122" s="20"/>
      <c r="BX122" s="20">
        <v>0.05</v>
      </c>
      <c r="BY122" s="44">
        <f t="shared" si="151"/>
        <v>12.095890107259095</v>
      </c>
      <c r="BZ122" s="44">
        <f t="shared" si="152"/>
        <v>0</v>
      </c>
      <c r="CA122" s="44">
        <f t="shared" si="153"/>
        <v>0</v>
      </c>
      <c r="CB122" s="44">
        <f t="shared" si="154"/>
        <v>0</v>
      </c>
      <c r="CC122" s="44"/>
      <c r="CD122" s="44">
        <f t="shared" si="155"/>
        <v>12.095890107259095</v>
      </c>
      <c r="CE122" s="44">
        <f t="shared" si="156"/>
        <v>3.8159708822704954</v>
      </c>
      <c r="CF122" s="44">
        <f t="shared" si="157"/>
        <v>8.8612851537272572</v>
      </c>
      <c r="CG122" s="44">
        <f t="shared" si="158"/>
        <v>3.6000393202867289</v>
      </c>
      <c r="CH122" s="44">
        <f t="shared" si="159"/>
        <v>4.0506503563804097</v>
      </c>
      <c r="CI122" s="44">
        <f t="shared" si="160"/>
        <v>12.602023330961275</v>
      </c>
      <c r="CJ122" s="44">
        <f t="shared" si="161"/>
        <v>4.9507948800205011</v>
      </c>
      <c r="CK122" s="44">
        <f t="shared" si="162"/>
        <v>22.503613091002276</v>
      </c>
    </row>
    <row r="123" spans="1:91" x14ac:dyDescent="0.25">
      <c r="A123" s="41">
        <f>'[11]ТОВ "Сумитеплоенерго" '!F115</f>
        <v>1959</v>
      </c>
      <c r="B123" s="41" t="str">
        <f>'[11]ТОВ "Сумитеплоенерго" '!C115</f>
        <v>Вул.Петропавлівс.,98ж</v>
      </c>
      <c r="C123" s="47" t="str">
        <f>'[11]ТОВ "Сумитеплоенерго" '!O115</f>
        <v>так</v>
      </c>
      <c r="D123" s="46">
        <f>'[11]ТОВ "Сумитеплоенерго" '!G115</f>
        <v>2</v>
      </c>
      <c r="E123" s="86" t="str">
        <f t="shared" si="111"/>
        <v>ТОВ "Сумитеплоенерго"</v>
      </c>
      <c r="F123" s="43">
        <f>'[11]ТОВ "Сумитеплоенерго" '!L115</f>
        <v>382.3</v>
      </c>
      <c r="G123" s="43">
        <f>'[11]ТОВ "Сумитеплоенерго" '!CX115</f>
        <v>79.694941860465121</v>
      </c>
      <c r="H123" s="32">
        <f t="shared" si="112"/>
        <v>208.46178880582033</v>
      </c>
      <c r="I123" s="42"/>
      <c r="J123" s="42"/>
      <c r="K123" s="42"/>
      <c r="L123" s="42"/>
      <c r="M123" s="42"/>
      <c r="N123" s="44">
        <f t="shared" si="113"/>
        <v>79.694941860465121</v>
      </c>
      <c r="O123" s="44">
        <f t="shared" si="114"/>
        <v>52.95636377452059</v>
      </c>
      <c r="P123" s="44">
        <f t="shared" si="115"/>
        <v>0</v>
      </c>
      <c r="Q123" s="44">
        <f t="shared" si="116"/>
        <v>0</v>
      </c>
      <c r="R123" s="44">
        <f t="shared" si="117"/>
        <v>0</v>
      </c>
      <c r="S123" s="44">
        <f t="shared" si="118"/>
        <v>0</v>
      </c>
      <c r="T123" s="44">
        <f t="shared" si="119"/>
        <v>52.95636377452059</v>
      </c>
      <c r="U123" s="44">
        <f t="shared" si="120"/>
        <v>82.085790116279071</v>
      </c>
      <c r="V123" s="44">
        <f t="shared" si="121"/>
        <v>0</v>
      </c>
      <c r="W123" s="44">
        <f t="shared" si="122"/>
        <v>0</v>
      </c>
      <c r="X123" s="44">
        <f t="shared" si="123"/>
        <v>0</v>
      </c>
      <c r="Y123" s="44">
        <f t="shared" si="124"/>
        <v>0</v>
      </c>
      <c r="Z123" s="44">
        <f t="shared" si="125"/>
        <v>82.085790116279071</v>
      </c>
      <c r="AA123" s="20">
        <v>0.03</v>
      </c>
      <c r="AC123" s="44">
        <f t="shared" si="163"/>
        <v>37.465400000000002</v>
      </c>
      <c r="AD123" s="28">
        <v>98</v>
      </c>
      <c r="AE123" s="44">
        <f t="shared" si="164"/>
        <v>270.66840000000002</v>
      </c>
      <c r="AF123" s="28">
        <v>708</v>
      </c>
      <c r="AG123" s="44">
        <f t="shared" si="165"/>
        <v>43.1999</v>
      </c>
      <c r="AH123" s="28">
        <v>113</v>
      </c>
      <c r="AI123" s="44">
        <f t="shared" si="129"/>
        <v>14.775442220930232</v>
      </c>
      <c r="AJ123" s="44">
        <f t="shared" si="130"/>
        <v>0</v>
      </c>
      <c r="AK123" s="44"/>
      <c r="AL123" s="44">
        <f t="shared" si="131"/>
        <v>0</v>
      </c>
      <c r="AM123" s="44"/>
      <c r="AN123" s="44">
        <f t="shared" si="132"/>
        <v>14.775442220930232</v>
      </c>
      <c r="AO123" s="20"/>
      <c r="AP123" s="20">
        <v>0.18</v>
      </c>
      <c r="AQ123" s="20"/>
      <c r="AR123" s="20"/>
      <c r="AS123" s="44">
        <f t="shared" si="133"/>
        <v>9.8181098437961172</v>
      </c>
      <c r="AT123" s="44">
        <f t="shared" si="134"/>
        <v>0</v>
      </c>
      <c r="AU123" s="44">
        <f t="shared" si="135"/>
        <v>0</v>
      </c>
      <c r="AV123" s="44">
        <f t="shared" si="136"/>
        <v>0</v>
      </c>
      <c r="AW123" s="44"/>
      <c r="AX123" s="44">
        <f t="shared" si="137"/>
        <v>9.8181098437961172</v>
      </c>
      <c r="AY123" s="44">
        <f t="shared" si="138"/>
        <v>45.968042465116284</v>
      </c>
      <c r="AZ123" s="44">
        <f t="shared" si="139"/>
        <v>0</v>
      </c>
      <c r="BA123" s="44"/>
      <c r="BB123" s="44">
        <f t="shared" si="140"/>
        <v>0</v>
      </c>
      <c r="BC123" s="44"/>
      <c r="BD123" s="44">
        <f t="shared" si="141"/>
        <v>45.968042465116284</v>
      </c>
      <c r="BE123" s="20"/>
      <c r="BF123" s="20">
        <v>0.56000000000000005</v>
      </c>
      <c r="BG123" s="20"/>
      <c r="BH123" s="20">
        <v>0.05</v>
      </c>
      <c r="BI123" s="44">
        <f t="shared" si="142"/>
        <v>30.545230625143478</v>
      </c>
      <c r="BJ123" s="44">
        <f t="shared" si="143"/>
        <v>0</v>
      </c>
      <c r="BK123" s="44">
        <f t="shared" si="144"/>
        <v>0</v>
      </c>
      <c r="BL123" s="44">
        <f t="shared" si="145"/>
        <v>0</v>
      </c>
      <c r="BM123" s="44"/>
      <c r="BN123" s="44">
        <f t="shared" si="146"/>
        <v>30.545230625143478</v>
      </c>
      <c r="BO123" s="44">
        <f t="shared" si="147"/>
        <v>18.058873825581397</v>
      </c>
      <c r="BP123" s="44">
        <f t="shared" si="148"/>
        <v>0</v>
      </c>
      <c r="BQ123" s="44"/>
      <c r="BR123" s="44">
        <f t="shared" si="149"/>
        <v>0</v>
      </c>
      <c r="BS123" s="44"/>
      <c r="BT123" s="44">
        <f t="shared" si="150"/>
        <v>18.058873825581397</v>
      </c>
      <c r="BU123" s="20"/>
      <c r="BV123" s="20">
        <v>0.22</v>
      </c>
      <c r="BW123" s="20"/>
      <c r="BX123" s="20">
        <v>0.05</v>
      </c>
      <c r="BY123" s="44">
        <f t="shared" si="151"/>
        <v>11.999912031306366</v>
      </c>
      <c r="BZ123" s="44">
        <f t="shared" si="152"/>
        <v>0</v>
      </c>
      <c r="CA123" s="44">
        <f t="shared" si="153"/>
        <v>0</v>
      </c>
      <c r="CB123" s="44">
        <f t="shared" si="154"/>
        <v>0</v>
      </c>
      <c r="CC123" s="44"/>
      <c r="CD123" s="44">
        <f t="shared" si="155"/>
        <v>11.999912031306366</v>
      </c>
      <c r="CE123" s="44">
        <f t="shared" si="156"/>
        <v>3.8159483440362707</v>
      </c>
      <c r="CF123" s="44">
        <f t="shared" si="157"/>
        <v>8.8612328163990952</v>
      </c>
      <c r="CG123" s="44">
        <f t="shared" si="158"/>
        <v>3.600018057407131</v>
      </c>
      <c r="CH123" s="44">
        <f t="shared" si="159"/>
        <v>4.0185093874963327</v>
      </c>
      <c r="CI123" s="44">
        <f t="shared" si="160"/>
        <v>12.502029205544147</v>
      </c>
      <c r="CJ123" s="44">
        <f t="shared" si="161"/>
        <v>4.9115114736066294</v>
      </c>
      <c r="CK123" s="44">
        <f t="shared" si="162"/>
        <v>22.325052152757404</v>
      </c>
    </row>
    <row r="124" spans="1:91" x14ac:dyDescent="0.25">
      <c r="A124" s="41">
        <f>'[11]ТОВ "Сумитеплоенерго" '!F116</f>
        <v>1917</v>
      </c>
      <c r="B124" s="41" t="str">
        <f>'[11]ТОВ "Сумитеплоенерго" '!C116</f>
        <v>Вул.Перекопська,16</v>
      </c>
      <c r="C124" s="47" t="str">
        <f>'[11]ТОВ "Сумитеплоенерго" '!O116</f>
        <v>так</v>
      </c>
      <c r="D124" s="46">
        <f>'[11]ТОВ "Сумитеплоенерго" '!G116</f>
        <v>2</v>
      </c>
      <c r="E124" s="86" t="str">
        <f t="shared" si="111"/>
        <v>ТОВ "Сумитеплоенерго"</v>
      </c>
      <c r="F124" s="43">
        <f>'[11]ТОВ "Сумитеплоенерго" '!L116</f>
        <v>331.5</v>
      </c>
      <c r="G124" s="43">
        <f>'[11]ТОВ "Сумитеплоенерго" '!CX116</f>
        <v>31.251290697674417</v>
      </c>
      <c r="H124" s="32">
        <f t="shared" si="112"/>
        <v>94.272370128731268</v>
      </c>
      <c r="I124" s="42"/>
      <c r="J124" s="42"/>
      <c r="K124" s="42"/>
      <c r="L124" s="42"/>
      <c r="M124" s="42"/>
      <c r="N124" s="44">
        <f t="shared" si="113"/>
        <v>31.251290697674417</v>
      </c>
      <c r="O124" s="44">
        <f t="shared" si="114"/>
        <v>20.766119906416844</v>
      </c>
      <c r="P124" s="44">
        <f t="shared" si="115"/>
        <v>0</v>
      </c>
      <c r="Q124" s="44">
        <f t="shared" si="116"/>
        <v>0</v>
      </c>
      <c r="R124" s="44">
        <f t="shared" si="117"/>
        <v>0</v>
      </c>
      <c r="S124" s="44">
        <f t="shared" si="118"/>
        <v>0</v>
      </c>
      <c r="T124" s="44">
        <f t="shared" si="119"/>
        <v>20.766119906416844</v>
      </c>
      <c r="U124" s="44">
        <f t="shared" si="120"/>
        <v>38.751600465116276</v>
      </c>
      <c r="V124" s="44">
        <f t="shared" si="121"/>
        <v>0</v>
      </c>
      <c r="W124" s="44">
        <f t="shared" si="122"/>
        <v>0</v>
      </c>
      <c r="X124" s="44">
        <f t="shared" si="123"/>
        <v>0</v>
      </c>
      <c r="Y124" s="44">
        <f t="shared" si="124"/>
        <v>0</v>
      </c>
      <c r="Z124" s="44">
        <f t="shared" si="125"/>
        <v>38.751600465116276</v>
      </c>
      <c r="AA124" s="20">
        <v>0.24</v>
      </c>
      <c r="AC124" s="44">
        <f t="shared" si="163"/>
        <v>32.487000000000002</v>
      </c>
      <c r="AD124" s="28">
        <v>98</v>
      </c>
      <c r="AE124" s="44">
        <f t="shared" si="164"/>
        <v>234.702</v>
      </c>
      <c r="AF124" s="28">
        <v>708</v>
      </c>
      <c r="AG124" s="44">
        <f t="shared" si="165"/>
        <v>37.459499999999998</v>
      </c>
      <c r="AH124" s="28">
        <v>113</v>
      </c>
      <c r="AI124" s="44">
        <f t="shared" si="129"/>
        <v>6.9752880837209297</v>
      </c>
      <c r="AJ124" s="44">
        <f t="shared" si="130"/>
        <v>0</v>
      </c>
      <c r="AK124" s="44"/>
      <c r="AL124" s="44">
        <f t="shared" si="131"/>
        <v>0</v>
      </c>
      <c r="AM124" s="44"/>
      <c r="AN124" s="44">
        <f t="shared" si="132"/>
        <v>6.9752880837209297</v>
      </c>
      <c r="AO124" s="20"/>
      <c r="AP124" s="20">
        <v>0.18</v>
      </c>
      <c r="AQ124" s="20"/>
      <c r="AR124" s="20"/>
      <c r="AS124" s="44">
        <f t="shared" si="133"/>
        <v>4.6349979631122391</v>
      </c>
      <c r="AT124" s="44">
        <f t="shared" si="134"/>
        <v>0</v>
      </c>
      <c r="AU124" s="44">
        <f t="shared" si="135"/>
        <v>0</v>
      </c>
      <c r="AV124" s="44">
        <f t="shared" si="136"/>
        <v>0</v>
      </c>
      <c r="AW124" s="44"/>
      <c r="AX124" s="44">
        <f t="shared" si="137"/>
        <v>4.6349979631122391</v>
      </c>
      <c r="AY124" s="44">
        <f t="shared" si="138"/>
        <v>21.700896260465118</v>
      </c>
      <c r="AZ124" s="44">
        <f t="shared" si="139"/>
        <v>0</v>
      </c>
      <c r="BA124" s="44"/>
      <c r="BB124" s="44">
        <f t="shared" si="140"/>
        <v>0</v>
      </c>
      <c r="BC124" s="44"/>
      <c r="BD124" s="44">
        <f t="shared" si="141"/>
        <v>21.700896260465118</v>
      </c>
      <c r="BE124" s="20"/>
      <c r="BF124" s="20">
        <v>0.56000000000000005</v>
      </c>
      <c r="BG124" s="20"/>
      <c r="BH124" s="20">
        <v>0.05</v>
      </c>
      <c r="BI124" s="44">
        <f t="shared" si="142"/>
        <v>14.419993663015859</v>
      </c>
      <c r="BJ124" s="44">
        <f t="shared" si="143"/>
        <v>0</v>
      </c>
      <c r="BK124" s="44">
        <f t="shared" si="144"/>
        <v>0</v>
      </c>
      <c r="BL124" s="44">
        <f t="shared" si="145"/>
        <v>0</v>
      </c>
      <c r="BM124" s="44"/>
      <c r="BN124" s="44">
        <f t="shared" si="146"/>
        <v>14.419993663015859</v>
      </c>
      <c r="BO124" s="44">
        <f t="shared" si="147"/>
        <v>8.5253521023255807</v>
      </c>
      <c r="BP124" s="44">
        <f t="shared" si="148"/>
        <v>0</v>
      </c>
      <c r="BQ124" s="44"/>
      <c r="BR124" s="44">
        <f t="shared" si="149"/>
        <v>0</v>
      </c>
      <c r="BS124" s="44"/>
      <c r="BT124" s="44">
        <f t="shared" si="150"/>
        <v>8.5253521023255807</v>
      </c>
      <c r="BU124" s="20"/>
      <c r="BV124" s="20">
        <v>0.22</v>
      </c>
      <c r="BW124" s="20"/>
      <c r="BX124" s="20">
        <v>0.05</v>
      </c>
      <c r="BY124" s="44">
        <f t="shared" si="151"/>
        <v>5.6649975104705144</v>
      </c>
      <c r="BZ124" s="44">
        <f t="shared" si="152"/>
        <v>0</v>
      </c>
      <c r="CA124" s="44">
        <f t="shared" si="153"/>
        <v>0</v>
      </c>
      <c r="CB124" s="44">
        <f t="shared" si="154"/>
        <v>0</v>
      </c>
      <c r="CC124" s="44"/>
      <c r="CD124" s="44">
        <f t="shared" si="155"/>
        <v>5.6649975104705144</v>
      </c>
      <c r="CE124" s="44">
        <f t="shared" si="156"/>
        <v>7.0090645688625326</v>
      </c>
      <c r="CF124" s="44">
        <f t="shared" si="157"/>
        <v>16.276151396790102</v>
      </c>
      <c r="CG124" s="44">
        <f t="shared" si="158"/>
        <v>6.6124477426096426</v>
      </c>
      <c r="CH124" s="44">
        <f t="shared" si="159"/>
        <v>1.8970843800003119</v>
      </c>
      <c r="CI124" s="44">
        <f t="shared" si="160"/>
        <v>5.9020402933343048</v>
      </c>
      <c r="CJ124" s="44">
        <f t="shared" si="161"/>
        <v>2.3186586866670478</v>
      </c>
      <c r="CK124" s="44">
        <f t="shared" si="162"/>
        <v>10.539357666668399</v>
      </c>
    </row>
    <row r="125" spans="1:91" x14ac:dyDescent="0.25">
      <c r="A125" s="41">
        <f>'[11]ТОВ "Сумитеплоенерго" '!F117</f>
        <v>1919</v>
      </c>
      <c r="B125" s="41" t="str">
        <f>'[11]ТОВ "Сумитеплоенерго" '!C117</f>
        <v>Вул.Перекопська,18</v>
      </c>
      <c r="C125" s="47" t="str">
        <f>'[11]ТОВ "Сумитеплоенерго" '!O117</f>
        <v>так</v>
      </c>
      <c r="D125" s="46">
        <f>'[11]ТОВ "Сумитеплоенерго" '!G117</f>
        <v>2</v>
      </c>
      <c r="E125" s="86" t="str">
        <f t="shared" si="111"/>
        <v>ТОВ "Сумитеплоенерго"</v>
      </c>
      <c r="F125" s="43">
        <f>'[11]ТОВ "Сумитеплоенерго" '!L117</f>
        <v>303</v>
      </c>
      <c r="G125" s="43">
        <f>'[11]ТОВ "Сумитеплоенерго" '!CX117</f>
        <v>62.536813953488377</v>
      </c>
      <c r="H125" s="32">
        <f t="shared" si="112"/>
        <v>206.39212525903753</v>
      </c>
      <c r="I125" s="42"/>
      <c r="J125" s="42"/>
      <c r="K125" s="42"/>
      <c r="L125" s="42"/>
      <c r="M125" s="42"/>
      <c r="N125" s="44">
        <f t="shared" si="113"/>
        <v>62.536813953488377</v>
      </c>
      <c r="O125" s="44">
        <f t="shared" si="114"/>
        <v>41.55498695034894</v>
      </c>
      <c r="P125" s="44">
        <f t="shared" si="115"/>
        <v>0</v>
      </c>
      <c r="Q125" s="44">
        <f t="shared" si="116"/>
        <v>0</v>
      </c>
      <c r="R125" s="44">
        <f t="shared" si="117"/>
        <v>0</v>
      </c>
      <c r="S125" s="44">
        <f t="shared" si="118"/>
        <v>0</v>
      </c>
      <c r="T125" s="44">
        <f t="shared" si="119"/>
        <v>41.55498695034894</v>
      </c>
      <c r="U125" s="44">
        <f t="shared" si="120"/>
        <v>64.412918372093031</v>
      </c>
      <c r="V125" s="44">
        <f t="shared" si="121"/>
        <v>0</v>
      </c>
      <c r="W125" s="44">
        <f t="shared" si="122"/>
        <v>0</v>
      </c>
      <c r="X125" s="44">
        <f t="shared" si="123"/>
        <v>0</v>
      </c>
      <c r="Y125" s="44">
        <f t="shared" si="124"/>
        <v>0</v>
      </c>
      <c r="Z125" s="44">
        <f t="shared" si="125"/>
        <v>64.412918372093031</v>
      </c>
      <c r="AA125" s="20">
        <v>0.03</v>
      </c>
      <c r="AC125" s="44">
        <f t="shared" si="163"/>
        <v>29.693999999999999</v>
      </c>
      <c r="AD125" s="28">
        <v>98</v>
      </c>
      <c r="AE125" s="44">
        <f t="shared" si="164"/>
        <v>214.524</v>
      </c>
      <c r="AF125" s="28">
        <v>708</v>
      </c>
      <c r="AG125" s="44">
        <f t="shared" si="165"/>
        <v>34.238999999999997</v>
      </c>
      <c r="AH125" s="28">
        <v>113</v>
      </c>
      <c r="AI125" s="44">
        <f t="shared" si="129"/>
        <v>11.594325306976746</v>
      </c>
      <c r="AJ125" s="44">
        <f t="shared" si="130"/>
        <v>0</v>
      </c>
      <c r="AK125" s="44"/>
      <c r="AL125" s="44">
        <f t="shared" si="131"/>
        <v>0</v>
      </c>
      <c r="AM125" s="44"/>
      <c r="AN125" s="44">
        <f t="shared" si="132"/>
        <v>11.594325306976746</v>
      </c>
      <c r="AO125" s="20"/>
      <c r="AP125" s="20">
        <v>0.18</v>
      </c>
      <c r="AQ125" s="20"/>
      <c r="AR125" s="20"/>
      <c r="AS125" s="44">
        <f t="shared" si="133"/>
        <v>7.7042945805946941</v>
      </c>
      <c r="AT125" s="44">
        <f t="shared" si="134"/>
        <v>0</v>
      </c>
      <c r="AU125" s="44">
        <f t="shared" si="135"/>
        <v>0</v>
      </c>
      <c r="AV125" s="44">
        <f t="shared" si="136"/>
        <v>0</v>
      </c>
      <c r="AW125" s="44"/>
      <c r="AX125" s="44">
        <f t="shared" si="137"/>
        <v>7.7042945805946941</v>
      </c>
      <c r="AY125" s="44">
        <f t="shared" si="138"/>
        <v>36.071234288372104</v>
      </c>
      <c r="AZ125" s="44">
        <f t="shared" si="139"/>
        <v>0</v>
      </c>
      <c r="BA125" s="44"/>
      <c r="BB125" s="44">
        <f t="shared" si="140"/>
        <v>0</v>
      </c>
      <c r="BC125" s="44"/>
      <c r="BD125" s="44">
        <f t="shared" si="141"/>
        <v>36.071234288372104</v>
      </c>
      <c r="BE125" s="20"/>
      <c r="BF125" s="20">
        <v>0.56000000000000005</v>
      </c>
      <c r="BG125" s="20"/>
      <c r="BH125" s="20">
        <v>0.05</v>
      </c>
      <c r="BI125" s="44">
        <f t="shared" si="142"/>
        <v>23.968916472961272</v>
      </c>
      <c r="BJ125" s="44">
        <f t="shared" si="143"/>
        <v>0</v>
      </c>
      <c r="BK125" s="44">
        <f t="shared" si="144"/>
        <v>0</v>
      </c>
      <c r="BL125" s="44">
        <f t="shared" si="145"/>
        <v>0</v>
      </c>
      <c r="BM125" s="44"/>
      <c r="BN125" s="44">
        <f t="shared" si="146"/>
        <v>23.968916472961272</v>
      </c>
      <c r="BO125" s="44">
        <f t="shared" si="147"/>
        <v>14.170842041860467</v>
      </c>
      <c r="BP125" s="44">
        <f t="shared" si="148"/>
        <v>0</v>
      </c>
      <c r="BQ125" s="44"/>
      <c r="BR125" s="44">
        <f t="shared" si="149"/>
        <v>0</v>
      </c>
      <c r="BS125" s="44"/>
      <c r="BT125" s="44">
        <f t="shared" si="150"/>
        <v>14.170842041860467</v>
      </c>
      <c r="BU125" s="20"/>
      <c r="BV125" s="20">
        <v>0.22</v>
      </c>
      <c r="BW125" s="20"/>
      <c r="BX125" s="20">
        <v>0.05</v>
      </c>
      <c r="BY125" s="44">
        <f t="shared" si="151"/>
        <v>9.416360042949071</v>
      </c>
      <c r="BZ125" s="44">
        <f t="shared" si="152"/>
        <v>0</v>
      </c>
      <c r="CA125" s="44">
        <f t="shared" si="153"/>
        <v>0</v>
      </c>
      <c r="CB125" s="44">
        <f t="shared" si="154"/>
        <v>0</v>
      </c>
      <c r="CC125" s="44"/>
      <c r="CD125" s="44">
        <f t="shared" si="155"/>
        <v>9.416360042949071</v>
      </c>
      <c r="CE125" s="44">
        <f t="shared" si="156"/>
        <v>3.8542139957618184</v>
      </c>
      <c r="CF125" s="44">
        <f t="shared" si="157"/>
        <v>8.9500916840358258</v>
      </c>
      <c r="CG125" s="44">
        <f t="shared" si="158"/>
        <v>3.6361183985990437</v>
      </c>
      <c r="CH125" s="44">
        <f t="shared" si="159"/>
        <v>3.1533340519427795</v>
      </c>
      <c r="CI125" s="44">
        <f t="shared" si="160"/>
        <v>9.8103726060442042</v>
      </c>
      <c r="CJ125" s="44">
        <f t="shared" si="161"/>
        <v>3.8540749523745084</v>
      </c>
      <c r="CK125" s="44">
        <f t="shared" si="162"/>
        <v>17.518522510793218</v>
      </c>
    </row>
    <row r="126" spans="1:91" ht="30" x14ac:dyDescent="0.25">
      <c r="A126" s="41">
        <f>'[11]ТОВ "Сумитеплоенерго" '!F118</f>
        <v>1917</v>
      </c>
      <c r="B126" s="41" t="str">
        <f>'[11]ТОВ "Сумитеплоенерго" '!C118</f>
        <v>Вул.Академічна,5 (Першотравнева, 5)</v>
      </c>
      <c r="C126" s="50">
        <f>'[11]ТОВ "Сумитеплоенерго" '!O118</f>
        <v>1</v>
      </c>
      <c r="D126" s="46">
        <f>'[11]ТОВ "Сумитеплоенерго" '!G118</f>
        <v>2</v>
      </c>
      <c r="E126" s="86" t="str">
        <f t="shared" si="111"/>
        <v>ТОВ "Сумитеплоенерго"</v>
      </c>
      <c r="F126" s="43">
        <f>'[11]ТОВ "Сумитеплоенерго" '!L118</f>
        <v>505.6</v>
      </c>
      <c r="G126" s="43">
        <f>'[11]ТОВ "Сумитеплоенерго" '!CX118</f>
        <v>103.90860465116279</v>
      </c>
      <c r="H126" s="32">
        <f t="shared" si="112"/>
        <v>205.51543641448336</v>
      </c>
      <c r="I126" s="42"/>
      <c r="J126" s="42"/>
      <c r="K126" s="42"/>
      <c r="L126" s="42"/>
      <c r="M126" s="42"/>
      <c r="N126" s="44">
        <f t="shared" si="113"/>
        <v>103.90860465116279</v>
      </c>
      <c r="O126" s="44">
        <f t="shared" si="114"/>
        <v>69.046061628906799</v>
      </c>
      <c r="P126" s="44">
        <f t="shared" si="115"/>
        <v>0</v>
      </c>
      <c r="Q126" s="44">
        <f t="shared" si="116"/>
        <v>0</v>
      </c>
      <c r="R126" s="44">
        <f t="shared" si="117"/>
        <v>0</v>
      </c>
      <c r="S126" s="44">
        <f t="shared" si="118"/>
        <v>0</v>
      </c>
      <c r="T126" s="44">
        <f t="shared" si="119"/>
        <v>69.046061628906799</v>
      </c>
      <c r="U126" s="44">
        <f t="shared" si="120"/>
        <v>107.02586279069767</v>
      </c>
      <c r="V126" s="44">
        <f t="shared" si="121"/>
        <v>0</v>
      </c>
      <c r="W126" s="44">
        <f t="shared" si="122"/>
        <v>0</v>
      </c>
      <c r="X126" s="44">
        <f t="shared" si="123"/>
        <v>0</v>
      </c>
      <c r="Y126" s="44">
        <f t="shared" si="124"/>
        <v>0</v>
      </c>
      <c r="Z126" s="44">
        <f t="shared" si="125"/>
        <v>107.02586279069767</v>
      </c>
      <c r="AA126" s="20">
        <v>0.03</v>
      </c>
      <c r="AC126" s="44">
        <f t="shared" si="163"/>
        <v>59.660800000000002</v>
      </c>
      <c r="AD126" s="28">
        <f>98+$CG$3</f>
        <v>118</v>
      </c>
      <c r="AE126" s="44">
        <f t="shared" si="164"/>
        <v>368.07679999999999</v>
      </c>
      <c r="AF126" s="28">
        <f>708+$CG$3</f>
        <v>728</v>
      </c>
      <c r="AG126" s="44">
        <f t="shared" si="165"/>
        <v>67.244799999999998</v>
      </c>
      <c r="AH126" s="28">
        <f>113+$CG$3</f>
        <v>133</v>
      </c>
      <c r="AI126" s="44">
        <f t="shared" si="129"/>
        <v>19.264655302325579</v>
      </c>
      <c r="AJ126" s="44">
        <f t="shared" si="130"/>
        <v>0</v>
      </c>
      <c r="AK126" s="44"/>
      <c r="AL126" s="44">
        <f t="shared" si="131"/>
        <v>0</v>
      </c>
      <c r="AM126" s="44"/>
      <c r="AN126" s="44">
        <f t="shared" si="132"/>
        <v>19.264655302325579</v>
      </c>
      <c r="AO126" s="20"/>
      <c r="AP126" s="20">
        <v>0.18</v>
      </c>
      <c r="AQ126" s="20"/>
      <c r="AR126" s="20"/>
      <c r="AS126" s="44">
        <f t="shared" si="133"/>
        <v>12.801139825999318</v>
      </c>
      <c r="AT126" s="44">
        <f t="shared" si="134"/>
        <v>0</v>
      </c>
      <c r="AU126" s="44">
        <f t="shared" si="135"/>
        <v>0</v>
      </c>
      <c r="AV126" s="44">
        <f t="shared" si="136"/>
        <v>0</v>
      </c>
      <c r="AW126" s="44"/>
      <c r="AX126" s="44">
        <f t="shared" si="137"/>
        <v>12.801139825999318</v>
      </c>
      <c r="AY126" s="44">
        <f t="shared" si="138"/>
        <v>59.934483162790706</v>
      </c>
      <c r="AZ126" s="44">
        <f t="shared" si="139"/>
        <v>0</v>
      </c>
      <c r="BA126" s="44"/>
      <c r="BB126" s="44">
        <f t="shared" si="140"/>
        <v>0</v>
      </c>
      <c r="BC126" s="44"/>
      <c r="BD126" s="44">
        <f t="shared" si="141"/>
        <v>59.934483162790706</v>
      </c>
      <c r="BE126" s="20"/>
      <c r="BF126" s="20">
        <v>0.56000000000000005</v>
      </c>
      <c r="BG126" s="20"/>
      <c r="BH126" s="20">
        <v>0.05</v>
      </c>
      <c r="BI126" s="44">
        <f t="shared" si="142"/>
        <v>39.825768347553442</v>
      </c>
      <c r="BJ126" s="44">
        <f t="shared" si="143"/>
        <v>0</v>
      </c>
      <c r="BK126" s="44">
        <f t="shared" si="144"/>
        <v>0</v>
      </c>
      <c r="BL126" s="44">
        <f t="shared" si="145"/>
        <v>0</v>
      </c>
      <c r="BM126" s="44"/>
      <c r="BN126" s="44">
        <f t="shared" si="146"/>
        <v>39.825768347553442</v>
      </c>
      <c r="BO126" s="44">
        <f t="shared" si="147"/>
        <v>23.545689813953487</v>
      </c>
      <c r="BP126" s="44">
        <f t="shared" si="148"/>
        <v>0</v>
      </c>
      <c r="BQ126" s="44"/>
      <c r="BR126" s="44">
        <f t="shared" si="149"/>
        <v>0</v>
      </c>
      <c r="BS126" s="44"/>
      <c r="BT126" s="44">
        <f t="shared" si="150"/>
        <v>23.545689813953487</v>
      </c>
      <c r="BU126" s="20"/>
      <c r="BV126" s="20">
        <v>0.22</v>
      </c>
      <c r="BW126" s="20"/>
      <c r="BX126" s="20">
        <v>0.05</v>
      </c>
      <c r="BY126" s="44">
        <f t="shared" si="151"/>
        <v>15.645837565110279</v>
      </c>
      <c r="BZ126" s="44">
        <f t="shared" si="152"/>
        <v>0</v>
      </c>
      <c r="CA126" s="44">
        <f t="shared" si="153"/>
        <v>0</v>
      </c>
      <c r="CB126" s="44">
        <f t="shared" si="154"/>
        <v>0</v>
      </c>
      <c r="CC126" s="44"/>
      <c r="CD126" s="44">
        <f t="shared" si="155"/>
        <v>15.645837565110279</v>
      </c>
      <c r="CE126" s="44">
        <f t="shared" si="156"/>
        <v>4.6605849800052939</v>
      </c>
      <c r="CF126" s="44">
        <f t="shared" si="157"/>
        <v>9.2421769942477834</v>
      </c>
      <c r="CG126" s="44">
        <f t="shared" si="158"/>
        <v>4.2979354553669769</v>
      </c>
      <c r="CH126" s="44">
        <f t="shared" si="159"/>
        <v>5.2394505031878786</v>
      </c>
      <c r="CI126" s="44">
        <f t="shared" si="160"/>
        <v>16.300512676584518</v>
      </c>
      <c r="CJ126" s="44">
        <f t="shared" si="161"/>
        <v>6.4037728372296305</v>
      </c>
      <c r="CK126" s="44">
        <f t="shared" si="162"/>
        <v>29.108058351043777</v>
      </c>
      <c r="CM126" s="35">
        <f>$CE$3/1000</f>
        <v>20</v>
      </c>
    </row>
    <row r="127" spans="1:91" x14ac:dyDescent="0.25">
      <c r="A127" s="41">
        <f>'[11]ТОВ "Сумитеплоенерго" '!F119</f>
        <v>1917</v>
      </c>
      <c r="B127" s="41" t="str">
        <f>'[11]ТОВ "Сумитеплоенерго" '!C119</f>
        <v>Вул.Соборна,29</v>
      </c>
      <c r="C127" s="47" t="str">
        <f>'[11]ТОВ "Сумитеплоенерго" '!O119</f>
        <v>так</v>
      </c>
      <c r="D127" s="46">
        <f>'[11]ТОВ "Сумитеплоенерго" '!G119</f>
        <v>2</v>
      </c>
      <c r="E127" s="86" t="str">
        <f t="shared" si="111"/>
        <v>ТОВ "Сумитеплоенерго"</v>
      </c>
      <c r="F127" s="43">
        <f>'[11]ТОВ "Сумитеплоенерго" '!L119</f>
        <v>396.26</v>
      </c>
      <c r="G127" s="43">
        <f>'[11]ТОВ "Сумитеплоенерго" '!CX119</f>
        <v>44.132011627906977</v>
      </c>
      <c r="H127" s="32">
        <f t="shared" si="112"/>
        <v>111.37135120352036</v>
      </c>
      <c r="I127" s="42"/>
      <c r="J127" s="42"/>
      <c r="K127" s="42"/>
      <c r="L127" s="42"/>
      <c r="M127" s="42"/>
      <c r="N127" s="44">
        <f t="shared" si="113"/>
        <v>44.132011627906977</v>
      </c>
      <c r="O127" s="44">
        <f t="shared" si="114"/>
        <v>29.325209446299667</v>
      </c>
      <c r="P127" s="44">
        <f t="shared" si="115"/>
        <v>0</v>
      </c>
      <c r="Q127" s="44">
        <f t="shared" si="116"/>
        <v>0</v>
      </c>
      <c r="R127" s="44">
        <f t="shared" si="117"/>
        <v>0</v>
      </c>
      <c r="S127" s="44">
        <f t="shared" si="118"/>
        <v>0</v>
      </c>
      <c r="T127" s="44">
        <f t="shared" si="119"/>
        <v>29.325209446299667</v>
      </c>
      <c r="U127" s="44">
        <f t="shared" si="120"/>
        <v>48.986532906976748</v>
      </c>
      <c r="V127" s="44">
        <f t="shared" si="121"/>
        <v>0</v>
      </c>
      <c r="W127" s="44">
        <f t="shared" si="122"/>
        <v>0</v>
      </c>
      <c r="X127" s="44">
        <f t="shared" si="123"/>
        <v>0</v>
      </c>
      <c r="Y127" s="44">
        <f t="shared" si="124"/>
        <v>0</v>
      </c>
      <c r="Z127" s="44">
        <f t="shared" si="125"/>
        <v>48.986532906976748</v>
      </c>
      <c r="AA127" s="20">
        <v>0.11</v>
      </c>
      <c r="AC127" s="44">
        <f t="shared" si="163"/>
        <v>38.833479999999994</v>
      </c>
      <c r="AD127" s="28">
        <v>98</v>
      </c>
      <c r="AE127" s="44">
        <f t="shared" si="164"/>
        <v>280.55207999999999</v>
      </c>
      <c r="AF127" s="28">
        <v>708</v>
      </c>
      <c r="AG127" s="44">
        <f t="shared" si="165"/>
        <v>44.777380000000001</v>
      </c>
      <c r="AH127" s="28">
        <v>113</v>
      </c>
      <c r="AI127" s="44">
        <f t="shared" si="129"/>
        <v>8.8175759232558146</v>
      </c>
      <c r="AJ127" s="44">
        <f t="shared" si="130"/>
        <v>0</v>
      </c>
      <c r="AK127" s="44"/>
      <c r="AL127" s="44">
        <f t="shared" si="131"/>
        <v>0</v>
      </c>
      <c r="AM127" s="44"/>
      <c r="AN127" s="44">
        <f t="shared" si="132"/>
        <v>8.8175759232558146</v>
      </c>
      <c r="AO127" s="20"/>
      <c r="AP127" s="20">
        <v>0.18</v>
      </c>
      <c r="AQ127" s="20"/>
      <c r="AR127" s="20"/>
      <c r="AS127" s="44">
        <f t="shared" si="133"/>
        <v>5.8591768473706738</v>
      </c>
      <c r="AT127" s="44">
        <f t="shared" si="134"/>
        <v>0</v>
      </c>
      <c r="AU127" s="44">
        <f t="shared" si="135"/>
        <v>0</v>
      </c>
      <c r="AV127" s="44">
        <f t="shared" si="136"/>
        <v>0</v>
      </c>
      <c r="AW127" s="44"/>
      <c r="AX127" s="44">
        <f t="shared" si="137"/>
        <v>5.8591768473706738</v>
      </c>
      <c r="AY127" s="44">
        <f t="shared" si="138"/>
        <v>27.432458427906983</v>
      </c>
      <c r="AZ127" s="44">
        <f t="shared" si="139"/>
        <v>0</v>
      </c>
      <c r="BA127" s="44"/>
      <c r="BB127" s="44">
        <f t="shared" si="140"/>
        <v>0</v>
      </c>
      <c r="BC127" s="44"/>
      <c r="BD127" s="44">
        <f t="shared" si="141"/>
        <v>27.432458427906983</v>
      </c>
      <c r="BE127" s="20"/>
      <c r="BF127" s="20">
        <v>0.56000000000000005</v>
      </c>
      <c r="BG127" s="20"/>
      <c r="BH127" s="20">
        <v>0.05</v>
      </c>
      <c r="BI127" s="44">
        <f t="shared" si="142"/>
        <v>18.228550191819878</v>
      </c>
      <c r="BJ127" s="44">
        <f t="shared" si="143"/>
        <v>0</v>
      </c>
      <c r="BK127" s="44">
        <f t="shared" si="144"/>
        <v>0</v>
      </c>
      <c r="BL127" s="44">
        <f t="shared" si="145"/>
        <v>0</v>
      </c>
      <c r="BM127" s="44"/>
      <c r="BN127" s="44">
        <f t="shared" si="146"/>
        <v>18.228550191819878</v>
      </c>
      <c r="BO127" s="44">
        <f t="shared" si="147"/>
        <v>10.777037239534884</v>
      </c>
      <c r="BP127" s="44">
        <f t="shared" si="148"/>
        <v>0</v>
      </c>
      <c r="BQ127" s="44"/>
      <c r="BR127" s="44">
        <f t="shared" si="149"/>
        <v>0</v>
      </c>
      <c r="BS127" s="44"/>
      <c r="BT127" s="44">
        <f t="shared" si="150"/>
        <v>10.777037239534884</v>
      </c>
      <c r="BU127" s="20"/>
      <c r="BV127" s="20">
        <v>0.22</v>
      </c>
      <c r="BW127" s="20"/>
      <c r="BX127" s="20">
        <v>0.05</v>
      </c>
      <c r="BY127" s="44">
        <f t="shared" si="151"/>
        <v>7.1612161467863791</v>
      </c>
      <c r="BZ127" s="44">
        <f t="shared" si="152"/>
        <v>0</v>
      </c>
      <c r="CA127" s="44">
        <f t="shared" si="153"/>
        <v>0</v>
      </c>
      <c r="CB127" s="44">
        <f t="shared" si="154"/>
        <v>0</v>
      </c>
      <c r="CC127" s="44"/>
      <c r="CD127" s="44">
        <f t="shared" si="155"/>
        <v>7.1612161467863791</v>
      </c>
      <c r="CE127" s="44">
        <f t="shared" si="156"/>
        <v>6.6278047260899209</v>
      </c>
      <c r="CF127" s="44">
        <f t="shared" si="157"/>
        <v>15.390806018456622</v>
      </c>
      <c r="CG127" s="44">
        <f t="shared" si="158"/>
        <v>6.2527619725727739</v>
      </c>
      <c r="CH127" s="44">
        <f t="shared" si="159"/>
        <v>2.3981354393827616</v>
      </c>
      <c r="CI127" s="44">
        <f t="shared" si="160"/>
        <v>7.4608658114130382</v>
      </c>
      <c r="CJ127" s="44">
        <f t="shared" si="161"/>
        <v>2.9310544259122646</v>
      </c>
      <c r="CK127" s="44">
        <f t="shared" si="162"/>
        <v>13.322974663237567</v>
      </c>
    </row>
    <row r="128" spans="1:91" x14ac:dyDescent="0.25">
      <c r="A128" s="41">
        <f>'[11]ТОВ "Сумитеплоенерго" '!F120</f>
        <v>1917</v>
      </c>
      <c r="B128" s="41" t="str">
        <f>'[11]ТОВ "Сумитеплоенерго" '!C120</f>
        <v>Вул.Соборна,46</v>
      </c>
      <c r="C128" s="51" t="str">
        <f>'[11]ТОВ "Сумитеплоенерго" '!O120</f>
        <v>так</v>
      </c>
      <c r="D128" s="46">
        <f>'[11]ТОВ "Сумитеплоенерго" '!G120</f>
        <v>2</v>
      </c>
      <c r="E128" s="86" t="str">
        <f t="shared" si="111"/>
        <v>ТОВ "Сумитеплоенерго"</v>
      </c>
      <c r="F128" s="43">
        <f>'[11]ТОВ "Сумитеплоенерго" '!L120</f>
        <v>419.49</v>
      </c>
      <c r="G128" s="43">
        <f>'[11]ТОВ "Сумитеплоенерго" '!CX120</f>
        <v>63.346348837209312</v>
      </c>
      <c r="H128" s="32">
        <f t="shared" si="112"/>
        <v>151.00800695418081</v>
      </c>
      <c r="I128" s="42"/>
      <c r="J128" s="42"/>
      <c r="K128" s="42"/>
      <c r="L128" s="42"/>
      <c r="M128" s="42"/>
      <c r="N128" s="44">
        <f t="shared" si="113"/>
        <v>63.346348837209312</v>
      </c>
      <c r="O128" s="44">
        <f t="shared" si="114"/>
        <v>42.092913483572964</v>
      </c>
      <c r="P128" s="44">
        <f t="shared" si="115"/>
        <v>0</v>
      </c>
      <c r="Q128" s="44">
        <f t="shared" si="116"/>
        <v>0</v>
      </c>
      <c r="R128" s="44">
        <f t="shared" si="117"/>
        <v>0</v>
      </c>
      <c r="S128" s="44">
        <f t="shared" si="118"/>
        <v>0</v>
      </c>
      <c r="T128" s="44">
        <f t="shared" si="119"/>
        <v>42.092913483572964</v>
      </c>
      <c r="U128" s="44">
        <f t="shared" si="120"/>
        <v>65.246739302325594</v>
      </c>
      <c r="V128" s="44">
        <f t="shared" si="121"/>
        <v>0</v>
      </c>
      <c r="W128" s="44">
        <f t="shared" si="122"/>
        <v>0</v>
      </c>
      <c r="X128" s="44">
        <f t="shared" si="123"/>
        <v>0</v>
      </c>
      <c r="Y128" s="44">
        <f t="shared" si="124"/>
        <v>0</v>
      </c>
      <c r="Z128" s="44">
        <f t="shared" si="125"/>
        <v>65.246739302325594</v>
      </c>
      <c r="AA128" s="20">
        <v>0.03</v>
      </c>
      <c r="AC128" s="44">
        <f t="shared" si="163"/>
        <v>41.110020000000006</v>
      </c>
      <c r="AD128" s="28">
        <v>98</v>
      </c>
      <c r="AE128" s="44">
        <f t="shared" si="164"/>
        <v>296.99892</v>
      </c>
      <c r="AF128" s="28">
        <v>708</v>
      </c>
      <c r="AG128" s="44">
        <f t="shared" si="165"/>
        <v>47.402370000000005</v>
      </c>
      <c r="AH128" s="28">
        <v>113</v>
      </c>
      <c r="AI128" s="44">
        <f t="shared" si="129"/>
        <v>11.744413074418606</v>
      </c>
      <c r="AJ128" s="44">
        <f t="shared" si="130"/>
        <v>0</v>
      </c>
      <c r="AK128" s="44"/>
      <c r="AL128" s="44">
        <f t="shared" si="131"/>
        <v>0</v>
      </c>
      <c r="AM128" s="44"/>
      <c r="AN128" s="44">
        <f t="shared" si="132"/>
        <v>11.744413074418606</v>
      </c>
      <c r="AO128" s="20"/>
      <c r="AP128" s="20">
        <v>0.18</v>
      </c>
      <c r="AQ128" s="20"/>
      <c r="AR128" s="20"/>
      <c r="AS128" s="44">
        <f t="shared" si="133"/>
        <v>7.8040261598544269</v>
      </c>
      <c r="AT128" s="44">
        <f t="shared" si="134"/>
        <v>0</v>
      </c>
      <c r="AU128" s="44">
        <f t="shared" si="135"/>
        <v>0</v>
      </c>
      <c r="AV128" s="44">
        <f t="shared" si="136"/>
        <v>0</v>
      </c>
      <c r="AW128" s="44"/>
      <c r="AX128" s="44">
        <f t="shared" si="137"/>
        <v>7.8040261598544269</v>
      </c>
      <c r="AY128" s="44">
        <f t="shared" si="138"/>
        <v>36.538174009302338</v>
      </c>
      <c r="AZ128" s="44">
        <f t="shared" si="139"/>
        <v>0</v>
      </c>
      <c r="BA128" s="44"/>
      <c r="BB128" s="44">
        <f t="shared" si="140"/>
        <v>0</v>
      </c>
      <c r="BC128" s="44"/>
      <c r="BD128" s="44">
        <f t="shared" si="141"/>
        <v>36.538174009302338</v>
      </c>
      <c r="BE128" s="20"/>
      <c r="BF128" s="20">
        <v>0.56000000000000005</v>
      </c>
      <c r="BG128" s="20"/>
      <c r="BH128" s="20">
        <v>0.05</v>
      </c>
      <c r="BI128" s="44">
        <f t="shared" si="142"/>
        <v>24.279192497324889</v>
      </c>
      <c r="BJ128" s="44">
        <f t="shared" si="143"/>
        <v>0</v>
      </c>
      <c r="BK128" s="44">
        <f t="shared" si="144"/>
        <v>0</v>
      </c>
      <c r="BL128" s="44">
        <f t="shared" si="145"/>
        <v>0</v>
      </c>
      <c r="BM128" s="44"/>
      <c r="BN128" s="44">
        <f t="shared" si="146"/>
        <v>24.279192497324889</v>
      </c>
      <c r="BO128" s="44">
        <f t="shared" si="147"/>
        <v>14.354282646511631</v>
      </c>
      <c r="BP128" s="44">
        <f t="shared" si="148"/>
        <v>0</v>
      </c>
      <c r="BQ128" s="44"/>
      <c r="BR128" s="44">
        <f t="shared" si="149"/>
        <v>0</v>
      </c>
      <c r="BS128" s="44"/>
      <c r="BT128" s="44">
        <f t="shared" si="150"/>
        <v>14.354282646511631</v>
      </c>
      <c r="BU128" s="20"/>
      <c r="BV128" s="20">
        <v>0.22</v>
      </c>
      <c r="BW128" s="20"/>
      <c r="BX128" s="20">
        <v>0.05</v>
      </c>
      <c r="BY128" s="44">
        <f t="shared" si="151"/>
        <v>9.5382541953776343</v>
      </c>
      <c r="BZ128" s="44">
        <f t="shared" si="152"/>
        <v>0</v>
      </c>
      <c r="CA128" s="44">
        <f t="shared" si="153"/>
        <v>0</v>
      </c>
      <c r="CB128" s="44">
        <f t="shared" si="154"/>
        <v>0</v>
      </c>
      <c r="CC128" s="44"/>
      <c r="CD128" s="44">
        <f t="shared" si="155"/>
        <v>9.5382541953776343</v>
      </c>
      <c r="CE128" s="44">
        <f t="shared" si="156"/>
        <v>5.2677962833439365</v>
      </c>
      <c r="CF128" s="44">
        <f t="shared" si="157"/>
        <v>12.232652302284095</v>
      </c>
      <c r="CG128" s="44">
        <f t="shared" si="158"/>
        <v>4.9697113359561991</v>
      </c>
      <c r="CH128" s="44">
        <f t="shared" si="159"/>
        <v>3.1941537508320024</v>
      </c>
      <c r="CI128" s="44">
        <f t="shared" si="160"/>
        <v>9.9373672248106768</v>
      </c>
      <c r="CJ128" s="44">
        <f t="shared" si="161"/>
        <v>3.9039656954613369</v>
      </c>
      <c r="CK128" s="44">
        <f t="shared" si="162"/>
        <v>17.745298615733347</v>
      </c>
    </row>
    <row r="129" spans="1:89" x14ac:dyDescent="0.25">
      <c r="A129" s="41">
        <f>'[11]ТОВ "Сумитеплоенерго" '!F121</f>
        <v>1917</v>
      </c>
      <c r="B129" s="41" t="str">
        <f>'[11]ТОВ "Сумитеплоенерго" '!C121</f>
        <v>Пр.Терезова,1</v>
      </c>
      <c r="C129" s="47" t="str">
        <f>'[11]ТОВ "Сумитеплоенерго" '!O121</f>
        <v>так</v>
      </c>
      <c r="D129" s="46">
        <f>'[11]ТОВ "Сумитеплоенерго" '!G121</f>
        <v>2</v>
      </c>
      <c r="E129" s="86" t="str">
        <f t="shared" si="111"/>
        <v>ТОВ "Сумитеплоенерго"</v>
      </c>
      <c r="F129" s="43">
        <f>'[11]ТОВ "Сумитеплоенерго" '!L121</f>
        <v>223.37</v>
      </c>
      <c r="G129" s="43">
        <f>'[11]ТОВ "Сумитеплоенерго" '!CX121</f>
        <v>33.656860465116281</v>
      </c>
      <c r="H129" s="32">
        <f t="shared" si="112"/>
        <v>150.67762217449203</v>
      </c>
      <c r="I129" s="42"/>
      <c r="J129" s="42"/>
      <c r="K129" s="42"/>
      <c r="L129" s="42"/>
      <c r="M129" s="42"/>
      <c r="N129" s="44">
        <f t="shared" si="113"/>
        <v>33.656860465116281</v>
      </c>
      <c r="O129" s="44">
        <f t="shared" si="114"/>
        <v>22.364593093243219</v>
      </c>
      <c r="P129" s="44">
        <f t="shared" si="115"/>
        <v>0</v>
      </c>
      <c r="Q129" s="44">
        <f t="shared" si="116"/>
        <v>0</v>
      </c>
      <c r="R129" s="44">
        <f t="shared" si="117"/>
        <v>0</v>
      </c>
      <c r="S129" s="44">
        <f t="shared" si="118"/>
        <v>0</v>
      </c>
      <c r="T129" s="44">
        <f t="shared" si="119"/>
        <v>22.364593093243219</v>
      </c>
      <c r="U129" s="44">
        <f t="shared" si="120"/>
        <v>34.66656627906977</v>
      </c>
      <c r="V129" s="44">
        <f t="shared" si="121"/>
        <v>0</v>
      </c>
      <c r="W129" s="44">
        <f t="shared" si="122"/>
        <v>0</v>
      </c>
      <c r="X129" s="44">
        <f t="shared" si="123"/>
        <v>0</v>
      </c>
      <c r="Y129" s="44">
        <f t="shared" si="124"/>
        <v>0</v>
      </c>
      <c r="Z129" s="44">
        <f t="shared" si="125"/>
        <v>34.66656627906977</v>
      </c>
      <c r="AA129" s="20">
        <v>0.03</v>
      </c>
      <c r="AC129" s="44">
        <f t="shared" si="163"/>
        <v>21.890260000000001</v>
      </c>
      <c r="AD129" s="28">
        <v>98</v>
      </c>
      <c r="AE129" s="44">
        <f t="shared" si="164"/>
        <v>158.14596</v>
      </c>
      <c r="AF129" s="28">
        <v>708</v>
      </c>
      <c r="AG129" s="44">
        <f t="shared" si="165"/>
        <v>25.24081</v>
      </c>
      <c r="AH129" s="28">
        <v>113</v>
      </c>
      <c r="AI129" s="44">
        <f t="shared" si="129"/>
        <v>6.2399819302325579</v>
      </c>
      <c r="AJ129" s="44">
        <f t="shared" si="130"/>
        <v>0</v>
      </c>
      <c r="AK129" s="44"/>
      <c r="AL129" s="44">
        <f t="shared" si="131"/>
        <v>0</v>
      </c>
      <c r="AM129" s="44"/>
      <c r="AN129" s="44">
        <f t="shared" si="132"/>
        <v>6.2399819302325579</v>
      </c>
      <c r="AO129" s="20"/>
      <c r="AP129" s="20">
        <v>0.18</v>
      </c>
      <c r="AQ129" s="20"/>
      <c r="AR129" s="20"/>
      <c r="AS129" s="44">
        <f t="shared" si="133"/>
        <v>4.1463955594872921</v>
      </c>
      <c r="AT129" s="44">
        <f t="shared" si="134"/>
        <v>0</v>
      </c>
      <c r="AU129" s="44">
        <f t="shared" si="135"/>
        <v>0</v>
      </c>
      <c r="AV129" s="44">
        <f t="shared" si="136"/>
        <v>0</v>
      </c>
      <c r="AW129" s="44"/>
      <c r="AX129" s="44">
        <f t="shared" si="137"/>
        <v>4.1463955594872921</v>
      </c>
      <c r="AY129" s="44">
        <f t="shared" si="138"/>
        <v>19.413277116279072</v>
      </c>
      <c r="AZ129" s="44">
        <f t="shared" si="139"/>
        <v>0</v>
      </c>
      <c r="BA129" s="44"/>
      <c r="BB129" s="44">
        <f t="shared" si="140"/>
        <v>0</v>
      </c>
      <c r="BC129" s="44"/>
      <c r="BD129" s="44">
        <f t="shared" si="141"/>
        <v>19.413277116279072</v>
      </c>
      <c r="BE129" s="20"/>
      <c r="BF129" s="20">
        <v>0.56000000000000005</v>
      </c>
      <c r="BG129" s="20"/>
      <c r="BH129" s="20">
        <v>0.05</v>
      </c>
      <c r="BI129" s="44">
        <f t="shared" si="142"/>
        <v>12.899897296182688</v>
      </c>
      <c r="BJ129" s="44">
        <f t="shared" si="143"/>
        <v>0</v>
      </c>
      <c r="BK129" s="44">
        <f t="shared" si="144"/>
        <v>0</v>
      </c>
      <c r="BL129" s="44">
        <f t="shared" si="145"/>
        <v>0</v>
      </c>
      <c r="BM129" s="44"/>
      <c r="BN129" s="44">
        <f t="shared" si="146"/>
        <v>12.899897296182688</v>
      </c>
      <c r="BO129" s="44">
        <f t="shared" si="147"/>
        <v>7.6266445813953494</v>
      </c>
      <c r="BP129" s="44">
        <f t="shared" si="148"/>
        <v>0</v>
      </c>
      <c r="BQ129" s="44"/>
      <c r="BR129" s="44">
        <f t="shared" si="149"/>
        <v>0</v>
      </c>
      <c r="BS129" s="44"/>
      <c r="BT129" s="44">
        <f t="shared" si="150"/>
        <v>7.6266445813953494</v>
      </c>
      <c r="BU129" s="20"/>
      <c r="BV129" s="20">
        <v>0.22</v>
      </c>
      <c r="BW129" s="20"/>
      <c r="BX129" s="20">
        <v>0.05</v>
      </c>
      <c r="BY129" s="44">
        <f t="shared" si="151"/>
        <v>5.0678167949289135</v>
      </c>
      <c r="BZ129" s="44">
        <f t="shared" si="152"/>
        <v>0</v>
      </c>
      <c r="CA129" s="44">
        <f t="shared" si="153"/>
        <v>0</v>
      </c>
      <c r="CB129" s="44">
        <f t="shared" si="154"/>
        <v>0</v>
      </c>
      <c r="CC129" s="44"/>
      <c r="CD129" s="44">
        <f t="shared" si="155"/>
        <v>5.0678167949289135</v>
      </c>
      <c r="CE129" s="44">
        <f t="shared" si="156"/>
        <v>5.2793467690059854</v>
      </c>
      <c r="CF129" s="44">
        <f t="shared" si="157"/>
        <v>12.25947434843518</v>
      </c>
      <c r="CG129" s="44">
        <f t="shared" si="158"/>
        <v>4.9806082227078718</v>
      </c>
      <c r="CH129" s="44">
        <f t="shared" si="159"/>
        <v>1.6971015546950121</v>
      </c>
      <c r="CI129" s="44">
        <f t="shared" si="160"/>
        <v>5.2798715034955936</v>
      </c>
      <c r="CJ129" s="44">
        <f t="shared" si="161"/>
        <v>2.0742352335161263</v>
      </c>
      <c r="CK129" s="44">
        <f t="shared" si="162"/>
        <v>9.4283419705278462</v>
      </c>
    </row>
    <row r="130" spans="1:89" x14ac:dyDescent="0.25">
      <c r="A130" s="41">
        <f>'[11]ТОВ "Сумитеплоенерго" '!F122</f>
        <v>1917</v>
      </c>
      <c r="B130" s="41" t="str">
        <f>'[11]ТОВ "Сумитеплоенерго" '!C122</f>
        <v>Пр.Терезова,3</v>
      </c>
      <c r="C130" s="47" t="str">
        <f>'[11]ТОВ "Сумитеплоенерго" '!O122</f>
        <v>так</v>
      </c>
      <c r="D130" s="46">
        <f>'[11]ТОВ "Сумитеплоенерго" '!G122</f>
        <v>2</v>
      </c>
      <c r="E130" s="86" t="str">
        <f t="shared" si="111"/>
        <v>ТОВ "Сумитеплоенерго"</v>
      </c>
      <c r="F130" s="43">
        <f>'[11]ТОВ "Сумитеплоенерго" '!L122</f>
        <v>505.85</v>
      </c>
      <c r="G130" s="43">
        <f>'[11]ТОВ "Сумитеплоенерго" '!CX122</f>
        <v>88.071151162790699</v>
      </c>
      <c r="H130" s="32">
        <f t="shared" si="112"/>
        <v>174.1052706588726</v>
      </c>
      <c r="I130" s="42"/>
      <c r="J130" s="42"/>
      <c r="K130" s="42"/>
      <c r="L130" s="42"/>
      <c r="M130" s="42"/>
      <c r="N130" s="44">
        <f t="shared" si="113"/>
        <v>88.071151162790699</v>
      </c>
      <c r="O130" s="44">
        <f t="shared" si="114"/>
        <v>58.52225762562739</v>
      </c>
      <c r="P130" s="44">
        <f t="shared" si="115"/>
        <v>0</v>
      </c>
      <c r="Q130" s="44">
        <f t="shared" si="116"/>
        <v>0</v>
      </c>
      <c r="R130" s="44">
        <f t="shared" si="117"/>
        <v>0</v>
      </c>
      <c r="S130" s="44">
        <f t="shared" si="118"/>
        <v>0</v>
      </c>
      <c r="T130" s="44">
        <f t="shared" si="119"/>
        <v>58.52225762562739</v>
      </c>
      <c r="U130" s="44">
        <f t="shared" si="120"/>
        <v>90.713285697674422</v>
      </c>
      <c r="V130" s="44">
        <f t="shared" si="121"/>
        <v>0</v>
      </c>
      <c r="W130" s="44">
        <f t="shared" si="122"/>
        <v>0</v>
      </c>
      <c r="X130" s="44">
        <f t="shared" si="123"/>
        <v>0</v>
      </c>
      <c r="Y130" s="44">
        <f t="shared" si="124"/>
        <v>0</v>
      </c>
      <c r="Z130" s="44">
        <f t="shared" si="125"/>
        <v>90.713285697674422</v>
      </c>
      <c r="AA130" s="20">
        <v>0.03</v>
      </c>
      <c r="AC130" s="44">
        <f t="shared" si="163"/>
        <v>49.573300000000003</v>
      </c>
      <c r="AD130" s="28">
        <v>98</v>
      </c>
      <c r="AE130" s="44">
        <f t="shared" si="164"/>
        <v>358.14179999999999</v>
      </c>
      <c r="AF130" s="28">
        <v>708</v>
      </c>
      <c r="AG130" s="44">
        <f t="shared" si="165"/>
        <v>57.161050000000003</v>
      </c>
      <c r="AH130" s="28">
        <v>113</v>
      </c>
      <c r="AI130" s="44">
        <f t="shared" si="129"/>
        <v>16.328391425581394</v>
      </c>
      <c r="AJ130" s="44">
        <f t="shared" si="130"/>
        <v>0</v>
      </c>
      <c r="AK130" s="44"/>
      <c r="AL130" s="44">
        <f t="shared" si="131"/>
        <v>0</v>
      </c>
      <c r="AM130" s="44"/>
      <c r="AN130" s="44">
        <f t="shared" si="132"/>
        <v>16.328391425581394</v>
      </c>
      <c r="AO130" s="20"/>
      <c r="AP130" s="20">
        <v>0.18</v>
      </c>
      <c r="AQ130" s="20"/>
      <c r="AR130" s="20"/>
      <c r="AS130" s="44">
        <f t="shared" si="133"/>
        <v>10.850026563791317</v>
      </c>
      <c r="AT130" s="44">
        <f t="shared" si="134"/>
        <v>0</v>
      </c>
      <c r="AU130" s="44">
        <f t="shared" si="135"/>
        <v>0</v>
      </c>
      <c r="AV130" s="44">
        <f t="shared" si="136"/>
        <v>0</v>
      </c>
      <c r="AW130" s="44"/>
      <c r="AX130" s="44">
        <f t="shared" si="137"/>
        <v>10.850026563791317</v>
      </c>
      <c r="AY130" s="44">
        <f t="shared" si="138"/>
        <v>50.799439990697678</v>
      </c>
      <c r="AZ130" s="44">
        <f t="shared" si="139"/>
        <v>0</v>
      </c>
      <c r="BA130" s="44"/>
      <c r="BB130" s="44">
        <f t="shared" si="140"/>
        <v>0</v>
      </c>
      <c r="BC130" s="44"/>
      <c r="BD130" s="44">
        <f t="shared" si="141"/>
        <v>50.799439990697678</v>
      </c>
      <c r="BE130" s="20"/>
      <c r="BF130" s="20">
        <v>0.56000000000000005</v>
      </c>
      <c r="BG130" s="20"/>
      <c r="BH130" s="20">
        <v>0.05</v>
      </c>
      <c r="BI130" s="44">
        <f t="shared" si="142"/>
        <v>33.755638198461881</v>
      </c>
      <c r="BJ130" s="44">
        <f t="shared" si="143"/>
        <v>0</v>
      </c>
      <c r="BK130" s="44">
        <f t="shared" si="144"/>
        <v>0</v>
      </c>
      <c r="BL130" s="44">
        <f t="shared" si="145"/>
        <v>0</v>
      </c>
      <c r="BM130" s="44"/>
      <c r="BN130" s="44">
        <f t="shared" si="146"/>
        <v>33.755638198461881</v>
      </c>
      <c r="BO130" s="44">
        <f t="shared" si="147"/>
        <v>19.956922853488372</v>
      </c>
      <c r="BP130" s="44">
        <f t="shared" si="148"/>
        <v>0</v>
      </c>
      <c r="BQ130" s="44"/>
      <c r="BR130" s="44">
        <f t="shared" si="149"/>
        <v>0</v>
      </c>
      <c r="BS130" s="44"/>
      <c r="BT130" s="44">
        <f t="shared" si="150"/>
        <v>19.956922853488372</v>
      </c>
      <c r="BU130" s="20"/>
      <c r="BV130" s="20">
        <v>0.22</v>
      </c>
      <c r="BW130" s="20"/>
      <c r="BX130" s="20">
        <v>0.05</v>
      </c>
      <c r="BY130" s="44">
        <f t="shared" si="151"/>
        <v>13.261143577967166</v>
      </c>
      <c r="BZ130" s="44">
        <f t="shared" si="152"/>
        <v>0</v>
      </c>
      <c r="CA130" s="44">
        <f t="shared" si="153"/>
        <v>0</v>
      </c>
      <c r="CB130" s="44">
        <f t="shared" si="154"/>
        <v>0</v>
      </c>
      <c r="CC130" s="44"/>
      <c r="CD130" s="44">
        <f t="shared" si="155"/>
        <v>13.261143577967166</v>
      </c>
      <c r="CE130" s="44">
        <f t="shared" si="156"/>
        <v>4.5689565558701855</v>
      </c>
      <c r="CF130" s="44">
        <f t="shared" si="157"/>
        <v>10.609836433675225</v>
      </c>
      <c r="CG130" s="44">
        <f t="shared" si="158"/>
        <v>4.3104163425973825</v>
      </c>
      <c r="CH130" s="44">
        <f t="shared" si="159"/>
        <v>4.4408683845323456</v>
      </c>
      <c r="CI130" s="44">
        <f t="shared" si="160"/>
        <v>13.816034974100633</v>
      </c>
      <c r="CJ130" s="44">
        <f t="shared" si="161"/>
        <v>5.4277280255395342</v>
      </c>
      <c r="CK130" s="44">
        <f t="shared" si="162"/>
        <v>24.671491025179701</v>
      </c>
    </row>
    <row r="131" spans="1:89" x14ac:dyDescent="0.25">
      <c r="A131" s="41">
        <f>'[11]ТОВ "Сумитеплоенерго" '!F123</f>
        <v>1917</v>
      </c>
      <c r="B131" s="41" t="str">
        <f>'[11]ТОВ "Сумитеплоенерго" '!C123</f>
        <v>Пл. Покровська, 9</v>
      </c>
      <c r="C131" s="47" t="str">
        <f>'[11]ТОВ "Сумитеплоенерго" '!O123</f>
        <v>так</v>
      </c>
      <c r="D131" s="46">
        <f>'[11]ТОВ "Сумитеплоенерго" '!G123</f>
        <v>2</v>
      </c>
      <c r="E131" s="86" t="str">
        <f t="shared" si="111"/>
        <v>ТОВ "Сумитеплоенерго"</v>
      </c>
      <c r="F131" s="43">
        <f>'[11]ТОВ "Сумитеплоенерго" '!L123</f>
        <v>328.5</v>
      </c>
      <c r="G131" s="43">
        <f>'[11]ТОВ "Сумитеплоенерго" '!CX123</f>
        <v>23.514511627906973</v>
      </c>
      <c r="H131" s="32">
        <f t="shared" si="112"/>
        <v>71.581466142791399</v>
      </c>
      <c r="I131" s="42"/>
      <c r="J131" s="42"/>
      <c r="K131" s="42"/>
      <c r="L131" s="42"/>
      <c r="M131" s="42"/>
      <c r="N131" s="44">
        <f t="shared" si="113"/>
        <v>23.514511627906973</v>
      </c>
      <c r="O131" s="44">
        <f t="shared" si="114"/>
        <v>15.625120022395967</v>
      </c>
      <c r="P131" s="44">
        <f t="shared" si="115"/>
        <v>0</v>
      </c>
      <c r="Q131" s="44">
        <f t="shared" si="116"/>
        <v>0</v>
      </c>
      <c r="R131" s="44">
        <f t="shared" si="117"/>
        <v>0</v>
      </c>
      <c r="S131" s="44">
        <f t="shared" si="118"/>
        <v>0</v>
      </c>
      <c r="T131" s="44">
        <f t="shared" si="119"/>
        <v>15.625120022395967</v>
      </c>
      <c r="U131" s="44">
        <f t="shared" si="120"/>
        <v>29.157994418604648</v>
      </c>
      <c r="V131" s="44">
        <f t="shared" si="121"/>
        <v>0</v>
      </c>
      <c r="W131" s="44">
        <f t="shared" si="122"/>
        <v>0</v>
      </c>
      <c r="X131" s="44">
        <f t="shared" si="123"/>
        <v>0</v>
      </c>
      <c r="Y131" s="44">
        <f t="shared" si="124"/>
        <v>0</v>
      </c>
      <c r="Z131" s="44">
        <f t="shared" si="125"/>
        <v>29.157994418604648</v>
      </c>
      <c r="AA131" s="20">
        <v>0.24</v>
      </c>
      <c r="AC131" s="44">
        <f t="shared" si="163"/>
        <v>32.192999999999998</v>
      </c>
      <c r="AD131" s="28">
        <v>98</v>
      </c>
      <c r="AE131" s="44">
        <f t="shared" si="164"/>
        <v>232.578</v>
      </c>
      <c r="AF131" s="28">
        <v>708</v>
      </c>
      <c r="AG131" s="44">
        <f t="shared" si="165"/>
        <v>37.1205</v>
      </c>
      <c r="AH131" s="28">
        <v>113</v>
      </c>
      <c r="AI131" s="44">
        <f t="shared" si="129"/>
        <v>5.2484389953488364</v>
      </c>
      <c r="AJ131" s="44">
        <f t="shared" si="130"/>
        <v>0</v>
      </c>
      <c r="AK131" s="44"/>
      <c r="AL131" s="44">
        <f t="shared" si="131"/>
        <v>0</v>
      </c>
      <c r="AM131" s="44"/>
      <c r="AN131" s="44">
        <f t="shared" si="132"/>
        <v>5.2484389953488364</v>
      </c>
      <c r="AO131" s="20"/>
      <c r="AP131" s="20">
        <v>0.18</v>
      </c>
      <c r="AQ131" s="20"/>
      <c r="AR131" s="20"/>
      <c r="AS131" s="44">
        <f t="shared" si="133"/>
        <v>3.4875267889987795</v>
      </c>
      <c r="AT131" s="44">
        <f t="shared" si="134"/>
        <v>0</v>
      </c>
      <c r="AU131" s="44">
        <f t="shared" si="135"/>
        <v>0</v>
      </c>
      <c r="AV131" s="44">
        <f t="shared" si="136"/>
        <v>0</v>
      </c>
      <c r="AW131" s="44"/>
      <c r="AX131" s="44">
        <f t="shared" si="137"/>
        <v>3.4875267889987795</v>
      </c>
      <c r="AY131" s="44">
        <f t="shared" si="138"/>
        <v>16.328476874418605</v>
      </c>
      <c r="AZ131" s="44">
        <f t="shared" si="139"/>
        <v>0</v>
      </c>
      <c r="BA131" s="44"/>
      <c r="BB131" s="44">
        <f t="shared" si="140"/>
        <v>0</v>
      </c>
      <c r="BC131" s="44"/>
      <c r="BD131" s="44">
        <f t="shared" si="141"/>
        <v>16.328476874418605</v>
      </c>
      <c r="BE131" s="20"/>
      <c r="BF131" s="20">
        <v>0.56000000000000005</v>
      </c>
      <c r="BG131" s="20"/>
      <c r="BH131" s="20">
        <v>0.05</v>
      </c>
      <c r="BI131" s="44">
        <f t="shared" si="142"/>
        <v>10.850083343551761</v>
      </c>
      <c r="BJ131" s="44">
        <f t="shared" si="143"/>
        <v>0</v>
      </c>
      <c r="BK131" s="44">
        <f t="shared" si="144"/>
        <v>0</v>
      </c>
      <c r="BL131" s="44">
        <f t="shared" si="145"/>
        <v>0</v>
      </c>
      <c r="BM131" s="44"/>
      <c r="BN131" s="44">
        <f t="shared" si="146"/>
        <v>10.850083343551761</v>
      </c>
      <c r="BO131" s="44">
        <f t="shared" si="147"/>
        <v>6.4147587720930224</v>
      </c>
      <c r="BP131" s="44">
        <f t="shared" si="148"/>
        <v>0</v>
      </c>
      <c r="BQ131" s="44"/>
      <c r="BR131" s="44">
        <f t="shared" si="149"/>
        <v>0</v>
      </c>
      <c r="BS131" s="44"/>
      <c r="BT131" s="44">
        <f t="shared" si="150"/>
        <v>6.4147587720930224</v>
      </c>
      <c r="BU131" s="20"/>
      <c r="BV131" s="20">
        <v>0.22</v>
      </c>
      <c r="BW131" s="20"/>
      <c r="BX131" s="20">
        <v>0.05</v>
      </c>
      <c r="BY131" s="44">
        <f t="shared" si="151"/>
        <v>4.2625327421096193</v>
      </c>
      <c r="BZ131" s="44">
        <f t="shared" si="152"/>
        <v>0</v>
      </c>
      <c r="CA131" s="44">
        <f t="shared" si="153"/>
        <v>0</v>
      </c>
      <c r="CB131" s="44">
        <f t="shared" si="154"/>
        <v>0</v>
      </c>
      <c r="CC131" s="44"/>
      <c r="CD131" s="44">
        <f t="shared" si="155"/>
        <v>4.2625327421096193</v>
      </c>
      <c r="CE131" s="44">
        <f t="shared" si="156"/>
        <v>9.2308968354167575</v>
      </c>
      <c r="CF131" s="44">
        <f t="shared" si="157"/>
        <v>21.43559571256398</v>
      </c>
      <c r="CG131" s="44">
        <f t="shared" si="158"/>
        <v>8.7085548066965153</v>
      </c>
      <c r="CH131" s="44">
        <f t="shared" si="159"/>
        <v>1.4274294506485017</v>
      </c>
      <c r="CI131" s="44">
        <f t="shared" si="160"/>
        <v>4.440891624239784</v>
      </c>
      <c r="CJ131" s="44">
        <f t="shared" si="161"/>
        <v>1.7446359952370576</v>
      </c>
      <c r="CK131" s="44">
        <f t="shared" si="162"/>
        <v>7.9301636147138987</v>
      </c>
    </row>
    <row r="132" spans="1:89" x14ac:dyDescent="0.25">
      <c r="A132" s="41">
        <f>'[11]ТОВ "Сумитеплоенерго" '!F124</f>
        <v>1917</v>
      </c>
      <c r="B132" s="41" t="str">
        <f>'[11]ТОВ "Сумитеплоенерго" '!C124</f>
        <v>Пл. Покровська, 9 б</v>
      </c>
      <c r="C132" s="47" t="str">
        <f>'[11]ТОВ "Сумитеплоенерго" '!O124</f>
        <v>так</v>
      </c>
      <c r="D132" s="46">
        <f>'[11]ТОВ "Сумитеплоенерго" '!G124</f>
        <v>2</v>
      </c>
      <c r="E132" s="86" t="str">
        <f t="shared" si="111"/>
        <v>ТОВ "Сумитеплоенерго"</v>
      </c>
      <c r="F132" s="43">
        <f>'[11]ТОВ "Сумитеплоенерго" '!L124</f>
        <v>166.3</v>
      </c>
      <c r="G132" s="43">
        <f>'[11]ТОВ "Сумитеплоенерго" '!CX124</f>
        <v>34.667255813953496</v>
      </c>
      <c r="H132" s="32">
        <f t="shared" si="112"/>
        <v>208.46215161727898</v>
      </c>
      <c r="I132" s="42"/>
      <c r="J132" s="42"/>
      <c r="K132" s="42"/>
      <c r="L132" s="42"/>
      <c r="M132" s="42"/>
      <c r="N132" s="44">
        <f t="shared" si="113"/>
        <v>34.667255813953496</v>
      </c>
      <c r="O132" s="44">
        <f t="shared" si="114"/>
        <v>23.035989073966689</v>
      </c>
      <c r="P132" s="44">
        <f t="shared" si="115"/>
        <v>0</v>
      </c>
      <c r="Q132" s="44">
        <f t="shared" si="116"/>
        <v>0</v>
      </c>
      <c r="R132" s="44">
        <f t="shared" si="117"/>
        <v>0</v>
      </c>
      <c r="S132" s="44">
        <f t="shared" si="118"/>
        <v>0</v>
      </c>
      <c r="T132" s="44">
        <f t="shared" si="119"/>
        <v>23.035989073966689</v>
      </c>
      <c r="U132" s="44">
        <f t="shared" si="120"/>
        <v>35.707273488372103</v>
      </c>
      <c r="V132" s="44">
        <f t="shared" si="121"/>
        <v>0</v>
      </c>
      <c r="W132" s="44">
        <f t="shared" si="122"/>
        <v>0</v>
      </c>
      <c r="X132" s="44">
        <f t="shared" si="123"/>
        <v>0</v>
      </c>
      <c r="Y132" s="44">
        <f t="shared" si="124"/>
        <v>0</v>
      </c>
      <c r="Z132" s="44">
        <f t="shared" si="125"/>
        <v>35.707273488372103</v>
      </c>
      <c r="AA132" s="20">
        <v>0.03</v>
      </c>
      <c r="AC132" s="44">
        <f t="shared" si="163"/>
        <v>16.297400000000003</v>
      </c>
      <c r="AD132" s="28">
        <v>98</v>
      </c>
      <c r="AE132" s="44">
        <f t="shared" si="164"/>
        <v>117.74040000000001</v>
      </c>
      <c r="AF132" s="28">
        <v>708</v>
      </c>
      <c r="AG132" s="44">
        <f t="shared" si="165"/>
        <v>18.791900000000002</v>
      </c>
      <c r="AH132" s="28">
        <v>113</v>
      </c>
      <c r="AI132" s="44">
        <f t="shared" si="129"/>
        <v>6.4273092279069779</v>
      </c>
      <c r="AJ132" s="44">
        <f t="shared" si="130"/>
        <v>0</v>
      </c>
      <c r="AK132" s="44"/>
      <c r="AL132" s="44">
        <f t="shared" si="131"/>
        <v>0</v>
      </c>
      <c r="AM132" s="44"/>
      <c r="AN132" s="44">
        <f t="shared" si="132"/>
        <v>6.4273092279069779</v>
      </c>
      <c r="AO132" s="20"/>
      <c r="AP132" s="20">
        <v>0.18</v>
      </c>
      <c r="AQ132" s="20"/>
      <c r="AR132" s="20"/>
      <c r="AS132" s="44">
        <f t="shared" si="133"/>
        <v>4.2708723743134245</v>
      </c>
      <c r="AT132" s="44">
        <f t="shared" si="134"/>
        <v>0</v>
      </c>
      <c r="AU132" s="44">
        <f t="shared" si="135"/>
        <v>0</v>
      </c>
      <c r="AV132" s="44">
        <f t="shared" si="136"/>
        <v>0</v>
      </c>
      <c r="AW132" s="44"/>
      <c r="AX132" s="44">
        <f t="shared" si="137"/>
        <v>4.2708723743134245</v>
      </c>
      <c r="AY132" s="44">
        <f t="shared" si="138"/>
        <v>19.996073153488378</v>
      </c>
      <c r="AZ132" s="44">
        <f t="shared" si="139"/>
        <v>0</v>
      </c>
      <c r="BA132" s="44"/>
      <c r="BB132" s="44">
        <f t="shared" si="140"/>
        <v>0</v>
      </c>
      <c r="BC132" s="44"/>
      <c r="BD132" s="44">
        <f t="shared" si="141"/>
        <v>19.996073153488378</v>
      </c>
      <c r="BE132" s="20"/>
      <c r="BF132" s="20">
        <v>0.56000000000000005</v>
      </c>
      <c r="BG132" s="20"/>
      <c r="BH132" s="20">
        <v>0.05</v>
      </c>
      <c r="BI132" s="44">
        <f t="shared" si="142"/>
        <v>13.287158497863988</v>
      </c>
      <c r="BJ132" s="44">
        <f t="shared" si="143"/>
        <v>0</v>
      </c>
      <c r="BK132" s="44">
        <f t="shared" si="144"/>
        <v>0</v>
      </c>
      <c r="BL132" s="44">
        <f t="shared" si="145"/>
        <v>0</v>
      </c>
      <c r="BM132" s="44"/>
      <c r="BN132" s="44">
        <f t="shared" si="146"/>
        <v>13.287158497863988</v>
      </c>
      <c r="BO132" s="44">
        <f t="shared" si="147"/>
        <v>7.855600167441863</v>
      </c>
      <c r="BP132" s="44">
        <f t="shared" si="148"/>
        <v>0</v>
      </c>
      <c r="BQ132" s="44"/>
      <c r="BR132" s="44">
        <f t="shared" si="149"/>
        <v>0</v>
      </c>
      <c r="BS132" s="44"/>
      <c r="BT132" s="44">
        <f t="shared" si="150"/>
        <v>7.855600167441863</v>
      </c>
      <c r="BU132" s="20"/>
      <c r="BV132" s="20">
        <v>0.22</v>
      </c>
      <c r="BW132" s="20"/>
      <c r="BX132" s="20">
        <v>0.05</v>
      </c>
      <c r="BY132" s="44">
        <f t="shared" si="151"/>
        <v>5.2199551241608528</v>
      </c>
      <c r="BZ132" s="44">
        <f t="shared" si="152"/>
        <v>0</v>
      </c>
      <c r="CA132" s="44">
        <f t="shared" si="153"/>
        <v>0</v>
      </c>
      <c r="CB132" s="44">
        <f t="shared" si="154"/>
        <v>0</v>
      </c>
      <c r="CC132" s="44"/>
      <c r="CD132" s="44">
        <f t="shared" si="155"/>
        <v>5.2199551241608528</v>
      </c>
      <c r="CE132" s="44">
        <f t="shared" si="156"/>
        <v>3.8159417026878346</v>
      </c>
      <c r="CF132" s="44">
        <f t="shared" si="157"/>
        <v>8.8612173941424484</v>
      </c>
      <c r="CG132" s="44">
        <f t="shared" si="158"/>
        <v>3.6000117918678356</v>
      </c>
      <c r="CH132" s="44">
        <f t="shared" si="159"/>
        <v>1.7480493701974562</v>
      </c>
      <c r="CI132" s="44">
        <f t="shared" si="160"/>
        <v>5.4383758183920863</v>
      </c>
      <c r="CJ132" s="44">
        <f t="shared" si="161"/>
        <v>2.1365047857968911</v>
      </c>
      <c r="CK132" s="44">
        <f t="shared" si="162"/>
        <v>9.7113853899858693</v>
      </c>
    </row>
    <row r="133" spans="1:89" x14ac:dyDescent="0.25">
      <c r="A133" s="41">
        <f>'[11]ТОВ "Сумитеплоенерго" '!F125</f>
        <v>1917</v>
      </c>
      <c r="B133" s="41" t="str">
        <f>'[11]ТОВ "Сумитеплоенерго" '!C125</f>
        <v>Пл. Покровська,15</v>
      </c>
      <c r="C133" s="47" t="str">
        <f>'[11]ТОВ "Сумитеплоенерго" '!O125</f>
        <v>так</v>
      </c>
      <c r="D133" s="46">
        <f>'[11]ТОВ "Сумитеплоенерго" '!G125</f>
        <v>2</v>
      </c>
      <c r="E133" s="86" t="str">
        <f t="shared" si="111"/>
        <v>ТОВ "Сумитеплоенерго"</v>
      </c>
      <c r="F133" s="43">
        <f>'[11]ТОВ "Сумитеплоенерго" '!L125</f>
        <v>217.1</v>
      </c>
      <c r="G133" s="43">
        <f>'[11]ТОВ "Сумитеплоенерго" '!CX125</f>
        <v>31.936453488372095</v>
      </c>
      <c r="H133" s="32">
        <f t="shared" si="112"/>
        <v>147.10480648720448</v>
      </c>
      <c r="I133" s="42"/>
      <c r="J133" s="42"/>
      <c r="K133" s="42"/>
      <c r="L133" s="42"/>
      <c r="M133" s="42"/>
      <c r="N133" s="44">
        <f t="shared" si="113"/>
        <v>31.936453488372095</v>
      </c>
      <c r="O133" s="44">
        <f t="shared" si="114"/>
        <v>21.221402627527045</v>
      </c>
      <c r="P133" s="44">
        <f t="shared" si="115"/>
        <v>0</v>
      </c>
      <c r="Q133" s="44">
        <f t="shared" si="116"/>
        <v>0</v>
      </c>
      <c r="R133" s="44">
        <f t="shared" si="117"/>
        <v>0</v>
      </c>
      <c r="S133" s="44">
        <f t="shared" si="118"/>
        <v>0</v>
      </c>
      <c r="T133" s="44">
        <f t="shared" si="119"/>
        <v>21.221402627527045</v>
      </c>
      <c r="U133" s="44">
        <f t="shared" si="120"/>
        <v>35.449463372093028</v>
      </c>
      <c r="V133" s="44">
        <f t="shared" si="121"/>
        <v>0</v>
      </c>
      <c r="W133" s="44">
        <f t="shared" si="122"/>
        <v>0</v>
      </c>
      <c r="X133" s="44">
        <f t="shared" si="123"/>
        <v>0</v>
      </c>
      <c r="Y133" s="44">
        <f t="shared" si="124"/>
        <v>0</v>
      </c>
      <c r="Z133" s="44">
        <f t="shared" si="125"/>
        <v>35.449463372093028</v>
      </c>
      <c r="AA133" s="20">
        <v>0.11</v>
      </c>
      <c r="AC133" s="44">
        <f t="shared" si="163"/>
        <v>21.2758</v>
      </c>
      <c r="AD133" s="28">
        <v>98</v>
      </c>
      <c r="AE133" s="44">
        <f t="shared" si="164"/>
        <v>153.70679999999999</v>
      </c>
      <c r="AF133" s="28">
        <v>708</v>
      </c>
      <c r="AG133" s="44">
        <f t="shared" si="165"/>
        <v>24.532299999999999</v>
      </c>
      <c r="AH133" s="28">
        <v>113</v>
      </c>
      <c r="AI133" s="44">
        <f t="shared" si="129"/>
        <v>6.3809034069767447</v>
      </c>
      <c r="AJ133" s="44">
        <f t="shared" si="130"/>
        <v>0</v>
      </c>
      <c r="AK133" s="44"/>
      <c r="AL133" s="44">
        <f t="shared" si="131"/>
        <v>0</v>
      </c>
      <c r="AM133" s="44"/>
      <c r="AN133" s="44">
        <f t="shared" si="132"/>
        <v>6.3809034069767447</v>
      </c>
      <c r="AO133" s="20"/>
      <c r="AP133" s="20">
        <v>0.18</v>
      </c>
      <c r="AQ133" s="20"/>
      <c r="AR133" s="20"/>
      <c r="AS133" s="44">
        <f t="shared" si="133"/>
        <v>4.2400362449799038</v>
      </c>
      <c r="AT133" s="44">
        <f t="shared" si="134"/>
        <v>0</v>
      </c>
      <c r="AU133" s="44">
        <f t="shared" si="135"/>
        <v>0</v>
      </c>
      <c r="AV133" s="44">
        <f t="shared" si="136"/>
        <v>0</v>
      </c>
      <c r="AW133" s="44"/>
      <c r="AX133" s="44">
        <f t="shared" si="137"/>
        <v>4.2400362449799038</v>
      </c>
      <c r="AY133" s="44">
        <f t="shared" si="138"/>
        <v>19.851699488372098</v>
      </c>
      <c r="AZ133" s="44">
        <f t="shared" si="139"/>
        <v>0</v>
      </c>
      <c r="BA133" s="44"/>
      <c r="BB133" s="44">
        <f t="shared" si="140"/>
        <v>0</v>
      </c>
      <c r="BC133" s="44"/>
      <c r="BD133" s="44">
        <f t="shared" si="141"/>
        <v>19.851699488372098</v>
      </c>
      <c r="BE133" s="20"/>
      <c r="BF133" s="20">
        <v>0.56000000000000005</v>
      </c>
      <c r="BG133" s="20"/>
      <c r="BH133" s="20">
        <v>0.05</v>
      </c>
      <c r="BI133" s="44">
        <f t="shared" si="142"/>
        <v>13.191223873270815</v>
      </c>
      <c r="BJ133" s="44">
        <f t="shared" si="143"/>
        <v>0</v>
      </c>
      <c r="BK133" s="44">
        <f t="shared" si="144"/>
        <v>0</v>
      </c>
      <c r="BL133" s="44">
        <f t="shared" si="145"/>
        <v>0</v>
      </c>
      <c r="BM133" s="44"/>
      <c r="BN133" s="44">
        <f t="shared" si="146"/>
        <v>13.191223873270815</v>
      </c>
      <c r="BO133" s="44">
        <f t="shared" si="147"/>
        <v>7.7988819418604658</v>
      </c>
      <c r="BP133" s="44">
        <f t="shared" si="148"/>
        <v>0</v>
      </c>
      <c r="BQ133" s="44"/>
      <c r="BR133" s="44">
        <f t="shared" si="149"/>
        <v>0</v>
      </c>
      <c r="BS133" s="44"/>
      <c r="BT133" s="44">
        <f t="shared" si="150"/>
        <v>7.7988819418604658</v>
      </c>
      <c r="BU133" s="20"/>
      <c r="BV133" s="20">
        <v>0.22</v>
      </c>
      <c r="BW133" s="20"/>
      <c r="BX133" s="20">
        <v>0.05</v>
      </c>
      <c r="BY133" s="44">
        <f t="shared" si="151"/>
        <v>5.1822665216421049</v>
      </c>
      <c r="BZ133" s="44">
        <f t="shared" si="152"/>
        <v>0</v>
      </c>
      <c r="CA133" s="44">
        <f t="shared" si="153"/>
        <v>0</v>
      </c>
      <c r="CB133" s="44">
        <f t="shared" si="154"/>
        <v>0</v>
      </c>
      <c r="CC133" s="44"/>
      <c r="CD133" s="44">
        <f t="shared" si="155"/>
        <v>5.1822665216421049</v>
      </c>
      <c r="CE133" s="44">
        <f t="shared" si="156"/>
        <v>5.0178344643138395</v>
      </c>
      <c r="CF133" s="44">
        <f t="shared" si="157"/>
        <v>11.652201605906624</v>
      </c>
      <c r="CG133" s="44">
        <f t="shared" si="158"/>
        <v>4.7338939241253941</v>
      </c>
      <c r="CH133" s="44">
        <f t="shared" si="159"/>
        <v>1.735428277423769</v>
      </c>
      <c r="CI133" s="44">
        <f t="shared" si="160"/>
        <v>5.3991101964295041</v>
      </c>
      <c r="CJ133" s="44">
        <f t="shared" si="161"/>
        <v>2.1210790057401621</v>
      </c>
      <c r="CK133" s="44">
        <f t="shared" si="162"/>
        <v>9.6412682079098282</v>
      </c>
    </row>
    <row r="134" spans="1:89" x14ac:dyDescent="0.25">
      <c r="A134" s="41">
        <f>'[11]ТОВ "Сумитеплоенерго" '!F126</f>
        <v>1930</v>
      </c>
      <c r="B134" s="41" t="str">
        <f>'[11]ТОВ "Сумитеплоенерго" '!C126</f>
        <v>вул.Привокзальна 15</v>
      </c>
      <c r="C134" s="47" t="str">
        <f>'[11]ТОВ "Сумитеплоенерго" '!O126</f>
        <v>так</v>
      </c>
      <c r="D134" s="46">
        <f>'[11]ТОВ "Сумитеплоенерго" '!G126</f>
        <v>2</v>
      </c>
      <c r="E134" s="86" t="str">
        <f t="shared" si="111"/>
        <v>ТОВ "Сумитеплоенерго"</v>
      </c>
      <c r="F134" s="43">
        <f>'[11]ТОВ "Сумитеплоенерго" '!L126</f>
        <v>430.4</v>
      </c>
      <c r="G134" s="43">
        <f>'[11]ТОВ "Сумитеплоенерго" '!CX126</f>
        <v>79.604023255813956</v>
      </c>
      <c r="H134" s="32">
        <f t="shared" si="112"/>
        <v>184.953585631538</v>
      </c>
      <c r="I134" s="42"/>
      <c r="J134" s="42"/>
      <c r="K134" s="42"/>
      <c r="L134" s="42"/>
      <c r="M134" s="42"/>
      <c r="N134" s="44">
        <f t="shared" si="113"/>
        <v>79.604023255813956</v>
      </c>
      <c r="O134" s="44">
        <f t="shared" si="114"/>
        <v>52.895949417104923</v>
      </c>
      <c r="P134" s="44">
        <f t="shared" si="115"/>
        <v>0</v>
      </c>
      <c r="Q134" s="44">
        <f t="shared" si="116"/>
        <v>0</v>
      </c>
      <c r="R134" s="44">
        <f t="shared" si="117"/>
        <v>0</v>
      </c>
      <c r="S134" s="44">
        <f t="shared" si="118"/>
        <v>0</v>
      </c>
      <c r="T134" s="44">
        <f t="shared" si="119"/>
        <v>52.895949417104923</v>
      </c>
      <c r="U134" s="44">
        <f t="shared" si="120"/>
        <v>81.99214395348838</v>
      </c>
      <c r="V134" s="44">
        <f t="shared" si="121"/>
        <v>0</v>
      </c>
      <c r="W134" s="44">
        <f t="shared" si="122"/>
        <v>0</v>
      </c>
      <c r="X134" s="44">
        <f t="shared" si="123"/>
        <v>0</v>
      </c>
      <c r="Y134" s="44">
        <f t="shared" si="124"/>
        <v>0</v>
      </c>
      <c r="Z134" s="44">
        <f t="shared" si="125"/>
        <v>81.99214395348838</v>
      </c>
      <c r="AA134" s="20">
        <v>0.03</v>
      </c>
      <c r="AC134" s="44">
        <f t="shared" si="163"/>
        <v>42.179199999999994</v>
      </c>
      <c r="AD134" s="28">
        <v>98</v>
      </c>
      <c r="AE134" s="44">
        <f t="shared" si="164"/>
        <v>304.72320000000002</v>
      </c>
      <c r="AF134" s="28">
        <v>708</v>
      </c>
      <c r="AG134" s="44">
        <f t="shared" si="165"/>
        <v>48.635199999999998</v>
      </c>
      <c r="AH134" s="28">
        <v>113</v>
      </c>
      <c r="AI134" s="44">
        <f t="shared" si="129"/>
        <v>14.758585911627907</v>
      </c>
      <c r="AJ134" s="44">
        <f t="shared" si="130"/>
        <v>0</v>
      </c>
      <c r="AK134" s="44"/>
      <c r="AL134" s="44">
        <f t="shared" si="131"/>
        <v>0</v>
      </c>
      <c r="AM134" s="44"/>
      <c r="AN134" s="44">
        <f t="shared" si="132"/>
        <v>14.758585911627907</v>
      </c>
      <c r="AO134" s="20"/>
      <c r="AP134" s="20">
        <v>0.18</v>
      </c>
      <c r="AQ134" s="20"/>
      <c r="AR134" s="20"/>
      <c r="AS134" s="44">
        <f t="shared" si="133"/>
        <v>9.8069090219312525</v>
      </c>
      <c r="AT134" s="44">
        <f t="shared" si="134"/>
        <v>0</v>
      </c>
      <c r="AU134" s="44">
        <f t="shared" si="135"/>
        <v>0</v>
      </c>
      <c r="AV134" s="44">
        <f t="shared" si="136"/>
        <v>0</v>
      </c>
      <c r="AW134" s="44"/>
      <c r="AX134" s="44">
        <f t="shared" si="137"/>
        <v>9.8069090219312525</v>
      </c>
      <c r="AY134" s="44">
        <f t="shared" si="138"/>
        <v>45.915600613953494</v>
      </c>
      <c r="AZ134" s="44">
        <f t="shared" si="139"/>
        <v>0</v>
      </c>
      <c r="BA134" s="44"/>
      <c r="BB134" s="44">
        <f t="shared" si="140"/>
        <v>0</v>
      </c>
      <c r="BC134" s="44"/>
      <c r="BD134" s="44">
        <f t="shared" si="141"/>
        <v>45.915600613953494</v>
      </c>
      <c r="BE134" s="20"/>
      <c r="BF134" s="20">
        <v>0.56000000000000005</v>
      </c>
      <c r="BG134" s="20"/>
      <c r="BH134" s="20">
        <v>0.05</v>
      </c>
      <c r="BI134" s="44">
        <f t="shared" si="142"/>
        <v>30.510383623786122</v>
      </c>
      <c r="BJ134" s="44">
        <f t="shared" si="143"/>
        <v>0</v>
      </c>
      <c r="BK134" s="44">
        <f t="shared" si="144"/>
        <v>0</v>
      </c>
      <c r="BL134" s="44">
        <f t="shared" si="145"/>
        <v>0</v>
      </c>
      <c r="BM134" s="44"/>
      <c r="BN134" s="44">
        <f t="shared" si="146"/>
        <v>30.510383623786122</v>
      </c>
      <c r="BO134" s="44">
        <f t="shared" si="147"/>
        <v>18.038271669767443</v>
      </c>
      <c r="BP134" s="44">
        <f t="shared" si="148"/>
        <v>0</v>
      </c>
      <c r="BQ134" s="44"/>
      <c r="BR134" s="44">
        <f t="shared" si="149"/>
        <v>0</v>
      </c>
      <c r="BS134" s="44"/>
      <c r="BT134" s="44">
        <f t="shared" si="150"/>
        <v>18.038271669767443</v>
      </c>
      <c r="BU134" s="20"/>
      <c r="BV134" s="20">
        <v>0.22</v>
      </c>
      <c r="BW134" s="20"/>
      <c r="BX134" s="20">
        <v>0.05</v>
      </c>
      <c r="BY134" s="44">
        <f t="shared" si="151"/>
        <v>11.986222137915975</v>
      </c>
      <c r="BZ134" s="44">
        <f t="shared" si="152"/>
        <v>0</v>
      </c>
      <c r="CA134" s="44">
        <f t="shared" si="153"/>
        <v>0</v>
      </c>
      <c r="CB134" s="44">
        <f t="shared" si="154"/>
        <v>0</v>
      </c>
      <c r="CC134" s="44"/>
      <c r="CD134" s="44">
        <f t="shared" si="155"/>
        <v>11.986222137915975</v>
      </c>
      <c r="CE134" s="44">
        <f t="shared" si="156"/>
        <v>4.3009678080702471</v>
      </c>
      <c r="CF134" s="44">
        <f t="shared" si="157"/>
        <v>9.9875243706354304</v>
      </c>
      <c r="CG134" s="44">
        <f t="shared" si="158"/>
        <v>4.0575920786710968</v>
      </c>
      <c r="CH134" s="44">
        <f t="shared" si="159"/>
        <v>4.01392494013042</v>
      </c>
      <c r="CI134" s="44">
        <f t="shared" si="160"/>
        <v>12.487766480405753</v>
      </c>
      <c r="CJ134" s="44">
        <f t="shared" si="161"/>
        <v>4.9059082601594026</v>
      </c>
      <c r="CK134" s="44">
        <f t="shared" si="162"/>
        <v>22.299583000724557</v>
      </c>
    </row>
    <row r="135" spans="1:89" x14ac:dyDescent="0.25">
      <c r="A135" s="41">
        <f>'[11]ТОВ "Сумитеплоенерго" '!F127</f>
        <v>1965</v>
      </c>
      <c r="B135" s="41" t="str">
        <f>'[11]ТОВ "Сумитеплоенерго" '!C127</f>
        <v>вул.Привокзальна 17</v>
      </c>
      <c r="C135" s="47" t="str">
        <f>'[11]ТОВ "Сумитеплоенерго" '!O127</f>
        <v>так</v>
      </c>
      <c r="D135" s="46">
        <f>'[11]ТОВ "Сумитеплоенерго" '!G127</f>
        <v>2</v>
      </c>
      <c r="E135" s="86" t="str">
        <f t="shared" si="111"/>
        <v>ТОВ "Сумитеплоенерго"</v>
      </c>
      <c r="F135" s="43">
        <f>'[11]ТОВ "Сумитеплоенерго" '!L127</f>
        <v>631.1</v>
      </c>
      <c r="G135" s="43">
        <f>'[11]ТОВ "Сумитеплоенерго" '!CX127</f>
        <v>131.56040697674419</v>
      </c>
      <c r="H135" s="32">
        <f t="shared" si="112"/>
        <v>208.46206144310597</v>
      </c>
      <c r="I135" s="42"/>
      <c r="J135" s="42"/>
      <c r="K135" s="42"/>
      <c r="L135" s="42"/>
      <c r="M135" s="42"/>
      <c r="N135" s="44">
        <f t="shared" si="113"/>
        <v>131.56040697674419</v>
      </c>
      <c r="O135" s="44">
        <f t="shared" si="114"/>
        <v>87.420363294606972</v>
      </c>
      <c r="P135" s="44">
        <f t="shared" si="115"/>
        <v>0</v>
      </c>
      <c r="Q135" s="44">
        <f t="shared" si="116"/>
        <v>0</v>
      </c>
      <c r="R135" s="44">
        <f t="shared" si="117"/>
        <v>0</v>
      </c>
      <c r="S135" s="44">
        <f t="shared" si="118"/>
        <v>0</v>
      </c>
      <c r="T135" s="44">
        <f t="shared" si="119"/>
        <v>87.420363294606972</v>
      </c>
      <c r="U135" s="44">
        <f t="shared" si="120"/>
        <v>135.50721918604651</v>
      </c>
      <c r="V135" s="44">
        <f t="shared" si="121"/>
        <v>0</v>
      </c>
      <c r="W135" s="44">
        <f t="shared" si="122"/>
        <v>0</v>
      </c>
      <c r="X135" s="44">
        <f t="shared" si="123"/>
        <v>0</v>
      </c>
      <c r="Y135" s="44">
        <f t="shared" si="124"/>
        <v>0</v>
      </c>
      <c r="Z135" s="44">
        <f t="shared" si="125"/>
        <v>135.50721918604651</v>
      </c>
      <c r="AA135" s="20">
        <v>0.03</v>
      </c>
      <c r="AC135" s="44">
        <f t="shared" si="163"/>
        <v>61.847799999999999</v>
      </c>
      <c r="AD135" s="28">
        <v>98</v>
      </c>
      <c r="AE135" s="44">
        <f t="shared" si="164"/>
        <v>446.81880000000001</v>
      </c>
      <c r="AF135" s="28">
        <v>708</v>
      </c>
      <c r="AG135" s="44">
        <f t="shared" si="165"/>
        <v>71.314300000000003</v>
      </c>
      <c r="AH135" s="28">
        <v>113</v>
      </c>
      <c r="AI135" s="44">
        <f t="shared" si="129"/>
        <v>24.391299453488372</v>
      </c>
      <c r="AJ135" s="44">
        <f t="shared" si="130"/>
        <v>0</v>
      </c>
      <c r="AK135" s="44"/>
      <c r="AL135" s="44">
        <f t="shared" si="131"/>
        <v>0</v>
      </c>
      <c r="AM135" s="44"/>
      <c r="AN135" s="44">
        <f t="shared" si="132"/>
        <v>24.391299453488372</v>
      </c>
      <c r="AO135" s="20"/>
      <c r="AP135" s="20">
        <v>0.18</v>
      </c>
      <c r="AQ135" s="20"/>
      <c r="AR135" s="20"/>
      <c r="AS135" s="44">
        <f t="shared" si="133"/>
        <v>16.207735354820134</v>
      </c>
      <c r="AT135" s="44">
        <f t="shared" si="134"/>
        <v>0</v>
      </c>
      <c r="AU135" s="44">
        <f t="shared" si="135"/>
        <v>0</v>
      </c>
      <c r="AV135" s="44">
        <f t="shared" si="136"/>
        <v>0</v>
      </c>
      <c r="AW135" s="44"/>
      <c r="AX135" s="44">
        <f t="shared" si="137"/>
        <v>16.207735354820134</v>
      </c>
      <c r="AY135" s="44">
        <f t="shared" si="138"/>
        <v>75.884042744186061</v>
      </c>
      <c r="AZ135" s="44">
        <f t="shared" si="139"/>
        <v>0</v>
      </c>
      <c r="BA135" s="44"/>
      <c r="BB135" s="44">
        <f t="shared" si="140"/>
        <v>0</v>
      </c>
      <c r="BC135" s="44"/>
      <c r="BD135" s="44">
        <f t="shared" si="141"/>
        <v>75.884042744186061</v>
      </c>
      <c r="BE135" s="20"/>
      <c r="BF135" s="20">
        <v>0.56000000000000005</v>
      </c>
      <c r="BG135" s="20"/>
      <c r="BH135" s="20">
        <v>0.05</v>
      </c>
      <c r="BI135" s="44">
        <f t="shared" si="142"/>
        <v>50.42406554832931</v>
      </c>
      <c r="BJ135" s="44">
        <f t="shared" si="143"/>
        <v>0</v>
      </c>
      <c r="BK135" s="44">
        <f t="shared" si="144"/>
        <v>0</v>
      </c>
      <c r="BL135" s="44">
        <f t="shared" si="145"/>
        <v>0</v>
      </c>
      <c r="BM135" s="44"/>
      <c r="BN135" s="44">
        <f t="shared" si="146"/>
        <v>50.42406554832931</v>
      </c>
      <c r="BO135" s="44">
        <f t="shared" si="147"/>
        <v>29.811588220930233</v>
      </c>
      <c r="BP135" s="44">
        <f t="shared" si="148"/>
        <v>0</v>
      </c>
      <c r="BQ135" s="44"/>
      <c r="BR135" s="44">
        <f t="shared" si="149"/>
        <v>0</v>
      </c>
      <c r="BS135" s="44"/>
      <c r="BT135" s="44">
        <f t="shared" si="150"/>
        <v>29.811588220930233</v>
      </c>
      <c r="BU135" s="20"/>
      <c r="BV135" s="20">
        <v>0.22</v>
      </c>
      <c r="BW135" s="20"/>
      <c r="BX135" s="20">
        <v>0.05</v>
      </c>
      <c r="BY135" s="44">
        <f t="shared" si="151"/>
        <v>19.80945432255794</v>
      </c>
      <c r="BZ135" s="44">
        <f t="shared" si="152"/>
        <v>0</v>
      </c>
      <c r="CA135" s="44">
        <f t="shared" si="153"/>
        <v>0</v>
      </c>
      <c r="CB135" s="44">
        <f t="shared" si="154"/>
        <v>0</v>
      </c>
      <c r="CC135" s="44"/>
      <c r="CD135" s="44">
        <f t="shared" si="155"/>
        <v>19.80945432255794</v>
      </c>
      <c r="CE135" s="44">
        <f t="shared" si="156"/>
        <v>3.8159433533449594</v>
      </c>
      <c r="CF135" s="44">
        <f t="shared" si="157"/>
        <v>8.8612212272281639</v>
      </c>
      <c r="CG135" s="44">
        <f t="shared" si="158"/>
        <v>3.6000133491204309</v>
      </c>
      <c r="CH135" s="44">
        <f t="shared" si="159"/>
        <v>6.6337551432627277</v>
      </c>
      <c r="CI135" s="44">
        <f t="shared" si="160"/>
        <v>20.638349334595159</v>
      </c>
      <c r="CJ135" s="44">
        <f t="shared" si="161"/>
        <v>8.1079229528766668</v>
      </c>
      <c r="CK135" s="44">
        <f t="shared" si="162"/>
        <v>36.854195240348488</v>
      </c>
    </row>
    <row r="136" spans="1:89" x14ac:dyDescent="0.25">
      <c r="A136" s="41">
        <f>'[11]ТОВ "Сумитеплоенерго" '!F128</f>
        <v>1905</v>
      </c>
      <c r="B136" s="41" t="str">
        <f>'[11]ТОВ "Сумитеплоенерго" '!C128</f>
        <v>вул.Привокзальна 7</v>
      </c>
      <c r="C136" s="47" t="str">
        <f>'[11]ТОВ "Сумитеплоенерго" '!O128</f>
        <v>так</v>
      </c>
      <c r="D136" s="46">
        <f>'[11]ТОВ "Сумитеплоенерго" '!G128</f>
        <v>2</v>
      </c>
      <c r="E136" s="86" t="str">
        <f t="shared" si="111"/>
        <v>ТОВ "Сумитеплоенерго"</v>
      </c>
      <c r="F136" s="43">
        <f>'[11]ТОВ "Сумитеплоенерго" '!L128</f>
        <v>505.46</v>
      </c>
      <c r="G136" s="43">
        <f>'[11]ТОВ "Сумитеплоенерго" '!CX128</f>
        <v>104.33379069767442</v>
      </c>
      <c r="H136" s="32">
        <f t="shared" si="112"/>
        <v>206.4135454787212</v>
      </c>
      <c r="I136" s="42"/>
      <c r="J136" s="42"/>
      <c r="K136" s="42"/>
      <c r="L136" s="42"/>
      <c r="M136" s="42"/>
      <c r="N136" s="44">
        <f t="shared" si="113"/>
        <v>104.33379069767442</v>
      </c>
      <c r="O136" s="44">
        <f t="shared" si="114"/>
        <v>69.328592821292162</v>
      </c>
      <c r="P136" s="44">
        <f t="shared" si="115"/>
        <v>0</v>
      </c>
      <c r="Q136" s="44">
        <f t="shared" si="116"/>
        <v>0</v>
      </c>
      <c r="R136" s="44">
        <f t="shared" si="117"/>
        <v>0</v>
      </c>
      <c r="S136" s="44">
        <f t="shared" si="118"/>
        <v>0</v>
      </c>
      <c r="T136" s="44">
        <f t="shared" si="119"/>
        <v>69.328592821292162</v>
      </c>
      <c r="U136" s="44">
        <f t="shared" si="120"/>
        <v>107.46380441860465</v>
      </c>
      <c r="V136" s="44">
        <f t="shared" si="121"/>
        <v>0</v>
      </c>
      <c r="W136" s="44">
        <f t="shared" si="122"/>
        <v>0</v>
      </c>
      <c r="X136" s="44">
        <f t="shared" si="123"/>
        <v>0</v>
      </c>
      <c r="Y136" s="44">
        <f t="shared" si="124"/>
        <v>0</v>
      </c>
      <c r="Z136" s="44">
        <f t="shared" si="125"/>
        <v>107.46380441860465</v>
      </c>
      <c r="AA136" s="20">
        <v>0.03</v>
      </c>
      <c r="AC136" s="44">
        <f t="shared" si="163"/>
        <v>49.535079999999994</v>
      </c>
      <c r="AD136" s="28">
        <v>98</v>
      </c>
      <c r="AE136" s="44">
        <f t="shared" si="164"/>
        <v>357.86568</v>
      </c>
      <c r="AF136" s="28">
        <v>708</v>
      </c>
      <c r="AG136" s="44">
        <f t="shared" si="165"/>
        <v>57.116979999999998</v>
      </c>
      <c r="AH136" s="28">
        <v>113</v>
      </c>
      <c r="AI136" s="44">
        <f t="shared" si="129"/>
        <v>19.343484795348836</v>
      </c>
      <c r="AJ136" s="44">
        <f t="shared" si="130"/>
        <v>0</v>
      </c>
      <c r="AK136" s="44"/>
      <c r="AL136" s="44">
        <f t="shared" si="131"/>
        <v>0</v>
      </c>
      <c r="AM136" s="44"/>
      <c r="AN136" s="44">
        <f t="shared" si="132"/>
        <v>19.343484795348836</v>
      </c>
      <c r="AO136" s="20"/>
      <c r="AP136" s="20">
        <v>0.18</v>
      </c>
      <c r="AQ136" s="20"/>
      <c r="AR136" s="20"/>
      <c r="AS136" s="44">
        <f t="shared" si="133"/>
        <v>12.853521109067566</v>
      </c>
      <c r="AT136" s="44">
        <f t="shared" si="134"/>
        <v>0</v>
      </c>
      <c r="AU136" s="44">
        <f t="shared" si="135"/>
        <v>0</v>
      </c>
      <c r="AV136" s="44">
        <f t="shared" si="136"/>
        <v>0</v>
      </c>
      <c r="AW136" s="44"/>
      <c r="AX136" s="44">
        <f t="shared" si="137"/>
        <v>12.853521109067566</v>
      </c>
      <c r="AY136" s="44">
        <f t="shared" si="138"/>
        <v>60.179730474418612</v>
      </c>
      <c r="AZ136" s="44">
        <f t="shared" si="139"/>
        <v>0</v>
      </c>
      <c r="BA136" s="44"/>
      <c r="BB136" s="44">
        <f t="shared" si="140"/>
        <v>0</v>
      </c>
      <c r="BC136" s="44"/>
      <c r="BD136" s="44">
        <f t="shared" si="141"/>
        <v>60.179730474418612</v>
      </c>
      <c r="BE136" s="20"/>
      <c r="BF136" s="20">
        <v>0.56000000000000005</v>
      </c>
      <c r="BG136" s="20"/>
      <c r="BH136" s="20">
        <v>0.05</v>
      </c>
      <c r="BI136" s="44">
        <f t="shared" si="142"/>
        <v>39.988732339321324</v>
      </c>
      <c r="BJ136" s="44">
        <f t="shared" si="143"/>
        <v>0</v>
      </c>
      <c r="BK136" s="44">
        <f t="shared" si="144"/>
        <v>0</v>
      </c>
      <c r="BL136" s="44">
        <f t="shared" si="145"/>
        <v>0</v>
      </c>
      <c r="BM136" s="44"/>
      <c r="BN136" s="44">
        <f t="shared" si="146"/>
        <v>39.988732339321324</v>
      </c>
      <c r="BO136" s="44">
        <f t="shared" si="147"/>
        <v>23.642036972093024</v>
      </c>
      <c r="BP136" s="44">
        <f t="shared" si="148"/>
        <v>0</v>
      </c>
      <c r="BQ136" s="44"/>
      <c r="BR136" s="44">
        <f t="shared" si="149"/>
        <v>0</v>
      </c>
      <c r="BS136" s="44"/>
      <c r="BT136" s="44">
        <f t="shared" si="150"/>
        <v>23.642036972093024</v>
      </c>
      <c r="BU136" s="20"/>
      <c r="BV136" s="20">
        <v>0.22</v>
      </c>
      <c r="BW136" s="20"/>
      <c r="BX136" s="20">
        <v>0.05</v>
      </c>
      <c r="BY136" s="44">
        <f t="shared" si="151"/>
        <v>15.709859133304805</v>
      </c>
      <c r="BZ136" s="44">
        <f t="shared" si="152"/>
        <v>0</v>
      </c>
      <c r="CA136" s="44">
        <f t="shared" si="153"/>
        <v>0</v>
      </c>
      <c r="CB136" s="44">
        <f t="shared" si="154"/>
        <v>0</v>
      </c>
      <c r="CC136" s="44"/>
      <c r="CD136" s="44">
        <f t="shared" si="155"/>
        <v>15.709859133304805</v>
      </c>
      <c r="CE136" s="44">
        <f t="shared" si="156"/>
        <v>3.8538140311649918</v>
      </c>
      <c r="CF136" s="44">
        <f t="shared" si="157"/>
        <v>8.9491629032738071</v>
      </c>
      <c r="CG136" s="44">
        <f t="shared" si="158"/>
        <v>3.6357410665072325</v>
      </c>
      <c r="CH136" s="44">
        <f t="shared" si="159"/>
        <v>5.2608899330870935</v>
      </c>
      <c r="CI136" s="44">
        <f t="shared" si="160"/>
        <v>16.36721312515985</v>
      </c>
      <c r="CJ136" s="44">
        <f t="shared" si="161"/>
        <v>6.4299765848842263</v>
      </c>
      <c r="CK136" s="44">
        <f t="shared" si="162"/>
        <v>29.227166294928303</v>
      </c>
    </row>
    <row r="137" spans="1:89" x14ac:dyDescent="0.25">
      <c r="A137" s="41">
        <f>'[11]ТОВ "Сумитеплоенерго" '!F129</f>
        <v>1928</v>
      </c>
      <c r="B137" s="41" t="str">
        <f>'[11]ТОВ "Сумитеплоенерго" '!C129</f>
        <v>вул.Привокзальна 9</v>
      </c>
      <c r="C137" s="47" t="str">
        <f>'[11]ТОВ "Сумитеплоенерго" '!O129</f>
        <v>так</v>
      </c>
      <c r="D137" s="46">
        <f>'[11]ТОВ "Сумитеплоенерго" '!G129</f>
        <v>2</v>
      </c>
      <c r="E137" s="86" t="str">
        <f t="shared" si="111"/>
        <v>ТОВ "Сумитеплоенерго"</v>
      </c>
      <c r="F137" s="43">
        <f>'[11]ТОВ "Сумитеплоенерго" '!L129</f>
        <v>241.75</v>
      </c>
      <c r="G137" s="43">
        <f>'[11]ТОВ "Сумитеплоенерго" '!CX129</f>
        <v>49.653116279069764</v>
      </c>
      <c r="H137" s="32">
        <f t="shared" si="112"/>
        <v>205.39034655251194</v>
      </c>
      <c r="I137" s="42"/>
      <c r="J137" s="42"/>
      <c r="K137" s="42"/>
      <c r="L137" s="42"/>
      <c r="M137" s="42"/>
      <c r="N137" s="44">
        <f t="shared" si="113"/>
        <v>49.653116279069764</v>
      </c>
      <c r="O137" s="44">
        <f t="shared" si="114"/>
        <v>32.993919398508268</v>
      </c>
      <c r="P137" s="44">
        <f t="shared" si="115"/>
        <v>0</v>
      </c>
      <c r="Q137" s="44">
        <f t="shared" si="116"/>
        <v>0</v>
      </c>
      <c r="R137" s="44">
        <f t="shared" si="117"/>
        <v>0</v>
      </c>
      <c r="S137" s="44">
        <f t="shared" si="118"/>
        <v>0</v>
      </c>
      <c r="T137" s="44">
        <f t="shared" si="119"/>
        <v>32.993919398508268</v>
      </c>
      <c r="U137" s="44">
        <f t="shared" si="120"/>
        <v>51.142709767441858</v>
      </c>
      <c r="V137" s="44">
        <f t="shared" si="121"/>
        <v>0</v>
      </c>
      <c r="W137" s="44">
        <f t="shared" si="122"/>
        <v>0</v>
      </c>
      <c r="X137" s="44">
        <f t="shared" si="123"/>
        <v>0</v>
      </c>
      <c r="Y137" s="44">
        <f t="shared" si="124"/>
        <v>0</v>
      </c>
      <c r="Z137" s="44">
        <f t="shared" si="125"/>
        <v>51.142709767441858</v>
      </c>
      <c r="AA137" s="20">
        <v>0.03</v>
      </c>
      <c r="AC137" s="44">
        <f t="shared" si="163"/>
        <v>23.691500000000001</v>
      </c>
      <c r="AD137" s="28">
        <v>98</v>
      </c>
      <c r="AE137" s="44">
        <f t="shared" si="164"/>
        <v>171.15899999999999</v>
      </c>
      <c r="AF137" s="28">
        <v>708</v>
      </c>
      <c r="AG137" s="44">
        <f t="shared" si="165"/>
        <v>27.31775</v>
      </c>
      <c r="AH137" s="28">
        <v>113</v>
      </c>
      <c r="AI137" s="44">
        <f t="shared" si="129"/>
        <v>9.2056877581395344</v>
      </c>
      <c r="AJ137" s="44">
        <f t="shared" si="130"/>
        <v>0</v>
      </c>
      <c r="AK137" s="44"/>
      <c r="AL137" s="44">
        <f t="shared" si="131"/>
        <v>0</v>
      </c>
      <c r="AM137" s="44"/>
      <c r="AN137" s="44">
        <f t="shared" si="132"/>
        <v>9.2056877581395344</v>
      </c>
      <c r="AO137" s="20"/>
      <c r="AP137" s="20">
        <v>0.18</v>
      </c>
      <c r="AQ137" s="20"/>
      <c r="AR137" s="20"/>
      <c r="AS137" s="44">
        <f t="shared" si="133"/>
        <v>6.1170726564834323</v>
      </c>
      <c r="AT137" s="44">
        <f t="shared" si="134"/>
        <v>0</v>
      </c>
      <c r="AU137" s="44">
        <f t="shared" si="135"/>
        <v>0</v>
      </c>
      <c r="AV137" s="44">
        <f t="shared" si="136"/>
        <v>0</v>
      </c>
      <c r="AW137" s="44"/>
      <c r="AX137" s="44">
        <f t="shared" si="137"/>
        <v>6.1170726564834323</v>
      </c>
      <c r="AY137" s="44">
        <f t="shared" si="138"/>
        <v>28.639917469767443</v>
      </c>
      <c r="AZ137" s="44">
        <f t="shared" si="139"/>
        <v>0</v>
      </c>
      <c r="BA137" s="44"/>
      <c r="BB137" s="44">
        <f t="shared" si="140"/>
        <v>0</v>
      </c>
      <c r="BC137" s="44"/>
      <c r="BD137" s="44">
        <f t="shared" si="141"/>
        <v>28.639917469767443</v>
      </c>
      <c r="BE137" s="20"/>
      <c r="BF137" s="20">
        <v>0.56000000000000005</v>
      </c>
      <c r="BG137" s="20"/>
      <c r="BH137" s="20">
        <v>0.05</v>
      </c>
      <c r="BI137" s="44">
        <f t="shared" si="142"/>
        <v>19.030892709059572</v>
      </c>
      <c r="BJ137" s="44">
        <f t="shared" si="143"/>
        <v>0</v>
      </c>
      <c r="BK137" s="44">
        <f t="shared" si="144"/>
        <v>0</v>
      </c>
      <c r="BL137" s="44">
        <f t="shared" si="145"/>
        <v>0</v>
      </c>
      <c r="BM137" s="44"/>
      <c r="BN137" s="44">
        <f t="shared" si="146"/>
        <v>19.030892709059572</v>
      </c>
      <c r="BO137" s="44">
        <f t="shared" si="147"/>
        <v>11.251396148837209</v>
      </c>
      <c r="BP137" s="44">
        <f t="shared" si="148"/>
        <v>0</v>
      </c>
      <c r="BQ137" s="44"/>
      <c r="BR137" s="44">
        <f t="shared" si="149"/>
        <v>0</v>
      </c>
      <c r="BS137" s="44"/>
      <c r="BT137" s="44">
        <f t="shared" si="150"/>
        <v>11.251396148837209</v>
      </c>
      <c r="BU137" s="20"/>
      <c r="BV137" s="20">
        <v>0.22</v>
      </c>
      <c r="BW137" s="20"/>
      <c r="BX137" s="20">
        <v>0.05</v>
      </c>
      <c r="BY137" s="44">
        <f t="shared" si="151"/>
        <v>7.4764221357019736</v>
      </c>
      <c r="BZ137" s="44">
        <f t="shared" si="152"/>
        <v>0</v>
      </c>
      <c r="CA137" s="44">
        <f t="shared" si="153"/>
        <v>0</v>
      </c>
      <c r="CB137" s="44">
        <f t="shared" si="154"/>
        <v>0</v>
      </c>
      <c r="CC137" s="44"/>
      <c r="CD137" s="44">
        <f t="shared" si="155"/>
        <v>7.4764221357019736</v>
      </c>
      <c r="CE137" s="44">
        <f t="shared" si="156"/>
        <v>3.8730126860418417</v>
      </c>
      <c r="CF137" s="44">
        <f t="shared" si="157"/>
        <v>8.9937452024266058</v>
      </c>
      <c r="CG137" s="44">
        <f t="shared" si="158"/>
        <v>3.6538533410988427</v>
      </c>
      <c r="CH137" s="44">
        <f t="shared" si="159"/>
        <v>2.5036910653030033</v>
      </c>
      <c r="CI137" s="44">
        <f t="shared" si="160"/>
        <v>7.7892610920537892</v>
      </c>
      <c r="CJ137" s="44">
        <f t="shared" si="161"/>
        <v>3.0600668575925596</v>
      </c>
      <c r="CK137" s="44">
        <f t="shared" si="162"/>
        <v>13.909394807238908</v>
      </c>
    </row>
    <row r="138" spans="1:89" x14ac:dyDescent="0.25">
      <c r="A138" s="41">
        <f>'[11]ТОВ "Сумитеплоенерго" '!F130</f>
        <v>1917</v>
      </c>
      <c r="B138" s="41" t="str">
        <f>'[11]ТОВ "Сумитеплоенерго" '!C130</f>
        <v>вул.Горького 6</v>
      </c>
      <c r="C138" s="47" t="str">
        <f>'[11]ТОВ "Сумитеплоенерго" '!O130</f>
        <v>так</v>
      </c>
      <c r="D138" s="46">
        <f>'[11]ТОВ "Сумитеплоенерго" '!G130</f>
        <v>2</v>
      </c>
      <c r="E138" s="86" t="str">
        <f t="shared" si="111"/>
        <v>ТОВ "Сумитеплоенерго"</v>
      </c>
      <c r="F138" s="43">
        <f>'[11]ТОВ "Сумитеплоенерго" '!L130</f>
        <v>216.56</v>
      </c>
      <c r="G138" s="43">
        <f>'[11]ТОВ "Сумитеплоенерго" '!CX130</f>
        <v>33.789732558139541</v>
      </c>
      <c r="H138" s="32">
        <f t="shared" si="112"/>
        <v>156.02942629358859</v>
      </c>
      <c r="I138" s="42"/>
      <c r="J138" s="42"/>
      <c r="K138" s="42"/>
      <c r="L138" s="42"/>
      <c r="M138" s="42"/>
      <c r="N138" s="44">
        <f t="shared" si="113"/>
        <v>33.789732558139541</v>
      </c>
      <c r="O138" s="44">
        <f t="shared" si="114"/>
        <v>22.452885056689798</v>
      </c>
      <c r="P138" s="44">
        <f t="shared" si="115"/>
        <v>0</v>
      </c>
      <c r="Q138" s="44">
        <f t="shared" si="116"/>
        <v>0</v>
      </c>
      <c r="R138" s="44">
        <f t="shared" si="117"/>
        <v>0</v>
      </c>
      <c r="S138" s="44">
        <f t="shared" si="118"/>
        <v>0</v>
      </c>
      <c r="T138" s="44">
        <f t="shared" si="119"/>
        <v>22.452885056689798</v>
      </c>
      <c r="U138" s="44">
        <f t="shared" si="120"/>
        <v>34.803424534883725</v>
      </c>
      <c r="V138" s="44">
        <f t="shared" si="121"/>
        <v>0</v>
      </c>
      <c r="W138" s="44">
        <f t="shared" si="122"/>
        <v>0</v>
      </c>
      <c r="X138" s="44">
        <f t="shared" si="123"/>
        <v>0</v>
      </c>
      <c r="Y138" s="44">
        <f t="shared" si="124"/>
        <v>0</v>
      </c>
      <c r="Z138" s="44">
        <f t="shared" si="125"/>
        <v>34.803424534883725</v>
      </c>
      <c r="AA138" s="20">
        <v>0.03</v>
      </c>
      <c r="AC138" s="44">
        <f t="shared" si="163"/>
        <v>21.22288</v>
      </c>
      <c r="AD138" s="28">
        <v>98</v>
      </c>
      <c r="AE138" s="44">
        <f t="shared" si="164"/>
        <v>153.32448000000002</v>
      </c>
      <c r="AF138" s="28">
        <v>708</v>
      </c>
      <c r="AG138" s="44">
        <f t="shared" si="165"/>
        <v>24.47128</v>
      </c>
      <c r="AH138" s="28">
        <v>113</v>
      </c>
      <c r="AI138" s="44">
        <f t="shared" si="129"/>
        <v>6.2646164162790701</v>
      </c>
      <c r="AJ138" s="44">
        <f t="shared" si="130"/>
        <v>0</v>
      </c>
      <c r="AK138" s="44"/>
      <c r="AL138" s="44">
        <f t="shared" si="131"/>
        <v>0</v>
      </c>
      <c r="AM138" s="44"/>
      <c r="AN138" s="44">
        <f t="shared" si="132"/>
        <v>6.2646164162790701</v>
      </c>
      <c r="AO138" s="20"/>
      <c r="AP138" s="20">
        <v>0.18</v>
      </c>
      <c r="AQ138" s="20"/>
      <c r="AR138" s="20"/>
      <c r="AS138" s="44">
        <f t="shared" si="133"/>
        <v>4.1627648895102887</v>
      </c>
      <c r="AT138" s="44">
        <f t="shared" si="134"/>
        <v>0</v>
      </c>
      <c r="AU138" s="44">
        <f t="shared" si="135"/>
        <v>0</v>
      </c>
      <c r="AV138" s="44">
        <f t="shared" si="136"/>
        <v>0</v>
      </c>
      <c r="AW138" s="44"/>
      <c r="AX138" s="44">
        <f t="shared" si="137"/>
        <v>4.1627648895102887</v>
      </c>
      <c r="AY138" s="44">
        <f t="shared" si="138"/>
        <v>19.489917739534889</v>
      </c>
      <c r="AZ138" s="44">
        <f t="shared" si="139"/>
        <v>0</v>
      </c>
      <c r="BA138" s="44"/>
      <c r="BB138" s="44">
        <f t="shared" si="140"/>
        <v>0</v>
      </c>
      <c r="BC138" s="44"/>
      <c r="BD138" s="44">
        <f t="shared" si="141"/>
        <v>19.489917739534889</v>
      </c>
      <c r="BE138" s="20"/>
      <c r="BF138" s="20">
        <v>0.56000000000000005</v>
      </c>
      <c r="BG138" s="20"/>
      <c r="BH138" s="20">
        <v>0.05</v>
      </c>
      <c r="BI138" s="44">
        <f t="shared" si="142"/>
        <v>12.950824100698677</v>
      </c>
      <c r="BJ138" s="44">
        <f t="shared" si="143"/>
        <v>0</v>
      </c>
      <c r="BK138" s="44">
        <f t="shared" si="144"/>
        <v>0</v>
      </c>
      <c r="BL138" s="44">
        <f t="shared" si="145"/>
        <v>0</v>
      </c>
      <c r="BM138" s="44"/>
      <c r="BN138" s="44">
        <f t="shared" si="146"/>
        <v>12.950824100698677</v>
      </c>
      <c r="BO138" s="44">
        <f t="shared" si="147"/>
        <v>7.6567533976744198</v>
      </c>
      <c r="BP138" s="44">
        <f t="shared" si="148"/>
        <v>0</v>
      </c>
      <c r="BQ138" s="44"/>
      <c r="BR138" s="44">
        <f t="shared" si="149"/>
        <v>0</v>
      </c>
      <c r="BS138" s="44"/>
      <c r="BT138" s="44">
        <f t="shared" si="150"/>
        <v>7.6567533976744198</v>
      </c>
      <c r="BU138" s="20"/>
      <c r="BV138" s="20">
        <v>0.22</v>
      </c>
      <c r="BW138" s="20"/>
      <c r="BX138" s="20">
        <v>0.05</v>
      </c>
      <c r="BY138" s="44">
        <f t="shared" si="151"/>
        <v>5.0878237538459086</v>
      </c>
      <c r="BZ138" s="44">
        <f t="shared" si="152"/>
        <v>0</v>
      </c>
      <c r="CA138" s="44">
        <f t="shared" si="153"/>
        <v>0</v>
      </c>
      <c r="CB138" s="44">
        <f t="shared" si="154"/>
        <v>0</v>
      </c>
      <c r="CC138" s="44"/>
      <c r="CD138" s="44">
        <f t="shared" si="155"/>
        <v>5.0878237538459086</v>
      </c>
      <c r="CE138" s="44">
        <f t="shared" si="156"/>
        <v>5.098265350867961</v>
      </c>
      <c r="CF138" s="44">
        <f t="shared" si="157"/>
        <v>11.838974787073852</v>
      </c>
      <c r="CG138" s="44">
        <f t="shared" si="158"/>
        <v>4.8097735267464898</v>
      </c>
      <c r="CH138" s="44">
        <f t="shared" si="159"/>
        <v>1.7038014498286973</v>
      </c>
      <c r="CI138" s="44">
        <f t="shared" si="160"/>
        <v>5.3007156216892817</v>
      </c>
      <c r="CJ138" s="44">
        <f t="shared" si="161"/>
        <v>2.0824239942350746</v>
      </c>
      <c r="CK138" s="44">
        <f t="shared" si="162"/>
        <v>9.46556361015943</v>
      </c>
    </row>
    <row r="139" spans="1:89" x14ac:dyDescent="0.25">
      <c r="A139" s="41">
        <f>'[11]ТОВ "Сумитеплоенерго" '!F131</f>
        <v>1950</v>
      </c>
      <c r="B139" s="41" t="str">
        <f>'[11]ТОВ "Сумитеплоенерго" '!C131</f>
        <v>пров.Л.Толстого,1</v>
      </c>
      <c r="C139" s="47" t="str">
        <f>'[11]ТОВ "Сумитеплоенерго" '!O131</f>
        <v>так</v>
      </c>
      <c r="D139" s="46">
        <f>'[11]ТОВ "Сумитеплоенерго" '!G131</f>
        <v>2</v>
      </c>
      <c r="E139" s="86" t="str">
        <f t="shared" si="111"/>
        <v>ТОВ "Сумитеплоенерго"</v>
      </c>
      <c r="F139" s="43">
        <f>'[11]ТОВ "Сумитеплоенерго" '!L131</f>
        <v>396.6</v>
      </c>
      <c r="G139" s="43">
        <f>'[11]ТОВ "Сумитеплоенерго" '!CX131</f>
        <v>82.269802325581381</v>
      </c>
      <c r="H139" s="32">
        <f t="shared" si="112"/>
        <v>207.43772648911087</v>
      </c>
      <c r="I139" s="42"/>
      <c r="J139" s="42"/>
      <c r="K139" s="42"/>
      <c r="L139" s="42"/>
      <c r="M139" s="42"/>
      <c r="N139" s="44">
        <f t="shared" si="113"/>
        <v>82.269802325581381</v>
      </c>
      <c r="O139" s="44">
        <f t="shared" si="114"/>
        <v>54.667328664840319</v>
      </c>
      <c r="P139" s="44">
        <f t="shared" si="115"/>
        <v>0</v>
      </c>
      <c r="Q139" s="44">
        <f t="shared" si="116"/>
        <v>0</v>
      </c>
      <c r="R139" s="44">
        <f t="shared" si="117"/>
        <v>0</v>
      </c>
      <c r="S139" s="44">
        <f t="shared" si="118"/>
        <v>0</v>
      </c>
      <c r="T139" s="44">
        <f t="shared" si="119"/>
        <v>54.667328664840319</v>
      </c>
      <c r="U139" s="44">
        <f t="shared" si="120"/>
        <v>84.737896395348827</v>
      </c>
      <c r="V139" s="44">
        <f t="shared" si="121"/>
        <v>0</v>
      </c>
      <c r="W139" s="44">
        <f t="shared" si="122"/>
        <v>0</v>
      </c>
      <c r="X139" s="44">
        <f t="shared" si="123"/>
        <v>0</v>
      </c>
      <c r="Y139" s="44">
        <f t="shared" si="124"/>
        <v>0</v>
      </c>
      <c r="Z139" s="44">
        <f t="shared" si="125"/>
        <v>84.737896395348827</v>
      </c>
      <c r="AA139" s="20">
        <v>0.03</v>
      </c>
      <c r="AC139" s="44">
        <f t="shared" si="163"/>
        <v>38.866800000000005</v>
      </c>
      <c r="AD139" s="28">
        <v>98</v>
      </c>
      <c r="AE139" s="44">
        <f t="shared" si="164"/>
        <v>280.7928</v>
      </c>
      <c r="AF139" s="28">
        <v>708</v>
      </c>
      <c r="AG139" s="44">
        <f t="shared" si="165"/>
        <v>44.815800000000003</v>
      </c>
      <c r="AH139" s="28">
        <v>113</v>
      </c>
      <c r="AI139" s="44">
        <f t="shared" si="129"/>
        <v>15.252821351162789</v>
      </c>
      <c r="AJ139" s="44">
        <f t="shared" si="130"/>
        <v>0</v>
      </c>
      <c r="AK139" s="44"/>
      <c r="AL139" s="44">
        <f t="shared" si="131"/>
        <v>0</v>
      </c>
      <c r="AM139" s="44"/>
      <c r="AN139" s="44">
        <f t="shared" si="132"/>
        <v>15.252821351162789</v>
      </c>
      <c r="AO139" s="20"/>
      <c r="AP139" s="20">
        <v>0.18</v>
      </c>
      <c r="AQ139" s="20"/>
      <c r="AR139" s="20"/>
      <c r="AS139" s="44">
        <f t="shared" si="133"/>
        <v>10.135322734461395</v>
      </c>
      <c r="AT139" s="44">
        <f t="shared" si="134"/>
        <v>0</v>
      </c>
      <c r="AU139" s="44">
        <f t="shared" si="135"/>
        <v>0</v>
      </c>
      <c r="AV139" s="44">
        <f t="shared" si="136"/>
        <v>0</v>
      </c>
      <c r="AW139" s="44"/>
      <c r="AX139" s="44">
        <f t="shared" si="137"/>
        <v>10.135322734461395</v>
      </c>
      <c r="AY139" s="44">
        <f t="shared" si="138"/>
        <v>47.453221981395345</v>
      </c>
      <c r="AZ139" s="44">
        <f t="shared" si="139"/>
        <v>0</v>
      </c>
      <c r="BA139" s="44"/>
      <c r="BB139" s="44">
        <f t="shared" si="140"/>
        <v>0</v>
      </c>
      <c r="BC139" s="44"/>
      <c r="BD139" s="44">
        <f t="shared" si="141"/>
        <v>47.453221981395345</v>
      </c>
      <c r="BE139" s="20"/>
      <c r="BF139" s="20">
        <v>0.56000000000000005</v>
      </c>
      <c r="BG139" s="20"/>
      <c r="BH139" s="20">
        <v>0.05</v>
      </c>
      <c r="BI139" s="44">
        <f t="shared" si="142"/>
        <v>31.532115173879898</v>
      </c>
      <c r="BJ139" s="44">
        <f t="shared" si="143"/>
        <v>0</v>
      </c>
      <c r="BK139" s="44">
        <f t="shared" si="144"/>
        <v>0</v>
      </c>
      <c r="BL139" s="44">
        <f t="shared" si="145"/>
        <v>0</v>
      </c>
      <c r="BM139" s="44"/>
      <c r="BN139" s="44">
        <f t="shared" si="146"/>
        <v>31.532115173879898</v>
      </c>
      <c r="BO139" s="44">
        <f t="shared" si="147"/>
        <v>18.642337206976741</v>
      </c>
      <c r="BP139" s="44">
        <f t="shared" si="148"/>
        <v>0</v>
      </c>
      <c r="BQ139" s="44"/>
      <c r="BR139" s="44">
        <f t="shared" si="149"/>
        <v>0</v>
      </c>
      <c r="BS139" s="44"/>
      <c r="BT139" s="44">
        <f t="shared" si="150"/>
        <v>18.642337206976741</v>
      </c>
      <c r="BU139" s="20"/>
      <c r="BV139" s="20">
        <v>0.22</v>
      </c>
      <c r="BW139" s="20"/>
      <c r="BX139" s="20">
        <v>0.05</v>
      </c>
      <c r="BY139" s="44">
        <f t="shared" si="151"/>
        <v>12.387616675452817</v>
      </c>
      <c r="BZ139" s="44">
        <f t="shared" si="152"/>
        <v>0</v>
      </c>
      <c r="CA139" s="44">
        <f t="shared" si="153"/>
        <v>0</v>
      </c>
      <c r="CB139" s="44">
        <f t="shared" si="154"/>
        <v>0</v>
      </c>
      <c r="CC139" s="44"/>
      <c r="CD139" s="44">
        <f t="shared" si="155"/>
        <v>12.387616675452817</v>
      </c>
      <c r="CE139" s="44">
        <f t="shared" si="156"/>
        <v>3.8347866188659103</v>
      </c>
      <c r="CF139" s="44">
        <f t="shared" si="157"/>
        <v>8.9049782563460553</v>
      </c>
      <c r="CG139" s="44">
        <f t="shared" si="158"/>
        <v>3.6177903445144994</v>
      </c>
      <c r="CH139" s="44">
        <f t="shared" si="159"/>
        <v>4.1483432352790341</v>
      </c>
      <c r="CI139" s="44">
        <f t="shared" si="160"/>
        <v>12.905956731979218</v>
      </c>
      <c r="CJ139" s="44">
        <f t="shared" si="161"/>
        <v>5.0701972875632642</v>
      </c>
      <c r="CK139" s="44">
        <f t="shared" si="162"/>
        <v>23.046351307105748</v>
      </c>
    </row>
    <row r="140" spans="1:89" x14ac:dyDescent="0.25">
      <c r="A140" s="41">
        <f>'[11]ТОВ "Сумитеплоенерго" '!F132</f>
        <v>1960</v>
      </c>
      <c r="B140" s="41" t="str">
        <f>'[11]ТОВ "Сумитеплоенерго" '!C132</f>
        <v>пров.Л.Толстого,3</v>
      </c>
      <c r="C140" s="47" t="str">
        <f>'[11]ТОВ "Сумитеплоенерго" '!O132</f>
        <v>так</v>
      </c>
      <c r="D140" s="46">
        <f>'[11]ТОВ "Сумитеплоенерго" '!G132</f>
        <v>2</v>
      </c>
      <c r="E140" s="86" t="str">
        <f t="shared" si="111"/>
        <v>ТОВ "Сумитеплоенерго"</v>
      </c>
      <c r="F140" s="43">
        <f>'[11]ТОВ "Сумитеплоенерго" '!L132</f>
        <v>442.21</v>
      </c>
      <c r="G140" s="43">
        <f>'[11]ТОВ "Сумитеплоенерго" '!CX132</f>
        <v>91.73101162790698</v>
      </c>
      <c r="H140" s="32">
        <f t="shared" si="112"/>
        <v>207.43766904390895</v>
      </c>
      <c r="I140" s="42"/>
      <c r="J140" s="42"/>
      <c r="K140" s="42"/>
      <c r="L140" s="42"/>
      <c r="M140" s="42"/>
      <c r="N140" s="44">
        <f t="shared" si="113"/>
        <v>91.73101162790698</v>
      </c>
      <c r="O140" s="44">
        <f t="shared" si="114"/>
        <v>60.954192421364155</v>
      </c>
      <c r="P140" s="44">
        <f t="shared" si="115"/>
        <v>0</v>
      </c>
      <c r="Q140" s="44">
        <f t="shared" si="116"/>
        <v>0</v>
      </c>
      <c r="R140" s="44">
        <f t="shared" si="117"/>
        <v>0</v>
      </c>
      <c r="S140" s="44">
        <f t="shared" si="118"/>
        <v>0</v>
      </c>
      <c r="T140" s="44">
        <f t="shared" si="119"/>
        <v>60.954192421364155</v>
      </c>
      <c r="U140" s="44">
        <f t="shared" si="120"/>
        <v>94.482941976744186</v>
      </c>
      <c r="V140" s="44">
        <f t="shared" si="121"/>
        <v>0</v>
      </c>
      <c r="W140" s="44">
        <f t="shared" si="122"/>
        <v>0</v>
      </c>
      <c r="X140" s="44">
        <f t="shared" si="123"/>
        <v>0</v>
      </c>
      <c r="Y140" s="44">
        <f t="shared" si="124"/>
        <v>0</v>
      </c>
      <c r="Z140" s="44">
        <f t="shared" si="125"/>
        <v>94.482941976744186</v>
      </c>
      <c r="AA140" s="20">
        <v>0.03</v>
      </c>
      <c r="AC140" s="44">
        <f t="shared" si="163"/>
        <v>43.336579999999998</v>
      </c>
      <c r="AD140" s="28">
        <v>98</v>
      </c>
      <c r="AE140" s="44">
        <f t="shared" si="164"/>
        <v>313.08467999999999</v>
      </c>
      <c r="AF140" s="28">
        <v>708</v>
      </c>
      <c r="AG140" s="44">
        <f t="shared" si="165"/>
        <v>49.969729999999998</v>
      </c>
      <c r="AH140" s="28">
        <v>113</v>
      </c>
      <c r="AI140" s="44">
        <f t="shared" si="129"/>
        <v>17.006929555813954</v>
      </c>
      <c r="AJ140" s="44">
        <f t="shared" si="130"/>
        <v>0</v>
      </c>
      <c r="AK140" s="44"/>
      <c r="AL140" s="44">
        <f t="shared" si="131"/>
        <v>0</v>
      </c>
      <c r="AM140" s="44"/>
      <c r="AN140" s="44">
        <f t="shared" si="132"/>
        <v>17.006929555813954</v>
      </c>
      <c r="AO140" s="20"/>
      <c r="AP140" s="20">
        <v>0.18</v>
      </c>
      <c r="AQ140" s="20"/>
      <c r="AR140" s="20"/>
      <c r="AS140" s="44">
        <f t="shared" si="133"/>
        <v>11.300907274920915</v>
      </c>
      <c r="AT140" s="44">
        <f t="shared" si="134"/>
        <v>0</v>
      </c>
      <c r="AU140" s="44">
        <f t="shared" si="135"/>
        <v>0</v>
      </c>
      <c r="AV140" s="44">
        <f t="shared" si="136"/>
        <v>0</v>
      </c>
      <c r="AW140" s="44"/>
      <c r="AX140" s="44">
        <f t="shared" si="137"/>
        <v>11.300907274920915</v>
      </c>
      <c r="AY140" s="44">
        <f t="shared" si="138"/>
        <v>52.910447506976752</v>
      </c>
      <c r="AZ140" s="44">
        <f t="shared" si="139"/>
        <v>0</v>
      </c>
      <c r="BA140" s="44"/>
      <c r="BB140" s="44">
        <f t="shared" si="140"/>
        <v>0</v>
      </c>
      <c r="BC140" s="44"/>
      <c r="BD140" s="44">
        <f t="shared" si="141"/>
        <v>52.910447506976752</v>
      </c>
      <c r="BE140" s="20"/>
      <c r="BF140" s="20">
        <v>0.56000000000000005</v>
      </c>
      <c r="BG140" s="20"/>
      <c r="BH140" s="20">
        <v>0.05</v>
      </c>
      <c r="BI140" s="44">
        <f t="shared" si="142"/>
        <v>35.15837818864285</v>
      </c>
      <c r="BJ140" s="44">
        <f t="shared" si="143"/>
        <v>0</v>
      </c>
      <c r="BK140" s="44">
        <f t="shared" si="144"/>
        <v>0</v>
      </c>
      <c r="BL140" s="44">
        <f t="shared" si="145"/>
        <v>0</v>
      </c>
      <c r="BM140" s="44"/>
      <c r="BN140" s="44">
        <f t="shared" si="146"/>
        <v>35.15837818864285</v>
      </c>
      <c r="BO140" s="44">
        <f t="shared" si="147"/>
        <v>20.786247234883721</v>
      </c>
      <c r="BP140" s="44">
        <f t="shared" si="148"/>
        <v>0</v>
      </c>
      <c r="BQ140" s="44"/>
      <c r="BR140" s="44">
        <f t="shared" si="149"/>
        <v>0</v>
      </c>
      <c r="BS140" s="44"/>
      <c r="BT140" s="44">
        <f t="shared" si="150"/>
        <v>20.786247234883721</v>
      </c>
      <c r="BU140" s="20"/>
      <c r="BV140" s="20">
        <v>0.22</v>
      </c>
      <c r="BW140" s="20"/>
      <c r="BX140" s="20">
        <v>0.05</v>
      </c>
      <c r="BY140" s="44">
        <f t="shared" si="151"/>
        <v>13.812220002681117</v>
      </c>
      <c r="BZ140" s="44">
        <f t="shared" si="152"/>
        <v>0</v>
      </c>
      <c r="CA140" s="44">
        <f t="shared" si="153"/>
        <v>0</v>
      </c>
      <c r="CB140" s="44">
        <f t="shared" si="154"/>
        <v>0</v>
      </c>
      <c r="CC140" s="44"/>
      <c r="CD140" s="44">
        <f t="shared" si="155"/>
        <v>13.812220002681117</v>
      </c>
      <c r="CE140" s="44">
        <f t="shared" si="156"/>
        <v>3.8347876808239074</v>
      </c>
      <c r="CF140" s="44">
        <f t="shared" si="157"/>
        <v>8.9049807223797135</v>
      </c>
      <c r="CG140" s="44">
        <f t="shared" si="158"/>
        <v>3.6177913463802542</v>
      </c>
      <c r="CH140" s="44">
        <f t="shared" si="159"/>
        <v>4.6254118861983207</v>
      </c>
      <c r="CI140" s="44">
        <f t="shared" si="160"/>
        <v>14.390170312616998</v>
      </c>
      <c r="CJ140" s="44">
        <f t="shared" si="161"/>
        <v>5.6532811942423917</v>
      </c>
      <c r="CK140" s="44">
        <f t="shared" si="162"/>
        <v>25.69673270110178</v>
      </c>
    </row>
    <row r="141" spans="1:89" x14ac:dyDescent="0.25">
      <c r="A141" s="41">
        <f>'[11]ТОВ "Сумитеплоенерго" '!F133</f>
        <v>1960</v>
      </c>
      <c r="B141" s="41" t="str">
        <f>'[11]ТОВ "Сумитеплоенерго" '!C133</f>
        <v>пров.Л.Толстого,5</v>
      </c>
      <c r="C141" s="47" t="str">
        <f>'[11]ТОВ "Сумитеплоенерго" '!O133</f>
        <v>так</v>
      </c>
      <c r="D141" s="46">
        <f>'[11]ТОВ "Сумитеплоенерго" '!G133</f>
        <v>2</v>
      </c>
      <c r="E141" s="86" t="str">
        <f t="shared" ref="E141:E204" si="170">$D$2</f>
        <v>ТОВ "Сумитеплоенерго"</v>
      </c>
      <c r="F141" s="43">
        <f>'[11]ТОВ "Сумитеплоенерго" '!L133</f>
        <v>448.4</v>
      </c>
      <c r="G141" s="43">
        <f>'[11]ТОВ "Сумитеплоенерго" '!CX133</f>
        <v>68.320186046511637</v>
      </c>
      <c r="H141" s="32">
        <f t="shared" ref="H141:H204" si="171">G141*1000/F141</f>
        <v>152.36437566126591</v>
      </c>
      <c r="I141" s="42"/>
      <c r="J141" s="42"/>
      <c r="K141" s="42"/>
      <c r="L141" s="42"/>
      <c r="M141" s="42"/>
      <c r="N141" s="44">
        <f t="shared" ref="N141:N204" si="172">G141+I141+J141+K141</f>
        <v>68.320186046511637</v>
      </c>
      <c r="O141" s="44">
        <f t="shared" ref="O141:O204" si="173">G141*$D$3</f>
        <v>45.39797057329681</v>
      </c>
      <c r="P141" s="44">
        <f t="shared" ref="P141:P204" si="174">I141*$D$4</f>
        <v>0</v>
      </c>
      <c r="Q141" s="44">
        <f t="shared" ref="Q141:Q204" si="175">J141*$D$5</f>
        <v>0</v>
      </c>
      <c r="R141" s="44">
        <f t="shared" ref="R141:R204" si="176">K141*$D$3</f>
        <v>0</v>
      </c>
      <c r="S141" s="44">
        <f t="shared" ref="S141:S204" si="177">M141*$D$6</f>
        <v>0</v>
      </c>
      <c r="T141" s="44">
        <f t="shared" ref="T141:T204" si="178">SUM(O141:S141)</f>
        <v>45.39797057329681</v>
      </c>
      <c r="U141" s="44">
        <f t="shared" ref="U141:U204" si="179">G141*(1+AA141)</f>
        <v>70.369791627906991</v>
      </c>
      <c r="V141" s="44">
        <f t="shared" ref="V141:V204" si="180">I141*(1+AB141)</f>
        <v>0</v>
      </c>
      <c r="W141" s="44">
        <f t="shared" ref="W141:W204" si="181">J141</f>
        <v>0</v>
      </c>
      <c r="X141" s="44">
        <f t="shared" ref="X141:X204" si="182">K141</f>
        <v>0</v>
      </c>
      <c r="Y141" s="44">
        <f t="shared" ref="Y141:Y204" si="183">M141</f>
        <v>0</v>
      </c>
      <c r="Z141" s="44">
        <f t="shared" ref="Z141:Z204" si="184">U141+V141+W141+X141</f>
        <v>70.369791627906991</v>
      </c>
      <c r="AA141" s="20">
        <v>0.03</v>
      </c>
      <c r="AC141" s="44">
        <f t="shared" ref="AC141:AC204" si="185">AD141*F141/1000</f>
        <v>43.943199999999997</v>
      </c>
      <c r="AD141" s="28">
        <v>98</v>
      </c>
      <c r="AE141" s="44">
        <f t="shared" ref="AE141:AE204" si="186">AF141*F141/1000</f>
        <v>317.46719999999999</v>
      </c>
      <c r="AF141" s="28">
        <v>708</v>
      </c>
      <c r="AG141" s="44">
        <f t="shared" ref="AG141:AG204" si="187">AH141*F141/1000</f>
        <v>50.669199999999996</v>
      </c>
      <c r="AH141" s="28">
        <v>113</v>
      </c>
      <c r="AI141" s="44">
        <f t="shared" ref="AI141:AI192" si="188">U141*AP141</f>
        <v>12.666562493023259</v>
      </c>
      <c r="AJ141" s="44">
        <f t="shared" ref="AJ141:AJ192" si="189">V141*AQ141</f>
        <v>0</v>
      </c>
      <c r="AK141" s="44"/>
      <c r="AL141" s="44">
        <f t="shared" ref="AL141:AL192" si="190">X141*AR141</f>
        <v>0</v>
      </c>
      <c r="AM141" s="44"/>
      <c r="AN141" s="44">
        <f t="shared" ref="AN141:AN192" si="191">SUM(AI141:AL141)</f>
        <v>12.666562493023259</v>
      </c>
      <c r="AO141" s="20"/>
      <c r="AP141" s="20">
        <v>0.18</v>
      </c>
      <c r="AQ141" s="20"/>
      <c r="AR141" s="20"/>
      <c r="AS141" s="44">
        <f t="shared" ref="AS141:AS192" si="192">AI141*$D$3</f>
        <v>8.4167837442892299</v>
      </c>
      <c r="AT141" s="44">
        <f t="shared" ref="AT141:AT192" si="193">AJ141*$D$4</f>
        <v>0</v>
      </c>
      <c r="AU141" s="44">
        <f t="shared" ref="AU141:AU192" si="194">AK141*$D$5</f>
        <v>0</v>
      </c>
      <c r="AV141" s="44">
        <f t="shared" ref="AV141:AV192" si="195">AL141*$D$3</f>
        <v>0</v>
      </c>
      <c r="AW141" s="44"/>
      <c r="AX141" s="44">
        <f t="shared" ref="AX141:AX192" si="196">SUM(AS141:AW141)</f>
        <v>8.4167837442892299</v>
      </c>
      <c r="AY141" s="44">
        <f t="shared" ref="AY141:AY192" si="197">U141*BF141</f>
        <v>39.407083311627922</v>
      </c>
      <c r="AZ141" s="44">
        <f t="shared" ref="AZ141:AZ192" si="198">V141*BG141</f>
        <v>0</v>
      </c>
      <c r="BA141" s="44"/>
      <c r="BB141" s="44">
        <f t="shared" ref="BB141:BB192" si="199">X141*BH141</f>
        <v>0</v>
      </c>
      <c r="BC141" s="44"/>
      <c r="BD141" s="44">
        <f t="shared" ref="BD141:BD192" si="200">SUM(AY141:BB141)</f>
        <v>39.407083311627922</v>
      </c>
      <c r="BE141" s="20"/>
      <c r="BF141" s="20">
        <v>0.56000000000000005</v>
      </c>
      <c r="BG141" s="20"/>
      <c r="BH141" s="20">
        <v>0.05</v>
      </c>
      <c r="BI141" s="44">
        <f t="shared" ref="BI141:BI192" si="201">AY141*$D$3</f>
        <v>26.185549426677607</v>
      </c>
      <c r="BJ141" s="44">
        <f t="shared" ref="BJ141:BJ192" si="202">AZ141*$D$4</f>
        <v>0</v>
      </c>
      <c r="BK141" s="44">
        <f t="shared" ref="BK141:BK192" si="203">BA141*$D$5</f>
        <v>0</v>
      </c>
      <c r="BL141" s="44">
        <f t="shared" ref="BL141:BL192" si="204">BB141*$D$3</f>
        <v>0</v>
      </c>
      <c r="BM141" s="44"/>
      <c r="BN141" s="44">
        <f t="shared" ref="BN141:BN192" si="205">SUM(BI141:BM141)</f>
        <v>26.185549426677607</v>
      </c>
      <c r="BO141" s="44">
        <f t="shared" ref="BO141:BO192" si="206">U141*BV141</f>
        <v>15.481354158139538</v>
      </c>
      <c r="BP141" s="44">
        <f t="shared" ref="BP141:BP192" si="207">V141*BW141</f>
        <v>0</v>
      </c>
      <c r="BQ141" s="44"/>
      <c r="BR141" s="44">
        <f t="shared" ref="BR141:BR192" si="208">X141*BX141</f>
        <v>0</v>
      </c>
      <c r="BS141" s="44"/>
      <c r="BT141" s="44">
        <f t="shared" ref="BT141:BT192" si="209">SUM(BO141:BR141)</f>
        <v>15.481354158139538</v>
      </c>
      <c r="BU141" s="20"/>
      <c r="BV141" s="20">
        <v>0.22</v>
      </c>
      <c r="BW141" s="20"/>
      <c r="BX141" s="20">
        <v>0.05</v>
      </c>
      <c r="BY141" s="44">
        <f t="shared" ref="BY141:BY192" si="210">BO141*$D$3</f>
        <v>10.287180131909059</v>
      </c>
      <c r="BZ141" s="44">
        <f t="shared" ref="BZ141:BZ192" si="211">BP141*$D$4</f>
        <v>0</v>
      </c>
      <c r="CA141" s="44">
        <f t="shared" ref="CA141:CA192" si="212">BQ141*$D$5</f>
        <v>0</v>
      </c>
      <c r="CB141" s="44">
        <f t="shared" ref="CB141:CB192" si="213">BR141*$D$3</f>
        <v>0</v>
      </c>
      <c r="CC141" s="44"/>
      <c r="CD141" s="44">
        <f t="shared" ref="CD141:CD192" si="214">SUM(BY141:CC141)</f>
        <v>10.287180131909059</v>
      </c>
      <c r="CE141" s="44">
        <f t="shared" ref="CE141:CE192" si="215">AC141/AX141</f>
        <v>5.2209016335741509</v>
      </c>
      <c r="CF141" s="44">
        <f t="shared" ref="CF141:CF192" si="216">AE141/BN141</f>
        <v>12.123755542687494</v>
      </c>
      <c r="CG141" s="44">
        <f t="shared" ref="CG141:CG192" si="217">AG141/CD141</f>
        <v>4.9254702795407335</v>
      </c>
      <c r="CH141" s="44">
        <f t="shared" ref="CH141:CH192" si="218">AI141*$AD$3+AJ141*$AD$4+AL141*$AD$3</f>
        <v>3.4449527482446007</v>
      </c>
      <c r="CI141" s="44">
        <f t="shared" ref="CI141:CI192" si="219">AY141*$AD$3+AZ141*$AD$4+BB141*$AD$3</f>
        <v>10.717630772316538</v>
      </c>
      <c r="CJ141" s="44">
        <f t="shared" ref="CJ141:CJ192" si="220">BO141*$AD$3+BP141*$AD$4+BR141*$AD$3</f>
        <v>4.2104978034100675</v>
      </c>
      <c r="CK141" s="44">
        <f t="shared" ref="CK141:CK192" si="221">U141*$AD$3+V141*$AD$4+W141*$AD$5+X141*$AD$3</f>
        <v>19.138626379136671</v>
      </c>
    </row>
    <row r="142" spans="1:89" x14ac:dyDescent="0.25">
      <c r="A142" s="41">
        <f>'[11]ТОВ "Сумитеплоенерго" '!F134</f>
        <v>1960</v>
      </c>
      <c r="B142" s="41" t="str">
        <f>'[11]ТОВ "Сумитеплоенерго" '!C134</f>
        <v>вул.Орджонікідзе,68</v>
      </c>
      <c r="C142" s="47" t="str">
        <f>'[11]ТОВ "Сумитеплоенерго" '!O134</f>
        <v>так</v>
      </c>
      <c r="D142" s="46">
        <f>'[11]ТОВ "Сумитеплоенерго" '!G134</f>
        <v>2</v>
      </c>
      <c r="E142" s="86" t="str">
        <f t="shared" si="170"/>
        <v>ТОВ "Сумитеплоенерго"</v>
      </c>
      <c r="F142" s="43">
        <f>'[11]ТОВ "Сумитеплоенерго" '!L134</f>
        <v>281.52</v>
      </c>
      <c r="G142" s="43">
        <f>'[11]ТОВ "Сумитеплоенерго" '!CX134</f>
        <v>58.397744186046509</v>
      </c>
      <c r="H142" s="32">
        <f t="shared" si="171"/>
        <v>207.43728397998905</v>
      </c>
      <c r="I142" s="42"/>
      <c r="J142" s="42"/>
      <c r="K142" s="42"/>
      <c r="L142" s="42"/>
      <c r="M142" s="42"/>
      <c r="N142" s="44">
        <f t="shared" si="172"/>
        <v>58.397744186046509</v>
      </c>
      <c r="O142" s="44">
        <f t="shared" si="173"/>
        <v>38.804623135835548</v>
      </c>
      <c r="P142" s="44">
        <f t="shared" si="174"/>
        <v>0</v>
      </c>
      <c r="Q142" s="44">
        <f t="shared" si="175"/>
        <v>0</v>
      </c>
      <c r="R142" s="44">
        <f t="shared" si="176"/>
        <v>0</v>
      </c>
      <c r="S142" s="44">
        <f t="shared" si="177"/>
        <v>0</v>
      </c>
      <c r="T142" s="44">
        <f t="shared" si="178"/>
        <v>38.804623135835548</v>
      </c>
      <c r="U142" s="44">
        <f t="shared" si="179"/>
        <v>60.149676511627909</v>
      </c>
      <c r="V142" s="44">
        <f t="shared" si="180"/>
        <v>0</v>
      </c>
      <c r="W142" s="44">
        <f t="shared" si="181"/>
        <v>0</v>
      </c>
      <c r="X142" s="44">
        <f t="shared" si="182"/>
        <v>0</v>
      </c>
      <c r="Y142" s="44">
        <f t="shared" si="183"/>
        <v>0</v>
      </c>
      <c r="Z142" s="44">
        <f t="shared" si="184"/>
        <v>60.149676511627909</v>
      </c>
      <c r="AA142" s="20">
        <v>0.03</v>
      </c>
      <c r="AC142" s="44">
        <f t="shared" si="185"/>
        <v>27.58896</v>
      </c>
      <c r="AD142" s="28">
        <v>98</v>
      </c>
      <c r="AE142" s="44">
        <f t="shared" si="186"/>
        <v>199.31615999999997</v>
      </c>
      <c r="AF142" s="28">
        <v>708</v>
      </c>
      <c r="AG142" s="44">
        <f t="shared" si="187"/>
        <v>31.81176</v>
      </c>
      <c r="AH142" s="28">
        <v>113</v>
      </c>
      <c r="AI142" s="44">
        <f t="shared" si="188"/>
        <v>10.826941772093024</v>
      </c>
      <c r="AJ142" s="44">
        <f t="shared" si="189"/>
        <v>0</v>
      </c>
      <c r="AK142" s="44"/>
      <c r="AL142" s="44">
        <f t="shared" si="190"/>
        <v>0</v>
      </c>
      <c r="AM142" s="44"/>
      <c r="AN142" s="44">
        <f t="shared" si="191"/>
        <v>10.826941772093024</v>
      </c>
      <c r="AO142" s="20"/>
      <c r="AP142" s="20">
        <v>0.18</v>
      </c>
      <c r="AQ142" s="20"/>
      <c r="AR142" s="20"/>
      <c r="AS142" s="44">
        <f t="shared" si="192"/>
        <v>7.1943771293839109</v>
      </c>
      <c r="AT142" s="44">
        <f t="shared" si="193"/>
        <v>0</v>
      </c>
      <c r="AU142" s="44">
        <f t="shared" si="194"/>
        <v>0</v>
      </c>
      <c r="AV142" s="44">
        <f t="shared" si="195"/>
        <v>0</v>
      </c>
      <c r="AW142" s="44"/>
      <c r="AX142" s="44">
        <f t="shared" si="196"/>
        <v>7.1943771293839109</v>
      </c>
      <c r="AY142" s="44">
        <f t="shared" si="197"/>
        <v>33.683818846511635</v>
      </c>
      <c r="AZ142" s="44">
        <f t="shared" si="198"/>
        <v>0</v>
      </c>
      <c r="BA142" s="44"/>
      <c r="BB142" s="44">
        <f t="shared" si="199"/>
        <v>0</v>
      </c>
      <c r="BC142" s="44"/>
      <c r="BD142" s="44">
        <f t="shared" si="200"/>
        <v>33.683818846511635</v>
      </c>
      <c r="BE142" s="20"/>
      <c r="BF142" s="20">
        <v>0.56000000000000005</v>
      </c>
      <c r="BG142" s="20"/>
      <c r="BH142" s="20">
        <v>0.05</v>
      </c>
      <c r="BI142" s="44">
        <f t="shared" si="201"/>
        <v>22.382506624749951</v>
      </c>
      <c r="BJ142" s="44">
        <f t="shared" si="202"/>
        <v>0</v>
      </c>
      <c r="BK142" s="44">
        <f t="shared" si="203"/>
        <v>0</v>
      </c>
      <c r="BL142" s="44">
        <f t="shared" si="204"/>
        <v>0</v>
      </c>
      <c r="BM142" s="44"/>
      <c r="BN142" s="44">
        <f t="shared" si="205"/>
        <v>22.382506624749951</v>
      </c>
      <c r="BO142" s="44">
        <f t="shared" si="206"/>
        <v>13.232928832558141</v>
      </c>
      <c r="BP142" s="44">
        <f t="shared" si="207"/>
        <v>0</v>
      </c>
      <c r="BQ142" s="44"/>
      <c r="BR142" s="44">
        <f t="shared" si="208"/>
        <v>0</v>
      </c>
      <c r="BS142" s="44"/>
      <c r="BT142" s="44">
        <f t="shared" si="209"/>
        <v>13.232928832558141</v>
      </c>
      <c r="BU142" s="20"/>
      <c r="BV142" s="20">
        <v>0.22</v>
      </c>
      <c r="BW142" s="20"/>
      <c r="BX142" s="20">
        <v>0.05</v>
      </c>
      <c r="BY142" s="44">
        <f t="shared" si="210"/>
        <v>8.793127602580336</v>
      </c>
      <c r="BZ142" s="44">
        <f t="shared" si="211"/>
        <v>0</v>
      </c>
      <c r="CA142" s="44">
        <f t="shared" si="212"/>
        <v>0</v>
      </c>
      <c r="CB142" s="44">
        <f t="shared" si="213"/>
        <v>0</v>
      </c>
      <c r="CC142" s="44"/>
      <c r="CD142" s="44">
        <f t="shared" si="214"/>
        <v>8.793127602580336</v>
      </c>
      <c r="CE142" s="44">
        <f t="shared" si="215"/>
        <v>3.8347947993049645</v>
      </c>
      <c r="CF142" s="44">
        <f t="shared" si="216"/>
        <v>8.9049972526134198</v>
      </c>
      <c r="CG142" s="44">
        <f t="shared" si="217"/>
        <v>3.6177980620530135</v>
      </c>
      <c r="CH142" s="44">
        <f t="shared" si="218"/>
        <v>2.9446270709515732</v>
      </c>
      <c r="CI142" s="44">
        <f t="shared" si="219"/>
        <v>9.161061998516006</v>
      </c>
      <c r="CJ142" s="44">
        <f t="shared" si="220"/>
        <v>3.5989886422741448</v>
      </c>
      <c r="CK142" s="44">
        <f t="shared" si="221"/>
        <v>16.359039283064295</v>
      </c>
    </row>
    <row r="143" spans="1:89" x14ac:dyDescent="0.25">
      <c r="A143" s="41">
        <f>'[11]ТОВ "Сумитеплоенерго" '!F135</f>
        <v>1960</v>
      </c>
      <c r="B143" s="41" t="str">
        <f>'[11]ТОВ "Сумитеплоенерго" '!C135</f>
        <v>вул.Орджонікідзе,70</v>
      </c>
      <c r="C143" s="47" t="str">
        <f>'[11]ТОВ "Сумитеплоенерго" '!O135</f>
        <v>так</v>
      </c>
      <c r="D143" s="46">
        <f>'[11]ТОВ "Сумитеплоенерго" '!G135</f>
        <v>2</v>
      </c>
      <c r="E143" s="86" t="str">
        <f t="shared" si="170"/>
        <v>ТОВ "Сумитеплоенерго"</v>
      </c>
      <c r="F143" s="43">
        <f>'[11]ТОВ "Сумитеплоенерго" '!L135</f>
        <v>440.8</v>
      </c>
      <c r="G143" s="43">
        <f>'[11]ТОВ "Сумитеплоенерго" '!CX135</f>
        <v>80.772872093023267</v>
      </c>
      <c r="H143" s="32">
        <f t="shared" si="171"/>
        <v>183.24154286076057</v>
      </c>
      <c r="I143" s="42"/>
      <c r="J143" s="42"/>
      <c r="K143" s="42"/>
      <c r="L143" s="42"/>
      <c r="M143" s="42"/>
      <c r="N143" s="44">
        <f t="shared" si="172"/>
        <v>80.772872093023267</v>
      </c>
      <c r="O143" s="44">
        <f t="shared" si="173"/>
        <v>53.672635901537731</v>
      </c>
      <c r="P143" s="44">
        <f t="shared" si="174"/>
        <v>0</v>
      </c>
      <c r="Q143" s="44">
        <f t="shared" si="175"/>
        <v>0</v>
      </c>
      <c r="R143" s="44">
        <f t="shared" si="176"/>
        <v>0</v>
      </c>
      <c r="S143" s="44">
        <f t="shared" si="177"/>
        <v>0</v>
      </c>
      <c r="T143" s="44">
        <f t="shared" si="178"/>
        <v>53.672635901537731</v>
      </c>
      <c r="U143" s="44">
        <f t="shared" si="179"/>
        <v>83.196058255813966</v>
      </c>
      <c r="V143" s="44">
        <f t="shared" si="180"/>
        <v>0</v>
      </c>
      <c r="W143" s="44">
        <f t="shared" si="181"/>
        <v>0</v>
      </c>
      <c r="X143" s="44">
        <f t="shared" si="182"/>
        <v>0</v>
      </c>
      <c r="Y143" s="44">
        <f t="shared" si="183"/>
        <v>0</v>
      </c>
      <c r="Z143" s="44">
        <f t="shared" si="184"/>
        <v>83.196058255813966</v>
      </c>
      <c r="AA143" s="20">
        <v>0.03</v>
      </c>
      <c r="AC143" s="44">
        <f t="shared" si="185"/>
        <v>43.198399999999999</v>
      </c>
      <c r="AD143" s="28">
        <v>98</v>
      </c>
      <c r="AE143" s="44">
        <f t="shared" si="186"/>
        <v>312.08640000000003</v>
      </c>
      <c r="AF143" s="28">
        <v>708</v>
      </c>
      <c r="AG143" s="44">
        <f t="shared" si="187"/>
        <v>49.810400000000001</v>
      </c>
      <c r="AH143" s="28">
        <v>113</v>
      </c>
      <c r="AI143" s="44">
        <f t="shared" si="188"/>
        <v>14.975290486046513</v>
      </c>
      <c r="AJ143" s="44">
        <f t="shared" si="189"/>
        <v>0</v>
      </c>
      <c r="AK143" s="44"/>
      <c r="AL143" s="44">
        <f t="shared" si="190"/>
        <v>0</v>
      </c>
      <c r="AM143" s="44"/>
      <c r="AN143" s="44">
        <f t="shared" si="191"/>
        <v>14.975290486046513</v>
      </c>
      <c r="AO143" s="20"/>
      <c r="AP143" s="20">
        <v>0.18</v>
      </c>
      <c r="AQ143" s="20"/>
      <c r="AR143" s="20"/>
      <c r="AS143" s="44">
        <f t="shared" si="192"/>
        <v>9.9509066961450952</v>
      </c>
      <c r="AT143" s="44">
        <f t="shared" si="193"/>
        <v>0</v>
      </c>
      <c r="AU143" s="44">
        <f t="shared" si="194"/>
        <v>0</v>
      </c>
      <c r="AV143" s="44">
        <f t="shared" si="195"/>
        <v>0</v>
      </c>
      <c r="AW143" s="44"/>
      <c r="AX143" s="44">
        <f t="shared" si="196"/>
        <v>9.9509066961450952</v>
      </c>
      <c r="AY143" s="44">
        <f t="shared" si="197"/>
        <v>46.589792623255825</v>
      </c>
      <c r="AZ143" s="44">
        <f t="shared" si="198"/>
        <v>0</v>
      </c>
      <c r="BA143" s="44"/>
      <c r="BB143" s="44">
        <f t="shared" si="199"/>
        <v>0</v>
      </c>
      <c r="BC143" s="44"/>
      <c r="BD143" s="44">
        <f t="shared" si="200"/>
        <v>46.589792623255825</v>
      </c>
      <c r="BE143" s="20"/>
      <c r="BF143" s="20">
        <v>0.56000000000000005</v>
      </c>
      <c r="BG143" s="20"/>
      <c r="BH143" s="20">
        <v>0.05</v>
      </c>
      <c r="BI143" s="44">
        <f t="shared" si="201"/>
        <v>30.958376388006965</v>
      </c>
      <c r="BJ143" s="44">
        <f t="shared" si="202"/>
        <v>0</v>
      </c>
      <c r="BK143" s="44">
        <f t="shared" si="203"/>
        <v>0</v>
      </c>
      <c r="BL143" s="44">
        <f t="shared" si="204"/>
        <v>0</v>
      </c>
      <c r="BM143" s="44"/>
      <c r="BN143" s="44">
        <f t="shared" si="205"/>
        <v>30.958376388006965</v>
      </c>
      <c r="BO143" s="44">
        <f t="shared" si="206"/>
        <v>18.303132816279074</v>
      </c>
      <c r="BP143" s="44">
        <f t="shared" si="207"/>
        <v>0</v>
      </c>
      <c r="BQ143" s="44"/>
      <c r="BR143" s="44">
        <f t="shared" si="208"/>
        <v>0</v>
      </c>
      <c r="BS143" s="44"/>
      <c r="BT143" s="44">
        <f t="shared" si="209"/>
        <v>18.303132816279074</v>
      </c>
      <c r="BU143" s="20"/>
      <c r="BV143" s="20">
        <v>0.22</v>
      </c>
      <c r="BW143" s="20"/>
      <c r="BX143" s="20">
        <v>0.05</v>
      </c>
      <c r="BY143" s="44">
        <f t="shared" si="210"/>
        <v>12.162219295288452</v>
      </c>
      <c r="BZ143" s="44">
        <f t="shared" si="211"/>
        <v>0</v>
      </c>
      <c r="CA143" s="44">
        <f t="shared" si="212"/>
        <v>0</v>
      </c>
      <c r="CB143" s="44">
        <f t="shared" si="213"/>
        <v>0</v>
      </c>
      <c r="CC143" s="44"/>
      <c r="CD143" s="44">
        <f t="shared" si="214"/>
        <v>12.162219295288452</v>
      </c>
      <c r="CE143" s="44">
        <f t="shared" si="215"/>
        <v>4.3411521501588117</v>
      </c>
      <c r="CF143" s="44">
        <f t="shared" si="216"/>
        <v>10.080838739362957</v>
      </c>
      <c r="CG143" s="44">
        <f t="shared" si="217"/>
        <v>4.0955025386934238</v>
      </c>
      <c r="CH143" s="44">
        <f t="shared" si="218"/>
        <v>4.0728625579420203</v>
      </c>
      <c r="CI143" s="44">
        <f t="shared" si="219"/>
        <v>12.671127958041842</v>
      </c>
      <c r="CJ143" s="44">
        <f t="shared" si="220"/>
        <v>4.9779431263735807</v>
      </c>
      <c r="CK143" s="44">
        <f t="shared" si="221"/>
        <v>22.627014210789003</v>
      </c>
    </row>
    <row r="144" spans="1:89" x14ac:dyDescent="0.25">
      <c r="A144" s="41">
        <f>'[11]ТОВ "Сумитеплоенерго" '!F136</f>
        <v>1954</v>
      </c>
      <c r="B144" s="41" t="str">
        <f>'[11]ТОВ "Сумитеплоенерго" '!C136</f>
        <v>вул.2-га Залізнична,3</v>
      </c>
      <c r="C144" s="47" t="str">
        <f>'[11]ТОВ "Сумитеплоенерго" '!O136</f>
        <v>так</v>
      </c>
      <c r="D144" s="46">
        <f>'[11]ТОВ "Сумитеплоенерго" '!G136</f>
        <v>2</v>
      </c>
      <c r="E144" s="86" t="str">
        <f t="shared" si="170"/>
        <v>ТОВ "Сумитеплоенерго"</v>
      </c>
      <c r="F144" s="43">
        <f>'[11]ТОВ "Сумитеплоенерго" '!L136</f>
        <v>284.55</v>
      </c>
      <c r="G144" s="43">
        <f>'[11]ТОВ "Сумитеплоенерго" '!CX136</f>
        <v>59.026674418604664</v>
      </c>
      <c r="H144" s="32">
        <f t="shared" si="171"/>
        <v>207.43867305782695</v>
      </c>
      <c r="I144" s="42"/>
      <c r="J144" s="42"/>
      <c r="K144" s="42"/>
      <c r="L144" s="42"/>
      <c r="M144" s="42"/>
      <c r="N144" s="44">
        <f t="shared" si="172"/>
        <v>59.026674418604664</v>
      </c>
      <c r="O144" s="44">
        <f t="shared" si="173"/>
        <v>39.22253997480454</v>
      </c>
      <c r="P144" s="44">
        <f t="shared" si="174"/>
        <v>0</v>
      </c>
      <c r="Q144" s="44">
        <f t="shared" si="175"/>
        <v>0</v>
      </c>
      <c r="R144" s="44">
        <f t="shared" si="176"/>
        <v>0</v>
      </c>
      <c r="S144" s="44">
        <f t="shared" si="177"/>
        <v>0</v>
      </c>
      <c r="T144" s="44">
        <f t="shared" si="178"/>
        <v>39.22253997480454</v>
      </c>
      <c r="U144" s="44">
        <f t="shared" si="179"/>
        <v>60.797474651162808</v>
      </c>
      <c r="V144" s="44">
        <f t="shared" si="180"/>
        <v>0</v>
      </c>
      <c r="W144" s="44">
        <f t="shared" si="181"/>
        <v>0</v>
      </c>
      <c r="X144" s="44">
        <f t="shared" si="182"/>
        <v>0</v>
      </c>
      <c r="Y144" s="44">
        <f t="shared" si="183"/>
        <v>0</v>
      </c>
      <c r="Z144" s="44">
        <f t="shared" si="184"/>
        <v>60.797474651162808</v>
      </c>
      <c r="AA144" s="20">
        <v>0.03</v>
      </c>
      <c r="AC144" s="44">
        <f t="shared" si="185"/>
        <v>27.885900000000003</v>
      </c>
      <c r="AD144" s="28">
        <v>98</v>
      </c>
      <c r="AE144" s="44">
        <f t="shared" si="186"/>
        <v>201.4614</v>
      </c>
      <c r="AF144" s="28">
        <v>708</v>
      </c>
      <c r="AG144" s="44">
        <f t="shared" si="187"/>
        <v>32.154150000000001</v>
      </c>
      <c r="AH144" s="28">
        <v>113</v>
      </c>
      <c r="AI144" s="44">
        <f t="shared" si="188"/>
        <v>10.943545437209306</v>
      </c>
      <c r="AJ144" s="44">
        <f t="shared" si="189"/>
        <v>0</v>
      </c>
      <c r="AK144" s="44"/>
      <c r="AL144" s="44">
        <f t="shared" si="190"/>
        <v>0</v>
      </c>
      <c r="AM144" s="44"/>
      <c r="AN144" s="44">
        <f t="shared" si="191"/>
        <v>10.943545437209306</v>
      </c>
      <c r="AO144" s="20"/>
      <c r="AP144" s="20">
        <v>0.18</v>
      </c>
      <c r="AQ144" s="20"/>
      <c r="AR144" s="20"/>
      <c r="AS144" s="44">
        <f t="shared" si="192"/>
        <v>7.2718589113287626</v>
      </c>
      <c r="AT144" s="44">
        <f t="shared" si="193"/>
        <v>0</v>
      </c>
      <c r="AU144" s="44">
        <f t="shared" si="194"/>
        <v>0</v>
      </c>
      <c r="AV144" s="44">
        <f t="shared" si="195"/>
        <v>0</v>
      </c>
      <c r="AW144" s="44"/>
      <c r="AX144" s="44">
        <f t="shared" si="196"/>
        <v>7.2718589113287626</v>
      </c>
      <c r="AY144" s="44">
        <f t="shared" si="197"/>
        <v>34.046585804651173</v>
      </c>
      <c r="AZ144" s="44">
        <f t="shared" si="198"/>
        <v>0</v>
      </c>
      <c r="BA144" s="44"/>
      <c r="BB144" s="44">
        <f t="shared" si="199"/>
        <v>0</v>
      </c>
      <c r="BC144" s="44"/>
      <c r="BD144" s="44">
        <f t="shared" si="200"/>
        <v>34.046585804651173</v>
      </c>
      <c r="BE144" s="20"/>
      <c r="BF144" s="20">
        <v>0.56000000000000005</v>
      </c>
      <c r="BG144" s="20"/>
      <c r="BH144" s="20">
        <v>0.05</v>
      </c>
      <c r="BI144" s="44">
        <f t="shared" si="201"/>
        <v>22.623561057467263</v>
      </c>
      <c r="BJ144" s="44">
        <f t="shared" si="202"/>
        <v>0</v>
      </c>
      <c r="BK144" s="44">
        <f t="shared" si="203"/>
        <v>0</v>
      </c>
      <c r="BL144" s="44">
        <f t="shared" si="204"/>
        <v>0</v>
      </c>
      <c r="BM144" s="44"/>
      <c r="BN144" s="44">
        <f t="shared" si="205"/>
        <v>22.623561057467263</v>
      </c>
      <c r="BO144" s="44">
        <f t="shared" si="206"/>
        <v>13.375444423255818</v>
      </c>
      <c r="BP144" s="44">
        <f t="shared" si="207"/>
        <v>0</v>
      </c>
      <c r="BQ144" s="44"/>
      <c r="BR144" s="44">
        <f t="shared" si="208"/>
        <v>0</v>
      </c>
      <c r="BS144" s="44"/>
      <c r="BT144" s="44">
        <f t="shared" si="209"/>
        <v>13.375444423255818</v>
      </c>
      <c r="BU144" s="20"/>
      <c r="BV144" s="20">
        <v>0.22</v>
      </c>
      <c r="BW144" s="20"/>
      <c r="BX144" s="20">
        <v>0.05</v>
      </c>
      <c r="BY144" s="44">
        <f t="shared" si="210"/>
        <v>8.8878275582907094</v>
      </c>
      <c r="BZ144" s="44">
        <f t="shared" si="211"/>
        <v>0</v>
      </c>
      <c r="CA144" s="44">
        <f t="shared" si="212"/>
        <v>0</v>
      </c>
      <c r="CB144" s="44">
        <f t="shared" si="213"/>
        <v>0</v>
      </c>
      <c r="CC144" s="44"/>
      <c r="CD144" s="44">
        <f t="shared" si="214"/>
        <v>8.8878275582907094</v>
      </c>
      <c r="CE144" s="44">
        <f t="shared" si="215"/>
        <v>3.8347691202529814</v>
      </c>
      <c r="CF144" s="44">
        <f t="shared" si="216"/>
        <v>8.9049376218119516</v>
      </c>
      <c r="CG144" s="44">
        <f t="shared" si="217"/>
        <v>3.6177738360828222</v>
      </c>
      <c r="CH144" s="44">
        <f t="shared" si="218"/>
        <v>2.9763400251819716</v>
      </c>
      <c r="CI144" s="44">
        <f t="shared" si="219"/>
        <v>9.2597245227883551</v>
      </c>
      <c r="CJ144" s="44">
        <f t="shared" si="220"/>
        <v>3.637748919666854</v>
      </c>
      <c r="CK144" s="44">
        <f t="shared" si="221"/>
        <v>16.535222362122063</v>
      </c>
    </row>
    <row r="145" spans="1:89" x14ac:dyDescent="0.25">
      <c r="A145" s="41">
        <f>'[11]ТОВ "Сумитеплоенерго" '!F137</f>
        <v>1957</v>
      </c>
      <c r="B145" s="41" t="str">
        <f>'[11]ТОВ "Сумитеплоенерго" '!C137</f>
        <v>вул.2-га Залізнична,14</v>
      </c>
      <c r="C145" s="47" t="str">
        <f>'[11]ТОВ "Сумитеплоенерго" '!O137</f>
        <v>так</v>
      </c>
      <c r="D145" s="46">
        <f>'[11]ТОВ "Сумитеплоенерго" '!G137</f>
        <v>2</v>
      </c>
      <c r="E145" s="86" t="str">
        <f t="shared" si="170"/>
        <v>ТОВ "Сумитеплоенерго"</v>
      </c>
      <c r="F145" s="43">
        <f>'[11]ТОВ "Сумитеплоенерго" '!L137</f>
        <v>403.7</v>
      </c>
      <c r="G145" s="43">
        <f>'[11]ТОВ "Сумитеплоенерго" '!CX137</f>
        <v>55.46344186046511</v>
      </c>
      <c r="H145" s="32">
        <f t="shared" si="171"/>
        <v>137.38776779902182</v>
      </c>
      <c r="I145" s="42"/>
      <c r="J145" s="42"/>
      <c r="K145" s="42"/>
      <c r="L145" s="42"/>
      <c r="M145" s="42"/>
      <c r="N145" s="44">
        <f t="shared" si="172"/>
        <v>55.46344186046511</v>
      </c>
      <c r="O145" s="44">
        <f t="shared" si="173"/>
        <v>36.854813301605709</v>
      </c>
      <c r="P145" s="44">
        <f t="shared" si="174"/>
        <v>0</v>
      </c>
      <c r="Q145" s="44">
        <f t="shared" si="175"/>
        <v>0</v>
      </c>
      <c r="R145" s="44">
        <f t="shared" si="176"/>
        <v>0</v>
      </c>
      <c r="S145" s="44">
        <f t="shared" si="177"/>
        <v>0</v>
      </c>
      <c r="T145" s="44">
        <f t="shared" si="178"/>
        <v>36.854813301605709</v>
      </c>
      <c r="U145" s="44">
        <f t="shared" si="179"/>
        <v>61.564420465116278</v>
      </c>
      <c r="V145" s="44">
        <f t="shared" si="180"/>
        <v>0</v>
      </c>
      <c r="W145" s="44">
        <f t="shared" si="181"/>
        <v>0</v>
      </c>
      <c r="X145" s="44">
        <f t="shared" si="182"/>
        <v>0</v>
      </c>
      <c r="Y145" s="44">
        <f t="shared" si="183"/>
        <v>0</v>
      </c>
      <c r="Z145" s="44">
        <f t="shared" si="184"/>
        <v>61.564420465116278</v>
      </c>
      <c r="AA145" s="20">
        <v>0.11</v>
      </c>
      <c r="AC145" s="44">
        <f t="shared" si="185"/>
        <v>39.562599999999996</v>
      </c>
      <c r="AD145" s="28">
        <v>98</v>
      </c>
      <c r="AE145" s="44">
        <f t="shared" si="186"/>
        <v>285.81959999999998</v>
      </c>
      <c r="AF145" s="28">
        <v>708</v>
      </c>
      <c r="AG145" s="44">
        <f t="shared" si="187"/>
        <v>45.618099999999998</v>
      </c>
      <c r="AH145" s="28">
        <v>113</v>
      </c>
      <c r="AI145" s="44">
        <f t="shared" si="188"/>
        <v>11.081595683720929</v>
      </c>
      <c r="AJ145" s="44">
        <f t="shared" si="189"/>
        <v>0</v>
      </c>
      <c r="AK145" s="44"/>
      <c r="AL145" s="44">
        <f t="shared" si="190"/>
        <v>0</v>
      </c>
      <c r="AM145" s="44"/>
      <c r="AN145" s="44">
        <f t="shared" si="191"/>
        <v>11.081595683720929</v>
      </c>
      <c r="AO145" s="20"/>
      <c r="AP145" s="20">
        <v>0.18</v>
      </c>
      <c r="AQ145" s="20"/>
      <c r="AR145" s="20"/>
      <c r="AS145" s="44">
        <f t="shared" si="192"/>
        <v>7.3635916976608202</v>
      </c>
      <c r="AT145" s="44">
        <f t="shared" si="193"/>
        <v>0</v>
      </c>
      <c r="AU145" s="44">
        <f t="shared" si="194"/>
        <v>0</v>
      </c>
      <c r="AV145" s="44">
        <f t="shared" si="195"/>
        <v>0</v>
      </c>
      <c r="AW145" s="44"/>
      <c r="AX145" s="44">
        <f t="shared" si="196"/>
        <v>7.3635916976608202</v>
      </c>
      <c r="AY145" s="44">
        <f t="shared" si="197"/>
        <v>34.476075460465118</v>
      </c>
      <c r="AZ145" s="44">
        <f t="shared" si="198"/>
        <v>0</v>
      </c>
      <c r="BA145" s="44"/>
      <c r="BB145" s="44">
        <f t="shared" si="199"/>
        <v>0</v>
      </c>
      <c r="BC145" s="44"/>
      <c r="BD145" s="44">
        <f t="shared" si="200"/>
        <v>34.476075460465118</v>
      </c>
      <c r="BE145" s="20"/>
      <c r="BF145" s="20">
        <v>0.56000000000000005</v>
      </c>
      <c r="BG145" s="20"/>
      <c r="BH145" s="20">
        <v>0.05</v>
      </c>
      <c r="BI145" s="44">
        <f t="shared" si="201"/>
        <v>22.908951948278112</v>
      </c>
      <c r="BJ145" s="44">
        <f t="shared" si="202"/>
        <v>0</v>
      </c>
      <c r="BK145" s="44">
        <f t="shared" si="203"/>
        <v>0</v>
      </c>
      <c r="BL145" s="44">
        <f t="shared" si="204"/>
        <v>0</v>
      </c>
      <c r="BM145" s="44"/>
      <c r="BN145" s="44">
        <f t="shared" si="205"/>
        <v>22.908951948278112</v>
      </c>
      <c r="BO145" s="44">
        <f t="shared" si="206"/>
        <v>13.544172502325582</v>
      </c>
      <c r="BP145" s="44">
        <f t="shared" si="207"/>
        <v>0</v>
      </c>
      <c r="BQ145" s="44"/>
      <c r="BR145" s="44">
        <f t="shared" si="208"/>
        <v>0</v>
      </c>
      <c r="BS145" s="44"/>
      <c r="BT145" s="44">
        <f t="shared" si="209"/>
        <v>13.544172502325582</v>
      </c>
      <c r="BU145" s="20"/>
      <c r="BV145" s="20">
        <v>0.22</v>
      </c>
      <c r="BW145" s="20"/>
      <c r="BX145" s="20">
        <v>0.05</v>
      </c>
      <c r="BY145" s="44">
        <f t="shared" si="210"/>
        <v>8.9999454082521151</v>
      </c>
      <c r="BZ145" s="44">
        <f t="shared" si="211"/>
        <v>0</v>
      </c>
      <c r="CA145" s="44">
        <f t="shared" si="212"/>
        <v>0</v>
      </c>
      <c r="CB145" s="44">
        <f t="shared" si="213"/>
        <v>0</v>
      </c>
      <c r="CC145" s="44"/>
      <c r="CD145" s="44">
        <f t="shared" si="214"/>
        <v>8.9999454082521151</v>
      </c>
      <c r="CE145" s="44">
        <f t="shared" si="215"/>
        <v>5.3727313550760538</v>
      </c>
      <c r="CF145" s="44">
        <f t="shared" si="216"/>
        <v>12.476328059236373</v>
      </c>
      <c r="CG145" s="44">
        <f t="shared" si="217"/>
        <v>5.068708523295312</v>
      </c>
      <c r="CH145" s="44">
        <f t="shared" si="218"/>
        <v>3.0138858531347417</v>
      </c>
      <c r="CI145" s="44">
        <f t="shared" si="219"/>
        <v>9.3765337653080856</v>
      </c>
      <c r="CJ145" s="44">
        <f t="shared" si="220"/>
        <v>3.6836382649424624</v>
      </c>
      <c r="CK145" s="44">
        <f t="shared" si="221"/>
        <v>16.743810295193011</v>
      </c>
    </row>
    <row r="146" spans="1:89" x14ac:dyDescent="0.25">
      <c r="A146" s="41">
        <f>'[11]ТОВ "Сумитеплоенерго" '!F138</f>
        <v>1957</v>
      </c>
      <c r="B146" s="41" t="str">
        <f>'[11]ТОВ "Сумитеплоенерго" '!C138</f>
        <v>вул.2-га Залізнична,16</v>
      </c>
      <c r="C146" s="47" t="str">
        <f>'[11]ТОВ "Сумитеплоенерго" '!O138</f>
        <v>так</v>
      </c>
      <c r="D146" s="46">
        <f>'[11]ТОВ "Сумитеплоенерго" '!G138</f>
        <v>2</v>
      </c>
      <c r="E146" s="86" t="str">
        <f t="shared" si="170"/>
        <v>ТОВ "Сумитеплоенерго"</v>
      </c>
      <c r="F146" s="43">
        <f>'[11]ТОВ "Сумитеплоенерго" '!L138</f>
        <v>402.4</v>
      </c>
      <c r="G146" s="43">
        <f>'[11]ТОВ "Сумитеплоенерго" '!CX138</f>
        <v>83.885023255813962</v>
      </c>
      <c r="H146" s="32">
        <f t="shared" si="171"/>
        <v>208.46178741504465</v>
      </c>
      <c r="I146" s="42"/>
      <c r="J146" s="42"/>
      <c r="K146" s="42"/>
      <c r="L146" s="42"/>
      <c r="M146" s="42"/>
      <c r="N146" s="44">
        <f t="shared" si="172"/>
        <v>83.885023255813962</v>
      </c>
      <c r="O146" s="44">
        <f t="shared" si="173"/>
        <v>55.740624223639749</v>
      </c>
      <c r="P146" s="44">
        <f t="shared" si="174"/>
        <v>0</v>
      </c>
      <c r="Q146" s="44">
        <f t="shared" si="175"/>
        <v>0</v>
      </c>
      <c r="R146" s="44">
        <f t="shared" si="176"/>
        <v>0</v>
      </c>
      <c r="S146" s="44">
        <f t="shared" si="177"/>
        <v>0</v>
      </c>
      <c r="T146" s="44">
        <f t="shared" si="178"/>
        <v>55.740624223639749</v>
      </c>
      <c r="U146" s="44">
        <f t="shared" si="179"/>
        <v>86.401573953488381</v>
      </c>
      <c r="V146" s="44">
        <f t="shared" si="180"/>
        <v>0</v>
      </c>
      <c r="W146" s="44">
        <f t="shared" si="181"/>
        <v>0</v>
      </c>
      <c r="X146" s="44">
        <f t="shared" si="182"/>
        <v>0</v>
      </c>
      <c r="Y146" s="44">
        <f t="shared" si="183"/>
        <v>0</v>
      </c>
      <c r="Z146" s="44">
        <f t="shared" si="184"/>
        <v>86.401573953488381</v>
      </c>
      <c r="AA146" s="20">
        <v>0.03</v>
      </c>
      <c r="AC146" s="44">
        <f t="shared" si="185"/>
        <v>39.435199999999995</v>
      </c>
      <c r="AD146" s="28">
        <v>98</v>
      </c>
      <c r="AE146" s="44">
        <f t="shared" si="186"/>
        <v>284.89920000000001</v>
      </c>
      <c r="AF146" s="28">
        <v>708</v>
      </c>
      <c r="AG146" s="44">
        <f t="shared" si="187"/>
        <v>45.471199999999996</v>
      </c>
      <c r="AH146" s="28">
        <v>113</v>
      </c>
      <c r="AI146" s="44">
        <f t="shared" si="188"/>
        <v>15.552283311627908</v>
      </c>
      <c r="AJ146" s="44">
        <f t="shared" si="189"/>
        <v>0</v>
      </c>
      <c r="AK146" s="44"/>
      <c r="AL146" s="44">
        <f t="shared" si="190"/>
        <v>0</v>
      </c>
      <c r="AM146" s="44"/>
      <c r="AN146" s="44">
        <f t="shared" si="191"/>
        <v>15.552283311627908</v>
      </c>
      <c r="AO146" s="20"/>
      <c r="AP146" s="20">
        <v>0.18</v>
      </c>
      <c r="AQ146" s="20"/>
      <c r="AR146" s="20"/>
      <c r="AS146" s="44">
        <f t="shared" si="192"/>
        <v>10.33431173106281</v>
      </c>
      <c r="AT146" s="44">
        <f t="shared" si="193"/>
        <v>0</v>
      </c>
      <c r="AU146" s="44">
        <f t="shared" si="194"/>
        <v>0</v>
      </c>
      <c r="AV146" s="44">
        <f t="shared" si="195"/>
        <v>0</v>
      </c>
      <c r="AW146" s="44"/>
      <c r="AX146" s="44">
        <f t="shared" si="196"/>
        <v>10.33431173106281</v>
      </c>
      <c r="AY146" s="44">
        <f t="shared" si="197"/>
        <v>48.384881413953501</v>
      </c>
      <c r="AZ146" s="44">
        <f t="shared" si="198"/>
        <v>0</v>
      </c>
      <c r="BA146" s="44"/>
      <c r="BB146" s="44">
        <f t="shared" si="199"/>
        <v>0</v>
      </c>
      <c r="BC146" s="44"/>
      <c r="BD146" s="44">
        <f t="shared" si="200"/>
        <v>48.384881413953501</v>
      </c>
      <c r="BE146" s="20"/>
      <c r="BF146" s="20">
        <v>0.56000000000000005</v>
      </c>
      <c r="BG146" s="20"/>
      <c r="BH146" s="20">
        <v>0.05</v>
      </c>
      <c r="BI146" s="44">
        <f t="shared" si="201"/>
        <v>32.151192052195412</v>
      </c>
      <c r="BJ146" s="44">
        <f t="shared" si="202"/>
        <v>0</v>
      </c>
      <c r="BK146" s="44">
        <f t="shared" si="203"/>
        <v>0</v>
      </c>
      <c r="BL146" s="44">
        <f t="shared" si="204"/>
        <v>0</v>
      </c>
      <c r="BM146" s="44"/>
      <c r="BN146" s="44">
        <f t="shared" si="205"/>
        <v>32.151192052195412</v>
      </c>
      <c r="BO146" s="44">
        <f t="shared" si="206"/>
        <v>19.008346269767443</v>
      </c>
      <c r="BP146" s="44">
        <f t="shared" si="207"/>
        <v>0</v>
      </c>
      <c r="BQ146" s="44"/>
      <c r="BR146" s="44">
        <f t="shared" si="208"/>
        <v>0</v>
      </c>
      <c r="BS146" s="44"/>
      <c r="BT146" s="44">
        <f t="shared" si="209"/>
        <v>19.008346269767443</v>
      </c>
      <c r="BU146" s="20"/>
      <c r="BV146" s="20">
        <v>0.22</v>
      </c>
      <c r="BW146" s="20"/>
      <c r="BX146" s="20">
        <v>0.05</v>
      </c>
      <c r="BY146" s="44">
        <f t="shared" si="210"/>
        <v>12.630825449076767</v>
      </c>
      <c r="BZ146" s="44">
        <f t="shared" si="211"/>
        <v>0</v>
      </c>
      <c r="CA146" s="44">
        <f t="shared" si="212"/>
        <v>0</v>
      </c>
      <c r="CB146" s="44">
        <f t="shared" si="213"/>
        <v>0</v>
      </c>
      <c r="CC146" s="44"/>
      <c r="CD146" s="44">
        <f t="shared" si="214"/>
        <v>12.630825449076767</v>
      </c>
      <c r="CE146" s="44">
        <f t="shared" si="215"/>
        <v>3.8159483694947887</v>
      </c>
      <c r="CF146" s="44">
        <f t="shared" si="216"/>
        <v>8.861232875517782</v>
      </c>
      <c r="CG146" s="44">
        <f t="shared" si="217"/>
        <v>3.6000180814250466</v>
      </c>
      <c r="CH146" s="44">
        <f t="shared" si="218"/>
        <v>4.229788560659717</v>
      </c>
      <c r="CI146" s="44">
        <f t="shared" si="219"/>
        <v>13.159342188719123</v>
      </c>
      <c r="CJ146" s="44">
        <f t="shared" si="220"/>
        <v>5.1697415741396542</v>
      </c>
      <c r="CK146" s="44">
        <f t="shared" si="221"/>
        <v>23.498825336998429</v>
      </c>
    </row>
    <row r="147" spans="1:89" x14ac:dyDescent="0.25">
      <c r="A147" s="41">
        <f>'[11]ТОВ "Сумитеплоенерго" '!F139</f>
        <v>1957</v>
      </c>
      <c r="B147" s="41" t="str">
        <f>'[11]ТОВ "Сумитеплоенерго" '!C139</f>
        <v>вул.2-га Залізнична,18</v>
      </c>
      <c r="C147" s="47" t="str">
        <f>'[11]ТОВ "Сумитеплоенерго" '!O139</f>
        <v>так</v>
      </c>
      <c r="D147" s="46">
        <f>'[11]ТОВ "Сумитеплоенерго" '!G139</f>
        <v>2</v>
      </c>
      <c r="E147" s="86" t="str">
        <f t="shared" si="170"/>
        <v>ТОВ "Сумитеплоенерго"</v>
      </c>
      <c r="F147" s="43">
        <f>'[11]ТОВ "Сумитеплоенерго" '!L139</f>
        <v>554.1</v>
      </c>
      <c r="G147" s="43">
        <f>'[11]ТОВ "Сумитеплоенерго" '!CX139</f>
        <v>115.50846511627907</v>
      </c>
      <c r="H147" s="32">
        <f t="shared" si="171"/>
        <v>208.46140609326667</v>
      </c>
      <c r="I147" s="42"/>
      <c r="J147" s="42"/>
      <c r="K147" s="42"/>
      <c r="L147" s="42"/>
      <c r="M147" s="42"/>
      <c r="N147" s="44">
        <f t="shared" si="172"/>
        <v>115.50846511627907</v>
      </c>
      <c r="O147" s="44">
        <f t="shared" si="173"/>
        <v>76.754034257833595</v>
      </c>
      <c r="P147" s="44">
        <f t="shared" si="174"/>
        <v>0</v>
      </c>
      <c r="Q147" s="44">
        <f t="shared" si="175"/>
        <v>0</v>
      </c>
      <c r="R147" s="44">
        <f t="shared" si="176"/>
        <v>0</v>
      </c>
      <c r="S147" s="44">
        <f t="shared" si="177"/>
        <v>0</v>
      </c>
      <c r="T147" s="44">
        <f t="shared" si="178"/>
        <v>76.754034257833595</v>
      </c>
      <c r="U147" s="44">
        <f t="shared" si="179"/>
        <v>118.97371906976744</v>
      </c>
      <c r="V147" s="44">
        <f t="shared" si="180"/>
        <v>0</v>
      </c>
      <c r="W147" s="44">
        <f t="shared" si="181"/>
        <v>0</v>
      </c>
      <c r="X147" s="44">
        <f t="shared" si="182"/>
        <v>0</v>
      </c>
      <c r="Y147" s="44">
        <f t="shared" si="183"/>
        <v>0</v>
      </c>
      <c r="Z147" s="44">
        <f t="shared" si="184"/>
        <v>118.97371906976744</v>
      </c>
      <c r="AA147" s="20">
        <v>0.03</v>
      </c>
      <c r="AC147" s="44">
        <f t="shared" si="185"/>
        <v>54.3018</v>
      </c>
      <c r="AD147" s="28">
        <v>98</v>
      </c>
      <c r="AE147" s="44">
        <f t="shared" si="186"/>
        <v>392.30279999999999</v>
      </c>
      <c r="AF147" s="28">
        <v>708</v>
      </c>
      <c r="AG147" s="44">
        <f t="shared" si="187"/>
        <v>62.613300000000002</v>
      </c>
      <c r="AH147" s="28">
        <v>113</v>
      </c>
      <c r="AI147" s="44">
        <f t="shared" si="188"/>
        <v>21.415269432558137</v>
      </c>
      <c r="AJ147" s="44">
        <f t="shared" si="189"/>
        <v>0</v>
      </c>
      <c r="AK147" s="44"/>
      <c r="AL147" s="44">
        <f t="shared" si="190"/>
        <v>0</v>
      </c>
      <c r="AM147" s="44"/>
      <c r="AN147" s="44">
        <f t="shared" si="191"/>
        <v>21.415269432558137</v>
      </c>
      <c r="AO147" s="20"/>
      <c r="AP147" s="20">
        <v>0.18</v>
      </c>
      <c r="AQ147" s="20"/>
      <c r="AR147" s="20"/>
      <c r="AS147" s="44">
        <f t="shared" si="192"/>
        <v>14.230197951402346</v>
      </c>
      <c r="AT147" s="44">
        <f t="shared" si="193"/>
        <v>0</v>
      </c>
      <c r="AU147" s="44">
        <f t="shared" si="194"/>
        <v>0</v>
      </c>
      <c r="AV147" s="44">
        <f t="shared" si="195"/>
        <v>0</v>
      </c>
      <c r="AW147" s="44"/>
      <c r="AX147" s="44">
        <f t="shared" si="196"/>
        <v>14.230197951402346</v>
      </c>
      <c r="AY147" s="44">
        <f t="shared" si="197"/>
        <v>66.62528267906977</v>
      </c>
      <c r="AZ147" s="44">
        <f t="shared" si="198"/>
        <v>0</v>
      </c>
      <c r="BA147" s="44"/>
      <c r="BB147" s="44">
        <f t="shared" si="199"/>
        <v>0</v>
      </c>
      <c r="BC147" s="44"/>
      <c r="BD147" s="44">
        <f t="shared" si="200"/>
        <v>66.62528267906977</v>
      </c>
      <c r="BE147" s="20"/>
      <c r="BF147" s="20">
        <v>0.56000000000000005</v>
      </c>
      <c r="BG147" s="20"/>
      <c r="BH147" s="20">
        <v>0.05</v>
      </c>
      <c r="BI147" s="44">
        <f t="shared" si="201"/>
        <v>44.271726959918418</v>
      </c>
      <c r="BJ147" s="44">
        <f t="shared" si="202"/>
        <v>0</v>
      </c>
      <c r="BK147" s="44">
        <f t="shared" si="203"/>
        <v>0</v>
      </c>
      <c r="BL147" s="44">
        <f t="shared" si="204"/>
        <v>0</v>
      </c>
      <c r="BM147" s="44"/>
      <c r="BN147" s="44">
        <f t="shared" si="205"/>
        <v>44.271726959918418</v>
      </c>
      <c r="BO147" s="44">
        <f t="shared" si="206"/>
        <v>26.174218195348836</v>
      </c>
      <c r="BP147" s="44">
        <f t="shared" si="207"/>
        <v>0</v>
      </c>
      <c r="BQ147" s="44"/>
      <c r="BR147" s="44">
        <f t="shared" si="208"/>
        <v>0</v>
      </c>
      <c r="BS147" s="44"/>
      <c r="BT147" s="44">
        <f t="shared" si="209"/>
        <v>26.174218195348836</v>
      </c>
      <c r="BU147" s="20"/>
      <c r="BV147" s="20">
        <v>0.22</v>
      </c>
      <c r="BW147" s="20"/>
      <c r="BX147" s="20">
        <v>0.05</v>
      </c>
      <c r="BY147" s="44">
        <f t="shared" si="210"/>
        <v>17.392464162825089</v>
      </c>
      <c r="BZ147" s="44">
        <f t="shared" si="211"/>
        <v>0</v>
      </c>
      <c r="CA147" s="44">
        <f t="shared" si="212"/>
        <v>0</v>
      </c>
      <c r="CB147" s="44">
        <f t="shared" si="213"/>
        <v>0</v>
      </c>
      <c r="CC147" s="44"/>
      <c r="CD147" s="44">
        <f t="shared" si="214"/>
        <v>17.392464162825089</v>
      </c>
      <c r="CE147" s="44">
        <f t="shared" si="215"/>
        <v>3.8159553497039522</v>
      </c>
      <c r="CF147" s="44">
        <f t="shared" si="216"/>
        <v>8.8612490846623828</v>
      </c>
      <c r="CG147" s="44">
        <f t="shared" si="217"/>
        <v>3.6000246666502034</v>
      </c>
      <c r="CH147" s="44">
        <f t="shared" si="218"/>
        <v>5.8243577392623127</v>
      </c>
      <c r="CI147" s="44">
        <f t="shared" si="219"/>
        <v>18.120224077704975</v>
      </c>
      <c r="CJ147" s="44">
        <f t="shared" si="220"/>
        <v>7.1186594590983825</v>
      </c>
      <c r="CK147" s="44">
        <f t="shared" si="221"/>
        <v>32.357542995901738</v>
      </c>
    </row>
    <row r="148" spans="1:89" x14ac:dyDescent="0.25">
      <c r="A148" s="41">
        <f>'[11]ТОВ "Сумитеплоенерго" '!F140</f>
        <v>1969</v>
      </c>
      <c r="B148" s="41" t="str">
        <f>'[11]ТОВ "Сумитеплоенерго" '!C140</f>
        <v>вул.2-га Залізнична,20</v>
      </c>
      <c r="C148" s="47" t="str">
        <f>'[11]ТОВ "Сумитеплоенерго" '!O140</f>
        <v>так</v>
      </c>
      <c r="D148" s="46">
        <f>'[11]ТОВ "Сумитеплоенерго" '!G140</f>
        <v>2</v>
      </c>
      <c r="E148" s="86" t="str">
        <f t="shared" si="170"/>
        <v>ТОВ "Сумитеплоенерго"</v>
      </c>
      <c r="F148" s="43">
        <f>'[11]ТОВ "Сумитеплоенерго" '!L140</f>
        <v>590.1</v>
      </c>
      <c r="G148" s="43">
        <f>'[11]ТОВ "Сумитеплоенерго" '!CX140</f>
        <v>122.40906976744186</v>
      </c>
      <c r="H148" s="32">
        <f t="shared" si="171"/>
        <v>207.43784064979133</v>
      </c>
      <c r="I148" s="42"/>
      <c r="J148" s="42"/>
      <c r="K148" s="42"/>
      <c r="L148" s="42"/>
      <c r="M148" s="42"/>
      <c r="N148" s="44">
        <f t="shared" si="172"/>
        <v>122.40906976744186</v>
      </c>
      <c r="O148" s="44">
        <f t="shared" si="173"/>
        <v>81.33940594692956</v>
      </c>
      <c r="P148" s="44">
        <f t="shared" si="174"/>
        <v>0</v>
      </c>
      <c r="Q148" s="44">
        <f t="shared" si="175"/>
        <v>0</v>
      </c>
      <c r="R148" s="44">
        <f t="shared" si="176"/>
        <v>0</v>
      </c>
      <c r="S148" s="44">
        <f t="shared" si="177"/>
        <v>0</v>
      </c>
      <c r="T148" s="44">
        <f t="shared" si="178"/>
        <v>81.33940594692956</v>
      </c>
      <c r="U148" s="44">
        <f t="shared" si="179"/>
        <v>126.08134186046512</v>
      </c>
      <c r="V148" s="44">
        <f t="shared" si="180"/>
        <v>0</v>
      </c>
      <c r="W148" s="44">
        <f t="shared" si="181"/>
        <v>0</v>
      </c>
      <c r="X148" s="44">
        <f t="shared" si="182"/>
        <v>0</v>
      </c>
      <c r="Y148" s="44">
        <f t="shared" si="183"/>
        <v>0</v>
      </c>
      <c r="Z148" s="44">
        <f t="shared" si="184"/>
        <v>126.08134186046512</v>
      </c>
      <c r="AA148" s="20">
        <v>0.03</v>
      </c>
      <c r="AC148" s="44">
        <f t="shared" si="185"/>
        <v>57.829800000000006</v>
      </c>
      <c r="AD148" s="28">
        <v>98</v>
      </c>
      <c r="AE148" s="44">
        <f t="shared" si="186"/>
        <v>417.79079999999999</v>
      </c>
      <c r="AF148" s="28">
        <v>708</v>
      </c>
      <c r="AG148" s="44">
        <f t="shared" si="187"/>
        <v>66.681300000000007</v>
      </c>
      <c r="AH148" s="28">
        <v>113</v>
      </c>
      <c r="AI148" s="44">
        <f t="shared" si="188"/>
        <v>22.694641534883718</v>
      </c>
      <c r="AJ148" s="44">
        <f t="shared" si="189"/>
        <v>0</v>
      </c>
      <c r="AK148" s="44"/>
      <c r="AL148" s="44">
        <f t="shared" si="190"/>
        <v>0</v>
      </c>
      <c r="AM148" s="44"/>
      <c r="AN148" s="44">
        <f t="shared" si="191"/>
        <v>22.694641534883718</v>
      </c>
      <c r="AO148" s="20"/>
      <c r="AP148" s="20">
        <v>0.18</v>
      </c>
      <c r="AQ148" s="20"/>
      <c r="AR148" s="20"/>
      <c r="AS148" s="44">
        <f t="shared" si="192"/>
        <v>15.080325862560738</v>
      </c>
      <c r="AT148" s="44">
        <f t="shared" si="193"/>
        <v>0</v>
      </c>
      <c r="AU148" s="44">
        <f t="shared" si="194"/>
        <v>0</v>
      </c>
      <c r="AV148" s="44">
        <f t="shared" si="195"/>
        <v>0</v>
      </c>
      <c r="AW148" s="44"/>
      <c r="AX148" s="44">
        <f t="shared" si="196"/>
        <v>15.080325862560738</v>
      </c>
      <c r="AY148" s="44">
        <f t="shared" si="197"/>
        <v>70.60555144186047</v>
      </c>
      <c r="AZ148" s="44">
        <f t="shared" si="198"/>
        <v>0</v>
      </c>
      <c r="BA148" s="44"/>
      <c r="BB148" s="44">
        <f t="shared" si="199"/>
        <v>0</v>
      </c>
      <c r="BC148" s="44"/>
      <c r="BD148" s="44">
        <f t="shared" si="200"/>
        <v>70.60555144186047</v>
      </c>
      <c r="BE148" s="20"/>
      <c r="BF148" s="20">
        <v>0.56000000000000005</v>
      </c>
      <c r="BG148" s="20"/>
      <c r="BH148" s="20">
        <v>0.05</v>
      </c>
      <c r="BI148" s="44">
        <f t="shared" si="201"/>
        <v>46.916569350188972</v>
      </c>
      <c r="BJ148" s="44">
        <f t="shared" si="202"/>
        <v>0</v>
      </c>
      <c r="BK148" s="44">
        <f t="shared" si="203"/>
        <v>0</v>
      </c>
      <c r="BL148" s="44">
        <f t="shared" si="204"/>
        <v>0</v>
      </c>
      <c r="BM148" s="44"/>
      <c r="BN148" s="44">
        <f t="shared" si="205"/>
        <v>46.916569350188972</v>
      </c>
      <c r="BO148" s="44">
        <f t="shared" si="206"/>
        <v>27.737895209302327</v>
      </c>
      <c r="BP148" s="44">
        <f t="shared" si="207"/>
        <v>0</v>
      </c>
      <c r="BQ148" s="44"/>
      <c r="BR148" s="44">
        <f t="shared" si="208"/>
        <v>0</v>
      </c>
      <c r="BS148" s="44"/>
      <c r="BT148" s="44">
        <f t="shared" si="209"/>
        <v>27.737895209302327</v>
      </c>
      <c r="BU148" s="20"/>
      <c r="BV148" s="20">
        <v>0.22</v>
      </c>
      <c r="BW148" s="20"/>
      <c r="BX148" s="20">
        <v>0.05</v>
      </c>
      <c r="BY148" s="44">
        <f t="shared" si="210"/>
        <v>18.431509387574238</v>
      </c>
      <c r="BZ148" s="44">
        <f t="shared" si="211"/>
        <v>0</v>
      </c>
      <c r="CA148" s="44">
        <f t="shared" si="212"/>
        <v>0</v>
      </c>
      <c r="CB148" s="44">
        <f t="shared" si="213"/>
        <v>0</v>
      </c>
      <c r="CC148" s="44"/>
      <c r="CD148" s="44">
        <f t="shared" si="214"/>
        <v>18.431509387574238</v>
      </c>
      <c r="CE148" s="44">
        <f t="shared" si="215"/>
        <v>3.8347845084416585</v>
      </c>
      <c r="CF148" s="44">
        <f t="shared" si="216"/>
        <v>8.9049733556086874</v>
      </c>
      <c r="CG148" s="44">
        <f t="shared" si="217"/>
        <v>3.6177883535112856</v>
      </c>
      <c r="CH148" s="44">
        <f t="shared" si="218"/>
        <v>6.1723113724884993</v>
      </c>
      <c r="CI148" s="44">
        <f t="shared" si="219"/>
        <v>19.202746492186446</v>
      </c>
      <c r="CJ148" s="44">
        <f t="shared" si="220"/>
        <v>7.5439361219303889</v>
      </c>
      <c r="CK148" s="44">
        <f t="shared" si="221"/>
        <v>34.290618736047222</v>
      </c>
    </row>
    <row r="149" spans="1:89" x14ac:dyDescent="0.25">
      <c r="A149" s="41">
        <f>'[11]ТОВ "Сумитеплоенерго" '!F141</f>
        <v>1972</v>
      </c>
      <c r="B149" s="41" t="str">
        <f>'[11]ТОВ "Сумитеплоенерго" '!C141</f>
        <v>вул.2-га Залізнична,22</v>
      </c>
      <c r="C149" s="47" t="str">
        <f>'[11]ТОВ "Сумитеплоенерго" '!O141</f>
        <v>так</v>
      </c>
      <c r="D149" s="46">
        <f>'[11]ТОВ "Сумитеплоенерго" '!G141</f>
        <v>2</v>
      </c>
      <c r="E149" s="86" t="str">
        <f t="shared" si="170"/>
        <v>ТОВ "Сумитеплоенерго"</v>
      </c>
      <c r="F149" s="43">
        <f>'[11]ТОВ "Сумитеплоенерго" '!L141</f>
        <v>624.5</v>
      </c>
      <c r="G149" s="43">
        <f>'[11]ТОВ "Сумитеплоенерго" '!CX141</f>
        <v>121.06210465116278</v>
      </c>
      <c r="H149" s="32">
        <f t="shared" si="171"/>
        <v>193.85445100266259</v>
      </c>
      <c r="I149" s="42"/>
      <c r="J149" s="42"/>
      <c r="K149" s="42"/>
      <c r="L149" s="42"/>
      <c r="M149" s="42"/>
      <c r="N149" s="44">
        <f t="shared" si="172"/>
        <v>121.06210465116278</v>
      </c>
      <c r="O149" s="44">
        <f t="shared" si="173"/>
        <v>80.444363262612725</v>
      </c>
      <c r="P149" s="44">
        <f t="shared" si="174"/>
        <v>0</v>
      </c>
      <c r="Q149" s="44">
        <f t="shared" si="175"/>
        <v>0</v>
      </c>
      <c r="R149" s="44">
        <f t="shared" si="176"/>
        <v>0</v>
      </c>
      <c r="S149" s="44">
        <f t="shared" si="177"/>
        <v>0</v>
      </c>
      <c r="T149" s="44">
        <f t="shared" si="178"/>
        <v>80.444363262612725</v>
      </c>
      <c r="U149" s="44">
        <f t="shared" si="179"/>
        <v>124.69396779069767</v>
      </c>
      <c r="V149" s="44">
        <f t="shared" si="180"/>
        <v>0</v>
      </c>
      <c r="W149" s="44">
        <f t="shared" si="181"/>
        <v>0</v>
      </c>
      <c r="X149" s="44">
        <f t="shared" si="182"/>
        <v>0</v>
      </c>
      <c r="Y149" s="44">
        <f t="shared" si="183"/>
        <v>0</v>
      </c>
      <c r="Z149" s="44">
        <f t="shared" si="184"/>
        <v>124.69396779069767</v>
      </c>
      <c r="AA149" s="20">
        <v>0.03</v>
      </c>
      <c r="AC149" s="44">
        <f t="shared" si="185"/>
        <v>61.201000000000001</v>
      </c>
      <c r="AD149" s="28">
        <v>98</v>
      </c>
      <c r="AE149" s="44">
        <f t="shared" si="186"/>
        <v>442.14600000000002</v>
      </c>
      <c r="AF149" s="28">
        <v>708</v>
      </c>
      <c r="AG149" s="44">
        <f t="shared" si="187"/>
        <v>70.5685</v>
      </c>
      <c r="AH149" s="28">
        <v>113</v>
      </c>
      <c r="AI149" s="44">
        <f t="shared" si="188"/>
        <v>22.444914202325581</v>
      </c>
      <c r="AJ149" s="44">
        <f t="shared" si="189"/>
        <v>0</v>
      </c>
      <c r="AK149" s="44"/>
      <c r="AL149" s="44">
        <f t="shared" si="190"/>
        <v>0</v>
      </c>
      <c r="AM149" s="44"/>
      <c r="AN149" s="44">
        <f t="shared" si="191"/>
        <v>22.444914202325581</v>
      </c>
      <c r="AO149" s="20"/>
      <c r="AP149" s="20">
        <v>0.18</v>
      </c>
      <c r="AQ149" s="20"/>
      <c r="AR149" s="20"/>
      <c r="AS149" s="44">
        <f t="shared" si="192"/>
        <v>14.914384948888399</v>
      </c>
      <c r="AT149" s="44">
        <f t="shared" si="193"/>
        <v>0</v>
      </c>
      <c r="AU149" s="44">
        <f t="shared" si="194"/>
        <v>0</v>
      </c>
      <c r="AV149" s="44">
        <f t="shared" si="195"/>
        <v>0</v>
      </c>
      <c r="AW149" s="44"/>
      <c r="AX149" s="44">
        <f t="shared" si="196"/>
        <v>14.914384948888399</v>
      </c>
      <c r="AY149" s="44">
        <f t="shared" si="197"/>
        <v>69.828621962790706</v>
      </c>
      <c r="AZ149" s="44">
        <f t="shared" si="198"/>
        <v>0</v>
      </c>
      <c r="BA149" s="44"/>
      <c r="BB149" s="44">
        <f t="shared" si="199"/>
        <v>0</v>
      </c>
      <c r="BC149" s="44"/>
      <c r="BD149" s="44">
        <f t="shared" si="200"/>
        <v>69.828621962790706</v>
      </c>
      <c r="BE149" s="20"/>
      <c r="BF149" s="20">
        <v>0.56000000000000005</v>
      </c>
      <c r="BG149" s="20"/>
      <c r="BH149" s="20">
        <v>0.05</v>
      </c>
      <c r="BI149" s="44">
        <f t="shared" si="201"/>
        <v>46.400308729875029</v>
      </c>
      <c r="BJ149" s="44">
        <f t="shared" si="202"/>
        <v>0</v>
      </c>
      <c r="BK149" s="44">
        <f t="shared" si="203"/>
        <v>0</v>
      </c>
      <c r="BL149" s="44">
        <f t="shared" si="204"/>
        <v>0</v>
      </c>
      <c r="BM149" s="44"/>
      <c r="BN149" s="44">
        <f t="shared" si="205"/>
        <v>46.400308729875029</v>
      </c>
      <c r="BO149" s="44">
        <f t="shared" si="206"/>
        <v>27.432672913953489</v>
      </c>
      <c r="BP149" s="44">
        <f t="shared" si="207"/>
        <v>0</v>
      </c>
      <c r="BQ149" s="44"/>
      <c r="BR149" s="44">
        <f t="shared" si="208"/>
        <v>0</v>
      </c>
      <c r="BS149" s="44"/>
      <c r="BT149" s="44">
        <f t="shared" si="209"/>
        <v>27.432672913953489</v>
      </c>
      <c r="BU149" s="20"/>
      <c r="BV149" s="20">
        <v>0.22</v>
      </c>
      <c r="BW149" s="20"/>
      <c r="BX149" s="20">
        <v>0.05</v>
      </c>
      <c r="BY149" s="44">
        <f t="shared" si="210"/>
        <v>18.228692715308046</v>
      </c>
      <c r="BZ149" s="44">
        <f t="shared" si="211"/>
        <v>0</v>
      </c>
      <c r="CA149" s="44">
        <f t="shared" si="212"/>
        <v>0</v>
      </c>
      <c r="CB149" s="44">
        <f t="shared" si="213"/>
        <v>0</v>
      </c>
      <c r="CC149" s="44"/>
      <c r="CD149" s="44">
        <f t="shared" si="214"/>
        <v>18.228692715308046</v>
      </c>
      <c r="CE149" s="44">
        <f t="shared" si="215"/>
        <v>4.1034880224518711</v>
      </c>
      <c r="CF149" s="44">
        <f t="shared" si="216"/>
        <v>9.5289452183175349</v>
      </c>
      <c r="CG149" s="44">
        <f t="shared" si="217"/>
        <v>3.8712869376934615</v>
      </c>
      <c r="CH149" s="44">
        <f t="shared" si="218"/>
        <v>6.1043924828069613</v>
      </c>
      <c r="CI149" s="44">
        <f t="shared" si="219"/>
        <v>18.991443279843882</v>
      </c>
      <c r="CJ149" s="44">
        <f t="shared" si="220"/>
        <v>7.4609241456529531</v>
      </c>
      <c r="CK149" s="44">
        <f t="shared" si="221"/>
        <v>33.913291571149784</v>
      </c>
    </row>
    <row r="150" spans="1:89" x14ac:dyDescent="0.25">
      <c r="A150" s="41">
        <f>'[11]ТОВ "Сумитеплоенерго" '!F142</f>
        <v>1917</v>
      </c>
      <c r="B150" s="41" t="str">
        <f>'[11]ТОВ "Сумитеплоенерго" '!C142</f>
        <v>вул.Троїцька,33</v>
      </c>
      <c r="C150" s="47" t="str">
        <f>'[11]ТОВ "Сумитеплоенерго" '!O142</f>
        <v>так</v>
      </c>
      <c r="D150" s="46">
        <f>'[11]ТОВ "Сумитеплоенерго" '!G142</f>
        <v>2</v>
      </c>
      <c r="E150" s="86" t="str">
        <f t="shared" si="170"/>
        <v>ТОВ "Сумитеплоенерго"</v>
      </c>
      <c r="F150" s="43">
        <f>'[11]ТОВ "Сумитеплоенерго" '!L142</f>
        <v>416.33</v>
      </c>
      <c r="G150" s="43">
        <f>'[11]ТОВ "Сумитеплоенерго" '!CX142</f>
        <v>77.359418604651168</v>
      </c>
      <c r="H150" s="32">
        <f t="shared" si="171"/>
        <v>185.81274134617053</v>
      </c>
      <c r="I150" s="42"/>
      <c r="J150" s="42"/>
      <c r="K150" s="42"/>
      <c r="L150" s="42"/>
      <c r="M150" s="42"/>
      <c r="N150" s="44">
        <f t="shared" si="172"/>
        <v>77.359418604651168</v>
      </c>
      <c r="O150" s="44">
        <f t="shared" si="173"/>
        <v>51.404435681577318</v>
      </c>
      <c r="P150" s="44">
        <f t="shared" si="174"/>
        <v>0</v>
      </c>
      <c r="Q150" s="44">
        <f t="shared" si="175"/>
        <v>0</v>
      </c>
      <c r="R150" s="44">
        <f t="shared" si="176"/>
        <v>0</v>
      </c>
      <c r="S150" s="44">
        <f t="shared" si="177"/>
        <v>0</v>
      </c>
      <c r="T150" s="44">
        <f t="shared" si="178"/>
        <v>51.404435681577318</v>
      </c>
      <c r="U150" s="44">
        <f t="shared" si="179"/>
        <v>79.680201162790709</v>
      </c>
      <c r="V150" s="44">
        <f t="shared" si="180"/>
        <v>0</v>
      </c>
      <c r="W150" s="44">
        <f t="shared" si="181"/>
        <v>0</v>
      </c>
      <c r="X150" s="44">
        <f t="shared" si="182"/>
        <v>0</v>
      </c>
      <c r="Y150" s="44">
        <f t="shared" si="183"/>
        <v>0</v>
      </c>
      <c r="Z150" s="44">
        <f t="shared" si="184"/>
        <v>79.680201162790709</v>
      </c>
      <c r="AA150" s="20">
        <v>0.03</v>
      </c>
      <c r="AC150" s="44">
        <f t="shared" si="185"/>
        <v>40.800339999999998</v>
      </c>
      <c r="AD150" s="28">
        <v>98</v>
      </c>
      <c r="AE150" s="44">
        <f t="shared" si="186"/>
        <v>294.76164</v>
      </c>
      <c r="AF150" s="28">
        <v>708</v>
      </c>
      <c r="AG150" s="44">
        <f t="shared" si="187"/>
        <v>47.045290000000001</v>
      </c>
      <c r="AH150" s="28">
        <v>113</v>
      </c>
      <c r="AI150" s="44">
        <f t="shared" si="188"/>
        <v>14.342436209302328</v>
      </c>
      <c r="AJ150" s="44">
        <f t="shared" si="189"/>
        <v>0</v>
      </c>
      <c r="AK150" s="44"/>
      <c r="AL150" s="44">
        <f t="shared" si="190"/>
        <v>0</v>
      </c>
      <c r="AM150" s="44"/>
      <c r="AN150" s="44">
        <f t="shared" si="191"/>
        <v>14.342436209302328</v>
      </c>
      <c r="AO150" s="20"/>
      <c r="AP150" s="20">
        <v>0.18</v>
      </c>
      <c r="AQ150" s="20"/>
      <c r="AR150" s="20"/>
      <c r="AS150" s="44">
        <f t="shared" si="192"/>
        <v>9.5303823753644359</v>
      </c>
      <c r="AT150" s="44">
        <f t="shared" si="193"/>
        <v>0</v>
      </c>
      <c r="AU150" s="44">
        <f t="shared" si="194"/>
        <v>0</v>
      </c>
      <c r="AV150" s="44">
        <f t="shared" si="195"/>
        <v>0</v>
      </c>
      <c r="AW150" s="44"/>
      <c r="AX150" s="44">
        <f t="shared" si="196"/>
        <v>9.5303823753644359</v>
      </c>
      <c r="AY150" s="44">
        <f t="shared" si="197"/>
        <v>44.620912651162804</v>
      </c>
      <c r="AZ150" s="44">
        <f t="shared" si="198"/>
        <v>0</v>
      </c>
      <c r="BA150" s="44"/>
      <c r="BB150" s="44">
        <f t="shared" si="199"/>
        <v>0</v>
      </c>
      <c r="BC150" s="44"/>
      <c r="BD150" s="44">
        <f t="shared" si="200"/>
        <v>44.620912651162804</v>
      </c>
      <c r="BE150" s="20"/>
      <c r="BF150" s="20">
        <v>0.56000000000000005</v>
      </c>
      <c r="BG150" s="20"/>
      <c r="BH150" s="20">
        <v>0.05</v>
      </c>
      <c r="BI150" s="44">
        <f t="shared" si="201"/>
        <v>29.650078501133805</v>
      </c>
      <c r="BJ150" s="44">
        <f t="shared" si="202"/>
        <v>0</v>
      </c>
      <c r="BK150" s="44">
        <f t="shared" si="203"/>
        <v>0</v>
      </c>
      <c r="BL150" s="44">
        <f t="shared" si="204"/>
        <v>0</v>
      </c>
      <c r="BM150" s="44"/>
      <c r="BN150" s="44">
        <f t="shared" si="205"/>
        <v>29.650078501133805</v>
      </c>
      <c r="BO150" s="44">
        <f t="shared" si="206"/>
        <v>17.529644255813956</v>
      </c>
      <c r="BP150" s="44">
        <f t="shared" si="207"/>
        <v>0</v>
      </c>
      <c r="BQ150" s="44"/>
      <c r="BR150" s="44">
        <f t="shared" si="208"/>
        <v>0</v>
      </c>
      <c r="BS150" s="44"/>
      <c r="BT150" s="44">
        <f t="shared" si="209"/>
        <v>17.529644255813956</v>
      </c>
      <c r="BU150" s="20"/>
      <c r="BV150" s="20">
        <v>0.22</v>
      </c>
      <c r="BW150" s="20"/>
      <c r="BX150" s="20">
        <v>0.05</v>
      </c>
      <c r="BY150" s="44">
        <f t="shared" si="210"/>
        <v>11.648245125445422</v>
      </c>
      <c r="BZ150" s="44">
        <f t="shared" si="211"/>
        <v>0</v>
      </c>
      <c r="CA150" s="44">
        <f t="shared" si="212"/>
        <v>0</v>
      </c>
      <c r="CB150" s="44">
        <f t="shared" si="213"/>
        <v>0</v>
      </c>
      <c r="CC150" s="44"/>
      <c r="CD150" s="44">
        <f t="shared" si="214"/>
        <v>11.648245125445422</v>
      </c>
      <c r="CE150" s="44">
        <f t="shared" si="215"/>
        <v>4.2810811143807666</v>
      </c>
      <c r="CF150" s="44">
        <f t="shared" si="216"/>
        <v>9.9413443370387178</v>
      </c>
      <c r="CG150" s="44">
        <f t="shared" si="217"/>
        <v>4.0388306988174767</v>
      </c>
      <c r="CH150" s="44">
        <f t="shared" si="218"/>
        <v>3.9007437939830489</v>
      </c>
      <c r="CI150" s="44">
        <f t="shared" si="219"/>
        <v>12.135647359058376</v>
      </c>
      <c r="CJ150" s="44">
        <f t="shared" si="220"/>
        <v>4.7675757482015042</v>
      </c>
      <c r="CK150" s="44">
        <f t="shared" si="221"/>
        <v>21.670798855461381</v>
      </c>
    </row>
    <row r="151" spans="1:89" x14ac:dyDescent="0.25">
      <c r="A151" s="41">
        <f>'[11]ТОВ "Сумитеплоенерго" '!F143</f>
        <v>1962</v>
      </c>
      <c r="B151" s="41" t="str">
        <f>'[11]ТОВ "Сумитеплоенерго" '!C143</f>
        <v>пров.Чугуївський,4</v>
      </c>
      <c r="C151" s="47" t="str">
        <f>'[11]ТОВ "Сумитеплоенерго" '!O143</f>
        <v>так</v>
      </c>
      <c r="D151" s="46">
        <f>'[11]ТОВ "Сумитеплоенерго" '!G143</f>
        <v>2</v>
      </c>
      <c r="E151" s="86" t="str">
        <f t="shared" si="170"/>
        <v>ТОВ "Сумитеплоенерго"</v>
      </c>
      <c r="F151" s="43">
        <f>'[11]ТОВ "Сумитеплоенерго" '!L143</f>
        <v>369.1</v>
      </c>
      <c r="G151" s="43">
        <f>'[11]ТОВ "Сумитеплоенерго" '!CX143</f>
        <v>76.187581395348843</v>
      </c>
      <c r="H151" s="32">
        <f t="shared" si="171"/>
        <v>206.41447140435881</v>
      </c>
      <c r="I151" s="42"/>
      <c r="J151" s="42"/>
      <c r="K151" s="42"/>
      <c r="L151" s="42"/>
      <c r="M151" s="42"/>
      <c r="N151" s="44">
        <f t="shared" si="172"/>
        <v>76.187581395348843</v>
      </c>
      <c r="O151" s="44">
        <f t="shared" si="173"/>
        <v>50.62576345857746</v>
      </c>
      <c r="P151" s="44">
        <f t="shared" si="174"/>
        <v>0</v>
      </c>
      <c r="Q151" s="44">
        <f t="shared" si="175"/>
        <v>0</v>
      </c>
      <c r="R151" s="44">
        <f t="shared" si="176"/>
        <v>0</v>
      </c>
      <c r="S151" s="44">
        <f t="shared" si="177"/>
        <v>0</v>
      </c>
      <c r="T151" s="44">
        <f t="shared" si="178"/>
        <v>50.62576345857746</v>
      </c>
      <c r="U151" s="44">
        <f t="shared" si="179"/>
        <v>78.473208837209313</v>
      </c>
      <c r="V151" s="44">
        <f t="shared" si="180"/>
        <v>0</v>
      </c>
      <c r="W151" s="44">
        <f t="shared" si="181"/>
        <v>0</v>
      </c>
      <c r="X151" s="44">
        <f t="shared" si="182"/>
        <v>0</v>
      </c>
      <c r="Y151" s="44">
        <f t="shared" si="183"/>
        <v>0</v>
      </c>
      <c r="Z151" s="44">
        <f t="shared" si="184"/>
        <v>78.473208837209313</v>
      </c>
      <c r="AA151" s="20">
        <v>0.03</v>
      </c>
      <c r="AC151" s="44">
        <f t="shared" si="185"/>
        <v>36.171800000000005</v>
      </c>
      <c r="AD151" s="28">
        <v>98</v>
      </c>
      <c r="AE151" s="44">
        <f t="shared" si="186"/>
        <v>261.32280000000003</v>
      </c>
      <c r="AF151" s="28">
        <v>708</v>
      </c>
      <c r="AG151" s="44">
        <f t="shared" si="187"/>
        <v>41.708300000000001</v>
      </c>
      <c r="AH151" s="28">
        <v>113</v>
      </c>
      <c r="AI151" s="44">
        <f t="shared" si="188"/>
        <v>14.125177590697676</v>
      </c>
      <c r="AJ151" s="44">
        <f t="shared" si="189"/>
        <v>0</v>
      </c>
      <c r="AK151" s="44"/>
      <c r="AL151" s="44">
        <f t="shared" si="190"/>
        <v>0</v>
      </c>
      <c r="AM151" s="44"/>
      <c r="AN151" s="44">
        <f t="shared" si="191"/>
        <v>14.125177590697676</v>
      </c>
      <c r="AO151" s="20"/>
      <c r="AP151" s="20">
        <v>0.18</v>
      </c>
      <c r="AQ151" s="20"/>
      <c r="AR151" s="20"/>
      <c r="AS151" s="44">
        <f t="shared" si="192"/>
        <v>9.3860165452202615</v>
      </c>
      <c r="AT151" s="44">
        <f t="shared" si="193"/>
        <v>0</v>
      </c>
      <c r="AU151" s="44">
        <f t="shared" si="194"/>
        <v>0</v>
      </c>
      <c r="AV151" s="44">
        <f t="shared" si="195"/>
        <v>0</v>
      </c>
      <c r="AW151" s="44"/>
      <c r="AX151" s="44">
        <f t="shared" si="196"/>
        <v>9.3860165452202615</v>
      </c>
      <c r="AY151" s="44">
        <f t="shared" si="197"/>
        <v>43.944996948837222</v>
      </c>
      <c r="AZ151" s="44">
        <f t="shared" si="198"/>
        <v>0</v>
      </c>
      <c r="BA151" s="44"/>
      <c r="BB151" s="44">
        <f t="shared" si="199"/>
        <v>0</v>
      </c>
      <c r="BC151" s="44"/>
      <c r="BD151" s="44">
        <f t="shared" si="200"/>
        <v>43.944996948837222</v>
      </c>
      <c r="BE151" s="20"/>
      <c r="BF151" s="20">
        <v>0.56000000000000005</v>
      </c>
      <c r="BG151" s="20"/>
      <c r="BH151" s="20">
        <v>0.05</v>
      </c>
      <c r="BI151" s="44">
        <f t="shared" si="201"/>
        <v>29.200940362907485</v>
      </c>
      <c r="BJ151" s="44">
        <f t="shared" si="202"/>
        <v>0</v>
      </c>
      <c r="BK151" s="44">
        <f t="shared" si="203"/>
        <v>0</v>
      </c>
      <c r="BL151" s="44">
        <f t="shared" si="204"/>
        <v>0</v>
      </c>
      <c r="BM151" s="44"/>
      <c r="BN151" s="44">
        <f t="shared" si="205"/>
        <v>29.200940362907485</v>
      </c>
      <c r="BO151" s="44">
        <f t="shared" si="206"/>
        <v>17.264105944186049</v>
      </c>
      <c r="BP151" s="44">
        <f t="shared" si="207"/>
        <v>0</v>
      </c>
      <c r="BQ151" s="44"/>
      <c r="BR151" s="44">
        <f t="shared" si="208"/>
        <v>0</v>
      </c>
      <c r="BS151" s="44"/>
      <c r="BT151" s="44">
        <f t="shared" si="209"/>
        <v>17.264105944186049</v>
      </c>
      <c r="BU151" s="20"/>
      <c r="BV151" s="20">
        <v>0.22</v>
      </c>
      <c r="BW151" s="20"/>
      <c r="BX151" s="20">
        <v>0.05</v>
      </c>
      <c r="BY151" s="44">
        <f t="shared" si="210"/>
        <v>11.471797999713653</v>
      </c>
      <c r="BZ151" s="44">
        <f t="shared" si="211"/>
        <v>0</v>
      </c>
      <c r="CA151" s="44">
        <f t="shared" si="212"/>
        <v>0</v>
      </c>
      <c r="CB151" s="44">
        <f t="shared" si="213"/>
        <v>0</v>
      </c>
      <c r="CC151" s="44"/>
      <c r="CD151" s="44">
        <f t="shared" si="214"/>
        <v>11.471797999713653</v>
      </c>
      <c r="CE151" s="44">
        <f t="shared" si="215"/>
        <v>3.8537967438828078</v>
      </c>
      <c r="CF151" s="44">
        <f t="shared" si="216"/>
        <v>8.949122759482961</v>
      </c>
      <c r="CG151" s="44">
        <f t="shared" si="217"/>
        <v>3.6357247574478806</v>
      </c>
      <c r="CH151" s="44">
        <f t="shared" si="218"/>
        <v>3.8416554915604961</v>
      </c>
      <c r="CI151" s="44">
        <f t="shared" si="219"/>
        <v>11.951817084854879</v>
      </c>
      <c r="CJ151" s="44">
        <f t="shared" si="220"/>
        <v>4.695356711907273</v>
      </c>
      <c r="CK151" s="44">
        <f t="shared" si="221"/>
        <v>21.342530508669423</v>
      </c>
    </row>
    <row r="152" spans="1:89" x14ac:dyDescent="0.25">
      <c r="A152" s="41">
        <f>'[11]ТОВ "Сумитеплоенерго" '!F144</f>
        <v>1917</v>
      </c>
      <c r="B152" s="41" t="str">
        <f>'[11]ТОВ "Сумитеплоенерго" '!C144</f>
        <v>пров.Піонерський,1</v>
      </c>
      <c r="C152" s="47" t="str">
        <f>'[11]ТОВ "Сумитеплоенерго" '!O144</f>
        <v>так</v>
      </c>
      <c r="D152" s="46">
        <f>'[11]ТОВ "Сумитеплоенерго" '!G144</f>
        <v>2</v>
      </c>
      <c r="E152" s="86" t="str">
        <f t="shared" si="170"/>
        <v>ТОВ "Сумитеплоенерго"</v>
      </c>
      <c r="F152" s="43">
        <f>'[11]ТОВ "Сумитеплоенерго" '!L144</f>
        <v>427.9</v>
      </c>
      <c r="G152" s="43">
        <f>'[11]ТОВ "Сумитеплоенерго" '!CX144</f>
        <v>77.913686046511643</v>
      </c>
      <c r="H152" s="32">
        <f t="shared" si="171"/>
        <v>182.0838654978071</v>
      </c>
      <c r="I152" s="42"/>
      <c r="J152" s="42"/>
      <c r="K152" s="42"/>
      <c r="L152" s="42"/>
      <c r="M152" s="42"/>
      <c r="N152" s="44">
        <f t="shared" si="172"/>
        <v>77.913686046511643</v>
      </c>
      <c r="O152" s="44">
        <f t="shared" si="173"/>
        <v>51.772739962806703</v>
      </c>
      <c r="P152" s="44">
        <f t="shared" si="174"/>
        <v>0</v>
      </c>
      <c r="Q152" s="44">
        <f t="shared" si="175"/>
        <v>0</v>
      </c>
      <c r="R152" s="44">
        <f t="shared" si="176"/>
        <v>0</v>
      </c>
      <c r="S152" s="44">
        <f t="shared" si="177"/>
        <v>0</v>
      </c>
      <c r="T152" s="44">
        <f t="shared" si="178"/>
        <v>51.772739962806703</v>
      </c>
      <c r="U152" s="44">
        <f t="shared" si="179"/>
        <v>80.251096627906989</v>
      </c>
      <c r="V152" s="44">
        <f t="shared" si="180"/>
        <v>0</v>
      </c>
      <c r="W152" s="44">
        <f t="shared" si="181"/>
        <v>0</v>
      </c>
      <c r="X152" s="44">
        <f t="shared" si="182"/>
        <v>0</v>
      </c>
      <c r="Y152" s="44">
        <f t="shared" si="183"/>
        <v>0</v>
      </c>
      <c r="Z152" s="44">
        <f t="shared" si="184"/>
        <v>80.251096627906989</v>
      </c>
      <c r="AA152" s="20">
        <v>0.03</v>
      </c>
      <c r="AC152" s="44">
        <f t="shared" si="185"/>
        <v>41.934199999999997</v>
      </c>
      <c r="AD152" s="28">
        <v>98</v>
      </c>
      <c r="AE152" s="44">
        <f t="shared" si="186"/>
        <v>302.95320000000004</v>
      </c>
      <c r="AF152" s="28">
        <v>708</v>
      </c>
      <c r="AG152" s="44">
        <f t="shared" si="187"/>
        <v>48.352699999999999</v>
      </c>
      <c r="AH152" s="28">
        <v>113</v>
      </c>
      <c r="AI152" s="44">
        <f t="shared" si="188"/>
        <v>14.445197393023257</v>
      </c>
      <c r="AJ152" s="44">
        <f t="shared" si="189"/>
        <v>0</v>
      </c>
      <c r="AK152" s="44"/>
      <c r="AL152" s="44">
        <f t="shared" si="190"/>
        <v>0</v>
      </c>
      <c r="AM152" s="44"/>
      <c r="AN152" s="44">
        <f t="shared" si="191"/>
        <v>14.445197393023257</v>
      </c>
      <c r="AO152" s="20"/>
      <c r="AP152" s="20">
        <v>0.18</v>
      </c>
      <c r="AQ152" s="20"/>
      <c r="AR152" s="20"/>
      <c r="AS152" s="44">
        <f t="shared" si="192"/>
        <v>9.5986659891043615</v>
      </c>
      <c r="AT152" s="44">
        <f t="shared" si="193"/>
        <v>0</v>
      </c>
      <c r="AU152" s="44">
        <f t="shared" si="194"/>
        <v>0</v>
      </c>
      <c r="AV152" s="44">
        <f t="shared" si="195"/>
        <v>0</v>
      </c>
      <c r="AW152" s="44"/>
      <c r="AX152" s="44">
        <f t="shared" si="196"/>
        <v>9.5986659891043615</v>
      </c>
      <c r="AY152" s="44">
        <f t="shared" si="197"/>
        <v>44.940614111627916</v>
      </c>
      <c r="AZ152" s="44">
        <f t="shared" si="198"/>
        <v>0</v>
      </c>
      <c r="BA152" s="44"/>
      <c r="BB152" s="44">
        <f t="shared" si="199"/>
        <v>0</v>
      </c>
      <c r="BC152" s="44"/>
      <c r="BD152" s="44">
        <f t="shared" si="200"/>
        <v>44.940614111627916</v>
      </c>
      <c r="BE152" s="20"/>
      <c r="BF152" s="20">
        <v>0.56000000000000005</v>
      </c>
      <c r="BG152" s="20"/>
      <c r="BH152" s="20">
        <v>0.05</v>
      </c>
      <c r="BI152" s="44">
        <f t="shared" si="201"/>
        <v>29.862516410546906</v>
      </c>
      <c r="BJ152" s="44">
        <f t="shared" si="202"/>
        <v>0</v>
      </c>
      <c r="BK152" s="44">
        <f t="shared" si="203"/>
        <v>0</v>
      </c>
      <c r="BL152" s="44">
        <f t="shared" si="204"/>
        <v>0</v>
      </c>
      <c r="BM152" s="44"/>
      <c r="BN152" s="44">
        <f t="shared" si="205"/>
        <v>29.862516410546906</v>
      </c>
      <c r="BO152" s="44">
        <f t="shared" si="206"/>
        <v>17.655241258139537</v>
      </c>
      <c r="BP152" s="44">
        <f t="shared" si="207"/>
        <v>0</v>
      </c>
      <c r="BQ152" s="44"/>
      <c r="BR152" s="44">
        <f t="shared" si="208"/>
        <v>0</v>
      </c>
      <c r="BS152" s="44"/>
      <c r="BT152" s="44">
        <f t="shared" si="209"/>
        <v>17.655241258139537</v>
      </c>
      <c r="BU152" s="20"/>
      <c r="BV152" s="20">
        <v>0.22</v>
      </c>
      <c r="BW152" s="20"/>
      <c r="BX152" s="20">
        <v>0.05</v>
      </c>
      <c r="BY152" s="44">
        <f t="shared" si="210"/>
        <v>11.731702875571997</v>
      </c>
      <c r="BZ152" s="44">
        <f t="shared" si="211"/>
        <v>0</v>
      </c>
      <c r="CA152" s="44">
        <f t="shared" si="212"/>
        <v>0</v>
      </c>
      <c r="CB152" s="44">
        <f t="shared" si="213"/>
        <v>0</v>
      </c>
      <c r="CC152" s="44"/>
      <c r="CD152" s="44">
        <f t="shared" si="214"/>
        <v>11.731702875571997</v>
      </c>
      <c r="CE152" s="44">
        <f t="shared" si="215"/>
        <v>4.3687529129152267</v>
      </c>
      <c r="CF152" s="44">
        <f t="shared" si="216"/>
        <v>10.144932055792941</v>
      </c>
      <c r="CG152" s="44">
        <f t="shared" si="217"/>
        <v>4.1215414772122321</v>
      </c>
      <c r="CH152" s="44">
        <f t="shared" si="218"/>
        <v>3.9286919782254013</v>
      </c>
      <c r="CI152" s="44">
        <f t="shared" si="219"/>
        <v>12.222597265590139</v>
      </c>
      <c r="CJ152" s="44">
        <f t="shared" si="220"/>
        <v>4.8017346400532679</v>
      </c>
      <c r="CK152" s="44">
        <f t="shared" si="221"/>
        <v>21.826066545696676</v>
      </c>
    </row>
    <row r="153" spans="1:89" x14ac:dyDescent="0.25">
      <c r="A153" s="41">
        <f>'[11]ТОВ "Сумитеплоенерго" '!F145</f>
        <v>1917</v>
      </c>
      <c r="B153" s="41" t="str">
        <f>'[11]ТОВ "Сумитеплоенерго" '!C145</f>
        <v>пров.Піонерський,8</v>
      </c>
      <c r="C153" s="47" t="str">
        <f>'[11]ТОВ "Сумитеплоенерго" '!O145</f>
        <v>так</v>
      </c>
      <c r="D153" s="46">
        <f>'[11]ТОВ "Сумитеплоенерго" '!G145</f>
        <v>2</v>
      </c>
      <c r="E153" s="86" t="str">
        <f t="shared" si="170"/>
        <v>ТОВ "Сумитеплоенерго"</v>
      </c>
      <c r="F153" s="43">
        <f>'[11]ТОВ "Сумитеплоенерго" '!L145</f>
        <v>254.4</v>
      </c>
      <c r="G153" s="43">
        <f>'[11]ТОВ "Сумитеплоенерго" '!CX145</f>
        <v>53.032732558139536</v>
      </c>
      <c r="H153" s="32">
        <f t="shared" si="171"/>
        <v>208.46199904929063</v>
      </c>
      <c r="I153" s="42"/>
      <c r="J153" s="42"/>
      <c r="K153" s="42"/>
      <c r="L153" s="42"/>
      <c r="M153" s="42"/>
      <c r="N153" s="44">
        <f t="shared" si="172"/>
        <v>53.032732558139536</v>
      </c>
      <c r="O153" s="44">
        <f t="shared" si="173"/>
        <v>35.239635185666579</v>
      </c>
      <c r="P153" s="44">
        <f t="shared" si="174"/>
        <v>0</v>
      </c>
      <c r="Q153" s="44">
        <f t="shared" si="175"/>
        <v>0</v>
      </c>
      <c r="R153" s="44">
        <f t="shared" si="176"/>
        <v>0</v>
      </c>
      <c r="S153" s="44">
        <f t="shared" si="177"/>
        <v>0</v>
      </c>
      <c r="T153" s="44">
        <f t="shared" si="178"/>
        <v>35.239635185666579</v>
      </c>
      <c r="U153" s="44">
        <f t="shared" si="179"/>
        <v>54.623714534883725</v>
      </c>
      <c r="V153" s="44">
        <f t="shared" si="180"/>
        <v>0</v>
      </c>
      <c r="W153" s="44">
        <f t="shared" si="181"/>
        <v>0</v>
      </c>
      <c r="X153" s="44">
        <f t="shared" si="182"/>
        <v>0</v>
      </c>
      <c r="Y153" s="44">
        <f t="shared" si="183"/>
        <v>0</v>
      </c>
      <c r="Z153" s="44">
        <f t="shared" si="184"/>
        <v>54.623714534883725</v>
      </c>
      <c r="AA153" s="20">
        <v>0.03</v>
      </c>
      <c r="AC153" s="44">
        <f t="shared" si="185"/>
        <v>24.9312</v>
      </c>
      <c r="AD153" s="28">
        <v>98</v>
      </c>
      <c r="AE153" s="44">
        <f t="shared" si="186"/>
        <v>180.11520000000002</v>
      </c>
      <c r="AF153" s="28">
        <v>708</v>
      </c>
      <c r="AG153" s="44">
        <f t="shared" si="187"/>
        <v>28.747199999999999</v>
      </c>
      <c r="AH153" s="28">
        <v>113</v>
      </c>
      <c r="AI153" s="44">
        <f t="shared" si="188"/>
        <v>9.8322686162790696</v>
      </c>
      <c r="AJ153" s="44">
        <f t="shared" si="189"/>
        <v>0</v>
      </c>
      <c r="AK153" s="44"/>
      <c r="AL153" s="44">
        <f t="shared" si="190"/>
        <v>0</v>
      </c>
      <c r="AM153" s="44"/>
      <c r="AN153" s="44">
        <f t="shared" si="191"/>
        <v>9.8322686162790696</v>
      </c>
      <c r="AO153" s="20"/>
      <c r="AP153" s="20">
        <v>0.18</v>
      </c>
      <c r="AQ153" s="20"/>
      <c r="AR153" s="20"/>
      <c r="AS153" s="44">
        <f t="shared" si="192"/>
        <v>6.5334283634225834</v>
      </c>
      <c r="AT153" s="44">
        <f t="shared" si="193"/>
        <v>0</v>
      </c>
      <c r="AU153" s="44">
        <f t="shared" si="194"/>
        <v>0</v>
      </c>
      <c r="AV153" s="44">
        <f t="shared" si="195"/>
        <v>0</v>
      </c>
      <c r="AW153" s="44"/>
      <c r="AX153" s="44">
        <f t="shared" si="196"/>
        <v>6.5334283634225834</v>
      </c>
      <c r="AY153" s="44">
        <f t="shared" si="197"/>
        <v>30.589280139534889</v>
      </c>
      <c r="AZ153" s="44">
        <f t="shared" si="198"/>
        <v>0</v>
      </c>
      <c r="BA153" s="44"/>
      <c r="BB153" s="44">
        <f t="shared" si="199"/>
        <v>0</v>
      </c>
      <c r="BC153" s="44"/>
      <c r="BD153" s="44">
        <f t="shared" si="200"/>
        <v>30.589280139534889</v>
      </c>
      <c r="BE153" s="20"/>
      <c r="BF153" s="20">
        <v>0.56000000000000005</v>
      </c>
      <c r="BG153" s="20"/>
      <c r="BH153" s="20">
        <v>0.05</v>
      </c>
      <c r="BI153" s="44">
        <f t="shared" si="201"/>
        <v>20.326221575092486</v>
      </c>
      <c r="BJ153" s="44">
        <f t="shared" si="202"/>
        <v>0</v>
      </c>
      <c r="BK153" s="44">
        <f t="shared" si="203"/>
        <v>0</v>
      </c>
      <c r="BL153" s="44">
        <f t="shared" si="204"/>
        <v>0</v>
      </c>
      <c r="BM153" s="44"/>
      <c r="BN153" s="44">
        <f t="shared" si="205"/>
        <v>20.326221575092486</v>
      </c>
      <c r="BO153" s="44">
        <f t="shared" si="206"/>
        <v>12.01721719767442</v>
      </c>
      <c r="BP153" s="44">
        <f t="shared" si="207"/>
        <v>0</v>
      </c>
      <c r="BQ153" s="44"/>
      <c r="BR153" s="44">
        <f t="shared" si="208"/>
        <v>0</v>
      </c>
      <c r="BS153" s="44"/>
      <c r="BT153" s="44">
        <f t="shared" si="209"/>
        <v>12.01721719767442</v>
      </c>
      <c r="BU153" s="20"/>
      <c r="BV153" s="20">
        <v>0.22</v>
      </c>
      <c r="BW153" s="20"/>
      <c r="BX153" s="20">
        <v>0.05</v>
      </c>
      <c r="BY153" s="44">
        <f t="shared" si="210"/>
        <v>7.9853013330720479</v>
      </c>
      <c r="BZ153" s="44">
        <f t="shared" si="211"/>
        <v>0</v>
      </c>
      <c r="CA153" s="44">
        <f t="shared" si="212"/>
        <v>0</v>
      </c>
      <c r="CB153" s="44">
        <f t="shared" si="213"/>
        <v>0</v>
      </c>
      <c r="CC153" s="44"/>
      <c r="CD153" s="44">
        <f t="shared" si="214"/>
        <v>7.9853013330720479</v>
      </c>
      <c r="CE153" s="44">
        <f t="shared" si="215"/>
        <v>3.8159444954776562</v>
      </c>
      <c r="CF153" s="44">
        <f t="shared" si="216"/>
        <v>8.8612238794400966</v>
      </c>
      <c r="CG153" s="44">
        <f t="shared" si="217"/>
        <v>3.6000144266240963</v>
      </c>
      <c r="CH153" s="44">
        <f t="shared" si="218"/>
        <v>2.674103633861693</v>
      </c>
      <c r="CI153" s="44">
        <f t="shared" si="219"/>
        <v>8.3194335275697124</v>
      </c>
      <c r="CJ153" s="44">
        <f t="shared" si="220"/>
        <v>3.2683488858309584</v>
      </c>
      <c r="CK153" s="44">
        <f t="shared" si="221"/>
        <v>14.856131299231629</v>
      </c>
    </row>
    <row r="154" spans="1:89" x14ac:dyDescent="0.25">
      <c r="A154" s="41">
        <f>'[11]ТОВ "Сумитеплоенерго" '!F146</f>
        <v>1917</v>
      </c>
      <c r="B154" s="41" t="str">
        <f>'[11]ТОВ "Сумитеплоенерго" '!C146</f>
        <v>вул.Псільска,6</v>
      </c>
      <c r="C154" s="47" t="str">
        <f>'[11]ТОВ "Сумитеплоенерго" '!O146</f>
        <v>так</v>
      </c>
      <c r="D154" s="46">
        <f>'[11]ТОВ "Сумитеплоенерго" '!G146</f>
        <v>2</v>
      </c>
      <c r="E154" s="86" t="str">
        <f t="shared" si="170"/>
        <v>ТОВ "Сумитеплоенерго"</v>
      </c>
      <c r="F154" s="43">
        <f>'[11]ТОВ "Сумитеплоенерго" '!L146</f>
        <v>485.5</v>
      </c>
      <c r="G154" s="43">
        <f>'[11]ТОВ "Сумитеплоенерго" '!CX146</f>
        <v>93.148831395348836</v>
      </c>
      <c r="H154" s="32">
        <f t="shared" si="171"/>
        <v>191.86165065983283</v>
      </c>
      <c r="I154" s="42"/>
      <c r="J154" s="42"/>
      <c r="K154" s="42"/>
      <c r="L154" s="42"/>
      <c r="M154" s="42"/>
      <c r="N154" s="44">
        <f t="shared" si="172"/>
        <v>93.148831395348836</v>
      </c>
      <c r="O154" s="44">
        <f t="shared" si="173"/>
        <v>61.896317198904192</v>
      </c>
      <c r="P154" s="44">
        <f t="shared" si="174"/>
        <v>0</v>
      </c>
      <c r="Q154" s="44">
        <f t="shared" si="175"/>
        <v>0</v>
      </c>
      <c r="R154" s="44">
        <f t="shared" si="176"/>
        <v>0</v>
      </c>
      <c r="S154" s="44">
        <f t="shared" si="177"/>
        <v>0</v>
      </c>
      <c r="T154" s="44">
        <f t="shared" si="178"/>
        <v>61.896317198904192</v>
      </c>
      <c r="U154" s="44">
        <f t="shared" si="179"/>
        <v>95.943296337209304</v>
      </c>
      <c r="V154" s="44">
        <f t="shared" si="180"/>
        <v>0</v>
      </c>
      <c r="W154" s="44">
        <f t="shared" si="181"/>
        <v>0</v>
      </c>
      <c r="X154" s="44">
        <f t="shared" si="182"/>
        <v>0</v>
      </c>
      <c r="Y154" s="44">
        <f t="shared" si="183"/>
        <v>0</v>
      </c>
      <c r="Z154" s="44">
        <f t="shared" si="184"/>
        <v>95.943296337209304</v>
      </c>
      <c r="AA154" s="20">
        <v>0.03</v>
      </c>
      <c r="AC154" s="44">
        <f t="shared" si="185"/>
        <v>47.579000000000001</v>
      </c>
      <c r="AD154" s="28">
        <v>98</v>
      </c>
      <c r="AE154" s="44">
        <f t="shared" si="186"/>
        <v>343.73399999999998</v>
      </c>
      <c r="AF154" s="28">
        <v>708</v>
      </c>
      <c r="AG154" s="44">
        <f t="shared" si="187"/>
        <v>54.861499999999999</v>
      </c>
      <c r="AH154" s="28">
        <v>113</v>
      </c>
      <c r="AI154" s="44">
        <f t="shared" si="188"/>
        <v>17.269793340697674</v>
      </c>
      <c r="AJ154" s="44">
        <f t="shared" si="189"/>
        <v>0</v>
      </c>
      <c r="AK154" s="44"/>
      <c r="AL154" s="44">
        <f t="shared" si="190"/>
        <v>0</v>
      </c>
      <c r="AM154" s="44"/>
      <c r="AN154" s="44">
        <f t="shared" si="191"/>
        <v>17.269793340697674</v>
      </c>
      <c r="AO154" s="20"/>
      <c r="AP154" s="20">
        <v>0.18</v>
      </c>
      <c r="AQ154" s="20"/>
      <c r="AR154" s="20"/>
      <c r="AS154" s="44">
        <f t="shared" si="192"/>
        <v>11.475577208676839</v>
      </c>
      <c r="AT154" s="44">
        <f t="shared" si="193"/>
        <v>0</v>
      </c>
      <c r="AU154" s="44">
        <f t="shared" si="194"/>
        <v>0</v>
      </c>
      <c r="AV154" s="44">
        <f t="shared" si="195"/>
        <v>0</v>
      </c>
      <c r="AW154" s="44"/>
      <c r="AX154" s="44">
        <f t="shared" si="196"/>
        <v>11.475577208676839</v>
      </c>
      <c r="AY154" s="44">
        <f t="shared" si="197"/>
        <v>53.728245948837213</v>
      </c>
      <c r="AZ154" s="44">
        <f t="shared" si="198"/>
        <v>0</v>
      </c>
      <c r="BA154" s="44"/>
      <c r="BB154" s="44">
        <f t="shared" si="199"/>
        <v>0</v>
      </c>
      <c r="BC154" s="44"/>
      <c r="BD154" s="44">
        <f t="shared" si="200"/>
        <v>53.728245948837213</v>
      </c>
      <c r="BE154" s="20"/>
      <c r="BF154" s="20">
        <v>0.56000000000000005</v>
      </c>
      <c r="BG154" s="20"/>
      <c r="BH154" s="20">
        <v>0.05</v>
      </c>
      <c r="BI154" s="44">
        <f t="shared" si="201"/>
        <v>35.70179576032794</v>
      </c>
      <c r="BJ154" s="44">
        <f t="shared" si="202"/>
        <v>0</v>
      </c>
      <c r="BK154" s="44">
        <f t="shared" si="203"/>
        <v>0</v>
      </c>
      <c r="BL154" s="44">
        <f t="shared" si="204"/>
        <v>0</v>
      </c>
      <c r="BM154" s="44"/>
      <c r="BN154" s="44">
        <f t="shared" si="205"/>
        <v>35.70179576032794</v>
      </c>
      <c r="BO154" s="44">
        <f t="shared" si="206"/>
        <v>21.107525194186046</v>
      </c>
      <c r="BP154" s="44">
        <f t="shared" si="207"/>
        <v>0</v>
      </c>
      <c r="BQ154" s="44"/>
      <c r="BR154" s="44">
        <f t="shared" si="208"/>
        <v>0</v>
      </c>
      <c r="BS154" s="44"/>
      <c r="BT154" s="44">
        <f t="shared" si="209"/>
        <v>21.107525194186046</v>
      </c>
      <c r="BU154" s="20"/>
      <c r="BV154" s="20">
        <v>0.22</v>
      </c>
      <c r="BW154" s="20"/>
      <c r="BX154" s="20">
        <v>0.05</v>
      </c>
      <c r="BY154" s="44">
        <f t="shared" si="210"/>
        <v>14.025705477271691</v>
      </c>
      <c r="BZ154" s="44">
        <f t="shared" si="211"/>
        <v>0</v>
      </c>
      <c r="CA154" s="44">
        <f t="shared" si="212"/>
        <v>0</v>
      </c>
      <c r="CB154" s="44">
        <f t="shared" si="213"/>
        <v>0</v>
      </c>
      <c r="CC154" s="44"/>
      <c r="CD154" s="44">
        <f t="shared" si="214"/>
        <v>14.025705477271691</v>
      </c>
      <c r="CE154" s="44">
        <f t="shared" si="215"/>
        <v>4.1461095276344686</v>
      </c>
      <c r="CF154" s="44">
        <f t="shared" si="216"/>
        <v>9.6279190634427234</v>
      </c>
      <c r="CG154" s="44">
        <f t="shared" si="217"/>
        <v>3.911496650838826</v>
      </c>
      <c r="CH154" s="44">
        <f t="shared" si="218"/>
        <v>4.6969035255951912</v>
      </c>
      <c r="CI154" s="44">
        <f t="shared" si="219"/>
        <v>14.612588746296153</v>
      </c>
      <c r="CJ154" s="44">
        <f t="shared" si="220"/>
        <v>5.7406598646163447</v>
      </c>
      <c r="CK154" s="44">
        <f t="shared" si="221"/>
        <v>26.093908475528842</v>
      </c>
    </row>
    <row r="155" spans="1:89" x14ac:dyDescent="0.25">
      <c r="A155" s="41">
        <f>'[11]ТОВ "Сумитеплоенерго" '!F147</f>
        <v>1917</v>
      </c>
      <c r="B155" s="41" t="str">
        <f>'[11]ТОВ "Сумитеплоенерго" '!C147</f>
        <v>вул.Псільська,17</v>
      </c>
      <c r="C155" s="47" t="str">
        <f>'[11]ТОВ "Сумитеплоенерго" '!O147</f>
        <v>так</v>
      </c>
      <c r="D155" s="46">
        <f>'[11]ТОВ "Сумитеплоенерго" '!G147</f>
        <v>2</v>
      </c>
      <c r="E155" s="86" t="str">
        <f t="shared" si="170"/>
        <v>ТОВ "Сумитеплоенерго"</v>
      </c>
      <c r="F155" s="43">
        <f>'[11]ТОВ "Сумитеплоенерго" '!L147</f>
        <v>271</v>
      </c>
      <c r="G155" s="43">
        <f>'[11]ТОВ "Сумитеплоенерго" '!CX147</f>
        <v>56.215755813953493</v>
      </c>
      <c r="H155" s="32">
        <f t="shared" si="171"/>
        <v>207.43821333562175</v>
      </c>
      <c r="I155" s="42"/>
      <c r="J155" s="42"/>
      <c r="K155" s="42"/>
      <c r="L155" s="42"/>
      <c r="M155" s="42"/>
      <c r="N155" s="44">
        <f t="shared" si="172"/>
        <v>56.215755813953493</v>
      </c>
      <c r="O155" s="44">
        <f t="shared" si="173"/>
        <v>37.354717190905639</v>
      </c>
      <c r="P155" s="44">
        <f t="shared" si="174"/>
        <v>0</v>
      </c>
      <c r="Q155" s="44">
        <f t="shared" si="175"/>
        <v>0</v>
      </c>
      <c r="R155" s="44">
        <f t="shared" si="176"/>
        <v>0</v>
      </c>
      <c r="S155" s="44">
        <f t="shared" si="177"/>
        <v>0</v>
      </c>
      <c r="T155" s="44">
        <f t="shared" si="178"/>
        <v>37.354717190905639</v>
      </c>
      <c r="U155" s="44">
        <f t="shared" si="179"/>
        <v>57.902228488372096</v>
      </c>
      <c r="V155" s="44">
        <f t="shared" si="180"/>
        <v>0</v>
      </c>
      <c r="W155" s="44">
        <f t="shared" si="181"/>
        <v>0</v>
      </c>
      <c r="X155" s="44">
        <f t="shared" si="182"/>
        <v>0</v>
      </c>
      <c r="Y155" s="44">
        <f t="shared" si="183"/>
        <v>0</v>
      </c>
      <c r="Z155" s="44">
        <f t="shared" si="184"/>
        <v>57.902228488372096</v>
      </c>
      <c r="AA155" s="20">
        <v>0.03</v>
      </c>
      <c r="AC155" s="44">
        <f t="shared" si="185"/>
        <v>26.558</v>
      </c>
      <c r="AD155" s="28">
        <v>98</v>
      </c>
      <c r="AE155" s="44">
        <f t="shared" si="186"/>
        <v>191.86799999999999</v>
      </c>
      <c r="AF155" s="28">
        <v>708</v>
      </c>
      <c r="AG155" s="44">
        <f t="shared" si="187"/>
        <v>30.623000000000001</v>
      </c>
      <c r="AH155" s="28">
        <v>113</v>
      </c>
      <c r="AI155" s="44">
        <f t="shared" si="188"/>
        <v>10.422401127906976</v>
      </c>
      <c r="AJ155" s="44">
        <f t="shared" si="189"/>
        <v>0</v>
      </c>
      <c r="AK155" s="44"/>
      <c r="AL155" s="44">
        <f t="shared" si="190"/>
        <v>0</v>
      </c>
      <c r="AM155" s="44"/>
      <c r="AN155" s="44">
        <f t="shared" si="191"/>
        <v>10.422401127906976</v>
      </c>
      <c r="AO155" s="20"/>
      <c r="AP155" s="20">
        <v>0.18</v>
      </c>
      <c r="AQ155" s="20"/>
      <c r="AR155" s="20"/>
      <c r="AS155" s="44">
        <f t="shared" si="192"/>
        <v>6.9255645671939048</v>
      </c>
      <c r="AT155" s="44">
        <f t="shared" si="193"/>
        <v>0</v>
      </c>
      <c r="AU155" s="44">
        <f t="shared" si="194"/>
        <v>0</v>
      </c>
      <c r="AV155" s="44">
        <f t="shared" si="195"/>
        <v>0</v>
      </c>
      <c r="AW155" s="44"/>
      <c r="AX155" s="44">
        <f t="shared" si="196"/>
        <v>6.9255645671939048</v>
      </c>
      <c r="AY155" s="44">
        <f t="shared" si="197"/>
        <v>32.425247953488373</v>
      </c>
      <c r="AZ155" s="44">
        <f t="shared" si="198"/>
        <v>0</v>
      </c>
      <c r="BA155" s="44"/>
      <c r="BB155" s="44">
        <f t="shared" si="199"/>
        <v>0</v>
      </c>
      <c r="BC155" s="44"/>
      <c r="BD155" s="44">
        <f t="shared" si="200"/>
        <v>32.425247953488373</v>
      </c>
      <c r="BE155" s="20"/>
      <c r="BF155" s="20">
        <v>0.56000000000000005</v>
      </c>
      <c r="BG155" s="20"/>
      <c r="BH155" s="20">
        <v>0.05</v>
      </c>
      <c r="BI155" s="44">
        <f t="shared" si="201"/>
        <v>21.546200875714373</v>
      </c>
      <c r="BJ155" s="44">
        <f t="shared" si="202"/>
        <v>0</v>
      </c>
      <c r="BK155" s="44">
        <f t="shared" si="203"/>
        <v>0</v>
      </c>
      <c r="BL155" s="44">
        <f t="shared" si="204"/>
        <v>0</v>
      </c>
      <c r="BM155" s="44"/>
      <c r="BN155" s="44">
        <f t="shared" si="205"/>
        <v>21.546200875714373</v>
      </c>
      <c r="BO155" s="44">
        <f t="shared" si="206"/>
        <v>12.738490267441861</v>
      </c>
      <c r="BP155" s="44">
        <f t="shared" si="207"/>
        <v>0</v>
      </c>
      <c r="BQ155" s="44"/>
      <c r="BR155" s="44">
        <f t="shared" si="208"/>
        <v>0</v>
      </c>
      <c r="BS155" s="44"/>
      <c r="BT155" s="44">
        <f t="shared" si="209"/>
        <v>12.738490267441861</v>
      </c>
      <c r="BU155" s="20"/>
      <c r="BV155" s="20">
        <v>0.22</v>
      </c>
      <c r="BW155" s="20"/>
      <c r="BX155" s="20">
        <v>0.05</v>
      </c>
      <c r="BY155" s="44">
        <f t="shared" si="210"/>
        <v>8.4645789154592173</v>
      </c>
      <c r="BZ155" s="44">
        <f t="shared" si="211"/>
        <v>0</v>
      </c>
      <c r="CA155" s="44">
        <f t="shared" si="212"/>
        <v>0</v>
      </c>
      <c r="CB155" s="44">
        <f t="shared" si="213"/>
        <v>0</v>
      </c>
      <c r="CC155" s="44"/>
      <c r="CD155" s="44">
        <f t="shared" si="214"/>
        <v>8.4645789154592173</v>
      </c>
      <c r="CE155" s="44">
        <f t="shared" si="215"/>
        <v>3.8347776188246199</v>
      </c>
      <c r="CF155" s="44">
        <f t="shared" si="216"/>
        <v>8.9049573568332629</v>
      </c>
      <c r="CG155" s="44">
        <f t="shared" si="217"/>
        <v>3.6177818537519837</v>
      </c>
      <c r="CH155" s="44">
        <f t="shared" si="218"/>
        <v>2.834603265776888</v>
      </c>
      <c r="CI155" s="44">
        <f t="shared" si="219"/>
        <v>8.8187657157503185</v>
      </c>
      <c r="CJ155" s="44">
        <f t="shared" si="220"/>
        <v>3.4645151026161964</v>
      </c>
      <c r="CK155" s="44">
        <f t="shared" si="221"/>
        <v>15.747795920982712</v>
      </c>
    </row>
    <row r="156" spans="1:89" x14ac:dyDescent="0.25">
      <c r="A156" s="41">
        <f>'[11]ТОВ "Сумитеплоенерго" '!F148</f>
        <v>1917</v>
      </c>
      <c r="B156" s="41" t="str">
        <f>'[11]ТОВ "Сумитеплоенерго" '!C148</f>
        <v>вул.Псільська,20б</v>
      </c>
      <c r="C156" s="47" t="str">
        <f>'[11]ТОВ "Сумитеплоенерго" '!O148</f>
        <v>так</v>
      </c>
      <c r="D156" s="46">
        <f>'[11]ТОВ "Сумитеплоенерго" '!G148</f>
        <v>2</v>
      </c>
      <c r="E156" s="86" t="str">
        <f t="shared" si="170"/>
        <v>ТОВ "Сумитеплоенерго"</v>
      </c>
      <c r="F156" s="43">
        <f>'[11]ТОВ "Сумитеплоенерго" '!L148</f>
        <v>206.2</v>
      </c>
      <c r="G156" s="43">
        <f>'[11]ТОВ "Сумитеплоенерго" '!CX148</f>
        <v>42.773860465116286</v>
      </c>
      <c r="H156" s="32">
        <f t="shared" si="171"/>
        <v>207.43870254663574</v>
      </c>
      <c r="I156" s="42"/>
      <c r="J156" s="42"/>
      <c r="K156" s="42"/>
      <c r="L156" s="42"/>
      <c r="M156" s="42"/>
      <c r="N156" s="44">
        <f t="shared" si="172"/>
        <v>42.773860465116286</v>
      </c>
      <c r="O156" s="44">
        <f t="shared" si="173"/>
        <v>28.422733763922498</v>
      </c>
      <c r="P156" s="44">
        <f t="shared" si="174"/>
        <v>0</v>
      </c>
      <c r="Q156" s="44">
        <f t="shared" si="175"/>
        <v>0</v>
      </c>
      <c r="R156" s="44">
        <f t="shared" si="176"/>
        <v>0</v>
      </c>
      <c r="S156" s="44">
        <f t="shared" si="177"/>
        <v>0</v>
      </c>
      <c r="T156" s="44">
        <f t="shared" si="178"/>
        <v>28.422733763922498</v>
      </c>
      <c r="U156" s="44">
        <f t="shared" si="179"/>
        <v>44.057076279069776</v>
      </c>
      <c r="V156" s="44">
        <f t="shared" si="180"/>
        <v>0</v>
      </c>
      <c r="W156" s="44">
        <f t="shared" si="181"/>
        <v>0</v>
      </c>
      <c r="X156" s="44">
        <f t="shared" si="182"/>
        <v>0</v>
      </c>
      <c r="Y156" s="44">
        <f t="shared" si="183"/>
        <v>0</v>
      </c>
      <c r="Z156" s="44">
        <f t="shared" si="184"/>
        <v>44.057076279069776</v>
      </c>
      <c r="AA156" s="20">
        <v>0.03</v>
      </c>
      <c r="AC156" s="44">
        <f t="shared" si="185"/>
        <v>20.207599999999999</v>
      </c>
      <c r="AD156" s="28">
        <v>98</v>
      </c>
      <c r="AE156" s="44">
        <f t="shared" si="186"/>
        <v>145.9896</v>
      </c>
      <c r="AF156" s="28">
        <v>708</v>
      </c>
      <c r="AG156" s="44">
        <f t="shared" si="187"/>
        <v>23.300599999999999</v>
      </c>
      <c r="AH156" s="28">
        <v>113</v>
      </c>
      <c r="AI156" s="44">
        <f t="shared" si="188"/>
        <v>7.9302737302325594</v>
      </c>
      <c r="AJ156" s="44">
        <f t="shared" si="189"/>
        <v>0</v>
      </c>
      <c r="AK156" s="44"/>
      <c r="AL156" s="44">
        <f t="shared" si="190"/>
        <v>0</v>
      </c>
      <c r="AM156" s="44"/>
      <c r="AN156" s="44">
        <f t="shared" si="191"/>
        <v>7.9302737302325594</v>
      </c>
      <c r="AO156" s="20"/>
      <c r="AP156" s="20">
        <v>0.18</v>
      </c>
      <c r="AQ156" s="20"/>
      <c r="AR156" s="20"/>
      <c r="AS156" s="44">
        <f t="shared" si="192"/>
        <v>5.2695748398312308</v>
      </c>
      <c r="AT156" s="44">
        <f t="shared" si="193"/>
        <v>0</v>
      </c>
      <c r="AU156" s="44">
        <f t="shared" si="194"/>
        <v>0</v>
      </c>
      <c r="AV156" s="44">
        <f t="shared" si="195"/>
        <v>0</v>
      </c>
      <c r="AW156" s="44"/>
      <c r="AX156" s="44">
        <f t="shared" si="196"/>
        <v>5.2695748398312308</v>
      </c>
      <c r="AY156" s="44">
        <f t="shared" si="197"/>
        <v>24.671962716279076</v>
      </c>
      <c r="AZ156" s="44">
        <f t="shared" si="198"/>
        <v>0</v>
      </c>
      <c r="BA156" s="44"/>
      <c r="BB156" s="44">
        <f t="shared" si="199"/>
        <v>0</v>
      </c>
      <c r="BC156" s="44"/>
      <c r="BD156" s="44">
        <f t="shared" si="200"/>
        <v>24.671962716279076</v>
      </c>
      <c r="BE156" s="20"/>
      <c r="BF156" s="20">
        <v>0.56000000000000005</v>
      </c>
      <c r="BG156" s="20"/>
      <c r="BH156" s="20">
        <v>0.05</v>
      </c>
      <c r="BI156" s="44">
        <f t="shared" si="201"/>
        <v>16.394232835030497</v>
      </c>
      <c r="BJ156" s="44">
        <f t="shared" si="202"/>
        <v>0</v>
      </c>
      <c r="BK156" s="44">
        <f t="shared" si="203"/>
        <v>0</v>
      </c>
      <c r="BL156" s="44">
        <f t="shared" si="204"/>
        <v>0</v>
      </c>
      <c r="BM156" s="44"/>
      <c r="BN156" s="44">
        <f t="shared" si="205"/>
        <v>16.394232835030497</v>
      </c>
      <c r="BO156" s="44">
        <f t="shared" si="206"/>
        <v>9.6925567813953499</v>
      </c>
      <c r="BP156" s="44">
        <f t="shared" si="207"/>
        <v>0</v>
      </c>
      <c r="BQ156" s="44"/>
      <c r="BR156" s="44">
        <f t="shared" si="208"/>
        <v>0</v>
      </c>
      <c r="BS156" s="44"/>
      <c r="BT156" s="44">
        <f t="shared" si="209"/>
        <v>9.6925567813953499</v>
      </c>
      <c r="BU156" s="20"/>
      <c r="BV156" s="20">
        <v>0.22</v>
      </c>
      <c r="BW156" s="20"/>
      <c r="BX156" s="20">
        <v>0.05</v>
      </c>
      <c r="BY156" s="44">
        <f t="shared" si="210"/>
        <v>6.4405914709048382</v>
      </c>
      <c r="BZ156" s="44">
        <f t="shared" si="211"/>
        <v>0</v>
      </c>
      <c r="CA156" s="44">
        <f t="shared" si="212"/>
        <v>0</v>
      </c>
      <c r="CB156" s="44">
        <f t="shared" si="213"/>
        <v>0</v>
      </c>
      <c r="CC156" s="44"/>
      <c r="CD156" s="44">
        <f t="shared" si="214"/>
        <v>6.4405914709048382</v>
      </c>
      <c r="CE156" s="44">
        <f t="shared" si="215"/>
        <v>3.834768575114722</v>
      </c>
      <c r="CF156" s="44">
        <f t="shared" si="216"/>
        <v>8.9049363559150905</v>
      </c>
      <c r="CG156" s="44">
        <f t="shared" si="217"/>
        <v>3.6177733217919035</v>
      </c>
      <c r="CH156" s="44">
        <f t="shared" si="218"/>
        <v>2.1568139182468924</v>
      </c>
      <c r="CI156" s="44">
        <f t="shared" si="219"/>
        <v>6.7100877456569989</v>
      </c>
      <c r="CJ156" s="44">
        <f t="shared" si="220"/>
        <v>2.636105900079535</v>
      </c>
      <c r="CK156" s="44">
        <f t="shared" si="221"/>
        <v>11.982299545816069</v>
      </c>
    </row>
    <row r="157" spans="1:89" x14ac:dyDescent="0.25">
      <c r="A157" s="41">
        <f>'[11]ТОВ "Сумитеплоенерго" '!F149</f>
        <v>1960</v>
      </c>
      <c r="B157" s="41" t="str">
        <f>'[11]ТОВ "Сумитеплоенерго" '!C149</f>
        <v>вул.Псільська,24а</v>
      </c>
      <c r="C157" s="47" t="str">
        <f>'[11]ТОВ "Сумитеплоенерго" '!O149</f>
        <v>так</v>
      </c>
      <c r="D157" s="46">
        <f>'[11]ТОВ "Сумитеплоенерго" '!G149</f>
        <v>2</v>
      </c>
      <c r="E157" s="86" t="str">
        <f t="shared" si="170"/>
        <v>ТОВ "Сумитеплоенерго"</v>
      </c>
      <c r="F157" s="43">
        <f>'[11]ТОВ "Сумитеплоенерго" '!L149</f>
        <v>366.1</v>
      </c>
      <c r="G157" s="43">
        <f>'[11]ТОВ "Сумитеплоенерго" '!CX149</f>
        <v>75.943511627906972</v>
      </c>
      <c r="H157" s="32">
        <f t="shared" si="171"/>
        <v>207.43925601722745</v>
      </c>
      <c r="I157" s="42"/>
      <c r="J157" s="42"/>
      <c r="K157" s="42"/>
      <c r="L157" s="42"/>
      <c r="M157" s="42"/>
      <c r="N157" s="44">
        <f t="shared" si="172"/>
        <v>75.943511627906972</v>
      </c>
      <c r="O157" s="44">
        <f t="shared" si="173"/>
        <v>50.463581931252371</v>
      </c>
      <c r="P157" s="44">
        <f t="shared" si="174"/>
        <v>0</v>
      </c>
      <c r="Q157" s="44">
        <f t="shared" si="175"/>
        <v>0</v>
      </c>
      <c r="R157" s="44">
        <f t="shared" si="176"/>
        <v>0</v>
      </c>
      <c r="S157" s="44">
        <f t="shared" si="177"/>
        <v>0</v>
      </c>
      <c r="T157" s="44">
        <f t="shared" si="178"/>
        <v>50.463581931252371</v>
      </c>
      <c r="U157" s="44">
        <f t="shared" si="179"/>
        <v>78.221816976744179</v>
      </c>
      <c r="V157" s="44">
        <f t="shared" si="180"/>
        <v>0</v>
      </c>
      <c r="W157" s="44">
        <f t="shared" si="181"/>
        <v>0</v>
      </c>
      <c r="X157" s="44">
        <f t="shared" si="182"/>
        <v>0</v>
      </c>
      <c r="Y157" s="44">
        <f t="shared" si="183"/>
        <v>0</v>
      </c>
      <c r="Z157" s="44">
        <f t="shared" si="184"/>
        <v>78.221816976744179</v>
      </c>
      <c r="AA157" s="20">
        <v>0.03</v>
      </c>
      <c r="AC157" s="44">
        <f t="shared" si="185"/>
        <v>35.877800000000001</v>
      </c>
      <c r="AD157" s="28">
        <v>98</v>
      </c>
      <c r="AE157" s="44">
        <f t="shared" si="186"/>
        <v>259.19880000000001</v>
      </c>
      <c r="AF157" s="28">
        <v>708</v>
      </c>
      <c r="AG157" s="44">
        <f t="shared" si="187"/>
        <v>41.369300000000003</v>
      </c>
      <c r="AH157" s="28">
        <v>113</v>
      </c>
      <c r="AI157" s="44">
        <f t="shared" si="188"/>
        <v>14.079927055813952</v>
      </c>
      <c r="AJ157" s="44">
        <f t="shared" si="189"/>
        <v>0</v>
      </c>
      <c r="AK157" s="44"/>
      <c r="AL157" s="44">
        <f t="shared" si="190"/>
        <v>0</v>
      </c>
      <c r="AM157" s="44"/>
      <c r="AN157" s="44">
        <f t="shared" si="191"/>
        <v>14.079927055813952</v>
      </c>
      <c r="AO157" s="20"/>
      <c r="AP157" s="20">
        <v>0.18</v>
      </c>
      <c r="AQ157" s="20"/>
      <c r="AR157" s="20"/>
      <c r="AS157" s="44">
        <f t="shared" si="192"/>
        <v>9.3559480900541896</v>
      </c>
      <c r="AT157" s="44">
        <f t="shared" si="193"/>
        <v>0</v>
      </c>
      <c r="AU157" s="44">
        <f t="shared" si="194"/>
        <v>0</v>
      </c>
      <c r="AV157" s="44">
        <f t="shared" si="195"/>
        <v>0</v>
      </c>
      <c r="AW157" s="44"/>
      <c r="AX157" s="44">
        <f t="shared" si="196"/>
        <v>9.3559480900541896</v>
      </c>
      <c r="AY157" s="44">
        <f t="shared" si="197"/>
        <v>43.804217506976748</v>
      </c>
      <c r="AZ157" s="44">
        <f t="shared" si="198"/>
        <v>0</v>
      </c>
      <c r="BA157" s="44"/>
      <c r="BB157" s="44">
        <f t="shared" si="199"/>
        <v>0</v>
      </c>
      <c r="BC157" s="44"/>
      <c r="BD157" s="44">
        <f t="shared" si="200"/>
        <v>43.804217506976748</v>
      </c>
      <c r="BE157" s="20"/>
      <c r="BF157" s="20">
        <v>0.56000000000000005</v>
      </c>
      <c r="BG157" s="20"/>
      <c r="BH157" s="20">
        <v>0.05</v>
      </c>
      <c r="BI157" s="44">
        <f t="shared" si="201"/>
        <v>29.107394057946372</v>
      </c>
      <c r="BJ157" s="44">
        <f t="shared" si="202"/>
        <v>0</v>
      </c>
      <c r="BK157" s="44">
        <f t="shared" si="203"/>
        <v>0</v>
      </c>
      <c r="BL157" s="44">
        <f t="shared" si="204"/>
        <v>0</v>
      </c>
      <c r="BM157" s="44"/>
      <c r="BN157" s="44">
        <f t="shared" si="205"/>
        <v>29.107394057946372</v>
      </c>
      <c r="BO157" s="44">
        <f t="shared" si="206"/>
        <v>17.208799734883719</v>
      </c>
      <c r="BP157" s="44">
        <f t="shared" si="207"/>
        <v>0</v>
      </c>
      <c r="BQ157" s="44"/>
      <c r="BR157" s="44">
        <f t="shared" si="208"/>
        <v>0</v>
      </c>
      <c r="BS157" s="44"/>
      <c r="BT157" s="44">
        <f t="shared" si="209"/>
        <v>17.208799734883719</v>
      </c>
      <c r="BU157" s="20"/>
      <c r="BV157" s="20">
        <v>0.22</v>
      </c>
      <c r="BW157" s="20"/>
      <c r="BX157" s="20">
        <v>0.05</v>
      </c>
      <c r="BY157" s="44">
        <f t="shared" si="210"/>
        <v>11.435047665621786</v>
      </c>
      <c r="BZ157" s="44">
        <f t="shared" si="211"/>
        <v>0</v>
      </c>
      <c r="CA157" s="44">
        <f t="shared" si="212"/>
        <v>0</v>
      </c>
      <c r="CB157" s="44">
        <f t="shared" si="213"/>
        <v>0</v>
      </c>
      <c r="CC157" s="44"/>
      <c r="CD157" s="44">
        <f t="shared" si="214"/>
        <v>11.435047665621786</v>
      </c>
      <c r="CE157" s="44">
        <f t="shared" si="215"/>
        <v>3.834758343533327</v>
      </c>
      <c r="CF157" s="44">
        <f t="shared" si="216"/>
        <v>8.904912596572288</v>
      </c>
      <c r="CG157" s="44">
        <f t="shared" si="217"/>
        <v>3.6177636691775459</v>
      </c>
      <c r="CH157" s="44">
        <f t="shared" si="218"/>
        <v>3.8293486044636151</v>
      </c>
      <c r="CI157" s="44">
        <f t="shared" si="219"/>
        <v>11.913528991664583</v>
      </c>
      <c r="CJ157" s="44">
        <f t="shared" si="220"/>
        <v>4.680314961011085</v>
      </c>
      <c r="CK157" s="44">
        <f t="shared" si="221"/>
        <v>21.274158913686751</v>
      </c>
    </row>
    <row r="158" spans="1:89" x14ac:dyDescent="0.25">
      <c r="A158" s="41">
        <f>'[11]ТОВ "Сумитеплоенерго" '!F150</f>
        <v>1917</v>
      </c>
      <c r="B158" s="41" t="str">
        <f>'[11]ТОВ "Сумитеплоенерго" '!C150</f>
        <v>вул.Троїцька,14</v>
      </c>
      <c r="C158" s="47" t="str">
        <f>'[11]ТОВ "Сумитеплоенерго" '!O150</f>
        <v>так</v>
      </c>
      <c r="D158" s="46">
        <f>'[11]ТОВ "Сумитеплоенерго" '!G150</f>
        <v>2</v>
      </c>
      <c r="E158" s="86" t="str">
        <f t="shared" si="170"/>
        <v>ТОВ "Сумитеплоенерго"</v>
      </c>
      <c r="F158" s="43">
        <f>'[11]ТОВ "Сумитеплоенерго" '!L150</f>
        <v>398.2</v>
      </c>
      <c r="G158" s="43">
        <f>'[11]ТОВ "Сумитеплоенерго" '!CX150</f>
        <v>82.194046511627917</v>
      </c>
      <c r="H158" s="32">
        <f t="shared" si="171"/>
        <v>206.41397918540414</v>
      </c>
      <c r="I158" s="42"/>
      <c r="J158" s="42"/>
      <c r="K158" s="42"/>
      <c r="L158" s="42"/>
      <c r="M158" s="42"/>
      <c r="N158" s="44">
        <f t="shared" si="172"/>
        <v>82.194046511627917</v>
      </c>
      <c r="O158" s="44">
        <f t="shared" si="173"/>
        <v>54.616989805834955</v>
      </c>
      <c r="P158" s="44">
        <f t="shared" si="174"/>
        <v>0</v>
      </c>
      <c r="Q158" s="44">
        <f t="shared" si="175"/>
        <v>0</v>
      </c>
      <c r="R158" s="44">
        <f t="shared" si="176"/>
        <v>0</v>
      </c>
      <c r="S158" s="44">
        <f t="shared" si="177"/>
        <v>0</v>
      </c>
      <c r="T158" s="44">
        <f t="shared" si="178"/>
        <v>54.616989805834955</v>
      </c>
      <c r="U158" s="44">
        <f t="shared" si="179"/>
        <v>84.659867906976757</v>
      </c>
      <c r="V158" s="44">
        <f t="shared" si="180"/>
        <v>0</v>
      </c>
      <c r="W158" s="44">
        <f t="shared" si="181"/>
        <v>0</v>
      </c>
      <c r="X158" s="44">
        <f t="shared" si="182"/>
        <v>0</v>
      </c>
      <c r="Y158" s="44">
        <f t="shared" si="183"/>
        <v>0</v>
      </c>
      <c r="Z158" s="44">
        <f t="shared" si="184"/>
        <v>84.659867906976757</v>
      </c>
      <c r="AA158" s="20">
        <v>0.03</v>
      </c>
      <c r="AC158" s="44">
        <f t="shared" si="185"/>
        <v>39.023600000000002</v>
      </c>
      <c r="AD158" s="28">
        <v>98</v>
      </c>
      <c r="AE158" s="44">
        <f t="shared" si="186"/>
        <v>281.92559999999997</v>
      </c>
      <c r="AF158" s="28">
        <v>708</v>
      </c>
      <c r="AG158" s="44">
        <f t="shared" si="187"/>
        <v>44.996600000000001</v>
      </c>
      <c r="AH158" s="28">
        <v>113</v>
      </c>
      <c r="AI158" s="44">
        <f t="shared" si="188"/>
        <v>15.238776223255815</v>
      </c>
      <c r="AJ158" s="44">
        <f t="shared" si="189"/>
        <v>0</v>
      </c>
      <c r="AK158" s="44"/>
      <c r="AL158" s="44">
        <f t="shared" si="190"/>
        <v>0</v>
      </c>
      <c r="AM158" s="44"/>
      <c r="AN158" s="44">
        <f t="shared" si="191"/>
        <v>15.238776223255815</v>
      </c>
      <c r="AO158" s="20"/>
      <c r="AP158" s="20">
        <v>0.18</v>
      </c>
      <c r="AQ158" s="20"/>
      <c r="AR158" s="20"/>
      <c r="AS158" s="44">
        <f t="shared" si="192"/>
        <v>10.125989910001801</v>
      </c>
      <c r="AT158" s="44">
        <f t="shared" si="193"/>
        <v>0</v>
      </c>
      <c r="AU158" s="44">
        <f t="shared" si="194"/>
        <v>0</v>
      </c>
      <c r="AV158" s="44">
        <f t="shared" si="195"/>
        <v>0</v>
      </c>
      <c r="AW158" s="44"/>
      <c r="AX158" s="44">
        <f t="shared" si="196"/>
        <v>10.125989910001801</v>
      </c>
      <c r="AY158" s="44">
        <f t="shared" si="197"/>
        <v>47.409526027906992</v>
      </c>
      <c r="AZ158" s="44">
        <f t="shared" si="198"/>
        <v>0</v>
      </c>
      <c r="BA158" s="44"/>
      <c r="BB158" s="44">
        <f t="shared" si="199"/>
        <v>0</v>
      </c>
      <c r="BC158" s="44"/>
      <c r="BD158" s="44">
        <f t="shared" si="200"/>
        <v>47.409526027906992</v>
      </c>
      <c r="BE158" s="20"/>
      <c r="BF158" s="20">
        <v>0.56000000000000005</v>
      </c>
      <c r="BG158" s="20"/>
      <c r="BH158" s="20">
        <v>0.05</v>
      </c>
      <c r="BI158" s="44">
        <f t="shared" si="201"/>
        <v>31.503079720005609</v>
      </c>
      <c r="BJ158" s="44">
        <f t="shared" si="202"/>
        <v>0</v>
      </c>
      <c r="BK158" s="44">
        <f t="shared" si="203"/>
        <v>0</v>
      </c>
      <c r="BL158" s="44">
        <f t="shared" si="204"/>
        <v>0</v>
      </c>
      <c r="BM158" s="44"/>
      <c r="BN158" s="44">
        <f t="shared" si="205"/>
        <v>31.503079720005609</v>
      </c>
      <c r="BO158" s="44">
        <f t="shared" si="206"/>
        <v>18.625170939534886</v>
      </c>
      <c r="BP158" s="44">
        <f t="shared" si="207"/>
        <v>0</v>
      </c>
      <c r="BQ158" s="44"/>
      <c r="BR158" s="44">
        <f t="shared" si="208"/>
        <v>0</v>
      </c>
      <c r="BS158" s="44"/>
      <c r="BT158" s="44">
        <f t="shared" si="209"/>
        <v>18.625170939534886</v>
      </c>
      <c r="BU158" s="20"/>
      <c r="BV158" s="20">
        <v>0.22</v>
      </c>
      <c r="BW158" s="20"/>
      <c r="BX158" s="20">
        <v>0.05</v>
      </c>
      <c r="BY158" s="44">
        <f t="shared" si="210"/>
        <v>12.376209890002201</v>
      </c>
      <c r="BZ158" s="44">
        <f t="shared" si="211"/>
        <v>0</v>
      </c>
      <c r="CA158" s="44">
        <f t="shared" si="212"/>
        <v>0</v>
      </c>
      <c r="CB158" s="44">
        <f t="shared" si="213"/>
        <v>0</v>
      </c>
      <c r="CC158" s="44"/>
      <c r="CD158" s="44">
        <f t="shared" si="214"/>
        <v>12.376209890002201</v>
      </c>
      <c r="CE158" s="44">
        <f t="shared" si="215"/>
        <v>3.8538059337245638</v>
      </c>
      <c r="CF158" s="44">
        <f t="shared" si="216"/>
        <v>8.9491440997423144</v>
      </c>
      <c r="CG158" s="44">
        <f t="shared" si="217"/>
        <v>3.635733427270762</v>
      </c>
      <c r="CH158" s="44">
        <f t="shared" si="218"/>
        <v>4.1445233510753114</v>
      </c>
      <c r="CI158" s="44">
        <f t="shared" si="219"/>
        <v>12.89407264778986</v>
      </c>
      <c r="CJ158" s="44">
        <f t="shared" si="220"/>
        <v>5.0655285402031582</v>
      </c>
      <c r="CK158" s="44">
        <f t="shared" si="221"/>
        <v>23.025129728196173</v>
      </c>
    </row>
    <row r="159" spans="1:89" x14ac:dyDescent="0.25">
      <c r="A159" s="41">
        <f>'[11]ТОВ "Сумитеплоенерго" '!F151</f>
        <v>1994</v>
      </c>
      <c r="B159" s="41" t="str">
        <f>'[11]ТОВ "Сумитеплоенерго" '!C151</f>
        <v>Вул.М.Вовчок 13б</v>
      </c>
      <c r="C159" s="47" t="str">
        <f>'[11]ТОВ "Сумитеплоенерго" '!O151</f>
        <v>так</v>
      </c>
      <c r="D159" s="46">
        <f>'[11]ТОВ "Сумитеплоенерго" '!G151</f>
        <v>2</v>
      </c>
      <c r="E159" s="86" t="str">
        <f t="shared" si="170"/>
        <v>ТОВ "Сумитеплоенерго"</v>
      </c>
      <c r="F159" s="43">
        <f>'[11]ТОВ "Сумитеплоенерго" '!L151</f>
        <v>928.3</v>
      </c>
      <c r="G159" s="43">
        <f>'[11]ТОВ "Сумитеплоенерго" '!CX151</f>
        <v>161.5528139534884</v>
      </c>
      <c r="H159" s="32">
        <f t="shared" si="171"/>
        <v>174.03082403693676</v>
      </c>
      <c r="I159" s="42"/>
      <c r="J159" s="42"/>
      <c r="K159" s="42"/>
      <c r="L159" s="42"/>
      <c r="M159" s="42"/>
      <c r="N159" s="44">
        <f t="shared" si="172"/>
        <v>161.5528139534884</v>
      </c>
      <c r="O159" s="44">
        <f t="shared" si="173"/>
        <v>107.34996958147535</v>
      </c>
      <c r="P159" s="44">
        <f t="shared" si="174"/>
        <v>0</v>
      </c>
      <c r="Q159" s="44">
        <f t="shared" si="175"/>
        <v>0</v>
      </c>
      <c r="R159" s="44">
        <f t="shared" si="176"/>
        <v>0</v>
      </c>
      <c r="S159" s="44">
        <f t="shared" si="177"/>
        <v>0</v>
      </c>
      <c r="T159" s="44">
        <f t="shared" si="178"/>
        <v>107.34996958147535</v>
      </c>
      <c r="U159" s="44">
        <f t="shared" si="179"/>
        <v>166.39939837209306</v>
      </c>
      <c r="V159" s="44">
        <f t="shared" si="180"/>
        <v>0</v>
      </c>
      <c r="W159" s="44">
        <f t="shared" si="181"/>
        <v>0</v>
      </c>
      <c r="X159" s="44">
        <f t="shared" si="182"/>
        <v>0</v>
      </c>
      <c r="Y159" s="44">
        <f t="shared" si="183"/>
        <v>0</v>
      </c>
      <c r="Z159" s="44">
        <f t="shared" si="184"/>
        <v>166.39939837209306</v>
      </c>
      <c r="AA159" s="20">
        <v>0.03</v>
      </c>
      <c r="AC159" s="44">
        <f t="shared" si="185"/>
        <v>90.973399999999998</v>
      </c>
      <c r="AD159" s="28">
        <v>98</v>
      </c>
      <c r="AE159" s="44">
        <f t="shared" si="186"/>
        <v>657.2364</v>
      </c>
      <c r="AF159" s="28">
        <v>708</v>
      </c>
      <c r="AG159" s="44">
        <f t="shared" si="187"/>
        <v>104.89789999999999</v>
      </c>
      <c r="AH159" s="28">
        <v>113</v>
      </c>
      <c r="AI159" s="44">
        <f t="shared" si="188"/>
        <v>29.951891706976749</v>
      </c>
      <c r="AJ159" s="44">
        <f t="shared" si="189"/>
        <v>0</v>
      </c>
      <c r="AK159" s="44"/>
      <c r="AL159" s="44">
        <f t="shared" si="190"/>
        <v>0</v>
      </c>
      <c r="AM159" s="44"/>
      <c r="AN159" s="44">
        <f t="shared" si="191"/>
        <v>29.951891706976749</v>
      </c>
      <c r="AO159" s="20"/>
      <c r="AP159" s="20">
        <v>0.18</v>
      </c>
      <c r="AQ159" s="20"/>
      <c r="AR159" s="20"/>
      <c r="AS159" s="44">
        <f t="shared" si="192"/>
        <v>19.90268436040553</v>
      </c>
      <c r="AT159" s="44">
        <f t="shared" si="193"/>
        <v>0</v>
      </c>
      <c r="AU159" s="44">
        <f t="shared" si="194"/>
        <v>0</v>
      </c>
      <c r="AV159" s="44">
        <f t="shared" si="195"/>
        <v>0</v>
      </c>
      <c r="AW159" s="44"/>
      <c r="AX159" s="44">
        <f t="shared" si="196"/>
        <v>19.90268436040553</v>
      </c>
      <c r="AY159" s="44">
        <f t="shared" si="197"/>
        <v>93.183663088372128</v>
      </c>
      <c r="AZ159" s="44">
        <f t="shared" si="198"/>
        <v>0</v>
      </c>
      <c r="BA159" s="44"/>
      <c r="BB159" s="44">
        <f t="shared" si="199"/>
        <v>0</v>
      </c>
      <c r="BC159" s="44"/>
      <c r="BD159" s="44">
        <f t="shared" si="200"/>
        <v>93.183663088372128</v>
      </c>
      <c r="BE159" s="20"/>
      <c r="BF159" s="20">
        <v>0.56000000000000005</v>
      </c>
      <c r="BG159" s="20"/>
      <c r="BH159" s="20">
        <v>0.05</v>
      </c>
      <c r="BI159" s="44">
        <f t="shared" si="201"/>
        <v>61.919462454594999</v>
      </c>
      <c r="BJ159" s="44">
        <f t="shared" si="202"/>
        <v>0</v>
      </c>
      <c r="BK159" s="44">
        <f t="shared" si="203"/>
        <v>0</v>
      </c>
      <c r="BL159" s="44">
        <f t="shared" si="204"/>
        <v>0</v>
      </c>
      <c r="BM159" s="44"/>
      <c r="BN159" s="44">
        <f t="shared" si="205"/>
        <v>61.919462454594999</v>
      </c>
      <c r="BO159" s="44">
        <f t="shared" si="206"/>
        <v>36.607867641860473</v>
      </c>
      <c r="BP159" s="44">
        <f t="shared" si="207"/>
        <v>0</v>
      </c>
      <c r="BQ159" s="44"/>
      <c r="BR159" s="44">
        <f t="shared" si="208"/>
        <v>0</v>
      </c>
      <c r="BS159" s="44"/>
      <c r="BT159" s="44">
        <f t="shared" si="209"/>
        <v>36.607867641860473</v>
      </c>
      <c r="BU159" s="20"/>
      <c r="BV159" s="20">
        <v>0.22</v>
      </c>
      <c r="BW159" s="20"/>
      <c r="BX159" s="20">
        <v>0.05</v>
      </c>
      <c r="BY159" s="44">
        <f t="shared" si="210"/>
        <v>24.325503107162316</v>
      </c>
      <c r="BZ159" s="44">
        <f t="shared" si="211"/>
        <v>0</v>
      </c>
      <c r="CA159" s="44">
        <f t="shared" si="212"/>
        <v>0</v>
      </c>
      <c r="CB159" s="44">
        <f t="shared" si="213"/>
        <v>0</v>
      </c>
      <c r="CC159" s="44"/>
      <c r="CD159" s="44">
        <f t="shared" si="214"/>
        <v>24.325503107162316</v>
      </c>
      <c r="CE159" s="44">
        <f t="shared" si="215"/>
        <v>4.5709110566503686</v>
      </c>
      <c r="CF159" s="44">
        <f t="shared" si="216"/>
        <v>10.61437509219247</v>
      </c>
      <c r="CG159" s="44">
        <f t="shared" si="217"/>
        <v>4.312260245466998</v>
      </c>
      <c r="CH159" s="44">
        <f t="shared" si="218"/>
        <v>8.1460815993216258</v>
      </c>
      <c r="CI159" s="44">
        <f t="shared" si="219"/>
        <v>25.343364975667285</v>
      </c>
      <c r="CJ159" s="44">
        <f t="shared" si="220"/>
        <v>9.9563219547264321</v>
      </c>
      <c r="CK159" s="44">
        <f t="shared" si="221"/>
        <v>45.256008885120146</v>
      </c>
    </row>
    <row r="160" spans="1:89" x14ac:dyDescent="0.25">
      <c r="A160" s="41">
        <f>'[11]ТОВ "Сумитеплоенерго" '!F152</f>
        <v>1979</v>
      </c>
      <c r="B160" s="41" t="str">
        <f>'[11]ТОВ "Сумитеплоенерго" '!C152</f>
        <v>Вул.Мірошниченко  11</v>
      </c>
      <c r="C160" s="47" t="str">
        <f>'[11]ТОВ "Сумитеплоенерго" '!O152</f>
        <v>так</v>
      </c>
      <c r="D160" s="46">
        <f>'[11]ТОВ "Сумитеплоенерго" '!G152</f>
        <v>2</v>
      </c>
      <c r="E160" s="86" t="str">
        <f t="shared" si="170"/>
        <v>ТОВ "Сумитеплоенерго"</v>
      </c>
      <c r="F160" s="43">
        <f>'[11]ТОВ "Сумитеплоенерго" '!L152</f>
        <v>709.4</v>
      </c>
      <c r="G160" s="43">
        <f>'[11]ТОВ "Сумитеплоенерго" '!CX152</f>
        <v>96.984953488372099</v>
      </c>
      <c r="H160" s="32">
        <f t="shared" si="171"/>
        <v>136.71405904760658</v>
      </c>
      <c r="I160" s="42"/>
      <c r="J160" s="42"/>
      <c r="K160" s="42"/>
      <c r="L160" s="42"/>
      <c r="M160" s="42"/>
      <c r="N160" s="44">
        <f t="shared" si="172"/>
        <v>96.984953488372099</v>
      </c>
      <c r="O160" s="44">
        <f t="shared" si="173"/>
        <v>64.445375800355933</v>
      </c>
      <c r="P160" s="44">
        <f t="shared" si="174"/>
        <v>0</v>
      </c>
      <c r="Q160" s="44">
        <f t="shared" si="175"/>
        <v>0</v>
      </c>
      <c r="R160" s="44">
        <f t="shared" si="176"/>
        <v>0</v>
      </c>
      <c r="S160" s="44">
        <f t="shared" si="177"/>
        <v>0</v>
      </c>
      <c r="T160" s="44">
        <f t="shared" si="178"/>
        <v>64.445375800355933</v>
      </c>
      <c r="U160" s="44">
        <f t="shared" si="179"/>
        <v>107.65329837209303</v>
      </c>
      <c r="V160" s="44">
        <f t="shared" si="180"/>
        <v>0</v>
      </c>
      <c r="W160" s="44">
        <f t="shared" si="181"/>
        <v>0</v>
      </c>
      <c r="X160" s="44">
        <f t="shared" si="182"/>
        <v>0</v>
      </c>
      <c r="Y160" s="44">
        <f t="shared" si="183"/>
        <v>0</v>
      </c>
      <c r="Z160" s="44">
        <f t="shared" si="184"/>
        <v>107.65329837209303</v>
      </c>
      <c r="AA160" s="20">
        <v>0.11</v>
      </c>
      <c r="AC160" s="44">
        <f t="shared" si="185"/>
        <v>69.521199999999993</v>
      </c>
      <c r="AD160" s="28">
        <v>98</v>
      </c>
      <c r="AE160" s="44">
        <f t="shared" si="186"/>
        <v>502.2552</v>
      </c>
      <c r="AF160" s="28">
        <v>708</v>
      </c>
      <c r="AG160" s="44">
        <f t="shared" si="187"/>
        <v>80.162199999999999</v>
      </c>
      <c r="AH160" s="28">
        <v>113</v>
      </c>
      <c r="AI160" s="44">
        <f t="shared" si="188"/>
        <v>19.377593706976747</v>
      </c>
      <c r="AJ160" s="44">
        <f t="shared" si="189"/>
        <v>0</v>
      </c>
      <c r="AK160" s="44"/>
      <c r="AL160" s="44">
        <f t="shared" si="190"/>
        <v>0</v>
      </c>
      <c r="AM160" s="44"/>
      <c r="AN160" s="44">
        <f t="shared" si="191"/>
        <v>19.377593706976747</v>
      </c>
      <c r="AO160" s="20"/>
      <c r="AP160" s="20">
        <v>0.18</v>
      </c>
      <c r="AQ160" s="20"/>
      <c r="AR160" s="20"/>
      <c r="AS160" s="44">
        <f t="shared" si="192"/>
        <v>12.876186084911117</v>
      </c>
      <c r="AT160" s="44">
        <f t="shared" si="193"/>
        <v>0</v>
      </c>
      <c r="AU160" s="44">
        <f t="shared" si="194"/>
        <v>0</v>
      </c>
      <c r="AV160" s="44">
        <f t="shared" si="195"/>
        <v>0</v>
      </c>
      <c r="AW160" s="44"/>
      <c r="AX160" s="44">
        <f t="shared" si="196"/>
        <v>12.876186084911117</v>
      </c>
      <c r="AY160" s="44">
        <f t="shared" si="197"/>
        <v>60.285847088372101</v>
      </c>
      <c r="AZ160" s="44">
        <f t="shared" si="198"/>
        <v>0</v>
      </c>
      <c r="BA160" s="44"/>
      <c r="BB160" s="44">
        <f t="shared" si="199"/>
        <v>0</v>
      </c>
      <c r="BC160" s="44"/>
      <c r="BD160" s="44">
        <f t="shared" si="200"/>
        <v>60.285847088372101</v>
      </c>
      <c r="BE160" s="20"/>
      <c r="BF160" s="20">
        <v>0.56000000000000005</v>
      </c>
      <c r="BG160" s="20"/>
      <c r="BH160" s="20">
        <v>0.05</v>
      </c>
      <c r="BI160" s="44">
        <f t="shared" si="201"/>
        <v>40.059245597501253</v>
      </c>
      <c r="BJ160" s="44">
        <f t="shared" si="202"/>
        <v>0</v>
      </c>
      <c r="BK160" s="44">
        <f t="shared" si="203"/>
        <v>0</v>
      </c>
      <c r="BL160" s="44">
        <f t="shared" si="204"/>
        <v>0</v>
      </c>
      <c r="BM160" s="44"/>
      <c r="BN160" s="44">
        <f t="shared" si="205"/>
        <v>40.059245597501253</v>
      </c>
      <c r="BO160" s="44">
        <f t="shared" si="206"/>
        <v>23.683725641860466</v>
      </c>
      <c r="BP160" s="44">
        <f t="shared" si="207"/>
        <v>0</v>
      </c>
      <c r="BQ160" s="44"/>
      <c r="BR160" s="44">
        <f t="shared" si="208"/>
        <v>0</v>
      </c>
      <c r="BS160" s="44"/>
      <c r="BT160" s="44">
        <f t="shared" si="209"/>
        <v>23.683725641860466</v>
      </c>
      <c r="BU160" s="20"/>
      <c r="BV160" s="20">
        <v>0.22</v>
      </c>
      <c r="BW160" s="20"/>
      <c r="BX160" s="20">
        <v>0.05</v>
      </c>
      <c r="BY160" s="44">
        <f t="shared" si="210"/>
        <v>15.737560770446921</v>
      </c>
      <c r="BZ160" s="44">
        <f t="shared" si="211"/>
        <v>0</v>
      </c>
      <c r="CA160" s="44">
        <f t="shared" si="212"/>
        <v>0</v>
      </c>
      <c r="CB160" s="44">
        <f t="shared" si="213"/>
        <v>0</v>
      </c>
      <c r="CC160" s="44"/>
      <c r="CD160" s="44">
        <f t="shared" si="214"/>
        <v>15.737560770446921</v>
      </c>
      <c r="CE160" s="44">
        <f t="shared" si="215"/>
        <v>5.3992074626405095</v>
      </c>
      <c r="CF160" s="44">
        <f t="shared" si="216"/>
        <v>12.537809749251215</v>
      </c>
      <c r="CG160" s="44">
        <f t="shared" si="217"/>
        <v>5.0936864466654912</v>
      </c>
      <c r="CH160" s="44">
        <f t="shared" si="218"/>
        <v>5.2701666085005634</v>
      </c>
      <c r="CI160" s="44">
        <f t="shared" si="219"/>
        <v>16.396073893112863</v>
      </c>
      <c r="CJ160" s="44">
        <f t="shared" si="220"/>
        <v>6.4413147437229101</v>
      </c>
      <c r="CK160" s="44">
        <f t="shared" si="221"/>
        <v>29.278703380558685</v>
      </c>
    </row>
    <row r="161" spans="1:89" x14ac:dyDescent="0.25">
      <c r="A161" s="41">
        <f>'[11]ТОВ "Сумитеплоенерго" '!F153</f>
        <v>1952</v>
      </c>
      <c r="B161" s="41" t="str">
        <f>'[11]ТОВ "Сумитеплоенерго" '!C153</f>
        <v>Вул.Миру 11</v>
      </c>
      <c r="C161" s="47" t="str">
        <f>'[11]ТОВ "Сумитеплоенерго" '!O153</f>
        <v>так</v>
      </c>
      <c r="D161" s="46">
        <f>'[11]ТОВ "Сумитеплоенерго" '!G153</f>
        <v>2</v>
      </c>
      <c r="E161" s="86" t="str">
        <f t="shared" si="170"/>
        <v>ТОВ "Сумитеплоенерго"</v>
      </c>
      <c r="F161" s="43">
        <f>'[11]ТОВ "Сумитеплоенерго" '!L153</f>
        <v>561.14</v>
      </c>
      <c r="G161" s="43">
        <f>'[11]ТОВ "Сумитеплоенерго" '!CX153</f>
        <v>108.58144186046513</v>
      </c>
      <c r="H161" s="32">
        <f t="shared" si="171"/>
        <v>193.50151808900654</v>
      </c>
      <c r="I161" s="42"/>
      <c r="J161" s="42"/>
      <c r="K161" s="42"/>
      <c r="L161" s="42"/>
      <c r="M161" s="42"/>
      <c r="N161" s="44">
        <f t="shared" si="172"/>
        <v>108.58144186046513</v>
      </c>
      <c r="O161" s="44">
        <f t="shared" si="173"/>
        <v>72.151107712611747</v>
      </c>
      <c r="P161" s="44">
        <f t="shared" si="174"/>
        <v>0</v>
      </c>
      <c r="Q161" s="44">
        <f t="shared" si="175"/>
        <v>0</v>
      </c>
      <c r="R161" s="44">
        <f t="shared" si="176"/>
        <v>0</v>
      </c>
      <c r="S161" s="44">
        <f t="shared" si="177"/>
        <v>0</v>
      </c>
      <c r="T161" s="44">
        <f t="shared" si="178"/>
        <v>72.151107712611747</v>
      </c>
      <c r="U161" s="44">
        <f t="shared" si="179"/>
        <v>111.83888511627909</v>
      </c>
      <c r="V161" s="44">
        <f t="shared" si="180"/>
        <v>0</v>
      </c>
      <c r="W161" s="44">
        <f t="shared" si="181"/>
        <v>0</v>
      </c>
      <c r="X161" s="44">
        <f t="shared" si="182"/>
        <v>0</v>
      </c>
      <c r="Y161" s="44">
        <f t="shared" si="183"/>
        <v>0</v>
      </c>
      <c r="Z161" s="44">
        <f t="shared" si="184"/>
        <v>111.83888511627909</v>
      </c>
      <c r="AA161" s="20">
        <v>0.03</v>
      </c>
      <c r="AC161" s="44">
        <f t="shared" si="185"/>
        <v>54.991720000000001</v>
      </c>
      <c r="AD161" s="28">
        <v>98</v>
      </c>
      <c r="AE161" s="44">
        <f t="shared" si="186"/>
        <v>397.28712000000002</v>
      </c>
      <c r="AF161" s="28">
        <v>708</v>
      </c>
      <c r="AG161" s="44">
        <f t="shared" si="187"/>
        <v>63.408819999999999</v>
      </c>
      <c r="AH161" s="28">
        <v>113</v>
      </c>
      <c r="AI161" s="44">
        <f t="shared" si="188"/>
        <v>20.130999320930236</v>
      </c>
      <c r="AJ161" s="44">
        <f t="shared" si="189"/>
        <v>0</v>
      </c>
      <c r="AK161" s="44"/>
      <c r="AL161" s="44">
        <f t="shared" si="190"/>
        <v>0</v>
      </c>
      <c r="AM161" s="44"/>
      <c r="AN161" s="44">
        <f t="shared" si="191"/>
        <v>20.130999320930236</v>
      </c>
      <c r="AO161" s="20"/>
      <c r="AP161" s="20">
        <v>0.18</v>
      </c>
      <c r="AQ161" s="20"/>
      <c r="AR161" s="20"/>
      <c r="AS161" s="44">
        <f t="shared" si="192"/>
        <v>13.376815369918218</v>
      </c>
      <c r="AT161" s="44">
        <f t="shared" si="193"/>
        <v>0</v>
      </c>
      <c r="AU161" s="44">
        <f t="shared" si="194"/>
        <v>0</v>
      </c>
      <c r="AV161" s="44">
        <f t="shared" si="195"/>
        <v>0</v>
      </c>
      <c r="AW161" s="44"/>
      <c r="AX161" s="44">
        <f t="shared" si="196"/>
        <v>13.376815369918218</v>
      </c>
      <c r="AY161" s="44">
        <f t="shared" si="197"/>
        <v>62.629775665116291</v>
      </c>
      <c r="AZ161" s="44">
        <f t="shared" si="198"/>
        <v>0</v>
      </c>
      <c r="BA161" s="44"/>
      <c r="BB161" s="44">
        <f t="shared" si="199"/>
        <v>0</v>
      </c>
      <c r="BC161" s="44"/>
      <c r="BD161" s="44">
        <f t="shared" si="200"/>
        <v>62.629775665116291</v>
      </c>
      <c r="BE161" s="20"/>
      <c r="BF161" s="20">
        <v>0.56000000000000005</v>
      </c>
      <c r="BG161" s="20"/>
      <c r="BH161" s="20">
        <v>0.05</v>
      </c>
      <c r="BI161" s="44">
        <f t="shared" si="201"/>
        <v>41.616758928634454</v>
      </c>
      <c r="BJ161" s="44">
        <f t="shared" si="202"/>
        <v>0</v>
      </c>
      <c r="BK161" s="44">
        <f t="shared" si="203"/>
        <v>0</v>
      </c>
      <c r="BL161" s="44">
        <f t="shared" si="204"/>
        <v>0</v>
      </c>
      <c r="BM161" s="44"/>
      <c r="BN161" s="44">
        <f t="shared" si="205"/>
        <v>41.616758928634454</v>
      </c>
      <c r="BO161" s="44">
        <f t="shared" si="206"/>
        <v>24.604554725581398</v>
      </c>
      <c r="BP161" s="44">
        <f t="shared" si="207"/>
        <v>0</v>
      </c>
      <c r="BQ161" s="44"/>
      <c r="BR161" s="44">
        <f t="shared" si="208"/>
        <v>0</v>
      </c>
      <c r="BS161" s="44"/>
      <c r="BT161" s="44">
        <f t="shared" si="209"/>
        <v>24.604554725581398</v>
      </c>
      <c r="BU161" s="20"/>
      <c r="BV161" s="20">
        <v>0.22</v>
      </c>
      <c r="BW161" s="20"/>
      <c r="BX161" s="20">
        <v>0.05</v>
      </c>
      <c r="BY161" s="44">
        <f t="shared" si="210"/>
        <v>16.349441007677818</v>
      </c>
      <c r="BZ161" s="44">
        <f t="shared" si="211"/>
        <v>0</v>
      </c>
      <c r="CA161" s="44">
        <f t="shared" si="212"/>
        <v>0</v>
      </c>
      <c r="CB161" s="44">
        <f t="shared" si="213"/>
        <v>0</v>
      </c>
      <c r="CC161" s="44"/>
      <c r="CD161" s="44">
        <f t="shared" si="214"/>
        <v>16.349441007677818</v>
      </c>
      <c r="CE161" s="44">
        <f t="shared" si="215"/>
        <v>4.1109724907817284</v>
      </c>
      <c r="CF161" s="44">
        <f t="shared" si="216"/>
        <v>9.5463253320922643</v>
      </c>
      <c r="CG161" s="44">
        <f t="shared" si="217"/>
        <v>3.8783478878710747</v>
      </c>
      <c r="CH161" s="44">
        <f t="shared" si="218"/>
        <v>5.4750719837167328</v>
      </c>
      <c r="CI161" s="44">
        <f t="shared" si="219"/>
        <v>17.03355728267428</v>
      </c>
      <c r="CJ161" s="44">
        <f t="shared" si="220"/>
        <v>6.6917546467648945</v>
      </c>
      <c r="CK161" s="44">
        <f t="shared" si="221"/>
        <v>30.417066576204068</v>
      </c>
    </row>
    <row r="162" spans="1:89" x14ac:dyDescent="0.25">
      <c r="A162" s="41">
        <f>'[11]ТОВ "Сумитеплоенерго" '!F154</f>
        <v>1952</v>
      </c>
      <c r="B162" s="41" t="str">
        <f>'[11]ТОВ "Сумитеплоенерго" '!C154</f>
        <v>Вул.Миру 13</v>
      </c>
      <c r="C162" s="47" t="str">
        <f>'[11]ТОВ "Сумитеплоенерго" '!O154</f>
        <v>так</v>
      </c>
      <c r="D162" s="46">
        <f>'[11]ТОВ "Сумитеплоенерго" '!G154</f>
        <v>2</v>
      </c>
      <c r="E162" s="86" t="str">
        <f t="shared" si="170"/>
        <v>ТОВ "Сумитеплоенерго"</v>
      </c>
      <c r="F162" s="43">
        <f>'[11]ТОВ "Сумитеплоенерго" '!L154</f>
        <v>561</v>
      </c>
      <c r="G162" s="43">
        <f>'[11]ТОВ "Сумитеплоенерго" '!CX154</f>
        <v>78.121104651162781</v>
      </c>
      <c r="H162" s="32">
        <f t="shared" si="171"/>
        <v>139.25330597355219</v>
      </c>
      <c r="I162" s="42"/>
      <c r="J162" s="42"/>
      <c r="K162" s="42"/>
      <c r="L162" s="42"/>
      <c r="M162" s="42"/>
      <c r="N162" s="44">
        <f t="shared" si="172"/>
        <v>78.121104651162781</v>
      </c>
      <c r="O162" s="44">
        <f t="shared" si="173"/>
        <v>51.91056721790077</v>
      </c>
      <c r="P162" s="44">
        <f t="shared" si="174"/>
        <v>0</v>
      </c>
      <c r="Q162" s="44">
        <f t="shared" si="175"/>
        <v>0</v>
      </c>
      <c r="R162" s="44">
        <f t="shared" si="176"/>
        <v>0</v>
      </c>
      <c r="S162" s="44">
        <f t="shared" si="177"/>
        <v>0</v>
      </c>
      <c r="T162" s="44">
        <f t="shared" si="178"/>
        <v>51.91056721790077</v>
      </c>
      <c r="U162" s="44">
        <f t="shared" si="179"/>
        <v>86.714426162790701</v>
      </c>
      <c r="V162" s="44">
        <f t="shared" si="180"/>
        <v>0</v>
      </c>
      <c r="W162" s="44">
        <f t="shared" si="181"/>
        <v>0</v>
      </c>
      <c r="X162" s="44">
        <f t="shared" si="182"/>
        <v>0</v>
      </c>
      <c r="Y162" s="44">
        <f t="shared" si="183"/>
        <v>0</v>
      </c>
      <c r="Z162" s="44">
        <f t="shared" si="184"/>
        <v>86.714426162790701</v>
      </c>
      <c r="AA162" s="20">
        <v>0.11</v>
      </c>
      <c r="AC162" s="44">
        <f t="shared" si="185"/>
        <v>54.978000000000002</v>
      </c>
      <c r="AD162" s="28">
        <v>98</v>
      </c>
      <c r="AE162" s="44">
        <f t="shared" si="186"/>
        <v>397.18799999999999</v>
      </c>
      <c r="AF162" s="28">
        <v>708</v>
      </c>
      <c r="AG162" s="44">
        <f t="shared" si="187"/>
        <v>63.393000000000001</v>
      </c>
      <c r="AH162" s="28">
        <v>113</v>
      </c>
      <c r="AI162" s="44">
        <f t="shared" si="188"/>
        <v>15.608596709302326</v>
      </c>
      <c r="AJ162" s="44">
        <f t="shared" si="189"/>
        <v>0</v>
      </c>
      <c r="AK162" s="44"/>
      <c r="AL162" s="44">
        <f t="shared" si="190"/>
        <v>0</v>
      </c>
      <c r="AM162" s="44"/>
      <c r="AN162" s="44">
        <f t="shared" si="191"/>
        <v>15.608596709302326</v>
      </c>
      <c r="AO162" s="20"/>
      <c r="AP162" s="20">
        <v>0.18</v>
      </c>
      <c r="AQ162" s="20"/>
      <c r="AR162" s="20"/>
      <c r="AS162" s="44">
        <f t="shared" si="192"/>
        <v>10.371731330136575</v>
      </c>
      <c r="AT162" s="44">
        <f t="shared" si="193"/>
        <v>0</v>
      </c>
      <c r="AU162" s="44">
        <f t="shared" si="194"/>
        <v>0</v>
      </c>
      <c r="AV162" s="44">
        <f t="shared" si="195"/>
        <v>0</v>
      </c>
      <c r="AW162" s="44"/>
      <c r="AX162" s="44">
        <f t="shared" si="196"/>
        <v>10.371731330136575</v>
      </c>
      <c r="AY162" s="44">
        <f t="shared" si="197"/>
        <v>48.560078651162797</v>
      </c>
      <c r="AZ162" s="44">
        <f t="shared" si="198"/>
        <v>0</v>
      </c>
      <c r="BA162" s="44"/>
      <c r="BB162" s="44">
        <f t="shared" si="199"/>
        <v>0</v>
      </c>
      <c r="BC162" s="44"/>
      <c r="BD162" s="44">
        <f t="shared" si="200"/>
        <v>48.560078651162797</v>
      </c>
      <c r="BE162" s="20"/>
      <c r="BF162" s="20">
        <v>0.56000000000000005</v>
      </c>
      <c r="BG162" s="20"/>
      <c r="BH162" s="20">
        <v>0.05</v>
      </c>
      <c r="BI162" s="44">
        <f t="shared" si="201"/>
        <v>32.267608582647128</v>
      </c>
      <c r="BJ162" s="44">
        <f t="shared" si="202"/>
        <v>0</v>
      </c>
      <c r="BK162" s="44">
        <f t="shared" si="203"/>
        <v>0</v>
      </c>
      <c r="BL162" s="44">
        <f t="shared" si="204"/>
        <v>0</v>
      </c>
      <c r="BM162" s="44"/>
      <c r="BN162" s="44">
        <f t="shared" si="205"/>
        <v>32.267608582647128</v>
      </c>
      <c r="BO162" s="44">
        <f t="shared" si="206"/>
        <v>19.077173755813956</v>
      </c>
      <c r="BP162" s="44">
        <f t="shared" si="207"/>
        <v>0</v>
      </c>
      <c r="BQ162" s="44"/>
      <c r="BR162" s="44">
        <f t="shared" si="208"/>
        <v>0</v>
      </c>
      <c r="BS162" s="44"/>
      <c r="BT162" s="44">
        <f t="shared" si="209"/>
        <v>19.077173755813956</v>
      </c>
      <c r="BU162" s="20"/>
      <c r="BV162" s="20">
        <v>0.22</v>
      </c>
      <c r="BW162" s="20"/>
      <c r="BX162" s="20">
        <v>0.05</v>
      </c>
      <c r="BY162" s="44">
        <f t="shared" si="210"/>
        <v>12.676560514611371</v>
      </c>
      <c r="BZ162" s="44">
        <f t="shared" si="211"/>
        <v>0</v>
      </c>
      <c r="CA162" s="44">
        <f t="shared" si="212"/>
        <v>0</v>
      </c>
      <c r="CB162" s="44">
        <f t="shared" si="213"/>
        <v>0</v>
      </c>
      <c r="CC162" s="44"/>
      <c r="CD162" s="44">
        <f t="shared" si="214"/>
        <v>12.676560514611371</v>
      </c>
      <c r="CE162" s="44">
        <f t="shared" si="215"/>
        <v>5.3007543533501895</v>
      </c>
      <c r="CF162" s="44">
        <f t="shared" si="216"/>
        <v>12.309186129572668</v>
      </c>
      <c r="CG162" s="44">
        <f t="shared" si="217"/>
        <v>5.000804431685661</v>
      </c>
      <c r="CH162" s="44">
        <f t="shared" si="218"/>
        <v>4.2451042387837798</v>
      </c>
      <c r="CI162" s="44">
        <f t="shared" si="219"/>
        <v>13.206990965105096</v>
      </c>
      <c r="CJ162" s="44">
        <f t="shared" si="220"/>
        <v>5.1884607362912876</v>
      </c>
      <c r="CK162" s="44">
        <f t="shared" si="221"/>
        <v>23.583912437687669</v>
      </c>
    </row>
    <row r="163" spans="1:89" x14ac:dyDescent="0.25">
      <c r="A163" s="41">
        <f>'[11]ТОВ "Сумитеплоенерго" '!F155</f>
        <v>1952</v>
      </c>
      <c r="B163" s="41" t="str">
        <f>'[11]ТОВ "Сумитеплоенерго" '!C155</f>
        <v>Вул.Миру 15</v>
      </c>
      <c r="C163" s="47" t="str">
        <f>'[11]ТОВ "Сумитеплоенерго" '!O155</f>
        <v>так</v>
      </c>
      <c r="D163" s="46">
        <f>'[11]ТОВ "Сумитеплоенерго" '!G155</f>
        <v>2</v>
      </c>
      <c r="E163" s="86" t="str">
        <f t="shared" si="170"/>
        <v>ТОВ "Сумитеплоенерго"</v>
      </c>
      <c r="F163" s="43">
        <f>'[11]ТОВ "Сумитеплоенерго" '!L155</f>
        <v>561.39</v>
      </c>
      <c r="G163" s="43">
        <f>'[11]ТОВ "Сумитеплоенерго" '!CX155</f>
        <v>58.962069767441861</v>
      </c>
      <c r="H163" s="32">
        <f t="shared" si="171"/>
        <v>105.02871402668708</v>
      </c>
      <c r="I163" s="42"/>
      <c r="J163" s="42"/>
      <c r="K163" s="42"/>
      <c r="L163" s="42"/>
      <c r="M163" s="42"/>
      <c r="N163" s="44">
        <f t="shared" si="172"/>
        <v>58.962069767441861</v>
      </c>
      <c r="O163" s="44">
        <f t="shared" si="173"/>
        <v>39.179610934031871</v>
      </c>
      <c r="P163" s="44">
        <f t="shared" si="174"/>
        <v>0</v>
      </c>
      <c r="Q163" s="44">
        <f t="shared" si="175"/>
        <v>0</v>
      </c>
      <c r="R163" s="44">
        <f t="shared" si="176"/>
        <v>0</v>
      </c>
      <c r="S163" s="44">
        <f t="shared" si="177"/>
        <v>0</v>
      </c>
      <c r="T163" s="44">
        <f t="shared" si="178"/>
        <v>39.179610934031871</v>
      </c>
      <c r="U163" s="44">
        <f t="shared" si="179"/>
        <v>65.447897441860476</v>
      </c>
      <c r="V163" s="44">
        <f t="shared" si="180"/>
        <v>0</v>
      </c>
      <c r="W163" s="44">
        <f t="shared" si="181"/>
        <v>0</v>
      </c>
      <c r="X163" s="44">
        <f t="shared" si="182"/>
        <v>0</v>
      </c>
      <c r="Y163" s="44">
        <f t="shared" si="183"/>
        <v>0</v>
      </c>
      <c r="Z163" s="44">
        <f t="shared" si="184"/>
        <v>65.447897441860476</v>
      </c>
      <c r="AA163" s="20">
        <v>0.11</v>
      </c>
      <c r="AC163" s="44">
        <f t="shared" si="185"/>
        <v>55.016220000000004</v>
      </c>
      <c r="AD163" s="28">
        <v>98</v>
      </c>
      <c r="AE163" s="44">
        <f t="shared" si="186"/>
        <v>397.46411999999998</v>
      </c>
      <c r="AF163" s="28">
        <v>708</v>
      </c>
      <c r="AG163" s="44">
        <f t="shared" si="187"/>
        <v>63.437069999999999</v>
      </c>
      <c r="AH163" s="28">
        <v>113</v>
      </c>
      <c r="AI163" s="44">
        <f t="shared" si="188"/>
        <v>11.780621539534886</v>
      </c>
      <c r="AJ163" s="44">
        <f t="shared" si="189"/>
        <v>0</v>
      </c>
      <c r="AK163" s="44"/>
      <c r="AL163" s="44">
        <f t="shared" si="190"/>
        <v>0</v>
      </c>
      <c r="AM163" s="44"/>
      <c r="AN163" s="44">
        <f t="shared" si="191"/>
        <v>11.780621539534886</v>
      </c>
      <c r="AO163" s="20"/>
      <c r="AP163" s="20">
        <v>0.18</v>
      </c>
      <c r="AQ163" s="20"/>
      <c r="AR163" s="20"/>
      <c r="AS163" s="44">
        <f t="shared" si="192"/>
        <v>7.8280862646195697</v>
      </c>
      <c r="AT163" s="44">
        <f t="shared" si="193"/>
        <v>0</v>
      </c>
      <c r="AU163" s="44">
        <f t="shared" si="194"/>
        <v>0</v>
      </c>
      <c r="AV163" s="44">
        <f t="shared" si="195"/>
        <v>0</v>
      </c>
      <c r="AW163" s="44"/>
      <c r="AX163" s="44">
        <f t="shared" si="196"/>
        <v>7.8280862646195697</v>
      </c>
      <c r="AY163" s="44">
        <f t="shared" si="197"/>
        <v>36.650822567441871</v>
      </c>
      <c r="AZ163" s="44">
        <f t="shared" si="198"/>
        <v>0</v>
      </c>
      <c r="BA163" s="44"/>
      <c r="BB163" s="44">
        <f t="shared" si="199"/>
        <v>0</v>
      </c>
      <c r="BC163" s="44"/>
      <c r="BD163" s="44">
        <f t="shared" si="200"/>
        <v>36.650822567441871</v>
      </c>
      <c r="BE163" s="20"/>
      <c r="BF163" s="20">
        <v>0.56000000000000005</v>
      </c>
      <c r="BG163" s="20"/>
      <c r="BH163" s="20">
        <v>0.05</v>
      </c>
      <c r="BI163" s="44">
        <f t="shared" si="201"/>
        <v>24.354046156594219</v>
      </c>
      <c r="BJ163" s="44">
        <f t="shared" si="202"/>
        <v>0</v>
      </c>
      <c r="BK163" s="44">
        <f t="shared" si="203"/>
        <v>0</v>
      </c>
      <c r="BL163" s="44">
        <f t="shared" si="204"/>
        <v>0</v>
      </c>
      <c r="BM163" s="44"/>
      <c r="BN163" s="44">
        <f t="shared" si="205"/>
        <v>24.354046156594219</v>
      </c>
      <c r="BO163" s="44">
        <f t="shared" si="206"/>
        <v>14.398537437209304</v>
      </c>
      <c r="BP163" s="44">
        <f t="shared" si="207"/>
        <v>0</v>
      </c>
      <c r="BQ163" s="44"/>
      <c r="BR163" s="44">
        <f t="shared" si="208"/>
        <v>0</v>
      </c>
      <c r="BS163" s="44"/>
      <c r="BT163" s="44">
        <f t="shared" si="209"/>
        <v>14.398537437209304</v>
      </c>
      <c r="BU163" s="20"/>
      <c r="BV163" s="20">
        <v>0.22</v>
      </c>
      <c r="BW163" s="20"/>
      <c r="BX163" s="20">
        <v>0.05</v>
      </c>
      <c r="BY163" s="44">
        <f t="shared" si="210"/>
        <v>9.5676609900905856</v>
      </c>
      <c r="BZ163" s="44">
        <f t="shared" si="211"/>
        <v>0</v>
      </c>
      <c r="CA163" s="44">
        <f t="shared" si="212"/>
        <v>0</v>
      </c>
      <c r="CB163" s="44">
        <f t="shared" si="213"/>
        <v>0</v>
      </c>
      <c r="CC163" s="44"/>
      <c r="CD163" s="44">
        <f t="shared" si="214"/>
        <v>9.5676609900905856</v>
      </c>
      <c r="CE163" s="44">
        <f t="shared" si="215"/>
        <v>7.0280548962082356</v>
      </c>
      <c r="CF163" s="44">
        <f t="shared" si="216"/>
        <v>16.320249926617663</v>
      </c>
      <c r="CG163" s="44">
        <f t="shared" si="217"/>
        <v>6.6303634781482135</v>
      </c>
      <c r="CH163" s="44">
        <f t="shared" si="218"/>
        <v>3.2040014464069269</v>
      </c>
      <c r="CI163" s="44">
        <f t="shared" si="219"/>
        <v>9.9680044999326611</v>
      </c>
      <c r="CJ163" s="44">
        <f t="shared" si="220"/>
        <v>3.916001767830688</v>
      </c>
      <c r="CK163" s="44">
        <f t="shared" si="221"/>
        <v>17.800008035594036</v>
      </c>
    </row>
    <row r="164" spans="1:89" x14ac:dyDescent="0.25">
      <c r="A164" s="41">
        <f>'[11]ТОВ "Сумитеплоенерго" '!F156</f>
        <v>1951</v>
      </c>
      <c r="B164" s="41" t="str">
        <f>'[11]ТОВ "Сумитеплоенерго" '!C156</f>
        <v>Вул.Миру 17</v>
      </c>
      <c r="C164" s="47" t="str">
        <f>'[11]ТОВ "Сумитеплоенерго" '!O156</f>
        <v>так</v>
      </c>
      <c r="D164" s="46">
        <f>'[11]ТОВ "Сумитеплоенерго" '!G156</f>
        <v>2</v>
      </c>
      <c r="E164" s="86" t="str">
        <f t="shared" si="170"/>
        <v>ТОВ "Сумитеплоенерго"</v>
      </c>
      <c r="F164" s="43">
        <f>'[11]ТОВ "Сумитеплоенерго" '!L156</f>
        <v>242.88</v>
      </c>
      <c r="G164" s="43">
        <f>'[11]ТОВ "Сумитеплоенерго" '!CX156</f>
        <v>12.574197674418604</v>
      </c>
      <c r="H164" s="32">
        <f t="shared" si="171"/>
        <v>51.771235484266327</v>
      </c>
      <c r="I164" s="42"/>
      <c r="J164" s="42"/>
      <c r="K164" s="42"/>
      <c r="L164" s="42"/>
      <c r="M164" s="42"/>
      <c r="N164" s="44">
        <f t="shared" si="172"/>
        <v>12.574197674418604</v>
      </c>
      <c r="O164" s="44">
        <f t="shared" si="173"/>
        <v>8.3554083944889914</v>
      </c>
      <c r="P164" s="44">
        <f t="shared" si="174"/>
        <v>0</v>
      </c>
      <c r="Q164" s="44">
        <f t="shared" si="175"/>
        <v>0</v>
      </c>
      <c r="R164" s="44">
        <f t="shared" si="176"/>
        <v>0</v>
      </c>
      <c r="S164" s="44">
        <f t="shared" si="177"/>
        <v>0</v>
      </c>
      <c r="T164" s="44">
        <f t="shared" si="178"/>
        <v>8.3554083944889914</v>
      </c>
      <c r="U164" s="44">
        <f t="shared" si="179"/>
        <v>15.592005116279068</v>
      </c>
      <c r="V164" s="44">
        <f t="shared" si="180"/>
        <v>0</v>
      </c>
      <c r="W164" s="44">
        <f t="shared" si="181"/>
        <v>0</v>
      </c>
      <c r="X164" s="44">
        <f t="shared" si="182"/>
        <v>0</v>
      </c>
      <c r="Y164" s="44">
        <f t="shared" si="183"/>
        <v>0</v>
      </c>
      <c r="Z164" s="44">
        <f t="shared" si="184"/>
        <v>15.592005116279068</v>
      </c>
      <c r="AA164" s="20">
        <v>0.24</v>
      </c>
      <c r="AC164" s="44">
        <f t="shared" si="185"/>
        <v>18.216000000000001</v>
      </c>
      <c r="AD164" s="28">
        <v>75</v>
      </c>
      <c r="AE164" s="44">
        <f t="shared" si="186"/>
        <v>156.41471999999999</v>
      </c>
      <c r="AF164" s="28">
        <v>644</v>
      </c>
      <c r="AG164" s="44">
        <f t="shared" si="187"/>
        <v>24.53088</v>
      </c>
      <c r="AH164" s="28">
        <v>101</v>
      </c>
      <c r="AI164" s="44">
        <f t="shared" si="188"/>
        <v>2.8065609209302322</v>
      </c>
      <c r="AJ164" s="44">
        <f t="shared" si="189"/>
        <v>0</v>
      </c>
      <c r="AK164" s="44"/>
      <c r="AL164" s="44">
        <f t="shared" si="190"/>
        <v>0</v>
      </c>
      <c r="AM164" s="44"/>
      <c r="AN164" s="44">
        <f t="shared" si="191"/>
        <v>2.8065609209302322</v>
      </c>
      <c r="AO164" s="20"/>
      <c r="AP164" s="20">
        <v>0.18</v>
      </c>
      <c r="AQ164" s="20"/>
      <c r="AR164" s="20"/>
      <c r="AS164" s="44">
        <f t="shared" si="192"/>
        <v>1.8649271536499428</v>
      </c>
      <c r="AT164" s="44">
        <f t="shared" si="193"/>
        <v>0</v>
      </c>
      <c r="AU164" s="44">
        <f t="shared" si="194"/>
        <v>0</v>
      </c>
      <c r="AV164" s="44">
        <f t="shared" si="195"/>
        <v>0</v>
      </c>
      <c r="AW164" s="44"/>
      <c r="AX164" s="44">
        <f t="shared" si="196"/>
        <v>1.8649271536499428</v>
      </c>
      <c r="AY164" s="44">
        <f t="shared" si="197"/>
        <v>8.7315228651162791</v>
      </c>
      <c r="AZ164" s="44">
        <f t="shared" si="198"/>
        <v>0</v>
      </c>
      <c r="BA164" s="44"/>
      <c r="BB164" s="44">
        <f t="shared" si="199"/>
        <v>0</v>
      </c>
      <c r="BC164" s="44"/>
      <c r="BD164" s="44">
        <f t="shared" si="200"/>
        <v>8.7315228651162791</v>
      </c>
      <c r="BE164" s="20"/>
      <c r="BF164" s="20">
        <v>0.56000000000000005</v>
      </c>
      <c r="BG164" s="20"/>
      <c r="BH164" s="20">
        <v>0.05</v>
      </c>
      <c r="BI164" s="44">
        <f t="shared" si="201"/>
        <v>5.8019955891331563</v>
      </c>
      <c r="BJ164" s="44">
        <f t="shared" si="202"/>
        <v>0</v>
      </c>
      <c r="BK164" s="44">
        <f t="shared" si="203"/>
        <v>0</v>
      </c>
      <c r="BL164" s="44">
        <f t="shared" si="204"/>
        <v>0</v>
      </c>
      <c r="BM164" s="44"/>
      <c r="BN164" s="44">
        <f t="shared" si="205"/>
        <v>5.8019955891331563</v>
      </c>
      <c r="BO164" s="44">
        <f t="shared" si="206"/>
        <v>3.4302411255813952</v>
      </c>
      <c r="BP164" s="44">
        <f t="shared" si="207"/>
        <v>0</v>
      </c>
      <c r="BQ164" s="44"/>
      <c r="BR164" s="44">
        <f t="shared" si="208"/>
        <v>0</v>
      </c>
      <c r="BS164" s="44"/>
      <c r="BT164" s="44">
        <f t="shared" si="209"/>
        <v>3.4302411255813952</v>
      </c>
      <c r="BU164" s="20"/>
      <c r="BV164" s="20">
        <v>0.22</v>
      </c>
      <c r="BW164" s="20"/>
      <c r="BX164" s="20">
        <v>0.05</v>
      </c>
      <c r="BY164" s="44">
        <f t="shared" si="210"/>
        <v>2.2793554100165969</v>
      </c>
      <c r="BZ164" s="44">
        <f t="shared" si="211"/>
        <v>0</v>
      </c>
      <c r="CA164" s="44">
        <f t="shared" si="212"/>
        <v>0</v>
      </c>
      <c r="CB164" s="44">
        <f t="shared" si="213"/>
        <v>0</v>
      </c>
      <c r="CC164" s="44"/>
      <c r="CD164" s="44">
        <f t="shared" si="214"/>
        <v>2.2793554100165969</v>
      </c>
      <c r="CE164" s="44">
        <f t="shared" si="215"/>
        <v>9.7676737476574083</v>
      </c>
      <c r="CF164" s="44">
        <f t="shared" si="216"/>
        <v>26.95877954353444</v>
      </c>
      <c r="CG164" s="44">
        <f t="shared" si="217"/>
        <v>10.76220052923707</v>
      </c>
      <c r="CH164" s="44">
        <f t="shared" si="218"/>
        <v>0.7633065216391498</v>
      </c>
      <c r="CI164" s="44">
        <f t="shared" si="219"/>
        <v>2.3747314006551332</v>
      </c>
      <c r="CJ164" s="44">
        <f t="shared" si="220"/>
        <v>0.93293019311451653</v>
      </c>
      <c r="CK164" s="44">
        <f t="shared" si="221"/>
        <v>4.240591786884166</v>
      </c>
    </row>
    <row r="165" spans="1:89" x14ac:dyDescent="0.25">
      <c r="A165" s="41">
        <f>'[11]ТОВ "Сумитеплоенерго" '!F157</f>
        <v>1954</v>
      </c>
      <c r="B165" s="41" t="str">
        <f>'[11]ТОВ "Сумитеплоенерго" '!C157</f>
        <v>Вул.Миру 19</v>
      </c>
      <c r="C165" s="47" t="str">
        <f>'[11]ТОВ "Сумитеплоенерго" '!O157</f>
        <v>так</v>
      </c>
      <c r="D165" s="46">
        <f>'[11]ТОВ "Сумитеплоенерго" '!G157</f>
        <v>2</v>
      </c>
      <c r="E165" s="86" t="str">
        <f t="shared" si="170"/>
        <v>ТОВ "Сумитеплоенерго"</v>
      </c>
      <c r="F165" s="43">
        <f>'[11]ТОВ "Сумитеплоенерго" '!L157</f>
        <v>561.5</v>
      </c>
      <c r="G165" s="43">
        <f>'[11]ТОВ "Сумитеплоенерго" '!CX157</f>
        <v>116.47601162790696</v>
      </c>
      <c r="H165" s="32">
        <f t="shared" si="171"/>
        <v>207.43724243616555</v>
      </c>
      <c r="I165" s="42"/>
      <c r="J165" s="42"/>
      <c r="K165" s="42"/>
      <c r="L165" s="42"/>
      <c r="M165" s="42"/>
      <c r="N165" s="44">
        <f t="shared" si="172"/>
        <v>116.47601162790696</v>
      </c>
      <c r="O165" s="44">
        <f t="shared" si="173"/>
        <v>77.396957683616932</v>
      </c>
      <c r="P165" s="44">
        <f t="shared" si="174"/>
        <v>0</v>
      </c>
      <c r="Q165" s="44">
        <f t="shared" si="175"/>
        <v>0</v>
      </c>
      <c r="R165" s="44">
        <f t="shared" si="176"/>
        <v>0</v>
      </c>
      <c r="S165" s="44">
        <f t="shared" si="177"/>
        <v>0</v>
      </c>
      <c r="T165" s="44">
        <f t="shared" si="178"/>
        <v>77.396957683616932</v>
      </c>
      <c r="U165" s="44">
        <f t="shared" si="179"/>
        <v>119.97029197674416</v>
      </c>
      <c r="V165" s="44">
        <f t="shared" si="180"/>
        <v>0</v>
      </c>
      <c r="W165" s="44">
        <f t="shared" si="181"/>
        <v>0</v>
      </c>
      <c r="X165" s="44">
        <f t="shared" si="182"/>
        <v>0</v>
      </c>
      <c r="Y165" s="44">
        <f t="shared" si="183"/>
        <v>0</v>
      </c>
      <c r="Z165" s="44">
        <f t="shared" si="184"/>
        <v>119.97029197674416</v>
      </c>
      <c r="AA165" s="20">
        <v>0.03</v>
      </c>
      <c r="AC165" s="44">
        <f t="shared" si="185"/>
        <v>55.027000000000001</v>
      </c>
      <c r="AD165" s="28">
        <v>98</v>
      </c>
      <c r="AE165" s="44">
        <f t="shared" si="186"/>
        <v>397.54199999999997</v>
      </c>
      <c r="AF165" s="28">
        <v>708</v>
      </c>
      <c r="AG165" s="44">
        <f t="shared" si="187"/>
        <v>63.4495</v>
      </c>
      <c r="AH165" s="28">
        <v>113</v>
      </c>
      <c r="AI165" s="44">
        <f t="shared" si="188"/>
        <v>21.594652555813948</v>
      </c>
      <c r="AJ165" s="44">
        <f t="shared" si="189"/>
        <v>0</v>
      </c>
      <c r="AK165" s="44"/>
      <c r="AL165" s="44">
        <f t="shared" si="190"/>
        <v>0</v>
      </c>
      <c r="AM165" s="44"/>
      <c r="AN165" s="44">
        <f t="shared" si="191"/>
        <v>21.594652555813948</v>
      </c>
      <c r="AO165" s="20"/>
      <c r="AP165" s="20">
        <v>0.18</v>
      </c>
      <c r="AQ165" s="20"/>
      <c r="AR165" s="20"/>
      <c r="AS165" s="44">
        <f t="shared" si="192"/>
        <v>14.349395954542578</v>
      </c>
      <c r="AT165" s="44">
        <f t="shared" si="193"/>
        <v>0</v>
      </c>
      <c r="AU165" s="44">
        <f t="shared" si="194"/>
        <v>0</v>
      </c>
      <c r="AV165" s="44">
        <f t="shared" si="195"/>
        <v>0</v>
      </c>
      <c r="AW165" s="44"/>
      <c r="AX165" s="44">
        <f t="shared" si="196"/>
        <v>14.349395954542578</v>
      </c>
      <c r="AY165" s="44">
        <f t="shared" si="197"/>
        <v>67.183363506976733</v>
      </c>
      <c r="AZ165" s="44">
        <f t="shared" si="198"/>
        <v>0</v>
      </c>
      <c r="BA165" s="44"/>
      <c r="BB165" s="44">
        <f t="shared" si="199"/>
        <v>0</v>
      </c>
      <c r="BC165" s="44"/>
      <c r="BD165" s="44">
        <f t="shared" si="200"/>
        <v>67.183363506976733</v>
      </c>
      <c r="BE165" s="20"/>
      <c r="BF165" s="20">
        <v>0.56000000000000005</v>
      </c>
      <c r="BG165" s="20"/>
      <c r="BH165" s="20">
        <v>0.05</v>
      </c>
      <c r="BI165" s="44">
        <f t="shared" si="201"/>
        <v>44.642565191910251</v>
      </c>
      <c r="BJ165" s="44">
        <f t="shared" si="202"/>
        <v>0</v>
      </c>
      <c r="BK165" s="44">
        <f t="shared" si="203"/>
        <v>0</v>
      </c>
      <c r="BL165" s="44">
        <f t="shared" si="204"/>
        <v>0</v>
      </c>
      <c r="BM165" s="44"/>
      <c r="BN165" s="44">
        <f t="shared" si="205"/>
        <v>44.642565191910251</v>
      </c>
      <c r="BO165" s="44">
        <f t="shared" si="206"/>
        <v>26.393464234883716</v>
      </c>
      <c r="BP165" s="44">
        <f t="shared" si="207"/>
        <v>0</v>
      </c>
      <c r="BQ165" s="44"/>
      <c r="BR165" s="44">
        <f t="shared" si="208"/>
        <v>0</v>
      </c>
      <c r="BS165" s="44"/>
      <c r="BT165" s="44">
        <f t="shared" si="209"/>
        <v>26.393464234883716</v>
      </c>
      <c r="BU165" s="20"/>
      <c r="BV165" s="20">
        <v>0.22</v>
      </c>
      <c r="BW165" s="20"/>
      <c r="BX165" s="20">
        <v>0.05</v>
      </c>
      <c r="BY165" s="44">
        <f t="shared" si="210"/>
        <v>17.538150611107596</v>
      </c>
      <c r="BZ165" s="44">
        <f t="shared" si="211"/>
        <v>0</v>
      </c>
      <c r="CA165" s="44">
        <f t="shared" si="212"/>
        <v>0</v>
      </c>
      <c r="CB165" s="44">
        <f t="shared" si="213"/>
        <v>0</v>
      </c>
      <c r="CC165" s="44"/>
      <c r="CD165" s="44">
        <f t="shared" si="214"/>
        <v>17.538150611107596</v>
      </c>
      <c r="CE165" s="44">
        <f t="shared" si="215"/>
        <v>3.8347955673061027</v>
      </c>
      <c r="CF165" s="44">
        <f t="shared" si="216"/>
        <v>8.904999036032974</v>
      </c>
      <c r="CG165" s="44">
        <f t="shared" si="217"/>
        <v>3.6177987865958312</v>
      </c>
      <c r="CH165" s="44">
        <f t="shared" si="218"/>
        <v>5.8731449602458419</v>
      </c>
      <c r="CI165" s="44">
        <f t="shared" si="219"/>
        <v>18.272006542987064</v>
      </c>
      <c r="CJ165" s="44">
        <f t="shared" si="220"/>
        <v>7.1782882847449185</v>
      </c>
      <c r="CK165" s="44">
        <f t="shared" si="221"/>
        <v>32.628583112476903</v>
      </c>
    </row>
    <row r="166" spans="1:89" x14ac:dyDescent="0.25">
      <c r="A166" s="41">
        <f>'[11]ТОВ "Сумитеплоенерго" '!F158</f>
        <v>1953</v>
      </c>
      <c r="B166" s="41" t="str">
        <f>'[11]ТОВ "Сумитеплоенерго" '!C158</f>
        <v>Вул.Миру 21</v>
      </c>
      <c r="C166" s="47" t="str">
        <f>'[11]ТОВ "Сумитеплоенерго" '!O158</f>
        <v>так</v>
      </c>
      <c r="D166" s="46">
        <f>'[11]ТОВ "Сумитеплоенерго" '!G158</f>
        <v>2</v>
      </c>
      <c r="E166" s="86" t="str">
        <f t="shared" si="170"/>
        <v>ТОВ "Сумитеплоенерго"</v>
      </c>
      <c r="F166" s="43">
        <f>'[11]ТОВ "Сумитеплоенерго" '!L158</f>
        <v>469.6</v>
      </c>
      <c r="G166" s="43">
        <f>'[11]ТОВ "Сумитеплоенерго" '!CX158</f>
        <v>84.916360465116284</v>
      </c>
      <c r="H166" s="32">
        <f t="shared" si="171"/>
        <v>180.82700269402957</v>
      </c>
      <c r="I166" s="42"/>
      <c r="J166" s="42"/>
      <c r="K166" s="42"/>
      <c r="L166" s="42"/>
      <c r="M166" s="42"/>
      <c r="N166" s="44">
        <f t="shared" si="172"/>
        <v>84.916360465116284</v>
      </c>
      <c r="O166" s="44">
        <f t="shared" si="173"/>
        <v>56.425935827551044</v>
      </c>
      <c r="P166" s="44">
        <f t="shared" si="174"/>
        <v>0</v>
      </c>
      <c r="Q166" s="44">
        <f t="shared" si="175"/>
        <v>0</v>
      </c>
      <c r="R166" s="44">
        <f t="shared" si="176"/>
        <v>0</v>
      </c>
      <c r="S166" s="44">
        <f t="shared" si="177"/>
        <v>0</v>
      </c>
      <c r="T166" s="44">
        <f t="shared" si="178"/>
        <v>56.425935827551044</v>
      </c>
      <c r="U166" s="44">
        <f t="shared" si="179"/>
        <v>87.463851279069772</v>
      </c>
      <c r="V166" s="44">
        <f t="shared" si="180"/>
        <v>0</v>
      </c>
      <c r="W166" s="44">
        <f t="shared" si="181"/>
        <v>0</v>
      </c>
      <c r="X166" s="44">
        <f t="shared" si="182"/>
        <v>0</v>
      </c>
      <c r="Y166" s="44">
        <f t="shared" si="183"/>
        <v>0</v>
      </c>
      <c r="Z166" s="44">
        <f t="shared" si="184"/>
        <v>87.463851279069772</v>
      </c>
      <c r="AA166" s="20">
        <v>0.03</v>
      </c>
      <c r="AC166" s="44">
        <f t="shared" si="185"/>
        <v>46.020800000000001</v>
      </c>
      <c r="AD166" s="28">
        <v>98</v>
      </c>
      <c r="AE166" s="44">
        <f t="shared" si="186"/>
        <v>332.47679999999997</v>
      </c>
      <c r="AF166" s="28">
        <v>708</v>
      </c>
      <c r="AG166" s="44">
        <f t="shared" si="187"/>
        <v>53.064800000000005</v>
      </c>
      <c r="AH166" s="28">
        <v>113</v>
      </c>
      <c r="AI166" s="44">
        <f t="shared" si="188"/>
        <v>15.743493230232559</v>
      </c>
      <c r="AJ166" s="44">
        <f t="shared" si="189"/>
        <v>0</v>
      </c>
      <c r="AK166" s="44"/>
      <c r="AL166" s="44">
        <f t="shared" si="190"/>
        <v>0</v>
      </c>
      <c r="AM166" s="44"/>
      <c r="AN166" s="44">
        <f t="shared" si="191"/>
        <v>15.743493230232559</v>
      </c>
      <c r="AO166" s="20"/>
      <c r="AP166" s="20">
        <v>0.18</v>
      </c>
      <c r="AQ166" s="20"/>
      <c r="AR166" s="20"/>
      <c r="AS166" s="44">
        <f t="shared" si="192"/>
        <v>10.461368502427964</v>
      </c>
      <c r="AT166" s="44">
        <f t="shared" si="193"/>
        <v>0</v>
      </c>
      <c r="AU166" s="44">
        <f t="shared" si="194"/>
        <v>0</v>
      </c>
      <c r="AV166" s="44">
        <f t="shared" si="195"/>
        <v>0</v>
      </c>
      <c r="AW166" s="44"/>
      <c r="AX166" s="44">
        <f t="shared" si="196"/>
        <v>10.461368502427964</v>
      </c>
      <c r="AY166" s="44">
        <f t="shared" si="197"/>
        <v>48.979756716279077</v>
      </c>
      <c r="AZ166" s="44">
        <f t="shared" si="198"/>
        <v>0</v>
      </c>
      <c r="BA166" s="44"/>
      <c r="BB166" s="44">
        <f t="shared" si="199"/>
        <v>0</v>
      </c>
      <c r="BC166" s="44"/>
      <c r="BD166" s="44">
        <f t="shared" si="200"/>
        <v>48.979756716279077</v>
      </c>
      <c r="BE166" s="20"/>
      <c r="BF166" s="20">
        <v>0.56000000000000005</v>
      </c>
      <c r="BG166" s="20"/>
      <c r="BH166" s="20">
        <v>0.05</v>
      </c>
      <c r="BI166" s="44">
        <f t="shared" si="201"/>
        <v>32.546479785331442</v>
      </c>
      <c r="BJ166" s="44">
        <f t="shared" si="202"/>
        <v>0</v>
      </c>
      <c r="BK166" s="44">
        <f t="shared" si="203"/>
        <v>0</v>
      </c>
      <c r="BL166" s="44">
        <f t="shared" si="204"/>
        <v>0</v>
      </c>
      <c r="BM166" s="44"/>
      <c r="BN166" s="44">
        <f t="shared" si="205"/>
        <v>32.546479785331442</v>
      </c>
      <c r="BO166" s="44">
        <f t="shared" si="206"/>
        <v>19.242047281395351</v>
      </c>
      <c r="BP166" s="44">
        <f t="shared" si="207"/>
        <v>0</v>
      </c>
      <c r="BQ166" s="44"/>
      <c r="BR166" s="44">
        <f t="shared" si="208"/>
        <v>0</v>
      </c>
      <c r="BS166" s="44"/>
      <c r="BT166" s="44">
        <f t="shared" si="209"/>
        <v>19.242047281395351</v>
      </c>
      <c r="BU166" s="20"/>
      <c r="BV166" s="20">
        <v>0.22</v>
      </c>
      <c r="BW166" s="20"/>
      <c r="BX166" s="20">
        <v>0.05</v>
      </c>
      <c r="BY166" s="44">
        <f t="shared" si="210"/>
        <v>12.786117058523066</v>
      </c>
      <c r="BZ166" s="44">
        <f t="shared" si="211"/>
        <v>0</v>
      </c>
      <c r="CA166" s="44">
        <f t="shared" si="212"/>
        <v>0</v>
      </c>
      <c r="CB166" s="44">
        <f t="shared" si="213"/>
        <v>0</v>
      </c>
      <c r="CC166" s="44"/>
      <c r="CD166" s="44">
        <f t="shared" si="214"/>
        <v>12.786117058523066</v>
      </c>
      <c r="CE166" s="44">
        <f t="shared" si="215"/>
        <v>4.3991185273053999</v>
      </c>
      <c r="CF166" s="44">
        <f t="shared" si="216"/>
        <v>10.215445792999272</v>
      </c>
      <c r="CG166" s="44">
        <f t="shared" si="217"/>
        <v>4.1501888147213286</v>
      </c>
      <c r="CH166" s="44">
        <f t="shared" si="218"/>
        <v>4.2817923410817169</v>
      </c>
      <c r="CI166" s="44">
        <f t="shared" si="219"/>
        <v>13.321131727809787</v>
      </c>
      <c r="CJ166" s="44">
        <f t="shared" si="220"/>
        <v>5.2333017502109875</v>
      </c>
      <c r="CK166" s="44">
        <f t="shared" si="221"/>
        <v>23.78773522823176</v>
      </c>
    </row>
    <row r="167" spans="1:89" x14ac:dyDescent="0.25">
      <c r="A167" s="41">
        <f>'[11]ТОВ "Сумитеплоенерго" '!F159</f>
        <v>1953</v>
      </c>
      <c r="B167" s="41" t="str">
        <f>'[11]ТОВ "Сумитеплоенерго" '!C159</f>
        <v>Вул.Миру 23</v>
      </c>
      <c r="C167" s="47" t="str">
        <f>'[11]ТОВ "Сумитеплоенерго" '!O159</f>
        <v>так</v>
      </c>
      <c r="D167" s="46">
        <f>'[11]ТОВ "Сумитеплоенерго" '!G159</f>
        <v>2</v>
      </c>
      <c r="E167" s="86" t="str">
        <f t="shared" si="170"/>
        <v>ТОВ "Сумитеплоенерго"</v>
      </c>
      <c r="F167" s="43">
        <f>'[11]ТОВ "Сумитеплоенерго" '!L159</f>
        <v>478.3</v>
      </c>
      <c r="G167" s="43">
        <f>'[11]ТОВ "Сумитеплоенерго" '!CX159</f>
        <v>73.992674418604636</v>
      </c>
      <c r="H167" s="32">
        <f t="shared" si="171"/>
        <v>154.69929838721438</v>
      </c>
      <c r="I167" s="42"/>
      <c r="J167" s="42"/>
      <c r="K167" s="42"/>
      <c r="L167" s="42"/>
      <c r="M167" s="42"/>
      <c r="N167" s="44">
        <f t="shared" si="172"/>
        <v>73.992674418604636</v>
      </c>
      <c r="O167" s="44">
        <f t="shared" si="173"/>
        <v>49.167273250814844</v>
      </c>
      <c r="P167" s="44">
        <f t="shared" si="174"/>
        <v>0</v>
      </c>
      <c r="Q167" s="44">
        <f t="shared" si="175"/>
        <v>0</v>
      </c>
      <c r="R167" s="44">
        <f t="shared" si="176"/>
        <v>0</v>
      </c>
      <c r="S167" s="44">
        <f t="shared" si="177"/>
        <v>0</v>
      </c>
      <c r="T167" s="44">
        <f t="shared" si="178"/>
        <v>49.167273250814844</v>
      </c>
      <c r="U167" s="44">
        <f t="shared" si="179"/>
        <v>76.212454651162773</v>
      </c>
      <c r="V167" s="44">
        <f t="shared" si="180"/>
        <v>0</v>
      </c>
      <c r="W167" s="44">
        <f t="shared" si="181"/>
        <v>0</v>
      </c>
      <c r="X167" s="44">
        <f t="shared" si="182"/>
        <v>0</v>
      </c>
      <c r="Y167" s="44">
        <f t="shared" si="183"/>
        <v>0</v>
      </c>
      <c r="Z167" s="44">
        <f t="shared" si="184"/>
        <v>76.212454651162773</v>
      </c>
      <c r="AA167" s="20">
        <v>0.03</v>
      </c>
      <c r="AC167" s="44">
        <f t="shared" si="185"/>
        <v>46.873400000000004</v>
      </c>
      <c r="AD167" s="28">
        <v>98</v>
      </c>
      <c r="AE167" s="44">
        <f t="shared" si="186"/>
        <v>338.63640000000004</v>
      </c>
      <c r="AF167" s="28">
        <v>708</v>
      </c>
      <c r="AG167" s="44">
        <f t="shared" si="187"/>
        <v>54.047899999999998</v>
      </c>
      <c r="AH167" s="28">
        <v>113</v>
      </c>
      <c r="AI167" s="44">
        <f t="shared" si="188"/>
        <v>13.718241837209298</v>
      </c>
      <c r="AJ167" s="44">
        <f t="shared" si="189"/>
        <v>0</v>
      </c>
      <c r="AK167" s="44"/>
      <c r="AL167" s="44">
        <f t="shared" si="190"/>
        <v>0</v>
      </c>
      <c r="AM167" s="44"/>
      <c r="AN167" s="44">
        <f t="shared" si="191"/>
        <v>13.718241837209298</v>
      </c>
      <c r="AO167" s="20"/>
      <c r="AP167" s="20">
        <v>0.18</v>
      </c>
      <c r="AQ167" s="20"/>
      <c r="AR167" s="20"/>
      <c r="AS167" s="44">
        <f t="shared" si="192"/>
        <v>9.1156124607010707</v>
      </c>
      <c r="AT167" s="44">
        <f t="shared" si="193"/>
        <v>0</v>
      </c>
      <c r="AU167" s="44">
        <f t="shared" si="194"/>
        <v>0</v>
      </c>
      <c r="AV167" s="44">
        <f t="shared" si="195"/>
        <v>0</v>
      </c>
      <c r="AW167" s="44"/>
      <c r="AX167" s="44">
        <f t="shared" si="196"/>
        <v>9.1156124607010707</v>
      </c>
      <c r="AY167" s="44">
        <f t="shared" si="197"/>
        <v>42.67897460465116</v>
      </c>
      <c r="AZ167" s="44">
        <f t="shared" si="198"/>
        <v>0</v>
      </c>
      <c r="BA167" s="44"/>
      <c r="BB167" s="44">
        <f t="shared" si="199"/>
        <v>0</v>
      </c>
      <c r="BC167" s="44"/>
      <c r="BD167" s="44">
        <f t="shared" si="200"/>
        <v>42.67897460465116</v>
      </c>
      <c r="BE167" s="20"/>
      <c r="BF167" s="20">
        <v>0.56000000000000005</v>
      </c>
      <c r="BG167" s="20"/>
      <c r="BH167" s="20">
        <v>0.05</v>
      </c>
      <c r="BI167" s="44">
        <f t="shared" si="201"/>
        <v>28.359683211070006</v>
      </c>
      <c r="BJ167" s="44">
        <f t="shared" si="202"/>
        <v>0</v>
      </c>
      <c r="BK167" s="44">
        <f t="shared" si="203"/>
        <v>0</v>
      </c>
      <c r="BL167" s="44">
        <f t="shared" si="204"/>
        <v>0</v>
      </c>
      <c r="BM167" s="44"/>
      <c r="BN167" s="44">
        <f t="shared" si="205"/>
        <v>28.359683211070006</v>
      </c>
      <c r="BO167" s="44">
        <f t="shared" si="206"/>
        <v>16.76674002325581</v>
      </c>
      <c r="BP167" s="44">
        <f t="shared" si="207"/>
        <v>0</v>
      </c>
      <c r="BQ167" s="44"/>
      <c r="BR167" s="44">
        <f t="shared" si="208"/>
        <v>0</v>
      </c>
      <c r="BS167" s="44"/>
      <c r="BT167" s="44">
        <f t="shared" si="209"/>
        <v>16.76674002325581</v>
      </c>
      <c r="BU167" s="20"/>
      <c r="BV167" s="20">
        <v>0.22</v>
      </c>
      <c r="BW167" s="20"/>
      <c r="BX167" s="20">
        <v>0.05</v>
      </c>
      <c r="BY167" s="44">
        <f t="shared" si="210"/>
        <v>11.141304118634643</v>
      </c>
      <c r="BZ167" s="44">
        <f t="shared" si="211"/>
        <v>0</v>
      </c>
      <c r="CA167" s="44">
        <f t="shared" si="212"/>
        <v>0</v>
      </c>
      <c r="CB167" s="44">
        <f t="shared" si="213"/>
        <v>0</v>
      </c>
      <c r="CC167" s="44"/>
      <c r="CD167" s="44">
        <f t="shared" si="214"/>
        <v>11.141304118634643</v>
      </c>
      <c r="CE167" s="44">
        <f t="shared" si="215"/>
        <v>5.1421010055088532</v>
      </c>
      <c r="CF167" s="44">
        <f t="shared" si="216"/>
        <v>11.940768078390088</v>
      </c>
      <c r="CG167" s="44">
        <f t="shared" si="217"/>
        <v>4.8511286851600204</v>
      </c>
      <c r="CH167" s="44">
        <f t="shared" si="218"/>
        <v>3.730980283262197</v>
      </c>
      <c r="CI167" s="44">
        <f t="shared" si="219"/>
        <v>11.607494214593505</v>
      </c>
      <c r="CJ167" s="44">
        <f t="shared" si="220"/>
        <v>4.5600870128760187</v>
      </c>
      <c r="CK167" s="44">
        <f t="shared" si="221"/>
        <v>20.72766824034554</v>
      </c>
    </row>
    <row r="168" spans="1:89" x14ac:dyDescent="0.25">
      <c r="A168" s="41">
        <f>'[11]ТОВ "Сумитеплоенерго" '!F160</f>
        <v>1955</v>
      </c>
      <c r="B168" s="41" t="str">
        <f>'[11]ТОВ "Сумитеплоенерго" '!C160</f>
        <v>Вул.Н.Сироватська 57</v>
      </c>
      <c r="C168" s="47" t="str">
        <f>'[11]ТОВ "Сумитеплоенерго" '!O160</f>
        <v>так</v>
      </c>
      <c r="D168" s="46">
        <f>'[11]ТОВ "Сумитеплоенерго" '!G160</f>
        <v>2</v>
      </c>
      <c r="E168" s="86" t="str">
        <f t="shared" si="170"/>
        <v>ТОВ "Сумитеплоенерго"</v>
      </c>
      <c r="F168" s="43">
        <f>'[11]ТОВ "Сумитеплоенерго" '!L160</f>
        <v>394.73</v>
      </c>
      <c r="G168" s="43">
        <f>'[11]ТОВ "Сумитеплоенерго" '!CX160</f>
        <v>38.530447674418603</v>
      </c>
      <c r="H168" s="32">
        <f t="shared" si="171"/>
        <v>97.612159385956474</v>
      </c>
      <c r="I168" s="42"/>
      <c r="J168" s="42"/>
      <c r="K168" s="42"/>
      <c r="L168" s="42"/>
      <c r="M168" s="42"/>
      <c r="N168" s="44">
        <f t="shared" si="172"/>
        <v>38.530447674418603</v>
      </c>
      <c r="O168" s="44">
        <f t="shared" si="173"/>
        <v>25.6030352216601</v>
      </c>
      <c r="P168" s="44">
        <f t="shared" si="174"/>
        <v>0</v>
      </c>
      <c r="Q168" s="44">
        <f t="shared" si="175"/>
        <v>0</v>
      </c>
      <c r="R168" s="44">
        <f t="shared" si="176"/>
        <v>0</v>
      </c>
      <c r="S168" s="44">
        <f t="shared" si="177"/>
        <v>0</v>
      </c>
      <c r="T168" s="44">
        <f t="shared" si="178"/>
        <v>25.6030352216601</v>
      </c>
      <c r="U168" s="44">
        <f t="shared" si="179"/>
        <v>47.777755116279067</v>
      </c>
      <c r="V168" s="44">
        <f t="shared" si="180"/>
        <v>0</v>
      </c>
      <c r="W168" s="44">
        <f t="shared" si="181"/>
        <v>0</v>
      </c>
      <c r="X168" s="44">
        <f t="shared" si="182"/>
        <v>0</v>
      </c>
      <c r="Y168" s="44">
        <f t="shared" si="183"/>
        <v>0</v>
      </c>
      <c r="Z168" s="44">
        <f t="shared" si="184"/>
        <v>47.777755116279067</v>
      </c>
      <c r="AA168" s="20">
        <v>0.24</v>
      </c>
      <c r="AC168" s="44">
        <f t="shared" si="185"/>
        <v>38.683540000000001</v>
      </c>
      <c r="AD168" s="28">
        <v>98</v>
      </c>
      <c r="AE168" s="44">
        <f t="shared" si="186"/>
        <v>279.46884</v>
      </c>
      <c r="AF168" s="28">
        <v>708</v>
      </c>
      <c r="AG168" s="44">
        <f t="shared" si="187"/>
        <v>44.604490000000006</v>
      </c>
      <c r="AH168" s="28">
        <v>113</v>
      </c>
      <c r="AI168" s="44">
        <f t="shared" si="188"/>
        <v>8.5999959209302315</v>
      </c>
      <c r="AJ168" s="44">
        <f t="shared" si="189"/>
        <v>0</v>
      </c>
      <c r="AK168" s="44"/>
      <c r="AL168" s="44">
        <f t="shared" si="190"/>
        <v>0</v>
      </c>
      <c r="AM168" s="44"/>
      <c r="AN168" s="44">
        <f t="shared" si="191"/>
        <v>8.5999959209302315</v>
      </c>
      <c r="AO168" s="20"/>
      <c r="AP168" s="20">
        <v>0.18</v>
      </c>
      <c r="AQ168" s="20"/>
      <c r="AR168" s="20"/>
      <c r="AS168" s="44">
        <f t="shared" si="192"/>
        <v>5.7145974614745336</v>
      </c>
      <c r="AT168" s="44">
        <f t="shared" si="193"/>
        <v>0</v>
      </c>
      <c r="AU168" s="44">
        <f t="shared" si="194"/>
        <v>0</v>
      </c>
      <c r="AV168" s="44">
        <f t="shared" si="195"/>
        <v>0</v>
      </c>
      <c r="AW168" s="44"/>
      <c r="AX168" s="44">
        <f t="shared" si="196"/>
        <v>5.7145974614745336</v>
      </c>
      <c r="AY168" s="44">
        <f t="shared" si="197"/>
        <v>26.755542865116279</v>
      </c>
      <c r="AZ168" s="44">
        <f t="shared" si="198"/>
        <v>0</v>
      </c>
      <c r="BA168" s="44"/>
      <c r="BB168" s="44">
        <f t="shared" si="199"/>
        <v>0</v>
      </c>
      <c r="BC168" s="44"/>
      <c r="BD168" s="44">
        <f t="shared" si="200"/>
        <v>26.755542865116279</v>
      </c>
      <c r="BE168" s="20"/>
      <c r="BF168" s="20">
        <v>0.56000000000000005</v>
      </c>
      <c r="BG168" s="20"/>
      <c r="BH168" s="20">
        <v>0.05</v>
      </c>
      <c r="BI168" s="44">
        <f t="shared" si="201"/>
        <v>17.778747657920775</v>
      </c>
      <c r="BJ168" s="44">
        <f t="shared" si="202"/>
        <v>0</v>
      </c>
      <c r="BK168" s="44">
        <f t="shared" si="203"/>
        <v>0</v>
      </c>
      <c r="BL168" s="44">
        <f t="shared" si="204"/>
        <v>0</v>
      </c>
      <c r="BM168" s="44"/>
      <c r="BN168" s="44">
        <f t="shared" si="205"/>
        <v>17.778747657920775</v>
      </c>
      <c r="BO168" s="44">
        <f t="shared" si="206"/>
        <v>10.511106125581394</v>
      </c>
      <c r="BP168" s="44">
        <f t="shared" si="207"/>
        <v>0</v>
      </c>
      <c r="BQ168" s="44"/>
      <c r="BR168" s="44">
        <f t="shared" si="208"/>
        <v>0</v>
      </c>
      <c r="BS168" s="44"/>
      <c r="BT168" s="44">
        <f t="shared" si="209"/>
        <v>10.511106125581394</v>
      </c>
      <c r="BU168" s="20"/>
      <c r="BV168" s="20">
        <v>0.22</v>
      </c>
      <c r="BW168" s="20"/>
      <c r="BX168" s="20">
        <v>0.05</v>
      </c>
      <c r="BY168" s="44">
        <f t="shared" si="210"/>
        <v>6.9845080084688744</v>
      </c>
      <c r="BZ168" s="44">
        <f t="shared" si="211"/>
        <v>0</v>
      </c>
      <c r="CA168" s="44">
        <f t="shared" si="212"/>
        <v>0</v>
      </c>
      <c r="CB168" s="44">
        <f t="shared" si="213"/>
        <v>0</v>
      </c>
      <c r="CC168" s="44"/>
      <c r="CD168" s="44">
        <f t="shared" si="214"/>
        <v>6.9845080084688744</v>
      </c>
      <c r="CE168" s="44">
        <f t="shared" si="215"/>
        <v>6.7692501984240394</v>
      </c>
      <c r="CF168" s="44">
        <f t="shared" si="216"/>
        <v>15.719264673599843</v>
      </c>
      <c r="CG168" s="44">
        <f t="shared" si="217"/>
        <v>6.386203573095778</v>
      </c>
      <c r="CH168" s="44">
        <f t="shared" si="218"/>
        <v>2.3389597295256133</v>
      </c>
      <c r="CI168" s="44">
        <f t="shared" si="219"/>
        <v>7.2767636029685754</v>
      </c>
      <c r="CJ168" s="44">
        <f t="shared" si="220"/>
        <v>2.8587285583090831</v>
      </c>
      <c r="CK168" s="44">
        <f t="shared" si="221"/>
        <v>12.994220719586741</v>
      </c>
    </row>
    <row r="169" spans="1:89" x14ac:dyDescent="0.25">
      <c r="A169" s="41">
        <f>'[11]ТОВ "Сумитеплоенерго" '!F161</f>
        <v>1957</v>
      </c>
      <c r="B169" s="41" t="str">
        <f>'[11]ТОВ "Сумитеплоенерго" '!C161</f>
        <v>Вул.Н.Сироватська 59</v>
      </c>
      <c r="C169" s="47" t="str">
        <f>'[11]ТОВ "Сумитеплоенерго" '!O161</f>
        <v>так</v>
      </c>
      <c r="D169" s="46">
        <f>'[11]ТОВ "Сумитеплоенерго" '!G161</f>
        <v>2</v>
      </c>
      <c r="E169" s="86" t="str">
        <f t="shared" si="170"/>
        <v>ТОВ "Сумитеплоенерго"</v>
      </c>
      <c r="F169" s="43">
        <f>'[11]ТОВ "Сумитеплоенерго" '!L161</f>
        <v>557.20000000000005</v>
      </c>
      <c r="G169" s="43">
        <f>'[11]ТОВ "Сумитеплоенерго" '!CX161</f>
        <v>100.75293023255814</v>
      </c>
      <c r="H169" s="32">
        <f t="shared" si="171"/>
        <v>180.82004707925006</v>
      </c>
      <c r="I169" s="42"/>
      <c r="J169" s="42"/>
      <c r="K169" s="42"/>
      <c r="L169" s="42"/>
      <c r="M169" s="42"/>
      <c r="N169" s="44">
        <f t="shared" si="172"/>
        <v>100.75293023255814</v>
      </c>
      <c r="O169" s="44">
        <f t="shared" si="173"/>
        <v>66.949152608530468</v>
      </c>
      <c r="P169" s="44">
        <f t="shared" si="174"/>
        <v>0</v>
      </c>
      <c r="Q169" s="44">
        <f t="shared" si="175"/>
        <v>0</v>
      </c>
      <c r="R169" s="44">
        <f t="shared" si="176"/>
        <v>0</v>
      </c>
      <c r="S169" s="44">
        <f t="shared" si="177"/>
        <v>0</v>
      </c>
      <c r="T169" s="44">
        <f t="shared" si="178"/>
        <v>66.949152608530468</v>
      </c>
      <c r="U169" s="44">
        <f t="shared" si="179"/>
        <v>103.7755181395349</v>
      </c>
      <c r="V169" s="44">
        <f t="shared" si="180"/>
        <v>0</v>
      </c>
      <c r="W169" s="44">
        <f t="shared" si="181"/>
        <v>0</v>
      </c>
      <c r="X169" s="44">
        <f t="shared" si="182"/>
        <v>0</v>
      </c>
      <c r="Y169" s="44">
        <f t="shared" si="183"/>
        <v>0</v>
      </c>
      <c r="Z169" s="44">
        <f t="shared" si="184"/>
        <v>103.7755181395349</v>
      </c>
      <c r="AA169" s="20">
        <v>0.03</v>
      </c>
      <c r="AC169" s="44">
        <f t="shared" si="185"/>
        <v>54.605600000000003</v>
      </c>
      <c r="AD169" s="28">
        <v>98</v>
      </c>
      <c r="AE169" s="44">
        <f t="shared" si="186"/>
        <v>394.49760000000003</v>
      </c>
      <c r="AF169" s="28">
        <v>708</v>
      </c>
      <c r="AG169" s="44">
        <f t="shared" si="187"/>
        <v>62.963600000000007</v>
      </c>
      <c r="AH169" s="28">
        <v>113</v>
      </c>
      <c r="AI169" s="44">
        <f t="shared" si="188"/>
        <v>18.679593265116281</v>
      </c>
      <c r="AJ169" s="44">
        <f t="shared" si="189"/>
        <v>0</v>
      </c>
      <c r="AK169" s="44"/>
      <c r="AL169" s="44">
        <f t="shared" si="190"/>
        <v>0</v>
      </c>
      <c r="AM169" s="44"/>
      <c r="AN169" s="44">
        <f t="shared" si="191"/>
        <v>18.679593265116281</v>
      </c>
      <c r="AO169" s="20"/>
      <c r="AP169" s="20">
        <v>0.18</v>
      </c>
      <c r="AQ169" s="20"/>
      <c r="AR169" s="20"/>
      <c r="AS169" s="44">
        <f t="shared" si="192"/>
        <v>12.41237289362155</v>
      </c>
      <c r="AT169" s="44">
        <f t="shared" si="193"/>
        <v>0</v>
      </c>
      <c r="AU169" s="44">
        <f t="shared" si="194"/>
        <v>0</v>
      </c>
      <c r="AV169" s="44">
        <f t="shared" si="195"/>
        <v>0</v>
      </c>
      <c r="AW169" s="44"/>
      <c r="AX169" s="44">
        <f t="shared" si="196"/>
        <v>12.41237289362155</v>
      </c>
      <c r="AY169" s="44">
        <f t="shared" si="197"/>
        <v>58.114290158139546</v>
      </c>
      <c r="AZ169" s="44">
        <f t="shared" si="198"/>
        <v>0</v>
      </c>
      <c r="BA169" s="44"/>
      <c r="BB169" s="44">
        <f t="shared" si="199"/>
        <v>0</v>
      </c>
      <c r="BC169" s="44"/>
      <c r="BD169" s="44">
        <f t="shared" si="200"/>
        <v>58.114290158139546</v>
      </c>
      <c r="BE169" s="20"/>
      <c r="BF169" s="20">
        <v>0.56000000000000005</v>
      </c>
      <c r="BG169" s="20"/>
      <c r="BH169" s="20">
        <v>0.05</v>
      </c>
      <c r="BI169" s="44">
        <f t="shared" si="201"/>
        <v>38.616271224600382</v>
      </c>
      <c r="BJ169" s="44">
        <f t="shared" si="202"/>
        <v>0</v>
      </c>
      <c r="BK169" s="44">
        <f t="shared" si="203"/>
        <v>0</v>
      </c>
      <c r="BL169" s="44">
        <f t="shared" si="204"/>
        <v>0</v>
      </c>
      <c r="BM169" s="44"/>
      <c r="BN169" s="44">
        <f t="shared" si="205"/>
        <v>38.616271224600382</v>
      </c>
      <c r="BO169" s="44">
        <f t="shared" si="206"/>
        <v>22.830613990697678</v>
      </c>
      <c r="BP169" s="44">
        <f t="shared" si="207"/>
        <v>0</v>
      </c>
      <c r="BQ169" s="44"/>
      <c r="BR169" s="44">
        <f t="shared" si="208"/>
        <v>0</v>
      </c>
      <c r="BS169" s="44"/>
      <c r="BT169" s="44">
        <f t="shared" si="209"/>
        <v>22.830613990697678</v>
      </c>
      <c r="BU169" s="20"/>
      <c r="BV169" s="20">
        <v>0.22</v>
      </c>
      <c r="BW169" s="20"/>
      <c r="BX169" s="20">
        <v>0.05</v>
      </c>
      <c r="BY169" s="44">
        <f t="shared" si="210"/>
        <v>15.170677981093005</v>
      </c>
      <c r="BZ169" s="44">
        <f t="shared" si="211"/>
        <v>0</v>
      </c>
      <c r="CA169" s="44">
        <f t="shared" si="212"/>
        <v>0</v>
      </c>
      <c r="CB169" s="44">
        <f t="shared" si="213"/>
        <v>0</v>
      </c>
      <c r="CC169" s="44"/>
      <c r="CD169" s="44">
        <f t="shared" si="214"/>
        <v>15.170677981093005</v>
      </c>
      <c r="CE169" s="44">
        <f t="shared" si="215"/>
        <v>4.3992877484417701</v>
      </c>
      <c r="CF169" s="44">
        <f t="shared" si="216"/>
        <v>10.215838751119152</v>
      </c>
      <c r="CG169" s="44">
        <f t="shared" si="217"/>
        <v>4.1503484602646381</v>
      </c>
      <c r="CH169" s="44">
        <f t="shared" si="218"/>
        <v>5.0803298993075527</v>
      </c>
      <c r="CI169" s="44">
        <f t="shared" si="219"/>
        <v>15.80547079784572</v>
      </c>
      <c r="CJ169" s="44">
        <f t="shared" si="220"/>
        <v>6.209292099153676</v>
      </c>
      <c r="CK169" s="44">
        <f t="shared" si="221"/>
        <v>28.224054996153068</v>
      </c>
    </row>
    <row r="170" spans="1:89" x14ac:dyDescent="0.25">
      <c r="A170" s="41">
        <f>'[11]ТОВ "Сумитеплоенерго" '!F162</f>
        <v>1957</v>
      </c>
      <c r="B170" s="41" t="str">
        <f>'[11]ТОВ "Сумитеплоенерго" '!C162</f>
        <v>Вул.Н.Сироватська 63</v>
      </c>
      <c r="C170" s="47" t="str">
        <f>'[11]ТОВ "Сумитеплоенерго" '!O162</f>
        <v>так</v>
      </c>
      <c r="D170" s="46">
        <f>'[11]ТОВ "Сумитеплоенерго" '!G162</f>
        <v>2</v>
      </c>
      <c r="E170" s="86" t="str">
        <f t="shared" si="170"/>
        <v>ТОВ "Сумитеплоенерго"</v>
      </c>
      <c r="F170" s="43">
        <f>'[11]ТОВ "Сумитеплоенерго" '!L162</f>
        <v>468.01</v>
      </c>
      <c r="G170" s="43">
        <f>'[11]ТОВ "Сумитеплоенерго" '!CX162</f>
        <v>72.322034883720917</v>
      </c>
      <c r="H170" s="32">
        <f t="shared" si="171"/>
        <v>154.53096062845006</v>
      </c>
      <c r="I170" s="42"/>
      <c r="J170" s="42"/>
      <c r="K170" s="42"/>
      <c r="L170" s="42"/>
      <c r="M170" s="42"/>
      <c r="N170" s="44">
        <f t="shared" si="172"/>
        <v>72.322034883720917</v>
      </c>
      <c r="O170" s="44">
        <f t="shared" si="173"/>
        <v>48.057152672518939</v>
      </c>
      <c r="P170" s="44">
        <f t="shared" si="174"/>
        <v>0</v>
      </c>
      <c r="Q170" s="44">
        <f t="shared" si="175"/>
        <v>0</v>
      </c>
      <c r="R170" s="44">
        <f t="shared" si="176"/>
        <v>0</v>
      </c>
      <c r="S170" s="44">
        <f t="shared" si="177"/>
        <v>0</v>
      </c>
      <c r="T170" s="44">
        <f t="shared" si="178"/>
        <v>48.057152672518939</v>
      </c>
      <c r="U170" s="44">
        <f t="shared" si="179"/>
        <v>74.491695930232552</v>
      </c>
      <c r="V170" s="44">
        <f t="shared" si="180"/>
        <v>0</v>
      </c>
      <c r="W170" s="44">
        <f t="shared" si="181"/>
        <v>0</v>
      </c>
      <c r="X170" s="44">
        <f t="shared" si="182"/>
        <v>0</v>
      </c>
      <c r="Y170" s="44">
        <f t="shared" si="183"/>
        <v>0</v>
      </c>
      <c r="Z170" s="44">
        <f t="shared" si="184"/>
        <v>74.491695930232552</v>
      </c>
      <c r="AA170" s="20">
        <v>0.03</v>
      </c>
      <c r="AC170" s="44">
        <f t="shared" si="185"/>
        <v>45.864979999999996</v>
      </c>
      <c r="AD170" s="28">
        <v>98</v>
      </c>
      <c r="AE170" s="44">
        <f t="shared" si="186"/>
        <v>331.35108000000002</v>
      </c>
      <c r="AF170" s="28">
        <v>708</v>
      </c>
      <c r="AG170" s="44">
        <f t="shared" si="187"/>
        <v>52.885129999999997</v>
      </c>
      <c r="AH170" s="28">
        <v>113</v>
      </c>
      <c r="AI170" s="44">
        <f t="shared" si="188"/>
        <v>13.408505267441859</v>
      </c>
      <c r="AJ170" s="44">
        <f t="shared" si="189"/>
        <v>0</v>
      </c>
      <c r="AK170" s="44"/>
      <c r="AL170" s="44">
        <f t="shared" si="190"/>
        <v>0</v>
      </c>
      <c r="AM170" s="44"/>
      <c r="AN170" s="44">
        <f t="shared" si="191"/>
        <v>13.408505267441859</v>
      </c>
      <c r="AO170" s="20"/>
      <c r="AP170" s="20">
        <v>0.18</v>
      </c>
      <c r="AQ170" s="20"/>
      <c r="AR170" s="20"/>
      <c r="AS170" s="44">
        <f t="shared" si="192"/>
        <v>8.909796105485011</v>
      </c>
      <c r="AT170" s="44">
        <f t="shared" si="193"/>
        <v>0</v>
      </c>
      <c r="AU170" s="44">
        <f t="shared" si="194"/>
        <v>0</v>
      </c>
      <c r="AV170" s="44">
        <f t="shared" si="195"/>
        <v>0</v>
      </c>
      <c r="AW170" s="44"/>
      <c r="AX170" s="44">
        <f t="shared" si="196"/>
        <v>8.909796105485011</v>
      </c>
      <c r="AY170" s="44">
        <f t="shared" si="197"/>
        <v>41.715349720930234</v>
      </c>
      <c r="AZ170" s="44">
        <f t="shared" si="198"/>
        <v>0</v>
      </c>
      <c r="BA170" s="44"/>
      <c r="BB170" s="44">
        <f t="shared" si="199"/>
        <v>0</v>
      </c>
      <c r="BC170" s="44"/>
      <c r="BD170" s="44">
        <f t="shared" si="200"/>
        <v>41.715349720930234</v>
      </c>
      <c r="BE170" s="20"/>
      <c r="BF170" s="20">
        <v>0.56000000000000005</v>
      </c>
      <c r="BG170" s="20"/>
      <c r="BH170" s="20">
        <v>0.05</v>
      </c>
      <c r="BI170" s="44">
        <f t="shared" si="201"/>
        <v>27.719365661508931</v>
      </c>
      <c r="BJ170" s="44">
        <f t="shared" si="202"/>
        <v>0</v>
      </c>
      <c r="BK170" s="44">
        <f t="shared" si="203"/>
        <v>0</v>
      </c>
      <c r="BL170" s="44">
        <f t="shared" si="204"/>
        <v>0</v>
      </c>
      <c r="BM170" s="44"/>
      <c r="BN170" s="44">
        <f t="shared" si="205"/>
        <v>27.719365661508931</v>
      </c>
      <c r="BO170" s="44">
        <f t="shared" si="206"/>
        <v>16.388173104651163</v>
      </c>
      <c r="BP170" s="44">
        <f t="shared" si="207"/>
        <v>0</v>
      </c>
      <c r="BQ170" s="44"/>
      <c r="BR170" s="44">
        <f t="shared" si="208"/>
        <v>0</v>
      </c>
      <c r="BS170" s="44"/>
      <c r="BT170" s="44">
        <f t="shared" si="209"/>
        <v>16.388173104651163</v>
      </c>
      <c r="BU170" s="20"/>
      <c r="BV170" s="20">
        <v>0.22</v>
      </c>
      <c r="BW170" s="20"/>
      <c r="BX170" s="20">
        <v>0.05</v>
      </c>
      <c r="BY170" s="44">
        <f t="shared" si="210"/>
        <v>10.889750795592793</v>
      </c>
      <c r="BZ170" s="44">
        <f t="shared" si="211"/>
        <v>0</v>
      </c>
      <c r="CA170" s="44">
        <f t="shared" si="212"/>
        <v>0</v>
      </c>
      <c r="CB170" s="44">
        <f t="shared" si="213"/>
        <v>0</v>
      </c>
      <c r="CC170" s="44"/>
      <c r="CD170" s="44">
        <f t="shared" si="214"/>
        <v>10.889750795592793</v>
      </c>
      <c r="CE170" s="44">
        <f t="shared" si="215"/>
        <v>5.1477025351640524</v>
      </c>
      <c r="CF170" s="44">
        <f t="shared" si="216"/>
        <v>11.953775712122937</v>
      </c>
      <c r="CG170" s="44">
        <f t="shared" si="217"/>
        <v>4.8564132451408542</v>
      </c>
      <c r="CH170" s="44">
        <f t="shared" si="218"/>
        <v>3.6467405498822911</v>
      </c>
      <c r="CI170" s="44">
        <f t="shared" si="219"/>
        <v>11.345415044078241</v>
      </c>
      <c r="CJ170" s="44">
        <f t="shared" si="220"/>
        <v>4.457127338745023</v>
      </c>
      <c r="CK170" s="44">
        <f t="shared" si="221"/>
        <v>20.259669721568283</v>
      </c>
    </row>
    <row r="171" spans="1:89" x14ac:dyDescent="0.25">
      <c r="A171" s="41">
        <f>'[11]ТОВ "Сумитеплоенерго" '!F163</f>
        <v>1953</v>
      </c>
      <c r="B171" s="41" t="str">
        <f>'[11]ТОВ "Сумитеплоенерго" '!C163</f>
        <v>Вул.Охтирська 2</v>
      </c>
      <c r="C171" s="47" t="str">
        <f>'[11]ТОВ "Сумитеплоенерго" '!O163</f>
        <v>так</v>
      </c>
      <c r="D171" s="46">
        <f>'[11]ТОВ "Сумитеплоенерго" '!G163</f>
        <v>2</v>
      </c>
      <c r="E171" s="86" t="str">
        <f t="shared" si="170"/>
        <v>ТОВ "Сумитеплоенерго"</v>
      </c>
      <c r="F171" s="43">
        <f>'[11]ТОВ "Сумитеплоенерго" '!L163</f>
        <v>571.6</v>
      </c>
      <c r="G171" s="43">
        <f>'[11]ТОВ "Сумитеплоенерго" '!CX163</f>
        <v>118.57179069767442</v>
      </c>
      <c r="H171" s="32">
        <f t="shared" si="171"/>
        <v>207.43840220027013</v>
      </c>
      <c r="I171" s="42"/>
      <c r="J171" s="42"/>
      <c r="K171" s="42"/>
      <c r="L171" s="42"/>
      <c r="M171" s="42"/>
      <c r="N171" s="44">
        <f t="shared" si="172"/>
        <v>118.57179069767442</v>
      </c>
      <c r="O171" s="44">
        <f t="shared" si="173"/>
        <v>78.789578547861382</v>
      </c>
      <c r="P171" s="44">
        <f t="shared" si="174"/>
        <v>0</v>
      </c>
      <c r="Q171" s="44">
        <f t="shared" si="175"/>
        <v>0</v>
      </c>
      <c r="R171" s="44">
        <f t="shared" si="176"/>
        <v>0</v>
      </c>
      <c r="S171" s="44">
        <f t="shared" si="177"/>
        <v>0</v>
      </c>
      <c r="T171" s="44">
        <f t="shared" si="178"/>
        <v>78.789578547861382</v>
      </c>
      <c r="U171" s="44">
        <f t="shared" si="179"/>
        <v>122.12894441860465</v>
      </c>
      <c r="V171" s="44">
        <f t="shared" si="180"/>
        <v>0</v>
      </c>
      <c r="W171" s="44">
        <f t="shared" si="181"/>
        <v>0</v>
      </c>
      <c r="X171" s="44">
        <f t="shared" si="182"/>
        <v>0</v>
      </c>
      <c r="Y171" s="44">
        <f t="shared" si="183"/>
        <v>0</v>
      </c>
      <c r="Z171" s="44">
        <f t="shared" si="184"/>
        <v>122.12894441860465</v>
      </c>
      <c r="AA171" s="20">
        <v>0.03</v>
      </c>
      <c r="AC171" s="44">
        <f t="shared" si="185"/>
        <v>56.016800000000003</v>
      </c>
      <c r="AD171" s="28">
        <v>98</v>
      </c>
      <c r="AE171" s="44">
        <f t="shared" si="186"/>
        <v>404.69279999999998</v>
      </c>
      <c r="AF171" s="28">
        <v>708</v>
      </c>
      <c r="AG171" s="44">
        <f t="shared" si="187"/>
        <v>64.590800000000002</v>
      </c>
      <c r="AH171" s="28">
        <v>113</v>
      </c>
      <c r="AI171" s="44">
        <f t="shared" si="188"/>
        <v>21.983209995348837</v>
      </c>
      <c r="AJ171" s="44">
        <f t="shared" si="189"/>
        <v>0</v>
      </c>
      <c r="AK171" s="44"/>
      <c r="AL171" s="44">
        <f t="shared" si="190"/>
        <v>0</v>
      </c>
      <c r="AM171" s="44"/>
      <c r="AN171" s="44">
        <f t="shared" si="191"/>
        <v>21.983209995348837</v>
      </c>
      <c r="AO171" s="20"/>
      <c r="AP171" s="20">
        <v>0.18</v>
      </c>
      <c r="AQ171" s="20"/>
      <c r="AR171" s="20"/>
      <c r="AS171" s="44">
        <f t="shared" si="192"/>
        <v>14.607587862773499</v>
      </c>
      <c r="AT171" s="44">
        <f t="shared" si="193"/>
        <v>0</v>
      </c>
      <c r="AU171" s="44">
        <f t="shared" si="194"/>
        <v>0</v>
      </c>
      <c r="AV171" s="44">
        <f t="shared" si="195"/>
        <v>0</v>
      </c>
      <c r="AW171" s="44"/>
      <c r="AX171" s="44">
        <f t="shared" si="196"/>
        <v>14.607587862773499</v>
      </c>
      <c r="AY171" s="44">
        <f t="shared" si="197"/>
        <v>68.392208874418614</v>
      </c>
      <c r="AZ171" s="44">
        <f t="shared" si="198"/>
        <v>0</v>
      </c>
      <c r="BA171" s="44"/>
      <c r="BB171" s="44">
        <f t="shared" si="199"/>
        <v>0</v>
      </c>
      <c r="BC171" s="44"/>
      <c r="BD171" s="44">
        <f t="shared" si="200"/>
        <v>68.392208874418614</v>
      </c>
      <c r="BE171" s="20"/>
      <c r="BF171" s="20">
        <v>0.56000000000000005</v>
      </c>
      <c r="BG171" s="20"/>
      <c r="BH171" s="20">
        <v>0.05</v>
      </c>
      <c r="BI171" s="44">
        <f t="shared" si="201"/>
        <v>45.445828906406454</v>
      </c>
      <c r="BJ171" s="44">
        <f t="shared" si="202"/>
        <v>0</v>
      </c>
      <c r="BK171" s="44">
        <f t="shared" si="203"/>
        <v>0</v>
      </c>
      <c r="BL171" s="44">
        <f t="shared" si="204"/>
        <v>0</v>
      </c>
      <c r="BM171" s="44"/>
      <c r="BN171" s="44">
        <f t="shared" si="205"/>
        <v>45.445828906406454</v>
      </c>
      <c r="BO171" s="44">
        <f t="shared" si="206"/>
        <v>26.868367772093023</v>
      </c>
      <c r="BP171" s="44">
        <f t="shared" si="207"/>
        <v>0</v>
      </c>
      <c r="BQ171" s="44"/>
      <c r="BR171" s="44">
        <f t="shared" si="208"/>
        <v>0</v>
      </c>
      <c r="BS171" s="44"/>
      <c r="BT171" s="44">
        <f t="shared" si="209"/>
        <v>26.868367772093023</v>
      </c>
      <c r="BU171" s="20"/>
      <c r="BV171" s="20">
        <v>0.22</v>
      </c>
      <c r="BW171" s="20"/>
      <c r="BX171" s="20">
        <v>0.05</v>
      </c>
      <c r="BY171" s="44">
        <f t="shared" si="210"/>
        <v>17.853718498945391</v>
      </c>
      <c r="BZ171" s="44">
        <f t="shared" si="211"/>
        <v>0</v>
      </c>
      <c r="CA171" s="44">
        <f t="shared" si="212"/>
        <v>0</v>
      </c>
      <c r="CB171" s="44">
        <f t="shared" si="213"/>
        <v>0</v>
      </c>
      <c r="CC171" s="44"/>
      <c r="CD171" s="44">
        <f t="shared" si="214"/>
        <v>17.853718498945391</v>
      </c>
      <c r="CE171" s="44">
        <f t="shared" si="215"/>
        <v>3.8347741274077993</v>
      </c>
      <c r="CF171" s="44">
        <f t="shared" si="216"/>
        <v>8.9049492492137343</v>
      </c>
      <c r="CG171" s="44">
        <f t="shared" si="217"/>
        <v>3.6177785599014203</v>
      </c>
      <c r="CH171" s="44">
        <f t="shared" si="218"/>
        <v>5.9788217782391904</v>
      </c>
      <c r="CI171" s="44">
        <f t="shared" si="219"/>
        <v>18.600778865633043</v>
      </c>
      <c r="CJ171" s="44">
        <f t="shared" si="220"/>
        <v>7.3074488400701219</v>
      </c>
      <c r="CK171" s="44">
        <f t="shared" si="221"/>
        <v>33.215676545773285</v>
      </c>
    </row>
    <row r="172" spans="1:89" x14ac:dyDescent="0.25">
      <c r="A172" s="41">
        <f>'[11]ТОВ "Сумитеплоенерго" '!F164</f>
        <v>1953</v>
      </c>
      <c r="B172" s="41" t="str">
        <f>'[11]ТОВ "Сумитеплоенерго" '!C164</f>
        <v>Вул.Охтирська 4</v>
      </c>
      <c r="C172" s="47" t="str">
        <f>'[11]ТОВ "Сумитеплоенерго" '!O164</f>
        <v>так</v>
      </c>
      <c r="D172" s="46">
        <f>'[11]ТОВ "Сумитеплоенерго" '!G164</f>
        <v>2</v>
      </c>
      <c r="E172" s="86" t="str">
        <f t="shared" si="170"/>
        <v>ТОВ "Сумитеплоенерго"</v>
      </c>
      <c r="F172" s="43">
        <f>'[11]ТОВ "Сумитеплоенерго" '!L164</f>
        <v>569.4</v>
      </c>
      <c r="G172" s="43">
        <f>'[11]ТОВ "Сумитеплоенерго" '!CX164</f>
        <v>118.11538372093021</v>
      </c>
      <c r="H172" s="32">
        <f t="shared" si="171"/>
        <v>207.43832757451742</v>
      </c>
      <c r="I172" s="42"/>
      <c r="J172" s="42"/>
      <c r="K172" s="42"/>
      <c r="L172" s="42"/>
      <c r="M172" s="42"/>
      <c r="N172" s="44">
        <f t="shared" si="172"/>
        <v>118.11538372093021</v>
      </c>
      <c r="O172" s="44">
        <f t="shared" si="173"/>
        <v>78.486301409746233</v>
      </c>
      <c r="P172" s="44">
        <f t="shared" si="174"/>
        <v>0</v>
      </c>
      <c r="Q172" s="44">
        <f t="shared" si="175"/>
        <v>0</v>
      </c>
      <c r="R172" s="44">
        <f t="shared" si="176"/>
        <v>0</v>
      </c>
      <c r="S172" s="44">
        <f t="shared" si="177"/>
        <v>0</v>
      </c>
      <c r="T172" s="44">
        <f t="shared" si="178"/>
        <v>78.486301409746233</v>
      </c>
      <c r="U172" s="44">
        <f t="shared" si="179"/>
        <v>121.65884523255812</v>
      </c>
      <c r="V172" s="44">
        <f t="shared" si="180"/>
        <v>0</v>
      </c>
      <c r="W172" s="44">
        <f t="shared" si="181"/>
        <v>0</v>
      </c>
      <c r="X172" s="44">
        <f t="shared" si="182"/>
        <v>0</v>
      </c>
      <c r="Y172" s="44">
        <f t="shared" si="183"/>
        <v>0</v>
      </c>
      <c r="Z172" s="44">
        <f t="shared" si="184"/>
        <v>121.65884523255812</v>
      </c>
      <c r="AA172" s="20">
        <v>0.03</v>
      </c>
      <c r="AC172" s="44">
        <f t="shared" si="185"/>
        <v>55.801199999999994</v>
      </c>
      <c r="AD172" s="28">
        <v>98</v>
      </c>
      <c r="AE172" s="44">
        <f t="shared" si="186"/>
        <v>403.1352</v>
      </c>
      <c r="AF172" s="28">
        <v>708</v>
      </c>
      <c r="AG172" s="44">
        <f t="shared" si="187"/>
        <v>64.342199999999991</v>
      </c>
      <c r="AH172" s="28">
        <v>113</v>
      </c>
      <c r="AI172" s="44">
        <f t="shared" si="188"/>
        <v>21.898592141860462</v>
      </c>
      <c r="AJ172" s="44">
        <f t="shared" si="189"/>
        <v>0</v>
      </c>
      <c r="AK172" s="44"/>
      <c r="AL172" s="44">
        <f t="shared" si="190"/>
        <v>0</v>
      </c>
      <c r="AM172" s="44"/>
      <c r="AN172" s="44">
        <f t="shared" si="191"/>
        <v>21.898592141860462</v>
      </c>
      <c r="AO172" s="20"/>
      <c r="AP172" s="20">
        <v>0.18</v>
      </c>
      <c r="AQ172" s="20"/>
      <c r="AR172" s="20"/>
      <c r="AS172" s="44">
        <f t="shared" si="192"/>
        <v>14.551360281366952</v>
      </c>
      <c r="AT172" s="44">
        <f t="shared" si="193"/>
        <v>0</v>
      </c>
      <c r="AU172" s="44">
        <f t="shared" si="194"/>
        <v>0</v>
      </c>
      <c r="AV172" s="44">
        <f t="shared" si="195"/>
        <v>0</v>
      </c>
      <c r="AW172" s="44"/>
      <c r="AX172" s="44">
        <f t="shared" si="196"/>
        <v>14.551360281366952</v>
      </c>
      <c r="AY172" s="44">
        <f t="shared" si="197"/>
        <v>68.128953330232548</v>
      </c>
      <c r="AZ172" s="44">
        <f t="shared" si="198"/>
        <v>0</v>
      </c>
      <c r="BA172" s="44"/>
      <c r="BB172" s="44">
        <f t="shared" si="199"/>
        <v>0</v>
      </c>
      <c r="BC172" s="44"/>
      <c r="BD172" s="44">
        <f t="shared" si="200"/>
        <v>68.128953330232548</v>
      </c>
      <c r="BE172" s="20"/>
      <c r="BF172" s="20">
        <v>0.56000000000000005</v>
      </c>
      <c r="BG172" s="20"/>
      <c r="BH172" s="20">
        <v>0.05</v>
      </c>
      <c r="BI172" s="44">
        <f t="shared" si="201"/>
        <v>45.270898653141629</v>
      </c>
      <c r="BJ172" s="44">
        <f t="shared" si="202"/>
        <v>0</v>
      </c>
      <c r="BK172" s="44">
        <f t="shared" si="203"/>
        <v>0</v>
      </c>
      <c r="BL172" s="44">
        <f t="shared" si="204"/>
        <v>0</v>
      </c>
      <c r="BM172" s="44"/>
      <c r="BN172" s="44">
        <f t="shared" si="205"/>
        <v>45.270898653141629</v>
      </c>
      <c r="BO172" s="44">
        <f t="shared" si="206"/>
        <v>26.764945951162787</v>
      </c>
      <c r="BP172" s="44">
        <f t="shared" si="207"/>
        <v>0</v>
      </c>
      <c r="BQ172" s="44"/>
      <c r="BR172" s="44">
        <f t="shared" si="208"/>
        <v>0</v>
      </c>
      <c r="BS172" s="44"/>
      <c r="BT172" s="44">
        <f t="shared" si="209"/>
        <v>26.764945951162787</v>
      </c>
      <c r="BU172" s="20"/>
      <c r="BV172" s="20">
        <v>0.22</v>
      </c>
      <c r="BW172" s="20"/>
      <c r="BX172" s="20">
        <v>0.05</v>
      </c>
      <c r="BY172" s="44">
        <f t="shared" si="210"/>
        <v>17.784995899448496</v>
      </c>
      <c r="BZ172" s="44">
        <f t="shared" si="211"/>
        <v>0</v>
      </c>
      <c r="CA172" s="44">
        <f t="shared" si="212"/>
        <v>0</v>
      </c>
      <c r="CB172" s="44">
        <f t="shared" si="213"/>
        <v>0</v>
      </c>
      <c r="CC172" s="44"/>
      <c r="CD172" s="44">
        <f t="shared" si="214"/>
        <v>17.784995899448496</v>
      </c>
      <c r="CE172" s="44">
        <f t="shared" si="215"/>
        <v>3.8347755069643594</v>
      </c>
      <c r="CF172" s="44">
        <f t="shared" si="216"/>
        <v>8.9049524527612611</v>
      </c>
      <c r="CG172" s="44">
        <f t="shared" si="217"/>
        <v>3.6177798613940197</v>
      </c>
      <c r="CH172" s="44">
        <f t="shared" si="218"/>
        <v>5.9558080752644571</v>
      </c>
      <c r="CI172" s="44">
        <f t="shared" si="219"/>
        <v>18.529180678600532</v>
      </c>
      <c r="CJ172" s="44">
        <f t="shared" si="220"/>
        <v>7.2793209808787811</v>
      </c>
      <c r="CK172" s="44">
        <f t="shared" si="221"/>
        <v>33.087822640358098</v>
      </c>
    </row>
    <row r="173" spans="1:89" x14ac:dyDescent="0.25">
      <c r="A173" s="41">
        <f>'[11]ТОВ "Сумитеплоенерго" '!F165</f>
        <v>1953</v>
      </c>
      <c r="B173" s="41" t="str">
        <f>'[11]ТОВ "Сумитеплоенерго" '!C165</f>
        <v>Вул.Охтирська  6</v>
      </c>
      <c r="C173" s="47" t="str">
        <f>'[11]ТОВ "Сумитеплоенерго" '!O165</f>
        <v>так</v>
      </c>
      <c r="D173" s="46">
        <f>'[11]ТОВ "Сумитеплоенерго" '!G165</f>
        <v>2</v>
      </c>
      <c r="E173" s="86" t="str">
        <f t="shared" si="170"/>
        <v>ТОВ "Сумитеплоенерго"</v>
      </c>
      <c r="F173" s="43">
        <f>'[11]ТОВ "Сумитеплоенерго" '!L165</f>
        <v>269.5</v>
      </c>
      <c r="G173" s="43">
        <f>'[11]ТОВ "Сумитеплоенерго" '!CX165</f>
        <v>55.904581395348842</v>
      </c>
      <c r="H173" s="32">
        <f t="shared" si="171"/>
        <v>207.43814988997715</v>
      </c>
      <c r="I173" s="42"/>
      <c r="J173" s="42"/>
      <c r="K173" s="42"/>
      <c r="L173" s="42"/>
      <c r="M173" s="42"/>
      <c r="N173" s="44">
        <f t="shared" si="172"/>
        <v>55.904581395348842</v>
      </c>
      <c r="O173" s="44">
        <f t="shared" si="173"/>
        <v>37.147945401827677</v>
      </c>
      <c r="P173" s="44">
        <f t="shared" si="174"/>
        <v>0</v>
      </c>
      <c r="Q173" s="44">
        <f t="shared" si="175"/>
        <v>0</v>
      </c>
      <c r="R173" s="44">
        <f t="shared" si="176"/>
        <v>0</v>
      </c>
      <c r="S173" s="44">
        <f t="shared" si="177"/>
        <v>0</v>
      </c>
      <c r="T173" s="44">
        <f t="shared" si="178"/>
        <v>37.147945401827677</v>
      </c>
      <c r="U173" s="44">
        <f t="shared" si="179"/>
        <v>57.581718837209309</v>
      </c>
      <c r="V173" s="44">
        <f t="shared" si="180"/>
        <v>0</v>
      </c>
      <c r="W173" s="44">
        <f t="shared" si="181"/>
        <v>0</v>
      </c>
      <c r="X173" s="44">
        <f t="shared" si="182"/>
        <v>0</v>
      </c>
      <c r="Y173" s="44">
        <f t="shared" si="183"/>
        <v>0</v>
      </c>
      <c r="Z173" s="44">
        <f t="shared" si="184"/>
        <v>57.581718837209309</v>
      </c>
      <c r="AA173" s="20">
        <v>0.03</v>
      </c>
      <c r="AC173" s="44">
        <f t="shared" si="185"/>
        <v>26.411000000000001</v>
      </c>
      <c r="AD173" s="28">
        <v>98</v>
      </c>
      <c r="AE173" s="44">
        <f t="shared" si="186"/>
        <v>190.80600000000001</v>
      </c>
      <c r="AF173" s="28">
        <v>708</v>
      </c>
      <c r="AG173" s="44">
        <f t="shared" si="187"/>
        <v>30.453499999999998</v>
      </c>
      <c r="AH173" s="28">
        <v>113</v>
      </c>
      <c r="AI173" s="44">
        <f t="shared" si="188"/>
        <v>10.364709390697675</v>
      </c>
      <c r="AJ173" s="44">
        <f t="shared" si="189"/>
        <v>0</v>
      </c>
      <c r="AK173" s="44"/>
      <c r="AL173" s="44">
        <f t="shared" si="190"/>
        <v>0</v>
      </c>
      <c r="AM173" s="44"/>
      <c r="AN173" s="44">
        <f t="shared" si="191"/>
        <v>10.364709390697675</v>
      </c>
      <c r="AO173" s="20"/>
      <c r="AP173" s="20">
        <v>0.18</v>
      </c>
      <c r="AQ173" s="20"/>
      <c r="AR173" s="20"/>
      <c r="AS173" s="44">
        <f t="shared" si="192"/>
        <v>6.8872290774988505</v>
      </c>
      <c r="AT173" s="44">
        <f t="shared" si="193"/>
        <v>0</v>
      </c>
      <c r="AU173" s="44">
        <f t="shared" si="194"/>
        <v>0</v>
      </c>
      <c r="AV173" s="44">
        <f t="shared" si="195"/>
        <v>0</v>
      </c>
      <c r="AW173" s="44"/>
      <c r="AX173" s="44">
        <f t="shared" si="196"/>
        <v>6.8872290774988505</v>
      </c>
      <c r="AY173" s="44">
        <f t="shared" si="197"/>
        <v>32.245762548837213</v>
      </c>
      <c r="AZ173" s="44">
        <f t="shared" si="198"/>
        <v>0</v>
      </c>
      <c r="BA173" s="44"/>
      <c r="BB173" s="44">
        <f t="shared" si="199"/>
        <v>0</v>
      </c>
      <c r="BC173" s="44"/>
      <c r="BD173" s="44">
        <f t="shared" si="200"/>
        <v>32.245762548837213</v>
      </c>
      <c r="BE173" s="20"/>
      <c r="BF173" s="20">
        <v>0.56000000000000005</v>
      </c>
      <c r="BG173" s="20"/>
      <c r="BH173" s="20">
        <v>0.05</v>
      </c>
      <c r="BI173" s="44">
        <f t="shared" si="201"/>
        <v>21.426934907774204</v>
      </c>
      <c r="BJ173" s="44">
        <f t="shared" si="202"/>
        <v>0</v>
      </c>
      <c r="BK173" s="44">
        <f t="shared" si="203"/>
        <v>0</v>
      </c>
      <c r="BL173" s="44">
        <f t="shared" si="204"/>
        <v>0</v>
      </c>
      <c r="BM173" s="44"/>
      <c r="BN173" s="44">
        <f t="shared" si="205"/>
        <v>21.426934907774204</v>
      </c>
      <c r="BO173" s="44">
        <f t="shared" si="206"/>
        <v>12.667978144186048</v>
      </c>
      <c r="BP173" s="44">
        <f t="shared" si="207"/>
        <v>0</v>
      </c>
      <c r="BQ173" s="44"/>
      <c r="BR173" s="44">
        <f t="shared" si="208"/>
        <v>0</v>
      </c>
      <c r="BS173" s="44"/>
      <c r="BT173" s="44">
        <f t="shared" si="209"/>
        <v>12.667978144186048</v>
      </c>
      <c r="BU173" s="20"/>
      <c r="BV173" s="20">
        <v>0.22</v>
      </c>
      <c r="BW173" s="20"/>
      <c r="BX173" s="20">
        <v>0.05</v>
      </c>
      <c r="BY173" s="44">
        <f t="shared" si="210"/>
        <v>8.4177244280541501</v>
      </c>
      <c r="BZ173" s="44">
        <f t="shared" si="211"/>
        <v>0</v>
      </c>
      <c r="CA173" s="44">
        <f t="shared" si="212"/>
        <v>0</v>
      </c>
      <c r="CB173" s="44">
        <f t="shared" si="213"/>
        <v>0</v>
      </c>
      <c r="CC173" s="44"/>
      <c r="CD173" s="44">
        <f t="shared" si="214"/>
        <v>8.4177244280541501</v>
      </c>
      <c r="CE173" s="44">
        <f t="shared" si="215"/>
        <v>3.8347787917040441</v>
      </c>
      <c r="CF173" s="44">
        <f t="shared" si="216"/>
        <v>8.9049600804439386</v>
      </c>
      <c r="CG173" s="44">
        <f t="shared" si="217"/>
        <v>3.6177829602625349</v>
      </c>
      <c r="CH173" s="44">
        <f t="shared" si="218"/>
        <v>2.81891271763017</v>
      </c>
      <c r="CI173" s="44">
        <f t="shared" si="219"/>
        <v>8.7699506770716411</v>
      </c>
      <c r="CJ173" s="44">
        <f t="shared" si="220"/>
        <v>3.4453377659924307</v>
      </c>
      <c r="CK173" s="44">
        <f t="shared" si="221"/>
        <v>15.660626209056502</v>
      </c>
    </row>
    <row r="174" spans="1:89" x14ac:dyDescent="0.25">
      <c r="A174" s="41">
        <f>'[11]ТОВ "Сумитеплоенерго" '!F166</f>
        <v>1954</v>
      </c>
      <c r="B174" s="41" t="str">
        <f>'[11]ТОВ "Сумитеплоенерго" '!C166</f>
        <v>Вул.Охтирська  8</v>
      </c>
      <c r="C174" s="47" t="str">
        <f>'[11]ТОВ "Сумитеплоенерго" '!O166</f>
        <v>так</v>
      </c>
      <c r="D174" s="46">
        <f>'[11]ТОВ "Сумитеплоенерго" '!G166</f>
        <v>2</v>
      </c>
      <c r="E174" s="86" t="str">
        <f t="shared" si="170"/>
        <v>ТОВ "Сумитеплоенерго"</v>
      </c>
      <c r="F174" s="43">
        <f>'[11]ТОВ "Сумитеплоенерго" '!L166</f>
        <v>568</v>
      </c>
      <c r="G174" s="43">
        <f>'[11]ТОВ "Сумитеплоенерго" '!CX166</f>
        <v>95.420825581395349</v>
      </c>
      <c r="H174" s="32">
        <f t="shared" si="171"/>
        <v>167.99441123485096</v>
      </c>
      <c r="I174" s="42"/>
      <c r="J174" s="42"/>
      <c r="K174" s="42"/>
      <c r="L174" s="42"/>
      <c r="M174" s="42"/>
      <c r="N174" s="44">
        <f t="shared" si="172"/>
        <v>95.420825581395349</v>
      </c>
      <c r="O174" s="44">
        <f t="shared" si="173"/>
        <v>63.406030962426762</v>
      </c>
      <c r="P174" s="44">
        <f t="shared" si="174"/>
        <v>0</v>
      </c>
      <c r="Q174" s="44">
        <f t="shared" si="175"/>
        <v>0</v>
      </c>
      <c r="R174" s="44">
        <f t="shared" si="176"/>
        <v>0</v>
      </c>
      <c r="S174" s="44">
        <f t="shared" si="177"/>
        <v>0</v>
      </c>
      <c r="T174" s="44">
        <f t="shared" si="178"/>
        <v>63.406030962426762</v>
      </c>
      <c r="U174" s="44">
        <f t="shared" si="179"/>
        <v>98.283450348837206</v>
      </c>
      <c r="V174" s="44">
        <f t="shared" si="180"/>
        <v>0</v>
      </c>
      <c r="W174" s="44">
        <f t="shared" si="181"/>
        <v>0</v>
      </c>
      <c r="X174" s="44">
        <f t="shared" si="182"/>
        <v>0</v>
      </c>
      <c r="Y174" s="44">
        <f t="shared" si="183"/>
        <v>0</v>
      </c>
      <c r="Z174" s="44">
        <f t="shared" si="184"/>
        <v>98.283450348837206</v>
      </c>
      <c r="AA174" s="20">
        <v>0.03</v>
      </c>
      <c r="AC174" s="44">
        <f t="shared" si="185"/>
        <v>55.664000000000001</v>
      </c>
      <c r="AD174" s="28">
        <v>98</v>
      </c>
      <c r="AE174" s="44">
        <f t="shared" si="186"/>
        <v>402.14400000000001</v>
      </c>
      <c r="AF174" s="28">
        <v>708</v>
      </c>
      <c r="AG174" s="44">
        <f t="shared" si="187"/>
        <v>64.183999999999997</v>
      </c>
      <c r="AH174" s="28">
        <v>113</v>
      </c>
      <c r="AI174" s="44">
        <f t="shared" si="188"/>
        <v>17.691021062790696</v>
      </c>
      <c r="AJ174" s="44">
        <f t="shared" si="189"/>
        <v>0</v>
      </c>
      <c r="AK174" s="44"/>
      <c r="AL174" s="44">
        <f t="shared" si="190"/>
        <v>0</v>
      </c>
      <c r="AM174" s="44"/>
      <c r="AN174" s="44">
        <f t="shared" si="191"/>
        <v>17.691021062790696</v>
      </c>
      <c r="AO174" s="20"/>
      <c r="AP174" s="20">
        <v>0.18</v>
      </c>
      <c r="AQ174" s="20"/>
      <c r="AR174" s="20"/>
      <c r="AS174" s="44">
        <f t="shared" si="192"/>
        <v>11.755478140433921</v>
      </c>
      <c r="AT174" s="44">
        <f t="shared" si="193"/>
        <v>0</v>
      </c>
      <c r="AU174" s="44">
        <f t="shared" si="194"/>
        <v>0</v>
      </c>
      <c r="AV174" s="44">
        <f t="shared" si="195"/>
        <v>0</v>
      </c>
      <c r="AW174" s="44"/>
      <c r="AX174" s="44">
        <f t="shared" si="196"/>
        <v>11.755478140433921</v>
      </c>
      <c r="AY174" s="44">
        <f t="shared" si="197"/>
        <v>55.038732195348842</v>
      </c>
      <c r="AZ174" s="44">
        <f t="shared" si="198"/>
        <v>0</v>
      </c>
      <c r="BA174" s="44"/>
      <c r="BB174" s="44">
        <f t="shared" si="199"/>
        <v>0</v>
      </c>
      <c r="BC174" s="44"/>
      <c r="BD174" s="44">
        <f t="shared" si="200"/>
        <v>55.038732195348842</v>
      </c>
      <c r="BE174" s="20"/>
      <c r="BF174" s="20">
        <v>0.56000000000000005</v>
      </c>
      <c r="BG174" s="20"/>
      <c r="BH174" s="20">
        <v>0.05</v>
      </c>
      <c r="BI174" s="44">
        <f t="shared" si="201"/>
        <v>36.572598659127763</v>
      </c>
      <c r="BJ174" s="44">
        <f t="shared" si="202"/>
        <v>0</v>
      </c>
      <c r="BK174" s="44">
        <f t="shared" si="203"/>
        <v>0</v>
      </c>
      <c r="BL174" s="44">
        <f t="shared" si="204"/>
        <v>0</v>
      </c>
      <c r="BM174" s="44"/>
      <c r="BN174" s="44">
        <f t="shared" si="205"/>
        <v>36.572598659127763</v>
      </c>
      <c r="BO174" s="44">
        <f t="shared" si="206"/>
        <v>21.622359076744186</v>
      </c>
      <c r="BP174" s="44">
        <f t="shared" si="207"/>
        <v>0</v>
      </c>
      <c r="BQ174" s="44"/>
      <c r="BR174" s="44">
        <f t="shared" si="208"/>
        <v>0</v>
      </c>
      <c r="BS174" s="44"/>
      <c r="BT174" s="44">
        <f t="shared" si="209"/>
        <v>21.622359076744186</v>
      </c>
      <c r="BU174" s="20"/>
      <c r="BV174" s="20">
        <v>0.22</v>
      </c>
      <c r="BW174" s="20"/>
      <c r="BX174" s="20">
        <v>0.05</v>
      </c>
      <c r="BY174" s="44">
        <f t="shared" si="210"/>
        <v>14.367806616085904</v>
      </c>
      <c r="BZ174" s="44">
        <f t="shared" si="211"/>
        <v>0</v>
      </c>
      <c r="CA174" s="44">
        <f t="shared" si="212"/>
        <v>0</v>
      </c>
      <c r="CB174" s="44">
        <f t="shared" si="213"/>
        <v>0</v>
      </c>
      <c r="CC174" s="44"/>
      <c r="CD174" s="44">
        <f t="shared" si="214"/>
        <v>14.367806616085904</v>
      </c>
      <c r="CE174" s="44">
        <f t="shared" si="215"/>
        <v>4.7351540562641308</v>
      </c>
      <c r="CF174" s="44">
        <f t="shared" si="216"/>
        <v>10.995773194794108</v>
      </c>
      <c r="CG174" s="44">
        <f t="shared" si="217"/>
        <v>4.4672093462157889</v>
      </c>
      <c r="CH174" s="44">
        <f t="shared" si="218"/>
        <v>4.8114657519024817</v>
      </c>
      <c r="CI174" s="44">
        <f t="shared" si="219"/>
        <v>14.969004561474391</v>
      </c>
      <c r="CJ174" s="44">
        <f t="shared" si="220"/>
        <v>5.8806803634363671</v>
      </c>
      <c r="CK174" s="44">
        <f t="shared" si="221"/>
        <v>26.730365288347123</v>
      </c>
    </row>
    <row r="175" spans="1:89" x14ac:dyDescent="0.25">
      <c r="A175" s="41">
        <f>'[11]ТОВ "Сумитеплоенерго" '!F167</f>
        <v>1957</v>
      </c>
      <c r="B175" s="41" t="str">
        <f>'[11]ТОВ "Сумитеплоенерго" '!C167</f>
        <v>Вул.Охтирська 10</v>
      </c>
      <c r="C175" s="47" t="str">
        <f>'[11]ТОВ "Сумитеплоенерго" '!O167</f>
        <v>так</v>
      </c>
      <c r="D175" s="46">
        <f>'[11]ТОВ "Сумитеплоенерго" '!G167</f>
        <v>2</v>
      </c>
      <c r="E175" s="86" t="str">
        <f t="shared" si="170"/>
        <v>ТОВ "Сумитеплоенерго"</v>
      </c>
      <c r="F175" s="43">
        <f>'[11]ТОВ "Сумитеплоенерго" '!L167</f>
        <v>555.6</v>
      </c>
      <c r="G175" s="43">
        <f>'[11]ТОВ "Сумитеплоенерго" '!CX167</f>
        <v>111.00391860465116</v>
      </c>
      <c r="H175" s="32">
        <f t="shared" si="171"/>
        <v>199.79107020275586</v>
      </c>
      <c r="I175" s="42"/>
      <c r="J175" s="42"/>
      <c r="K175" s="42"/>
      <c r="L175" s="42"/>
      <c r="M175" s="42"/>
      <c r="N175" s="44">
        <f t="shared" si="172"/>
        <v>111.00391860465116</v>
      </c>
      <c r="O175" s="44">
        <f t="shared" si="173"/>
        <v>73.760815389229933</v>
      </c>
      <c r="P175" s="44">
        <f t="shared" si="174"/>
        <v>0</v>
      </c>
      <c r="Q175" s="44">
        <f t="shared" si="175"/>
        <v>0</v>
      </c>
      <c r="R175" s="44">
        <f t="shared" si="176"/>
        <v>0</v>
      </c>
      <c r="S175" s="44">
        <f t="shared" si="177"/>
        <v>0</v>
      </c>
      <c r="T175" s="44">
        <f t="shared" si="178"/>
        <v>73.760815389229933</v>
      </c>
      <c r="U175" s="44">
        <f t="shared" si="179"/>
        <v>114.3340361627907</v>
      </c>
      <c r="V175" s="44">
        <f t="shared" si="180"/>
        <v>0</v>
      </c>
      <c r="W175" s="44">
        <f t="shared" si="181"/>
        <v>0</v>
      </c>
      <c r="X175" s="44">
        <f t="shared" si="182"/>
        <v>0</v>
      </c>
      <c r="Y175" s="44">
        <f t="shared" si="183"/>
        <v>0</v>
      </c>
      <c r="Z175" s="44">
        <f t="shared" si="184"/>
        <v>114.3340361627907</v>
      </c>
      <c r="AA175" s="20">
        <v>0.03</v>
      </c>
      <c r="AC175" s="44">
        <f t="shared" si="185"/>
        <v>54.448800000000006</v>
      </c>
      <c r="AD175" s="28">
        <v>98</v>
      </c>
      <c r="AE175" s="44">
        <f t="shared" si="186"/>
        <v>393.3648</v>
      </c>
      <c r="AF175" s="28">
        <v>708</v>
      </c>
      <c r="AG175" s="44">
        <f t="shared" si="187"/>
        <v>62.782800000000002</v>
      </c>
      <c r="AH175" s="28">
        <v>113</v>
      </c>
      <c r="AI175" s="44">
        <f t="shared" si="188"/>
        <v>20.580126509302325</v>
      </c>
      <c r="AJ175" s="44">
        <f t="shared" si="189"/>
        <v>0</v>
      </c>
      <c r="AK175" s="44"/>
      <c r="AL175" s="44">
        <f t="shared" si="190"/>
        <v>0</v>
      </c>
      <c r="AM175" s="44"/>
      <c r="AN175" s="44">
        <f t="shared" si="191"/>
        <v>20.580126509302325</v>
      </c>
      <c r="AO175" s="20"/>
      <c r="AP175" s="20">
        <v>0.18</v>
      </c>
      <c r="AQ175" s="20"/>
      <c r="AR175" s="20"/>
      <c r="AS175" s="44">
        <f t="shared" si="192"/>
        <v>13.675255173163229</v>
      </c>
      <c r="AT175" s="44">
        <f t="shared" si="193"/>
        <v>0</v>
      </c>
      <c r="AU175" s="44">
        <f t="shared" si="194"/>
        <v>0</v>
      </c>
      <c r="AV175" s="44">
        <f t="shared" si="195"/>
        <v>0</v>
      </c>
      <c r="AW175" s="44"/>
      <c r="AX175" s="44">
        <f t="shared" si="196"/>
        <v>13.675255173163229</v>
      </c>
      <c r="AY175" s="44">
        <f t="shared" si="197"/>
        <v>64.027060251162794</v>
      </c>
      <c r="AZ175" s="44">
        <f t="shared" si="198"/>
        <v>0</v>
      </c>
      <c r="BA175" s="44"/>
      <c r="BB175" s="44">
        <f t="shared" si="199"/>
        <v>0</v>
      </c>
      <c r="BC175" s="44"/>
      <c r="BD175" s="44">
        <f t="shared" si="200"/>
        <v>64.027060251162794</v>
      </c>
      <c r="BE175" s="20"/>
      <c r="BF175" s="20">
        <v>0.56000000000000005</v>
      </c>
      <c r="BG175" s="20"/>
      <c r="BH175" s="20">
        <v>0.05</v>
      </c>
      <c r="BI175" s="44">
        <f t="shared" si="201"/>
        <v>42.545238316507827</v>
      </c>
      <c r="BJ175" s="44">
        <f t="shared" si="202"/>
        <v>0</v>
      </c>
      <c r="BK175" s="44">
        <f t="shared" si="203"/>
        <v>0</v>
      </c>
      <c r="BL175" s="44">
        <f t="shared" si="204"/>
        <v>0</v>
      </c>
      <c r="BM175" s="44"/>
      <c r="BN175" s="44">
        <f t="shared" si="205"/>
        <v>42.545238316507827</v>
      </c>
      <c r="BO175" s="44">
        <f t="shared" si="206"/>
        <v>25.153487955813954</v>
      </c>
      <c r="BP175" s="44">
        <f t="shared" si="207"/>
        <v>0</v>
      </c>
      <c r="BQ175" s="44"/>
      <c r="BR175" s="44">
        <f t="shared" si="208"/>
        <v>0</v>
      </c>
      <c r="BS175" s="44"/>
      <c r="BT175" s="44">
        <f t="shared" si="209"/>
        <v>25.153487955813954</v>
      </c>
      <c r="BU175" s="20"/>
      <c r="BV175" s="20">
        <v>0.22</v>
      </c>
      <c r="BW175" s="20"/>
      <c r="BX175" s="20">
        <v>0.05</v>
      </c>
      <c r="BY175" s="44">
        <f t="shared" si="210"/>
        <v>16.714200767199504</v>
      </c>
      <c r="BZ175" s="44">
        <f t="shared" si="211"/>
        <v>0</v>
      </c>
      <c r="CA175" s="44">
        <f t="shared" si="212"/>
        <v>0</v>
      </c>
      <c r="CB175" s="44">
        <f t="shared" si="213"/>
        <v>0</v>
      </c>
      <c r="CC175" s="44"/>
      <c r="CD175" s="44">
        <f t="shared" si="214"/>
        <v>16.714200767199504</v>
      </c>
      <c r="CE175" s="44">
        <f t="shared" si="215"/>
        <v>3.9815564178174987</v>
      </c>
      <c r="CF175" s="44">
        <f t="shared" si="216"/>
        <v>9.2458008361272217</v>
      </c>
      <c r="CG175" s="44">
        <f t="shared" si="217"/>
        <v>3.7562549878667864</v>
      </c>
      <c r="CH175" s="44">
        <f t="shared" si="218"/>
        <v>5.5972220889837301</v>
      </c>
      <c r="CI175" s="44">
        <f t="shared" si="219"/>
        <v>17.413579832393829</v>
      </c>
      <c r="CJ175" s="44">
        <f t="shared" si="220"/>
        <v>6.8410492198690038</v>
      </c>
      <c r="CK175" s="44">
        <f t="shared" si="221"/>
        <v>31.095678272131835</v>
      </c>
    </row>
    <row r="176" spans="1:89" x14ac:dyDescent="0.25">
      <c r="A176" s="41">
        <f>'[11]ТОВ "Сумитеплоенерго" '!F168</f>
        <v>1953</v>
      </c>
      <c r="B176" s="41" t="str">
        <f>'[11]ТОВ "Сумитеплоенерго" '!C168</f>
        <v>Вул.Охтирська 16</v>
      </c>
      <c r="C176" s="47" t="str">
        <f>'[11]ТОВ "Сумитеплоенерго" '!O168</f>
        <v>так</v>
      </c>
      <c r="D176" s="46">
        <f>'[11]ТОВ "Сумитеплоенерго" '!G168</f>
        <v>2</v>
      </c>
      <c r="E176" s="86" t="str">
        <f t="shared" si="170"/>
        <v>ТОВ "Сумитеплоенерго"</v>
      </c>
      <c r="F176" s="43">
        <f>'[11]ТОВ "Сумитеплоенерго" '!L168</f>
        <v>462.2</v>
      </c>
      <c r="G176" s="43">
        <f>'[11]ТОВ "Сумитеплоенерго" '!CX168</f>
        <v>84.697034883720931</v>
      </c>
      <c r="H176" s="32">
        <f t="shared" si="171"/>
        <v>183.24758737282764</v>
      </c>
      <c r="I176" s="42"/>
      <c r="J176" s="42"/>
      <c r="K176" s="42"/>
      <c r="L176" s="42"/>
      <c r="M176" s="42"/>
      <c r="N176" s="44">
        <f t="shared" si="172"/>
        <v>84.697034883720931</v>
      </c>
      <c r="O176" s="44">
        <f t="shared" si="173"/>
        <v>56.280196524625566</v>
      </c>
      <c r="P176" s="44">
        <f t="shared" si="174"/>
        <v>0</v>
      </c>
      <c r="Q176" s="44">
        <f t="shared" si="175"/>
        <v>0</v>
      </c>
      <c r="R176" s="44">
        <f t="shared" si="176"/>
        <v>0</v>
      </c>
      <c r="S176" s="44">
        <f t="shared" si="177"/>
        <v>0</v>
      </c>
      <c r="T176" s="44">
        <f t="shared" si="178"/>
        <v>56.280196524625566</v>
      </c>
      <c r="U176" s="44">
        <f t="shared" si="179"/>
        <v>87.237945930232556</v>
      </c>
      <c r="V176" s="44">
        <f t="shared" si="180"/>
        <v>0</v>
      </c>
      <c r="W176" s="44">
        <f t="shared" si="181"/>
        <v>0</v>
      </c>
      <c r="X176" s="44">
        <f t="shared" si="182"/>
        <v>0</v>
      </c>
      <c r="Y176" s="44">
        <f t="shared" si="183"/>
        <v>0</v>
      </c>
      <c r="Z176" s="44">
        <f t="shared" si="184"/>
        <v>87.237945930232556</v>
      </c>
      <c r="AA176" s="20">
        <v>0.03</v>
      </c>
      <c r="AC176" s="44">
        <f t="shared" si="185"/>
        <v>45.2956</v>
      </c>
      <c r="AD176" s="28">
        <v>98</v>
      </c>
      <c r="AE176" s="44">
        <f t="shared" si="186"/>
        <v>327.23759999999999</v>
      </c>
      <c r="AF176" s="28">
        <v>708</v>
      </c>
      <c r="AG176" s="44">
        <f t="shared" si="187"/>
        <v>52.2286</v>
      </c>
      <c r="AH176" s="28">
        <v>113</v>
      </c>
      <c r="AI176" s="44">
        <f t="shared" si="188"/>
        <v>15.702830267441859</v>
      </c>
      <c r="AJ176" s="44">
        <f t="shared" si="189"/>
        <v>0</v>
      </c>
      <c r="AK176" s="44"/>
      <c r="AL176" s="44">
        <f t="shared" si="190"/>
        <v>0</v>
      </c>
      <c r="AM176" s="44"/>
      <c r="AN176" s="44">
        <f t="shared" si="191"/>
        <v>15.702830267441859</v>
      </c>
      <c r="AO176" s="20"/>
      <c r="AP176" s="20">
        <v>0.18</v>
      </c>
      <c r="AQ176" s="20"/>
      <c r="AR176" s="20"/>
      <c r="AS176" s="44">
        <f t="shared" si="192"/>
        <v>10.43434843566558</v>
      </c>
      <c r="AT176" s="44">
        <f t="shared" si="193"/>
        <v>0</v>
      </c>
      <c r="AU176" s="44">
        <f t="shared" si="194"/>
        <v>0</v>
      </c>
      <c r="AV176" s="44">
        <f t="shared" si="195"/>
        <v>0</v>
      </c>
      <c r="AW176" s="44"/>
      <c r="AX176" s="44">
        <f t="shared" si="196"/>
        <v>10.43434843566558</v>
      </c>
      <c r="AY176" s="44">
        <f t="shared" si="197"/>
        <v>48.853249720930236</v>
      </c>
      <c r="AZ176" s="44">
        <f t="shared" si="198"/>
        <v>0</v>
      </c>
      <c r="BA176" s="44"/>
      <c r="BB176" s="44">
        <f t="shared" si="199"/>
        <v>0</v>
      </c>
      <c r="BC176" s="44"/>
      <c r="BD176" s="44">
        <f t="shared" si="200"/>
        <v>48.853249720930236</v>
      </c>
      <c r="BE176" s="20"/>
      <c r="BF176" s="20">
        <v>0.56000000000000005</v>
      </c>
      <c r="BG176" s="20"/>
      <c r="BH176" s="20">
        <v>0.05</v>
      </c>
      <c r="BI176" s="44">
        <f t="shared" si="201"/>
        <v>32.462417355404028</v>
      </c>
      <c r="BJ176" s="44">
        <f t="shared" si="202"/>
        <v>0</v>
      </c>
      <c r="BK176" s="44">
        <f t="shared" si="203"/>
        <v>0</v>
      </c>
      <c r="BL176" s="44">
        <f t="shared" si="204"/>
        <v>0</v>
      </c>
      <c r="BM176" s="44"/>
      <c r="BN176" s="44">
        <f t="shared" si="205"/>
        <v>32.462417355404028</v>
      </c>
      <c r="BO176" s="44">
        <f t="shared" si="206"/>
        <v>19.192348104651163</v>
      </c>
      <c r="BP176" s="44">
        <f t="shared" si="207"/>
        <v>0</v>
      </c>
      <c r="BQ176" s="44"/>
      <c r="BR176" s="44">
        <f t="shared" si="208"/>
        <v>0</v>
      </c>
      <c r="BS176" s="44"/>
      <c r="BT176" s="44">
        <f t="shared" si="209"/>
        <v>19.192348104651163</v>
      </c>
      <c r="BU176" s="20"/>
      <c r="BV176" s="20">
        <v>0.22</v>
      </c>
      <c r="BW176" s="20"/>
      <c r="BX176" s="20">
        <v>0.05</v>
      </c>
      <c r="BY176" s="44">
        <f t="shared" si="210"/>
        <v>12.753092532480153</v>
      </c>
      <c r="BZ176" s="44">
        <f t="shared" si="211"/>
        <v>0</v>
      </c>
      <c r="CA176" s="44">
        <f t="shared" si="212"/>
        <v>0</v>
      </c>
      <c r="CB176" s="44">
        <f t="shared" si="213"/>
        <v>0</v>
      </c>
      <c r="CC176" s="44"/>
      <c r="CD176" s="44">
        <f t="shared" si="214"/>
        <v>12.753092532480153</v>
      </c>
      <c r="CE176" s="44">
        <f t="shared" si="215"/>
        <v>4.3410089551136126</v>
      </c>
      <c r="CF176" s="44">
        <f t="shared" si="216"/>
        <v>10.080506217924176</v>
      </c>
      <c r="CG176" s="44">
        <f t="shared" si="217"/>
        <v>4.0953674465218404</v>
      </c>
      <c r="CH176" s="44">
        <f t="shared" si="218"/>
        <v>4.2707331460163829</v>
      </c>
      <c r="CI176" s="44">
        <f t="shared" si="219"/>
        <v>13.286725343162081</v>
      </c>
      <c r="CJ176" s="44">
        <f t="shared" si="220"/>
        <v>5.219784956242246</v>
      </c>
      <c r="CK176" s="44">
        <f t="shared" si="221"/>
        <v>23.726295255646573</v>
      </c>
    </row>
    <row r="177" spans="1:91" x14ac:dyDescent="0.25">
      <c r="A177" s="41">
        <f>'[11]ТОВ "Сумитеплоенерго" '!F169</f>
        <v>1973</v>
      </c>
      <c r="B177" s="41" t="str">
        <f>'[11]ТОВ "Сумитеплоенерго" '!C169</f>
        <v>Пр.3-й Парковий 13</v>
      </c>
      <c r="C177" s="50">
        <f>'[11]ТОВ "Сумитеплоенерго" '!O169</f>
        <v>1</v>
      </c>
      <c r="D177" s="46">
        <f>'[11]ТОВ "Сумитеплоенерго" '!G169</f>
        <v>2</v>
      </c>
      <c r="E177" s="86" t="str">
        <f t="shared" si="170"/>
        <v>ТОВ "Сумитеплоенерго"</v>
      </c>
      <c r="F177" s="43">
        <f>'[11]ТОВ "Сумитеплоенерго" '!L169</f>
        <v>575.20000000000005</v>
      </c>
      <c r="G177" s="43">
        <f>'[11]ТОВ "Сумитеплоенерго" '!CX169</f>
        <v>95.702441860465129</v>
      </c>
      <c r="H177" s="32">
        <f t="shared" si="171"/>
        <v>166.38115761555133</v>
      </c>
      <c r="I177" s="42"/>
      <c r="J177" s="42"/>
      <c r="K177" s="42"/>
      <c r="L177" s="42"/>
      <c r="M177" s="42"/>
      <c r="N177" s="44">
        <f t="shared" si="172"/>
        <v>95.702441860465129</v>
      </c>
      <c r="O177" s="44">
        <f t="shared" si="173"/>
        <v>63.593161710892048</v>
      </c>
      <c r="P177" s="44">
        <f t="shared" si="174"/>
        <v>0</v>
      </c>
      <c r="Q177" s="44">
        <f t="shared" si="175"/>
        <v>0</v>
      </c>
      <c r="R177" s="44">
        <f t="shared" si="176"/>
        <v>0</v>
      </c>
      <c r="S177" s="44">
        <f t="shared" si="177"/>
        <v>0</v>
      </c>
      <c r="T177" s="44">
        <f t="shared" si="178"/>
        <v>63.593161710892048</v>
      </c>
      <c r="U177" s="44">
        <f t="shared" si="179"/>
        <v>98.573515116279083</v>
      </c>
      <c r="V177" s="44">
        <f t="shared" si="180"/>
        <v>0</v>
      </c>
      <c r="W177" s="44">
        <f t="shared" si="181"/>
        <v>0</v>
      </c>
      <c r="X177" s="44">
        <f t="shared" si="182"/>
        <v>0</v>
      </c>
      <c r="Y177" s="44">
        <f t="shared" si="183"/>
        <v>0</v>
      </c>
      <c r="Z177" s="44">
        <f t="shared" si="184"/>
        <v>98.573515116279083</v>
      </c>
      <c r="AA177" s="20">
        <v>0.03</v>
      </c>
      <c r="AC177" s="44">
        <f t="shared" si="185"/>
        <v>67.87360000000001</v>
      </c>
      <c r="AD177" s="28">
        <f t="shared" ref="AD177:AD178" si="222">98+$CG$3</f>
        <v>118</v>
      </c>
      <c r="AE177" s="44">
        <f t="shared" si="186"/>
        <v>418.74560000000002</v>
      </c>
      <c r="AF177" s="28">
        <f t="shared" ref="AF177:AF178" si="223">708+$CG$3</f>
        <v>728</v>
      </c>
      <c r="AG177" s="44">
        <f t="shared" si="187"/>
        <v>76.50160000000001</v>
      </c>
      <c r="AH177" s="28">
        <f t="shared" ref="AH177:AH178" si="224">113+$CG$3</f>
        <v>133</v>
      </c>
      <c r="AI177" s="44">
        <f t="shared" si="188"/>
        <v>17.743232720930234</v>
      </c>
      <c r="AJ177" s="44">
        <f t="shared" si="189"/>
        <v>0</v>
      </c>
      <c r="AK177" s="44"/>
      <c r="AL177" s="44">
        <f t="shared" si="190"/>
        <v>0</v>
      </c>
      <c r="AM177" s="44"/>
      <c r="AN177" s="44">
        <f t="shared" si="191"/>
        <v>17.743232720930234</v>
      </c>
      <c r="AO177" s="20"/>
      <c r="AP177" s="20">
        <v>0.18</v>
      </c>
      <c r="AQ177" s="20"/>
      <c r="AR177" s="20"/>
      <c r="AS177" s="44">
        <f t="shared" si="192"/>
        <v>11.790172181199384</v>
      </c>
      <c r="AT177" s="44">
        <f t="shared" si="193"/>
        <v>0</v>
      </c>
      <c r="AU177" s="44">
        <f t="shared" si="194"/>
        <v>0</v>
      </c>
      <c r="AV177" s="44">
        <f t="shared" si="195"/>
        <v>0</v>
      </c>
      <c r="AW177" s="44"/>
      <c r="AX177" s="44">
        <f t="shared" si="196"/>
        <v>11.790172181199384</v>
      </c>
      <c r="AY177" s="44">
        <f t="shared" si="197"/>
        <v>55.201168465116289</v>
      </c>
      <c r="AZ177" s="44">
        <f t="shared" si="198"/>
        <v>0</v>
      </c>
      <c r="BA177" s="44"/>
      <c r="BB177" s="44">
        <f t="shared" si="199"/>
        <v>0</v>
      </c>
      <c r="BC177" s="44"/>
      <c r="BD177" s="44">
        <f t="shared" si="200"/>
        <v>55.201168465116289</v>
      </c>
      <c r="BE177" s="20"/>
      <c r="BF177" s="20">
        <v>0.56000000000000005</v>
      </c>
      <c r="BG177" s="20"/>
      <c r="BH177" s="20">
        <v>0.05</v>
      </c>
      <c r="BI177" s="44">
        <f t="shared" si="201"/>
        <v>36.680535674842538</v>
      </c>
      <c r="BJ177" s="44">
        <f t="shared" si="202"/>
        <v>0</v>
      </c>
      <c r="BK177" s="44">
        <f t="shared" si="203"/>
        <v>0</v>
      </c>
      <c r="BL177" s="44">
        <f t="shared" si="204"/>
        <v>0</v>
      </c>
      <c r="BM177" s="44"/>
      <c r="BN177" s="44">
        <f t="shared" si="205"/>
        <v>36.680535674842538</v>
      </c>
      <c r="BO177" s="44">
        <f t="shared" si="206"/>
        <v>21.686173325581397</v>
      </c>
      <c r="BP177" s="44">
        <f t="shared" si="207"/>
        <v>0</v>
      </c>
      <c r="BQ177" s="44"/>
      <c r="BR177" s="44">
        <f t="shared" si="208"/>
        <v>0</v>
      </c>
      <c r="BS177" s="44"/>
      <c r="BT177" s="44">
        <f t="shared" si="209"/>
        <v>21.686173325581397</v>
      </c>
      <c r="BU177" s="20"/>
      <c r="BV177" s="20">
        <v>0.22</v>
      </c>
      <c r="BW177" s="20"/>
      <c r="BX177" s="20">
        <v>0.05</v>
      </c>
      <c r="BY177" s="44">
        <f t="shared" si="210"/>
        <v>14.410210443688136</v>
      </c>
      <c r="BZ177" s="44">
        <f t="shared" si="211"/>
        <v>0</v>
      </c>
      <c r="CA177" s="44">
        <f t="shared" si="212"/>
        <v>0</v>
      </c>
      <c r="CB177" s="44">
        <f t="shared" si="213"/>
        <v>0</v>
      </c>
      <c r="CC177" s="44"/>
      <c r="CD177" s="44">
        <f t="shared" si="214"/>
        <v>14.410210443688136</v>
      </c>
      <c r="CE177" s="44">
        <f t="shared" si="215"/>
        <v>5.7567946385237097</v>
      </c>
      <c r="CF177" s="44">
        <f t="shared" si="216"/>
        <v>11.416016486563963</v>
      </c>
      <c r="CG177" s="44">
        <f t="shared" si="217"/>
        <v>5.3088468276678586</v>
      </c>
      <c r="CH177" s="44">
        <f t="shared" si="218"/>
        <v>4.8256658709400879</v>
      </c>
      <c r="CI177" s="44">
        <f t="shared" si="219"/>
        <v>15.013182709591387</v>
      </c>
      <c r="CJ177" s="44">
        <f t="shared" si="220"/>
        <v>5.89803606448233</v>
      </c>
      <c r="CK177" s="44">
        <f t="shared" si="221"/>
        <v>26.809254838556047</v>
      </c>
      <c r="CM177" s="35">
        <f t="shared" ref="CM177:CM178" si="225">$CE$3/1000</f>
        <v>20</v>
      </c>
    </row>
    <row r="178" spans="1:91" x14ac:dyDescent="0.25">
      <c r="A178" s="41">
        <f>'[11]ТОВ "Сумитеплоенерго" '!F170</f>
        <v>1976</v>
      </c>
      <c r="B178" s="41" t="str">
        <f>'[11]ТОВ "Сумитеплоенерго" '!C170</f>
        <v>Пр.3-й Парковий 15</v>
      </c>
      <c r="C178" s="50">
        <f>'[11]ТОВ "Сумитеплоенерго" '!O170</f>
        <v>1</v>
      </c>
      <c r="D178" s="46">
        <f>'[11]ТОВ "Сумитеплоенерго" '!G170</f>
        <v>2</v>
      </c>
      <c r="E178" s="86" t="str">
        <f t="shared" si="170"/>
        <v>ТОВ "Сумитеплоенерго"</v>
      </c>
      <c r="F178" s="43">
        <f>'[11]ТОВ "Сумитеплоенерго" '!L170</f>
        <v>556.29999999999995</v>
      </c>
      <c r="G178" s="43">
        <f>'[11]ТОВ "Сумитеплоенерго" '!CX170</f>
        <v>114.82813953488372</v>
      </c>
      <c r="H178" s="32">
        <f t="shared" si="171"/>
        <v>206.41405632731212</v>
      </c>
      <c r="I178" s="42"/>
      <c r="J178" s="42"/>
      <c r="K178" s="42"/>
      <c r="L178" s="42"/>
      <c r="M178" s="42"/>
      <c r="N178" s="44">
        <f t="shared" si="172"/>
        <v>114.82813953488372</v>
      </c>
      <c r="O178" s="44">
        <f t="shared" si="173"/>
        <v>76.301965806154882</v>
      </c>
      <c r="P178" s="44">
        <f t="shared" si="174"/>
        <v>0</v>
      </c>
      <c r="Q178" s="44">
        <f t="shared" si="175"/>
        <v>0</v>
      </c>
      <c r="R178" s="44">
        <f t="shared" si="176"/>
        <v>0</v>
      </c>
      <c r="S178" s="44">
        <f t="shared" si="177"/>
        <v>0</v>
      </c>
      <c r="T178" s="44">
        <f t="shared" si="178"/>
        <v>76.301965806154882</v>
      </c>
      <c r="U178" s="44">
        <f t="shared" si="179"/>
        <v>118.27298372093023</v>
      </c>
      <c r="V178" s="44">
        <f t="shared" si="180"/>
        <v>0</v>
      </c>
      <c r="W178" s="44">
        <f t="shared" si="181"/>
        <v>0</v>
      </c>
      <c r="X178" s="44">
        <f t="shared" si="182"/>
        <v>0</v>
      </c>
      <c r="Y178" s="44">
        <f t="shared" si="183"/>
        <v>0</v>
      </c>
      <c r="Z178" s="44">
        <f t="shared" si="184"/>
        <v>118.27298372093023</v>
      </c>
      <c r="AA178" s="20">
        <v>0.03</v>
      </c>
      <c r="AC178" s="44">
        <f t="shared" si="185"/>
        <v>65.6434</v>
      </c>
      <c r="AD178" s="28">
        <f t="shared" si="222"/>
        <v>118</v>
      </c>
      <c r="AE178" s="44">
        <f t="shared" si="186"/>
        <v>404.98639999999995</v>
      </c>
      <c r="AF178" s="28">
        <f t="shared" si="223"/>
        <v>728</v>
      </c>
      <c r="AG178" s="44">
        <f t="shared" si="187"/>
        <v>73.987899999999996</v>
      </c>
      <c r="AH178" s="28">
        <f t="shared" si="224"/>
        <v>133</v>
      </c>
      <c r="AI178" s="44">
        <f t="shared" si="188"/>
        <v>21.289137069767442</v>
      </c>
      <c r="AJ178" s="44">
        <f t="shared" si="189"/>
        <v>0</v>
      </c>
      <c r="AK178" s="44"/>
      <c r="AL178" s="44">
        <f t="shared" si="190"/>
        <v>0</v>
      </c>
      <c r="AM178" s="44"/>
      <c r="AN178" s="44">
        <f t="shared" si="191"/>
        <v>21.289137069767442</v>
      </c>
      <c r="AO178" s="20"/>
      <c r="AP178" s="20">
        <v>0.18</v>
      </c>
      <c r="AQ178" s="20"/>
      <c r="AR178" s="20"/>
      <c r="AS178" s="44">
        <f t="shared" si="192"/>
        <v>14.146384460461118</v>
      </c>
      <c r="AT178" s="44">
        <f t="shared" si="193"/>
        <v>0</v>
      </c>
      <c r="AU178" s="44">
        <f t="shared" si="194"/>
        <v>0</v>
      </c>
      <c r="AV178" s="44">
        <f t="shared" si="195"/>
        <v>0</v>
      </c>
      <c r="AW178" s="44"/>
      <c r="AX178" s="44">
        <f t="shared" si="196"/>
        <v>14.146384460461118</v>
      </c>
      <c r="AY178" s="44">
        <f t="shared" si="197"/>
        <v>66.232870883720935</v>
      </c>
      <c r="AZ178" s="44">
        <f t="shared" si="198"/>
        <v>0</v>
      </c>
      <c r="BA178" s="44"/>
      <c r="BB178" s="44">
        <f t="shared" si="199"/>
        <v>0</v>
      </c>
      <c r="BC178" s="44"/>
      <c r="BD178" s="44">
        <f t="shared" si="200"/>
        <v>66.232870883720935</v>
      </c>
      <c r="BE178" s="20"/>
      <c r="BF178" s="20">
        <v>0.56000000000000005</v>
      </c>
      <c r="BG178" s="20"/>
      <c r="BH178" s="20">
        <v>0.05</v>
      </c>
      <c r="BI178" s="44">
        <f t="shared" si="201"/>
        <v>44.010973876990143</v>
      </c>
      <c r="BJ178" s="44">
        <f t="shared" si="202"/>
        <v>0</v>
      </c>
      <c r="BK178" s="44">
        <f t="shared" si="203"/>
        <v>0</v>
      </c>
      <c r="BL178" s="44">
        <f t="shared" si="204"/>
        <v>0</v>
      </c>
      <c r="BM178" s="44"/>
      <c r="BN178" s="44">
        <f t="shared" si="205"/>
        <v>44.010973876990143</v>
      </c>
      <c r="BO178" s="44">
        <f t="shared" si="206"/>
        <v>26.02005641860465</v>
      </c>
      <c r="BP178" s="44">
        <f t="shared" si="207"/>
        <v>0</v>
      </c>
      <c r="BQ178" s="44"/>
      <c r="BR178" s="44">
        <f t="shared" si="208"/>
        <v>0</v>
      </c>
      <c r="BS178" s="44"/>
      <c r="BT178" s="44">
        <f t="shared" si="209"/>
        <v>26.02005641860465</v>
      </c>
      <c r="BU178" s="20"/>
      <c r="BV178" s="20">
        <v>0.22</v>
      </c>
      <c r="BW178" s="20"/>
      <c r="BX178" s="20">
        <v>0.05</v>
      </c>
      <c r="BY178" s="44">
        <f t="shared" si="210"/>
        <v>17.290025451674698</v>
      </c>
      <c r="BZ178" s="44">
        <f t="shared" si="211"/>
        <v>0</v>
      </c>
      <c r="CA178" s="44">
        <f t="shared" si="212"/>
        <v>0</v>
      </c>
      <c r="CB178" s="44">
        <f t="shared" si="213"/>
        <v>0</v>
      </c>
      <c r="CC178" s="44"/>
      <c r="CD178" s="44">
        <f t="shared" si="214"/>
        <v>17.290025451674698</v>
      </c>
      <c r="CE178" s="44">
        <f t="shared" si="215"/>
        <v>4.640295206416317</v>
      </c>
      <c r="CF178" s="44">
        <f t="shared" si="216"/>
        <v>9.2019413415374416</v>
      </c>
      <c r="CG178" s="44">
        <f t="shared" si="217"/>
        <v>4.2792244700156639</v>
      </c>
      <c r="CH178" s="44">
        <f t="shared" si="218"/>
        <v>5.790053244252106</v>
      </c>
      <c r="CI178" s="44">
        <f t="shared" si="219"/>
        <v>18.013498982117664</v>
      </c>
      <c r="CJ178" s="44">
        <f t="shared" si="220"/>
        <v>7.076731742974796</v>
      </c>
      <c r="CK178" s="44">
        <f t="shared" si="221"/>
        <v>32.166962468067254</v>
      </c>
      <c r="CM178" s="35">
        <f t="shared" si="225"/>
        <v>20</v>
      </c>
    </row>
    <row r="179" spans="1:91" x14ac:dyDescent="0.25">
      <c r="A179" s="41">
        <f>'[11]ТОВ "Сумитеплоенерго" '!F171</f>
        <v>1951</v>
      </c>
      <c r="B179" s="41" t="str">
        <f>'[11]ТОВ "Сумитеплоенерго" '!C171</f>
        <v>Вул.Харківська  92</v>
      </c>
      <c r="C179" s="47" t="str">
        <f>'[11]ТОВ "Сумитеплоенерго" '!O171</f>
        <v>так</v>
      </c>
      <c r="D179" s="46">
        <f>'[11]ТОВ "Сумитеплоенерго" '!G171</f>
        <v>2</v>
      </c>
      <c r="E179" s="86" t="str">
        <f t="shared" si="170"/>
        <v>ТОВ "Сумитеплоенерго"</v>
      </c>
      <c r="F179" s="43">
        <f>'[11]ТОВ "Сумитеплоенерго" '!L171</f>
        <v>428.5</v>
      </c>
      <c r="G179" s="43">
        <f>'[11]ТОВ "Сумитеплоенерго" '!CX171</f>
        <v>77.872488372093017</v>
      </c>
      <c r="H179" s="32">
        <f t="shared" si="171"/>
        <v>181.73276166182737</v>
      </c>
      <c r="I179" s="42"/>
      <c r="J179" s="42"/>
      <c r="K179" s="42"/>
      <c r="L179" s="42"/>
      <c r="M179" s="42"/>
      <c r="N179" s="44">
        <f t="shared" si="172"/>
        <v>77.872488372093017</v>
      </c>
      <c r="O179" s="44">
        <f t="shared" si="173"/>
        <v>51.74536458637445</v>
      </c>
      <c r="P179" s="44">
        <f t="shared" si="174"/>
        <v>0</v>
      </c>
      <c r="Q179" s="44">
        <f t="shared" si="175"/>
        <v>0</v>
      </c>
      <c r="R179" s="44">
        <f t="shared" si="176"/>
        <v>0</v>
      </c>
      <c r="S179" s="44">
        <f t="shared" si="177"/>
        <v>0</v>
      </c>
      <c r="T179" s="44">
        <f t="shared" si="178"/>
        <v>51.74536458637445</v>
      </c>
      <c r="U179" s="44">
        <f t="shared" si="179"/>
        <v>80.208663023255809</v>
      </c>
      <c r="V179" s="44">
        <f t="shared" si="180"/>
        <v>0</v>
      </c>
      <c r="W179" s="44">
        <f t="shared" si="181"/>
        <v>0</v>
      </c>
      <c r="X179" s="44">
        <f t="shared" si="182"/>
        <v>0</v>
      </c>
      <c r="Y179" s="44">
        <f t="shared" si="183"/>
        <v>0</v>
      </c>
      <c r="Z179" s="44">
        <f t="shared" si="184"/>
        <v>80.208663023255809</v>
      </c>
      <c r="AA179" s="20">
        <v>0.03</v>
      </c>
      <c r="AC179" s="44">
        <f t="shared" si="185"/>
        <v>41.993000000000002</v>
      </c>
      <c r="AD179" s="28">
        <v>98</v>
      </c>
      <c r="AE179" s="44">
        <f t="shared" si="186"/>
        <v>303.37799999999999</v>
      </c>
      <c r="AF179" s="28">
        <v>708</v>
      </c>
      <c r="AG179" s="44">
        <f t="shared" si="187"/>
        <v>48.420499999999997</v>
      </c>
      <c r="AH179" s="28">
        <v>113</v>
      </c>
      <c r="AI179" s="44">
        <f t="shared" si="188"/>
        <v>14.437559344186045</v>
      </c>
      <c r="AJ179" s="44">
        <f t="shared" si="189"/>
        <v>0</v>
      </c>
      <c r="AK179" s="44"/>
      <c r="AL179" s="44">
        <f t="shared" si="190"/>
        <v>0</v>
      </c>
      <c r="AM179" s="44"/>
      <c r="AN179" s="44">
        <f t="shared" si="191"/>
        <v>14.437559344186045</v>
      </c>
      <c r="AO179" s="20"/>
      <c r="AP179" s="20">
        <v>0.18</v>
      </c>
      <c r="AQ179" s="20"/>
      <c r="AR179" s="20"/>
      <c r="AS179" s="44">
        <f t="shared" si="192"/>
        <v>9.593590594313822</v>
      </c>
      <c r="AT179" s="44">
        <f t="shared" si="193"/>
        <v>0</v>
      </c>
      <c r="AU179" s="44">
        <f t="shared" si="194"/>
        <v>0</v>
      </c>
      <c r="AV179" s="44">
        <f t="shared" si="195"/>
        <v>0</v>
      </c>
      <c r="AW179" s="44"/>
      <c r="AX179" s="44">
        <f t="shared" si="196"/>
        <v>9.593590594313822</v>
      </c>
      <c r="AY179" s="44">
        <f t="shared" si="197"/>
        <v>44.916851293023257</v>
      </c>
      <c r="AZ179" s="44">
        <f t="shared" si="198"/>
        <v>0</v>
      </c>
      <c r="BA179" s="44"/>
      <c r="BB179" s="44">
        <f t="shared" si="199"/>
        <v>0</v>
      </c>
      <c r="BC179" s="44"/>
      <c r="BD179" s="44">
        <f t="shared" si="200"/>
        <v>44.916851293023257</v>
      </c>
      <c r="BE179" s="20"/>
      <c r="BF179" s="20">
        <v>0.56000000000000005</v>
      </c>
      <c r="BG179" s="20"/>
      <c r="BH179" s="20">
        <v>0.05</v>
      </c>
      <c r="BI179" s="44">
        <f t="shared" si="201"/>
        <v>29.846726293420783</v>
      </c>
      <c r="BJ179" s="44">
        <f t="shared" si="202"/>
        <v>0</v>
      </c>
      <c r="BK179" s="44">
        <f t="shared" si="203"/>
        <v>0</v>
      </c>
      <c r="BL179" s="44">
        <f t="shared" si="204"/>
        <v>0</v>
      </c>
      <c r="BM179" s="44"/>
      <c r="BN179" s="44">
        <f t="shared" si="205"/>
        <v>29.846726293420783</v>
      </c>
      <c r="BO179" s="44">
        <f t="shared" si="206"/>
        <v>17.64590586511628</v>
      </c>
      <c r="BP179" s="44">
        <f t="shared" si="207"/>
        <v>0</v>
      </c>
      <c r="BQ179" s="44"/>
      <c r="BR179" s="44">
        <f t="shared" si="208"/>
        <v>0</v>
      </c>
      <c r="BS179" s="44"/>
      <c r="BT179" s="44">
        <f t="shared" si="209"/>
        <v>17.64590586511628</v>
      </c>
      <c r="BU179" s="20"/>
      <c r="BV179" s="20">
        <v>0.22</v>
      </c>
      <c r="BW179" s="20"/>
      <c r="BX179" s="20">
        <v>0.05</v>
      </c>
      <c r="BY179" s="44">
        <f t="shared" si="210"/>
        <v>11.725499615272451</v>
      </c>
      <c r="BZ179" s="44">
        <f t="shared" si="211"/>
        <v>0</v>
      </c>
      <c r="CA179" s="44">
        <f t="shared" si="212"/>
        <v>0</v>
      </c>
      <c r="CB179" s="44">
        <f t="shared" si="213"/>
        <v>0</v>
      </c>
      <c r="CC179" s="44"/>
      <c r="CD179" s="44">
        <f t="shared" si="214"/>
        <v>11.725499615272451</v>
      </c>
      <c r="CE179" s="44">
        <f t="shared" si="215"/>
        <v>4.3771932507615556</v>
      </c>
      <c r="CF179" s="44">
        <f t="shared" si="216"/>
        <v>10.164531849071656</v>
      </c>
      <c r="CG179" s="44">
        <f t="shared" si="217"/>
        <v>4.1295042078149358</v>
      </c>
      <c r="CH179" s="44">
        <f t="shared" si="218"/>
        <v>3.9266146413514487</v>
      </c>
      <c r="CI179" s="44">
        <f t="shared" si="219"/>
        <v>12.216134439760063</v>
      </c>
      <c r="CJ179" s="44">
        <f t="shared" si="220"/>
        <v>4.7991956727628828</v>
      </c>
      <c r="CK179" s="44">
        <f t="shared" si="221"/>
        <v>21.814525785285827</v>
      </c>
    </row>
    <row r="180" spans="1:91" x14ac:dyDescent="0.25">
      <c r="A180" s="41">
        <f>'[11]ТОВ "Сумитеплоенерго" '!F172</f>
        <v>1951</v>
      </c>
      <c r="B180" s="41" t="str">
        <f>'[11]ТОВ "Сумитеплоенерго" '!C172</f>
        <v>Вул.Харківська  94</v>
      </c>
      <c r="C180" s="47" t="str">
        <f>'[11]ТОВ "Сумитеплоенерго" '!O172</f>
        <v>так</v>
      </c>
      <c r="D180" s="46">
        <f>'[11]ТОВ "Сумитеплоенерго" '!G172</f>
        <v>2</v>
      </c>
      <c r="E180" s="86" t="str">
        <f t="shared" si="170"/>
        <v>ТОВ "Сумитеплоенерго"</v>
      </c>
      <c r="F180" s="43">
        <f>'[11]ТОВ "Сумитеплоенерго" '!L172</f>
        <v>560.9</v>
      </c>
      <c r="G180" s="43">
        <f>'[11]ТОВ "Сумитеплоенерго" '!CX172</f>
        <v>107.50491860465115</v>
      </c>
      <c r="H180" s="32">
        <f t="shared" si="171"/>
        <v>191.66503584355706</v>
      </c>
      <c r="I180" s="42"/>
      <c r="J180" s="42"/>
      <c r="K180" s="42"/>
      <c r="L180" s="42"/>
      <c r="M180" s="42"/>
      <c r="N180" s="44">
        <f t="shared" si="172"/>
        <v>107.50491860465115</v>
      </c>
      <c r="O180" s="44">
        <f t="shared" si="173"/>
        <v>71.435770505309037</v>
      </c>
      <c r="P180" s="44">
        <f t="shared" si="174"/>
        <v>0</v>
      </c>
      <c r="Q180" s="44">
        <f t="shared" si="175"/>
        <v>0</v>
      </c>
      <c r="R180" s="44">
        <f t="shared" si="176"/>
        <v>0</v>
      </c>
      <c r="S180" s="44">
        <f t="shared" si="177"/>
        <v>0</v>
      </c>
      <c r="T180" s="44">
        <f t="shared" si="178"/>
        <v>71.435770505309037</v>
      </c>
      <c r="U180" s="44">
        <f t="shared" si="179"/>
        <v>110.73006616279069</v>
      </c>
      <c r="V180" s="44">
        <f t="shared" si="180"/>
        <v>0</v>
      </c>
      <c r="W180" s="44">
        <f t="shared" si="181"/>
        <v>0</v>
      </c>
      <c r="X180" s="44">
        <f t="shared" si="182"/>
        <v>0</v>
      </c>
      <c r="Y180" s="44">
        <f t="shared" si="183"/>
        <v>0</v>
      </c>
      <c r="Z180" s="44">
        <f t="shared" si="184"/>
        <v>110.73006616279069</v>
      </c>
      <c r="AA180" s="20">
        <v>0.03</v>
      </c>
      <c r="AC180" s="44">
        <f t="shared" si="185"/>
        <v>54.968199999999996</v>
      </c>
      <c r="AD180" s="28">
        <v>98</v>
      </c>
      <c r="AE180" s="44">
        <f t="shared" si="186"/>
        <v>397.11720000000003</v>
      </c>
      <c r="AF180" s="28">
        <v>708</v>
      </c>
      <c r="AG180" s="44">
        <f t="shared" si="187"/>
        <v>63.381699999999995</v>
      </c>
      <c r="AH180" s="28">
        <v>113</v>
      </c>
      <c r="AI180" s="44">
        <f t="shared" si="188"/>
        <v>19.931411909302323</v>
      </c>
      <c r="AJ180" s="44">
        <f t="shared" si="189"/>
        <v>0</v>
      </c>
      <c r="AK180" s="44"/>
      <c r="AL180" s="44">
        <f t="shared" si="190"/>
        <v>0</v>
      </c>
      <c r="AM180" s="44"/>
      <c r="AN180" s="44">
        <f t="shared" si="191"/>
        <v>19.931411909302323</v>
      </c>
      <c r="AO180" s="20"/>
      <c r="AP180" s="20">
        <v>0.18</v>
      </c>
      <c r="AQ180" s="20"/>
      <c r="AR180" s="20"/>
      <c r="AS180" s="44">
        <f t="shared" si="192"/>
        <v>13.244191851684295</v>
      </c>
      <c r="AT180" s="44">
        <f t="shared" si="193"/>
        <v>0</v>
      </c>
      <c r="AU180" s="44">
        <f t="shared" si="194"/>
        <v>0</v>
      </c>
      <c r="AV180" s="44">
        <f t="shared" si="195"/>
        <v>0</v>
      </c>
      <c r="AW180" s="44"/>
      <c r="AX180" s="44">
        <f t="shared" si="196"/>
        <v>13.244191851684295</v>
      </c>
      <c r="AY180" s="44">
        <f t="shared" si="197"/>
        <v>62.008837051162793</v>
      </c>
      <c r="AZ180" s="44">
        <f t="shared" si="198"/>
        <v>0</v>
      </c>
      <c r="BA180" s="44"/>
      <c r="BB180" s="44">
        <f t="shared" si="199"/>
        <v>0</v>
      </c>
      <c r="BC180" s="44"/>
      <c r="BD180" s="44">
        <f t="shared" si="200"/>
        <v>62.008837051162793</v>
      </c>
      <c r="BE180" s="20"/>
      <c r="BF180" s="20">
        <v>0.56000000000000005</v>
      </c>
      <c r="BG180" s="20"/>
      <c r="BH180" s="20">
        <v>0.05</v>
      </c>
      <c r="BI180" s="44">
        <f t="shared" si="201"/>
        <v>41.204152427462255</v>
      </c>
      <c r="BJ180" s="44">
        <f t="shared" si="202"/>
        <v>0</v>
      </c>
      <c r="BK180" s="44">
        <f t="shared" si="203"/>
        <v>0</v>
      </c>
      <c r="BL180" s="44">
        <f t="shared" si="204"/>
        <v>0</v>
      </c>
      <c r="BM180" s="44"/>
      <c r="BN180" s="44">
        <f t="shared" si="205"/>
        <v>41.204152427462255</v>
      </c>
      <c r="BO180" s="44">
        <f t="shared" si="206"/>
        <v>24.360614555813953</v>
      </c>
      <c r="BP180" s="44">
        <f t="shared" si="207"/>
        <v>0</v>
      </c>
      <c r="BQ180" s="44"/>
      <c r="BR180" s="44">
        <f t="shared" si="208"/>
        <v>0</v>
      </c>
      <c r="BS180" s="44"/>
      <c r="BT180" s="44">
        <f t="shared" si="209"/>
        <v>24.360614555813953</v>
      </c>
      <c r="BU180" s="20"/>
      <c r="BV180" s="20">
        <v>0.22</v>
      </c>
      <c r="BW180" s="20"/>
      <c r="BX180" s="20">
        <v>0.05</v>
      </c>
      <c r="BY180" s="44">
        <f t="shared" si="210"/>
        <v>16.187345596503029</v>
      </c>
      <c r="BZ180" s="44">
        <f t="shared" si="211"/>
        <v>0</v>
      </c>
      <c r="CA180" s="44">
        <f t="shared" si="212"/>
        <v>0</v>
      </c>
      <c r="CB180" s="44">
        <f t="shared" si="213"/>
        <v>0</v>
      </c>
      <c r="CC180" s="44"/>
      <c r="CD180" s="44">
        <f t="shared" si="214"/>
        <v>16.187345596503029</v>
      </c>
      <c r="CE180" s="44">
        <f t="shared" si="215"/>
        <v>4.150362711108686</v>
      </c>
      <c r="CF180" s="44">
        <f t="shared" si="216"/>
        <v>9.6377956250672554</v>
      </c>
      <c r="CG180" s="44">
        <f t="shared" si="217"/>
        <v>3.9155091625209026</v>
      </c>
      <c r="CH180" s="44">
        <f t="shared" si="218"/>
        <v>5.4207897581656947</v>
      </c>
      <c r="CI180" s="44">
        <f t="shared" si="219"/>
        <v>16.864679247626608</v>
      </c>
      <c r="CJ180" s="44">
        <f t="shared" si="220"/>
        <v>6.6254097044247384</v>
      </c>
      <c r="CK180" s="44">
        <f t="shared" si="221"/>
        <v>30.115498656476085</v>
      </c>
    </row>
    <row r="181" spans="1:91" x14ac:dyDescent="0.25">
      <c r="A181" s="41">
        <f>'[11]ТОВ "Сумитеплоенерго" '!F173</f>
        <v>1951</v>
      </c>
      <c r="B181" s="41" t="str">
        <f>'[11]ТОВ "Сумитеплоенерго" '!C173</f>
        <v>Вул.Харківська  96</v>
      </c>
      <c r="C181" s="47" t="str">
        <f>'[11]ТОВ "Сумитеплоенерго" '!O173</f>
        <v>так</v>
      </c>
      <c r="D181" s="46">
        <f>'[11]ТОВ "Сумитеплоенерго" '!G173</f>
        <v>2</v>
      </c>
      <c r="E181" s="86" t="str">
        <f t="shared" si="170"/>
        <v>ТОВ "Сумитеплоенерго"</v>
      </c>
      <c r="F181" s="43">
        <f>'[11]ТОВ "Сумитеплоенерго" '!L173</f>
        <v>453.29</v>
      </c>
      <c r="G181" s="43">
        <f>'[11]ТОВ "Сумитеплоенерго" '!CX173</f>
        <v>88.463720930232554</v>
      </c>
      <c r="H181" s="32">
        <f t="shared" si="171"/>
        <v>195.15921580055272</v>
      </c>
      <c r="I181" s="42"/>
      <c r="J181" s="42"/>
      <c r="K181" s="42"/>
      <c r="L181" s="42"/>
      <c r="M181" s="42"/>
      <c r="N181" s="44">
        <f t="shared" si="172"/>
        <v>88.463720930232554</v>
      </c>
      <c r="O181" s="44">
        <f t="shared" si="173"/>
        <v>58.783115679177747</v>
      </c>
      <c r="P181" s="44">
        <f t="shared" si="174"/>
        <v>0</v>
      </c>
      <c r="Q181" s="44">
        <f t="shared" si="175"/>
        <v>0</v>
      </c>
      <c r="R181" s="44">
        <f t="shared" si="176"/>
        <v>0</v>
      </c>
      <c r="S181" s="44">
        <f t="shared" si="177"/>
        <v>0</v>
      </c>
      <c r="T181" s="44">
        <f t="shared" si="178"/>
        <v>58.783115679177747</v>
      </c>
      <c r="U181" s="44">
        <f t="shared" si="179"/>
        <v>91.117632558139533</v>
      </c>
      <c r="V181" s="44">
        <f t="shared" si="180"/>
        <v>0</v>
      </c>
      <c r="W181" s="44">
        <f t="shared" si="181"/>
        <v>0</v>
      </c>
      <c r="X181" s="44">
        <f t="shared" si="182"/>
        <v>0</v>
      </c>
      <c r="Y181" s="44">
        <f t="shared" si="183"/>
        <v>0</v>
      </c>
      <c r="Z181" s="44">
        <f t="shared" si="184"/>
        <v>91.117632558139533</v>
      </c>
      <c r="AA181" s="20">
        <v>0.03</v>
      </c>
      <c r="AC181" s="44">
        <f t="shared" si="185"/>
        <v>44.422420000000002</v>
      </c>
      <c r="AD181" s="28">
        <v>98</v>
      </c>
      <c r="AE181" s="44">
        <f t="shared" si="186"/>
        <v>320.92932000000002</v>
      </c>
      <c r="AF181" s="28">
        <v>708</v>
      </c>
      <c r="AG181" s="44">
        <f t="shared" si="187"/>
        <v>51.221770000000006</v>
      </c>
      <c r="AH181" s="28">
        <v>113</v>
      </c>
      <c r="AI181" s="44">
        <f t="shared" si="188"/>
        <v>16.401173860465114</v>
      </c>
      <c r="AJ181" s="44">
        <f t="shared" si="189"/>
        <v>0</v>
      </c>
      <c r="AK181" s="44"/>
      <c r="AL181" s="44">
        <f t="shared" si="190"/>
        <v>0</v>
      </c>
      <c r="AM181" s="44"/>
      <c r="AN181" s="44">
        <f t="shared" si="191"/>
        <v>16.401173860465114</v>
      </c>
      <c r="AO181" s="20"/>
      <c r="AP181" s="20">
        <v>0.18</v>
      </c>
      <c r="AQ181" s="20"/>
      <c r="AR181" s="20"/>
      <c r="AS181" s="44">
        <f t="shared" si="192"/>
        <v>10.898389646919552</v>
      </c>
      <c r="AT181" s="44">
        <f t="shared" si="193"/>
        <v>0</v>
      </c>
      <c r="AU181" s="44">
        <f t="shared" si="194"/>
        <v>0</v>
      </c>
      <c r="AV181" s="44">
        <f t="shared" si="195"/>
        <v>0</v>
      </c>
      <c r="AW181" s="44"/>
      <c r="AX181" s="44">
        <f t="shared" si="196"/>
        <v>10.898389646919552</v>
      </c>
      <c r="AY181" s="44">
        <f t="shared" si="197"/>
        <v>51.025874232558145</v>
      </c>
      <c r="AZ181" s="44">
        <f t="shared" si="198"/>
        <v>0</v>
      </c>
      <c r="BA181" s="44"/>
      <c r="BB181" s="44">
        <f t="shared" si="199"/>
        <v>0</v>
      </c>
      <c r="BC181" s="44"/>
      <c r="BD181" s="44">
        <f t="shared" si="200"/>
        <v>51.025874232558145</v>
      </c>
      <c r="BE181" s="20"/>
      <c r="BF181" s="20">
        <v>0.56000000000000005</v>
      </c>
      <c r="BG181" s="20"/>
      <c r="BH181" s="20">
        <v>0.05</v>
      </c>
      <c r="BI181" s="44">
        <f t="shared" si="201"/>
        <v>33.906101123749728</v>
      </c>
      <c r="BJ181" s="44">
        <f t="shared" si="202"/>
        <v>0</v>
      </c>
      <c r="BK181" s="44">
        <f t="shared" si="203"/>
        <v>0</v>
      </c>
      <c r="BL181" s="44">
        <f t="shared" si="204"/>
        <v>0</v>
      </c>
      <c r="BM181" s="44"/>
      <c r="BN181" s="44">
        <f t="shared" si="205"/>
        <v>33.906101123749728</v>
      </c>
      <c r="BO181" s="44">
        <f t="shared" si="206"/>
        <v>20.045879162790698</v>
      </c>
      <c r="BP181" s="44">
        <f t="shared" si="207"/>
        <v>0</v>
      </c>
      <c r="BQ181" s="44"/>
      <c r="BR181" s="44">
        <f t="shared" si="208"/>
        <v>0</v>
      </c>
      <c r="BS181" s="44"/>
      <c r="BT181" s="44">
        <f t="shared" si="209"/>
        <v>20.045879162790698</v>
      </c>
      <c r="BU181" s="20"/>
      <c r="BV181" s="20">
        <v>0.22</v>
      </c>
      <c r="BW181" s="20"/>
      <c r="BX181" s="20">
        <v>0.05</v>
      </c>
      <c r="BY181" s="44">
        <f t="shared" si="210"/>
        <v>13.320254012901678</v>
      </c>
      <c r="BZ181" s="44">
        <f t="shared" si="211"/>
        <v>0</v>
      </c>
      <c r="CA181" s="44">
        <f t="shared" si="212"/>
        <v>0</v>
      </c>
      <c r="CB181" s="44">
        <f t="shared" si="213"/>
        <v>0</v>
      </c>
      <c r="CC181" s="44"/>
      <c r="CD181" s="44">
        <f t="shared" si="214"/>
        <v>13.320254012901678</v>
      </c>
      <c r="CE181" s="44">
        <f t="shared" si="215"/>
        <v>4.0760535674695824</v>
      </c>
      <c r="CF181" s="44">
        <f t="shared" si="216"/>
        <v>9.4652380947216361</v>
      </c>
      <c r="CG181" s="44">
        <f t="shared" si="217"/>
        <v>3.8454048962120266</v>
      </c>
      <c r="CH181" s="44">
        <f t="shared" si="218"/>
        <v>4.4606631827828345</v>
      </c>
      <c r="CI181" s="44">
        <f t="shared" si="219"/>
        <v>13.877618790879934</v>
      </c>
      <c r="CJ181" s="44">
        <f t="shared" si="220"/>
        <v>5.4519216678456877</v>
      </c>
      <c r="CK181" s="44">
        <f t="shared" si="221"/>
        <v>24.781462126571306</v>
      </c>
    </row>
    <row r="182" spans="1:91" x14ac:dyDescent="0.25">
      <c r="A182" s="41">
        <f>'[11]ТОВ "Сумитеплоенерго" '!F174</f>
        <v>1953</v>
      </c>
      <c r="B182" s="41" t="str">
        <f>'[11]ТОВ "Сумитеплоенерго" '!C174</f>
        <v>Вул.Харківська  102</v>
      </c>
      <c r="C182" s="47" t="str">
        <f>'[11]ТОВ "Сумитеплоенерго" '!O174</f>
        <v>так</v>
      </c>
      <c r="D182" s="46">
        <f>'[11]ТОВ "Сумитеплоенерго" '!G174</f>
        <v>2</v>
      </c>
      <c r="E182" s="86" t="str">
        <f t="shared" si="170"/>
        <v>ТОВ "Сумитеплоенерго"</v>
      </c>
      <c r="F182" s="43">
        <f>'[11]ТОВ "Сумитеплоенерго" '!L174</f>
        <v>267.7</v>
      </c>
      <c r="G182" s="43">
        <f>'[11]ТОВ "Сумитеплоенерго" '!CX174</f>
        <v>55.530779069767433</v>
      </c>
      <c r="H182" s="32">
        <f t="shared" si="171"/>
        <v>207.43660466853731</v>
      </c>
      <c r="I182" s="42"/>
      <c r="J182" s="42"/>
      <c r="K182" s="42"/>
      <c r="L182" s="42"/>
      <c r="M182" s="42"/>
      <c r="N182" s="44">
        <f t="shared" si="172"/>
        <v>55.530779069767433</v>
      </c>
      <c r="O182" s="44">
        <f t="shared" si="173"/>
        <v>36.899558095542794</v>
      </c>
      <c r="P182" s="44">
        <f t="shared" si="174"/>
        <v>0</v>
      </c>
      <c r="Q182" s="44">
        <f t="shared" si="175"/>
        <v>0</v>
      </c>
      <c r="R182" s="44">
        <f t="shared" si="176"/>
        <v>0</v>
      </c>
      <c r="S182" s="44">
        <f t="shared" si="177"/>
        <v>0</v>
      </c>
      <c r="T182" s="44">
        <f t="shared" si="178"/>
        <v>36.899558095542794</v>
      </c>
      <c r="U182" s="44">
        <f t="shared" si="179"/>
        <v>57.196702441860459</v>
      </c>
      <c r="V182" s="44">
        <f t="shared" si="180"/>
        <v>0</v>
      </c>
      <c r="W182" s="44">
        <f t="shared" si="181"/>
        <v>0</v>
      </c>
      <c r="X182" s="44">
        <f t="shared" si="182"/>
        <v>0</v>
      </c>
      <c r="Y182" s="44">
        <f t="shared" si="183"/>
        <v>0</v>
      </c>
      <c r="Z182" s="44">
        <f t="shared" si="184"/>
        <v>57.196702441860459</v>
      </c>
      <c r="AA182" s="20">
        <v>0.03</v>
      </c>
      <c r="AC182" s="44">
        <f t="shared" si="185"/>
        <v>26.234599999999997</v>
      </c>
      <c r="AD182" s="28">
        <v>98</v>
      </c>
      <c r="AE182" s="44">
        <f t="shared" si="186"/>
        <v>189.5316</v>
      </c>
      <c r="AF182" s="28">
        <v>708</v>
      </c>
      <c r="AG182" s="44">
        <f t="shared" si="187"/>
        <v>30.2501</v>
      </c>
      <c r="AH182" s="28">
        <v>113</v>
      </c>
      <c r="AI182" s="44">
        <f t="shared" si="188"/>
        <v>10.295406439534883</v>
      </c>
      <c r="AJ182" s="44">
        <f t="shared" si="189"/>
        <v>0</v>
      </c>
      <c r="AK182" s="44"/>
      <c r="AL182" s="44">
        <f t="shared" si="190"/>
        <v>0</v>
      </c>
      <c r="AM182" s="44"/>
      <c r="AN182" s="44">
        <f t="shared" si="191"/>
        <v>10.295406439534883</v>
      </c>
      <c r="AO182" s="20"/>
      <c r="AP182" s="20">
        <v>0.18</v>
      </c>
      <c r="AQ182" s="20"/>
      <c r="AR182" s="20"/>
      <c r="AS182" s="44">
        <f t="shared" si="192"/>
        <v>6.8411780709136352</v>
      </c>
      <c r="AT182" s="44">
        <f t="shared" si="193"/>
        <v>0</v>
      </c>
      <c r="AU182" s="44">
        <f t="shared" si="194"/>
        <v>0</v>
      </c>
      <c r="AV182" s="44">
        <f t="shared" si="195"/>
        <v>0</v>
      </c>
      <c r="AW182" s="44"/>
      <c r="AX182" s="44">
        <f t="shared" si="196"/>
        <v>6.8411780709136352</v>
      </c>
      <c r="AY182" s="44">
        <f t="shared" si="197"/>
        <v>32.030153367441862</v>
      </c>
      <c r="AZ182" s="44">
        <f t="shared" si="198"/>
        <v>0</v>
      </c>
      <c r="BA182" s="44"/>
      <c r="BB182" s="44">
        <f t="shared" si="199"/>
        <v>0</v>
      </c>
      <c r="BC182" s="44"/>
      <c r="BD182" s="44">
        <f t="shared" si="200"/>
        <v>32.030153367441862</v>
      </c>
      <c r="BE182" s="20"/>
      <c r="BF182" s="20">
        <v>0.56000000000000005</v>
      </c>
      <c r="BG182" s="20"/>
      <c r="BH182" s="20">
        <v>0.05</v>
      </c>
      <c r="BI182" s="44">
        <f t="shared" si="201"/>
        <v>21.283665109509091</v>
      </c>
      <c r="BJ182" s="44">
        <f t="shared" si="202"/>
        <v>0</v>
      </c>
      <c r="BK182" s="44">
        <f t="shared" si="203"/>
        <v>0</v>
      </c>
      <c r="BL182" s="44">
        <f t="shared" si="204"/>
        <v>0</v>
      </c>
      <c r="BM182" s="44"/>
      <c r="BN182" s="44">
        <f t="shared" si="205"/>
        <v>21.283665109509091</v>
      </c>
      <c r="BO182" s="44">
        <f t="shared" si="206"/>
        <v>12.5832745372093</v>
      </c>
      <c r="BP182" s="44">
        <f t="shared" si="207"/>
        <v>0</v>
      </c>
      <c r="BQ182" s="44"/>
      <c r="BR182" s="44">
        <f t="shared" si="208"/>
        <v>0</v>
      </c>
      <c r="BS182" s="44"/>
      <c r="BT182" s="44">
        <f t="shared" si="209"/>
        <v>12.5832745372093</v>
      </c>
      <c r="BU182" s="20"/>
      <c r="BV182" s="20">
        <v>0.22</v>
      </c>
      <c r="BW182" s="20"/>
      <c r="BX182" s="20">
        <v>0.05</v>
      </c>
      <c r="BY182" s="44">
        <f t="shared" si="210"/>
        <v>8.3614398644499985</v>
      </c>
      <c r="BZ182" s="44">
        <f t="shared" si="211"/>
        <v>0</v>
      </c>
      <c r="CA182" s="44">
        <f t="shared" si="212"/>
        <v>0</v>
      </c>
      <c r="CB182" s="44">
        <f t="shared" si="213"/>
        <v>0</v>
      </c>
      <c r="CC182" s="44"/>
      <c r="CD182" s="44">
        <f t="shared" si="214"/>
        <v>8.3614398644499985</v>
      </c>
      <c r="CE182" s="44">
        <f t="shared" si="215"/>
        <v>3.8348073574550856</v>
      </c>
      <c r="CF182" s="44">
        <f t="shared" si="216"/>
        <v>8.9050264146150884</v>
      </c>
      <c r="CG182" s="44">
        <f t="shared" si="217"/>
        <v>3.6178099095842509</v>
      </c>
      <c r="CH182" s="44">
        <f t="shared" si="218"/>
        <v>2.8000642421893218</v>
      </c>
      <c r="CI182" s="44">
        <f t="shared" si="219"/>
        <v>8.7113109757001137</v>
      </c>
      <c r="CJ182" s="44">
        <f t="shared" si="220"/>
        <v>3.4223007404536152</v>
      </c>
      <c r="CK182" s="44">
        <f t="shared" si="221"/>
        <v>15.555912456607343</v>
      </c>
    </row>
    <row r="183" spans="1:91" x14ac:dyDescent="0.25">
      <c r="A183" s="41">
        <f>'[11]ТОВ "Сумитеплоенерго" '!F175</f>
        <v>1953</v>
      </c>
      <c r="B183" s="41" t="str">
        <f>'[11]ТОВ "Сумитеплоенерго" '!C175</f>
        <v>Вул.Харківська  104</v>
      </c>
      <c r="C183" s="47" t="str">
        <f>'[11]ТОВ "Сумитеплоенерго" '!O175</f>
        <v>так</v>
      </c>
      <c r="D183" s="46">
        <f>'[11]ТОВ "Сумитеплоенерго" '!G175</f>
        <v>2</v>
      </c>
      <c r="E183" s="86" t="str">
        <f t="shared" si="170"/>
        <v>ТОВ "Сумитеплоенерго"</v>
      </c>
      <c r="F183" s="43">
        <f>'[11]ТОВ "Сумитеплоенерго" '!L175</f>
        <v>594.97</v>
      </c>
      <c r="G183" s="43">
        <f>'[11]ТОВ "Сумитеплоенерго" '!CX175</f>
        <v>122.20050000000001</v>
      </c>
      <c r="H183" s="32">
        <f t="shared" si="171"/>
        <v>205.38934736205186</v>
      </c>
      <c r="I183" s="42"/>
      <c r="J183" s="42"/>
      <c r="K183" s="42"/>
      <c r="L183" s="42"/>
      <c r="M183" s="42"/>
      <c r="N183" s="44">
        <f t="shared" si="172"/>
        <v>122.20050000000001</v>
      </c>
      <c r="O183" s="44">
        <f t="shared" si="173"/>
        <v>81.200813757523647</v>
      </c>
      <c r="P183" s="44">
        <f t="shared" si="174"/>
        <v>0</v>
      </c>
      <c r="Q183" s="44">
        <f t="shared" si="175"/>
        <v>0</v>
      </c>
      <c r="R183" s="44">
        <f t="shared" si="176"/>
        <v>0</v>
      </c>
      <c r="S183" s="44">
        <f t="shared" si="177"/>
        <v>0</v>
      </c>
      <c r="T183" s="44">
        <f t="shared" si="178"/>
        <v>81.200813757523647</v>
      </c>
      <c r="U183" s="44">
        <f t="shared" si="179"/>
        <v>125.86651500000001</v>
      </c>
      <c r="V183" s="44">
        <f t="shared" si="180"/>
        <v>0</v>
      </c>
      <c r="W183" s="44">
        <f t="shared" si="181"/>
        <v>0</v>
      </c>
      <c r="X183" s="44">
        <f t="shared" si="182"/>
        <v>0</v>
      </c>
      <c r="Y183" s="44">
        <f t="shared" si="183"/>
        <v>0</v>
      </c>
      <c r="Z183" s="44">
        <f t="shared" si="184"/>
        <v>125.86651500000001</v>
      </c>
      <c r="AA183" s="20">
        <v>0.03</v>
      </c>
      <c r="AC183" s="44">
        <f t="shared" si="185"/>
        <v>58.307060000000007</v>
      </c>
      <c r="AD183" s="28">
        <v>98</v>
      </c>
      <c r="AE183" s="44">
        <f t="shared" si="186"/>
        <v>421.23876000000001</v>
      </c>
      <c r="AF183" s="28">
        <v>708</v>
      </c>
      <c r="AG183" s="44">
        <f t="shared" si="187"/>
        <v>67.231610000000003</v>
      </c>
      <c r="AH183" s="28">
        <v>113</v>
      </c>
      <c r="AI183" s="44">
        <f t="shared" si="188"/>
        <v>22.6559727</v>
      </c>
      <c r="AJ183" s="44">
        <f t="shared" si="189"/>
        <v>0</v>
      </c>
      <c r="AK183" s="44"/>
      <c r="AL183" s="44">
        <f t="shared" si="190"/>
        <v>0</v>
      </c>
      <c r="AM183" s="44"/>
      <c r="AN183" s="44">
        <f t="shared" si="191"/>
        <v>22.6559727</v>
      </c>
      <c r="AO183" s="20"/>
      <c r="AP183" s="20">
        <v>0.18</v>
      </c>
      <c r="AQ183" s="20"/>
      <c r="AR183" s="20"/>
      <c r="AS183" s="44">
        <f t="shared" si="192"/>
        <v>15.054630870644884</v>
      </c>
      <c r="AT183" s="44">
        <f t="shared" si="193"/>
        <v>0</v>
      </c>
      <c r="AU183" s="44">
        <f t="shared" si="194"/>
        <v>0</v>
      </c>
      <c r="AV183" s="44">
        <f t="shared" si="195"/>
        <v>0</v>
      </c>
      <c r="AW183" s="44"/>
      <c r="AX183" s="44">
        <f t="shared" si="196"/>
        <v>15.054630870644884</v>
      </c>
      <c r="AY183" s="44">
        <f t="shared" si="197"/>
        <v>70.485248400000017</v>
      </c>
      <c r="AZ183" s="44">
        <f t="shared" si="198"/>
        <v>0</v>
      </c>
      <c r="BA183" s="44"/>
      <c r="BB183" s="44">
        <f t="shared" si="199"/>
        <v>0</v>
      </c>
      <c r="BC183" s="44"/>
      <c r="BD183" s="44">
        <f t="shared" si="200"/>
        <v>70.485248400000017</v>
      </c>
      <c r="BE183" s="20"/>
      <c r="BF183" s="20">
        <v>0.56000000000000005</v>
      </c>
      <c r="BG183" s="20"/>
      <c r="BH183" s="20">
        <v>0.05</v>
      </c>
      <c r="BI183" s="44">
        <f t="shared" si="201"/>
        <v>46.836629375339648</v>
      </c>
      <c r="BJ183" s="44">
        <f t="shared" si="202"/>
        <v>0</v>
      </c>
      <c r="BK183" s="44">
        <f t="shared" si="203"/>
        <v>0</v>
      </c>
      <c r="BL183" s="44">
        <f t="shared" si="204"/>
        <v>0</v>
      </c>
      <c r="BM183" s="44"/>
      <c r="BN183" s="44">
        <f t="shared" si="205"/>
        <v>46.836629375339648</v>
      </c>
      <c r="BO183" s="44">
        <f t="shared" si="206"/>
        <v>27.690633300000002</v>
      </c>
      <c r="BP183" s="44">
        <f t="shared" si="207"/>
        <v>0</v>
      </c>
      <c r="BQ183" s="44"/>
      <c r="BR183" s="44">
        <f t="shared" si="208"/>
        <v>0</v>
      </c>
      <c r="BS183" s="44"/>
      <c r="BT183" s="44">
        <f t="shared" si="209"/>
        <v>27.690633300000002</v>
      </c>
      <c r="BU183" s="20"/>
      <c r="BV183" s="20">
        <v>0.22</v>
      </c>
      <c r="BW183" s="20"/>
      <c r="BX183" s="20">
        <v>0.05</v>
      </c>
      <c r="BY183" s="44">
        <f t="shared" si="210"/>
        <v>18.400104397454861</v>
      </c>
      <c r="BZ183" s="44">
        <f t="shared" si="211"/>
        <v>0</v>
      </c>
      <c r="CA183" s="44">
        <f t="shared" si="212"/>
        <v>0</v>
      </c>
      <c r="CB183" s="44">
        <f t="shared" si="213"/>
        <v>0</v>
      </c>
      <c r="CC183" s="44"/>
      <c r="CD183" s="44">
        <f t="shared" si="214"/>
        <v>18.400104397454861</v>
      </c>
      <c r="CE183" s="44">
        <f t="shared" si="215"/>
        <v>3.8730315277070857</v>
      </c>
      <c r="CF183" s="44">
        <f t="shared" si="216"/>
        <v>8.99378895573963</v>
      </c>
      <c r="CG183" s="44">
        <f t="shared" si="217"/>
        <v>3.6538711165845132</v>
      </c>
      <c r="CH183" s="44">
        <f t="shared" si="218"/>
        <v>6.1617945247583075</v>
      </c>
      <c r="CI183" s="44">
        <f t="shared" si="219"/>
        <v>19.170027410359182</v>
      </c>
      <c r="CJ183" s="44">
        <f t="shared" si="220"/>
        <v>7.5310821969268211</v>
      </c>
      <c r="CK183" s="44">
        <f t="shared" si="221"/>
        <v>34.232191804212825</v>
      </c>
    </row>
    <row r="184" spans="1:91" x14ac:dyDescent="0.25">
      <c r="A184" s="41">
        <f>'[11]ТОВ "Сумитеплоенерго" '!F176</f>
        <v>1953</v>
      </c>
      <c r="B184" s="41" t="str">
        <f>'[11]ТОВ "Сумитеплоенерго" '!C176</f>
        <v>Вул.Харківська 106</v>
      </c>
      <c r="C184" s="47" t="str">
        <f>'[11]ТОВ "Сумитеплоенерго" '!O176</f>
        <v>так</v>
      </c>
      <c r="D184" s="46">
        <f>'[11]ТОВ "Сумитеплоенерго" '!G176</f>
        <v>2</v>
      </c>
      <c r="E184" s="86" t="str">
        <f t="shared" si="170"/>
        <v>ТОВ "Сумитеплоенерго"</v>
      </c>
      <c r="F184" s="43">
        <f>'[11]ТОВ "Сумитеплоенерго" '!L176</f>
        <v>573.4</v>
      </c>
      <c r="G184" s="43">
        <f>'[11]ТОВ "Сумитеплоенерго" '!CX176</f>
        <v>85.728453488372097</v>
      </c>
      <c r="H184" s="32">
        <f t="shared" si="171"/>
        <v>149.50898759744001</v>
      </c>
      <c r="I184" s="42"/>
      <c r="J184" s="42"/>
      <c r="K184" s="42"/>
      <c r="L184" s="42"/>
      <c r="M184" s="42"/>
      <c r="N184" s="44">
        <f t="shared" si="172"/>
        <v>85.728453488372097</v>
      </c>
      <c r="O184" s="44">
        <f t="shared" si="173"/>
        <v>56.965562214801338</v>
      </c>
      <c r="P184" s="44">
        <f t="shared" si="174"/>
        <v>0</v>
      </c>
      <c r="Q184" s="44">
        <f t="shared" si="175"/>
        <v>0</v>
      </c>
      <c r="R184" s="44">
        <f t="shared" si="176"/>
        <v>0</v>
      </c>
      <c r="S184" s="44">
        <f t="shared" si="177"/>
        <v>0</v>
      </c>
      <c r="T184" s="44">
        <f t="shared" si="178"/>
        <v>56.965562214801338</v>
      </c>
      <c r="U184" s="44">
        <f t="shared" si="179"/>
        <v>95.158583372093034</v>
      </c>
      <c r="V184" s="44">
        <f t="shared" si="180"/>
        <v>0</v>
      </c>
      <c r="W184" s="44">
        <f t="shared" si="181"/>
        <v>0</v>
      </c>
      <c r="X184" s="44">
        <f t="shared" si="182"/>
        <v>0</v>
      </c>
      <c r="Y184" s="44">
        <f t="shared" si="183"/>
        <v>0</v>
      </c>
      <c r="Z184" s="44">
        <f t="shared" si="184"/>
        <v>95.158583372093034</v>
      </c>
      <c r="AA184" s="20">
        <v>0.11</v>
      </c>
      <c r="AC184" s="44">
        <f t="shared" si="185"/>
        <v>56.193199999999997</v>
      </c>
      <c r="AD184" s="28">
        <v>98</v>
      </c>
      <c r="AE184" s="44">
        <f t="shared" si="186"/>
        <v>405.96719999999999</v>
      </c>
      <c r="AF184" s="28">
        <v>708</v>
      </c>
      <c r="AG184" s="44">
        <f t="shared" si="187"/>
        <v>64.794200000000004</v>
      </c>
      <c r="AH184" s="28">
        <v>113</v>
      </c>
      <c r="AI184" s="44">
        <f t="shared" si="188"/>
        <v>17.128545006976747</v>
      </c>
      <c r="AJ184" s="44">
        <f t="shared" si="189"/>
        <v>0</v>
      </c>
      <c r="AK184" s="44"/>
      <c r="AL184" s="44">
        <f t="shared" si="190"/>
        <v>0</v>
      </c>
      <c r="AM184" s="44"/>
      <c r="AN184" s="44">
        <f t="shared" si="191"/>
        <v>17.128545006976747</v>
      </c>
      <c r="AO184" s="20"/>
      <c r="AP184" s="20">
        <v>0.18</v>
      </c>
      <c r="AQ184" s="20"/>
      <c r="AR184" s="20"/>
      <c r="AS184" s="44">
        <f t="shared" si="192"/>
        <v>11.381719330517308</v>
      </c>
      <c r="AT184" s="44">
        <f t="shared" si="193"/>
        <v>0</v>
      </c>
      <c r="AU184" s="44">
        <f t="shared" si="194"/>
        <v>0</v>
      </c>
      <c r="AV184" s="44">
        <f t="shared" si="195"/>
        <v>0</v>
      </c>
      <c r="AW184" s="44"/>
      <c r="AX184" s="44">
        <f t="shared" si="196"/>
        <v>11.381719330517308</v>
      </c>
      <c r="AY184" s="44">
        <f t="shared" si="197"/>
        <v>53.288806688372105</v>
      </c>
      <c r="AZ184" s="44">
        <f t="shared" si="198"/>
        <v>0</v>
      </c>
      <c r="BA184" s="44"/>
      <c r="BB184" s="44">
        <f t="shared" si="199"/>
        <v>0</v>
      </c>
      <c r="BC184" s="44"/>
      <c r="BD184" s="44">
        <f t="shared" si="200"/>
        <v>53.288806688372105</v>
      </c>
      <c r="BE184" s="20"/>
      <c r="BF184" s="20">
        <v>0.56000000000000005</v>
      </c>
      <c r="BG184" s="20"/>
      <c r="BH184" s="20">
        <v>0.05</v>
      </c>
      <c r="BI184" s="44">
        <f t="shared" si="201"/>
        <v>35.409793472720516</v>
      </c>
      <c r="BJ184" s="44">
        <f t="shared" si="202"/>
        <v>0</v>
      </c>
      <c r="BK184" s="44">
        <f t="shared" si="203"/>
        <v>0</v>
      </c>
      <c r="BL184" s="44">
        <f t="shared" si="204"/>
        <v>0</v>
      </c>
      <c r="BM184" s="44"/>
      <c r="BN184" s="44">
        <f t="shared" si="205"/>
        <v>35.409793472720516</v>
      </c>
      <c r="BO184" s="44">
        <f t="shared" si="206"/>
        <v>20.934888341860468</v>
      </c>
      <c r="BP184" s="44">
        <f t="shared" si="207"/>
        <v>0</v>
      </c>
      <c r="BQ184" s="44"/>
      <c r="BR184" s="44">
        <f t="shared" si="208"/>
        <v>0</v>
      </c>
      <c r="BS184" s="44"/>
      <c r="BT184" s="44">
        <f t="shared" si="209"/>
        <v>20.934888341860468</v>
      </c>
      <c r="BU184" s="20"/>
      <c r="BV184" s="20">
        <v>0.22</v>
      </c>
      <c r="BW184" s="20"/>
      <c r="BX184" s="20">
        <v>0.05</v>
      </c>
      <c r="BY184" s="44">
        <f t="shared" si="210"/>
        <v>13.910990292854487</v>
      </c>
      <c r="BZ184" s="44">
        <f t="shared" si="211"/>
        <v>0</v>
      </c>
      <c r="CA184" s="44">
        <f t="shared" si="212"/>
        <v>0</v>
      </c>
      <c r="CB184" s="44">
        <f t="shared" si="213"/>
        <v>0</v>
      </c>
      <c r="CC184" s="44"/>
      <c r="CD184" s="44">
        <f t="shared" si="214"/>
        <v>13.910990292854487</v>
      </c>
      <c r="CE184" s="44">
        <f t="shared" si="215"/>
        <v>4.9371451156181312</v>
      </c>
      <c r="CF184" s="44">
        <f t="shared" si="216"/>
        <v>11.464828234955807</v>
      </c>
      <c r="CG184" s="44">
        <f t="shared" si="217"/>
        <v>4.6577704847714658</v>
      </c>
      <c r="CH184" s="44">
        <f t="shared" si="218"/>
        <v>4.6584879068584666</v>
      </c>
      <c r="CI184" s="44">
        <f t="shared" si="219"/>
        <v>14.49307348800412</v>
      </c>
      <c r="CJ184" s="44">
        <f t="shared" si="220"/>
        <v>5.6937074417159037</v>
      </c>
      <c r="CK184" s="44">
        <f t="shared" si="221"/>
        <v>25.880488371435924</v>
      </c>
    </row>
    <row r="185" spans="1:91" x14ac:dyDescent="0.25">
      <c r="A185" s="41">
        <f>'[11]ТОВ "Сумитеплоенерго" '!F177</f>
        <v>1953</v>
      </c>
      <c r="B185" s="41" t="str">
        <f>'[11]ТОВ "Сумитеплоенерго" '!C177</f>
        <v>Вул.Харківська  108</v>
      </c>
      <c r="C185" s="47" t="str">
        <f>'[11]ТОВ "Сумитеплоенерго" '!O177</f>
        <v>так</v>
      </c>
      <c r="D185" s="46">
        <f>'[11]ТОВ "Сумитеплоенерго" '!G177</f>
        <v>2</v>
      </c>
      <c r="E185" s="86" t="str">
        <f t="shared" si="170"/>
        <v>ТОВ "Сумитеплоенерго"</v>
      </c>
      <c r="F185" s="43">
        <f>'[11]ТОВ "Сумитеплоенерго" '!L177</f>
        <v>269.76</v>
      </c>
      <c r="G185" s="43">
        <f>'[11]ТОВ "Сумитеплоенерго" '!CX177</f>
        <v>42.196988372093031</v>
      </c>
      <c r="H185" s="32">
        <f t="shared" si="171"/>
        <v>156.42418583960941</v>
      </c>
      <c r="I185" s="42"/>
      <c r="J185" s="42"/>
      <c r="K185" s="42"/>
      <c r="L185" s="42"/>
      <c r="M185" s="42"/>
      <c r="N185" s="44">
        <f t="shared" si="172"/>
        <v>42.196988372093031</v>
      </c>
      <c r="O185" s="44">
        <f t="shared" si="173"/>
        <v>28.039408954388215</v>
      </c>
      <c r="P185" s="44">
        <f t="shared" si="174"/>
        <v>0</v>
      </c>
      <c r="Q185" s="44">
        <f t="shared" si="175"/>
        <v>0</v>
      </c>
      <c r="R185" s="44">
        <f t="shared" si="176"/>
        <v>0</v>
      </c>
      <c r="S185" s="44">
        <f t="shared" si="177"/>
        <v>0</v>
      </c>
      <c r="T185" s="44">
        <f t="shared" si="178"/>
        <v>28.039408954388215</v>
      </c>
      <c r="U185" s="44">
        <f t="shared" si="179"/>
        <v>43.462898023255825</v>
      </c>
      <c r="V185" s="44">
        <f t="shared" si="180"/>
        <v>0</v>
      </c>
      <c r="W185" s="44">
        <f t="shared" si="181"/>
        <v>0</v>
      </c>
      <c r="X185" s="44">
        <f t="shared" si="182"/>
        <v>0</v>
      </c>
      <c r="Y185" s="44">
        <f t="shared" si="183"/>
        <v>0</v>
      </c>
      <c r="Z185" s="44">
        <f t="shared" si="184"/>
        <v>43.462898023255825</v>
      </c>
      <c r="AA185" s="20">
        <v>0.03</v>
      </c>
      <c r="AC185" s="44">
        <f t="shared" si="185"/>
        <v>26.43648</v>
      </c>
      <c r="AD185" s="28">
        <v>98</v>
      </c>
      <c r="AE185" s="44">
        <f t="shared" si="186"/>
        <v>190.99007999999998</v>
      </c>
      <c r="AF185" s="28">
        <v>708</v>
      </c>
      <c r="AG185" s="44">
        <f t="shared" si="187"/>
        <v>30.482879999999998</v>
      </c>
      <c r="AH185" s="28">
        <v>113</v>
      </c>
      <c r="AI185" s="44">
        <f t="shared" si="188"/>
        <v>7.8233216441860485</v>
      </c>
      <c r="AJ185" s="44">
        <f t="shared" si="189"/>
        <v>0</v>
      </c>
      <c r="AK185" s="44"/>
      <c r="AL185" s="44">
        <f t="shared" si="190"/>
        <v>0</v>
      </c>
      <c r="AM185" s="44"/>
      <c r="AN185" s="44">
        <f t="shared" si="191"/>
        <v>7.8233216441860485</v>
      </c>
      <c r="AO185" s="20"/>
      <c r="AP185" s="20">
        <v>0.18</v>
      </c>
      <c r="AQ185" s="20"/>
      <c r="AR185" s="20"/>
      <c r="AS185" s="44">
        <f t="shared" si="192"/>
        <v>5.1985064201435751</v>
      </c>
      <c r="AT185" s="44">
        <f t="shared" si="193"/>
        <v>0</v>
      </c>
      <c r="AU185" s="44">
        <f t="shared" si="194"/>
        <v>0</v>
      </c>
      <c r="AV185" s="44">
        <f t="shared" si="195"/>
        <v>0</v>
      </c>
      <c r="AW185" s="44"/>
      <c r="AX185" s="44">
        <f t="shared" si="196"/>
        <v>5.1985064201435751</v>
      </c>
      <c r="AY185" s="44">
        <f t="shared" si="197"/>
        <v>24.339222893023265</v>
      </c>
      <c r="AZ185" s="44">
        <f t="shared" si="198"/>
        <v>0</v>
      </c>
      <c r="BA185" s="44"/>
      <c r="BB185" s="44">
        <f t="shared" si="199"/>
        <v>0</v>
      </c>
      <c r="BC185" s="44"/>
      <c r="BD185" s="44">
        <f t="shared" si="200"/>
        <v>24.339222893023265</v>
      </c>
      <c r="BE185" s="20"/>
      <c r="BF185" s="20">
        <v>0.56000000000000005</v>
      </c>
      <c r="BG185" s="20"/>
      <c r="BH185" s="20">
        <v>0.05</v>
      </c>
      <c r="BI185" s="44">
        <f t="shared" si="201"/>
        <v>16.173131084891125</v>
      </c>
      <c r="BJ185" s="44">
        <f t="shared" si="202"/>
        <v>0</v>
      </c>
      <c r="BK185" s="44">
        <f t="shared" si="203"/>
        <v>0</v>
      </c>
      <c r="BL185" s="44">
        <f t="shared" si="204"/>
        <v>0</v>
      </c>
      <c r="BM185" s="44"/>
      <c r="BN185" s="44">
        <f t="shared" si="205"/>
        <v>16.173131084891125</v>
      </c>
      <c r="BO185" s="44">
        <f t="shared" si="206"/>
        <v>9.5618375651162815</v>
      </c>
      <c r="BP185" s="44">
        <f t="shared" si="207"/>
        <v>0</v>
      </c>
      <c r="BQ185" s="44"/>
      <c r="BR185" s="44">
        <f t="shared" si="208"/>
        <v>0</v>
      </c>
      <c r="BS185" s="44"/>
      <c r="BT185" s="44">
        <f t="shared" si="209"/>
        <v>9.5618375651162815</v>
      </c>
      <c r="BU185" s="20"/>
      <c r="BV185" s="20">
        <v>0.22</v>
      </c>
      <c r="BW185" s="20"/>
      <c r="BX185" s="20">
        <v>0.05</v>
      </c>
      <c r="BY185" s="44">
        <f t="shared" si="210"/>
        <v>6.3537300690643699</v>
      </c>
      <c r="BZ185" s="44">
        <f t="shared" si="211"/>
        <v>0</v>
      </c>
      <c r="CA185" s="44">
        <f t="shared" si="212"/>
        <v>0</v>
      </c>
      <c r="CB185" s="44">
        <f t="shared" si="213"/>
        <v>0</v>
      </c>
      <c r="CC185" s="44"/>
      <c r="CD185" s="44">
        <f t="shared" si="214"/>
        <v>6.3537300690643699</v>
      </c>
      <c r="CE185" s="44">
        <f t="shared" si="215"/>
        <v>5.0853991249413255</v>
      </c>
      <c r="CF185" s="44">
        <f t="shared" si="216"/>
        <v>11.809097384885611</v>
      </c>
      <c r="CG185" s="44">
        <f t="shared" si="217"/>
        <v>4.7976353525652389</v>
      </c>
      <c r="CH185" s="44">
        <f t="shared" si="218"/>
        <v>2.1277259251185781</v>
      </c>
      <c r="CI185" s="44">
        <f t="shared" si="219"/>
        <v>6.6195917670355779</v>
      </c>
      <c r="CJ185" s="44">
        <f t="shared" si="220"/>
        <v>2.6005539084782625</v>
      </c>
      <c r="CK185" s="44">
        <f t="shared" si="221"/>
        <v>11.820699583992102</v>
      </c>
    </row>
    <row r="186" spans="1:91" x14ac:dyDescent="0.25">
      <c r="A186" s="41">
        <f>'[11]ТОВ "Сумитеплоенерго" '!F178</f>
        <v>1953</v>
      </c>
      <c r="B186" s="41" t="str">
        <f>'[11]ТОВ "Сумитеплоенерго" '!C178</f>
        <v>Вул.Харківська 110</v>
      </c>
      <c r="C186" s="47" t="str">
        <f>'[11]ТОВ "Сумитеплоенерго" '!O178</f>
        <v>так</v>
      </c>
      <c r="D186" s="46">
        <f>'[11]ТОВ "Сумитеплоенерго" '!G178</f>
        <v>2</v>
      </c>
      <c r="E186" s="86" t="str">
        <f t="shared" si="170"/>
        <v>ТОВ "Сумитеплоенерго"</v>
      </c>
      <c r="F186" s="43">
        <f>'[11]ТОВ "Сумитеплоенерго" '!L178</f>
        <v>566.41</v>
      </c>
      <c r="G186" s="43">
        <f>'[11]ТОВ "Сумитеплоенерго" '!CX178</f>
        <v>87.752267441860468</v>
      </c>
      <c r="H186" s="32">
        <f t="shared" si="171"/>
        <v>154.92711541438265</v>
      </c>
      <c r="I186" s="42"/>
      <c r="J186" s="42"/>
      <c r="K186" s="42"/>
      <c r="L186" s="42"/>
      <c r="M186" s="42"/>
      <c r="N186" s="44">
        <f t="shared" si="172"/>
        <v>87.752267441860468</v>
      </c>
      <c r="O186" s="44">
        <f t="shared" si="173"/>
        <v>58.310363094642966</v>
      </c>
      <c r="P186" s="44">
        <f t="shared" si="174"/>
        <v>0</v>
      </c>
      <c r="Q186" s="44">
        <f t="shared" si="175"/>
        <v>0</v>
      </c>
      <c r="R186" s="44">
        <f t="shared" si="176"/>
        <v>0</v>
      </c>
      <c r="S186" s="44">
        <f t="shared" si="177"/>
        <v>0</v>
      </c>
      <c r="T186" s="44">
        <f t="shared" si="178"/>
        <v>58.310363094642966</v>
      </c>
      <c r="U186" s="44">
        <f t="shared" si="179"/>
        <v>90.384835465116282</v>
      </c>
      <c r="V186" s="44">
        <f t="shared" si="180"/>
        <v>0</v>
      </c>
      <c r="W186" s="44">
        <f t="shared" si="181"/>
        <v>0</v>
      </c>
      <c r="X186" s="44">
        <f t="shared" si="182"/>
        <v>0</v>
      </c>
      <c r="Y186" s="44">
        <f t="shared" si="183"/>
        <v>0</v>
      </c>
      <c r="Z186" s="44">
        <f t="shared" si="184"/>
        <v>90.384835465116282</v>
      </c>
      <c r="AA186" s="20">
        <v>0.03</v>
      </c>
      <c r="AC186" s="44">
        <f t="shared" si="185"/>
        <v>55.508180000000003</v>
      </c>
      <c r="AD186" s="28">
        <v>98</v>
      </c>
      <c r="AE186" s="44">
        <f t="shared" si="186"/>
        <v>401.01827999999995</v>
      </c>
      <c r="AF186" s="28">
        <v>708</v>
      </c>
      <c r="AG186" s="44">
        <f t="shared" si="187"/>
        <v>64.004329999999996</v>
      </c>
      <c r="AH186" s="28">
        <v>113</v>
      </c>
      <c r="AI186" s="44">
        <f t="shared" si="188"/>
        <v>16.269270383720929</v>
      </c>
      <c r="AJ186" s="44">
        <f t="shared" si="189"/>
        <v>0</v>
      </c>
      <c r="AK186" s="44"/>
      <c r="AL186" s="44">
        <f t="shared" si="190"/>
        <v>0</v>
      </c>
      <c r="AM186" s="44"/>
      <c r="AN186" s="44">
        <f t="shared" si="191"/>
        <v>16.269270383720929</v>
      </c>
      <c r="AO186" s="20"/>
      <c r="AP186" s="20">
        <v>0.18</v>
      </c>
      <c r="AQ186" s="20"/>
      <c r="AR186" s="20"/>
      <c r="AS186" s="44">
        <f t="shared" si="192"/>
        <v>10.810741317746805</v>
      </c>
      <c r="AT186" s="44">
        <f t="shared" si="193"/>
        <v>0</v>
      </c>
      <c r="AU186" s="44">
        <f t="shared" si="194"/>
        <v>0</v>
      </c>
      <c r="AV186" s="44">
        <f t="shared" si="195"/>
        <v>0</v>
      </c>
      <c r="AW186" s="44"/>
      <c r="AX186" s="44">
        <f t="shared" si="196"/>
        <v>10.810741317746805</v>
      </c>
      <c r="AY186" s="44">
        <f t="shared" si="197"/>
        <v>50.615507860465122</v>
      </c>
      <c r="AZ186" s="44">
        <f t="shared" si="198"/>
        <v>0</v>
      </c>
      <c r="BA186" s="44"/>
      <c r="BB186" s="44">
        <f t="shared" si="199"/>
        <v>0</v>
      </c>
      <c r="BC186" s="44"/>
      <c r="BD186" s="44">
        <f t="shared" si="200"/>
        <v>50.615507860465122</v>
      </c>
      <c r="BE186" s="20"/>
      <c r="BF186" s="20">
        <v>0.56000000000000005</v>
      </c>
      <c r="BG186" s="20"/>
      <c r="BH186" s="20">
        <v>0.05</v>
      </c>
      <c r="BI186" s="44">
        <f t="shared" si="201"/>
        <v>33.633417432990065</v>
      </c>
      <c r="BJ186" s="44">
        <f t="shared" si="202"/>
        <v>0</v>
      </c>
      <c r="BK186" s="44">
        <f t="shared" si="203"/>
        <v>0</v>
      </c>
      <c r="BL186" s="44">
        <f t="shared" si="204"/>
        <v>0</v>
      </c>
      <c r="BM186" s="44"/>
      <c r="BN186" s="44">
        <f t="shared" si="205"/>
        <v>33.633417432990065</v>
      </c>
      <c r="BO186" s="44">
        <f t="shared" si="206"/>
        <v>19.884663802325584</v>
      </c>
      <c r="BP186" s="44">
        <f t="shared" si="207"/>
        <v>0</v>
      </c>
      <c r="BQ186" s="44"/>
      <c r="BR186" s="44">
        <f t="shared" si="208"/>
        <v>0</v>
      </c>
      <c r="BS186" s="44"/>
      <c r="BT186" s="44">
        <f t="shared" si="209"/>
        <v>19.884663802325584</v>
      </c>
      <c r="BU186" s="20"/>
      <c r="BV186" s="20">
        <v>0.22</v>
      </c>
      <c r="BW186" s="20"/>
      <c r="BX186" s="20">
        <v>0.05</v>
      </c>
      <c r="BY186" s="44">
        <f t="shared" si="210"/>
        <v>13.213128277246097</v>
      </c>
      <c r="BZ186" s="44">
        <f t="shared" si="211"/>
        <v>0</v>
      </c>
      <c r="CA186" s="44">
        <f t="shared" si="212"/>
        <v>0</v>
      </c>
      <c r="CB186" s="44">
        <f t="shared" si="213"/>
        <v>0</v>
      </c>
      <c r="CC186" s="44"/>
      <c r="CD186" s="44">
        <f t="shared" si="214"/>
        <v>13.213128277246097</v>
      </c>
      <c r="CE186" s="44">
        <f t="shared" si="215"/>
        <v>5.1345396553775942</v>
      </c>
      <c r="CF186" s="44">
        <f t="shared" si="216"/>
        <v>11.923209432968667</v>
      </c>
      <c r="CG186" s="44">
        <f t="shared" si="217"/>
        <v>4.8439952036354477</v>
      </c>
      <c r="CH186" s="44">
        <f t="shared" si="218"/>
        <v>4.4247891052686565</v>
      </c>
      <c r="CI186" s="44">
        <f t="shared" si="219"/>
        <v>13.766010549724712</v>
      </c>
      <c r="CJ186" s="44">
        <f t="shared" si="220"/>
        <v>5.408075573106137</v>
      </c>
      <c r="CK186" s="44">
        <f t="shared" si="221"/>
        <v>24.582161695936982</v>
      </c>
    </row>
    <row r="187" spans="1:91" x14ac:dyDescent="0.25">
      <c r="A187" s="41">
        <f>'[11]ТОВ "Сумитеплоенерго" '!F179</f>
        <v>1957</v>
      </c>
      <c r="B187" s="41" t="str">
        <f>'[11]ТОВ "Сумитеплоенерго" '!C179</f>
        <v>Вул. Охтирська 12</v>
      </c>
      <c r="C187" s="47" t="str">
        <f>'[11]ТОВ "Сумитеплоенерго" '!O179</f>
        <v>так</v>
      </c>
      <c r="D187" s="46">
        <f>'[11]ТОВ "Сумитеплоенерго" '!G179</f>
        <v>2</v>
      </c>
      <c r="E187" s="86" t="str">
        <f t="shared" si="170"/>
        <v>ТОВ "Сумитеплоенерго"</v>
      </c>
      <c r="F187" s="43">
        <f>'[11]ТОВ "Сумитеплоенерго" '!L179</f>
        <v>633.49</v>
      </c>
      <c r="G187" s="43">
        <f>'[11]ТОВ "Сумитеплоенерго" '!CX179</f>
        <v>134.1815581395349</v>
      </c>
      <c r="H187" s="32">
        <f t="shared" si="171"/>
        <v>211.81322221271827</v>
      </c>
      <c r="I187" s="42"/>
      <c r="J187" s="42"/>
      <c r="K187" s="42"/>
      <c r="L187" s="42"/>
      <c r="M187" s="42"/>
      <c r="N187" s="44">
        <f t="shared" si="172"/>
        <v>134.1815581395349</v>
      </c>
      <c r="O187" s="44">
        <f t="shared" si="173"/>
        <v>89.162087816193093</v>
      </c>
      <c r="P187" s="44">
        <f t="shared" si="174"/>
        <v>0</v>
      </c>
      <c r="Q187" s="44">
        <f t="shared" si="175"/>
        <v>0</v>
      </c>
      <c r="R187" s="44">
        <f t="shared" si="176"/>
        <v>0</v>
      </c>
      <c r="S187" s="44">
        <f t="shared" si="177"/>
        <v>0</v>
      </c>
      <c r="T187" s="44">
        <f t="shared" si="178"/>
        <v>89.162087816193093</v>
      </c>
      <c r="U187" s="44">
        <f t="shared" si="179"/>
        <v>138.20700488372094</v>
      </c>
      <c r="V187" s="44">
        <f t="shared" si="180"/>
        <v>0</v>
      </c>
      <c r="W187" s="44">
        <f t="shared" si="181"/>
        <v>0</v>
      </c>
      <c r="X187" s="44">
        <f t="shared" si="182"/>
        <v>0</v>
      </c>
      <c r="Y187" s="44">
        <f t="shared" si="183"/>
        <v>0</v>
      </c>
      <c r="Z187" s="44">
        <f t="shared" si="184"/>
        <v>138.20700488372094</v>
      </c>
      <c r="AA187" s="20">
        <v>0.03</v>
      </c>
      <c r="AC187" s="44">
        <f t="shared" si="185"/>
        <v>62.082020000000007</v>
      </c>
      <c r="AD187" s="28">
        <v>98</v>
      </c>
      <c r="AE187" s="44">
        <f t="shared" si="186"/>
        <v>448.51092</v>
      </c>
      <c r="AF187" s="28">
        <v>708</v>
      </c>
      <c r="AG187" s="44">
        <f t="shared" si="187"/>
        <v>71.584369999999993</v>
      </c>
      <c r="AH187" s="28">
        <v>113</v>
      </c>
      <c r="AI187" s="44">
        <f t="shared" si="188"/>
        <v>24.87726087906977</v>
      </c>
      <c r="AJ187" s="44">
        <f t="shared" si="189"/>
        <v>0</v>
      </c>
      <c r="AK187" s="44"/>
      <c r="AL187" s="44">
        <f t="shared" si="190"/>
        <v>0</v>
      </c>
      <c r="AM187" s="44"/>
      <c r="AN187" s="44">
        <f t="shared" si="191"/>
        <v>24.87726087906977</v>
      </c>
      <c r="AO187" s="20"/>
      <c r="AP187" s="20">
        <v>0.18</v>
      </c>
      <c r="AQ187" s="20"/>
      <c r="AR187" s="20"/>
      <c r="AS187" s="44">
        <f t="shared" si="192"/>
        <v>16.530651081122198</v>
      </c>
      <c r="AT187" s="44">
        <f t="shared" si="193"/>
        <v>0</v>
      </c>
      <c r="AU187" s="44">
        <f t="shared" si="194"/>
        <v>0</v>
      </c>
      <c r="AV187" s="44">
        <f t="shared" si="195"/>
        <v>0</v>
      </c>
      <c r="AW187" s="44"/>
      <c r="AX187" s="44">
        <f t="shared" si="196"/>
        <v>16.530651081122198</v>
      </c>
      <c r="AY187" s="44">
        <f t="shared" si="197"/>
        <v>77.39592273488374</v>
      </c>
      <c r="AZ187" s="44">
        <f t="shared" si="198"/>
        <v>0</v>
      </c>
      <c r="BA187" s="44"/>
      <c r="BB187" s="44">
        <f t="shared" si="199"/>
        <v>0</v>
      </c>
      <c r="BC187" s="44"/>
      <c r="BD187" s="44">
        <f t="shared" si="200"/>
        <v>77.39592273488374</v>
      </c>
      <c r="BE187" s="20"/>
      <c r="BF187" s="20">
        <v>0.56000000000000005</v>
      </c>
      <c r="BG187" s="20"/>
      <c r="BH187" s="20">
        <v>0.05</v>
      </c>
      <c r="BI187" s="44">
        <f t="shared" si="201"/>
        <v>51.428692252380181</v>
      </c>
      <c r="BJ187" s="44">
        <f t="shared" si="202"/>
        <v>0</v>
      </c>
      <c r="BK187" s="44">
        <f t="shared" si="203"/>
        <v>0</v>
      </c>
      <c r="BL187" s="44">
        <f t="shared" si="204"/>
        <v>0</v>
      </c>
      <c r="BM187" s="44"/>
      <c r="BN187" s="44">
        <f t="shared" si="205"/>
        <v>51.428692252380181</v>
      </c>
      <c r="BO187" s="44">
        <f t="shared" si="206"/>
        <v>30.405541074418608</v>
      </c>
      <c r="BP187" s="44">
        <f t="shared" si="207"/>
        <v>0</v>
      </c>
      <c r="BQ187" s="44"/>
      <c r="BR187" s="44">
        <f t="shared" si="208"/>
        <v>0</v>
      </c>
      <c r="BS187" s="44"/>
      <c r="BT187" s="44">
        <f t="shared" si="209"/>
        <v>30.405541074418608</v>
      </c>
      <c r="BU187" s="20"/>
      <c r="BV187" s="20">
        <v>0.22</v>
      </c>
      <c r="BW187" s="20"/>
      <c r="BX187" s="20">
        <v>0.05</v>
      </c>
      <c r="BY187" s="44">
        <f t="shared" si="210"/>
        <v>20.204129099149355</v>
      </c>
      <c r="BZ187" s="44">
        <f t="shared" si="211"/>
        <v>0</v>
      </c>
      <c r="CA187" s="44">
        <f t="shared" si="212"/>
        <v>0</v>
      </c>
      <c r="CB187" s="44">
        <f t="shared" si="213"/>
        <v>0</v>
      </c>
      <c r="CC187" s="44"/>
      <c r="CD187" s="44">
        <f t="shared" si="214"/>
        <v>20.204129099149355</v>
      </c>
      <c r="CE187" s="44">
        <f t="shared" si="215"/>
        <v>3.7555701644986579</v>
      </c>
      <c r="CF187" s="44">
        <f t="shared" si="216"/>
        <v>8.7210251779101462</v>
      </c>
      <c r="CG187" s="44">
        <f t="shared" si="217"/>
        <v>3.5430564538915896</v>
      </c>
      <c r="CH187" s="44">
        <f t="shared" si="218"/>
        <v>6.7659231367115895</v>
      </c>
      <c r="CI187" s="44">
        <f t="shared" si="219"/>
        <v>21.049538647547173</v>
      </c>
      <c r="CJ187" s="44">
        <f t="shared" si="220"/>
        <v>8.2694616115363875</v>
      </c>
      <c r="CK187" s="44">
        <f t="shared" si="221"/>
        <v>37.588461870619945</v>
      </c>
    </row>
    <row r="188" spans="1:91" x14ac:dyDescent="0.25">
      <c r="A188" s="41">
        <f>'[11]ТОВ "Сумитеплоенерго" '!F180</f>
        <v>1951</v>
      </c>
      <c r="B188" s="41" t="str">
        <f>'[11]ТОВ "Сумитеплоенерго" '!C180</f>
        <v>Вул.Богуна 1</v>
      </c>
      <c r="C188" s="47" t="str">
        <f>'[11]ТОВ "Сумитеплоенерго" '!O180</f>
        <v>так</v>
      </c>
      <c r="D188" s="46">
        <f>'[11]ТОВ "Сумитеплоенерго" '!G180</f>
        <v>2</v>
      </c>
      <c r="E188" s="86" t="str">
        <f t="shared" si="170"/>
        <v>ТОВ "Сумитеплоенерго"</v>
      </c>
      <c r="F188" s="43">
        <f>'[11]ТОВ "Сумитеплоенерго" '!L180</f>
        <v>510.44</v>
      </c>
      <c r="G188" s="43">
        <f>'[11]ТОВ "Сумитеплоенерго" '!CX180</f>
        <v>105.88404651162793</v>
      </c>
      <c r="H188" s="32">
        <f t="shared" si="171"/>
        <v>207.43681238074586</v>
      </c>
      <c r="I188" s="42"/>
      <c r="J188" s="42"/>
      <c r="K188" s="42"/>
      <c r="L188" s="42"/>
      <c r="M188" s="42"/>
      <c r="N188" s="44">
        <f t="shared" si="172"/>
        <v>105.88404651162793</v>
      </c>
      <c r="O188" s="44">
        <f t="shared" si="173"/>
        <v>70.358719814433414</v>
      </c>
      <c r="P188" s="44">
        <f t="shared" si="174"/>
        <v>0</v>
      </c>
      <c r="Q188" s="44">
        <f t="shared" si="175"/>
        <v>0</v>
      </c>
      <c r="R188" s="44">
        <f t="shared" si="176"/>
        <v>0</v>
      </c>
      <c r="S188" s="44">
        <f t="shared" si="177"/>
        <v>0</v>
      </c>
      <c r="T188" s="44">
        <f t="shared" si="178"/>
        <v>70.358719814433414</v>
      </c>
      <c r="U188" s="44">
        <f t="shared" si="179"/>
        <v>109.06056790697677</v>
      </c>
      <c r="V188" s="44">
        <f t="shared" si="180"/>
        <v>0</v>
      </c>
      <c r="W188" s="44">
        <f t="shared" si="181"/>
        <v>0</v>
      </c>
      <c r="X188" s="44">
        <f t="shared" si="182"/>
        <v>0</v>
      </c>
      <c r="Y188" s="44">
        <f t="shared" si="183"/>
        <v>0</v>
      </c>
      <c r="Z188" s="44">
        <f t="shared" si="184"/>
        <v>109.06056790697677</v>
      </c>
      <c r="AA188" s="20">
        <v>0.03</v>
      </c>
      <c r="AC188" s="44">
        <f t="shared" si="185"/>
        <v>50.023120000000006</v>
      </c>
      <c r="AD188" s="28">
        <v>98</v>
      </c>
      <c r="AE188" s="44">
        <f t="shared" si="186"/>
        <v>361.39152000000001</v>
      </c>
      <c r="AF188" s="28">
        <v>708</v>
      </c>
      <c r="AG188" s="44">
        <f t="shared" si="187"/>
        <v>57.679720000000003</v>
      </c>
      <c r="AH188" s="28">
        <v>113</v>
      </c>
      <c r="AI188" s="44">
        <f t="shared" si="188"/>
        <v>19.63090222325582</v>
      </c>
      <c r="AJ188" s="44">
        <f t="shared" si="189"/>
        <v>0</v>
      </c>
      <c r="AK188" s="44"/>
      <c r="AL188" s="44">
        <f t="shared" si="190"/>
        <v>0</v>
      </c>
      <c r="AM188" s="44"/>
      <c r="AN188" s="44">
        <f t="shared" si="191"/>
        <v>19.63090222325582</v>
      </c>
      <c r="AO188" s="20"/>
      <c r="AP188" s="20">
        <v>0.18</v>
      </c>
      <c r="AQ188" s="20"/>
      <c r="AR188" s="20"/>
      <c r="AS188" s="44">
        <f t="shared" si="192"/>
        <v>13.044506653595956</v>
      </c>
      <c r="AT188" s="44">
        <f t="shared" si="193"/>
        <v>0</v>
      </c>
      <c r="AU188" s="44">
        <f t="shared" si="194"/>
        <v>0</v>
      </c>
      <c r="AV188" s="44">
        <f t="shared" si="195"/>
        <v>0</v>
      </c>
      <c r="AW188" s="44"/>
      <c r="AX188" s="44">
        <f t="shared" si="196"/>
        <v>13.044506653595956</v>
      </c>
      <c r="AY188" s="44">
        <f t="shared" si="197"/>
        <v>61.073918027906998</v>
      </c>
      <c r="AZ188" s="44">
        <f t="shared" si="198"/>
        <v>0</v>
      </c>
      <c r="BA188" s="44"/>
      <c r="BB188" s="44">
        <f t="shared" si="199"/>
        <v>0</v>
      </c>
      <c r="BC188" s="44"/>
      <c r="BD188" s="44">
        <f t="shared" si="200"/>
        <v>61.073918027906998</v>
      </c>
      <c r="BE188" s="20"/>
      <c r="BF188" s="20">
        <v>0.56000000000000005</v>
      </c>
      <c r="BG188" s="20"/>
      <c r="BH188" s="20">
        <v>0.05</v>
      </c>
      <c r="BI188" s="44">
        <f t="shared" si="201"/>
        <v>40.582909588965201</v>
      </c>
      <c r="BJ188" s="44">
        <f t="shared" si="202"/>
        <v>0</v>
      </c>
      <c r="BK188" s="44">
        <f t="shared" si="203"/>
        <v>0</v>
      </c>
      <c r="BL188" s="44">
        <f t="shared" si="204"/>
        <v>0</v>
      </c>
      <c r="BM188" s="44"/>
      <c r="BN188" s="44">
        <f t="shared" si="205"/>
        <v>40.582909588965201</v>
      </c>
      <c r="BO188" s="44">
        <f t="shared" si="206"/>
        <v>23.99332493953489</v>
      </c>
      <c r="BP188" s="44">
        <f t="shared" si="207"/>
        <v>0</v>
      </c>
      <c r="BQ188" s="44"/>
      <c r="BR188" s="44">
        <f t="shared" si="208"/>
        <v>0</v>
      </c>
      <c r="BS188" s="44"/>
      <c r="BT188" s="44">
        <f t="shared" si="209"/>
        <v>23.99332493953489</v>
      </c>
      <c r="BU188" s="20"/>
      <c r="BV188" s="20">
        <v>0.22</v>
      </c>
      <c r="BW188" s="20"/>
      <c r="BX188" s="20">
        <v>0.05</v>
      </c>
      <c r="BY188" s="44">
        <f t="shared" si="210"/>
        <v>15.943285909950614</v>
      </c>
      <c r="BZ188" s="44">
        <f t="shared" si="211"/>
        <v>0</v>
      </c>
      <c r="CA188" s="44">
        <f t="shared" si="212"/>
        <v>0</v>
      </c>
      <c r="CB188" s="44">
        <f t="shared" si="213"/>
        <v>0</v>
      </c>
      <c r="CC188" s="44"/>
      <c r="CD188" s="44">
        <f t="shared" si="214"/>
        <v>15.943285909950614</v>
      </c>
      <c r="CE188" s="44">
        <f t="shared" si="215"/>
        <v>3.8348035175565816</v>
      </c>
      <c r="CF188" s="44">
        <f t="shared" si="216"/>
        <v>8.9050174977662291</v>
      </c>
      <c r="CG188" s="44">
        <f t="shared" si="217"/>
        <v>3.617806286971283</v>
      </c>
      <c r="CH188" s="44">
        <f t="shared" si="218"/>
        <v>5.3390594805635248</v>
      </c>
      <c r="CI188" s="44">
        <f t="shared" si="219"/>
        <v>16.6104072728643</v>
      </c>
      <c r="CJ188" s="44">
        <f t="shared" si="220"/>
        <v>6.5255171429109744</v>
      </c>
      <c r="CK188" s="44">
        <f t="shared" si="221"/>
        <v>29.661441558686246</v>
      </c>
    </row>
    <row r="189" spans="1:91" x14ac:dyDescent="0.25">
      <c r="A189" s="41">
        <f>'[11]ТОВ "Сумитеплоенерго" '!F181</f>
        <v>1951</v>
      </c>
      <c r="B189" s="41" t="str">
        <f>'[11]ТОВ "Сумитеплоенерго" '!C181</f>
        <v>Вул.Богуна 3</v>
      </c>
      <c r="C189" s="47" t="str">
        <f>'[11]ТОВ "Сумитеплоенерго" '!O181</f>
        <v>так</v>
      </c>
      <c r="D189" s="46">
        <f>'[11]ТОВ "Сумитеплоенерго" '!G181</f>
        <v>2</v>
      </c>
      <c r="E189" s="86" t="str">
        <f t="shared" si="170"/>
        <v>ТОВ "Сумитеплоенерго"</v>
      </c>
      <c r="F189" s="43">
        <f>'[11]ТОВ "Сумитеплоенерго" '!L181</f>
        <v>446.61</v>
      </c>
      <c r="G189" s="43">
        <f>'[11]ТОВ "Сумитеплоенерго" '!CX181</f>
        <v>81.318965116279074</v>
      </c>
      <c r="H189" s="32">
        <f t="shared" si="171"/>
        <v>182.08048435162462</v>
      </c>
      <c r="I189" s="42"/>
      <c r="J189" s="42"/>
      <c r="K189" s="42"/>
      <c r="L189" s="42"/>
      <c r="M189" s="42"/>
      <c r="N189" s="44">
        <f t="shared" si="172"/>
        <v>81.318965116279074</v>
      </c>
      <c r="O189" s="44">
        <f t="shared" si="173"/>
        <v>54.035508376492231</v>
      </c>
      <c r="P189" s="44">
        <f t="shared" si="174"/>
        <v>0</v>
      </c>
      <c r="Q189" s="44">
        <f t="shared" si="175"/>
        <v>0</v>
      </c>
      <c r="R189" s="44">
        <f t="shared" si="176"/>
        <v>0</v>
      </c>
      <c r="S189" s="44">
        <f t="shared" si="177"/>
        <v>0</v>
      </c>
      <c r="T189" s="44">
        <f t="shared" si="178"/>
        <v>54.035508376492231</v>
      </c>
      <c r="U189" s="44">
        <f t="shared" si="179"/>
        <v>83.75853406976745</v>
      </c>
      <c r="V189" s="44">
        <f t="shared" si="180"/>
        <v>0</v>
      </c>
      <c r="W189" s="44">
        <f t="shared" si="181"/>
        <v>0</v>
      </c>
      <c r="X189" s="44">
        <f t="shared" si="182"/>
        <v>0</v>
      </c>
      <c r="Y189" s="44">
        <f t="shared" si="183"/>
        <v>0</v>
      </c>
      <c r="Z189" s="44">
        <f t="shared" si="184"/>
        <v>83.75853406976745</v>
      </c>
      <c r="AA189" s="20">
        <v>0.03</v>
      </c>
      <c r="AC189" s="44">
        <f t="shared" si="185"/>
        <v>43.767780000000002</v>
      </c>
      <c r="AD189" s="28">
        <v>98</v>
      </c>
      <c r="AE189" s="44">
        <f t="shared" si="186"/>
        <v>316.19988000000001</v>
      </c>
      <c r="AF189" s="28">
        <v>708</v>
      </c>
      <c r="AG189" s="44">
        <f t="shared" si="187"/>
        <v>50.466929999999998</v>
      </c>
      <c r="AH189" s="28">
        <v>113</v>
      </c>
      <c r="AI189" s="44">
        <f t="shared" si="188"/>
        <v>15.07653613255814</v>
      </c>
      <c r="AJ189" s="44">
        <f t="shared" si="189"/>
        <v>0</v>
      </c>
      <c r="AK189" s="44"/>
      <c r="AL189" s="44">
        <f t="shared" si="190"/>
        <v>0</v>
      </c>
      <c r="AM189" s="44"/>
      <c r="AN189" s="44">
        <f t="shared" si="191"/>
        <v>15.07653613255814</v>
      </c>
      <c r="AO189" s="20"/>
      <c r="AP189" s="20">
        <v>0.18</v>
      </c>
      <c r="AQ189" s="20"/>
      <c r="AR189" s="20"/>
      <c r="AS189" s="44">
        <f t="shared" si="192"/>
        <v>10.018183253001659</v>
      </c>
      <c r="AT189" s="44">
        <f t="shared" si="193"/>
        <v>0</v>
      </c>
      <c r="AU189" s="44">
        <f t="shared" si="194"/>
        <v>0</v>
      </c>
      <c r="AV189" s="44">
        <f t="shared" si="195"/>
        <v>0</v>
      </c>
      <c r="AW189" s="44"/>
      <c r="AX189" s="44">
        <f t="shared" si="196"/>
        <v>10.018183253001659</v>
      </c>
      <c r="AY189" s="44">
        <f t="shared" si="197"/>
        <v>46.904779079069776</v>
      </c>
      <c r="AZ189" s="44">
        <f t="shared" si="198"/>
        <v>0</v>
      </c>
      <c r="BA189" s="44"/>
      <c r="BB189" s="44">
        <f t="shared" si="199"/>
        <v>0</v>
      </c>
      <c r="BC189" s="44"/>
      <c r="BD189" s="44">
        <f t="shared" si="200"/>
        <v>46.904779079069776</v>
      </c>
      <c r="BE189" s="20"/>
      <c r="BF189" s="20">
        <v>0.56000000000000005</v>
      </c>
      <c r="BG189" s="20"/>
      <c r="BH189" s="20">
        <v>0.05</v>
      </c>
      <c r="BI189" s="44">
        <f t="shared" si="201"/>
        <v>31.167681231560724</v>
      </c>
      <c r="BJ189" s="44">
        <f t="shared" si="202"/>
        <v>0</v>
      </c>
      <c r="BK189" s="44">
        <f t="shared" si="203"/>
        <v>0</v>
      </c>
      <c r="BL189" s="44">
        <f t="shared" si="204"/>
        <v>0</v>
      </c>
      <c r="BM189" s="44"/>
      <c r="BN189" s="44">
        <f t="shared" si="205"/>
        <v>31.167681231560724</v>
      </c>
      <c r="BO189" s="44">
        <f t="shared" si="206"/>
        <v>18.42687749534884</v>
      </c>
      <c r="BP189" s="44">
        <f t="shared" si="207"/>
        <v>0</v>
      </c>
      <c r="BQ189" s="44"/>
      <c r="BR189" s="44">
        <f t="shared" si="208"/>
        <v>0</v>
      </c>
      <c r="BS189" s="44"/>
      <c r="BT189" s="44">
        <f t="shared" si="209"/>
        <v>18.42687749534884</v>
      </c>
      <c r="BU189" s="20"/>
      <c r="BV189" s="20">
        <v>0.22</v>
      </c>
      <c r="BW189" s="20"/>
      <c r="BX189" s="20">
        <v>0.05</v>
      </c>
      <c r="BY189" s="44">
        <f t="shared" si="210"/>
        <v>12.244446198113142</v>
      </c>
      <c r="BZ189" s="44">
        <f t="shared" si="211"/>
        <v>0</v>
      </c>
      <c r="CA189" s="44">
        <f t="shared" si="212"/>
        <v>0</v>
      </c>
      <c r="CB189" s="44">
        <f t="shared" si="213"/>
        <v>0</v>
      </c>
      <c r="CC189" s="44"/>
      <c r="CD189" s="44">
        <f t="shared" si="214"/>
        <v>12.244446198113142</v>
      </c>
      <c r="CE189" s="44">
        <f t="shared" si="215"/>
        <v>4.3688340385355051</v>
      </c>
      <c r="CF189" s="44">
        <f t="shared" si="216"/>
        <v>10.145120442255186</v>
      </c>
      <c r="CG189" s="44">
        <f t="shared" si="217"/>
        <v>4.1216180122361852</v>
      </c>
      <c r="CH189" s="44">
        <f t="shared" si="218"/>
        <v>4.1003985582096654</v>
      </c>
      <c r="CI189" s="44">
        <f t="shared" si="219"/>
        <v>12.756795514430072</v>
      </c>
      <c r="CJ189" s="44">
        <f t="shared" si="220"/>
        <v>5.011598237811814</v>
      </c>
      <c r="CK189" s="44">
        <f t="shared" si="221"/>
        <v>22.779991990053698</v>
      </c>
    </row>
    <row r="190" spans="1:91" x14ac:dyDescent="0.25">
      <c r="A190" s="41">
        <f>'[11]ТОВ "Сумитеплоенерго" '!F182</f>
        <v>1951</v>
      </c>
      <c r="B190" s="41" t="str">
        <f>'[11]ТОВ "Сумитеплоенерго" '!C182</f>
        <v>Вул.Богуна 5</v>
      </c>
      <c r="C190" s="47" t="str">
        <f>'[11]ТОВ "Сумитеплоенерго" '!O182</f>
        <v>так</v>
      </c>
      <c r="D190" s="46">
        <f>'[11]ТОВ "Сумитеплоенерго" '!G182</f>
        <v>2</v>
      </c>
      <c r="E190" s="86" t="str">
        <f t="shared" si="170"/>
        <v>ТОВ "Сумитеплоенерго"</v>
      </c>
      <c r="F190" s="43">
        <f>'[11]ТОВ "Сумитеплоенерго" '!L182</f>
        <v>450.69</v>
      </c>
      <c r="G190" s="43">
        <f>'[11]ТОВ "Сумитеплоенерго" '!CX182</f>
        <v>93.028651162790695</v>
      </c>
      <c r="H190" s="32">
        <f t="shared" si="171"/>
        <v>206.41383470409968</v>
      </c>
      <c r="I190" s="42"/>
      <c r="J190" s="42"/>
      <c r="K190" s="42"/>
      <c r="L190" s="42"/>
      <c r="M190" s="42"/>
      <c r="N190" s="44">
        <f t="shared" si="172"/>
        <v>93.028651162790695</v>
      </c>
      <c r="O190" s="44">
        <f t="shared" si="173"/>
        <v>61.816458829410706</v>
      </c>
      <c r="P190" s="44">
        <f t="shared" si="174"/>
        <v>0</v>
      </c>
      <c r="Q190" s="44">
        <f t="shared" si="175"/>
        <v>0</v>
      </c>
      <c r="R190" s="44">
        <f t="shared" si="176"/>
        <v>0</v>
      </c>
      <c r="S190" s="44">
        <f t="shared" si="177"/>
        <v>0</v>
      </c>
      <c r="T190" s="44">
        <f t="shared" si="178"/>
        <v>61.816458829410706</v>
      </c>
      <c r="U190" s="44">
        <f t="shared" si="179"/>
        <v>95.819510697674417</v>
      </c>
      <c r="V190" s="44">
        <f t="shared" si="180"/>
        <v>0</v>
      </c>
      <c r="W190" s="44">
        <f t="shared" si="181"/>
        <v>0</v>
      </c>
      <c r="X190" s="44">
        <f t="shared" si="182"/>
        <v>0</v>
      </c>
      <c r="Y190" s="44">
        <f t="shared" si="183"/>
        <v>0</v>
      </c>
      <c r="Z190" s="44">
        <f t="shared" si="184"/>
        <v>95.819510697674417</v>
      </c>
      <c r="AA190" s="20">
        <v>0.03</v>
      </c>
      <c r="AC190" s="44">
        <f t="shared" si="185"/>
        <v>44.167619999999999</v>
      </c>
      <c r="AD190" s="28">
        <v>98</v>
      </c>
      <c r="AE190" s="44">
        <f t="shared" si="186"/>
        <v>319.08852000000002</v>
      </c>
      <c r="AF190" s="28">
        <v>708</v>
      </c>
      <c r="AG190" s="44">
        <f t="shared" si="187"/>
        <v>50.927970000000002</v>
      </c>
      <c r="AH190" s="28">
        <v>113</v>
      </c>
      <c r="AI190" s="44">
        <f t="shared" si="188"/>
        <v>17.247511925581396</v>
      </c>
      <c r="AJ190" s="44">
        <f t="shared" si="189"/>
        <v>0</v>
      </c>
      <c r="AK190" s="44"/>
      <c r="AL190" s="44">
        <f t="shared" si="190"/>
        <v>0</v>
      </c>
      <c r="AM190" s="44"/>
      <c r="AN190" s="44">
        <f t="shared" si="191"/>
        <v>17.247511925581396</v>
      </c>
      <c r="AO190" s="20"/>
      <c r="AP190" s="20">
        <v>0.18</v>
      </c>
      <c r="AQ190" s="20"/>
      <c r="AR190" s="20"/>
      <c r="AS190" s="44">
        <f t="shared" si="192"/>
        <v>11.460771466972744</v>
      </c>
      <c r="AT190" s="44">
        <f t="shared" si="193"/>
        <v>0</v>
      </c>
      <c r="AU190" s="44">
        <f t="shared" si="194"/>
        <v>0</v>
      </c>
      <c r="AV190" s="44">
        <f t="shared" si="195"/>
        <v>0</v>
      </c>
      <c r="AW190" s="44"/>
      <c r="AX190" s="44">
        <f t="shared" si="196"/>
        <v>11.460771466972744</v>
      </c>
      <c r="AY190" s="44">
        <f t="shared" si="197"/>
        <v>53.658925990697682</v>
      </c>
      <c r="AZ190" s="44">
        <f t="shared" si="198"/>
        <v>0</v>
      </c>
      <c r="BA190" s="44"/>
      <c r="BB190" s="44">
        <f t="shared" si="199"/>
        <v>0</v>
      </c>
      <c r="BC190" s="44"/>
      <c r="BD190" s="44">
        <f t="shared" si="200"/>
        <v>53.658925990697682</v>
      </c>
      <c r="BE190" s="20"/>
      <c r="BF190" s="20">
        <v>0.56000000000000005</v>
      </c>
      <c r="BG190" s="20"/>
      <c r="BH190" s="20">
        <v>0.05</v>
      </c>
      <c r="BI190" s="44">
        <f t="shared" si="201"/>
        <v>35.6557334528041</v>
      </c>
      <c r="BJ190" s="44">
        <f t="shared" si="202"/>
        <v>0</v>
      </c>
      <c r="BK190" s="44">
        <f t="shared" si="203"/>
        <v>0</v>
      </c>
      <c r="BL190" s="44">
        <f t="shared" si="204"/>
        <v>0</v>
      </c>
      <c r="BM190" s="44"/>
      <c r="BN190" s="44">
        <f t="shared" si="205"/>
        <v>35.6557334528041</v>
      </c>
      <c r="BO190" s="44">
        <f t="shared" si="206"/>
        <v>21.080292353488371</v>
      </c>
      <c r="BP190" s="44">
        <f t="shared" si="207"/>
        <v>0</v>
      </c>
      <c r="BQ190" s="44"/>
      <c r="BR190" s="44">
        <f t="shared" si="208"/>
        <v>0</v>
      </c>
      <c r="BS190" s="44"/>
      <c r="BT190" s="44">
        <f t="shared" si="209"/>
        <v>21.080292353488371</v>
      </c>
      <c r="BU190" s="20"/>
      <c r="BV190" s="20">
        <v>0.22</v>
      </c>
      <c r="BW190" s="20"/>
      <c r="BX190" s="20">
        <v>0.05</v>
      </c>
      <c r="BY190" s="44">
        <f t="shared" si="210"/>
        <v>14.007609570744465</v>
      </c>
      <c r="BZ190" s="44">
        <f t="shared" si="211"/>
        <v>0</v>
      </c>
      <c r="CA190" s="44">
        <f t="shared" si="212"/>
        <v>0</v>
      </c>
      <c r="CB190" s="44">
        <f t="shared" si="213"/>
        <v>0</v>
      </c>
      <c r="CC190" s="44"/>
      <c r="CD190" s="44">
        <f t="shared" si="214"/>
        <v>14.007609570744465</v>
      </c>
      <c r="CE190" s="44">
        <f t="shared" si="215"/>
        <v>3.8538086312322624</v>
      </c>
      <c r="CF190" s="44">
        <f t="shared" si="216"/>
        <v>8.9491503637798733</v>
      </c>
      <c r="CG190" s="44">
        <f t="shared" si="217"/>
        <v>3.6357359721365592</v>
      </c>
      <c r="CH190" s="44">
        <f t="shared" si="218"/>
        <v>4.6908436003169731</v>
      </c>
      <c r="CI190" s="44">
        <f t="shared" si="219"/>
        <v>14.593735645430586</v>
      </c>
      <c r="CJ190" s="44">
        <f t="shared" si="220"/>
        <v>5.7332532892763002</v>
      </c>
      <c r="CK190" s="44">
        <f t="shared" si="221"/>
        <v>26.060242223983185</v>
      </c>
    </row>
    <row r="191" spans="1:91" x14ac:dyDescent="0.25">
      <c r="A191" s="41">
        <f>'[11]ТОВ "Сумитеплоенерго" '!F183</f>
        <v>1951</v>
      </c>
      <c r="B191" s="41" t="str">
        <f>'[11]ТОВ "Сумитеплоенерго" '!C183</f>
        <v>Вул.Богуна 7</v>
      </c>
      <c r="C191" s="47" t="str">
        <f>'[11]ТОВ "Сумитеплоенерго" '!O183</f>
        <v>так</v>
      </c>
      <c r="D191" s="46">
        <f>'[11]ТОВ "Сумитеплоенерго" '!G183</f>
        <v>2</v>
      </c>
      <c r="E191" s="86" t="str">
        <f t="shared" si="170"/>
        <v>ТОВ "Сумитеплоенерго"</v>
      </c>
      <c r="F191" s="43">
        <f>'[11]ТОВ "Сумитеплоенерго" '!L183</f>
        <v>242.56</v>
      </c>
      <c r="G191" s="43">
        <f>'[11]ТОВ "Сумитеплоенерго" '!CX183</f>
        <v>50.316162790697675</v>
      </c>
      <c r="H191" s="32">
        <f t="shared" si="171"/>
        <v>207.43800622814013</v>
      </c>
      <c r="I191" s="42"/>
      <c r="J191" s="42"/>
      <c r="K191" s="42"/>
      <c r="L191" s="42"/>
      <c r="M191" s="42"/>
      <c r="N191" s="44">
        <f t="shared" si="172"/>
        <v>50.316162790697675</v>
      </c>
      <c r="O191" s="44">
        <f t="shared" si="173"/>
        <v>33.434506108900401</v>
      </c>
      <c r="P191" s="44">
        <f t="shared" si="174"/>
        <v>0</v>
      </c>
      <c r="Q191" s="44">
        <f t="shared" si="175"/>
        <v>0</v>
      </c>
      <c r="R191" s="44">
        <f t="shared" si="176"/>
        <v>0</v>
      </c>
      <c r="S191" s="44">
        <f t="shared" si="177"/>
        <v>0</v>
      </c>
      <c r="T191" s="44">
        <f t="shared" si="178"/>
        <v>33.434506108900401</v>
      </c>
      <c r="U191" s="44">
        <f t="shared" si="179"/>
        <v>51.825647674418605</v>
      </c>
      <c r="V191" s="44">
        <f t="shared" si="180"/>
        <v>0</v>
      </c>
      <c r="W191" s="44">
        <f t="shared" si="181"/>
        <v>0</v>
      </c>
      <c r="X191" s="44">
        <f t="shared" si="182"/>
        <v>0</v>
      </c>
      <c r="Y191" s="44">
        <f t="shared" si="183"/>
        <v>0</v>
      </c>
      <c r="Z191" s="44">
        <f t="shared" si="184"/>
        <v>51.825647674418605</v>
      </c>
      <c r="AA191" s="20">
        <v>0.03</v>
      </c>
      <c r="AC191" s="44">
        <f t="shared" si="185"/>
        <v>23.770880000000002</v>
      </c>
      <c r="AD191" s="28">
        <v>98</v>
      </c>
      <c r="AE191" s="44">
        <f t="shared" si="186"/>
        <v>171.73248000000001</v>
      </c>
      <c r="AF191" s="28">
        <v>708</v>
      </c>
      <c r="AG191" s="44">
        <f t="shared" si="187"/>
        <v>27.409279999999999</v>
      </c>
      <c r="AH191" s="28">
        <v>113</v>
      </c>
      <c r="AI191" s="44">
        <f t="shared" si="188"/>
        <v>9.3286165813953481</v>
      </c>
      <c r="AJ191" s="44">
        <f t="shared" si="189"/>
        <v>0</v>
      </c>
      <c r="AK191" s="44"/>
      <c r="AL191" s="44">
        <f t="shared" si="190"/>
        <v>0</v>
      </c>
      <c r="AM191" s="44"/>
      <c r="AN191" s="44">
        <f t="shared" si="191"/>
        <v>9.3286165813953481</v>
      </c>
      <c r="AO191" s="20"/>
      <c r="AP191" s="20">
        <v>0.18</v>
      </c>
      <c r="AQ191" s="20"/>
      <c r="AR191" s="20"/>
      <c r="AS191" s="44">
        <f t="shared" si="192"/>
        <v>6.1987574325901331</v>
      </c>
      <c r="AT191" s="44">
        <f t="shared" si="193"/>
        <v>0</v>
      </c>
      <c r="AU191" s="44">
        <f t="shared" si="194"/>
        <v>0</v>
      </c>
      <c r="AV191" s="44">
        <f t="shared" si="195"/>
        <v>0</v>
      </c>
      <c r="AW191" s="44"/>
      <c r="AX191" s="44">
        <f t="shared" si="196"/>
        <v>6.1987574325901331</v>
      </c>
      <c r="AY191" s="44">
        <f t="shared" si="197"/>
        <v>29.022362697674421</v>
      </c>
      <c r="AZ191" s="44">
        <f t="shared" si="198"/>
        <v>0</v>
      </c>
      <c r="BA191" s="44"/>
      <c r="BB191" s="44">
        <f t="shared" si="199"/>
        <v>0</v>
      </c>
      <c r="BC191" s="44"/>
      <c r="BD191" s="44">
        <f t="shared" si="200"/>
        <v>29.022362697674421</v>
      </c>
      <c r="BE191" s="20"/>
      <c r="BF191" s="20">
        <v>0.56000000000000005</v>
      </c>
      <c r="BG191" s="20"/>
      <c r="BH191" s="20">
        <v>0.05</v>
      </c>
      <c r="BI191" s="44">
        <f t="shared" si="201"/>
        <v>19.285023123613751</v>
      </c>
      <c r="BJ191" s="44">
        <f t="shared" si="202"/>
        <v>0</v>
      </c>
      <c r="BK191" s="44">
        <f t="shared" si="203"/>
        <v>0</v>
      </c>
      <c r="BL191" s="44">
        <f t="shared" si="204"/>
        <v>0</v>
      </c>
      <c r="BM191" s="44"/>
      <c r="BN191" s="44">
        <f t="shared" si="205"/>
        <v>19.285023123613751</v>
      </c>
      <c r="BO191" s="44">
        <f t="shared" si="206"/>
        <v>11.401642488372094</v>
      </c>
      <c r="BP191" s="44">
        <f t="shared" si="207"/>
        <v>0</v>
      </c>
      <c r="BQ191" s="44"/>
      <c r="BR191" s="44">
        <f t="shared" si="208"/>
        <v>0</v>
      </c>
      <c r="BS191" s="44"/>
      <c r="BT191" s="44">
        <f t="shared" si="209"/>
        <v>11.401642488372094</v>
      </c>
      <c r="BU191" s="20"/>
      <c r="BV191" s="20">
        <v>0.22</v>
      </c>
      <c r="BW191" s="20"/>
      <c r="BX191" s="20">
        <v>0.05</v>
      </c>
      <c r="BY191" s="44">
        <f t="shared" si="210"/>
        <v>7.5762590842768303</v>
      </c>
      <c r="BZ191" s="44">
        <f t="shared" si="211"/>
        <v>0</v>
      </c>
      <c r="CA191" s="44">
        <f t="shared" si="212"/>
        <v>0</v>
      </c>
      <c r="CB191" s="44">
        <f t="shared" si="213"/>
        <v>0</v>
      </c>
      <c r="CC191" s="44"/>
      <c r="CD191" s="44">
        <f t="shared" si="214"/>
        <v>7.5762590842768303</v>
      </c>
      <c r="CE191" s="44">
        <f t="shared" si="215"/>
        <v>3.834781447492035</v>
      </c>
      <c r="CF191" s="44">
        <f t="shared" si="216"/>
        <v>8.9049662476017648</v>
      </c>
      <c r="CG191" s="44">
        <f t="shared" si="217"/>
        <v>3.6177854657693866</v>
      </c>
      <c r="CH191" s="44">
        <f t="shared" si="218"/>
        <v>2.5371242866483246</v>
      </c>
      <c r="CI191" s="44">
        <f t="shared" si="219"/>
        <v>7.8932755584614558</v>
      </c>
      <c r="CJ191" s="44">
        <f t="shared" si="220"/>
        <v>3.1009296836812861</v>
      </c>
      <c r="CK191" s="44">
        <f t="shared" si="221"/>
        <v>14.095134925824027</v>
      </c>
    </row>
    <row r="192" spans="1:91" x14ac:dyDescent="0.25">
      <c r="A192" s="41">
        <f>'[11]ТОВ "Сумитеплоенерго" '!F184</f>
        <v>1952</v>
      </c>
      <c r="B192" s="41" t="str">
        <f>'[11]ТОВ "Сумитеплоенерго" '!C184</f>
        <v>Вул.Богуна 9</v>
      </c>
      <c r="C192" s="47" t="str">
        <f>'[11]ТОВ "Сумитеплоенерго" '!O184</f>
        <v>так</v>
      </c>
      <c r="D192" s="46">
        <f>'[11]ТОВ "Сумитеплоенерго" '!G184</f>
        <v>2</v>
      </c>
      <c r="E192" s="86" t="str">
        <f t="shared" si="170"/>
        <v>ТОВ "Сумитеплоенерго"</v>
      </c>
      <c r="F192" s="43">
        <f>'[11]ТОВ "Сумитеплоенерго" '!L184</f>
        <v>430.38</v>
      </c>
      <c r="G192" s="43">
        <f>'[11]ТОВ "Сумитеплоенерго" '!CX184</f>
        <v>78.180918604651168</v>
      </c>
      <c r="H192" s="32">
        <f t="shared" si="171"/>
        <v>181.65555696047952</v>
      </c>
      <c r="I192" s="42"/>
      <c r="J192" s="42"/>
      <c r="K192" s="42"/>
      <c r="L192" s="42"/>
      <c r="M192" s="42"/>
      <c r="N192" s="44">
        <f t="shared" si="172"/>
        <v>78.180918604651168</v>
      </c>
      <c r="O192" s="44">
        <f t="shared" si="173"/>
        <v>51.950312895678778</v>
      </c>
      <c r="P192" s="44">
        <f t="shared" si="174"/>
        <v>0</v>
      </c>
      <c r="Q192" s="44">
        <f t="shared" si="175"/>
        <v>0</v>
      </c>
      <c r="R192" s="44">
        <f t="shared" si="176"/>
        <v>0</v>
      </c>
      <c r="S192" s="44">
        <f t="shared" si="177"/>
        <v>0</v>
      </c>
      <c r="T192" s="44">
        <f t="shared" si="178"/>
        <v>51.950312895678778</v>
      </c>
      <c r="U192" s="44">
        <f t="shared" si="179"/>
        <v>80.526346162790702</v>
      </c>
      <c r="V192" s="44">
        <f t="shared" si="180"/>
        <v>0</v>
      </c>
      <c r="W192" s="44">
        <f t="shared" si="181"/>
        <v>0</v>
      </c>
      <c r="X192" s="44">
        <f t="shared" si="182"/>
        <v>0</v>
      </c>
      <c r="Y192" s="44">
        <f t="shared" si="183"/>
        <v>0</v>
      </c>
      <c r="Z192" s="44">
        <f t="shared" si="184"/>
        <v>80.526346162790702</v>
      </c>
      <c r="AA192" s="20">
        <v>0.03</v>
      </c>
      <c r="AC192" s="44">
        <f t="shared" si="185"/>
        <v>42.177239999999998</v>
      </c>
      <c r="AD192" s="28">
        <v>98</v>
      </c>
      <c r="AE192" s="44">
        <f t="shared" si="186"/>
        <v>304.70903999999996</v>
      </c>
      <c r="AF192" s="28">
        <v>708</v>
      </c>
      <c r="AG192" s="44">
        <f t="shared" si="187"/>
        <v>48.632940000000005</v>
      </c>
      <c r="AH192" s="28">
        <v>113</v>
      </c>
      <c r="AI192" s="44">
        <f t="shared" si="188"/>
        <v>14.494742309302326</v>
      </c>
      <c r="AJ192" s="44">
        <f t="shared" si="189"/>
        <v>0</v>
      </c>
      <c r="AK192" s="44"/>
      <c r="AL192" s="44">
        <f t="shared" si="190"/>
        <v>0</v>
      </c>
      <c r="AM192" s="44"/>
      <c r="AN192" s="44">
        <f t="shared" si="191"/>
        <v>14.494742309302326</v>
      </c>
      <c r="AO192" s="20"/>
      <c r="AP192" s="20">
        <v>0.18</v>
      </c>
      <c r="AQ192" s="20"/>
      <c r="AR192" s="20"/>
      <c r="AS192" s="44">
        <f t="shared" si="192"/>
        <v>9.6315880108588452</v>
      </c>
      <c r="AT192" s="44">
        <f t="shared" si="193"/>
        <v>0</v>
      </c>
      <c r="AU192" s="44">
        <f t="shared" si="194"/>
        <v>0</v>
      </c>
      <c r="AV192" s="44">
        <f t="shared" si="195"/>
        <v>0</v>
      </c>
      <c r="AW192" s="44"/>
      <c r="AX192" s="44">
        <f t="shared" si="196"/>
        <v>9.6315880108588452</v>
      </c>
      <c r="AY192" s="44">
        <f t="shared" si="197"/>
        <v>45.0947538511628</v>
      </c>
      <c r="AZ192" s="44">
        <f t="shared" si="198"/>
        <v>0</v>
      </c>
      <c r="BA192" s="44"/>
      <c r="BB192" s="44">
        <f t="shared" si="199"/>
        <v>0</v>
      </c>
      <c r="BC192" s="44"/>
      <c r="BD192" s="44">
        <f t="shared" si="200"/>
        <v>45.0947538511628</v>
      </c>
      <c r="BE192" s="20"/>
      <c r="BF192" s="20">
        <v>0.56000000000000005</v>
      </c>
      <c r="BG192" s="20"/>
      <c r="BH192" s="20">
        <v>0.05</v>
      </c>
      <c r="BI192" s="44">
        <f t="shared" si="201"/>
        <v>29.964940478227525</v>
      </c>
      <c r="BJ192" s="44">
        <f t="shared" si="202"/>
        <v>0</v>
      </c>
      <c r="BK192" s="44">
        <f t="shared" si="203"/>
        <v>0</v>
      </c>
      <c r="BL192" s="44">
        <f t="shared" si="204"/>
        <v>0</v>
      </c>
      <c r="BM192" s="44"/>
      <c r="BN192" s="44">
        <f t="shared" si="205"/>
        <v>29.964940478227525</v>
      </c>
      <c r="BO192" s="44">
        <f t="shared" si="206"/>
        <v>17.715796155813955</v>
      </c>
      <c r="BP192" s="44">
        <f t="shared" si="207"/>
        <v>0</v>
      </c>
      <c r="BQ192" s="44"/>
      <c r="BR192" s="44">
        <f t="shared" si="208"/>
        <v>0</v>
      </c>
      <c r="BS192" s="44"/>
      <c r="BT192" s="44">
        <f t="shared" si="209"/>
        <v>17.715796155813955</v>
      </c>
      <c r="BU192" s="20"/>
      <c r="BV192" s="20">
        <v>0.22</v>
      </c>
      <c r="BW192" s="20"/>
      <c r="BX192" s="20">
        <v>0.05</v>
      </c>
      <c r="BY192" s="44">
        <f t="shared" si="210"/>
        <v>11.771940902160813</v>
      </c>
      <c r="BZ192" s="44">
        <f t="shared" si="211"/>
        <v>0</v>
      </c>
      <c r="CA192" s="44">
        <f t="shared" si="212"/>
        <v>0</v>
      </c>
      <c r="CB192" s="44">
        <f t="shared" si="213"/>
        <v>0</v>
      </c>
      <c r="CC192" s="44"/>
      <c r="CD192" s="44">
        <f t="shared" si="214"/>
        <v>11.771940902160813</v>
      </c>
      <c r="CE192" s="44">
        <f t="shared" si="215"/>
        <v>4.3790535841492115</v>
      </c>
      <c r="CF192" s="44">
        <f t="shared" si="216"/>
        <v>10.168851836078266</v>
      </c>
      <c r="CG192" s="44">
        <f t="shared" si="217"/>
        <v>4.1312592718736063</v>
      </c>
      <c r="CH192" s="44">
        <f t="shared" si="218"/>
        <v>3.9421668176375255</v>
      </c>
      <c r="CI192" s="44">
        <f t="shared" si="219"/>
        <v>12.264518988205637</v>
      </c>
      <c r="CJ192" s="44">
        <f t="shared" si="220"/>
        <v>4.8182038882236427</v>
      </c>
      <c r="CK192" s="44">
        <f t="shared" si="221"/>
        <v>21.900926764652919</v>
      </c>
    </row>
    <row r="193" spans="1:89" x14ac:dyDescent="0.25">
      <c r="A193" s="41">
        <f>'[11]ТОВ "Сумитеплоенерго" '!F185</f>
        <v>1951</v>
      </c>
      <c r="B193" s="41" t="str">
        <f>'[11]ТОВ "Сумитеплоенерго" '!C185</f>
        <v>Вул.Богуна 11</v>
      </c>
      <c r="C193" s="47" t="str">
        <f>'[11]ТОВ "Сумитеплоенерго" '!O185</f>
        <v>так</v>
      </c>
      <c r="D193" s="46">
        <f>'[11]ТОВ "Сумитеплоенерго" '!G185</f>
        <v>2</v>
      </c>
      <c r="E193" s="86" t="str">
        <f t="shared" si="170"/>
        <v>ТОВ "Сумитеплоенерго"</v>
      </c>
      <c r="F193" s="43">
        <f>'[11]ТОВ "Сумитеплоенерго" '!L185</f>
        <v>108.4</v>
      </c>
      <c r="G193" s="43">
        <f>'[11]ТОВ "Сумитеплоенерго" '!CX185</f>
        <v>14.34543023255814</v>
      </c>
      <c r="H193" s="32">
        <f t="shared" si="171"/>
        <v>132.33791727452157</v>
      </c>
      <c r="I193" s="42"/>
      <c r="J193" s="42"/>
      <c r="K193" s="42"/>
      <c r="L193" s="42"/>
      <c r="M193" s="42"/>
      <c r="N193" s="44">
        <f t="shared" si="172"/>
        <v>14.34543023255814</v>
      </c>
      <c r="O193" s="44">
        <f t="shared" si="173"/>
        <v>9.532371869063569</v>
      </c>
      <c r="P193" s="44">
        <f t="shared" si="174"/>
        <v>0</v>
      </c>
      <c r="Q193" s="44">
        <f t="shared" si="175"/>
        <v>0</v>
      </c>
      <c r="R193" s="44">
        <f t="shared" si="176"/>
        <v>0</v>
      </c>
      <c r="S193" s="44">
        <f t="shared" si="177"/>
        <v>0</v>
      </c>
      <c r="T193" s="44">
        <f t="shared" si="178"/>
        <v>9.532371869063569</v>
      </c>
      <c r="U193" s="44">
        <f t="shared" si="179"/>
        <v>15.923427558139537</v>
      </c>
      <c r="V193" s="44">
        <f t="shared" si="180"/>
        <v>0</v>
      </c>
      <c r="W193" s="44">
        <f t="shared" si="181"/>
        <v>0</v>
      </c>
      <c r="X193" s="44">
        <f t="shared" si="182"/>
        <v>0</v>
      </c>
      <c r="Y193" s="44">
        <f t="shared" si="183"/>
        <v>0</v>
      </c>
      <c r="Z193" s="44">
        <f t="shared" si="184"/>
        <v>15.923427558139537</v>
      </c>
      <c r="AA193" s="20">
        <v>0.11</v>
      </c>
      <c r="AC193" s="44">
        <f t="shared" si="185"/>
        <v>10.623200000000001</v>
      </c>
      <c r="AD193" s="28">
        <v>98</v>
      </c>
      <c r="AE193" s="44">
        <f t="shared" si="186"/>
        <v>76.747199999999992</v>
      </c>
      <c r="AF193" s="28">
        <v>708</v>
      </c>
      <c r="AG193" s="44">
        <f t="shared" si="187"/>
        <v>12.2492</v>
      </c>
      <c r="AH193" s="28">
        <v>113</v>
      </c>
      <c r="AI193" s="44">
        <f t="shared" ref="AI193:AI256" si="226">U193*AP193</f>
        <v>2.8662169604651164</v>
      </c>
      <c r="AJ193" s="44">
        <f t="shared" ref="AJ193:AJ256" si="227">V193*AQ193</f>
        <v>0</v>
      </c>
      <c r="AK193" s="44"/>
      <c r="AL193" s="44">
        <f t="shared" ref="AL193:AL256" si="228">X193*AR193</f>
        <v>0</v>
      </c>
      <c r="AM193" s="44"/>
      <c r="AN193" s="44">
        <f t="shared" ref="AN193:AN256" si="229">SUM(AI193:AL193)</f>
        <v>2.8662169604651164</v>
      </c>
      <c r="AO193" s="20"/>
      <c r="AP193" s="20">
        <v>0.18</v>
      </c>
      <c r="AQ193" s="20"/>
      <c r="AR193" s="20"/>
      <c r="AS193" s="44">
        <f t="shared" ref="AS193:AS256" si="230">AI193*$D$3</f>
        <v>1.904567899438901</v>
      </c>
      <c r="AT193" s="44">
        <f t="shared" ref="AT193:AT256" si="231">AJ193*$D$4</f>
        <v>0</v>
      </c>
      <c r="AU193" s="44">
        <f t="shared" ref="AU193:AU256" si="232">AK193*$D$5</f>
        <v>0</v>
      </c>
      <c r="AV193" s="44">
        <f t="shared" ref="AV193:AV256" si="233">AL193*$D$3</f>
        <v>0</v>
      </c>
      <c r="AW193" s="44"/>
      <c r="AX193" s="44">
        <f t="shared" ref="AX193:AX256" si="234">SUM(AS193:AW193)</f>
        <v>1.904567899438901</v>
      </c>
      <c r="AY193" s="44">
        <f t="shared" ref="AY193:AY256" si="235">U193*BF193</f>
        <v>8.9171194325581418</v>
      </c>
      <c r="AZ193" s="44">
        <f t="shared" ref="AZ193:AZ256" si="236">V193*BG193</f>
        <v>0</v>
      </c>
      <c r="BA193" s="44"/>
      <c r="BB193" s="44">
        <f t="shared" ref="BB193:BB256" si="237">X193*BH193</f>
        <v>0</v>
      </c>
      <c r="BC193" s="44"/>
      <c r="BD193" s="44">
        <f t="shared" ref="BD193:BD256" si="238">SUM(AY193:BB193)</f>
        <v>8.9171194325581418</v>
      </c>
      <c r="BE193" s="20"/>
      <c r="BF193" s="20">
        <v>0.56000000000000005</v>
      </c>
      <c r="BG193" s="20"/>
      <c r="BH193" s="20">
        <v>0.05</v>
      </c>
      <c r="BI193" s="44">
        <f t="shared" ref="BI193:BI256" si="239">AY193*$D$3</f>
        <v>5.925322353809916</v>
      </c>
      <c r="BJ193" s="44">
        <f t="shared" ref="BJ193:BJ256" si="240">AZ193*$D$4</f>
        <v>0</v>
      </c>
      <c r="BK193" s="44">
        <f t="shared" ref="BK193:BK256" si="241">BA193*$D$5</f>
        <v>0</v>
      </c>
      <c r="BL193" s="44">
        <f t="shared" ref="BL193:BL256" si="242">BB193*$D$3</f>
        <v>0</v>
      </c>
      <c r="BM193" s="44"/>
      <c r="BN193" s="44">
        <f t="shared" ref="BN193:BN256" si="243">SUM(BI193:BM193)</f>
        <v>5.925322353809916</v>
      </c>
      <c r="BO193" s="44">
        <f t="shared" ref="BO193:BO256" si="244">U193*BV193</f>
        <v>3.5031540627906979</v>
      </c>
      <c r="BP193" s="44">
        <f t="shared" ref="BP193:BP256" si="245">V193*BW193</f>
        <v>0</v>
      </c>
      <c r="BQ193" s="44"/>
      <c r="BR193" s="44">
        <f t="shared" ref="BR193:BR256" si="246">X193*BX193</f>
        <v>0</v>
      </c>
      <c r="BS193" s="44"/>
      <c r="BT193" s="44">
        <f t="shared" ref="BT193:BT256" si="247">SUM(BO193:BR193)</f>
        <v>3.5031540627906979</v>
      </c>
      <c r="BU193" s="20"/>
      <c r="BV193" s="20">
        <v>0.22</v>
      </c>
      <c r="BW193" s="20"/>
      <c r="BX193" s="20">
        <v>0.05</v>
      </c>
      <c r="BY193" s="44">
        <f t="shared" ref="BY193:BY256" si="248">BO193*$D$3</f>
        <v>2.3278052104253235</v>
      </c>
      <c r="BZ193" s="44">
        <f t="shared" ref="BZ193:BZ256" si="249">BP193*$D$4</f>
        <v>0</v>
      </c>
      <c r="CA193" s="44">
        <f t="shared" ref="CA193:CA256" si="250">BQ193*$D$5</f>
        <v>0</v>
      </c>
      <c r="CB193" s="44">
        <f t="shared" ref="CB193:CB256" si="251">BR193*$D$3</f>
        <v>0</v>
      </c>
      <c r="CC193" s="44"/>
      <c r="CD193" s="44">
        <f t="shared" ref="CD193:CD256" si="252">SUM(BY193:CC193)</f>
        <v>2.3278052104253235</v>
      </c>
      <c r="CE193" s="44">
        <f t="shared" ref="CE193:CE256" si="253">AC193/AX193</f>
        <v>5.5777481092323722</v>
      </c>
      <c r="CF193" s="44">
        <f t="shared" ref="CF193:CF256" si="254">AE193/BN193</f>
        <v>12.9524092390775</v>
      </c>
      <c r="CG193" s="44">
        <f t="shared" ref="CG193:CG256" si="255">AG193/CD193</f>
        <v>5.2621241438676458</v>
      </c>
      <c r="CH193" s="44">
        <f t="shared" ref="CH193:CH256" si="256">AI193*$AD$3+AJ193*$AD$4+AL193*$AD$3</f>
        <v>0.77953130539230187</v>
      </c>
      <c r="CI193" s="44">
        <f t="shared" ref="CI193:CI256" si="257">AY193*$AD$3+AZ193*$AD$4+BB193*$AD$3</f>
        <v>2.4252085056649393</v>
      </c>
      <c r="CJ193" s="44">
        <f t="shared" ref="CJ193:CJ256" si="258">BO193*$AD$3+BP193*$AD$4+BR193*$AD$3</f>
        <v>0.95276048436836891</v>
      </c>
      <c r="CK193" s="44">
        <f t="shared" ref="CK193:CK256" si="259">U193*$AD$3+V193*$AD$4+W193*$AD$5+X193*$AD$3</f>
        <v>4.3307294744016769</v>
      </c>
    </row>
    <row r="194" spans="1:89" x14ac:dyDescent="0.25">
      <c r="A194" s="41">
        <f>'[11]ТОВ "Сумитеплоенерго" '!F186</f>
        <v>1951</v>
      </c>
      <c r="B194" s="41" t="str">
        <f>'[11]ТОВ "Сумитеплоенерго" '!C186</f>
        <v>Вул.Богуна 13</v>
      </c>
      <c r="C194" s="47" t="str">
        <f>'[11]ТОВ "Сумитеплоенерго" '!O186</f>
        <v>так</v>
      </c>
      <c r="D194" s="46">
        <f>'[11]ТОВ "Сумитеплоенерго" '!G186</f>
        <v>2</v>
      </c>
      <c r="E194" s="86" t="str">
        <f t="shared" si="170"/>
        <v>ТОВ "Сумитеплоенерго"</v>
      </c>
      <c r="F194" s="43">
        <f>'[11]ТОВ "Сумитеплоенерго" '!L186</f>
        <v>434.24</v>
      </c>
      <c r="G194" s="43">
        <f>'[11]ТОВ "Сумитеплоенерго" '!CX186</f>
        <v>90.077534883720929</v>
      </c>
      <c r="H194" s="32">
        <f t="shared" si="171"/>
        <v>207.43721187297561</v>
      </c>
      <c r="I194" s="42"/>
      <c r="J194" s="42"/>
      <c r="K194" s="42"/>
      <c r="L194" s="42"/>
      <c r="M194" s="42"/>
      <c r="N194" s="44">
        <f t="shared" si="172"/>
        <v>90.077534883720929</v>
      </c>
      <c r="O194" s="44">
        <f t="shared" si="173"/>
        <v>59.85547631826271</v>
      </c>
      <c r="P194" s="44">
        <f t="shared" si="174"/>
        <v>0</v>
      </c>
      <c r="Q194" s="44">
        <f t="shared" si="175"/>
        <v>0</v>
      </c>
      <c r="R194" s="44">
        <f t="shared" si="176"/>
        <v>0</v>
      </c>
      <c r="S194" s="44">
        <f t="shared" si="177"/>
        <v>0</v>
      </c>
      <c r="T194" s="44">
        <f t="shared" si="178"/>
        <v>59.85547631826271</v>
      </c>
      <c r="U194" s="44">
        <f t="shared" si="179"/>
        <v>92.779860930232559</v>
      </c>
      <c r="V194" s="44">
        <f t="shared" si="180"/>
        <v>0</v>
      </c>
      <c r="W194" s="44">
        <f t="shared" si="181"/>
        <v>0</v>
      </c>
      <c r="X194" s="44">
        <f t="shared" si="182"/>
        <v>0</v>
      </c>
      <c r="Y194" s="44">
        <f t="shared" si="183"/>
        <v>0</v>
      </c>
      <c r="Z194" s="44">
        <f t="shared" si="184"/>
        <v>92.779860930232559</v>
      </c>
      <c r="AA194" s="20">
        <v>0.03</v>
      </c>
      <c r="AC194" s="44">
        <f t="shared" si="185"/>
        <v>42.555520000000001</v>
      </c>
      <c r="AD194" s="28">
        <v>98</v>
      </c>
      <c r="AE194" s="44">
        <f t="shared" si="186"/>
        <v>307.44191999999998</v>
      </c>
      <c r="AF194" s="28">
        <v>708</v>
      </c>
      <c r="AG194" s="44">
        <f t="shared" si="187"/>
        <v>49.069120000000005</v>
      </c>
      <c r="AH194" s="28">
        <v>113</v>
      </c>
      <c r="AI194" s="44">
        <f t="shared" si="226"/>
        <v>16.70037496744186</v>
      </c>
      <c r="AJ194" s="44">
        <f t="shared" si="227"/>
        <v>0</v>
      </c>
      <c r="AK194" s="44"/>
      <c r="AL194" s="44">
        <f t="shared" si="228"/>
        <v>0</v>
      </c>
      <c r="AM194" s="44"/>
      <c r="AN194" s="44">
        <f t="shared" si="229"/>
        <v>16.70037496744186</v>
      </c>
      <c r="AO194" s="20"/>
      <c r="AP194" s="20">
        <v>0.18</v>
      </c>
      <c r="AQ194" s="20"/>
      <c r="AR194" s="20"/>
      <c r="AS194" s="44">
        <f t="shared" si="230"/>
        <v>11.097205309405906</v>
      </c>
      <c r="AT194" s="44">
        <f t="shared" si="231"/>
        <v>0</v>
      </c>
      <c r="AU194" s="44">
        <f t="shared" si="232"/>
        <v>0</v>
      </c>
      <c r="AV194" s="44">
        <f t="shared" si="233"/>
        <v>0</v>
      </c>
      <c r="AW194" s="44"/>
      <c r="AX194" s="44">
        <f t="shared" si="234"/>
        <v>11.097205309405906</v>
      </c>
      <c r="AY194" s="44">
        <f t="shared" si="235"/>
        <v>51.956722120930237</v>
      </c>
      <c r="AZ194" s="44">
        <f t="shared" si="236"/>
        <v>0</v>
      </c>
      <c r="BA194" s="44"/>
      <c r="BB194" s="44">
        <f t="shared" si="237"/>
        <v>0</v>
      </c>
      <c r="BC194" s="44"/>
      <c r="BD194" s="44">
        <f t="shared" si="238"/>
        <v>51.956722120930237</v>
      </c>
      <c r="BE194" s="20"/>
      <c r="BF194" s="20">
        <v>0.56000000000000005</v>
      </c>
      <c r="BG194" s="20"/>
      <c r="BH194" s="20">
        <v>0.05</v>
      </c>
      <c r="BI194" s="44">
        <f t="shared" si="239"/>
        <v>34.524638740373938</v>
      </c>
      <c r="BJ194" s="44">
        <f t="shared" si="240"/>
        <v>0</v>
      </c>
      <c r="BK194" s="44">
        <f t="shared" si="241"/>
        <v>0</v>
      </c>
      <c r="BL194" s="44">
        <f t="shared" si="242"/>
        <v>0</v>
      </c>
      <c r="BM194" s="44"/>
      <c r="BN194" s="44">
        <f t="shared" si="243"/>
        <v>34.524638740373938</v>
      </c>
      <c r="BO194" s="44">
        <f t="shared" si="244"/>
        <v>20.411569404651164</v>
      </c>
      <c r="BP194" s="44">
        <f t="shared" si="245"/>
        <v>0</v>
      </c>
      <c r="BQ194" s="44"/>
      <c r="BR194" s="44">
        <f t="shared" si="246"/>
        <v>0</v>
      </c>
      <c r="BS194" s="44"/>
      <c r="BT194" s="44">
        <f t="shared" si="247"/>
        <v>20.411569404651164</v>
      </c>
      <c r="BU194" s="20"/>
      <c r="BV194" s="20">
        <v>0.22</v>
      </c>
      <c r="BW194" s="20"/>
      <c r="BX194" s="20">
        <v>0.05</v>
      </c>
      <c r="BY194" s="44">
        <f t="shared" si="248"/>
        <v>13.563250933718331</v>
      </c>
      <c r="BZ194" s="44">
        <f t="shared" si="249"/>
        <v>0</v>
      </c>
      <c r="CA194" s="44">
        <f t="shared" si="250"/>
        <v>0</v>
      </c>
      <c r="CB194" s="44">
        <f t="shared" si="251"/>
        <v>0</v>
      </c>
      <c r="CC194" s="44"/>
      <c r="CD194" s="44">
        <f t="shared" si="252"/>
        <v>13.563250933718331</v>
      </c>
      <c r="CE194" s="44">
        <f t="shared" si="253"/>
        <v>3.8347961323136257</v>
      </c>
      <c r="CF194" s="44">
        <f t="shared" si="254"/>
        <v>8.9050003480693931</v>
      </c>
      <c r="CG194" s="44">
        <f t="shared" si="255"/>
        <v>3.6177993196316858</v>
      </c>
      <c r="CH194" s="44">
        <f t="shared" si="256"/>
        <v>4.5420375632688659</v>
      </c>
      <c r="CI194" s="44">
        <f t="shared" si="257"/>
        <v>14.130783530169808</v>
      </c>
      <c r="CJ194" s="44">
        <f t="shared" si="258"/>
        <v>5.5513792439952816</v>
      </c>
      <c r="CK194" s="44">
        <f t="shared" si="259"/>
        <v>25.233542018160367</v>
      </c>
    </row>
    <row r="195" spans="1:89" x14ac:dyDescent="0.25">
      <c r="A195" s="41">
        <f>'[11]ТОВ "Сумитеплоенерго" '!F187</f>
        <v>1956</v>
      </c>
      <c r="B195" s="41" t="str">
        <f>'[11]ТОВ "Сумитеплоенерго" '!C187</f>
        <v>Вул.Богуна 15</v>
      </c>
      <c r="C195" s="47" t="str">
        <f>'[11]ТОВ "Сумитеплоенерго" '!O187</f>
        <v>так</v>
      </c>
      <c r="D195" s="46">
        <f>'[11]ТОВ "Сумитеплоенерго" '!G187</f>
        <v>2</v>
      </c>
      <c r="E195" s="86" t="str">
        <f t="shared" si="170"/>
        <v>ТОВ "Сумитеплоенерго"</v>
      </c>
      <c r="F195" s="43">
        <f>'[11]ТОВ "Сумитеплоенерго" '!L187</f>
        <v>551.53</v>
      </c>
      <c r="G195" s="43">
        <f>'[11]ТОВ "Сумитеплоенерго" '!CX187</f>
        <v>107.38363953488373</v>
      </c>
      <c r="H195" s="32">
        <f t="shared" si="171"/>
        <v>194.70135719704047</v>
      </c>
      <c r="I195" s="42"/>
      <c r="J195" s="42"/>
      <c r="K195" s="42"/>
      <c r="L195" s="42"/>
      <c r="M195" s="42"/>
      <c r="N195" s="44">
        <f t="shared" si="172"/>
        <v>107.38363953488373</v>
      </c>
      <c r="O195" s="44">
        <f t="shared" si="173"/>
        <v>71.355181971245173</v>
      </c>
      <c r="P195" s="44">
        <f t="shared" si="174"/>
        <v>0</v>
      </c>
      <c r="Q195" s="44">
        <f t="shared" si="175"/>
        <v>0</v>
      </c>
      <c r="R195" s="44">
        <f t="shared" si="176"/>
        <v>0</v>
      </c>
      <c r="S195" s="44">
        <f t="shared" si="177"/>
        <v>0</v>
      </c>
      <c r="T195" s="44">
        <f t="shared" si="178"/>
        <v>71.355181971245173</v>
      </c>
      <c r="U195" s="44">
        <f t="shared" si="179"/>
        <v>110.60514872093025</v>
      </c>
      <c r="V195" s="44">
        <f t="shared" si="180"/>
        <v>0</v>
      </c>
      <c r="W195" s="44">
        <f t="shared" si="181"/>
        <v>0</v>
      </c>
      <c r="X195" s="44">
        <f t="shared" si="182"/>
        <v>0</v>
      </c>
      <c r="Y195" s="44">
        <f t="shared" si="183"/>
        <v>0</v>
      </c>
      <c r="Z195" s="44">
        <f t="shared" si="184"/>
        <v>110.60514872093025</v>
      </c>
      <c r="AA195" s="20">
        <v>0.03</v>
      </c>
      <c r="AC195" s="44">
        <f t="shared" si="185"/>
        <v>54.049939999999992</v>
      </c>
      <c r="AD195" s="28">
        <v>98</v>
      </c>
      <c r="AE195" s="44">
        <f t="shared" si="186"/>
        <v>390.48323999999997</v>
      </c>
      <c r="AF195" s="28">
        <v>708</v>
      </c>
      <c r="AG195" s="44">
        <f t="shared" si="187"/>
        <v>62.322890000000001</v>
      </c>
      <c r="AH195" s="28">
        <v>113</v>
      </c>
      <c r="AI195" s="44">
        <f t="shared" si="226"/>
        <v>19.908926769767444</v>
      </c>
      <c r="AJ195" s="44">
        <f t="shared" si="227"/>
        <v>0</v>
      </c>
      <c r="AK195" s="44"/>
      <c r="AL195" s="44">
        <f t="shared" si="228"/>
        <v>0</v>
      </c>
      <c r="AM195" s="44"/>
      <c r="AN195" s="44">
        <f t="shared" si="229"/>
        <v>19.908926769767444</v>
      </c>
      <c r="AO195" s="20"/>
      <c r="AP195" s="20">
        <v>0.18</v>
      </c>
      <c r="AQ195" s="20"/>
      <c r="AR195" s="20"/>
      <c r="AS195" s="44">
        <f t="shared" si="230"/>
        <v>13.229250737468856</v>
      </c>
      <c r="AT195" s="44">
        <f t="shared" si="231"/>
        <v>0</v>
      </c>
      <c r="AU195" s="44">
        <f t="shared" si="232"/>
        <v>0</v>
      </c>
      <c r="AV195" s="44">
        <f t="shared" si="233"/>
        <v>0</v>
      </c>
      <c r="AW195" s="44"/>
      <c r="AX195" s="44">
        <f t="shared" si="234"/>
        <v>13.229250737468856</v>
      </c>
      <c r="AY195" s="44">
        <f t="shared" si="235"/>
        <v>61.938883283720941</v>
      </c>
      <c r="AZ195" s="44">
        <f t="shared" si="236"/>
        <v>0</v>
      </c>
      <c r="BA195" s="44"/>
      <c r="BB195" s="44">
        <f t="shared" si="237"/>
        <v>0</v>
      </c>
      <c r="BC195" s="44"/>
      <c r="BD195" s="44">
        <f t="shared" si="238"/>
        <v>61.938883283720941</v>
      </c>
      <c r="BE195" s="20"/>
      <c r="BF195" s="20">
        <v>0.56000000000000005</v>
      </c>
      <c r="BG195" s="20"/>
      <c r="BH195" s="20">
        <v>0.05</v>
      </c>
      <c r="BI195" s="44">
        <f t="shared" si="239"/>
        <v>41.157668961014224</v>
      </c>
      <c r="BJ195" s="44">
        <f t="shared" si="240"/>
        <v>0</v>
      </c>
      <c r="BK195" s="44">
        <f t="shared" si="241"/>
        <v>0</v>
      </c>
      <c r="BL195" s="44">
        <f t="shared" si="242"/>
        <v>0</v>
      </c>
      <c r="BM195" s="44"/>
      <c r="BN195" s="44">
        <f t="shared" si="243"/>
        <v>41.157668961014224</v>
      </c>
      <c r="BO195" s="44">
        <f t="shared" si="244"/>
        <v>24.333132718604656</v>
      </c>
      <c r="BP195" s="44">
        <f t="shared" si="245"/>
        <v>0</v>
      </c>
      <c r="BQ195" s="44"/>
      <c r="BR195" s="44">
        <f t="shared" si="246"/>
        <v>0</v>
      </c>
      <c r="BS195" s="44"/>
      <c r="BT195" s="44">
        <f t="shared" si="247"/>
        <v>24.333132718604656</v>
      </c>
      <c r="BU195" s="20"/>
      <c r="BV195" s="20">
        <v>0.22</v>
      </c>
      <c r="BW195" s="20"/>
      <c r="BX195" s="20">
        <v>0.05</v>
      </c>
      <c r="BY195" s="44">
        <f t="shared" si="248"/>
        <v>16.16908423468416</v>
      </c>
      <c r="BZ195" s="44">
        <f t="shared" si="249"/>
        <v>0</v>
      </c>
      <c r="CA195" s="44">
        <f t="shared" si="250"/>
        <v>0</v>
      </c>
      <c r="CB195" s="44">
        <f t="shared" si="251"/>
        <v>0</v>
      </c>
      <c r="CC195" s="44"/>
      <c r="CD195" s="44">
        <f t="shared" si="252"/>
        <v>16.16908423468416</v>
      </c>
      <c r="CE195" s="44">
        <f t="shared" si="253"/>
        <v>4.0856387918414594</v>
      </c>
      <c r="CF195" s="44">
        <f t="shared" si="254"/>
        <v>9.4874964947572078</v>
      </c>
      <c r="CG195" s="44">
        <f t="shared" si="255"/>
        <v>3.8544477284812282</v>
      </c>
      <c r="CH195" s="44">
        <f t="shared" si="256"/>
        <v>5.4146744255110768</v>
      </c>
      <c r="CI195" s="44">
        <f t="shared" si="257"/>
        <v>16.845653768256685</v>
      </c>
      <c r="CJ195" s="44">
        <f t="shared" si="258"/>
        <v>6.6179354089579832</v>
      </c>
      <c r="CK195" s="44">
        <f t="shared" si="259"/>
        <v>30.081524586172648</v>
      </c>
    </row>
    <row r="196" spans="1:89" x14ac:dyDescent="0.25">
      <c r="A196" s="41">
        <f>'[11]ТОВ "Сумитеплоенерго" '!F188</f>
        <v>1955</v>
      </c>
      <c r="B196" s="41" t="str">
        <f>'[11]ТОВ "Сумитеплоенерго" '!C188</f>
        <v>Вул.Богуна 17</v>
      </c>
      <c r="C196" s="47" t="str">
        <f>'[11]ТОВ "Сумитеплоенерго" '!O188</f>
        <v>так</v>
      </c>
      <c r="D196" s="46">
        <f>'[11]ТОВ "Сумитеплоенерго" '!G188</f>
        <v>2</v>
      </c>
      <c r="E196" s="86" t="str">
        <f t="shared" si="170"/>
        <v>ТОВ "Сумитеплоенерго"</v>
      </c>
      <c r="F196" s="43">
        <f>'[11]ТОВ "Сумитеплоенерго" '!L188</f>
        <v>397.8</v>
      </c>
      <c r="G196" s="43">
        <f>'[11]ТОВ "Сумитеплоенерго" '!CX188</f>
        <v>82.518383720930245</v>
      </c>
      <c r="H196" s="32">
        <f t="shared" si="171"/>
        <v>207.43686204356521</v>
      </c>
      <c r="I196" s="42"/>
      <c r="J196" s="42"/>
      <c r="K196" s="42"/>
      <c r="L196" s="42"/>
      <c r="M196" s="42"/>
      <c r="N196" s="44">
        <f t="shared" si="172"/>
        <v>82.518383720930245</v>
      </c>
      <c r="O196" s="44">
        <f t="shared" si="173"/>
        <v>54.832508116539032</v>
      </c>
      <c r="P196" s="44">
        <f t="shared" si="174"/>
        <v>0</v>
      </c>
      <c r="Q196" s="44">
        <f t="shared" si="175"/>
        <v>0</v>
      </c>
      <c r="R196" s="44">
        <f t="shared" si="176"/>
        <v>0</v>
      </c>
      <c r="S196" s="44">
        <f t="shared" si="177"/>
        <v>0</v>
      </c>
      <c r="T196" s="44">
        <f t="shared" si="178"/>
        <v>54.832508116539032</v>
      </c>
      <c r="U196" s="44">
        <f t="shared" si="179"/>
        <v>84.993935232558158</v>
      </c>
      <c r="V196" s="44">
        <f t="shared" si="180"/>
        <v>0</v>
      </c>
      <c r="W196" s="44">
        <f t="shared" si="181"/>
        <v>0</v>
      </c>
      <c r="X196" s="44">
        <f t="shared" si="182"/>
        <v>0</v>
      </c>
      <c r="Y196" s="44">
        <f t="shared" si="183"/>
        <v>0</v>
      </c>
      <c r="Z196" s="44">
        <f t="shared" si="184"/>
        <v>84.993935232558158</v>
      </c>
      <c r="AA196" s="20">
        <v>0.03</v>
      </c>
      <c r="AC196" s="44">
        <f t="shared" si="185"/>
        <v>38.984400000000001</v>
      </c>
      <c r="AD196" s="28">
        <v>98</v>
      </c>
      <c r="AE196" s="44">
        <f t="shared" si="186"/>
        <v>281.64240000000001</v>
      </c>
      <c r="AF196" s="28">
        <v>708</v>
      </c>
      <c r="AG196" s="44">
        <f t="shared" si="187"/>
        <v>44.9514</v>
      </c>
      <c r="AH196" s="28">
        <v>113</v>
      </c>
      <c r="AI196" s="44">
        <f t="shared" si="226"/>
        <v>15.298908341860468</v>
      </c>
      <c r="AJ196" s="44">
        <f t="shared" si="227"/>
        <v>0</v>
      </c>
      <c r="AK196" s="44"/>
      <c r="AL196" s="44">
        <f t="shared" si="228"/>
        <v>0</v>
      </c>
      <c r="AM196" s="44"/>
      <c r="AN196" s="44">
        <f t="shared" si="229"/>
        <v>15.298908341860468</v>
      </c>
      <c r="AO196" s="20"/>
      <c r="AP196" s="20">
        <v>0.18</v>
      </c>
      <c r="AQ196" s="20"/>
      <c r="AR196" s="20"/>
      <c r="AS196" s="44">
        <f t="shared" si="230"/>
        <v>10.165947004806336</v>
      </c>
      <c r="AT196" s="44">
        <f t="shared" si="231"/>
        <v>0</v>
      </c>
      <c r="AU196" s="44">
        <f t="shared" si="232"/>
        <v>0</v>
      </c>
      <c r="AV196" s="44">
        <f t="shared" si="233"/>
        <v>0</v>
      </c>
      <c r="AW196" s="44"/>
      <c r="AX196" s="44">
        <f t="shared" si="234"/>
        <v>10.165947004806336</v>
      </c>
      <c r="AY196" s="44">
        <f t="shared" si="235"/>
        <v>47.596603730232573</v>
      </c>
      <c r="AZ196" s="44">
        <f t="shared" si="236"/>
        <v>0</v>
      </c>
      <c r="BA196" s="44"/>
      <c r="BB196" s="44">
        <f t="shared" si="237"/>
        <v>0</v>
      </c>
      <c r="BC196" s="44"/>
      <c r="BD196" s="44">
        <f t="shared" si="238"/>
        <v>47.596603730232573</v>
      </c>
      <c r="BE196" s="20"/>
      <c r="BF196" s="20">
        <v>0.56000000000000005</v>
      </c>
      <c r="BG196" s="20"/>
      <c r="BH196" s="20">
        <v>0.05</v>
      </c>
      <c r="BI196" s="44">
        <f t="shared" si="239"/>
        <v>31.627390681619719</v>
      </c>
      <c r="BJ196" s="44">
        <f t="shared" si="240"/>
        <v>0</v>
      </c>
      <c r="BK196" s="44">
        <f t="shared" si="241"/>
        <v>0</v>
      </c>
      <c r="BL196" s="44">
        <f t="shared" si="242"/>
        <v>0</v>
      </c>
      <c r="BM196" s="44"/>
      <c r="BN196" s="44">
        <f t="shared" si="243"/>
        <v>31.627390681619719</v>
      </c>
      <c r="BO196" s="44">
        <f t="shared" si="244"/>
        <v>18.698665751162796</v>
      </c>
      <c r="BP196" s="44">
        <f t="shared" si="245"/>
        <v>0</v>
      </c>
      <c r="BQ196" s="44"/>
      <c r="BR196" s="44">
        <f t="shared" si="246"/>
        <v>0</v>
      </c>
      <c r="BS196" s="44"/>
      <c r="BT196" s="44">
        <f t="shared" si="247"/>
        <v>18.698665751162796</v>
      </c>
      <c r="BU196" s="20"/>
      <c r="BV196" s="20">
        <v>0.22</v>
      </c>
      <c r="BW196" s="20"/>
      <c r="BX196" s="20">
        <v>0.05</v>
      </c>
      <c r="BY196" s="44">
        <f t="shared" si="248"/>
        <v>12.425046339207746</v>
      </c>
      <c r="BZ196" s="44">
        <f t="shared" si="249"/>
        <v>0</v>
      </c>
      <c r="CA196" s="44">
        <f t="shared" si="250"/>
        <v>0</v>
      </c>
      <c r="CB196" s="44">
        <f t="shared" si="251"/>
        <v>0</v>
      </c>
      <c r="CC196" s="44"/>
      <c r="CD196" s="44">
        <f t="shared" si="252"/>
        <v>12.425046339207746</v>
      </c>
      <c r="CE196" s="44">
        <f t="shared" si="253"/>
        <v>3.8348025994596129</v>
      </c>
      <c r="CF196" s="44">
        <f t="shared" si="254"/>
        <v>8.9050153658005264</v>
      </c>
      <c r="CG196" s="44">
        <f t="shared" si="255"/>
        <v>3.6178054208259973</v>
      </c>
      <c r="CH196" s="44">
        <f t="shared" si="256"/>
        <v>4.160877615095953</v>
      </c>
      <c r="CI196" s="44">
        <f t="shared" si="257"/>
        <v>12.944952580298523</v>
      </c>
      <c r="CJ196" s="44">
        <f t="shared" si="258"/>
        <v>5.0855170851172771</v>
      </c>
      <c r="CK196" s="44">
        <f t="shared" si="259"/>
        <v>23.115986750533075</v>
      </c>
    </row>
    <row r="197" spans="1:89" x14ac:dyDescent="0.25">
      <c r="A197" s="41">
        <f>'[11]ТОВ "Сумитеплоенерго" '!F189</f>
        <v>1955</v>
      </c>
      <c r="B197" s="41" t="str">
        <f>'[11]ТОВ "Сумитеплоенерго" '!C189</f>
        <v>Вул.Богуна 19</v>
      </c>
      <c r="C197" s="47" t="str">
        <f>'[11]ТОВ "Сумитеплоенерго" '!O189</f>
        <v>так</v>
      </c>
      <c r="D197" s="46">
        <f>'[11]ТОВ "Сумитеплоенерго" '!G189</f>
        <v>2</v>
      </c>
      <c r="E197" s="86" t="str">
        <f t="shared" si="170"/>
        <v>ТОВ "Сумитеплоенерго"</v>
      </c>
      <c r="F197" s="43">
        <f>'[11]ТОВ "Сумитеплоенерго" '!L189</f>
        <v>400.7</v>
      </c>
      <c r="G197" s="43">
        <f>'[11]ТОВ "Сумитеплоенерго" '!CX189</f>
        <v>82.483313953488363</v>
      </c>
      <c r="H197" s="32">
        <f t="shared" si="171"/>
        <v>205.84805079482996</v>
      </c>
      <c r="I197" s="42"/>
      <c r="J197" s="42"/>
      <c r="K197" s="42"/>
      <c r="L197" s="42"/>
      <c r="M197" s="42"/>
      <c r="N197" s="44">
        <f t="shared" si="172"/>
        <v>82.483313953488363</v>
      </c>
      <c r="O197" s="44">
        <f t="shared" si="173"/>
        <v>54.809204663160621</v>
      </c>
      <c r="P197" s="44">
        <f t="shared" si="174"/>
        <v>0</v>
      </c>
      <c r="Q197" s="44">
        <f t="shared" si="175"/>
        <v>0</v>
      </c>
      <c r="R197" s="44">
        <f t="shared" si="176"/>
        <v>0</v>
      </c>
      <c r="S197" s="44">
        <f t="shared" si="177"/>
        <v>0</v>
      </c>
      <c r="T197" s="44">
        <f t="shared" si="178"/>
        <v>54.809204663160621</v>
      </c>
      <c r="U197" s="44">
        <f t="shared" si="179"/>
        <v>84.957813372093014</v>
      </c>
      <c r="V197" s="44">
        <f t="shared" si="180"/>
        <v>0</v>
      </c>
      <c r="W197" s="44">
        <f t="shared" si="181"/>
        <v>0</v>
      </c>
      <c r="X197" s="44">
        <f t="shared" si="182"/>
        <v>0</v>
      </c>
      <c r="Y197" s="44">
        <f t="shared" si="183"/>
        <v>0</v>
      </c>
      <c r="Z197" s="44">
        <f t="shared" si="184"/>
        <v>84.957813372093014</v>
      </c>
      <c r="AA197" s="20">
        <v>0.03</v>
      </c>
      <c r="AC197" s="44">
        <f t="shared" si="185"/>
        <v>39.268599999999999</v>
      </c>
      <c r="AD197" s="28">
        <v>98</v>
      </c>
      <c r="AE197" s="44">
        <f t="shared" si="186"/>
        <v>283.69559999999996</v>
      </c>
      <c r="AF197" s="28">
        <v>708</v>
      </c>
      <c r="AG197" s="44">
        <f t="shared" si="187"/>
        <v>45.2791</v>
      </c>
      <c r="AH197" s="28">
        <v>113</v>
      </c>
      <c r="AI197" s="44">
        <f t="shared" si="226"/>
        <v>15.292406406976742</v>
      </c>
      <c r="AJ197" s="44">
        <f t="shared" si="227"/>
        <v>0</v>
      </c>
      <c r="AK197" s="44"/>
      <c r="AL197" s="44">
        <f t="shared" si="228"/>
        <v>0</v>
      </c>
      <c r="AM197" s="44"/>
      <c r="AN197" s="44">
        <f t="shared" si="229"/>
        <v>15.292406406976742</v>
      </c>
      <c r="AO197" s="20"/>
      <c r="AP197" s="20">
        <v>0.18</v>
      </c>
      <c r="AQ197" s="20"/>
      <c r="AR197" s="20"/>
      <c r="AS197" s="44">
        <f t="shared" si="230"/>
        <v>10.161626544549978</v>
      </c>
      <c r="AT197" s="44">
        <f t="shared" si="231"/>
        <v>0</v>
      </c>
      <c r="AU197" s="44">
        <f t="shared" si="232"/>
        <v>0</v>
      </c>
      <c r="AV197" s="44">
        <f t="shared" si="233"/>
        <v>0</v>
      </c>
      <c r="AW197" s="44"/>
      <c r="AX197" s="44">
        <f t="shared" si="234"/>
        <v>10.161626544549978</v>
      </c>
      <c r="AY197" s="44">
        <f t="shared" si="235"/>
        <v>47.576375488372094</v>
      </c>
      <c r="AZ197" s="44">
        <f t="shared" si="236"/>
        <v>0</v>
      </c>
      <c r="BA197" s="44"/>
      <c r="BB197" s="44">
        <f t="shared" si="237"/>
        <v>0</v>
      </c>
      <c r="BC197" s="44"/>
      <c r="BD197" s="44">
        <f t="shared" si="238"/>
        <v>47.576375488372094</v>
      </c>
      <c r="BE197" s="20"/>
      <c r="BF197" s="20">
        <v>0.56000000000000005</v>
      </c>
      <c r="BG197" s="20"/>
      <c r="BH197" s="20">
        <v>0.05</v>
      </c>
      <c r="BI197" s="44">
        <f t="shared" si="239"/>
        <v>31.613949249711052</v>
      </c>
      <c r="BJ197" s="44">
        <f t="shared" si="240"/>
        <v>0</v>
      </c>
      <c r="BK197" s="44">
        <f t="shared" si="241"/>
        <v>0</v>
      </c>
      <c r="BL197" s="44">
        <f t="shared" si="242"/>
        <v>0</v>
      </c>
      <c r="BM197" s="44"/>
      <c r="BN197" s="44">
        <f t="shared" si="243"/>
        <v>31.613949249711052</v>
      </c>
      <c r="BO197" s="44">
        <f t="shared" si="244"/>
        <v>18.690718941860464</v>
      </c>
      <c r="BP197" s="44">
        <f t="shared" si="245"/>
        <v>0</v>
      </c>
      <c r="BQ197" s="44"/>
      <c r="BR197" s="44">
        <f t="shared" si="246"/>
        <v>0</v>
      </c>
      <c r="BS197" s="44"/>
      <c r="BT197" s="44">
        <f t="shared" si="247"/>
        <v>18.690718941860464</v>
      </c>
      <c r="BU197" s="20"/>
      <c r="BV197" s="20">
        <v>0.22</v>
      </c>
      <c r="BW197" s="20"/>
      <c r="BX197" s="20">
        <v>0.05</v>
      </c>
      <c r="BY197" s="44">
        <f t="shared" si="248"/>
        <v>12.419765776672198</v>
      </c>
      <c r="BZ197" s="44">
        <f t="shared" si="249"/>
        <v>0</v>
      </c>
      <c r="CA197" s="44">
        <f t="shared" si="250"/>
        <v>0</v>
      </c>
      <c r="CB197" s="44">
        <f t="shared" si="251"/>
        <v>0</v>
      </c>
      <c r="CC197" s="44"/>
      <c r="CD197" s="44">
        <f t="shared" si="252"/>
        <v>12.419765776672198</v>
      </c>
      <c r="CE197" s="44">
        <f t="shared" si="253"/>
        <v>3.8644010216121423</v>
      </c>
      <c r="CF197" s="44">
        <f t="shared" si="254"/>
        <v>8.9737475618486009</v>
      </c>
      <c r="CG197" s="44">
        <f t="shared" si="255"/>
        <v>3.6457289786452205</v>
      </c>
      <c r="CH197" s="44">
        <f t="shared" si="256"/>
        <v>4.1591092696226699</v>
      </c>
      <c r="CI197" s="44">
        <f t="shared" si="257"/>
        <v>12.93945106104831</v>
      </c>
      <c r="CJ197" s="44">
        <f t="shared" si="258"/>
        <v>5.0833557739832633</v>
      </c>
      <c r="CK197" s="44">
        <f t="shared" si="259"/>
        <v>23.106162609014834</v>
      </c>
    </row>
    <row r="198" spans="1:89" x14ac:dyDescent="0.25">
      <c r="A198" s="41">
        <f>'[11]ТОВ "Сумитеплоенерго" '!F190</f>
        <v>1955</v>
      </c>
      <c r="B198" s="41" t="str">
        <f>'[11]ТОВ "Сумитеплоенерго" '!C190</f>
        <v>Вул.Богуна 21</v>
      </c>
      <c r="C198" s="47" t="str">
        <f>'[11]ТОВ "Сумитеплоенерго" '!O190</f>
        <v>так</v>
      </c>
      <c r="D198" s="46">
        <f>'[11]ТОВ "Сумитеплоенерго" '!G190</f>
        <v>2</v>
      </c>
      <c r="E198" s="86" t="str">
        <f t="shared" si="170"/>
        <v>ТОВ "Сумитеплоенерго"</v>
      </c>
      <c r="F198" s="43">
        <f>'[11]ТОВ "Сумитеплоенерго" '!L190</f>
        <v>396.3</v>
      </c>
      <c r="G198" s="43">
        <f>'[11]ТОВ "Сумитеплоенерго" '!CX190</f>
        <v>81.801686046511634</v>
      </c>
      <c r="H198" s="32">
        <f t="shared" si="171"/>
        <v>206.41354036465211</v>
      </c>
      <c r="I198" s="42"/>
      <c r="J198" s="42"/>
      <c r="K198" s="42"/>
      <c r="L198" s="42"/>
      <c r="M198" s="42"/>
      <c r="N198" s="44">
        <f t="shared" si="172"/>
        <v>81.801686046511634</v>
      </c>
      <c r="O198" s="44">
        <f t="shared" si="173"/>
        <v>54.356270831250377</v>
      </c>
      <c r="P198" s="44">
        <f t="shared" si="174"/>
        <v>0</v>
      </c>
      <c r="Q198" s="44">
        <f t="shared" si="175"/>
        <v>0</v>
      </c>
      <c r="R198" s="44">
        <f t="shared" si="176"/>
        <v>0</v>
      </c>
      <c r="S198" s="44">
        <f t="shared" si="177"/>
        <v>0</v>
      </c>
      <c r="T198" s="44">
        <f t="shared" si="178"/>
        <v>54.356270831250377</v>
      </c>
      <c r="U198" s="44">
        <f t="shared" si="179"/>
        <v>84.255736627906984</v>
      </c>
      <c r="V198" s="44">
        <f t="shared" si="180"/>
        <v>0</v>
      </c>
      <c r="W198" s="44">
        <f t="shared" si="181"/>
        <v>0</v>
      </c>
      <c r="X198" s="44">
        <f t="shared" si="182"/>
        <v>0</v>
      </c>
      <c r="Y198" s="44">
        <f t="shared" si="183"/>
        <v>0</v>
      </c>
      <c r="Z198" s="44">
        <f t="shared" si="184"/>
        <v>84.255736627906984</v>
      </c>
      <c r="AA198" s="20">
        <v>0.03</v>
      </c>
      <c r="AC198" s="44">
        <f t="shared" si="185"/>
        <v>38.837400000000002</v>
      </c>
      <c r="AD198" s="28">
        <v>98</v>
      </c>
      <c r="AE198" s="44">
        <f t="shared" si="186"/>
        <v>280.5804</v>
      </c>
      <c r="AF198" s="28">
        <v>708</v>
      </c>
      <c r="AG198" s="44">
        <f t="shared" si="187"/>
        <v>44.7819</v>
      </c>
      <c r="AH198" s="28">
        <v>113</v>
      </c>
      <c r="AI198" s="44">
        <f t="shared" si="226"/>
        <v>15.166032593023257</v>
      </c>
      <c r="AJ198" s="44">
        <f t="shared" si="227"/>
        <v>0</v>
      </c>
      <c r="AK198" s="44"/>
      <c r="AL198" s="44">
        <f t="shared" si="228"/>
        <v>0</v>
      </c>
      <c r="AM198" s="44"/>
      <c r="AN198" s="44">
        <f t="shared" si="229"/>
        <v>15.166032593023257</v>
      </c>
      <c r="AO198" s="20"/>
      <c r="AP198" s="20">
        <v>0.18</v>
      </c>
      <c r="AQ198" s="20"/>
      <c r="AR198" s="20"/>
      <c r="AS198" s="44">
        <f t="shared" si="230"/>
        <v>10.07765261211382</v>
      </c>
      <c r="AT198" s="44">
        <f t="shared" si="231"/>
        <v>0</v>
      </c>
      <c r="AU198" s="44">
        <f t="shared" si="232"/>
        <v>0</v>
      </c>
      <c r="AV198" s="44">
        <f t="shared" si="233"/>
        <v>0</v>
      </c>
      <c r="AW198" s="44"/>
      <c r="AX198" s="44">
        <f t="shared" si="234"/>
        <v>10.07765261211382</v>
      </c>
      <c r="AY198" s="44">
        <f t="shared" si="235"/>
        <v>47.183212511627914</v>
      </c>
      <c r="AZ198" s="44">
        <f t="shared" si="236"/>
        <v>0</v>
      </c>
      <c r="BA198" s="44"/>
      <c r="BB198" s="44">
        <f t="shared" si="237"/>
        <v>0</v>
      </c>
      <c r="BC198" s="44"/>
      <c r="BD198" s="44">
        <f t="shared" si="238"/>
        <v>47.183212511627914</v>
      </c>
      <c r="BE198" s="20"/>
      <c r="BF198" s="20">
        <v>0.56000000000000005</v>
      </c>
      <c r="BG198" s="20"/>
      <c r="BH198" s="20">
        <v>0.05</v>
      </c>
      <c r="BI198" s="44">
        <f t="shared" si="239"/>
        <v>31.352697015465221</v>
      </c>
      <c r="BJ198" s="44">
        <f t="shared" si="240"/>
        <v>0</v>
      </c>
      <c r="BK198" s="44">
        <f t="shared" si="241"/>
        <v>0</v>
      </c>
      <c r="BL198" s="44">
        <f t="shared" si="242"/>
        <v>0</v>
      </c>
      <c r="BM198" s="44"/>
      <c r="BN198" s="44">
        <f t="shared" si="243"/>
        <v>31.352697015465221</v>
      </c>
      <c r="BO198" s="44">
        <f t="shared" si="244"/>
        <v>18.536262058139538</v>
      </c>
      <c r="BP198" s="44">
        <f t="shared" si="245"/>
        <v>0</v>
      </c>
      <c r="BQ198" s="44"/>
      <c r="BR198" s="44">
        <f t="shared" si="246"/>
        <v>0</v>
      </c>
      <c r="BS198" s="44"/>
      <c r="BT198" s="44">
        <f t="shared" si="247"/>
        <v>18.536262058139538</v>
      </c>
      <c r="BU198" s="20"/>
      <c r="BV198" s="20">
        <v>0.22</v>
      </c>
      <c r="BW198" s="20"/>
      <c r="BX198" s="20">
        <v>0.05</v>
      </c>
      <c r="BY198" s="44">
        <f t="shared" si="248"/>
        <v>12.317130970361337</v>
      </c>
      <c r="BZ198" s="44">
        <f t="shared" si="249"/>
        <v>0</v>
      </c>
      <c r="CA198" s="44">
        <f t="shared" si="250"/>
        <v>0</v>
      </c>
      <c r="CB198" s="44">
        <f t="shared" si="251"/>
        <v>0</v>
      </c>
      <c r="CC198" s="44"/>
      <c r="CD198" s="44">
        <f t="shared" si="252"/>
        <v>12.317130970361337</v>
      </c>
      <c r="CE198" s="44">
        <f t="shared" si="253"/>
        <v>3.8538141266464763</v>
      </c>
      <c r="CF198" s="44">
        <f t="shared" si="254"/>
        <v>8.9491631249968453</v>
      </c>
      <c r="CG198" s="44">
        <f t="shared" si="255"/>
        <v>3.6357411565857753</v>
      </c>
      <c r="CH198" s="44">
        <f t="shared" si="256"/>
        <v>4.1247391066108028</v>
      </c>
      <c r="CI198" s="44">
        <f t="shared" si="257"/>
        <v>12.832521665011388</v>
      </c>
      <c r="CJ198" s="44">
        <f t="shared" si="258"/>
        <v>5.0413477969687595</v>
      </c>
      <c r="CK198" s="44">
        <f t="shared" si="259"/>
        <v>22.915217258948907</v>
      </c>
    </row>
    <row r="199" spans="1:89" x14ac:dyDescent="0.25">
      <c r="A199" s="41">
        <f>'[11]ТОВ "Сумитеплоенерго" '!F191</f>
        <v>1955</v>
      </c>
      <c r="B199" s="41" t="str">
        <f>'[11]ТОВ "Сумитеплоенерго" '!C191</f>
        <v>Пров.Богуна 1</v>
      </c>
      <c r="C199" s="47" t="str">
        <f>'[11]ТОВ "Сумитеплоенерго" '!O191</f>
        <v>так</v>
      </c>
      <c r="D199" s="46">
        <f>'[11]ТОВ "Сумитеплоенерго" '!G191</f>
        <v>2</v>
      </c>
      <c r="E199" s="86" t="str">
        <f t="shared" si="170"/>
        <v>ТОВ "Сумитеплоенерго"</v>
      </c>
      <c r="F199" s="43">
        <f>'[11]ТОВ "Сумитеплоенерго" '!L191</f>
        <v>393</v>
      </c>
      <c r="G199" s="43">
        <f>'[11]ТОВ "Сумитеплоенерго" '!CX191</f>
        <v>81.120639534883736</v>
      </c>
      <c r="H199" s="32">
        <f t="shared" si="171"/>
        <v>206.4138410556838</v>
      </c>
      <c r="I199" s="42"/>
      <c r="J199" s="42"/>
      <c r="K199" s="42"/>
      <c r="L199" s="42"/>
      <c r="M199" s="42"/>
      <c r="N199" s="44">
        <f t="shared" si="172"/>
        <v>81.120639534883736</v>
      </c>
      <c r="O199" s="44">
        <f t="shared" si="173"/>
        <v>53.903723329800648</v>
      </c>
      <c r="P199" s="44">
        <f t="shared" si="174"/>
        <v>0</v>
      </c>
      <c r="Q199" s="44">
        <f t="shared" si="175"/>
        <v>0</v>
      </c>
      <c r="R199" s="44">
        <f t="shared" si="176"/>
        <v>0</v>
      </c>
      <c r="S199" s="44">
        <f t="shared" si="177"/>
        <v>0</v>
      </c>
      <c r="T199" s="44">
        <f t="shared" si="178"/>
        <v>53.903723329800648</v>
      </c>
      <c r="U199" s="44">
        <f t="shared" si="179"/>
        <v>83.55425872093025</v>
      </c>
      <c r="V199" s="44">
        <f t="shared" si="180"/>
        <v>0</v>
      </c>
      <c r="W199" s="44">
        <f t="shared" si="181"/>
        <v>0</v>
      </c>
      <c r="X199" s="44">
        <f t="shared" si="182"/>
        <v>0</v>
      </c>
      <c r="Y199" s="44">
        <f t="shared" si="183"/>
        <v>0</v>
      </c>
      <c r="Z199" s="44">
        <f t="shared" si="184"/>
        <v>83.55425872093025</v>
      </c>
      <c r="AA199" s="20">
        <v>0.03</v>
      </c>
      <c r="AC199" s="44">
        <f t="shared" si="185"/>
        <v>38.514000000000003</v>
      </c>
      <c r="AD199" s="28">
        <v>98</v>
      </c>
      <c r="AE199" s="44">
        <f t="shared" si="186"/>
        <v>278.24400000000003</v>
      </c>
      <c r="AF199" s="28">
        <v>708</v>
      </c>
      <c r="AG199" s="44">
        <f t="shared" si="187"/>
        <v>44.408999999999999</v>
      </c>
      <c r="AH199" s="28">
        <v>113</v>
      </c>
      <c r="AI199" s="44">
        <f t="shared" si="226"/>
        <v>15.039766569767444</v>
      </c>
      <c r="AJ199" s="44">
        <f t="shared" si="227"/>
        <v>0</v>
      </c>
      <c r="AK199" s="44"/>
      <c r="AL199" s="44">
        <f t="shared" si="228"/>
        <v>0</v>
      </c>
      <c r="AM199" s="44"/>
      <c r="AN199" s="44">
        <f t="shared" si="229"/>
        <v>15.039766569767444</v>
      </c>
      <c r="AO199" s="20"/>
      <c r="AP199" s="20">
        <v>0.18</v>
      </c>
      <c r="AQ199" s="20"/>
      <c r="AR199" s="20"/>
      <c r="AS199" s="44">
        <f t="shared" si="230"/>
        <v>9.9937503053450385</v>
      </c>
      <c r="AT199" s="44">
        <f t="shared" si="231"/>
        <v>0</v>
      </c>
      <c r="AU199" s="44">
        <f t="shared" si="232"/>
        <v>0</v>
      </c>
      <c r="AV199" s="44">
        <f t="shared" si="233"/>
        <v>0</v>
      </c>
      <c r="AW199" s="44"/>
      <c r="AX199" s="44">
        <f t="shared" si="234"/>
        <v>9.9937503053450385</v>
      </c>
      <c r="AY199" s="44">
        <f t="shared" si="235"/>
        <v>46.790384883720947</v>
      </c>
      <c r="AZ199" s="44">
        <f t="shared" si="236"/>
        <v>0</v>
      </c>
      <c r="BA199" s="44"/>
      <c r="BB199" s="44">
        <f t="shared" si="237"/>
        <v>0</v>
      </c>
      <c r="BC199" s="44"/>
      <c r="BD199" s="44">
        <f t="shared" si="238"/>
        <v>46.790384883720947</v>
      </c>
      <c r="BE199" s="20"/>
      <c r="BF199" s="20">
        <v>0.56000000000000005</v>
      </c>
      <c r="BG199" s="20"/>
      <c r="BH199" s="20">
        <v>0.05</v>
      </c>
      <c r="BI199" s="44">
        <f t="shared" si="239"/>
        <v>31.091667616629017</v>
      </c>
      <c r="BJ199" s="44">
        <f t="shared" si="240"/>
        <v>0</v>
      </c>
      <c r="BK199" s="44">
        <f t="shared" si="241"/>
        <v>0</v>
      </c>
      <c r="BL199" s="44">
        <f t="shared" si="242"/>
        <v>0</v>
      </c>
      <c r="BM199" s="44"/>
      <c r="BN199" s="44">
        <f t="shared" si="243"/>
        <v>31.091667616629017</v>
      </c>
      <c r="BO199" s="44">
        <f t="shared" si="244"/>
        <v>18.381936918604655</v>
      </c>
      <c r="BP199" s="44">
        <f t="shared" si="245"/>
        <v>0</v>
      </c>
      <c r="BQ199" s="44"/>
      <c r="BR199" s="44">
        <f t="shared" si="246"/>
        <v>0</v>
      </c>
      <c r="BS199" s="44"/>
      <c r="BT199" s="44">
        <f t="shared" si="247"/>
        <v>18.381936918604655</v>
      </c>
      <c r="BU199" s="20"/>
      <c r="BV199" s="20">
        <v>0.22</v>
      </c>
      <c r="BW199" s="20"/>
      <c r="BX199" s="20">
        <v>0.05</v>
      </c>
      <c r="BY199" s="44">
        <f t="shared" si="248"/>
        <v>12.214583706532826</v>
      </c>
      <c r="BZ199" s="44">
        <f t="shared" si="249"/>
        <v>0</v>
      </c>
      <c r="CA199" s="44">
        <f t="shared" si="250"/>
        <v>0</v>
      </c>
      <c r="CB199" s="44">
        <f t="shared" si="251"/>
        <v>0</v>
      </c>
      <c r="CC199" s="44"/>
      <c r="CD199" s="44">
        <f t="shared" si="252"/>
        <v>12.214583706532826</v>
      </c>
      <c r="CE199" s="44">
        <f t="shared" si="253"/>
        <v>3.8538085126462733</v>
      </c>
      <c r="CF199" s="44">
        <f t="shared" si="254"/>
        <v>8.9491500884045365</v>
      </c>
      <c r="CG199" s="44">
        <f t="shared" si="255"/>
        <v>3.6357358602609082</v>
      </c>
      <c r="CH199" s="44">
        <f t="shared" si="256"/>
        <v>4.0903982596711055</v>
      </c>
      <c r="CI199" s="44">
        <f t="shared" si="257"/>
        <v>12.72568347453233</v>
      </c>
      <c r="CJ199" s="44">
        <f t="shared" si="258"/>
        <v>4.9993756507091289</v>
      </c>
      <c r="CK199" s="44">
        <f t="shared" si="259"/>
        <v>22.724434775950584</v>
      </c>
    </row>
    <row r="200" spans="1:89" x14ac:dyDescent="0.25">
      <c r="A200" s="41">
        <f>'[11]ТОВ "Сумитеплоенерго" '!F192</f>
        <v>1955</v>
      </c>
      <c r="B200" s="41" t="str">
        <f>'[11]ТОВ "Сумитеплоенерго" '!C192</f>
        <v>Пров.Богуна 2</v>
      </c>
      <c r="C200" s="47" t="str">
        <f>'[11]ТОВ "Сумитеплоенерго" '!O192</f>
        <v>так</v>
      </c>
      <c r="D200" s="46">
        <f>'[11]ТОВ "Сумитеплоенерго" '!G192</f>
        <v>2</v>
      </c>
      <c r="E200" s="86" t="str">
        <f t="shared" si="170"/>
        <v>ТОВ "Сумитеплоенерго"</v>
      </c>
      <c r="F200" s="43">
        <f>'[11]ТОВ "Сумитеплоенерго" '!L192</f>
        <v>403.7</v>
      </c>
      <c r="G200" s="43">
        <f>'[11]ТОВ "Сумитеплоенерго" '!CX192</f>
        <v>70.886534883720927</v>
      </c>
      <c r="H200" s="32">
        <f t="shared" si="171"/>
        <v>175.59211019004442</v>
      </c>
      <c r="I200" s="42"/>
      <c r="J200" s="42"/>
      <c r="K200" s="42"/>
      <c r="L200" s="42"/>
      <c r="M200" s="42"/>
      <c r="N200" s="44">
        <f t="shared" si="172"/>
        <v>70.886534883720927</v>
      </c>
      <c r="O200" s="44">
        <f t="shared" si="173"/>
        <v>47.103279585674578</v>
      </c>
      <c r="P200" s="44">
        <f t="shared" si="174"/>
        <v>0</v>
      </c>
      <c r="Q200" s="44">
        <f t="shared" si="175"/>
        <v>0</v>
      </c>
      <c r="R200" s="44">
        <f t="shared" si="176"/>
        <v>0</v>
      </c>
      <c r="S200" s="44">
        <f t="shared" si="177"/>
        <v>0</v>
      </c>
      <c r="T200" s="44">
        <f t="shared" si="178"/>
        <v>47.103279585674578</v>
      </c>
      <c r="U200" s="44">
        <f t="shared" si="179"/>
        <v>73.013130930232563</v>
      </c>
      <c r="V200" s="44">
        <f t="shared" si="180"/>
        <v>0</v>
      </c>
      <c r="W200" s="44">
        <f t="shared" si="181"/>
        <v>0</v>
      </c>
      <c r="X200" s="44">
        <f t="shared" si="182"/>
        <v>0</v>
      </c>
      <c r="Y200" s="44">
        <f t="shared" si="183"/>
        <v>0</v>
      </c>
      <c r="Z200" s="44">
        <f t="shared" si="184"/>
        <v>73.013130930232563</v>
      </c>
      <c r="AA200" s="20">
        <v>0.03</v>
      </c>
      <c r="AC200" s="44">
        <f t="shared" si="185"/>
        <v>39.562599999999996</v>
      </c>
      <c r="AD200" s="28">
        <v>98</v>
      </c>
      <c r="AE200" s="44">
        <f t="shared" si="186"/>
        <v>285.81959999999998</v>
      </c>
      <c r="AF200" s="28">
        <v>708</v>
      </c>
      <c r="AG200" s="44">
        <f t="shared" si="187"/>
        <v>45.618099999999998</v>
      </c>
      <c r="AH200" s="28">
        <v>113</v>
      </c>
      <c r="AI200" s="44">
        <f t="shared" si="226"/>
        <v>13.14236356744186</v>
      </c>
      <c r="AJ200" s="44">
        <f t="shared" si="227"/>
        <v>0</v>
      </c>
      <c r="AK200" s="44"/>
      <c r="AL200" s="44">
        <f t="shared" si="228"/>
        <v>0</v>
      </c>
      <c r="AM200" s="44"/>
      <c r="AN200" s="44">
        <f t="shared" si="229"/>
        <v>13.14236356744186</v>
      </c>
      <c r="AO200" s="20"/>
      <c r="AP200" s="20">
        <v>0.18</v>
      </c>
      <c r="AQ200" s="20"/>
      <c r="AR200" s="20"/>
      <c r="AS200" s="44">
        <f t="shared" si="230"/>
        <v>8.7329480351840658</v>
      </c>
      <c r="AT200" s="44">
        <f t="shared" si="231"/>
        <v>0</v>
      </c>
      <c r="AU200" s="44">
        <f t="shared" si="232"/>
        <v>0</v>
      </c>
      <c r="AV200" s="44">
        <f t="shared" si="233"/>
        <v>0</v>
      </c>
      <c r="AW200" s="44"/>
      <c r="AX200" s="44">
        <f t="shared" si="234"/>
        <v>8.7329480351840658</v>
      </c>
      <c r="AY200" s="44">
        <f t="shared" si="235"/>
        <v>40.887353320930238</v>
      </c>
      <c r="AZ200" s="44">
        <f t="shared" si="236"/>
        <v>0</v>
      </c>
      <c r="BA200" s="44"/>
      <c r="BB200" s="44">
        <f t="shared" si="237"/>
        <v>0</v>
      </c>
      <c r="BC200" s="44"/>
      <c r="BD200" s="44">
        <f t="shared" si="238"/>
        <v>40.887353320930238</v>
      </c>
      <c r="BE200" s="20"/>
      <c r="BF200" s="20">
        <v>0.56000000000000005</v>
      </c>
      <c r="BG200" s="20"/>
      <c r="BH200" s="20">
        <v>0.05</v>
      </c>
      <c r="BI200" s="44">
        <f t="shared" si="239"/>
        <v>27.1691716650171</v>
      </c>
      <c r="BJ200" s="44">
        <f t="shared" si="240"/>
        <v>0</v>
      </c>
      <c r="BK200" s="44">
        <f t="shared" si="241"/>
        <v>0</v>
      </c>
      <c r="BL200" s="44">
        <f t="shared" si="242"/>
        <v>0</v>
      </c>
      <c r="BM200" s="44"/>
      <c r="BN200" s="44">
        <f t="shared" si="243"/>
        <v>27.1691716650171</v>
      </c>
      <c r="BO200" s="44">
        <f t="shared" si="244"/>
        <v>16.062888804651163</v>
      </c>
      <c r="BP200" s="44">
        <f t="shared" si="245"/>
        <v>0</v>
      </c>
      <c r="BQ200" s="44"/>
      <c r="BR200" s="44">
        <f t="shared" si="246"/>
        <v>0</v>
      </c>
      <c r="BS200" s="44"/>
      <c r="BT200" s="44">
        <f t="shared" si="247"/>
        <v>16.062888804651163</v>
      </c>
      <c r="BU200" s="20"/>
      <c r="BV200" s="20">
        <v>0.22</v>
      </c>
      <c r="BW200" s="20"/>
      <c r="BX200" s="20">
        <v>0.05</v>
      </c>
      <c r="BY200" s="44">
        <f t="shared" si="248"/>
        <v>10.673603154113859</v>
      </c>
      <c r="BZ200" s="44">
        <f t="shared" si="249"/>
        <v>0</v>
      </c>
      <c r="CA200" s="44">
        <f t="shared" si="250"/>
        <v>0</v>
      </c>
      <c r="CB200" s="44">
        <f t="shared" si="251"/>
        <v>0</v>
      </c>
      <c r="CC200" s="44"/>
      <c r="CD200" s="44">
        <f t="shared" si="252"/>
        <v>10.673603154113859</v>
      </c>
      <c r="CE200" s="44">
        <f t="shared" si="253"/>
        <v>4.530268569171227</v>
      </c>
      <c r="CF200" s="44">
        <f t="shared" si="254"/>
        <v>10.51999683774018</v>
      </c>
      <c r="CG200" s="44">
        <f t="shared" si="255"/>
        <v>4.2739175647932628</v>
      </c>
      <c r="CH200" s="44">
        <f t="shared" si="256"/>
        <v>3.5743574087307368</v>
      </c>
      <c r="CI200" s="44">
        <f t="shared" si="257"/>
        <v>11.120223049384515</v>
      </c>
      <c r="CJ200" s="44">
        <f t="shared" si="258"/>
        <v>4.3686590551153452</v>
      </c>
      <c r="CK200" s="44">
        <f t="shared" si="259"/>
        <v>19.857541159615206</v>
      </c>
    </row>
    <row r="201" spans="1:89" x14ac:dyDescent="0.25">
      <c r="A201" s="41">
        <f>'[11]ТОВ "Сумитеплоенерго" '!F193</f>
        <v>1955</v>
      </c>
      <c r="B201" s="41" t="str">
        <f>'[11]ТОВ "Сумитеплоенерго" '!C193</f>
        <v>Пров.Богуна 3</v>
      </c>
      <c r="C201" s="47" t="str">
        <f>'[11]ТОВ "Сумитеплоенерго" '!O193</f>
        <v>так</v>
      </c>
      <c r="D201" s="46">
        <f>'[11]ТОВ "Сумитеплоенерго" '!G193</f>
        <v>2</v>
      </c>
      <c r="E201" s="86" t="str">
        <f t="shared" si="170"/>
        <v>ТОВ "Сумитеплоенерго"</v>
      </c>
      <c r="F201" s="43">
        <f>'[11]ТОВ "Сумитеплоенерго" '!L193</f>
        <v>437.3</v>
      </c>
      <c r="G201" s="43">
        <f>'[11]ТОВ "Сумитеплоенерго" '!CX193</f>
        <v>63.770627906976742</v>
      </c>
      <c r="H201" s="32">
        <f t="shared" si="171"/>
        <v>145.8280994899994</v>
      </c>
      <c r="I201" s="42"/>
      <c r="J201" s="42"/>
      <c r="K201" s="42"/>
      <c r="L201" s="42"/>
      <c r="M201" s="42"/>
      <c r="N201" s="44">
        <f t="shared" si="172"/>
        <v>63.770627906976742</v>
      </c>
      <c r="O201" s="44">
        <f t="shared" si="173"/>
        <v>42.374842000439919</v>
      </c>
      <c r="P201" s="44">
        <f t="shared" si="174"/>
        <v>0</v>
      </c>
      <c r="Q201" s="44">
        <f t="shared" si="175"/>
        <v>0</v>
      </c>
      <c r="R201" s="44">
        <f t="shared" si="176"/>
        <v>0</v>
      </c>
      <c r="S201" s="44">
        <f t="shared" si="177"/>
        <v>0</v>
      </c>
      <c r="T201" s="44">
        <f t="shared" si="178"/>
        <v>42.374842000439919</v>
      </c>
      <c r="U201" s="44">
        <f t="shared" si="179"/>
        <v>70.785396976744195</v>
      </c>
      <c r="V201" s="44">
        <f t="shared" si="180"/>
        <v>0</v>
      </c>
      <c r="W201" s="44">
        <f t="shared" si="181"/>
        <v>0</v>
      </c>
      <c r="X201" s="44">
        <f t="shared" si="182"/>
        <v>0</v>
      </c>
      <c r="Y201" s="44">
        <f t="shared" si="183"/>
        <v>0</v>
      </c>
      <c r="Z201" s="44">
        <f t="shared" si="184"/>
        <v>70.785396976744195</v>
      </c>
      <c r="AA201" s="20">
        <v>0.11</v>
      </c>
      <c r="AC201" s="44">
        <f t="shared" si="185"/>
        <v>42.855400000000003</v>
      </c>
      <c r="AD201" s="28">
        <v>98</v>
      </c>
      <c r="AE201" s="44">
        <f t="shared" si="186"/>
        <v>309.60840000000002</v>
      </c>
      <c r="AF201" s="28">
        <v>708</v>
      </c>
      <c r="AG201" s="44">
        <f t="shared" si="187"/>
        <v>49.414900000000003</v>
      </c>
      <c r="AH201" s="28">
        <v>113</v>
      </c>
      <c r="AI201" s="44">
        <f t="shared" si="226"/>
        <v>12.741371455813955</v>
      </c>
      <c r="AJ201" s="44">
        <f t="shared" si="227"/>
        <v>0</v>
      </c>
      <c r="AK201" s="44"/>
      <c r="AL201" s="44">
        <f t="shared" si="228"/>
        <v>0</v>
      </c>
      <c r="AM201" s="44"/>
      <c r="AN201" s="44">
        <f t="shared" si="229"/>
        <v>12.741371455813955</v>
      </c>
      <c r="AO201" s="20"/>
      <c r="AP201" s="20">
        <v>0.18</v>
      </c>
      <c r="AQ201" s="20"/>
      <c r="AR201" s="20"/>
      <c r="AS201" s="44">
        <f t="shared" si="230"/>
        <v>8.4664934316878959</v>
      </c>
      <c r="AT201" s="44">
        <f t="shared" si="231"/>
        <v>0</v>
      </c>
      <c r="AU201" s="44">
        <f t="shared" si="232"/>
        <v>0</v>
      </c>
      <c r="AV201" s="44">
        <f t="shared" si="233"/>
        <v>0</v>
      </c>
      <c r="AW201" s="44"/>
      <c r="AX201" s="44">
        <f t="shared" si="234"/>
        <v>8.4664934316878959</v>
      </c>
      <c r="AY201" s="44">
        <f t="shared" si="235"/>
        <v>39.639822306976754</v>
      </c>
      <c r="AZ201" s="44">
        <f t="shared" si="236"/>
        <v>0</v>
      </c>
      <c r="BA201" s="44"/>
      <c r="BB201" s="44">
        <f t="shared" si="237"/>
        <v>0</v>
      </c>
      <c r="BC201" s="44"/>
      <c r="BD201" s="44">
        <f t="shared" si="238"/>
        <v>39.639822306976754</v>
      </c>
      <c r="BE201" s="20"/>
      <c r="BF201" s="20">
        <v>0.56000000000000005</v>
      </c>
      <c r="BG201" s="20"/>
      <c r="BH201" s="20">
        <v>0.05</v>
      </c>
      <c r="BI201" s="44">
        <f t="shared" si="239"/>
        <v>26.340201787473461</v>
      </c>
      <c r="BJ201" s="44">
        <f t="shared" si="240"/>
        <v>0</v>
      </c>
      <c r="BK201" s="44">
        <f t="shared" si="241"/>
        <v>0</v>
      </c>
      <c r="BL201" s="44">
        <f t="shared" si="242"/>
        <v>0</v>
      </c>
      <c r="BM201" s="44"/>
      <c r="BN201" s="44">
        <f t="shared" si="243"/>
        <v>26.340201787473461</v>
      </c>
      <c r="BO201" s="44">
        <f t="shared" si="244"/>
        <v>15.572787334883722</v>
      </c>
      <c r="BP201" s="44">
        <f t="shared" si="245"/>
        <v>0</v>
      </c>
      <c r="BQ201" s="44"/>
      <c r="BR201" s="44">
        <f t="shared" si="246"/>
        <v>0</v>
      </c>
      <c r="BS201" s="44"/>
      <c r="BT201" s="44">
        <f t="shared" si="247"/>
        <v>15.572787334883722</v>
      </c>
      <c r="BU201" s="20"/>
      <c r="BV201" s="20">
        <v>0.22</v>
      </c>
      <c r="BW201" s="20"/>
      <c r="BX201" s="20">
        <v>0.05</v>
      </c>
      <c r="BY201" s="44">
        <f t="shared" si="248"/>
        <v>10.34793641650743</v>
      </c>
      <c r="BZ201" s="44">
        <f t="shared" si="249"/>
        <v>0</v>
      </c>
      <c r="CA201" s="44">
        <f t="shared" si="250"/>
        <v>0</v>
      </c>
      <c r="CB201" s="44">
        <f t="shared" si="251"/>
        <v>0</v>
      </c>
      <c r="CC201" s="44"/>
      <c r="CD201" s="44">
        <f t="shared" si="252"/>
        <v>10.34793641650743</v>
      </c>
      <c r="CE201" s="44">
        <f t="shared" si="253"/>
        <v>5.061764985206664</v>
      </c>
      <c r="CF201" s="44">
        <f t="shared" si="254"/>
        <v>11.754215191595064</v>
      </c>
      <c r="CG201" s="44">
        <f t="shared" si="255"/>
        <v>4.775338580663429</v>
      </c>
      <c r="CH201" s="44">
        <f t="shared" si="256"/>
        <v>3.4652987057292055</v>
      </c>
      <c r="CI201" s="44">
        <f t="shared" si="257"/>
        <v>10.780929306713086</v>
      </c>
      <c r="CJ201" s="44">
        <f t="shared" si="258"/>
        <v>4.2353650847801401</v>
      </c>
      <c r="CK201" s="44">
        <f t="shared" si="259"/>
        <v>19.251659476273364</v>
      </c>
    </row>
    <row r="202" spans="1:89" x14ac:dyDescent="0.25">
      <c r="A202" s="41">
        <f>'[11]ТОВ "Сумитеплоенерго" '!F194</f>
        <v>1955</v>
      </c>
      <c r="B202" s="41" t="str">
        <f>'[11]ТОВ "Сумитеплоенерго" '!C194</f>
        <v>Пров.Богуна 4</v>
      </c>
      <c r="C202" s="47" t="str">
        <f>'[11]ТОВ "Сумитеплоенерго" '!O194</f>
        <v>так</v>
      </c>
      <c r="D202" s="46">
        <f>'[11]ТОВ "Сумитеплоенерго" '!G194</f>
        <v>2</v>
      </c>
      <c r="E202" s="86" t="str">
        <f t="shared" si="170"/>
        <v>ТОВ "Сумитеплоенерго"</v>
      </c>
      <c r="F202" s="43">
        <f>'[11]ТОВ "Сумитеплоенерго" '!L194</f>
        <v>395.4</v>
      </c>
      <c r="G202" s="43">
        <f>'[11]ТОВ "Сумитеплоенерго" '!CX194</f>
        <v>47.221558139534885</v>
      </c>
      <c r="H202" s="32">
        <f t="shared" si="171"/>
        <v>119.42730940701793</v>
      </c>
      <c r="I202" s="42"/>
      <c r="J202" s="42"/>
      <c r="K202" s="42"/>
      <c r="L202" s="42"/>
      <c r="M202" s="42"/>
      <c r="N202" s="44">
        <f t="shared" si="172"/>
        <v>47.221558139534885</v>
      </c>
      <c r="O202" s="44">
        <f t="shared" si="173"/>
        <v>31.378177240096782</v>
      </c>
      <c r="P202" s="44">
        <f t="shared" si="174"/>
        <v>0</v>
      </c>
      <c r="Q202" s="44">
        <f t="shared" si="175"/>
        <v>0</v>
      </c>
      <c r="R202" s="44">
        <f t="shared" si="176"/>
        <v>0</v>
      </c>
      <c r="S202" s="44">
        <f t="shared" si="177"/>
        <v>0</v>
      </c>
      <c r="T202" s="44">
        <f t="shared" si="178"/>
        <v>31.378177240096782</v>
      </c>
      <c r="U202" s="44">
        <f t="shared" si="179"/>
        <v>52.415929534883723</v>
      </c>
      <c r="V202" s="44">
        <f t="shared" si="180"/>
        <v>0</v>
      </c>
      <c r="W202" s="44">
        <f t="shared" si="181"/>
        <v>0</v>
      </c>
      <c r="X202" s="44">
        <f t="shared" si="182"/>
        <v>0</v>
      </c>
      <c r="Y202" s="44">
        <f t="shared" si="183"/>
        <v>0</v>
      </c>
      <c r="Z202" s="44">
        <f t="shared" si="184"/>
        <v>52.415929534883723</v>
      </c>
      <c r="AA202" s="20">
        <v>0.11</v>
      </c>
      <c r="AC202" s="44">
        <f t="shared" si="185"/>
        <v>38.749199999999995</v>
      </c>
      <c r="AD202" s="28">
        <v>98</v>
      </c>
      <c r="AE202" s="44">
        <f t="shared" si="186"/>
        <v>279.94319999999999</v>
      </c>
      <c r="AF202" s="28">
        <v>708</v>
      </c>
      <c r="AG202" s="44">
        <f t="shared" si="187"/>
        <v>44.680199999999999</v>
      </c>
      <c r="AH202" s="28">
        <v>113</v>
      </c>
      <c r="AI202" s="44">
        <f t="shared" si="226"/>
        <v>9.4348673162790693</v>
      </c>
      <c r="AJ202" s="44">
        <f t="shared" si="227"/>
        <v>0</v>
      </c>
      <c r="AK202" s="44"/>
      <c r="AL202" s="44">
        <f t="shared" si="228"/>
        <v>0</v>
      </c>
      <c r="AM202" s="44"/>
      <c r="AN202" s="44">
        <f t="shared" si="229"/>
        <v>9.4348673162790693</v>
      </c>
      <c r="AO202" s="20"/>
      <c r="AP202" s="20">
        <v>0.18</v>
      </c>
      <c r="AQ202" s="20"/>
      <c r="AR202" s="20"/>
      <c r="AS202" s="44">
        <f t="shared" si="230"/>
        <v>6.269359812571337</v>
      </c>
      <c r="AT202" s="44">
        <f t="shared" si="231"/>
        <v>0</v>
      </c>
      <c r="AU202" s="44">
        <f t="shared" si="232"/>
        <v>0</v>
      </c>
      <c r="AV202" s="44">
        <f t="shared" si="233"/>
        <v>0</v>
      </c>
      <c r="AW202" s="44"/>
      <c r="AX202" s="44">
        <f t="shared" si="234"/>
        <v>6.269359812571337</v>
      </c>
      <c r="AY202" s="44">
        <f t="shared" si="235"/>
        <v>29.352920539534889</v>
      </c>
      <c r="AZ202" s="44">
        <f t="shared" si="236"/>
        <v>0</v>
      </c>
      <c r="BA202" s="44"/>
      <c r="BB202" s="44">
        <f t="shared" si="237"/>
        <v>0</v>
      </c>
      <c r="BC202" s="44"/>
      <c r="BD202" s="44">
        <f t="shared" si="238"/>
        <v>29.352920539534889</v>
      </c>
      <c r="BE202" s="20"/>
      <c r="BF202" s="20">
        <v>0.56000000000000005</v>
      </c>
      <c r="BG202" s="20"/>
      <c r="BH202" s="20">
        <v>0.05</v>
      </c>
      <c r="BI202" s="44">
        <f t="shared" si="239"/>
        <v>19.504674972444164</v>
      </c>
      <c r="BJ202" s="44">
        <f t="shared" si="240"/>
        <v>0</v>
      </c>
      <c r="BK202" s="44">
        <f t="shared" si="241"/>
        <v>0</v>
      </c>
      <c r="BL202" s="44">
        <f t="shared" si="242"/>
        <v>0</v>
      </c>
      <c r="BM202" s="44"/>
      <c r="BN202" s="44">
        <f t="shared" si="243"/>
        <v>19.504674972444164</v>
      </c>
      <c r="BO202" s="44">
        <f t="shared" si="244"/>
        <v>11.531504497674419</v>
      </c>
      <c r="BP202" s="44">
        <f t="shared" si="245"/>
        <v>0</v>
      </c>
      <c r="BQ202" s="44"/>
      <c r="BR202" s="44">
        <f t="shared" si="246"/>
        <v>0</v>
      </c>
      <c r="BS202" s="44"/>
      <c r="BT202" s="44">
        <f t="shared" si="247"/>
        <v>11.531504497674419</v>
      </c>
      <c r="BU202" s="20"/>
      <c r="BV202" s="20">
        <v>0.22</v>
      </c>
      <c r="BW202" s="20"/>
      <c r="BX202" s="20">
        <v>0.05</v>
      </c>
      <c r="BY202" s="44">
        <f t="shared" si="248"/>
        <v>7.6625508820316348</v>
      </c>
      <c r="BZ202" s="44">
        <f t="shared" si="249"/>
        <v>0</v>
      </c>
      <c r="CA202" s="44">
        <f t="shared" si="250"/>
        <v>0</v>
      </c>
      <c r="CB202" s="44">
        <f t="shared" si="251"/>
        <v>0</v>
      </c>
      <c r="CC202" s="44"/>
      <c r="CD202" s="44">
        <f t="shared" si="252"/>
        <v>7.6625508820316348</v>
      </c>
      <c r="CE202" s="44">
        <f t="shared" si="253"/>
        <v>6.1807267661205207</v>
      </c>
      <c r="CF202" s="44">
        <f t="shared" si="254"/>
        <v>14.352620609956251</v>
      </c>
      <c r="CG202" s="44">
        <f t="shared" si="255"/>
        <v>5.8309824871470965</v>
      </c>
      <c r="CH202" s="44">
        <f t="shared" si="256"/>
        <v>2.5660215317645343</v>
      </c>
      <c r="CI202" s="44">
        <f t="shared" si="257"/>
        <v>7.9831780988229983</v>
      </c>
      <c r="CJ202" s="44">
        <f t="shared" si="258"/>
        <v>3.1362485388233203</v>
      </c>
      <c r="CK202" s="44">
        <f t="shared" si="259"/>
        <v>14.255675176469637</v>
      </c>
    </row>
    <row r="203" spans="1:89" x14ac:dyDescent="0.25">
      <c r="A203" s="41">
        <f>'[11]ТОВ "Сумитеплоенерго" '!F195</f>
        <v>1955</v>
      </c>
      <c r="B203" s="41" t="str">
        <f>'[11]ТОВ "Сумитеплоенерго" '!C195</f>
        <v>Пров.Богуна 5</v>
      </c>
      <c r="C203" s="47" t="str">
        <f>'[11]ТОВ "Сумитеплоенерго" '!O195</f>
        <v>так</v>
      </c>
      <c r="D203" s="46">
        <f>'[11]ТОВ "Сумитеплоенерго" '!G195</f>
        <v>2</v>
      </c>
      <c r="E203" s="86" t="str">
        <f t="shared" si="170"/>
        <v>ТОВ "Сумитеплоенерго"</v>
      </c>
      <c r="F203" s="43">
        <f>'[11]ТОВ "Сумитеплоенерго" '!L195</f>
        <v>391.1</v>
      </c>
      <c r="G203" s="43">
        <f>'[11]ТОВ "Сумитеплоенерго" '!CX195</f>
        <v>80.728674418604655</v>
      </c>
      <c r="H203" s="32">
        <f t="shared" si="171"/>
        <v>206.41440659321057</v>
      </c>
      <c r="I203" s="42"/>
      <c r="J203" s="42"/>
      <c r="K203" s="42"/>
      <c r="L203" s="42"/>
      <c r="M203" s="42"/>
      <c r="N203" s="44">
        <f t="shared" si="172"/>
        <v>80.728674418604655</v>
      </c>
      <c r="O203" s="44">
        <f t="shared" si="173"/>
        <v>53.643267059929215</v>
      </c>
      <c r="P203" s="44">
        <f t="shared" si="174"/>
        <v>0</v>
      </c>
      <c r="Q203" s="44">
        <f t="shared" si="175"/>
        <v>0</v>
      </c>
      <c r="R203" s="44">
        <f t="shared" si="176"/>
        <v>0</v>
      </c>
      <c r="S203" s="44">
        <f t="shared" si="177"/>
        <v>0</v>
      </c>
      <c r="T203" s="44">
        <f t="shared" si="178"/>
        <v>53.643267059929215</v>
      </c>
      <c r="U203" s="44">
        <f t="shared" si="179"/>
        <v>83.150534651162801</v>
      </c>
      <c r="V203" s="44">
        <f t="shared" si="180"/>
        <v>0</v>
      </c>
      <c r="W203" s="44">
        <f t="shared" si="181"/>
        <v>0</v>
      </c>
      <c r="X203" s="44">
        <f t="shared" si="182"/>
        <v>0</v>
      </c>
      <c r="Y203" s="44">
        <f t="shared" si="183"/>
        <v>0</v>
      </c>
      <c r="Z203" s="44">
        <f t="shared" si="184"/>
        <v>83.150534651162801</v>
      </c>
      <c r="AA203" s="20">
        <v>0.03</v>
      </c>
      <c r="AC203" s="44">
        <f t="shared" si="185"/>
        <v>38.327800000000003</v>
      </c>
      <c r="AD203" s="28">
        <v>98</v>
      </c>
      <c r="AE203" s="44">
        <f t="shared" si="186"/>
        <v>276.89879999999999</v>
      </c>
      <c r="AF203" s="28">
        <v>708</v>
      </c>
      <c r="AG203" s="44">
        <f t="shared" si="187"/>
        <v>44.194300000000005</v>
      </c>
      <c r="AH203" s="28">
        <v>113</v>
      </c>
      <c r="AI203" s="44">
        <f t="shared" si="226"/>
        <v>14.967096237209304</v>
      </c>
      <c r="AJ203" s="44">
        <f t="shared" si="227"/>
        <v>0</v>
      </c>
      <c r="AK203" s="44"/>
      <c r="AL203" s="44">
        <f t="shared" si="228"/>
        <v>0</v>
      </c>
      <c r="AM203" s="44"/>
      <c r="AN203" s="44">
        <f t="shared" si="229"/>
        <v>14.967096237209304</v>
      </c>
      <c r="AO203" s="20"/>
      <c r="AP203" s="20">
        <v>0.18</v>
      </c>
      <c r="AQ203" s="20"/>
      <c r="AR203" s="20"/>
      <c r="AS203" s="44">
        <f t="shared" si="230"/>
        <v>9.9454617129108769</v>
      </c>
      <c r="AT203" s="44">
        <f t="shared" si="231"/>
        <v>0</v>
      </c>
      <c r="AU203" s="44">
        <f t="shared" si="232"/>
        <v>0</v>
      </c>
      <c r="AV203" s="44">
        <f t="shared" si="233"/>
        <v>0</v>
      </c>
      <c r="AW203" s="44"/>
      <c r="AX203" s="44">
        <f t="shared" si="234"/>
        <v>9.9454617129108769</v>
      </c>
      <c r="AY203" s="44">
        <f t="shared" si="235"/>
        <v>46.564299404651173</v>
      </c>
      <c r="AZ203" s="44">
        <f t="shared" si="236"/>
        <v>0</v>
      </c>
      <c r="BA203" s="44"/>
      <c r="BB203" s="44">
        <f t="shared" si="237"/>
        <v>0</v>
      </c>
      <c r="BC203" s="44"/>
      <c r="BD203" s="44">
        <f t="shared" si="238"/>
        <v>46.564299404651173</v>
      </c>
      <c r="BE203" s="20"/>
      <c r="BF203" s="20">
        <v>0.56000000000000005</v>
      </c>
      <c r="BG203" s="20"/>
      <c r="BH203" s="20">
        <v>0.05</v>
      </c>
      <c r="BI203" s="44">
        <f t="shared" si="239"/>
        <v>30.941436440167177</v>
      </c>
      <c r="BJ203" s="44">
        <f t="shared" si="240"/>
        <v>0</v>
      </c>
      <c r="BK203" s="44">
        <f t="shared" si="241"/>
        <v>0</v>
      </c>
      <c r="BL203" s="44">
        <f t="shared" si="242"/>
        <v>0</v>
      </c>
      <c r="BM203" s="44"/>
      <c r="BN203" s="44">
        <f t="shared" si="243"/>
        <v>30.941436440167177</v>
      </c>
      <c r="BO203" s="44">
        <f t="shared" si="244"/>
        <v>18.293117623255817</v>
      </c>
      <c r="BP203" s="44">
        <f t="shared" si="245"/>
        <v>0</v>
      </c>
      <c r="BQ203" s="44"/>
      <c r="BR203" s="44">
        <f t="shared" si="246"/>
        <v>0</v>
      </c>
      <c r="BS203" s="44"/>
      <c r="BT203" s="44">
        <f t="shared" si="247"/>
        <v>18.293117623255817</v>
      </c>
      <c r="BU203" s="20"/>
      <c r="BV203" s="20">
        <v>0.22</v>
      </c>
      <c r="BW203" s="20"/>
      <c r="BX203" s="20">
        <v>0.05</v>
      </c>
      <c r="BY203" s="44">
        <f t="shared" si="248"/>
        <v>12.155564315779962</v>
      </c>
      <c r="BZ203" s="44">
        <f t="shared" si="249"/>
        <v>0</v>
      </c>
      <c r="CA203" s="44">
        <f t="shared" si="250"/>
        <v>0</v>
      </c>
      <c r="CB203" s="44">
        <f t="shared" si="251"/>
        <v>0</v>
      </c>
      <c r="CC203" s="44"/>
      <c r="CD203" s="44">
        <f t="shared" si="252"/>
        <v>12.155564315779962</v>
      </c>
      <c r="CE203" s="44">
        <f t="shared" si="253"/>
        <v>3.8537979539194338</v>
      </c>
      <c r="CF203" s="44">
        <f t="shared" si="254"/>
        <v>8.9491255693785074</v>
      </c>
      <c r="CG203" s="44">
        <f t="shared" si="255"/>
        <v>3.6357258990130461</v>
      </c>
      <c r="CH203" s="44">
        <f t="shared" si="256"/>
        <v>4.0706339501356723</v>
      </c>
      <c r="CI203" s="44">
        <f t="shared" si="257"/>
        <v>12.664194511533205</v>
      </c>
      <c r="CJ203" s="44">
        <f t="shared" si="258"/>
        <v>4.9752192723880446</v>
      </c>
      <c r="CK203" s="44">
        <f t="shared" si="259"/>
        <v>22.614633056309291</v>
      </c>
    </row>
    <row r="204" spans="1:89" x14ac:dyDescent="0.25">
      <c r="A204" s="41">
        <f>'[11]ТОВ "Сумитеплоенерго" '!F196</f>
        <v>1955</v>
      </c>
      <c r="B204" s="41" t="str">
        <f>'[11]ТОВ "Сумитеплоенерго" '!C196</f>
        <v>Пров.Богуна 6</v>
      </c>
      <c r="C204" s="47" t="str">
        <f>'[11]ТОВ "Сумитеплоенерго" '!O196</f>
        <v>так</v>
      </c>
      <c r="D204" s="46">
        <f>'[11]ТОВ "Сумитеплоенерго" '!G196</f>
        <v>2</v>
      </c>
      <c r="E204" s="86" t="str">
        <f t="shared" si="170"/>
        <v>ТОВ "Сумитеплоенерго"</v>
      </c>
      <c r="F204" s="43">
        <f>'[11]ТОВ "Сумитеплоенерго" '!L196</f>
        <v>392.5</v>
      </c>
      <c r="G204" s="43">
        <f>'[11]ТОВ "Сумитеплоенерго" '!CX196</f>
        <v>81.017476744186041</v>
      </c>
      <c r="H204" s="32">
        <f t="shared" si="171"/>
        <v>206.4139534883721</v>
      </c>
      <c r="I204" s="42"/>
      <c r="J204" s="42"/>
      <c r="K204" s="42"/>
      <c r="L204" s="42"/>
      <c r="M204" s="42"/>
      <c r="N204" s="44">
        <f t="shared" si="172"/>
        <v>81.017476744186041</v>
      </c>
      <c r="O204" s="44">
        <f t="shared" si="173"/>
        <v>53.83517285288648</v>
      </c>
      <c r="P204" s="44">
        <f t="shared" si="174"/>
        <v>0</v>
      </c>
      <c r="Q204" s="44">
        <f t="shared" si="175"/>
        <v>0</v>
      </c>
      <c r="R204" s="44">
        <f t="shared" si="176"/>
        <v>0</v>
      </c>
      <c r="S204" s="44">
        <f t="shared" si="177"/>
        <v>0</v>
      </c>
      <c r="T204" s="44">
        <f t="shared" si="178"/>
        <v>53.83517285288648</v>
      </c>
      <c r="U204" s="44">
        <f t="shared" si="179"/>
        <v>83.448001046511621</v>
      </c>
      <c r="V204" s="44">
        <f t="shared" si="180"/>
        <v>0</v>
      </c>
      <c r="W204" s="44">
        <f t="shared" si="181"/>
        <v>0</v>
      </c>
      <c r="X204" s="44">
        <f t="shared" si="182"/>
        <v>0</v>
      </c>
      <c r="Y204" s="44">
        <f t="shared" si="183"/>
        <v>0</v>
      </c>
      <c r="Z204" s="44">
        <f t="shared" si="184"/>
        <v>83.448001046511621</v>
      </c>
      <c r="AA204" s="20">
        <v>0.03</v>
      </c>
      <c r="AC204" s="44">
        <f t="shared" si="185"/>
        <v>38.465000000000003</v>
      </c>
      <c r="AD204" s="28">
        <v>98</v>
      </c>
      <c r="AE204" s="44">
        <f t="shared" si="186"/>
        <v>277.89</v>
      </c>
      <c r="AF204" s="28">
        <v>708</v>
      </c>
      <c r="AG204" s="44">
        <f t="shared" si="187"/>
        <v>44.352499999999999</v>
      </c>
      <c r="AH204" s="28">
        <v>113</v>
      </c>
      <c r="AI204" s="44">
        <f t="shared" si="226"/>
        <v>15.020640188372091</v>
      </c>
      <c r="AJ204" s="44">
        <f t="shared" si="227"/>
        <v>0</v>
      </c>
      <c r="AK204" s="44"/>
      <c r="AL204" s="44">
        <f t="shared" si="228"/>
        <v>0</v>
      </c>
      <c r="AM204" s="44"/>
      <c r="AN204" s="44">
        <f t="shared" si="229"/>
        <v>15.020640188372091</v>
      </c>
      <c r="AO204" s="20"/>
      <c r="AP204" s="20">
        <v>0.18</v>
      </c>
      <c r="AQ204" s="20"/>
      <c r="AR204" s="20"/>
      <c r="AS204" s="44">
        <f t="shared" si="230"/>
        <v>9.9810410469251529</v>
      </c>
      <c r="AT204" s="44">
        <f t="shared" si="231"/>
        <v>0</v>
      </c>
      <c r="AU204" s="44">
        <f t="shared" si="232"/>
        <v>0</v>
      </c>
      <c r="AV204" s="44">
        <f t="shared" si="233"/>
        <v>0</v>
      </c>
      <c r="AW204" s="44"/>
      <c r="AX204" s="44">
        <f t="shared" si="234"/>
        <v>9.9810410469251529</v>
      </c>
      <c r="AY204" s="44">
        <f t="shared" si="235"/>
        <v>46.73088058604651</v>
      </c>
      <c r="AZ204" s="44">
        <f t="shared" si="236"/>
        <v>0</v>
      </c>
      <c r="BA204" s="44"/>
      <c r="BB204" s="44">
        <f t="shared" si="237"/>
        <v>0</v>
      </c>
      <c r="BC204" s="44"/>
      <c r="BD204" s="44">
        <f t="shared" si="238"/>
        <v>46.73088058604651</v>
      </c>
      <c r="BE204" s="20"/>
      <c r="BF204" s="20">
        <v>0.56000000000000005</v>
      </c>
      <c r="BG204" s="20"/>
      <c r="BH204" s="20">
        <v>0.05</v>
      </c>
      <c r="BI204" s="44">
        <f t="shared" si="239"/>
        <v>31.052127701544922</v>
      </c>
      <c r="BJ204" s="44">
        <f t="shared" si="240"/>
        <v>0</v>
      </c>
      <c r="BK204" s="44">
        <f t="shared" si="241"/>
        <v>0</v>
      </c>
      <c r="BL204" s="44">
        <f t="shared" si="242"/>
        <v>0</v>
      </c>
      <c r="BM204" s="44"/>
      <c r="BN204" s="44">
        <f t="shared" si="243"/>
        <v>31.052127701544922</v>
      </c>
      <c r="BO204" s="44">
        <f t="shared" si="244"/>
        <v>18.358560230232555</v>
      </c>
      <c r="BP204" s="44">
        <f t="shared" si="245"/>
        <v>0</v>
      </c>
      <c r="BQ204" s="44"/>
      <c r="BR204" s="44">
        <f t="shared" si="246"/>
        <v>0</v>
      </c>
      <c r="BS204" s="44"/>
      <c r="BT204" s="44">
        <f t="shared" si="247"/>
        <v>18.358560230232555</v>
      </c>
      <c r="BU204" s="20"/>
      <c r="BV204" s="20">
        <v>0.22</v>
      </c>
      <c r="BW204" s="20"/>
      <c r="BX204" s="20">
        <v>0.05</v>
      </c>
      <c r="BY204" s="44">
        <f t="shared" si="248"/>
        <v>12.199050168464074</v>
      </c>
      <c r="BZ204" s="44">
        <f t="shared" si="249"/>
        <v>0</v>
      </c>
      <c r="CA204" s="44">
        <f t="shared" si="250"/>
        <v>0</v>
      </c>
      <c r="CB204" s="44">
        <f t="shared" si="251"/>
        <v>0</v>
      </c>
      <c r="CC204" s="44"/>
      <c r="CD204" s="44">
        <f t="shared" si="252"/>
        <v>12.199050168464074</v>
      </c>
      <c r="CE204" s="44">
        <f t="shared" si="253"/>
        <v>3.8538064134953007</v>
      </c>
      <c r="CF204" s="44">
        <f t="shared" si="254"/>
        <v>8.9491452138454992</v>
      </c>
      <c r="CG204" s="44">
        <f t="shared" si="255"/>
        <v>3.6357338798930621</v>
      </c>
      <c r="CH204" s="44">
        <f t="shared" si="256"/>
        <v>4.0851964158252958</v>
      </c>
      <c r="CI204" s="44">
        <f t="shared" si="257"/>
        <v>12.709499960345365</v>
      </c>
      <c r="CJ204" s="44">
        <f t="shared" si="258"/>
        <v>4.9930178415642503</v>
      </c>
      <c r="CK204" s="44">
        <f t="shared" si="259"/>
        <v>22.695535643473864</v>
      </c>
    </row>
    <row r="205" spans="1:89" x14ac:dyDescent="0.25">
      <c r="A205" s="41">
        <f>'[11]ТОВ "Сумитеплоенерго" '!F197</f>
        <v>1952</v>
      </c>
      <c r="B205" s="41" t="str">
        <f>'[11]ТОВ "Сумитеплоенерго" '!C197</f>
        <v>Вул.Лінійна   1</v>
      </c>
      <c r="C205" s="47" t="str">
        <f>'[11]ТОВ "Сумитеплоенерго" '!O197</f>
        <v>так</v>
      </c>
      <c r="D205" s="46">
        <f>'[11]ТОВ "Сумитеплоенерго" '!G197</f>
        <v>2</v>
      </c>
      <c r="E205" s="86" t="str">
        <f t="shared" ref="E205:E268" si="260">$D$2</f>
        <v>ТОВ "Сумитеплоенерго"</v>
      </c>
      <c r="F205" s="43">
        <f>'[11]ТОВ "Сумитеплоенерго" '!L197</f>
        <v>552.57000000000005</v>
      </c>
      <c r="G205" s="43">
        <f>'[11]ТОВ "Сумитеплоенерго" '!CX197</f>
        <v>114.62387209302327</v>
      </c>
      <c r="H205" s="32">
        <f t="shared" ref="H205:H268" si="261">G205*1000/F205</f>
        <v>207.43774018318629</v>
      </c>
      <c r="I205" s="42"/>
      <c r="J205" s="42"/>
      <c r="K205" s="42"/>
      <c r="L205" s="42"/>
      <c r="M205" s="42"/>
      <c r="N205" s="44">
        <f t="shared" ref="N205:N268" si="262">G205+I205+J205+K205</f>
        <v>114.62387209302327</v>
      </c>
      <c r="O205" s="44">
        <f t="shared" ref="O205:O268" si="263">G205*$D$3</f>
        <v>76.166232462156813</v>
      </c>
      <c r="P205" s="44">
        <f t="shared" ref="P205:P268" si="264">I205*$D$4</f>
        <v>0</v>
      </c>
      <c r="Q205" s="44">
        <f t="shared" ref="Q205:Q268" si="265">J205*$D$5</f>
        <v>0</v>
      </c>
      <c r="R205" s="44">
        <f t="shared" ref="R205:R268" si="266">K205*$D$3</f>
        <v>0</v>
      </c>
      <c r="S205" s="44">
        <f t="shared" ref="S205:S268" si="267">M205*$D$6</f>
        <v>0</v>
      </c>
      <c r="T205" s="44">
        <f t="shared" ref="T205:T268" si="268">SUM(O205:S205)</f>
        <v>76.166232462156813</v>
      </c>
      <c r="U205" s="44">
        <f t="shared" ref="U205:U268" si="269">G205*(1+AA205)</f>
        <v>118.06258825581396</v>
      </c>
      <c r="V205" s="44">
        <f t="shared" ref="V205:V268" si="270">I205*(1+AB205)</f>
        <v>0</v>
      </c>
      <c r="W205" s="44">
        <f t="shared" ref="W205:W268" si="271">J205</f>
        <v>0</v>
      </c>
      <c r="X205" s="44">
        <f t="shared" ref="X205:X268" si="272">K205</f>
        <v>0</v>
      </c>
      <c r="Y205" s="44">
        <f t="shared" ref="Y205:Y268" si="273">M205</f>
        <v>0</v>
      </c>
      <c r="Z205" s="44">
        <f t="shared" ref="Z205:Z268" si="274">U205+V205+W205+X205</f>
        <v>118.06258825581396</v>
      </c>
      <c r="AA205" s="20">
        <v>0.03</v>
      </c>
      <c r="AC205" s="44">
        <f t="shared" ref="AC205:AC225" si="275">AD205*F205/1000</f>
        <v>54.151860000000006</v>
      </c>
      <c r="AD205" s="28">
        <v>98</v>
      </c>
      <c r="AE205" s="44">
        <f t="shared" ref="AE205:AE225" si="276">AF205*F205/1000</f>
        <v>391.21956000000006</v>
      </c>
      <c r="AF205" s="28">
        <v>708</v>
      </c>
      <c r="AG205" s="44">
        <f t="shared" ref="AG205:AG225" si="277">AH205*F205/1000</f>
        <v>62.44041</v>
      </c>
      <c r="AH205" s="28">
        <v>113</v>
      </c>
      <c r="AI205" s="44">
        <f t="shared" si="226"/>
        <v>21.251265886046511</v>
      </c>
      <c r="AJ205" s="44">
        <f t="shared" si="227"/>
        <v>0</v>
      </c>
      <c r="AK205" s="44"/>
      <c r="AL205" s="44">
        <f t="shared" si="228"/>
        <v>0</v>
      </c>
      <c r="AM205" s="44"/>
      <c r="AN205" s="44">
        <f t="shared" si="229"/>
        <v>21.251265886046511</v>
      </c>
      <c r="AO205" s="20"/>
      <c r="AP205" s="20">
        <v>0.18</v>
      </c>
      <c r="AQ205" s="20"/>
      <c r="AR205" s="20"/>
      <c r="AS205" s="44">
        <f t="shared" si="230"/>
        <v>14.121219498483873</v>
      </c>
      <c r="AT205" s="44">
        <f t="shared" si="231"/>
        <v>0</v>
      </c>
      <c r="AU205" s="44">
        <f t="shared" si="232"/>
        <v>0</v>
      </c>
      <c r="AV205" s="44">
        <f t="shared" si="233"/>
        <v>0</v>
      </c>
      <c r="AW205" s="44"/>
      <c r="AX205" s="44">
        <f t="shared" si="234"/>
        <v>14.121219498483873</v>
      </c>
      <c r="AY205" s="44">
        <f t="shared" si="235"/>
        <v>66.115049423255826</v>
      </c>
      <c r="AZ205" s="44">
        <f t="shared" si="236"/>
        <v>0</v>
      </c>
      <c r="BA205" s="44"/>
      <c r="BB205" s="44">
        <f t="shared" si="237"/>
        <v>0</v>
      </c>
      <c r="BC205" s="44"/>
      <c r="BD205" s="44">
        <f t="shared" si="238"/>
        <v>66.115049423255826</v>
      </c>
      <c r="BE205" s="20"/>
      <c r="BF205" s="20">
        <v>0.56000000000000005</v>
      </c>
      <c r="BG205" s="20"/>
      <c r="BH205" s="20">
        <v>0.05</v>
      </c>
      <c r="BI205" s="44">
        <f t="shared" si="239"/>
        <v>43.93268288417206</v>
      </c>
      <c r="BJ205" s="44">
        <f t="shared" si="240"/>
        <v>0</v>
      </c>
      <c r="BK205" s="44">
        <f t="shared" si="241"/>
        <v>0</v>
      </c>
      <c r="BL205" s="44">
        <f t="shared" si="242"/>
        <v>0</v>
      </c>
      <c r="BM205" s="44"/>
      <c r="BN205" s="44">
        <f t="shared" si="243"/>
        <v>43.93268288417206</v>
      </c>
      <c r="BO205" s="44">
        <f t="shared" si="244"/>
        <v>25.973769416279072</v>
      </c>
      <c r="BP205" s="44">
        <f t="shared" si="245"/>
        <v>0</v>
      </c>
      <c r="BQ205" s="44"/>
      <c r="BR205" s="44">
        <f t="shared" si="246"/>
        <v>0</v>
      </c>
      <c r="BS205" s="44"/>
      <c r="BT205" s="44">
        <f t="shared" si="247"/>
        <v>25.973769416279072</v>
      </c>
      <c r="BU205" s="20"/>
      <c r="BV205" s="20">
        <v>0.22</v>
      </c>
      <c r="BW205" s="20"/>
      <c r="BX205" s="20">
        <v>0.05</v>
      </c>
      <c r="BY205" s="44">
        <f t="shared" si="248"/>
        <v>17.259268275924736</v>
      </c>
      <c r="BZ205" s="44">
        <f t="shared" si="249"/>
        <v>0</v>
      </c>
      <c r="CA205" s="44">
        <f t="shared" si="250"/>
        <v>0</v>
      </c>
      <c r="CB205" s="44">
        <f t="shared" si="251"/>
        <v>0</v>
      </c>
      <c r="CC205" s="44"/>
      <c r="CD205" s="44">
        <f t="shared" si="252"/>
        <v>17.259268275924736</v>
      </c>
      <c r="CE205" s="44">
        <f t="shared" si="253"/>
        <v>3.8347863657111221</v>
      </c>
      <c r="CF205" s="44">
        <f t="shared" si="254"/>
        <v>8.9049776684807824</v>
      </c>
      <c r="CG205" s="44">
        <f t="shared" si="255"/>
        <v>3.6177901056847963</v>
      </c>
      <c r="CH205" s="44">
        <f t="shared" si="256"/>
        <v>5.77975333545597</v>
      </c>
      <c r="CI205" s="44">
        <f t="shared" si="257"/>
        <v>17.981454821418577</v>
      </c>
      <c r="CJ205" s="44">
        <f t="shared" si="258"/>
        <v>7.0641429655572976</v>
      </c>
      <c r="CK205" s="44">
        <f t="shared" si="259"/>
        <v>32.10974075253317</v>
      </c>
    </row>
    <row r="206" spans="1:89" x14ac:dyDescent="0.25">
      <c r="A206" s="41">
        <f>'[11]ТОВ "Сумитеплоенерго" '!F198</f>
        <v>1952</v>
      </c>
      <c r="B206" s="41" t="str">
        <f>'[11]ТОВ "Сумитеплоенерго" '!C198</f>
        <v>Вул.Лінійна  2</v>
      </c>
      <c r="C206" s="47" t="str">
        <f>'[11]ТОВ "Сумитеплоенерго" '!O198</f>
        <v>так</v>
      </c>
      <c r="D206" s="46">
        <f>'[11]ТОВ "Сумитеплоенерго" '!G198</f>
        <v>2</v>
      </c>
      <c r="E206" s="86" t="str">
        <f t="shared" si="260"/>
        <v>ТОВ "Сумитеплоенерго"</v>
      </c>
      <c r="F206" s="43">
        <f>'[11]ТОВ "Сумитеплоенерго" '!L198</f>
        <v>568.70000000000005</v>
      </c>
      <c r="G206" s="43">
        <f>'[11]ТОВ "Сумитеплоенерго" '!CX198</f>
        <v>104.87903488372092</v>
      </c>
      <c r="H206" s="32">
        <f t="shared" si="261"/>
        <v>184.41891134819923</v>
      </c>
      <c r="I206" s="42"/>
      <c r="J206" s="42"/>
      <c r="K206" s="42"/>
      <c r="L206" s="42"/>
      <c r="M206" s="42"/>
      <c r="N206" s="44">
        <f t="shared" si="262"/>
        <v>104.87903488372092</v>
      </c>
      <c r="O206" s="44">
        <f t="shared" si="263"/>
        <v>69.690901253774314</v>
      </c>
      <c r="P206" s="44">
        <f t="shared" si="264"/>
        <v>0</v>
      </c>
      <c r="Q206" s="44">
        <f t="shared" si="265"/>
        <v>0</v>
      </c>
      <c r="R206" s="44">
        <f t="shared" si="266"/>
        <v>0</v>
      </c>
      <c r="S206" s="44">
        <f t="shared" si="267"/>
        <v>0</v>
      </c>
      <c r="T206" s="44">
        <f t="shared" si="268"/>
        <v>69.690901253774314</v>
      </c>
      <c r="U206" s="44">
        <f t="shared" si="269"/>
        <v>108.02540593023255</v>
      </c>
      <c r="V206" s="44">
        <f t="shared" si="270"/>
        <v>0</v>
      </c>
      <c r="W206" s="44">
        <f t="shared" si="271"/>
        <v>0</v>
      </c>
      <c r="X206" s="44">
        <f t="shared" si="272"/>
        <v>0</v>
      </c>
      <c r="Y206" s="44">
        <f t="shared" si="273"/>
        <v>0</v>
      </c>
      <c r="Z206" s="44">
        <f t="shared" si="274"/>
        <v>108.02540593023255</v>
      </c>
      <c r="AA206" s="20">
        <v>0.03</v>
      </c>
      <c r="AC206" s="44">
        <f t="shared" si="275"/>
        <v>55.732600000000005</v>
      </c>
      <c r="AD206" s="28">
        <v>98</v>
      </c>
      <c r="AE206" s="44">
        <f t="shared" si="276"/>
        <v>402.63960000000003</v>
      </c>
      <c r="AF206" s="28">
        <v>708</v>
      </c>
      <c r="AG206" s="44">
        <f t="shared" si="277"/>
        <v>64.263100000000009</v>
      </c>
      <c r="AH206" s="28">
        <v>113</v>
      </c>
      <c r="AI206" s="44">
        <f t="shared" si="226"/>
        <v>19.444573067441858</v>
      </c>
      <c r="AJ206" s="44">
        <f t="shared" si="227"/>
        <v>0</v>
      </c>
      <c r="AK206" s="44"/>
      <c r="AL206" s="44">
        <f t="shared" si="228"/>
        <v>0</v>
      </c>
      <c r="AM206" s="44"/>
      <c r="AN206" s="44">
        <f t="shared" si="229"/>
        <v>19.444573067441858</v>
      </c>
      <c r="AO206" s="20"/>
      <c r="AP206" s="20">
        <v>0.18</v>
      </c>
      <c r="AQ206" s="20"/>
      <c r="AR206" s="20"/>
      <c r="AS206" s="44">
        <f t="shared" si="230"/>
        <v>12.920693092449758</v>
      </c>
      <c r="AT206" s="44">
        <f t="shared" si="231"/>
        <v>0</v>
      </c>
      <c r="AU206" s="44">
        <f t="shared" si="232"/>
        <v>0</v>
      </c>
      <c r="AV206" s="44">
        <f t="shared" si="233"/>
        <v>0</v>
      </c>
      <c r="AW206" s="44"/>
      <c r="AX206" s="44">
        <f t="shared" si="234"/>
        <v>12.920693092449758</v>
      </c>
      <c r="AY206" s="44">
        <f t="shared" si="235"/>
        <v>60.494227320930236</v>
      </c>
      <c r="AZ206" s="44">
        <f t="shared" si="236"/>
        <v>0</v>
      </c>
      <c r="BA206" s="44"/>
      <c r="BB206" s="44">
        <f t="shared" si="237"/>
        <v>0</v>
      </c>
      <c r="BC206" s="44"/>
      <c r="BD206" s="44">
        <f t="shared" si="238"/>
        <v>60.494227320930236</v>
      </c>
      <c r="BE206" s="20"/>
      <c r="BF206" s="20">
        <v>0.56000000000000005</v>
      </c>
      <c r="BG206" s="20"/>
      <c r="BH206" s="20">
        <v>0.05</v>
      </c>
      <c r="BI206" s="44">
        <f t="shared" si="239"/>
        <v>40.197711843177032</v>
      </c>
      <c r="BJ206" s="44">
        <f t="shared" si="240"/>
        <v>0</v>
      </c>
      <c r="BK206" s="44">
        <f t="shared" si="241"/>
        <v>0</v>
      </c>
      <c r="BL206" s="44">
        <f t="shared" si="242"/>
        <v>0</v>
      </c>
      <c r="BM206" s="44"/>
      <c r="BN206" s="44">
        <f t="shared" si="243"/>
        <v>40.197711843177032</v>
      </c>
      <c r="BO206" s="44">
        <f t="shared" si="244"/>
        <v>23.765589304651161</v>
      </c>
      <c r="BP206" s="44">
        <f t="shared" si="245"/>
        <v>0</v>
      </c>
      <c r="BQ206" s="44"/>
      <c r="BR206" s="44">
        <f t="shared" si="246"/>
        <v>0</v>
      </c>
      <c r="BS206" s="44"/>
      <c r="BT206" s="44">
        <f t="shared" si="247"/>
        <v>23.765589304651161</v>
      </c>
      <c r="BU206" s="20"/>
      <c r="BV206" s="20">
        <v>0.22</v>
      </c>
      <c r="BW206" s="20"/>
      <c r="BX206" s="20">
        <v>0.05</v>
      </c>
      <c r="BY206" s="44">
        <f t="shared" si="248"/>
        <v>15.79195822410526</v>
      </c>
      <c r="BZ206" s="44">
        <f t="shared" si="249"/>
        <v>0</v>
      </c>
      <c r="CA206" s="44">
        <f t="shared" si="250"/>
        <v>0</v>
      </c>
      <c r="CB206" s="44">
        <f t="shared" si="251"/>
        <v>0</v>
      </c>
      <c r="CC206" s="44"/>
      <c r="CD206" s="44">
        <f t="shared" si="252"/>
        <v>15.79195822410526</v>
      </c>
      <c r="CE206" s="44">
        <f t="shared" si="253"/>
        <v>4.3134373366214778</v>
      </c>
      <c r="CF206" s="44">
        <f t="shared" si="254"/>
        <v>10.016480579064158</v>
      </c>
      <c r="CG206" s="44">
        <f t="shared" si="255"/>
        <v>4.0693560031020803</v>
      </c>
      <c r="CH206" s="44">
        <f t="shared" si="256"/>
        <v>5.288383131889371</v>
      </c>
      <c r="CI206" s="44">
        <f t="shared" si="257"/>
        <v>16.452747521433601</v>
      </c>
      <c r="CJ206" s="44">
        <f t="shared" si="258"/>
        <v>6.4635793834203428</v>
      </c>
      <c r="CK206" s="44">
        <f t="shared" si="259"/>
        <v>29.379906288274285</v>
      </c>
    </row>
    <row r="207" spans="1:89" x14ac:dyDescent="0.25">
      <c r="A207" s="41">
        <f>'[11]ТОВ "Сумитеплоенерго" '!F199</f>
        <v>1951</v>
      </c>
      <c r="B207" s="41" t="str">
        <f>'[11]ТОВ "Сумитеплоенерго" '!C199</f>
        <v>Вул.Лінійна  3</v>
      </c>
      <c r="C207" s="47" t="str">
        <f>'[11]ТОВ "Сумитеплоенерго" '!O199</f>
        <v>так</v>
      </c>
      <c r="D207" s="46">
        <f>'[11]ТОВ "Сумитеплоенерго" '!G199</f>
        <v>2</v>
      </c>
      <c r="E207" s="86" t="str">
        <f t="shared" si="260"/>
        <v>ТОВ "Сумитеплоенерго"</v>
      </c>
      <c r="F207" s="43">
        <f>'[11]ТОВ "Сумитеплоенерго" '!L199</f>
        <v>236.55</v>
      </c>
      <c r="G207" s="43">
        <f>'[11]ТОВ "Сумитеплоенерго" '!CX199</f>
        <v>48.827058139534884</v>
      </c>
      <c r="H207" s="32">
        <f t="shared" si="261"/>
        <v>206.41326628423116</v>
      </c>
      <c r="I207" s="42"/>
      <c r="J207" s="42"/>
      <c r="K207" s="42"/>
      <c r="L207" s="42"/>
      <c r="M207" s="42"/>
      <c r="N207" s="44">
        <f t="shared" si="262"/>
        <v>48.827058139534884</v>
      </c>
      <c r="O207" s="44">
        <f t="shared" si="263"/>
        <v>32.445013353596352</v>
      </c>
      <c r="P207" s="44">
        <f t="shared" si="264"/>
        <v>0</v>
      </c>
      <c r="Q207" s="44">
        <f t="shared" si="265"/>
        <v>0</v>
      </c>
      <c r="R207" s="44">
        <f t="shared" si="266"/>
        <v>0</v>
      </c>
      <c r="S207" s="44">
        <f t="shared" si="267"/>
        <v>0</v>
      </c>
      <c r="T207" s="44">
        <f t="shared" si="268"/>
        <v>32.445013353596352</v>
      </c>
      <c r="U207" s="44">
        <f t="shared" si="269"/>
        <v>50.291869883720935</v>
      </c>
      <c r="V207" s="44">
        <f t="shared" si="270"/>
        <v>0</v>
      </c>
      <c r="W207" s="44">
        <f t="shared" si="271"/>
        <v>0</v>
      </c>
      <c r="X207" s="44">
        <f t="shared" si="272"/>
        <v>0</v>
      </c>
      <c r="Y207" s="44">
        <f t="shared" si="273"/>
        <v>0</v>
      </c>
      <c r="Z207" s="44">
        <f t="shared" si="274"/>
        <v>50.291869883720935</v>
      </c>
      <c r="AA207" s="20">
        <v>0.03</v>
      </c>
      <c r="AC207" s="44">
        <f t="shared" si="275"/>
        <v>23.181900000000002</v>
      </c>
      <c r="AD207" s="28">
        <v>98</v>
      </c>
      <c r="AE207" s="44">
        <f t="shared" si="276"/>
        <v>167.47739999999999</v>
      </c>
      <c r="AF207" s="28">
        <v>708</v>
      </c>
      <c r="AG207" s="44">
        <f t="shared" si="277"/>
        <v>26.730150000000002</v>
      </c>
      <c r="AH207" s="28">
        <v>113</v>
      </c>
      <c r="AI207" s="44">
        <f t="shared" si="226"/>
        <v>9.0525365790697681</v>
      </c>
      <c r="AJ207" s="44">
        <f t="shared" si="227"/>
        <v>0</v>
      </c>
      <c r="AK207" s="44"/>
      <c r="AL207" s="44">
        <f t="shared" si="228"/>
        <v>0</v>
      </c>
      <c r="AM207" s="44"/>
      <c r="AN207" s="44">
        <f t="shared" si="229"/>
        <v>9.0525365790697681</v>
      </c>
      <c r="AO207" s="20"/>
      <c r="AP207" s="20">
        <v>0.18</v>
      </c>
      <c r="AQ207" s="20"/>
      <c r="AR207" s="20"/>
      <c r="AS207" s="44">
        <f t="shared" si="230"/>
        <v>6.0153054757567643</v>
      </c>
      <c r="AT207" s="44">
        <f t="shared" si="231"/>
        <v>0</v>
      </c>
      <c r="AU207" s="44">
        <f t="shared" si="232"/>
        <v>0</v>
      </c>
      <c r="AV207" s="44">
        <f t="shared" si="233"/>
        <v>0</v>
      </c>
      <c r="AW207" s="44"/>
      <c r="AX207" s="44">
        <f t="shared" si="234"/>
        <v>6.0153054757567643</v>
      </c>
      <c r="AY207" s="44">
        <f t="shared" si="235"/>
        <v>28.163447134883725</v>
      </c>
      <c r="AZ207" s="44">
        <f t="shared" si="236"/>
        <v>0</v>
      </c>
      <c r="BA207" s="44"/>
      <c r="BB207" s="44">
        <f t="shared" si="237"/>
        <v>0</v>
      </c>
      <c r="BC207" s="44"/>
      <c r="BD207" s="44">
        <f t="shared" si="238"/>
        <v>28.163447134883725</v>
      </c>
      <c r="BE207" s="20"/>
      <c r="BF207" s="20">
        <v>0.56000000000000005</v>
      </c>
      <c r="BG207" s="20"/>
      <c r="BH207" s="20">
        <v>0.05</v>
      </c>
      <c r="BI207" s="44">
        <f t="shared" si="239"/>
        <v>18.714283702354379</v>
      </c>
      <c r="BJ207" s="44">
        <f t="shared" si="240"/>
        <v>0</v>
      </c>
      <c r="BK207" s="44">
        <f t="shared" si="241"/>
        <v>0</v>
      </c>
      <c r="BL207" s="44">
        <f t="shared" si="242"/>
        <v>0</v>
      </c>
      <c r="BM207" s="44"/>
      <c r="BN207" s="44">
        <f t="shared" si="243"/>
        <v>18.714283702354379</v>
      </c>
      <c r="BO207" s="44">
        <f t="shared" si="244"/>
        <v>11.064211374418607</v>
      </c>
      <c r="BP207" s="44">
        <f t="shared" si="245"/>
        <v>0</v>
      </c>
      <c r="BQ207" s="44"/>
      <c r="BR207" s="44">
        <f t="shared" si="246"/>
        <v>0</v>
      </c>
      <c r="BS207" s="44"/>
      <c r="BT207" s="44">
        <f t="shared" si="247"/>
        <v>11.064211374418607</v>
      </c>
      <c r="BU207" s="20"/>
      <c r="BV207" s="20">
        <v>0.22</v>
      </c>
      <c r="BW207" s="20"/>
      <c r="BX207" s="20">
        <v>0.05</v>
      </c>
      <c r="BY207" s="44">
        <f t="shared" si="248"/>
        <v>7.3520400259249348</v>
      </c>
      <c r="BZ207" s="44">
        <f t="shared" si="249"/>
        <v>0</v>
      </c>
      <c r="CA207" s="44">
        <f t="shared" si="250"/>
        <v>0</v>
      </c>
      <c r="CB207" s="44">
        <f t="shared" si="251"/>
        <v>0</v>
      </c>
      <c r="CC207" s="44"/>
      <c r="CD207" s="44">
        <f t="shared" si="252"/>
        <v>7.3520400259249348</v>
      </c>
      <c r="CE207" s="44">
        <f t="shared" si="253"/>
        <v>3.8538192438320964</v>
      </c>
      <c r="CF207" s="44">
        <f t="shared" si="254"/>
        <v>8.9491750079074759</v>
      </c>
      <c r="CG207" s="44">
        <f t="shared" si="255"/>
        <v>3.6357459842089441</v>
      </c>
      <c r="CH207" s="44">
        <f t="shared" si="256"/>
        <v>2.4620382036427153</v>
      </c>
      <c r="CI207" s="44">
        <f t="shared" si="257"/>
        <v>7.6596744113328921</v>
      </c>
      <c r="CJ207" s="44">
        <f t="shared" si="258"/>
        <v>3.0091578044522076</v>
      </c>
      <c r="CK207" s="44">
        <f t="shared" si="259"/>
        <v>13.677990020237306</v>
      </c>
    </row>
    <row r="208" spans="1:89" x14ac:dyDescent="0.25">
      <c r="A208" s="41">
        <f>'[11]ТОВ "Сумитеплоенерго" '!F200</f>
        <v>1953</v>
      </c>
      <c r="B208" s="41" t="str">
        <f>'[11]ТОВ "Сумитеплоенерго" '!C200</f>
        <v>Вул.Лінійна  4</v>
      </c>
      <c r="C208" s="47" t="str">
        <f>'[11]ТОВ "Сумитеплоенерго" '!O200</f>
        <v>так</v>
      </c>
      <c r="D208" s="46">
        <f>'[11]ТОВ "Сумитеплоенерго" '!G200</f>
        <v>2</v>
      </c>
      <c r="E208" s="86" t="str">
        <f t="shared" si="260"/>
        <v>ТОВ "Сумитеплоенерго"</v>
      </c>
      <c r="F208" s="43">
        <f>'[11]ТОВ "Сумитеплоенерго" '!L200</f>
        <v>474.09</v>
      </c>
      <c r="G208" s="43">
        <f>'[11]ТОВ "Сумитеплоенерго" '!CX200</f>
        <v>75.758744186046528</v>
      </c>
      <c r="H208" s="32">
        <f t="shared" si="261"/>
        <v>159.79823279555893</v>
      </c>
      <c r="I208" s="42"/>
      <c r="J208" s="42"/>
      <c r="K208" s="42"/>
      <c r="L208" s="42"/>
      <c r="M208" s="42"/>
      <c r="N208" s="44">
        <f t="shared" si="262"/>
        <v>75.758744186046528</v>
      </c>
      <c r="O208" s="44">
        <f t="shared" si="263"/>
        <v>50.340806110900047</v>
      </c>
      <c r="P208" s="44">
        <f t="shared" si="264"/>
        <v>0</v>
      </c>
      <c r="Q208" s="44">
        <f t="shared" si="265"/>
        <v>0</v>
      </c>
      <c r="R208" s="44">
        <f t="shared" si="266"/>
        <v>0</v>
      </c>
      <c r="S208" s="44">
        <f t="shared" si="267"/>
        <v>0</v>
      </c>
      <c r="T208" s="44">
        <f t="shared" si="268"/>
        <v>50.340806110900047</v>
      </c>
      <c r="U208" s="44">
        <f t="shared" si="269"/>
        <v>78.031506511627924</v>
      </c>
      <c r="V208" s="44">
        <f t="shared" si="270"/>
        <v>0</v>
      </c>
      <c r="W208" s="44">
        <f t="shared" si="271"/>
        <v>0</v>
      </c>
      <c r="X208" s="44">
        <f t="shared" si="272"/>
        <v>0</v>
      </c>
      <c r="Y208" s="44">
        <f t="shared" si="273"/>
        <v>0</v>
      </c>
      <c r="Z208" s="44">
        <f t="shared" si="274"/>
        <v>78.031506511627924</v>
      </c>
      <c r="AA208" s="20">
        <v>0.03</v>
      </c>
      <c r="AC208" s="44">
        <f t="shared" si="275"/>
        <v>46.460819999999998</v>
      </c>
      <c r="AD208" s="28">
        <v>98</v>
      </c>
      <c r="AE208" s="44">
        <f t="shared" si="276"/>
        <v>335.65571999999997</v>
      </c>
      <c r="AF208" s="28">
        <v>708</v>
      </c>
      <c r="AG208" s="44">
        <f t="shared" si="277"/>
        <v>53.57217</v>
      </c>
      <c r="AH208" s="28">
        <v>113</v>
      </c>
      <c r="AI208" s="44">
        <f t="shared" si="226"/>
        <v>14.045671172093027</v>
      </c>
      <c r="AJ208" s="44">
        <f t="shared" si="227"/>
        <v>0</v>
      </c>
      <c r="AK208" s="44"/>
      <c r="AL208" s="44">
        <f t="shared" si="228"/>
        <v>0</v>
      </c>
      <c r="AM208" s="44"/>
      <c r="AN208" s="44">
        <f t="shared" si="229"/>
        <v>14.045671172093027</v>
      </c>
      <c r="AO208" s="20"/>
      <c r="AP208" s="20">
        <v>0.18</v>
      </c>
      <c r="AQ208" s="20"/>
      <c r="AR208" s="20"/>
      <c r="AS208" s="44">
        <f t="shared" si="230"/>
        <v>9.3331854529608691</v>
      </c>
      <c r="AT208" s="44">
        <f t="shared" si="231"/>
        <v>0</v>
      </c>
      <c r="AU208" s="44">
        <f t="shared" si="232"/>
        <v>0</v>
      </c>
      <c r="AV208" s="44">
        <f t="shared" si="233"/>
        <v>0</v>
      </c>
      <c r="AW208" s="44"/>
      <c r="AX208" s="44">
        <f t="shared" si="234"/>
        <v>9.3331854529608691</v>
      </c>
      <c r="AY208" s="44">
        <f t="shared" si="235"/>
        <v>43.697643646511644</v>
      </c>
      <c r="AZ208" s="44">
        <f t="shared" si="236"/>
        <v>0</v>
      </c>
      <c r="BA208" s="44"/>
      <c r="BB208" s="44">
        <f t="shared" si="237"/>
        <v>0</v>
      </c>
      <c r="BC208" s="44"/>
      <c r="BD208" s="44">
        <f t="shared" si="238"/>
        <v>43.697643646511644</v>
      </c>
      <c r="BE208" s="20"/>
      <c r="BF208" s="20">
        <v>0.56000000000000005</v>
      </c>
      <c r="BG208" s="20"/>
      <c r="BH208" s="20">
        <v>0.05</v>
      </c>
      <c r="BI208" s="44">
        <f t="shared" si="239"/>
        <v>29.036576964767153</v>
      </c>
      <c r="BJ208" s="44">
        <f t="shared" si="240"/>
        <v>0</v>
      </c>
      <c r="BK208" s="44">
        <f t="shared" si="241"/>
        <v>0</v>
      </c>
      <c r="BL208" s="44">
        <f t="shared" si="242"/>
        <v>0</v>
      </c>
      <c r="BM208" s="44"/>
      <c r="BN208" s="44">
        <f t="shared" si="243"/>
        <v>29.036576964767153</v>
      </c>
      <c r="BO208" s="44">
        <f t="shared" si="244"/>
        <v>17.166931432558144</v>
      </c>
      <c r="BP208" s="44">
        <f t="shared" si="245"/>
        <v>0</v>
      </c>
      <c r="BQ208" s="44"/>
      <c r="BR208" s="44">
        <f t="shared" si="246"/>
        <v>0</v>
      </c>
      <c r="BS208" s="44"/>
      <c r="BT208" s="44">
        <f t="shared" si="247"/>
        <v>17.166931432558144</v>
      </c>
      <c r="BU208" s="20"/>
      <c r="BV208" s="20">
        <v>0.22</v>
      </c>
      <c r="BW208" s="20"/>
      <c r="BX208" s="20">
        <v>0.05</v>
      </c>
      <c r="BY208" s="44">
        <f t="shared" si="248"/>
        <v>11.407226664729951</v>
      </c>
      <c r="BZ208" s="44">
        <f t="shared" si="249"/>
        <v>0</v>
      </c>
      <c r="CA208" s="44">
        <f t="shared" si="250"/>
        <v>0</v>
      </c>
      <c r="CB208" s="44">
        <f t="shared" si="251"/>
        <v>0</v>
      </c>
      <c r="CC208" s="44"/>
      <c r="CD208" s="44">
        <f t="shared" si="252"/>
        <v>11.407226664729951</v>
      </c>
      <c r="CE208" s="44">
        <f t="shared" si="253"/>
        <v>4.9780238734312006</v>
      </c>
      <c r="CF208" s="44">
        <f t="shared" si="254"/>
        <v>11.559755146320555</v>
      </c>
      <c r="CG208" s="44">
        <f t="shared" si="255"/>
        <v>4.6963360661220142</v>
      </c>
      <c r="CH208" s="44">
        <f t="shared" si="256"/>
        <v>3.8200319567280556</v>
      </c>
      <c r="CI208" s="44">
        <f t="shared" si="257"/>
        <v>11.884543865376175</v>
      </c>
      <c r="CJ208" s="44">
        <f t="shared" si="258"/>
        <v>4.6689279471120679</v>
      </c>
      <c r="CK208" s="44">
        <f t="shared" si="259"/>
        <v>21.222399759600307</v>
      </c>
    </row>
    <row r="209" spans="1:89" x14ac:dyDescent="0.25">
      <c r="A209" s="41">
        <f>'[11]ТОВ "Сумитеплоенерго" '!F201</f>
        <v>1952</v>
      </c>
      <c r="B209" s="41" t="str">
        <f>'[11]ТОВ "Сумитеплоенерго" '!C201</f>
        <v>Вул.Лінійна  5</v>
      </c>
      <c r="C209" s="47" t="str">
        <f>'[11]ТОВ "Сумитеплоенерго" '!O201</f>
        <v>так</v>
      </c>
      <c r="D209" s="46">
        <f>'[11]ТОВ "Сумитеплоенерго" '!G201</f>
        <v>2</v>
      </c>
      <c r="E209" s="86" t="str">
        <f t="shared" si="260"/>
        <v>ТОВ "Сумитеплоенерго"</v>
      </c>
      <c r="F209" s="43">
        <f>'[11]ТОВ "Сумитеплоенерго" '!L201</f>
        <v>555.01</v>
      </c>
      <c r="G209" s="43">
        <f>'[11]ТОВ "Сумитеплоенерго" '!CX201</f>
        <v>115.12974418604652</v>
      </c>
      <c r="H209" s="32">
        <f t="shared" si="261"/>
        <v>207.43724290741883</v>
      </c>
      <c r="I209" s="42"/>
      <c r="J209" s="42"/>
      <c r="K209" s="42"/>
      <c r="L209" s="42"/>
      <c r="M209" s="42"/>
      <c r="N209" s="44">
        <f t="shared" si="262"/>
        <v>115.12974418604652</v>
      </c>
      <c r="O209" s="44">
        <f t="shared" si="263"/>
        <v>76.502378595852747</v>
      </c>
      <c r="P209" s="44">
        <f t="shared" si="264"/>
        <v>0</v>
      </c>
      <c r="Q209" s="44">
        <f t="shared" si="265"/>
        <v>0</v>
      </c>
      <c r="R209" s="44">
        <f t="shared" si="266"/>
        <v>0</v>
      </c>
      <c r="S209" s="44">
        <f t="shared" si="267"/>
        <v>0</v>
      </c>
      <c r="T209" s="44">
        <f t="shared" si="268"/>
        <v>76.502378595852747</v>
      </c>
      <c r="U209" s="44">
        <f t="shared" si="269"/>
        <v>118.58363651162792</v>
      </c>
      <c r="V209" s="44">
        <f t="shared" si="270"/>
        <v>0</v>
      </c>
      <c r="W209" s="44">
        <f t="shared" si="271"/>
        <v>0</v>
      </c>
      <c r="X209" s="44">
        <f t="shared" si="272"/>
        <v>0</v>
      </c>
      <c r="Y209" s="44">
        <f t="shared" si="273"/>
        <v>0</v>
      </c>
      <c r="Z209" s="44">
        <f t="shared" si="274"/>
        <v>118.58363651162792</v>
      </c>
      <c r="AA209" s="20">
        <v>0.03</v>
      </c>
      <c r="AC209" s="44">
        <f t="shared" si="275"/>
        <v>54.390979999999999</v>
      </c>
      <c r="AD209" s="28">
        <v>98</v>
      </c>
      <c r="AE209" s="44">
        <f t="shared" si="276"/>
        <v>392.94708000000003</v>
      </c>
      <c r="AF209" s="28">
        <v>708</v>
      </c>
      <c r="AG209" s="44">
        <f t="shared" si="277"/>
        <v>62.71613</v>
      </c>
      <c r="AH209" s="28">
        <v>113</v>
      </c>
      <c r="AI209" s="44">
        <f t="shared" si="226"/>
        <v>21.345054572093023</v>
      </c>
      <c r="AJ209" s="44">
        <f t="shared" si="227"/>
        <v>0</v>
      </c>
      <c r="AK209" s="44"/>
      <c r="AL209" s="44">
        <f t="shared" si="228"/>
        <v>0</v>
      </c>
      <c r="AM209" s="44"/>
      <c r="AN209" s="44">
        <f t="shared" si="229"/>
        <v>21.345054572093023</v>
      </c>
      <c r="AO209" s="20"/>
      <c r="AP209" s="20">
        <v>0.18</v>
      </c>
      <c r="AQ209" s="20"/>
      <c r="AR209" s="20"/>
      <c r="AS209" s="44">
        <f t="shared" si="230"/>
        <v>14.183540991671098</v>
      </c>
      <c r="AT209" s="44">
        <f t="shared" si="231"/>
        <v>0</v>
      </c>
      <c r="AU209" s="44">
        <f t="shared" si="232"/>
        <v>0</v>
      </c>
      <c r="AV209" s="44">
        <f t="shared" si="233"/>
        <v>0</v>
      </c>
      <c r="AW209" s="44"/>
      <c r="AX209" s="44">
        <f t="shared" si="234"/>
        <v>14.183540991671098</v>
      </c>
      <c r="AY209" s="44">
        <f t="shared" si="235"/>
        <v>66.406836446511633</v>
      </c>
      <c r="AZ209" s="44">
        <f t="shared" si="236"/>
        <v>0</v>
      </c>
      <c r="BA209" s="44"/>
      <c r="BB209" s="44">
        <f t="shared" si="237"/>
        <v>0</v>
      </c>
      <c r="BC209" s="44"/>
      <c r="BD209" s="44">
        <f t="shared" si="238"/>
        <v>66.406836446511633</v>
      </c>
      <c r="BE209" s="20"/>
      <c r="BF209" s="20">
        <v>0.56000000000000005</v>
      </c>
      <c r="BG209" s="20"/>
      <c r="BH209" s="20">
        <v>0.05</v>
      </c>
      <c r="BI209" s="44">
        <f t="shared" si="239"/>
        <v>44.126571974087867</v>
      </c>
      <c r="BJ209" s="44">
        <f t="shared" si="240"/>
        <v>0</v>
      </c>
      <c r="BK209" s="44">
        <f t="shared" si="241"/>
        <v>0</v>
      </c>
      <c r="BL209" s="44">
        <f t="shared" si="242"/>
        <v>0</v>
      </c>
      <c r="BM209" s="44"/>
      <c r="BN209" s="44">
        <f t="shared" si="243"/>
        <v>44.126571974087867</v>
      </c>
      <c r="BO209" s="44">
        <f t="shared" si="244"/>
        <v>26.088400032558141</v>
      </c>
      <c r="BP209" s="44">
        <f t="shared" si="245"/>
        <v>0</v>
      </c>
      <c r="BQ209" s="44"/>
      <c r="BR209" s="44">
        <f t="shared" si="246"/>
        <v>0</v>
      </c>
      <c r="BS209" s="44"/>
      <c r="BT209" s="44">
        <f t="shared" si="247"/>
        <v>26.088400032558141</v>
      </c>
      <c r="BU209" s="20"/>
      <c r="BV209" s="20">
        <v>0.22</v>
      </c>
      <c r="BW209" s="20"/>
      <c r="BX209" s="20">
        <v>0.05</v>
      </c>
      <c r="BY209" s="44">
        <f t="shared" si="248"/>
        <v>17.335438989820233</v>
      </c>
      <c r="BZ209" s="44">
        <f t="shared" si="249"/>
        <v>0</v>
      </c>
      <c r="CA209" s="44">
        <f t="shared" si="250"/>
        <v>0</v>
      </c>
      <c r="CB209" s="44">
        <f t="shared" si="251"/>
        <v>0</v>
      </c>
      <c r="CC209" s="44"/>
      <c r="CD209" s="44">
        <f t="shared" si="252"/>
        <v>17.335438989820233</v>
      </c>
      <c r="CE209" s="44">
        <f t="shared" si="253"/>
        <v>3.8347955585942635</v>
      </c>
      <c r="CF209" s="44">
        <f t="shared" si="254"/>
        <v>8.9049990158027121</v>
      </c>
      <c r="CG209" s="44">
        <f t="shared" si="255"/>
        <v>3.6177987783769625</v>
      </c>
      <c r="CH209" s="44">
        <f t="shared" si="256"/>
        <v>5.8052612498509086</v>
      </c>
      <c r="CI209" s="44">
        <f t="shared" si="257"/>
        <v>18.060812777313942</v>
      </c>
      <c r="CJ209" s="44">
        <f t="shared" si="258"/>
        <v>7.0953193053733337</v>
      </c>
      <c r="CK209" s="44">
        <f t="shared" si="259"/>
        <v>32.251451388060609</v>
      </c>
    </row>
    <row r="210" spans="1:89" x14ac:dyDescent="0.25">
      <c r="A210" s="41">
        <f>'[11]ТОВ "Сумитеплоенерго" '!F202</f>
        <v>1951</v>
      </c>
      <c r="B210" s="41" t="str">
        <f>'[11]ТОВ "Сумитеплоенерго" '!C202</f>
        <v>Вул.Лінійна  7</v>
      </c>
      <c r="C210" s="47" t="str">
        <f>'[11]ТОВ "Сумитеплоенерго" '!O202</f>
        <v>так</v>
      </c>
      <c r="D210" s="46">
        <f>'[11]ТОВ "Сумитеплоенерго" '!G202</f>
        <v>2</v>
      </c>
      <c r="E210" s="86" t="str">
        <f t="shared" si="260"/>
        <v>ТОВ "Сумитеплоенерго"</v>
      </c>
      <c r="F210" s="43">
        <f>'[11]ТОВ "Сумитеплоенерго" '!L202</f>
        <v>221.53</v>
      </c>
      <c r="G210" s="43">
        <f>'[11]ТОВ "Сумитеплоенерго" '!CX202</f>
        <v>35.081755813953492</v>
      </c>
      <c r="H210" s="32">
        <f t="shared" si="261"/>
        <v>158.36119628923169</v>
      </c>
      <c r="I210" s="42"/>
      <c r="J210" s="42"/>
      <c r="K210" s="42"/>
      <c r="L210" s="42"/>
      <c r="M210" s="42"/>
      <c r="N210" s="44">
        <f t="shared" si="262"/>
        <v>35.081755813953492</v>
      </c>
      <c r="O210" s="44">
        <f t="shared" si="263"/>
        <v>23.311419512487756</v>
      </c>
      <c r="P210" s="44">
        <f t="shared" si="264"/>
        <v>0</v>
      </c>
      <c r="Q210" s="44">
        <f t="shared" si="265"/>
        <v>0</v>
      </c>
      <c r="R210" s="44">
        <f t="shared" si="266"/>
        <v>0</v>
      </c>
      <c r="S210" s="44">
        <f t="shared" si="267"/>
        <v>0</v>
      </c>
      <c r="T210" s="44">
        <f t="shared" si="268"/>
        <v>23.311419512487756</v>
      </c>
      <c r="U210" s="44">
        <f t="shared" si="269"/>
        <v>36.134208488372096</v>
      </c>
      <c r="V210" s="44">
        <f t="shared" si="270"/>
        <v>0</v>
      </c>
      <c r="W210" s="44">
        <f t="shared" si="271"/>
        <v>0</v>
      </c>
      <c r="X210" s="44">
        <f t="shared" si="272"/>
        <v>0</v>
      </c>
      <c r="Y210" s="44">
        <f t="shared" si="273"/>
        <v>0</v>
      </c>
      <c r="Z210" s="44">
        <f t="shared" si="274"/>
        <v>36.134208488372096</v>
      </c>
      <c r="AA210" s="20">
        <v>0.03</v>
      </c>
      <c r="AC210" s="44">
        <f t="shared" si="275"/>
        <v>21.70994</v>
      </c>
      <c r="AD210" s="28">
        <v>98</v>
      </c>
      <c r="AE210" s="44">
        <f t="shared" si="276"/>
        <v>156.84323999999998</v>
      </c>
      <c r="AF210" s="28">
        <v>708</v>
      </c>
      <c r="AG210" s="44">
        <f t="shared" si="277"/>
        <v>25.032889999999998</v>
      </c>
      <c r="AH210" s="28">
        <v>113</v>
      </c>
      <c r="AI210" s="44">
        <f t="shared" si="226"/>
        <v>6.504157527906977</v>
      </c>
      <c r="AJ210" s="44">
        <f t="shared" si="227"/>
        <v>0</v>
      </c>
      <c r="AK210" s="44"/>
      <c r="AL210" s="44">
        <f t="shared" si="228"/>
        <v>0</v>
      </c>
      <c r="AM210" s="44"/>
      <c r="AN210" s="44">
        <f t="shared" si="229"/>
        <v>6.504157527906977</v>
      </c>
      <c r="AO210" s="20"/>
      <c r="AP210" s="20">
        <v>0.18</v>
      </c>
      <c r="AQ210" s="20"/>
      <c r="AR210" s="20"/>
      <c r="AS210" s="44">
        <f t="shared" si="230"/>
        <v>4.3219371776152293</v>
      </c>
      <c r="AT210" s="44">
        <f t="shared" si="231"/>
        <v>0</v>
      </c>
      <c r="AU210" s="44">
        <f t="shared" si="232"/>
        <v>0</v>
      </c>
      <c r="AV210" s="44">
        <f t="shared" si="233"/>
        <v>0</v>
      </c>
      <c r="AW210" s="44"/>
      <c r="AX210" s="44">
        <f t="shared" si="234"/>
        <v>4.3219371776152293</v>
      </c>
      <c r="AY210" s="44">
        <f t="shared" si="235"/>
        <v>20.235156753488376</v>
      </c>
      <c r="AZ210" s="44">
        <f t="shared" si="236"/>
        <v>0</v>
      </c>
      <c r="BA210" s="44"/>
      <c r="BB210" s="44">
        <f t="shared" si="237"/>
        <v>0</v>
      </c>
      <c r="BC210" s="44"/>
      <c r="BD210" s="44">
        <f t="shared" si="238"/>
        <v>20.235156753488376</v>
      </c>
      <c r="BE210" s="20"/>
      <c r="BF210" s="20">
        <v>0.56000000000000005</v>
      </c>
      <c r="BG210" s="20"/>
      <c r="BH210" s="20">
        <v>0.05</v>
      </c>
      <c r="BI210" s="44">
        <f t="shared" si="239"/>
        <v>13.446026774802938</v>
      </c>
      <c r="BJ210" s="44">
        <f t="shared" si="240"/>
        <v>0</v>
      </c>
      <c r="BK210" s="44">
        <f t="shared" si="241"/>
        <v>0</v>
      </c>
      <c r="BL210" s="44">
        <f t="shared" si="242"/>
        <v>0</v>
      </c>
      <c r="BM210" s="44"/>
      <c r="BN210" s="44">
        <f t="shared" si="243"/>
        <v>13.446026774802938</v>
      </c>
      <c r="BO210" s="44">
        <f t="shared" si="244"/>
        <v>7.949525867441861</v>
      </c>
      <c r="BP210" s="44">
        <f t="shared" si="245"/>
        <v>0</v>
      </c>
      <c r="BQ210" s="44"/>
      <c r="BR210" s="44">
        <f t="shared" si="246"/>
        <v>0</v>
      </c>
      <c r="BS210" s="44"/>
      <c r="BT210" s="44">
        <f t="shared" si="247"/>
        <v>7.949525867441861</v>
      </c>
      <c r="BU210" s="20"/>
      <c r="BV210" s="20">
        <v>0.22</v>
      </c>
      <c r="BW210" s="20"/>
      <c r="BX210" s="20">
        <v>0.05</v>
      </c>
      <c r="BY210" s="44">
        <f t="shared" si="248"/>
        <v>5.282367661529725</v>
      </c>
      <c r="BZ210" s="44">
        <f t="shared" si="249"/>
        <v>0</v>
      </c>
      <c r="CA210" s="44">
        <f t="shared" si="250"/>
        <v>0</v>
      </c>
      <c r="CB210" s="44">
        <f t="shared" si="251"/>
        <v>0</v>
      </c>
      <c r="CC210" s="44"/>
      <c r="CD210" s="44">
        <f t="shared" si="252"/>
        <v>5.282367661529725</v>
      </c>
      <c r="CE210" s="44">
        <f t="shared" si="253"/>
        <v>5.0231965685302189</v>
      </c>
      <c r="CF210" s="44">
        <f t="shared" si="254"/>
        <v>11.664653256076729</v>
      </c>
      <c r="CG210" s="44">
        <f t="shared" si="255"/>
        <v>4.7389526068601411</v>
      </c>
      <c r="CH210" s="44">
        <f t="shared" si="256"/>
        <v>1.7689499706901897</v>
      </c>
      <c r="CI210" s="44">
        <f t="shared" si="257"/>
        <v>5.5033999088139245</v>
      </c>
      <c r="CJ210" s="44">
        <f t="shared" si="258"/>
        <v>2.1620499641768989</v>
      </c>
      <c r="CK210" s="44">
        <f t="shared" si="259"/>
        <v>9.8274998371677214</v>
      </c>
    </row>
    <row r="211" spans="1:89" x14ac:dyDescent="0.25">
      <c r="A211" s="41">
        <f>'[11]ТОВ "Сумитеплоенерго" '!F203</f>
        <v>1951</v>
      </c>
      <c r="B211" s="41" t="str">
        <f>'[11]ТОВ "Сумитеплоенерго" '!C203</f>
        <v>Вул.Лінійна   9</v>
      </c>
      <c r="C211" s="47" t="str">
        <f>'[11]ТОВ "Сумитеплоенерго" '!O203</f>
        <v>так</v>
      </c>
      <c r="D211" s="46">
        <f>'[11]ТОВ "Сумитеплоенерго" '!G203</f>
        <v>2</v>
      </c>
      <c r="E211" s="86" t="str">
        <f t="shared" si="260"/>
        <v>ТОВ "Сумитеплоенерго"</v>
      </c>
      <c r="F211" s="43">
        <f>'[11]ТОВ "Сумитеплоенерго" '!L203</f>
        <v>435</v>
      </c>
      <c r="G211" s="43">
        <f>'[11]ТОВ "Сумитеплоенерго" '!CX203</f>
        <v>90.235000000000014</v>
      </c>
      <c r="H211" s="32">
        <f t="shared" si="261"/>
        <v>207.43678160919544</v>
      </c>
      <c r="I211" s="42"/>
      <c r="J211" s="42"/>
      <c r="K211" s="42"/>
      <c r="L211" s="42"/>
      <c r="M211" s="42"/>
      <c r="N211" s="44">
        <f t="shared" si="262"/>
        <v>90.235000000000014</v>
      </c>
      <c r="O211" s="44">
        <f t="shared" si="263"/>
        <v>59.960110060189173</v>
      </c>
      <c r="P211" s="44">
        <f t="shared" si="264"/>
        <v>0</v>
      </c>
      <c r="Q211" s="44">
        <f t="shared" si="265"/>
        <v>0</v>
      </c>
      <c r="R211" s="44">
        <f t="shared" si="266"/>
        <v>0</v>
      </c>
      <c r="S211" s="44">
        <f t="shared" si="267"/>
        <v>0</v>
      </c>
      <c r="T211" s="44">
        <f t="shared" si="268"/>
        <v>59.960110060189173</v>
      </c>
      <c r="U211" s="44">
        <f t="shared" si="269"/>
        <v>92.942050000000023</v>
      </c>
      <c r="V211" s="44">
        <f t="shared" si="270"/>
        <v>0</v>
      </c>
      <c r="W211" s="44">
        <f t="shared" si="271"/>
        <v>0</v>
      </c>
      <c r="X211" s="44">
        <f t="shared" si="272"/>
        <v>0</v>
      </c>
      <c r="Y211" s="44">
        <f t="shared" si="273"/>
        <v>0</v>
      </c>
      <c r="Z211" s="44">
        <f t="shared" si="274"/>
        <v>92.942050000000023</v>
      </c>
      <c r="AA211" s="20">
        <v>0.03</v>
      </c>
      <c r="AC211" s="44">
        <f t="shared" si="275"/>
        <v>42.63</v>
      </c>
      <c r="AD211" s="28">
        <v>98</v>
      </c>
      <c r="AE211" s="44">
        <f t="shared" si="276"/>
        <v>307.98</v>
      </c>
      <c r="AF211" s="28">
        <v>708</v>
      </c>
      <c r="AG211" s="44">
        <f t="shared" si="277"/>
        <v>49.155000000000001</v>
      </c>
      <c r="AH211" s="28">
        <v>113</v>
      </c>
      <c r="AI211" s="44">
        <f t="shared" si="226"/>
        <v>16.729569000000005</v>
      </c>
      <c r="AJ211" s="44">
        <f t="shared" si="227"/>
        <v>0</v>
      </c>
      <c r="AK211" s="44"/>
      <c r="AL211" s="44">
        <f t="shared" si="228"/>
        <v>0</v>
      </c>
      <c r="AM211" s="44"/>
      <c r="AN211" s="44">
        <f t="shared" si="229"/>
        <v>16.729569000000005</v>
      </c>
      <c r="AO211" s="20"/>
      <c r="AP211" s="20">
        <v>0.18</v>
      </c>
      <c r="AQ211" s="20"/>
      <c r="AR211" s="20"/>
      <c r="AS211" s="44">
        <f t="shared" si="230"/>
        <v>11.116604405159075</v>
      </c>
      <c r="AT211" s="44">
        <f t="shared" si="231"/>
        <v>0</v>
      </c>
      <c r="AU211" s="44">
        <f t="shared" si="232"/>
        <v>0</v>
      </c>
      <c r="AV211" s="44">
        <f t="shared" si="233"/>
        <v>0</v>
      </c>
      <c r="AW211" s="44"/>
      <c r="AX211" s="44">
        <f t="shared" si="234"/>
        <v>11.116604405159075</v>
      </c>
      <c r="AY211" s="44">
        <f t="shared" si="235"/>
        <v>52.04754800000002</v>
      </c>
      <c r="AZ211" s="44">
        <f t="shared" si="236"/>
        <v>0</v>
      </c>
      <c r="BA211" s="44"/>
      <c r="BB211" s="44">
        <f t="shared" si="237"/>
        <v>0</v>
      </c>
      <c r="BC211" s="44"/>
      <c r="BD211" s="44">
        <f t="shared" si="238"/>
        <v>52.04754800000002</v>
      </c>
      <c r="BE211" s="20"/>
      <c r="BF211" s="20">
        <v>0.56000000000000005</v>
      </c>
      <c r="BG211" s="20"/>
      <c r="BH211" s="20">
        <v>0.05</v>
      </c>
      <c r="BI211" s="44">
        <f t="shared" si="239"/>
        <v>34.584991482717122</v>
      </c>
      <c r="BJ211" s="44">
        <f t="shared" si="240"/>
        <v>0</v>
      </c>
      <c r="BK211" s="44">
        <f t="shared" si="241"/>
        <v>0</v>
      </c>
      <c r="BL211" s="44">
        <f t="shared" si="242"/>
        <v>0</v>
      </c>
      <c r="BM211" s="44"/>
      <c r="BN211" s="44">
        <f t="shared" si="243"/>
        <v>34.584991482717122</v>
      </c>
      <c r="BO211" s="44">
        <f t="shared" si="244"/>
        <v>20.447251000000005</v>
      </c>
      <c r="BP211" s="44">
        <f t="shared" si="245"/>
        <v>0</v>
      </c>
      <c r="BQ211" s="44"/>
      <c r="BR211" s="44">
        <f t="shared" si="246"/>
        <v>0</v>
      </c>
      <c r="BS211" s="44"/>
      <c r="BT211" s="44">
        <f t="shared" si="247"/>
        <v>20.447251000000005</v>
      </c>
      <c r="BU211" s="20"/>
      <c r="BV211" s="20">
        <v>0.22</v>
      </c>
      <c r="BW211" s="20"/>
      <c r="BX211" s="20">
        <v>0.05</v>
      </c>
      <c r="BY211" s="44">
        <f t="shared" si="248"/>
        <v>13.586960939638868</v>
      </c>
      <c r="BZ211" s="44">
        <f t="shared" si="249"/>
        <v>0</v>
      </c>
      <c r="CA211" s="44">
        <f t="shared" si="250"/>
        <v>0</v>
      </c>
      <c r="CB211" s="44">
        <f t="shared" si="251"/>
        <v>0</v>
      </c>
      <c r="CC211" s="44"/>
      <c r="CD211" s="44">
        <f t="shared" si="252"/>
        <v>13.586960939638868</v>
      </c>
      <c r="CE211" s="44">
        <f t="shared" si="253"/>
        <v>3.8348040864183277</v>
      </c>
      <c r="CF211" s="44">
        <f t="shared" si="254"/>
        <v>8.9050188187527635</v>
      </c>
      <c r="CG211" s="44">
        <f t="shared" si="255"/>
        <v>3.617806823643265</v>
      </c>
      <c r="CH211" s="44">
        <f t="shared" si="256"/>
        <v>4.5499775282553347</v>
      </c>
      <c r="CI211" s="44">
        <f t="shared" si="257"/>
        <v>14.155485643461043</v>
      </c>
      <c r="CJ211" s="44">
        <f t="shared" si="258"/>
        <v>5.5610836456454091</v>
      </c>
      <c r="CK211" s="44">
        <f t="shared" si="259"/>
        <v>25.27765293475186</v>
      </c>
    </row>
    <row r="212" spans="1:89" x14ac:dyDescent="0.25">
      <c r="A212" s="41">
        <f>'[11]ТОВ "Сумитеплоенерго" '!F204</f>
        <v>1952</v>
      </c>
      <c r="B212" s="41" t="str">
        <f>'[11]ТОВ "Сумитеплоенерго" '!C204</f>
        <v>Вул.Лінійна  10</v>
      </c>
      <c r="C212" s="47" t="str">
        <f>'[11]ТОВ "Сумитеплоенерго" '!O204</f>
        <v>так</v>
      </c>
      <c r="D212" s="46">
        <f>'[11]ТОВ "Сумитеплоенерго" '!G204</f>
        <v>2</v>
      </c>
      <c r="E212" s="86" t="str">
        <f t="shared" si="260"/>
        <v>ТОВ "Сумитеплоенерго"</v>
      </c>
      <c r="F212" s="43">
        <f>'[11]ТОВ "Сумитеплоенерго" '!L204</f>
        <v>475.5</v>
      </c>
      <c r="G212" s="43">
        <f>'[11]ТОВ "Сумитеплоенерго" '!CX204</f>
        <v>72.079918604651169</v>
      </c>
      <c r="H212" s="32">
        <f t="shared" si="261"/>
        <v>151.5876311349131</v>
      </c>
      <c r="I212" s="42"/>
      <c r="J212" s="42"/>
      <c r="K212" s="42"/>
      <c r="L212" s="42"/>
      <c r="M212" s="42"/>
      <c r="N212" s="44">
        <f t="shared" si="262"/>
        <v>72.079918604651169</v>
      </c>
      <c r="O212" s="44">
        <f t="shared" si="263"/>
        <v>47.896269215541203</v>
      </c>
      <c r="P212" s="44">
        <f t="shared" si="264"/>
        <v>0</v>
      </c>
      <c r="Q212" s="44">
        <f t="shared" si="265"/>
        <v>0</v>
      </c>
      <c r="R212" s="44">
        <f t="shared" si="266"/>
        <v>0</v>
      </c>
      <c r="S212" s="44">
        <f t="shared" si="267"/>
        <v>0</v>
      </c>
      <c r="T212" s="44">
        <f t="shared" si="268"/>
        <v>47.896269215541203</v>
      </c>
      <c r="U212" s="44">
        <f t="shared" si="269"/>
        <v>74.242316162790701</v>
      </c>
      <c r="V212" s="44">
        <f t="shared" si="270"/>
        <v>0</v>
      </c>
      <c r="W212" s="44">
        <f t="shared" si="271"/>
        <v>0</v>
      </c>
      <c r="X212" s="44">
        <f t="shared" si="272"/>
        <v>0</v>
      </c>
      <c r="Y212" s="44">
        <f t="shared" si="273"/>
        <v>0</v>
      </c>
      <c r="Z212" s="44">
        <f t="shared" si="274"/>
        <v>74.242316162790701</v>
      </c>
      <c r="AA212" s="20">
        <v>0.03</v>
      </c>
      <c r="AC212" s="44">
        <f t="shared" si="275"/>
        <v>46.598999999999997</v>
      </c>
      <c r="AD212" s="28">
        <v>98</v>
      </c>
      <c r="AE212" s="44">
        <f t="shared" si="276"/>
        <v>336.654</v>
      </c>
      <c r="AF212" s="28">
        <v>708</v>
      </c>
      <c r="AG212" s="44">
        <f t="shared" si="277"/>
        <v>53.731499999999997</v>
      </c>
      <c r="AH212" s="28">
        <v>113</v>
      </c>
      <c r="AI212" s="44">
        <f t="shared" si="226"/>
        <v>13.363616909302326</v>
      </c>
      <c r="AJ212" s="44">
        <f t="shared" si="227"/>
        <v>0</v>
      </c>
      <c r="AK212" s="44"/>
      <c r="AL212" s="44">
        <f t="shared" si="228"/>
        <v>0</v>
      </c>
      <c r="AM212" s="44"/>
      <c r="AN212" s="44">
        <f t="shared" si="229"/>
        <v>13.363616909302326</v>
      </c>
      <c r="AO212" s="20"/>
      <c r="AP212" s="20">
        <v>0.18</v>
      </c>
      <c r="AQ212" s="20"/>
      <c r="AR212" s="20"/>
      <c r="AS212" s="44">
        <f t="shared" si="230"/>
        <v>8.8799683125613385</v>
      </c>
      <c r="AT212" s="44">
        <f t="shared" si="231"/>
        <v>0</v>
      </c>
      <c r="AU212" s="44">
        <f t="shared" si="232"/>
        <v>0</v>
      </c>
      <c r="AV212" s="44">
        <f t="shared" si="233"/>
        <v>0</v>
      </c>
      <c r="AW212" s="44"/>
      <c r="AX212" s="44">
        <f t="shared" si="234"/>
        <v>8.8799683125613385</v>
      </c>
      <c r="AY212" s="44">
        <f t="shared" si="235"/>
        <v>41.575697051162798</v>
      </c>
      <c r="AZ212" s="44">
        <f t="shared" si="236"/>
        <v>0</v>
      </c>
      <c r="BA212" s="44"/>
      <c r="BB212" s="44">
        <f t="shared" si="237"/>
        <v>0</v>
      </c>
      <c r="BC212" s="44"/>
      <c r="BD212" s="44">
        <f t="shared" si="238"/>
        <v>41.575697051162798</v>
      </c>
      <c r="BE212" s="20"/>
      <c r="BF212" s="20">
        <v>0.56000000000000005</v>
      </c>
      <c r="BG212" s="20"/>
      <c r="BH212" s="20">
        <v>0.05</v>
      </c>
      <c r="BI212" s="44">
        <f t="shared" si="239"/>
        <v>27.62656808352417</v>
      </c>
      <c r="BJ212" s="44">
        <f t="shared" si="240"/>
        <v>0</v>
      </c>
      <c r="BK212" s="44">
        <f t="shared" si="241"/>
        <v>0</v>
      </c>
      <c r="BL212" s="44">
        <f t="shared" si="242"/>
        <v>0</v>
      </c>
      <c r="BM212" s="44"/>
      <c r="BN212" s="44">
        <f t="shared" si="243"/>
        <v>27.62656808352417</v>
      </c>
      <c r="BO212" s="44">
        <f t="shared" si="244"/>
        <v>16.333309555813955</v>
      </c>
      <c r="BP212" s="44">
        <f t="shared" si="245"/>
        <v>0</v>
      </c>
      <c r="BQ212" s="44"/>
      <c r="BR212" s="44">
        <f t="shared" si="246"/>
        <v>0</v>
      </c>
      <c r="BS212" s="44"/>
      <c r="BT212" s="44">
        <f t="shared" si="247"/>
        <v>16.333309555813955</v>
      </c>
      <c r="BU212" s="20"/>
      <c r="BV212" s="20">
        <v>0.22</v>
      </c>
      <c r="BW212" s="20"/>
      <c r="BX212" s="20">
        <v>0.05</v>
      </c>
      <c r="BY212" s="44">
        <f t="shared" si="248"/>
        <v>10.853294604241638</v>
      </c>
      <c r="BZ212" s="44">
        <f t="shared" si="249"/>
        <v>0</v>
      </c>
      <c r="CA212" s="44">
        <f t="shared" si="250"/>
        <v>0</v>
      </c>
      <c r="CB212" s="44">
        <f t="shared" si="251"/>
        <v>0</v>
      </c>
      <c r="CC212" s="44"/>
      <c r="CD212" s="44">
        <f t="shared" si="252"/>
        <v>10.853294604241638</v>
      </c>
      <c r="CE212" s="44">
        <f t="shared" si="253"/>
        <v>5.2476538608907468</v>
      </c>
      <c r="CF212" s="44">
        <f t="shared" si="254"/>
        <v>12.185878426237549</v>
      </c>
      <c r="CG212" s="44">
        <f t="shared" si="255"/>
        <v>4.9507086980759629</v>
      </c>
      <c r="CH212" s="44">
        <f t="shared" si="256"/>
        <v>3.6345321647879021</v>
      </c>
      <c r="CI212" s="44">
        <f t="shared" si="257"/>
        <v>11.307433401562363</v>
      </c>
      <c r="CJ212" s="44">
        <f t="shared" si="258"/>
        <v>4.4422059791852133</v>
      </c>
      <c r="CK212" s="44">
        <f t="shared" si="259"/>
        <v>20.191845359932788</v>
      </c>
    </row>
    <row r="213" spans="1:89" x14ac:dyDescent="0.25">
      <c r="A213" s="41">
        <f>'[11]ТОВ "Сумитеплоенерго" '!F205</f>
        <v>1951</v>
      </c>
      <c r="B213" s="41" t="str">
        <f>'[11]ТОВ "Сумитеплоенерго" '!C205</f>
        <v>Вул.Лінійна 11</v>
      </c>
      <c r="C213" s="47" t="str">
        <f>'[11]ТОВ "Сумитеплоенерго" '!O205</f>
        <v>так</v>
      </c>
      <c r="D213" s="46">
        <f>'[11]ТОВ "Сумитеплоенерго" '!G205</f>
        <v>2</v>
      </c>
      <c r="E213" s="86" t="str">
        <f t="shared" si="260"/>
        <v>ТОВ "Сумитеплоенерго"</v>
      </c>
      <c r="F213" s="43">
        <f>'[11]ТОВ "Сумитеплоенерго" '!L205</f>
        <v>439.9</v>
      </c>
      <c r="G213" s="43">
        <f>'[11]ТОВ "Сумитеплоенерго" '!CX205</f>
        <v>68.869</v>
      </c>
      <c r="H213" s="32">
        <f t="shared" si="261"/>
        <v>156.55603546260514</v>
      </c>
      <c r="I213" s="42"/>
      <c r="J213" s="42"/>
      <c r="K213" s="42"/>
      <c r="L213" s="42"/>
      <c r="M213" s="42"/>
      <c r="N213" s="44">
        <f t="shared" si="262"/>
        <v>68.869</v>
      </c>
      <c r="O213" s="44">
        <f t="shared" si="263"/>
        <v>45.762651074806534</v>
      </c>
      <c r="P213" s="44">
        <f t="shared" si="264"/>
        <v>0</v>
      </c>
      <c r="Q213" s="44">
        <f t="shared" si="265"/>
        <v>0</v>
      </c>
      <c r="R213" s="44">
        <f t="shared" si="266"/>
        <v>0</v>
      </c>
      <c r="S213" s="44">
        <f t="shared" si="267"/>
        <v>0</v>
      </c>
      <c r="T213" s="44">
        <f t="shared" si="268"/>
        <v>45.762651074806534</v>
      </c>
      <c r="U213" s="44">
        <f t="shared" si="269"/>
        <v>70.935069999999996</v>
      </c>
      <c r="V213" s="44">
        <f t="shared" si="270"/>
        <v>0</v>
      </c>
      <c r="W213" s="44">
        <f t="shared" si="271"/>
        <v>0</v>
      </c>
      <c r="X213" s="44">
        <f t="shared" si="272"/>
        <v>0</v>
      </c>
      <c r="Y213" s="44">
        <f t="shared" si="273"/>
        <v>0</v>
      </c>
      <c r="Z213" s="44">
        <f t="shared" si="274"/>
        <v>70.935069999999996</v>
      </c>
      <c r="AA213" s="20">
        <v>0.03</v>
      </c>
      <c r="AC213" s="44">
        <f t="shared" si="275"/>
        <v>43.110199999999999</v>
      </c>
      <c r="AD213" s="28">
        <v>98</v>
      </c>
      <c r="AE213" s="44">
        <f t="shared" si="276"/>
        <v>311.44920000000002</v>
      </c>
      <c r="AF213" s="28">
        <v>708</v>
      </c>
      <c r="AG213" s="44">
        <f t="shared" si="277"/>
        <v>49.7087</v>
      </c>
      <c r="AH213" s="28">
        <v>113</v>
      </c>
      <c r="AI213" s="44">
        <f t="shared" si="226"/>
        <v>12.768312599999998</v>
      </c>
      <c r="AJ213" s="44">
        <f t="shared" si="227"/>
        <v>0</v>
      </c>
      <c r="AK213" s="44"/>
      <c r="AL213" s="44">
        <f t="shared" si="228"/>
        <v>0</v>
      </c>
      <c r="AM213" s="44"/>
      <c r="AN213" s="44">
        <f t="shared" si="229"/>
        <v>12.768312599999998</v>
      </c>
      <c r="AO213" s="20"/>
      <c r="AP213" s="20">
        <v>0.18</v>
      </c>
      <c r="AQ213" s="20"/>
      <c r="AR213" s="20"/>
      <c r="AS213" s="44">
        <f t="shared" si="230"/>
        <v>8.484395509269131</v>
      </c>
      <c r="AT213" s="44">
        <f t="shared" si="231"/>
        <v>0</v>
      </c>
      <c r="AU213" s="44">
        <f t="shared" si="232"/>
        <v>0</v>
      </c>
      <c r="AV213" s="44">
        <f t="shared" si="233"/>
        <v>0</v>
      </c>
      <c r="AW213" s="44"/>
      <c r="AX213" s="44">
        <f t="shared" si="234"/>
        <v>8.484395509269131</v>
      </c>
      <c r="AY213" s="44">
        <f t="shared" si="235"/>
        <v>39.723639200000001</v>
      </c>
      <c r="AZ213" s="44">
        <f t="shared" si="236"/>
        <v>0</v>
      </c>
      <c r="BA213" s="44"/>
      <c r="BB213" s="44">
        <f t="shared" si="237"/>
        <v>0</v>
      </c>
      <c r="BC213" s="44"/>
      <c r="BD213" s="44">
        <f t="shared" si="238"/>
        <v>39.723639200000001</v>
      </c>
      <c r="BE213" s="20"/>
      <c r="BF213" s="20">
        <v>0.56000000000000005</v>
      </c>
      <c r="BG213" s="20"/>
      <c r="BH213" s="20">
        <v>0.05</v>
      </c>
      <c r="BI213" s="44">
        <f t="shared" si="239"/>
        <v>26.39589713994841</v>
      </c>
      <c r="BJ213" s="44">
        <f t="shared" si="240"/>
        <v>0</v>
      </c>
      <c r="BK213" s="44">
        <f t="shared" si="241"/>
        <v>0</v>
      </c>
      <c r="BL213" s="44">
        <f t="shared" si="242"/>
        <v>0</v>
      </c>
      <c r="BM213" s="44"/>
      <c r="BN213" s="44">
        <f t="shared" si="243"/>
        <v>26.39589713994841</v>
      </c>
      <c r="BO213" s="44">
        <f t="shared" si="244"/>
        <v>15.605715399999999</v>
      </c>
      <c r="BP213" s="44">
        <f t="shared" si="245"/>
        <v>0</v>
      </c>
      <c r="BQ213" s="44"/>
      <c r="BR213" s="44">
        <f t="shared" si="246"/>
        <v>0</v>
      </c>
      <c r="BS213" s="44"/>
      <c r="BT213" s="44">
        <f t="shared" si="247"/>
        <v>15.605715399999999</v>
      </c>
      <c r="BU213" s="20"/>
      <c r="BV213" s="20">
        <v>0.22</v>
      </c>
      <c r="BW213" s="20"/>
      <c r="BX213" s="20">
        <v>0.05</v>
      </c>
      <c r="BY213" s="44">
        <f t="shared" si="248"/>
        <v>10.36981673355116</v>
      </c>
      <c r="BZ213" s="44">
        <f t="shared" si="249"/>
        <v>0</v>
      </c>
      <c r="CA213" s="44">
        <f t="shared" si="250"/>
        <v>0</v>
      </c>
      <c r="CB213" s="44">
        <f t="shared" si="251"/>
        <v>0</v>
      </c>
      <c r="CC213" s="44"/>
      <c r="CD213" s="44">
        <f t="shared" si="252"/>
        <v>10.36981673355116</v>
      </c>
      <c r="CE213" s="44">
        <f t="shared" si="253"/>
        <v>5.0811162625436861</v>
      </c>
      <c r="CF213" s="44">
        <f t="shared" si="254"/>
        <v>11.799151904128413</v>
      </c>
      <c r="CG213" s="44">
        <f t="shared" si="255"/>
        <v>4.7935948413793401</v>
      </c>
      <c r="CH213" s="44">
        <f t="shared" si="256"/>
        <v>3.4726259477299997</v>
      </c>
      <c r="CI213" s="44">
        <f t="shared" si="257"/>
        <v>10.803725170715555</v>
      </c>
      <c r="CJ213" s="44">
        <f t="shared" si="258"/>
        <v>4.2443206027811113</v>
      </c>
      <c r="CK213" s="44">
        <f t="shared" si="259"/>
        <v>19.292366376277776</v>
      </c>
    </row>
    <row r="214" spans="1:89" x14ac:dyDescent="0.25">
      <c r="A214" s="41">
        <f>'[11]ТОВ "Сумитеплоенерго" '!F206</f>
        <v>1952</v>
      </c>
      <c r="B214" s="41" t="str">
        <f>'[11]ТОВ "Сумитеплоенерго" '!C206</f>
        <v>Вул.Лінійна  12</v>
      </c>
      <c r="C214" s="47" t="str">
        <f>'[11]ТОВ "Сумитеплоенерго" '!O206</f>
        <v>так</v>
      </c>
      <c r="D214" s="46">
        <f>'[11]ТОВ "Сумитеплоенерго" '!G206</f>
        <v>2</v>
      </c>
      <c r="E214" s="86" t="str">
        <f t="shared" si="260"/>
        <v>ТОВ "Сумитеплоенерго"</v>
      </c>
      <c r="F214" s="43">
        <f>'[11]ТОВ "Сумитеплоенерго" '!L206</f>
        <v>564.29999999999995</v>
      </c>
      <c r="G214" s="43">
        <f>'[11]ТОВ "Сумитеплоенерго" '!CX206</f>
        <v>117.05670930232557</v>
      </c>
      <c r="H214" s="32">
        <f t="shared" si="261"/>
        <v>207.43701807961295</v>
      </c>
      <c r="I214" s="42"/>
      <c r="J214" s="42"/>
      <c r="K214" s="42"/>
      <c r="L214" s="42"/>
      <c r="M214" s="42"/>
      <c r="N214" s="44">
        <f t="shared" si="262"/>
        <v>117.05670930232557</v>
      </c>
      <c r="O214" s="44">
        <f t="shared" si="263"/>
        <v>77.782824547581427</v>
      </c>
      <c r="P214" s="44">
        <f t="shared" si="264"/>
        <v>0</v>
      </c>
      <c r="Q214" s="44">
        <f t="shared" si="265"/>
        <v>0</v>
      </c>
      <c r="R214" s="44">
        <f t="shared" si="266"/>
        <v>0</v>
      </c>
      <c r="S214" s="44">
        <f t="shared" si="267"/>
        <v>0</v>
      </c>
      <c r="T214" s="44">
        <f t="shared" si="268"/>
        <v>77.782824547581427</v>
      </c>
      <c r="U214" s="44">
        <f t="shared" si="269"/>
        <v>120.56841058139534</v>
      </c>
      <c r="V214" s="44">
        <f t="shared" si="270"/>
        <v>0</v>
      </c>
      <c r="W214" s="44">
        <f t="shared" si="271"/>
        <v>0</v>
      </c>
      <c r="X214" s="44">
        <f t="shared" si="272"/>
        <v>0</v>
      </c>
      <c r="Y214" s="44">
        <f t="shared" si="273"/>
        <v>0</v>
      </c>
      <c r="Z214" s="44">
        <f t="shared" si="274"/>
        <v>120.56841058139534</v>
      </c>
      <c r="AA214" s="20">
        <v>0.03</v>
      </c>
      <c r="AC214" s="44">
        <f t="shared" si="275"/>
        <v>55.301399999999994</v>
      </c>
      <c r="AD214" s="28">
        <v>98</v>
      </c>
      <c r="AE214" s="44">
        <f t="shared" si="276"/>
        <v>399.52439999999996</v>
      </c>
      <c r="AF214" s="28">
        <v>708</v>
      </c>
      <c r="AG214" s="44">
        <f t="shared" si="277"/>
        <v>63.765899999999995</v>
      </c>
      <c r="AH214" s="28">
        <v>113</v>
      </c>
      <c r="AI214" s="44">
        <f t="shared" si="226"/>
        <v>21.70231390465116</v>
      </c>
      <c r="AJ214" s="44">
        <f t="shared" si="227"/>
        <v>0</v>
      </c>
      <c r="AK214" s="44"/>
      <c r="AL214" s="44">
        <f t="shared" si="228"/>
        <v>0</v>
      </c>
      <c r="AM214" s="44"/>
      <c r="AN214" s="44">
        <f t="shared" si="229"/>
        <v>21.70231390465116</v>
      </c>
      <c r="AO214" s="20"/>
      <c r="AP214" s="20">
        <v>0.18</v>
      </c>
      <c r="AQ214" s="20"/>
      <c r="AR214" s="20"/>
      <c r="AS214" s="44">
        <f t="shared" si="230"/>
        <v>14.420935671121596</v>
      </c>
      <c r="AT214" s="44">
        <f t="shared" si="231"/>
        <v>0</v>
      </c>
      <c r="AU214" s="44">
        <f t="shared" si="232"/>
        <v>0</v>
      </c>
      <c r="AV214" s="44">
        <f t="shared" si="233"/>
        <v>0</v>
      </c>
      <c r="AW214" s="44"/>
      <c r="AX214" s="44">
        <f t="shared" si="234"/>
        <v>14.420935671121596</v>
      </c>
      <c r="AY214" s="44">
        <f t="shared" si="235"/>
        <v>67.518309925581391</v>
      </c>
      <c r="AZ214" s="44">
        <f t="shared" si="236"/>
        <v>0</v>
      </c>
      <c r="BA214" s="44"/>
      <c r="BB214" s="44">
        <f t="shared" si="237"/>
        <v>0</v>
      </c>
      <c r="BC214" s="44"/>
      <c r="BD214" s="44">
        <f t="shared" si="238"/>
        <v>67.518309925581391</v>
      </c>
      <c r="BE214" s="20"/>
      <c r="BF214" s="20">
        <v>0.56000000000000005</v>
      </c>
      <c r="BG214" s="20"/>
      <c r="BH214" s="20">
        <v>0.05</v>
      </c>
      <c r="BI214" s="44">
        <f t="shared" si="239"/>
        <v>44.865133199044969</v>
      </c>
      <c r="BJ214" s="44">
        <f t="shared" si="240"/>
        <v>0</v>
      </c>
      <c r="BK214" s="44">
        <f t="shared" si="241"/>
        <v>0</v>
      </c>
      <c r="BL214" s="44">
        <f t="shared" si="242"/>
        <v>0</v>
      </c>
      <c r="BM214" s="44"/>
      <c r="BN214" s="44">
        <f t="shared" si="243"/>
        <v>44.865133199044969</v>
      </c>
      <c r="BO214" s="44">
        <f t="shared" si="244"/>
        <v>26.525050327906975</v>
      </c>
      <c r="BP214" s="44">
        <f t="shared" si="245"/>
        <v>0</v>
      </c>
      <c r="BQ214" s="44"/>
      <c r="BR214" s="44">
        <f t="shared" si="246"/>
        <v>0</v>
      </c>
      <c r="BS214" s="44"/>
      <c r="BT214" s="44">
        <f t="shared" si="247"/>
        <v>26.525050327906975</v>
      </c>
      <c r="BU214" s="20"/>
      <c r="BV214" s="20">
        <v>0.22</v>
      </c>
      <c r="BW214" s="20"/>
      <c r="BX214" s="20">
        <v>0.05</v>
      </c>
      <c r="BY214" s="44">
        <f t="shared" si="248"/>
        <v>17.625588042481951</v>
      </c>
      <c r="BZ214" s="44">
        <f t="shared" si="249"/>
        <v>0</v>
      </c>
      <c r="CA214" s="44">
        <f t="shared" si="250"/>
        <v>0</v>
      </c>
      <c r="CB214" s="44">
        <f t="shared" si="251"/>
        <v>0</v>
      </c>
      <c r="CC214" s="44"/>
      <c r="CD214" s="44">
        <f t="shared" si="252"/>
        <v>17.625588042481951</v>
      </c>
      <c r="CE214" s="44">
        <f t="shared" si="253"/>
        <v>3.8347997148855528</v>
      </c>
      <c r="CF214" s="44">
        <f t="shared" si="254"/>
        <v>8.905008667365431</v>
      </c>
      <c r="CG214" s="44">
        <f t="shared" si="255"/>
        <v>3.6178026994792276</v>
      </c>
      <c r="CH214" s="44">
        <f t="shared" si="256"/>
        <v>5.9024258531290341</v>
      </c>
      <c r="CI214" s="44">
        <f t="shared" si="257"/>
        <v>18.363102654179219</v>
      </c>
      <c r="CJ214" s="44">
        <f t="shared" si="258"/>
        <v>7.2140760427132644</v>
      </c>
      <c r="CK214" s="44">
        <f t="shared" si="259"/>
        <v>32.791254739605748</v>
      </c>
    </row>
    <row r="215" spans="1:89" x14ac:dyDescent="0.25">
      <c r="A215" s="41">
        <f>'[11]ТОВ "Сумитеплоенерго" '!F207</f>
        <v>1951</v>
      </c>
      <c r="B215" s="41" t="str">
        <f>'[11]ТОВ "Сумитеплоенерго" '!C207</f>
        <v>Вул.Лінійна   13</v>
      </c>
      <c r="C215" s="47" t="str">
        <f>'[11]ТОВ "Сумитеплоенерго" '!O207</f>
        <v>так</v>
      </c>
      <c r="D215" s="46">
        <f>'[11]ТОВ "Сумитеплоенерго" '!G207</f>
        <v>2</v>
      </c>
      <c r="E215" s="86" t="str">
        <f t="shared" si="260"/>
        <v>ТОВ "Сумитеплоенерго"</v>
      </c>
      <c r="F215" s="43">
        <f>'[11]ТОВ "Сумитеплоенерго" '!L207</f>
        <v>454.55</v>
      </c>
      <c r="G215" s="43">
        <f>'[11]ТОВ "Сумитеплоенерго" '!CX207</f>
        <v>82.48719767441861</v>
      </c>
      <c r="H215" s="32">
        <f t="shared" si="261"/>
        <v>181.4700201835191</v>
      </c>
      <c r="I215" s="42"/>
      <c r="J215" s="42"/>
      <c r="K215" s="42"/>
      <c r="L215" s="42"/>
      <c r="M215" s="42"/>
      <c r="N215" s="44">
        <f t="shared" si="262"/>
        <v>82.48719767441861</v>
      </c>
      <c r="O215" s="44">
        <f t="shared" si="263"/>
        <v>54.811785350636889</v>
      </c>
      <c r="P215" s="44">
        <f t="shared" si="264"/>
        <v>0</v>
      </c>
      <c r="Q215" s="44">
        <f t="shared" si="265"/>
        <v>0</v>
      </c>
      <c r="R215" s="44">
        <f t="shared" si="266"/>
        <v>0</v>
      </c>
      <c r="S215" s="44">
        <f t="shared" si="267"/>
        <v>0</v>
      </c>
      <c r="T215" s="44">
        <f t="shared" si="268"/>
        <v>54.811785350636889</v>
      </c>
      <c r="U215" s="44">
        <f t="shared" si="269"/>
        <v>84.961813604651169</v>
      </c>
      <c r="V215" s="44">
        <f t="shared" si="270"/>
        <v>0</v>
      </c>
      <c r="W215" s="44">
        <f t="shared" si="271"/>
        <v>0</v>
      </c>
      <c r="X215" s="44">
        <f t="shared" si="272"/>
        <v>0</v>
      </c>
      <c r="Y215" s="44">
        <f t="shared" si="273"/>
        <v>0</v>
      </c>
      <c r="Z215" s="44">
        <f t="shared" si="274"/>
        <v>84.961813604651169</v>
      </c>
      <c r="AA215" s="20">
        <v>0.03</v>
      </c>
      <c r="AC215" s="44">
        <f t="shared" si="275"/>
        <v>44.545900000000003</v>
      </c>
      <c r="AD215" s="28">
        <v>98</v>
      </c>
      <c r="AE215" s="44">
        <f t="shared" si="276"/>
        <v>321.82140000000004</v>
      </c>
      <c r="AF215" s="28">
        <v>708</v>
      </c>
      <c r="AG215" s="44">
        <f t="shared" si="277"/>
        <v>51.364150000000002</v>
      </c>
      <c r="AH215" s="28">
        <v>113</v>
      </c>
      <c r="AI215" s="44">
        <f t="shared" si="226"/>
        <v>15.29312644883721</v>
      </c>
      <c r="AJ215" s="44">
        <f t="shared" si="227"/>
        <v>0</v>
      </c>
      <c r="AK215" s="44"/>
      <c r="AL215" s="44">
        <f t="shared" si="228"/>
        <v>0</v>
      </c>
      <c r="AM215" s="44"/>
      <c r="AN215" s="44">
        <f t="shared" si="229"/>
        <v>15.29312644883721</v>
      </c>
      <c r="AO215" s="20"/>
      <c r="AP215" s="20">
        <v>0.18</v>
      </c>
      <c r="AQ215" s="20"/>
      <c r="AR215" s="20"/>
      <c r="AS215" s="44">
        <f t="shared" si="230"/>
        <v>10.16210500400808</v>
      </c>
      <c r="AT215" s="44">
        <f t="shared" si="231"/>
        <v>0</v>
      </c>
      <c r="AU215" s="44">
        <f t="shared" si="232"/>
        <v>0</v>
      </c>
      <c r="AV215" s="44">
        <f t="shared" si="233"/>
        <v>0</v>
      </c>
      <c r="AW215" s="44"/>
      <c r="AX215" s="44">
        <f t="shared" si="234"/>
        <v>10.16210500400808</v>
      </c>
      <c r="AY215" s="44">
        <f t="shared" si="235"/>
        <v>47.578615618604658</v>
      </c>
      <c r="AZ215" s="44">
        <f t="shared" si="236"/>
        <v>0</v>
      </c>
      <c r="BA215" s="44"/>
      <c r="BB215" s="44">
        <f t="shared" si="237"/>
        <v>0</v>
      </c>
      <c r="BC215" s="44"/>
      <c r="BD215" s="44">
        <f t="shared" si="238"/>
        <v>47.578615618604658</v>
      </c>
      <c r="BE215" s="20"/>
      <c r="BF215" s="20">
        <v>0.56000000000000005</v>
      </c>
      <c r="BG215" s="20"/>
      <c r="BH215" s="20">
        <v>0.05</v>
      </c>
      <c r="BI215" s="44">
        <f t="shared" si="239"/>
        <v>31.615437790247359</v>
      </c>
      <c r="BJ215" s="44">
        <f t="shared" si="240"/>
        <v>0</v>
      </c>
      <c r="BK215" s="44">
        <f t="shared" si="241"/>
        <v>0</v>
      </c>
      <c r="BL215" s="44">
        <f t="shared" si="242"/>
        <v>0</v>
      </c>
      <c r="BM215" s="44"/>
      <c r="BN215" s="44">
        <f t="shared" si="243"/>
        <v>31.615437790247359</v>
      </c>
      <c r="BO215" s="44">
        <f t="shared" si="244"/>
        <v>18.691598993023259</v>
      </c>
      <c r="BP215" s="44">
        <f t="shared" si="245"/>
        <v>0</v>
      </c>
      <c r="BQ215" s="44"/>
      <c r="BR215" s="44">
        <f t="shared" si="246"/>
        <v>0</v>
      </c>
      <c r="BS215" s="44"/>
      <c r="BT215" s="44">
        <f t="shared" si="247"/>
        <v>18.691598993023259</v>
      </c>
      <c r="BU215" s="20"/>
      <c r="BV215" s="20">
        <v>0.22</v>
      </c>
      <c r="BW215" s="20"/>
      <c r="BX215" s="20">
        <v>0.05</v>
      </c>
      <c r="BY215" s="44">
        <f t="shared" si="248"/>
        <v>12.42035056045432</v>
      </c>
      <c r="BZ215" s="44">
        <f t="shared" si="249"/>
        <v>0</v>
      </c>
      <c r="CA215" s="44">
        <f t="shared" si="250"/>
        <v>0</v>
      </c>
      <c r="CB215" s="44">
        <f t="shared" si="251"/>
        <v>0</v>
      </c>
      <c r="CC215" s="44"/>
      <c r="CD215" s="44">
        <f t="shared" si="252"/>
        <v>12.42035056045432</v>
      </c>
      <c r="CE215" s="44">
        <f t="shared" si="253"/>
        <v>4.3835307726529553</v>
      </c>
      <c r="CF215" s="44">
        <f t="shared" si="254"/>
        <v>10.179248572647461</v>
      </c>
      <c r="CG215" s="44">
        <f t="shared" si="255"/>
        <v>4.1354831129759324</v>
      </c>
      <c r="CH215" s="44">
        <f t="shared" si="256"/>
        <v>4.1593051009847652</v>
      </c>
      <c r="CI215" s="44">
        <f t="shared" si="257"/>
        <v>12.940060314174826</v>
      </c>
      <c r="CJ215" s="44">
        <f t="shared" si="258"/>
        <v>5.083595123425825</v>
      </c>
      <c r="CK215" s="44">
        <f t="shared" si="259"/>
        <v>23.107250561026472</v>
      </c>
    </row>
    <row r="216" spans="1:89" x14ac:dyDescent="0.25">
      <c r="A216" s="41">
        <f>'[11]ТОВ "Сумитеплоенерго" '!F208</f>
        <v>1932</v>
      </c>
      <c r="B216" s="41" t="str">
        <f>'[11]ТОВ "Сумитеплоенерго" '!C208</f>
        <v>Вул.Гамалія,33</v>
      </c>
      <c r="C216" s="47" t="str">
        <f>'[11]ТОВ "Сумитеплоенерго" '!O208</f>
        <v>так</v>
      </c>
      <c r="D216" s="46">
        <f>'[11]ТОВ "Сумитеплоенерго" '!G208</f>
        <v>3</v>
      </c>
      <c r="E216" s="86" t="str">
        <f t="shared" si="260"/>
        <v>ТОВ "Сумитеплоенерго"</v>
      </c>
      <c r="F216" s="43">
        <f>'[11]ТОВ "Сумитеплоенерго" '!L208</f>
        <v>1259.5</v>
      </c>
      <c r="G216" s="43">
        <f>'[11]ТОВ "Сумитеплоенерго" '!CX208</f>
        <v>243.64413953488372</v>
      </c>
      <c r="H216" s="32">
        <f t="shared" si="261"/>
        <v>193.44512865016571</v>
      </c>
      <c r="I216" s="42"/>
      <c r="J216" s="42"/>
      <c r="K216" s="42"/>
      <c r="L216" s="42"/>
      <c r="M216" s="42"/>
      <c r="N216" s="44">
        <f t="shared" si="262"/>
        <v>243.64413953488372</v>
      </c>
      <c r="O216" s="44">
        <f t="shared" si="263"/>
        <v>161.89870252154611</v>
      </c>
      <c r="P216" s="44">
        <f t="shared" si="264"/>
        <v>0</v>
      </c>
      <c r="Q216" s="44">
        <f t="shared" si="265"/>
        <v>0</v>
      </c>
      <c r="R216" s="44">
        <f t="shared" si="266"/>
        <v>0</v>
      </c>
      <c r="S216" s="44">
        <f t="shared" si="267"/>
        <v>0</v>
      </c>
      <c r="T216" s="44">
        <f t="shared" si="268"/>
        <v>161.89870252154611</v>
      </c>
      <c r="U216" s="44">
        <f t="shared" si="269"/>
        <v>250.95346372093024</v>
      </c>
      <c r="V216" s="44">
        <f t="shared" si="270"/>
        <v>0</v>
      </c>
      <c r="W216" s="44">
        <f t="shared" si="271"/>
        <v>0</v>
      </c>
      <c r="X216" s="44">
        <f t="shared" si="272"/>
        <v>0</v>
      </c>
      <c r="Y216" s="44">
        <f t="shared" si="273"/>
        <v>0</v>
      </c>
      <c r="Z216" s="44">
        <f t="shared" si="274"/>
        <v>250.95346372093024</v>
      </c>
      <c r="AA216" s="20">
        <v>0.03</v>
      </c>
      <c r="AC216" s="44">
        <f t="shared" si="275"/>
        <v>123.431</v>
      </c>
      <c r="AD216" s="28">
        <v>98</v>
      </c>
      <c r="AE216" s="44">
        <f t="shared" si="276"/>
        <v>891.726</v>
      </c>
      <c r="AF216" s="28">
        <v>708</v>
      </c>
      <c r="AG216" s="44">
        <f t="shared" si="277"/>
        <v>142.3235</v>
      </c>
      <c r="AH216" s="28">
        <v>113</v>
      </c>
      <c r="AI216" s="44">
        <f t="shared" si="226"/>
        <v>45.171623469767439</v>
      </c>
      <c r="AJ216" s="44">
        <f t="shared" si="227"/>
        <v>0</v>
      </c>
      <c r="AK216" s="44"/>
      <c r="AL216" s="44">
        <f t="shared" si="228"/>
        <v>0</v>
      </c>
      <c r="AM216" s="44"/>
      <c r="AN216" s="44">
        <f t="shared" si="229"/>
        <v>45.171623469767439</v>
      </c>
      <c r="AO216" s="20"/>
      <c r="AP216" s="20">
        <v>0.18</v>
      </c>
      <c r="AQ216" s="20"/>
      <c r="AR216" s="20"/>
      <c r="AS216" s="44">
        <f t="shared" si="230"/>
        <v>30.016019447494649</v>
      </c>
      <c r="AT216" s="44">
        <f t="shared" si="231"/>
        <v>0</v>
      </c>
      <c r="AU216" s="44">
        <f t="shared" si="232"/>
        <v>0</v>
      </c>
      <c r="AV216" s="44">
        <f t="shared" si="233"/>
        <v>0</v>
      </c>
      <c r="AW216" s="44"/>
      <c r="AX216" s="44">
        <f t="shared" si="234"/>
        <v>30.016019447494649</v>
      </c>
      <c r="AY216" s="44">
        <f t="shared" si="235"/>
        <v>140.53393968372094</v>
      </c>
      <c r="AZ216" s="44">
        <f t="shared" si="236"/>
        <v>0</v>
      </c>
      <c r="BA216" s="44"/>
      <c r="BB216" s="44">
        <f t="shared" si="237"/>
        <v>0</v>
      </c>
      <c r="BC216" s="44"/>
      <c r="BD216" s="44">
        <f t="shared" si="238"/>
        <v>140.53393968372094</v>
      </c>
      <c r="BE216" s="20"/>
      <c r="BF216" s="20">
        <v>0.56000000000000005</v>
      </c>
      <c r="BG216" s="20"/>
      <c r="BH216" s="20">
        <v>0.05</v>
      </c>
      <c r="BI216" s="44">
        <f t="shared" si="239"/>
        <v>93.383171614427809</v>
      </c>
      <c r="BJ216" s="44">
        <f t="shared" si="240"/>
        <v>0</v>
      </c>
      <c r="BK216" s="44">
        <f t="shared" si="241"/>
        <v>0</v>
      </c>
      <c r="BL216" s="44">
        <f t="shared" si="242"/>
        <v>0</v>
      </c>
      <c r="BM216" s="44"/>
      <c r="BN216" s="44">
        <f t="shared" si="243"/>
        <v>93.383171614427809</v>
      </c>
      <c r="BO216" s="44">
        <f t="shared" si="244"/>
        <v>55.209762018604657</v>
      </c>
      <c r="BP216" s="44">
        <f t="shared" si="245"/>
        <v>0</v>
      </c>
      <c r="BQ216" s="44"/>
      <c r="BR216" s="44">
        <f t="shared" si="246"/>
        <v>0</v>
      </c>
      <c r="BS216" s="44"/>
      <c r="BT216" s="44">
        <f t="shared" si="247"/>
        <v>55.209762018604657</v>
      </c>
      <c r="BU216" s="20"/>
      <c r="BV216" s="20">
        <v>0.22</v>
      </c>
      <c r="BW216" s="20"/>
      <c r="BX216" s="20">
        <v>0.05</v>
      </c>
      <c r="BY216" s="44">
        <f t="shared" si="248"/>
        <v>36.686245991382357</v>
      </c>
      <c r="BZ216" s="44">
        <f t="shared" si="249"/>
        <v>0</v>
      </c>
      <c r="CA216" s="44">
        <f t="shared" si="250"/>
        <v>0</v>
      </c>
      <c r="CB216" s="44">
        <f t="shared" si="251"/>
        <v>0</v>
      </c>
      <c r="CC216" s="44"/>
      <c r="CD216" s="44">
        <f t="shared" si="252"/>
        <v>36.686245991382357</v>
      </c>
      <c r="CE216" s="44">
        <f t="shared" si="253"/>
        <v>4.1121708431696273</v>
      </c>
      <c r="CF216" s="44">
        <f t="shared" si="254"/>
        <v>9.5491080949988554</v>
      </c>
      <c r="CG216" s="44">
        <f t="shared" si="255"/>
        <v>3.87947842996615</v>
      </c>
      <c r="CH216" s="44">
        <f t="shared" si="256"/>
        <v>12.285425386765976</v>
      </c>
      <c r="CI216" s="44">
        <f t="shared" si="257"/>
        <v>38.221323425494148</v>
      </c>
      <c r="CJ216" s="44">
        <f t="shared" si="258"/>
        <v>15.015519917158416</v>
      </c>
      <c r="CK216" s="44">
        <f t="shared" si="259"/>
        <v>68.252363259810977</v>
      </c>
    </row>
    <row r="217" spans="1:89" x14ac:dyDescent="0.25">
      <c r="A217" s="41">
        <f>'[11]ТОВ "Сумитеплоенерго" '!F209</f>
        <v>1917</v>
      </c>
      <c r="B217" s="41" t="str">
        <f>'[11]ТОВ "Сумитеплоенерго" '!C209</f>
        <v>20р.Перемоги,3а</v>
      </c>
      <c r="C217" s="47" t="str">
        <f>'[11]ТОВ "Сумитеплоенерго" '!O209</f>
        <v>так</v>
      </c>
      <c r="D217" s="46">
        <f>'[11]ТОВ "Сумитеплоенерго" '!G209</f>
        <v>3</v>
      </c>
      <c r="E217" s="86" t="str">
        <f t="shared" si="260"/>
        <v>ТОВ "Сумитеплоенерго"</v>
      </c>
      <c r="F217" s="43">
        <f>'[11]ТОВ "Сумитеплоенерго" '!L209</f>
        <v>947.6</v>
      </c>
      <c r="G217" s="43">
        <f>'[11]ТОВ "Сумитеплоенерго" '!CX209</f>
        <v>188.345488372093</v>
      </c>
      <c r="H217" s="32">
        <f t="shared" si="261"/>
        <v>198.76054070503693</v>
      </c>
      <c r="I217" s="42"/>
      <c r="J217" s="42"/>
      <c r="K217" s="42"/>
      <c r="L217" s="42"/>
      <c r="M217" s="42"/>
      <c r="N217" s="44">
        <f t="shared" si="262"/>
        <v>188.345488372093</v>
      </c>
      <c r="O217" s="44">
        <f t="shared" si="263"/>
        <v>125.15339072566937</v>
      </c>
      <c r="P217" s="44">
        <f t="shared" si="264"/>
        <v>0</v>
      </c>
      <c r="Q217" s="44">
        <f t="shared" si="265"/>
        <v>0</v>
      </c>
      <c r="R217" s="44">
        <f t="shared" si="266"/>
        <v>0</v>
      </c>
      <c r="S217" s="44">
        <f t="shared" si="267"/>
        <v>0</v>
      </c>
      <c r="T217" s="44">
        <f t="shared" si="268"/>
        <v>125.15339072566937</v>
      </c>
      <c r="U217" s="44">
        <f t="shared" si="269"/>
        <v>193.99585302325579</v>
      </c>
      <c r="V217" s="44">
        <f t="shared" si="270"/>
        <v>0</v>
      </c>
      <c r="W217" s="44">
        <f t="shared" si="271"/>
        <v>0</v>
      </c>
      <c r="X217" s="44">
        <f t="shared" si="272"/>
        <v>0</v>
      </c>
      <c r="Y217" s="44">
        <f t="shared" si="273"/>
        <v>0</v>
      </c>
      <c r="Z217" s="44">
        <f t="shared" si="274"/>
        <v>193.99585302325579</v>
      </c>
      <c r="AA217" s="20">
        <v>0.03</v>
      </c>
      <c r="AC217" s="44">
        <f t="shared" si="275"/>
        <v>92.864800000000002</v>
      </c>
      <c r="AD217" s="28">
        <v>98</v>
      </c>
      <c r="AE217" s="44">
        <f t="shared" si="276"/>
        <v>670.9008</v>
      </c>
      <c r="AF217" s="28">
        <v>708</v>
      </c>
      <c r="AG217" s="44">
        <f t="shared" si="277"/>
        <v>107.0788</v>
      </c>
      <c r="AH217" s="28">
        <v>113</v>
      </c>
      <c r="AI217" s="44">
        <f t="shared" si="226"/>
        <v>34.919253544186041</v>
      </c>
      <c r="AJ217" s="44">
        <f t="shared" si="227"/>
        <v>0</v>
      </c>
      <c r="AK217" s="44"/>
      <c r="AL217" s="44">
        <f t="shared" si="228"/>
        <v>0</v>
      </c>
      <c r="AM217" s="44"/>
      <c r="AN217" s="44">
        <f t="shared" si="229"/>
        <v>34.919253544186041</v>
      </c>
      <c r="AO217" s="20"/>
      <c r="AP217" s="20">
        <v>0.18</v>
      </c>
      <c r="AQ217" s="20"/>
      <c r="AR217" s="20"/>
      <c r="AS217" s="44">
        <f t="shared" si="230"/>
        <v>23.203438640539098</v>
      </c>
      <c r="AT217" s="44">
        <f t="shared" si="231"/>
        <v>0</v>
      </c>
      <c r="AU217" s="44">
        <f t="shared" si="232"/>
        <v>0</v>
      </c>
      <c r="AV217" s="44">
        <f t="shared" si="233"/>
        <v>0</v>
      </c>
      <c r="AW217" s="44"/>
      <c r="AX217" s="44">
        <f t="shared" si="234"/>
        <v>23.203438640539098</v>
      </c>
      <c r="AY217" s="44">
        <f t="shared" si="235"/>
        <v>108.63767769302325</v>
      </c>
      <c r="AZ217" s="44">
        <f t="shared" si="236"/>
        <v>0</v>
      </c>
      <c r="BA217" s="44"/>
      <c r="BB217" s="44">
        <f t="shared" si="237"/>
        <v>0</v>
      </c>
      <c r="BC217" s="44"/>
      <c r="BD217" s="44">
        <f t="shared" si="238"/>
        <v>108.63767769302325</v>
      </c>
      <c r="BE217" s="20"/>
      <c r="BF217" s="20">
        <v>0.56000000000000005</v>
      </c>
      <c r="BG217" s="20"/>
      <c r="BH217" s="20">
        <v>0.05</v>
      </c>
      <c r="BI217" s="44">
        <f t="shared" si="239"/>
        <v>72.188475770566086</v>
      </c>
      <c r="BJ217" s="44">
        <f t="shared" si="240"/>
        <v>0</v>
      </c>
      <c r="BK217" s="44">
        <f t="shared" si="241"/>
        <v>0</v>
      </c>
      <c r="BL217" s="44">
        <f t="shared" si="242"/>
        <v>0</v>
      </c>
      <c r="BM217" s="44"/>
      <c r="BN217" s="44">
        <f t="shared" si="243"/>
        <v>72.188475770566086</v>
      </c>
      <c r="BO217" s="44">
        <f t="shared" si="244"/>
        <v>42.679087665116278</v>
      </c>
      <c r="BP217" s="44">
        <f t="shared" si="245"/>
        <v>0</v>
      </c>
      <c r="BQ217" s="44"/>
      <c r="BR217" s="44">
        <f t="shared" si="246"/>
        <v>0</v>
      </c>
      <c r="BS217" s="44"/>
      <c r="BT217" s="44">
        <f t="shared" si="247"/>
        <v>42.679087665116278</v>
      </c>
      <c r="BU217" s="20"/>
      <c r="BV217" s="20">
        <v>0.22</v>
      </c>
      <c r="BW217" s="20"/>
      <c r="BX217" s="20">
        <v>0.05</v>
      </c>
      <c r="BY217" s="44">
        <f t="shared" si="248"/>
        <v>28.359758338436681</v>
      </c>
      <c r="BZ217" s="44">
        <f t="shared" si="249"/>
        <v>0</v>
      </c>
      <c r="CA217" s="44">
        <f t="shared" si="250"/>
        <v>0</v>
      </c>
      <c r="CB217" s="44">
        <f t="shared" si="251"/>
        <v>0</v>
      </c>
      <c r="CC217" s="44"/>
      <c r="CD217" s="44">
        <f t="shared" si="252"/>
        <v>28.359758338436681</v>
      </c>
      <c r="CE217" s="44">
        <f t="shared" si="253"/>
        <v>4.0021999083254167</v>
      </c>
      <c r="CF217" s="44">
        <f t="shared" si="254"/>
        <v>9.2937382710821979</v>
      </c>
      <c r="CG217" s="44">
        <f t="shared" si="255"/>
        <v>3.7757303402290794</v>
      </c>
      <c r="CH217" s="44">
        <f t="shared" si="256"/>
        <v>9.4970658795511653</v>
      </c>
      <c r="CI217" s="44">
        <f t="shared" si="257"/>
        <v>29.546427180825848</v>
      </c>
      <c r="CJ217" s="44">
        <f t="shared" si="258"/>
        <v>11.60752496389587</v>
      </c>
      <c r="CK217" s="44">
        <f t="shared" si="259"/>
        <v>52.761477108617584</v>
      </c>
    </row>
    <row r="218" spans="1:89" x14ac:dyDescent="0.25">
      <c r="A218" s="41">
        <f>'[11]ТОВ "Сумитеплоенерго" '!F210</f>
        <v>1951</v>
      </c>
      <c r="B218" s="41" t="str">
        <f>'[11]ТОВ "Сумитеплоенерго" '!C210</f>
        <v>Вул.Гагаріна,16</v>
      </c>
      <c r="C218" s="47" t="str">
        <f>'[11]ТОВ "Сумитеплоенерго" '!O210</f>
        <v>так</v>
      </c>
      <c r="D218" s="46">
        <f>'[11]ТОВ "Сумитеплоенерго" '!G210</f>
        <v>3</v>
      </c>
      <c r="E218" s="86" t="str">
        <f t="shared" si="260"/>
        <v>ТОВ "Сумитеплоенерго"</v>
      </c>
      <c r="F218" s="43">
        <f>'[11]ТОВ "Сумитеплоенерго" '!L210</f>
        <v>845.82</v>
      </c>
      <c r="G218" s="43">
        <f>'[11]ТОВ "Сумитеплоенерго" '!CX210</f>
        <v>116.99120930232559</v>
      </c>
      <c r="H218" s="32">
        <f t="shared" si="261"/>
        <v>138.31691057473881</v>
      </c>
      <c r="I218" s="42"/>
      <c r="J218" s="42"/>
      <c r="K218" s="42"/>
      <c r="L218" s="42"/>
      <c r="M218" s="42"/>
      <c r="N218" s="44">
        <f t="shared" si="262"/>
        <v>116.99120930232559</v>
      </c>
      <c r="O218" s="44">
        <f t="shared" si="263"/>
        <v>77.739300557899583</v>
      </c>
      <c r="P218" s="44">
        <f t="shared" si="264"/>
        <v>0</v>
      </c>
      <c r="Q218" s="44">
        <f t="shared" si="265"/>
        <v>0</v>
      </c>
      <c r="R218" s="44">
        <f t="shared" si="266"/>
        <v>0</v>
      </c>
      <c r="S218" s="44">
        <f t="shared" si="267"/>
        <v>0</v>
      </c>
      <c r="T218" s="44">
        <f t="shared" si="268"/>
        <v>77.739300557899583</v>
      </c>
      <c r="U218" s="44">
        <f t="shared" si="269"/>
        <v>129.86024232558142</v>
      </c>
      <c r="V218" s="44">
        <f t="shared" si="270"/>
        <v>0</v>
      </c>
      <c r="W218" s="44">
        <f t="shared" si="271"/>
        <v>0</v>
      </c>
      <c r="X218" s="44">
        <f t="shared" si="272"/>
        <v>0</v>
      </c>
      <c r="Y218" s="44">
        <f t="shared" si="273"/>
        <v>0</v>
      </c>
      <c r="Z218" s="44">
        <f t="shared" si="274"/>
        <v>129.86024232558142</v>
      </c>
      <c r="AA218" s="20">
        <v>0.11</v>
      </c>
      <c r="AC218" s="44">
        <f t="shared" si="275"/>
        <v>82.890360000000001</v>
      </c>
      <c r="AD218" s="28">
        <v>98</v>
      </c>
      <c r="AE218" s="44">
        <f t="shared" si="276"/>
        <v>598.8405600000001</v>
      </c>
      <c r="AF218" s="28">
        <v>708</v>
      </c>
      <c r="AG218" s="44">
        <f t="shared" si="277"/>
        <v>95.577660000000009</v>
      </c>
      <c r="AH218" s="28">
        <v>113</v>
      </c>
      <c r="AI218" s="44">
        <f t="shared" si="226"/>
        <v>23.374843618604654</v>
      </c>
      <c r="AJ218" s="44">
        <f t="shared" si="227"/>
        <v>0</v>
      </c>
      <c r="AK218" s="44"/>
      <c r="AL218" s="44">
        <f t="shared" si="228"/>
        <v>0</v>
      </c>
      <c r="AM218" s="44"/>
      <c r="AN218" s="44">
        <f t="shared" si="229"/>
        <v>23.374843618604654</v>
      </c>
      <c r="AO218" s="20"/>
      <c r="AP218" s="20">
        <v>0.18</v>
      </c>
      <c r="AQ218" s="20"/>
      <c r="AR218" s="20"/>
      <c r="AS218" s="44">
        <f t="shared" si="230"/>
        <v>15.532312251468337</v>
      </c>
      <c r="AT218" s="44">
        <f t="shared" si="231"/>
        <v>0</v>
      </c>
      <c r="AU218" s="44">
        <f t="shared" si="232"/>
        <v>0</v>
      </c>
      <c r="AV218" s="44">
        <f t="shared" si="233"/>
        <v>0</v>
      </c>
      <c r="AW218" s="44"/>
      <c r="AX218" s="44">
        <f t="shared" si="234"/>
        <v>15.532312251468337</v>
      </c>
      <c r="AY218" s="44">
        <f t="shared" si="235"/>
        <v>72.721735702325603</v>
      </c>
      <c r="AZ218" s="44">
        <f t="shared" si="236"/>
        <v>0</v>
      </c>
      <c r="BA218" s="44"/>
      <c r="BB218" s="44">
        <f t="shared" si="237"/>
        <v>0</v>
      </c>
      <c r="BC218" s="44"/>
      <c r="BD218" s="44">
        <f t="shared" si="238"/>
        <v>72.721735702325603</v>
      </c>
      <c r="BE218" s="20"/>
      <c r="BF218" s="20">
        <v>0.56000000000000005</v>
      </c>
      <c r="BG218" s="20"/>
      <c r="BH218" s="20">
        <v>0.05</v>
      </c>
      <c r="BI218" s="44">
        <f t="shared" si="239"/>
        <v>48.322749226790393</v>
      </c>
      <c r="BJ218" s="44">
        <f t="shared" si="240"/>
        <v>0</v>
      </c>
      <c r="BK218" s="44">
        <f t="shared" si="241"/>
        <v>0</v>
      </c>
      <c r="BL218" s="44">
        <f t="shared" si="242"/>
        <v>0</v>
      </c>
      <c r="BM218" s="44"/>
      <c r="BN218" s="44">
        <f t="shared" si="243"/>
        <v>48.322749226790393</v>
      </c>
      <c r="BO218" s="44">
        <f t="shared" si="244"/>
        <v>28.569253311627914</v>
      </c>
      <c r="BP218" s="44">
        <f t="shared" si="245"/>
        <v>0</v>
      </c>
      <c r="BQ218" s="44"/>
      <c r="BR218" s="44">
        <f t="shared" si="246"/>
        <v>0</v>
      </c>
      <c r="BS218" s="44"/>
      <c r="BT218" s="44">
        <f t="shared" si="247"/>
        <v>28.569253311627914</v>
      </c>
      <c r="BU218" s="20"/>
      <c r="BV218" s="20">
        <v>0.22</v>
      </c>
      <c r="BW218" s="20"/>
      <c r="BX218" s="20">
        <v>0.05</v>
      </c>
      <c r="BY218" s="44">
        <f t="shared" si="248"/>
        <v>18.983937196239083</v>
      </c>
      <c r="BZ218" s="44">
        <f t="shared" si="249"/>
        <v>0</v>
      </c>
      <c r="CA218" s="44">
        <f t="shared" si="250"/>
        <v>0</v>
      </c>
      <c r="CB218" s="44">
        <f t="shared" si="251"/>
        <v>0</v>
      </c>
      <c r="CC218" s="44"/>
      <c r="CD218" s="44">
        <f t="shared" si="252"/>
        <v>18.983937196239083</v>
      </c>
      <c r="CE218" s="44">
        <f t="shared" si="253"/>
        <v>5.3366400738025348</v>
      </c>
      <c r="CF218" s="44">
        <f t="shared" si="254"/>
        <v>12.392518422109967</v>
      </c>
      <c r="CG218" s="44">
        <f t="shared" si="255"/>
        <v>5.0346595130400527</v>
      </c>
      <c r="CH218" s="44">
        <f t="shared" si="256"/>
        <v>6.3573074232297175</v>
      </c>
      <c r="CI218" s="44">
        <f t="shared" si="257"/>
        <v>19.778289761159122</v>
      </c>
      <c r="CJ218" s="44">
        <f t="shared" si="258"/>
        <v>7.7700424061696554</v>
      </c>
      <c r="CK218" s="44">
        <f t="shared" si="259"/>
        <v>35.318374573498431</v>
      </c>
    </row>
    <row r="219" spans="1:89" x14ac:dyDescent="0.25">
      <c r="A219" s="41">
        <f>'[11]ТОВ "Сумитеплоенерго" '!F211</f>
        <v>1948</v>
      </c>
      <c r="B219" s="41" t="str">
        <f>'[11]ТОВ "Сумитеплоенерго" '!C211</f>
        <v>Вул.Покровська,11</v>
      </c>
      <c r="C219" s="47" t="str">
        <f>'[11]ТОВ "Сумитеплоенерго" '!O211</f>
        <v>так</v>
      </c>
      <c r="D219" s="46">
        <f>'[11]ТОВ "Сумитеплоенерго" '!G211</f>
        <v>3</v>
      </c>
      <c r="E219" s="86" t="str">
        <f t="shared" si="260"/>
        <v>ТОВ "Сумитеплоенерго"</v>
      </c>
      <c r="F219" s="43">
        <f>'[11]ТОВ "Сумитеплоенерго" '!L211</f>
        <v>1031.49</v>
      </c>
      <c r="G219" s="43">
        <f>'[11]ТОВ "Сумитеплоенерго" '!CX211</f>
        <v>175.80323255813951</v>
      </c>
      <c r="H219" s="32">
        <f t="shared" si="261"/>
        <v>170.4361967233221</v>
      </c>
      <c r="I219" s="42"/>
      <c r="J219" s="42"/>
      <c r="K219" s="42"/>
      <c r="L219" s="42"/>
      <c r="M219" s="42"/>
      <c r="N219" s="44">
        <f t="shared" si="262"/>
        <v>175.80323255813951</v>
      </c>
      <c r="O219" s="44">
        <f t="shared" si="263"/>
        <v>116.81920732668118</v>
      </c>
      <c r="P219" s="44">
        <f t="shared" si="264"/>
        <v>0</v>
      </c>
      <c r="Q219" s="44">
        <f t="shared" si="265"/>
        <v>0</v>
      </c>
      <c r="R219" s="44">
        <f t="shared" si="266"/>
        <v>0</v>
      </c>
      <c r="S219" s="44">
        <f t="shared" si="267"/>
        <v>0</v>
      </c>
      <c r="T219" s="44">
        <f t="shared" si="268"/>
        <v>116.81920732668118</v>
      </c>
      <c r="U219" s="44">
        <f t="shared" si="269"/>
        <v>181.07732953488372</v>
      </c>
      <c r="V219" s="44">
        <f t="shared" si="270"/>
        <v>0</v>
      </c>
      <c r="W219" s="44">
        <f t="shared" si="271"/>
        <v>0</v>
      </c>
      <c r="X219" s="44">
        <f t="shared" si="272"/>
        <v>0</v>
      </c>
      <c r="Y219" s="44">
        <f t="shared" si="273"/>
        <v>0</v>
      </c>
      <c r="Z219" s="44">
        <f t="shared" si="274"/>
        <v>181.07732953488372</v>
      </c>
      <c r="AA219" s="20">
        <v>0.03</v>
      </c>
      <c r="AC219" s="44">
        <f t="shared" si="275"/>
        <v>101.08602</v>
      </c>
      <c r="AD219" s="28">
        <v>98</v>
      </c>
      <c r="AE219" s="44">
        <f t="shared" si="276"/>
        <v>730.29492000000005</v>
      </c>
      <c r="AF219" s="28">
        <v>708</v>
      </c>
      <c r="AG219" s="44">
        <f t="shared" si="277"/>
        <v>116.55837</v>
      </c>
      <c r="AH219" s="28">
        <v>113</v>
      </c>
      <c r="AI219" s="44">
        <f t="shared" si="226"/>
        <v>32.59391931627907</v>
      </c>
      <c r="AJ219" s="44">
        <f t="shared" si="227"/>
        <v>0</v>
      </c>
      <c r="AK219" s="44"/>
      <c r="AL219" s="44">
        <f t="shared" si="228"/>
        <v>0</v>
      </c>
      <c r="AM219" s="44"/>
      <c r="AN219" s="44">
        <f t="shared" si="229"/>
        <v>32.59391931627907</v>
      </c>
      <c r="AO219" s="20"/>
      <c r="AP219" s="20">
        <v>0.18</v>
      </c>
      <c r="AQ219" s="20"/>
      <c r="AR219" s="20"/>
      <c r="AS219" s="44">
        <f t="shared" si="230"/>
        <v>21.658281038366695</v>
      </c>
      <c r="AT219" s="44">
        <f t="shared" si="231"/>
        <v>0</v>
      </c>
      <c r="AU219" s="44">
        <f t="shared" si="232"/>
        <v>0</v>
      </c>
      <c r="AV219" s="44">
        <f t="shared" si="233"/>
        <v>0</v>
      </c>
      <c r="AW219" s="44"/>
      <c r="AX219" s="44">
        <f t="shared" si="234"/>
        <v>21.658281038366695</v>
      </c>
      <c r="AY219" s="44">
        <f t="shared" si="235"/>
        <v>101.40330453953489</v>
      </c>
      <c r="AZ219" s="44">
        <f t="shared" si="236"/>
        <v>0</v>
      </c>
      <c r="BA219" s="44"/>
      <c r="BB219" s="44">
        <f t="shared" si="237"/>
        <v>0</v>
      </c>
      <c r="BC219" s="44"/>
      <c r="BD219" s="44">
        <f t="shared" si="238"/>
        <v>101.40330453953489</v>
      </c>
      <c r="BE219" s="20"/>
      <c r="BF219" s="20">
        <v>0.56000000000000005</v>
      </c>
      <c r="BG219" s="20"/>
      <c r="BH219" s="20">
        <v>0.05</v>
      </c>
      <c r="BI219" s="44">
        <f t="shared" si="239"/>
        <v>67.381318786029709</v>
      </c>
      <c r="BJ219" s="44">
        <f t="shared" si="240"/>
        <v>0</v>
      </c>
      <c r="BK219" s="44">
        <f t="shared" si="241"/>
        <v>0</v>
      </c>
      <c r="BL219" s="44">
        <f t="shared" si="242"/>
        <v>0</v>
      </c>
      <c r="BM219" s="44"/>
      <c r="BN219" s="44">
        <f t="shared" si="243"/>
        <v>67.381318786029709</v>
      </c>
      <c r="BO219" s="44">
        <f t="shared" si="244"/>
        <v>39.837012497674415</v>
      </c>
      <c r="BP219" s="44">
        <f t="shared" si="245"/>
        <v>0</v>
      </c>
      <c r="BQ219" s="44"/>
      <c r="BR219" s="44">
        <f t="shared" si="246"/>
        <v>0</v>
      </c>
      <c r="BS219" s="44"/>
      <c r="BT219" s="44">
        <f t="shared" si="247"/>
        <v>39.837012497674415</v>
      </c>
      <c r="BU219" s="20"/>
      <c r="BV219" s="20">
        <v>0.22</v>
      </c>
      <c r="BW219" s="20"/>
      <c r="BX219" s="20">
        <v>0.05</v>
      </c>
      <c r="BY219" s="44">
        <f t="shared" si="248"/>
        <v>26.471232380225956</v>
      </c>
      <c r="BZ219" s="44">
        <f t="shared" si="249"/>
        <v>0</v>
      </c>
      <c r="CA219" s="44">
        <f t="shared" si="250"/>
        <v>0</v>
      </c>
      <c r="CB219" s="44">
        <f t="shared" si="251"/>
        <v>0</v>
      </c>
      <c r="CC219" s="44"/>
      <c r="CD219" s="44">
        <f t="shared" si="252"/>
        <v>26.471232380225956</v>
      </c>
      <c r="CE219" s="44">
        <f t="shared" si="253"/>
        <v>4.6673150016351972</v>
      </c>
      <c r="CF219" s="44">
        <f t="shared" si="254"/>
        <v>10.838240229744708</v>
      </c>
      <c r="CG219" s="44">
        <f t="shared" si="255"/>
        <v>4.4032090507077886</v>
      </c>
      <c r="CH219" s="44">
        <f t="shared" si="256"/>
        <v>8.8646396357752675</v>
      </c>
      <c r="CI219" s="44">
        <f t="shared" si="257"/>
        <v>27.578878866856389</v>
      </c>
      <c r="CJ219" s="44">
        <f t="shared" si="258"/>
        <v>10.834559554836437</v>
      </c>
      <c r="CK219" s="44">
        <f t="shared" si="259"/>
        <v>49.247997976529263</v>
      </c>
    </row>
    <row r="220" spans="1:89" x14ac:dyDescent="0.25">
      <c r="A220" s="41">
        <f>'[11]ТОВ "Сумитеплоенерго" '!F212</f>
        <v>1962</v>
      </c>
      <c r="B220" s="41" t="str">
        <f>'[11]ТОВ "Сумитеплоенерго" '!C212</f>
        <v>Вул.З.Космодем”ян,4</v>
      </c>
      <c r="C220" s="47" t="str">
        <f>'[11]ТОВ "Сумитеплоенерго" '!O212</f>
        <v>так</v>
      </c>
      <c r="D220" s="46">
        <f>'[11]ТОВ "Сумитеплоенерго" '!G212</f>
        <v>3</v>
      </c>
      <c r="E220" s="86" t="str">
        <f t="shared" si="260"/>
        <v>ТОВ "Сумитеплоенерго"</v>
      </c>
      <c r="F220" s="43">
        <f>'[11]ТОВ "Сумитеплоенерго" '!L212</f>
        <v>902.51</v>
      </c>
      <c r="G220" s="43">
        <f>'[11]ТОВ "Сумитеплоенерго" '!CX212</f>
        <v>140.55360465116277</v>
      </c>
      <c r="H220" s="32">
        <f t="shared" si="261"/>
        <v>155.73634048505033</v>
      </c>
      <c r="I220" s="42"/>
      <c r="J220" s="42"/>
      <c r="K220" s="42"/>
      <c r="L220" s="42"/>
      <c r="M220" s="42"/>
      <c r="N220" s="44">
        <f t="shared" si="262"/>
        <v>140.55360465116277</v>
      </c>
      <c r="O220" s="44">
        <f t="shared" si="263"/>
        <v>93.396238757023724</v>
      </c>
      <c r="P220" s="44">
        <f t="shared" si="264"/>
        <v>0</v>
      </c>
      <c r="Q220" s="44">
        <f t="shared" si="265"/>
        <v>0</v>
      </c>
      <c r="R220" s="44">
        <f t="shared" si="266"/>
        <v>0</v>
      </c>
      <c r="S220" s="44">
        <f t="shared" si="267"/>
        <v>0</v>
      </c>
      <c r="T220" s="44">
        <f t="shared" si="268"/>
        <v>93.396238757023724</v>
      </c>
      <c r="U220" s="44">
        <f t="shared" si="269"/>
        <v>144.77021279069766</v>
      </c>
      <c r="V220" s="44">
        <f t="shared" si="270"/>
        <v>0</v>
      </c>
      <c r="W220" s="44">
        <f t="shared" si="271"/>
        <v>0</v>
      </c>
      <c r="X220" s="44">
        <f t="shared" si="272"/>
        <v>0</v>
      </c>
      <c r="Y220" s="44">
        <f t="shared" si="273"/>
        <v>0</v>
      </c>
      <c r="Z220" s="44">
        <f t="shared" si="274"/>
        <v>144.77021279069766</v>
      </c>
      <c r="AA220" s="20">
        <v>0.03</v>
      </c>
      <c r="AC220" s="44">
        <f t="shared" si="275"/>
        <v>88.445979999999992</v>
      </c>
      <c r="AD220" s="28">
        <v>98</v>
      </c>
      <c r="AE220" s="44">
        <f t="shared" si="276"/>
        <v>638.97708</v>
      </c>
      <c r="AF220" s="28">
        <v>708</v>
      </c>
      <c r="AG220" s="44">
        <f t="shared" si="277"/>
        <v>101.98363000000001</v>
      </c>
      <c r="AH220" s="28">
        <v>113</v>
      </c>
      <c r="AI220" s="44">
        <f t="shared" si="226"/>
        <v>26.058638302325576</v>
      </c>
      <c r="AJ220" s="44">
        <f t="shared" si="227"/>
        <v>0</v>
      </c>
      <c r="AK220" s="44"/>
      <c r="AL220" s="44">
        <f t="shared" si="228"/>
        <v>0</v>
      </c>
      <c r="AM220" s="44"/>
      <c r="AN220" s="44">
        <f t="shared" si="229"/>
        <v>26.058638302325576</v>
      </c>
      <c r="AO220" s="20"/>
      <c r="AP220" s="20">
        <v>0.18</v>
      </c>
      <c r="AQ220" s="20"/>
      <c r="AR220" s="20"/>
      <c r="AS220" s="44">
        <f t="shared" si="230"/>
        <v>17.315662665552196</v>
      </c>
      <c r="AT220" s="44">
        <f t="shared" si="231"/>
        <v>0</v>
      </c>
      <c r="AU220" s="44">
        <f t="shared" si="232"/>
        <v>0</v>
      </c>
      <c r="AV220" s="44">
        <f t="shared" si="233"/>
        <v>0</v>
      </c>
      <c r="AW220" s="44"/>
      <c r="AX220" s="44">
        <f t="shared" si="234"/>
        <v>17.315662665552196</v>
      </c>
      <c r="AY220" s="44">
        <f t="shared" si="235"/>
        <v>81.071319162790701</v>
      </c>
      <c r="AZ220" s="44">
        <f t="shared" si="236"/>
        <v>0</v>
      </c>
      <c r="BA220" s="44"/>
      <c r="BB220" s="44">
        <f t="shared" si="237"/>
        <v>0</v>
      </c>
      <c r="BC220" s="44"/>
      <c r="BD220" s="44">
        <f t="shared" si="238"/>
        <v>81.071319162790701</v>
      </c>
      <c r="BE220" s="20"/>
      <c r="BF220" s="20">
        <v>0.56000000000000005</v>
      </c>
      <c r="BG220" s="20"/>
      <c r="BH220" s="20">
        <v>0.05</v>
      </c>
      <c r="BI220" s="44">
        <f t="shared" si="239"/>
        <v>53.870950515051291</v>
      </c>
      <c r="BJ220" s="44">
        <f t="shared" si="240"/>
        <v>0</v>
      </c>
      <c r="BK220" s="44">
        <f t="shared" si="241"/>
        <v>0</v>
      </c>
      <c r="BL220" s="44">
        <f t="shared" si="242"/>
        <v>0</v>
      </c>
      <c r="BM220" s="44"/>
      <c r="BN220" s="44">
        <f t="shared" si="243"/>
        <v>53.870950515051291</v>
      </c>
      <c r="BO220" s="44">
        <f t="shared" si="244"/>
        <v>31.849446813953485</v>
      </c>
      <c r="BP220" s="44">
        <f t="shared" si="245"/>
        <v>0</v>
      </c>
      <c r="BQ220" s="44"/>
      <c r="BR220" s="44">
        <f t="shared" si="246"/>
        <v>0</v>
      </c>
      <c r="BS220" s="44"/>
      <c r="BT220" s="44">
        <f t="shared" si="247"/>
        <v>31.849446813953485</v>
      </c>
      <c r="BU220" s="20"/>
      <c r="BV220" s="20">
        <v>0.22</v>
      </c>
      <c r="BW220" s="20"/>
      <c r="BX220" s="20">
        <v>0.05</v>
      </c>
      <c r="BY220" s="44">
        <f t="shared" si="248"/>
        <v>21.163587702341577</v>
      </c>
      <c r="BZ220" s="44">
        <f t="shared" si="249"/>
        <v>0</v>
      </c>
      <c r="CA220" s="44">
        <f t="shared" si="250"/>
        <v>0</v>
      </c>
      <c r="CB220" s="44">
        <f t="shared" si="251"/>
        <v>0</v>
      </c>
      <c r="CC220" s="44"/>
      <c r="CD220" s="44">
        <f t="shared" si="252"/>
        <v>21.163587702341577</v>
      </c>
      <c r="CE220" s="44">
        <f t="shared" si="253"/>
        <v>5.1078599594085734</v>
      </c>
      <c r="CF220" s="44">
        <f t="shared" si="254"/>
        <v>11.861254978626613</v>
      </c>
      <c r="CG220" s="44">
        <f t="shared" si="255"/>
        <v>4.8188252121693127</v>
      </c>
      <c r="CH220" s="44">
        <f t="shared" si="256"/>
        <v>7.0872249424067704</v>
      </c>
      <c r="CI220" s="44">
        <f t="shared" si="257"/>
        <v>22.049144265265511</v>
      </c>
      <c r="CJ220" s="44">
        <f t="shared" si="258"/>
        <v>8.6621638184971648</v>
      </c>
      <c r="CK220" s="44">
        <f t="shared" si="259"/>
        <v>39.373471902259837</v>
      </c>
    </row>
    <row r="221" spans="1:89" x14ac:dyDescent="0.25">
      <c r="A221" s="41">
        <f>'[11]ТОВ "Сумитеплоенерго" '!F213</f>
        <v>1964</v>
      </c>
      <c r="B221" s="41" t="str">
        <f>'[11]ТОВ "Сумитеплоенерго" '!C213</f>
        <v>Вул.З.Космодем”ян,6</v>
      </c>
      <c r="C221" s="47" t="str">
        <f>'[11]ТОВ "Сумитеплоенерго" '!O213</f>
        <v>так</v>
      </c>
      <c r="D221" s="46">
        <f>'[11]ТОВ "Сумитеплоенерго" '!G213</f>
        <v>3</v>
      </c>
      <c r="E221" s="86" t="str">
        <f t="shared" si="260"/>
        <v>ТОВ "Сумитеплоенерго"</v>
      </c>
      <c r="F221" s="43">
        <f>'[11]ТОВ "Сумитеплоенерго" '!L213</f>
        <v>1095.5</v>
      </c>
      <c r="G221" s="43">
        <f>'[11]ТОВ "Сумитеплоенерго" '!CX213</f>
        <v>170.60895348837209</v>
      </c>
      <c r="H221" s="32">
        <f t="shared" si="261"/>
        <v>155.73615106195535</v>
      </c>
      <c r="I221" s="42"/>
      <c r="J221" s="42"/>
      <c r="K221" s="42"/>
      <c r="L221" s="42"/>
      <c r="M221" s="42"/>
      <c r="N221" s="44">
        <f t="shared" si="262"/>
        <v>170.60895348837209</v>
      </c>
      <c r="O221" s="44">
        <f t="shared" si="263"/>
        <v>113.36766917954768</v>
      </c>
      <c r="P221" s="44">
        <f t="shared" si="264"/>
        <v>0</v>
      </c>
      <c r="Q221" s="44">
        <f t="shared" si="265"/>
        <v>0</v>
      </c>
      <c r="R221" s="44">
        <f t="shared" si="266"/>
        <v>0</v>
      </c>
      <c r="S221" s="44">
        <f t="shared" si="267"/>
        <v>0</v>
      </c>
      <c r="T221" s="44">
        <f t="shared" si="268"/>
        <v>113.36766917954768</v>
      </c>
      <c r="U221" s="44">
        <f t="shared" si="269"/>
        <v>175.72722209302327</v>
      </c>
      <c r="V221" s="44">
        <f t="shared" si="270"/>
        <v>0</v>
      </c>
      <c r="W221" s="44">
        <f t="shared" si="271"/>
        <v>0</v>
      </c>
      <c r="X221" s="44">
        <f t="shared" si="272"/>
        <v>0</v>
      </c>
      <c r="Y221" s="44">
        <f t="shared" si="273"/>
        <v>0</v>
      </c>
      <c r="Z221" s="44">
        <f t="shared" si="274"/>
        <v>175.72722209302327</v>
      </c>
      <c r="AA221" s="20">
        <v>0.03</v>
      </c>
      <c r="AC221" s="44">
        <f t="shared" si="275"/>
        <v>107.35899999999999</v>
      </c>
      <c r="AD221" s="28">
        <v>98</v>
      </c>
      <c r="AE221" s="44">
        <f t="shared" si="276"/>
        <v>775.61400000000003</v>
      </c>
      <c r="AF221" s="28">
        <v>708</v>
      </c>
      <c r="AG221" s="44">
        <f t="shared" si="277"/>
        <v>123.7915</v>
      </c>
      <c r="AH221" s="28">
        <v>113</v>
      </c>
      <c r="AI221" s="44">
        <f t="shared" si="226"/>
        <v>31.630899976744189</v>
      </c>
      <c r="AJ221" s="44">
        <f t="shared" si="227"/>
        <v>0</v>
      </c>
      <c r="AK221" s="44"/>
      <c r="AL221" s="44">
        <f t="shared" si="228"/>
        <v>0</v>
      </c>
      <c r="AM221" s="44"/>
      <c r="AN221" s="44">
        <f t="shared" si="229"/>
        <v>31.630899976744189</v>
      </c>
      <c r="AO221" s="20"/>
      <c r="AP221" s="20">
        <v>0.18</v>
      </c>
      <c r="AQ221" s="20"/>
      <c r="AR221" s="20"/>
      <c r="AS221" s="44">
        <f t="shared" si="230"/>
        <v>21.018365865888143</v>
      </c>
      <c r="AT221" s="44">
        <f t="shared" si="231"/>
        <v>0</v>
      </c>
      <c r="AU221" s="44">
        <f t="shared" si="232"/>
        <v>0</v>
      </c>
      <c r="AV221" s="44">
        <f t="shared" si="233"/>
        <v>0</v>
      </c>
      <c r="AW221" s="44"/>
      <c r="AX221" s="44">
        <f t="shared" si="234"/>
        <v>21.018365865888143</v>
      </c>
      <c r="AY221" s="44">
        <f t="shared" si="235"/>
        <v>98.407244372093047</v>
      </c>
      <c r="AZ221" s="44">
        <f t="shared" si="236"/>
        <v>0</v>
      </c>
      <c r="BA221" s="44"/>
      <c r="BB221" s="44">
        <f t="shared" si="237"/>
        <v>0</v>
      </c>
      <c r="BC221" s="44"/>
      <c r="BD221" s="44">
        <f t="shared" si="238"/>
        <v>98.407244372093047</v>
      </c>
      <c r="BE221" s="20"/>
      <c r="BF221" s="20">
        <v>0.56000000000000005</v>
      </c>
      <c r="BG221" s="20"/>
      <c r="BH221" s="20">
        <v>0.05</v>
      </c>
      <c r="BI221" s="44">
        <f t="shared" si="239"/>
        <v>65.390471582763112</v>
      </c>
      <c r="BJ221" s="44">
        <f t="shared" si="240"/>
        <v>0</v>
      </c>
      <c r="BK221" s="44">
        <f t="shared" si="241"/>
        <v>0</v>
      </c>
      <c r="BL221" s="44">
        <f t="shared" si="242"/>
        <v>0</v>
      </c>
      <c r="BM221" s="44"/>
      <c r="BN221" s="44">
        <f t="shared" si="243"/>
        <v>65.390471582763112</v>
      </c>
      <c r="BO221" s="44">
        <f t="shared" si="244"/>
        <v>38.65998886046512</v>
      </c>
      <c r="BP221" s="44">
        <f t="shared" si="245"/>
        <v>0</v>
      </c>
      <c r="BQ221" s="44"/>
      <c r="BR221" s="44">
        <f t="shared" si="246"/>
        <v>0</v>
      </c>
      <c r="BS221" s="44"/>
      <c r="BT221" s="44">
        <f t="shared" si="247"/>
        <v>38.65998886046512</v>
      </c>
      <c r="BU221" s="20"/>
      <c r="BV221" s="20">
        <v>0.22</v>
      </c>
      <c r="BW221" s="20"/>
      <c r="BX221" s="20">
        <v>0.05</v>
      </c>
      <c r="BY221" s="44">
        <f t="shared" si="248"/>
        <v>25.689113836085507</v>
      </c>
      <c r="BZ221" s="44">
        <f t="shared" si="249"/>
        <v>0</v>
      </c>
      <c r="CA221" s="44">
        <f t="shared" si="250"/>
        <v>0</v>
      </c>
      <c r="CB221" s="44">
        <f t="shared" si="251"/>
        <v>0</v>
      </c>
      <c r="CC221" s="44"/>
      <c r="CD221" s="44">
        <f t="shared" si="252"/>
        <v>25.689113836085507</v>
      </c>
      <c r="CE221" s="44">
        <f t="shared" si="253"/>
        <v>5.1078661721384719</v>
      </c>
      <c r="CF221" s="44">
        <f t="shared" si="254"/>
        <v>11.861269405563538</v>
      </c>
      <c r="CG221" s="44">
        <f t="shared" si="255"/>
        <v>4.8188310733439952</v>
      </c>
      <c r="CH221" s="44">
        <f t="shared" si="256"/>
        <v>8.6027251564387708</v>
      </c>
      <c r="CI221" s="44">
        <f t="shared" si="257"/>
        <v>26.764033820031734</v>
      </c>
      <c r="CJ221" s="44">
        <f t="shared" si="258"/>
        <v>10.514441857869608</v>
      </c>
      <c r="CK221" s="44">
        <f t="shared" si="259"/>
        <v>47.792917535770947</v>
      </c>
    </row>
    <row r="222" spans="1:89" x14ac:dyDescent="0.25">
      <c r="A222" s="41">
        <f>'[11]ТОВ "Сумитеплоенерго" '!F214</f>
        <v>1962</v>
      </c>
      <c r="B222" s="41" t="str">
        <f>'[11]ТОВ "Сумитеплоенерго" '!C214</f>
        <v>Вул.З.Космодем”ян,8</v>
      </c>
      <c r="C222" s="47" t="str">
        <f>'[11]ТОВ "Сумитеплоенерго" '!O214</f>
        <v>так</v>
      </c>
      <c r="D222" s="46">
        <f>'[11]ТОВ "Сумитеплоенерго" '!G214</f>
        <v>3</v>
      </c>
      <c r="E222" s="86" t="str">
        <f t="shared" si="260"/>
        <v>ТОВ "Сумитеплоенерго"</v>
      </c>
      <c r="F222" s="43">
        <f>'[11]ТОВ "Сумитеплоенерго" '!L214</f>
        <v>548.9</v>
      </c>
      <c r="G222" s="43">
        <f>'[11]ТОВ "Сумитеплоенерго" '!CX214</f>
        <v>114.42458139534884</v>
      </c>
      <c r="H222" s="32">
        <f t="shared" si="261"/>
        <v>208.4616166794477</v>
      </c>
      <c r="I222" s="42"/>
      <c r="J222" s="42"/>
      <c r="K222" s="42"/>
      <c r="L222" s="42"/>
      <c r="M222" s="42"/>
      <c r="N222" s="44">
        <f t="shared" si="262"/>
        <v>114.42458139534884</v>
      </c>
      <c r="O222" s="44">
        <f t="shared" si="263"/>
        <v>76.033806106900755</v>
      </c>
      <c r="P222" s="44">
        <f t="shared" si="264"/>
        <v>0</v>
      </c>
      <c r="Q222" s="44">
        <f t="shared" si="265"/>
        <v>0</v>
      </c>
      <c r="R222" s="44">
        <f t="shared" si="266"/>
        <v>0</v>
      </c>
      <c r="S222" s="44">
        <f t="shared" si="267"/>
        <v>0</v>
      </c>
      <c r="T222" s="44">
        <f t="shared" si="268"/>
        <v>76.033806106900755</v>
      </c>
      <c r="U222" s="44">
        <f t="shared" si="269"/>
        <v>117.85731883720931</v>
      </c>
      <c r="V222" s="44">
        <f t="shared" si="270"/>
        <v>0</v>
      </c>
      <c r="W222" s="44">
        <f t="shared" si="271"/>
        <v>0</v>
      </c>
      <c r="X222" s="44">
        <f t="shared" si="272"/>
        <v>0</v>
      </c>
      <c r="Y222" s="44">
        <f t="shared" si="273"/>
        <v>0</v>
      </c>
      <c r="Z222" s="44">
        <f t="shared" si="274"/>
        <v>117.85731883720931</v>
      </c>
      <c r="AA222" s="20">
        <v>0.03</v>
      </c>
      <c r="AC222" s="44">
        <f t="shared" si="275"/>
        <v>53.792199999999994</v>
      </c>
      <c r="AD222" s="28">
        <v>98</v>
      </c>
      <c r="AE222" s="44">
        <f t="shared" si="276"/>
        <v>388.62119999999999</v>
      </c>
      <c r="AF222" s="28">
        <v>708</v>
      </c>
      <c r="AG222" s="44">
        <f t="shared" si="277"/>
        <v>62.025700000000001</v>
      </c>
      <c r="AH222" s="28">
        <v>113</v>
      </c>
      <c r="AI222" s="44">
        <f t="shared" si="226"/>
        <v>21.214317390697673</v>
      </c>
      <c r="AJ222" s="44">
        <f t="shared" si="227"/>
        <v>0</v>
      </c>
      <c r="AK222" s="44"/>
      <c r="AL222" s="44">
        <f t="shared" si="228"/>
        <v>0</v>
      </c>
      <c r="AM222" s="44"/>
      <c r="AN222" s="44">
        <f t="shared" si="229"/>
        <v>21.214317390697673</v>
      </c>
      <c r="AO222" s="20"/>
      <c r="AP222" s="20">
        <v>0.18</v>
      </c>
      <c r="AQ222" s="20"/>
      <c r="AR222" s="20"/>
      <c r="AS222" s="44">
        <f t="shared" si="230"/>
        <v>14.096667652219399</v>
      </c>
      <c r="AT222" s="44">
        <f t="shared" si="231"/>
        <v>0</v>
      </c>
      <c r="AU222" s="44">
        <f t="shared" si="232"/>
        <v>0</v>
      </c>
      <c r="AV222" s="44">
        <f t="shared" si="233"/>
        <v>0</v>
      </c>
      <c r="AW222" s="44"/>
      <c r="AX222" s="44">
        <f t="shared" si="234"/>
        <v>14.096667652219399</v>
      </c>
      <c r="AY222" s="44">
        <f t="shared" si="235"/>
        <v>66.000098548837215</v>
      </c>
      <c r="AZ222" s="44">
        <f t="shared" si="236"/>
        <v>0</v>
      </c>
      <c r="BA222" s="44"/>
      <c r="BB222" s="44">
        <f t="shared" si="237"/>
        <v>0</v>
      </c>
      <c r="BC222" s="44"/>
      <c r="BD222" s="44">
        <f t="shared" si="238"/>
        <v>66.000098548837215</v>
      </c>
      <c r="BE222" s="20"/>
      <c r="BF222" s="20">
        <v>0.56000000000000005</v>
      </c>
      <c r="BG222" s="20"/>
      <c r="BH222" s="20">
        <v>0.05</v>
      </c>
      <c r="BI222" s="44">
        <f t="shared" si="239"/>
        <v>43.856299362460362</v>
      </c>
      <c r="BJ222" s="44">
        <f t="shared" si="240"/>
        <v>0</v>
      </c>
      <c r="BK222" s="44">
        <f t="shared" si="241"/>
        <v>0</v>
      </c>
      <c r="BL222" s="44">
        <f t="shared" si="242"/>
        <v>0</v>
      </c>
      <c r="BM222" s="44"/>
      <c r="BN222" s="44">
        <f t="shared" si="243"/>
        <v>43.856299362460362</v>
      </c>
      <c r="BO222" s="44">
        <f t="shared" si="244"/>
        <v>25.928610144186049</v>
      </c>
      <c r="BP222" s="44">
        <f t="shared" si="245"/>
        <v>0</v>
      </c>
      <c r="BQ222" s="44"/>
      <c r="BR222" s="44">
        <f t="shared" si="246"/>
        <v>0</v>
      </c>
      <c r="BS222" s="44"/>
      <c r="BT222" s="44">
        <f t="shared" si="247"/>
        <v>25.928610144186049</v>
      </c>
      <c r="BU222" s="20"/>
      <c r="BV222" s="20">
        <v>0.22</v>
      </c>
      <c r="BW222" s="20"/>
      <c r="BX222" s="20">
        <v>0.05</v>
      </c>
      <c r="BY222" s="44">
        <f t="shared" si="248"/>
        <v>17.229260463823714</v>
      </c>
      <c r="BZ222" s="44">
        <f t="shared" si="249"/>
        <v>0</v>
      </c>
      <c r="CA222" s="44">
        <f t="shared" si="250"/>
        <v>0</v>
      </c>
      <c r="CB222" s="44">
        <f t="shared" si="251"/>
        <v>0</v>
      </c>
      <c r="CC222" s="44"/>
      <c r="CD222" s="44">
        <f t="shared" si="252"/>
        <v>17.229260463823714</v>
      </c>
      <c r="CE222" s="44">
        <f t="shared" si="253"/>
        <v>3.8159514948577846</v>
      </c>
      <c r="CF222" s="44">
        <f t="shared" si="254"/>
        <v>8.8612401331026973</v>
      </c>
      <c r="CG222" s="44">
        <f t="shared" si="255"/>
        <v>3.6000210299354052</v>
      </c>
      <c r="CH222" s="44">
        <f t="shared" si="256"/>
        <v>5.7697043722376069</v>
      </c>
      <c r="CI222" s="44">
        <f t="shared" si="257"/>
        <v>17.950191380294779</v>
      </c>
      <c r="CJ222" s="44">
        <f t="shared" si="258"/>
        <v>7.0518608994015208</v>
      </c>
      <c r="CK222" s="44">
        <f t="shared" si="259"/>
        <v>32.053913179097819</v>
      </c>
    </row>
    <row r="223" spans="1:89" x14ac:dyDescent="0.25">
      <c r="A223" s="41">
        <f>'[11]ТОВ "Сумитеплоенерго" '!F215</f>
        <v>1961</v>
      </c>
      <c r="B223" s="41" t="str">
        <f>'[11]ТОВ "Сумитеплоенерго" '!C215</f>
        <v>Пр.Огарьова,4</v>
      </c>
      <c r="C223" s="47" t="str">
        <f>'[11]ТОВ "Сумитеплоенерго" '!O215</f>
        <v>так</v>
      </c>
      <c r="D223" s="46">
        <f>'[11]ТОВ "Сумитеплоенерго" '!G215</f>
        <v>3</v>
      </c>
      <c r="E223" s="86" t="str">
        <f t="shared" si="260"/>
        <v>ТОВ "Сумитеплоенерго"</v>
      </c>
      <c r="F223" s="43">
        <f>'[11]ТОВ "Сумитеплоенерго" '!L215</f>
        <v>1072.2</v>
      </c>
      <c r="G223" s="43">
        <f>'[11]ТОВ "Сумитеплоенерго" '!CX215</f>
        <v>220.21884883720929</v>
      </c>
      <c r="H223" s="32">
        <f t="shared" si="261"/>
        <v>205.38971165566991</v>
      </c>
      <c r="I223" s="42"/>
      <c r="J223" s="42"/>
      <c r="K223" s="42"/>
      <c r="L223" s="42"/>
      <c r="M223" s="42"/>
      <c r="N223" s="44">
        <f t="shared" si="262"/>
        <v>220.21884883720929</v>
      </c>
      <c r="O223" s="44">
        <f t="shared" si="263"/>
        <v>146.33286877162109</v>
      </c>
      <c r="P223" s="44">
        <f t="shared" si="264"/>
        <v>0</v>
      </c>
      <c r="Q223" s="44">
        <f t="shared" si="265"/>
        <v>0</v>
      </c>
      <c r="R223" s="44">
        <f t="shared" si="266"/>
        <v>0</v>
      </c>
      <c r="S223" s="44">
        <f t="shared" si="267"/>
        <v>0</v>
      </c>
      <c r="T223" s="44">
        <f t="shared" si="268"/>
        <v>146.33286877162109</v>
      </c>
      <c r="U223" s="44">
        <f t="shared" si="269"/>
        <v>226.82541430232558</v>
      </c>
      <c r="V223" s="44">
        <f t="shared" si="270"/>
        <v>0</v>
      </c>
      <c r="W223" s="44">
        <f t="shared" si="271"/>
        <v>0</v>
      </c>
      <c r="X223" s="44">
        <f t="shared" si="272"/>
        <v>0</v>
      </c>
      <c r="Y223" s="44">
        <f t="shared" si="273"/>
        <v>0</v>
      </c>
      <c r="Z223" s="44">
        <f t="shared" si="274"/>
        <v>226.82541430232558</v>
      </c>
      <c r="AA223" s="20">
        <v>0.03</v>
      </c>
      <c r="AC223" s="44">
        <f t="shared" si="275"/>
        <v>105.07560000000001</v>
      </c>
      <c r="AD223" s="28">
        <v>98</v>
      </c>
      <c r="AE223" s="44">
        <f t="shared" si="276"/>
        <v>759.11759999999992</v>
      </c>
      <c r="AF223" s="28">
        <v>708</v>
      </c>
      <c r="AG223" s="44">
        <f t="shared" si="277"/>
        <v>121.15860000000001</v>
      </c>
      <c r="AH223" s="28">
        <v>113</v>
      </c>
      <c r="AI223" s="44">
        <f t="shared" si="226"/>
        <v>40.828574574418603</v>
      </c>
      <c r="AJ223" s="44">
        <f t="shared" si="227"/>
        <v>0</v>
      </c>
      <c r="AK223" s="44"/>
      <c r="AL223" s="44">
        <f t="shared" si="228"/>
        <v>0</v>
      </c>
      <c r="AM223" s="44"/>
      <c r="AN223" s="44">
        <f t="shared" si="229"/>
        <v>40.828574574418603</v>
      </c>
      <c r="AO223" s="20"/>
      <c r="AP223" s="20">
        <v>0.18</v>
      </c>
      <c r="AQ223" s="20"/>
      <c r="AR223" s="20"/>
      <c r="AS223" s="44">
        <f t="shared" si="230"/>
        <v>27.130113870258551</v>
      </c>
      <c r="AT223" s="44">
        <f t="shared" si="231"/>
        <v>0</v>
      </c>
      <c r="AU223" s="44">
        <f t="shared" si="232"/>
        <v>0</v>
      </c>
      <c r="AV223" s="44">
        <f t="shared" si="233"/>
        <v>0</v>
      </c>
      <c r="AW223" s="44"/>
      <c r="AX223" s="44">
        <f t="shared" si="234"/>
        <v>27.130113870258551</v>
      </c>
      <c r="AY223" s="44">
        <f t="shared" si="235"/>
        <v>127.02223200930234</v>
      </c>
      <c r="AZ223" s="44">
        <f t="shared" si="236"/>
        <v>0</v>
      </c>
      <c r="BA223" s="44"/>
      <c r="BB223" s="44">
        <f t="shared" si="237"/>
        <v>0</v>
      </c>
      <c r="BC223" s="44"/>
      <c r="BD223" s="44">
        <f t="shared" si="238"/>
        <v>127.02223200930234</v>
      </c>
      <c r="BE223" s="20"/>
      <c r="BF223" s="20">
        <v>0.56000000000000005</v>
      </c>
      <c r="BG223" s="20"/>
      <c r="BH223" s="20">
        <v>0.05</v>
      </c>
      <c r="BI223" s="44">
        <f t="shared" si="239"/>
        <v>84.404798707471059</v>
      </c>
      <c r="BJ223" s="44">
        <f t="shared" si="240"/>
        <v>0</v>
      </c>
      <c r="BK223" s="44">
        <f t="shared" si="241"/>
        <v>0</v>
      </c>
      <c r="BL223" s="44">
        <f t="shared" si="242"/>
        <v>0</v>
      </c>
      <c r="BM223" s="44"/>
      <c r="BN223" s="44">
        <f t="shared" si="243"/>
        <v>84.404798707471059</v>
      </c>
      <c r="BO223" s="44">
        <f t="shared" si="244"/>
        <v>49.901591146511628</v>
      </c>
      <c r="BP223" s="44">
        <f t="shared" si="245"/>
        <v>0</v>
      </c>
      <c r="BQ223" s="44"/>
      <c r="BR223" s="44">
        <f t="shared" si="246"/>
        <v>0</v>
      </c>
      <c r="BS223" s="44"/>
      <c r="BT223" s="44">
        <f t="shared" si="247"/>
        <v>49.901591146511628</v>
      </c>
      <c r="BU223" s="20"/>
      <c r="BV223" s="20">
        <v>0.22</v>
      </c>
      <c r="BW223" s="20"/>
      <c r="BX223" s="20">
        <v>0.05</v>
      </c>
      <c r="BY223" s="44">
        <f t="shared" si="248"/>
        <v>33.159028063649345</v>
      </c>
      <c r="BZ223" s="44">
        <f t="shared" si="249"/>
        <v>0</v>
      </c>
      <c r="CA223" s="44">
        <f t="shared" si="250"/>
        <v>0</v>
      </c>
      <c r="CB223" s="44">
        <f t="shared" si="251"/>
        <v>0</v>
      </c>
      <c r="CC223" s="44"/>
      <c r="CD223" s="44">
        <f t="shared" si="252"/>
        <v>33.159028063649345</v>
      </c>
      <c r="CE223" s="44">
        <f t="shared" si="253"/>
        <v>3.8730246582263472</v>
      </c>
      <c r="CF223" s="44">
        <f t="shared" si="254"/>
        <v>8.9937730037238612</v>
      </c>
      <c r="CG223" s="44">
        <f t="shared" si="255"/>
        <v>3.6538646358220728</v>
      </c>
      <c r="CH223" s="44">
        <f t="shared" si="256"/>
        <v>11.10423686493667</v>
      </c>
      <c r="CI223" s="44">
        <f t="shared" si="257"/>
        <v>34.546514690914094</v>
      </c>
      <c r="CJ223" s="44">
        <f t="shared" si="258"/>
        <v>13.57184505714482</v>
      </c>
      <c r="CK223" s="44">
        <f t="shared" si="259"/>
        <v>61.690204805203727</v>
      </c>
    </row>
    <row r="224" spans="1:89" x14ac:dyDescent="0.25">
      <c r="A224" s="41">
        <f>'[11]ТОВ "Сумитеплоенерго" '!F216</f>
        <v>1946</v>
      </c>
      <c r="B224" s="41" t="str">
        <f>'[11]ТОВ "Сумитеплоенерго" '!C216</f>
        <v>Вул.Петропавлівс., 60</v>
      </c>
      <c r="C224" s="47" t="str">
        <f>'[11]ТОВ "Сумитеплоенерго" '!O216</f>
        <v>так</v>
      </c>
      <c r="D224" s="46">
        <f>'[11]ТОВ "Сумитеплоенерго" '!G216</f>
        <v>3</v>
      </c>
      <c r="E224" s="86" t="str">
        <f t="shared" si="260"/>
        <v>ТОВ "Сумитеплоенерго"</v>
      </c>
      <c r="F224" s="43">
        <f>'[11]ТОВ "Сумитеплоенерго" '!L216</f>
        <v>2659.8</v>
      </c>
      <c r="G224" s="43">
        <f>'[11]ТОВ "Сумитеплоенерго" '!CX216</f>
        <v>372.06952325581398</v>
      </c>
      <c r="H224" s="32">
        <f t="shared" si="261"/>
        <v>139.88627838777876</v>
      </c>
      <c r="I224" s="42"/>
      <c r="J224" s="42"/>
      <c r="K224" s="42"/>
      <c r="L224" s="42"/>
      <c r="M224" s="42"/>
      <c r="N224" s="44">
        <f t="shared" si="262"/>
        <v>372.06952325581398</v>
      </c>
      <c r="O224" s="44">
        <f t="shared" si="263"/>
        <v>247.23587925373434</v>
      </c>
      <c r="P224" s="44">
        <f t="shared" si="264"/>
        <v>0</v>
      </c>
      <c r="Q224" s="44">
        <f t="shared" si="265"/>
        <v>0</v>
      </c>
      <c r="R224" s="44">
        <f t="shared" si="266"/>
        <v>0</v>
      </c>
      <c r="S224" s="44">
        <f t="shared" si="267"/>
        <v>0</v>
      </c>
      <c r="T224" s="44">
        <f t="shared" si="268"/>
        <v>247.23587925373434</v>
      </c>
      <c r="U224" s="44">
        <f t="shared" si="269"/>
        <v>412.99717081395357</v>
      </c>
      <c r="V224" s="44">
        <f t="shared" si="270"/>
        <v>0</v>
      </c>
      <c r="W224" s="44">
        <f t="shared" si="271"/>
        <v>0</v>
      </c>
      <c r="X224" s="44">
        <f t="shared" si="272"/>
        <v>0</v>
      </c>
      <c r="Y224" s="44">
        <f t="shared" si="273"/>
        <v>0</v>
      </c>
      <c r="Z224" s="44">
        <f t="shared" si="274"/>
        <v>412.99717081395357</v>
      </c>
      <c r="AA224" s="20">
        <v>0.11</v>
      </c>
      <c r="AC224" s="44">
        <f t="shared" si="275"/>
        <v>260.66040000000004</v>
      </c>
      <c r="AD224" s="28">
        <v>98</v>
      </c>
      <c r="AE224" s="44">
        <f t="shared" si="276"/>
        <v>1883.1384</v>
      </c>
      <c r="AF224" s="28">
        <v>708</v>
      </c>
      <c r="AG224" s="44">
        <f t="shared" si="277"/>
        <v>300.55740000000003</v>
      </c>
      <c r="AH224" s="28">
        <v>113</v>
      </c>
      <c r="AI224" s="44">
        <f t="shared" si="226"/>
        <v>74.339490746511643</v>
      </c>
      <c r="AJ224" s="44">
        <f t="shared" si="227"/>
        <v>0</v>
      </c>
      <c r="AK224" s="44"/>
      <c r="AL224" s="44">
        <f t="shared" si="228"/>
        <v>0</v>
      </c>
      <c r="AM224" s="44"/>
      <c r="AN224" s="44">
        <f t="shared" si="229"/>
        <v>74.339490746511643</v>
      </c>
      <c r="AO224" s="20"/>
      <c r="AP224" s="20">
        <v>0.18</v>
      </c>
      <c r="AQ224" s="20"/>
      <c r="AR224" s="20"/>
      <c r="AS224" s="44">
        <f t="shared" si="230"/>
        <v>49.397728674896129</v>
      </c>
      <c r="AT224" s="44">
        <f t="shared" si="231"/>
        <v>0</v>
      </c>
      <c r="AU224" s="44">
        <f t="shared" si="232"/>
        <v>0</v>
      </c>
      <c r="AV224" s="44">
        <f t="shared" si="233"/>
        <v>0</v>
      </c>
      <c r="AW224" s="44"/>
      <c r="AX224" s="44">
        <f t="shared" si="234"/>
        <v>49.397728674896129</v>
      </c>
      <c r="AY224" s="44">
        <f t="shared" si="235"/>
        <v>231.27841565581403</v>
      </c>
      <c r="AZ224" s="44">
        <f t="shared" si="236"/>
        <v>0</v>
      </c>
      <c r="BA224" s="44"/>
      <c r="BB224" s="44">
        <f t="shared" si="237"/>
        <v>0</v>
      </c>
      <c r="BC224" s="44"/>
      <c r="BD224" s="44">
        <f t="shared" si="238"/>
        <v>231.27841565581403</v>
      </c>
      <c r="BE224" s="20"/>
      <c r="BF224" s="20">
        <v>0.56000000000000005</v>
      </c>
      <c r="BG224" s="20"/>
      <c r="BH224" s="20">
        <v>0.05</v>
      </c>
      <c r="BI224" s="44">
        <f t="shared" si="239"/>
        <v>153.6818225441213</v>
      </c>
      <c r="BJ224" s="44">
        <f t="shared" si="240"/>
        <v>0</v>
      </c>
      <c r="BK224" s="44">
        <f t="shared" si="241"/>
        <v>0</v>
      </c>
      <c r="BL224" s="44">
        <f t="shared" si="242"/>
        <v>0</v>
      </c>
      <c r="BM224" s="44"/>
      <c r="BN224" s="44">
        <f t="shared" si="243"/>
        <v>153.6818225441213</v>
      </c>
      <c r="BO224" s="44">
        <f t="shared" si="244"/>
        <v>90.859377579069786</v>
      </c>
      <c r="BP224" s="44">
        <f t="shared" si="245"/>
        <v>0</v>
      </c>
      <c r="BQ224" s="44"/>
      <c r="BR224" s="44">
        <f t="shared" si="246"/>
        <v>0</v>
      </c>
      <c r="BS224" s="44"/>
      <c r="BT224" s="44">
        <f t="shared" si="247"/>
        <v>90.859377579069786</v>
      </c>
      <c r="BU224" s="20"/>
      <c r="BV224" s="20">
        <v>0.22</v>
      </c>
      <c r="BW224" s="20"/>
      <c r="BX224" s="20">
        <v>0.05</v>
      </c>
      <c r="BY224" s="44">
        <f t="shared" si="248"/>
        <v>60.375001713761932</v>
      </c>
      <c r="BZ224" s="44">
        <f t="shared" si="249"/>
        <v>0</v>
      </c>
      <c r="CA224" s="44">
        <f t="shared" si="250"/>
        <v>0</v>
      </c>
      <c r="CB224" s="44">
        <f t="shared" si="251"/>
        <v>0</v>
      </c>
      <c r="CC224" s="44"/>
      <c r="CD224" s="44">
        <f t="shared" si="252"/>
        <v>60.375001713761932</v>
      </c>
      <c r="CE224" s="44">
        <f t="shared" si="253"/>
        <v>5.2767689323429838</v>
      </c>
      <c r="CF224" s="44">
        <f t="shared" si="254"/>
        <v>12.253488205863516</v>
      </c>
      <c r="CG224" s="44">
        <f t="shared" si="255"/>
        <v>4.9781762562085481</v>
      </c>
      <c r="CH224" s="44">
        <f t="shared" si="256"/>
        <v>20.218274144335297</v>
      </c>
      <c r="CI224" s="44">
        <f t="shared" si="257"/>
        <v>62.901297337932036</v>
      </c>
      <c r="CJ224" s="44">
        <f t="shared" si="258"/>
        <v>24.711223954187584</v>
      </c>
      <c r="CK224" s="44">
        <f t="shared" si="259"/>
        <v>112.3237452463072</v>
      </c>
    </row>
    <row r="225" spans="1:91" x14ac:dyDescent="0.25">
      <c r="A225" s="41">
        <f>'[11]ТОВ "Сумитеплоенерго" '!F217</f>
        <v>1932</v>
      </c>
      <c r="B225" s="41" t="str">
        <f>'[11]ТОВ "Сумитеплоенерго" '!C217</f>
        <v>Вул.Петропавлівс.,74</v>
      </c>
      <c r="C225" s="47" t="str">
        <f>'[11]ТОВ "Сумитеплоенерго" '!O217</f>
        <v>так</v>
      </c>
      <c r="D225" s="46">
        <f>'[11]ТОВ "Сумитеплоенерго" '!G217</f>
        <v>3</v>
      </c>
      <c r="E225" s="86" t="str">
        <f t="shared" si="260"/>
        <v>ТОВ "Сумитеплоенерго"</v>
      </c>
      <c r="F225" s="43">
        <f>'[11]ТОВ "Сумитеплоенерго" '!L217</f>
        <v>4168.93</v>
      </c>
      <c r="G225" s="43">
        <f>'[11]ТОВ "Сумитеплоенерго" '!CX217</f>
        <v>498.41306976744187</v>
      </c>
      <c r="H225" s="32">
        <f t="shared" si="261"/>
        <v>119.55419490551337</v>
      </c>
      <c r="I225" s="42"/>
      <c r="J225" s="42"/>
      <c r="K225" s="42"/>
      <c r="L225" s="42"/>
      <c r="M225" s="42"/>
      <c r="N225" s="44">
        <f t="shared" si="262"/>
        <v>498.41306976744187</v>
      </c>
      <c r="O225" s="44">
        <f t="shared" si="263"/>
        <v>331.18969932612129</v>
      </c>
      <c r="P225" s="44">
        <f t="shared" si="264"/>
        <v>0</v>
      </c>
      <c r="Q225" s="44">
        <f t="shared" si="265"/>
        <v>0</v>
      </c>
      <c r="R225" s="44">
        <f t="shared" si="266"/>
        <v>0</v>
      </c>
      <c r="S225" s="44">
        <f t="shared" si="267"/>
        <v>0</v>
      </c>
      <c r="T225" s="44">
        <f t="shared" si="268"/>
        <v>331.18969932612129</v>
      </c>
      <c r="U225" s="44">
        <f t="shared" si="269"/>
        <v>553.23850744186052</v>
      </c>
      <c r="V225" s="44">
        <f t="shared" si="270"/>
        <v>0</v>
      </c>
      <c r="W225" s="44">
        <f t="shared" si="271"/>
        <v>0</v>
      </c>
      <c r="X225" s="44">
        <f t="shared" si="272"/>
        <v>0</v>
      </c>
      <c r="Y225" s="44">
        <f t="shared" si="273"/>
        <v>0</v>
      </c>
      <c r="Z225" s="44">
        <f t="shared" si="274"/>
        <v>553.23850744186052</v>
      </c>
      <c r="AA225" s="20">
        <v>0.11</v>
      </c>
      <c r="AC225" s="44">
        <f t="shared" si="275"/>
        <v>391.87942000000004</v>
      </c>
      <c r="AD225" s="28">
        <v>94</v>
      </c>
      <c r="AE225" s="44">
        <f t="shared" si="276"/>
        <v>2843.2102600000003</v>
      </c>
      <c r="AF225" s="28">
        <v>682</v>
      </c>
      <c r="AG225" s="44">
        <f t="shared" si="277"/>
        <v>458.58230000000003</v>
      </c>
      <c r="AH225" s="28">
        <v>110</v>
      </c>
      <c r="AI225" s="44">
        <f t="shared" si="226"/>
        <v>99.582931339534895</v>
      </c>
      <c r="AJ225" s="44">
        <f t="shared" si="227"/>
        <v>0</v>
      </c>
      <c r="AK225" s="44"/>
      <c r="AL225" s="44">
        <f t="shared" si="228"/>
        <v>0</v>
      </c>
      <c r="AM225" s="44"/>
      <c r="AN225" s="44">
        <f t="shared" si="229"/>
        <v>99.582931339534895</v>
      </c>
      <c r="AO225" s="20"/>
      <c r="AP225" s="20">
        <v>0.18</v>
      </c>
      <c r="AQ225" s="20"/>
      <c r="AR225" s="20"/>
      <c r="AS225" s="44">
        <f t="shared" si="230"/>
        <v>66.171701925359045</v>
      </c>
      <c r="AT225" s="44">
        <f t="shared" si="231"/>
        <v>0</v>
      </c>
      <c r="AU225" s="44">
        <f t="shared" si="232"/>
        <v>0</v>
      </c>
      <c r="AV225" s="44">
        <f t="shared" si="233"/>
        <v>0</v>
      </c>
      <c r="AW225" s="44"/>
      <c r="AX225" s="44">
        <f t="shared" si="234"/>
        <v>66.171701925359045</v>
      </c>
      <c r="AY225" s="44">
        <f t="shared" si="235"/>
        <v>309.81356416744194</v>
      </c>
      <c r="AZ225" s="44">
        <f t="shared" si="236"/>
        <v>0</v>
      </c>
      <c r="BA225" s="44"/>
      <c r="BB225" s="44">
        <f t="shared" si="237"/>
        <v>0</v>
      </c>
      <c r="BC225" s="44"/>
      <c r="BD225" s="44">
        <f t="shared" si="238"/>
        <v>309.81356416744194</v>
      </c>
      <c r="BE225" s="20"/>
      <c r="BF225" s="20">
        <v>0.56000000000000005</v>
      </c>
      <c r="BG225" s="20"/>
      <c r="BH225" s="20">
        <v>0.05</v>
      </c>
      <c r="BI225" s="44">
        <f t="shared" si="239"/>
        <v>205.86751710111704</v>
      </c>
      <c r="BJ225" s="44">
        <f t="shared" si="240"/>
        <v>0</v>
      </c>
      <c r="BK225" s="44">
        <f t="shared" si="241"/>
        <v>0</v>
      </c>
      <c r="BL225" s="44">
        <f t="shared" si="242"/>
        <v>0</v>
      </c>
      <c r="BM225" s="44"/>
      <c r="BN225" s="44">
        <f t="shared" si="243"/>
        <v>205.86751710111704</v>
      </c>
      <c r="BO225" s="44">
        <f t="shared" si="244"/>
        <v>121.71247163720932</v>
      </c>
      <c r="BP225" s="44">
        <f t="shared" si="245"/>
        <v>0</v>
      </c>
      <c r="BQ225" s="44"/>
      <c r="BR225" s="44">
        <f t="shared" si="246"/>
        <v>0</v>
      </c>
      <c r="BS225" s="44"/>
      <c r="BT225" s="44">
        <f t="shared" si="247"/>
        <v>121.71247163720932</v>
      </c>
      <c r="BU225" s="20"/>
      <c r="BV225" s="20">
        <v>0.22</v>
      </c>
      <c r="BW225" s="20"/>
      <c r="BX225" s="20">
        <v>0.05</v>
      </c>
      <c r="BY225" s="44">
        <f t="shared" si="248"/>
        <v>80.876524575438836</v>
      </c>
      <c r="BZ225" s="44">
        <f t="shared" si="249"/>
        <v>0</v>
      </c>
      <c r="CA225" s="44">
        <f t="shared" si="250"/>
        <v>0</v>
      </c>
      <c r="CB225" s="44">
        <f t="shared" si="251"/>
        <v>0</v>
      </c>
      <c r="CC225" s="44"/>
      <c r="CD225" s="44">
        <f t="shared" si="252"/>
        <v>80.876524575438836</v>
      </c>
      <c r="CE225" s="44">
        <f t="shared" si="253"/>
        <v>5.9221602074257627</v>
      </c>
      <c r="CF225" s="44">
        <f t="shared" si="254"/>
        <v>13.810873614429836</v>
      </c>
      <c r="CG225" s="44">
        <f t="shared" si="255"/>
        <v>5.6701533900884957</v>
      </c>
      <c r="CH225" s="44">
        <f t="shared" si="256"/>
        <v>27.08378797999384</v>
      </c>
      <c r="CI225" s="44">
        <f t="shared" si="257"/>
        <v>84.260673715536399</v>
      </c>
      <c r="CJ225" s="44">
        <f t="shared" si="258"/>
        <v>33.10240753110358</v>
      </c>
      <c r="CK225" s="44">
        <f t="shared" si="259"/>
        <v>150.46548877774356</v>
      </c>
    </row>
    <row r="226" spans="1:91" ht="30" x14ac:dyDescent="0.25">
      <c r="A226" s="41">
        <f>'[11]ТОВ "Сумитеплоенерго" '!F218</f>
        <v>1941</v>
      </c>
      <c r="B226" s="41" t="str">
        <f>'[11]ТОВ "Сумитеплоенерго" '!C218</f>
        <v>Вул.Академічна,7 (Першотравнева, 7)</v>
      </c>
      <c r="C226" s="50">
        <f>'[11]ТОВ "Сумитеплоенерго" '!O218</f>
        <v>1</v>
      </c>
      <c r="D226" s="46">
        <f>'[11]ТОВ "Сумитеплоенерго" '!G218</f>
        <v>3</v>
      </c>
      <c r="E226" s="86" t="str">
        <f t="shared" si="260"/>
        <v>ТОВ "Сумитеплоенерго"</v>
      </c>
      <c r="F226" s="43">
        <f>'[11]ТОВ "Сумитеплоенерго" '!L218</f>
        <v>1079.9000000000001</v>
      </c>
      <c r="G226" s="43">
        <f>'[11]ТОВ "Сумитеплоенерго" '!CX218</f>
        <v>96.202906976744188</v>
      </c>
      <c r="H226" s="32">
        <f t="shared" si="261"/>
        <v>89.085014331645681</v>
      </c>
      <c r="I226" s="42"/>
      <c r="J226" s="42"/>
      <c r="K226" s="42"/>
      <c r="L226" s="42"/>
      <c r="M226" s="42"/>
      <c r="N226" s="44">
        <f t="shared" si="262"/>
        <v>96.202906976744188</v>
      </c>
      <c r="O226" s="44">
        <f t="shared" si="263"/>
        <v>63.925714971305169</v>
      </c>
      <c r="P226" s="44">
        <f t="shared" si="264"/>
        <v>0</v>
      </c>
      <c r="Q226" s="44">
        <f t="shared" si="265"/>
        <v>0</v>
      </c>
      <c r="R226" s="44">
        <f t="shared" si="266"/>
        <v>0</v>
      </c>
      <c r="S226" s="44">
        <f t="shared" si="267"/>
        <v>0</v>
      </c>
      <c r="T226" s="44">
        <f t="shared" si="268"/>
        <v>63.925714971305169</v>
      </c>
      <c r="U226" s="44">
        <f t="shared" si="269"/>
        <v>119.2916046511628</v>
      </c>
      <c r="V226" s="44">
        <f t="shared" si="270"/>
        <v>0</v>
      </c>
      <c r="W226" s="44">
        <f t="shared" si="271"/>
        <v>0</v>
      </c>
      <c r="X226" s="44">
        <f t="shared" si="272"/>
        <v>0</v>
      </c>
      <c r="Y226" s="44">
        <f t="shared" si="273"/>
        <v>0</v>
      </c>
      <c r="Z226" s="44">
        <f t="shared" si="274"/>
        <v>119.2916046511628</v>
      </c>
      <c r="AA226" s="20">
        <v>0.24</v>
      </c>
      <c r="AC226" s="44">
        <f t="shared" ref="AC226:AC256" si="278">AD226*F226/1000</f>
        <v>127.42820000000002</v>
      </c>
      <c r="AD226" s="28">
        <f>98+$CG$3</f>
        <v>118</v>
      </c>
      <c r="AE226" s="44">
        <f t="shared" ref="AE226:AE256" si="279">AF226*F226/1000</f>
        <v>786.16720000000009</v>
      </c>
      <c r="AF226" s="28">
        <f>708+$CG$3</f>
        <v>728</v>
      </c>
      <c r="AG226" s="44">
        <f t="shared" ref="AG226:AG256" si="280">AH226*F226/1000</f>
        <v>143.6267</v>
      </c>
      <c r="AH226" s="28">
        <f>113+$CG$3</f>
        <v>133</v>
      </c>
      <c r="AI226" s="44">
        <f t="shared" si="226"/>
        <v>21.472488837209305</v>
      </c>
      <c r="AJ226" s="44">
        <f t="shared" si="227"/>
        <v>0</v>
      </c>
      <c r="AK226" s="44"/>
      <c r="AL226" s="44">
        <f t="shared" si="228"/>
        <v>0</v>
      </c>
      <c r="AM226" s="44"/>
      <c r="AN226" s="44">
        <f t="shared" si="229"/>
        <v>21.472488837209305</v>
      </c>
      <c r="AO226" s="20"/>
      <c r="AP226" s="20">
        <v>0.18</v>
      </c>
      <c r="AQ226" s="20"/>
      <c r="AR226" s="20"/>
      <c r="AS226" s="44">
        <f t="shared" si="230"/>
        <v>14.268219581595314</v>
      </c>
      <c r="AT226" s="44">
        <f t="shared" si="231"/>
        <v>0</v>
      </c>
      <c r="AU226" s="44">
        <f t="shared" si="232"/>
        <v>0</v>
      </c>
      <c r="AV226" s="44">
        <f t="shared" si="233"/>
        <v>0</v>
      </c>
      <c r="AW226" s="44"/>
      <c r="AX226" s="44">
        <f t="shared" si="234"/>
        <v>14.268219581595314</v>
      </c>
      <c r="AY226" s="44">
        <f t="shared" si="235"/>
        <v>66.803298604651175</v>
      </c>
      <c r="AZ226" s="44">
        <f t="shared" si="236"/>
        <v>0</v>
      </c>
      <c r="BA226" s="44"/>
      <c r="BB226" s="44">
        <f t="shared" si="237"/>
        <v>0</v>
      </c>
      <c r="BC226" s="44"/>
      <c r="BD226" s="44">
        <f t="shared" si="238"/>
        <v>66.803298604651175</v>
      </c>
      <c r="BE226" s="20"/>
      <c r="BF226" s="20">
        <v>0.56000000000000005</v>
      </c>
      <c r="BG226" s="20"/>
      <c r="BH226" s="20">
        <v>0.05</v>
      </c>
      <c r="BI226" s="44">
        <f t="shared" si="239"/>
        <v>44.390016476074315</v>
      </c>
      <c r="BJ226" s="44">
        <f t="shared" si="240"/>
        <v>0</v>
      </c>
      <c r="BK226" s="44">
        <f t="shared" si="241"/>
        <v>0</v>
      </c>
      <c r="BL226" s="44">
        <f t="shared" si="242"/>
        <v>0</v>
      </c>
      <c r="BM226" s="44"/>
      <c r="BN226" s="44">
        <f t="shared" si="243"/>
        <v>44.390016476074315</v>
      </c>
      <c r="BO226" s="44">
        <f t="shared" si="244"/>
        <v>26.244153023255816</v>
      </c>
      <c r="BP226" s="44">
        <f t="shared" si="245"/>
        <v>0</v>
      </c>
      <c r="BQ226" s="44"/>
      <c r="BR226" s="44">
        <f t="shared" si="246"/>
        <v>0</v>
      </c>
      <c r="BS226" s="44"/>
      <c r="BT226" s="44">
        <f t="shared" si="247"/>
        <v>26.244153023255816</v>
      </c>
      <c r="BU226" s="20"/>
      <c r="BV226" s="20">
        <v>0.22</v>
      </c>
      <c r="BW226" s="20"/>
      <c r="BX226" s="20">
        <v>0.05</v>
      </c>
      <c r="BY226" s="44">
        <f t="shared" si="248"/>
        <v>17.438935044172052</v>
      </c>
      <c r="BZ226" s="44">
        <f t="shared" si="249"/>
        <v>0</v>
      </c>
      <c r="CA226" s="44">
        <f t="shared" si="250"/>
        <v>0</v>
      </c>
      <c r="CB226" s="44">
        <f t="shared" si="251"/>
        <v>0</v>
      </c>
      <c r="CC226" s="44"/>
      <c r="CD226" s="44">
        <f t="shared" si="252"/>
        <v>17.438935044172052</v>
      </c>
      <c r="CE226" s="44">
        <f t="shared" si="253"/>
        <v>8.9309110552497124</v>
      </c>
      <c r="CF226" s="44">
        <f t="shared" si="254"/>
        <v>17.710450736681629</v>
      </c>
      <c r="CG226" s="44">
        <f t="shared" si="255"/>
        <v>8.2359788390862132</v>
      </c>
      <c r="CH226" s="44">
        <f t="shared" si="256"/>
        <v>5.8399198260885159</v>
      </c>
      <c r="CI226" s="44">
        <f t="shared" si="257"/>
        <v>18.168639458942053</v>
      </c>
      <c r="CJ226" s="44">
        <f t="shared" si="258"/>
        <v>7.1376797874415194</v>
      </c>
      <c r="CK226" s="44">
        <f t="shared" si="259"/>
        <v>32.443999033825087</v>
      </c>
      <c r="CM226" s="35">
        <f>$CE$3/1000</f>
        <v>20</v>
      </c>
    </row>
    <row r="227" spans="1:91" x14ac:dyDescent="0.25">
      <c r="A227" s="41">
        <f>'[11]ТОВ "Сумитеплоенерго" '!F219</f>
        <v>1948</v>
      </c>
      <c r="B227" s="41" t="str">
        <f>'[11]ТОВ "Сумитеплоенерго" '!C219</f>
        <v>Вул.Соборна,27</v>
      </c>
      <c r="C227" s="47" t="str">
        <f>'[11]ТОВ "Сумитеплоенерго" '!O219</f>
        <v>так</v>
      </c>
      <c r="D227" s="46">
        <f>'[11]ТОВ "Сумитеплоенерго" '!G219</f>
        <v>3</v>
      </c>
      <c r="E227" s="86" t="str">
        <f t="shared" si="260"/>
        <v>ТОВ "Сумитеплоенерго"</v>
      </c>
      <c r="F227" s="43">
        <f>'[11]ТОВ "Сумитеплоенерго" '!L219</f>
        <v>741.04</v>
      </c>
      <c r="G227" s="43">
        <f>'[11]ТОВ "Сумитеплоенерго" '!CX219</f>
        <v>132.80818604651162</v>
      </c>
      <c r="H227" s="32">
        <f t="shared" si="261"/>
        <v>179.2186468294716</v>
      </c>
      <c r="I227" s="42"/>
      <c r="J227" s="42"/>
      <c r="K227" s="42"/>
      <c r="L227" s="42"/>
      <c r="M227" s="42"/>
      <c r="N227" s="44">
        <f t="shared" si="262"/>
        <v>132.80818604651162</v>
      </c>
      <c r="O227" s="44">
        <f t="shared" si="263"/>
        <v>88.249498002359573</v>
      </c>
      <c r="P227" s="44">
        <f t="shared" si="264"/>
        <v>0</v>
      </c>
      <c r="Q227" s="44">
        <f t="shared" si="265"/>
        <v>0</v>
      </c>
      <c r="R227" s="44">
        <f t="shared" si="266"/>
        <v>0</v>
      </c>
      <c r="S227" s="44">
        <f t="shared" si="267"/>
        <v>0</v>
      </c>
      <c r="T227" s="44">
        <f t="shared" si="268"/>
        <v>88.249498002359573</v>
      </c>
      <c r="U227" s="44">
        <f t="shared" si="269"/>
        <v>136.79243162790698</v>
      </c>
      <c r="V227" s="44">
        <f t="shared" si="270"/>
        <v>0</v>
      </c>
      <c r="W227" s="44">
        <f t="shared" si="271"/>
        <v>0</v>
      </c>
      <c r="X227" s="44">
        <f t="shared" si="272"/>
        <v>0</v>
      </c>
      <c r="Y227" s="44">
        <f t="shared" si="273"/>
        <v>0</v>
      </c>
      <c r="Z227" s="44">
        <f t="shared" si="274"/>
        <v>136.79243162790698</v>
      </c>
      <c r="AA227" s="20">
        <v>0.03</v>
      </c>
      <c r="AC227" s="44">
        <f t="shared" si="278"/>
        <v>72.621920000000003</v>
      </c>
      <c r="AD227" s="28">
        <v>98</v>
      </c>
      <c r="AE227" s="44">
        <f t="shared" si="279"/>
        <v>524.65631999999994</v>
      </c>
      <c r="AF227" s="28">
        <v>708</v>
      </c>
      <c r="AG227" s="44">
        <f t="shared" si="280"/>
        <v>83.737519999999989</v>
      </c>
      <c r="AH227" s="28">
        <v>113</v>
      </c>
      <c r="AI227" s="44">
        <f t="shared" si="226"/>
        <v>24.622637693023254</v>
      </c>
      <c r="AJ227" s="44">
        <f t="shared" si="227"/>
        <v>0</v>
      </c>
      <c r="AK227" s="44"/>
      <c r="AL227" s="44">
        <f t="shared" si="228"/>
        <v>0</v>
      </c>
      <c r="AM227" s="44"/>
      <c r="AN227" s="44">
        <f t="shared" si="229"/>
        <v>24.622637693023254</v>
      </c>
      <c r="AO227" s="20"/>
      <c r="AP227" s="20">
        <v>0.18</v>
      </c>
      <c r="AQ227" s="20"/>
      <c r="AR227" s="20"/>
      <c r="AS227" s="44">
        <f t="shared" si="230"/>
        <v>16.361456929637463</v>
      </c>
      <c r="AT227" s="44">
        <f t="shared" si="231"/>
        <v>0</v>
      </c>
      <c r="AU227" s="44">
        <f t="shared" si="232"/>
        <v>0</v>
      </c>
      <c r="AV227" s="44">
        <f t="shared" si="233"/>
        <v>0</v>
      </c>
      <c r="AW227" s="44"/>
      <c r="AX227" s="44">
        <f t="shared" si="234"/>
        <v>16.361456929637463</v>
      </c>
      <c r="AY227" s="44">
        <f t="shared" si="235"/>
        <v>76.603761711627911</v>
      </c>
      <c r="AZ227" s="44">
        <f t="shared" si="236"/>
        <v>0</v>
      </c>
      <c r="BA227" s="44"/>
      <c r="BB227" s="44">
        <f t="shared" si="237"/>
        <v>0</v>
      </c>
      <c r="BC227" s="44"/>
      <c r="BD227" s="44">
        <f t="shared" si="238"/>
        <v>76.603761711627911</v>
      </c>
      <c r="BE227" s="20"/>
      <c r="BF227" s="20">
        <v>0.56000000000000005</v>
      </c>
      <c r="BG227" s="20"/>
      <c r="BH227" s="20">
        <v>0.05</v>
      </c>
      <c r="BI227" s="44">
        <f t="shared" si="239"/>
        <v>50.902310447761003</v>
      </c>
      <c r="BJ227" s="44">
        <f t="shared" si="240"/>
        <v>0</v>
      </c>
      <c r="BK227" s="44">
        <f t="shared" si="241"/>
        <v>0</v>
      </c>
      <c r="BL227" s="44">
        <f t="shared" si="242"/>
        <v>0</v>
      </c>
      <c r="BM227" s="44"/>
      <c r="BN227" s="44">
        <f t="shared" si="243"/>
        <v>50.902310447761003</v>
      </c>
      <c r="BO227" s="44">
        <f t="shared" si="244"/>
        <v>30.094334958139534</v>
      </c>
      <c r="BP227" s="44">
        <f t="shared" si="245"/>
        <v>0</v>
      </c>
      <c r="BQ227" s="44"/>
      <c r="BR227" s="44">
        <f t="shared" si="246"/>
        <v>0</v>
      </c>
      <c r="BS227" s="44"/>
      <c r="BT227" s="44">
        <f t="shared" si="247"/>
        <v>30.094334958139534</v>
      </c>
      <c r="BU227" s="20"/>
      <c r="BV227" s="20">
        <v>0.22</v>
      </c>
      <c r="BW227" s="20"/>
      <c r="BX227" s="20">
        <v>0.05</v>
      </c>
      <c r="BY227" s="44">
        <f t="shared" si="248"/>
        <v>19.99733624733468</v>
      </c>
      <c r="BZ227" s="44">
        <f t="shared" si="249"/>
        <v>0</v>
      </c>
      <c r="CA227" s="44">
        <f t="shared" si="250"/>
        <v>0</v>
      </c>
      <c r="CB227" s="44">
        <f t="shared" si="251"/>
        <v>0</v>
      </c>
      <c r="CC227" s="44"/>
      <c r="CD227" s="44">
        <f t="shared" si="252"/>
        <v>19.99733624733468</v>
      </c>
      <c r="CE227" s="44">
        <f t="shared" si="253"/>
        <v>4.4385973885034185</v>
      </c>
      <c r="CF227" s="44">
        <f t="shared" si="254"/>
        <v>10.307121924031987</v>
      </c>
      <c r="CG227" s="44">
        <f t="shared" si="255"/>
        <v>4.1874337143858771</v>
      </c>
      <c r="CH227" s="44">
        <f t="shared" si="256"/>
        <v>6.6966727110320985</v>
      </c>
      <c r="CI227" s="44">
        <f t="shared" si="257"/>
        <v>20.83409287876653</v>
      </c>
      <c r="CJ227" s="44">
        <f t="shared" si="258"/>
        <v>8.1848222023725654</v>
      </c>
      <c r="CK227" s="44">
        <f t="shared" si="259"/>
        <v>37.203737283511664</v>
      </c>
    </row>
    <row r="228" spans="1:91" x14ac:dyDescent="0.25">
      <c r="A228" s="41">
        <f>'[11]ТОВ "Сумитеплоенерго" '!F220</f>
        <v>1910</v>
      </c>
      <c r="B228" s="41" t="str">
        <f>'[11]ТОВ "Сумитеплоенерго" '!C220</f>
        <v>Вул.Соборна,,36 б</v>
      </c>
      <c r="C228" s="47" t="str">
        <f>'[11]ТОВ "Сумитеплоенерго" '!O220</f>
        <v>так</v>
      </c>
      <c r="D228" s="46">
        <f>'[11]ТОВ "Сумитеплоенерго" '!G220</f>
        <v>3</v>
      </c>
      <c r="E228" s="86" t="str">
        <f t="shared" si="260"/>
        <v>ТОВ "Сумитеплоенерго"</v>
      </c>
      <c r="F228" s="43">
        <f>'[11]ТОВ "Сумитеплоенерго" '!L220</f>
        <v>183.7</v>
      </c>
      <c r="G228" s="43">
        <f>'[11]ТОВ "Сумитеплоенерго" '!CX220</f>
        <v>59.575930232558136</v>
      </c>
      <c r="H228" s="32">
        <f t="shared" si="261"/>
        <v>324.31099745540632</v>
      </c>
      <c r="I228" s="42"/>
      <c r="J228" s="42"/>
      <c r="K228" s="42"/>
      <c r="L228" s="42"/>
      <c r="M228" s="42"/>
      <c r="N228" s="44">
        <f t="shared" si="262"/>
        <v>59.575930232558136</v>
      </c>
      <c r="O228" s="44">
        <f t="shared" si="263"/>
        <v>39.587514087464257</v>
      </c>
      <c r="P228" s="44">
        <f t="shared" si="264"/>
        <v>0</v>
      </c>
      <c r="Q228" s="44">
        <f t="shared" si="265"/>
        <v>0</v>
      </c>
      <c r="R228" s="44">
        <f t="shared" si="266"/>
        <v>0</v>
      </c>
      <c r="S228" s="44">
        <f t="shared" si="267"/>
        <v>0</v>
      </c>
      <c r="T228" s="44">
        <f t="shared" si="268"/>
        <v>39.587514087464257</v>
      </c>
      <c r="U228" s="44">
        <f t="shared" si="269"/>
        <v>61.363208139534883</v>
      </c>
      <c r="V228" s="44">
        <f t="shared" si="270"/>
        <v>0</v>
      </c>
      <c r="W228" s="44">
        <f t="shared" si="271"/>
        <v>0</v>
      </c>
      <c r="X228" s="44">
        <f t="shared" si="272"/>
        <v>0</v>
      </c>
      <c r="Y228" s="44">
        <f t="shared" si="273"/>
        <v>0</v>
      </c>
      <c r="Z228" s="44">
        <f t="shared" si="274"/>
        <v>61.363208139534883</v>
      </c>
      <c r="AA228" s="20">
        <v>0.03</v>
      </c>
      <c r="AC228" s="44">
        <f t="shared" si="278"/>
        <v>18.002599999999997</v>
      </c>
      <c r="AD228" s="28">
        <v>98</v>
      </c>
      <c r="AE228" s="44">
        <f t="shared" si="279"/>
        <v>130.05959999999999</v>
      </c>
      <c r="AF228" s="28">
        <v>708</v>
      </c>
      <c r="AG228" s="44">
        <f t="shared" si="280"/>
        <v>20.758099999999999</v>
      </c>
      <c r="AH228" s="28">
        <v>113</v>
      </c>
      <c r="AI228" s="44">
        <f t="shared" si="226"/>
        <v>11.045377465116278</v>
      </c>
      <c r="AJ228" s="44">
        <f t="shared" si="227"/>
        <v>0</v>
      </c>
      <c r="AK228" s="44"/>
      <c r="AL228" s="44">
        <f t="shared" si="228"/>
        <v>0</v>
      </c>
      <c r="AM228" s="44"/>
      <c r="AN228" s="44">
        <f t="shared" si="229"/>
        <v>11.045377465116278</v>
      </c>
      <c r="AO228" s="20"/>
      <c r="AP228" s="20">
        <v>0.18</v>
      </c>
      <c r="AQ228" s="20"/>
      <c r="AR228" s="20"/>
      <c r="AS228" s="44">
        <f t="shared" si="230"/>
        <v>7.3395251118158722</v>
      </c>
      <c r="AT228" s="44">
        <f t="shared" si="231"/>
        <v>0</v>
      </c>
      <c r="AU228" s="44">
        <f t="shared" si="232"/>
        <v>0</v>
      </c>
      <c r="AV228" s="44">
        <f t="shared" si="233"/>
        <v>0</v>
      </c>
      <c r="AW228" s="44"/>
      <c r="AX228" s="44">
        <f t="shared" si="234"/>
        <v>7.3395251118158722</v>
      </c>
      <c r="AY228" s="44">
        <f t="shared" si="235"/>
        <v>34.363396558139542</v>
      </c>
      <c r="AZ228" s="44">
        <f t="shared" si="236"/>
        <v>0</v>
      </c>
      <c r="BA228" s="44"/>
      <c r="BB228" s="44">
        <f t="shared" si="237"/>
        <v>0</v>
      </c>
      <c r="BC228" s="44"/>
      <c r="BD228" s="44">
        <f t="shared" si="238"/>
        <v>34.363396558139542</v>
      </c>
      <c r="BE228" s="20"/>
      <c r="BF228" s="20">
        <v>0.56000000000000005</v>
      </c>
      <c r="BG228" s="20"/>
      <c r="BH228" s="20">
        <v>0.05</v>
      </c>
      <c r="BI228" s="44">
        <f t="shared" si="239"/>
        <v>22.834078125649388</v>
      </c>
      <c r="BJ228" s="44">
        <f t="shared" si="240"/>
        <v>0</v>
      </c>
      <c r="BK228" s="44">
        <f t="shared" si="241"/>
        <v>0</v>
      </c>
      <c r="BL228" s="44">
        <f t="shared" si="242"/>
        <v>0</v>
      </c>
      <c r="BM228" s="44"/>
      <c r="BN228" s="44">
        <f t="shared" si="243"/>
        <v>22.834078125649388</v>
      </c>
      <c r="BO228" s="44">
        <f t="shared" si="244"/>
        <v>13.499905790697674</v>
      </c>
      <c r="BP228" s="44">
        <f t="shared" si="245"/>
        <v>0</v>
      </c>
      <c r="BQ228" s="44"/>
      <c r="BR228" s="44">
        <f t="shared" si="246"/>
        <v>0</v>
      </c>
      <c r="BS228" s="44"/>
      <c r="BT228" s="44">
        <f t="shared" si="247"/>
        <v>13.499905790697674</v>
      </c>
      <c r="BU228" s="20"/>
      <c r="BV228" s="20">
        <v>0.22</v>
      </c>
      <c r="BW228" s="20"/>
      <c r="BX228" s="20">
        <v>0.05</v>
      </c>
      <c r="BY228" s="44">
        <f t="shared" si="248"/>
        <v>8.9705306922194001</v>
      </c>
      <c r="BZ228" s="44">
        <f t="shared" si="249"/>
        <v>0</v>
      </c>
      <c r="CA228" s="44">
        <f t="shared" si="250"/>
        <v>0</v>
      </c>
      <c r="CB228" s="44">
        <f t="shared" si="251"/>
        <v>0</v>
      </c>
      <c r="CC228" s="44"/>
      <c r="CD228" s="44">
        <f t="shared" si="252"/>
        <v>8.9705306922194001</v>
      </c>
      <c r="CE228" s="44">
        <f t="shared" si="253"/>
        <v>2.4528289944832649</v>
      </c>
      <c r="CF228" s="44">
        <f t="shared" si="254"/>
        <v>5.6958550848569089</v>
      </c>
      <c r="CG228" s="44">
        <f t="shared" si="255"/>
        <v>2.3140325485987758</v>
      </c>
      <c r="CH228" s="44">
        <f t="shared" si="256"/>
        <v>3.0040355048822192</v>
      </c>
      <c r="CI228" s="44">
        <f t="shared" si="257"/>
        <v>9.3458882374113514</v>
      </c>
      <c r="CJ228" s="44">
        <f t="shared" si="258"/>
        <v>3.6715989504116018</v>
      </c>
      <c r="CK228" s="44">
        <f t="shared" si="259"/>
        <v>16.689086138234554</v>
      </c>
    </row>
    <row r="229" spans="1:91" x14ac:dyDescent="0.25">
      <c r="A229" s="41">
        <f>'[11]ТОВ "Сумитеплоенерго" '!F221</f>
        <v>1951</v>
      </c>
      <c r="B229" s="41" t="str">
        <f>'[11]ТОВ "Сумитеплоенерго" '!C221</f>
        <v>Вул.Соборна,38</v>
      </c>
      <c r="C229" s="47" t="str">
        <f>'[11]ТОВ "Сумитеплоенерго" '!O221</f>
        <v>так</v>
      </c>
      <c r="D229" s="46">
        <f>'[11]ТОВ "Сумитеплоенерго" '!G221</f>
        <v>3</v>
      </c>
      <c r="E229" s="86" t="str">
        <f t="shared" si="260"/>
        <v>ТОВ "Сумитеплоенерго"</v>
      </c>
      <c r="F229" s="43">
        <f>'[11]ТОВ "Сумитеплоенерго" '!L221</f>
        <v>690.67</v>
      </c>
      <c r="G229" s="43">
        <f>'[11]ТОВ "Сумитеплоенерго" '!CX221</f>
        <v>108.78501162790698</v>
      </c>
      <c r="H229" s="32">
        <f t="shared" si="261"/>
        <v>157.50649605152532</v>
      </c>
      <c r="I229" s="42"/>
      <c r="J229" s="42"/>
      <c r="K229" s="42"/>
      <c r="L229" s="42"/>
      <c r="M229" s="42"/>
      <c r="N229" s="44">
        <f t="shared" si="262"/>
        <v>108.78501162790698</v>
      </c>
      <c r="O229" s="44">
        <f t="shared" si="263"/>
        <v>72.286377460057196</v>
      </c>
      <c r="P229" s="44">
        <f t="shared" si="264"/>
        <v>0</v>
      </c>
      <c r="Q229" s="44">
        <f t="shared" si="265"/>
        <v>0</v>
      </c>
      <c r="R229" s="44">
        <f t="shared" si="266"/>
        <v>0</v>
      </c>
      <c r="S229" s="44">
        <f t="shared" si="267"/>
        <v>0</v>
      </c>
      <c r="T229" s="44">
        <f t="shared" si="268"/>
        <v>72.286377460057196</v>
      </c>
      <c r="U229" s="44">
        <f t="shared" si="269"/>
        <v>112.0485619767442</v>
      </c>
      <c r="V229" s="44">
        <f t="shared" si="270"/>
        <v>0</v>
      </c>
      <c r="W229" s="44">
        <f t="shared" si="271"/>
        <v>0</v>
      </c>
      <c r="X229" s="44">
        <f t="shared" si="272"/>
        <v>0</v>
      </c>
      <c r="Y229" s="44">
        <f t="shared" si="273"/>
        <v>0</v>
      </c>
      <c r="Z229" s="44">
        <f t="shared" si="274"/>
        <v>112.0485619767442</v>
      </c>
      <c r="AA229" s="20">
        <v>0.03</v>
      </c>
      <c r="AC229" s="44">
        <f t="shared" si="278"/>
        <v>67.685659999999984</v>
      </c>
      <c r="AD229" s="28">
        <v>98</v>
      </c>
      <c r="AE229" s="44">
        <f t="shared" si="279"/>
        <v>488.99435999999997</v>
      </c>
      <c r="AF229" s="28">
        <v>708</v>
      </c>
      <c r="AG229" s="44">
        <f t="shared" si="280"/>
        <v>78.045709999999985</v>
      </c>
      <c r="AH229" s="28">
        <v>113</v>
      </c>
      <c r="AI229" s="44">
        <f t="shared" si="226"/>
        <v>20.168741155813954</v>
      </c>
      <c r="AJ229" s="44">
        <f t="shared" si="227"/>
        <v>0</v>
      </c>
      <c r="AK229" s="44"/>
      <c r="AL229" s="44">
        <f t="shared" si="228"/>
        <v>0</v>
      </c>
      <c r="AM229" s="44"/>
      <c r="AN229" s="44">
        <f t="shared" si="229"/>
        <v>20.168741155813954</v>
      </c>
      <c r="AO229" s="20"/>
      <c r="AP229" s="20">
        <v>0.18</v>
      </c>
      <c r="AQ229" s="20"/>
      <c r="AR229" s="20"/>
      <c r="AS229" s="44">
        <f t="shared" si="230"/>
        <v>13.401894381094603</v>
      </c>
      <c r="AT229" s="44">
        <f t="shared" si="231"/>
        <v>0</v>
      </c>
      <c r="AU229" s="44">
        <f t="shared" si="232"/>
        <v>0</v>
      </c>
      <c r="AV229" s="44">
        <f t="shared" si="233"/>
        <v>0</v>
      </c>
      <c r="AW229" s="44"/>
      <c r="AX229" s="44">
        <f t="shared" si="234"/>
        <v>13.401894381094603</v>
      </c>
      <c r="AY229" s="44">
        <f t="shared" si="235"/>
        <v>62.747194706976757</v>
      </c>
      <c r="AZ229" s="44">
        <f t="shared" si="236"/>
        <v>0</v>
      </c>
      <c r="BA229" s="44"/>
      <c r="BB229" s="44">
        <f t="shared" si="237"/>
        <v>0</v>
      </c>
      <c r="BC229" s="44"/>
      <c r="BD229" s="44">
        <f t="shared" si="238"/>
        <v>62.747194706976757</v>
      </c>
      <c r="BE229" s="20"/>
      <c r="BF229" s="20">
        <v>0.56000000000000005</v>
      </c>
      <c r="BG229" s="20"/>
      <c r="BH229" s="20">
        <v>0.05</v>
      </c>
      <c r="BI229" s="44">
        <f t="shared" si="239"/>
        <v>41.694782518960992</v>
      </c>
      <c r="BJ229" s="44">
        <f t="shared" si="240"/>
        <v>0</v>
      </c>
      <c r="BK229" s="44">
        <f t="shared" si="241"/>
        <v>0</v>
      </c>
      <c r="BL229" s="44">
        <f t="shared" si="242"/>
        <v>0</v>
      </c>
      <c r="BM229" s="44"/>
      <c r="BN229" s="44">
        <f t="shared" si="243"/>
        <v>41.694782518960992</v>
      </c>
      <c r="BO229" s="44">
        <f t="shared" si="244"/>
        <v>24.650683634883723</v>
      </c>
      <c r="BP229" s="44">
        <f t="shared" si="245"/>
        <v>0</v>
      </c>
      <c r="BQ229" s="44"/>
      <c r="BR229" s="44">
        <f t="shared" si="246"/>
        <v>0</v>
      </c>
      <c r="BS229" s="44"/>
      <c r="BT229" s="44">
        <f t="shared" si="247"/>
        <v>24.650683634883723</v>
      </c>
      <c r="BU229" s="20"/>
      <c r="BV229" s="20">
        <v>0.22</v>
      </c>
      <c r="BW229" s="20"/>
      <c r="BX229" s="20">
        <v>0.05</v>
      </c>
      <c r="BY229" s="44">
        <f t="shared" si="248"/>
        <v>16.380093132448959</v>
      </c>
      <c r="BZ229" s="44">
        <f t="shared" si="249"/>
        <v>0</v>
      </c>
      <c r="CA229" s="44">
        <f t="shared" si="250"/>
        <v>0</v>
      </c>
      <c r="CB229" s="44">
        <f t="shared" si="251"/>
        <v>0</v>
      </c>
      <c r="CC229" s="44"/>
      <c r="CD229" s="44">
        <f t="shared" si="252"/>
        <v>16.380093132448959</v>
      </c>
      <c r="CE229" s="44">
        <f t="shared" si="253"/>
        <v>5.0504546652360451</v>
      </c>
      <c r="CF229" s="44">
        <f t="shared" si="254"/>
        <v>11.727950847989828</v>
      </c>
      <c r="CG229" s="44">
        <f t="shared" si="255"/>
        <v>4.7646682695223177</v>
      </c>
      <c r="CH229" s="44">
        <f t="shared" si="256"/>
        <v>5.485336713226264</v>
      </c>
      <c r="CI229" s="44">
        <f t="shared" si="257"/>
        <v>17.065491996703933</v>
      </c>
      <c r="CJ229" s="44">
        <f t="shared" si="258"/>
        <v>6.7043004272765447</v>
      </c>
      <c r="CK229" s="44">
        <f t="shared" si="259"/>
        <v>30.474092851257023</v>
      </c>
    </row>
    <row r="230" spans="1:91" x14ac:dyDescent="0.25">
      <c r="A230" s="41">
        <f>'[11]ТОВ "Сумитеплоенерго" '!F222</f>
        <v>1917</v>
      </c>
      <c r="B230" s="41" t="str">
        <f>'[11]ТОВ "Сумитеплоенерго" '!C222</f>
        <v>Пл. Покровська,.10в</v>
      </c>
      <c r="C230" s="47" t="str">
        <f>'[11]ТОВ "Сумитеплоенерго" '!O222</f>
        <v>так</v>
      </c>
      <c r="D230" s="46">
        <f>'[11]ТОВ "Сумитеплоенерго" '!G222</f>
        <v>3</v>
      </c>
      <c r="E230" s="86" t="str">
        <f t="shared" si="260"/>
        <v>ТОВ "Сумитеплоенерго"</v>
      </c>
      <c r="F230" s="43">
        <f>'[11]ТОВ "Сумитеплоенерго" '!L222</f>
        <v>250.8</v>
      </c>
      <c r="G230" s="43">
        <f>'[11]ТОВ "Сумитеплоенерго" '!CX222</f>
        <v>48.726674418604645</v>
      </c>
      <c r="H230" s="32">
        <f t="shared" si="261"/>
        <v>194.28498572011418</v>
      </c>
      <c r="I230" s="42"/>
      <c r="J230" s="42"/>
      <c r="K230" s="42"/>
      <c r="L230" s="42"/>
      <c r="M230" s="42"/>
      <c r="N230" s="44">
        <f t="shared" si="262"/>
        <v>48.726674418604645</v>
      </c>
      <c r="O230" s="44">
        <f t="shared" si="263"/>
        <v>32.378309536283467</v>
      </c>
      <c r="P230" s="44">
        <f t="shared" si="264"/>
        <v>0</v>
      </c>
      <c r="Q230" s="44">
        <f t="shared" si="265"/>
        <v>0</v>
      </c>
      <c r="R230" s="44">
        <f t="shared" si="266"/>
        <v>0</v>
      </c>
      <c r="S230" s="44">
        <f t="shared" si="267"/>
        <v>0</v>
      </c>
      <c r="T230" s="44">
        <f t="shared" si="268"/>
        <v>32.378309536283467</v>
      </c>
      <c r="U230" s="44">
        <f t="shared" si="269"/>
        <v>50.188474651162785</v>
      </c>
      <c r="V230" s="44">
        <f t="shared" si="270"/>
        <v>0</v>
      </c>
      <c r="W230" s="44">
        <f t="shared" si="271"/>
        <v>0</v>
      </c>
      <c r="X230" s="44">
        <f t="shared" si="272"/>
        <v>0</v>
      </c>
      <c r="Y230" s="44">
        <f t="shared" si="273"/>
        <v>0</v>
      </c>
      <c r="Z230" s="44">
        <f t="shared" si="274"/>
        <v>50.188474651162785</v>
      </c>
      <c r="AA230" s="20">
        <v>0.03</v>
      </c>
      <c r="AC230" s="44">
        <f t="shared" si="278"/>
        <v>24.578400000000002</v>
      </c>
      <c r="AD230" s="28">
        <v>98</v>
      </c>
      <c r="AE230" s="44">
        <f t="shared" si="279"/>
        <v>177.56639999999999</v>
      </c>
      <c r="AF230" s="28">
        <v>708</v>
      </c>
      <c r="AG230" s="44">
        <f t="shared" si="280"/>
        <v>28.340400000000002</v>
      </c>
      <c r="AH230" s="28">
        <v>113</v>
      </c>
      <c r="AI230" s="44">
        <f t="shared" si="226"/>
        <v>9.0339254372093016</v>
      </c>
      <c r="AJ230" s="44">
        <f t="shared" si="227"/>
        <v>0</v>
      </c>
      <c r="AK230" s="44"/>
      <c r="AL230" s="44">
        <f t="shared" si="228"/>
        <v>0</v>
      </c>
      <c r="AM230" s="44"/>
      <c r="AN230" s="44">
        <f t="shared" si="229"/>
        <v>9.0339254372093016</v>
      </c>
      <c r="AO230" s="20"/>
      <c r="AP230" s="20">
        <v>0.18</v>
      </c>
      <c r="AQ230" s="20"/>
      <c r="AR230" s="20"/>
      <c r="AS230" s="44">
        <f t="shared" si="230"/>
        <v>6.0029385880269546</v>
      </c>
      <c r="AT230" s="44">
        <f t="shared" si="231"/>
        <v>0</v>
      </c>
      <c r="AU230" s="44">
        <f t="shared" si="232"/>
        <v>0</v>
      </c>
      <c r="AV230" s="44">
        <f t="shared" si="233"/>
        <v>0</v>
      </c>
      <c r="AW230" s="44"/>
      <c r="AX230" s="44">
        <f t="shared" si="234"/>
        <v>6.0029385880269546</v>
      </c>
      <c r="AY230" s="44">
        <f t="shared" si="235"/>
        <v>28.105545804651161</v>
      </c>
      <c r="AZ230" s="44">
        <f t="shared" si="236"/>
        <v>0</v>
      </c>
      <c r="BA230" s="44"/>
      <c r="BB230" s="44">
        <f t="shared" si="237"/>
        <v>0</v>
      </c>
      <c r="BC230" s="44"/>
      <c r="BD230" s="44">
        <f t="shared" si="238"/>
        <v>28.105545804651161</v>
      </c>
      <c r="BE230" s="20"/>
      <c r="BF230" s="20">
        <v>0.56000000000000005</v>
      </c>
      <c r="BG230" s="20"/>
      <c r="BH230" s="20">
        <v>0.05</v>
      </c>
      <c r="BI230" s="44">
        <f t="shared" si="239"/>
        <v>18.675808940528302</v>
      </c>
      <c r="BJ230" s="44">
        <f t="shared" si="240"/>
        <v>0</v>
      </c>
      <c r="BK230" s="44">
        <f t="shared" si="241"/>
        <v>0</v>
      </c>
      <c r="BL230" s="44">
        <f t="shared" si="242"/>
        <v>0</v>
      </c>
      <c r="BM230" s="44"/>
      <c r="BN230" s="44">
        <f t="shared" si="243"/>
        <v>18.675808940528302</v>
      </c>
      <c r="BO230" s="44">
        <f t="shared" si="244"/>
        <v>11.041464423255812</v>
      </c>
      <c r="BP230" s="44">
        <f t="shared" si="245"/>
        <v>0</v>
      </c>
      <c r="BQ230" s="44"/>
      <c r="BR230" s="44">
        <f t="shared" si="246"/>
        <v>0</v>
      </c>
      <c r="BS230" s="44"/>
      <c r="BT230" s="44">
        <f t="shared" si="247"/>
        <v>11.041464423255812</v>
      </c>
      <c r="BU230" s="20"/>
      <c r="BV230" s="20">
        <v>0.22</v>
      </c>
      <c r="BW230" s="20"/>
      <c r="BX230" s="20">
        <v>0.05</v>
      </c>
      <c r="BY230" s="44">
        <f t="shared" si="248"/>
        <v>7.3369249409218327</v>
      </c>
      <c r="BZ230" s="44">
        <f t="shared" si="249"/>
        <v>0</v>
      </c>
      <c r="CA230" s="44">
        <f t="shared" si="250"/>
        <v>0</v>
      </c>
      <c r="CB230" s="44">
        <f t="shared" si="251"/>
        <v>0</v>
      </c>
      <c r="CC230" s="44"/>
      <c r="CD230" s="44">
        <f t="shared" si="252"/>
        <v>7.3369249409218327</v>
      </c>
      <c r="CE230" s="44">
        <f t="shared" si="253"/>
        <v>4.0943947101212022</v>
      </c>
      <c r="CF230" s="44">
        <f t="shared" si="254"/>
        <v>9.5078291154855314</v>
      </c>
      <c r="CG230" s="44">
        <f t="shared" si="255"/>
        <v>3.8627081819974611</v>
      </c>
      <c r="CH230" s="44">
        <f t="shared" si="256"/>
        <v>2.4569764906218778</v>
      </c>
      <c r="CI230" s="44">
        <f t="shared" si="257"/>
        <v>7.6439268597125096</v>
      </c>
      <c r="CJ230" s="44">
        <f t="shared" si="258"/>
        <v>3.0029712663156283</v>
      </c>
      <c r="CK230" s="44">
        <f t="shared" si="259"/>
        <v>13.649869392343767</v>
      </c>
    </row>
    <row r="231" spans="1:91" x14ac:dyDescent="0.25">
      <c r="A231" s="41">
        <f>'[11]ТОВ "Сумитеплоенерго" '!F223</f>
        <v>1960</v>
      </c>
      <c r="B231" s="41" t="str">
        <f>'[11]ТОВ "Сумитеплоенерго" '!C223</f>
        <v>вул.Привокзальна 11</v>
      </c>
      <c r="C231" s="47" t="str">
        <f>'[11]ТОВ "Сумитеплоенерго" '!O223</f>
        <v>так</v>
      </c>
      <c r="D231" s="46">
        <f>'[11]ТОВ "Сумитеплоенерго" '!G223</f>
        <v>3</v>
      </c>
      <c r="E231" s="86" t="str">
        <f t="shared" si="260"/>
        <v>ТОВ "Сумитеплоенерго"</v>
      </c>
      <c r="F231" s="43">
        <f>'[11]ТОВ "Сумитеплоенерго" '!L223</f>
        <v>1071.1199999999999</v>
      </c>
      <c r="G231" s="43">
        <f>'[11]ТОВ "Сумитеплоенерго" '!CX223</f>
        <v>211.65881395348839</v>
      </c>
      <c r="H231" s="32">
        <f t="shared" si="261"/>
        <v>197.60513663594034</v>
      </c>
      <c r="I231" s="42"/>
      <c r="J231" s="42"/>
      <c r="K231" s="42"/>
      <c r="L231" s="42"/>
      <c r="M231" s="42"/>
      <c r="N231" s="44">
        <f t="shared" si="262"/>
        <v>211.65881395348839</v>
      </c>
      <c r="O231" s="44">
        <f t="shared" si="263"/>
        <v>140.64482495550803</v>
      </c>
      <c r="P231" s="44">
        <f t="shared" si="264"/>
        <v>0</v>
      </c>
      <c r="Q231" s="44">
        <f t="shared" si="265"/>
        <v>0</v>
      </c>
      <c r="R231" s="44">
        <f t="shared" si="266"/>
        <v>0</v>
      </c>
      <c r="S231" s="44">
        <f t="shared" si="267"/>
        <v>0</v>
      </c>
      <c r="T231" s="44">
        <f t="shared" si="268"/>
        <v>140.64482495550803</v>
      </c>
      <c r="U231" s="44">
        <f t="shared" si="269"/>
        <v>218.00857837209304</v>
      </c>
      <c r="V231" s="44">
        <f t="shared" si="270"/>
        <v>0</v>
      </c>
      <c r="W231" s="44">
        <f t="shared" si="271"/>
        <v>0</v>
      </c>
      <c r="X231" s="44">
        <f t="shared" si="272"/>
        <v>0</v>
      </c>
      <c r="Y231" s="44">
        <f t="shared" si="273"/>
        <v>0</v>
      </c>
      <c r="Z231" s="44">
        <f t="shared" si="274"/>
        <v>218.00857837209304</v>
      </c>
      <c r="AA231" s="20">
        <v>0.03</v>
      </c>
      <c r="AC231" s="44">
        <f t="shared" si="278"/>
        <v>104.96975999999999</v>
      </c>
      <c r="AD231" s="28">
        <v>98</v>
      </c>
      <c r="AE231" s="44">
        <f t="shared" si="279"/>
        <v>758.35295999999994</v>
      </c>
      <c r="AF231" s="28">
        <v>708</v>
      </c>
      <c r="AG231" s="44">
        <f t="shared" si="280"/>
        <v>121.03655999999998</v>
      </c>
      <c r="AH231" s="28">
        <v>113</v>
      </c>
      <c r="AI231" s="44">
        <f t="shared" si="226"/>
        <v>39.241544106976747</v>
      </c>
      <c r="AJ231" s="44">
        <f t="shared" si="227"/>
        <v>0</v>
      </c>
      <c r="AK231" s="44"/>
      <c r="AL231" s="44">
        <f t="shared" si="228"/>
        <v>0</v>
      </c>
      <c r="AM231" s="44"/>
      <c r="AN231" s="44">
        <f t="shared" si="229"/>
        <v>39.241544106976747</v>
      </c>
      <c r="AO231" s="20"/>
      <c r="AP231" s="20">
        <v>0.18</v>
      </c>
      <c r="AQ231" s="20"/>
      <c r="AR231" s="20"/>
      <c r="AS231" s="44">
        <f t="shared" si="230"/>
        <v>26.075550546751185</v>
      </c>
      <c r="AT231" s="44">
        <f t="shared" si="231"/>
        <v>0</v>
      </c>
      <c r="AU231" s="44">
        <f t="shared" si="232"/>
        <v>0</v>
      </c>
      <c r="AV231" s="44">
        <f t="shared" si="233"/>
        <v>0</v>
      </c>
      <c r="AW231" s="44"/>
      <c r="AX231" s="44">
        <f t="shared" si="234"/>
        <v>26.075550546751185</v>
      </c>
      <c r="AY231" s="44">
        <f t="shared" si="235"/>
        <v>122.08480388837211</v>
      </c>
      <c r="AZ231" s="44">
        <f t="shared" si="236"/>
        <v>0</v>
      </c>
      <c r="BA231" s="44"/>
      <c r="BB231" s="44">
        <f t="shared" si="237"/>
        <v>0</v>
      </c>
      <c r="BC231" s="44"/>
      <c r="BD231" s="44">
        <f t="shared" si="238"/>
        <v>122.08480388837211</v>
      </c>
      <c r="BE231" s="20"/>
      <c r="BF231" s="20">
        <v>0.56000000000000005</v>
      </c>
      <c r="BG231" s="20"/>
      <c r="BH231" s="20">
        <v>0.05</v>
      </c>
      <c r="BI231" s="44">
        <f t="shared" si="239"/>
        <v>81.123935034337023</v>
      </c>
      <c r="BJ231" s="44">
        <f t="shared" si="240"/>
        <v>0</v>
      </c>
      <c r="BK231" s="44">
        <f t="shared" si="241"/>
        <v>0</v>
      </c>
      <c r="BL231" s="44">
        <f t="shared" si="242"/>
        <v>0</v>
      </c>
      <c r="BM231" s="44"/>
      <c r="BN231" s="44">
        <f t="shared" si="243"/>
        <v>81.123935034337023</v>
      </c>
      <c r="BO231" s="44">
        <f t="shared" si="244"/>
        <v>47.961887241860467</v>
      </c>
      <c r="BP231" s="44">
        <f t="shared" si="245"/>
        <v>0</v>
      </c>
      <c r="BQ231" s="44"/>
      <c r="BR231" s="44">
        <f t="shared" si="246"/>
        <v>0</v>
      </c>
      <c r="BS231" s="44"/>
      <c r="BT231" s="44">
        <f t="shared" si="247"/>
        <v>47.961887241860467</v>
      </c>
      <c r="BU231" s="20"/>
      <c r="BV231" s="20">
        <v>0.22</v>
      </c>
      <c r="BW231" s="20"/>
      <c r="BX231" s="20">
        <v>0.05</v>
      </c>
      <c r="BY231" s="44">
        <f t="shared" si="248"/>
        <v>31.870117334918117</v>
      </c>
      <c r="BZ231" s="44">
        <f t="shared" si="249"/>
        <v>0</v>
      </c>
      <c r="CA231" s="44">
        <f t="shared" si="250"/>
        <v>0</v>
      </c>
      <c r="CB231" s="44">
        <f t="shared" si="251"/>
        <v>0</v>
      </c>
      <c r="CC231" s="44"/>
      <c r="CD231" s="44">
        <f t="shared" si="252"/>
        <v>31.870117334918117</v>
      </c>
      <c r="CE231" s="44">
        <f t="shared" si="253"/>
        <v>4.0256009096259877</v>
      </c>
      <c r="CF231" s="44">
        <f t="shared" si="254"/>
        <v>9.3480790802247782</v>
      </c>
      <c r="CG231" s="44">
        <f t="shared" si="255"/>
        <v>3.7978071661313813</v>
      </c>
      <c r="CH231" s="44">
        <f t="shared" si="256"/>
        <v>10.672608712202011</v>
      </c>
      <c r="CI231" s="44">
        <f t="shared" si="257"/>
        <v>33.203671549072929</v>
      </c>
      <c r="CJ231" s="44">
        <f t="shared" si="258"/>
        <v>13.044299537135792</v>
      </c>
      <c r="CK231" s="44">
        <f t="shared" si="259"/>
        <v>59.292270623344514</v>
      </c>
    </row>
    <row r="232" spans="1:91" x14ac:dyDescent="0.25">
      <c r="A232" s="41">
        <f>'[11]ТОВ "Сумитеплоенерго" '!F224</f>
        <v>1935</v>
      </c>
      <c r="B232" s="41" t="str">
        <f>'[11]ТОВ "Сумитеплоенерго" '!C224</f>
        <v>вул.Новомістенська,1</v>
      </c>
      <c r="C232" s="47" t="str">
        <f>'[11]ТОВ "Сумитеплоенерго" '!O224</f>
        <v>так</v>
      </c>
      <c r="D232" s="46">
        <f>'[11]ТОВ "Сумитеплоенерго" '!G224</f>
        <v>3</v>
      </c>
      <c r="E232" s="86" t="str">
        <f t="shared" si="260"/>
        <v>ТОВ "Сумитеплоенерго"</v>
      </c>
      <c r="F232" s="43">
        <f>'[11]ТОВ "Сумитеплоенерго" '!L224</f>
        <v>1142.1099999999999</v>
      </c>
      <c r="G232" s="43">
        <f>'[11]ТОВ "Сумитеплоенерго" '!CX224</f>
        <v>229.91575581395347</v>
      </c>
      <c r="H232" s="32">
        <f t="shared" si="261"/>
        <v>201.30789137119322</v>
      </c>
      <c r="I232" s="42"/>
      <c r="J232" s="42"/>
      <c r="K232" s="42"/>
      <c r="L232" s="42"/>
      <c r="M232" s="42"/>
      <c r="N232" s="44">
        <f t="shared" si="262"/>
        <v>229.91575581395347</v>
      </c>
      <c r="O232" s="44">
        <f t="shared" si="263"/>
        <v>152.77635089683855</v>
      </c>
      <c r="P232" s="44">
        <f t="shared" si="264"/>
        <v>0</v>
      </c>
      <c r="Q232" s="44">
        <f t="shared" si="265"/>
        <v>0</v>
      </c>
      <c r="R232" s="44">
        <f t="shared" si="266"/>
        <v>0</v>
      </c>
      <c r="S232" s="44">
        <f t="shared" si="267"/>
        <v>0</v>
      </c>
      <c r="T232" s="44">
        <f t="shared" si="268"/>
        <v>152.77635089683855</v>
      </c>
      <c r="U232" s="44">
        <f t="shared" si="269"/>
        <v>236.81322848837209</v>
      </c>
      <c r="V232" s="44">
        <f t="shared" si="270"/>
        <v>0</v>
      </c>
      <c r="W232" s="44">
        <f t="shared" si="271"/>
        <v>0</v>
      </c>
      <c r="X232" s="44">
        <f t="shared" si="272"/>
        <v>0</v>
      </c>
      <c r="Y232" s="44">
        <f t="shared" si="273"/>
        <v>0</v>
      </c>
      <c r="Z232" s="44">
        <f t="shared" si="274"/>
        <v>236.81322848837209</v>
      </c>
      <c r="AA232" s="20">
        <v>0.03</v>
      </c>
      <c r="AC232" s="44">
        <f t="shared" si="278"/>
        <v>111.92677999999998</v>
      </c>
      <c r="AD232" s="28">
        <v>98</v>
      </c>
      <c r="AE232" s="44">
        <f t="shared" si="279"/>
        <v>808.61387999999988</v>
      </c>
      <c r="AF232" s="28">
        <v>708</v>
      </c>
      <c r="AG232" s="44">
        <f t="shared" si="280"/>
        <v>129.05842999999999</v>
      </c>
      <c r="AH232" s="28">
        <v>113</v>
      </c>
      <c r="AI232" s="44">
        <f t="shared" si="226"/>
        <v>42.626381127906974</v>
      </c>
      <c r="AJ232" s="44">
        <f t="shared" si="227"/>
        <v>0</v>
      </c>
      <c r="AK232" s="44"/>
      <c r="AL232" s="44">
        <f t="shared" si="228"/>
        <v>0</v>
      </c>
      <c r="AM232" s="44"/>
      <c r="AN232" s="44">
        <f t="shared" si="229"/>
        <v>42.626381127906974</v>
      </c>
      <c r="AO232" s="20"/>
      <c r="AP232" s="20">
        <v>0.18</v>
      </c>
      <c r="AQ232" s="20"/>
      <c r="AR232" s="20"/>
      <c r="AS232" s="44">
        <f t="shared" si="230"/>
        <v>28.324735456273867</v>
      </c>
      <c r="AT232" s="44">
        <f t="shared" si="231"/>
        <v>0</v>
      </c>
      <c r="AU232" s="44">
        <f t="shared" si="232"/>
        <v>0</v>
      </c>
      <c r="AV232" s="44">
        <f t="shared" si="233"/>
        <v>0</v>
      </c>
      <c r="AW232" s="44"/>
      <c r="AX232" s="44">
        <f t="shared" si="234"/>
        <v>28.324735456273867</v>
      </c>
      <c r="AY232" s="44">
        <f t="shared" si="235"/>
        <v>132.61540795348839</v>
      </c>
      <c r="AZ232" s="44">
        <f t="shared" si="236"/>
        <v>0</v>
      </c>
      <c r="BA232" s="44"/>
      <c r="BB232" s="44">
        <f t="shared" si="237"/>
        <v>0</v>
      </c>
      <c r="BC232" s="44"/>
      <c r="BD232" s="44">
        <f t="shared" si="238"/>
        <v>132.61540795348839</v>
      </c>
      <c r="BE232" s="20"/>
      <c r="BF232" s="20">
        <v>0.56000000000000005</v>
      </c>
      <c r="BG232" s="20"/>
      <c r="BH232" s="20">
        <v>0.05</v>
      </c>
      <c r="BI232" s="44">
        <f t="shared" si="239"/>
        <v>88.121399197296498</v>
      </c>
      <c r="BJ232" s="44">
        <f t="shared" si="240"/>
        <v>0</v>
      </c>
      <c r="BK232" s="44">
        <f t="shared" si="241"/>
        <v>0</v>
      </c>
      <c r="BL232" s="44">
        <f t="shared" si="242"/>
        <v>0</v>
      </c>
      <c r="BM232" s="44"/>
      <c r="BN232" s="44">
        <f t="shared" si="243"/>
        <v>88.121399197296498</v>
      </c>
      <c r="BO232" s="44">
        <f t="shared" si="244"/>
        <v>52.098910267441859</v>
      </c>
      <c r="BP232" s="44">
        <f t="shared" si="245"/>
        <v>0</v>
      </c>
      <c r="BQ232" s="44"/>
      <c r="BR232" s="44">
        <f t="shared" si="246"/>
        <v>0</v>
      </c>
      <c r="BS232" s="44"/>
      <c r="BT232" s="44">
        <f t="shared" si="247"/>
        <v>52.098910267441859</v>
      </c>
      <c r="BU232" s="20"/>
      <c r="BV232" s="20">
        <v>0.22</v>
      </c>
      <c r="BW232" s="20"/>
      <c r="BX232" s="20">
        <v>0.05</v>
      </c>
      <c r="BY232" s="44">
        <f t="shared" si="248"/>
        <v>34.619121113223621</v>
      </c>
      <c r="BZ232" s="44">
        <f t="shared" si="249"/>
        <v>0</v>
      </c>
      <c r="CA232" s="44">
        <f t="shared" si="250"/>
        <v>0</v>
      </c>
      <c r="CB232" s="44">
        <f t="shared" si="251"/>
        <v>0</v>
      </c>
      <c r="CC232" s="44"/>
      <c r="CD232" s="44">
        <f t="shared" si="252"/>
        <v>34.619121113223621</v>
      </c>
      <c r="CE232" s="44">
        <f t="shared" si="253"/>
        <v>3.9515560585830092</v>
      </c>
      <c r="CF232" s="44">
        <f t="shared" si="254"/>
        <v>9.1761352788961119</v>
      </c>
      <c r="CG232" s="44">
        <f t="shared" si="255"/>
        <v>3.7279522370861971</v>
      </c>
      <c r="CH232" s="44">
        <f t="shared" si="256"/>
        <v>11.59319025151359</v>
      </c>
      <c r="CI232" s="44">
        <f t="shared" si="257"/>
        <v>36.067703004708953</v>
      </c>
      <c r="CJ232" s="44">
        <f t="shared" si="258"/>
        <v>14.169454751849944</v>
      </c>
      <c r="CK232" s="44">
        <f t="shared" si="259"/>
        <v>64.406612508408841</v>
      </c>
    </row>
    <row r="233" spans="1:91" x14ac:dyDescent="0.25">
      <c r="A233" s="41">
        <f>'[11]ТОВ "Сумитеплоенерго" '!F225</f>
        <v>1960</v>
      </c>
      <c r="B233" s="41" t="str">
        <f>'[11]ТОВ "Сумитеплоенерго" '!C225</f>
        <v>вул.Супруна,18</v>
      </c>
      <c r="C233" s="47" t="str">
        <f>'[11]ТОВ "Сумитеплоенерго" '!O225</f>
        <v>так</v>
      </c>
      <c r="D233" s="46">
        <f>'[11]ТОВ "Сумитеплоенерго" '!G225</f>
        <v>3</v>
      </c>
      <c r="E233" s="86" t="str">
        <f t="shared" si="260"/>
        <v>ТОВ "Сумитеплоенерго"</v>
      </c>
      <c r="F233" s="43">
        <f>'[11]ТОВ "Сумитеплоенерго" '!L225</f>
        <v>990.7</v>
      </c>
      <c r="G233" s="43">
        <f>'[11]ТОВ "Сумитеплоенерго" '!CX225</f>
        <v>190.85781395348837</v>
      </c>
      <c r="H233" s="32">
        <f t="shared" si="261"/>
        <v>192.64945387452141</v>
      </c>
      <c r="I233" s="42"/>
      <c r="J233" s="42"/>
      <c r="K233" s="42"/>
      <c r="L233" s="42"/>
      <c r="M233" s="42"/>
      <c r="N233" s="44">
        <f t="shared" si="262"/>
        <v>190.85781395348837</v>
      </c>
      <c r="O233" s="44">
        <f t="shared" si="263"/>
        <v>126.8228019116559</v>
      </c>
      <c r="P233" s="44">
        <f t="shared" si="264"/>
        <v>0</v>
      </c>
      <c r="Q233" s="44">
        <f t="shared" si="265"/>
        <v>0</v>
      </c>
      <c r="R233" s="44">
        <f t="shared" si="266"/>
        <v>0</v>
      </c>
      <c r="S233" s="44">
        <f t="shared" si="267"/>
        <v>0</v>
      </c>
      <c r="T233" s="44">
        <f t="shared" si="268"/>
        <v>126.8228019116559</v>
      </c>
      <c r="U233" s="44">
        <f t="shared" si="269"/>
        <v>196.58354837209302</v>
      </c>
      <c r="V233" s="44">
        <f t="shared" si="270"/>
        <v>0</v>
      </c>
      <c r="W233" s="44">
        <f t="shared" si="271"/>
        <v>0</v>
      </c>
      <c r="X233" s="44">
        <f t="shared" si="272"/>
        <v>0</v>
      </c>
      <c r="Y233" s="44">
        <f t="shared" si="273"/>
        <v>0</v>
      </c>
      <c r="Z233" s="44">
        <f t="shared" si="274"/>
        <v>196.58354837209302</v>
      </c>
      <c r="AA233" s="20">
        <v>0.03</v>
      </c>
      <c r="AC233" s="44">
        <f t="shared" si="278"/>
        <v>97.0886</v>
      </c>
      <c r="AD233" s="28">
        <v>98</v>
      </c>
      <c r="AE233" s="44">
        <f t="shared" si="279"/>
        <v>701.41559999999993</v>
      </c>
      <c r="AF233" s="28">
        <v>708</v>
      </c>
      <c r="AG233" s="44">
        <f t="shared" si="280"/>
        <v>111.9491</v>
      </c>
      <c r="AH233" s="28">
        <v>113</v>
      </c>
      <c r="AI233" s="44">
        <f t="shared" si="226"/>
        <v>35.385038706976744</v>
      </c>
      <c r="AJ233" s="44">
        <f t="shared" si="227"/>
        <v>0</v>
      </c>
      <c r="AK233" s="44"/>
      <c r="AL233" s="44">
        <f t="shared" si="228"/>
        <v>0</v>
      </c>
      <c r="AM233" s="44"/>
      <c r="AN233" s="44">
        <f t="shared" si="229"/>
        <v>35.385038706976744</v>
      </c>
      <c r="AO233" s="20"/>
      <c r="AP233" s="20">
        <v>0.18</v>
      </c>
      <c r="AQ233" s="20"/>
      <c r="AR233" s="20"/>
      <c r="AS233" s="44">
        <f t="shared" si="230"/>
        <v>23.512947474421004</v>
      </c>
      <c r="AT233" s="44">
        <f t="shared" si="231"/>
        <v>0</v>
      </c>
      <c r="AU233" s="44">
        <f t="shared" si="232"/>
        <v>0</v>
      </c>
      <c r="AV233" s="44">
        <f t="shared" si="233"/>
        <v>0</v>
      </c>
      <c r="AW233" s="44"/>
      <c r="AX233" s="44">
        <f t="shared" si="234"/>
        <v>23.512947474421004</v>
      </c>
      <c r="AY233" s="44">
        <f t="shared" si="235"/>
        <v>110.08678708837211</v>
      </c>
      <c r="AZ233" s="44">
        <f t="shared" si="236"/>
        <v>0</v>
      </c>
      <c r="BA233" s="44"/>
      <c r="BB233" s="44">
        <f t="shared" si="237"/>
        <v>0</v>
      </c>
      <c r="BC233" s="44"/>
      <c r="BD233" s="44">
        <f t="shared" si="238"/>
        <v>110.08678708837211</v>
      </c>
      <c r="BE233" s="20"/>
      <c r="BF233" s="20">
        <v>0.56000000000000005</v>
      </c>
      <c r="BG233" s="20"/>
      <c r="BH233" s="20">
        <v>0.05</v>
      </c>
      <c r="BI233" s="44">
        <f t="shared" si="239"/>
        <v>73.151392142643132</v>
      </c>
      <c r="BJ233" s="44">
        <f t="shared" si="240"/>
        <v>0</v>
      </c>
      <c r="BK233" s="44">
        <f t="shared" si="241"/>
        <v>0</v>
      </c>
      <c r="BL233" s="44">
        <f t="shared" si="242"/>
        <v>0</v>
      </c>
      <c r="BM233" s="44"/>
      <c r="BN233" s="44">
        <f t="shared" si="243"/>
        <v>73.151392142643132</v>
      </c>
      <c r="BO233" s="44">
        <f t="shared" si="244"/>
        <v>43.248380641860464</v>
      </c>
      <c r="BP233" s="44">
        <f t="shared" si="245"/>
        <v>0</v>
      </c>
      <c r="BQ233" s="44"/>
      <c r="BR233" s="44">
        <f t="shared" si="246"/>
        <v>0</v>
      </c>
      <c r="BS233" s="44"/>
      <c r="BT233" s="44">
        <f t="shared" si="247"/>
        <v>43.248380641860464</v>
      </c>
      <c r="BU233" s="20"/>
      <c r="BV233" s="20">
        <v>0.22</v>
      </c>
      <c r="BW233" s="20"/>
      <c r="BX233" s="20">
        <v>0.05</v>
      </c>
      <c r="BY233" s="44">
        <f t="shared" si="248"/>
        <v>28.738046913181226</v>
      </c>
      <c r="BZ233" s="44">
        <f t="shared" si="249"/>
        <v>0</v>
      </c>
      <c r="CA233" s="44">
        <f t="shared" si="250"/>
        <v>0</v>
      </c>
      <c r="CB233" s="44">
        <f t="shared" si="251"/>
        <v>0</v>
      </c>
      <c r="CC233" s="44"/>
      <c r="CD233" s="44">
        <f t="shared" si="252"/>
        <v>28.738046913181226</v>
      </c>
      <c r="CE233" s="44">
        <f t="shared" si="253"/>
        <v>4.12915480314068</v>
      </c>
      <c r="CF233" s="44">
        <f t="shared" si="254"/>
        <v>9.5885475239112257</v>
      </c>
      <c r="CG233" s="44">
        <f t="shared" si="255"/>
        <v>3.8955013309778028</v>
      </c>
      <c r="CH233" s="44">
        <f t="shared" si="256"/>
        <v>9.6237464906112855</v>
      </c>
      <c r="CI233" s="44">
        <f t="shared" si="257"/>
        <v>29.940544637457336</v>
      </c>
      <c r="CJ233" s="44">
        <f t="shared" si="258"/>
        <v>11.762356821858237</v>
      </c>
      <c r="CK233" s="44">
        <f t="shared" si="259"/>
        <v>53.465258281173803</v>
      </c>
    </row>
    <row r="234" spans="1:91" x14ac:dyDescent="0.25">
      <c r="A234" s="41">
        <f>'[11]ТОВ "Сумитеплоенерго" '!F226</f>
        <v>1959</v>
      </c>
      <c r="B234" s="41" t="str">
        <f>'[11]ТОВ "Сумитеплоенерго" '!C226</f>
        <v>вул.Супруна,20</v>
      </c>
      <c r="C234" s="47" t="str">
        <f>'[11]ТОВ "Сумитеплоенерго" '!O226</f>
        <v>так</v>
      </c>
      <c r="D234" s="46">
        <f>'[11]ТОВ "Сумитеплоенерго" '!G226</f>
        <v>3</v>
      </c>
      <c r="E234" s="86" t="str">
        <f t="shared" si="260"/>
        <v>ТОВ "Сумитеплоенерго"</v>
      </c>
      <c r="F234" s="43">
        <f>'[11]ТОВ "Сумитеплоенерго" '!L226</f>
        <v>1000.7</v>
      </c>
      <c r="G234" s="43">
        <f>'[11]ТОВ "Сумитеплоенерго" '!CX226</f>
        <v>193.84474418604654</v>
      </c>
      <c r="H234" s="32">
        <f t="shared" si="261"/>
        <v>193.70914778259871</v>
      </c>
      <c r="I234" s="42"/>
      <c r="J234" s="42"/>
      <c r="K234" s="42"/>
      <c r="L234" s="42"/>
      <c r="M234" s="42"/>
      <c r="N234" s="44">
        <f t="shared" si="262"/>
        <v>193.84474418604654</v>
      </c>
      <c r="O234" s="44">
        <f t="shared" si="263"/>
        <v>128.80758237917178</v>
      </c>
      <c r="P234" s="44">
        <f t="shared" si="264"/>
        <v>0</v>
      </c>
      <c r="Q234" s="44">
        <f t="shared" si="265"/>
        <v>0</v>
      </c>
      <c r="R234" s="44">
        <f t="shared" si="266"/>
        <v>0</v>
      </c>
      <c r="S234" s="44">
        <f t="shared" si="267"/>
        <v>0</v>
      </c>
      <c r="T234" s="44">
        <f t="shared" si="268"/>
        <v>128.80758237917178</v>
      </c>
      <c r="U234" s="44">
        <f t="shared" si="269"/>
        <v>199.66008651162795</v>
      </c>
      <c r="V234" s="44">
        <f t="shared" si="270"/>
        <v>0</v>
      </c>
      <c r="W234" s="44">
        <f t="shared" si="271"/>
        <v>0</v>
      </c>
      <c r="X234" s="44">
        <f t="shared" si="272"/>
        <v>0</v>
      </c>
      <c r="Y234" s="44">
        <f t="shared" si="273"/>
        <v>0</v>
      </c>
      <c r="Z234" s="44">
        <f t="shared" si="274"/>
        <v>199.66008651162795</v>
      </c>
      <c r="AA234" s="20">
        <v>0.03</v>
      </c>
      <c r="AC234" s="44">
        <f t="shared" si="278"/>
        <v>98.068600000000004</v>
      </c>
      <c r="AD234" s="28">
        <v>98</v>
      </c>
      <c r="AE234" s="44">
        <f t="shared" si="279"/>
        <v>708.49559999999997</v>
      </c>
      <c r="AF234" s="28">
        <v>708</v>
      </c>
      <c r="AG234" s="44">
        <f t="shared" si="280"/>
        <v>113.07910000000001</v>
      </c>
      <c r="AH234" s="28">
        <v>113</v>
      </c>
      <c r="AI234" s="44">
        <f t="shared" si="226"/>
        <v>35.938815572093027</v>
      </c>
      <c r="AJ234" s="44">
        <f t="shared" si="227"/>
        <v>0</v>
      </c>
      <c r="AK234" s="44"/>
      <c r="AL234" s="44">
        <f t="shared" si="228"/>
        <v>0</v>
      </c>
      <c r="AM234" s="44"/>
      <c r="AN234" s="44">
        <f t="shared" si="229"/>
        <v>35.938815572093027</v>
      </c>
      <c r="AO234" s="20"/>
      <c r="AP234" s="20">
        <v>0.18</v>
      </c>
      <c r="AQ234" s="20"/>
      <c r="AR234" s="20"/>
      <c r="AS234" s="44">
        <f t="shared" si="230"/>
        <v>23.880925773098443</v>
      </c>
      <c r="AT234" s="44">
        <f t="shared" si="231"/>
        <v>0</v>
      </c>
      <c r="AU234" s="44">
        <f t="shared" si="232"/>
        <v>0</v>
      </c>
      <c r="AV234" s="44">
        <f t="shared" si="233"/>
        <v>0</v>
      </c>
      <c r="AW234" s="44"/>
      <c r="AX234" s="44">
        <f t="shared" si="234"/>
        <v>23.880925773098443</v>
      </c>
      <c r="AY234" s="44">
        <f t="shared" si="235"/>
        <v>111.80964844651166</v>
      </c>
      <c r="AZ234" s="44">
        <f t="shared" si="236"/>
        <v>0</v>
      </c>
      <c r="BA234" s="44"/>
      <c r="BB234" s="44">
        <f t="shared" si="237"/>
        <v>0</v>
      </c>
      <c r="BC234" s="44"/>
      <c r="BD234" s="44">
        <f t="shared" si="238"/>
        <v>111.80964844651166</v>
      </c>
      <c r="BE234" s="20"/>
      <c r="BF234" s="20">
        <v>0.56000000000000005</v>
      </c>
      <c r="BG234" s="20"/>
      <c r="BH234" s="20">
        <v>0.05</v>
      </c>
      <c r="BI234" s="44">
        <f t="shared" si="239"/>
        <v>74.296213516306281</v>
      </c>
      <c r="BJ234" s="44">
        <f t="shared" si="240"/>
        <v>0</v>
      </c>
      <c r="BK234" s="44">
        <f t="shared" si="241"/>
        <v>0</v>
      </c>
      <c r="BL234" s="44">
        <f t="shared" si="242"/>
        <v>0</v>
      </c>
      <c r="BM234" s="44"/>
      <c r="BN234" s="44">
        <f t="shared" si="243"/>
        <v>74.296213516306281</v>
      </c>
      <c r="BO234" s="44">
        <f t="shared" si="244"/>
        <v>43.925219032558147</v>
      </c>
      <c r="BP234" s="44">
        <f t="shared" si="245"/>
        <v>0</v>
      </c>
      <c r="BQ234" s="44"/>
      <c r="BR234" s="44">
        <f t="shared" si="246"/>
        <v>0</v>
      </c>
      <c r="BS234" s="44"/>
      <c r="BT234" s="44">
        <f t="shared" si="247"/>
        <v>43.925219032558147</v>
      </c>
      <c r="BU234" s="20"/>
      <c r="BV234" s="20">
        <v>0.22</v>
      </c>
      <c r="BW234" s="20"/>
      <c r="BX234" s="20">
        <v>0.05</v>
      </c>
      <c r="BY234" s="44">
        <f t="shared" si="248"/>
        <v>29.187798167120324</v>
      </c>
      <c r="BZ234" s="44">
        <f t="shared" si="249"/>
        <v>0</v>
      </c>
      <c r="CA234" s="44">
        <f t="shared" si="250"/>
        <v>0</v>
      </c>
      <c r="CB234" s="44">
        <f t="shared" si="251"/>
        <v>0</v>
      </c>
      <c r="CC234" s="44"/>
      <c r="CD234" s="44">
        <f t="shared" si="252"/>
        <v>29.187798167120324</v>
      </c>
      <c r="CE234" s="44">
        <f t="shared" si="253"/>
        <v>4.1065660909374389</v>
      </c>
      <c r="CF234" s="44">
        <f t="shared" si="254"/>
        <v>9.5360929779348957</v>
      </c>
      <c r="CG234" s="44">
        <f t="shared" si="255"/>
        <v>3.8741908297619432</v>
      </c>
      <c r="CH234" s="44">
        <f t="shared" si="256"/>
        <v>9.7743583977050523</v>
      </c>
      <c r="CI234" s="44">
        <f t="shared" si="257"/>
        <v>30.409115015082392</v>
      </c>
      <c r="CJ234" s="44">
        <f t="shared" si="258"/>
        <v>11.94643804163951</v>
      </c>
      <c r="CK234" s="44">
        <f t="shared" si="259"/>
        <v>54.301991098361412</v>
      </c>
    </row>
    <row r="235" spans="1:91" x14ac:dyDescent="0.25">
      <c r="A235" s="41">
        <f>'[11]ТОВ "Сумитеплоенерго" '!F227</f>
        <v>1964</v>
      </c>
      <c r="B235" s="41" t="str">
        <f>'[11]ТОВ "Сумитеплоенерго" '!C227</f>
        <v>вул.Г."Правда",12</v>
      </c>
      <c r="C235" s="47" t="str">
        <f>'[11]ТОВ "Сумитеплоенерго" '!O227</f>
        <v>так</v>
      </c>
      <c r="D235" s="46">
        <f>'[11]ТОВ "Сумитеплоенерго" '!G227</f>
        <v>3</v>
      </c>
      <c r="E235" s="86" t="str">
        <f t="shared" si="260"/>
        <v>ТОВ "Сумитеплоенерго"</v>
      </c>
      <c r="F235" s="43">
        <f>'[11]ТОВ "Сумитеплоенерго" '!L227</f>
        <v>1414.67</v>
      </c>
      <c r="G235" s="43">
        <f>'[11]ТОВ "Сумитеплоенерго" '!CX227</f>
        <v>276.47516279069771</v>
      </c>
      <c r="H235" s="32">
        <f t="shared" si="261"/>
        <v>195.43438596329725</v>
      </c>
      <c r="I235" s="42"/>
      <c r="J235" s="42"/>
      <c r="K235" s="42"/>
      <c r="L235" s="42"/>
      <c r="M235" s="42"/>
      <c r="N235" s="44">
        <f t="shared" si="262"/>
        <v>276.47516279069771</v>
      </c>
      <c r="O235" s="44">
        <f t="shared" si="263"/>
        <v>183.71453637545244</v>
      </c>
      <c r="P235" s="44">
        <f t="shared" si="264"/>
        <v>0</v>
      </c>
      <c r="Q235" s="44">
        <f t="shared" si="265"/>
        <v>0</v>
      </c>
      <c r="R235" s="44">
        <f t="shared" si="266"/>
        <v>0</v>
      </c>
      <c r="S235" s="44">
        <f t="shared" si="267"/>
        <v>0</v>
      </c>
      <c r="T235" s="44">
        <f t="shared" si="268"/>
        <v>183.71453637545244</v>
      </c>
      <c r="U235" s="44">
        <f t="shared" si="269"/>
        <v>284.76941767441866</v>
      </c>
      <c r="V235" s="44">
        <f t="shared" si="270"/>
        <v>0</v>
      </c>
      <c r="W235" s="44">
        <f t="shared" si="271"/>
        <v>0</v>
      </c>
      <c r="X235" s="44">
        <f t="shared" si="272"/>
        <v>0</v>
      </c>
      <c r="Y235" s="44">
        <f t="shared" si="273"/>
        <v>0</v>
      </c>
      <c r="Z235" s="44">
        <f t="shared" si="274"/>
        <v>284.76941767441866</v>
      </c>
      <c r="AA235" s="20">
        <v>0.03</v>
      </c>
      <c r="AC235" s="44">
        <f t="shared" si="278"/>
        <v>138.63766000000001</v>
      </c>
      <c r="AD235" s="28">
        <v>98</v>
      </c>
      <c r="AE235" s="44">
        <f t="shared" si="279"/>
        <v>1001.5863600000001</v>
      </c>
      <c r="AF235" s="28">
        <v>708</v>
      </c>
      <c r="AG235" s="44">
        <f t="shared" si="280"/>
        <v>159.85771000000003</v>
      </c>
      <c r="AH235" s="28">
        <v>113</v>
      </c>
      <c r="AI235" s="44">
        <f t="shared" si="226"/>
        <v>51.258495181395354</v>
      </c>
      <c r="AJ235" s="44">
        <f t="shared" si="227"/>
        <v>0</v>
      </c>
      <c r="AK235" s="44"/>
      <c r="AL235" s="44">
        <f t="shared" si="228"/>
        <v>0</v>
      </c>
      <c r="AM235" s="44"/>
      <c r="AN235" s="44">
        <f t="shared" si="229"/>
        <v>51.258495181395354</v>
      </c>
      <c r="AO235" s="20"/>
      <c r="AP235" s="20">
        <v>0.18</v>
      </c>
      <c r="AQ235" s="20"/>
      <c r="AR235" s="20"/>
      <c r="AS235" s="44">
        <f t="shared" si="230"/>
        <v>34.060675044008882</v>
      </c>
      <c r="AT235" s="44">
        <f t="shared" si="231"/>
        <v>0</v>
      </c>
      <c r="AU235" s="44">
        <f t="shared" si="232"/>
        <v>0</v>
      </c>
      <c r="AV235" s="44">
        <f t="shared" si="233"/>
        <v>0</v>
      </c>
      <c r="AW235" s="44"/>
      <c r="AX235" s="44">
        <f t="shared" si="234"/>
        <v>34.060675044008882</v>
      </c>
      <c r="AY235" s="44">
        <f t="shared" si="235"/>
        <v>159.47087389767447</v>
      </c>
      <c r="AZ235" s="44">
        <f t="shared" si="236"/>
        <v>0</v>
      </c>
      <c r="BA235" s="44"/>
      <c r="BB235" s="44">
        <f t="shared" si="237"/>
        <v>0</v>
      </c>
      <c r="BC235" s="44"/>
      <c r="BD235" s="44">
        <f t="shared" si="238"/>
        <v>159.47087389767447</v>
      </c>
      <c r="BE235" s="20"/>
      <c r="BF235" s="20">
        <v>0.56000000000000005</v>
      </c>
      <c r="BG235" s="20"/>
      <c r="BH235" s="20">
        <v>0.05</v>
      </c>
      <c r="BI235" s="44">
        <f t="shared" si="239"/>
        <v>105.96654458136098</v>
      </c>
      <c r="BJ235" s="44">
        <f t="shared" si="240"/>
        <v>0</v>
      </c>
      <c r="BK235" s="44">
        <f t="shared" si="241"/>
        <v>0</v>
      </c>
      <c r="BL235" s="44">
        <f t="shared" si="242"/>
        <v>0</v>
      </c>
      <c r="BM235" s="44"/>
      <c r="BN235" s="44">
        <f t="shared" si="243"/>
        <v>105.96654458136098</v>
      </c>
      <c r="BO235" s="44">
        <f t="shared" si="244"/>
        <v>62.649271888372105</v>
      </c>
      <c r="BP235" s="44">
        <f t="shared" si="245"/>
        <v>0</v>
      </c>
      <c r="BQ235" s="44"/>
      <c r="BR235" s="44">
        <f t="shared" si="246"/>
        <v>0</v>
      </c>
      <c r="BS235" s="44"/>
      <c r="BT235" s="44">
        <f t="shared" si="247"/>
        <v>62.649271888372105</v>
      </c>
      <c r="BU235" s="20"/>
      <c r="BV235" s="20">
        <v>0.22</v>
      </c>
      <c r="BW235" s="20"/>
      <c r="BX235" s="20">
        <v>0.05</v>
      </c>
      <c r="BY235" s="44">
        <f t="shared" si="248"/>
        <v>41.629713942677526</v>
      </c>
      <c r="BZ235" s="44">
        <f t="shared" si="249"/>
        <v>0</v>
      </c>
      <c r="CA235" s="44">
        <f t="shared" si="250"/>
        <v>0</v>
      </c>
      <c r="CB235" s="44">
        <f t="shared" si="251"/>
        <v>0</v>
      </c>
      <c r="CC235" s="44"/>
      <c r="CD235" s="44">
        <f t="shared" si="252"/>
        <v>41.629713942677526</v>
      </c>
      <c r="CE235" s="44">
        <f t="shared" si="253"/>
        <v>4.0703145143444752</v>
      </c>
      <c r="CF235" s="44">
        <f t="shared" si="254"/>
        <v>9.4519111098407418</v>
      </c>
      <c r="CG235" s="44">
        <f t="shared" si="255"/>
        <v>3.8399905947016064</v>
      </c>
      <c r="CH235" s="44">
        <f t="shared" si="256"/>
        <v>13.940885219908125</v>
      </c>
      <c r="CI235" s="44">
        <f t="shared" si="257"/>
        <v>43.371642906380842</v>
      </c>
      <c r="CJ235" s="44">
        <f t="shared" si="258"/>
        <v>17.038859713221044</v>
      </c>
      <c r="CK235" s="44">
        <f t="shared" si="259"/>
        <v>77.449362332822929</v>
      </c>
    </row>
    <row r="236" spans="1:91" x14ac:dyDescent="0.25">
      <c r="A236" s="41">
        <f>'[11]ТОВ "Сумитеплоенерго" '!F228</f>
        <v>1917</v>
      </c>
      <c r="B236" s="41" t="str">
        <f>'[11]ТОВ "Сумитеплоенерго" '!C228</f>
        <v>вул.Троїцька,13</v>
      </c>
      <c r="C236" s="47" t="str">
        <f>'[11]ТОВ "Сумитеплоенерго" '!O228</f>
        <v>так</v>
      </c>
      <c r="D236" s="46">
        <f>'[11]ТОВ "Сумитеплоенерго" '!G228</f>
        <v>3</v>
      </c>
      <c r="E236" s="86" t="str">
        <f t="shared" si="260"/>
        <v>ТОВ "Сумитеплоенерго"</v>
      </c>
      <c r="F236" s="43">
        <f>'[11]ТОВ "Сумитеплоенерго" '!L228</f>
        <v>1180.5</v>
      </c>
      <c r="G236" s="43">
        <f>'[11]ТОВ "Сумитеплоенерго" '!CX228</f>
        <v>253.05546511627907</v>
      </c>
      <c r="H236" s="32">
        <f t="shared" si="261"/>
        <v>214.36295223742403</v>
      </c>
      <c r="I236" s="42"/>
      <c r="J236" s="42"/>
      <c r="K236" s="42"/>
      <c r="L236" s="42"/>
      <c r="M236" s="42"/>
      <c r="N236" s="44">
        <f t="shared" si="262"/>
        <v>253.05546511627907</v>
      </c>
      <c r="O236" s="44">
        <f t="shared" si="263"/>
        <v>168.15241912455758</v>
      </c>
      <c r="P236" s="44">
        <f t="shared" si="264"/>
        <v>0</v>
      </c>
      <c r="Q236" s="44">
        <f t="shared" si="265"/>
        <v>0</v>
      </c>
      <c r="R236" s="44">
        <f t="shared" si="266"/>
        <v>0</v>
      </c>
      <c r="S236" s="44">
        <f t="shared" si="267"/>
        <v>0</v>
      </c>
      <c r="T236" s="44">
        <f t="shared" si="268"/>
        <v>168.15241912455758</v>
      </c>
      <c r="U236" s="44">
        <f t="shared" si="269"/>
        <v>260.64712906976746</v>
      </c>
      <c r="V236" s="44">
        <f t="shared" si="270"/>
        <v>0</v>
      </c>
      <c r="W236" s="44">
        <f t="shared" si="271"/>
        <v>0</v>
      </c>
      <c r="X236" s="44">
        <f t="shared" si="272"/>
        <v>0</v>
      </c>
      <c r="Y236" s="44">
        <f t="shared" si="273"/>
        <v>0</v>
      </c>
      <c r="Z236" s="44">
        <f t="shared" si="274"/>
        <v>260.64712906976746</v>
      </c>
      <c r="AA236" s="20">
        <v>0.03</v>
      </c>
      <c r="AC236" s="44">
        <f t="shared" si="278"/>
        <v>115.68899999999999</v>
      </c>
      <c r="AD236" s="28">
        <v>98</v>
      </c>
      <c r="AE236" s="44">
        <f t="shared" si="279"/>
        <v>835.79399999999998</v>
      </c>
      <c r="AF236" s="28">
        <v>708</v>
      </c>
      <c r="AG236" s="44">
        <f t="shared" si="280"/>
        <v>133.3965</v>
      </c>
      <c r="AH236" s="28">
        <v>113</v>
      </c>
      <c r="AI236" s="44">
        <f t="shared" si="226"/>
        <v>46.916483232558143</v>
      </c>
      <c r="AJ236" s="44">
        <f t="shared" si="227"/>
        <v>0</v>
      </c>
      <c r="AK236" s="44"/>
      <c r="AL236" s="44">
        <f t="shared" si="228"/>
        <v>0</v>
      </c>
      <c r="AM236" s="44"/>
      <c r="AN236" s="44">
        <f t="shared" si="229"/>
        <v>46.916483232558143</v>
      </c>
      <c r="AO236" s="20"/>
      <c r="AP236" s="20">
        <v>0.18</v>
      </c>
      <c r="AQ236" s="20"/>
      <c r="AR236" s="20"/>
      <c r="AS236" s="44">
        <f t="shared" si="230"/>
        <v>31.175458505692976</v>
      </c>
      <c r="AT236" s="44">
        <f t="shared" si="231"/>
        <v>0</v>
      </c>
      <c r="AU236" s="44">
        <f t="shared" si="232"/>
        <v>0</v>
      </c>
      <c r="AV236" s="44">
        <f t="shared" si="233"/>
        <v>0</v>
      </c>
      <c r="AW236" s="44"/>
      <c r="AX236" s="44">
        <f t="shared" si="234"/>
        <v>31.175458505692976</v>
      </c>
      <c r="AY236" s="44">
        <f t="shared" si="235"/>
        <v>145.9623922790698</v>
      </c>
      <c r="AZ236" s="44">
        <f t="shared" si="236"/>
        <v>0</v>
      </c>
      <c r="BA236" s="44"/>
      <c r="BB236" s="44">
        <f t="shared" si="237"/>
        <v>0</v>
      </c>
      <c r="BC236" s="44"/>
      <c r="BD236" s="44">
        <f t="shared" si="238"/>
        <v>145.9623922790698</v>
      </c>
      <c r="BE236" s="20"/>
      <c r="BF236" s="20">
        <v>0.56000000000000005</v>
      </c>
      <c r="BG236" s="20"/>
      <c r="BH236" s="20">
        <v>0.05</v>
      </c>
      <c r="BI236" s="44">
        <f t="shared" si="239"/>
        <v>96.990315351044828</v>
      </c>
      <c r="BJ236" s="44">
        <f t="shared" si="240"/>
        <v>0</v>
      </c>
      <c r="BK236" s="44">
        <f t="shared" si="241"/>
        <v>0</v>
      </c>
      <c r="BL236" s="44">
        <f t="shared" si="242"/>
        <v>0</v>
      </c>
      <c r="BM236" s="44"/>
      <c r="BN236" s="44">
        <f t="shared" si="243"/>
        <v>96.990315351044828</v>
      </c>
      <c r="BO236" s="44">
        <f t="shared" si="244"/>
        <v>57.342368395348842</v>
      </c>
      <c r="BP236" s="44">
        <f t="shared" si="245"/>
        <v>0</v>
      </c>
      <c r="BQ236" s="44"/>
      <c r="BR236" s="44">
        <f t="shared" si="246"/>
        <v>0</v>
      </c>
      <c r="BS236" s="44"/>
      <c r="BT236" s="44">
        <f t="shared" si="247"/>
        <v>57.342368395348842</v>
      </c>
      <c r="BU236" s="20"/>
      <c r="BV236" s="20">
        <v>0.22</v>
      </c>
      <c r="BW236" s="20"/>
      <c r="BX236" s="20">
        <v>0.05</v>
      </c>
      <c r="BY236" s="44">
        <f t="shared" si="248"/>
        <v>38.103338173624749</v>
      </c>
      <c r="BZ236" s="44">
        <f t="shared" si="249"/>
        <v>0</v>
      </c>
      <c r="CA236" s="44">
        <f t="shared" si="250"/>
        <v>0</v>
      </c>
      <c r="CB236" s="44">
        <f t="shared" si="251"/>
        <v>0</v>
      </c>
      <c r="CC236" s="44"/>
      <c r="CD236" s="44">
        <f t="shared" si="252"/>
        <v>38.103338173624749</v>
      </c>
      <c r="CE236" s="44">
        <f t="shared" si="253"/>
        <v>3.7108997123129379</v>
      </c>
      <c r="CF236" s="44">
        <f t="shared" si="254"/>
        <v>8.6172933552689646</v>
      </c>
      <c r="CG236" s="44">
        <f t="shared" si="255"/>
        <v>3.5009137360132261</v>
      </c>
      <c r="CH236" s="44">
        <f t="shared" si="256"/>
        <v>12.759978718693093</v>
      </c>
      <c r="CI236" s="44">
        <f t="shared" si="257"/>
        <v>39.697711569267412</v>
      </c>
      <c r="CJ236" s="44">
        <f t="shared" si="258"/>
        <v>15.595529545069336</v>
      </c>
      <c r="CK236" s="44">
        <f t="shared" si="259"/>
        <v>70.888770659406077</v>
      </c>
    </row>
    <row r="237" spans="1:91" x14ac:dyDescent="0.25">
      <c r="A237" s="41">
        <f>'[11]ТОВ "Сумитеплоенерго" '!F229</f>
        <v>1964</v>
      </c>
      <c r="B237" s="41" t="str">
        <f>'[11]ТОВ "Сумитеплоенерго" '!C229</f>
        <v>пров.І.Дерев'янка,1</v>
      </c>
      <c r="C237" s="47" t="str">
        <f>'[11]ТОВ "Сумитеплоенерго" '!O229</f>
        <v>так</v>
      </c>
      <c r="D237" s="46">
        <f>'[11]ТОВ "Сумитеплоенерго" '!G229</f>
        <v>3</v>
      </c>
      <c r="E237" s="86" t="str">
        <f t="shared" si="260"/>
        <v>ТОВ "Сумитеплоенерго"</v>
      </c>
      <c r="F237" s="43">
        <f>'[11]ТОВ "Сумитеплоенерго" '!L229</f>
        <v>1074.8</v>
      </c>
      <c r="G237" s="43">
        <f>'[11]ТОВ "Сумитеплоенерго" '!CX229</f>
        <v>224.0539069767442</v>
      </c>
      <c r="H237" s="32">
        <f t="shared" si="261"/>
        <v>208.46102249417959</v>
      </c>
      <c r="I237" s="42"/>
      <c r="J237" s="42"/>
      <c r="K237" s="42"/>
      <c r="L237" s="42"/>
      <c r="M237" s="42"/>
      <c r="N237" s="44">
        <f t="shared" si="262"/>
        <v>224.0539069767442</v>
      </c>
      <c r="O237" s="44">
        <f t="shared" si="263"/>
        <v>148.88122038833012</v>
      </c>
      <c r="P237" s="44">
        <f t="shared" si="264"/>
        <v>0</v>
      </c>
      <c r="Q237" s="44">
        <f t="shared" si="265"/>
        <v>0</v>
      </c>
      <c r="R237" s="44">
        <f t="shared" si="266"/>
        <v>0</v>
      </c>
      <c r="S237" s="44">
        <f t="shared" si="267"/>
        <v>0</v>
      </c>
      <c r="T237" s="44">
        <f t="shared" si="268"/>
        <v>148.88122038833012</v>
      </c>
      <c r="U237" s="44">
        <f t="shared" si="269"/>
        <v>230.77552418604654</v>
      </c>
      <c r="V237" s="44">
        <f t="shared" si="270"/>
        <v>0</v>
      </c>
      <c r="W237" s="44">
        <f t="shared" si="271"/>
        <v>0</v>
      </c>
      <c r="X237" s="44">
        <f t="shared" si="272"/>
        <v>0</v>
      </c>
      <c r="Y237" s="44">
        <f t="shared" si="273"/>
        <v>0</v>
      </c>
      <c r="Z237" s="44">
        <f t="shared" si="274"/>
        <v>230.77552418604654</v>
      </c>
      <c r="AA237" s="20">
        <v>0.03</v>
      </c>
      <c r="AC237" s="44">
        <f t="shared" si="278"/>
        <v>105.3304</v>
      </c>
      <c r="AD237" s="28">
        <v>98</v>
      </c>
      <c r="AE237" s="44">
        <f t="shared" si="279"/>
        <v>760.95839999999998</v>
      </c>
      <c r="AF237" s="28">
        <v>708</v>
      </c>
      <c r="AG237" s="44">
        <f t="shared" si="280"/>
        <v>121.4524</v>
      </c>
      <c r="AH237" s="28">
        <v>113</v>
      </c>
      <c r="AI237" s="44">
        <f t="shared" si="226"/>
        <v>41.539594353488376</v>
      </c>
      <c r="AJ237" s="44">
        <f t="shared" si="227"/>
        <v>0</v>
      </c>
      <c r="AK237" s="44"/>
      <c r="AL237" s="44">
        <f t="shared" si="228"/>
        <v>0</v>
      </c>
      <c r="AM237" s="44"/>
      <c r="AN237" s="44">
        <f t="shared" si="229"/>
        <v>41.539594353488376</v>
      </c>
      <c r="AO237" s="20"/>
      <c r="AP237" s="20">
        <v>0.18</v>
      </c>
      <c r="AQ237" s="20"/>
      <c r="AR237" s="20"/>
      <c r="AS237" s="44">
        <f t="shared" si="230"/>
        <v>27.602578259996402</v>
      </c>
      <c r="AT237" s="44">
        <f t="shared" si="231"/>
        <v>0</v>
      </c>
      <c r="AU237" s="44">
        <f t="shared" si="232"/>
        <v>0</v>
      </c>
      <c r="AV237" s="44">
        <f t="shared" si="233"/>
        <v>0</v>
      </c>
      <c r="AW237" s="44"/>
      <c r="AX237" s="44">
        <f t="shared" si="234"/>
        <v>27.602578259996402</v>
      </c>
      <c r="AY237" s="44">
        <f t="shared" si="235"/>
        <v>129.23429354418607</v>
      </c>
      <c r="AZ237" s="44">
        <f t="shared" si="236"/>
        <v>0</v>
      </c>
      <c r="BA237" s="44"/>
      <c r="BB237" s="44">
        <f t="shared" si="237"/>
        <v>0</v>
      </c>
      <c r="BC237" s="44"/>
      <c r="BD237" s="44">
        <f t="shared" si="238"/>
        <v>129.23429354418607</v>
      </c>
      <c r="BE237" s="20"/>
      <c r="BF237" s="20">
        <v>0.56000000000000005</v>
      </c>
      <c r="BG237" s="20"/>
      <c r="BH237" s="20">
        <v>0.05</v>
      </c>
      <c r="BI237" s="44">
        <f t="shared" si="239"/>
        <v>85.874687919988816</v>
      </c>
      <c r="BJ237" s="44">
        <f t="shared" si="240"/>
        <v>0</v>
      </c>
      <c r="BK237" s="44">
        <f t="shared" si="241"/>
        <v>0</v>
      </c>
      <c r="BL237" s="44">
        <f t="shared" si="242"/>
        <v>0</v>
      </c>
      <c r="BM237" s="44"/>
      <c r="BN237" s="44">
        <f t="shared" si="243"/>
        <v>85.874687919988816</v>
      </c>
      <c r="BO237" s="44">
        <f t="shared" si="244"/>
        <v>50.77061532093024</v>
      </c>
      <c r="BP237" s="44">
        <f t="shared" si="245"/>
        <v>0</v>
      </c>
      <c r="BQ237" s="44"/>
      <c r="BR237" s="44">
        <f t="shared" si="246"/>
        <v>0</v>
      </c>
      <c r="BS237" s="44"/>
      <c r="BT237" s="44">
        <f t="shared" si="247"/>
        <v>50.77061532093024</v>
      </c>
      <c r="BU237" s="20"/>
      <c r="BV237" s="20">
        <v>0.22</v>
      </c>
      <c r="BW237" s="20"/>
      <c r="BX237" s="20">
        <v>0.05</v>
      </c>
      <c r="BY237" s="44">
        <f t="shared" si="248"/>
        <v>33.736484539995608</v>
      </c>
      <c r="BZ237" s="44">
        <f t="shared" si="249"/>
        <v>0</v>
      </c>
      <c r="CA237" s="44">
        <f t="shared" si="250"/>
        <v>0</v>
      </c>
      <c r="CB237" s="44">
        <f t="shared" si="251"/>
        <v>0</v>
      </c>
      <c r="CC237" s="44"/>
      <c r="CD237" s="44">
        <f t="shared" si="252"/>
        <v>33.736484539995608</v>
      </c>
      <c r="CE237" s="44">
        <f t="shared" si="253"/>
        <v>3.8159623716257052</v>
      </c>
      <c r="CF237" s="44">
        <f t="shared" si="254"/>
        <v>8.8612653906701855</v>
      </c>
      <c r="CG237" s="44">
        <f t="shared" si="255"/>
        <v>3.6000312912275896</v>
      </c>
      <c r="CH237" s="44">
        <f t="shared" si="256"/>
        <v>11.297614471790292</v>
      </c>
      <c r="CI237" s="44">
        <f t="shared" si="257"/>
        <v>35.148133912236467</v>
      </c>
      <c r="CJ237" s="44">
        <f t="shared" si="258"/>
        <v>13.80819546552147</v>
      </c>
      <c r="CK237" s="44">
        <f t="shared" si="259"/>
        <v>62.764524843279403</v>
      </c>
    </row>
    <row r="238" spans="1:91" x14ac:dyDescent="0.25">
      <c r="A238" s="41">
        <f>'[11]ТОВ "Сумитеплоенерго" '!F230</f>
        <v>1960</v>
      </c>
      <c r="B238" s="41" t="str">
        <f>'[11]ТОВ "Сумитеплоенерго" '!C230</f>
        <v>пров.І.Дерев'янка,7</v>
      </c>
      <c r="C238" s="47" t="str">
        <f>'[11]ТОВ "Сумитеплоенерго" '!O230</f>
        <v>так</v>
      </c>
      <c r="D238" s="46">
        <f>'[11]ТОВ "Сумитеплоенерго" '!G230</f>
        <v>3</v>
      </c>
      <c r="E238" s="86" t="str">
        <f t="shared" si="260"/>
        <v>ТОВ "Сумитеплоенерго"</v>
      </c>
      <c r="F238" s="43">
        <f>'[11]ТОВ "Сумитеплоенерго" '!L230</f>
        <v>1134.98</v>
      </c>
      <c r="G238" s="43">
        <f>'[11]ТОВ "Сумитеплоенерго" '!CX230</f>
        <v>206.52917441860464</v>
      </c>
      <c r="H238" s="32">
        <f t="shared" si="261"/>
        <v>181.96723679589476</v>
      </c>
      <c r="I238" s="42"/>
      <c r="J238" s="42"/>
      <c r="K238" s="42"/>
      <c r="L238" s="42"/>
      <c r="M238" s="42"/>
      <c r="N238" s="44">
        <f t="shared" si="262"/>
        <v>206.52917441860464</v>
      </c>
      <c r="O238" s="44">
        <f t="shared" si="263"/>
        <v>137.23623902897478</v>
      </c>
      <c r="P238" s="44">
        <f t="shared" si="264"/>
        <v>0</v>
      </c>
      <c r="Q238" s="44">
        <f t="shared" si="265"/>
        <v>0</v>
      </c>
      <c r="R238" s="44">
        <f t="shared" si="266"/>
        <v>0</v>
      </c>
      <c r="S238" s="44">
        <f t="shared" si="267"/>
        <v>0</v>
      </c>
      <c r="T238" s="44">
        <f t="shared" si="268"/>
        <v>137.23623902897478</v>
      </c>
      <c r="U238" s="44">
        <f t="shared" si="269"/>
        <v>212.72504965116278</v>
      </c>
      <c r="V238" s="44">
        <f t="shared" si="270"/>
        <v>0</v>
      </c>
      <c r="W238" s="44">
        <f t="shared" si="271"/>
        <v>0</v>
      </c>
      <c r="X238" s="44">
        <f t="shared" si="272"/>
        <v>0</v>
      </c>
      <c r="Y238" s="44">
        <f t="shared" si="273"/>
        <v>0</v>
      </c>
      <c r="Z238" s="44">
        <f t="shared" si="274"/>
        <v>212.72504965116278</v>
      </c>
      <c r="AA238" s="20">
        <v>0.03</v>
      </c>
      <c r="AC238" s="44">
        <f t="shared" si="278"/>
        <v>111.22804000000001</v>
      </c>
      <c r="AD238" s="28">
        <v>98</v>
      </c>
      <c r="AE238" s="44">
        <f t="shared" si="279"/>
        <v>803.56583999999998</v>
      </c>
      <c r="AF238" s="28">
        <v>708</v>
      </c>
      <c r="AG238" s="44">
        <f t="shared" si="280"/>
        <v>128.25274000000002</v>
      </c>
      <c r="AH238" s="28">
        <v>113</v>
      </c>
      <c r="AI238" s="44">
        <f t="shared" si="226"/>
        <v>38.290508937209296</v>
      </c>
      <c r="AJ238" s="44">
        <f t="shared" si="227"/>
        <v>0</v>
      </c>
      <c r="AK238" s="44"/>
      <c r="AL238" s="44">
        <f t="shared" si="228"/>
        <v>0</v>
      </c>
      <c r="AM238" s="44"/>
      <c r="AN238" s="44">
        <f t="shared" si="229"/>
        <v>38.290508937209296</v>
      </c>
      <c r="AO238" s="20"/>
      <c r="AP238" s="20">
        <v>0.18</v>
      </c>
      <c r="AQ238" s="20"/>
      <c r="AR238" s="20"/>
      <c r="AS238" s="44">
        <f t="shared" si="230"/>
        <v>25.44359871597192</v>
      </c>
      <c r="AT238" s="44">
        <f t="shared" si="231"/>
        <v>0</v>
      </c>
      <c r="AU238" s="44">
        <f t="shared" si="232"/>
        <v>0</v>
      </c>
      <c r="AV238" s="44">
        <f t="shared" si="233"/>
        <v>0</v>
      </c>
      <c r="AW238" s="44"/>
      <c r="AX238" s="44">
        <f t="shared" si="234"/>
        <v>25.44359871597192</v>
      </c>
      <c r="AY238" s="44">
        <f t="shared" si="235"/>
        <v>119.12602780465117</v>
      </c>
      <c r="AZ238" s="44">
        <f t="shared" si="236"/>
        <v>0</v>
      </c>
      <c r="BA238" s="44"/>
      <c r="BB238" s="44">
        <f t="shared" si="237"/>
        <v>0</v>
      </c>
      <c r="BC238" s="44"/>
      <c r="BD238" s="44">
        <f t="shared" si="238"/>
        <v>119.12602780465117</v>
      </c>
      <c r="BE238" s="20"/>
      <c r="BF238" s="20">
        <v>0.56000000000000005</v>
      </c>
      <c r="BG238" s="20"/>
      <c r="BH238" s="20">
        <v>0.05</v>
      </c>
      <c r="BI238" s="44">
        <f t="shared" si="239"/>
        <v>79.157862671912667</v>
      </c>
      <c r="BJ238" s="44">
        <f t="shared" si="240"/>
        <v>0</v>
      </c>
      <c r="BK238" s="44">
        <f t="shared" si="241"/>
        <v>0</v>
      </c>
      <c r="BL238" s="44">
        <f t="shared" si="242"/>
        <v>0</v>
      </c>
      <c r="BM238" s="44"/>
      <c r="BN238" s="44">
        <f t="shared" si="243"/>
        <v>79.157862671912667</v>
      </c>
      <c r="BO238" s="44">
        <f t="shared" si="244"/>
        <v>46.799510923255809</v>
      </c>
      <c r="BP238" s="44">
        <f t="shared" si="245"/>
        <v>0</v>
      </c>
      <c r="BQ238" s="44"/>
      <c r="BR238" s="44">
        <f t="shared" si="246"/>
        <v>0</v>
      </c>
      <c r="BS238" s="44"/>
      <c r="BT238" s="44">
        <f t="shared" si="247"/>
        <v>46.799510923255809</v>
      </c>
      <c r="BU238" s="20"/>
      <c r="BV238" s="20">
        <v>0.22</v>
      </c>
      <c r="BW238" s="20"/>
      <c r="BX238" s="20">
        <v>0.05</v>
      </c>
      <c r="BY238" s="44">
        <f t="shared" si="248"/>
        <v>31.097731763965683</v>
      </c>
      <c r="BZ238" s="44">
        <f t="shared" si="249"/>
        <v>0</v>
      </c>
      <c r="CA238" s="44">
        <f t="shared" si="250"/>
        <v>0</v>
      </c>
      <c r="CB238" s="44">
        <f t="shared" si="251"/>
        <v>0</v>
      </c>
      <c r="CC238" s="44"/>
      <c r="CD238" s="44">
        <f t="shared" si="252"/>
        <v>31.097731763965683</v>
      </c>
      <c r="CE238" s="44">
        <f t="shared" si="253"/>
        <v>4.3715529883034163</v>
      </c>
      <c r="CF238" s="44">
        <f t="shared" si="254"/>
        <v>10.151434271672505</v>
      </c>
      <c r="CG238" s="44">
        <f t="shared" si="255"/>
        <v>4.1241831067760426</v>
      </c>
      <c r="CH238" s="44">
        <f t="shared" si="256"/>
        <v>10.413953593769349</v>
      </c>
      <c r="CI238" s="44">
        <f t="shared" si="257"/>
        <v>32.398966736171317</v>
      </c>
      <c r="CJ238" s="44">
        <f t="shared" si="258"/>
        <v>12.728165503495873</v>
      </c>
      <c r="CK238" s="44">
        <f t="shared" si="259"/>
        <v>57.855297743163064</v>
      </c>
    </row>
    <row r="239" spans="1:91" x14ac:dyDescent="0.25">
      <c r="A239" s="41">
        <f>'[11]ТОВ "Сумитеплоенерго" '!F231</f>
        <v>1977</v>
      </c>
      <c r="B239" s="41" t="str">
        <f>'[11]ТОВ "Сумитеплоенерго" '!C231</f>
        <v>вул.2-га Залізнич.,22а</v>
      </c>
      <c r="C239" s="47" t="str">
        <f>'[11]ТОВ "Сумитеплоенерго" '!O231</f>
        <v>так</v>
      </c>
      <c r="D239" s="46">
        <f>'[11]ТОВ "Сумитеплоенерго" '!G231</f>
        <v>3</v>
      </c>
      <c r="E239" s="86" t="str">
        <f t="shared" si="260"/>
        <v>ТОВ "Сумитеплоенерго"</v>
      </c>
      <c r="F239" s="43">
        <f>'[11]ТОВ "Сумитеплоенерго" '!L231</f>
        <v>1816.7</v>
      </c>
      <c r="G239" s="43">
        <f>'[11]ТОВ "Сумитеплоенерго" '!CX231</f>
        <v>353.21280232558144</v>
      </c>
      <c r="H239" s="32">
        <f t="shared" si="261"/>
        <v>194.42549805998868</v>
      </c>
      <c r="I239" s="42"/>
      <c r="J239" s="42"/>
      <c r="K239" s="42"/>
      <c r="L239" s="42"/>
      <c r="M239" s="42"/>
      <c r="N239" s="44">
        <f t="shared" si="262"/>
        <v>353.21280232558144</v>
      </c>
      <c r="O239" s="44">
        <f t="shared" si="263"/>
        <v>234.70580708272513</v>
      </c>
      <c r="P239" s="44">
        <f t="shared" si="264"/>
        <v>0</v>
      </c>
      <c r="Q239" s="44">
        <f t="shared" si="265"/>
        <v>0</v>
      </c>
      <c r="R239" s="44">
        <f t="shared" si="266"/>
        <v>0</v>
      </c>
      <c r="S239" s="44">
        <f t="shared" si="267"/>
        <v>0</v>
      </c>
      <c r="T239" s="44">
        <f t="shared" si="268"/>
        <v>234.70580708272513</v>
      </c>
      <c r="U239" s="44">
        <f t="shared" si="269"/>
        <v>363.80918639534889</v>
      </c>
      <c r="V239" s="44">
        <f t="shared" si="270"/>
        <v>0</v>
      </c>
      <c r="W239" s="44">
        <f t="shared" si="271"/>
        <v>0</v>
      </c>
      <c r="X239" s="44">
        <f t="shared" si="272"/>
        <v>0</v>
      </c>
      <c r="Y239" s="44">
        <f t="shared" si="273"/>
        <v>0</v>
      </c>
      <c r="Z239" s="44">
        <f t="shared" si="274"/>
        <v>363.80918639534889</v>
      </c>
      <c r="AA239" s="20">
        <v>0.03</v>
      </c>
      <c r="AC239" s="44">
        <f t="shared" si="278"/>
        <v>178.03659999999999</v>
      </c>
      <c r="AD239" s="28">
        <v>98</v>
      </c>
      <c r="AE239" s="44">
        <f t="shared" si="279"/>
        <v>1286.2236</v>
      </c>
      <c r="AF239" s="28">
        <v>708</v>
      </c>
      <c r="AG239" s="44">
        <f t="shared" si="280"/>
        <v>205.28710000000001</v>
      </c>
      <c r="AH239" s="28">
        <v>113</v>
      </c>
      <c r="AI239" s="44">
        <f t="shared" si="226"/>
        <v>65.485653551162798</v>
      </c>
      <c r="AJ239" s="44">
        <f t="shared" si="227"/>
        <v>0</v>
      </c>
      <c r="AK239" s="44"/>
      <c r="AL239" s="44">
        <f t="shared" si="228"/>
        <v>0</v>
      </c>
      <c r="AM239" s="44"/>
      <c r="AN239" s="44">
        <f t="shared" si="229"/>
        <v>65.485653551162798</v>
      </c>
      <c r="AO239" s="20"/>
      <c r="AP239" s="20">
        <v>0.18</v>
      </c>
      <c r="AQ239" s="20"/>
      <c r="AR239" s="20"/>
      <c r="AS239" s="44">
        <f t="shared" si="230"/>
        <v>43.514456633137243</v>
      </c>
      <c r="AT239" s="44">
        <f t="shared" si="231"/>
        <v>0</v>
      </c>
      <c r="AU239" s="44">
        <f t="shared" si="232"/>
        <v>0</v>
      </c>
      <c r="AV239" s="44">
        <f t="shared" si="233"/>
        <v>0</v>
      </c>
      <c r="AW239" s="44"/>
      <c r="AX239" s="44">
        <f t="shared" si="234"/>
        <v>43.514456633137243</v>
      </c>
      <c r="AY239" s="44">
        <f t="shared" si="235"/>
        <v>203.73314438139539</v>
      </c>
      <c r="AZ239" s="44">
        <f t="shared" si="236"/>
        <v>0</v>
      </c>
      <c r="BA239" s="44"/>
      <c r="BB239" s="44">
        <f t="shared" si="237"/>
        <v>0</v>
      </c>
      <c r="BC239" s="44"/>
      <c r="BD239" s="44">
        <f t="shared" si="238"/>
        <v>203.73314438139539</v>
      </c>
      <c r="BE239" s="20"/>
      <c r="BF239" s="20">
        <v>0.56000000000000005</v>
      </c>
      <c r="BG239" s="20"/>
      <c r="BH239" s="20">
        <v>0.05</v>
      </c>
      <c r="BI239" s="44">
        <f t="shared" si="239"/>
        <v>135.37830952531587</v>
      </c>
      <c r="BJ239" s="44">
        <f t="shared" si="240"/>
        <v>0</v>
      </c>
      <c r="BK239" s="44">
        <f t="shared" si="241"/>
        <v>0</v>
      </c>
      <c r="BL239" s="44">
        <f t="shared" si="242"/>
        <v>0</v>
      </c>
      <c r="BM239" s="44"/>
      <c r="BN239" s="44">
        <f t="shared" si="243"/>
        <v>135.37830952531587</v>
      </c>
      <c r="BO239" s="44">
        <f t="shared" si="244"/>
        <v>80.038021006976763</v>
      </c>
      <c r="BP239" s="44">
        <f t="shared" si="245"/>
        <v>0</v>
      </c>
      <c r="BQ239" s="44"/>
      <c r="BR239" s="44">
        <f t="shared" si="246"/>
        <v>0</v>
      </c>
      <c r="BS239" s="44"/>
      <c r="BT239" s="44">
        <f t="shared" si="247"/>
        <v>80.038021006976763</v>
      </c>
      <c r="BU239" s="20"/>
      <c r="BV239" s="20">
        <v>0.22</v>
      </c>
      <c r="BW239" s="20"/>
      <c r="BX239" s="20">
        <v>0.05</v>
      </c>
      <c r="BY239" s="44">
        <f t="shared" si="248"/>
        <v>53.184335884945519</v>
      </c>
      <c r="BZ239" s="44">
        <f t="shared" si="249"/>
        <v>0</v>
      </c>
      <c r="CA239" s="44">
        <f t="shared" si="250"/>
        <v>0</v>
      </c>
      <c r="CB239" s="44">
        <f t="shared" si="251"/>
        <v>0</v>
      </c>
      <c r="CC239" s="44"/>
      <c r="CD239" s="44">
        <f t="shared" si="252"/>
        <v>53.184335884945519</v>
      </c>
      <c r="CE239" s="44">
        <f t="shared" si="253"/>
        <v>4.0914356693223901</v>
      </c>
      <c r="CF239" s="44">
        <f t="shared" si="254"/>
        <v>9.5009577568958719</v>
      </c>
      <c r="CG239" s="44">
        <f t="shared" si="255"/>
        <v>3.8599165822828119</v>
      </c>
      <c r="CH239" s="44">
        <f t="shared" si="256"/>
        <v>17.810276647348466</v>
      </c>
      <c r="CI239" s="44">
        <f t="shared" si="257"/>
        <v>55.409749569528564</v>
      </c>
      <c r="CJ239" s="44">
        <f t="shared" si="258"/>
        <v>21.768115902314793</v>
      </c>
      <c r="CK239" s="44">
        <f t="shared" si="259"/>
        <v>98.945981374158137</v>
      </c>
    </row>
    <row r="240" spans="1:91" x14ac:dyDescent="0.25">
      <c r="A240" s="41">
        <f>'[11]ТОВ "Сумитеплоенерго" '!F232</f>
        <v>1960</v>
      </c>
      <c r="B240" s="41" t="str">
        <f>'[11]ТОВ "Сумитеплоенерго" '!C232</f>
        <v>Вул.М.Вовчок    3</v>
      </c>
      <c r="C240" s="47" t="str">
        <f>'[11]ТОВ "Сумитеплоенерго" '!O232</f>
        <v>так</v>
      </c>
      <c r="D240" s="46">
        <f>'[11]ТОВ "Сумитеплоенерго" '!G232</f>
        <v>3</v>
      </c>
      <c r="E240" s="86" t="str">
        <f t="shared" si="260"/>
        <v>ТОВ "Сумитеплоенерго"</v>
      </c>
      <c r="F240" s="43">
        <f>'[11]ТОВ "Сумитеплоенерго" '!L232</f>
        <v>1444.55</v>
      </c>
      <c r="G240" s="43">
        <f>'[11]ТОВ "Сумитеплоенерго" '!CX232</f>
        <v>272.67359302325588</v>
      </c>
      <c r="H240" s="32">
        <f t="shared" si="261"/>
        <v>188.760231922229</v>
      </c>
      <c r="I240" s="42"/>
      <c r="J240" s="42"/>
      <c r="K240" s="42"/>
      <c r="L240" s="42"/>
      <c r="M240" s="42"/>
      <c r="N240" s="44">
        <f t="shared" si="262"/>
        <v>272.67359302325588</v>
      </c>
      <c r="O240" s="44">
        <f t="shared" si="263"/>
        <v>181.18843739326925</v>
      </c>
      <c r="P240" s="44">
        <f t="shared" si="264"/>
        <v>0</v>
      </c>
      <c r="Q240" s="44">
        <f t="shared" si="265"/>
        <v>0</v>
      </c>
      <c r="R240" s="44">
        <f t="shared" si="266"/>
        <v>0</v>
      </c>
      <c r="S240" s="44">
        <f t="shared" si="267"/>
        <v>0</v>
      </c>
      <c r="T240" s="44">
        <f t="shared" si="268"/>
        <v>181.18843739326925</v>
      </c>
      <c r="U240" s="44">
        <f t="shared" si="269"/>
        <v>280.85380081395357</v>
      </c>
      <c r="V240" s="44">
        <f t="shared" si="270"/>
        <v>0</v>
      </c>
      <c r="W240" s="44">
        <f t="shared" si="271"/>
        <v>0</v>
      </c>
      <c r="X240" s="44">
        <f t="shared" si="272"/>
        <v>0</v>
      </c>
      <c r="Y240" s="44">
        <f t="shared" si="273"/>
        <v>0</v>
      </c>
      <c r="Z240" s="44">
        <f t="shared" si="274"/>
        <v>280.85380081395357</v>
      </c>
      <c r="AA240" s="20">
        <v>0.03</v>
      </c>
      <c r="AC240" s="44">
        <f t="shared" si="278"/>
        <v>141.5659</v>
      </c>
      <c r="AD240" s="28">
        <v>98</v>
      </c>
      <c r="AE240" s="44">
        <f t="shared" si="279"/>
        <v>1022.7414</v>
      </c>
      <c r="AF240" s="28">
        <v>708</v>
      </c>
      <c r="AG240" s="44">
        <f t="shared" si="280"/>
        <v>163.23415</v>
      </c>
      <c r="AH240" s="28">
        <v>113</v>
      </c>
      <c r="AI240" s="44">
        <f t="shared" si="226"/>
        <v>50.553684146511642</v>
      </c>
      <c r="AJ240" s="44">
        <f t="shared" si="227"/>
        <v>0</v>
      </c>
      <c r="AK240" s="44"/>
      <c r="AL240" s="44">
        <f t="shared" si="228"/>
        <v>0</v>
      </c>
      <c r="AM240" s="44"/>
      <c r="AN240" s="44">
        <f t="shared" si="229"/>
        <v>50.553684146511642</v>
      </c>
      <c r="AO240" s="20"/>
      <c r="AP240" s="20">
        <v>0.18</v>
      </c>
      <c r="AQ240" s="20"/>
      <c r="AR240" s="20"/>
      <c r="AS240" s="44">
        <f t="shared" si="230"/>
        <v>33.592336292712119</v>
      </c>
      <c r="AT240" s="44">
        <f t="shared" si="231"/>
        <v>0</v>
      </c>
      <c r="AU240" s="44">
        <f t="shared" si="232"/>
        <v>0</v>
      </c>
      <c r="AV240" s="44">
        <f t="shared" si="233"/>
        <v>0</v>
      </c>
      <c r="AW240" s="44"/>
      <c r="AX240" s="44">
        <f t="shared" si="234"/>
        <v>33.592336292712119</v>
      </c>
      <c r="AY240" s="44">
        <f t="shared" si="235"/>
        <v>157.27812845581403</v>
      </c>
      <c r="AZ240" s="44">
        <f t="shared" si="236"/>
        <v>0</v>
      </c>
      <c r="BA240" s="44"/>
      <c r="BB240" s="44">
        <f t="shared" si="237"/>
        <v>0</v>
      </c>
      <c r="BC240" s="44"/>
      <c r="BD240" s="44">
        <f t="shared" si="238"/>
        <v>157.27812845581403</v>
      </c>
      <c r="BE240" s="20"/>
      <c r="BF240" s="20">
        <v>0.56000000000000005</v>
      </c>
      <c r="BG240" s="20"/>
      <c r="BH240" s="20">
        <v>0.05</v>
      </c>
      <c r="BI240" s="44">
        <f t="shared" si="239"/>
        <v>104.50949068843772</v>
      </c>
      <c r="BJ240" s="44">
        <f t="shared" si="240"/>
        <v>0</v>
      </c>
      <c r="BK240" s="44">
        <f t="shared" si="241"/>
        <v>0</v>
      </c>
      <c r="BL240" s="44">
        <f t="shared" si="242"/>
        <v>0</v>
      </c>
      <c r="BM240" s="44"/>
      <c r="BN240" s="44">
        <f t="shared" si="243"/>
        <v>104.50949068843772</v>
      </c>
      <c r="BO240" s="44">
        <f t="shared" si="244"/>
        <v>61.787836179069785</v>
      </c>
      <c r="BP240" s="44">
        <f t="shared" si="245"/>
        <v>0</v>
      </c>
      <c r="BQ240" s="44"/>
      <c r="BR240" s="44">
        <f t="shared" si="246"/>
        <v>0</v>
      </c>
      <c r="BS240" s="44"/>
      <c r="BT240" s="44">
        <f t="shared" si="247"/>
        <v>61.787836179069785</v>
      </c>
      <c r="BU240" s="20"/>
      <c r="BV240" s="20">
        <v>0.22</v>
      </c>
      <c r="BW240" s="20"/>
      <c r="BX240" s="20">
        <v>0.05</v>
      </c>
      <c r="BY240" s="44">
        <f t="shared" si="248"/>
        <v>41.057299913314814</v>
      </c>
      <c r="BZ240" s="44">
        <f t="shared" si="249"/>
        <v>0</v>
      </c>
      <c r="CA240" s="44">
        <f t="shared" si="250"/>
        <v>0</v>
      </c>
      <c r="CB240" s="44">
        <f t="shared" si="251"/>
        <v>0</v>
      </c>
      <c r="CC240" s="44"/>
      <c r="CD240" s="44">
        <f t="shared" si="252"/>
        <v>41.057299913314814</v>
      </c>
      <c r="CE240" s="44">
        <f t="shared" si="253"/>
        <v>4.2142320428815436</v>
      </c>
      <c r="CF240" s="44">
        <f t="shared" si="254"/>
        <v>9.7861102686739034</v>
      </c>
      <c r="CG240" s="44">
        <f t="shared" si="255"/>
        <v>3.9757643669856488</v>
      </c>
      <c r="CH240" s="44">
        <f t="shared" si="256"/>
        <v>13.749196218811488</v>
      </c>
      <c r="CI240" s="44">
        <f t="shared" si="257"/>
        <v>42.775277125191302</v>
      </c>
      <c r="CJ240" s="44">
        <f t="shared" si="258"/>
        <v>16.804573156325151</v>
      </c>
      <c r="CK240" s="44">
        <f t="shared" si="259"/>
        <v>76.384423437841605</v>
      </c>
    </row>
    <row r="241" spans="1:91" x14ac:dyDescent="0.25">
      <c r="A241" s="41">
        <f>'[11]ТОВ "Сумитеплоенерго" '!F233</f>
        <v>1961</v>
      </c>
      <c r="B241" s="41" t="str">
        <f>'[11]ТОВ "Сумитеплоенерго" '!C233</f>
        <v>Вул.М.Вовчок 5</v>
      </c>
      <c r="C241" s="47" t="str">
        <f>'[11]ТОВ "Сумитеплоенерго" '!O233</f>
        <v>так</v>
      </c>
      <c r="D241" s="46">
        <f>'[11]ТОВ "Сумитеплоенерго" '!G233</f>
        <v>3</v>
      </c>
      <c r="E241" s="86" t="str">
        <f t="shared" si="260"/>
        <v>ТОВ "Сумитеплоенерго"</v>
      </c>
      <c r="F241" s="43">
        <f>'[11]ТОВ "Сумитеплоенерго" '!L233</f>
        <v>1438.5</v>
      </c>
      <c r="G241" s="43">
        <f>'[11]ТОВ "Сумитеплоенерго" '!CX233</f>
        <v>298.40005813953491</v>
      </c>
      <c r="H241" s="32">
        <f t="shared" si="261"/>
        <v>207.43834420544658</v>
      </c>
      <c r="I241" s="42"/>
      <c r="J241" s="42"/>
      <c r="K241" s="42"/>
      <c r="L241" s="42"/>
      <c r="M241" s="42"/>
      <c r="N241" s="44">
        <f t="shared" si="262"/>
        <v>298.40005813953491</v>
      </c>
      <c r="O241" s="44">
        <f t="shared" si="263"/>
        <v>198.28337483253014</v>
      </c>
      <c r="P241" s="44">
        <f t="shared" si="264"/>
        <v>0</v>
      </c>
      <c r="Q241" s="44">
        <f t="shared" si="265"/>
        <v>0</v>
      </c>
      <c r="R241" s="44">
        <f t="shared" si="266"/>
        <v>0</v>
      </c>
      <c r="S241" s="44">
        <f t="shared" si="267"/>
        <v>0</v>
      </c>
      <c r="T241" s="44">
        <f t="shared" si="268"/>
        <v>198.28337483253014</v>
      </c>
      <c r="U241" s="44">
        <f t="shared" si="269"/>
        <v>307.35205988372098</v>
      </c>
      <c r="V241" s="44">
        <f t="shared" si="270"/>
        <v>0</v>
      </c>
      <c r="W241" s="44">
        <f t="shared" si="271"/>
        <v>0</v>
      </c>
      <c r="X241" s="44">
        <f t="shared" si="272"/>
        <v>0</v>
      </c>
      <c r="Y241" s="44">
        <f t="shared" si="273"/>
        <v>0</v>
      </c>
      <c r="Z241" s="44">
        <f t="shared" si="274"/>
        <v>307.35205988372098</v>
      </c>
      <c r="AA241" s="20">
        <v>0.03</v>
      </c>
      <c r="AC241" s="44">
        <f t="shared" si="278"/>
        <v>140.97300000000001</v>
      </c>
      <c r="AD241" s="28">
        <v>98</v>
      </c>
      <c r="AE241" s="44">
        <f t="shared" si="279"/>
        <v>1018.458</v>
      </c>
      <c r="AF241" s="28">
        <v>708</v>
      </c>
      <c r="AG241" s="44">
        <f t="shared" si="280"/>
        <v>162.5505</v>
      </c>
      <c r="AH241" s="28">
        <v>113</v>
      </c>
      <c r="AI241" s="44">
        <f t="shared" si="226"/>
        <v>55.323370779069776</v>
      </c>
      <c r="AJ241" s="44">
        <f t="shared" si="227"/>
        <v>0</v>
      </c>
      <c r="AK241" s="44"/>
      <c r="AL241" s="44">
        <f t="shared" si="228"/>
        <v>0</v>
      </c>
      <c r="AM241" s="44"/>
      <c r="AN241" s="44">
        <f t="shared" si="229"/>
        <v>55.323370779069776</v>
      </c>
      <c r="AO241" s="20"/>
      <c r="AP241" s="20">
        <v>0.18</v>
      </c>
      <c r="AQ241" s="20"/>
      <c r="AR241" s="20"/>
      <c r="AS241" s="44">
        <f t="shared" si="230"/>
        <v>36.761737693951098</v>
      </c>
      <c r="AT241" s="44">
        <f t="shared" si="231"/>
        <v>0</v>
      </c>
      <c r="AU241" s="44">
        <f t="shared" si="232"/>
        <v>0</v>
      </c>
      <c r="AV241" s="44">
        <f t="shared" si="233"/>
        <v>0</v>
      </c>
      <c r="AW241" s="44"/>
      <c r="AX241" s="44">
        <f t="shared" si="234"/>
        <v>36.761737693951098</v>
      </c>
      <c r="AY241" s="44">
        <f t="shared" si="235"/>
        <v>172.11715353488376</v>
      </c>
      <c r="AZ241" s="44">
        <f t="shared" si="236"/>
        <v>0</v>
      </c>
      <c r="BA241" s="44"/>
      <c r="BB241" s="44">
        <f t="shared" si="237"/>
        <v>0</v>
      </c>
      <c r="BC241" s="44"/>
      <c r="BD241" s="44">
        <f t="shared" si="238"/>
        <v>172.11715353488376</v>
      </c>
      <c r="BE241" s="20"/>
      <c r="BF241" s="20">
        <v>0.56000000000000005</v>
      </c>
      <c r="BG241" s="20"/>
      <c r="BH241" s="20">
        <v>0.05</v>
      </c>
      <c r="BI241" s="44">
        <f t="shared" si="239"/>
        <v>114.36985060340341</v>
      </c>
      <c r="BJ241" s="44">
        <f t="shared" si="240"/>
        <v>0</v>
      </c>
      <c r="BK241" s="44">
        <f t="shared" si="241"/>
        <v>0</v>
      </c>
      <c r="BL241" s="44">
        <f t="shared" si="242"/>
        <v>0</v>
      </c>
      <c r="BM241" s="44"/>
      <c r="BN241" s="44">
        <f t="shared" si="243"/>
        <v>114.36985060340341</v>
      </c>
      <c r="BO241" s="44">
        <f t="shared" si="244"/>
        <v>67.617453174418614</v>
      </c>
      <c r="BP241" s="44">
        <f t="shared" si="245"/>
        <v>0</v>
      </c>
      <c r="BQ241" s="44"/>
      <c r="BR241" s="44">
        <f t="shared" si="246"/>
        <v>0</v>
      </c>
      <c r="BS241" s="44"/>
      <c r="BT241" s="44">
        <f t="shared" si="247"/>
        <v>67.617453174418614</v>
      </c>
      <c r="BU241" s="20"/>
      <c r="BV241" s="20">
        <v>0.22</v>
      </c>
      <c r="BW241" s="20"/>
      <c r="BX241" s="20">
        <v>0.05</v>
      </c>
      <c r="BY241" s="44">
        <f t="shared" si="248"/>
        <v>44.93101273705134</v>
      </c>
      <c r="BZ241" s="44">
        <f t="shared" si="249"/>
        <v>0</v>
      </c>
      <c r="CA241" s="44">
        <f t="shared" si="250"/>
        <v>0</v>
      </c>
      <c r="CB241" s="44">
        <f t="shared" si="251"/>
        <v>0</v>
      </c>
      <c r="CC241" s="44"/>
      <c r="CD241" s="44">
        <f t="shared" si="252"/>
        <v>44.93101273705134</v>
      </c>
      <c r="CE241" s="44">
        <f t="shared" si="253"/>
        <v>3.8347751995193686</v>
      </c>
      <c r="CF241" s="44">
        <f t="shared" si="254"/>
        <v>8.9049517388255879</v>
      </c>
      <c r="CG241" s="44">
        <f t="shared" si="255"/>
        <v>3.6177795713461944</v>
      </c>
      <c r="CH241" s="44">
        <f t="shared" si="256"/>
        <v>15.046418340610284</v>
      </c>
      <c r="CI241" s="44">
        <f t="shared" si="257"/>
        <v>46.811079281898664</v>
      </c>
      <c r="CJ241" s="44">
        <f t="shared" si="258"/>
        <v>18.3900668607459</v>
      </c>
      <c r="CK241" s="44">
        <f t="shared" si="259"/>
        <v>83.591213003390465</v>
      </c>
    </row>
    <row r="242" spans="1:91" x14ac:dyDescent="0.25">
      <c r="A242" s="41">
        <f>'[11]ТОВ "Сумитеплоенерго" '!F234</f>
        <v>1982</v>
      </c>
      <c r="B242" s="41" t="str">
        <f>'[11]ТОВ "Сумитеплоенерго" '!C234</f>
        <v>Вул.Мірошніченко  13</v>
      </c>
      <c r="C242" s="47" t="str">
        <f>'[11]ТОВ "Сумитеплоенерго" '!O234</f>
        <v>так</v>
      </c>
      <c r="D242" s="46">
        <f>'[11]ТОВ "Сумитеплоенерго" '!G234</f>
        <v>3</v>
      </c>
      <c r="E242" s="86" t="str">
        <f t="shared" si="260"/>
        <v>ТОВ "Сумитеплоенерго"</v>
      </c>
      <c r="F242" s="43">
        <f>'[11]ТОВ "Сумитеплоенерго" '!L234</f>
        <v>1175.5999999999999</v>
      </c>
      <c r="G242" s="43">
        <f>'[11]ТОВ "Сумитеплоенерго" '!CX234</f>
        <v>206.32018604651159</v>
      </c>
      <c r="H242" s="32">
        <f t="shared" si="261"/>
        <v>175.50202964146956</v>
      </c>
      <c r="I242" s="42"/>
      <c r="J242" s="42"/>
      <c r="K242" s="42"/>
      <c r="L242" s="42"/>
      <c r="M242" s="42"/>
      <c r="N242" s="44">
        <f t="shared" si="262"/>
        <v>206.32018604651159</v>
      </c>
      <c r="O242" s="44">
        <f t="shared" si="263"/>
        <v>137.09736868163728</v>
      </c>
      <c r="P242" s="44">
        <f t="shared" si="264"/>
        <v>0</v>
      </c>
      <c r="Q242" s="44">
        <f t="shared" si="265"/>
        <v>0</v>
      </c>
      <c r="R242" s="44">
        <f t="shared" si="266"/>
        <v>0</v>
      </c>
      <c r="S242" s="44">
        <f t="shared" si="267"/>
        <v>0</v>
      </c>
      <c r="T242" s="44">
        <f t="shared" si="268"/>
        <v>137.09736868163728</v>
      </c>
      <c r="U242" s="44">
        <f t="shared" si="269"/>
        <v>212.50979162790694</v>
      </c>
      <c r="V242" s="44">
        <f t="shared" si="270"/>
        <v>0</v>
      </c>
      <c r="W242" s="44">
        <f t="shared" si="271"/>
        <v>0</v>
      </c>
      <c r="X242" s="44">
        <f t="shared" si="272"/>
        <v>0</v>
      </c>
      <c r="Y242" s="44">
        <f t="shared" si="273"/>
        <v>0</v>
      </c>
      <c r="Z242" s="44">
        <f t="shared" si="274"/>
        <v>212.50979162790694</v>
      </c>
      <c r="AA242" s="20">
        <v>0.03</v>
      </c>
      <c r="AC242" s="44">
        <f t="shared" si="278"/>
        <v>115.20879999999998</v>
      </c>
      <c r="AD242" s="28">
        <v>98</v>
      </c>
      <c r="AE242" s="44">
        <f t="shared" si="279"/>
        <v>832.32479999999998</v>
      </c>
      <c r="AF242" s="28">
        <v>708</v>
      </c>
      <c r="AG242" s="44">
        <f t="shared" si="280"/>
        <v>132.84279999999998</v>
      </c>
      <c r="AH242" s="28">
        <v>113</v>
      </c>
      <c r="AI242" s="44">
        <f t="shared" si="226"/>
        <v>38.25176249302325</v>
      </c>
      <c r="AJ242" s="44">
        <f t="shared" si="227"/>
        <v>0</v>
      </c>
      <c r="AK242" s="44"/>
      <c r="AL242" s="44">
        <f t="shared" si="228"/>
        <v>0</v>
      </c>
      <c r="AM242" s="44"/>
      <c r="AN242" s="44">
        <f t="shared" si="229"/>
        <v>38.25176249302325</v>
      </c>
      <c r="AO242" s="20"/>
      <c r="AP242" s="20">
        <v>0.18</v>
      </c>
      <c r="AQ242" s="20"/>
      <c r="AR242" s="20"/>
      <c r="AS242" s="44">
        <f t="shared" si="230"/>
        <v>25.417852153575552</v>
      </c>
      <c r="AT242" s="44">
        <f t="shared" si="231"/>
        <v>0</v>
      </c>
      <c r="AU242" s="44">
        <f t="shared" si="232"/>
        <v>0</v>
      </c>
      <c r="AV242" s="44">
        <f t="shared" si="233"/>
        <v>0</v>
      </c>
      <c r="AW242" s="44"/>
      <c r="AX242" s="44">
        <f t="shared" si="234"/>
        <v>25.417852153575552</v>
      </c>
      <c r="AY242" s="44">
        <f t="shared" si="235"/>
        <v>119.0054833116279</v>
      </c>
      <c r="AZ242" s="44">
        <f t="shared" si="236"/>
        <v>0</v>
      </c>
      <c r="BA242" s="44"/>
      <c r="BB242" s="44">
        <f t="shared" si="237"/>
        <v>0</v>
      </c>
      <c r="BC242" s="44"/>
      <c r="BD242" s="44">
        <f t="shared" si="238"/>
        <v>119.0054833116279</v>
      </c>
      <c r="BE242" s="20"/>
      <c r="BF242" s="20">
        <v>0.56000000000000005</v>
      </c>
      <c r="BG242" s="20"/>
      <c r="BH242" s="20">
        <v>0.05</v>
      </c>
      <c r="BI242" s="44">
        <f t="shared" si="239"/>
        <v>79.077762255568388</v>
      </c>
      <c r="BJ242" s="44">
        <f t="shared" si="240"/>
        <v>0</v>
      </c>
      <c r="BK242" s="44">
        <f t="shared" si="241"/>
        <v>0</v>
      </c>
      <c r="BL242" s="44">
        <f t="shared" si="242"/>
        <v>0</v>
      </c>
      <c r="BM242" s="44"/>
      <c r="BN242" s="44">
        <f t="shared" si="243"/>
        <v>79.077762255568388</v>
      </c>
      <c r="BO242" s="44">
        <f t="shared" si="244"/>
        <v>46.752154158139525</v>
      </c>
      <c r="BP242" s="44">
        <f t="shared" si="245"/>
        <v>0</v>
      </c>
      <c r="BQ242" s="44"/>
      <c r="BR242" s="44">
        <f t="shared" si="246"/>
        <v>0</v>
      </c>
      <c r="BS242" s="44"/>
      <c r="BT242" s="44">
        <f t="shared" si="247"/>
        <v>46.752154158139525</v>
      </c>
      <c r="BU242" s="20"/>
      <c r="BV242" s="20">
        <v>0.22</v>
      </c>
      <c r="BW242" s="20"/>
      <c r="BX242" s="20">
        <v>0.05</v>
      </c>
      <c r="BY242" s="44">
        <f t="shared" si="248"/>
        <v>31.066263743259007</v>
      </c>
      <c r="BZ242" s="44">
        <f t="shared" si="249"/>
        <v>0</v>
      </c>
      <c r="CA242" s="44">
        <f t="shared" si="250"/>
        <v>0</v>
      </c>
      <c r="CB242" s="44">
        <f t="shared" si="251"/>
        <v>0</v>
      </c>
      <c r="CC242" s="44"/>
      <c r="CD242" s="44">
        <f t="shared" si="252"/>
        <v>31.066263743259007</v>
      </c>
      <c r="CE242" s="44">
        <f t="shared" si="253"/>
        <v>4.5325938361709079</v>
      </c>
      <c r="CF242" s="44">
        <f t="shared" si="254"/>
        <v>10.525396473790462</v>
      </c>
      <c r="CG242" s="44">
        <f t="shared" si="255"/>
        <v>4.2761112536046504</v>
      </c>
      <c r="CH242" s="44">
        <f t="shared" si="256"/>
        <v>10.403415638467196</v>
      </c>
      <c r="CI242" s="44">
        <f t="shared" si="257"/>
        <v>32.36618198634239</v>
      </c>
      <c r="CJ242" s="44">
        <f t="shared" si="258"/>
        <v>12.715285780348793</v>
      </c>
      <c r="CK242" s="44">
        <f t="shared" si="259"/>
        <v>57.79675354703997</v>
      </c>
    </row>
    <row r="243" spans="1:91" x14ac:dyDescent="0.25">
      <c r="A243" s="41">
        <f>'[11]ТОВ "Сумитеплоенерго" '!F235</f>
        <v>1982</v>
      </c>
      <c r="B243" s="41" t="str">
        <f>'[11]ТОВ "Сумитеплоенерго" '!C235</f>
        <v>Вул.Мірошніченко   15</v>
      </c>
      <c r="C243" s="47" t="str">
        <f>'[11]ТОВ "Сумитеплоенерго" '!O235</f>
        <v>так</v>
      </c>
      <c r="D243" s="46">
        <f>'[11]ТОВ "Сумитеплоенерго" '!G235</f>
        <v>3</v>
      </c>
      <c r="E243" s="86" t="str">
        <f t="shared" si="260"/>
        <v>ТОВ "Сумитеплоенерго"</v>
      </c>
      <c r="F243" s="43">
        <f>'[11]ТОВ "Сумитеплоенерго" '!L235</f>
        <v>1171.48</v>
      </c>
      <c r="G243" s="43">
        <f>'[11]ТОВ "Сумитеплоенерго" '!CX235</f>
        <v>142.55544573643411</v>
      </c>
      <c r="H243" s="32">
        <f t="shared" si="261"/>
        <v>121.68833077511704</v>
      </c>
      <c r="I243" s="42"/>
      <c r="J243" s="42"/>
      <c r="K243" s="42"/>
      <c r="L243" s="42"/>
      <c r="M243" s="42"/>
      <c r="N243" s="44">
        <f t="shared" si="262"/>
        <v>142.55544573643411</v>
      </c>
      <c r="O243" s="44">
        <f t="shared" si="263"/>
        <v>94.726438920994227</v>
      </c>
      <c r="P243" s="44">
        <f t="shared" si="264"/>
        <v>0</v>
      </c>
      <c r="Q243" s="44">
        <f t="shared" si="265"/>
        <v>0</v>
      </c>
      <c r="R243" s="44">
        <f t="shared" si="266"/>
        <v>0</v>
      </c>
      <c r="S243" s="44">
        <f t="shared" si="267"/>
        <v>0</v>
      </c>
      <c r="T243" s="44">
        <f t="shared" si="268"/>
        <v>94.726438920994227</v>
      </c>
      <c r="U243" s="44">
        <f t="shared" si="269"/>
        <v>158.23654476744187</v>
      </c>
      <c r="V243" s="44">
        <f t="shared" si="270"/>
        <v>0</v>
      </c>
      <c r="W243" s="44">
        <f t="shared" si="271"/>
        <v>0</v>
      </c>
      <c r="X243" s="44">
        <f t="shared" si="272"/>
        <v>0</v>
      </c>
      <c r="Y243" s="44">
        <f t="shared" si="273"/>
        <v>0</v>
      </c>
      <c r="Z243" s="44">
        <f t="shared" si="274"/>
        <v>158.23654476744187</v>
      </c>
      <c r="AA243" s="20">
        <v>0.11</v>
      </c>
      <c r="AC243" s="44">
        <f t="shared" si="278"/>
        <v>114.80504000000001</v>
      </c>
      <c r="AD243" s="28">
        <v>98</v>
      </c>
      <c r="AE243" s="44">
        <f t="shared" si="279"/>
        <v>829.40783999999996</v>
      </c>
      <c r="AF243" s="28">
        <v>708</v>
      </c>
      <c r="AG243" s="44">
        <f t="shared" si="280"/>
        <v>132.37724</v>
      </c>
      <c r="AH243" s="28">
        <v>113</v>
      </c>
      <c r="AI243" s="44">
        <f t="shared" si="226"/>
        <v>28.482578058139534</v>
      </c>
      <c r="AJ243" s="44">
        <f t="shared" si="227"/>
        <v>0</v>
      </c>
      <c r="AK243" s="44"/>
      <c r="AL243" s="44">
        <f t="shared" si="228"/>
        <v>0</v>
      </c>
      <c r="AM243" s="44"/>
      <c r="AN243" s="44">
        <f t="shared" si="229"/>
        <v>28.482578058139534</v>
      </c>
      <c r="AO243" s="20"/>
      <c r="AP243" s="20">
        <v>0.18</v>
      </c>
      <c r="AQ243" s="20"/>
      <c r="AR243" s="20"/>
      <c r="AS243" s="44">
        <f t="shared" si="230"/>
        <v>18.926342496414645</v>
      </c>
      <c r="AT243" s="44">
        <f t="shared" si="231"/>
        <v>0</v>
      </c>
      <c r="AU243" s="44">
        <f t="shared" si="232"/>
        <v>0</v>
      </c>
      <c r="AV243" s="44">
        <f t="shared" si="233"/>
        <v>0</v>
      </c>
      <c r="AW243" s="44"/>
      <c r="AX243" s="44">
        <f t="shared" si="234"/>
        <v>18.926342496414645</v>
      </c>
      <c r="AY243" s="44">
        <f t="shared" si="235"/>
        <v>88.612465069767453</v>
      </c>
      <c r="AZ243" s="44">
        <f t="shared" si="236"/>
        <v>0</v>
      </c>
      <c r="BA243" s="44"/>
      <c r="BB243" s="44">
        <f t="shared" si="237"/>
        <v>0</v>
      </c>
      <c r="BC243" s="44"/>
      <c r="BD243" s="44">
        <f t="shared" si="238"/>
        <v>88.612465069767453</v>
      </c>
      <c r="BE243" s="20"/>
      <c r="BF243" s="20">
        <v>0.56000000000000005</v>
      </c>
      <c r="BG243" s="20"/>
      <c r="BH243" s="20">
        <v>0.05</v>
      </c>
      <c r="BI243" s="44">
        <f t="shared" si="239"/>
        <v>58.881954433290012</v>
      </c>
      <c r="BJ243" s="44">
        <f t="shared" si="240"/>
        <v>0</v>
      </c>
      <c r="BK243" s="44">
        <f t="shared" si="241"/>
        <v>0</v>
      </c>
      <c r="BL243" s="44">
        <f t="shared" si="242"/>
        <v>0</v>
      </c>
      <c r="BM243" s="44"/>
      <c r="BN243" s="44">
        <f t="shared" si="243"/>
        <v>58.881954433290012</v>
      </c>
      <c r="BO243" s="44">
        <f t="shared" si="244"/>
        <v>34.812039848837209</v>
      </c>
      <c r="BP243" s="44">
        <f t="shared" si="245"/>
        <v>0</v>
      </c>
      <c r="BQ243" s="44"/>
      <c r="BR243" s="44">
        <f t="shared" si="246"/>
        <v>0</v>
      </c>
      <c r="BS243" s="44"/>
      <c r="BT243" s="44">
        <f t="shared" si="247"/>
        <v>34.812039848837209</v>
      </c>
      <c r="BU243" s="20"/>
      <c r="BV243" s="20">
        <v>0.22</v>
      </c>
      <c r="BW243" s="20"/>
      <c r="BX243" s="20">
        <v>0.05</v>
      </c>
      <c r="BY243" s="44">
        <f t="shared" si="248"/>
        <v>23.132196384506788</v>
      </c>
      <c r="BZ243" s="44">
        <f t="shared" si="249"/>
        <v>0</v>
      </c>
      <c r="CA243" s="44">
        <f t="shared" si="250"/>
        <v>0</v>
      </c>
      <c r="CB243" s="44">
        <f t="shared" si="251"/>
        <v>0</v>
      </c>
      <c r="CC243" s="44"/>
      <c r="CD243" s="44">
        <f t="shared" si="252"/>
        <v>23.132196384506788</v>
      </c>
      <c r="CE243" s="44">
        <f t="shared" si="253"/>
        <v>6.0658862123914519</v>
      </c>
      <c r="CF243" s="44">
        <f t="shared" si="254"/>
        <v>14.085942764343413</v>
      </c>
      <c r="CG243" s="44">
        <f t="shared" si="255"/>
        <v>5.7226403320984289</v>
      </c>
      <c r="CH243" s="44">
        <f t="shared" si="256"/>
        <v>7.7464691476100382</v>
      </c>
      <c r="CI243" s="44">
        <f t="shared" si="257"/>
        <v>24.100126237009011</v>
      </c>
      <c r="CJ243" s="44">
        <f t="shared" si="258"/>
        <v>9.4679067359678246</v>
      </c>
      <c r="CK243" s="44">
        <f t="shared" si="259"/>
        <v>43.03593970894466</v>
      </c>
    </row>
    <row r="244" spans="1:91" x14ac:dyDescent="0.25">
      <c r="A244" s="41">
        <f>'[11]ТОВ "Сумитеплоенерго" '!F236</f>
        <v>1976</v>
      </c>
      <c r="B244" s="41" t="str">
        <f>'[11]ТОВ "Сумитеплоенерго" '!C236</f>
        <v>Вул.Миру  26</v>
      </c>
      <c r="C244" s="47" t="str">
        <f>'[11]ТОВ "Сумитеплоенерго" '!O236</f>
        <v>так</v>
      </c>
      <c r="D244" s="46">
        <f>'[11]ТОВ "Сумитеплоенерго" '!G236</f>
        <v>3</v>
      </c>
      <c r="E244" s="86" t="str">
        <f t="shared" si="260"/>
        <v>ТОВ "Сумитеплоенерго"</v>
      </c>
      <c r="F244" s="43">
        <f>'[11]ТОВ "Сумитеплоенерго" '!L236</f>
        <v>1220.32</v>
      </c>
      <c r="G244" s="43">
        <f>'[11]ТОВ "Сумитеплоенерго" '!CX236</f>
        <v>243.14502325581395</v>
      </c>
      <c r="H244" s="32">
        <f t="shared" si="261"/>
        <v>199.24693789810374</v>
      </c>
      <c r="I244" s="42"/>
      <c r="J244" s="42"/>
      <c r="K244" s="42"/>
      <c r="L244" s="42"/>
      <c r="M244" s="42"/>
      <c r="N244" s="44">
        <f t="shared" si="262"/>
        <v>243.14502325581395</v>
      </c>
      <c r="O244" s="44">
        <f t="shared" si="263"/>
        <v>161.5670455478014</v>
      </c>
      <c r="P244" s="44">
        <f t="shared" si="264"/>
        <v>0</v>
      </c>
      <c r="Q244" s="44">
        <f t="shared" si="265"/>
        <v>0</v>
      </c>
      <c r="R244" s="44">
        <f t="shared" si="266"/>
        <v>0</v>
      </c>
      <c r="S244" s="44">
        <f t="shared" si="267"/>
        <v>0</v>
      </c>
      <c r="T244" s="44">
        <f t="shared" si="268"/>
        <v>161.5670455478014</v>
      </c>
      <c r="U244" s="44">
        <f t="shared" si="269"/>
        <v>250.43937395348837</v>
      </c>
      <c r="V244" s="44">
        <f t="shared" si="270"/>
        <v>0</v>
      </c>
      <c r="W244" s="44">
        <f t="shared" si="271"/>
        <v>0</v>
      </c>
      <c r="X244" s="44">
        <f t="shared" si="272"/>
        <v>0</v>
      </c>
      <c r="Y244" s="44">
        <f t="shared" si="273"/>
        <v>0</v>
      </c>
      <c r="Z244" s="44">
        <f t="shared" si="274"/>
        <v>250.43937395348837</v>
      </c>
      <c r="AA244" s="20">
        <v>0.03</v>
      </c>
      <c r="AC244" s="44">
        <f t="shared" si="278"/>
        <v>119.59135999999999</v>
      </c>
      <c r="AD244" s="28">
        <v>98</v>
      </c>
      <c r="AE244" s="44">
        <f t="shared" si="279"/>
        <v>863.98655999999994</v>
      </c>
      <c r="AF244" s="28">
        <v>708</v>
      </c>
      <c r="AG244" s="44">
        <f t="shared" si="280"/>
        <v>137.89616000000001</v>
      </c>
      <c r="AH244" s="28">
        <v>113</v>
      </c>
      <c r="AI244" s="44">
        <f t="shared" si="226"/>
        <v>45.079087311627902</v>
      </c>
      <c r="AJ244" s="44">
        <f t="shared" si="227"/>
        <v>0</v>
      </c>
      <c r="AK244" s="44"/>
      <c r="AL244" s="44">
        <f t="shared" si="228"/>
        <v>0</v>
      </c>
      <c r="AM244" s="44"/>
      <c r="AN244" s="44">
        <f t="shared" si="229"/>
        <v>45.079087311627902</v>
      </c>
      <c r="AO244" s="20"/>
      <c r="AP244" s="20">
        <v>0.18</v>
      </c>
      <c r="AQ244" s="20"/>
      <c r="AR244" s="20"/>
      <c r="AS244" s="44">
        <f t="shared" si="230"/>
        <v>29.954530244562374</v>
      </c>
      <c r="AT244" s="44">
        <f t="shared" si="231"/>
        <v>0</v>
      </c>
      <c r="AU244" s="44">
        <f t="shared" si="232"/>
        <v>0</v>
      </c>
      <c r="AV244" s="44">
        <f t="shared" si="233"/>
        <v>0</v>
      </c>
      <c r="AW244" s="44"/>
      <c r="AX244" s="44">
        <f t="shared" si="234"/>
        <v>29.954530244562374</v>
      </c>
      <c r="AY244" s="44">
        <f t="shared" si="235"/>
        <v>140.2460494139535</v>
      </c>
      <c r="AZ244" s="44">
        <f t="shared" si="236"/>
        <v>0</v>
      </c>
      <c r="BA244" s="44"/>
      <c r="BB244" s="44">
        <f t="shared" si="237"/>
        <v>0</v>
      </c>
      <c r="BC244" s="44"/>
      <c r="BD244" s="44">
        <f t="shared" si="238"/>
        <v>140.2460494139535</v>
      </c>
      <c r="BE244" s="20"/>
      <c r="BF244" s="20">
        <v>0.56000000000000005</v>
      </c>
      <c r="BG244" s="20"/>
      <c r="BH244" s="20">
        <v>0.05</v>
      </c>
      <c r="BI244" s="44">
        <f t="shared" si="239"/>
        <v>93.191871871971856</v>
      </c>
      <c r="BJ244" s="44">
        <f t="shared" si="240"/>
        <v>0</v>
      </c>
      <c r="BK244" s="44">
        <f t="shared" si="241"/>
        <v>0</v>
      </c>
      <c r="BL244" s="44">
        <f t="shared" si="242"/>
        <v>0</v>
      </c>
      <c r="BM244" s="44"/>
      <c r="BN244" s="44">
        <f t="shared" si="243"/>
        <v>93.191871871971856</v>
      </c>
      <c r="BO244" s="44">
        <f t="shared" si="244"/>
        <v>55.096662269767442</v>
      </c>
      <c r="BP244" s="44">
        <f t="shared" si="245"/>
        <v>0</v>
      </c>
      <c r="BQ244" s="44"/>
      <c r="BR244" s="44">
        <f t="shared" si="246"/>
        <v>0</v>
      </c>
      <c r="BS244" s="44"/>
      <c r="BT244" s="44">
        <f t="shared" si="247"/>
        <v>55.096662269767442</v>
      </c>
      <c r="BU244" s="20"/>
      <c r="BV244" s="20">
        <v>0.22</v>
      </c>
      <c r="BW244" s="20"/>
      <c r="BX244" s="20">
        <v>0.05</v>
      </c>
      <c r="BY244" s="44">
        <f t="shared" si="248"/>
        <v>36.611092521131795</v>
      </c>
      <c r="BZ244" s="44">
        <f t="shared" si="249"/>
        <v>0</v>
      </c>
      <c r="CA244" s="44">
        <f t="shared" si="250"/>
        <v>0</v>
      </c>
      <c r="CB244" s="44">
        <f t="shared" si="251"/>
        <v>0</v>
      </c>
      <c r="CC244" s="44"/>
      <c r="CD244" s="44">
        <f t="shared" si="252"/>
        <v>36.611092521131795</v>
      </c>
      <c r="CE244" s="44">
        <f t="shared" si="253"/>
        <v>3.9924298269277427</v>
      </c>
      <c r="CF244" s="44">
        <f t="shared" si="254"/>
        <v>9.2710506039298721</v>
      </c>
      <c r="CG244" s="44">
        <f t="shared" si="255"/>
        <v>3.7665131113038166</v>
      </c>
      <c r="CH244" s="44">
        <f t="shared" si="256"/>
        <v>12.260258125129649</v>
      </c>
      <c r="CI244" s="44">
        <f t="shared" si="257"/>
        <v>38.143025278181135</v>
      </c>
      <c r="CJ244" s="44">
        <f t="shared" si="258"/>
        <v>14.984759930714016</v>
      </c>
      <c r="CK244" s="44">
        <f t="shared" si="259"/>
        <v>68.112545139609168</v>
      </c>
    </row>
    <row r="245" spans="1:91" x14ac:dyDescent="0.25">
      <c r="A245" s="41">
        <f>'[11]ТОВ "Сумитеплоенерго" '!F237</f>
        <v>1960</v>
      </c>
      <c r="B245" s="41" t="str">
        <f>'[11]ТОВ "Сумитеплоенерго" '!C237</f>
        <v>Вул.Н.Сироватська   60</v>
      </c>
      <c r="C245" s="47" t="str">
        <f>'[11]ТОВ "Сумитеплоенерго" '!O237</f>
        <v>так</v>
      </c>
      <c r="D245" s="46">
        <f>'[11]ТОВ "Сумитеплоенерго" '!G237</f>
        <v>3</v>
      </c>
      <c r="E245" s="86" t="str">
        <f t="shared" si="260"/>
        <v>ТОВ "Сумитеплоенерго"</v>
      </c>
      <c r="F245" s="43">
        <f>'[11]ТОВ "Сумитеплоенерго" '!L237</f>
        <v>1896.04</v>
      </c>
      <c r="G245" s="43">
        <f>'[11]ТОВ "Сумитеплоенерго" '!CX237</f>
        <v>338.51595348837213</v>
      </c>
      <c r="H245" s="32">
        <f t="shared" si="261"/>
        <v>178.53840292840454</v>
      </c>
      <c r="I245" s="42"/>
      <c r="J245" s="42"/>
      <c r="K245" s="42"/>
      <c r="L245" s="42"/>
      <c r="M245" s="42"/>
      <c r="N245" s="44">
        <f t="shared" si="262"/>
        <v>338.51595348837213</v>
      </c>
      <c r="O245" s="44">
        <f t="shared" si="263"/>
        <v>224.9399216301066</v>
      </c>
      <c r="P245" s="44">
        <f t="shared" si="264"/>
        <v>0</v>
      </c>
      <c r="Q245" s="44">
        <f t="shared" si="265"/>
        <v>0</v>
      </c>
      <c r="R245" s="44">
        <f t="shared" si="266"/>
        <v>0</v>
      </c>
      <c r="S245" s="44">
        <f t="shared" si="267"/>
        <v>0</v>
      </c>
      <c r="T245" s="44">
        <f t="shared" si="268"/>
        <v>224.9399216301066</v>
      </c>
      <c r="U245" s="44">
        <f t="shared" si="269"/>
        <v>348.67143209302333</v>
      </c>
      <c r="V245" s="44">
        <f t="shared" si="270"/>
        <v>0</v>
      </c>
      <c r="W245" s="44">
        <f t="shared" si="271"/>
        <v>0</v>
      </c>
      <c r="X245" s="44">
        <f t="shared" si="272"/>
        <v>0</v>
      </c>
      <c r="Y245" s="44">
        <f t="shared" si="273"/>
        <v>0</v>
      </c>
      <c r="Z245" s="44">
        <f t="shared" si="274"/>
        <v>348.67143209302333</v>
      </c>
      <c r="AA245" s="20">
        <v>0.03</v>
      </c>
      <c r="AC245" s="44">
        <f t="shared" si="278"/>
        <v>185.81191999999999</v>
      </c>
      <c r="AD245" s="28">
        <v>98</v>
      </c>
      <c r="AE245" s="44">
        <f t="shared" si="279"/>
        <v>1342.3963200000001</v>
      </c>
      <c r="AF245" s="28">
        <v>708</v>
      </c>
      <c r="AG245" s="44">
        <f t="shared" si="280"/>
        <v>214.25251999999998</v>
      </c>
      <c r="AH245" s="28">
        <v>113</v>
      </c>
      <c r="AI245" s="44">
        <f t="shared" si="226"/>
        <v>62.760857776744196</v>
      </c>
      <c r="AJ245" s="44">
        <f t="shared" si="227"/>
        <v>0</v>
      </c>
      <c r="AK245" s="44"/>
      <c r="AL245" s="44">
        <f t="shared" si="228"/>
        <v>0</v>
      </c>
      <c r="AM245" s="44"/>
      <c r="AN245" s="44">
        <f t="shared" si="229"/>
        <v>62.760857776744196</v>
      </c>
      <c r="AO245" s="20"/>
      <c r="AP245" s="20">
        <v>0.18</v>
      </c>
      <c r="AQ245" s="20"/>
      <c r="AR245" s="20"/>
      <c r="AS245" s="44">
        <f t="shared" si="230"/>
        <v>41.703861470221767</v>
      </c>
      <c r="AT245" s="44">
        <f t="shared" si="231"/>
        <v>0</v>
      </c>
      <c r="AU245" s="44">
        <f t="shared" si="232"/>
        <v>0</v>
      </c>
      <c r="AV245" s="44">
        <f t="shared" si="233"/>
        <v>0</v>
      </c>
      <c r="AW245" s="44"/>
      <c r="AX245" s="44">
        <f t="shared" si="234"/>
        <v>41.703861470221767</v>
      </c>
      <c r="AY245" s="44">
        <f t="shared" si="235"/>
        <v>195.25600197209309</v>
      </c>
      <c r="AZ245" s="44">
        <f t="shared" si="236"/>
        <v>0</v>
      </c>
      <c r="BA245" s="44"/>
      <c r="BB245" s="44">
        <f t="shared" si="237"/>
        <v>0</v>
      </c>
      <c r="BC245" s="44"/>
      <c r="BD245" s="44">
        <f t="shared" si="238"/>
        <v>195.25600197209309</v>
      </c>
      <c r="BE245" s="20"/>
      <c r="BF245" s="20">
        <v>0.56000000000000005</v>
      </c>
      <c r="BG245" s="20"/>
      <c r="BH245" s="20">
        <v>0.05</v>
      </c>
      <c r="BI245" s="44">
        <f t="shared" si="239"/>
        <v>129.74534679624551</v>
      </c>
      <c r="BJ245" s="44">
        <f t="shared" si="240"/>
        <v>0</v>
      </c>
      <c r="BK245" s="44">
        <f t="shared" si="241"/>
        <v>0</v>
      </c>
      <c r="BL245" s="44">
        <f t="shared" si="242"/>
        <v>0</v>
      </c>
      <c r="BM245" s="44"/>
      <c r="BN245" s="44">
        <f t="shared" si="243"/>
        <v>129.74534679624551</v>
      </c>
      <c r="BO245" s="44">
        <f t="shared" si="244"/>
        <v>76.707715060465134</v>
      </c>
      <c r="BP245" s="44">
        <f t="shared" si="245"/>
        <v>0</v>
      </c>
      <c r="BQ245" s="44"/>
      <c r="BR245" s="44">
        <f t="shared" si="246"/>
        <v>0</v>
      </c>
      <c r="BS245" s="44"/>
      <c r="BT245" s="44">
        <f t="shared" si="247"/>
        <v>76.707715060465134</v>
      </c>
      <c r="BU245" s="20"/>
      <c r="BV245" s="20">
        <v>0.22</v>
      </c>
      <c r="BW245" s="20"/>
      <c r="BX245" s="20">
        <v>0.05</v>
      </c>
      <c r="BY245" s="44">
        <f t="shared" si="248"/>
        <v>50.971386241382163</v>
      </c>
      <c r="BZ245" s="44">
        <f t="shared" si="249"/>
        <v>0</v>
      </c>
      <c r="CA245" s="44">
        <f t="shared" si="250"/>
        <v>0</v>
      </c>
      <c r="CB245" s="44">
        <f t="shared" si="251"/>
        <v>0</v>
      </c>
      <c r="CC245" s="44"/>
      <c r="CD245" s="44">
        <f t="shared" si="252"/>
        <v>50.971386241382163</v>
      </c>
      <c r="CE245" s="44">
        <f t="shared" si="253"/>
        <v>4.4555087574486878</v>
      </c>
      <c r="CF245" s="44">
        <f t="shared" si="254"/>
        <v>10.346392785154169</v>
      </c>
      <c r="CG245" s="44">
        <f t="shared" si="255"/>
        <v>4.203388132027194</v>
      </c>
      <c r="CH245" s="44">
        <f t="shared" si="256"/>
        <v>17.069207971718523</v>
      </c>
      <c r="CI245" s="44">
        <f t="shared" si="257"/>
        <v>53.10420257867986</v>
      </c>
      <c r="CJ245" s="44">
        <f t="shared" si="258"/>
        <v>20.862365298767084</v>
      </c>
      <c r="CK245" s="44">
        <f t="shared" si="259"/>
        <v>94.828933176214022</v>
      </c>
    </row>
    <row r="246" spans="1:91" x14ac:dyDescent="0.25">
      <c r="A246" s="41">
        <f>'[11]ТОВ "Сумитеплоенерго" '!F238</f>
        <v>1964</v>
      </c>
      <c r="B246" s="41" t="str">
        <f>'[11]ТОВ "Сумитеплоенерго" '!C238</f>
        <v>Вул.Охтирська  5</v>
      </c>
      <c r="C246" s="47" t="str">
        <f>'[11]ТОВ "Сумитеплоенерго" '!O238</f>
        <v>так</v>
      </c>
      <c r="D246" s="46">
        <f>'[11]ТОВ "Сумитеплоенерго" '!G238</f>
        <v>3</v>
      </c>
      <c r="E246" s="86" t="str">
        <f t="shared" si="260"/>
        <v>ТОВ "Сумитеплоенерго"</v>
      </c>
      <c r="F246" s="43">
        <f>'[11]ТОВ "Сумитеплоенерго" '!L238</f>
        <v>1220.9000000000001</v>
      </c>
      <c r="G246" s="43">
        <f>'[11]ТОВ "Сумитеплоенерго" '!CX238</f>
        <v>94.663953488372101</v>
      </c>
      <c r="H246" s="32">
        <f t="shared" si="261"/>
        <v>77.536205658425828</v>
      </c>
      <c r="I246" s="42"/>
      <c r="J246" s="42"/>
      <c r="K246" s="42"/>
      <c r="L246" s="42"/>
      <c r="M246" s="42"/>
      <c r="N246" s="44">
        <f t="shared" si="262"/>
        <v>94.663953488372101</v>
      </c>
      <c r="O246" s="44">
        <f t="shared" si="263"/>
        <v>62.903098242316389</v>
      </c>
      <c r="P246" s="44">
        <f t="shared" si="264"/>
        <v>0</v>
      </c>
      <c r="Q246" s="44">
        <f t="shared" si="265"/>
        <v>0</v>
      </c>
      <c r="R246" s="44">
        <f t="shared" si="266"/>
        <v>0</v>
      </c>
      <c r="S246" s="44">
        <f t="shared" si="267"/>
        <v>0</v>
      </c>
      <c r="T246" s="44">
        <f t="shared" si="268"/>
        <v>62.903098242316389</v>
      </c>
      <c r="U246" s="44">
        <f t="shared" si="269"/>
        <v>117.38330232558141</v>
      </c>
      <c r="V246" s="44">
        <f t="shared" si="270"/>
        <v>0</v>
      </c>
      <c r="W246" s="44">
        <f t="shared" si="271"/>
        <v>0</v>
      </c>
      <c r="X246" s="44">
        <f t="shared" si="272"/>
        <v>0</v>
      </c>
      <c r="Y246" s="44">
        <f t="shared" si="273"/>
        <v>0</v>
      </c>
      <c r="Z246" s="44">
        <f t="shared" si="274"/>
        <v>117.38330232558141</v>
      </c>
      <c r="AA246" s="20">
        <v>0.24</v>
      </c>
      <c r="AC246" s="44">
        <f t="shared" si="278"/>
        <v>119.64820000000002</v>
      </c>
      <c r="AD246" s="28">
        <v>98</v>
      </c>
      <c r="AE246" s="44">
        <f t="shared" si="279"/>
        <v>832.65380000000005</v>
      </c>
      <c r="AF246" s="28">
        <v>682</v>
      </c>
      <c r="AG246" s="44">
        <f t="shared" si="280"/>
        <v>137.96170000000001</v>
      </c>
      <c r="AH246" s="28">
        <v>113</v>
      </c>
      <c r="AI246" s="44">
        <f t="shared" si="226"/>
        <v>21.128994418604652</v>
      </c>
      <c r="AJ246" s="44">
        <f t="shared" si="227"/>
        <v>0</v>
      </c>
      <c r="AK246" s="44"/>
      <c r="AL246" s="44">
        <f t="shared" si="228"/>
        <v>0</v>
      </c>
      <c r="AM246" s="44"/>
      <c r="AN246" s="44">
        <f t="shared" si="229"/>
        <v>21.128994418604652</v>
      </c>
      <c r="AO246" s="20"/>
      <c r="AP246" s="20">
        <v>0.18</v>
      </c>
      <c r="AQ246" s="20"/>
      <c r="AR246" s="20"/>
      <c r="AS246" s="44">
        <f t="shared" si="230"/>
        <v>14.039971527685017</v>
      </c>
      <c r="AT246" s="44">
        <f t="shared" si="231"/>
        <v>0</v>
      </c>
      <c r="AU246" s="44">
        <f t="shared" si="232"/>
        <v>0</v>
      </c>
      <c r="AV246" s="44">
        <f t="shared" si="233"/>
        <v>0</v>
      </c>
      <c r="AW246" s="44"/>
      <c r="AX246" s="44">
        <f t="shared" si="234"/>
        <v>14.039971527685017</v>
      </c>
      <c r="AY246" s="44">
        <f t="shared" si="235"/>
        <v>65.734649302325593</v>
      </c>
      <c r="AZ246" s="44">
        <f t="shared" si="236"/>
        <v>0</v>
      </c>
      <c r="BA246" s="44"/>
      <c r="BB246" s="44">
        <f t="shared" si="237"/>
        <v>0</v>
      </c>
      <c r="BC246" s="44"/>
      <c r="BD246" s="44">
        <f t="shared" si="238"/>
        <v>65.734649302325593</v>
      </c>
      <c r="BE246" s="20"/>
      <c r="BF246" s="20">
        <v>0.56000000000000005</v>
      </c>
      <c r="BG246" s="20"/>
      <c r="BH246" s="20">
        <v>0.05</v>
      </c>
      <c r="BI246" s="44">
        <f t="shared" si="239"/>
        <v>43.679911419464503</v>
      </c>
      <c r="BJ246" s="44">
        <f t="shared" si="240"/>
        <v>0</v>
      </c>
      <c r="BK246" s="44">
        <f t="shared" si="241"/>
        <v>0</v>
      </c>
      <c r="BL246" s="44">
        <f t="shared" si="242"/>
        <v>0</v>
      </c>
      <c r="BM246" s="44"/>
      <c r="BN246" s="44">
        <f t="shared" si="243"/>
        <v>43.679911419464503</v>
      </c>
      <c r="BO246" s="44">
        <f t="shared" si="244"/>
        <v>25.824326511627909</v>
      </c>
      <c r="BP246" s="44">
        <f t="shared" si="245"/>
        <v>0</v>
      </c>
      <c r="BQ246" s="44"/>
      <c r="BR246" s="44">
        <f t="shared" si="246"/>
        <v>0</v>
      </c>
      <c r="BS246" s="44"/>
      <c r="BT246" s="44">
        <f t="shared" si="247"/>
        <v>25.824326511627909</v>
      </c>
      <c r="BU246" s="20"/>
      <c r="BV246" s="20">
        <v>0.22</v>
      </c>
      <c r="BW246" s="20"/>
      <c r="BX246" s="20">
        <v>0.05</v>
      </c>
      <c r="BY246" s="44">
        <f t="shared" si="248"/>
        <v>17.159965200503912</v>
      </c>
      <c r="BZ246" s="44">
        <f t="shared" si="249"/>
        <v>0</v>
      </c>
      <c r="CA246" s="44">
        <f t="shared" si="250"/>
        <v>0</v>
      </c>
      <c r="CB246" s="44">
        <f t="shared" si="251"/>
        <v>0</v>
      </c>
      <c r="CC246" s="44"/>
      <c r="CD246" s="44">
        <f t="shared" si="252"/>
        <v>17.159965200503912</v>
      </c>
      <c r="CE246" s="44">
        <f t="shared" si="253"/>
        <v>8.5219688490157672</v>
      </c>
      <c r="CF246" s="44">
        <f t="shared" si="254"/>
        <v>19.062625654248819</v>
      </c>
      <c r="CG246" s="44">
        <f t="shared" si="255"/>
        <v>8.0397424113627398</v>
      </c>
      <c r="CH246" s="44">
        <f t="shared" si="256"/>
        <v>5.7464988966113548</v>
      </c>
      <c r="CI246" s="44">
        <f t="shared" si="257"/>
        <v>17.877996567235328</v>
      </c>
      <c r="CJ246" s="44">
        <f t="shared" si="258"/>
        <v>7.0234986514138784</v>
      </c>
      <c r="CK246" s="44">
        <f t="shared" si="259"/>
        <v>31.924993870063087</v>
      </c>
    </row>
    <row r="247" spans="1:91" x14ac:dyDescent="0.25">
      <c r="A247" s="41">
        <f>'[11]ТОВ "Сумитеплоенерго" '!F239</f>
        <v>1971</v>
      </c>
      <c r="B247" s="41" t="str">
        <f>'[11]ТОВ "Сумитеплоенерго" '!C239</f>
        <v>Пр.3-й Парковий  14</v>
      </c>
      <c r="C247" s="47" t="str">
        <f>'[11]ТОВ "Сумитеплоенерго" '!O239</f>
        <v>так</v>
      </c>
      <c r="D247" s="46">
        <f>'[11]ТОВ "Сумитеплоенерго" '!G239</f>
        <v>3</v>
      </c>
      <c r="E247" s="86" t="str">
        <f t="shared" si="260"/>
        <v>ТОВ "Сумитеплоенерго"</v>
      </c>
      <c r="F247" s="43">
        <f>'[11]ТОВ "Сумитеплоенерго" '!L239</f>
        <v>856.9</v>
      </c>
      <c r="G247" s="43">
        <f>'[11]ТОВ "Сумитеплоенерго" '!CX239</f>
        <v>86.280348837209303</v>
      </c>
      <c r="H247" s="32">
        <f t="shared" si="261"/>
        <v>100.68893550847159</v>
      </c>
      <c r="I247" s="42"/>
      <c r="J247" s="42"/>
      <c r="K247" s="42"/>
      <c r="L247" s="42"/>
      <c r="M247" s="42"/>
      <c r="N247" s="44">
        <f t="shared" si="262"/>
        <v>86.280348837209303</v>
      </c>
      <c r="O247" s="44">
        <f t="shared" si="263"/>
        <v>57.332290267751802</v>
      </c>
      <c r="P247" s="44">
        <f t="shared" si="264"/>
        <v>0</v>
      </c>
      <c r="Q247" s="44">
        <f t="shared" si="265"/>
        <v>0</v>
      </c>
      <c r="R247" s="44">
        <f t="shared" si="266"/>
        <v>0</v>
      </c>
      <c r="S247" s="44">
        <f t="shared" si="267"/>
        <v>0</v>
      </c>
      <c r="T247" s="44">
        <f t="shared" si="268"/>
        <v>57.332290267751802</v>
      </c>
      <c r="U247" s="44">
        <f t="shared" si="269"/>
        <v>95.77118720930234</v>
      </c>
      <c r="V247" s="44">
        <f t="shared" si="270"/>
        <v>0</v>
      </c>
      <c r="W247" s="44">
        <f t="shared" si="271"/>
        <v>0</v>
      </c>
      <c r="X247" s="44">
        <f t="shared" si="272"/>
        <v>0</v>
      </c>
      <c r="Y247" s="44">
        <f t="shared" si="273"/>
        <v>0</v>
      </c>
      <c r="Z247" s="44">
        <f t="shared" si="274"/>
        <v>95.77118720930234</v>
      </c>
      <c r="AA247" s="20">
        <v>0.11</v>
      </c>
      <c r="AC247" s="44">
        <f t="shared" si="278"/>
        <v>83.976199999999992</v>
      </c>
      <c r="AD247" s="28">
        <v>98</v>
      </c>
      <c r="AE247" s="44">
        <f t="shared" si="279"/>
        <v>606.68520000000001</v>
      </c>
      <c r="AF247" s="28">
        <v>708</v>
      </c>
      <c r="AG247" s="44">
        <f t="shared" si="280"/>
        <v>96.829700000000003</v>
      </c>
      <c r="AH247" s="28">
        <v>113</v>
      </c>
      <c r="AI247" s="44">
        <f t="shared" si="226"/>
        <v>17.23881369767442</v>
      </c>
      <c r="AJ247" s="44">
        <f t="shared" si="227"/>
        <v>0</v>
      </c>
      <c r="AK247" s="44"/>
      <c r="AL247" s="44">
        <f t="shared" si="228"/>
        <v>0</v>
      </c>
      <c r="AM247" s="44"/>
      <c r="AN247" s="44">
        <f t="shared" si="229"/>
        <v>17.23881369767442</v>
      </c>
      <c r="AO247" s="20"/>
      <c r="AP247" s="20">
        <v>0.18</v>
      </c>
      <c r="AQ247" s="20"/>
      <c r="AR247" s="20"/>
      <c r="AS247" s="44">
        <f t="shared" si="230"/>
        <v>11.454991595496811</v>
      </c>
      <c r="AT247" s="44">
        <f t="shared" si="231"/>
        <v>0</v>
      </c>
      <c r="AU247" s="44">
        <f t="shared" si="232"/>
        <v>0</v>
      </c>
      <c r="AV247" s="44">
        <f t="shared" si="233"/>
        <v>0</v>
      </c>
      <c r="AW247" s="44"/>
      <c r="AX247" s="44">
        <f t="shared" si="234"/>
        <v>11.454991595496811</v>
      </c>
      <c r="AY247" s="44">
        <f t="shared" si="235"/>
        <v>53.631864837209314</v>
      </c>
      <c r="AZ247" s="44">
        <f t="shared" si="236"/>
        <v>0</v>
      </c>
      <c r="BA247" s="44"/>
      <c r="BB247" s="44">
        <f t="shared" si="237"/>
        <v>0</v>
      </c>
      <c r="BC247" s="44"/>
      <c r="BD247" s="44">
        <f t="shared" si="238"/>
        <v>53.631864837209314</v>
      </c>
      <c r="BE247" s="20"/>
      <c r="BF247" s="20">
        <v>0.56000000000000005</v>
      </c>
      <c r="BG247" s="20"/>
      <c r="BH247" s="20">
        <v>0.05</v>
      </c>
      <c r="BI247" s="44">
        <f t="shared" si="239"/>
        <v>35.637751630434529</v>
      </c>
      <c r="BJ247" s="44">
        <f t="shared" si="240"/>
        <v>0</v>
      </c>
      <c r="BK247" s="44">
        <f t="shared" si="241"/>
        <v>0</v>
      </c>
      <c r="BL247" s="44">
        <f t="shared" si="242"/>
        <v>0</v>
      </c>
      <c r="BM247" s="44"/>
      <c r="BN247" s="44">
        <f t="shared" si="243"/>
        <v>35.637751630434529</v>
      </c>
      <c r="BO247" s="44">
        <f t="shared" si="244"/>
        <v>21.069661186046513</v>
      </c>
      <c r="BP247" s="44">
        <f t="shared" si="245"/>
        <v>0</v>
      </c>
      <c r="BQ247" s="44"/>
      <c r="BR247" s="44">
        <f t="shared" si="246"/>
        <v>0</v>
      </c>
      <c r="BS247" s="44"/>
      <c r="BT247" s="44">
        <f t="shared" si="247"/>
        <v>21.069661186046513</v>
      </c>
      <c r="BU247" s="20"/>
      <c r="BV247" s="20">
        <v>0.22</v>
      </c>
      <c r="BW247" s="20"/>
      <c r="BX247" s="20">
        <v>0.05</v>
      </c>
      <c r="BY247" s="44">
        <f t="shared" si="248"/>
        <v>14.000545283384991</v>
      </c>
      <c r="BZ247" s="44">
        <f t="shared" si="249"/>
        <v>0</v>
      </c>
      <c r="CA247" s="44">
        <f t="shared" si="250"/>
        <v>0</v>
      </c>
      <c r="CB247" s="44">
        <f t="shared" si="251"/>
        <v>0</v>
      </c>
      <c r="CC247" s="44"/>
      <c r="CD247" s="44">
        <f t="shared" si="252"/>
        <v>14.000545283384991</v>
      </c>
      <c r="CE247" s="44">
        <f t="shared" si="253"/>
        <v>7.3309700229734549</v>
      </c>
      <c r="CF247" s="44">
        <f t="shared" si="254"/>
        <v>17.023666540228444</v>
      </c>
      <c r="CG247" s="44">
        <f t="shared" si="255"/>
        <v>6.9161377674990767</v>
      </c>
      <c r="CH247" s="44">
        <f t="shared" si="256"/>
        <v>4.6884779242190184</v>
      </c>
      <c r="CI247" s="44">
        <f t="shared" si="257"/>
        <v>14.58637576423695</v>
      </c>
      <c r="CJ247" s="44">
        <f t="shared" si="258"/>
        <v>5.7303619073788008</v>
      </c>
      <c r="CK247" s="44">
        <f t="shared" si="259"/>
        <v>26.047099578994551</v>
      </c>
    </row>
    <row r="248" spans="1:91" x14ac:dyDescent="0.25">
      <c r="A248" s="41">
        <f>'[11]ТОВ "Сумитеплоенерго" '!F240</f>
        <v>1975</v>
      </c>
      <c r="B248" s="41" t="str">
        <f>'[11]ТОВ "Сумитеплоенерго" '!C240</f>
        <v>Пр.3-й Парковий  16</v>
      </c>
      <c r="C248" s="50">
        <f>'[11]ТОВ "Сумитеплоенерго" '!O240</f>
        <v>1</v>
      </c>
      <c r="D248" s="46">
        <f>'[11]ТОВ "Сумитеплоенерго" '!G240</f>
        <v>3</v>
      </c>
      <c r="E248" s="86" t="str">
        <f t="shared" si="260"/>
        <v>ТОВ "Сумитеплоенерго"</v>
      </c>
      <c r="F248" s="43">
        <f>'[11]ТОВ "Сумитеплоенерго" '!L240</f>
        <v>848.9</v>
      </c>
      <c r="G248" s="43">
        <f>'[11]ТОВ "Сумитеплоенерго" '!CX240</f>
        <v>175.22441860465119</v>
      </c>
      <c r="H248" s="32">
        <f t="shared" si="261"/>
        <v>206.41349817958678</v>
      </c>
      <c r="I248" s="42"/>
      <c r="J248" s="42"/>
      <c r="K248" s="42"/>
      <c r="L248" s="42"/>
      <c r="M248" s="42"/>
      <c r="N248" s="44">
        <f t="shared" si="262"/>
        <v>175.22441860465119</v>
      </c>
      <c r="O248" s="44">
        <f t="shared" si="263"/>
        <v>116.4345921734088</v>
      </c>
      <c r="P248" s="44">
        <f t="shared" si="264"/>
        <v>0</v>
      </c>
      <c r="Q248" s="44">
        <f t="shared" si="265"/>
        <v>0</v>
      </c>
      <c r="R248" s="44">
        <f t="shared" si="266"/>
        <v>0</v>
      </c>
      <c r="S248" s="44">
        <f t="shared" si="267"/>
        <v>0</v>
      </c>
      <c r="T248" s="44">
        <f t="shared" si="268"/>
        <v>116.4345921734088</v>
      </c>
      <c r="U248" s="44">
        <f t="shared" si="269"/>
        <v>180.48115116279072</v>
      </c>
      <c r="V248" s="44">
        <f t="shared" si="270"/>
        <v>0</v>
      </c>
      <c r="W248" s="44">
        <f t="shared" si="271"/>
        <v>0</v>
      </c>
      <c r="X248" s="44">
        <f t="shared" si="272"/>
        <v>0</v>
      </c>
      <c r="Y248" s="44">
        <f t="shared" si="273"/>
        <v>0</v>
      </c>
      <c r="Z248" s="44">
        <f t="shared" si="274"/>
        <v>180.48115116279072</v>
      </c>
      <c r="AA248" s="20">
        <v>0.03</v>
      </c>
      <c r="AC248" s="44">
        <f t="shared" si="278"/>
        <v>100.17019999999999</v>
      </c>
      <c r="AD248" s="28">
        <f>98+$CG$3</f>
        <v>118</v>
      </c>
      <c r="AE248" s="44">
        <f t="shared" si="279"/>
        <v>617.99919999999997</v>
      </c>
      <c r="AF248" s="28">
        <f>708+$CG$3</f>
        <v>728</v>
      </c>
      <c r="AG248" s="44">
        <f t="shared" si="280"/>
        <v>112.9037</v>
      </c>
      <c r="AH248" s="28">
        <f>113+$CG$3</f>
        <v>133</v>
      </c>
      <c r="AI248" s="44">
        <f t="shared" si="226"/>
        <v>32.486607209302328</v>
      </c>
      <c r="AJ248" s="44">
        <f t="shared" si="227"/>
        <v>0</v>
      </c>
      <c r="AK248" s="44"/>
      <c r="AL248" s="44">
        <f t="shared" si="228"/>
        <v>0</v>
      </c>
      <c r="AM248" s="44"/>
      <c r="AN248" s="44">
        <f t="shared" si="229"/>
        <v>32.486607209302328</v>
      </c>
      <c r="AO248" s="20"/>
      <c r="AP248" s="20">
        <v>0.18</v>
      </c>
      <c r="AQ248" s="20"/>
      <c r="AR248" s="20"/>
      <c r="AS248" s="44">
        <f t="shared" si="230"/>
        <v>21.586973388949989</v>
      </c>
      <c r="AT248" s="44">
        <f t="shared" si="231"/>
        <v>0</v>
      </c>
      <c r="AU248" s="44">
        <f t="shared" si="232"/>
        <v>0</v>
      </c>
      <c r="AV248" s="44">
        <f t="shared" si="233"/>
        <v>0</v>
      </c>
      <c r="AW248" s="44"/>
      <c r="AX248" s="44">
        <f t="shared" si="234"/>
        <v>21.586973388949989</v>
      </c>
      <c r="AY248" s="44">
        <f t="shared" si="235"/>
        <v>101.06944465116281</v>
      </c>
      <c r="AZ248" s="44">
        <f t="shared" si="236"/>
        <v>0</v>
      </c>
      <c r="BA248" s="44"/>
      <c r="BB248" s="44">
        <f t="shared" si="237"/>
        <v>0</v>
      </c>
      <c r="BC248" s="44"/>
      <c r="BD248" s="44">
        <f t="shared" si="238"/>
        <v>101.06944465116281</v>
      </c>
      <c r="BE248" s="20"/>
      <c r="BF248" s="20">
        <v>0.56000000000000005</v>
      </c>
      <c r="BG248" s="20"/>
      <c r="BH248" s="20">
        <v>0.05</v>
      </c>
      <c r="BI248" s="44">
        <f t="shared" si="239"/>
        <v>67.159472765622198</v>
      </c>
      <c r="BJ248" s="44">
        <f t="shared" si="240"/>
        <v>0</v>
      </c>
      <c r="BK248" s="44">
        <f t="shared" si="241"/>
        <v>0</v>
      </c>
      <c r="BL248" s="44">
        <f t="shared" si="242"/>
        <v>0</v>
      </c>
      <c r="BM248" s="44"/>
      <c r="BN248" s="44">
        <f t="shared" si="243"/>
        <v>67.159472765622198</v>
      </c>
      <c r="BO248" s="44">
        <f t="shared" si="244"/>
        <v>39.705853255813956</v>
      </c>
      <c r="BP248" s="44">
        <f t="shared" si="245"/>
        <v>0</v>
      </c>
      <c r="BQ248" s="44"/>
      <c r="BR248" s="44">
        <f t="shared" si="246"/>
        <v>0</v>
      </c>
      <c r="BS248" s="44"/>
      <c r="BT248" s="44">
        <f t="shared" si="247"/>
        <v>39.705853255813956</v>
      </c>
      <c r="BU248" s="20"/>
      <c r="BV248" s="20">
        <v>0.22</v>
      </c>
      <c r="BW248" s="20"/>
      <c r="BX248" s="20">
        <v>0.05</v>
      </c>
      <c r="BY248" s="44">
        <f t="shared" si="248"/>
        <v>26.384078586494432</v>
      </c>
      <c r="BZ248" s="44">
        <f t="shared" si="249"/>
        <v>0</v>
      </c>
      <c r="CA248" s="44">
        <f t="shared" si="250"/>
        <v>0</v>
      </c>
      <c r="CB248" s="44">
        <f t="shared" si="251"/>
        <v>0</v>
      </c>
      <c r="CC248" s="44"/>
      <c r="CD248" s="44">
        <f t="shared" si="252"/>
        <v>26.384078586494432</v>
      </c>
      <c r="CE248" s="44">
        <f t="shared" si="253"/>
        <v>4.6403077539010376</v>
      </c>
      <c r="CF248" s="44">
        <f t="shared" si="254"/>
        <v>9.2019662238376494</v>
      </c>
      <c r="CG248" s="44">
        <f t="shared" si="255"/>
        <v>4.2792360411552712</v>
      </c>
      <c r="CH248" s="44">
        <f t="shared" si="256"/>
        <v>8.8354537269659073</v>
      </c>
      <c r="CI248" s="44">
        <f t="shared" si="257"/>
        <v>27.488078261671713</v>
      </c>
      <c r="CJ248" s="44">
        <f t="shared" si="258"/>
        <v>10.798887888513887</v>
      </c>
      <c r="CK248" s="44">
        <f t="shared" si="259"/>
        <v>49.085854038699487</v>
      </c>
      <c r="CM248" s="35">
        <f>$CE$3/1000</f>
        <v>20</v>
      </c>
    </row>
    <row r="249" spans="1:91" x14ac:dyDescent="0.25">
      <c r="A249" s="41">
        <f>'[11]ТОВ "Сумитеплоенерго" '!F241</f>
        <v>1952</v>
      </c>
      <c r="B249" s="41" t="str">
        <f>'[11]ТОВ "Сумитеплоенерго" '!C241</f>
        <v>Вул.Харківська  98</v>
      </c>
      <c r="C249" s="47" t="str">
        <f>'[11]ТОВ "Сумитеплоенерго" '!O241</f>
        <v>так</v>
      </c>
      <c r="D249" s="46">
        <f>'[11]ТОВ "Сумитеплоенерго" '!G241</f>
        <v>3</v>
      </c>
      <c r="E249" s="86" t="str">
        <f t="shared" si="260"/>
        <v>ТОВ "Сумитеплоенерго"</v>
      </c>
      <c r="F249" s="43">
        <f>'[11]ТОВ "Сумитеплоенерго" '!L241</f>
        <v>728.25</v>
      </c>
      <c r="G249" s="43">
        <f>'[11]ТОВ "Сумитеплоенерго" '!CX241</f>
        <v>113.81903488372092</v>
      </c>
      <c r="H249" s="32">
        <f t="shared" si="261"/>
        <v>156.29115672326938</v>
      </c>
      <c r="I249" s="42"/>
      <c r="J249" s="42"/>
      <c r="K249" s="42"/>
      <c r="L249" s="42"/>
      <c r="M249" s="42"/>
      <c r="N249" s="44">
        <f t="shared" si="262"/>
        <v>113.81903488372092</v>
      </c>
      <c r="O249" s="44">
        <f t="shared" si="263"/>
        <v>75.631427479053755</v>
      </c>
      <c r="P249" s="44">
        <f t="shared" si="264"/>
        <v>0</v>
      </c>
      <c r="Q249" s="44">
        <f t="shared" si="265"/>
        <v>0</v>
      </c>
      <c r="R249" s="44">
        <f t="shared" si="266"/>
        <v>0</v>
      </c>
      <c r="S249" s="44">
        <f t="shared" si="267"/>
        <v>0</v>
      </c>
      <c r="T249" s="44">
        <f t="shared" si="268"/>
        <v>75.631427479053755</v>
      </c>
      <c r="U249" s="44">
        <f t="shared" si="269"/>
        <v>117.23360593023254</v>
      </c>
      <c r="V249" s="44">
        <f t="shared" si="270"/>
        <v>0</v>
      </c>
      <c r="W249" s="44">
        <f t="shared" si="271"/>
        <v>0</v>
      </c>
      <c r="X249" s="44">
        <f t="shared" si="272"/>
        <v>0</v>
      </c>
      <c r="Y249" s="44">
        <f t="shared" si="273"/>
        <v>0</v>
      </c>
      <c r="Z249" s="44">
        <f t="shared" si="274"/>
        <v>117.23360593023254</v>
      </c>
      <c r="AA249" s="20">
        <v>0.03</v>
      </c>
      <c r="AC249" s="44">
        <f t="shared" si="278"/>
        <v>71.368499999999997</v>
      </c>
      <c r="AD249" s="28">
        <v>98</v>
      </c>
      <c r="AE249" s="44">
        <f t="shared" si="279"/>
        <v>515.601</v>
      </c>
      <c r="AF249" s="28">
        <v>708</v>
      </c>
      <c r="AG249" s="44">
        <f t="shared" si="280"/>
        <v>82.292249999999996</v>
      </c>
      <c r="AH249" s="28">
        <v>113</v>
      </c>
      <c r="AI249" s="44">
        <f t="shared" si="226"/>
        <v>21.102049067441857</v>
      </c>
      <c r="AJ249" s="44">
        <f t="shared" si="227"/>
        <v>0</v>
      </c>
      <c r="AK249" s="44"/>
      <c r="AL249" s="44">
        <f t="shared" si="228"/>
        <v>0</v>
      </c>
      <c r="AM249" s="44"/>
      <c r="AN249" s="44">
        <f t="shared" si="229"/>
        <v>21.102049067441857</v>
      </c>
      <c r="AO249" s="20"/>
      <c r="AP249" s="20">
        <v>0.18</v>
      </c>
      <c r="AQ249" s="20"/>
      <c r="AR249" s="20"/>
      <c r="AS249" s="44">
        <f t="shared" si="230"/>
        <v>14.022066654616568</v>
      </c>
      <c r="AT249" s="44">
        <f t="shared" si="231"/>
        <v>0</v>
      </c>
      <c r="AU249" s="44">
        <f t="shared" si="232"/>
        <v>0</v>
      </c>
      <c r="AV249" s="44">
        <f t="shared" si="233"/>
        <v>0</v>
      </c>
      <c r="AW249" s="44"/>
      <c r="AX249" s="44">
        <f t="shared" si="234"/>
        <v>14.022066654616568</v>
      </c>
      <c r="AY249" s="44">
        <f t="shared" si="235"/>
        <v>65.650819320930225</v>
      </c>
      <c r="AZ249" s="44">
        <f t="shared" si="236"/>
        <v>0</v>
      </c>
      <c r="BA249" s="44"/>
      <c r="BB249" s="44">
        <f t="shared" si="237"/>
        <v>0</v>
      </c>
      <c r="BC249" s="44"/>
      <c r="BD249" s="44">
        <f t="shared" si="238"/>
        <v>65.650819320930225</v>
      </c>
      <c r="BE249" s="20"/>
      <c r="BF249" s="20">
        <v>0.56000000000000005</v>
      </c>
      <c r="BG249" s="20"/>
      <c r="BH249" s="20">
        <v>0.05</v>
      </c>
      <c r="BI249" s="44">
        <f t="shared" si="239"/>
        <v>43.62420736991821</v>
      </c>
      <c r="BJ249" s="44">
        <f t="shared" si="240"/>
        <v>0</v>
      </c>
      <c r="BK249" s="44">
        <f t="shared" si="241"/>
        <v>0</v>
      </c>
      <c r="BL249" s="44">
        <f t="shared" si="242"/>
        <v>0</v>
      </c>
      <c r="BM249" s="44"/>
      <c r="BN249" s="44">
        <f t="shared" si="243"/>
        <v>43.62420736991821</v>
      </c>
      <c r="BO249" s="44">
        <f t="shared" si="244"/>
        <v>25.791393304651159</v>
      </c>
      <c r="BP249" s="44">
        <f t="shared" si="245"/>
        <v>0</v>
      </c>
      <c r="BQ249" s="44"/>
      <c r="BR249" s="44">
        <f t="shared" si="246"/>
        <v>0</v>
      </c>
      <c r="BS249" s="44"/>
      <c r="BT249" s="44">
        <f t="shared" si="247"/>
        <v>25.791393304651159</v>
      </c>
      <c r="BU249" s="20"/>
      <c r="BV249" s="20">
        <v>0.22</v>
      </c>
      <c r="BW249" s="20"/>
      <c r="BX249" s="20">
        <v>0.05</v>
      </c>
      <c r="BY249" s="44">
        <f t="shared" si="248"/>
        <v>17.138081466753583</v>
      </c>
      <c r="BZ249" s="44">
        <f t="shared" si="249"/>
        <v>0</v>
      </c>
      <c r="CA249" s="44">
        <f t="shared" si="250"/>
        <v>0</v>
      </c>
      <c r="CB249" s="44">
        <f t="shared" si="251"/>
        <v>0</v>
      </c>
      <c r="CC249" s="44"/>
      <c r="CD249" s="44">
        <f t="shared" si="252"/>
        <v>17.138081466753583</v>
      </c>
      <c r="CE249" s="44">
        <f t="shared" si="253"/>
        <v>5.0897276241732117</v>
      </c>
      <c r="CF249" s="44">
        <f t="shared" si="254"/>
        <v>11.819148841556745</v>
      </c>
      <c r="CG249" s="44">
        <f t="shared" si="255"/>
        <v>4.8017189181671203</v>
      </c>
      <c r="CH249" s="44">
        <f t="shared" si="256"/>
        <v>5.7391705104298785</v>
      </c>
      <c r="CI249" s="44">
        <f t="shared" si="257"/>
        <v>17.855197143559622</v>
      </c>
      <c r="CJ249" s="44">
        <f t="shared" si="258"/>
        <v>7.0145417349698507</v>
      </c>
      <c r="CK249" s="44">
        <f t="shared" si="259"/>
        <v>31.884280613499325</v>
      </c>
    </row>
    <row r="250" spans="1:91" x14ac:dyDescent="0.25">
      <c r="A250" s="41">
        <f>'[11]ТОВ "Сумитеплоенерго" '!F242</f>
        <v>1952</v>
      </c>
      <c r="B250" s="41" t="str">
        <f>'[11]ТОВ "Сумитеплоенерго" '!C242</f>
        <v>Вул.Харківська  100</v>
      </c>
      <c r="C250" s="47" t="str">
        <f>'[11]ТОВ "Сумитеплоенерго" '!O242</f>
        <v>так</v>
      </c>
      <c r="D250" s="46">
        <f>'[11]ТОВ "Сумитеплоенерго" '!G242</f>
        <v>3</v>
      </c>
      <c r="E250" s="86" t="str">
        <f t="shared" si="260"/>
        <v>ТОВ "Сумитеплоенерго"</v>
      </c>
      <c r="F250" s="43">
        <f>'[11]ТОВ "Сумитеплоенерго" '!L242</f>
        <v>735.72</v>
      </c>
      <c r="G250" s="43">
        <f>'[11]ТОВ "Сумитеплоенерго" '!CX242</f>
        <v>118.64153488372094</v>
      </c>
      <c r="H250" s="32">
        <f t="shared" si="261"/>
        <v>161.2590861791455</v>
      </c>
      <c r="I250" s="42"/>
      <c r="J250" s="42"/>
      <c r="K250" s="42"/>
      <c r="L250" s="42"/>
      <c r="M250" s="42"/>
      <c r="N250" s="44">
        <f t="shared" si="262"/>
        <v>118.64153488372094</v>
      </c>
      <c r="O250" s="44">
        <f t="shared" si="263"/>
        <v>78.835922749905023</v>
      </c>
      <c r="P250" s="44">
        <f t="shared" si="264"/>
        <v>0</v>
      </c>
      <c r="Q250" s="44">
        <f t="shared" si="265"/>
        <v>0</v>
      </c>
      <c r="R250" s="44">
        <f t="shared" si="266"/>
        <v>0</v>
      </c>
      <c r="S250" s="44">
        <f t="shared" si="267"/>
        <v>0</v>
      </c>
      <c r="T250" s="44">
        <f t="shared" si="268"/>
        <v>78.835922749905023</v>
      </c>
      <c r="U250" s="44">
        <f t="shared" si="269"/>
        <v>122.20078093023257</v>
      </c>
      <c r="V250" s="44">
        <f t="shared" si="270"/>
        <v>0</v>
      </c>
      <c r="W250" s="44">
        <f t="shared" si="271"/>
        <v>0</v>
      </c>
      <c r="X250" s="44">
        <f t="shared" si="272"/>
        <v>0</v>
      </c>
      <c r="Y250" s="44">
        <f t="shared" si="273"/>
        <v>0</v>
      </c>
      <c r="Z250" s="44">
        <f t="shared" si="274"/>
        <v>122.20078093023257</v>
      </c>
      <c r="AA250" s="20">
        <v>0.03</v>
      </c>
      <c r="AC250" s="44">
        <f t="shared" si="278"/>
        <v>72.100560000000002</v>
      </c>
      <c r="AD250" s="28">
        <v>98</v>
      </c>
      <c r="AE250" s="44">
        <f t="shared" si="279"/>
        <v>520.88976000000002</v>
      </c>
      <c r="AF250" s="28">
        <v>708</v>
      </c>
      <c r="AG250" s="44">
        <f t="shared" si="280"/>
        <v>83.136359999999996</v>
      </c>
      <c r="AH250" s="28">
        <v>113</v>
      </c>
      <c r="AI250" s="44">
        <f t="shared" si="226"/>
        <v>21.996140567441863</v>
      </c>
      <c r="AJ250" s="44">
        <f t="shared" si="227"/>
        <v>0</v>
      </c>
      <c r="AK250" s="44"/>
      <c r="AL250" s="44">
        <f t="shared" si="228"/>
        <v>0</v>
      </c>
      <c r="AM250" s="44"/>
      <c r="AN250" s="44">
        <f t="shared" si="229"/>
        <v>21.996140567441863</v>
      </c>
      <c r="AO250" s="20"/>
      <c r="AP250" s="20">
        <v>0.18</v>
      </c>
      <c r="AQ250" s="20"/>
      <c r="AR250" s="20"/>
      <c r="AS250" s="44">
        <f t="shared" si="230"/>
        <v>14.616180077832391</v>
      </c>
      <c r="AT250" s="44">
        <f t="shared" si="231"/>
        <v>0</v>
      </c>
      <c r="AU250" s="44">
        <f t="shared" si="232"/>
        <v>0</v>
      </c>
      <c r="AV250" s="44">
        <f t="shared" si="233"/>
        <v>0</v>
      </c>
      <c r="AW250" s="44"/>
      <c r="AX250" s="44">
        <f t="shared" si="234"/>
        <v>14.616180077832391</v>
      </c>
      <c r="AY250" s="44">
        <f t="shared" si="235"/>
        <v>68.432437320930248</v>
      </c>
      <c r="AZ250" s="44">
        <f t="shared" si="236"/>
        <v>0</v>
      </c>
      <c r="BA250" s="44"/>
      <c r="BB250" s="44">
        <f t="shared" si="237"/>
        <v>0</v>
      </c>
      <c r="BC250" s="44"/>
      <c r="BD250" s="44">
        <f t="shared" si="238"/>
        <v>68.432437320930248</v>
      </c>
      <c r="BE250" s="20"/>
      <c r="BF250" s="20">
        <v>0.56000000000000005</v>
      </c>
      <c r="BG250" s="20"/>
      <c r="BH250" s="20">
        <v>0.05</v>
      </c>
      <c r="BI250" s="44">
        <f t="shared" si="239"/>
        <v>45.472560242145221</v>
      </c>
      <c r="BJ250" s="44">
        <f t="shared" si="240"/>
        <v>0</v>
      </c>
      <c r="BK250" s="44">
        <f t="shared" si="241"/>
        <v>0</v>
      </c>
      <c r="BL250" s="44">
        <f t="shared" si="242"/>
        <v>0</v>
      </c>
      <c r="BM250" s="44"/>
      <c r="BN250" s="44">
        <f t="shared" si="243"/>
        <v>45.472560242145221</v>
      </c>
      <c r="BO250" s="44">
        <f t="shared" si="244"/>
        <v>26.884171804651164</v>
      </c>
      <c r="BP250" s="44">
        <f t="shared" si="245"/>
        <v>0</v>
      </c>
      <c r="BQ250" s="44"/>
      <c r="BR250" s="44">
        <f t="shared" si="246"/>
        <v>0</v>
      </c>
      <c r="BS250" s="44"/>
      <c r="BT250" s="44">
        <f t="shared" si="247"/>
        <v>26.884171804651164</v>
      </c>
      <c r="BU250" s="20"/>
      <c r="BV250" s="20">
        <v>0.22</v>
      </c>
      <c r="BW250" s="20"/>
      <c r="BX250" s="20">
        <v>0.05</v>
      </c>
      <c r="BY250" s="44">
        <f t="shared" si="248"/>
        <v>17.864220095128477</v>
      </c>
      <c r="BZ250" s="44">
        <f t="shared" si="249"/>
        <v>0</v>
      </c>
      <c r="CA250" s="44">
        <f t="shared" si="250"/>
        <v>0</v>
      </c>
      <c r="CB250" s="44">
        <f t="shared" si="251"/>
        <v>0</v>
      </c>
      <c r="CC250" s="44"/>
      <c r="CD250" s="44">
        <f t="shared" si="252"/>
        <v>17.864220095128477</v>
      </c>
      <c r="CE250" s="44">
        <f t="shared" si="253"/>
        <v>4.932927729137055</v>
      </c>
      <c r="CF250" s="44">
        <f t="shared" si="254"/>
        <v>11.455034799585027</v>
      </c>
      <c r="CG250" s="44">
        <f t="shared" si="255"/>
        <v>4.6537917444641792</v>
      </c>
      <c r="CH250" s="44">
        <f t="shared" si="256"/>
        <v>5.9823385342566802</v>
      </c>
      <c r="CI250" s="44">
        <f t="shared" si="257"/>
        <v>18.61171988435412</v>
      </c>
      <c r="CJ250" s="44">
        <f t="shared" si="258"/>
        <v>7.3117470974248304</v>
      </c>
      <c r="CK250" s="44">
        <f t="shared" si="259"/>
        <v>33.235214079203779</v>
      </c>
    </row>
    <row r="251" spans="1:91" x14ac:dyDescent="0.25">
      <c r="A251" s="41">
        <f>'[11]ТОВ "Сумитеплоенерго" '!F243</f>
        <v>1964</v>
      </c>
      <c r="B251" s="41" t="str">
        <f>'[11]ТОВ "Сумитеплоенерго" '!C243</f>
        <v>Вул. Охтирська  9</v>
      </c>
      <c r="C251" s="47" t="str">
        <f>'[11]ТОВ "Сумитеплоенерго" '!O243</f>
        <v>так</v>
      </c>
      <c r="D251" s="46">
        <f>'[11]ТОВ "Сумитеплоенерго" '!G243</f>
        <v>3</v>
      </c>
      <c r="E251" s="86" t="str">
        <f t="shared" si="260"/>
        <v>ТОВ "Сумитеплоенерго"</v>
      </c>
      <c r="F251" s="43">
        <f>'[11]ТОВ "Сумитеплоенерго" '!L243</f>
        <v>1004.63</v>
      </c>
      <c r="G251" s="43">
        <f>'[11]ТОВ "Сумитеплоенерго" '!CX243</f>
        <v>208.39870930232559</v>
      </c>
      <c r="H251" s="32">
        <f t="shared" si="261"/>
        <v>207.43827011170839</v>
      </c>
      <c r="I251" s="42"/>
      <c r="J251" s="42"/>
      <c r="K251" s="42"/>
      <c r="L251" s="42"/>
      <c r="M251" s="42"/>
      <c r="N251" s="44">
        <f t="shared" si="262"/>
        <v>208.39870930232559</v>
      </c>
      <c r="O251" s="44">
        <f t="shared" si="263"/>
        <v>138.47852325781361</v>
      </c>
      <c r="P251" s="44">
        <f t="shared" si="264"/>
        <v>0</v>
      </c>
      <c r="Q251" s="44">
        <f t="shared" si="265"/>
        <v>0</v>
      </c>
      <c r="R251" s="44">
        <f t="shared" si="266"/>
        <v>0</v>
      </c>
      <c r="S251" s="44">
        <f t="shared" si="267"/>
        <v>0</v>
      </c>
      <c r="T251" s="44">
        <f t="shared" si="268"/>
        <v>138.47852325781361</v>
      </c>
      <c r="U251" s="44">
        <f t="shared" si="269"/>
        <v>214.65067058139536</v>
      </c>
      <c r="V251" s="44">
        <f t="shared" si="270"/>
        <v>0</v>
      </c>
      <c r="W251" s="44">
        <f t="shared" si="271"/>
        <v>0</v>
      </c>
      <c r="X251" s="44">
        <f t="shared" si="272"/>
        <v>0</v>
      </c>
      <c r="Y251" s="44">
        <f t="shared" si="273"/>
        <v>0</v>
      </c>
      <c r="Z251" s="44">
        <f t="shared" si="274"/>
        <v>214.65067058139536</v>
      </c>
      <c r="AA251" s="20">
        <v>0.03</v>
      </c>
      <c r="AC251" s="44">
        <f t="shared" si="278"/>
        <v>98.45374000000001</v>
      </c>
      <c r="AD251" s="28">
        <v>98</v>
      </c>
      <c r="AE251" s="44">
        <f t="shared" si="279"/>
        <v>711.27804000000003</v>
      </c>
      <c r="AF251" s="28">
        <v>708</v>
      </c>
      <c r="AG251" s="44">
        <f t="shared" si="280"/>
        <v>113.52319</v>
      </c>
      <c r="AH251" s="28">
        <v>113</v>
      </c>
      <c r="AI251" s="44">
        <f t="shared" si="226"/>
        <v>38.63712070465116</v>
      </c>
      <c r="AJ251" s="44">
        <f t="shared" si="227"/>
        <v>0</v>
      </c>
      <c r="AK251" s="44"/>
      <c r="AL251" s="44">
        <f t="shared" si="228"/>
        <v>0</v>
      </c>
      <c r="AM251" s="44"/>
      <c r="AN251" s="44">
        <f t="shared" si="229"/>
        <v>38.63712070465116</v>
      </c>
      <c r="AO251" s="20"/>
      <c r="AP251" s="20">
        <v>0.18</v>
      </c>
      <c r="AQ251" s="20"/>
      <c r="AR251" s="20"/>
      <c r="AS251" s="44">
        <f t="shared" si="230"/>
        <v>25.67391821199864</v>
      </c>
      <c r="AT251" s="44">
        <f t="shared" si="231"/>
        <v>0</v>
      </c>
      <c r="AU251" s="44">
        <f t="shared" si="232"/>
        <v>0</v>
      </c>
      <c r="AV251" s="44">
        <f t="shared" si="233"/>
        <v>0</v>
      </c>
      <c r="AW251" s="44"/>
      <c r="AX251" s="44">
        <f t="shared" si="234"/>
        <v>25.67391821199864</v>
      </c>
      <c r="AY251" s="44">
        <f t="shared" si="235"/>
        <v>120.20437552558141</v>
      </c>
      <c r="AZ251" s="44">
        <f t="shared" si="236"/>
        <v>0</v>
      </c>
      <c r="BA251" s="44"/>
      <c r="BB251" s="44">
        <f t="shared" si="237"/>
        <v>0</v>
      </c>
      <c r="BC251" s="44"/>
      <c r="BD251" s="44">
        <f t="shared" si="238"/>
        <v>120.20437552558141</v>
      </c>
      <c r="BE251" s="20"/>
      <c r="BF251" s="20">
        <v>0.56000000000000005</v>
      </c>
      <c r="BG251" s="20"/>
      <c r="BH251" s="20">
        <v>0.05</v>
      </c>
      <c r="BI251" s="44">
        <f t="shared" si="239"/>
        <v>79.874412215106886</v>
      </c>
      <c r="BJ251" s="44">
        <f t="shared" si="240"/>
        <v>0</v>
      </c>
      <c r="BK251" s="44">
        <f t="shared" si="241"/>
        <v>0</v>
      </c>
      <c r="BL251" s="44">
        <f t="shared" si="242"/>
        <v>0</v>
      </c>
      <c r="BM251" s="44"/>
      <c r="BN251" s="44">
        <f t="shared" si="243"/>
        <v>79.874412215106886</v>
      </c>
      <c r="BO251" s="44">
        <f t="shared" si="244"/>
        <v>47.223147527906981</v>
      </c>
      <c r="BP251" s="44">
        <f t="shared" si="245"/>
        <v>0</v>
      </c>
      <c r="BQ251" s="44"/>
      <c r="BR251" s="44">
        <f t="shared" si="246"/>
        <v>0</v>
      </c>
      <c r="BS251" s="44"/>
      <c r="BT251" s="44">
        <f t="shared" si="247"/>
        <v>47.223147527906981</v>
      </c>
      <c r="BU251" s="20"/>
      <c r="BV251" s="20">
        <v>0.22</v>
      </c>
      <c r="BW251" s="20"/>
      <c r="BX251" s="20">
        <v>0.05</v>
      </c>
      <c r="BY251" s="44">
        <f t="shared" si="248"/>
        <v>31.379233370220565</v>
      </c>
      <c r="BZ251" s="44">
        <f t="shared" si="249"/>
        <v>0</v>
      </c>
      <c r="CA251" s="44">
        <f t="shared" si="250"/>
        <v>0</v>
      </c>
      <c r="CB251" s="44">
        <f t="shared" si="251"/>
        <v>0</v>
      </c>
      <c r="CC251" s="44"/>
      <c r="CD251" s="44">
        <f t="shared" si="252"/>
        <v>31.379233370220565</v>
      </c>
      <c r="CE251" s="44">
        <f t="shared" si="253"/>
        <v>3.8347765692416949</v>
      </c>
      <c r="CF251" s="44">
        <f t="shared" si="254"/>
        <v>8.9049549195364701</v>
      </c>
      <c r="CG251" s="44">
        <f t="shared" si="255"/>
        <v>3.6177808635610411</v>
      </c>
      <c r="CH251" s="44">
        <f t="shared" si="256"/>
        <v>10.508222355438544</v>
      </c>
      <c r="CI251" s="44">
        <f t="shared" si="257"/>
        <v>32.692247328031037</v>
      </c>
      <c r="CJ251" s="44">
        <f t="shared" si="258"/>
        <v>12.843382878869335</v>
      </c>
      <c r="CK251" s="44">
        <f t="shared" si="259"/>
        <v>58.379013085769699</v>
      </c>
    </row>
    <row r="252" spans="1:91" ht="30" x14ac:dyDescent="0.25">
      <c r="A252" s="41">
        <f>'[11]ТОВ "Сумитеплоенерго" '!F244</f>
        <v>1973</v>
      </c>
      <c r="B252" s="41" t="str">
        <f>'[11]ТОВ "Сумитеплоенерго" '!C244</f>
        <v>Вул.Г. КОНДРАТЬЄВА,165/78</v>
      </c>
      <c r="C252" s="50">
        <f>'[11]ТОВ "Сумитеплоенерго" '!O244</f>
        <v>1</v>
      </c>
      <c r="D252" s="46">
        <f>'[11]ТОВ "Сумитеплоенерго" '!G244</f>
        <v>4</v>
      </c>
      <c r="E252" s="86" t="str">
        <f t="shared" si="260"/>
        <v>ТОВ "Сумитеплоенерго"</v>
      </c>
      <c r="F252" s="43">
        <f>'[11]ТОВ "Сумитеплоенерго" '!L244</f>
        <v>2171.65</v>
      </c>
      <c r="G252" s="43">
        <f>'[11]ТОВ "Сумитеплоенерго" '!CX244</f>
        <v>397.62790697674416</v>
      </c>
      <c r="H252" s="32">
        <f t="shared" si="261"/>
        <v>183.09944373022549</v>
      </c>
      <c r="I252" s="42"/>
      <c r="J252" s="42"/>
      <c r="K252" s="42"/>
      <c r="L252" s="42"/>
      <c r="M252" s="42"/>
      <c r="N252" s="44">
        <f t="shared" si="262"/>
        <v>397.62790697674416</v>
      </c>
      <c r="O252" s="44">
        <f t="shared" si="263"/>
        <v>264.21912855685974</v>
      </c>
      <c r="P252" s="44">
        <f t="shared" si="264"/>
        <v>0</v>
      </c>
      <c r="Q252" s="44">
        <f t="shared" si="265"/>
        <v>0</v>
      </c>
      <c r="R252" s="44">
        <f t="shared" si="266"/>
        <v>0</v>
      </c>
      <c r="S252" s="44">
        <f t="shared" si="267"/>
        <v>0</v>
      </c>
      <c r="T252" s="44">
        <f t="shared" si="268"/>
        <v>264.21912855685974</v>
      </c>
      <c r="U252" s="44">
        <f t="shared" si="269"/>
        <v>409.5567441860465</v>
      </c>
      <c r="V252" s="44">
        <f t="shared" si="270"/>
        <v>0</v>
      </c>
      <c r="W252" s="44">
        <f t="shared" si="271"/>
        <v>0</v>
      </c>
      <c r="X252" s="44">
        <f t="shared" si="272"/>
        <v>0</v>
      </c>
      <c r="Y252" s="44">
        <f t="shared" si="273"/>
        <v>0</v>
      </c>
      <c r="Z252" s="44">
        <f t="shared" si="274"/>
        <v>409.5567441860465</v>
      </c>
      <c r="AA252" s="20">
        <v>0.03</v>
      </c>
      <c r="AC252" s="44">
        <f t="shared" si="278"/>
        <v>229.47101666666669</v>
      </c>
      <c r="AD252" s="28">
        <f>94+$CG$4</f>
        <v>105.66666666666667</v>
      </c>
      <c r="AE252" s="44">
        <f t="shared" si="279"/>
        <v>1506.4012166666666</v>
      </c>
      <c r="AF252" s="28">
        <f>682+$CG$4</f>
        <v>693.66666666666663</v>
      </c>
      <c r="AG252" s="44">
        <f t="shared" si="280"/>
        <v>264.21741666666668</v>
      </c>
      <c r="AH252" s="28">
        <f>110+$CG$4</f>
        <v>121.66666666666667</v>
      </c>
      <c r="AI252" s="44">
        <f t="shared" si="226"/>
        <v>73.720213953488368</v>
      </c>
      <c r="AJ252" s="44">
        <f t="shared" si="227"/>
        <v>0</v>
      </c>
      <c r="AK252" s="44"/>
      <c r="AL252" s="44">
        <f t="shared" si="228"/>
        <v>0</v>
      </c>
      <c r="AM252" s="44"/>
      <c r="AN252" s="44">
        <f t="shared" si="229"/>
        <v>73.720213953488368</v>
      </c>
      <c r="AO252" s="20"/>
      <c r="AP252" s="20">
        <v>0.18</v>
      </c>
      <c r="AQ252" s="20"/>
      <c r="AR252" s="20"/>
      <c r="AS252" s="44">
        <f t="shared" si="230"/>
        <v>48.986226434441797</v>
      </c>
      <c r="AT252" s="44">
        <f t="shared" si="231"/>
        <v>0</v>
      </c>
      <c r="AU252" s="44">
        <f t="shared" si="232"/>
        <v>0</v>
      </c>
      <c r="AV252" s="44">
        <f t="shared" si="233"/>
        <v>0</v>
      </c>
      <c r="AW252" s="44"/>
      <c r="AX252" s="44">
        <f t="shared" si="234"/>
        <v>48.986226434441797</v>
      </c>
      <c r="AY252" s="44">
        <f t="shared" si="235"/>
        <v>229.35177674418605</v>
      </c>
      <c r="AZ252" s="44">
        <f t="shared" si="236"/>
        <v>0</v>
      </c>
      <c r="BA252" s="44"/>
      <c r="BB252" s="44">
        <f t="shared" si="237"/>
        <v>0</v>
      </c>
      <c r="BC252" s="44"/>
      <c r="BD252" s="44">
        <f t="shared" si="238"/>
        <v>229.35177674418605</v>
      </c>
      <c r="BE252" s="20"/>
      <c r="BF252" s="20">
        <v>0.56000000000000005</v>
      </c>
      <c r="BG252" s="20"/>
      <c r="BH252" s="20">
        <v>0.05</v>
      </c>
      <c r="BI252" s="44">
        <f t="shared" si="239"/>
        <v>152.40159335159672</v>
      </c>
      <c r="BJ252" s="44">
        <f t="shared" si="240"/>
        <v>0</v>
      </c>
      <c r="BK252" s="44">
        <f t="shared" si="241"/>
        <v>0</v>
      </c>
      <c r="BL252" s="44">
        <f t="shared" si="242"/>
        <v>0</v>
      </c>
      <c r="BM252" s="44"/>
      <c r="BN252" s="44">
        <f t="shared" si="243"/>
        <v>152.40159335159672</v>
      </c>
      <c r="BO252" s="44">
        <f t="shared" si="244"/>
        <v>90.102483720930238</v>
      </c>
      <c r="BP252" s="44">
        <f t="shared" si="245"/>
        <v>0</v>
      </c>
      <c r="BQ252" s="44"/>
      <c r="BR252" s="44">
        <f t="shared" si="246"/>
        <v>0</v>
      </c>
      <c r="BS252" s="44"/>
      <c r="BT252" s="44">
        <f t="shared" si="247"/>
        <v>90.102483720930238</v>
      </c>
      <c r="BU252" s="20"/>
      <c r="BV252" s="20">
        <v>0.22</v>
      </c>
      <c r="BW252" s="20"/>
      <c r="BX252" s="20">
        <v>0.05</v>
      </c>
      <c r="BY252" s="44">
        <f t="shared" si="248"/>
        <v>59.872054530984428</v>
      </c>
      <c r="BZ252" s="44">
        <f t="shared" si="249"/>
        <v>0</v>
      </c>
      <c r="CA252" s="44">
        <f t="shared" si="250"/>
        <v>0</v>
      </c>
      <c r="CB252" s="44">
        <f t="shared" si="251"/>
        <v>0</v>
      </c>
      <c r="CC252" s="44"/>
      <c r="CD252" s="44">
        <f t="shared" si="252"/>
        <v>59.872054530984428</v>
      </c>
      <c r="CE252" s="44">
        <f t="shared" si="253"/>
        <v>4.6843987252981707</v>
      </c>
      <c r="CF252" s="44">
        <f t="shared" si="254"/>
        <v>9.8844190768487401</v>
      </c>
      <c r="CG252" s="44">
        <f t="shared" si="255"/>
        <v>4.4130340730153383</v>
      </c>
      <c r="CH252" s="44">
        <f t="shared" si="256"/>
        <v>20.049848078366356</v>
      </c>
      <c r="CI252" s="44">
        <f t="shared" si="257"/>
        <v>62.377305132695334</v>
      </c>
      <c r="CJ252" s="44">
        <f t="shared" si="258"/>
        <v>24.50536987355888</v>
      </c>
      <c r="CK252" s="44">
        <f t="shared" si="259"/>
        <v>111.38804487981309</v>
      </c>
      <c r="CM252" s="35">
        <f>$CE$4/1000</f>
        <v>35</v>
      </c>
    </row>
    <row r="253" spans="1:91" x14ac:dyDescent="0.25">
      <c r="A253" s="41">
        <f>'[11]ТОВ "Сумитеплоенерго" '!F245</f>
        <v>1960</v>
      </c>
      <c r="B253" s="41" t="str">
        <f>'[11]ТОВ "Сумитеплоенерго" '!C245</f>
        <v>Вул.Антонова,2</v>
      </c>
      <c r="C253" s="47" t="str">
        <f>'[11]ТОВ "Сумитеплоенерго" '!O245</f>
        <v>так</v>
      </c>
      <c r="D253" s="46">
        <f>'[11]ТОВ "Сумитеплоенерго" '!G245</f>
        <v>4</v>
      </c>
      <c r="E253" s="86" t="str">
        <f t="shared" si="260"/>
        <v>ТОВ "Сумитеплоенерго"</v>
      </c>
      <c r="F253" s="43">
        <f>'[11]ТОВ "Сумитеплоенерго" '!L245</f>
        <v>1964.03</v>
      </c>
      <c r="G253" s="43">
        <f>'[11]ТОВ "Сумитеплоенерго" '!CX245</f>
        <v>366.83701162790697</v>
      </c>
      <c r="H253" s="32">
        <f t="shared" si="261"/>
        <v>186.77770279878973</v>
      </c>
      <c r="I253" s="42"/>
      <c r="J253" s="42"/>
      <c r="K253" s="42"/>
      <c r="L253" s="42"/>
      <c r="M253" s="42"/>
      <c r="N253" s="44">
        <f t="shared" si="262"/>
        <v>366.83701162790697</v>
      </c>
      <c r="O253" s="44">
        <f t="shared" si="263"/>
        <v>243.75893601551721</v>
      </c>
      <c r="P253" s="44">
        <f t="shared" si="264"/>
        <v>0</v>
      </c>
      <c r="Q253" s="44">
        <f t="shared" si="265"/>
        <v>0</v>
      </c>
      <c r="R253" s="44">
        <f t="shared" si="266"/>
        <v>0</v>
      </c>
      <c r="S253" s="44">
        <f t="shared" si="267"/>
        <v>0</v>
      </c>
      <c r="T253" s="44">
        <f t="shared" si="268"/>
        <v>243.75893601551721</v>
      </c>
      <c r="U253" s="44">
        <f t="shared" si="269"/>
        <v>377.84212197674418</v>
      </c>
      <c r="V253" s="44">
        <f t="shared" si="270"/>
        <v>0</v>
      </c>
      <c r="W253" s="44">
        <f t="shared" si="271"/>
        <v>0</v>
      </c>
      <c r="X253" s="44">
        <f t="shared" si="272"/>
        <v>0</v>
      </c>
      <c r="Y253" s="44">
        <f t="shared" si="273"/>
        <v>0</v>
      </c>
      <c r="Z253" s="44">
        <f t="shared" si="274"/>
        <v>377.84212197674418</v>
      </c>
      <c r="AA253" s="20">
        <v>0.03</v>
      </c>
      <c r="AC253" s="44">
        <f t="shared" si="278"/>
        <v>192.47494</v>
      </c>
      <c r="AD253" s="28">
        <v>98</v>
      </c>
      <c r="AE253" s="44">
        <f t="shared" si="279"/>
        <v>1390.53324</v>
      </c>
      <c r="AF253" s="28">
        <v>708</v>
      </c>
      <c r="AG253" s="44">
        <f t="shared" si="280"/>
        <v>221.93538999999998</v>
      </c>
      <c r="AH253" s="28">
        <v>113</v>
      </c>
      <c r="AI253" s="44">
        <f t="shared" si="226"/>
        <v>68.011581955813952</v>
      </c>
      <c r="AJ253" s="44">
        <f t="shared" si="227"/>
        <v>0</v>
      </c>
      <c r="AK253" s="44"/>
      <c r="AL253" s="44">
        <f t="shared" si="228"/>
        <v>0</v>
      </c>
      <c r="AM253" s="44"/>
      <c r="AN253" s="44">
        <f t="shared" si="229"/>
        <v>68.011581955813952</v>
      </c>
      <c r="AO253" s="20"/>
      <c r="AP253" s="20">
        <v>0.18</v>
      </c>
      <c r="AQ253" s="20"/>
      <c r="AR253" s="20"/>
      <c r="AS253" s="44">
        <f t="shared" si="230"/>
        <v>45.192906737276886</v>
      </c>
      <c r="AT253" s="44">
        <f t="shared" si="231"/>
        <v>0</v>
      </c>
      <c r="AU253" s="44">
        <f t="shared" si="232"/>
        <v>0</v>
      </c>
      <c r="AV253" s="44">
        <f t="shared" si="233"/>
        <v>0</v>
      </c>
      <c r="AW253" s="44"/>
      <c r="AX253" s="44">
        <f t="shared" si="234"/>
        <v>45.192906737276886</v>
      </c>
      <c r="AY253" s="44">
        <f t="shared" si="235"/>
        <v>211.59158830697677</v>
      </c>
      <c r="AZ253" s="44">
        <f t="shared" si="236"/>
        <v>0</v>
      </c>
      <c r="BA253" s="44"/>
      <c r="BB253" s="44">
        <f t="shared" si="237"/>
        <v>0</v>
      </c>
      <c r="BC253" s="44"/>
      <c r="BD253" s="44">
        <f t="shared" si="238"/>
        <v>211.59158830697677</v>
      </c>
      <c r="BE253" s="20"/>
      <c r="BF253" s="20">
        <v>0.56000000000000005</v>
      </c>
      <c r="BG253" s="20"/>
      <c r="BH253" s="20">
        <v>0.05</v>
      </c>
      <c r="BI253" s="44">
        <f t="shared" si="239"/>
        <v>140.60015429375034</v>
      </c>
      <c r="BJ253" s="44">
        <f t="shared" si="240"/>
        <v>0</v>
      </c>
      <c r="BK253" s="44">
        <f t="shared" si="241"/>
        <v>0</v>
      </c>
      <c r="BL253" s="44">
        <f t="shared" si="242"/>
        <v>0</v>
      </c>
      <c r="BM253" s="44"/>
      <c r="BN253" s="44">
        <f t="shared" si="243"/>
        <v>140.60015429375034</v>
      </c>
      <c r="BO253" s="44">
        <f t="shared" si="244"/>
        <v>83.125266834883718</v>
      </c>
      <c r="BP253" s="44">
        <f t="shared" si="245"/>
        <v>0</v>
      </c>
      <c r="BQ253" s="44"/>
      <c r="BR253" s="44">
        <f t="shared" si="246"/>
        <v>0</v>
      </c>
      <c r="BS253" s="44"/>
      <c r="BT253" s="44">
        <f t="shared" si="247"/>
        <v>83.125266834883718</v>
      </c>
      <c r="BU253" s="20"/>
      <c r="BV253" s="20">
        <v>0.22</v>
      </c>
      <c r="BW253" s="20"/>
      <c r="BX253" s="20">
        <v>0.05</v>
      </c>
      <c r="BY253" s="44">
        <f t="shared" si="248"/>
        <v>55.235774901116194</v>
      </c>
      <c r="BZ253" s="44">
        <f t="shared" si="249"/>
        <v>0</v>
      </c>
      <c r="CA253" s="44">
        <f t="shared" si="250"/>
        <v>0</v>
      </c>
      <c r="CB253" s="44">
        <f t="shared" si="251"/>
        <v>0</v>
      </c>
      <c r="CC253" s="44"/>
      <c r="CD253" s="44">
        <f t="shared" si="252"/>
        <v>55.235774901116194</v>
      </c>
      <c r="CE253" s="44">
        <f t="shared" si="253"/>
        <v>4.2589634944025212</v>
      </c>
      <c r="CF253" s="44">
        <f t="shared" si="254"/>
        <v>9.8899837413749481</v>
      </c>
      <c r="CG253" s="44">
        <f t="shared" si="255"/>
        <v>4.0179646324743628</v>
      </c>
      <c r="CH253" s="44">
        <f t="shared" si="256"/>
        <v>18.497258928789464</v>
      </c>
      <c r="CI253" s="44">
        <f t="shared" si="257"/>
        <v>57.547027778456119</v>
      </c>
      <c r="CJ253" s="44">
        <f t="shared" si="258"/>
        <v>22.607760912964899</v>
      </c>
      <c r="CK253" s="44">
        <f t="shared" si="259"/>
        <v>102.76254960438591</v>
      </c>
    </row>
    <row r="254" spans="1:91" x14ac:dyDescent="0.25">
      <c r="A254" s="41">
        <f>'[11]ТОВ "Сумитеплоенерго" '!F246</f>
        <v>1962</v>
      </c>
      <c r="B254" s="41" t="str">
        <f>'[11]ТОВ "Сумитеплоенерго" '!C246</f>
        <v>Вул.Антонова,3</v>
      </c>
      <c r="C254" s="47" t="str">
        <f>'[11]ТОВ "Сумитеплоенерго" '!O246</f>
        <v>так</v>
      </c>
      <c r="D254" s="46">
        <f>'[11]ТОВ "Сумитеплоенерго" '!G246</f>
        <v>4</v>
      </c>
      <c r="E254" s="86" t="str">
        <f t="shared" si="260"/>
        <v>ТОВ "Сумитеплоенерго"</v>
      </c>
      <c r="F254" s="43">
        <f>'[11]ТОВ "Сумитеплоенерго" '!L246</f>
        <v>1993.9</v>
      </c>
      <c r="G254" s="43">
        <f>'[11]ТОВ "Сумитеплоенерго" '!CX246</f>
        <v>406.31697674418604</v>
      </c>
      <c r="H254" s="32">
        <f t="shared" si="261"/>
        <v>203.78001742523998</v>
      </c>
      <c r="I254" s="42"/>
      <c r="J254" s="42"/>
      <c r="K254" s="42"/>
      <c r="L254" s="42"/>
      <c r="M254" s="42"/>
      <c r="N254" s="44">
        <f t="shared" si="262"/>
        <v>406.31697674418604</v>
      </c>
      <c r="O254" s="44">
        <f t="shared" si="263"/>
        <v>269.99291455538003</v>
      </c>
      <c r="P254" s="44">
        <f t="shared" si="264"/>
        <v>0</v>
      </c>
      <c r="Q254" s="44">
        <f t="shared" si="265"/>
        <v>0</v>
      </c>
      <c r="R254" s="44">
        <f t="shared" si="266"/>
        <v>0</v>
      </c>
      <c r="S254" s="44">
        <f t="shared" si="267"/>
        <v>0</v>
      </c>
      <c r="T254" s="44">
        <f t="shared" si="268"/>
        <v>269.99291455538003</v>
      </c>
      <c r="U254" s="44">
        <f t="shared" si="269"/>
        <v>418.50648604651161</v>
      </c>
      <c r="V254" s="44">
        <f t="shared" si="270"/>
        <v>0</v>
      </c>
      <c r="W254" s="44">
        <f t="shared" si="271"/>
        <v>0</v>
      </c>
      <c r="X254" s="44">
        <f t="shared" si="272"/>
        <v>0</v>
      </c>
      <c r="Y254" s="44">
        <f t="shared" si="273"/>
        <v>0</v>
      </c>
      <c r="Z254" s="44">
        <f t="shared" si="274"/>
        <v>418.50648604651161</v>
      </c>
      <c r="AA254" s="20">
        <v>0.03</v>
      </c>
      <c r="AC254" s="44">
        <f t="shared" si="278"/>
        <v>195.40220000000002</v>
      </c>
      <c r="AD254" s="28">
        <v>98</v>
      </c>
      <c r="AE254" s="44">
        <f t="shared" si="279"/>
        <v>1411.6812</v>
      </c>
      <c r="AF254" s="28">
        <v>708</v>
      </c>
      <c r="AG254" s="44">
        <f t="shared" si="280"/>
        <v>225.31070000000003</v>
      </c>
      <c r="AH254" s="28">
        <v>113</v>
      </c>
      <c r="AI254" s="44">
        <f t="shared" si="226"/>
        <v>75.331167488372088</v>
      </c>
      <c r="AJ254" s="44">
        <f t="shared" si="227"/>
        <v>0</v>
      </c>
      <c r="AK254" s="44"/>
      <c r="AL254" s="44">
        <f t="shared" si="228"/>
        <v>0</v>
      </c>
      <c r="AM254" s="44"/>
      <c r="AN254" s="44">
        <f t="shared" si="229"/>
        <v>75.331167488372088</v>
      </c>
      <c r="AO254" s="20"/>
      <c r="AP254" s="20">
        <v>0.18</v>
      </c>
      <c r="AQ254" s="20"/>
      <c r="AR254" s="20"/>
      <c r="AS254" s="44">
        <f t="shared" si="230"/>
        <v>50.056686358567454</v>
      </c>
      <c r="AT254" s="44">
        <f t="shared" si="231"/>
        <v>0</v>
      </c>
      <c r="AU254" s="44">
        <f t="shared" si="232"/>
        <v>0</v>
      </c>
      <c r="AV254" s="44">
        <f t="shared" si="233"/>
        <v>0</v>
      </c>
      <c r="AW254" s="44"/>
      <c r="AX254" s="44">
        <f t="shared" si="234"/>
        <v>50.056686358567454</v>
      </c>
      <c r="AY254" s="44">
        <f t="shared" si="235"/>
        <v>234.36363218604652</v>
      </c>
      <c r="AZ254" s="44">
        <f t="shared" si="236"/>
        <v>0</v>
      </c>
      <c r="BA254" s="44"/>
      <c r="BB254" s="44">
        <f t="shared" si="237"/>
        <v>0</v>
      </c>
      <c r="BC254" s="44"/>
      <c r="BD254" s="44">
        <f t="shared" si="238"/>
        <v>234.36363218604652</v>
      </c>
      <c r="BE254" s="20"/>
      <c r="BF254" s="20">
        <v>0.56000000000000005</v>
      </c>
      <c r="BG254" s="20"/>
      <c r="BH254" s="20">
        <v>0.05</v>
      </c>
      <c r="BI254" s="44">
        <f t="shared" si="239"/>
        <v>155.73191311554319</v>
      </c>
      <c r="BJ254" s="44">
        <f t="shared" si="240"/>
        <v>0</v>
      </c>
      <c r="BK254" s="44">
        <f t="shared" si="241"/>
        <v>0</v>
      </c>
      <c r="BL254" s="44">
        <f t="shared" si="242"/>
        <v>0</v>
      </c>
      <c r="BM254" s="44"/>
      <c r="BN254" s="44">
        <f t="shared" si="243"/>
        <v>155.73191311554319</v>
      </c>
      <c r="BO254" s="44">
        <f t="shared" si="244"/>
        <v>92.071426930232562</v>
      </c>
      <c r="BP254" s="44">
        <f t="shared" si="245"/>
        <v>0</v>
      </c>
      <c r="BQ254" s="44"/>
      <c r="BR254" s="44">
        <f t="shared" si="246"/>
        <v>0</v>
      </c>
      <c r="BS254" s="44"/>
      <c r="BT254" s="44">
        <f t="shared" si="247"/>
        <v>92.071426930232562</v>
      </c>
      <c r="BU254" s="20"/>
      <c r="BV254" s="20">
        <v>0.22</v>
      </c>
      <c r="BW254" s="20"/>
      <c r="BX254" s="20">
        <v>0.05</v>
      </c>
      <c r="BY254" s="44">
        <f t="shared" si="248"/>
        <v>61.180394438249117</v>
      </c>
      <c r="BZ254" s="44">
        <f t="shared" si="249"/>
        <v>0</v>
      </c>
      <c r="CA254" s="44">
        <f t="shared" si="250"/>
        <v>0</v>
      </c>
      <c r="CB254" s="44">
        <f t="shared" si="251"/>
        <v>0</v>
      </c>
      <c r="CC254" s="44"/>
      <c r="CD254" s="44">
        <f t="shared" si="252"/>
        <v>61.180394438249117</v>
      </c>
      <c r="CE254" s="44">
        <f t="shared" si="253"/>
        <v>3.9036183617966542</v>
      </c>
      <c r="CF254" s="44">
        <f t="shared" si="254"/>
        <v>9.0648163999155535</v>
      </c>
      <c r="CG254" s="44">
        <f t="shared" si="255"/>
        <v>3.6827271557951735</v>
      </c>
      <c r="CH254" s="44">
        <f t="shared" si="256"/>
        <v>20.487982640158378</v>
      </c>
      <c r="CI254" s="44">
        <f t="shared" si="257"/>
        <v>63.740390436048294</v>
      </c>
      <c r="CJ254" s="44">
        <f t="shared" si="258"/>
        <v>25.040867671304689</v>
      </c>
      <c r="CK254" s="44">
        <f t="shared" si="259"/>
        <v>113.82212577865766</v>
      </c>
    </row>
    <row r="255" spans="1:91" x14ac:dyDescent="0.25">
      <c r="A255" s="41">
        <f>'[11]ТОВ "Сумитеплоенерго" '!F247</f>
        <v>1956</v>
      </c>
      <c r="B255" s="41" t="str">
        <f>'[11]ТОВ "Сумитеплоенерго" '!C247</f>
        <v>Вул.Г. КОНДРАТЬЄВА,16</v>
      </c>
      <c r="C255" s="48" t="str">
        <f>'[11]ТОВ "Сумитеплоенерго" '!O247</f>
        <v>так</v>
      </c>
      <c r="D255" s="46">
        <f>'[11]ТОВ "Сумитеплоенерго" '!G247</f>
        <v>4</v>
      </c>
      <c r="E255" s="86" t="str">
        <f t="shared" si="260"/>
        <v>ТОВ "Сумитеплоенерго"</v>
      </c>
      <c r="F255" s="43">
        <f>'[11]ТОВ "Сумитеплоенерго" '!L247</f>
        <v>2330.79</v>
      </c>
      <c r="G255" s="43">
        <f>'[11]ТОВ "Сумитеплоенерго" '!CX247</f>
        <v>457.55015116279077</v>
      </c>
      <c r="H255" s="32">
        <f t="shared" si="261"/>
        <v>196.30689644403432</v>
      </c>
      <c r="I255" s="42"/>
      <c r="J255" s="42"/>
      <c r="K255" s="42"/>
      <c r="L255" s="42"/>
      <c r="M255" s="42"/>
      <c r="N255" s="44">
        <f t="shared" si="262"/>
        <v>457.55015116279077</v>
      </c>
      <c r="O255" s="44">
        <f t="shared" si="263"/>
        <v>304.03676424643567</v>
      </c>
      <c r="P255" s="44">
        <f t="shared" si="264"/>
        <v>0</v>
      </c>
      <c r="Q255" s="44">
        <f t="shared" si="265"/>
        <v>0</v>
      </c>
      <c r="R255" s="44">
        <f t="shared" si="266"/>
        <v>0</v>
      </c>
      <c r="S255" s="44">
        <f t="shared" si="267"/>
        <v>0</v>
      </c>
      <c r="T255" s="44">
        <f t="shared" si="268"/>
        <v>304.03676424643567</v>
      </c>
      <c r="U255" s="44">
        <f t="shared" si="269"/>
        <v>471.27665569767453</v>
      </c>
      <c r="V255" s="44">
        <f t="shared" si="270"/>
        <v>0</v>
      </c>
      <c r="W255" s="44">
        <f t="shared" si="271"/>
        <v>0</v>
      </c>
      <c r="X255" s="44">
        <f t="shared" si="272"/>
        <v>0</v>
      </c>
      <c r="Y255" s="44">
        <f t="shared" si="273"/>
        <v>0</v>
      </c>
      <c r="Z255" s="44">
        <f t="shared" si="274"/>
        <v>471.27665569767453</v>
      </c>
      <c r="AA255" s="20">
        <v>0.03</v>
      </c>
      <c r="AC255" s="44">
        <f t="shared" si="278"/>
        <v>228.41741999999999</v>
      </c>
      <c r="AD255" s="28">
        <v>98</v>
      </c>
      <c r="AE255" s="44">
        <f t="shared" si="279"/>
        <v>1650.1993200000002</v>
      </c>
      <c r="AF255" s="28">
        <v>708</v>
      </c>
      <c r="AG255" s="44">
        <f t="shared" si="280"/>
        <v>263.37927000000002</v>
      </c>
      <c r="AH255" s="28">
        <v>113</v>
      </c>
      <c r="AI255" s="44">
        <f t="shared" si="226"/>
        <v>84.829798025581411</v>
      </c>
      <c r="AJ255" s="44">
        <f t="shared" si="227"/>
        <v>0</v>
      </c>
      <c r="AK255" s="44"/>
      <c r="AL255" s="44">
        <f t="shared" si="228"/>
        <v>0</v>
      </c>
      <c r="AM255" s="44"/>
      <c r="AN255" s="44">
        <f t="shared" si="229"/>
        <v>84.829798025581411</v>
      </c>
      <c r="AO255" s="20"/>
      <c r="AP255" s="20">
        <v>0.18</v>
      </c>
      <c r="AQ255" s="20"/>
      <c r="AR255" s="20"/>
      <c r="AS255" s="44">
        <f t="shared" si="230"/>
        <v>56.368416091289177</v>
      </c>
      <c r="AT255" s="44">
        <f t="shared" si="231"/>
        <v>0</v>
      </c>
      <c r="AU255" s="44">
        <f t="shared" si="232"/>
        <v>0</v>
      </c>
      <c r="AV255" s="44">
        <f t="shared" si="233"/>
        <v>0</v>
      </c>
      <c r="AW255" s="44"/>
      <c r="AX255" s="44">
        <f t="shared" si="234"/>
        <v>56.368416091289177</v>
      </c>
      <c r="AY255" s="44">
        <f t="shared" si="235"/>
        <v>263.91492719069777</v>
      </c>
      <c r="AZ255" s="44">
        <f t="shared" si="236"/>
        <v>0</v>
      </c>
      <c r="BA255" s="44"/>
      <c r="BB255" s="44">
        <f t="shared" si="237"/>
        <v>0</v>
      </c>
      <c r="BC255" s="44"/>
      <c r="BD255" s="44">
        <f t="shared" si="238"/>
        <v>263.91492719069777</v>
      </c>
      <c r="BE255" s="20"/>
      <c r="BF255" s="20">
        <v>0.56000000000000005</v>
      </c>
      <c r="BG255" s="20"/>
      <c r="BH255" s="20">
        <v>0.05</v>
      </c>
      <c r="BI255" s="44">
        <f t="shared" si="239"/>
        <v>175.36840561734414</v>
      </c>
      <c r="BJ255" s="44">
        <f t="shared" si="240"/>
        <v>0</v>
      </c>
      <c r="BK255" s="44">
        <f t="shared" si="241"/>
        <v>0</v>
      </c>
      <c r="BL255" s="44">
        <f t="shared" si="242"/>
        <v>0</v>
      </c>
      <c r="BM255" s="44"/>
      <c r="BN255" s="44">
        <f t="shared" si="243"/>
        <v>175.36840561734414</v>
      </c>
      <c r="BO255" s="44">
        <f t="shared" si="244"/>
        <v>103.68086425348839</v>
      </c>
      <c r="BP255" s="44">
        <f t="shared" si="245"/>
        <v>0</v>
      </c>
      <c r="BQ255" s="44"/>
      <c r="BR255" s="44">
        <f t="shared" si="246"/>
        <v>0</v>
      </c>
      <c r="BS255" s="44"/>
      <c r="BT255" s="44">
        <f t="shared" si="247"/>
        <v>103.68086425348839</v>
      </c>
      <c r="BU255" s="20"/>
      <c r="BV255" s="20">
        <v>0.22</v>
      </c>
      <c r="BW255" s="20"/>
      <c r="BX255" s="20">
        <v>0.05</v>
      </c>
      <c r="BY255" s="44">
        <f t="shared" si="248"/>
        <v>68.894730778242334</v>
      </c>
      <c r="BZ255" s="44">
        <f t="shared" si="249"/>
        <v>0</v>
      </c>
      <c r="CA255" s="44">
        <f t="shared" si="250"/>
        <v>0</v>
      </c>
      <c r="CB255" s="44">
        <f t="shared" si="251"/>
        <v>0</v>
      </c>
      <c r="CC255" s="44"/>
      <c r="CD255" s="44">
        <f t="shared" si="252"/>
        <v>68.894730778242334</v>
      </c>
      <c r="CE255" s="44">
        <f t="shared" si="253"/>
        <v>4.0522234939168031</v>
      </c>
      <c r="CF255" s="44">
        <f t="shared" si="254"/>
        <v>9.4099009122586992</v>
      </c>
      <c r="CG255" s="44">
        <f t="shared" si="255"/>
        <v>3.822923277656205</v>
      </c>
      <c r="CH255" s="44">
        <f t="shared" si="256"/>
        <v>23.071345994797241</v>
      </c>
      <c r="CI255" s="44">
        <f t="shared" si="257"/>
        <v>71.777520872702539</v>
      </c>
      <c r="CJ255" s="44">
        <f t="shared" si="258"/>
        <v>28.198311771418851</v>
      </c>
      <c r="CK255" s="44">
        <f t="shared" si="259"/>
        <v>128.17414441554024</v>
      </c>
    </row>
    <row r="256" spans="1:91" x14ac:dyDescent="0.25">
      <c r="A256" s="41">
        <f>'[11]ТОВ "Сумитеплоенерго" '!F248</f>
        <v>1961</v>
      </c>
      <c r="B256" s="41" t="str">
        <f>'[11]ТОВ "Сумитеплоенерго" '!C248</f>
        <v>Вул.Г. КОНДРАТЬЄВА,18</v>
      </c>
      <c r="C256" s="48" t="str">
        <f>'[11]ТОВ "Сумитеплоенерго" '!O248</f>
        <v>так</v>
      </c>
      <c r="D256" s="46">
        <f>'[11]ТОВ "Сумитеплоенерго" '!G248</f>
        <v>4</v>
      </c>
      <c r="E256" s="86" t="str">
        <f t="shared" si="260"/>
        <v>ТОВ "Сумитеплоенерго"</v>
      </c>
      <c r="F256" s="43">
        <f>'[11]ТОВ "Сумитеплоенерго" '!L248</f>
        <v>1933</v>
      </c>
      <c r="G256" s="43">
        <f>'[11]ТОВ "Сумитеплоенерго" '!CX248</f>
        <v>257.55781395348839</v>
      </c>
      <c r="H256" s="32">
        <f t="shared" si="261"/>
        <v>133.24253179176844</v>
      </c>
      <c r="I256" s="42"/>
      <c r="J256" s="42"/>
      <c r="K256" s="42"/>
      <c r="L256" s="42"/>
      <c r="M256" s="42"/>
      <c r="N256" s="44">
        <f t="shared" si="262"/>
        <v>257.55781395348839</v>
      </c>
      <c r="O256" s="44">
        <f t="shared" si="263"/>
        <v>171.14417766402048</v>
      </c>
      <c r="P256" s="44">
        <f t="shared" si="264"/>
        <v>0</v>
      </c>
      <c r="Q256" s="44">
        <f t="shared" si="265"/>
        <v>0</v>
      </c>
      <c r="R256" s="44">
        <f t="shared" si="266"/>
        <v>0</v>
      </c>
      <c r="S256" s="44">
        <f t="shared" si="267"/>
        <v>0</v>
      </c>
      <c r="T256" s="44">
        <f t="shared" si="268"/>
        <v>171.14417766402048</v>
      </c>
      <c r="U256" s="44">
        <f t="shared" si="269"/>
        <v>285.88917348837214</v>
      </c>
      <c r="V256" s="44">
        <f t="shared" si="270"/>
        <v>0</v>
      </c>
      <c r="W256" s="44">
        <f t="shared" si="271"/>
        <v>0</v>
      </c>
      <c r="X256" s="44">
        <f t="shared" si="272"/>
        <v>0</v>
      </c>
      <c r="Y256" s="44">
        <f t="shared" si="273"/>
        <v>0</v>
      </c>
      <c r="Z256" s="44">
        <f t="shared" si="274"/>
        <v>285.88917348837214</v>
      </c>
      <c r="AA256" s="20">
        <v>0.11</v>
      </c>
      <c r="AC256" s="44">
        <f t="shared" si="278"/>
        <v>189.434</v>
      </c>
      <c r="AD256" s="28">
        <v>98</v>
      </c>
      <c r="AE256" s="44">
        <f t="shared" si="279"/>
        <v>1368.5640000000001</v>
      </c>
      <c r="AF256" s="28">
        <v>708</v>
      </c>
      <c r="AG256" s="44">
        <f t="shared" si="280"/>
        <v>218.429</v>
      </c>
      <c r="AH256" s="28">
        <v>113</v>
      </c>
      <c r="AI256" s="44">
        <f t="shared" si="226"/>
        <v>51.46005122790698</v>
      </c>
      <c r="AJ256" s="44">
        <f t="shared" si="227"/>
        <v>0</v>
      </c>
      <c r="AK256" s="44"/>
      <c r="AL256" s="44">
        <f t="shared" si="228"/>
        <v>0</v>
      </c>
      <c r="AM256" s="44"/>
      <c r="AN256" s="44">
        <f t="shared" si="229"/>
        <v>51.46005122790698</v>
      </c>
      <c r="AO256" s="20"/>
      <c r="AP256" s="20">
        <v>0.18</v>
      </c>
      <c r="AQ256" s="20"/>
      <c r="AR256" s="20"/>
      <c r="AS256" s="44">
        <f t="shared" si="230"/>
        <v>34.19460669727129</v>
      </c>
      <c r="AT256" s="44">
        <f t="shared" si="231"/>
        <v>0</v>
      </c>
      <c r="AU256" s="44">
        <f t="shared" si="232"/>
        <v>0</v>
      </c>
      <c r="AV256" s="44">
        <f t="shared" si="233"/>
        <v>0</v>
      </c>
      <c r="AW256" s="44"/>
      <c r="AX256" s="44">
        <f t="shared" si="234"/>
        <v>34.19460669727129</v>
      </c>
      <c r="AY256" s="44">
        <f t="shared" si="235"/>
        <v>160.0979371534884</v>
      </c>
      <c r="AZ256" s="44">
        <f t="shared" si="236"/>
        <v>0</v>
      </c>
      <c r="BA256" s="44"/>
      <c r="BB256" s="44">
        <f t="shared" si="237"/>
        <v>0</v>
      </c>
      <c r="BC256" s="44"/>
      <c r="BD256" s="44">
        <f t="shared" si="238"/>
        <v>160.0979371534884</v>
      </c>
      <c r="BE256" s="20"/>
      <c r="BF256" s="20">
        <v>0.56000000000000005</v>
      </c>
      <c r="BG256" s="20"/>
      <c r="BH256" s="20">
        <v>0.05</v>
      </c>
      <c r="BI256" s="44">
        <f t="shared" si="239"/>
        <v>106.38322083595514</v>
      </c>
      <c r="BJ256" s="44">
        <f t="shared" si="240"/>
        <v>0</v>
      </c>
      <c r="BK256" s="44">
        <f t="shared" si="241"/>
        <v>0</v>
      </c>
      <c r="BL256" s="44">
        <f t="shared" si="242"/>
        <v>0</v>
      </c>
      <c r="BM256" s="44"/>
      <c r="BN256" s="44">
        <f t="shared" si="243"/>
        <v>106.38322083595514</v>
      </c>
      <c r="BO256" s="44">
        <f t="shared" si="244"/>
        <v>62.895618167441867</v>
      </c>
      <c r="BP256" s="44">
        <f t="shared" si="245"/>
        <v>0</v>
      </c>
      <c r="BQ256" s="44"/>
      <c r="BR256" s="44">
        <f t="shared" si="246"/>
        <v>0</v>
      </c>
      <c r="BS256" s="44"/>
      <c r="BT256" s="44">
        <f t="shared" si="247"/>
        <v>62.895618167441867</v>
      </c>
      <c r="BU256" s="20"/>
      <c r="BV256" s="20">
        <v>0.22</v>
      </c>
      <c r="BW256" s="20"/>
      <c r="BX256" s="20">
        <v>0.05</v>
      </c>
      <c r="BY256" s="44">
        <f t="shared" si="248"/>
        <v>41.793408185553801</v>
      </c>
      <c r="BZ256" s="44">
        <f t="shared" si="249"/>
        <v>0</v>
      </c>
      <c r="CA256" s="44">
        <f t="shared" si="250"/>
        <v>0</v>
      </c>
      <c r="CB256" s="44">
        <f t="shared" si="251"/>
        <v>0</v>
      </c>
      <c r="CC256" s="44"/>
      <c r="CD256" s="44">
        <f t="shared" si="252"/>
        <v>41.793408185553801</v>
      </c>
      <c r="CE256" s="44">
        <f t="shared" si="253"/>
        <v>5.5398794809099741</v>
      </c>
      <c r="CF256" s="44">
        <f t="shared" si="254"/>
        <v>12.864472322288028</v>
      </c>
      <c r="CG256" s="44">
        <f t="shared" si="255"/>
        <v>5.2263983600050494</v>
      </c>
      <c r="CH256" s="44">
        <f t="shared" si="256"/>
        <v>13.995702859400923</v>
      </c>
      <c r="CI256" s="44">
        <f t="shared" si="257"/>
        <v>43.542186673691766</v>
      </c>
      <c r="CJ256" s="44">
        <f t="shared" si="258"/>
        <v>17.105859050378907</v>
      </c>
      <c r="CK256" s="44">
        <f t="shared" si="259"/>
        <v>77.75390477444958</v>
      </c>
    </row>
    <row r="257" spans="1:89" x14ac:dyDescent="0.25">
      <c r="A257" s="41">
        <f>'[11]ТОВ "Сумитеплоенерго" '!F249</f>
        <v>1957</v>
      </c>
      <c r="B257" s="41" t="str">
        <f>'[11]ТОВ "Сумитеплоенерго" '!C249</f>
        <v>Вул.Г. КОНДРАТЬЄВА,19</v>
      </c>
      <c r="C257" s="47" t="str">
        <f>'[11]ТОВ "Сумитеплоенерго" '!O249</f>
        <v>так</v>
      </c>
      <c r="D257" s="46">
        <f>'[11]ТОВ "Сумитеплоенерго" '!G249</f>
        <v>4</v>
      </c>
      <c r="E257" s="86" t="str">
        <f t="shared" si="260"/>
        <v>ТОВ "Сумитеплоенерго"</v>
      </c>
      <c r="F257" s="43">
        <f>'[11]ТОВ "Сумитеплоенерго" '!L249</f>
        <v>2043.74</v>
      </c>
      <c r="G257" s="43">
        <f>'[11]ТОВ "Сумитеплоенерго" '!CX249</f>
        <v>384.19354651162786</v>
      </c>
      <c r="H257" s="32">
        <f t="shared" si="261"/>
        <v>187.98552972081961</v>
      </c>
      <c r="I257" s="42"/>
      <c r="J257" s="42"/>
      <c r="K257" s="42"/>
      <c r="L257" s="42"/>
      <c r="M257" s="42"/>
      <c r="N257" s="44">
        <f t="shared" si="262"/>
        <v>384.19354651162786</v>
      </c>
      <c r="O257" s="44">
        <f t="shared" si="263"/>
        <v>255.29215197264489</v>
      </c>
      <c r="P257" s="44">
        <f t="shared" si="264"/>
        <v>0</v>
      </c>
      <c r="Q257" s="44">
        <f t="shared" si="265"/>
        <v>0</v>
      </c>
      <c r="R257" s="44">
        <f t="shared" si="266"/>
        <v>0</v>
      </c>
      <c r="S257" s="44">
        <f t="shared" si="267"/>
        <v>0</v>
      </c>
      <c r="T257" s="44">
        <f t="shared" si="268"/>
        <v>255.29215197264489</v>
      </c>
      <c r="U257" s="44">
        <f t="shared" si="269"/>
        <v>395.71935290697672</v>
      </c>
      <c r="V257" s="44">
        <f t="shared" si="270"/>
        <v>0</v>
      </c>
      <c r="W257" s="44">
        <f t="shared" si="271"/>
        <v>0</v>
      </c>
      <c r="X257" s="44">
        <f t="shared" si="272"/>
        <v>0</v>
      </c>
      <c r="Y257" s="44">
        <f t="shared" si="273"/>
        <v>0</v>
      </c>
      <c r="Z257" s="44">
        <f t="shared" si="274"/>
        <v>395.71935290697672</v>
      </c>
      <c r="AA257" s="20">
        <v>0.03</v>
      </c>
      <c r="AC257" s="44">
        <f t="shared" ref="AC257:AC272" si="281">AD257*F257/1000</f>
        <v>200.28652</v>
      </c>
      <c r="AD257" s="28">
        <v>98</v>
      </c>
      <c r="AE257" s="44">
        <f t="shared" ref="AE257:AE272" si="282">AF257*F257/1000</f>
        <v>1446.9679199999998</v>
      </c>
      <c r="AF257" s="28">
        <v>708</v>
      </c>
      <c r="AG257" s="44">
        <f t="shared" ref="AG257:AG272" si="283">AH257*F257/1000</f>
        <v>230.94262000000001</v>
      </c>
      <c r="AH257" s="28">
        <v>113</v>
      </c>
      <c r="AI257" s="44">
        <f t="shared" ref="AI257:AI320" si="284">U257*AP257</f>
        <v>71.229483523255809</v>
      </c>
      <c r="AJ257" s="44">
        <f t="shared" ref="AJ257:AJ320" si="285">V257*AQ257</f>
        <v>0</v>
      </c>
      <c r="AK257" s="44"/>
      <c r="AL257" s="44">
        <f t="shared" ref="AL257:AL320" si="286">X257*AR257</f>
        <v>0</v>
      </c>
      <c r="AM257" s="44"/>
      <c r="AN257" s="44">
        <f t="shared" ref="AN257:AN320" si="287">SUM(AI257:AL257)</f>
        <v>71.229483523255809</v>
      </c>
      <c r="AO257" s="20"/>
      <c r="AP257" s="20">
        <v>0.18</v>
      </c>
      <c r="AQ257" s="20"/>
      <c r="AR257" s="20"/>
      <c r="AS257" s="44">
        <f t="shared" ref="AS257:AS320" si="288">AI257*$D$3</f>
        <v>47.331164975728363</v>
      </c>
      <c r="AT257" s="44">
        <f t="shared" ref="AT257:AT320" si="289">AJ257*$D$4</f>
        <v>0</v>
      </c>
      <c r="AU257" s="44">
        <f t="shared" ref="AU257:AU320" si="290">AK257*$D$5</f>
        <v>0</v>
      </c>
      <c r="AV257" s="44">
        <f t="shared" ref="AV257:AV320" si="291">AL257*$D$3</f>
        <v>0</v>
      </c>
      <c r="AW257" s="44"/>
      <c r="AX257" s="44">
        <f t="shared" ref="AX257:AX320" si="292">SUM(AS257:AW257)</f>
        <v>47.331164975728363</v>
      </c>
      <c r="AY257" s="44">
        <f t="shared" ref="AY257:AY320" si="293">U257*BF257</f>
        <v>221.60283762790698</v>
      </c>
      <c r="AZ257" s="44">
        <f t="shared" ref="AZ257:AZ320" si="294">V257*BG257</f>
        <v>0</v>
      </c>
      <c r="BA257" s="44"/>
      <c r="BB257" s="44">
        <f t="shared" ref="BB257:BB320" si="295">X257*BH257</f>
        <v>0</v>
      </c>
      <c r="BC257" s="44"/>
      <c r="BD257" s="44">
        <f t="shared" ref="BD257:BD320" si="296">SUM(AY257:BB257)</f>
        <v>221.60283762790698</v>
      </c>
      <c r="BE257" s="20"/>
      <c r="BF257" s="20">
        <v>0.56000000000000005</v>
      </c>
      <c r="BG257" s="20"/>
      <c r="BH257" s="20">
        <v>0.05</v>
      </c>
      <c r="BI257" s="44">
        <f t="shared" ref="BI257:BI320" si="297">AY257*$D$3</f>
        <v>147.25251325782159</v>
      </c>
      <c r="BJ257" s="44">
        <f t="shared" ref="BJ257:BJ320" si="298">AZ257*$D$4</f>
        <v>0</v>
      </c>
      <c r="BK257" s="44">
        <f t="shared" ref="BK257:BK320" si="299">BA257*$D$5</f>
        <v>0</v>
      </c>
      <c r="BL257" s="44">
        <f t="shared" ref="BL257:BL320" si="300">BB257*$D$3</f>
        <v>0</v>
      </c>
      <c r="BM257" s="44"/>
      <c r="BN257" s="44">
        <f t="shared" ref="BN257:BN320" si="301">SUM(BI257:BM257)</f>
        <v>147.25251325782159</v>
      </c>
      <c r="BO257" s="44">
        <f t="shared" ref="BO257:BO320" si="302">U257*BV257</f>
        <v>87.058257639534887</v>
      </c>
      <c r="BP257" s="44">
        <f t="shared" ref="BP257:BP320" si="303">V257*BW257</f>
        <v>0</v>
      </c>
      <c r="BQ257" s="44"/>
      <c r="BR257" s="44">
        <f t="shared" ref="BR257:BR320" si="304">X257*BX257</f>
        <v>0</v>
      </c>
      <c r="BS257" s="44"/>
      <c r="BT257" s="44">
        <f t="shared" ref="BT257:BT320" si="305">SUM(BO257:BR257)</f>
        <v>87.058257639534887</v>
      </c>
      <c r="BU257" s="20"/>
      <c r="BV257" s="20">
        <v>0.22</v>
      </c>
      <c r="BW257" s="20"/>
      <c r="BX257" s="20">
        <v>0.05</v>
      </c>
      <c r="BY257" s="44">
        <f t="shared" ref="BY257:BY320" si="306">BO257*$D$3</f>
        <v>57.849201637001343</v>
      </c>
      <c r="BZ257" s="44">
        <f t="shared" ref="BZ257:BZ320" si="307">BP257*$D$4</f>
        <v>0</v>
      </c>
      <c r="CA257" s="44">
        <f t="shared" ref="CA257:CA320" si="308">BQ257*$D$5</f>
        <v>0</v>
      </c>
      <c r="CB257" s="44">
        <f t="shared" ref="CB257:CB320" si="309">BR257*$D$3</f>
        <v>0</v>
      </c>
      <c r="CC257" s="44"/>
      <c r="CD257" s="44">
        <f t="shared" ref="CD257:CD320" si="310">SUM(BY257:CC257)</f>
        <v>57.849201637001343</v>
      </c>
      <c r="CE257" s="44">
        <f t="shared" ref="CE257:CE320" si="311">AC257/AX257</f>
        <v>4.231599203246061</v>
      </c>
      <c r="CF257" s="44">
        <f t="shared" ref="CF257:CF320" si="312">AE257/BN257</f>
        <v>9.8264395492288248</v>
      </c>
      <c r="CG257" s="44">
        <f t="shared" ref="CG257:CG320" si="313">AG257/CD257</f>
        <v>3.9921487845095021</v>
      </c>
      <c r="CH257" s="44">
        <f t="shared" ref="CH257:CH320" si="314">AI257*$AD$3+AJ257*$AD$4+AL257*$AD$3</f>
        <v>19.372438667131679</v>
      </c>
      <c r="CI257" s="44">
        <f t="shared" ref="CI257:CI320" si="315">AY257*$AD$3+AZ257*$AD$4+BB257*$AD$3</f>
        <v>60.269809186631896</v>
      </c>
      <c r="CJ257" s="44">
        <f t="shared" ref="CJ257:CJ320" si="316">BO257*$AD$3+BP257*$AD$4+BR257*$AD$3</f>
        <v>23.677425037605389</v>
      </c>
      <c r="CK257" s="44">
        <f t="shared" ref="CK257:CK320" si="317">U257*$AD$3+V257*$AD$4+W257*$AD$5+X257*$AD$3</f>
        <v>107.62465926184267</v>
      </c>
    </row>
    <row r="258" spans="1:89" x14ac:dyDescent="0.25">
      <c r="A258" s="41">
        <f>'[11]ТОВ "Сумитеплоенерго" '!F250</f>
        <v>1960</v>
      </c>
      <c r="B258" s="41" t="str">
        <f>'[11]ТОВ "Сумитеплоенерго" '!C250</f>
        <v>Вул.Г. КОНДРАТЬЄВА,36</v>
      </c>
      <c r="C258" s="47" t="str">
        <f>'[11]ТОВ "Сумитеплоенерго" '!O250</f>
        <v>так</v>
      </c>
      <c r="D258" s="46">
        <f>'[11]ТОВ "Сумитеплоенерго" '!G250</f>
        <v>4</v>
      </c>
      <c r="E258" s="86" t="str">
        <f t="shared" si="260"/>
        <v>ТОВ "Сумитеплоенерго"</v>
      </c>
      <c r="F258" s="43">
        <f>'[11]ТОВ "Сумитеплоенерго" '!L250</f>
        <v>2195.7199999999998</v>
      </c>
      <c r="G258" s="43">
        <f>'[11]ТОВ "Сумитеплоенерго" '!CX250</f>
        <v>428.08059302325586</v>
      </c>
      <c r="H258" s="32">
        <f t="shared" si="261"/>
        <v>194.961376233425</v>
      </c>
      <c r="I258" s="42"/>
      <c r="J258" s="42"/>
      <c r="K258" s="42"/>
      <c r="L258" s="42"/>
      <c r="M258" s="42"/>
      <c r="N258" s="44">
        <f t="shared" si="262"/>
        <v>428.08059302325586</v>
      </c>
      <c r="O258" s="44">
        <f t="shared" si="263"/>
        <v>284.45458494271031</v>
      </c>
      <c r="P258" s="44">
        <f t="shared" si="264"/>
        <v>0</v>
      </c>
      <c r="Q258" s="44">
        <f t="shared" si="265"/>
        <v>0</v>
      </c>
      <c r="R258" s="44">
        <f t="shared" si="266"/>
        <v>0</v>
      </c>
      <c r="S258" s="44">
        <f t="shared" si="267"/>
        <v>0</v>
      </c>
      <c r="T258" s="44">
        <f t="shared" si="268"/>
        <v>284.45458494271031</v>
      </c>
      <c r="U258" s="44">
        <f t="shared" si="269"/>
        <v>440.92301081395357</v>
      </c>
      <c r="V258" s="44">
        <f t="shared" si="270"/>
        <v>0</v>
      </c>
      <c r="W258" s="44">
        <f t="shared" si="271"/>
        <v>0</v>
      </c>
      <c r="X258" s="44">
        <f t="shared" si="272"/>
        <v>0</v>
      </c>
      <c r="Y258" s="44">
        <f t="shared" si="273"/>
        <v>0</v>
      </c>
      <c r="Z258" s="44">
        <f t="shared" si="274"/>
        <v>440.92301081395357</v>
      </c>
      <c r="AA258" s="20">
        <v>0.03</v>
      </c>
      <c r="AC258" s="44">
        <f t="shared" si="281"/>
        <v>215.18055999999996</v>
      </c>
      <c r="AD258" s="28">
        <v>98</v>
      </c>
      <c r="AE258" s="44">
        <f t="shared" si="282"/>
        <v>1554.5697599999999</v>
      </c>
      <c r="AF258" s="28">
        <v>708</v>
      </c>
      <c r="AG258" s="44">
        <f t="shared" si="283"/>
        <v>248.11635999999999</v>
      </c>
      <c r="AH258" s="28">
        <v>113</v>
      </c>
      <c r="AI258" s="44">
        <f t="shared" si="284"/>
        <v>79.366141946511632</v>
      </c>
      <c r="AJ258" s="44">
        <f t="shared" si="285"/>
        <v>0</v>
      </c>
      <c r="AK258" s="44"/>
      <c r="AL258" s="44">
        <f t="shared" si="286"/>
        <v>0</v>
      </c>
      <c r="AM258" s="44"/>
      <c r="AN258" s="44">
        <f t="shared" si="287"/>
        <v>79.366141946511632</v>
      </c>
      <c r="AO258" s="20"/>
      <c r="AP258" s="20">
        <v>0.18</v>
      </c>
      <c r="AQ258" s="20"/>
      <c r="AR258" s="20"/>
      <c r="AS258" s="44">
        <f t="shared" si="288"/>
        <v>52.737880048378493</v>
      </c>
      <c r="AT258" s="44">
        <f t="shared" si="289"/>
        <v>0</v>
      </c>
      <c r="AU258" s="44">
        <f t="shared" si="290"/>
        <v>0</v>
      </c>
      <c r="AV258" s="44">
        <f t="shared" si="291"/>
        <v>0</v>
      </c>
      <c r="AW258" s="44"/>
      <c r="AX258" s="44">
        <f t="shared" si="292"/>
        <v>52.737880048378493</v>
      </c>
      <c r="AY258" s="44">
        <f t="shared" si="293"/>
        <v>246.91688605581402</v>
      </c>
      <c r="AZ258" s="44">
        <f t="shared" si="294"/>
        <v>0</v>
      </c>
      <c r="BA258" s="44"/>
      <c r="BB258" s="44">
        <f t="shared" si="295"/>
        <v>0</v>
      </c>
      <c r="BC258" s="44"/>
      <c r="BD258" s="44">
        <f t="shared" si="296"/>
        <v>246.91688605581402</v>
      </c>
      <c r="BE258" s="20"/>
      <c r="BF258" s="20">
        <v>0.56000000000000005</v>
      </c>
      <c r="BG258" s="20"/>
      <c r="BH258" s="20">
        <v>0.05</v>
      </c>
      <c r="BI258" s="44">
        <f t="shared" si="297"/>
        <v>164.07340459495535</v>
      </c>
      <c r="BJ258" s="44">
        <f t="shared" si="298"/>
        <v>0</v>
      </c>
      <c r="BK258" s="44">
        <f t="shared" si="299"/>
        <v>0</v>
      </c>
      <c r="BL258" s="44">
        <f t="shared" si="300"/>
        <v>0</v>
      </c>
      <c r="BM258" s="44"/>
      <c r="BN258" s="44">
        <f t="shared" si="301"/>
        <v>164.07340459495535</v>
      </c>
      <c r="BO258" s="44">
        <f t="shared" si="302"/>
        <v>97.003062379069789</v>
      </c>
      <c r="BP258" s="44">
        <f t="shared" si="303"/>
        <v>0</v>
      </c>
      <c r="BQ258" s="44"/>
      <c r="BR258" s="44">
        <f t="shared" si="304"/>
        <v>0</v>
      </c>
      <c r="BS258" s="44"/>
      <c r="BT258" s="44">
        <f t="shared" si="305"/>
        <v>97.003062379069789</v>
      </c>
      <c r="BU258" s="20"/>
      <c r="BV258" s="20">
        <v>0.22</v>
      </c>
      <c r="BW258" s="20"/>
      <c r="BX258" s="20">
        <v>0.05</v>
      </c>
      <c r="BY258" s="44">
        <f t="shared" si="306"/>
        <v>64.45740894801817</v>
      </c>
      <c r="BZ258" s="44">
        <f t="shared" si="307"/>
        <v>0</v>
      </c>
      <c r="CA258" s="44">
        <f t="shared" si="308"/>
        <v>0</v>
      </c>
      <c r="CB258" s="44">
        <f t="shared" si="309"/>
        <v>0</v>
      </c>
      <c r="CC258" s="44"/>
      <c r="CD258" s="44">
        <f t="shared" si="310"/>
        <v>64.45740894801817</v>
      </c>
      <c r="CE258" s="44">
        <f t="shared" si="311"/>
        <v>4.0801897953161284</v>
      </c>
      <c r="CF258" s="44">
        <f t="shared" si="312"/>
        <v>9.4748430669658763</v>
      </c>
      <c r="CG258" s="44">
        <f t="shared" si="313"/>
        <v>3.8493070703492598</v>
      </c>
      <c r="CH258" s="44">
        <f t="shared" si="314"/>
        <v>21.585383482440637</v>
      </c>
      <c r="CI258" s="44">
        <f t="shared" si="315"/>
        <v>67.154526389815331</v>
      </c>
      <c r="CJ258" s="44">
        <f t="shared" si="316"/>
        <v>26.382135367427452</v>
      </c>
      <c r="CK258" s="44">
        <f t="shared" si="317"/>
        <v>119.91879712467022</v>
      </c>
    </row>
    <row r="259" spans="1:89" x14ac:dyDescent="0.25">
      <c r="A259" s="41">
        <f>'[11]ТОВ "Сумитеплоенерго" '!F251</f>
        <v>1958</v>
      </c>
      <c r="B259" s="41" t="str">
        <f>'[11]ТОВ "Сумитеплоенерго" '!C251</f>
        <v>Вул.Г. КОНДРАТЬЄВА,46</v>
      </c>
      <c r="C259" s="47" t="str">
        <f>'[11]ТОВ "Сумитеплоенерго" '!O251</f>
        <v>так</v>
      </c>
      <c r="D259" s="46">
        <f>'[11]ТОВ "Сумитеплоенерго" '!G251</f>
        <v>4</v>
      </c>
      <c r="E259" s="86" t="str">
        <f t="shared" si="260"/>
        <v>ТОВ "Сумитеплоенерго"</v>
      </c>
      <c r="F259" s="43">
        <f>'[11]ТОВ "Сумитеплоенерго" '!L251</f>
        <v>2479</v>
      </c>
      <c r="G259" s="43">
        <f>'[11]ТОВ "Сумитеплоенерго" '!CX251</f>
        <v>282.06052325581396</v>
      </c>
      <c r="H259" s="32">
        <f t="shared" si="261"/>
        <v>113.7799609745115</v>
      </c>
      <c r="I259" s="42"/>
      <c r="J259" s="42"/>
      <c r="K259" s="42"/>
      <c r="L259" s="42"/>
      <c r="M259" s="42"/>
      <c r="N259" s="44">
        <f t="shared" si="262"/>
        <v>282.06052325581396</v>
      </c>
      <c r="O259" s="44">
        <f t="shared" si="263"/>
        <v>187.42594357015739</v>
      </c>
      <c r="P259" s="44">
        <f t="shared" si="264"/>
        <v>0</v>
      </c>
      <c r="Q259" s="44">
        <f t="shared" si="265"/>
        <v>0</v>
      </c>
      <c r="R259" s="44">
        <f t="shared" si="266"/>
        <v>0</v>
      </c>
      <c r="S259" s="44">
        <f t="shared" si="267"/>
        <v>0</v>
      </c>
      <c r="T259" s="44">
        <f t="shared" si="268"/>
        <v>187.42594357015739</v>
      </c>
      <c r="U259" s="44">
        <f t="shared" si="269"/>
        <v>313.08718081395352</v>
      </c>
      <c r="V259" s="44">
        <f t="shared" si="270"/>
        <v>0</v>
      </c>
      <c r="W259" s="44">
        <f t="shared" si="271"/>
        <v>0</v>
      </c>
      <c r="X259" s="44">
        <f t="shared" si="272"/>
        <v>0</v>
      </c>
      <c r="Y259" s="44">
        <f t="shared" si="273"/>
        <v>0</v>
      </c>
      <c r="Z259" s="44">
        <f t="shared" si="274"/>
        <v>313.08718081395352</v>
      </c>
      <c r="AA259" s="20">
        <v>0.11</v>
      </c>
      <c r="AC259" s="44">
        <f t="shared" si="281"/>
        <v>242.94200000000001</v>
      </c>
      <c r="AD259" s="28">
        <v>98</v>
      </c>
      <c r="AE259" s="44">
        <f t="shared" si="282"/>
        <v>1755.1320000000001</v>
      </c>
      <c r="AF259" s="28">
        <v>708</v>
      </c>
      <c r="AG259" s="44">
        <f t="shared" si="283"/>
        <v>280.12700000000001</v>
      </c>
      <c r="AH259" s="28">
        <v>113</v>
      </c>
      <c r="AI259" s="44">
        <f t="shared" si="284"/>
        <v>56.355692546511634</v>
      </c>
      <c r="AJ259" s="44">
        <f t="shared" si="285"/>
        <v>0</v>
      </c>
      <c r="AK259" s="44"/>
      <c r="AL259" s="44">
        <f t="shared" si="286"/>
        <v>0</v>
      </c>
      <c r="AM259" s="44"/>
      <c r="AN259" s="44">
        <f t="shared" si="287"/>
        <v>56.355692546511634</v>
      </c>
      <c r="AO259" s="20"/>
      <c r="AP259" s="20">
        <v>0.18</v>
      </c>
      <c r="AQ259" s="20"/>
      <c r="AR259" s="20"/>
      <c r="AS259" s="44">
        <f t="shared" si="288"/>
        <v>37.447703525317444</v>
      </c>
      <c r="AT259" s="44">
        <f t="shared" si="289"/>
        <v>0</v>
      </c>
      <c r="AU259" s="44">
        <f t="shared" si="290"/>
        <v>0</v>
      </c>
      <c r="AV259" s="44">
        <f t="shared" si="291"/>
        <v>0</v>
      </c>
      <c r="AW259" s="44"/>
      <c r="AX259" s="44">
        <f t="shared" si="292"/>
        <v>37.447703525317444</v>
      </c>
      <c r="AY259" s="44">
        <f t="shared" si="293"/>
        <v>175.32882125581398</v>
      </c>
      <c r="AZ259" s="44">
        <f t="shared" si="294"/>
        <v>0</v>
      </c>
      <c r="BA259" s="44"/>
      <c r="BB259" s="44">
        <f t="shared" si="295"/>
        <v>0</v>
      </c>
      <c r="BC259" s="44"/>
      <c r="BD259" s="44">
        <f t="shared" si="296"/>
        <v>175.32882125581398</v>
      </c>
      <c r="BE259" s="20"/>
      <c r="BF259" s="20">
        <v>0.56000000000000005</v>
      </c>
      <c r="BG259" s="20"/>
      <c r="BH259" s="20">
        <v>0.05</v>
      </c>
      <c r="BI259" s="44">
        <f t="shared" si="297"/>
        <v>116.50396652320984</v>
      </c>
      <c r="BJ259" s="44">
        <f t="shared" si="298"/>
        <v>0</v>
      </c>
      <c r="BK259" s="44">
        <f t="shared" si="299"/>
        <v>0</v>
      </c>
      <c r="BL259" s="44">
        <f t="shared" si="300"/>
        <v>0</v>
      </c>
      <c r="BM259" s="44"/>
      <c r="BN259" s="44">
        <f t="shared" si="301"/>
        <v>116.50396652320984</v>
      </c>
      <c r="BO259" s="44">
        <f t="shared" si="302"/>
        <v>68.879179779069773</v>
      </c>
      <c r="BP259" s="44">
        <f t="shared" si="303"/>
        <v>0</v>
      </c>
      <c r="BQ259" s="44"/>
      <c r="BR259" s="44">
        <f t="shared" si="304"/>
        <v>0</v>
      </c>
      <c r="BS259" s="44"/>
      <c r="BT259" s="44">
        <f t="shared" si="305"/>
        <v>68.879179779069773</v>
      </c>
      <c r="BU259" s="20"/>
      <c r="BV259" s="20">
        <v>0.22</v>
      </c>
      <c r="BW259" s="20"/>
      <c r="BX259" s="20">
        <v>0.05</v>
      </c>
      <c r="BY259" s="44">
        <f t="shared" si="306"/>
        <v>45.769415419832434</v>
      </c>
      <c r="BZ259" s="44">
        <f t="shared" si="307"/>
        <v>0</v>
      </c>
      <c r="CA259" s="44">
        <f t="shared" si="308"/>
        <v>0</v>
      </c>
      <c r="CB259" s="44">
        <f t="shared" si="309"/>
        <v>0</v>
      </c>
      <c r="CC259" s="44"/>
      <c r="CD259" s="44">
        <f t="shared" si="310"/>
        <v>45.769415419832434</v>
      </c>
      <c r="CE259" s="44">
        <f t="shared" si="311"/>
        <v>6.4875006243240811</v>
      </c>
      <c r="CF259" s="44">
        <f t="shared" si="312"/>
        <v>15.064997805463936</v>
      </c>
      <c r="CG259" s="44">
        <f t="shared" si="313"/>
        <v>6.1203971567139055</v>
      </c>
      <c r="CH259" s="44">
        <f t="shared" si="314"/>
        <v>15.327181153076598</v>
      </c>
      <c r="CI259" s="44">
        <f t="shared" si="315"/>
        <v>47.684563587349423</v>
      </c>
      <c r="CJ259" s="44">
        <f t="shared" si="316"/>
        <v>18.733221409315842</v>
      </c>
      <c r="CK259" s="44">
        <f t="shared" si="317"/>
        <v>85.151006405981107</v>
      </c>
    </row>
    <row r="260" spans="1:89" x14ac:dyDescent="0.25">
      <c r="A260" s="41">
        <f>'[11]ТОВ "Сумитеплоенерго" '!F252</f>
        <v>1961</v>
      </c>
      <c r="B260" s="41" t="str">
        <f>'[11]ТОВ "Сумитеплоенерго" '!C252</f>
        <v>Вул.Малиновського,1</v>
      </c>
      <c r="C260" s="47" t="str">
        <f>'[11]ТОВ "Сумитеплоенерго" '!O252</f>
        <v>так</v>
      </c>
      <c r="D260" s="46">
        <f>'[11]ТОВ "Сумитеплоенерго" '!G252</f>
        <v>4</v>
      </c>
      <c r="E260" s="86" t="str">
        <f t="shared" si="260"/>
        <v>ТОВ "Сумитеплоенерго"</v>
      </c>
      <c r="F260" s="43">
        <f>'[11]ТОВ "Сумитеплоенерго" '!L252</f>
        <v>1466</v>
      </c>
      <c r="G260" s="43">
        <f>'[11]ТОВ "Сумитеплоенерго" '!CX252</f>
        <v>291.56308139534877</v>
      </c>
      <c r="H260" s="32">
        <f t="shared" si="261"/>
        <v>198.88341159300734</v>
      </c>
      <c r="I260" s="42"/>
      <c r="J260" s="42"/>
      <c r="K260" s="42"/>
      <c r="L260" s="42"/>
      <c r="M260" s="42"/>
      <c r="N260" s="44">
        <f t="shared" si="262"/>
        <v>291.56308139534877</v>
      </c>
      <c r="O260" s="44">
        <f t="shared" si="263"/>
        <v>193.74028314903313</v>
      </c>
      <c r="P260" s="44">
        <f t="shared" si="264"/>
        <v>0</v>
      </c>
      <c r="Q260" s="44">
        <f t="shared" si="265"/>
        <v>0</v>
      </c>
      <c r="R260" s="44">
        <f t="shared" si="266"/>
        <v>0</v>
      </c>
      <c r="S260" s="44">
        <f t="shared" si="267"/>
        <v>0</v>
      </c>
      <c r="T260" s="44">
        <f t="shared" si="268"/>
        <v>193.74028314903313</v>
      </c>
      <c r="U260" s="44">
        <f t="shared" si="269"/>
        <v>300.30997383720927</v>
      </c>
      <c r="V260" s="44">
        <f t="shared" si="270"/>
        <v>0</v>
      </c>
      <c r="W260" s="44">
        <f t="shared" si="271"/>
        <v>0</v>
      </c>
      <c r="X260" s="44">
        <f t="shared" si="272"/>
        <v>0</v>
      </c>
      <c r="Y260" s="44">
        <f t="shared" si="273"/>
        <v>0</v>
      </c>
      <c r="Z260" s="44">
        <f t="shared" si="274"/>
        <v>300.30997383720927</v>
      </c>
      <c r="AA260" s="20">
        <v>0.03</v>
      </c>
      <c r="AC260" s="44">
        <f t="shared" si="281"/>
        <v>143.66800000000001</v>
      </c>
      <c r="AD260" s="28">
        <v>98</v>
      </c>
      <c r="AE260" s="44">
        <f t="shared" si="282"/>
        <v>1037.9280000000001</v>
      </c>
      <c r="AF260" s="28">
        <v>708</v>
      </c>
      <c r="AG260" s="44">
        <f t="shared" si="283"/>
        <v>165.65799999999999</v>
      </c>
      <c r="AH260" s="28">
        <v>113</v>
      </c>
      <c r="AI260" s="44">
        <f t="shared" si="284"/>
        <v>54.055795290697667</v>
      </c>
      <c r="AJ260" s="44">
        <f t="shared" si="285"/>
        <v>0</v>
      </c>
      <c r="AK260" s="44"/>
      <c r="AL260" s="44">
        <f t="shared" si="286"/>
        <v>0</v>
      </c>
      <c r="AM260" s="44"/>
      <c r="AN260" s="44">
        <f t="shared" si="287"/>
        <v>54.055795290697667</v>
      </c>
      <c r="AO260" s="20"/>
      <c r="AP260" s="20">
        <v>0.18</v>
      </c>
      <c r="AQ260" s="20"/>
      <c r="AR260" s="20"/>
      <c r="AS260" s="44">
        <f t="shared" si="288"/>
        <v>35.919448495830743</v>
      </c>
      <c r="AT260" s="44">
        <f t="shared" si="289"/>
        <v>0</v>
      </c>
      <c r="AU260" s="44">
        <f t="shared" si="290"/>
        <v>0</v>
      </c>
      <c r="AV260" s="44">
        <f t="shared" si="291"/>
        <v>0</v>
      </c>
      <c r="AW260" s="44"/>
      <c r="AX260" s="44">
        <f t="shared" si="292"/>
        <v>35.919448495830743</v>
      </c>
      <c r="AY260" s="44">
        <f t="shared" si="293"/>
        <v>168.17358534883721</v>
      </c>
      <c r="AZ260" s="44">
        <f t="shared" si="294"/>
        <v>0</v>
      </c>
      <c r="BA260" s="44"/>
      <c r="BB260" s="44">
        <f t="shared" si="295"/>
        <v>0</v>
      </c>
      <c r="BC260" s="44"/>
      <c r="BD260" s="44">
        <f t="shared" si="296"/>
        <v>168.17358534883721</v>
      </c>
      <c r="BE260" s="20"/>
      <c r="BF260" s="20">
        <v>0.56000000000000005</v>
      </c>
      <c r="BG260" s="20"/>
      <c r="BH260" s="20">
        <v>0.05</v>
      </c>
      <c r="BI260" s="44">
        <f t="shared" si="297"/>
        <v>111.74939532036234</v>
      </c>
      <c r="BJ260" s="44">
        <f t="shared" si="298"/>
        <v>0</v>
      </c>
      <c r="BK260" s="44">
        <f t="shared" si="299"/>
        <v>0</v>
      </c>
      <c r="BL260" s="44">
        <f t="shared" si="300"/>
        <v>0</v>
      </c>
      <c r="BM260" s="44"/>
      <c r="BN260" s="44">
        <f t="shared" si="301"/>
        <v>111.74939532036234</v>
      </c>
      <c r="BO260" s="44">
        <f t="shared" si="302"/>
        <v>66.068194244186046</v>
      </c>
      <c r="BP260" s="44">
        <f t="shared" si="303"/>
        <v>0</v>
      </c>
      <c r="BQ260" s="44"/>
      <c r="BR260" s="44">
        <f t="shared" si="304"/>
        <v>0</v>
      </c>
      <c r="BS260" s="44"/>
      <c r="BT260" s="44">
        <f t="shared" si="305"/>
        <v>66.068194244186046</v>
      </c>
      <c r="BU260" s="20"/>
      <c r="BV260" s="20">
        <v>0.22</v>
      </c>
      <c r="BW260" s="20"/>
      <c r="BX260" s="20">
        <v>0.05</v>
      </c>
      <c r="BY260" s="44">
        <f t="shared" si="306"/>
        <v>43.901548161570915</v>
      </c>
      <c r="BZ260" s="44">
        <f t="shared" si="307"/>
        <v>0</v>
      </c>
      <c r="CA260" s="44">
        <f t="shared" si="308"/>
        <v>0</v>
      </c>
      <c r="CB260" s="44">
        <f t="shared" si="309"/>
        <v>0</v>
      </c>
      <c r="CC260" s="44"/>
      <c r="CD260" s="44">
        <f t="shared" si="310"/>
        <v>43.901548161570915</v>
      </c>
      <c r="CE260" s="44">
        <f t="shared" si="311"/>
        <v>3.9997273348079356</v>
      </c>
      <c r="CF260" s="44">
        <f t="shared" si="312"/>
        <v>9.2879965661064716</v>
      </c>
      <c r="CG260" s="44">
        <f t="shared" si="313"/>
        <v>3.7733976804264096</v>
      </c>
      <c r="CH260" s="44">
        <f t="shared" si="314"/>
        <v>14.701673058322354</v>
      </c>
      <c r="CI260" s="44">
        <f t="shared" si="315"/>
        <v>45.738538403669558</v>
      </c>
      <c r="CJ260" s="44">
        <f t="shared" si="316"/>
        <v>17.968711515727325</v>
      </c>
      <c r="CK260" s="44">
        <f t="shared" si="317"/>
        <v>81.675961435124194</v>
      </c>
    </row>
    <row r="261" spans="1:89" x14ac:dyDescent="0.25">
      <c r="A261" s="41">
        <f>'[11]ТОВ "Сумитеплоенерго" '!F253</f>
        <v>1959</v>
      </c>
      <c r="B261" s="41" t="str">
        <f>'[11]ТОВ "Сумитеплоенерго" '!C253</f>
        <v>Вул.Малиновського,10</v>
      </c>
      <c r="C261" s="47" t="str">
        <f>'[11]ТОВ "Сумитеплоенерго" '!O253</f>
        <v>так</v>
      </c>
      <c r="D261" s="46">
        <f>'[11]ТОВ "Сумитеплоенерго" '!G253</f>
        <v>4</v>
      </c>
      <c r="E261" s="86" t="str">
        <f t="shared" si="260"/>
        <v>ТОВ "Сумитеплоенерго"</v>
      </c>
      <c r="F261" s="43">
        <f>'[11]ТОВ "Сумитеплоенерго" '!L253</f>
        <v>2171.71</v>
      </c>
      <c r="G261" s="43">
        <f>'[11]ТОВ "Сумитеплоенерго" '!CX253</f>
        <v>384.8093604651163</v>
      </c>
      <c r="H261" s="32">
        <f t="shared" si="261"/>
        <v>177.19187205709613</v>
      </c>
      <c r="I261" s="42"/>
      <c r="J261" s="42"/>
      <c r="K261" s="42"/>
      <c r="L261" s="42"/>
      <c r="M261" s="42"/>
      <c r="N261" s="44">
        <f t="shared" si="262"/>
        <v>384.8093604651163</v>
      </c>
      <c r="O261" s="44">
        <f t="shared" si="263"/>
        <v>255.70135319642466</v>
      </c>
      <c r="P261" s="44">
        <f t="shared" si="264"/>
        <v>0</v>
      </c>
      <c r="Q261" s="44">
        <f t="shared" si="265"/>
        <v>0</v>
      </c>
      <c r="R261" s="44">
        <f t="shared" si="266"/>
        <v>0</v>
      </c>
      <c r="S261" s="44">
        <f t="shared" si="267"/>
        <v>0</v>
      </c>
      <c r="T261" s="44">
        <f t="shared" si="268"/>
        <v>255.70135319642466</v>
      </c>
      <c r="U261" s="44">
        <f t="shared" si="269"/>
        <v>396.35364127906979</v>
      </c>
      <c r="V261" s="44">
        <f t="shared" si="270"/>
        <v>0</v>
      </c>
      <c r="W261" s="44">
        <f t="shared" si="271"/>
        <v>0</v>
      </c>
      <c r="X261" s="44">
        <f t="shared" si="272"/>
        <v>0</v>
      </c>
      <c r="Y261" s="44">
        <f t="shared" si="273"/>
        <v>0</v>
      </c>
      <c r="Z261" s="44">
        <f t="shared" si="274"/>
        <v>396.35364127906979</v>
      </c>
      <c r="AA261" s="20">
        <v>0.03</v>
      </c>
      <c r="AC261" s="44">
        <f t="shared" si="281"/>
        <v>212.82758000000001</v>
      </c>
      <c r="AD261" s="28">
        <v>98</v>
      </c>
      <c r="AE261" s="44">
        <f t="shared" si="282"/>
        <v>1537.57068</v>
      </c>
      <c r="AF261" s="28">
        <v>708</v>
      </c>
      <c r="AG261" s="44">
        <f t="shared" si="283"/>
        <v>245.40323000000001</v>
      </c>
      <c r="AH261" s="28">
        <v>113</v>
      </c>
      <c r="AI261" s="44">
        <f t="shared" si="284"/>
        <v>71.343655430232559</v>
      </c>
      <c r="AJ261" s="44">
        <f t="shared" si="285"/>
        <v>0</v>
      </c>
      <c r="AK261" s="44"/>
      <c r="AL261" s="44">
        <f t="shared" si="286"/>
        <v>0</v>
      </c>
      <c r="AM261" s="44"/>
      <c r="AN261" s="44">
        <f t="shared" si="287"/>
        <v>71.343655430232559</v>
      </c>
      <c r="AO261" s="20"/>
      <c r="AP261" s="20">
        <v>0.18</v>
      </c>
      <c r="AQ261" s="20"/>
      <c r="AR261" s="20"/>
      <c r="AS261" s="44">
        <f t="shared" si="288"/>
        <v>47.407030882617128</v>
      </c>
      <c r="AT261" s="44">
        <f t="shared" si="289"/>
        <v>0</v>
      </c>
      <c r="AU261" s="44">
        <f t="shared" si="290"/>
        <v>0</v>
      </c>
      <c r="AV261" s="44">
        <f t="shared" si="291"/>
        <v>0</v>
      </c>
      <c r="AW261" s="44"/>
      <c r="AX261" s="44">
        <f t="shared" si="292"/>
        <v>47.407030882617128</v>
      </c>
      <c r="AY261" s="44">
        <f t="shared" si="293"/>
        <v>221.95803911627911</v>
      </c>
      <c r="AZ261" s="44">
        <f t="shared" si="294"/>
        <v>0</v>
      </c>
      <c r="BA261" s="44"/>
      <c r="BB261" s="44">
        <f t="shared" si="295"/>
        <v>0</v>
      </c>
      <c r="BC261" s="44"/>
      <c r="BD261" s="44">
        <f t="shared" si="296"/>
        <v>221.95803911627911</v>
      </c>
      <c r="BE261" s="20"/>
      <c r="BF261" s="20">
        <v>0.56000000000000005</v>
      </c>
      <c r="BG261" s="20"/>
      <c r="BH261" s="20">
        <v>0.05</v>
      </c>
      <c r="BI261" s="44">
        <f t="shared" si="297"/>
        <v>147.48854052369776</v>
      </c>
      <c r="BJ261" s="44">
        <f t="shared" si="298"/>
        <v>0</v>
      </c>
      <c r="BK261" s="44">
        <f t="shared" si="299"/>
        <v>0</v>
      </c>
      <c r="BL261" s="44">
        <f t="shared" si="300"/>
        <v>0</v>
      </c>
      <c r="BM261" s="44"/>
      <c r="BN261" s="44">
        <f t="shared" si="301"/>
        <v>147.48854052369776</v>
      </c>
      <c r="BO261" s="44">
        <f t="shared" si="302"/>
        <v>87.197801081395355</v>
      </c>
      <c r="BP261" s="44">
        <f t="shared" si="303"/>
        <v>0</v>
      </c>
      <c r="BQ261" s="44"/>
      <c r="BR261" s="44">
        <f t="shared" si="304"/>
        <v>0</v>
      </c>
      <c r="BS261" s="44"/>
      <c r="BT261" s="44">
        <f t="shared" si="305"/>
        <v>87.197801081395355</v>
      </c>
      <c r="BU261" s="20"/>
      <c r="BV261" s="20">
        <v>0.22</v>
      </c>
      <c r="BW261" s="20"/>
      <c r="BX261" s="20">
        <v>0.05</v>
      </c>
      <c r="BY261" s="44">
        <f t="shared" si="306"/>
        <v>57.94192663430983</v>
      </c>
      <c r="BZ261" s="44">
        <f t="shared" si="307"/>
        <v>0</v>
      </c>
      <c r="CA261" s="44">
        <f t="shared" si="308"/>
        <v>0</v>
      </c>
      <c r="CB261" s="44">
        <f t="shared" si="309"/>
        <v>0</v>
      </c>
      <c r="CC261" s="44"/>
      <c r="CD261" s="44">
        <f t="shared" si="310"/>
        <v>57.94192663430983</v>
      </c>
      <c r="CE261" s="44">
        <f t="shared" si="311"/>
        <v>4.4893674216167394</v>
      </c>
      <c r="CF261" s="44">
        <f t="shared" si="312"/>
        <v>10.42501793387094</v>
      </c>
      <c r="CG261" s="44">
        <f t="shared" si="313"/>
        <v>4.2353308606532689</v>
      </c>
      <c r="CH261" s="44">
        <f t="shared" si="314"/>
        <v>19.403490250773928</v>
      </c>
      <c r="CI261" s="44">
        <f t="shared" si="315"/>
        <v>60.3664141135189</v>
      </c>
      <c r="CJ261" s="44">
        <f t="shared" si="316"/>
        <v>23.715376973168137</v>
      </c>
      <c r="CK261" s="44">
        <f t="shared" si="317"/>
        <v>107.79716805985517</v>
      </c>
    </row>
    <row r="262" spans="1:89" x14ac:dyDescent="0.25">
      <c r="A262" s="41">
        <f>'[11]ТОВ "Сумитеплоенерго" '!F254</f>
        <v>1962</v>
      </c>
      <c r="B262" s="41" t="str">
        <f>'[11]ТОВ "Сумитеплоенерго" '!C254</f>
        <v>Пл.Незалежності,8</v>
      </c>
      <c r="C262" s="47" t="str">
        <f>'[11]ТОВ "Сумитеплоенерго" '!O254</f>
        <v>так</v>
      </c>
      <c r="D262" s="46">
        <f>'[11]ТОВ "Сумитеплоенерго" '!G254</f>
        <v>4</v>
      </c>
      <c r="E262" s="86" t="str">
        <f t="shared" si="260"/>
        <v>ТОВ "Сумитеплоенерго"</v>
      </c>
      <c r="F262" s="43">
        <f>'[11]ТОВ "Сумитеплоенерго" '!L254</f>
        <v>1120.0999999999999</v>
      </c>
      <c r="G262" s="43">
        <f>'[11]ТОВ "Сумитеплоенерго" '!CX254</f>
        <v>168.74303488372092</v>
      </c>
      <c r="H262" s="32">
        <f t="shared" si="261"/>
        <v>150.64997311286575</v>
      </c>
      <c r="I262" s="42"/>
      <c r="J262" s="42"/>
      <c r="K262" s="42"/>
      <c r="L262" s="42"/>
      <c r="M262" s="42"/>
      <c r="N262" s="44">
        <f t="shared" si="262"/>
        <v>168.74303488372092</v>
      </c>
      <c r="O262" s="44">
        <f t="shared" si="263"/>
        <v>112.12778792617328</v>
      </c>
      <c r="P262" s="44">
        <f t="shared" si="264"/>
        <v>0</v>
      </c>
      <c r="Q262" s="44">
        <f t="shared" si="265"/>
        <v>0</v>
      </c>
      <c r="R262" s="44">
        <f t="shared" si="266"/>
        <v>0</v>
      </c>
      <c r="S262" s="44">
        <f t="shared" si="267"/>
        <v>0</v>
      </c>
      <c r="T262" s="44">
        <f t="shared" si="268"/>
        <v>112.12778792617328</v>
      </c>
      <c r="U262" s="44">
        <f t="shared" si="269"/>
        <v>173.80532593023256</v>
      </c>
      <c r="V262" s="44">
        <f t="shared" si="270"/>
        <v>0</v>
      </c>
      <c r="W262" s="44">
        <f t="shared" si="271"/>
        <v>0</v>
      </c>
      <c r="X262" s="44">
        <f t="shared" si="272"/>
        <v>0</v>
      </c>
      <c r="Y262" s="44">
        <f t="shared" si="273"/>
        <v>0</v>
      </c>
      <c r="Z262" s="44">
        <f t="shared" si="274"/>
        <v>173.80532593023256</v>
      </c>
      <c r="AA262" s="20">
        <v>0.03</v>
      </c>
      <c r="AC262" s="44">
        <f t="shared" si="281"/>
        <v>109.76979999999999</v>
      </c>
      <c r="AD262" s="28">
        <v>98</v>
      </c>
      <c r="AE262" s="44">
        <f t="shared" si="282"/>
        <v>793.03079999999989</v>
      </c>
      <c r="AF262" s="28">
        <v>708</v>
      </c>
      <c r="AG262" s="44">
        <f t="shared" si="283"/>
        <v>126.57129999999999</v>
      </c>
      <c r="AH262" s="28">
        <v>113</v>
      </c>
      <c r="AI262" s="44">
        <f t="shared" si="284"/>
        <v>31.28495866744186</v>
      </c>
      <c r="AJ262" s="44">
        <f t="shared" si="285"/>
        <v>0</v>
      </c>
      <c r="AK262" s="44"/>
      <c r="AL262" s="44">
        <f t="shared" si="286"/>
        <v>0</v>
      </c>
      <c r="AM262" s="44"/>
      <c r="AN262" s="44">
        <f t="shared" si="287"/>
        <v>31.28495866744186</v>
      </c>
      <c r="AO262" s="20"/>
      <c r="AP262" s="20">
        <v>0.18</v>
      </c>
      <c r="AQ262" s="20"/>
      <c r="AR262" s="20"/>
      <c r="AS262" s="44">
        <f t="shared" si="288"/>
        <v>20.788491881512527</v>
      </c>
      <c r="AT262" s="44">
        <f t="shared" si="289"/>
        <v>0</v>
      </c>
      <c r="AU262" s="44">
        <f t="shared" si="290"/>
        <v>0</v>
      </c>
      <c r="AV262" s="44">
        <f t="shared" si="291"/>
        <v>0</v>
      </c>
      <c r="AW262" s="44"/>
      <c r="AX262" s="44">
        <f t="shared" si="292"/>
        <v>20.788491881512527</v>
      </c>
      <c r="AY262" s="44">
        <f t="shared" si="293"/>
        <v>97.330982520930235</v>
      </c>
      <c r="AZ262" s="44">
        <f t="shared" si="294"/>
        <v>0</v>
      </c>
      <c r="BA262" s="44"/>
      <c r="BB262" s="44">
        <f t="shared" si="295"/>
        <v>0</v>
      </c>
      <c r="BC262" s="44"/>
      <c r="BD262" s="44">
        <f t="shared" si="296"/>
        <v>97.330982520930235</v>
      </c>
      <c r="BE262" s="20"/>
      <c r="BF262" s="20">
        <v>0.56000000000000005</v>
      </c>
      <c r="BG262" s="20"/>
      <c r="BH262" s="20">
        <v>0.05</v>
      </c>
      <c r="BI262" s="44">
        <f t="shared" si="297"/>
        <v>64.675308075816758</v>
      </c>
      <c r="BJ262" s="44">
        <f t="shared" si="298"/>
        <v>0</v>
      </c>
      <c r="BK262" s="44">
        <f t="shared" si="299"/>
        <v>0</v>
      </c>
      <c r="BL262" s="44">
        <f t="shared" si="300"/>
        <v>0</v>
      </c>
      <c r="BM262" s="44"/>
      <c r="BN262" s="44">
        <f t="shared" si="301"/>
        <v>64.675308075816758</v>
      </c>
      <c r="BO262" s="44">
        <f t="shared" si="302"/>
        <v>38.237171704651161</v>
      </c>
      <c r="BP262" s="44">
        <f t="shared" si="303"/>
        <v>0</v>
      </c>
      <c r="BQ262" s="44"/>
      <c r="BR262" s="44">
        <f t="shared" si="304"/>
        <v>0</v>
      </c>
      <c r="BS262" s="44"/>
      <c r="BT262" s="44">
        <f t="shared" si="305"/>
        <v>38.237171704651161</v>
      </c>
      <c r="BU262" s="20"/>
      <c r="BV262" s="20">
        <v>0.22</v>
      </c>
      <c r="BW262" s="20"/>
      <c r="BX262" s="20">
        <v>0.05</v>
      </c>
      <c r="BY262" s="44">
        <f t="shared" si="306"/>
        <v>25.408156744070865</v>
      </c>
      <c r="BZ262" s="44">
        <f t="shared" si="307"/>
        <v>0</v>
      </c>
      <c r="CA262" s="44">
        <f t="shared" si="308"/>
        <v>0</v>
      </c>
      <c r="CB262" s="44">
        <f t="shared" si="309"/>
        <v>0</v>
      </c>
      <c r="CC262" s="44"/>
      <c r="CD262" s="44">
        <f t="shared" si="310"/>
        <v>25.408156744070865</v>
      </c>
      <c r="CE262" s="44">
        <f t="shared" si="311"/>
        <v>5.2803156970525444</v>
      </c>
      <c r="CF262" s="44">
        <f t="shared" si="312"/>
        <v>12.261724351901899</v>
      </c>
      <c r="CG262" s="44">
        <f t="shared" si="313"/>
        <v>4.9815223227295347</v>
      </c>
      <c r="CH262" s="44">
        <f t="shared" si="314"/>
        <v>8.5086387407384727</v>
      </c>
      <c r="CI262" s="44">
        <f t="shared" si="315"/>
        <v>26.471320526741916</v>
      </c>
      <c r="CJ262" s="44">
        <f t="shared" si="316"/>
        <v>10.399447349791465</v>
      </c>
      <c r="CK262" s="44">
        <f t="shared" si="317"/>
        <v>47.270215226324844</v>
      </c>
    </row>
    <row r="263" spans="1:89" x14ac:dyDescent="0.25">
      <c r="A263" s="41">
        <f>'[11]ТОВ "Сумитеплоенерго" '!F255</f>
        <v>1961</v>
      </c>
      <c r="B263" s="41" t="str">
        <f>'[11]ТОВ "Сумитеплоенерго" '!C255</f>
        <v>Вул.Петропавлівс.,53</v>
      </c>
      <c r="C263" s="47" t="str">
        <f>'[11]ТОВ "Сумитеплоенерго" '!O255</f>
        <v>так</v>
      </c>
      <c r="D263" s="46">
        <f>'[11]ТОВ "Сумитеплоенерго" '!G255</f>
        <v>4</v>
      </c>
      <c r="E263" s="86" t="str">
        <f t="shared" si="260"/>
        <v>ТОВ "Сумитеплоенерго"</v>
      </c>
      <c r="F263" s="43">
        <f>'[11]ТОВ "Сумитеплоенерго" '!L255</f>
        <v>1518.43</v>
      </c>
      <c r="G263" s="43">
        <f>'[11]ТОВ "Сумитеплоенерго" '!CX255</f>
        <v>299.21673255813954</v>
      </c>
      <c r="H263" s="32">
        <f t="shared" si="261"/>
        <v>197.05665230411645</v>
      </c>
      <c r="I263" s="42"/>
      <c r="J263" s="42"/>
      <c r="K263" s="42"/>
      <c r="L263" s="42"/>
      <c r="M263" s="42"/>
      <c r="N263" s="44">
        <f t="shared" si="262"/>
        <v>299.21673255813954</v>
      </c>
      <c r="O263" s="44">
        <f t="shared" si="263"/>
        <v>198.82604550380933</v>
      </c>
      <c r="P263" s="44">
        <f t="shared" si="264"/>
        <v>0</v>
      </c>
      <c r="Q263" s="44">
        <f t="shared" si="265"/>
        <v>0</v>
      </c>
      <c r="R263" s="44">
        <f t="shared" si="266"/>
        <v>0</v>
      </c>
      <c r="S263" s="44">
        <f t="shared" si="267"/>
        <v>0</v>
      </c>
      <c r="T263" s="44">
        <f t="shared" si="268"/>
        <v>198.82604550380933</v>
      </c>
      <c r="U263" s="44">
        <f t="shared" si="269"/>
        <v>308.19323453488374</v>
      </c>
      <c r="V263" s="44">
        <f t="shared" si="270"/>
        <v>0</v>
      </c>
      <c r="W263" s="44">
        <f t="shared" si="271"/>
        <v>0</v>
      </c>
      <c r="X263" s="44">
        <f t="shared" si="272"/>
        <v>0</v>
      </c>
      <c r="Y263" s="44">
        <f t="shared" si="273"/>
        <v>0</v>
      </c>
      <c r="Z263" s="44">
        <f t="shared" si="274"/>
        <v>308.19323453488374</v>
      </c>
      <c r="AA263" s="20">
        <v>0.03</v>
      </c>
      <c r="AC263" s="44">
        <f t="shared" si="281"/>
        <v>148.80614000000003</v>
      </c>
      <c r="AD263" s="28">
        <v>98</v>
      </c>
      <c r="AE263" s="44">
        <f t="shared" si="282"/>
        <v>1075.04844</v>
      </c>
      <c r="AF263" s="28">
        <v>708</v>
      </c>
      <c r="AG263" s="44">
        <f t="shared" si="283"/>
        <v>171.58259000000001</v>
      </c>
      <c r="AH263" s="28">
        <v>113</v>
      </c>
      <c r="AI263" s="44">
        <f t="shared" si="284"/>
        <v>55.474782216279074</v>
      </c>
      <c r="AJ263" s="44">
        <f t="shared" si="285"/>
        <v>0</v>
      </c>
      <c r="AK263" s="44"/>
      <c r="AL263" s="44">
        <f t="shared" si="286"/>
        <v>0</v>
      </c>
      <c r="AM263" s="44"/>
      <c r="AN263" s="44">
        <f t="shared" si="287"/>
        <v>55.474782216279074</v>
      </c>
      <c r="AO263" s="20"/>
      <c r="AP263" s="20">
        <v>0.18</v>
      </c>
      <c r="AQ263" s="20"/>
      <c r="AR263" s="20"/>
      <c r="AS263" s="44">
        <f t="shared" si="288"/>
        <v>36.862348836406248</v>
      </c>
      <c r="AT263" s="44">
        <f t="shared" si="289"/>
        <v>0</v>
      </c>
      <c r="AU263" s="44">
        <f t="shared" si="290"/>
        <v>0</v>
      </c>
      <c r="AV263" s="44">
        <f t="shared" si="291"/>
        <v>0</v>
      </c>
      <c r="AW263" s="44"/>
      <c r="AX263" s="44">
        <f t="shared" si="292"/>
        <v>36.862348836406248</v>
      </c>
      <c r="AY263" s="44">
        <f t="shared" si="293"/>
        <v>172.58821133953492</v>
      </c>
      <c r="AZ263" s="44">
        <f t="shared" si="294"/>
        <v>0</v>
      </c>
      <c r="BA263" s="44"/>
      <c r="BB263" s="44">
        <f t="shared" si="295"/>
        <v>0</v>
      </c>
      <c r="BC263" s="44"/>
      <c r="BD263" s="44">
        <f t="shared" si="296"/>
        <v>172.58821133953492</v>
      </c>
      <c r="BE263" s="20"/>
      <c r="BF263" s="20">
        <v>0.56000000000000005</v>
      </c>
      <c r="BG263" s="20"/>
      <c r="BH263" s="20">
        <v>0.05</v>
      </c>
      <c r="BI263" s="44">
        <f t="shared" si="297"/>
        <v>114.68286304659723</v>
      </c>
      <c r="BJ263" s="44">
        <f t="shared" si="298"/>
        <v>0</v>
      </c>
      <c r="BK263" s="44">
        <f t="shared" si="299"/>
        <v>0</v>
      </c>
      <c r="BL263" s="44">
        <f t="shared" si="300"/>
        <v>0</v>
      </c>
      <c r="BM263" s="44"/>
      <c r="BN263" s="44">
        <f t="shared" si="301"/>
        <v>114.68286304659723</v>
      </c>
      <c r="BO263" s="44">
        <f t="shared" si="302"/>
        <v>67.802511597674425</v>
      </c>
      <c r="BP263" s="44">
        <f t="shared" si="303"/>
        <v>0</v>
      </c>
      <c r="BQ263" s="44"/>
      <c r="BR263" s="44">
        <f t="shared" si="304"/>
        <v>0</v>
      </c>
      <c r="BS263" s="44"/>
      <c r="BT263" s="44">
        <f t="shared" si="305"/>
        <v>67.802511597674425</v>
      </c>
      <c r="BU263" s="20"/>
      <c r="BV263" s="20">
        <v>0.22</v>
      </c>
      <c r="BW263" s="20"/>
      <c r="BX263" s="20">
        <v>0.05</v>
      </c>
      <c r="BY263" s="44">
        <f t="shared" si="306"/>
        <v>45.053981911163191</v>
      </c>
      <c r="BZ263" s="44">
        <f t="shared" si="307"/>
        <v>0</v>
      </c>
      <c r="CA263" s="44">
        <f t="shared" si="308"/>
        <v>0</v>
      </c>
      <c r="CB263" s="44">
        <f t="shared" si="309"/>
        <v>0</v>
      </c>
      <c r="CC263" s="44"/>
      <c r="CD263" s="44">
        <f t="shared" si="310"/>
        <v>45.053981911163191</v>
      </c>
      <c r="CE263" s="44">
        <f t="shared" si="311"/>
        <v>4.0368057027618134</v>
      </c>
      <c r="CF263" s="44">
        <f t="shared" si="312"/>
        <v>9.3740983739060724</v>
      </c>
      <c r="CG263" s="44">
        <f t="shared" si="313"/>
        <v>3.8083779218077582</v>
      </c>
      <c r="CH263" s="44">
        <f t="shared" si="314"/>
        <v>15.08759804086575</v>
      </c>
      <c r="CI263" s="44">
        <f t="shared" si="315"/>
        <v>46.939193904915676</v>
      </c>
      <c r="CJ263" s="44">
        <f t="shared" si="316"/>
        <v>18.440397605502586</v>
      </c>
      <c r="CK263" s="44">
        <f t="shared" si="317"/>
        <v>83.819989115920833</v>
      </c>
    </row>
    <row r="264" spans="1:89" x14ac:dyDescent="0.25">
      <c r="A264" s="41">
        <f>'[11]ТОВ "Сумитеплоенерго" '!F256</f>
        <v>1940</v>
      </c>
      <c r="B264" s="41" t="str">
        <f>'[11]ТОВ "Сумитеплоенерго" '!C256</f>
        <v>Вул.Петропавлівс.,81</v>
      </c>
      <c r="C264" s="47" t="str">
        <f>'[11]ТОВ "Сумитеплоенерго" '!O256</f>
        <v>так</v>
      </c>
      <c r="D264" s="46">
        <f>'[11]ТОВ "Сумитеплоенерго" '!G256</f>
        <v>4</v>
      </c>
      <c r="E264" s="86" t="str">
        <f t="shared" si="260"/>
        <v>ТОВ "Сумитеплоенерго"</v>
      </c>
      <c r="F264" s="43">
        <f>'[11]ТОВ "Сумитеплоенерго" '!L256</f>
        <v>2437.9499999999998</v>
      </c>
      <c r="G264" s="43">
        <f>'[11]ТОВ "Сумитеплоенерго" '!CX256</f>
        <v>392.23536046511629</v>
      </c>
      <c r="H264" s="32">
        <f t="shared" si="261"/>
        <v>160.88736867659972</v>
      </c>
      <c r="I264" s="42"/>
      <c r="J264" s="42"/>
      <c r="K264" s="42"/>
      <c r="L264" s="42"/>
      <c r="M264" s="42"/>
      <c r="N264" s="44">
        <f t="shared" si="262"/>
        <v>392.23536046511629</v>
      </c>
      <c r="O264" s="44">
        <f t="shared" si="263"/>
        <v>260.63584399608072</v>
      </c>
      <c r="P264" s="44">
        <f t="shared" si="264"/>
        <v>0</v>
      </c>
      <c r="Q264" s="44">
        <f t="shared" si="265"/>
        <v>0</v>
      </c>
      <c r="R264" s="44">
        <f t="shared" si="266"/>
        <v>0</v>
      </c>
      <c r="S264" s="44">
        <f t="shared" si="267"/>
        <v>0</v>
      </c>
      <c r="T264" s="44">
        <f t="shared" si="268"/>
        <v>260.63584399608072</v>
      </c>
      <c r="U264" s="44">
        <f t="shared" si="269"/>
        <v>404.00242127906978</v>
      </c>
      <c r="V264" s="44">
        <f t="shared" si="270"/>
        <v>0</v>
      </c>
      <c r="W264" s="44">
        <f t="shared" si="271"/>
        <v>0</v>
      </c>
      <c r="X264" s="44">
        <f t="shared" si="272"/>
        <v>0</v>
      </c>
      <c r="Y264" s="44">
        <f t="shared" si="273"/>
        <v>0</v>
      </c>
      <c r="Z264" s="44">
        <f t="shared" si="274"/>
        <v>404.00242127906978</v>
      </c>
      <c r="AA264" s="20">
        <v>0.03</v>
      </c>
      <c r="AC264" s="44">
        <f t="shared" si="281"/>
        <v>238.91909999999999</v>
      </c>
      <c r="AD264" s="28">
        <v>98</v>
      </c>
      <c r="AE264" s="44">
        <f t="shared" si="282"/>
        <v>1726.0685999999998</v>
      </c>
      <c r="AF264" s="28">
        <v>708</v>
      </c>
      <c r="AG264" s="44">
        <f t="shared" si="283"/>
        <v>275.48834999999997</v>
      </c>
      <c r="AH264" s="28">
        <v>113</v>
      </c>
      <c r="AI264" s="44">
        <f t="shared" si="284"/>
        <v>72.72043583023256</v>
      </c>
      <c r="AJ264" s="44">
        <f t="shared" si="285"/>
        <v>0</v>
      </c>
      <c r="AK264" s="44"/>
      <c r="AL264" s="44">
        <f t="shared" si="286"/>
        <v>0</v>
      </c>
      <c r="AM264" s="44"/>
      <c r="AN264" s="44">
        <f t="shared" si="287"/>
        <v>72.72043583023256</v>
      </c>
      <c r="AO264" s="20"/>
      <c r="AP264" s="20">
        <v>0.18</v>
      </c>
      <c r="AQ264" s="20"/>
      <c r="AR264" s="20"/>
      <c r="AS264" s="44">
        <f t="shared" si="288"/>
        <v>48.321885476873362</v>
      </c>
      <c r="AT264" s="44">
        <f t="shared" si="289"/>
        <v>0</v>
      </c>
      <c r="AU264" s="44">
        <f t="shared" si="290"/>
        <v>0</v>
      </c>
      <c r="AV264" s="44">
        <f t="shared" si="291"/>
        <v>0</v>
      </c>
      <c r="AW264" s="44"/>
      <c r="AX264" s="44">
        <f t="shared" si="292"/>
        <v>48.321885476873362</v>
      </c>
      <c r="AY264" s="44">
        <f t="shared" si="293"/>
        <v>226.2413559162791</v>
      </c>
      <c r="AZ264" s="44">
        <f t="shared" si="294"/>
        <v>0</v>
      </c>
      <c r="BA264" s="44"/>
      <c r="BB264" s="44">
        <f t="shared" si="295"/>
        <v>0</v>
      </c>
      <c r="BC264" s="44"/>
      <c r="BD264" s="44">
        <f t="shared" si="296"/>
        <v>226.2413559162791</v>
      </c>
      <c r="BE264" s="20"/>
      <c r="BF264" s="20">
        <v>0.56000000000000005</v>
      </c>
      <c r="BG264" s="20"/>
      <c r="BH264" s="20">
        <v>0.05</v>
      </c>
      <c r="BI264" s="44">
        <f t="shared" si="297"/>
        <v>150.33475481693938</v>
      </c>
      <c r="BJ264" s="44">
        <f t="shared" si="298"/>
        <v>0</v>
      </c>
      <c r="BK264" s="44">
        <f t="shared" si="299"/>
        <v>0</v>
      </c>
      <c r="BL264" s="44">
        <f t="shared" si="300"/>
        <v>0</v>
      </c>
      <c r="BM264" s="44"/>
      <c r="BN264" s="44">
        <f t="shared" si="301"/>
        <v>150.33475481693938</v>
      </c>
      <c r="BO264" s="44">
        <f t="shared" si="302"/>
        <v>88.880532681395351</v>
      </c>
      <c r="BP264" s="44">
        <f t="shared" si="303"/>
        <v>0</v>
      </c>
      <c r="BQ264" s="44"/>
      <c r="BR264" s="44">
        <f t="shared" si="304"/>
        <v>0</v>
      </c>
      <c r="BS264" s="44"/>
      <c r="BT264" s="44">
        <f t="shared" si="305"/>
        <v>88.880532681395351</v>
      </c>
      <c r="BU264" s="20"/>
      <c r="BV264" s="20">
        <v>0.22</v>
      </c>
      <c r="BW264" s="20"/>
      <c r="BX264" s="20">
        <v>0.05</v>
      </c>
      <c r="BY264" s="44">
        <f t="shared" si="306"/>
        <v>59.060082249511886</v>
      </c>
      <c r="BZ264" s="44">
        <f t="shared" si="307"/>
        <v>0</v>
      </c>
      <c r="CA264" s="44">
        <f t="shared" si="308"/>
        <v>0</v>
      </c>
      <c r="CB264" s="44">
        <f t="shared" si="309"/>
        <v>0</v>
      </c>
      <c r="CC264" s="44"/>
      <c r="CD264" s="44">
        <f t="shared" si="310"/>
        <v>59.060082249511886</v>
      </c>
      <c r="CE264" s="44">
        <f t="shared" si="311"/>
        <v>4.9443248673387465</v>
      </c>
      <c r="CF264" s="44">
        <f t="shared" si="312"/>
        <v>11.481500748790992</v>
      </c>
      <c r="CG264" s="44">
        <f t="shared" si="313"/>
        <v>4.6645439611164239</v>
      </c>
      <c r="CH264" s="44">
        <f t="shared" si="314"/>
        <v>19.777936232098515</v>
      </c>
      <c r="CI264" s="44">
        <f t="shared" si="315"/>
        <v>61.531357166528721</v>
      </c>
      <c r="CJ264" s="44">
        <f t="shared" si="316"/>
        <v>24.173033172564853</v>
      </c>
      <c r="CK264" s="44">
        <f t="shared" si="317"/>
        <v>109.87742351165842</v>
      </c>
    </row>
    <row r="265" spans="1:89" x14ac:dyDescent="0.25">
      <c r="A265" s="41">
        <f>'[11]ТОВ "Сумитеплоенерго" '!F257</f>
        <v>1961</v>
      </c>
      <c r="B265" s="41" t="str">
        <f>'[11]ТОВ "Сумитеплоенерго" '!C257</f>
        <v>Вул.Петропавлівс.,90</v>
      </c>
      <c r="C265" s="47" t="str">
        <f>'[11]ТОВ "Сумитеплоенерго" '!O257</f>
        <v>так</v>
      </c>
      <c r="D265" s="46">
        <f>'[11]ТОВ "Сумитеплоенерго" '!G257</f>
        <v>4</v>
      </c>
      <c r="E265" s="86" t="str">
        <f t="shared" si="260"/>
        <v>ТОВ "Сумитеплоенерго"</v>
      </c>
      <c r="F265" s="43">
        <f>'[11]ТОВ "Сумитеплоенерго" '!L257</f>
        <v>1915.66</v>
      </c>
      <c r="G265" s="43">
        <f>'[11]ТОВ "Сумитеплоенерго" '!CX257</f>
        <v>333.62326744186049</v>
      </c>
      <c r="H265" s="32">
        <f t="shared" si="261"/>
        <v>174.15578309400442</v>
      </c>
      <c r="I265" s="42"/>
      <c r="J265" s="42"/>
      <c r="K265" s="42"/>
      <c r="L265" s="42"/>
      <c r="M265" s="42"/>
      <c r="N265" s="44">
        <f t="shared" si="262"/>
        <v>333.62326744186049</v>
      </c>
      <c r="O265" s="44">
        <f t="shared" si="263"/>
        <v>221.68878854606172</v>
      </c>
      <c r="P265" s="44">
        <f t="shared" si="264"/>
        <v>0</v>
      </c>
      <c r="Q265" s="44">
        <f t="shared" si="265"/>
        <v>0</v>
      </c>
      <c r="R265" s="44">
        <f t="shared" si="266"/>
        <v>0</v>
      </c>
      <c r="S265" s="44">
        <f t="shared" si="267"/>
        <v>0</v>
      </c>
      <c r="T265" s="44">
        <f t="shared" si="268"/>
        <v>221.68878854606172</v>
      </c>
      <c r="U265" s="44">
        <f t="shared" si="269"/>
        <v>343.63196546511631</v>
      </c>
      <c r="V265" s="44">
        <f t="shared" si="270"/>
        <v>0</v>
      </c>
      <c r="W265" s="44">
        <f t="shared" si="271"/>
        <v>0</v>
      </c>
      <c r="X265" s="44">
        <f t="shared" si="272"/>
        <v>0</v>
      </c>
      <c r="Y265" s="44">
        <f t="shared" si="273"/>
        <v>0</v>
      </c>
      <c r="Z265" s="44">
        <f t="shared" si="274"/>
        <v>343.63196546511631</v>
      </c>
      <c r="AA265" s="20">
        <v>0.03</v>
      </c>
      <c r="AC265" s="44">
        <f t="shared" si="281"/>
        <v>187.73468000000003</v>
      </c>
      <c r="AD265" s="28">
        <v>98</v>
      </c>
      <c r="AE265" s="44">
        <f t="shared" si="282"/>
        <v>1356.28728</v>
      </c>
      <c r="AF265" s="28">
        <v>708</v>
      </c>
      <c r="AG265" s="44">
        <f t="shared" si="283"/>
        <v>216.46958000000001</v>
      </c>
      <c r="AH265" s="28">
        <v>113</v>
      </c>
      <c r="AI265" s="44">
        <f t="shared" si="284"/>
        <v>61.853753783720933</v>
      </c>
      <c r="AJ265" s="44">
        <f t="shared" si="285"/>
        <v>0</v>
      </c>
      <c r="AK265" s="44"/>
      <c r="AL265" s="44">
        <f t="shared" si="286"/>
        <v>0</v>
      </c>
      <c r="AM265" s="44"/>
      <c r="AN265" s="44">
        <f t="shared" si="287"/>
        <v>61.853753783720933</v>
      </c>
      <c r="AO265" s="20"/>
      <c r="AP265" s="20">
        <v>0.18</v>
      </c>
      <c r="AQ265" s="20"/>
      <c r="AR265" s="20"/>
      <c r="AS265" s="44">
        <f t="shared" si="288"/>
        <v>41.101101396439844</v>
      </c>
      <c r="AT265" s="44">
        <f t="shared" si="289"/>
        <v>0</v>
      </c>
      <c r="AU265" s="44">
        <f t="shared" si="290"/>
        <v>0</v>
      </c>
      <c r="AV265" s="44">
        <f t="shared" si="291"/>
        <v>0</v>
      </c>
      <c r="AW265" s="44"/>
      <c r="AX265" s="44">
        <f t="shared" si="292"/>
        <v>41.101101396439844</v>
      </c>
      <c r="AY265" s="44">
        <f t="shared" si="293"/>
        <v>192.43390066046516</v>
      </c>
      <c r="AZ265" s="44">
        <f t="shared" si="294"/>
        <v>0</v>
      </c>
      <c r="BA265" s="44"/>
      <c r="BB265" s="44">
        <f t="shared" si="295"/>
        <v>0</v>
      </c>
      <c r="BC265" s="44"/>
      <c r="BD265" s="44">
        <f t="shared" si="296"/>
        <v>192.43390066046516</v>
      </c>
      <c r="BE265" s="20"/>
      <c r="BF265" s="20">
        <v>0.56000000000000005</v>
      </c>
      <c r="BG265" s="20"/>
      <c r="BH265" s="20">
        <v>0.05</v>
      </c>
      <c r="BI265" s="44">
        <f t="shared" si="297"/>
        <v>127.87009323336842</v>
      </c>
      <c r="BJ265" s="44">
        <f t="shared" si="298"/>
        <v>0</v>
      </c>
      <c r="BK265" s="44">
        <f t="shared" si="299"/>
        <v>0</v>
      </c>
      <c r="BL265" s="44">
        <f t="shared" si="300"/>
        <v>0</v>
      </c>
      <c r="BM265" s="44"/>
      <c r="BN265" s="44">
        <f t="shared" si="301"/>
        <v>127.87009323336842</v>
      </c>
      <c r="BO265" s="44">
        <f t="shared" si="302"/>
        <v>75.599032402325591</v>
      </c>
      <c r="BP265" s="44">
        <f t="shared" si="303"/>
        <v>0</v>
      </c>
      <c r="BQ265" s="44"/>
      <c r="BR265" s="44">
        <f t="shared" si="304"/>
        <v>0</v>
      </c>
      <c r="BS265" s="44"/>
      <c r="BT265" s="44">
        <f t="shared" si="305"/>
        <v>75.599032402325591</v>
      </c>
      <c r="BU265" s="20"/>
      <c r="BV265" s="20">
        <v>0.22</v>
      </c>
      <c r="BW265" s="20"/>
      <c r="BX265" s="20">
        <v>0.05</v>
      </c>
      <c r="BY265" s="44">
        <f t="shared" si="306"/>
        <v>50.234679484537587</v>
      </c>
      <c r="BZ265" s="44">
        <f t="shared" si="307"/>
        <v>0</v>
      </c>
      <c r="CA265" s="44">
        <f t="shared" si="308"/>
        <v>0</v>
      </c>
      <c r="CB265" s="44">
        <f t="shared" si="309"/>
        <v>0</v>
      </c>
      <c r="CC265" s="44"/>
      <c r="CD265" s="44">
        <f t="shared" si="310"/>
        <v>50.234679484537587</v>
      </c>
      <c r="CE265" s="44">
        <f t="shared" si="311"/>
        <v>4.5676313680552978</v>
      </c>
      <c r="CF265" s="44">
        <f t="shared" si="312"/>
        <v>10.606759138938902</v>
      </c>
      <c r="CG265" s="44">
        <f t="shared" si="313"/>
        <v>4.3091661422191443</v>
      </c>
      <c r="CH265" s="44">
        <f t="shared" si="314"/>
        <v>16.822500911659382</v>
      </c>
      <c r="CI265" s="44">
        <f t="shared" si="315"/>
        <v>52.33666950294031</v>
      </c>
      <c r="CJ265" s="44">
        <f t="shared" si="316"/>
        <v>20.560834447583691</v>
      </c>
      <c r="CK265" s="44">
        <f t="shared" si="317"/>
        <v>93.458338398107685</v>
      </c>
    </row>
    <row r="266" spans="1:89" x14ac:dyDescent="0.25">
      <c r="A266" s="41">
        <f>'[11]ТОВ "Сумитеплоенерго" '!F258</f>
        <v>1958</v>
      </c>
      <c r="B266" s="41" t="str">
        <f>'[11]ТОВ "Сумитеплоенерго" '!C258</f>
        <v>Вул.Петропавлівс.,123</v>
      </c>
      <c r="C266" s="47" t="str">
        <f>'[11]ТОВ "Сумитеплоенерго" '!O258</f>
        <v>так</v>
      </c>
      <c r="D266" s="46">
        <f>'[11]ТОВ "Сумитеплоенерго" '!G258</f>
        <v>4</v>
      </c>
      <c r="E266" s="86" t="str">
        <f t="shared" si="260"/>
        <v>ТОВ "Сумитеплоенерго"</v>
      </c>
      <c r="F266" s="43">
        <f>'[11]ТОВ "Сумитеплоенерго" '!L258</f>
        <v>2414</v>
      </c>
      <c r="G266" s="43">
        <f>'[11]ТОВ "Сумитеплоенерго" '!CX258</f>
        <v>266.60143023255813</v>
      </c>
      <c r="H266" s="32">
        <f t="shared" si="261"/>
        <v>110.43969769368604</v>
      </c>
      <c r="I266" s="42"/>
      <c r="J266" s="42"/>
      <c r="K266" s="42"/>
      <c r="L266" s="42"/>
      <c r="M266" s="42"/>
      <c r="N266" s="44">
        <f t="shared" si="262"/>
        <v>266.60143023255813</v>
      </c>
      <c r="O266" s="44">
        <f t="shared" si="263"/>
        <v>177.15355570397327</v>
      </c>
      <c r="P266" s="44">
        <f t="shared" si="264"/>
        <v>0</v>
      </c>
      <c r="Q266" s="44">
        <f t="shared" si="265"/>
        <v>0</v>
      </c>
      <c r="R266" s="44">
        <f t="shared" si="266"/>
        <v>0</v>
      </c>
      <c r="S266" s="44">
        <f t="shared" si="267"/>
        <v>0</v>
      </c>
      <c r="T266" s="44">
        <f t="shared" si="268"/>
        <v>177.15355570397327</v>
      </c>
      <c r="U266" s="44">
        <f t="shared" si="269"/>
        <v>295.92758755813958</v>
      </c>
      <c r="V266" s="44">
        <f t="shared" si="270"/>
        <v>0</v>
      </c>
      <c r="W266" s="44">
        <f t="shared" si="271"/>
        <v>0</v>
      </c>
      <c r="X266" s="44">
        <f t="shared" si="272"/>
        <v>0</v>
      </c>
      <c r="Y266" s="44">
        <f t="shared" si="273"/>
        <v>0</v>
      </c>
      <c r="Z266" s="44">
        <f t="shared" si="274"/>
        <v>295.92758755813958</v>
      </c>
      <c r="AA266" s="20">
        <v>0.11</v>
      </c>
      <c r="AC266" s="44">
        <f t="shared" si="281"/>
        <v>236.572</v>
      </c>
      <c r="AD266" s="28">
        <v>98</v>
      </c>
      <c r="AE266" s="44">
        <f t="shared" si="282"/>
        <v>1709.1120000000001</v>
      </c>
      <c r="AF266" s="28">
        <v>708</v>
      </c>
      <c r="AG266" s="44">
        <f t="shared" si="283"/>
        <v>272.78199999999998</v>
      </c>
      <c r="AH266" s="28">
        <v>113</v>
      </c>
      <c r="AI266" s="44">
        <f t="shared" si="284"/>
        <v>53.266965760465119</v>
      </c>
      <c r="AJ266" s="44">
        <f t="shared" si="285"/>
        <v>0</v>
      </c>
      <c r="AK266" s="44"/>
      <c r="AL266" s="44">
        <f t="shared" si="286"/>
        <v>0</v>
      </c>
      <c r="AM266" s="44"/>
      <c r="AN266" s="44">
        <f t="shared" si="287"/>
        <v>53.266965760465119</v>
      </c>
      <c r="AO266" s="20"/>
      <c r="AP266" s="20">
        <v>0.18</v>
      </c>
      <c r="AQ266" s="20"/>
      <c r="AR266" s="20"/>
      <c r="AS266" s="44">
        <f t="shared" si="288"/>
        <v>35.395280429653866</v>
      </c>
      <c r="AT266" s="44">
        <f t="shared" si="289"/>
        <v>0</v>
      </c>
      <c r="AU266" s="44">
        <f t="shared" si="290"/>
        <v>0</v>
      </c>
      <c r="AV266" s="44">
        <f t="shared" si="291"/>
        <v>0</v>
      </c>
      <c r="AW266" s="44"/>
      <c r="AX266" s="44">
        <f t="shared" si="292"/>
        <v>35.395280429653866</v>
      </c>
      <c r="AY266" s="44">
        <f t="shared" si="293"/>
        <v>165.71944903255817</v>
      </c>
      <c r="AZ266" s="44">
        <f t="shared" si="294"/>
        <v>0</v>
      </c>
      <c r="BA266" s="44"/>
      <c r="BB266" s="44">
        <f t="shared" si="295"/>
        <v>0</v>
      </c>
      <c r="BC266" s="44"/>
      <c r="BD266" s="44">
        <f t="shared" si="296"/>
        <v>165.71944903255817</v>
      </c>
      <c r="BE266" s="20"/>
      <c r="BF266" s="20">
        <v>0.56000000000000005</v>
      </c>
      <c r="BG266" s="20"/>
      <c r="BH266" s="20">
        <v>0.05</v>
      </c>
      <c r="BI266" s="44">
        <f t="shared" si="297"/>
        <v>110.11865022558982</v>
      </c>
      <c r="BJ266" s="44">
        <f t="shared" si="298"/>
        <v>0</v>
      </c>
      <c r="BK266" s="44">
        <f t="shared" si="299"/>
        <v>0</v>
      </c>
      <c r="BL266" s="44">
        <f t="shared" si="300"/>
        <v>0</v>
      </c>
      <c r="BM266" s="44"/>
      <c r="BN266" s="44">
        <f t="shared" si="301"/>
        <v>110.11865022558982</v>
      </c>
      <c r="BO266" s="44">
        <f t="shared" si="302"/>
        <v>65.104069262790702</v>
      </c>
      <c r="BP266" s="44">
        <f t="shared" si="303"/>
        <v>0</v>
      </c>
      <c r="BQ266" s="44"/>
      <c r="BR266" s="44">
        <f t="shared" si="304"/>
        <v>0</v>
      </c>
      <c r="BS266" s="44"/>
      <c r="BT266" s="44">
        <f t="shared" si="305"/>
        <v>65.104069262790702</v>
      </c>
      <c r="BU266" s="20"/>
      <c r="BV266" s="20">
        <v>0.22</v>
      </c>
      <c r="BW266" s="20"/>
      <c r="BX266" s="20">
        <v>0.05</v>
      </c>
      <c r="BY266" s="44">
        <f t="shared" si="306"/>
        <v>43.260898302910277</v>
      </c>
      <c r="BZ266" s="44">
        <f t="shared" si="307"/>
        <v>0</v>
      </c>
      <c r="CA266" s="44">
        <f t="shared" si="308"/>
        <v>0</v>
      </c>
      <c r="CB266" s="44">
        <f t="shared" si="309"/>
        <v>0</v>
      </c>
      <c r="CC266" s="44"/>
      <c r="CD266" s="44">
        <f t="shared" si="310"/>
        <v>43.260898302910277</v>
      </c>
      <c r="CE266" s="44">
        <f t="shared" si="311"/>
        <v>6.6837159397613357</v>
      </c>
      <c r="CF266" s="44">
        <f t="shared" si="312"/>
        <v>15.520640658950155</v>
      </c>
      <c r="CG266" s="44">
        <f t="shared" si="313"/>
        <v>6.3055093791625962</v>
      </c>
      <c r="CH266" s="44">
        <f t="shared" si="314"/>
        <v>14.487133362997131</v>
      </c>
      <c r="CI266" s="44">
        <f t="shared" si="315"/>
        <v>45.071081573768865</v>
      </c>
      <c r="CJ266" s="44">
        <f t="shared" si="316"/>
        <v>17.706496332552049</v>
      </c>
      <c r="CK266" s="44">
        <f t="shared" si="317"/>
        <v>80.484074238872964</v>
      </c>
    </row>
    <row r="267" spans="1:89" x14ac:dyDescent="0.25">
      <c r="A267" s="41">
        <f>'[11]ТОВ "Сумитеплоенерго" '!F259</f>
        <v>1963</v>
      </c>
      <c r="B267" s="41" t="str">
        <f>'[11]ТОВ "Сумитеплоенерго" '!C259</f>
        <v>Вул.Петропавлівс.,129</v>
      </c>
      <c r="C267" s="47" t="str">
        <f>'[11]ТОВ "Сумитеплоенерго" '!O259</f>
        <v>так</v>
      </c>
      <c r="D267" s="46">
        <f>'[11]ТОВ "Сумитеплоенерго" '!G259</f>
        <v>4</v>
      </c>
      <c r="E267" s="86" t="str">
        <f t="shared" si="260"/>
        <v>ТОВ "Сумитеплоенерго"</v>
      </c>
      <c r="F267" s="43">
        <f>'[11]ТОВ "Сумитеплоенерго" '!L259</f>
        <v>1461.1</v>
      </c>
      <c r="G267" s="43">
        <f>'[11]ТОВ "Сумитеплоенерго" '!CX259</f>
        <v>295.76632558139534</v>
      </c>
      <c r="H267" s="32">
        <f t="shared" si="261"/>
        <v>202.42716144096596</v>
      </c>
      <c r="I267" s="42"/>
      <c r="J267" s="42"/>
      <c r="K267" s="42"/>
      <c r="L267" s="42"/>
      <c r="M267" s="42"/>
      <c r="N267" s="44">
        <f t="shared" si="262"/>
        <v>295.76632558139534</v>
      </c>
      <c r="O267" s="44">
        <f t="shared" si="263"/>
        <v>196.53329011977843</v>
      </c>
      <c r="P267" s="44">
        <f t="shared" si="264"/>
        <v>0</v>
      </c>
      <c r="Q267" s="44">
        <f t="shared" si="265"/>
        <v>0</v>
      </c>
      <c r="R267" s="44">
        <f t="shared" si="266"/>
        <v>0</v>
      </c>
      <c r="S267" s="44">
        <f t="shared" si="267"/>
        <v>0</v>
      </c>
      <c r="T267" s="44">
        <f t="shared" si="268"/>
        <v>196.53329011977843</v>
      </c>
      <c r="U267" s="44">
        <f t="shared" si="269"/>
        <v>304.63931534883721</v>
      </c>
      <c r="V267" s="44">
        <f t="shared" si="270"/>
        <v>0</v>
      </c>
      <c r="W267" s="44">
        <f t="shared" si="271"/>
        <v>0</v>
      </c>
      <c r="X267" s="44">
        <f t="shared" si="272"/>
        <v>0</v>
      </c>
      <c r="Y267" s="44">
        <f t="shared" si="273"/>
        <v>0</v>
      </c>
      <c r="Z267" s="44">
        <f t="shared" si="274"/>
        <v>304.63931534883721</v>
      </c>
      <c r="AA267" s="20">
        <v>0.03</v>
      </c>
      <c r="AC267" s="44">
        <f t="shared" si="281"/>
        <v>143.18779999999998</v>
      </c>
      <c r="AD267" s="28">
        <v>98</v>
      </c>
      <c r="AE267" s="44">
        <f t="shared" si="282"/>
        <v>1034.4587999999999</v>
      </c>
      <c r="AF267" s="28">
        <v>708</v>
      </c>
      <c r="AG267" s="44">
        <f t="shared" si="283"/>
        <v>165.10429999999999</v>
      </c>
      <c r="AH267" s="28">
        <v>113</v>
      </c>
      <c r="AI267" s="44">
        <f t="shared" si="284"/>
        <v>54.835076762790699</v>
      </c>
      <c r="AJ267" s="44">
        <f t="shared" si="285"/>
        <v>0</v>
      </c>
      <c r="AK267" s="44"/>
      <c r="AL267" s="44">
        <f t="shared" si="286"/>
        <v>0</v>
      </c>
      <c r="AM267" s="44"/>
      <c r="AN267" s="44">
        <f t="shared" si="287"/>
        <v>54.835076762790699</v>
      </c>
      <c r="AO267" s="20"/>
      <c r="AP267" s="20">
        <v>0.18</v>
      </c>
      <c r="AQ267" s="20"/>
      <c r="AR267" s="20"/>
      <c r="AS267" s="44">
        <f t="shared" si="288"/>
        <v>36.437271988206923</v>
      </c>
      <c r="AT267" s="44">
        <f t="shared" si="289"/>
        <v>0</v>
      </c>
      <c r="AU267" s="44">
        <f t="shared" si="290"/>
        <v>0</v>
      </c>
      <c r="AV267" s="44">
        <f t="shared" si="291"/>
        <v>0</v>
      </c>
      <c r="AW267" s="44"/>
      <c r="AX267" s="44">
        <f t="shared" si="292"/>
        <v>36.437271988206923</v>
      </c>
      <c r="AY267" s="44">
        <f t="shared" si="293"/>
        <v>170.59801659534887</v>
      </c>
      <c r="AZ267" s="44">
        <f t="shared" si="294"/>
        <v>0</v>
      </c>
      <c r="BA267" s="44"/>
      <c r="BB267" s="44">
        <f t="shared" si="295"/>
        <v>0</v>
      </c>
      <c r="BC267" s="44"/>
      <c r="BD267" s="44">
        <f t="shared" si="296"/>
        <v>170.59801659534887</v>
      </c>
      <c r="BE267" s="20"/>
      <c r="BF267" s="20">
        <v>0.56000000000000005</v>
      </c>
      <c r="BG267" s="20"/>
      <c r="BH267" s="20">
        <v>0.05</v>
      </c>
      <c r="BI267" s="44">
        <f t="shared" si="297"/>
        <v>113.36040174108822</v>
      </c>
      <c r="BJ267" s="44">
        <f t="shared" si="298"/>
        <v>0</v>
      </c>
      <c r="BK267" s="44">
        <f t="shared" si="299"/>
        <v>0</v>
      </c>
      <c r="BL267" s="44">
        <f t="shared" si="300"/>
        <v>0</v>
      </c>
      <c r="BM267" s="44"/>
      <c r="BN267" s="44">
        <f t="shared" si="301"/>
        <v>113.36040174108822</v>
      </c>
      <c r="BO267" s="44">
        <f t="shared" si="302"/>
        <v>67.020649376744188</v>
      </c>
      <c r="BP267" s="44">
        <f t="shared" si="303"/>
        <v>0</v>
      </c>
      <c r="BQ267" s="44"/>
      <c r="BR267" s="44">
        <f t="shared" si="304"/>
        <v>0</v>
      </c>
      <c r="BS267" s="44"/>
      <c r="BT267" s="44">
        <f t="shared" si="305"/>
        <v>67.020649376744188</v>
      </c>
      <c r="BU267" s="20"/>
      <c r="BV267" s="20">
        <v>0.22</v>
      </c>
      <c r="BW267" s="20"/>
      <c r="BX267" s="20">
        <v>0.05</v>
      </c>
      <c r="BY267" s="44">
        <f t="shared" si="306"/>
        <v>44.534443541141798</v>
      </c>
      <c r="BZ267" s="44">
        <f t="shared" si="307"/>
        <v>0</v>
      </c>
      <c r="CA267" s="44">
        <f t="shared" si="308"/>
        <v>0</v>
      </c>
      <c r="CB267" s="44">
        <f t="shared" si="309"/>
        <v>0</v>
      </c>
      <c r="CC267" s="44"/>
      <c r="CD267" s="44">
        <f t="shared" si="310"/>
        <v>44.534443541141798</v>
      </c>
      <c r="CE267" s="44">
        <f t="shared" si="311"/>
        <v>3.9297069233487982</v>
      </c>
      <c r="CF267" s="44">
        <f t="shared" si="312"/>
        <v>9.1253981470767265</v>
      </c>
      <c r="CG267" s="44">
        <f t="shared" si="313"/>
        <v>3.7073394629366678</v>
      </c>
      <c r="CH267" s="44">
        <f t="shared" si="314"/>
        <v>14.913615947359666</v>
      </c>
      <c r="CI267" s="44">
        <f t="shared" si="315"/>
        <v>46.397916280674522</v>
      </c>
      <c r="CJ267" s="44">
        <f t="shared" si="316"/>
        <v>18.227752824550702</v>
      </c>
      <c r="CK267" s="44">
        <f t="shared" si="317"/>
        <v>82.853421929775919</v>
      </c>
    </row>
    <row r="268" spans="1:89" x14ac:dyDescent="0.25">
      <c r="A268" s="41">
        <f>'[11]ТОВ "Сумитеплоенерго" '!F260</f>
        <v>1959</v>
      </c>
      <c r="B268" s="41" t="str">
        <f>'[11]ТОВ "Сумитеплоенерго" '!C260</f>
        <v>Вул.Радянська,1</v>
      </c>
      <c r="C268" s="47" t="str">
        <f>'[11]ТОВ "Сумитеплоенерго" '!O260</f>
        <v>так</v>
      </c>
      <c r="D268" s="46">
        <f>'[11]ТОВ "Сумитеплоенерго" '!G260</f>
        <v>4</v>
      </c>
      <c r="E268" s="86" t="str">
        <f t="shared" si="260"/>
        <v>ТОВ "Сумитеплоенерго"</v>
      </c>
      <c r="F268" s="43">
        <f>'[11]ТОВ "Сумитеплоенерго" '!L260</f>
        <v>2128.15</v>
      </c>
      <c r="G268" s="43">
        <f>'[11]ТОВ "Сумитеплоенерго" '!CX260</f>
        <v>396.17743023255809</v>
      </c>
      <c r="H268" s="32">
        <f t="shared" si="261"/>
        <v>186.16048221815103</v>
      </c>
      <c r="I268" s="42"/>
      <c r="J268" s="42"/>
      <c r="K268" s="42"/>
      <c r="L268" s="42"/>
      <c r="M268" s="42"/>
      <c r="N268" s="44">
        <f t="shared" si="262"/>
        <v>396.17743023255809</v>
      </c>
      <c r="O268" s="44">
        <f t="shared" si="263"/>
        <v>263.25530359735245</v>
      </c>
      <c r="P268" s="44">
        <f t="shared" si="264"/>
        <v>0</v>
      </c>
      <c r="Q268" s="44">
        <f t="shared" si="265"/>
        <v>0</v>
      </c>
      <c r="R268" s="44">
        <f t="shared" si="266"/>
        <v>0</v>
      </c>
      <c r="S268" s="44">
        <f t="shared" si="267"/>
        <v>0</v>
      </c>
      <c r="T268" s="44">
        <f t="shared" si="268"/>
        <v>263.25530359735245</v>
      </c>
      <c r="U268" s="44">
        <f t="shared" si="269"/>
        <v>408.06275313953483</v>
      </c>
      <c r="V268" s="44">
        <f t="shared" si="270"/>
        <v>0</v>
      </c>
      <c r="W268" s="44">
        <f t="shared" si="271"/>
        <v>0</v>
      </c>
      <c r="X268" s="44">
        <f t="shared" si="272"/>
        <v>0</v>
      </c>
      <c r="Y268" s="44">
        <f t="shared" si="273"/>
        <v>0</v>
      </c>
      <c r="Z268" s="44">
        <f t="shared" si="274"/>
        <v>408.06275313953483</v>
      </c>
      <c r="AA268" s="20">
        <v>0.03</v>
      </c>
      <c r="AC268" s="44">
        <f t="shared" si="281"/>
        <v>208.55870000000002</v>
      </c>
      <c r="AD268" s="28">
        <v>98</v>
      </c>
      <c r="AE268" s="44">
        <f t="shared" si="282"/>
        <v>1506.7302</v>
      </c>
      <c r="AF268" s="28">
        <v>708</v>
      </c>
      <c r="AG268" s="44">
        <f t="shared" si="283"/>
        <v>240.48095000000001</v>
      </c>
      <c r="AH268" s="28">
        <v>113</v>
      </c>
      <c r="AI268" s="44">
        <f t="shared" si="284"/>
        <v>73.451295565116268</v>
      </c>
      <c r="AJ268" s="44">
        <f t="shared" si="285"/>
        <v>0</v>
      </c>
      <c r="AK268" s="44"/>
      <c r="AL268" s="44">
        <f t="shared" si="286"/>
        <v>0</v>
      </c>
      <c r="AM268" s="44"/>
      <c r="AN268" s="44">
        <f t="shared" si="287"/>
        <v>73.451295565116268</v>
      </c>
      <c r="AO268" s="20"/>
      <c r="AP268" s="20">
        <v>0.18</v>
      </c>
      <c r="AQ268" s="20"/>
      <c r="AR268" s="20"/>
      <c r="AS268" s="44">
        <f t="shared" si="288"/>
        <v>48.807533286949145</v>
      </c>
      <c r="AT268" s="44">
        <f t="shared" si="289"/>
        <v>0</v>
      </c>
      <c r="AU268" s="44">
        <f t="shared" si="290"/>
        <v>0</v>
      </c>
      <c r="AV268" s="44">
        <f t="shared" si="291"/>
        <v>0</v>
      </c>
      <c r="AW268" s="44"/>
      <c r="AX268" s="44">
        <f t="shared" si="292"/>
        <v>48.807533286949145</v>
      </c>
      <c r="AY268" s="44">
        <f t="shared" si="293"/>
        <v>228.51514175813952</v>
      </c>
      <c r="AZ268" s="44">
        <f t="shared" si="294"/>
        <v>0</v>
      </c>
      <c r="BA268" s="44"/>
      <c r="BB268" s="44">
        <f t="shared" si="295"/>
        <v>0</v>
      </c>
      <c r="BC268" s="44"/>
      <c r="BD268" s="44">
        <f t="shared" si="296"/>
        <v>228.51514175813952</v>
      </c>
      <c r="BE268" s="20"/>
      <c r="BF268" s="20">
        <v>0.56000000000000005</v>
      </c>
      <c r="BG268" s="20"/>
      <c r="BH268" s="20">
        <v>0.05</v>
      </c>
      <c r="BI268" s="44">
        <f t="shared" si="297"/>
        <v>151.84565911495289</v>
      </c>
      <c r="BJ268" s="44">
        <f t="shared" si="298"/>
        <v>0</v>
      </c>
      <c r="BK268" s="44">
        <f t="shared" si="299"/>
        <v>0</v>
      </c>
      <c r="BL268" s="44">
        <f t="shared" si="300"/>
        <v>0</v>
      </c>
      <c r="BM268" s="44"/>
      <c r="BN268" s="44">
        <f t="shared" si="301"/>
        <v>151.84565911495289</v>
      </c>
      <c r="BO268" s="44">
        <f t="shared" si="302"/>
        <v>89.773805690697671</v>
      </c>
      <c r="BP268" s="44">
        <f t="shared" si="303"/>
        <v>0</v>
      </c>
      <c r="BQ268" s="44"/>
      <c r="BR268" s="44">
        <f t="shared" si="304"/>
        <v>0</v>
      </c>
      <c r="BS268" s="44"/>
      <c r="BT268" s="44">
        <f t="shared" si="305"/>
        <v>89.773805690697671</v>
      </c>
      <c r="BU268" s="20"/>
      <c r="BV268" s="20">
        <v>0.22</v>
      </c>
      <c r="BW268" s="20"/>
      <c r="BX268" s="20">
        <v>0.05</v>
      </c>
      <c r="BY268" s="44">
        <f t="shared" si="306"/>
        <v>59.653651795160066</v>
      </c>
      <c r="BZ268" s="44">
        <f t="shared" si="307"/>
        <v>0</v>
      </c>
      <c r="CA268" s="44">
        <f t="shared" si="308"/>
        <v>0</v>
      </c>
      <c r="CB268" s="44">
        <f t="shared" si="309"/>
        <v>0</v>
      </c>
      <c r="CC268" s="44"/>
      <c r="CD268" s="44">
        <f t="shared" si="310"/>
        <v>59.653651795160066</v>
      </c>
      <c r="CE268" s="44">
        <f t="shared" si="311"/>
        <v>4.2730842137389358</v>
      </c>
      <c r="CF268" s="44">
        <f t="shared" si="312"/>
        <v>9.9227742747611138</v>
      </c>
      <c r="CG268" s="44">
        <f t="shared" si="313"/>
        <v>4.0312863129615</v>
      </c>
      <c r="CH268" s="44">
        <f t="shared" si="314"/>
        <v>19.976709755195706</v>
      </c>
      <c r="CI268" s="44">
        <f t="shared" si="315"/>
        <v>62.149763682831086</v>
      </c>
      <c r="CJ268" s="44">
        <f t="shared" si="316"/>
        <v>24.415978589683643</v>
      </c>
      <c r="CK268" s="44">
        <f t="shared" si="317"/>
        <v>110.98172086219836</v>
      </c>
    </row>
    <row r="269" spans="1:89" x14ac:dyDescent="0.25">
      <c r="A269" s="41">
        <f>'[11]ТОВ "Сумитеплоенерго" '!F261</f>
        <v>1969</v>
      </c>
      <c r="B269" s="41" t="str">
        <f>'[11]ТОВ "Сумитеплоенерго" '!C261</f>
        <v>Вул.Радянська,4</v>
      </c>
      <c r="C269" s="47" t="str">
        <f>'[11]ТОВ "Сумитеплоенерго" '!O261</f>
        <v>так</v>
      </c>
      <c r="D269" s="46">
        <f>'[11]ТОВ "Сумитеплоенерго" '!G261</f>
        <v>4</v>
      </c>
      <c r="E269" s="86" t="str">
        <f t="shared" ref="E269:E332" si="318">$D$2</f>
        <v>ТОВ "Сумитеплоенерго"</v>
      </c>
      <c r="F269" s="43">
        <f>'[11]ТОВ "Сумитеплоенерго" '!L261</f>
        <v>2145.4</v>
      </c>
      <c r="G269" s="43">
        <f>'[11]ТОВ "Сумитеплоенерго" '!CX261</f>
        <v>427.54525581395347</v>
      </c>
      <c r="H269" s="32">
        <f t="shared" ref="H269:H332" si="319">G269*1000/F269</f>
        <v>199.28463494637523</v>
      </c>
      <c r="I269" s="42"/>
      <c r="J269" s="42"/>
      <c r="K269" s="42"/>
      <c r="L269" s="42"/>
      <c r="M269" s="42"/>
      <c r="N269" s="44">
        <f t="shared" ref="N269:N332" si="320">G269+I269+J269+K269</f>
        <v>427.54525581395347</v>
      </c>
      <c r="O269" s="44">
        <f t="shared" ref="O269:O332" si="321">G269*$D$3</f>
        <v>284.09885958127535</v>
      </c>
      <c r="P269" s="44">
        <f t="shared" ref="P269:P332" si="322">I269*$D$4</f>
        <v>0</v>
      </c>
      <c r="Q269" s="44">
        <f t="shared" ref="Q269:Q332" si="323">J269*$D$5</f>
        <v>0</v>
      </c>
      <c r="R269" s="44">
        <f t="shared" ref="R269:R332" si="324">K269*$D$3</f>
        <v>0</v>
      </c>
      <c r="S269" s="44">
        <f t="shared" ref="S269:S332" si="325">M269*$D$6</f>
        <v>0</v>
      </c>
      <c r="T269" s="44">
        <f t="shared" ref="T269:T332" si="326">SUM(O269:S269)</f>
        <v>284.09885958127535</v>
      </c>
      <c r="U269" s="44">
        <f t="shared" ref="U269:U332" si="327">G269*(1+AA269)</f>
        <v>440.37161348837208</v>
      </c>
      <c r="V269" s="44">
        <f t="shared" ref="V269:V332" si="328">I269*(1+AB269)</f>
        <v>0</v>
      </c>
      <c r="W269" s="44">
        <f t="shared" ref="W269:W332" si="329">J269</f>
        <v>0</v>
      </c>
      <c r="X269" s="44">
        <f t="shared" ref="X269:X332" si="330">K269</f>
        <v>0</v>
      </c>
      <c r="Y269" s="44">
        <f t="shared" ref="Y269:Y332" si="331">M269</f>
        <v>0</v>
      </c>
      <c r="Z269" s="44">
        <f t="shared" ref="Z269:Z332" si="332">U269+V269+W269+X269</f>
        <v>440.37161348837208</v>
      </c>
      <c r="AA269" s="20">
        <v>0.03</v>
      </c>
      <c r="AC269" s="44">
        <f t="shared" si="281"/>
        <v>210.2492</v>
      </c>
      <c r="AD269" s="28">
        <v>98</v>
      </c>
      <c r="AE269" s="44">
        <f t="shared" si="282"/>
        <v>1518.9431999999999</v>
      </c>
      <c r="AF269" s="28">
        <v>708</v>
      </c>
      <c r="AG269" s="44">
        <f t="shared" si="283"/>
        <v>242.43020000000001</v>
      </c>
      <c r="AH269" s="28">
        <v>113</v>
      </c>
      <c r="AI269" s="44">
        <f t="shared" si="284"/>
        <v>79.266890427906972</v>
      </c>
      <c r="AJ269" s="44">
        <f t="shared" si="285"/>
        <v>0</v>
      </c>
      <c r="AK269" s="44"/>
      <c r="AL269" s="44">
        <f t="shared" si="286"/>
        <v>0</v>
      </c>
      <c r="AM269" s="44"/>
      <c r="AN269" s="44">
        <f t="shared" si="287"/>
        <v>79.266890427906972</v>
      </c>
      <c r="AO269" s="20"/>
      <c r="AP269" s="20">
        <v>0.18</v>
      </c>
      <c r="AQ269" s="20"/>
      <c r="AR269" s="20"/>
      <c r="AS269" s="44">
        <f t="shared" si="288"/>
        <v>52.67192856636845</v>
      </c>
      <c r="AT269" s="44">
        <f t="shared" si="289"/>
        <v>0</v>
      </c>
      <c r="AU269" s="44">
        <f t="shared" si="290"/>
        <v>0</v>
      </c>
      <c r="AV269" s="44">
        <f t="shared" si="291"/>
        <v>0</v>
      </c>
      <c r="AW269" s="44"/>
      <c r="AX269" s="44">
        <f t="shared" si="292"/>
        <v>52.67192856636845</v>
      </c>
      <c r="AY269" s="44">
        <f t="shared" si="293"/>
        <v>246.60810355348838</v>
      </c>
      <c r="AZ269" s="44">
        <f t="shared" si="294"/>
        <v>0</v>
      </c>
      <c r="BA269" s="44"/>
      <c r="BB269" s="44">
        <f t="shared" si="295"/>
        <v>0</v>
      </c>
      <c r="BC269" s="44"/>
      <c r="BD269" s="44">
        <f t="shared" si="296"/>
        <v>246.60810355348838</v>
      </c>
      <c r="BE269" s="20"/>
      <c r="BF269" s="20">
        <v>0.56000000000000005</v>
      </c>
      <c r="BG269" s="20"/>
      <c r="BH269" s="20">
        <v>0.05</v>
      </c>
      <c r="BI269" s="44">
        <f t="shared" si="297"/>
        <v>163.86822220647963</v>
      </c>
      <c r="BJ269" s="44">
        <f t="shared" si="298"/>
        <v>0</v>
      </c>
      <c r="BK269" s="44">
        <f t="shared" si="299"/>
        <v>0</v>
      </c>
      <c r="BL269" s="44">
        <f t="shared" si="300"/>
        <v>0</v>
      </c>
      <c r="BM269" s="44"/>
      <c r="BN269" s="44">
        <f t="shared" si="301"/>
        <v>163.86822220647963</v>
      </c>
      <c r="BO269" s="44">
        <f t="shared" si="302"/>
        <v>96.881754967441864</v>
      </c>
      <c r="BP269" s="44">
        <f t="shared" si="303"/>
        <v>0</v>
      </c>
      <c r="BQ269" s="44"/>
      <c r="BR269" s="44">
        <f t="shared" si="304"/>
        <v>0</v>
      </c>
      <c r="BS269" s="44"/>
      <c r="BT269" s="44">
        <f t="shared" si="305"/>
        <v>96.881754967441864</v>
      </c>
      <c r="BU269" s="20"/>
      <c r="BV269" s="20">
        <v>0.22</v>
      </c>
      <c r="BW269" s="20"/>
      <c r="BX269" s="20">
        <v>0.05</v>
      </c>
      <c r="BY269" s="44">
        <f t="shared" si="306"/>
        <v>64.376801581117007</v>
      </c>
      <c r="BZ269" s="44">
        <f t="shared" si="307"/>
        <v>0</v>
      </c>
      <c r="CA269" s="44">
        <f t="shared" si="308"/>
        <v>0</v>
      </c>
      <c r="CB269" s="44">
        <f t="shared" si="309"/>
        <v>0</v>
      </c>
      <c r="CC269" s="44"/>
      <c r="CD269" s="44">
        <f t="shared" si="310"/>
        <v>64.376801581117007</v>
      </c>
      <c r="CE269" s="44">
        <f t="shared" si="311"/>
        <v>3.9916746115547816</v>
      </c>
      <c r="CF269" s="44">
        <f t="shared" si="312"/>
        <v>9.2692968749369786</v>
      </c>
      <c r="CG269" s="44">
        <f t="shared" si="313"/>
        <v>3.7658006307525165</v>
      </c>
      <c r="CH269" s="44">
        <f t="shared" si="314"/>
        <v>21.55838982950813</v>
      </c>
      <c r="CI269" s="44">
        <f t="shared" si="315"/>
        <v>67.070546136247529</v>
      </c>
      <c r="CJ269" s="44">
        <f t="shared" si="316"/>
        <v>26.349143124954384</v>
      </c>
      <c r="CK269" s="44">
        <f t="shared" si="317"/>
        <v>119.76883238615629</v>
      </c>
    </row>
    <row r="270" spans="1:89" x14ac:dyDescent="0.25">
      <c r="A270" s="41">
        <f>'[11]ТОВ "Сумитеплоенерго" '!F262</f>
        <v>1958</v>
      </c>
      <c r="B270" s="41" t="str">
        <f>'[11]ТОВ "Сумитеплоенерго" '!C262</f>
        <v>Вул.Радянська,5</v>
      </c>
      <c r="C270" s="47" t="str">
        <f>'[11]ТОВ "Сумитеплоенерго" '!O262</f>
        <v>так</v>
      </c>
      <c r="D270" s="46">
        <f>'[11]ТОВ "Сумитеплоенерго" '!G262</f>
        <v>4</v>
      </c>
      <c r="E270" s="86" t="str">
        <f t="shared" si="318"/>
        <v>ТОВ "Сумитеплоенерго"</v>
      </c>
      <c r="F270" s="43">
        <f>'[11]ТОВ "Сумитеплоенерго" '!L262</f>
        <v>2117.6</v>
      </c>
      <c r="G270" s="43">
        <f>'[11]ТОВ "Сумитеплоенерго" '!CX262</f>
        <v>363.5512209302326</v>
      </c>
      <c r="H270" s="32">
        <f t="shared" si="319"/>
        <v>171.68078056773356</v>
      </c>
      <c r="I270" s="42"/>
      <c r="J270" s="42"/>
      <c r="K270" s="42"/>
      <c r="L270" s="42"/>
      <c r="M270" s="42"/>
      <c r="N270" s="44">
        <f t="shared" si="320"/>
        <v>363.5512209302326</v>
      </c>
      <c r="O270" s="44">
        <f t="shared" si="321"/>
        <v>241.57556623807719</v>
      </c>
      <c r="P270" s="44">
        <f t="shared" si="322"/>
        <v>0</v>
      </c>
      <c r="Q270" s="44">
        <f t="shared" si="323"/>
        <v>0</v>
      </c>
      <c r="R270" s="44">
        <f t="shared" si="324"/>
        <v>0</v>
      </c>
      <c r="S270" s="44">
        <f t="shared" si="325"/>
        <v>0</v>
      </c>
      <c r="T270" s="44">
        <f t="shared" si="326"/>
        <v>241.57556623807719</v>
      </c>
      <c r="U270" s="44">
        <f t="shared" si="327"/>
        <v>374.45775755813958</v>
      </c>
      <c r="V270" s="44">
        <f t="shared" si="328"/>
        <v>0</v>
      </c>
      <c r="W270" s="44">
        <f t="shared" si="329"/>
        <v>0</v>
      </c>
      <c r="X270" s="44">
        <f t="shared" si="330"/>
        <v>0</v>
      </c>
      <c r="Y270" s="44">
        <f t="shared" si="331"/>
        <v>0</v>
      </c>
      <c r="Z270" s="44">
        <f t="shared" si="332"/>
        <v>374.45775755813958</v>
      </c>
      <c r="AA270" s="20">
        <v>0.03</v>
      </c>
      <c r="AC270" s="44">
        <f t="shared" si="281"/>
        <v>207.5248</v>
      </c>
      <c r="AD270" s="28">
        <v>98</v>
      </c>
      <c r="AE270" s="44">
        <f t="shared" si="282"/>
        <v>1499.2608</v>
      </c>
      <c r="AF270" s="28">
        <v>708</v>
      </c>
      <c r="AG270" s="44">
        <f t="shared" si="283"/>
        <v>239.28879999999998</v>
      </c>
      <c r="AH270" s="28">
        <v>113</v>
      </c>
      <c r="AI270" s="44">
        <f t="shared" si="284"/>
        <v>67.402396360465119</v>
      </c>
      <c r="AJ270" s="44">
        <f t="shared" si="285"/>
        <v>0</v>
      </c>
      <c r="AK270" s="44"/>
      <c r="AL270" s="44">
        <f t="shared" si="286"/>
        <v>0</v>
      </c>
      <c r="AM270" s="44"/>
      <c r="AN270" s="44">
        <f t="shared" si="287"/>
        <v>67.402396360465119</v>
      </c>
      <c r="AO270" s="20"/>
      <c r="AP270" s="20">
        <v>0.18</v>
      </c>
      <c r="AQ270" s="20"/>
      <c r="AR270" s="20"/>
      <c r="AS270" s="44">
        <f t="shared" si="288"/>
        <v>44.788109980539502</v>
      </c>
      <c r="AT270" s="44">
        <f t="shared" si="289"/>
        <v>0</v>
      </c>
      <c r="AU270" s="44">
        <f t="shared" si="290"/>
        <v>0</v>
      </c>
      <c r="AV270" s="44">
        <f t="shared" si="291"/>
        <v>0</v>
      </c>
      <c r="AW270" s="44"/>
      <c r="AX270" s="44">
        <f t="shared" si="292"/>
        <v>44.788109980539502</v>
      </c>
      <c r="AY270" s="44">
        <f t="shared" si="293"/>
        <v>209.69634423255818</v>
      </c>
      <c r="AZ270" s="44">
        <f t="shared" si="294"/>
        <v>0</v>
      </c>
      <c r="BA270" s="44"/>
      <c r="BB270" s="44">
        <f t="shared" si="295"/>
        <v>0</v>
      </c>
      <c r="BC270" s="44"/>
      <c r="BD270" s="44">
        <f t="shared" si="296"/>
        <v>209.69634423255818</v>
      </c>
      <c r="BE270" s="20"/>
      <c r="BF270" s="20">
        <v>0.56000000000000005</v>
      </c>
      <c r="BG270" s="20"/>
      <c r="BH270" s="20">
        <v>0.05</v>
      </c>
      <c r="BI270" s="44">
        <f t="shared" si="297"/>
        <v>139.34078660612292</v>
      </c>
      <c r="BJ270" s="44">
        <f t="shared" si="298"/>
        <v>0</v>
      </c>
      <c r="BK270" s="44">
        <f t="shared" si="299"/>
        <v>0</v>
      </c>
      <c r="BL270" s="44">
        <f t="shared" si="300"/>
        <v>0</v>
      </c>
      <c r="BM270" s="44"/>
      <c r="BN270" s="44">
        <f t="shared" si="301"/>
        <v>139.34078660612292</v>
      </c>
      <c r="BO270" s="44">
        <f t="shared" si="302"/>
        <v>82.380706662790701</v>
      </c>
      <c r="BP270" s="44">
        <f t="shared" si="303"/>
        <v>0</v>
      </c>
      <c r="BQ270" s="44"/>
      <c r="BR270" s="44">
        <f t="shared" si="304"/>
        <v>0</v>
      </c>
      <c r="BS270" s="44"/>
      <c r="BT270" s="44">
        <f t="shared" si="305"/>
        <v>82.380706662790701</v>
      </c>
      <c r="BU270" s="20"/>
      <c r="BV270" s="20">
        <v>0.22</v>
      </c>
      <c r="BW270" s="20"/>
      <c r="BX270" s="20">
        <v>0.05</v>
      </c>
      <c r="BY270" s="44">
        <f t="shared" si="306"/>
        <v>54.741023309548282</v>
      </c>
      <c r="BZ270" s="44">
        <f t="shared" si="307"/>
        <v>0</v>
      </c>
      <c r="CA270" s="44">
        <f t="shared" si="308"/>
        <v>0</v>
      </c>
      <c r="CB270" s="44">
        <f t="shared" si="309"/>
        <v>0</v>
      </c>
      <c r="CC270" s="44"/>
      <c r="CD270" s="44">
        <f t="shared" si="310"/>
        <v>54.741023309548282</v>
      </c>
      <c r="CE270" s="44">
        <f t="shared" si="311"/>
        <v>4.6334797358086739</v>
      </c>
      <c r="CF270" s="44">
        <f t="shared" si="312"/>
        <v>10.759669415660666</v>
      </c>
      <c r="CG270" s="44">
        <f t="shared" si="313"/>
        <v>4.3712883963983495</v>
      </c>
      <c r="CH270" s="44">
        <f t="shared" si="314"/>
        <v>18.331577387957537</v>
      </c>
      <c r="CI270" s="44">
        <f t="shared" si="315"/>
        <v>57.031574095867896</v>
      </c>
      <c r="CJ270" s="44">
        <f t="shared" si="316"/>
        <v>22.405261251948101</v>
      </c>
      <c r="CK270" s="44">
        <f t="shared" si="317"/>
        <v>101.84209659976409</v>
      </c>
    </row>
    <row r="271" spans="1:89" x14ac:dyDescent="0.25">
      <c r="A271" s="41">
        <f>'[11]ТОВ "Сумитеплоенерго" '!F263</f>
        <v>1961</v>
      </c>
      <c r="B271" s="41" t="str">
        <f>'[11]ТОВ "Сумитеплоенерго" '!C263</f>
        <v>Вул.Соборна,19 а</v>
      </c>
      <c r="C271" s="47" t="str">
        <f>'[11]ТОВ "Сумитеплоенерго" '!O263</f>
        <v>так</v>
      </c>
      <c r="D271" s="46">
        <f>'[11]ТОВ "Сумитеплоенерго" '!G263</f>
        <v>4</v>
      </c>
      <c r="E271" s="86" t="str">
        <f t="shared" si="318"/>
        <v>ТОВ "Сумитеплоенерго"</v>
      </c>
      <c r="F271" s="43">
        <f>'[11]ТОВ "Сумитеплоенерго" '!L263</f>
        <v>1993.21</v>
      </c>
      <c r="G271" s="43">
        <f>'[11]ТОВ "Сумитеплоенерго" '!CX263</f>
        <v>373.20099999999996</v>
      </c>
      <c r="H271" s="32">
        <f t="shared" si="319"/>
        <v>187.23616678623924</v>
      </c>
      <c r="I271" s="42"/>
      <c r="J271" s="42"/>
      <c r="K271" s="42"/>
      <c r="L271" s="42"/>
      <c r="M271" s="42"/>
      <c r="N271" s="44">
        <f t="shared" si="320"/>
        <v>373.20099999999996</v>
      </c>
      <c r="O271" s="44">
        <f t="shared" si="321"/>
        <v>247.98773241616507</v>
      </c>
      <c r="P271" s="44">
        <f t="shared" si="322"/>
        <v>0</v>
      </c>
      <c r="Q271" s="44">
        <f t="shared" si="323"/>
        <v>0</v>
      </c>
      <c r="R271" s="44">
        <f t="shared" si="324"/>
        <v>0</v>
      </c>
      <c r="S271" s="44">
        <f t="shared" si="325"/>
        <v>0</v>
      </c>
      <c r="T271" s="44">
        <f t="shared" si="326"/>
        <v>247.98773241616507</v>
      </c>
      <c r="U271" s="44">
        <f t="shared" si="327"/>
        <v>384.39702999999997</v>
      </c>
      <c r="V271" s="44">
        <f t="shared" si="328"/>
        <v>0</v>
      </c>
      <c r="W271" s="44">
        <f t="shared" si="329"/>
        <v>0</v>
      </c>
      <c r="X271" s="44">
        <f t="shared" si="330"/>
        <v>0</v>
      </c>
      <c r="Y271" s="44">
        <f t="shared" si="331"/>
        <v>0</v>
      </c>
      <c r="Z271" s="44">
        <f t="shared" si="332"/>
        <v>384.39702999999997</v>
      </c>
      <c r="AA271" s="20">
        <v>0.03</v>
      </c>
      <c r="AC271" s="44">
        <f t="shared" si="281"/>
        <v>195.33458000000002</v>
      </c>
      <c r="AD271" s="28">
        <v>98</v>
      </c>
      <c r="AE271" s="44">
        <f t="shared" si="282"/>
        <v>1411.1926799999999</v>
      </c>
      <c r="AF271" s="28">
        <v>708</v>
      </c>
      <c r="AG271" s="44">
        <f t="shared" si="283"/>
        <v>225.23273</v>
      </c>
      <c r="AH271" s="28">
        <v>113</v>
      </c>
      <c r="AI271" s="44">
        <f t="shared" si="284"/>
        <v>69.191465399999998</v>
      </c>
      <c r="AJ271" s="44">
        <f t="shared" si="285"/>
        <v>0</v>
      </c>
      <c r="AK271" s="44"/>
      <c r="AL271" s="44">
        <f t="shared" si="286"/>
        <v>0</v>
      </c>
      <c r="AM271" s="44"/>
      <c r="AN271" s="44">
        <f t="shared" si="287"/>
        <v>69.191465399999998</v>
      </c>
      <c r="AO271" s="20"/>
      <c r="AP271" s="20">
        <v>0.18</v>
      </c>
      <c r="AQ271" s="20"/>
      <c r="AR271" s="20"/>
      <c r="AS271" s="44">
        <f t="shared" si="288"/>
        <v>45.976925589957006</v>
      </c>
      <c r="AT271" s="44">
        <f t="shared" si="289"/>
        <v>0</v>
      </c>
      <c r="AU271" s="44">
        <f t="shared" si="290"/>
        <v>0</v>
      </c>
      <c r="AV271" s="44">
        <f t="shared" si="291"/>
        <v>0</v>
      </c>
      <c r="AW271" s="44"/>
      <c r="AX271" s="44">
        <f t="shared" si="292"/>
        <v>45.976925589957006</v>
      </c>
      <c r="AY271" s="44">
        <f t="shared" si="293"/>
        <v>215.26233680000001</v>
      </c>
      <c r="AZ271" s="44">
        <f t="shared" si="294"/>
        <v>0</v>
      </c>
      <c r="BA271" s="44"/>
      <c r="BB271" s="44">
        <f t="shared" si="295"/>
        <v>0</v>
      </c>
      <c r="BC271" s="44"/>
      <c r="BD271" s="44">
        <f t="shared" si="296"/>
        <v>215.26233680000001</v>
      </c>
      <c r="BE271" s="20"/>
      <c r="BF271" s="20">
        <v>0.56000000000000005</v>
      </c>
      <c r="BG271" s="20"/>
      <c r="BH271" s="20">
        <v>0.05</v>
      </c>
      <c r="BI271" s="44">
        <f t="shared" si="297"/>
        <v>143.03932405764402</v>
      </c>
      <c r="BJ271" s="44">
        <f t="shared" si="298"/>
        <v>0</v>
      </c>
      <c r="BK271" s="44">
        <f t="shared" si="299"/>
        <v>0</v>
      </c>
      <c r="BL271" s="44">
        <f t="shared" si="300"/>
        <v>0</v>
      </c>
      <c r="BM271" s="44"/>
      <c r="BN271" s="44">
        <f t="shared" si="301"/>
        <v>143.03932405764402</v>
      </c>
      <c r="BO271" s="44">
        <f t="shared" si="302"/>
        <v>84.567346599999993</v>
      </c>
      <c r="BP271" s="44">
        <f t="shared" si="303"/>
        <v>0</v>
      </c>
      <c r="BQ271" s="44"/>
      <c r="BR271" s="44">
        <f t="shared" si="304"/>
        <v>0</v>
      </c>
      <c r="BS271" s="44"/>
      <c r="BT271" s="44">
        <f t="shared" si="305"/>
        <v>84.567346599999993</v>
      </c>
      <c r="BU271" s="20"/>
      <c r="BV271" s="20">
        <v>0.22</v>
      </c>
      <c r="BW271" s="20"/>
      <c r="BX271" s="20">
        <v>0.05</v>
      </c>
      <c r="BY271" s="44">
        <f t="shared" si="306"/>
        <v>56.194020165503005</v>
      </c>
      <c r="BZ271" s="44">
        <f t="shared" si="307"/>
        <v>0</v>
      </c>
      <c r="CA271" s="44">
        <f t="shared" si="308"/>
        <v>0</v>
      </c>
      <c r="CB271" s="44">
        <f t="shared" si="309"/>
        <v>0</v>
      </c>
      <c r="CC271" s="44"/>
      <c r="CD271" s="44">
        <f t="shared" si="310"/>
        <v>56.194020165503005</v>
      </c>
      <c r="CE271" s="44">
        <f t="shared" si="311"/>
        <v>4.2485350530412154</v>
      </c>
      <c r="CF271" s="44">
        <f t="shared" si="312"/>
        <v>9.8657672587385647</v>
      </c>
      <c r="CG271" s="44">
        <f t="shared" si="313"/>
        <v>4.0081262977207013</v>
      </c>
      <c r="CH271" s="44">
        <f t="shared" si="314"/>
        <v>18.818154413724372</v>
      </c>
      <c r="CI271" s="44">
        <f t="shared" si="315"/>
        <v>58.545369287142492</v>
      </c>
      <c r="CJ271" s="44">
        <f t="shared" si="316"/>
        <v>22.999966505663121</v>
      </c>
      <c r="CK271" s="44">
        <f t="shared" si="317"/>
        <v>104.54530229846873</v>
      </c>
    </row>
    <row r="272" spans="1:89" x14ac:dyDescent="0.25">
      <c r="A272" s="41">
        <f>'[11]ТОВ "Сумитеплоенерго" '!F264</f>
        <v>1950</v>
      </c>
      <c r="B272" s="41" t="str">
        <f>'[11]ТОВ "Сумитеплоенерго" '!C264</f>
        <v>Вул.Соборна,25</v>
      </c>
      <c r="C272" s="47" t="str">
        <f>'[11]ТОВ "Сумитеплоенерго" '!O264</f>
        <v>так</v>
      </c>
      <c r="D272" s="46">
        <f>'[11]ТОВ "Сумитеплоенерго" '!G264</f>
        <v>4</v>
      </c>
      <c r="E272" s="86" t="str">
        <f t="shared" si="318"/>
        <v>ТОВ "Сумитеплоенерго"</v>
      </c>
      <c r="F272" s="43">
        <f>'[11]ТОВ "Сумитеплоенерго" '!L264</f>
        <v>1181.76</v>
      </c>
      <c r="G272" s="43">
        <f>'[11]ТОВ "Сумитеплоенерго" '!CX264</f>
        <v>196.67156976744187</v>
      </c>
      <c r="H272" s="32">
        <f t="shared" si="319"/>
        <v>166.42259830036713</v>
      </c>
      <c r="I272" s="42"/>
      <c r="J272" s="42"/>
      <c r="K272" s="42"/>
      <c r="L272" s="42"/>
      <c r="M272" s="42"/>
      <c r="N272" s="44">
        <f t="shared" si="320"/>
        <v>196.67156976744187</v>
      </c>
      <c r="O272" s="44">
        <f t="shared" si="321"/>
        <v>130.68597516447039</v>
      </c>
      <c r="P272" s="44">
        <f t="shared" si="322"/>
        <v>0</v>
      </c>
      <c r="Q272" s="44">
        <f t="shared" si="323"/>
        <v>0</v>
      </c>
      <c r="R272" s="44">
        <f t="shared" si="324"/>
        <v>0</v>
      </c>
      <c r="S272" s="44">
        <f t="shared" si="325"/>
        <v>0</v>
      </c>
      <c r="T272" s="44">
        <f t="shared" si="326"/>
        <v>130.68597516447039</v>
      </c>
      <c r="U272" s="44">
        <f t="shared" si="327"/>
        <v>202.57171686046513</v>
      </c>
      <c r="V272" s="44">
        <f t="shared" si="328"/>
        <v>0</v>
      </c>
      <c r="W272" s="44">
        <f t="shared" si="329"/>
        <v>0</v>
      </c>
      <c r="X272" s="44">
        <f t="shared" si="330"/>
        <v>0</v>
      </c>
      <c r="Y272" s="44">
        <f t="shared" si="331"/>
        <v>0</v>
      </c>
      <c r="Z272" s="44">
        <f t="shared" si="332"/>
        <v>202.57171686046513</v>
      </c>
      <c r="AA272" s="20">
        <v>0.03</v>
      </c>
      <c r="AC272" s="44">
        <f t="shared" si="281"/>
        <v>115.81247999999999</v>
      </c>
      <c r="AD272" s="28">
        <v>98</v>
      </c>
      <c r="AE272" s="44">
        <f t="shared" si="282"/>
        <v>836.68607999999995</v>
      </c>
      <c r="AF272" s="28">
        <v>708</v>
      </c>
      <c r="AG272" s="44">
        <f t="shared" si="283"/>
        <v>133.53888000000001</v>
      </c>
      <c r="AH272" s="28">
        <v>113</v>
      </c>
      <c r="AI272" s="44">
        <f t="shared" si="284"/>
        <v>36.462909034883722</v>
      </c>
      <c r="AJ272" s="44">
        <f t="shared" si="285"/>
        <v>0</v>
      </c>
      <c r="AK272" s="44"/>
      <c r="AL272" s="44">
        <f t="shared" si="286"/>
        <v>0</v>
      </c>
      <c r="AM272" s="44"/>
      <c r="AN272" s="44">
        <f t="shared" si="287"/>
        <v>36.462909034883722</v>
      </c>
      <c r="AO272" s="20"/>
      <c r="AP272" s="20">
        <v>0.18</v>
      </c>
      <c r="AQ272" s="20"/>
      <c r="AR272" s="20"/>
      <c r="AS272" s="44">
        <f t="shared" si="288"/>
        <v>24.229179795492811</v>
      </c>
      <c r="AT272" s="44">
        <f t="shared" si="289"/>
        <v>0</v>
      </c>
      <c r="AU272" s="44">
        <f t="shared" si="290"/>
        <v>0</v>
      </c>
      <c r="AV272" s="44">
        <f t="shared" si="291"/>
        <v>0</v>
      </c>
      <c r="AW272" s="44"/>
      <c r="AX272" s="44">
        <f t="shared" si="292"/>
        <v>24.229179795492811</v>
      </c>
      <c r="AY272" s="44">
        <f t="shared" si="293"/>
        <v>113.44016144186048</v>
      </c>
      <c r="AZ272" s="44">
        <f t="shared" si="294"/>
        <v>0</v>
      </c>
      <c r="BA272" s="44"/>
      <c r="BB272" s="44">
        <f t="shared" si="295"/>
        <v>0</v>
      </c>
      <c r="BC272" s="44"/>
      <c r="BD272" s="44">
        <f t="shared" si="296"/>
        <v>113.44016144186048</v>
      </c>
      <c r="BE272" s="20"/>
      <c r="BF272" s="20">
        <v>0.56000000000000005</v>
      </c>
      <c r="BG272" s="20"/>
      <c r="BH272" s="20">
        <v>0.05</v>
      </c>
      <c r="BI272" s="44">
        <f t="shared" si="297"/>
        <v>75.379670474866529</v>
      </c>
      <c r="BJ272" s="44">
        <f t="shared" si="298"/>
        <v>0</v>
      </c>
      <c r="BK272" s="44">
        <f t="shared" si="299"/>
        <v>0</v>
      </c>
      <c r="BL272" s="44">
        <f t="shared" si="300"/>
        <v>0</v>
      </c>
      <c r="BM272" s="44"/>
      <c r="BN272" s="44">
        <f t="shared" si="301"/>
        <v>75.379670474866529</v>
      </c>
      <c r="BO272" s="44">
        <f t="shared" si="302"/>
        <v>44.565777709302331</v>
      </c>
      <c r="BP272" s="44">
        <f t="shared" si="303"/>
        <v>0</v>
      </c>
      <c r="BQ272" s="44"/>
      <c r="BR272" s="44">
        <f t="shared" si="304"/>
        <v>0</v>
      </c>
      <c r="BS272" s="44"/>
      <c r="BT272" s="44">
        <f t="shared" si="305"/>
        <v>44.565777709302331</v>
      </c>
      <c r="BU272" s="20"/>
      <c r="BV272" s="20">
        <v>0.22</v>
      </c>
      <c r="BW272" s="20"/>
      <c r="BX272" s="20">
        <v>0.05</v>
      </c>
      <c r="BY272" s="44">
        <f t="shared" si="306"/>
        <v>29.613441972268994</v>
      </c>
      <c r="BZ272" s="44">
        <f t="shared" si="307"/>
        <v>0</v>
      </c>
      <c r="CA272" s="44">
        <f t="shared" si="308"/>
        <v>0</v>
      </c>
      <c r="CB272" s="44">
        <f t="shared" si="309"/>
        <v>0</v>
      </c>
      <c r="CC272" s="44"/>
      <c r="CD272" s="44">
        <f t="shared" si="310"/>
        <v>29.613441972268994</v>
      </c>
      <c r="CE272" s="44">
        <f t="shared" si="311"/>
        <v>4.7798762061910081</v>
      </c>
      <c r="CF272" s="44">
        <f t="shared" si="312"/>
        <v>11.099625067729264</v>
      </c>
      <c r="CG272" s="44">
        <f t="shared" si="313"/>
        <v>4.5094008364529268</v>
      </c>
      <c r="CH272" s="44">
        <f t="shared" si="314"/>
        <v>9.9168972448446997</v>
      </c>
      <c r="CI272" s="44">
        <f t="shared" si="315"/>
        <v>30.852569206183514</v>
      </c>
      <c r="CJ272" s="44">
        <f t="shared" si="316"/>
        <v>12.120652188143524</v>
      </c>
      <c r="CK272" s="44">
        <f t="shared" si="317"/>
        <v>55.093873582470557</v>
      </c>
    </row>
    <row r="273" spans="1:89" x14ac:dyDescent="0.25">
      <c r="A273" s="41">
        <f>'[11]ТОВ "Сумитеплоенерго" '!F265</f>
        <v>1951</v>
      </c>
      <c r="B273" s="41" t="str">
        <f>'[11]ТОВ "Сумитеплоенерго" '!C265</f>
        <v>Вул.Соборна, 32</v>
      </c>
      <c r="C273" s="47" t="str">
        <f>'[11]ТОВ "Сумитеплоенерго" '!O265</f>
        <v>так</v>
      </c>
      <c r="D273" s="46">
        <f>'[11]ТОВ "Сумитеплоенерго" '!G265</f>
        <v>4</v>
      </c>
      <c r="E273" s="86" t="str">
        <f t="shared" si="318"/>
        <v>ТОВ "Сумитеплоенерго"</v>
      </c>
      <c r="F273" s="43">
        <f>'[11]ТОВ "Сумитеплоенерго" '!L265</f>
        <v>5470.44</v>
      </c>
      <c r="G273" s="43">
        <f>'[11]ТОВ "Сумитеплоенерго" '!CX265</f>
        <v>1006.8577558139534</v>
      </c>
      <c r="H273" s="32">
        <f t="shared" si="319"/>
        <v>184.05425446837066</v>
      </c>
      <c r="I273" s="42"/>
      <c r="J273" s="42"/>
      <c r="K273" s="42"/>
      <c r="L273" s="42"/>
      <c r="M273" s="42"/>
      <c r="N273" s="44">
        <f t="shared" si="320"/>
        <v>1006.8577558139534</v>
      </c>
      <c r="O273" s="44">
        <f t="shared" si="321"/>
        <v>669.04529122357974</v>
      </c>
      <c r="P273" s="44">
        <f t="shared" si="322"/>
        <v>0</v>
      </c>
      <c r="Q273" s="44">
        <f t="shared" si="323"/>
        <v>0</v>
      </c>
      <c r="R273" s="44">
        <f t="shared" si="324"/>
        <v>0</v>
      </c>
      <c r="S273" s="44">
        <f t="shared" si="325"/>
        <v>0</v>
      </c>
      <c r="T273" s="44">
        <f t="shared" si="326"/>
        <v>669.04529122357974</v>
      </c>
      <c r="U273" s="44">
        <f t="shared" si="327"/>
        <v>1037.0634884883721</v>
      </c>
      <c r="V273" s="44">
        <f t="shared" si="328"/>
        <v>0</v>
      </c>
      <c r="W273" s="44">
        <f t="shared" si="329"/>
        <v>0</v>
      </c>
      <c r="X273" s="44">
        <f t="shared" si="330"/>
        <v>0</v>
      </c>
      <c r="Y273" s="44">
        <f t="shared" si="331"/>
        <v>0</v>
      </c>
      <c r="Z273" s="44">
        <f t="shared" si="332"/>
        <v>1037.0634884883721</v>
      </c>
      <c r="AA273" s="20">
        <v>0.03</v>
      </c>
      <c r="AC273" s="44">
        <f>AD273*F273/1000</f>
        <v>492.33959999999996</v>
      </c>
      <c r="AD273" s="28">
        <v>90</v>
      </c>
      <c r="AE273" s="44">
        <f>AF273*F273/1000</f>
        <v>3621.4312799999998</v>
      </c>
      <c r="AF273" s="28">
        <v>662</v>
      </c>
      <c r="AG273" s="44">
        <f>AH273*F273/1000</f>
        <v>552.51443999999992</v>
      </c>
      <c r="AH273" s="28">
        <v>101</v>
      </c>
      <c r="AI273" s="44">
        <f t="shared" si="284"/>
        <v>186.67142792790696</v>
      </c>
      <c r="AJ273" s="44">
        <f t="shared" si="285"/>
        <v>0</v>
      </c>
      <c r="AK273" s="44"/>
      <c r="AL273" s="44">
        <f t="shared" si="286"/>
        <v>0</v>
      </c>
      <c r="AM273" s="44"/>
      <c r="AN273" s="44">
        <f t="shared" si="287"/>
        <v>186.67142792790696</v>
      </c>
      <c r="AO273" s="20"/>
      <c r="AP273" s="20">
        <v>0.18</v>
      </c>
      <c r="AQ273" s="20"/>
      <c r="AR273" s="20"/>
      <c r="AS273" s="44">
        <f t="shared" si="288"/>
        <v>124.04099699285167</v>
      </c>
      <c r="AT273" s="44">
        <f t="shared" si="289"/>
        <v>0</v>
      </c>
      <c r="AU273" s="44">
        <f t="shared" si="290"/>
        <v>0</v>
      </c>
      <c r="AV273" s="44">
        <f t="shared" si="291"/>
        <v>0</v>
      </c>
      <c r="AW273" s="44"/>
      <c r="AX273" s="44">
        <f t="shared" si="292"/>
        <v>124.04099699285167</v>
      </c>
      <c r="AY273" s="44">
        <f t="shared" si="293"/>
        <v>580.75555355348843</v>
      </c>
      <c r="AZ273" s="44">
        <f t="shared" si="294"/>
        <v>0</v>
      </c>
      <c r="BA273" s="44"/>
      <c r="BB273" s="44">
        <f t="shared" si="295"/>
        <v>0</v>
      </c>
      <c r="BC273" s="44"/>
      <c r="BD273" s="44">
        <f t="shared" si="296"/>
        <v>580.75555355348843</v>
      </c>
      <c r="BE273" s="20"/>
      <c r="BF273" s="20">
        <v>0.56000000000000005</v>
      </c>
      <c r="BG273" s="20"/>
      <c r="BH273" s="20">
        <v>0.05</v>
      </c>
      <c r="BI273" s="44">
        <f t="shared" si="297"/>
        <v>385.90532397776082</v>
      </c>
      <c r="BJ273" s="44">
        <f t="shared" si="298"/>
        <v>0</v>
      </c>
      <c r="BK273" s="44">
        <f t="shared" si="299"/>
        <v>0</v>
      </c>
      <c r="BL273" s="44">
        <f t="shared" si="300"/>
        <v>0</v>
      </c>
      <c r="BM273" s="44"/>
      <c r="BN273" s="44">
        <f t="shared" si="301"/>
        <v>385.90532397776082</v>
      </c>
      <c r="BO273" s="44">
        <f t="shared" si="302"/>
        <v>228.15396746744184</v>
      </c>
      <c r="BP273" s="44">
        <f t="shared" si="303"/>
        <v>0</v>
      </c>
      <c r="BQ273" s="44"/>
      <c r="BR273" s="44">
        <f t="shared" si="304"/>
        <v>0</v>
      </c>
      <c r="BS273" s="44"/>
      <c r="BT273" s="44">
        <f t="shared" si="305"/>
        <v>228.15396746744184</v>
      </c>
      <c r="BU273" s="20"/>
      <c r="BV273" s="20">
        <v>0.22</v>
      </c>
      <c r="BW273" s="20"/>
      <c r="BX273" s="20">
        <v>0.05</v>
      </c>
      <c r="BY273" s="44">
        <f t="shared" si="306"/>
        <v>151.60566299126316</v>
      </c>
      <c r="BZ273" s="44">
        <f t="shared" si="307"/>
        <v>0</v>
      </c>
      <c r="CA273" s="44">
        <f t="shared" si="308"/>
        <v>0</v>
      </c>
      <c r="CB273" s="44">
        <f t="shared" si="309"/>
        <v>0</v>
      </c>
      <c r="CC273" s="44"/>
      <c r="CD273" s="44">
        <f t="shared" si="310"/>
        <v>151.60566299126316</v>
      </c>
      <c r="CE273" s="44">
        <f t="shared" si="311"/>
        <v>3.9691683551074073</v>
      </c>
      <c r="CF273" s="44">
        <f t="shared" si="312"/>
        <v>9.38424803957537</v>
      </c>
      <c r="CG273" s="44">
        <f t="shared" si="313"/>
        <v>3.6444182169622557</v>
      </c>
      <c r="CH273" s="44">
        <f t="shared" si="314"/>
        <v>50.769437170755069</v>
      </c>
      <c r="CI273" s="44">
        <f t="shared" si="315"/>
        <v>157.94936008679358</v>
      </c>
      <c r="CJ273" s="44">
        <f t="shared" si="316"/>
        <v>62.051534319811758</v>
      </c>
      <c r="CK273" s="44">
        <f t="shared" si="317"/>
        <v>282.05242872641708</v>
      </c>
    </row>
    <row r="274" spans="1:89" x14ac:dyDescent="0.25">
      <c r="A274" s="41">
        <f>'[11]ТОВ "Сумитеплоенерго" '!F266</f>
        <v>1958</v>
      </c>
      <c r="B274" s="41" t="str">
        <f>'[11]ТОВ "Сумитеплоенерго" '!C266</f>
        <v>Вул.Собона,43</v>
      </c>
      <c r="C274" s="47" t="str">
        <f>'[11]ТОВ "Сумитеплоенерго" '!O266</f>
        <v>так</v>
      </c>
      <c r="D274" s="46">
        <f>'[11]ТОВ "Сумитеплоенерго" '!G266</f>
        <v>4</v>
      </c>
      <c r="E274" s="86" t="str">
        <f t="shared" si="318"/>
        <v>ТОВ "Сумитеплоенерго"</v>
      </c>
      <c r="F274" s="43">
        <f>'[11]ТОВ "Сумитеплоенерго" '!L266</f>
        <v>1944.08</v>
      </c>
      <c r="G274" s="43">
        <f>'[11]ТОВ "Сумитеплоенерго" '!CX266</f>
        <v>258.18627906976747</v>
      </c>
      <c r="H274" s="32">
        <f t="shared" si="319"/>
        <v>132.80640666524397</v>
      </c>
      <c r="I274" s="42"/>
      <c r="J274" s="42"/>
      <c r="K274" s="42"/>
      <c r="L274" s="42"/>
      <c r="M274" s="42"/>
      <c r="N274" s="44">
        <f t="shared" si="320"/>
        <v>258.18627906976747</v>
      </c>
      <c r="O274" s="44">
        <f t="shared" si="321"/>
        <v>171.56178543862106</v>
      </c>
      <c r="P274" s="44">
        <f t="shared" si="322"/>
        <v>0</v>
      </c>
      <c r="Q274" s="44">
        <f t="shared" si="323"/>
        <v>0</v>
      </c>
      <c r="R274" s="44">
        <f t="shared" si="324"/>
        <v>0</v>
      </c>
      <c r="S274" s="44">
        <f t="shared" si="325"/>
        <v>0</v>
      </c>
      <c r="T274" s="44">
        <f t="shared" si="326"/>
        <v>171.56178543862106</v>
      </c>
      <c r="U274" s="44">
        <f t="shared" si="327"/>
        <v>286.58676976744192</v>
      </c>
      <c r="V274" s="44">
        <f t="shared" si="328"/>
        <v>0</v>
      </c>
      <c r="W274" s="44">
        <f t="shared" si="329"/>
        <v>0</v>
      </c>
      <c r="X274" s="44">
        <f t="shared" si="330"/>
        <v>0</v>
      </c>
      <c r="Y274" s="44">
        <f t="shared" si="331"/>
        <v>0</v>
      </c>
      <c r="Z274" s="44">
        <f t="shared" si="332"/>
        <v>286.58676976744192</v>
      </c>
      <c r="AA274" s="20">
        <v>0.11</v>
      </c>
      <c r="AC274" s="44">
        <f t="shared" ref="AC274:AC320" si="333">AD274*F274/1000</f>
        <v>190.51983999999999</v>
      </c>
      <c r="AD274" s="28">
        <v>98</v>
      </c>
      <c r="AE274" s="44">
        <f t="shared" ref="AE274:AE320" si="334">AF274*F274/1000</f>
        <v>1376.4086399999999</v>
      </c>
      <c r="AF274" s="28">
        <v>708</v>
      </c>
      <c r="AG274" s="44">
        <f t="shared" ref="AG274:AG320" si="335">AH274*F274/1000</f>
        <v>219.68103999999997</v>
      </c>
      <c r="AH274" s="28">
        <v>113</v>
      </c>
      <c r="AI274" s="44">
        <f t="shared" si="284"/>
        <v>51.585618558139544</v>
      </c>
      <c r="AJ274" s="44">
        <f t="shared" si="285"/>
        <v>0</v>
      </c>
      <c r="AK274" s="44"/>
      <c r="AL274" s="44">
        <f t="shared" si="286"/>
        <v>0</v>
      </c>
      <c r="AM274" s="44"/>
      <c r="AN274" s="44">
        <f t="shared" si="287"/>
        <v>51.585618558139544</v>
      </c>
      <c r="AO274" s="20"/>
      <c r="AP274" s="20">
        <v>0.18</v>
      </c>
      <c r="AQ274" s="20"/>
      <c r="AR274" s="20"/>
      <c r="AS274" s="44">
        <f t="shared" si="288"/>
        <v>34.278044730636488</v>
      </c>
      <c r="AT274" s="44">
        <f t="shared" si="289"/>
        <v>0</v>
      </c>
      <c r="AU274" s="44">
        <f t="shared" si="290"/>
        <v>0</v>
      </c>
      <c r="AV274" s="44">
        <f t="shared" si="291"/>
        <v>0</v>
      </c>
      <c r="AW274" s="44"/>
      <c r="AX274" s="44">
        <f t="shared" si="292"/>
        <v>34.278044730636488</v>
      </c>
      <c r="AY274" s="44">
        <f t="shared" si="293"/>
        <v>160.48859106976749</v>
      </c>
      <c r="AZ274" s="44">
        <f t="shared" si="294"/>
        <v>0</v>
      </c>
      <c r="BA274" s="44"/>
      <c r="BB274" s="44">
        <f t="shared" si="295"/>
        <v>0</v>
      </c>
      <c r="BC274" s="44"/>
      <c r="BD274" s="44">
        <f t="shared" si="296"/>
        <v>160.48859106976749</v>
      </c>
      <c r="BE274" s="20"/>
      <c r="BF274" s="20">
        <v>0.56000000000000005</v>
      </c>
      <c r="BG274" s="20"/>
      <c r="BH274" s="20">
        <v>0.05</v>
      </c>
      <c r="BI274" s="44">
        <f t="shared" si="297"/>
        <v>106.64280582864687</v>
      </c>
      <c r="BJ274" s="44">
        <f t="shared" si="298"/>
        <v>0</v>
      </c>
      <c r="BK274" s="44">
        <f t="shared" si="299"/>
        <v>0</v>
      </c>
      <c r="BL274" s="44">
        <f t="shared" si="300"/>
        <v>0</v>
      </c>
      <c r="BM274" s="44"/>
      <c r="BN274" s="44">
        <f t="shared" si="301"/>
        <v>106.64280582864687</v>
      </c>
      <c r="BO274" s="44">
        <f t="shared" si="302"/>
        <v>63.049089348837221</v>
      </c>
      <c r="BP274" s="44">
        <f t="shared" si="303"/>
        <v>0</v>
      </c>
      <c r="BQ274" s="44"/>
      <c r="BR274" s="44">
        <f t="shared" si="304"/>
        <v>0</v>
      </c>
      <c r="BS274" s="44"/>
      <c r="BT274" s="44">
        <f t="shared" si="305"/>
        <v>63.049089348837221</v>
      </c>
      <c r="BU274" s="20"/>
      <c r="BV274" s="20">
        <v>0.22</v>
      </c>
      <c r="BW274" s="20"/>
      <c r="BX274" s="20">
        <v>0.05</v>
      </c>
      <c r="BY274" s="44">
        <f t="shared" si="306"/>
        <v>41.895388004111268</v>
      </c>
      <c r="BZ274" s="44">
        <f t="shared" si="307"/>
        <v>0</v>
      </c>
      <c r="CA274" s="44">
        <f t="shared" si="308"/>
        <v>0</v>
      </c>
      <c r="CB274" s="44">
        <f t="shared" si="309"/>
        <v>0</v>
      </c>
      <c r="CC274" s="44"/>
      <c r="CD274" s="44">
        <f t="shared" si="310"/>
        <v>41.895388004111268</v>
      </c>
      <c r="CE274" s="44">
        <f t="shared" si="311"/>
        <v>5.5580719815596771</v>
      </c>
      <c r="CF274" s="44">
        <f t="shared" si="312"/>
        <v>12.906718172922105</v>
      </c>
      <c r="CG274" s="44">
        <f t="shared" si="313"/>
        <v>5.243561414885149</v>
      </c>
      <c r="CH274" s="44">
        <f t="shared" si="314"/>
        <v>14.02985368126855</v>
      </c>
      <c r="CI274" s="44">
        <f t="shared" si="315"/>
        <v>43.648433675057717</v>
      </c>
      <c r="CJ274" s="44">
        <f t="shared" si="316"/>
        <v>17.147598943772675</v>
      </c>
      <c r="CK274" s="44">
        <f t="shared" si="317"/>
        <v>77.943631562603059</v>
      </c>
    </row>
    <row r="275" spans="1:89" x14ac:dyDescent="0.25">
      <c r="A275" s="41">
        <f>'[11]ТОВ "Сумитеплоенерго" '!F267</f>
        <v>1962</v>
      </c>
      <c r="B275" s="41" t="str">
        <f>'[11]ТОВ "Сумитеплоенерго" '!C267</f>
        <v>вул.Привокзальна 3</v>
      </c>
      <c r="C275" s="47" t="str">
        <f>'[11]ТОВ "Сумитеплоенерго" '!O267</f>
        <v>так</v>
      </c>
      <c r="D275" s="46">
        <f>'[11]ТОВ "Сумитеплоенерго" '!G267</f>
        <v>4</v>
      </c>
      <c r="E275" s="86" t="str">
        <f t="shared" si="318"/>
        <v>ТОВ "Сумитеплоенерго"</v>
      </c>
      <c r="F275" s="43">
        <f>'[11]ТОВ "Сумитеплоенерго" '!L267</f>
        <v>1403.3</v>
      </c>
      <c r="G275" s="43">
        <f>'[11]ТОВ "Сумитеплоенерго" '!CX267</f>
        <v>289.66117441860467</v>
      </c>
      <c r="H275" s="32">
        <f t="shared" si="319"/>
        <v>206.41429089902709</v>
      </c>
      <c r="I275" s="42"/>
      <c r="J275" s="42"/>
      <c r="K275" s="42"/>
      <c r="L275" s="42"/>
      <c r="M275" s="42"/>
      <c r="N275" s="44">
        <f t="shared" si="320"/>
        <v>289.66117441860467</v>
      </c>
      <c r="O275" s="44">
        <f t="shared" si="321"/>
        <v>192.47648804015279</v>
      </c>
      <c r="P275" s="44">
        <f t="shared" si="322"/>
        <v>0</v>
      </c>
      <c r="Q275" s="44">
        <f t="shared" si="323"/>
        <v>0</v>
      </c>
      <c r="R275" s="44">
        <f t="shared" si="324"/>
        <v>0</v>
      </c>
      <c r="S275" s="44">
        <f t="shared" si="325"/>
        <v>0</v>
      </c>
      <c r="T275" s="44">
        <f t="shared" si="326"/>
        <v>192.47648804015279</v>
      </c>
      <c r="U275" s="44">
        <f t="shared" si="327"/>
        <v>298.35100965116283</v>
      </c>
      <c r="V275" s="44">
        <f t="shared" si="328"/>
        <v>0</v>
      </c>
      <c r="W275" s="44">
        <f t="shared" si="329"/>
        <v>0</v>
      </c>
      <c r="X275" s="44">
        <f t="shared" si="330"/>
        <v>0</v>
      </c>
      <c r="Y275" s="44">
        <f t="shared" si="331"/>
        <v>0</v>
      </c>
      <c r="Z275" s="44">
        <f t="shared" si="332"/>
        <v>298.35100965116283</v>
      </c>
      <c r="AA275" s="20">
        <v>0.03</v>
      </c>
      <c r="AC275" s="44">
        <f t="shared" si="333"/>
        <v>137.52339999999998</v>
      </c>
      <c r="AD275" s="28">
        <v>98</v>
      </c>
      <c r="AE275" s="44">
        <f t="shared" si="334"/>
        <v>993.53640000000007</v>
      </c>
      <c r="AF275" s="28">
        <v>708</v>
      </c>
      <c r="AG275" s="44">
        <f t="shared" si="335"/>
        <v>158.5729</v>
      </c>
      <c r="AH275" s="28">
        <v>113</v>
      </c>
      <c r="AI275" s="44">
        <f t="shared" si="284"/>
        <v>53.703181737209306</v>
      </c>
      <c r="AJ275" s="44">
        <f t="shared" si="285"/>
        <v>0</v>
      </c>
      <c r="AK275" s="44"/>
      <c r="AL275" s="44">
        <f t="shared" si="286"/>
        <v>0</v>
      </c>
      <c r="AM275" s="44"/>
      <c r="AN275" s="44">
        <f t="shared" si="287"/>
        <v>53.703181737209306</v>
      </c>
      <c r="AO275" s="20"/>
      <c r="AP275" s="20">
        <v>0.18</v>
      </c>
      <c r="AQ275" s="20"/>
      <c r="AR275" s="20"/>
      <c r="AS275" s="44">
        <f t="shared" si="288"/>
        <v>35.685140882644326</v>
      </c>
      <c r="AT275" s="44">
        <f t="shared" si="289"/>
        <v>0</v>
      </c>
      <c r="AU275" s="44">
        <f t="shared" si="290"/>
        <v>0</v>
      </c>
      <c r="AV275" s="44">
        <f t="shared" si="291"/>
        <v>0</v>
      </c>
      <c r="AW275" s="44"/>
      <c r="AX275" s="44">
        <f t="shared" si="292"/>
        <v>35.685140882644326</v>
      </c>
      <c r="AY275" s="44">
        <f t="shared" si="293"/>
        <v>167.07656540465121</v>
      </c>
      <c r="AZ275" s="44">
        <f t="shared" si="294"/>
        <v>0</v>
      </c>
      <c r="BA275" s="44"/>
      <c r="BB275" s="44">
        <f t="shared" si="295"/>
        <v>0</v>
      </c>
      <c r="BC275" s="44"/>
      <c r="BD275" s="44">
        <f t="shared" si="296"/>
        <v>167.07656540465121</v>
      </c>
      <c r="BE275" s="20"/>
      <c r="BF275" s="20">
        <v>0.56000000000000005</v>
      </c>
      <c r="BG275" s="20"/>
      <c r="BH275" s="20">
        <v>0.05</v>
      </c>
      <c r="BI275" s="44">
        <f t="shared" si="297"/>
        <v>111.02043830156015</v>
      </c>
      <c r="BJ275" s="44">
        <f t="shared" si="298"/>
        <v>0</v>
      </c>
      <c r="BK275" s="44">
        <f t="shared" si="299"/>
        <v>0</v>
      </c>
      <c r="BL275" s="44">
        <f t="shared" si="300"/>
        <v>0</v>
      </c>
      <c r="BM275" s="44"/>
      <c r="BN275" s="44">
        <f t="shared" si="301"/>
        <v>111.02043830156015</v>
      </c>
      <c r="BO275" s="44">
        <f t="shared" si="302"/>
        <v>65.637222123255825</v>
      </c>
      <c r="BP275" s="44">
        <f t="shared" si="303"/>
        <v>0</v>
      </c>
      <c r="BQ275" s="44"/>
      <c r="BR275" s="44">
        <f t="shared" si="304"/>
        <v>0</v>
      </c>
      <c r="BS275" s="44"/>
      <c r="BT275" s="44">
        <f t="shared" si="305"/>
        <v>65.637222123255825</v>
      </c>
      <c r="BU275" s="20"/>
      <c r="BV275" s="20">
        <v>0.22</v>
      </c>
      <c r="BW275" s="20"/>
      <c r="BX275" s="20">
        <v>0.05</v>
      </c>
      <c r="BY275" s="44">
        <f t="shared" si="306"/>
        <v>43.615172189898622</v>
      </c>
      <c r="BZ275" s="44">
        <f t="shared" si="307"/>
        <v>0</v>
      </c>
      <c r="CA275" s="44">
        <f t="shared" si="308"/>
        <v>0</v>
      </c>
      <c r="CB275" s="44">
        <f t="shared" si="309"/>
        <v>0</v>
      </c>
      <c r="CC275" s="44"/>
      <c r="CD275" s="44">
        <f t="shared" si="310"/>
        <v>43.615172189898622</v>
      </c>
      <c r="CE275" s="44">
        <f t="shared" si="311"/>
        <v>3.8538001139540206</v>
      </c>
      <c r="CF275" s="44">
        <f t="shared" si="312"/>
        <v>8.9491305853188852</v>
      </c>
      <c r="CG275" s="44">
        <f t="shared" si="313"/>
        <v>3.6357279368193316</v>
      </c>
      <c r="CH275" s="44">
        <f t="shared" si="314"/>
        <v>14.605771977754751</v>
      </c>
      <c r="CI275" s="44">
        <f t="shared" si="315"/>
        <v>45.440179486348121</v>
      </c>
      <c r="CJ275" s="44">
        <f t="shared" si="316"/>
        <v>17.851499083922473</v>
      </c>
      <c r="CK275" s="44">
        <f t="shared" si="317"/>
        <v>81.143177654193067</v>
      </c>
    </row>
    <row r="276" spans="1:89" x14ac:dyDescent="0.25">
      <c r="A276" s="41">
        <f>'[11]ТОВ "Сумитеплоенерго" '!F268</f>
        <v>1953</v>
      </c>
      <c r="B276" s="41" t="str">
        <f>'[11]ТОВ "Сумитеплоенерго" '!C268</f>
        <v>просп.Шевченко 1</v>
      </c>
      <c r="C276" s="47" t="str">
        <f>'[11]ТОВ "Сумитеплоенерго" '!O268</f>
        <v>так</v>
      </c>
      <c r="D276" s="46">
        <f>'[11]ТОВ "Сумитеплоенерго" '!G268</f>
        <v>4</v>
      </c>
      <c r="E276" s="86" t="str">
        <f t="shared" si="318"/>
        <v>ТОВ "Сумитеплоенерго"</v>
      </c>
      <c r="F276" s="43">
        <f>'[11]ТОВ "Сумитеплоенерго" '!L268</f>
        <v>3284.13</v>
      </c>
      <c r="G276" s="43">
        <f>'[11]ТОВ "Сумитеплоенерго" '!CX268</f>
        <v>520.77409302325589</v>
      </c>
      <c r="H276" s="32">
        <f t="shared" si="319"/>
        <v>158.5729228207336</v>
      </c>
      <c r="I276" s="42"/>
      <c r="J276" s="42"/>
      <c r="K276" s="42"/>
      <c r="L276" s="42"/>
      <c r="M276" s="42"/>
      <c r="N276" s="44">
        <f t="shared" si="320"/>
        <v>520.77409302325589</v>
      </c>
      <c r="O276" s="44">
        <f t="shared" si="321"/>
        <v>346.04833971485135</v>
      </c>
      <c r="P276" s="44">
        <f t="shared" si="322"/>
        <v>0</v>
      </c>
      <c r="Q276" s="44">
        <f t="shared" si="323"/>
        <v>0</v>
      </c>
      <c r="R276" s="44">
        <f t="shared" si="324"/>
        <v>0</v>
      </c>
      <c r="S276" s="44">
        <f t="shared" si="325"/>
        <v>0</v>
      </c>
      <c r="T276" s="44">
        <f t="shared" si="326"/>
        <v>346.04833971485135</v>
      </c>
      <c r="U276" s="44">
        <f t="shared" si="327"/>
        <v>536.39731581395358</v>
      </c>
      <c r="V276" s="44">
        <f t="shared" si="328"/>
        <v>0</v>
      </c>
      <c r="W276" s="44">
        <f t="shared" si="329"/>
        <v>0</v>
      </c>
      <c r="X276" s="44">
        <f t="shared" si="330"/>
        <v>0</v>
      </c>
      <c r="Y276" s="44">
        <f t="shared" si="331"/>
        <v>0</v>
      </c>
      <c r="Z276" s="44">
        <f t="shared" si="332"/>
        <v>536.39731581395358</v>
      </c>
      <c r="AA276" s="20">
        <v>0.03</v>
      </c>
      <c r="AC276" s="44">
        <f t="shared" si="333"/>
        <v>308.70822000000004</v>
      </c>
      <c r="AD276" s="28">
        <v>94</v>
      </c>
      <c r="AE276" s="44">
        <f t="shared" si="334"/>
        <v>2239.77666</v>
      </c>
      <c r="AF276" s="28">
        <v>682</v>
      </c>
      <c r="AG276" s="44">
        <f t="shared" si="335"/>
        <v>361.2543</v>
      </c>
      <c r="AH276" s="28">
        <v>110</v>
      </c>
      <c r="AI276" s="44">
        <f t="shared" si="284"/>
        <v>96.551516846511646</v>
      </c>
      <c r="AJ276" s="44">
        <f t="shared" si="285"/>
        <v>0</v>
      </c>
      <c r="AK276" s="44"/>
      <c r="AL276" s="44">
        <f t="shared" si="286"/>
        <v>0</v>
      </c>
      <c r="AM276" s="44"/>
      <c r="AN276" s="44">
        <f t="shared" si="287"/>
        <v>96.551516846511646</v>
      </c>
      <c r="AO276" s="20"/>
      <c r="AP276" s="20">
        <v>0.18</v>
      </c>
      <c r="AQ276" s="20"/>
      <c r="AR276" s="20"/>
      <c r="AS276" s="44">
        <f t="shared" si="288"/>
        <v>64.157362183133444</v>
      </c>
      <c r="AT276" s="44">
        <f t="shared" si="289"/>
        <v>0</v>
      </c>
      <c r="AU276" s="44">
        <f t="shared" si="290"/>
        <v>0</v>
      </c>
      <c r="AV276" s="44">
        <f t="shared" si="291"/>
        <v>0</v>
      </c>
      <c r="AW276" s="44"/>
      <c r="AX276" s="44">
        <f t="shared" si="292"/>
        <v>64.157362183133444</v>
      </c>
      <c r="AY276" s="44">
        <f t="shared" si="293"/>
        <v>300.38249685581405</v>
      </c>
      <c r="AZ276" s="44">
        <f t="shared" si="294"/>
        <v>0</v>
      </c>
      <c r="BA276" s="44"/>
      <c r="BB276" s="44">
        <f t="shared" si="295"/>
        <v>0</v>
      </c>
      <c r="BC276" s="44"/>
      <c r="BD276" s="44">
        <f t="shared" si="296"/>
        <v>300.38249685581405</v>
      </c>
      <c r="BE276" s="20"/>
      <c r="BF276" s="20">
        <v>0.56000000000000005</v>
      </c>
      <c r="BG276" s="20"/>
      <c r="BH276" s="20">
        <v>0.05</v>
      </c>
      <c r="BI276" s="44">
        <f t="shared" si="297"/>
        <v>199.60068234752632</v>
      </c>
      <c r="BJ276" s="44">
        <f t="shared" si="298"/>
        <v>0</v>
      </c>
      <c r="BK276" s="44">
        <f t="shared" si="299"/>
        <v>0</v>
      </c>
      <c r="BL276" s="44">
        <f t="shared" si="300"/>
        <v>0</v>
      </c>
      <c r="BM276" s="44"/>
      <c r="BN276" s="44">
        <f t="shared" si="301"/>
        <v>199.60068234752632</v>
      </c>
      <c r="BO276" s="44">
        <f t="shared" si="302"/>
        <v>118.00740947906979</v>
      </c>
      <c r="BP276" s="44">
        <f t="shared" si="303"/>
        <v>0</v>
      </c>
      <c r="BQ276" s="44"/>
      <c r="BR276" s="44">
        <f t="shared" si="304"/>
        <v>0</v>
      </c>
      <c r="BS276" s="44"/>
      <c r="BT276" s="44">
        <f t="shared" si="305"/>
        <v>118.00740947906979</v>
      </c>
      <c r="BU276" s="20"/>
      <c r="BV276" s="20">
        <v>0.22</v>
      </c>
      <c r="BW276" s="20"/>
      <c r="BX276" s="20">
        <v>0.05</v>
      </c>
      <c r="BY276" s="44">
        <f t="shared" si="306"/>
        <v>78.414553779385329</v>
      </c>
      <c r="BZ276" s="44">
        <f t="shared" si="307"/>
        <v>0</v>
      </c>
      <c r="CA276" s="44">
        <f t="shared" si="308"/>
        <v>0</v>
      </c>
      <c r="CB276" s="44">
        <f t="shared" si="309"/>
        <v>0</v>
      </c>
      <c r="CC276" s="44"/>
      <c r="CD276" s="44">
        <f t="shared" si="310"/>
        <v>78.414553779385329</v>
      </c>
      <c r="CE276" s="44">
        <f t="shared" si="311"/>
        <v>4.8117349201298278</v>
      </c>
      <c r="CF276" s="44">
        <f t="shared" si="312"/>
        <v>11.221287591093036</v>
      </c>
      <c r="CG276" s="44">
        <f t="shared" si="313"/>
        <v>4.6069802426774933</v>
      </c>
      <c r="CH276" s="44">
        <f t="shared" si="314"/>
        <v>26.259327539794615</v>
      </c>
      <c r="CI276" s="44">
        <f t="shared" si="315"/>
        <v>81.695685679361034</v>
      </c>
      <c r="CJ276" s="44">
        <f t="shared" si="316"/>
        <v>32.094733659748975</v>
      </c>
      <c r="CK276" s="44">
        <f t="shared" si="317"/>
        <v>145.88515299885896</v>
      </c>
    </row>
    <row r="277" spans="1:89" x14ac:dyDescent="0.25">
      <c r="A277" s="41">
        <f>'[11]ТОВ "Сумитеплоенерго" '!F269</f>
        <v>1953</v>
      </c>
      <c r="B277" s="41" t="str">
        <f>'[11]ТОВ "Сумитеплоенерго" '!C269</f>
        <v>просп.Шевченко 2</v>
      </c>
      <c r="C277" s="47" t="str">
        <f>'[11]ТОВ "Сумитеплоенерго" '!O269</f>
        <v>так</v>
      </c>
      <c r="D277" s="46">
        <f>'[11]ТОВ "Сумитеплоенерго" '!G269</f>
        <v>4</v>
      </c>
      <c r="E277" s="86" t="str">
        <f t="shared" si="318"/>
        <v>ТОВ "Сумитеплоенерго"</v>
      </c>
      <c r="F277" s="43">
        <f>'[11]ТОВ "Сумитеплоенерго" '!L269</f>
        <v>3218.05</v>
      </c>
      <c r="G277" s="43">
        <f>'[11]ТОВ "Сумитеплоенерго" '!CX269</f>
        <v>610.66255813953478</v>
      </c>
      <c r="H277" s="32">
        <f t="shared" si="319"/>
        <v>189.76167497072288</v>
      </c>
      <c r="I277" s="42"/>
      <c r="J277" s="42"/>
      <c r="K277" s="42"/>
      <c r="L277" s="42"/>
      <c r="M277" s="42"/>
      <c r="N277" s="44">
        <f t="shared" si="320"/>
        <v>610.66255813953478</v>
      </c>
      <c r="O277" s="44">
        <f t="shared" si="321"/>
        <v>405.7781813673538</v>
      </c>
      <c r="P277" s="44">
        <f t="shared" si="322"/>
        <v>0</v>
      </c>
      <c r="Q277" s="44">
        <f t="shared" si="323"/>
        <v>0</v>
      </c>
      <c r="R277" s="44">
        <f t="shared" si="324"/>
        <v>0</v>
      </c>
      <c r="S277" s="44">
        <f t="shared" si="325"/>
        <v>0</v>
      </c>
      <c r="T277" s="44">
        <f t="shared" si="326"/>
        <v>405.7781813673538</v>
      </c>
      <c r="U277" s="44">
        <f t="shared" si="327"/>
        <v>628.98243488372088</v>
      </c>
      <c r="V277" s="44">
        <f t="shared" si="328"/>
        <v>0</v>
      </c>
      <c r="W277" s="44">
        <f t="shared" si="329"/>
        <v>0</v>
      </c>
      <c r="X277" s="44">
        <f t="shared" si="330"/>
        <v>0</v>
      </c>
      <c r="Y277" s="44">
        <f t="shared" si="331"/>
        <v>0</v>
      </c>
      <c r="Z277" s="44">
        <f t="shared" si="332"/>
        <v>628.98243488372088</v>
      </c>
      <c r="AA277" s="20">
        <v>0.03</v>
      </c>
      <c r="AC277" s="44">
        <f t="shared" si="333"/>
        <v>302.49670000000003</v>
      </c>
      <c r="AD277" s="28">
        <v>94</v>
      </c>
      <c r="AE277" s="44">
        <f t="shared" si="334"/>
        <v>2194.7101000000002</v>
      </c>
      <c r="AF277" s="28">
        <v>682</v>
      </c>
      <c r="AG277" s="44">
        <f t="shared" si="335"/>
        <v>353.9855</v>
      </c>
      <c r="AH277" s="28">
        <v>110</v>
      </c>
      <c r="AI277" s="44">
        <f t="shared" si="284"/>
        <v>113.21683827906976</v>
      </c>
      <c r="AJ277" s="44">
        <f t="shared" si="285"/>
        <v>0</v>
      </c>
      <c r="AK277" s="44"/>
      <c r="AL277" s="44">
        <f t="shared" si="286"/>
        <v>0</v>
      </c>
      <c r="AM277" s="44"/>
      <c r="AN277" s="44">
        <f t="shared" si="287"/>
        <v>113.21683827906976</v>
      </c>
      <c r="AO277" s="20"/>
      <c r="AP277" s="20">
        <v>0.18</v>
      </c>
      <c r="AQ277" s="20"/>
      <c r="AR277" s="20"/>
      <c r="AS277" s="44">
        <f t="shared" si="288"/>
        <v>75.231274825507398</v>
      </c>
      <c r="AT277" s="44">
        <f t="shared" si="289"/>
        <v>0</v>
      </c>
      <c r="AU277" s="44">
        <f t="shared" si="290"/>
        <v>0</v>
      </c>
      <c r="AV277" s="44">
        <f t="shared" si="291"/>
        <v>0</v>
      </c>
      <c r="AW277" s="44"/>
      <c r="AX277" s="44">
        <f t="shared" si="292"/>
        <v>75.231274825507398</v>
      </c>
      <c r="AY277" s="44">
        <f t="shared" si="293"/>
        <v>352.23016353488373</v>
      </c>
      <c r="AZ277" s="44">
        <f t="shared" si="294"/>
        <v>0</v>
      </c>
      <c r="BA277" s="44"/>
      <c r="BB277" s="44">
        <f t="shared" si="295"/>
        <v>0</v>
      </c>
      <c r="BC277" s="44"/>
      <c r="BD277" s="44">
        <f t="shared" si="296"/>
        <v>352.23016353488373</v>
      </c>
      <c r="BE277" s="20"/>
      <c r="BF277" s="20">
        <v>0.56000000000000005</v>
      </c>
      <c r="BG277" s="20"/>
      <c r="BH277" s="20">
        <v>0.05</v>
      </c>
      <c r="BI277" s="44">
        <f t="shared" si="297"/>
        <v>234.05285501268972</v>
      </c>
      <c r="BJ277" s="44">
        <f t="shared" si="298"/>
        <v>0</v>
      </c>
      <c r="BK277" s="44">
        <f t="shared" si="299"/>
        <v>0</v>
      </c>
      <c r="BL277" s="44">
        <f t="shared" si="300"/>
        <v>0</v>
      </c>
      <c r="BM277" s="44"/>
      <c r="BN277" s="44">
        <f t="shared" si="301"/>
        <v>234.05285501268972</v>
      </c>
      <c r="BO277" s="44">
        <f t="shared" si="302"/>
        <v>138.37613567441861</v>
      </c>
      <c r="BP277" s="44">
        <f t="shared" si="303"/>
        <v>0</v>
      </c>
      <c r="BQ277" s="44"/>
      <c r="BR277" s="44">
        <f t="shared" si="304"/>
        <v>0</v>
      </c>
      <c r="BS277" s="44"/>
      <c r="BT277" s="44">
        <f t="shared" si="305"/>
        <v>138.37613567441861</v>
      </c>
      <c r="BU277" s="20"/>
      <c r="BV277" s="20">
        <v>0.22</v>
      </c>
      <c r="BW277" s="20"/>
      <c r="BX277" s="20">
        <v>0.05</v>
      </c>
      <c r="BY277" s="44">
        <f t="shared" si="306"/>
        <v>91.949335897842388</v>
      </c>
      <c r="BZ277" s="44">
        <f t="shared" si="307"/>
        <v>0</v>
      </c>
      <c r="CA277" s="44">
        <f t="shared" si="308"/>
        <v>0</v>
      </c>
      <c r="CB277" s="44">
        <f t="shared" si="309"/>
        <v>0</v>
      </c>
      <c r="CC277" s="44"/>
      <c r="CD277" s="44">
        <f t="shared" si="310"/>
        <v>91.949335897842388</v>
      </c>
      <c r="CE277" s="44">
        <f t="shared" si="311"/>
        <v>4.0208902574310432</v>
      </c>
      <c r="CF277" s="44">
        <f t="shared" si="312"/>
        <v>9.3769849544497497</v>
      </c>
      <c r="CG277" s="44">
        <f t="shared" si="313"/>
        <v>3.8497885443488706</v>
      </c>
      <c r="CH277" s="44">
        <f t="shared" si="314"/>
        <v>30.791831516393856</v>
      </c>
      <c r="CI277" s="44">
        <f t="shared" si="315"/>
        <v>95.796809162114229</v>
      </c>
      <c r="CJ277" s="44">
        <f t="shared" si="316"/>
        <v>37.634460742259158</v>
      </c>
      <c r="CK277" s="44">
        <f t="shared" si="317"/>
        <v>171.06573064663255</v>
      </c>
    </row>
    <row r="278" spans="1:89" x14ac:dyDescent="0.25">
      <c r="A278" s="41">
        <f>'[11]ТОВ "Сумитеплоенерго" '!F270</f>
        <v>1953</v>
      </c>
      <c r="B278" s="41" t="str">
        <f>'[11]ТОВ "Сумитеплоенерго" '!C270</f>
        <v>просп.Шевченко 3</v>
      </c>
      <c r="C278" s="47" t="str">
        <f>'[11]ТОВ "Сумитеплоенерго" '!O270</f>
        <v>так</v>
      </c>
      <c r="D278" s="46">
        <f>'[11]ТОВ "Сумитеплоенерго" '!G270</f>
        <v>4</v>
      </c>
      <c r="E278" s="86" t="str">
        <f t="shared" si="318"/>
        <v>ТОВ "Сумитеплоенерго"</v>
      </c>
      <c r="F278" s="43">
        <f>'[11]ТОВ "Сумитеплоенерго" '!L270</f>
        <v>3071.35</v>
      </c>
      <c r="G278" s="43">
        <f>'[11]ТОВ "Сумитеплоенерго" '!CX270</f>
        <v>540.05151162790696</v>
      </c>
      <c r="H278" s="32">
        <f t="shared" si="319"/>
        <v>175.83522282641411</v>
      </c>
      <c r="I278" s="42"/>
      <c r="J278" s="42"/>
      <c r="K278" s="42"/>
      <c r="L278" s="42"/>
      <c r="M278" s="42"/>
      <c r="N278" s="44">
        <f t="shared" si="320"/>
        <v>540.05151162790696</v>
      </c>
      <c r="O278" s="44">
        <f t="shared" si="321"/>
        <v>358.85796060709072</v>
      </c>
      <c r="P278" s="44">
        <f t="shared" si="322"/>
        <v>0</v>
      </c>
      <c r="Q278" s="44">
        <f t="shared" si="323"/>
        <v>0</v>
      </c>
      <c r="R278" s="44">
        <f t="shared" si="324"/>
        <v>0</v>
      </c>
      <c r="S278" s="44">
        <f t="shared" si="325"/>
        <v>0</v>
      </c>
      <c r="T278" s="44">
        <f t="shared" si="326"/>
        <v>358.85796060709072</v>
      </c>
      <c r="U278" s="44">
        <f t="shared" si="327"/>
        <v>556.25305697674423</v>
      </c>
      <c r="V278" s="44">
        <f t="shared" si="328"/>
        <v>0</v>
      </c>
      <c r="W278" s="44">
        <f t="shared" si="329"/>
        <v>0</v>
      </c>
      <c r="X278" s="44">
        <f t="shared" si="330"/>
        <v>0</v>
      </c>
      <c r="Y278" s="44">
        <f t="shared" si="331"/>
        <v>0</v>
      </c>
      <c r="Z278" s="44">
        <f t="shared" si="332"/>
        <v>556.25305697674423</v>
      </c>
      <c r="AA278" s="20">
        <v>0.03</v>
      </c>
      <c r="AC278" s="44">
        <f t="shared" si="333"/>
        <v>288.70689999999996</v>
      </c>
      <c r="AD278" s="28">
        <v>94</v>
      </c>
      <c r="AE278" s="44">
        <f t="shared" si="334"/>
        <v>2094.6606999999999</v>
      </c>
      <c r="AF278" s="28">
        <v>682</v>
      </c>
      <c r="AG278" s="44">
        <f t="shared" si="335"/>
        <v>337.8485</v>
      </c>
      <c r="AH278" s="28">
        <v>110</v>
      </c>
      <c r="AI278" s="44">
        <f t="shared" si="284"/>
        <v>100.12555025581396</v>
      </c>
      <c r="AJ278" s="44">
        <f t="shared" si="285"/>
        <v>0</v>
      </c>
      <c r="AK278" s="44"/>
      <c r="AL278" s="44">
        <f t="shared" si="286"/>
        <v>0</v>
      </c>
      <c r="AM278" s="44"/>
      <c r="AN278" s="44">
        <f t="shared" si="287"/>
        <v>100.12555025581396</v>
      </c>
      <c r="AO278" s="20"/>
      <c r="AP278" s="20">
        <v>0.18</v>
      </c>
      <c r="AQ278" s="20"/>
      <c r="AR278" s="20"/>
      <c r="AS278" s="44">
        <f t="shared" si="288"/>
        <v>66.53226589655462</v>
      </c>
      <c r="AT278" s="44">
        <f t="shared" si="289"/>
        <v>0</v>
      </c>
      <c r="AU278" s="44">
        <f t="shared" si="290"/>
        <v>0</v>
      </c>
      <c r="AV278" s="44">
        <f t="shared" si="291"/>
        <v>0</v>
      </c>
      <c r="AW278" s="44"/>
      <c r="AX278" s="44">
        <f t="shared" si="292"/>
        <v>66.53226589655462</v>
      </c>
      <c r="AY278" s="44">
        <f t="shared" si="293"/>
        <v>311.50171190697682</v>
      </c>
      <c r="AZ278" s="44">
        <f t="shared" si="294"/>
        <v>0</v>
      </c>
      <c r="BA278" s="44"/>
      <c r="BB278" s="44">
        <f t="shared" si="295"/>
        <v>0</v>
      </c>
      <c r="BC278" s="44"/>
      <c r="BD278" s="44">
        <f t="shared" si="296"/>
        <v>311.50171190697682</v>
      </c>
      <c r="BE278" s="20"/>
      <c r="BF278" s="20">
        <v>0.56000000000000005</v>
      </c>
      <c r="BG278" s="20"/>
      <c r="BH278" s="20">
        <v>0.05</v>
      </c>
      <c r="BI278" s="44">
        <f t="shared" si="297"/>
        <v>206.98927167816998</v>
      </c>
      <c r="BJ278" s="44">
        <f t="shared" si="298"/>
        <v>0</v>
      </c>
      <c r="BK278" s="44">
        <f t="shared" si="299"/>
        <v>0</v>
      </c>
      <c r="BL278" s="44">
        <f t="shared" si="300"/>
        <v>0</v>
      </c>
      <c r="BM278" s="44"/>
      <c r="BN278" s="44">
        <f t="shared" si="301"/>
        <v>206.98927167816998</v>
      </c>
      <c r="BO278" s="44">
        <f t="shared" si="302"/>
        <v>122.37567253488373</v>
      </c>
      <c r="BP278" s="44">
        <f t="shared" si="303"/>
        <v>0</v>
      </c>
      <c r="BQ278" s="44"/>
      <c r="BR278" s="44">
        <f t="shared" si="304"/>
        <v>0</v>
      </c>
      <c r="BS278" s="44"/>
      <c r="BT278" s="44">
        <f t="shared" si="305"/>
        <v>122.37567253488373</v>
      </c>
      <c r="BU278" s="20"/>
      <c r="BV278" s="20">
        <v>0.22</v>
      </c>
      <c r="BW278" s="20"/>
      <c r="BX278" s="20">
        <v>0.05</v>
      </c>
      <c r="BY278" s="44">
        <f t="shared" si="306"/>
        <v>81.317213873566772</v>
      </c>
      <c r="BZ278" s="44">
        <f t="shared" si="307"/>
        <v>0</v>
      </c>
      <c r="CA278" s="44">
        <f t="shared" si="308"/>
        <v>0</v>
      </c>
      <c r="CB278" s="44">
        <f t="shared" si="309"/>
        <v>0</v>
      </c>
      <c r="CC278" s="44"/>
      <c r="CD278" s="44">
        <f t="shared" si="310"/>
        <v>81.317213873566772</v>
      </c>
      <c r="CE278" s="44">
        <f t="shared" si="311"/>
        <v>4.3393516831199745</v>
      </c>
      <c r="CF278" s="44">
        <f t="shared" si="312"/>
        <v>10.119658294449239</v>
      </c>
      <c r="CG278" s="44">
        <f t="shared" si="313"/>
        <v>4.1546984200084855</v>
      </c>
      <c r="CH278" s="44">
        <f t="shared" si="314"/>
        <v>27.231365235300061</v>
      </c>
      <c r="CI278" s="44">
        <f t="shared" si="315"/>
        <v>84.719802954266868</v>
      </c>
      <c r="CJ278" s="44">
        <f t="shared" si="316"/>
        <v>33.282779732033404</v>
      </c>
      <c r="CK278" s="44">
        <f t="shared" si="317"/>
        <v>151.28536241833368</v>
      </c>
    </row>
    <row r="279" spans="1:89" x14ac:dyDescent="0.25">
      <c r="A279" s="41">
        <f>'[11]ТОВ "Сумитеплоенерго" '!F271</f>
        <v>1958</v>
      </c>
      <c r="B279" s="41" t="str">
        <f>'[11]ТОВ "Сумитеплоенерго" '!C271</f>
        <v>просп.Шевченко 4</v>
      </c>
      <c r="C279" s="47" t="str">
        <f>'[11]ТОВ "Сумитеплоенерго" '!O271</f>
        <v>так</v>
      </c>
      <c r="D279" s="46">
        <f>'[11]ТОВ "Сумитеплоенерго" '!G271</f>
        <v>4</v>
      </c>
      <c r="E279" s="86" t="str">
        <f t="shared" si="318"/>
        <v>ТОВ "Сумитеплоенерго"</v>
      </c>
      <c r="F279" s="43">
        <f>'[11]ТОВ "Сумитеплоенерго" '!L271</f>
        <v>2713.6</v>
      </c>
      <c r="G279" s="43">
        <f>'[11]ТОВ "Сумитеплоенерго" '!CX271</f>
        <v>492.79922093023259</v>
      </c>
      <c r="H279" s="32">
        <f t="shared" si="319"/>
        <v>181.60348648667181</v>
      </c>
      <c r="I279" s="42"/>
      <c r="J279" s="42"/>
      <c r="K279" s="42"/>
      <c r="L279" s="42"/>
      <c r="M279" s="42"/>
      <c r="N279" s="44">
        <f t="shared" si="320"/>
        <v>492.79922093023259</v>
      </c>
      <c r="O279" s="44">
        <f t="shared" si="321"/>
        <v>327.45936193885103</v>
      </c>
      <c r="P279" s="44">
        <f t="shared" si="322"/>
        <v>0</v>
      </c>
      <c r="Q279" s="44">
        <f t="shared" si="323"/>
        <v>0</v>
      </c>
      <c r="R279" s="44">
        <f t="shared" si="324"/>
        <v>0</v>
      </c>
      <c r="S279" s="44">
        <f t="shared" si="325"/>
        <v>0</v>
      </c>
      <c r="T279" s="44">
        <f t="shared" si="326"/>
        <v>327.45936193885103</v>
      </c>
      <c r="U279" s="44">
        <f t="shared" si="327"/>
        <v>507.5831975581396</v>
      </c>
      <c r="V279" s="44">
        <f t="shared" si="328"/>
        <v>0</v>
      </c>
      <c r="W279" s="44">
        <f t="shared" si="329"/>
        <v>0</v>
      </c>
      <c r="X279" s="44">
        <f t="shared" si="330"/>
        <v>0</v>
      </c>
      <c r="Y279" s="44">
        <f t="shared" si="331"/>
        <v>0</v>
      </c>
      <c r="Z279" s="44">
        <f t="shared" si="332"/>
        <v>507.5831975581396</v>
      </c>
      <c r="AA279" s="20">
        <v>0.03</v>
      </c>
      <c r="AC279" s="44">
        <f t="shared" si="333"/>
        <v>265.93279999999999</v>
      </c>
      <c r="AD279" s="28">
        <v>98</v>
      </c>
      <c r="AE279" s="44">
        <f t="shared" si="334"/>
        <v>1921.2288000000001</v>
      </c>
      <c r="AF279" s="28">
        <v>708</v>
      </c>
      <c r="AG279" s="44">
        <f t="shared" si="335"/>
        <v>306.63679999999999</v>
      </c>
      <c r="AH279" s="28">
        <v>113</v>
      </c>
      <c r="AI279" s="44">
        <f t="shared" si="284"/>
        <v>91.364975560465126</v>
      </c>
      <c r="AJ279" s="44">
        <f t="shared" si="285"/>
        <v>0</v>
      </c>
      <c r="AK279" s="44"/>
      <c r="AL279" s="44">
        <f t="shared" si="286"/>
        <v>0</v>
      </c>
      <c r="AM279" s="44"/>
      <c r="AN279" s="44">
        <f t="shared" si="287"/>
        <v>91.364975560465126</v>
      </c>
      <c r="AO279" s="20"/>
      <c r="AP279" s="20">
        <v>0.18</v>
      </c>
      <c r="AQ279" s="20"/>
      <c r="AR279" s="20"/>
      <c r="AS279" s="44">
        <f t="shared" si="288"/>
        <v>60.710965703462982</v>
      </c>
      <c r="AT279" s="44">
        <f t="shared" si="289"/>
        <v>0</v>
      </c>
      <c r="AU279" s="44">
        <f t="shared" si="290"/>
        <v>0</v>
      </c>
      <c r="AV279" s="44">
        <f t="shared" si="291"/>
        <v>0</v>
      </c>
      <c r="AW279" s="44"/>
      <c r="AX279" s="44">
        <f t="shared" si="292"/>
        <v>60.710965703462982</v>
      </c>
      <c r="AY279" s="44">
        <f t="shared" si="293"/>
        <v>284.2465906325582</v>
      </c>
      <c r="AZ279" s="44">
        <f t="shared" si="294"/>
        <v>0</v>
      </c>
      <c r="BA279" s="44"/>
      <c r="BB279" s="44">
        <f t="shared" si="295"/>
        <v>0</v>
      </c>
      <c r="BC279" s="44"/>
      <c r="BD279" s="44">
        <f t="shared" si="296"/>
        <v>284.2465906325582</v>
      </c>
      <c r="BE279" s="20"/>
      <c r="BF279" s="20">
        <v>0.56000000000000005</v>
      </c>
      <c r="BG279" s="20"/>
      <c r="BH279" s="20">
        <v>0.05</v>
      </c>
      <c r="BI279" s="44">
        <f t="shared" si="297"/>
        <v>188.87855996632931</v>
      </c>
      <c r="BJ279" s="44">
        <f t="shared" si="298"/>
        <v>0</v>
      </c>
      <c r="BK279" s="44">
        <f t="shared" si="299"/>
        <v>0</v>
      </c>
      <c r="BL279" s="44">
        <f t="shared" si="300"/>
        <v>0</v>
      </c>
      <c r="BM279" s="44"/>
      <c r="BN279" s="44">
        <f t="shared" si="301"/>
        <v>188.87855996632931</v>
      </c>
      <c r="BO279" s="44">
        <f t="shared" si="302"/>
        <v>111.66830346279072</v>
      </c>
      <c r="BP279" s="44">
        <f t="shared" si="303"/>
        <v>0</v>
      </c>
      <c r="BQ279" s="44"/>
      <c r="BR279" s="44">
        <f t="shared" si="304"/>
        <v>0</v>
      </c>
      <c r="BS279" s="44"/>
      <c r="BT279" s="44">
        <f t="shared" si="305"/>
        <v>111.66830346279072</v>
      </c>
      <c r="BU279" s="20"/>
      <c r="BV279" s="20">
        <v>0.22</v>
      </c>
      <c r="BW279" s="20"/>
      <c r="BX279" s="20">
        <v>0.05</v>
      </c>
      <c r="BY279" s="44">
        <f t="shared" si="306"/>
        <v>74.202291415343652</v>
      </c>
      <c r="BZ279" s="44">
        <f t="shared" si="307"/>
        <v>0</v>
      </c>
      <c r="CA279" s="44">
        <f t="shared" si="308"/>
        <v>0</v>
      </c>
      <c r="CB279" s="44">
        <f t="shared" si="309"/>
        <v>0</v>
      </c>
      <c r="CC279" s="44"/>
      <c r="CD279" s="44">
        <f t="shared" si="310"/>
        <v>74.202291415343652</v>
      </c>
      <c r="CE279" s="44">
        <f t="shared" si="311"/>
        <v>4.3803091734518569</v>
      </c>
      <c r="CF279" s="44">
        <f t="shared" si="312"/>
        <v>10.171767512111966</v>
      </c>
      <c r="CG279" s="44">
        <f t="shared" si="313"/>
        <v>4.1324438120598685</v>
      </c>
      <c r="CH279" s="44">
        <f t="shared" si="314"/>
        <v>24.848732544736453</v>
      </c>
      <c r="CI279" s="44">
        <f t="shared" si="315"/>
        <v>77.307167916957852</v>
      </c>
      <c r="CJ279" s="44">
        <f t="shared" si="316"/>
        <v>30.370673110233444</v>
      </c>
      <c r="CK279" s="44">
        <f t="shared" si="317"/>
        <v>138.04851413742475</v>
      </c>
    </row>
    <row r="280" spans="1:89" x14ac:dyDescent="0.25">
      <c r="A280" s="41">
        <f>'[11]ТОВ "Сумитеплоенерго" '!F272</f>
        <v>1965</v>
      </c>
      <c r="B280" s="41" t="str">
        <f>'[11]ТОВ "Сумитеплоенерго" '!C272</f>
        <v>просп.Шевченко 9</v>
      </c>
      <c r="C280" s="47" t="str">
        <f>'[11]ТОВ "Сумитеплоенерго" '!O272</f>
        <v>так</v>
      </c>
      <c r="D280" s="46">
        <f>'[11]ТОВ "Сумитеплоенерго" '!G272</f>
        <v>4</v>
      </c>
      <c r="E280" s="86" t="str">
        <f t="shared" si="318"/>
        <v>ТОВ "Сумитеплоенерго"</v>
      </c>
      <c r="F280" s="43">
        <f>'[11]ТОВ "Сумитеплоенерго" '!L272</f>
        <v>1992.7</v>
      </c>
      <c r="G280" s="43">
        <f>'[11]ТОВ "Сумитеплоенерго" '!CX272</f>
        <v>411.28573255813956</v>
      </c>
      <c r="H280" s="32">
        <f t="shared" si="319"/>
        <v>206.39621245452881</v>
      </c>
      <c r="I280" s="42"/>
      <c r="J280" s="42"/>
      <c r="K280" s="42"/>
      <c r="L280" s="42"/>
      <c r="M280" s="42"/>
      <c r="N280" s="44">
        <f t="shared" si="320"/>
        <v>411.28573255813956</v>
      </c>
      <c r="O280" s="44">
        <f t="shared" si="321"/>
        <v>273.29459511687895</v>
      </c>
      <c r="P280" s="44">
        <f t="shared" si="322"/>
        <v>0</v>
      </c>
      <c r="Q280" s="44">
        <f t="shared" si="323"/>
        <v>0</v>
      </c>
      <c r="R280" s="44">
        <f t="shared" si="324"/>
        <v>0</v>
      </c>
      <c r="S280" s="44">
        <f t="shared" si="325"/>
        <v>0</v>
      </c>
      <c r="T280" s="44">
        <f t="shared" si="326"/>
        <v>273.29459511687895</v>
      </c>
      <c r="U280" s="44">
        <f t="shared" si="327"/>
        <v>423.62430453488378</v>
      </c>
      <c r="V280" s="44">
        <f t="shared" si="328"/>
        <v>0</v>
      </c>
      <c r="W280" s="44">
        <f t="shared" si="329"/>
        <v>0</v>
      </c>
      <c r="X280" s="44">
        <f t="shared" si="330"/>
        <v>0</v>
      </c>
      <c r="Y280" s="44">
        <f t="shared" si="331"/>
        <v>0</v>
      </c>
      <c r="Z280" s="44">
        <f t="shared" si="332"/>
        <v>423.62430453488378</v>
      </c>
      <c r="AA280" s="20">
        <v>0.03</v>
      </c>
      <c r="AC280" s="44">
        <f t="shared" si="333"/>
        <v>195.28460000000001</v>
      </c>
      <c r="AD280" s="28">
        <v>98</v>
      </c>
      <c r="AE280" s="44">
        <f t="shared" si="334"/>
        <v>1410.8316</v>
      </c>
      <c r="AF280" s="28">
        <v>708</v>
      </c>
      <c r="AG280" s="44">
        <f t="shared" si="335"/>
        <v>225.17510000000001</v>
      </c>
      <c r="AH280" s="28">
        <v>113</v>
      </c>
      <c r="AI280" s="44">
        <f t="shared" si="284"/>
        <v>76.252374816279072</v>
      </c>
      <c r="AJ280" s="44">
        <f t="shared" si="285"/>
        <v>0</v>
      </c>
      <c r="AK280" s="44"/>
      <c r="AL280" s="44">
        <f t="shared" si="286"/>
        <v>0</v>
      </c>
      <c r="AM280" s="44"/>
      <c r="AN280" s="44">
        <f t="shared" si="287"/>
        <v>76.252374816279072</v>
      </c>
      <c r="AO280" s="20"/>
      <c r="AP280" s="20">
        <v>0.18</v>
      </c>
      <c r="AQ280" s="20"/>
      <c r="AR280" s="20"/>
      <c r="AS280" s="44">
        <f t="shared" si="288"/>
        <v>50.668817934669363</v>
      </c>
      <c r="AT280" s="44">
        <f t="shared" si="289"/>
        <v>0</v>
      </c>
      <c r="AU280" s="44">
        <f t="shared" si="290"/>
        <v>0</v>
      </c>
      <c r="AV280" s="44">
        <f t="shared" si="291"/>
        <v>0</v>
      </c>
      <c r="AW280" s="44"/>
      <c r="AX280" s="44">
        <f t="shared" si="292"/>
        <v>50.668817934669363</v>
      </c>
      <c r="AY280" s="44">
        <f t="shared" si="293"/>
        <v>237.22961053953495</v>
      </c>
      <c r="AZ280" s="44">
        <f t="shared" si="294"/>
        <v>0</v>
      </c>
      <c r="BA280" s="44"/>
      <c r="BB280" s="44">
        <f t="shared" si="295"/>
        <v>0</v>
      </c>
      <c r="BC280" s="44"/>
      <c r="BD280" s="44">
        <f t="shared" si="296"/>
        <v>237.22961053953495</v>
      </c>
      <c r="BE280" s="20"/>
      <c r="BF280" s="20">
        <v>0.56000000000000005</v>
      </c>
      <c r="BG280" s="20"/>
      <c r="BH280" s="20">
        <v>0.05</v>
      </c>
      <c r="BI280" s="44">
        <f t="shared" si="297"/>
        <v>157.63632246341584</v>
      </c>
      <c r="BJ280" s="44">
        <f t="shared" si="298"/>
        <v>0</v>
      </c>
      <c r="BK280" s="44">
        <f t="shared" si="299"/>
        <v>0</v>
      </c>
      <c r="BL280" s="44">
        <f t="shared" si="300"/>
        <v>0</v>
      </c>
      <c r="BM280" s="44"/>
      <c r="BN280" s="44">
        <f t="shared" si="301"/>
        <v>157.63632246341584</v>
      </c>
      <c r="BO280" s="44">
        <f t="shared" si="302"/>
        <v>93.19734699767443</v>
      </c>
      <c r="BP280" s="44">
        <f t="shared" si="303"/>
        <v>0</v>
      </c>
      <c r="BQ280" s="44"/>
      <c r="BR280" s="44">
        <f t="shared" si="304"/>
        <v>0</v>
      </c>
      <c r="BS280" s="44"/>
      <c r="BT280" s="44">
        <f t="shared" si="305"/>
        <v>93.19734699767443</v>
      </c>
      <c r="BU280" s="20"/>
      <c r="BV280" s="20">
        <v>0.22</v>
      </c>
      <c r="BW280" s="20"/>
      <c r="BX280" s="20">
        <v>0.05</v>
      </c>
      <c r="BY280" s="44">
        <f t="shared" si="306"/>
        <v>61.928555253484781</v>
      </c>
      <c r="BZ280" s="44">
        <f t="shared" si="307"/>
        <v>0</v>
      </c>
      <c r="CA280" s="44">
        <f t="shared" si="308"/>
        <v>0</v>
      </c>
      <c r="CB280" s="44">
        <f t="shared" si="309"/>
        <v>0</v>
      </c>
      <c r="CC280" s="44"/>
      <c r="CD280" s="44">
        <f t="shared" si="310"/>
        <v>61.928555253484781</v>
      </c>
      <c r="CE280" s="44">
        <f t="shared" si="311"/>
        <v>3.8541376720450296</v>
      </c>
      <c r="CF280" s="44">
        <f t="shared" si="312"/>
        <v>8.9499144483494604</v>
      </c>
      <c r="CG280" s="44">
        <f t="shared" si="313"/>
        <v>3.6360463937567666</v>
      </c>
      <c r="CH280" s="44">
        <f t="shared" si="314"/>
        <v>20.738525415100217</v>
      </c>
      <c r="CI280" s="44">
        <f t="shared" si="315"/>
        <v>64.519856846978456</v>
      </c>
      <c r="CJ280" s="44">
        <f t="shared" si="316"/>
        <v>25.347086618455819</v>
      </c>
      <c r="CK280" s="44">
        <f t="shared" si="317"/>
        <v>115.21403008389009</v>
      </c>
    </row>
    <row r="281" spans="1:89" x14ac:dyDescent="0.25">
      <c r="A281" s="41">
        <f>'[11]ТОВ "Сумитеплоенерго" '!F273</f>
        <v>1967</v>
      </c>
      <c r="B281" s="41" t="str">
        <f>'[11]ТОВ "Сумитеплоенерго" '!C273</f>
        <v>вул.Супруна,34</v>
      </c>
      <c r="C281" s="47" t="str">
        <f>'[11]ТОВ "Сумитеплоенерго" '!O273</f>
        <v>так</v>
      </c>
      <c r="D281" s="46">
        <f>'[11]ТОВ "Сумитеплоенерго" '!G273</f>
        <v>4</v>
      </c>
      <c r="E281" s="86" t="str">
        <f t="shared" si="318"/>
        <v>ТОВ "Сумитеплоенерго"</v>
      </c>
      <c r="F281" s="43">
        <f>'[11]ТОВ "Сумитеплоенерго" '!L273</f>
        <v>1466.2</v>
      </c>
      <c r="G281" s="43">
        <f>'[11]ТОВ "Сумитеплоенерго" '!CX273</f>
        <v>294.67541860465116</v>
      </c>
      <c r="H281" s="32">
        <f t="shared" si="319"/>
        <v>200.97900600508197</v>
      </c>
      <c r="I281" s="42"/>
      <c r="J281" s="42"/>
      <c r="K281" s="42"/>
      <c r="L281" s="42"/>
      <c r="M281" s="42"/>
      <c r="N281" s="44">
        <f t="shared" si="320"/>
        <v>294.67541860465116</v>
      </c>
      <c r="O281" s="44">
        <f t="shared" si="321"/>
        <v>195.80839509688255</v>
      </c>
      <c r="P281" s="44">
        <f t="shared" si="322"/>
        <v>0</v>
      </c>
      <c r="Q281" s="44">
        <f t="shared" si="323"/>
        <v>0</v>
      </c>
      <c r="R281" s="44">
        <f t="shared" si="324"/>
        <v>0</v>
      </c>
      <c r="S281" s="44">
        <f t="shared" si="325"/>
        <v>0</v>
      </c>
      <c r="T281" s="44">
        <f t="shared" si="326"/>
        <v>195.80839509688255</v>
      </c>
      <c r="U281" s="44">
        <f t="shared" si="327"/>
        <v>303.51568116279071</v>
      </c>
      <c r="V281" s="44">
        <f t="shared" si="328"/>
        <v>0</v>
      </c>
      <c r="W281" s="44">
        <f t="shared" si="329"/>
        <v>0</v>
      </c>
      <c r="X281" s="44">
        <f t="shared" si="330"/>
        <v>0</v>
      </c>
      <c r="Y281" s="44">
        <f t="shared" si="331"/>
        <v>0</v>
      </c>
      <c r="Z281" s="44">
        <f t="shared" si="332"/>
        <v>303.51568116279071</v>
      </c>
      <c r="AA281" s="20">
        <v>0.03</v>
      </c>
      <c r="AC281" s="44">
        <f t="shared" si="333"/>
        <v>143.6876</v>
      </c>
      <c r="AD281" s="28">
        <v>98</v>
      </c>
      <c r="AE281" s="44">
        <f t="shared" si="334"/>
        <v>1038.0696</v>
      </c>
      <c r="AF281" s="28">
        <v>708</v>
      </c>
      <c r="AG281" s="44">
        <f t="shared" si="335"/>
        <v>165.6806</v>
      </c>
      <c r="AH281" s="28">
        <v>113</v>
      </c>
      <c r="AI281" s="44">
        <f t="shared" si="284"/>
        <v>54.632822609302323</v>
      </c>
      <c r="AJ281" s="44">
        <f t="shared" si="285"/>
        <v>0</v>
      </c>
      <c r="AK281" s="44"/>
      <c r="AL281" s="44">
        <f t="shared" si="286"/>
        <v>0</v>
      </c>
      <c r="AM281" s="44"/>
      <c r="AN281" s="44">
        <f t="shared" si="287"/>
        <v>54.632822609302323</v>
      </c>
      <c r="AO281" s="20"/>
      <c r="AP281" s="20">
        <v>0.18</v>
      </c>
      <c r="AQ281" s="20"/>
      <c r="AR281" s="20"/>
      <c r="AS281" s="44">
        <f t="shared" si="288"/>
        <v>36.302876450962025</v>
      </c>
      <c r="AT281" s="44">
        <f t="shared" si="289"/>
        <v>0</v>
      </c>
      <c r="AU281" s="44">
        <f t="shared" si="290"/>
        <v>0</v>
      </c>
      <c r="AV281" s="44">
        <f t="shared" si="291"/>
        <v>0</v>
      </c>
      <c r="AW281" s="44"/>
      <c r="AX281" s="44">
        <f t="shared" si="292"/>
        <v>36.302876450962025</v>
      </c>
      <c r="AY281" s="44">
        <f t="shared" si="293"/>
        <v>169.96878145116281</v>
      </c>
      <c r="AZ281" s="44">
        <f t="shared" si="294"/>
        <v>0</v>
      </c>
      <c r="BA281" s="44"/>
      <c r="BB281" s="44">
        <f t="shared" si="295"/>
        <v>0</v>
      </c>
      <c r="BC281" s="44"/>
      <c r="BD281" s="44">
        <f t="shared" si="296"/>
        <v>169.96878145116281</v>
      </c>
      <c r="BE281" s="20"/>
      <c r="BF281" s="20">
        <v>0.56000000000000005</v>
      </c>
      <c r="BG281" s="20"/>
      <c r="BH281" s="20">
        <v>0.05</v>
      </c>
      <c r="BI281" s="44">
        <f t="shared" si="297"/>
        <v>112.94228229188188</v>
      </c>
      <c r="BJ281" s="44">
        <f t="shared" si="298"/>
        <v>0</v>
      </c>
      <c r="BK281" s="44">
        <f t="shared" si="299"/>
        <v>0</v>
      </c>
      <c r="BL281" s="44">
        <f t="shared" si="300"/>
        <v>0</v>
      </c>
      <c r="BM281" s="44"/>
      <c r="BN281" s="44">
        <f t="shared" si="301"/>
        <v>112.94228229188188</v>
      </c>
      <c r="BO281" s="44">
        <f t="shared" si="302"/>
        <v>66.773449855813951</v>
      </c>
      <c r="BP281" s="44">
        <f t="shared" si="303"/>
        <v>0</v>
      </c>
      <c r="BQ281" s="44"/>
      <c r="BR281" s="44">
        <f t="shared" si="304"/>
        <v>0</v>
      </c>
      <c r="BS281" s="44"/>
      <c r="BT281" s="44">
        <f t="shared" si="305"/>
        <v>66.773449855813951</v>
      </c>
      <c r="BU281" s="20"/>
      <c r="BV281" s="20">
        <v>0.22</v>
      </c>
      <c r="BW281" s="20"/>
      <c r="BX281" s="20">
        <v>0.05</v>
      </c>
      <c r="BY281" s="44">
        <f t="shared" si="306"/>
        <v>44.370182328953589</v>
      </c>
      <c r="BZ281" s="44">
        <f t="shared" si="307"/>
        <v>0</v>
      </c>
      <c r="CA281" s="44">
        <f t="shared" si="308"/>
        <v>0</v>
      </c>
      <c r="CB281" s="44">
        <f t="shared" si="309"/>
        <v>0</v>
      </c>
      <c r="CC281" s="44"/>
      <c r="CD281" s="44">
        <f t="shared" si="310"/>
        <v>44.370182328953589</v>
      </c>
      <c r="CE281" s="44">
        <f t="shared" si="311"/>
        <v>3.9580224502070354</v>
      </c>
      <c r="CF281" s="44">
        <f t="shared" si="312"/>
        <v>9.1911512582796018</v>
      </c>
      <c r="CG281" s="44">
        <f t="shared" si="313"/>
        <v>3.7340527197222215</v>
      </c>
      <c r="CH281" s="44">
        <f t="shared" si="314"/>
        <v>14.858608442183147</v>
      </c>
      <c r="CI281" s="44">
        <f t="shared" si="315"/>
        <v>46.226781820125353</v>
      </c>
      <c r="CJ281" s="44">
        <f t="shared" si="316"/>
        <v>18.16052142933496</v>
      </c>
      <c r="CK281" s="44">
        <f t="shared" si="317"/>
        <v>82.54782467879528</v>
      </c>
    </row>
    <row r="282" spans="1:89" x14ac:dyDescent="0.25">
      <c r="A282" s="41">
        <f>'[11]ТОВ "Сумитеплоенерго" '!F274</f>
        <v>1966</v>
      </c>
      <c r="B282" s="41" t="str">
        <f>'[11]ТОВ "Сумитеплоенерго" '!C274</f>
        <v>пров.Інститутський,5</v>
      </c>
      <c r="C282" s="47" t="str">
        <f>'[11]ТОВ "Сумитеплоенерго" '!O274</f>
        <v>так</v>
      </c>
      <c r="D282" s="46">
        <f>'[11]ТОВ "Сумитеплоенерго" '!G274</f>
        <v>4</v>
      </c>
      <c r="E282" s="86" t="str">
        <f t="shared" si="318"/>
        <v>ТОВ "Сумитеплоенерго"</v>
      </c>
      <c r="F282" s="43">
        <f>'[11]ТОВ "Сумитеплоенерго" '!L274</f>
        <v>2007.68</v>
      </c>
      <c r="G282" s="43">
        <f>'[11]ТОВ "Сумитеплоенерго" '!CX274</f>
        <v>398.6286395348838</v>
      </c>
      <c r="H282" s="32">
        <f t="shared" si="319"/>
        <v>198.5518805461447</v>
      </c>
      <c r="I282" s="42"/>
      <c r="J282" s="42"/>
      <c r="K282" s="42"/>
      <c r="L282" s="42"/>
      <c r="M282" s="42"/>
      <c r="N282" s="44">
        <f t="shared" si="320"/>
        <v>398.6286395348838</v>
      </c>
      <c r="O282" s="44">
        <f t="shared" si="321"/>
        <v>264.88410372532951</v>
      </c>
      <c r="P282" s="44">
        <f t="shared" si="322"/>
        <v>0</v>
      </c>
      <c r="Q282" s="44">
        <f t="shared" si="323"/>
        <v>0</v>
      </c>
      <c r="R282" s="44">
        <f t="shared" si="324"/>
        <v>0</v>
      </c>
      <c r="S282" s="44">
        <f t="shared" si="325"/>
        <v>0</v>
      </c>
      <c r="T282" s="44">
        <f t="shared" si="326"/>
        <v>264.88410372532951</v>
      </c>
      <c r="U282" s="44">
        <f t="shared" si="327"/>
        <v>410.58749872093034</v>
      </c>
      <c r="V282" s="44">
        <f t="shared" si="328"/>
        <v>0</v>
      </c>
      <c r="W282" s="44">
        <f t="shared" si="329"/>
        <v>0</v>
      </c>
      <c r="X282" s="44">
        <f t="shared" si="330"/>
        <v>0</v>
      </c>
      <c r="Y282" s="44">
        <f t="shared" si="331"/>
        <v>0</v>
      </c>
      <c r="Z282" s="44">
        <f t="shared" si="332"/>
        <v>410.58749872093034</v>
      </c>
      <c r="AA282" s="20">
        <v>0.03</v>
      </c>
      <c r="AC282" s="44">
        <f t="shared" si="333"/>
        <v>196.75264000000001</v>
      </c>
      <c r="AD282" s="28">
        <v>98</v>
      </c>
      <c r="AE282" s="44">
        <f t="shared" si="334"/>
        <v>1421.4374399999999</v>
      </c>
      <c r="AF282" s="28">
        <v>708</v>
      </c>
      <c r="AG282" s="44">
        <f t="shared" si="335"/>
        <v>226.86784</v>
      </c>
      <c r="AH282" s="28">
        <v>113</v>
      </c>
      <c r="AI282" s="44">
        <f t="shared" si="284"/>
        <v>73.905749769767453</v>
      </c>
      <c r="AJ282" s="44">
        <f t="shared" si="285"/>
        <v>0</v>
      </c>
      <c r="AK282" s="44"/>
      <c r="AL282" s="44">
        <f t="shared" si="286"/>
        <v>0</v>
      </c>
      <c r="AM282" s="44"/>
      <c r="AN282" s="44">
        <f t="shared" si="287"/>
        <v>73.905749769767453</v>
      </c>
      <c r="AO282" s="20"/>
      <c r="AP282" s="20">
        <v>0.18</v>
      </c>
      <c r="AQ282" s="20"/>
      <c r="AR282" s="20"/>
      <c r="AS282" s="44">
        <f t="shared" si="288"/>
        <v>49.109512830676088</v>
      </c>
      <c r="AT282" s="44">
        <f t="shared" si="289"/>
        <v>0</v>
      </c>
      <c r="AU282" s="44">
        <f t="shared" si="290"/>
        <v>0</v>
      </c>
      <c r="AV282" s="44">
        <f t="shared" si="291"/>
        <v>0</v>
      </c>
      <c r="AW282" s="44"/>
      <c r="AX282" s="44">
        <f t="shared" si="292"/>
        <v>49.109512830676088</v>
      </c>
      <c r="AY282" s="44">
        <f t="shared" si="293"/>
        <v>229.92899928372103</v>
      </c>
      <c r="AZ282" s="44">
        <f t="shared" si="294"/>
        <v>0</v>
      </c>
      <c r="BA282" s="44"/>
      <c r="BB282" s="44">
        <f t="shared" si="295"/>
        <v>0</v>
      </c>
      <c r="BC282" s="44"/>
      <c r="BD282" s="44">
        <f t="shared" si="296"/>
        <v>229.92899928372103</v>
      </c>
      <c r="BE282" s="20"/>
      <c r="BF282" s="20">
        <v>0.56000000000000005</v>
      </c>
      <c r="BG282" s="20"/>
      <c r="BH282" s="20">
        <v>0.05</v>
      </c>
      <c r="BI282" s="44">
        <f t="shared" si="297"/>
        <v>152.78515102877009</v>
      </c>
      <c r="BJ282" s="44">
        <f t="shared" si="298"/>
        <v>0</v>
      </c>
      <c r="BK282" s="44">
        <f t="shared" si="299"/>
        <v>0</v>
      </c>
      <c r="BL282" s="44">
        <f t="shared" si="300"/>
        <v>0</v>
      </c>
      <c r="BM282" s="44"/>
      <c r="BN282" s="44">
        <f t="shared" si="301"/>
        <v>152.78515102877009</v>
      </c>
      <c r="BO282" s="44">
        <f t="shared" si="302"/>
        <v>90.329249718604672</v>
      </c>
      <c r="BP282" s="44">
        <f t="shared" si="303"/>
        <v>0</v>
      </c>
      <c r="BQ282" s="44"/>
      <c r="BR282" s="44">
        <f t="shared" si="304"/>
        <v>0</v>
      </c>
      <c r="BS282" s="44"/>
      <c r="BT282" s="44">
        <f t="shared" si="305"/>
        <v>90.329249718604672</v>
      </c>
      <c r="BU282" s="20"/>
      <c r="BV282" s="20">
        <v>0.22</v>
      </c>
      <c r="BW282" s="20"/>
      <c r="BX282" s="20">
        <v>0.05</v>
      </c>
      <c r="BY282" s="44">
        <f t="shared" si="306"/>
        <v>60.022737904159662</v>
      </c>
      <c r="BZ282" s="44">
        <f t="shared" si="307"/>
        <v>0</v>
      </c>
      <c r="CA282" s="44">
        <f t="shared" si="308"/>
        <v>0</v>
      </c>
      <c r="CB282" s="44">
        <f t="shared" si="309"/>
        <v>0</v>
      </c>
      <c r="CC282" s="44"/>
      <c r="CD282" s="44">
        <f t="shared" si="310"/>
        <v>60.022737904159662</v>
      </c>
      <c r="CE282" s="44">
        <f t="shared" si="311"/>
        <v>4.0064058602735546</v>
      </c>
      <c r="CF282" s="44">
        <f t="shared" si="312"/>
        <v>9.3035051536673041</v>
      </c>
      <c r="CG282" s="44">
        <f t="shared" si="313"/>
        <v>3.7796982930410068</v>
      </c>
      <c r="CH282" s="44">
        <f t="shared" si="314"/>
        <v>20.100308660749342</v>
      </c>
      <c r="CI282" s="44">
        <f t="shared" si="315"/>
        <v>62.534293611220193</v>
      </c>
      <c r="CJ282" s="44">
        <f t="shared" si="316"/>
        <v>24.567043918693642</v>
      </c>
      <c r="CK282" s="44">
        <f t="shared" si="317"/>
        <v>111.66838144860746</v>
      </c>
    </row>
    <row r="283" spans="1:89" x14ac:dyDescent="0.25">
      <c r="A283" s="41">
        <f>'[11]ТОВ "Сумитеплоенерго" '!F275</f>
        <v>1950</v>
      </c>
      <c r="B283" s="41" t="str">
        <f>'[11]ТОВ "Сумитеплоенерго" '!C275</f>
        <v>вул.Троїцька,26</v>
      </c>
      <c r="C283" s="47" t="str">
        <f>'[11]ТОВ "Сумитеплоенерго" '!O275</f>
        <v>так</v>
      </c>
      <c r="D283" s="46">
        <f>'[11]ТОВ "Сумитеплоенерго" '!G275</f>
        <v>4</v>
      </c>
      <c r="E283" s="86" t="str">
        <f t="shared" si="318"/>
        <v>ТОВ "Сумитеплоенерго"</v>
      </c>
      <c r="F283" s="43">
        <f>'[11]ТОВ "Сумитеплоенерго" '!L275</f>
        <v>1559.3</v>
      </c>
      <c r="G283" s="43">
        <f>'[11]ТОВ "Сумитеплоенерго" '!CX275</f>
        <v>295.92703488372092</v>
      </c>
      <c r="H283" s="32">
        <f t="shared" si="319"/>
        <v>189.78197581204446</v>
      </c>
      <c r="I283" s="42"/>
      <c r="J283" s="42"/>
      <c r="K283" s="42"/>
      <c r="L283" s="42"/>
      <c r="M283" s="42"/>
      <c r="N283" s="44">
        <f t="shared" si="320"/>
        <v>295.92703488372092</v>
      </c>
      <c r="O283" s="44">
        <f t="shared" si="321"/>
        <v>196.64007958567458</v>
      </c>
      <c r="P283" s="44">
        <f t="shared" si="322"/>
        <v>0</v>
      </c>
      <c r="Q283" s="44">
        <f t="shared" si="323"/>
        <v>0</v>
      </c>
      <c r="R283" s="44">
        <f t="shared" si="324"/>
        <v>0</v>
      </c>
      <c r="S283" s="44">
        <f t="shared" si="325"/>
        <v>0</v>
      </c>
      <c r="T283" s="44">
        <f t="shared" si="326"/>
        <v>196.64007958567458</v>
      </c>
      <c r="U283" s="44">
        <f t="shared" si="327"/>
        <v>304.80484593023255</v>
      </c>
      <c r="V283" s="44">
        <f t="shared" si="328"/>
        <v>0</v>
      </c>
      <c r="W283" s="44">
        <f t="shared" si="329"/>
        <v>0</v>
      </c>
      <c r="X283" s="44">
        <f t="shared" si="330"/>
        <v>0</v>
      </c>
      <c r="Y283" s="44">
        <f t="shared" si="331"/>
        <v>0</v>
      </c>
      <c r="Z283" s="44">
        <f t="shared" si="332"/>
        <v>304.80484593023255</v>
      </c>
      <c r="AA283" s="20">
        <v>0.03</v>
      </c>
      <c r="AC283" s="44">
        <f t="shared" si="333"/>
        <v>152.81139999999999</v>
      </c>
      <c r="AD283" s="28">
        <v>98</v>
      </c>
      <c r="AE283" s="44">
        <f t="shared" si="334"/>
        <v>1103.9843999999998</v>
      </c>
      <c r="AF283" s="28">
        <v>708</v>
      </c>
      <c r="AG283" s="44">
        <f t="shared" si="335"/>
        <v>176.20089999999999</v>
      </c>
      <c r="AH283" s="28">
        <v>113</v>
      </c>
      <c r="AI283" s="44">
        <f t="shared" si="284"/>
        <v>54.864872267441854</v>
      </c>
      <c r="AJ283" s="44">
        <f t="shared" si="285"/>
        <v>0</v>
      </c>
      <c r="AK283" s="44"/>
      <c r="AL283" s="44">
        <f t="shared" si="286"/>
        <v>0</v>
      </c>
      <c r="AM283" s="44"/>
      <c r="AN283" s="44">
        <f t="shared" si="287"/>
        <v>54.864872267441854</v>
      </c>
      <c r="AO283" s="20"/>
      <c r="AP283" s="20">
        <v>0.18</v>
      </c>
      <c r="AQ283" s="20"/>
      <c r="AR283" s="20"/>
      <c r="AS283" s="44">
        <f t="shared" si="288"/>
        <v>36.457070755184063</v>
      </c>
      <c r="AT283" s="44">
        <f t="shared" si="289"/>
        <v>0</v>
      </c>
      <c r="AU283" s="44">
        <f t="shared" si="290"/>
        <v>0</v>
      </c>
      <c r="AV283" s="44">
        <f t="shared" si="291"/>
        <v>0</v>
      </c>
      <c r="AW283" s="44"/>
      <c r="AX283" s="44">
        <f t="shared" si="292"/>
        <v>36.457070755184063</v>
      </c>
      <c r="AY283" s="44">
        <f t="shared" si="293"/>
        <v>170.69071372093023</v>
      </c>
      <c r="AZ283" s="44">
        <f t="shared" si="294"/>
        <v>0</v>
      </c>
      <c r="BA283" s="44"/>
      <c r="BB283" s="44">
        <f t="shared" si="295"/>
        <v>0</v>
      </c>
      <c r="BC283" s="44"/>
      <c r="BD283" s="44">
        <f t="shared" si="296"/>
        <v>170.69071372093023</v>
      </c>
      <c r="BE283" s="20"/>
      <c r="BF283" s="20">
        <v>0.56000000000000005</v>
      </c>
      <c r="BG283" s="20"/>
      <c r="BH283" s="20">
        <v>0.05</v>
      </c>
      <c r="BI283" s="44">
        <f t="shared" si="297"/>
        <v>113.42199790501709</v>
      </c>
      <c r="BJ283" s="44">
        <f t="shared" si="298"/>
        <v>0</v>
      </c>
      <c r="BK283" s="44">
        <f t="shared" si="299"/>
        <v>0</v>
      </c>
      <c r="BL283" s="44">
        <f t="shared" si="300"/>
        <v>0</v>
      </c>
      <c r="BM283" s="44"/>
      <c r="BN283" s="44">
        <f t="shared" si="301"/>
        <v>113.42199790501709</v>
      </c>
      <c r="BO283" s="44">
        <f t="shared" si="302"/>
        <v>67.057066104651156</v>
      </c>
      <c r="BP283" s="44">
        <f t="shared" si="303"/>
        <v>0</v>
      </c>
      <c r="BQ283" s="44"/>
      <c r="BR283" s="44">
        <f t="shared" si="304"/>
        <v>0</v>
      </c>
      <c r="BS283" s="44"/>
      <c r="BT283" s="44">
        <f t="shared" si="305"/>
        <v>67.057066104651156</v>
      </c>
      <c r="BU283" s="20"/>
      <c r="BV283" s="20">
        <v>0.22</v>
      </c>
      <c r="BW283" s="20"/>
      <c r="BX283" s="20">
        <v>0.05</v>
      </c>
      <c r="BY283" s="44">
        <f t="shared" si="306"/>
        <v>44.558642034113852</v>
      </c>
      <c r="BZ283" s="44">
        <f t="shared" si="307"/>
        <v>0</v>
      </c>
      <c r="CA283" s="44">
        <f t="shared" si="308"/>
        <v>0</v>
      </c>
      <c r="CB283" s="44">
        <f t="shared" si="309"/>
        <v>0</v>
      </c>
      <c r="CC283" s="44"/>
      <c r="CD283" s="44">
        <f t="shared" si="310"/>
        <v>44.558642034113852</v>
      </c>
      <c r="CE283" s="44">
        <f t="shared" si="311"/>
        <v>4.1915435561500995</v>
      </c>
      <c r="CF283" s="44">
        <f t="shared" si="312"/>
        <v>9.7334240305351418</v>
      </c>
      <c r="CG283" s="44">
        <f t="shared" si="313"/>
        <v>3.9543597371100661</v>
      </c>
      <c r="CH283" s="44">
        <f t="shared" si="314"/>
        <v>14.921719496028839</v>
      </c>
      <c r="CI283" s="44">
        <f t="shared" si="315"/>
        <v>46.423127320978615</v>
      </c>
      <c r="CJ283" s="44">
        <f t="shared" si="316"/>
        <v>18.237657161813026</v>
      </c>
      <c r="CK283" s="44">
        <f t="shared" si="317"/>
        <v>82.898441644604659</v>
      </c>
    </row>
    <row r="284" spans="1:89" x14ac:dyDescent="0.25">
      <c r="A284" s="41">
        <f>'[11]ТОВ "Сумитеплоенерго" '!F276</f>
        <v>1964</v>
      </c>
      <c r="B284" s="41" t="str">
        <f>'[11]ТОВ "Сумитеплоенерго" '!C276</f>
        <v>Вул.Миру   30</v>
      </c>
      <c r="C284" s="47" t="str">
        <f>'[11]ТОВ "Сумитеплоенерго" '!O276</f>
        <v>так</v>
      </c>
      <c r="D284" s="46">
        <f>'[11]ТОВ "Сумитеплоенерго" '!G276</f>
        <v>4</v>
      </c>
      <c r="E284" s="86" t="str">
        <f t="shared" si="318"/>
        <v>ТОВ "Сумитеплоенерго"</v>
      </c>
      <c r="F284" s="43">
        <f>'[11]ТОВ "Сумитеплоенерго" '!L276</f>
        <v>1519.9</v>
      </c>
      <c r="G284" s="43">
        <f>'[11]ТОВ "Сумитеплоенерго" '!CX276</f>
        <v>315.28467441860471</v>
      </c>
      <c r="H284" s="32">
        <f t="shared" si="319"/>
        <v>207.43777512902471</v>
      </c>
      <c r="I284" s="42"/>
      <c r="J284" s="42"/>
      <c r="K284" s="42"/>
      <c r="L284" s="42"/>
      <c r="M284" s="42"/>
      <c r="N284" s="44">
        <f t="shared" si="320"/>
        <v>315.28467441860471</v>
      </c>
      <c r="O284" s="44">
        <f t="shared" si="321"/>
        <v>209.50300635485615</v>
      </c>
      <c r="P284" s="44">
        <f t="shared" si="322"/>
        <v>0</v>
      </c>
      <c r="Q284" s="44">
        <f t="shared" si="323"/>
        <v>0</v>
      </c>
      <c r="R284" s="44">
        <f t="shared" si="324"/>
        <v>0</v>
      </c>
      <c r="S284" s="44">
        <f t="shared" si="325"/>
        <v>0</v>
      </c>
      <c r="T284" s="44">
        <f t="shared" si="326"/>
        <v>209.50300635485615</v>
      </c>
      <c r="U284" s="44">
        <f t="shared" si="327"/>
        <v>324.74321465116287</v>
      </c>
      <c r="V284" s="44">
        <f t="shared" si="328"/>
        <v>0</v>
      </c>
      <c r="W284" s="44">
        <f t="shared" si="329"/>
        <v>0</v>
      </c>
      <c r="X284" s="44">
        <f t="shared" si="330"/>
        <v>0</v>
      </c>
      <c r="Y284" s="44">
        <f t="shared" si="331"/>
        <v>0</v>
      </c>
      <c r="Z284" s="44">
        <f t="shared" si="332"/>
        <v>324.74321465116287</v>
      </c>
      <c r="AA284" s="20">
        <v>0.03</v>
      </c>
      <c r="AC284" s="44">
        <f t="shared" si="333"/>
        <v>148.95020000000002</v>
      </c>
      <c r="AD284" s="28">
        <v>98</v>
      </c>
      <c r="AE284" s="44">
        <f t="shared" si="334"/>
        <v>1076.0891999999999</v>
      </c>
      <c r="AF284" s="28">
        <v>708</v>
      </c>
      <c r="AG284" s="44">
        <f t="shared" si="335"/>
        <v>171.74870000000001</v>
      </c>
      <c r="AH284" s="28">
        <v>113</v>
      </c>
      <c r="AI284" s="44">
        <f t="shared" si="284"/>
        <v>58.453778637209318</v>
      </c>
      <c r="AJ284" s="44">
        <f t="shared" si="285"/>
        <v>0</v>
      </c>
      <c r="AK284" s="44"/>
      <c r="AL284" s="44">
        <f t="shared" si="286"/>
        <v>0</v>
      </c>
      <c r="AM284" s="44"/>
      <c r="AN284" s="44">
        <f t="shared" si="287"/>
        <v>58.453778637209318</v>
      </c>
      <c r="AO284" s="20"/>
      <c r="AP284" s="20">
        <v>0.18</v>
      </c>
      <c r="AQ284" s="20"/>
      <c r="AR284" s="20"/>
      <c r="AS284" s="44">
        <f t="shared" si="288"/>
        <v>38.841857378190333</v>
      </c>
      <c r="AT284" s="44">
        <f t="shared" si="289"/>
        <v>0</v>
      </c>
      <c r="AU284" s="44">
        <f t="shared" si="290"/>
        <v>0</v>
      </c>
      <c r="AV284" s="44">
        <f t="shared" si="291"/>
        <v>0</v>
      </c>
      <c r="AW284" s="44"/>
      <c r="AX284" s="44">
        <f t="shared" si="292"/>
        <v>38.841857378190333</v>
      </c>
      <c r="AY284" s="44">
        <f t="shared" si="293"/>
        <v>181.85620020465123</v>
      </c>
      <c r="AZ284" s="44">
        <f t="shared" si="294"/>
        <v>0</v>
      </c>
      <c r="BA284" s="44"/>
      <c r="BB284" s="44">
        <f t="shared" si="295"/>
        <v>0</v>
      </c>
      <c r="BC284" s="44"/>
      <c r="BD284" s="44">
        <f t="shared" si="296"/>
        <v>181.85620020465123</v>
      </c>
      <c r="BE284" s="20"/>
      <c r="BF284" s="20">
        <v>0.56000000000000005</v>
      </c>
      <c r="BG284" s="20"/>
      <c r="BH284" s="20">
        <v>0.05</v>
      </c>
      <c r="BI284" s="44">
        <f t="shared" si="297"/>
        <v>120.84133406548106</v>
      </c>
      <c r="BJ284" s="44">
        <f t="shared" si="298"/>
        <v>0</v>
      </c>
      <c r="BK284" s="44">
        <f t="shared" si="299"/>
        <v>0</v>
      </c>
      <c r="BL284" s="44">
        <f t="shared" si="300"/>
        <v>0</v>
      </c>
      <c r="BM284" s="44"/>
      <c r="BN284" s="44">
        <f t="shared" si="301"/>
        <v>120.84133406548106</v>
      </c>
      <c r="BO284" s="44">
        <f t="shared" si="302"/>
        <v>71.443507223255835</v>
      </c>
      <c r="BP284" s="44">
        <f t="shared" si="303"/>
        <v>0</v>
      </c>
      <c r="BQ284" s="44"/>
      <c r="BR284" s="44">
        <f t="shared" si="304"/>
        <v>0</v>
      </c>
      <c r="BS284" s="44"/>
      <c r="BT284" s="44">
        <f t="shared" si="305"/>
        <v>71.443507223255835</v>
      </c>
      <c r="BU284" s="20"/>
      <c r="BV284" s="20">
        <v>0.22</v>
      </c>
      <c r="BW284" s="20"/>
      <c r="BX284" s="20">
        <v>0.05</v>
      </c>
      <c r="BY284" s="44">
        <f t="shared" si="306"/>
        <v>47.473381240010411</v>
      </c>
      <c r="BZ284" s="44">
        <f t="shared" si="307"/>
        <v>0</v>
      </c>
      <c r="CA284" s="44">
        <f t="shared" si="308"/>
        <v>0</v>
      </c>
      <c r="CB284" s="44">
        <f t="shared" si="309"/>
        <v>0</v>
      </c>
      <c r="CC284" s="44"/>
      <c r="CD284" s="44">
        <f t="shared" si="310"/>
        <v>47.473381240010411</v>
      </c>
      <c r="CE284" s="44">
        <f t="shared" si="311"/>
        <v>3.8347857196869124</v>
      </c>
      <c r="CF284" s="44">
        <f t="shared" si="312"/>
        <v>8.9049761683108581</v>
      </c>
      <c r="CG284" s="44">
        <f t="shared" si="313"/>
        <v>3.6177894962166874</v>
      </c>
      <c r="CH284" s="44">
        <f t="shared" si="314"/>
        <v>15.897802223172281</v>
      </c>
      <c r="CI284" s="44">
        <f t="shared" si="315"/>
        <v>49.459829138758209</v>
      </c>
      <c r="CJ284" s="44">
        <f t="shared" si="316"/>
        <v>19.43064716165501</v>
      </c>
      <c r="CK284" s="44">
        <f t="shared" si="317"/>
        <v>88.321123462068229</v>
      </c>
    </row>
    <row r="285" spans="1:89" x14ac:dyDescent="0.25">
      <c r="A285" s="41">
        <f>'[11]ТОВ "Сумитеплоенерго" '!F277</f>
        <v>1961</v>
      </c>
      <c r="B285" s="41" t="str">
        <f>'[11]ТОВ "Сумитеплоенерго" '!C277</f>
        <v>Вул.Н.Сироватська  58</v>
      </c>
      <c r="C285" s="47" t="str">
        <f>'[11]ТОВ "Сумитеплоенерго" '!O277</f>
        <v>так</v>
      </c>
      <c r="D285" s="46">
        <f>'[11]ТОВ "Сумитеплоенерго" '!G277</f>
        <v>4</v>
      </c>
      <c r="E285" s="86" t="str">
        <f t="shared" si="318"/>
        <v>ТОВ "Сумитеплоенерго"</v>
      </c>
      <c r="F285" s="43">
        <f>'[11]ТОВ "Сумитеплоенерго" '!L277</f>
        <v>1469.94</v>
      </c>
      <c r="G285" s="43">
        <f>'[11]ТОВ "Сумитеплоенерго" '!CX277</f>
        <v>295.74811627906979</v>
      </c>
      <c r="H285" s="32">
        <f t="shared" si="319"/>
        <v>201.19740688672312</v>
      </c>
      <c r="I285" s="42"/>
      <c r="J285" s="42"/>
      <c r="K285" s="42"/>
      <c r="L285" s="42"/>
      <c r="M285" s="42"/>
      <c r="N285" s="44">
        <f t="shared" si="320"/>
        <v>295.74811627906979</v>
      </c>
      <c r="O285" s="44">
        <f t="shared" si="321"/>
        <v>196.52119024975505</v>
      </c>
      <c r="P285" s="44">
        <f t="shared" si="322"/>
        <v>0</v>
      </c>
      <c r="Q285" s="44">
        <f t="shared" si="323"/>
        <v>0</v>
      </c>
      <c r="R285" s="44">
        <f t="shared" si="324"/>
        <v>0</v>
      </c>
      <c r="S285" s="44">
        <f t="shared" si="325"/>
        <v>0</v>
      </c>
      <c r="T285" s="44">
        <f t="shared" si="326"/>
        <v>196.52119024975505</v>
      </c>
      <c r="U285" s="44">
        <f t="shared" si="327"/>
        <v>304.62055976744188</v>
      </c>
      <c r="V285" s="44">
        <f t="shared" si="328"/>
        <v>0</v>
      </c>
      <c r="W285" s="44">
        <f t="shared" si="329"/>
        <v>0</v>
      </c>
      <c r="X285" s="44">
        <f t="shared" si="330"/>
        <v>0</v>
      </c>
      <c r="Y285" s="44">
        <f t="shared" si="331"/>
        <v>0</v>
      </c>
      <c r="Z285" s="44">
        <f t="shared" si="332"/>
        <v>304.62055976744188</v>
      </c>
      <c r="AA285" s="20">
        <v>0.03</v>
      </c>
      <c r="AC285" s="44">
        <f t="shared" si="333"/>
        <v>144.05411999999998</v>
      </c>
      <c r="AD285" s="28">
        <v>98</v>
      </c>
      <c r="AE285" s="44">
        <f t="shared" si="334"/>
        <v>1040.7175199999999</v>
      </c>
      <c r="AF285" s="28">
        <v>708</v>
      </c>
      <c r="AG285" s="44">
        <f t="shared" si="335"/>
        <v>166.10321999999999</v>
      </c>
      <c r="AH285" s="28">
        <v>113</v>
      </c>
      <c r="AI285" s="44">
        <f t="shared" si="284"/>
        <v>54.831700758139533</v>
      </c>
      <c r="AJ285" s="44">
        <f t="shared" si="285"/>
        <v>0</v>
      </c>
      <c r="AK285" s="44"/>
      <c r="AL285" s="44">
        <f t="shared" si="286"/>
        <v>0</v>
      </c>
      <c r="AM285" s="44"/>
      <c r="AN285" s="44">
        <f t="shared" si="287"/>
        <v>54.831700758139533</v>
      </c>
      <c r="AO285" s="20"/>
      <c r="AP285" s="20">
        <v>0.18</v>
      </c>
      <c r="AQ285" s="20"/>
      <c r="AR285" s="20"/>
      <c r="AS285" s="44">
        <f t="shared" si="288"/>
        <v>36.435028672304583</v>
      </c>
      <c r="AT285" s="44">
        <f t="shared" si="289"/>
        <v>0</v>
      </c>
      <c r="AU285" s="44">
        <f t="shared" si="290"/>
        <v>0</v>
      </c>
      <c r="AV285" s="44">
        <f t="shared" si="291"/>
        <v>0</v>
      </c>
      <c r="AW285" s="44"/>
      <c r="AX285" s="44">
        <f t="shared" si="292"/>
        <v>36.435028672304583</v>
      </c>
      <c r="AY285" s="44">
        <f t="shared" si="293"/>
        <v>170.58751346976746</v>
      </c>
      <c r="AZ285" s="44">
        <f t="shared" si="294"/>
        <v>0</v>
      </c>
      <c r="BA285" s="44"/>
      <c r="BB285" s="44">
        <f t="shared" si="295"/>
        <v>0</v>
      </c>
      <c r="BC285" s="44"/>
      <c r="BD285" s="44">
        <f t="shared" si="296"/>
        <v>170.58751346976746</v>
      </c>
      <c r="BE285" s="20"/>
      <c r="BF285" s="20">
        <v>0.56000000000000005</v>
      </c>
      <c r="BG285" s="20"/>
      <c r="BH285" s="20">
        <v>0.05</v>
      </c>
      <c r="BI285" s="44">
        <f t="shared" si="297"/>
        <v>113.35342253605872</v>
      </c>
      <c r="BJ285" s="44">
        <f t="shared" si="298"/>
        <v>0</v>
      </c>
      <c r="BK285" s="44">
        <f t="shared" si="299"/>
        <v>0</v>
      </c>
      <c r="BL285" s="44">
        <f t="shared" si="300"/>
        <v>0</v>
      </c>
      <c r="BM285" s="44"/>
      <c r="BN285" s="44">
        <f t="shared" si="301"/>
        <v>113.35342253605872</v>
      </c>
      <c r="BO285" s="44">
        <f t="shared" si="302"/>
        <v>67.016523148837209</v>
      </c>
      <c r="BP285" s="44">
        <f t="shared" si="303"/>
        <v>0</v>
      </c>
      <c r="BQ285" s="44"/>
      <c r="BR285" s="44">
        <f t="shared" si="304"/>
        <v>0</v>
      </c>
      <c r="BS285" s="44"/>
      <c r="BT285" s="44">
        <f t="shared" si="305"/>
        <v>67.016523148837209</v>
      </c>
      <c r="BU285" s="20"/>
      <c r="BV285" s="20">
        <v>0.22</v>
      </c>
      <c r="BW285" s="20"/>
      <c r="BX285" s="20">
        <v>0.05</v>
      </c>
      <c r="BY285" s="44">
        <f t="shared" si="306"/>
        <v>44.53170171059449</v>
      </c>
      <c r="BZ285" s="44">
        <f t="shared" si="307"/>
        <v>0</v>
      </c>
      <c r="CA285" s="44">
        <f t="shared" si="308"/>
        <v>0</v>
      </c>
      <c r="CB285" s="44">
        <f t="shared" si="309"/>
        <v>0</v>
      </c>
      <c r="CC285" s="44"/>
      <c r="CD285" s="44">
        <f t="shared" si="310"/>
        <v>44.53170171059449</v>
      </c>
      <c r="CE285" s="44">
        <f t="shared" si="311"/>
        <v>3.9537259952672983</v>
      </c>
      <c r="CF285" s="44">
        <f t="shared" si="312"/>
        <v>9.1811742134997161</v>
      </c>
      <c r="CG285" s="44">
        <f t="shared" si="313"/>
        <v>3.729999385145494</v>
      </c>
      <c r="CH285" s="44">
        <f t="shared" si="314"/>
        <v>14.912697767979306</v>
      </c>
      <c r="CI285" s="44">
        <f t="shared" si="315"/>
        <v>46.395059722602298</v>
      </c>
      <c r="CJ285" s="44">
        <f t="shared" si="316"/>
        <v>18.226630605308042</v>
      </c>
      <c r="CK285" s="44">
        <f t="shared" si="317"/>
        <v>82.848320933218375</v>
      </c>
    </row>
    <row r="286" spans="1:89" x14ac:dyDescent="0.25">
      <c r="A286" s="41">
        <f>'[11]ТОВ "Сумитеплоенерго" '!F278</f>
        <v>1965</v>
      </c>
      <c r="B286" s="41" t="str">
        <f>'[11]ТОВ "Сумитеплоенерго" '!C278</f>
        <v>Вул.Охтирська  3</v>
      </c>
      <c r="C286" s="47" t="str">
        <f>'[11]ТОВ "Сумитеплоенерго" '!O278</f>
        <v>так</v>
      </c>
      <c r="D286" s="46">
        <f>'[11]ТОВ "Сумитеплоенерго" '!G278</f>
        <v>4</v>
      </c>
      <c r="E286" s="86" t="str">
        <f t="shared" si="318"/>
        <v>ТОВ "Сумитеплоенерго"</v>
      </c>
      <c r="F286" s="43">
        <f>'[11]ТОВ "Сумитеплоенерго" '!L278</f>
        <v>1999.6</v>
      </c>
      <c r="G286" s="43">
        <f>'[11]ТОВ "Сумитеплоенерго" '!CX278</f>
        <v>394.55861627906984</v>
      </c>
      <c r="H286" s="32">
        <f t="shared" si="319"/>
        <v>197.31877189391372</v>
      </c>
      <c r="I286" s="42"/>
      <c r="J286" s="42"/>
      <c r="K286" s="42"/>
      <c r="L286" s="42"/>
      <c r="M286" s="42"/>
      <c r="N286" s="44">
        <f t="shared" si="320"/>
        <v>394.55861627906984</v>
      </c>
      <c r="O286" s="44">
        <f t="shared" si="321"/>
        <v>262.17962051630712</v>
      </c>
      <c r="P286" s="44">
        <f t="shared" si="322"/>
        <v>0</v>
      </c>
      <c r="Q286" s="44">
        <f t="shared" si="323"/>
        <v>0</v>
      </c>
      <c r="R286" s="44">
        <f t="shared" si="324"/>
        <v>0</v>
      </c>
      <c r="S286" s="44">
        <f t="shared" si="325"/>
        <v>0</v>
      </c>
      <c r="T286" s="44">
        <f t="shared" si="326"/>
        <v>262.17962051630712</v>
      </c>
      <c r="U286" s="44">
        <f t="shared" si="327"/>
        <v>406.39537476744192</v>
      </c>
      <c r="V286" s="44">
        <f t="shared" si="328"/>
        <v>0</v>
      </c>
      <c r="W286" s="44">
        <f t="shared" si="329"/>
        <v>0</v>
      </c>
      <c r="X286" s="44">
        <f t="shared" si="330"/>
        <v>0</v>
      </c>
      <c r="Y286" s="44">
        <f t="shared" si="331"/>
        <v>0</v>
      </c>
      <c r="Z286" s="44">
        <f t="shared" si="332"/>
        <v>406.39537476744192</v>
      </c>
      <c r="AA286" s="20">
        <v>0.03</v>
      </c>
      <c r="AC286" s="44">
        <f t="shared" si="333"/>
        <v>195.96079999999998</v>
      </c>
      <c r="AD286" s="28">
        <v>98</v>
      </c>
      <c r="AE286" s="44">
        <f t="shared" si="334"/>
        <v>1415.7168000000001</v>
      </c>
      <c r="AF286" s="28">
        <v>708</v>
      </c>
      <c r="AG286" s="44">
        <f t="shared" si="335"/>
        <v>225.95479999999998</v>
      </c>
      <c r="AH286" s="28">
        <v>113</v>
      </c>
      <c r="AI286" s="44">
        <f t="shared" si="284"/>
        <v>73.15116745813954</v>
      </c>
      <c r="AJ286" s="44">
        <f t="shared" si="285"/>
        <v>0</v>
      </c>
      <c r="AK286" s="44"/>
      <c r="AL286" s="44">
        <f t="shared" si="286"/>
        <v>0</v>
      </c>
      <c r="AM286" s="44"/>
      <c r="AN286" s="44">
        <f t="shared" si="287"/>
        <v>73.15116745813954</v>
      </c>
      <c r="AO286" s="20"/>
      <c r="AP286" s="20">
        <v>0.18</v>
      </c>
      <c r="AQ286" s="20"/>
      <c r="AR286" s="20"/>
      <c r="AS286" s="44">
        <f t="shared" si="288"/>
        <v>48.60810164372333</v>
      </c>
      <c r="AT286" s="44">
        <f t="shared" si="289"/>
        <v>0</v>
      </c>
      <c r="AU286" s="44">
        <f t="shared" si="290"/>
        <v>0</v>
      </c>
      <c r="AV286" s="44">
        <f t="shared" si="291"/>
        <v>0</v>
      </c>
      <c r="AW286" s="44"/>
      <c r="AX286" s="44">
        <f t="shared" si="292"/>
        <v>48.60810164372333</v>
      </c>
      <c r="AY286" s="44">
        <f t="shared" si="293"/>
        <v>227.5814098697675</v>
      </c>
      <c r="AZ286" s="44">
        <f t="shared" si="294"/>
        <v>0</v>
      </c>
      <c r="BA286" s="44"/>
      <c r="BB286" s="44">
        <f t="shared" si="295"/>
        <v>0</v>
      </c>
      <c r="BC286" s="44"/>
      <c r="BD286" s="44">
        <f t="shared" si="296"/>
        <v>227.5814098697675</v>
      </c>
      <c r="BE286" s="20"/>
      <c r="BF286" s="20">
        <v>0.56000000000000005</v>
      </c>
      <c r="BG286" s="20"/>
      <c r="BH286" s="20">
        <v>0.05</v>
      </c>
      <c r="BI286" s="44">
        <f t="shared" si="297"/>
        <v>151.22520511380594</v>
      </c>
      <c r="BJ286" s="44">
        <f t="shared" si="298"/>
        <v>0</v>
      </c>
      <c r="BK286" s="44">
        <f t="shared" si="299"/>
        <v>0</v>
      </c>
      <c r="BL286" s="44">
        <f t="shared" si="300"/>
        <v>0</v>
      </c>
      <c r="BM286" s="44"/>
      <c r="BN286" s="44">
        <f t="shared" si="301"/>
        <v>151.22520511380594</v>
      </c>
      <c r="BO286" s="44">
        <f t="shared" si="302"/>
        <v>89.406982448837226</v>
      </c>
      <c r="BP286" s="44">
        <f t="shared" si="303"/>
        <v>0</v>
      </c>
      <c r="BQ286" s="44"/>
      <c r="BR286" s="44">
        <f t="shared" si="304"/>
        <v>0</v>
      </c>
      <c r="BS286" s="44"/>
      <c r="BT286" s="44">
        <f t="shared" si="305"/>
        <v>89.406982448837226</v>
      </c>
      <c r="BU286" s="20"/>
      <c r="BV286" s="20">
        <v>0.22</v>
      </c>
      <c r="BW286" s="20"/>
      <c r="BX286" s="20">
        <v>0.05</v>
      </c>
      <c r="BY286" s="44">
        <f t="shared" si="306"/>
        <v>59.409902008995189</v>
      </c>
      <c r="BZ286" s="44">
        <f t="shared" si="307"/>
        <v>0</v>
      </c>
      <c r="CA286" s="44">
        <f t="shared" si="308"/>
        <v>0</v>
      </c>
      <c r="CB286" s="44">
        <f t="shared" si="309"/>
        <v>0</v>
      </c>
      <c r="CC286" s="44"/>
      <c r="CD286" s="44">
        <f t="shared" si="310"/>
        <v>59.409902008995189</v>
      </c>
      <c r="CE286" s="44">
        <f t="shared" si="311"/>
        <v>4.0314431827909907</v>
      </c>
      <c r="CF286" s="44">
        <f t="shared" si="312"/>
        <v>9.3616457582887005</v>
      </c>
      <c r="CG286" s="44">
        <f t="shared" si="313"/>
        <v>3.8033188468445616</v>
      </c>
      <c r="CH286" s="44">
        <f t="shared" si="314"/>
        <v>19.89508325648902</v>
      </c>
      <c r="CI286" s="44">
        <f t="shared" si="315"/>
        <v>61.895814575743621</v>
      </c>
      <c r="CJ286" s="44">
        <f t="shared" si="316"/>
        <v>24.316212869042136</v>
      </c>
      <c r="CK286" s="44">
        <f t="shared" si="317"/>
        <v>110.52824031382789</v>
      </c>
    </row>
    <row r="287" spans="1:89" x14ac:dyDescent="0.25">
      <c r="A287" s="41">
        <f>'[11]ТОВ "Сумитеплоенерго" '!F279</f>
        <v>1964</v>
      </c>
      <c r="B287" s="41" t="str">
        <f>'[11]ТОВ "Сумитеплоенерго" '!C279</f>
        <v>Вул. Охтирська  11</v>
      </c>
      <c r="C287" s="47" t="str">
        <f>'[11]ТОВ "Сумитеплоенерго" '!O279</f>
        <v>так</v>
      </c>
      <c r="D287" s="46">
        <f>'[11]ТОВ "Сумитеплоенерго" '!G279</f>
        <v>4</v>
      </c>
      <c r="E287" s="86" t="str">
        <f t="shared" si="318"/>
        <v>ТОВ "Сумитеплоенерго"</v>
      </c>
      <c r="F287" s="43">
        <f>'[11]ТОВ "Сумитеплоенерго" '!L279</f>
        <v>1199</v>
      </c>
      <c r="G287" s="43">
        <f>'[11]ТОВ "Сумитеплоенерго" '!CX279</f>
        <v>248.67001162790697</v>
      </c>
      <c r="H287" s="32">
        <f t="shared" si="319"/>
        <v>207.39784122427602</v>
      </c>
      <c r="I287" s="42"/>
      <c r="J287" s="42"/>
      <c r="K287" s="42"/>
      <c r="L287" s="42"/>
      <c r="M287" s="42"/>
      <c r="N287" s="44">
        <f t="shared" si="320"/>
        <v>248.67001162790697</v>
      </c>
      <c r="O287" s="44">
        <f t="shared" si="321"/>
        <v>165.23833618748625</v>
      </c>
      <c r="P287" s="44">
        <f t="shared" si="322"/>
        <v>0</v>
      </c>
      <c r="Q287" s="44">
        <f t="shared" si="323"/>
        <v>0</v>
      </c>
      <c r="R287" s="44">
        <f t="shared" si="324"/>
        <v>0</v>
      </c>
      <c r="S287" s="44">
        <f t="shared" si="325"/>
        <v>0</v>
      </c>
      <c r="T287" s="44">
        <f t="shared" si="326"/>
        <v>165.23833618748625</v>
      </c>
      <c r="U287" s="44">
        <f t="shared" si="327"/>
        <v>256.13011197674422</v>
      </c>
      <c r="V287" s="44">
        <f t="shared" si="328"/>
        <v>0</v>
      </c>
      <c r="W287" s="44">
        <f t="shared" si="329"/>
        <v>0</v>
      </c>
      <c r="X287" s="44">
        <f t="shared" si="330"/>
        <v>0</v>
      </c>
      <c r="Y287" s="44">
        <f t="shared" si="331"/>
        <v>0</v>
      </c>
      <c r="Z287" s="44">
        <f t="shared" si="332"/>
        <v>256.13011197674422</v>
      </c>
      <c r="AA287" s="20">
        <v>0.03</v>
      </c>
      <c r="AC287" s="44">
        <f t="shared" si="333"/>
        <v>117.502</v>
      </c>
      <c r="AD287" s="28">
        <v>98</v>
      </c>
      <c r="AE287" s="44">
        <f t="shared" si="334"/>
        <v>848.89200000000005</v>
      </c>
      <c r="AF287" s="28">
        <v>708</v>
      </c>
      <c r="AG287" s="44">
        <f t="shared" si="335"/>
        <v>135.48699999999999</v>
      </c>
      <c r="AH287" s="28">
        <v>113</v>
      </c>
      <c r="AI287" s="44">
        <f t="shared" si="284"/>
        <v>46.103420155813957</v>
      </c>
      <c r="AJ287" s="44">
        <f t="shared" si="285"/>
        <v>0</v>
      </c>
      <c r="AK287" s="44"/>
      <c r="AL287" s="44">
        <f t="shared" si="286"/>
        <v>0</v>
      </c>
      <c r="AM287" s="44"/>
      <c r="AN287" s="44">
        <f t="shared" si="287"/>
        <v>46.103420155813957</v>
      </c>
      <c r="AO287" s="20"/>
      <c r="AP287" s="20">
        <v>0.18</v>
      </c>
      <c r="AQ287" s="20"/>
      <c r="AR287" s="20"/>
      <c r="AS287" s="44">
        <f t="shared" si="288"/>
        <v>30.635187529159953</v>
      </c>
      <c r="AT287" s="44">
        <f t="shared" si="289"/>
        <v>0</v>
      </c>
      <c r="AU287" s="44">
        <f t="shared" si="290"/>
        <v>0</v>
      </c>
      <c r="AV287" s="44">
        <f t="shared" si="291"/>
        <v>0</v>
      </c>
      <c r="AW287" s="44"/>
      <c r="AX287" s="44">
        <f t="shared" si="292"/>
        <v>30.635187529159953</v>
      </c>
      <c r="AY287" s="44">
        <f t="shared" si="293"/>
        <v>143.43286270697678</v>
      </c>
      <c r="AZ287" s="44">
        <f t="shared" si="294"/>
        <v>0</v>
      </c>
      <c r="BA287" s="44"/>
      <c r="BB287" s="44">
        <f t="shared" si="295"/>
        <v>0</v>
      </c>
      <c r="BC287" s="44"/>
      <c r="BD287" s="44">
        <f t="shared" si="296"/>
        <v>143.43286270697678</v>
      </c>
      <c r="BE287" s="20"/>
      <c r="BF287" s="20">
        <v>0.56000000000000005</v>
      </c>
      <c r="BG287" s="20"/>
      <c r="BH287" s="20">
        <v>0.05</v>
      </c>
      <c r="BI287" s="44">
        <f t="shared" si="297"/>
        <v>95.309472312942091</v>
      </c>
      <c r="BJ287" s="44">
        <f t="shared" si="298"/>
        <v>0</v>
      </c>
      <c r="BK287" s="44">
        <f t="shared" si="299"/>
        <v>0</v>
      </c>
      <c r="BL287" s="44">
        <f t="shared" si="300"/>
        <v>0</v>
      </c>
      <c r="BM287" s="44"/>
      <c r="BN287" s="44">
        <f t="shared" si="301"/>
        <v>95.309472312942091</v>
      </c>
      <c r="BO287" s="44">
        <f t="shared" si="302"/>
        <v>56.348624634883727</v>
      </c>
      <c r="BP287" s="44">
        <f t="shared" si="303"/>
        <v>0</v>
      </c>
      <c r="BQ287" s="44"/>
      <c r="BR287" s="44">
        <f t="shared" si="304"/>
        <v>0</v>
      </c>
      <c r="BS287" s="44"/>
      <c r="BT287" s="44">
        <f t="shared" si="305"/>
        <v>56.348624634883727</v>
      </c>
      <c r="BU287" s="20"/>
      <c r="BV287" s="20">
        <v>0.22</v>
      </c>
      <c r="BW287" s="20"/>
      <c r="BX287" s="20">
        <v>0.05</v>
      </c>
      <c r="BY287" s="44">
        <f t="shared" si="306"/>
        <v>37.443006980084391</v>
      </c>
      <c r="BZ287" s="44">
        <f t="shared" si="307"/>
        <v>0</v>
      </c>
      <c r="CA287" s="44">
        <f t="shared" si="308"/>
        <v>0</v>
      </c>
      <c r="CB287" s="44">
        <f t="shared" si="309"/>
        <v>0</v>
      </c>
      <c r="CC287" s="44"/>
      <c r="CD287" s="44">
        <f t="shared" si="310"/>
        <v>37.443006980084391</v>
      </c>
      <c r="CE287" s="44">
        <f t="shared" si="311"/>
        <v>3.8355240975155218</v>
      </c>
      <c r="CF287" s="44">
        <f t="shared" si="312"/>
        <v>8.9066907978749654</v>
      </c>
      <c r="CG287" s="44">
        <f t="shared" si="313"/>
        <v>3.6184860919974815</v>
      </c>
      <c r="CH287" s="44">
        <f t="shared" si="314"/>
        <v>12.538848172637772</v>
      </c>
      <c r="CI287" s="44">
        <f t="shared" si="315"/>
        <v>39.009749870428628</v>
      </c>
      <c r="CJ287" s="44">
        <f t="shared" si="316"/>
        <v>15.325258877668388</v>
      </c>
      <c r="CK287" s="44">
        <f t="shared" si="317"/>
        <v>69.6602676257654</v>
      </c>
    </row>
    <row r="288" spans="1:89" x14ac:dyDescent="0.25">
      <c r="A288" s="41">
        <f>'[11]ТОВ "Сумитеплоенерго" '!F280</f>
        <v>1985</v>
      </c>
      <c r="B288" s="41" t="str">
        <f>'[11]ТОВ "Сумитеплоенерго" '!C280</f>
        <v>Вул. СКД, 1</v>
      </c>
      <c r="C288" s="47" t="str">
        <f>'[11]ТОВ "Сумитеплоенерго" '!O280</f>
        <v>так</v>
      </c>
      <c r="D288" s="46">
        <f>'[11]ТОВ "Сумитеплоенерго" '!G280</f>
        <v>5</v>
      </c>
      <c r="E288" s="86" t="str">
        <f t="shared" si="318"/>
        <v>ТОВ "Сумитеплоенерго"</v>
      </c>
      <c r="F288" s="43">
        <f>'[11]ТОВ "Сумитеплоенерго" '!L280</f>
        <v>3736.9</v>
      </c>
      <c r="G288" s="43">
        <f>'[11]ТОВ "Сумитеплоенерго" '!CX280</f>
        <v>365.39990697674421</v>
      </c>
      <c r="H288" s="32">
        <f t="shared" si="319"/>
        <v>97.781558772443518</v>
      </c>
      <c r="I288" s="42"/>
      <c r="J288" s="42"/>
      <c r="K288" s="42"/>
      <c r="L288" s="42"/>
      <c r="M288" s="42"/>
      <c r="N288" s="44">
        <f t="shared" si="320"/>
        <v>365.39990697674421</v>
      </c>
      <c r="O288" s="44">
        <f t="shared" si="321"/>
        <v>242.80399665660181</v>
      </c>
      <c r="P288" s="44">
        <f t="shared" si="322"/>
        <v>0</v>
      </c>
      <c r="Q288" s="44">
        <f t="shared" si="323"/>
        <v>0</v>
      </c>
      <c r="R288" s="44">
        <f t="shared" si="324"/>
        <v>0</v>
      </c>
      <c r="S288" s="44">
        <f t="shared" si="325"/>
        <v>0</v>
      </c>
      <c r="T288" s="44">
        <f t="shared" si="326"/>
        <v>242.80399665660181</v>
      </c>
      <c r="U288" s="44">
        <f t="shared" si="327"/>
        <v>453.09588465116281</v>
      </c>
      <c r="V288" s="44">
        <f t="shared" si="328"/>
        <v>0</v>
      </c>
      <c r="W288" s="44">
        <f t="shared" si="329"/>
        <v>0</v>
      </c>
      <c r="X288" s="44">
        <f t="shared" si="330"/>
        <v>0</v>
      </c>
      <c r="Y288" s="44">
        <f t="shared" si="331"/>
        <v>0</v>
      </c>
      <c r="Z288" s="44">
        <f t="shared" si="332"/>
        <v>453.09588465116281</v>
      </c>
      <c r="AA288" s="20">
        <v>0.24</v>
      </c>
      <c r="AC288" s="44">
        <f t="shared" si="333"/>
        <v>351.26860000000005</v>
      </c>
      <c r="AD288" s="28">
        <v>94</v>
      </c>
      <c r="AE288" s="44">
        <f t="shared" si="334"/>
        <v>2548.5658000000003</v>
      </c>
      <c r="AF288" s="28">
        <v>682</v>
      </c>
      <c r="AG288" s="44">
        <f t="shared" si="335"/>
        <v>411.05900000000003</v>
      </c>
      <c r="AH288" s="28">
        <v>110</v>
      </c>
      <c r="AI288" s="44">
        <f t="shared" si="284"/>
        <v>81.557259237209308</v>
      </c>
      <c r="AJ288" s="44">
        <f t="shared" si="285"/>
        <v>0</v>
      </c>
      <c r="AK288" s="44"/>
      <c r="AL288" s="44">
        <f t="shared" si="286"/>
        <v>0</v>
      </c>
      <c r="AM288" s="44"/>
      <c r="AN288" s="44">
        <f t="shared" si="287"/>
        <v>81.557259237209308</v>
      </c>
      <c r="AO288" s="20"/>
      <c r="AP288" s="20">
        <v>0.18</v>
      </c>
      <c r="AQ288" s="20"/>
      <c r="AR288" s="20"/>
      <c r="AS288" s="44">
        <f t="shared" si="288"/>
        <v>54.193852053753531</v>
      </c>
      <c r="AT288" s="44">
        <f t="shared" si="289"/>
        <v>0</v>
      </c>
      <c r="AU288" s="44">
        <f t="shared" si="290"/>
        <v>0</v>
      </c>
      <c r="AV288" s="44">
        <f t="shared" si="291"/>
        <v>0</v>
      </c>
      <c r="AW288" s="44"/>
      <c r="AX288" s="44">
        <f t="shared" si="292"/>
        <v>54.193852053753531</v>
      </c>
      <c r="AY288" s="44">
        <f t="shared" si="293"/>
        <v>253.7336954046512</v>
      </c>
      <c r="AZ288" s="44">
        <f t="shared" si="294"/>
        <v>0</v>
      </c>
      <c r="BA288" s="44"/>
      <c r="BB288" s="44">
        <f t="shared" si="295"/>
        <v>0</v>
      </c>
      <c r="BC288" s="44"/>
      <c r="BD288" s="44">
        <f t="shared" si="296"/>
        <v>253.7336954046512</v>
      </c>
      <c r="BE288" s="20"/>
      <c r="BF288" s="20">
        <v>0.56000000000000005</v>
      </c>
      <c r="BG288" s="20"/>
      <c r="BH288" s="20">
        <v>0.05</v>
      </c>
      <c r="BI288" s="44">
        <f t="shared" si="297"/>
        <v>168.60309527834431</v>
      </c>
      <c r="BJ288" s="44">
        <f t="shared" si="298"/>
        <v>0</v>
      </c>
      <c r="BK288" s="44">
        <f t="shared" si="299"/>
        <v>0</v>
      </c>
      <c r="BL288" s="44">
        <f t="shared" si="300"/>
        <v>0</v>
      </c>
      <c r="BM288" s="44"/>
      <c r="BN288" s="44">
        <f t="shared" si="301"/>
        <v>168.60309527834431</v>
      </c>
      <c r="BO288" s="44">
        <f t="shared" si="302"/>
        <v>99.681094623255817</v>
      </c>
      <c r="BP288" s="44">
        <f t="shared" si="303"/>
        <v>0</v>
      </c>
      <c r="BQ288" s="44"/>
      <c r="BR288" s="44">
        <f t="shared" si="304"/>
        <v>0</v>
      </c>
      <c r="BS288" s="44"/>
      <c r="BT288" s="44">
        <f t="shared" si="305"/>
        <v>99.681094623255817</v>
      </c>
      <c r="BU288" s="20"/>
      <c r="BV288" s="20">
        <v>0.22</v>
      </c>
      <c r="BW288" s="20"/>
      <c r="BX288" s="20">
        <v>0.05</v>
      </c>
      <c r="BY288" s="44">
        <f t="shared" si="306"/>
        <v>66.23693028792097</v>
      </c>
      <c r="BZ288" s="44">
        <f t="shared" si="307"/>
        <v>0</v>
      </c>
      <c r="CA288" s="44">
        <f t="shared" si="308"/>
        <v>0</v>
      </c>
      <c r="CB288" s="44">
        <f t="shared" si="309"/>
        <v>0</v>
      </c>
      <c r="CC288" s="44"/>
      <c r="CD288" s="44">
        <f t="shared" si="310"/>
        <v>66.23693028792097</v>
      </c>
      <c r="CE288" s="44">
        <f t="shared" si="311"/>
        <v>6.4817057043958695</v>
      </c>
      <c r="CF288" s="44">
        <f t="shared" si="312"/>
        <v>15.115771129780336</v>
      </c>
      <c r="CG288" s="44">
        <f t="shared" si="313"/>
        <v>6.2058884403790247</v>
      </c>
      <c r="CH288" s="44">
        <f t="shared" si="314"/>
        <v>22.181306451791858</v>
      </c>
      <c r="CI288" s="44">
        <f t="shared" si="315"/>
        <v>69.008508961130232</v>
      </c>
      <c r="CJ288" s="44">
        <f t="shared" si="316"/>
        <v>27.110485663301159</v>
      </c>
      <c r="CK288" s="44">
        <f t="shared" si="317"/>
        <v>123.22948028773254</v>
      </c>
    </row>
    <row r="289" spans="1:89" x14ac:dyDescent="0.25">
      <c r="A289" s="41">
        <f>'[11]ТОВ "Сумитеплоенерго" '!F281</f>
        <v>1986</v>
      </c>
      <c r="B289" s="41" t="str">
        <f>'[11]ТОВ "Сумитеплоенерго" '!C281</f>
        <v>Вул. СКД, 3/3</v>
      </c>
      <c r="C289" s="47" t="str">
        <f>'[11]ТОВ "Сумитеплоенерго" '!O281</f>
        <v>так</v>
      </c>
      <c r="D289" s="46">
        <f>'[11]ТОВ "Сумитеплоенерго" '!G281</f>
        <v>5</v>
      </c>
      <c r="E289" s="86" t="str">
        <f t="shared" si="318"/>
        <v>ТОВ "Сумитеплоенерго"</v>
      </c>
      <c r="F289" s="43">
        <f>'[11]ТОВ "Сумитеплоенерго" '!L281</f>
        <v>2260.9899999999998</v>
      </c>
      <c r="G289" s="43">
        <f>'[11]ТОВ "Сумитеплоенерго" '!CX281</f>
        <v>273.54941860465118</v>
      </c>
      <c r="H289" s="32">
        <f t="shared" si="319"/>
        <v>120.9865672137653</v>
      </c>
      <c r="I289" s="42"/>
      <c r="J289" s="42"/>
      <c r="K289" s="42"/>
      <c r="L289" s="42"/>
      <c r="M289" s="42"/>
      <c r="N289" s="44">
        <f t="shared" si="320"/>
        <v>273.54941860465118</v>
      </c>
      <c r="O289" s="44">
        <f t="shared" si="321"/>
        <v>181.7704133256014</v>
      </c>
      <c r="P289" s="44">
        <f t="shared" si="322"/>
        <v>0</v>
      </c>
      <c r="Q289" s="44">
        <f t="shared" si="323"/>
        <v>0</v>
      </c>
      <c r="R289" s="44">
        <f t="shared" si="324"/>
        <v>0</v>
      </c>
      <c r="S289" s="44">
        <f t="shared" si="325"/>
        <v>0</v>
      </c>
      <c r="T289" s="44">
        <f t="shared" si="326"/>
        <v>181.7704133256014</v>
      </c>
      <c r="U289" s="44">
        <f t="shared" si="327"/>
        <v>303.63985465116286</v>
      </c>
      <c r="V289" s="44">
        <f t="shared" si="328"/>
        <v>0</v>
      </c>
      <c r="W289" s="44">
        <f t="shared" si="329"/>
        <v>0</v>
      </c>
      <c r="X289" s="44">
        <f t="shared" si="330"/>
        <v>0</v>
      </c>
      <c r="Y289" s="44">
        <f t="shared" si="331"/>
        <v>0</v>
      </c>
      <c r="Z289" s="44">
        <f t="shared" si="332"/>
        <v>303.63985465116286</v>
      </c>
      <c r="AA289" s="20">
        <v>0.11</v>
      </c>
      <c r="AC289" s="44">
        <f t="shared" si="333"/>
        <v>221.57701999999998</v>
      </c>
      <c r="AD289" s="28">
        <v>98</v>
      </c>
      <c r="AE289" s="44">
        <f t="shared" si="334"/>
        <v>1600.7809199999999</v>
      </c>
      <c r="AF289" s="28">
        <v>708</v>
      </c>
      <c r="AG289" s="44">
        <f t="shared" si="335"/>
        <v>255.49186999999998</v>
      </c>
      <c r="AH289" s="28">
        <v>113</v>
      </c>
      <c r="AI289" s="44">
        <f t="shared" si="284"/>
        <v>54.655173837209311</v>
      </c>
      <c r="AJ289" s="44">
        <f t="shared" si="285"/>
        <v>0</v>
      </c>
      <c r="AK289" s="44"/>
      <c r="AL289" s="44">
        <f t="shared" si="286"/>
        <v>0</v>
      </c>
      <c r="AM289" s="44"/>
      <c r="AN289" s="44">
        <f t="shared" si="287"/>
        <v>54.655173837209311</v>
      </c>
      <c r="AO289" s="20"/>
      <c r="AP289" s="20">
        <v>0.18</v>
      </c>
      <c r="AQ289" s="20"/>
      <c r="AR289" s="20"/>
      <c r="AS289" s="44">
        <f t="shared" si="288"/>
        <v>36.31772858245516</v>
      </c>
      <c r="AT289" s="44">
        <f t="shared" si="289"/>
        <v>0</v>
      </c>
      <c r="AU289" s="44">
        <f t="shared" si="290"/>
        <v>0</v>
      </c>
      <c r="AV289" s="44">
        <f t="shared" si="291"/>
        <v>0</v>
      </c>
      <c r="AW289" s="44"/>
      <c r="AX289" s="44">
        <f t="shared" si="292"/>
        <v>36.31772858245516</v>
      </c>
      <c r="AY289" s="44">
        <f t="shared" si="293"/>
        <v>170.03831860465121</v>
      </c>
      <c r="AZ289" s="44">
        <f t="shared" si="294"/>
        <v>0</v>
      </c>
      <c r="BA289" s="44"/>
      <c r="BB289" s="44">
        <f t="shared" si="295"/>
        <v>0</v>
      </c>
      <c r="BC289" s="44"/>
      <c r="BD289" s="44">
        <f t="shared" si="296"/>
        <v>170.03831860465121</v>
      </c>
      <c r="BE289" s="20"/>
      <c r="BF289" s="20">
        <v>0.56000000000000005</v>
      </c>
      <c r="BG289" s="20"/>
      <c r="BH289" s="20">
        <v>0.05</v>
      </c>
      <c r="BI289" s="44">
        <f t="shared" si="297"/>
        <v>112.98848892319386</v>
      </c>
      <c r="BJ289" s="44">
        <f t="shared" si="298"/>
        <v>0</v>
      </c>
      <c r="BK289" s="44">
        <f t="shared" si="299"/>
        <v>0</v>
      </c>
      <c r="BL289" s="44">
        <f t="shared" si="300"/>
        <v>0</v>
      </c>
      <c r="BM289" s="44"/>
      <c r="BN289" s="44">
        <f t="shared" si="301"/>
        <v>112.98848892319386</v>
      </c>
      <c r="BO289" s="44">
        <f t="shared" si="302"/>
        <v>66.800768023255827</v>
      </c>
      <c r="BP289" s="44">
        <f t="shared" si="303"/>
        <v>0</v>
      </c>
      <c r="BQ289" s="44"/>
      <c r="BR289" s="44">
        <f t="shared" si="304"/>
        <v>0</v>
      </c>
      <c r="BS289" s="44"/>
      <c r="BT289" s="44">
        <f t="shared" si="305"/>
        <v>66.800768023255827</v>
      </c>
      <c r="BU289" s="20"/>
      <c r="BV289" s="20">
        <v>0.22</v>
      </c>
      <c r="BW289" s="20"/>
      <c r="BX289" s="20">
        <v>0.05</v>
      </c>
      <c r="BY289" s="44">
        <f t="shared" si="306"/>
        <v>44.388334934111867</v>
      </c>
      <c r="BZ289" s="44">
        <f t="shared" si="307"/>
        <v>0</v>
      </c>
      <c r="CA289" s="44">
        <f t="shared" si="308"/>
        <v>0</v>
      </c>
      <c r="CB289" s="44">
        <f t="shared" si="309"/>
        <v>0</v>
      </c>
      <c r="CC289" s="44"/>
      <c r="CD289" s="44">
        <f t="shared" si="310"/>
        <v>44.388334934111867</v>
      </c>
      <c r="CE289" s="44">
        <f t="shared" si="311"/>
        <v>6.1010704316745814</v>
      </c>
      <c r="CF289" s="44">
        <f t="shared" si="312"/>
        <v>14.167646060725373</v>
      </c>
      <c r="CG289" s="44">
        <f t="shared" si="313"/>
        <v>5.7558336076187837</v>
      </c>
      <c r="CH289" s="44">
        <f t="shared" si="314"/>
        <v>14.864687354598985</v>
      </c>
      <c r="CI289" s="44">
        <f t="shared" si="315"/>
        <v>46.245693992085734</v>
      </c>
      <c r="CJ289" s="44">
        <f t="shared" si="316"/>
        <v>18.16795121117654</v>
      </c>
      <c r="CK289" s="44">
        <f t="shared" si="317"/>
        <v>82.58159641443882</v>
      </c>
    </row>
    <row r="290" spans="1:89" x14ac:dyDescent="0.25">
      <c r="A290" s="41">
        <f>'[11]ТОВ "Сумитеплоенерго" '!F282</f>
        <v>1977</v>
      </c>
      <c r="B290" s="41" t="str">
        <f>'[11]ТОВ "Сумитеплоенерго" '!C282</f>
        <v>Вул. СКД, 5</v>
      </c>
      <c r="C290" s="47" t="str">
        <f>'[11]ТОВ "Сумитеплоенерго" '!O282</f>
        <v>так</v>
      </c>
      <c r="D290" s="46">
        <f>'[11]ТОВ "Сумитеплоенерго" '!G282</f>
        <v>5</v>
      </c>
      <c r="E290" s="86" t="str">
        <f t="shared" si="318"/>
        <v>ТОВ "Сумитеплоенерго"</v>
      </c>
      <c r="F290" s="43">
        <f>'[11]ТОВ "Сумитеплоенерго" '!L282</f>
        <v>4388.2</v>
      </c>
      <c r="G290" s="43">
        <f>'[11]ТОВ "Сумитеплоенерго" '!CX282</f>
        <v>517.09259302325586</v>
      </c>
      <c r="H290" s="32">
        <f t="shared" si="319"/>
        <v>117.8370614427911</v>
      </c>
      <c r="I290" s="42"/>
      <c r="J290" s="42"/>
      <c r="K290" s="42"/>
      <c r="L290" s="42"/>
      <c r="M290" s="42"/>
      <c r="N290" s="44">
        <f t="shared" si="320"/>
        <v>517.09259302325586</v>
      </c>
      <c r="O290" s="44">
        <f t="shared" si="321"/>
        <v>343.60202569937411</v>
      </c>
      <c r="P290" s="44">
        <f t="shared" si="322"/>
        <v>0</v>
      </c>
      <c r="Q290" s="44">
        <f t="shared" si="323"/>
        <v>0</v>
      </c>
      <c r="R290" s="44">
        <f t="shared" si="324"/>
        <v>0</v>
      </c>
      <c r="S290" s="44">
        <f t="shared" si="325"/>
        <v>0</v>
      </c>
      <c r="T290" s="44">
        <f t="shared" si="326"/>
        <v>343.60202569937411</v>
      </c>
      <c r="U290" s="44">
        <f t="shared" si="327"/>
        <v>573.97277825581409</v>
      </c>
      <c r="V290" s="44">
        <f t="shared" si="328"/>
        <v>0</v>
      </c>
      <c r="W290" s="44">
        <f t="shared" si="329"/>
        <v>0</v>
      </c>
      <c r="X290" s="44">
        <f t="shared" si="330"/>
        <v>0</v>
      </c>
      <c r="Y290" s="44">
        <f t="shared" si="331"/>
        <v>0</v>
      </c>
      <c r="Z290" s="44">
        <f t="shared" si="332"/>
        <v>573.97277825581409</v>
      </c>
      <c r="AA290" s="20">
        <v>0.11</v>
      </c>
      <c r="AC290" s="44">
        <f t="shared" si="333"/>
        <v>412.49079999999998</v>
      </c>
      <c r="AD290" s="28">
        <v>94</v>
      </c>
      <c r="AE290" s="44">
        <f t="shared" si="334"/>
        <v>2992.7523999999999</v>
      </c>
      <c r="AF290" s="28">
        <v>682</v>
      </c>
      <c r="AG290" s="44">
        <f t="shared" si="335"/>
        <v>482.702</v>
      </c>
      <c r="AH290" s="28">
        <v>110</v>
      </c>
      <c r="AI290" s="44">
        <f t="shared" si="284"/>
        <v>103.31510008604653</v>
      </c>
      <c r="AJ290" s="44">
        <f t="shared" si="285"/>
        <v>0</v>
      </c>
      <c r="AK290" s="44"/>
      <c r="AL290" s="44">
        <f t="shared" si="286"/>
        <v>0</v>
      </c>
      <c r="AM290" s="44"/>
      <c r="AN290" s="44">
        <f t="shared" si="287"/>
        <v>103.31510008604653</v>
      </c>
      <c r="AO290" s="20"/>
      <c r="AP290" s="20">
        <v>0.18</v>
      </c>
      <c r="AQ290" s="20"/>
      <c r="AR290" s="20"/>
      <c r="AS290" s="44">
        <f t="shared" si="288"/>
        <v>68.651684734734957</v>
      </c>
      <c r="AT290" s="44">
        <f t="shared" si="289"/>
        <v>0</v>
      </c>
      <c r="AU290" s="44">
        <f t="shared" si="290"/>
        <v>0</v>
      </c>
      <c r="AV290" s="44">
        <f t="shared" si="291"/>
        <v>0</v>
      </c>
      <c r="AW290" s="44"/>
      <c r="AX290" s="44">
        <f t="shared" si="292"/>
        <v>68.651684734734957</v>
      </c>
      <c r="AY290" s="44">
        <f t="shared" si="293"/>
        <v>321.42475582325591</v>
      </c>
      <c r="AZ290" s="44">
        <f t="shared" si="294"/>
        <v>0</v>
      </c>
      <c r="BA290" s="44"/>
      <c r="BB290" s="44">
        <f t="shared" si="295"/>
        <v>0</v>
      </c>
      <c r="BC290" s="44"/>
      <c r="BD290" s="44">
        <f t="shared" si="296"/>
        <v>321.42475582325591</v>
      </c>
      <c r="BE290" s="20"/>
      <c r="BF290" s="20">
        <v>0.56000000000000005</v>
      </c>
      <c r="BG290" s="20"/>
      <c r="BH290" s="20">
        <v>0.05</v>
      </c>
      <c r="BI290" s="44">
        <f t="shared" si="297"/>
        <v>213.58301917473102</v>
      </c>
      <c r="BJ290" s="44">
        <f t="shared" si="298"/>
        <v>0</v>
      </c>
      <c r="BK290" s="44">
        <f t="shared" si="299"/>
        <v>0</v>
      </c>
      <c r="BL290" s="44">
        <f t="shared" si="300"/>
        <v>0</v>
      </c>
      <c r="BM290" s="44"/>
      <c r="BN290" s="44">
        <f t="shared" si="301"/>
        <v>213.58301917473102</v>
      </c>
      <c r="BO290" s="44">
        <f t="shared" si="302"/>
        <v>126.27401121627911</v>
      </c>
      <c r="BP290" s="44">
        <f t="shared" si="303"/>
        <v>0</v>
      </c>
      <c r="BQ290" s="44"/>
      <c r="BR290" s="44">
        <f t="shared" si="304"/>
        <v>0</v>
      </c>
      <c r="BS290" s="44"/>
      <c r="BT290" s="44">
        <f t="shared" si="305"/>
        <v>126.27401121627911</v>
      </c>
      <c r="BU290" s="20"/>
      <c r="BV290" s="20">
        <v>0.22</v>
      </c>
      <c r="BW290" s="20"/>
      <c r="BX290" s="20">
        <v>0.05</v>
      </c>
      <c r="BY290" s="44">
        <f t="shared" si="306"/>
        <v>83.907614675787187</v>
      </c>
      <c r="BZ290" s="44">
        <f t="shared" si="307"/>
        <v>0</v>
      </c>
      <c r="CA290" s="44">
        <f t="shared" si="308"/>
        <v>0</v>
      </c>
      <c r="CB290" s="44">
        <f t="shared" si="309"/>
        <v>0</v>
      </c>
      <c r="CC290" s="44"/>
      <c r="CD290" s="44">
        <f t="shared" si="310"/>
        <v>83.907614675787187</v>
      </c>
      <c r="CE290" s="44">
        <f t="shared" si="311"/>
        <v>6.0084585191730397</v>
      </c>
      <c r="CF290" s="44">
        <f t="shared" si="312"/>
        <v>14.01212704813226</v>
      </c>
      <c r="CG290" s="44">
        <f t="shared" si="313"/>
        <v>5.7527794332507822</v>
      </c>
      <c r="CH290" s="44">
        <f t="shared" si="314"/>
        <v>28.098834089566942</v>
      </c>
      <c r="CI290" s="44">
        <f t="shared" si="315"/>
        <v>87.418594945319398</v>
      </c>
      <c r="CJ290" s="44">
        <f t="shared" si="316"/>
        <v>34.343019442804049</v>
      </c>
      <c r="CK290" s="44">
        <f t="shared" si="317"/>
        <v>156.10463383092747</v>
      </c>
    </row>
    <row r="291" spans="1:89" x14ac:dyDescent="0.25">
      <c r="A291" s="41">
        <f>'[11]ТОВ "Сумитеплоенерго" '!F283</f>
        <v>1975</v>
      </c>
      <c r="B291" s="41" t="str">
        <f>'[11]ТОВ "Сумитеплоенерго" '!C283</f>
        <v>Вул. СКД, 9</v>
      </c>
      <c r="C291" s="47" t="str">
        <f>'[11]ТОВ "Сумитеплоенерго" '!O283</f>
        <v>так</v>
      </c>
      <c r="D291" s="46">
        <f>'[11]ТОВ "Сумитеплоенерго" '!G283</f>
        <v>5</v>
      </c>
      <c r="E291" s="86" t="str">
        <f t="shared" si="318"/>
        <v>ТОВ "Сумитеплоенерго"</v>
      </c>
      <c r="F291" s="43">
        <f>'[11]ТОВ "Сумитеплоенерго" '!L283</f>
        <v>4361.8999999999996</v>
      </c>
      <c r="G291" s="43">
        <f>'[11]ТОВ "Сумитеплоенерго" '!CX283</f>
        <v>442.8682558139534</v>
      </c>
      <c r="H291" s="32">
        <f t="shared" si="319"/>
        <v>101.531042851499</v>
      </c>
      <c r="I291" s="42"/>
      <c r="J291" s="42"/>
      <c r="K291" s="42"/>
      <c r="L291" s="42"/>
      <c r="M291" s="42"/>
      <c r="N291" s="44">
        <f t="shared" si="320"/>
        <v>442.8682558139534</v>
      </c>
      <c r="O291" s="44">
        <f t="shared" si="321"/>
        <v>294.28081521326158</v>
      </c>
      <c r="P291" s="44">
        <f t="shared" si="322"/>
        <v>0</v>
      </c>
      <c r="Q291" s="44">
        <f t="shared" si="323"/>
        <v>0</v>
      </c>
      <c r="R291" s="44">
        <f t="shared" si="324"/>
        <v>0</v>
      </c>
      <c r="S291" s="44">
        <f t="shared" si="325"/>
        <v>0</v>
      </c>
      <c r="T291" s="44">
        <f t="shared" si="326"/>
        <v>294.28081521326158</v>
      </c>
      <c r="U291" s="44">
        <f t="shared" si="327"/>
        <v>491.5837639534883</v>
      </c>
      <c r="V291" s="44">
        <f t="shared" si="328"/>
        <v>0</v>
      </c>
      <c r="W291" s="44">
        <f t="shared" si="329"/>
        <v>0</v>
      </c>
      <c r="X291" s="44">
        <f t="shared" si="330"/>
        <v>0</v>
      </c>
      <c r="Y291" s="44">
        <f t="shared" si="331"/>
        <v>0</v>
      </c>
      <c r="Z291" s="44">
        <f t="shared" si="332"/>
        <v>491.5837639534883</v>
      </c>
      <c r="AA291" s="20">
        <v>0.11</v>
      </c>
      <c r="AC291" s="44">
        <f t="shared" si="333"/>
        <v>410.01859999999999</v>
      </c>
      <c r="AD291" s="28">
        <v>94</v>
      </c>
      <c r="AE291" s="44">
        <f t="shared" si="334"/>
        <v>2974.8157999999999</v>
      </c>
      <c r="AF291" s="28">
        <v>682</v>
      </c>
      <c r="AG291" s="44">
        <f t="shared" si="335"/>
        <v>479.80899999999997</v>
      </c>
      <c r="AH291" s="28">
        <v>110</v>
      </c>
      <c r="AI291" s="44">
        <f t="shared" si="284"/>
        <v>88.485077511627892</v>
      </c>
      <c r="AJ291" s="44">
        <f t="shared" si="285"/>
        <v>0</v>
      </c>
      <c r="AK291" s="44"/>
      <c r="AL291" s="44">
        <f t="shared" si="286"/>
        <v>0</v>
      </c>
      <c r="AM291" s="44"/>
      <c r="AN291" s="44">
        <f t="shared" si="287"/>
        <v>88.485077511627892</v>
      </c>
      <c r="AO291" s="20"/>
      <c r="AP291" s="20">
        <v>0.18</v>
      </c>
      <c r="AQ291" s="20"/>
      <c r="AR291" s="20"/>
      <c r="AS291" s="44">
        <f t="shared" si="288"/>
        <v>58.797306879609657</v>
      </c>
      <c r="AT291" s="44">
        <f t="shared" si="289"/>
        <v>0</v>
      </c>
      <c r="AU291" s="44">
        <f t="shared" si="290"/>
        <v>0</v>
      </c>
      <c r="AV291" s="44">
        <f t="shared" si="291"/>
        <v>0</v>
      </c>
      <c r="AW291" s="44"/>
      <c r="AX291" s="44">
        <f t="shared" si="292"/>
        <v>58.797306879609657</v>
      </c>
      <c r="AY291" s="44">
        <f t="shared" si="293"/>
        <v>275.28690781395346</v>
      </c>
      <c r="AZ291" s="44">
        <f t="shared" si="294"/>
        <v>0</v>
      </c>
      <c r="BA291" s="44"/>
      <c r="BB291" s="44">
        <f t="shared" si="295"/>
        <v>0</v>
      </c>
      <c r="BC291" s="44"/>
      <c r="BD291" s="44">
        <f t="shared" si="296"/>
        <v>275.28690781395346</v>
      </c>
      <c r="BE291" s="20"/>
      <c r="BF291" s="20">
        <v>0.56000000000000005</v>
      </c>
      <c r="BG291" s="20"/>
      <c r="BH291" s="20">
        <v>0.05</v>
      </c>
      <c r="BI291" s="44">
        <f t="shared" si="297"/>
        <v>182.92495473656339</v>
      </c>
      <c r="BJ291" s="44">
        <f t="shared" si="298"/>
        <v>0</v>
      </c>
      <c r="BK291" s="44">
        <f t="shared" si="299"/>
        <v>0</v>
      </c>
      <c r="BL291" s="44">
        <f t="shared" si="300"/>
        <v>0</v>
      </c>
      <c r="BM291" s="44"/>
      <c r="BN291" s="44">
        <f t="shared" si="301"/>
        <v>182.92495473656339</v>
      </c>
      <c r="BO291" s="44">
        <f t="shared" si="302"/>
        <v>108.14842806976743</v>
      </c>
      <c r="BP291" s="44">
        <f t="shared" si="303"/>
        <v>0</v>
      </c>
      <c r="BQ291" s="44"/>
      <c r="BR291" s="44">
        <f t="shared" si="304"/>
        <v>0</v>
      </c>
      <c r="BS291" s="44"/>
      <c r="BT291" s="44">
        <f t="shared" si="305"/>
        <v>108.14842806976743</v>
      </c>
      <c r="BU291" s="20"/>
      <c r="BV291" s="20">
        <v>0.22</v>
      </c>
      <c r="BW291" s="20"/>
      <c r="BX291" s="20">
        <v>0.05</v>
      </c>
      <c r="BY291" s="44">
        <f t="shared" si="306"/>
        <v>71.86337507507848</v>
      </c>
      <c r="BZ291" s="44">
        <f t="shared" si="307"/>
        <v>0</v>
      </c>
      <c r="CA291" s="44">
        <f t="shared" si="308"/>
        <v>0</v>
      </c>
      <c r="CB291" s="44">
        <f t="shared" si="309"/>
        <v>0</v>
      </c>
      <c r="CC291" s="44"/>
      <c r="CD291" s="44">
        <f t="shared" si="310"/>
        <v>71.86337507507848</v>
      </c>
      <c r="CE291" s="44">
        <f t="shared" si="311"/>
        <v>6.9734248345682399</v>
      </c>
      <c r="CF291" s="44">
        <f t="shared" si="312"/>
        <v>16.262493022256781</v>
      </c>
      <c r="CG291" s="44">
        <f t="shared" si="313"/>
        <v>6.6766833522461857</v>
      </c>
      <c r="CH291" s="44">
        <f t="shared" si="314"/>
        <v>24.065480363770178</v>
      </c>
      <c r="CI291" s="44">
        <f t="shared" si="315"/>
        <v>74.870383353951667</v>
      </c>
      <c r="CJ291" s="44">
        <f t="shared" si="316"/>
        <v>29.413364889052442</v>
      </c>
      <c r="CK291" s="44">
        <f t="shared" si="317"/>
        <v>133.69711313205653</v>
      </c>
    </row>
    <row r="292" spans="1:89" x14ac:dyDescent="0.25">
      <c r="A292" s="41">
        <f>'[11]ТОВ "Сумитеплоенерго" '!F284</f>
        <v>1976</v>
      </c>
      <c r="B292" s="41" t="str">
        <f>'[11]ТОВ "Сумитеплоенерго" '!C284</f>
        <v>Вул. СКД, 10</v>
      </c>
      <c r="C292" s="47" t="str">
        <f>'[11]ТОВ "Сумитеплоенерго" '!O284</f>
        <v>так</v>
      </c>
      <c r="D292" s="46">
        <f>'[11]ТОВ "Сумитеплоенерго" '!G284</f>
        <v>5</v>
      </c>
      <c r="E292" s="86" t="str">
        <f t="shared" si="318"/>
        <v>ТОВ "Сумитеплоенерго"</v>
      </c>
      <c r="F292" s="43">
        <f>'[11]ТОВ "Сумитеплоенерго" '!L284</f>
        <v>4326.24</v>
      </c>
      <c r="G292" s="43">
        <f>'[11]ТОВ "Сумитеплоенерго" '!CX284</f>
        <v>572.58623255813961</v>
      </c>
      <c r="H292" s="32">
        <f t="shared" si="319"/>
        <v>132.35193437214292</v>
      </c>
      <c r="I292" s="42"/>
      <c r="J292" s="42"/>
      <c r="K292" s="42"/>
      <c r="L292" s="42"/>
      <c r="M292" s="42"/>
      <c r="N292" s="44">
        <f t="shared" si="320"/>
        <v>572.58623255813961</v>
      </c>
      <c r="O292" s="44">
        <f t="shared" si="321"/>
        <v>380.47690500509913</v>
      </c>
      <c r="P292" s="44">
        <f t="shared" si="322"/>
        <v>0</v>
      </c>
      <c r="Q292" s="44">
        <f t="shared" si="323"/>
        <v>0</v>
      </c>
      <c r="R292" s="44">
        <f t="shared" si="324"/>
        <v>0</v>
      </c>
      <c r="S292" s="44">
        <f t="shared" si="325"/>
        <v>0</v>
      </c>
      <c r="T292" s="44">
        <f t="shared" si="326"/>
        <v>380.47690500509913</v>
      </c>
      <c r="U292" s="44">
        <f t="shared" si="327"/>
        <v>635.57071813953507</v>
      </c>
      <c r="V292" s="44">
        <f t="shared" si="328"/>
        <v>0</v>
      </c>
      <c r="W292" s="44">
        <f t="shared" si="329"/>
        <v>0</v>
      </c>
      <c r="X292" s="44">
        <f t="shared" si="330"/>
        <v>0</v>
      </c>
      <c r="Y292" s="44">
        <f t="shared" si="331"/>
        <v>0</v>
      </c>
      <c r="Z292" s="44">
        <f t="shared" si="332"/>
        <v>635.57071813953507</v>
      </c>
      <c r="AA292" s="20">
        <v>0.11</v>
      </c>
      <c r="AC292" s="44">
        <f t="shared" si="333"/>
        <v>406.66656</v>
      </c>
      <c r="AD292" s="28">
        <v>94</v>
      </c>
      <c r="AE292" s="44">
        <f t="shared" si="334"/>
        <v>2950.4956799999995</v>
      </c>
      <c r="AF292" s="28">
        <v>682</v>
      </c>
      <c r="AG292" s="44">
        <f t="shared" si="335"/>
        <v>475.88639999999998</v>
      </c>
      <c r="AH292" s="28">
        <v>110</v>
      </c>
      <c r="AI292" s="44">
        <f t="shared" si="284"/>
        <v>114.40272926511631</v>
      </c>
      <c r="AJ292" s="44">
        <f t="shared" si="285"/>
        <v>0</v>
      </c>
      <c r="AK292" s="44"/>
      <c r="AL292" s="44">
        <f t="shared" si="286"/>
        <v>0</v>
      </c>
      <c r="AM292" s="44"/>
      <c r="AN292" s="44">
        <f t="shared" si="287"/>
        <v>114.40272926511631</v>
      </c>
      <c r="AO292" s="20"/>
      <c r="AP292" s="20">
        <v>0.18</v>
      </c>
      <c r="AQ292" s="20"/>
      <c r="AR292" s="20"/>
      <c r="AS292" s="44">
        <f t="shared" si="288"/>
        <v>76.01928562001882</v>
      </c>
      <c r="AT292" s="44">
        <f t="shared" si="289"/>
        <v>0</v>
      </c>
      <c r="AU292" s="44">
        <f t="shared" si="290"/>
        <v>0</v>
      </c>
      <c r="AV292" s="44">
        <f t="shared" si="291"/>
        <v>0</v>
      </c>
      <c r="AW292" s="44"/>
      <c r="AX292" s="44">
        <f t="shared" si="292"/>
        <v>76.01928562001882</v>
      </c>
      <c r="AY292" s="44">
        <f t="shared" si="293"/>
        <v>355.9196021581397</v>
      </c>
      <c r="AZ292" s="44">
        <f t="shared" si="294"/>
        <v>0</v>
      </c>
      <c r="BA292" s="44"/>
      <c r="BB292" s="44">
        <f t="shared" si="295"/>
        <v>0</v>
      </c>
      <c r="BC292" s="44"/>
      <c r="BD292" s="44">
        <f t="shared" si="296"/>
        <v>355.9196021581397</v>
      </c>
      <c r="BE292" s="20"/>
      <c r="BF292" s="20">
        <v>0.56000000000000005</v>
      </c>
      <c r="BG292" s="20"/>
      <c r="BH292" s="20">
        <v>0.05</v>
      </c>
      <c r="BI292" s="44">
        <f t="shared" si="297"/>
        <v>236.50444415116971</v>
      </c>
      <c r="BJ292" s="44">
        <f t="shared" si="298"/>
        <v>0</v>
      </c>
      <c r="BK292" s="44">
        <f t="shared" si="299"/>
        <v>0</v>
      </c>
      <c r="BL292" s="44">
        <f t="shared" si="300"/>
        <v>0</v>
      </c>
      <c r="BM292" s="44"/>
      <c r="BN292" s="44">
        <f t="shared" si="301"/>
        <v>236.50444415116971</v>
      </c>
      <c r="BO292" s="44">
        <f t="shared" si="302"/>
        <v>139.82555799069772</v>
      </c>
      <c r="BP292" s="44">
        <f t="shared" si="303"/>
        <v>0</v>
      </c>
      <c r="BQ292" s="44"/>
      <c r="BR292" s="44">
        <f t="shared" si="304"/>
        <v>0</v>
      </c>
      <c r="BS292" s="44"/>
      <c r="BT292" s="44">
        <f t="shared" si="305"/>
        <v>139.82555799069772</v>
      </c>
      <c r="BU292" s="20"/>
      <c r="BV292" s="20">
        <v>0.22</v>
      </c>
      <c r="BW292" s="20"/>
      <c r="BX292" s="20">
        <v>0.05</v>
      </c>
      <c r="BY292" s="44">
        <f t="shared" si="306"/>
        <v>92.912460202245228</v>
      </c>
      <c r="BZ292" s="44">
        <f t="shared" si="307"/>
        <v>0</v>
      </c>
      <c r="CA292" s="44">
        <f t="shared" si="308"/>
        <v>0</v>
      </c>
      <c r="CB292" s="44">
        <f t="shared" si="309"/>
        <v>0</v>
      </c>
      <c r="CC292" s="44"/>
      <c r="CD292" s="44">
        <f t="shared" si="310"/>
        <v>92.912460202245228</v>
      </c>
      <c r="CE292" s="44">
        <f t="shared" si="311"/>
        <v>5.3495183055615163</v>
      </c>
      <c r="CF292" s="44">
        <f t="shared" si="312"/>
        <v>12.47543440711876</v>
      </c>
      <c r="CG292" s="44">
        <f t="shared" si="313"/>
        <v>5.1218792287291111</v>
      </c>
      <c r="CH292" s="44">
        <f t="shared" si="314"/>
        <v>31.114360885648519</v>
      </c>
      <c r="CI292" s="44">
        <f t="shared" si="315"/>
        <v>96.800233866462079</v>
      </c>
      <c r="CJ292" s="44">
        <f t="shared" si="316"/>
        <v>38.028663304681523</v>
      </c>
      <c r="CK292" s="44">
        <f t="shared" si="317"/>
        <v>172.85756047582512</v>
      </c>
    </row>
    <row r="293" spans="1:89" x14ac:dyDescent="0.25">
      <c r="A293" s="41">
        <f>'[11]ТОВ "Сумитеплоенерго" '!F285</f>
        <v>1975</v>
      </c>
      <c r="B293" s="41" t="str">
        <f>'[11]ТОВ "Сумитеплоенерго" '!C285</f>
        <v>Вул. СКД, 14</v>
      </c>
      <c r="C293" s="47" t="str">
        <f>'[11]ТОВ "Сумитеплоенерго" '!O285</f>
        <v>так</v>
      </c>
      <c r="D293" s="46">
        <f>'[11]ТОВ "Сумитеплоенерго" '!G285</f>
        <v>5</v>
      </c>
      <c r="E293" s="86" t="str">
        <f t="shared" si="318"/>
        <v>ТОВ "Сумитеплоенерго"</v>
      </c>
      <c r="F293" s="43">
        <f>'[11]ТОВ "Сумитеплоенерго" '!L285</f>
        <v>5716.9</v>
      </c>
      <c r="G293" s="43">
        <f>'[11]ТОВ "Сумитеплоенерго" '!CX285</f>
        <v>758.1388604651163</v>
      </c>
      <c r="H293" s="32">
        <f t="shared" si="319"/>
        <v>132.61362984574095</v>
      </c>
      <c r="I293" s="42"/>
      <c r="J293" s="42"/>
      <c r="K293" s="42"/>
      <c r="L293" s="42"/>
      <c r="M293" s="42"/>
      <c r="N293" s="44">
        <f t="shared" si="320"/>
        <v>758.1388604651163</v>
      </c>
      <c r="O293" s="44">
        <f t="shared" si="321"/>
        <v>503.77447237097323</v>
      </c>
      <c r="P293" s="44">
        <f t="shared" si="322"/>
        <v>0</v>
      </c>
      <c r="Q293" s="44">
        <f t="shared" si="323"/>
        <v>0</v>
      </c>
      <c r="R293" s="44">
        <f t="shared" si="324"/>
        <v>0</v>
      </c>
      <c r="S293" s="44">
        <f t="shared" si="325"/>
        <v>0</v>
      </c>
      <c r="T293" s="44">
        <f t="shared" si="326"/>
        <v>503.77447237097323</v>
      </c>
      <c r="U293" s="44">
        <f t="shared" si="327"/>
        <v>841.53413511627912</v>
      </c>
      <c r="V293" s="44">
        <f t="shared" si="328"/>
        <v>0</v>
      </c>
      <c r="W293" s="44">
        <f t="shared" si="329"/>
        <v>0</v>
      </c>
      <c r="X293" s="44">
        <f t="shared" si="330"/>
        <v>0</v>
      </c>
      <c r="Y293" s="44">
        <f t="shared" si="331"/>
        <v>0</v>
      </c>
      <c r="Z293" s="44">
        <f t="shared" si="332"/>
        <v>841.53413511627912</v>
      </c>
      <c r="AA293" s="20">
        <v>0.11</v>
      </c>
      <c r="AC293" s="44">
        <f>AD293*F293/1000</f>
        <v>514.52099999999996</v>
      </c>
      <c r="AD293" s="28">
        <v>90</v>
      </c>
      <c r="AE293" s="44">
        <f>AF293*F293/1000</f>
        <v>3784.5877999999998</v>
      </c>
      <c r="AF293" s="28">
        <v>662</v>
      </c>
      <c r="AG293" s="44">
        <f>AH293*F293/1000</f>
        <v>577.40689999999995</v>
      </c>
      <c r="AH293" s="28">
        <v>101</v>
      </c>
      <c r="AI293" s="44">
        <f t="shared" si="284"/>
        <v>151.47614432093025</v>
      </c>
      <c r="AJ293" s="44">
        <f t="shared" si="285"/>
        <v>0</v>
      </c>
      <c r="AK293" s="44"/>
      <c r="AL293" s="44">
        <f t="shared" si="286"/>
        <v>0</v>
      </c>
      <c r="AM293" s="44"/>
      <c r="AN293" s="44">
        <f t="shared" si="287"/>
        <v>151.47614432093025</v>
      </c>
      <c r="AO293" s="20"/>
      <c r="AP293" s="20">
        <v>0.18</v>
      </c>
      <c r="AQ293" s="20"/>
      <c r="AR293" s="20"/>
      <c r="AS293" s="44">
        <f t="shared" si="288"/>
        <v>100.65413957972046</v>
      </c>
      <c r="AT293" s="44">
        <f t="shared" si="289"/>
        <v>0</v>
      </c>
      <c r="AU293" s="44">
        <f t="shared" si="290"/>
        <v>0</v>
      </c>
      <c r="AV293" s="44">
        <f t="shared" si="291"/>
        <v>0</v>
      </c>
      <c r="AW293" s="44"/>
      <c r="AX293" s="44">
        <f t="shared" si="292"/>
        <v>100.65413957972046</v>
      </c>
      <c r="AY293" s="44">
        <f t="shared" si="293"/>
        <v>471.25911566511633</v>
      </c>
      <c r="AZ293" s="44">
        <f t="shared" si="294"/>
        <v>0</v>
      </c>
      <c r="BA293" s="44"/>
      <c r="BB293" s="44">
        <f t="shared" si="295"/>
        <v>0</v>
      </c>
      <c r="BC293" s="44"/>
      <c r="BD293" s="44">
        <f t="shared" si="296"/>
        <v>471.25911566511633</v>
      </c>
      <c r="BE293" s="20"/>
      <c r="BF293" s="20">
        <v>0.56000000000000005</v>
      </c>
      <c r="BG293" s="20"/>
      <c r="BH293" s="20">
        <v>0.05</v>
      </c>
      <c r="BI293" s="44">
        <f t="shared" si="297"/>
        <v>313.14621202579696</v>
      </c>
      <c r="BJ293" s="44">
        <f t="shared" si="298"/>
        <v>0</v>
      </c>
      <c r="BK293" s="44">
        <f t="shared" si="299"/>
        <v>0</v>
      </c>
      <c r="BL293" s="44">
        <f t="shared" si="300"/>
        <v>0</v>
      </c>
      <c r="BM293" s="44"/>
      <c r="BN293" s="44">
        <f t="shared" si="301"/>
        <v>313.14621202579696</v>
      </c>
      <c r="BO293" s="44">
        <f t="shared" si="302"/>
        <v>185.1375097255814</v>
      </c>
      <c r="BP293" s="44">
        <f t="shared" si="303"/>
        <v>0</v>
      </c>
      <c r="BQ293" s="44"/>
      <c r="BR293" s="44">
        <f t="shared" si="304"/>
        <v>0</v>
      </c>
      <c r="BS293" s="44"/>
      <c r="BT293" s="44">
        <f t="shared" si="305"/>
        <v>185.1375097255814</v>
      </c>
      <c r="BU293" s="20"/>
      <c r="BV293" s="20">
        <v>0.22</v>
      </c>
      <c r="BW293" s="20"/>
      <c r="BX293" s="20">
        <v>0.05</v>
      </c>
      <c r="BY293" s="44">
        <f t="shared" si="306"/>
        <v>123.02172615299166</v>
      </c>
      <c r="BZ293" s="44">
        <f t="shared" si="307"/>
        <v>0</v>
      </c>
      <c r="CA293" s="44">
        <f t="shared" si="308"/>
        <v>0</v>
      </c>
      <c r="CB293" s="44">
        <f t="shared" si="309"/>
        <v>0</v>
      </c>
      <c r="CC293" s="44"/>
      <c r="CD293" s="44">
        <f t="shared" si="310"/>
        <v>123.02172615299166</v>
      </c>
      <c r="CE293" s="44">
        <f t="shared" si="311"/>
        <v>5.1117718769279943</v>
      </c>
      <c r="CF293" s="44">
        <f t="shared" si="312"/>
        <v>12.08568922330833</v>
      </c>
      <c r="CG293" s="44">
        <f t="shared" si="313"/>
        <v>4.6935359960884311</v>
      </c>
      <c r="CH293" s="44">
        <f t="shared" si="314"/>
        <v>41.197298790363</v>
      </c>
      <c r="CI293" s="44">
        <f t="shared" si="315"/>
        <v>128.16937401446268</v>
      </c>
      <c r="CJ293" s="44">
        <f t="shared" si="316"/>
        <v>50.352254077110331</v>
      </c>
      <c r="CK293" s="44">
        <f t="shared" si="317"/>
        <v>228.87388216868334</v>
      </c>
    </row>
    <row r="294" spans="1:89" x14ac:dyDescent="0.25">
      <c r="A294" s="41">
        <f>'[11]ТОВ "Сумитеплоенерго" '!F286</f>
        <v>1975</v>
      </c>
      <c r="B294" s="41" t="str">
        <f>'[11]ТОВ "Сумитеплоенерго" '!C286</f>
        <v>Вул. СКД, 16</v>
      </c>
      <c r="C294" s="47" t="str">
        <f>'[11]ТОВ "Сумитеплоенерго" '!O286</f>
        <v>так</v>
      </c>
      <c r="D294" s="46">
        <f>'[11]ТОВ "Сумитеплоенерго" '!G286</f>
        <v>5</v>
      </c>
      <c r="E294" s="86" t="str">
        <f t="shared" si="318"/>
        <v>ТОВ "Сумитеплоенерго"</v>
      </c>
      <c r="F294" s="43">
        <f>'[11]ТОВ "Сумитеплоенерго" '!L286</f>
        <v>4382.8</v>
      </c>
      <c r="G294" s="43">
        <f>'[11]ТОВ "Сумитеплоенерго" '!CX286</f>
        <v>581.28977906976741</v>
      </c>
      <c r="H294" s="32">
        <f t="shared" si="319"/>
        <v>132.62977527374451</v>
      </c>
      <c r="I294" s="42"/>
      <c r="J294" s="42"/>
      <c r="K294" s="42"/>
      <c r="L294" s="42"/>
      <c r="M294" s="42"/>
      <c r="N294" s="44">
        <f t="shared" si="320"/>
        <v>581.28977906976741</v>
      </c>
      <c r="O294" s="44">
        <f t="shared" si="321"/>
        <v>386.2603106320862</v>
      </c>
      <c r="P294" s="44">
        <f t="shared" si="322"/>
        <v>0</v>
      </c>
      <c r="Q294" s="44">
        <f t="shared" si="323"/>
        <v>0</v>
      </c>
      <c r="R294" s="44">
        <f t="shared" si="324"/>
        <v>0</v>
      </c>
      <c r="S294" s="44">
        <f t="shared" si="325"/>
        <v>0</v>
      </c>
      <c r="T294" s="44">
        <f t="shared" si="326"/>
        <v>386.2603106320862</v>
      </c>
      <c r="U294" s="44">
        <f t="shared" si="327"/>
        <v>645.23165476744191</v>
      </c>
      <c r="V294" s="44">
        <f t="shared" si="328"/>
        <v>0</v>
      </c>
      <c r="W294" s="44">
        <f t="shared" si="329"/>
        <v>0</v>
      </c>
      <c r="X294" s="44">
        <f t="shared" si="330"/>
        <v>0</v>
      </c>
      <c r="Y294" s="44">
        <f t="shared" si="331"/>
        <v>0</v>
      </c>
      <c r="Z294" s="44">
        <f t="shared" si="332"/>
        <v>645.23165476744191</v>
      </c>
      <c r="AA294" s="20">
        <v>0.11</v>
      </c>
      <c r="AC294" s="44">
        <f t="shared" si="333"/>
        <v>411.98320000000001</v>
      </c>
      <c r="AD294" s="28">
        <v>94</v>
      </c>
      <c r="AE294" s="44">
        <f t="shared" si="334"/>
        <v>2989.0696000000003</v>
      </c>
      <c r="AF294" s="28">
        <v>682</v>
      </c>
      <c r="AG294" s="44">
        <f t="shared" si="335"/>
        <v>482.108</v>
      </c>
      <c r="AH294" s="28">
        <v>110</v>
      </c>
      <c r="AI294" s="44">
        <f t="shared" si="284"/>
        <v>116.14169785813954</v>
      </c>
      <c r="AJ294" s="44">
        <f t="shared" si="285"/>
        <v>0</v>
      </c>
      <c r="AK294" s="44"/>
      <c r="AL294" s="44">
        <f t="shared" si="286"/>
        <v>0</v>
      </c>
      <c r="AM294" s="44"/>
      <c r="AN294" s="44">
        <f t="shared" si="287"/>
        <v>116.14169785813954</v>
      </c>
      <c r="AO294" s="20"/>
      <c r="AP294" s="20">
        <v>0.18</v>
      </c>
      <c r="AQ294" s="20"/>
      <c r="AR294" s="20"/>
      <c r="AS294" s="44">
        <f t="shared" si="288"/>
        <v>77.174810064290824</v>
      </c>
      <c r="AT294" s="44">
        <f t="shared" si="289"/>
        <v>0</v>
      </c>
      <c r="AU294" s="44">
        <f t="shared" si="290"/>
        <v>0</v>
      </c>
      <c r="AV294" s="44">
        <f t="shared" si="291"/>
        <v>0</v>
      </c>
      <c r="AW294" s="44"/>
      <c r="AX294" s="44">
        <f t="shared" si="292"/>
        <v>77.174810064290824</v>
      </c>
      <c r="AY294" s="44">
        <f t="shared" si="293"/>
        <v>361.32972666976752</v>
      </c>
      <c r="AZ294" s="44">
        <f t="shared" si="294"/>
        <v>0</v>
      </c>
      <c r="BA294" s="44"/>
      <c r="BB294" s="44">
        <f t="shared" si="295"/>
        <v>0</v>
      </c>
      <c r="BC294" s="44"/>
      <c r="BD294" s="44">
        <f t="shared" si="296"/>
        <v>361.32972666976752</v>
      </c>
      <c r="BE294" s="20"/>
      <c r="BF294" s="20">
        <v>0.56000000000000005</v>
      </c>
      <c r="BG294" s="20"/>
      <c r="BH294" s="20">
        <v>0.05</v>
      </c>
      <c r="BI294" s="44">
        <f t="shared" si="297"/>
        <v>240.09940908890485</v>
      </c>
      <c r="BJ294" s="44">
        <f t="shared" si="298"/>
        <v>0</v>
      </c>
      <c r="BK294" s="44">
        <f t="shared" si="299"/>
        <v>0</v>
      </c>
      <c r="BL294" s="44">
        <f t="shared" si="300"/>
        <v>0</v>
      </c>
      <c r="BM294" s="44"/>
      <c r="BN294" s="44">
        <f t="shared" si="301"/>
        <v>240.09940908890485</v>
      </c>
      <c r="BO294" s="44">
        <f t="shared" si="302"/>
        <v>141.95096404883722</v>
      </c>
      <c r="BP294" s="44">
        <f t="shared" si="303"/>
        <v>0</v>
      </c>
      <c r="BQ294" s="44"/>
      <c r="BR294" s="44">
        <f t="shared" si="304"/>
        <v>0</v>
      </c>
      <c r="BS294" s="44"/>
      <c r="BT294" s="44">
        <f t="shared" si="305"/>
        <v>141.95096404883722</v>
      </c>
      <c r="BU294" s="20"/>
      <c r="BV294" s="20">
        <v>0.22</v>
      </c>
      <c r="BW294" s="20"/>
      <c r="BX294" s="20">
        <v>0.05</v>
      </c>
      <c r="BY294" s="44">
        <f t="shared" si="306"/>
        <v>94.324767856355464</v>
      </c>
      <c r="BZ294" s="44">
        <f t="shared" si="307"/>
        <v>0</v>
      </c>
      <c r="CA294" s="44">
        <f t="shared" si="308"/>
        <v>0</v>
      </c>
      <c r="CB294" s="44">
        <f t="shared" si="309"/>
        <v>0</v>
      </c>
      <c r="CC294" s="44"/>
      <c r="CD294" s="44">
        <f t="shared" si="310"/>
        <v>94.324767856355464</v>
      </c>
      <c r="CE294" s="44">
        <f t="shared" si="311"/>
        <v>5.3383118099907927</v>
      </c>
      <c r="CF294" s="44">
        <f t="shared" si="312"/>
        <v>12.44930011007731</v>
      </c>
      <c r="CG294" s="44">
        <f t="shared" si="313"/>
        <v>5.1111496053103327</v>
      </c>
      <c r="CH294" s="44">
        <f t="shared" si="314"/>
        <v>31.587311983228947</v>
      </c>
      <c r="CI294" s="44">
        <f t="shared" si="315"/>
        <v>98.271637281156742</v>
      </c>
      <c r="CJ294" s="44">
        <f t="shared" si="316"/>
        <v>38.606714646168712</v>
      </c>
      <c r="CK294" s="44">
        <f t="shared" si="317"/>
        <v>175.48506657349415</v>
      </c>
    </row>
    <row r="295" spans="1:89" x14ac:dyDescent="0.25">
      <c r="A295" s="41">
        <f>'[11]ТОВ "Сумитеплоенерго" '!F287</f>
        <v>1975</v>
      </c>
      <c r="B295" s="41" t="str">
        <f>'[11]ТОВ "Сумитеплоенерго" '!C287</f>
        <v>Вул. СКД, 18</v>
      </c>
      <c r="C295" s="47" t="str">
        <f>'[11]ТОВ "Сумитеплоенерго" '!O287</f>
        <v>так</v>
      </c>
      <c r="D295" s="46">
        <f>'[11]ТОВ "Сумитеплоенерго" '!G287</f>
        <v>5</v>
      </c>
      <c r="E295" s="86" t="str">
        <f t="shared" si="318"/>
        <v>ТОВ "Сумитеплоенерго"</v>
      </c>
      <c r="F295" s="43">
        <f>'[11]ТОВ "Сумитеплоенерго" '!L287</f>
        <v>4389.75</v>
      </c>
      <c r="G295" s="43">
        <f>'[11]ТОВ "Сумитеплоенерго" '!CX287</f>
        <v>526.95656976744192</v>
      </c>
      <c r="H295" s="32">
        <f t="shared" si="319"/>
        <v>120.04250122841664</v>
      </c>
      <c r="I295" s="42"/>
      <c r="J295" s="42"/>
      <c r="K295" s="42"/>
      <c r="L295" s="42"/>
      <c r="M295" s="42"/>
      <c r="N295" s="44">
        <f t="shared" si="320"/>
        <v>526.95656976744192</v>
      </c>
      <c r="O295" s="44">
        <f t="shared" si="321"/>
        <v>350.15652374572579</v>
      </c>
      <c r="P295" s="44">
        <f t="shared" si="322"/>
        <v>0</v>
      </c>
      <c r="Q295" s="44">
        <f t="shared" si="323"/>
        <v>0</v>
      </c>
      <c r="R295" s="44">
        <f t="shared" si="324"/>
        <v>0</v>
      </c>
      <c r="S295" s="44">
        <f t="shared" si="325"/>
        <v>0</v>
      </c>
      <c r="T295" s="44">
        <f t="shared" si="326"/>
        <v>350.15652374572579</v>
      </c>
      <c r="U295" s="44">
        <f t="shared" si="327"/>
        <v>584.92179244186059</v>
      </c>
      <c r="V295" s="44">
        <f t="shared" si="328"/>
        <v>0</v>
      </c>
      <c r="W295" s="44">
        <f t="shared" si="329"/>
        <v>0</v>
      </c>
      <c r="X295" s="44">
        <f t="shared" si="330"/>
        <v>0</v>
      </c>
      <c r="Y295" s="44">
        <f t="shared" si="331"/>
        <v>0</v>
      </c>
      <c r="Z295" s="44">
        <f t="shared" si="332"/>
        <v>584.92179244186059</v>
      </c>
      <c r="AA295" s="20">
        <v>0.11</v>
      </c>
      <c r="AC295" s="44">
        <f t="shared" si="333"/>
        <v>412.63650000000001</v>
      </c>
      <c r="AD295" s="28">
        <v>94</v>
      </c>
      <c r="AE295" s="44">
        <f t="shared" si="334"/>
        <v>2993.8094999999998</v>
      </c>
      <c r="AF295" s="28">
        <v>682</v>
      </c>
      <c r="AG295" s="44">
        <f t="shared" si="335"/>
        <v>482.8725</v>
      </c>
      <c r="AH295" s="28">
        <v>110</v>
      </c>
      <c r="AI295" s="44">
        <f t="shared" si="284"/>
        <v>105.2859226395349</v>
      </c>
      <c r="AJ295" s="44">
        <f t="shared" si="285"/>
        <v>0</v>
      </c>
      <c r="AK295" s="44"/>
      <c r="AL295" s="44">
        <f t="shared" si="286"/>
        <v>0</v>
      </c>
      <c r="AM295" s="44"/>
      <c r="AN295" s="44">
        <f t="shared" si="287"/>
        <v>105.2859226395349</v>
      </c>
      <c r="AO295" s="20"/>
      <c r="AP295" s="20">
        <v>0.18</v>
      </c>
      <c r="AQ295" s="20"/>
      <c r="AR295" s="20"/>
      <c r="AS295" s="44">
        <f t="shared" si="288"/>
        <v>69.961273444396014</v>
      </c>
      <c r="AT295" s="44">
        <f t="shared" si="289"/>
        <v>0</v>
      </c>
      <c r="AU295" s="44">
        <f t="shared" si="290"/>
        <v>0</v>
      </c>
      <c r="AV295" s="44">
        <f t="shared" si="291"/>
        <v>0</v>
      </c>
      <c r="AW295" s="44"/>
      <c r="AX295" s="44">
        <f t="shared" si="292"/>
        <v>69.961273444396014</v>
      </c>
      <c r="AY295" s="44">
        <f t="shared" si="293"/>
        <v>327.55620376744196</v>
      </c>
      <c r="AZ295" s="44">
        <f t="shared" si="294"/>
        <v>0</v>
      </c>
      <c r="BA295" s="44"/>
      <c r="BB295" s="44">
        <f t="shared" si="295"/>
        <v>0</v>
      </c>
      <c r="BC295" s="44"/>
      <c r="BD295" s="44">
        <f t="shared" si="296"/>
        <v>327.55620376744196</v>
      </c>
      <c r="BE295" s="20"/>
      <c r="BF295" s="20">
        <v>0.56000000000000005</v>
      </c>
      <c r="BG295" s="20"/>
      <c r="BH295" s="20">
        <v>0.05</v>
      </c>
      <c r="BI295" s="44">
        <f t="shared" si="297"/>
        <v>217.65729516034321</v>
      </c>
      <c r="BJ295" s="44">
        <f t="shared" si="298"/>
        <v>0</v>
      </c>
      <c r="BK295" s="44">
        <f t="shared" si="299"/>
        <v>0</v>
      </c>
      <c r="BL295" s="44">
        <f t="shared" si="300"/>
        <v>0</v>
      </c>
      <c r="BM295" s="44"/>
      <c r="BN295" s="44">
        <f t="shared" si="301"/>
        <v>217.65729516034321</v>
      </c>
      <c r="BO295" s="44">
        <f t="shared" si="302"/>
        <v>128.68279433720934</v>
      </c>
      <c r="BP295" s="44">
        <f t="shared" si="303"/>
        <v>0</v>
      </c>
      <c r="BQ295" s="44"/>
      <c r="BR295" s="44">
        <f t="shared" si="304"/>
        <v>0</v>
      </c>
      <c r="BS295" s="44"/>
      <c r="BT295" s="44">
        <f t="shared" si="305"/>
        <v>128.68279433720934</v>
      </c>
      <c r="BU295" s="20"/>
      <c r="BV295" s="20">
        <v>0.22</v>
      </c>
      <c r="BW295" s="20"/>
      <c r="BX295" s="20">
        <v>0.05</v>
      </c>
      <c r="BY295" s="44">
        <f t="shared" si="306"/>
        <v>85.508223098706253</v>
      </c>
      <c r="BZ295" s="44">
        <f t="shared" si="307"/>
        <v>0</v>
      </c>
      <c r="CA295" s="44">
        <f t="shared" si="308"/>
        <v>0</v>
      </c>
      <c r="CB295" s="44">
        <f t="shared" si="309"/>
        <v>0</v>
      </c>
      <c r="CC295" s="44"/>
      <c r="CD295" s="44">
        <f t="shared" si="310"/>
        <v>85.508223098706253</v>
      </c>
      <c r="CE295" s="44">
        <f t="shared" si="311"/>
        <v>5.8980701706059744</v>
      </c>
      <c r="CF295" s="44">
        <f t="shared" si="312"/>
        <v>13.754694037682166</v>
      </c>
      <c r="CG295" s="44">
        <f t="shared" si="313"/>
        <v>5.6470884612184848</v>
      </c>
      <c r="CH295" s="44">
        <f t="shared" si="314"/>
        <v>28.634843016667869</v>
      </c>
      <c r="CI295" s="44">
        <f t="shared" si="315"/>
        <v>89.086178274077824</v>
      </c>
      <c r="CJ295" s="44">
        <f t="shared" si="316"/>
        <v>34.998141464816293</v>
      </c>
      <c r="CK295" s="44">
        <f t="shared" si="317"/>
        <v>159.08246120371038</v>
      </c>
    </row>
    <row r="296" spans="1:89" x14ac:dyDescent="0.25">
      <c r="A296" s="41">
        <f>'[11]ТОВ "Сумитеплоенерго" '!F288</f>
        <v>1974</v>
      </c>
      <c r="B296" s="41" t="str">
        <f>'[11]ТОВ "Сумитеплоенерго" '!C288</f>
        <v>Вул. СКД, 19</v>
      </c>
      <c r="C296" s="47" t="str">
        <f>'[11]ТОВ "Сумитеплоенерго" '!O288</f>
        <v>так</v>
      </c>
      <c r="D296" s="46">
        <f>'[11]ТОВ "Сумитеплоенерго" '!G288</f>
        <v>5</v>
      </c>
      <c r="E296" s="86" t="str">
        <f t="shared" si="318"/>
        <v>ТОВ "Сумитеплоенерго"</v>
      </c>
      <c r="F296" s="43">
        <f>'[11]ТОВ "Сумитеплоенерго" '!L288</f>
        <v>2678.7</v>
      </c>
      <c r="G296" s="43">
        <f>'[11]ТОВ "Сумитеплоенерго" '!CX288</f>
        <v>294.11646511627907</v>
      </c>
      <c r="H296" s="32">
        <f t="shared" si="319"/>
        <v>109.79820999599772</v>
      </c>
      <c r="I296" s="42"/>
      <c r="J296" s="42"/>
      <c r="K296" s="42"/>
      <c r="L296" s="42"/>
      <c r="M296" s="42"/>
      <c r="N296" s="44">
        <f t="shared" si="320"/>
        <v>294.11646511627907</v>
      </c>
      <c r="O296" s="44">
        <f t="shared" si="321"/>
        <v>195.43697699214141</v>
      </c>
      <c r="P296" s="44">
        <f t="shared" si="322"/>
        <v>0</v>
      </c>
      <c r="Q296" s="44">
        <f t="shared" si="323"/>
        <v>0</v>
      </c>
      <c r="R296" s="44">
        <f t="shared" si="324"/>
        <v>0</v>
      </c>
      <c r="S296" s="44">
        <f t="shared" si="325"/>
        <v>0</v>
      </c>
      <c r="T296" s="44">
        <f t="shared" si="326"/>
        <v>195.43697699214141</v>
      </c>
      <c r="U296" s="44">
        <f t="shared" si="327"/>
        <v>326.46927627906979</v>
      </c>
      <c r="V296" s="44">
        <f t="shared" si="328"/>
        <v>0</v>
      </c>
      <c r="W296" s="44">
        <f t="shared" si="329"/>
        <v>0</v>
      </c>
      <c r="X296" s="44">
        <f t="shared" si="330"/>
        <v>0</v>
      </c>
      <c r="Y296" s="44">
        <f t="shared" si="331"/>
        <v>0</v>
      </c>
      <c r="Z296" s="44">
        <f t="shared" si="332"/>
        <v>326.46927627906979</v>
      </c>
      <c r="AA296" s="20">
        <v>0.11</v>
      </c>
      <c r="AC296" s="44">
        <f t="shared" si="333"/>
        <v>262.51259999999996</v>
      </c>
      <c r="AD296" s="28">
        <v>98</v>
      </c>
      <c r="AE296" s="44">
        <f t="shared" si="334"/>
        <v>1896.5195999999999</v>
      </c>
      <c r="AF296" s="28">
        <v>708</v>
      </c>
      <c r="AG296" s="44">
        <f t="shared" si="335"/>
        <v>302.69309999999996</v>
      </c>
      <c r="AH296" s="28">
        <v>113</v>
      </c>
      <c r="AI296" s="44">
        <f t="shared" si="284"/>
        <v>58.764469730232562</v>
      </c>
      <c r="AJ296" s="44">
        <f t="shared" si="285"/>
        <v>0</v>
      </c>
      <c r="AK296" s="44"/>
      <c r="AL296" s="44">
        <f t="shared" si="286"/>
        <v>0</v>
      </c>
      <c r="AM296" s="44"/>
      <c r="AN296" s="44">
        <f t="shared" si="287"/>
        <v>58.764469730232562</v>
      </c>
      <c r="AO296" s="20"/>
      <c r="AP296" s="20">
        <v>0.18</v>
      </c>
      <c r="AQ296" s="20"/>
      <c r="AR296" s="20"/>
      <c r="AS296" s="44">
        <f t="shared" si="288"/>
        <v>39.048308003029859</v>
      </c>
      <c r="AT296" s="44">
        <f t="shared" si="289"/>
        <v>0</v>
      </c>
      <c r="AU296" s="44">
        <f t="shared" si="290"/>
        <v>0</v>
      </c>
      <c r="AV296" s="44">
        <f t="shared" si="291"/>
        <v>0</v>
      </c>
      <c r="AW296" s="44"/>
      <c r="AX296" s="44">
        <f t="shared" si="292"/>
        <v>39.048308003029859</v>
      </c>
      <c r="AY296" s="44">
        <f t="shared" si="293"/>
        <v>182.82279471627911</v>
      </c>
      <c r="AZ296" s="44">
        <f t="shared" si="294"/>
        <v>0</v>
      </c>
      <c r="BA296" s="44"/>
      <c r="BB296" s="44">
        <f t="shared" si="295"/>
        <v>0</v>
      </c>
      <c r="BC296" s="44"/>
      <c r="BD296" s="44">
        <f t="shared" si="296"/>
        <v>182.82279471627911</v>
      </c>
      <c r="BE296" s="20"/>
      <c r="BF296" s="20">
        <v>0.56000000000000005</v>
      </c>
      <c r="BG296" s="20"/>
      <c r="BH296" s="20">
        <v>0.05</v>
      </c>
      <c r="BI296" s="44">
        <f t="shared" si="297"/>
        <v>121.48362489831513</v>
      </c>
      <c r="BJ296" s="44">
        <f t="shared" si="298"/>
        <v>0</v>
      </c>
      <c r="BK296" s="44">
        <f t="shared" si="299"/>
        <v>0</v>
      </c>
      <c r="BL296" s="44">
        <f t="shared" si="300"/>
        <v>0</v>
      </c>
      <c r="BM296" s="44"/>
      <c r="BN296" s="44">
        <f t="shared" si="301"/>
        <v>121.48362489831513</v>
      </c>
      <c r="BO296" s="44">
        <f t="shared" si="302"/>
        <v>71.823240781395356</v>
      </c>
      <c r="BP296" s="44">
        <f t="shared" si="303"/>
        <v>0</v>
      </c>
      <c r="BQ296" s="44"/>
      <c r="BR296" s="44">
        <f t="shared" si="304"/>
        <v>0</v>
      </c>
      <c r="BS296" s="44"/>
      <c r="BT296" s="44">
        <f t="shared" si="305"/>
        <v>71.823240781395356</v>
      </c>
      <c r="BU296" s="20"/>
      <c r="BV296" s="20">
        <v>0.22</v>
      </c>
      <c r="BW296" s="20"/>
      <c r="BX296" s="20">
        <v>0.05</v>
      </c>
      <c r="BY296" s="44">
        <f t="shared" si="306"/>
        <v>47.725709781480937</v>
      </c>
      <c r="BZ296" s="44">
        <f t="shared" si="307"/>
        <v>0</v>
      </c>
      <c r="CA296" s="44">
        <f t="shared" si="308"/>
        <v>0</v>
      </c>
      <c r="CB296" s="44">
        <f t="shared" si="309"/>
        <v>0</v>
      </c>
      <c r="CC296" s="44"/>
      <c r="CD296" s="44">
        <f t="shared" si="310"/>
        <v>47.725709781480937</v>
      </c>
      <c r="CE296" s="44">
        <f t="shared" si="311"/>
        <v>6.7227650422044132</v>
      </c>
      <c r="CF296" s="44">
        <f t="shared" si="312"/>
        <v>15.611318822495088</v>
      </c>
      <c r="CG296" s="44">
        <f t="shared" si="313"/>
        <v>6.3423488385175224</v>
      </c>
      <c r="CH296" s="44">
        <f t="shared" si="314"/>
        <v>15.982301560333021</v>
      </c>
      <c r="CI296" s="44">
        <f t="shared" si="315"/>
        <v>49.722715965480511</v>
      </c>
      <c r="CJ296" s="44">
        <f t="shared" si="316"/>
        <v>19.533924129295915</v>
      </c>
      <c r="CK296" s="44">
        <f t="shared" si="317"/>
        <v>88.790564224072327</v>
      </c>
    </row>
    <row r="297" spans="1:89" x14ac:dyDescent="0.25">
      <c r="A297" s="41">
        <f>'[11]ТОВ "Сумитеплоенерго" '!F289</f>
        <v>1975</v>
      </c>
      <c r="B297" s="41" t="str">
        <f>'[11]ТОВ "Сумитеплоенерго" '!C289</f>
        <v>Вул. СКД, 20</v>
      </c>
      <c r="C297" s="47" t="str">
        <f>'[11]ТОВ "Сумитеплоенерго" '!O289</f>
        <v>так</v>
      </c>
      <c r="D297" s="46">
        <f>'[11]ТОВ "Сумитеплоенерго" '!G289</f>
        <v>5</v>
      </c>
      <c r="E297" s="86" t="str">
        <f t="shared" si="318"/>
        <v>ТОВ "Сумитеплоенерго"</v>
      </c>
      <c r="F297" s="43">
        <f>'[11]ТОВ "Сумитеплоенерго" '!L289</f>
        <v>5358.3</v>
      </c>
      <c r="G297" s="43">
        <f>'[11]ТОВ "Сумитеплоенерго" '!CX289</f>
        <v>635.02527906976752</v>
      </c>
      <c r="H297" s="32">
        <f t="shared" si="319"/>
        <v>118.5124534030882</v>
      </c>
      <c r="I297" s="42"/>
      <c r="J297" s="42"/>
      <c r="K297" s="42"/>
      <c r="L297" s="42"/>
      <c r="M297" s="42"/>
      <c r="N297" s="44">
        <f t="shared" si="320"/>
        <v>635.02527906976752</v>
      </c>
      <c r="O297" s="44">
        <f t="shared" si="321"/>
        <v>421.96692662520752</v>
      </c>
      <c r="P297" s="44">
        <f t="shared" si="322"/>
        <v>0</v>
      </c>
      <c r="Q297" s="44">
        <f t="shared" si="323"/>
        <v>0</v>
      </c>
      <c r="R297" s="44">
        <f t="shared" si="324"/>
        <v>0</v>
      </c>
      <c r="S297" s="44">
        <f t="shared" si="325"/>
        <v>0</v>
      </c>
      <c r="T297" s="44">
        <f t="shared" si="326"/>
        <v>421.96692662520752</v>
      </c>
      <c r="U297" s="44">
        <f t="shared" si="327"/>
        <v>704.87805976744198</v>
      </c>
      <c r="V297" s="44">
        <f t="shared" si="328"/>
        <v>0</v>
      </c>
      <c r="W297" s="44">
        <f t="shared" si="329"/>
        <v>0</v>
      </c>
      <c r="X297" s="44">
        <f t="shared" si="330"/>
        <v>0</v>
      </c>
      <c r="Y297" s="44">
        <f t="shared" si="331"/>
        <v>0</v>
      </c>
      <c r="Z297" s="44">
        <f t="shared" si="332"/>
        <v>704.87805976744198</v>
      </c>
      <c r="AA297" s="20">
        <v>0.11</v>
      </c>
      <c r="AC297" s="44">
        <f t="shared" si="333"/>
        <v>482.24700000000001</v>
      </c>
      <c r="AD297" s="28">
        <v>90</v>
      </c>
      <c r="AE297" s="44">
        <f t="shared" si="334"/>
        <v>3547.1946000000003</v>
      </c>
      <c r="AF297" s="28">
        <v>662</v>
      </c>
      <c r="AG297" s="44">
        <f t="shared" si="335"/>
        <v>541.18830000000003</v>
      </c>
      <c r="AH297" s="28">
        <v>101</v>
      </c>
      <c r="AI297" s="44">
        <f t="shared" si="284"/>
        <v>126.87805075813955</v>
      </c>
      <c r="AJ297" s="44">
        <f t="shared" si="285"/>
        <v>0</v>
      </c>
      <c r="AK297" s="44"/>
      <c r="AL297" s="44">
        <f t="shared" si="286"/>
        <v>0</v>
      </c>
      <c r="AM297" s="44"/>
      <c r="AN297" s="44">
        <f t="shared" si="287"/>
        <v>126.87805075813955</v>
      </c>
      <c r="AO297" s="20"/>
      <c r="AP297" s="20">
        <v>0.18</v>
      </c>
      <c r="AQ297" s="20"/>
      <c r="AR297" s="20"/>
      <c r="AS297" s="44">
        <f t="shared" si="288"/>
        <v>84.308991939716464</v>
      </c>
      <c r="AT297" s="44">
        <f t="shared" si="289"/>
        <v>0</v>
      </c>
      <c r="AU297" s="44">
        <f t="shared" si="290"/>
        <v>0</v>
      </c>
      <c r="AV297" s="44">
        <f t="shared" si="291"/>
        <v>0</v>
      </c>
      <c r="AW297" s="44"/>
      <c r="AX297" s="44">
        <f t="shared" si="292"/>
        <v>84.308991939716464</v>
      </c>
      <c r="AY297" s="44">
        <f t="shared" si="293"/>
        <v>394.73171346976756</v>
      </c>
      <c r="AZ297" s="44">
        <f t="shared" si="294"/>
        <v>0</v>
      </c>
      <c r="BA297" s="44"/>
      <c r="BB297" s="44">
        <f t="shared" si="295"/>
        <v>0</v>
      </c>
      <c r="BC297" s="44"/>
      <c r="BD297" s="44">
        <f t="shared" si="296"/>
        <v>394.73171346976756</v>
      </c>
      <c r="BE297" s="20"/>
      <c r="BF297" s="20">
        <v>0.56000000000000005</v>
      </c>
      <c r="BG297" s="20"/>
      <c r="BH297" s="20">
        <v>0.05</v>
      </c>
      <c r="BI297" s="44">
        <f t="shared" si="297"/>
        <v>262.29464159022905</v>
      </c>
      <c r="BJ297" s="44">
        <f t="shared" si="298"/>
        <v>0</v>
      </c>
      <c r="BK297" s="44">
        <f t="shared" si="299"/>
        <v>0</v>
      </c>
      <c r="BL297" s="44">
        <f t="shared" si="300"/>
        <v>0</v>
      </c>
      <c r="BM297" s="44"/>
      <c r="BN297" s="44">
        <f t="shared" si="301"/>
        <v>262.29464159022905</v>
      </c>
      <c r="BO297" s="44">
        <f t="shared" si="302"/>
        <v>155.07317314883724</v>
      </c>
      <c r="BP297" s="44">
        <f t="shared" si="303"/>
        <v>0</v>
      </c>
      <c r="BQ297" s="44"/>
      <c r="BR297" s="44">
        <f t="shared" si="304"/>
        <v>0</v>
      </c>
      <c r="BS297" s="44"/>
      <c r="BT297" s="44">
        <f t="shared" si="305"/>
        <v>155.07317314883724</v>
      </c>
      <c r="BU297" s="20"/>
      <c r="BV297" s="20">
        <v>0.22</v>
      </c>
      <c r="BW297" s="20"/>
      <c r="BX297" s="20">
        <v>0.05</v>
      </c>
      <c r="BY297" s="44">
        <f t="shared" si="306"/>
        <v>103.04432348187568</v>
      </c>
      <c r="BZ297" s="44">
        <f t="shared" si="307"/>
        <v>0</v>
      </c>
      <c r="CA297" s="44">
        <f t="shared" si="308"/>
        <v>0</v>
      </c>
      <c r="CB297" s="44">
        <f t="shared" si="309"/>
        <v>0</v>
      </c>
      <c r="CC297" s="44"/>
      <c r="CD297" s="44">
        <f t="shared" si="310"/>
        <v>103.04432348187568</v>
      </c>
      <c r="CE297" s="44">
        <f t="shared" si="311"/>
        <v>5.719994853512441</v>
      </c>
      <c r="CF297" s="44">
        <f t="shared" si="312"/>
        <v>13.523702117947268</v>
      </c>
      <c r="CG297" s="44">
        <f t="shared" si="313"/>
        <v>5.2519952745886958</v>
      </c>
      <c r="CH297" s="44">
        <f t="shared" si="314"/>
        <v>34.507301400195935</v>
      </c>
      <c r="CI297" s="44">
        <f t="shared" si="315"/>
        <v>107.3560488006096</v>
      </c>
      <c r="CJ297" s="44">
        <f t="shared" si="316"/>
        <v>42.175590600239481</v>
      </c>
      <c r="CK297" s="44">
        <f t="shared" si="317"/>
        <v>191.70723000108853</v>
      </c>
    </row>
    <row r="298" spans="1:89" x14ac:dyDescent="0.25">
      <c r="A298" s="41">
        <f>'[11]ТОВ "Сумитеплоенерго" '!F290</f>
        <v>1974</v>
      </c>
      <c r="B298" s="41" t="str">
        <f>'[11]ТОВ "Сумитеплоенерго" '!C290</f>
        <v>Вул. СКД, 21</v>
      </c>
      <c r="C298" s="47" t="str">
        <f>'[11]ТОВ "Сумитеплоенерго" '!O290</f>
        <v>так</v>
      </c>
      <c r="D298" s="46">
        <f>'[11]ТОВ "Сумитеплоенерго" '!G290</f>
        <v>5</v>
      </c>
      <c r="E298" s="86" t="str">
        <f t="shared" si="318"/>
        <v>ТОВ "Сумитеплоенерго"</v>
      </c>
      <c r="F298" s="43">
        <f>'[11]ТОВ "Сумитеплоенерго" '!L290</f>
        <v>5632</v>
      </c>
      <c r="G298" s="43">
        <f>'[11]ТОВ "Сумитеплоенерго" '!CX290</f>
        <v>584.82956976744185</v>
      </c>
      <c r="H298" s="32">
        <f t="shared" si="319"/>
        <v>103.84047758654862</v>
      </c>
      <c r="I298" s="42"/>
      <c r="J298" s="42"/>
      <c r="K298" s="42"/>
      <c r="L298" s="42"/>
      <c r="M298" s="42"/>
      <c r="N298" s="44">
        <f t="shared" si="320"/>
        <v>584.82956976744185</v>
      </c>
      <c r="O298" s="44">
        <f t="shared" si="321"/>
        <v>388.612460461117</v>
      </c>
      <c r="P298" s="44">
        <f t="shared" si="322"/>
        <v>0</v>
      </c>
      <c r="Q298" s="44">
        <f t="shared" si="323"/>
        <v>0</v>
      </c>
      <c r="R298" s="44">
        <f t="shared" si="324"/>
        <v>0</v>
      </c>
      <c r="S298" s="44">
        <f t="shared" si="325"/>
        <v>0</v>
      </c>
      <c r="T298" s="44">
        <f t="shared" si="326"/>
        <v>388.612460461117</v>
      </c>
      <c r="U298" s="44">
        <f t="shared" si="327"/>
        <v>649.16082244186055</v>
      </c>
      <c r="V298" s="44">
        <f t="shared" si="328"/>
        <v>0</v>
      </c>
      <c r="W298" s="44">
        <f t="shared" si="329"/>
        <v>0</v>
      </c>
      <c r="X298" s="44">
        <f t="shared" si="330"/>
        <v>0</v>
      </c>
      <c r="Y298" s="44">
        <f t="shared" si="331"/>
        <v>0</v>
      </c>
      <c r="Z298" s="44">
        <f t="shared" si="332"/>
        <v>649.16082244186055</v>
      </c>
      <c r="AA298" s="20">
        <v>0.11</v>
      </c>
      <c r="AC298" s="44">
        <f t="shared" si="333"/>
        <v>506.88</v>
      </c>
      <c r="AD298" s="28">
        <v>90</v>
      </c>
      <c r="AE298" s="44">
        <f t="shared" si="334"/>
        <v>3728.384</v>
      </c>
      <c r="AF298" s="28">
        <v>662</v>
      </c>
      <c r="AG298" s="44">
        <f t="shared" si="335"/>
        <v>568.83199999999999</v>
      </c>
      <c r="AH298" s="28">
        <v>101</v>
      </c>
      <c r="AI298" s="44">
        <f t="shared" si="284"/>
        <v>116.84894803953489</v>
      </c>
      <c r="AJ298" s="44">
        <f t="shared" si="285"/>
        <v>0</v>
      </c>
      <c r="AK298" s="44"/>
      <c r="AL298" s="44">
        <f t="shared" si="286"/>
        <v>0</v>
      </c>
      <c r="AM298" s="44"/>
      <c r="AN298" s="44">
        <f t="shared" si="287"/>
        <v>116.84894803953489</v>
      </c>
      <c r="AO298" s="20"/>
      <c r="AP298" s="20">
        <v>0.18</v>
      </c>
      <c r="AQ298" s="20"/>
      <c r="AR298" s="20"/>
      <c r="AS298" s="44">
        <f t="shared" si="288"/>
        <v>77.644769600131184</v>
      </c>
      <c r="AT298" s="44">
        <f t="shared" si="289"/>
        <v>0</v>
      </c>
      <c r="AU298" s="44">
        <f t="shared" si="290"/>
        <v>0</v>
      </c>
      <c r="AV298" s="44">
        <f t="shared" si="291"/>
        <v>0</v>
      </c>
      <c r="AW298" s="44"/>
      <c r="AX298" s="44">
        <f t="shared" si="292"/>
        <v>77.644769600131184</v>
      </c>
      <c r="AY298" s="44">
        <f t="shared" si="293"/>
        <v>363.53006056744192</v>
      </c>
      <c r="AZ298" s="44">
        <f t="shared" si="294"/>
        <v>0</v>
      </c>
      <c r="BA298" s="44"/>
      <c r="BB298" s="44">
        <f t="shared" si="295"/>
        <v>0</v>
      </c>
      <c r="BC298" s="44"/>
      <c r="BD298" s="44">
        <f t="shared" si="296"/>
        <v>363.53006056744192</v>
      </c>
      <c r="BE298" s="20"/>
      <c r="BF298" s="20">
        <v>0.56000000000000005</v>
      </c>
      <c r="BG298" s="20"/>
      <c r="BH298" s="20">
        <v>0.05</v>
      </c>
      <c r="BI298" s="44">
        <f t="shared" si="297"/>
        <v>241.56150542263038</v>
      </c>
      <c r="BJ298" s="44">
        <f t="shared" si="298"/>
        <v>0</v>
      </c>
      <c r="BK298" s="44">
        <f t="shared" si="299"/>
        <v>0</v>
      </c>
      <c r="BL298" s="44">
        <f t="shared" si="300"/>
        <v>0</v>
      </c>
      <c r="BM298" s="44"/>
      <c r="BN298" s="44">
        <f t="shared" si="301"/>
        <v>241.56150542263038</v>
      </c>
      <c r="BO298" s="44">
        <f t="shared" si="302"/>
        <v>142.81538093720931</v>
      </c>
      <c r="BP298" s="44">
        <f t="shared" si="303"/>
        <v>0</v>
      </c>
      <c r="BQ298" s="44"/>
      <c r="BR298" s="44">
        <f t="shared" si="304"/>
        <v>0</v>
      </c>
      <c r="BS298" s="44"/>
      <c r="BT298" s="44">
        <f t="shared" si="305"/>
        <v>142.81538093720931</v>
      </c>
      <c r="BU298" s="20"/>
      <c r="BV298" s="20">
        <v>0.22</v>
      </c>
      <c r="BW298" s="20"/>
      <c r="BX298" s="20">
        <v>0.05</v>
      </c>
      <c r="BY298" s="44">
        <f t="shared" si="306"/>
        <v>94.899162844604774</v>
      </c>
      <c r="BZ298" s="44">
        <f t="shared" si="307"/>
        <v>0</v>
      </c>
      <c r="CA298" s="44">
        <f t="shared" si="308"/>
        <v>0</v>
      </c>
      <c r="CB298" s="44">
        <f t="shared" si="309"/>
        <v>0</v>
      </c>
      <c r="CC298" s="44"/>
      <c r="CD298" s="44">
        <f t="shared" si="310"/>
        <v>94.899162844604774</v>
      </c>
      <c r="CE298" s="44">
        <f t="shared" si="311"/>
        <v>6.5281924669288172</v>
      </c>
      <c r="CF298" s="44">
        <f t="shared" si="312"/>
        <v>15.434512189667416</v>
      </c>
      <c r="CG298" s="44">
        <f t="shared" si="313"/>
        <v>5.9940676287255501</v>
      </c>
      <c r="CH298" s="44">
        <f t="shared" si="314"/>
        <v>31.779664364345479</v>
      </c>
      <c r="CI298" s="44">
        <f t="shared" si="315"/>
        <v>98.870066911297059</v>
      </c>
      <c r="CJ298" s="44">
        <f t="shared" si="316"/>
        <v>38.841812000866696</v>
      </c>
      <c r="CK298" s="44">
        <f t="shared" si="317"/>
        <v>176.55369091303047</v>
      </c>
    </row>
    <row r="299" spans="1:89" x14ac:dyDescent="0.25">
      <c r="A299" s="41">
        <f>'[11]ТОВ "Сумитеплоенерго" '!F291</f>
        <v>1974</v>
      </c>
      <c r="B299" s="41" t="str">
        <f>'[11]ТОВ "Сумитеплоенерго" '!C291</f>
        <v>Вул. СКД, 23</v>
      </c>
      <c r="C299" s="47" t="str">
        <f>'[11]ТОВ "Сумитеплоенерго" '!O291</f>
        <v>так</v>
      </c>
      <c r="D299" s="46">
        <f>'[11]ТОВ "Сумитеплоенерго" '!G291</f>
        <v>5</v>
      </c>
      <c r="E299" s="86" t="str">
        <f t="shared" si="318"/>
        <v>ТОВ "Сумитеплоенерго"</v>
      </c>
      <c r="F299" s="43">
        <f>'[11]ТОВ "Сумитеплоенерго" '!L291</f>
        <v>4374.2</v>
      </c>
      <c r="G299" s="43">
        <f>'[11]ТОВ "Сумитеплоенерго" '!CX291</f>
        <v>364.63617441860464</v>
      </c>
      <c r="H299" s="32">
        <f t="shared" si="319"/>
        <v>83.360654386768928</v>
      </c>
      <c r="I299" s="42"/>
      <c r="J299" s="42"/>
      <c r="K299" s="42"/>
      <c r="L299" s="42"/>
      <c r="M299" s="42"/>
      <c r="N299" s="44">
        <f t="shared" si="320"/>
        <v>364.63617441860464</v>
      </c>
      <c r="O299" s="44">
        <f t="shared" si="321"/>
        <v>242.29650523705732</v>
      </c>
      <c r="P299" s="44">
        <f t="shared" si="322"/>
        <v>0</v>
      </c>
      <c r="Q299" s="44">
        <f t="shared" si="323"/>
        <v>0</v>
      </c>
      <c r="R299" s="44">
        <f t="shared" si="324"/>
        <v>0</v>
      </c>
      <c r="S299" s="44">
        <f t="shared" si="325"/>
        <v>0</v>
      </c>
      <c r="T299" s="44">
        <f t="shared" si="326"/>
        <v>242.29650523705732</v>
      </c>
      <c r="U299" s="44">
        <f t="shared" si="327"/>
        <v>452.14885627906978</v>
      </c>
      <c r="V299" s="44">
        <f t="shared" si="328"/>
        <v>0</v>
      </c>
      <c r="W299" s="44">
        <f t="shared" si="329"/>
        <v>0</v>
      </c>
      <c r="X299" s="44">
        <f t="shared" si="330"/>
        <v>0</v>
      </c>
      <c r="Y299" s="44">
        <f t="shared" si="331"/>
        <v>0</v>
      </c>
      <c r="Z299" s="44">
        <f t="shared" si="332"/>
        <v>452.14885627906978</v>
      </c>
      <c r="AA299" s="20">
        <v>0.24</v>
      </c>
      <c r="AC299" s="44">
        <f t="shared" si="333"/>
        <v>411.1748</v>
      </c>
      <c r="AD299" s="28">
        <v>94</v>
      </c>
      <c r="AE299" s="44">
        <f t="shared" si="334"/>
        <v>2983.2044000000001</v>
      </c>
      <c r="AF299" s="28">
        <v>682</v>
      </c>
      <c r="AG299" s="44">
        <f t="shared" si="335"/>
        <v>481.16199999999998</v>
      </c>
      <c r="AH299" s="28">
        <v>110</v>
      </c>
      <c r="AI299" s="44">
        <f t="shared" si="284"/>
        <v>81.386794130232559</v>
      </c>
      <c r="AJ299" s="44">
        <f t="shared" si="285"/>
        <v>0</v>
      </c>
      <c r="AK299" s="44"/>
      <c r="AL299" s="44">
        <f t="shared" si="286"/>
        <v>0</v>
      </c>
      <c r="AM299" s="44"/>
      <c r="AN299" s="44">
        <f t="shared" si="287"/>
        <v>81.386794130232559</v>
      </c>
      <c r="AO299" s="20"/>
      <c r="AP299" s="20">
        <v>0.18</v>
      </c>
      <c r="AQ299" s="20"/>
      <c r="AR299" s="20"/>
      <c r="AS299" s="44">
        <f t="shared" si="288"/>
        <v>54.080579968911195</v>
      </c>
      <c r="AT299" s="44">
        <f t="shared" si="289"/>
        <v>0</v>
      </c>
      <c r="AU299" s="44">
        <f t="shared" si="290"/>
        <v>0</v>
      </c>
      <c r="AV299" s="44">
        <f t="shared" si="291"/>
        <v>0</v>
      </c>
      <c r="AW299" s="44"/>
      <c r="AX299" s="44">
        <f t="shared" si="292"/>
        <v>54.080579968911195</v>
      </c>
      <c r="AY299" s="44">
        <f t="shared" si="293"/>
        <v>253.20335951627911</v>
      </c>
      <c r="AZ299" s="44">
        <f t="shared" si="294"/>
        <v>0</v>
      </c>
      <c r="BA299" s="44"/>
      <c r="BB299" s="44">
        <f t="shared" si="295"/>
        <v>0</v>
      </c>
      <c r="BC299" s="44"/>
      <c r="BD299" s="44">
        <f t="shared" si="296"/>
        <v>253.20335951627911</v>
      </c>
      <c r="BE299" s="20"/>
      <c r="BF299" s="20">
        <v>0.56000000000000005</v>
      </c>
      <c r="BG299" s="20"/>
      <c r="BH299" s="20">
        <v>0.05</v>
      </c>
      <c r="BI299" s="44">
        <f t="shared" si="297"/>
        <v>168.25069323661262</v>
      </c>
      <c r="BJ299" s="44">
        <f t="shared" si="298"/>
        <v>0</v>
      </c>
      <c r="BK299" s="44">
        <f t="shared" si="299"/>
        <v>0</v>
      </c>
      <c r="BL299" s="44">
        <f t="shared" si="300"/>
        <v>0</v>
      </c>
      <c r="BM299" s="44"/>
      <c r="BN299" s="44">
        <f t="shared" si="301"/>
        <v>168.25069323661262</v>
      </c>
      <c r="BO299" s="44">
        <f t="shared" si="302"/>
        <v>99.472748381395348</v>
      </c>
      <c r="BP299" s="44">
        <f t="shared" si="303"/>
        <v>0</v>
      </c>
      <c r="BQ299" s="44"/>
      <c r="BR299" s="44">
        <f t="shared" si="304"/>
        <v>0</v>
      </c>
      <c r="BS299" s="44"/>
      <c r="BT299" s="44">
        <f t="shared" si="305"/>
        <v>99.472748381395348</v>
      </c>
      <c r="BU299" s="20"/>
      <c r="BV299" s="20">
        <v>0.22</v>
      </c>
      <c r="BW299" s="20"/>
      <c r="BX299" s="20">
        <v>0.05</v>
      </c>
      <c r="BY299" s="44">
        <f t="shared" si="306"/>
        <v>66.098486628669235</v>
      </c>
      <c r="BZ299" s="44">
        <f t="shared" si="307"/>
        <v>0</v>
      </c>
      <c r="CA299" s="44">
        <f t="shared" si="308"/>
        <v>0</v>
      </c>
      <c r="CB299" s="44">
        <f t="shared" si="309"/>
        <v>0</v>
      </c>
      <c r="CC299" s="44"/>
      <c r="CD299" s="44">
        <f t="shared" si="310"/>
        <v>66.098486628669235</v>
      </c>
      <c r="CE299" s="44">
        <f t="shared" si="311"/>
        <v>7.6030027828172013</v>
      </c>
      <c r="CF299" s="44">
        <f t="shared" si="312"/>
        <v>17.730710897010631</v>
      </c>
      <c r="CG299" s="44">
        <f t="shared" si="313"/>
        <v>7.2794707495058306</v>
      </c>
      <c r="CH299" s="44">
        <f t="shared" si="314"/>
        <v>22.134944683231303</v>
      </c>
      <c r="CI299" s="44">
        <f t="shared" si="315"/>
        <v>68.864272347830735</v>
      </c>
      <c r="CJ299" s="44">
        <f t="shared" si="316"/>
        <v>27.053821279504927</v>
      </c>
      <c r="CK299" s="44">
        <f t="shared" si="317"/>
        <v>122.97191490684057</v>
      </c>
    </row>
    <row r="300" spans="1:89" x14ac:dyDescent="0.25">
      <c r="A300" s="41">
        <f>'[11]ТОВ "Сумитеплоенерго" '!F292</f>
        <v>1974</v>
      </c>
      <c r="B300" s="41" t="str">
        <f>'[11]ТОВ "Сумитеплоенерго" '!C292</f>
        <v>Вул. СКД, 25</v>
      </c>
      <c r="C300" s="47" t="str">
        <f>'[11]ТОВ "Сумитеплоенерго" '!O292</f>
        <v>так</v>
      </c>
      <c r="D300" s="46">
        <f>'[11]ТОВ "Сумитеплоенерго" '!G292</f>
        <v>5</v>
      </c>
      <c r="E300" s="86" t="str">
        <f t="shared" si="318"/>
        <v>ТОВ "Сумитеплоенерго"</v>
      </c>
      <c r="F300" s="43">
        <f>'[11]ТОВ "Сумитеплоенерго" '!L292</f>
        <v>4355.8999999999996</v>
      </c>
      <c r="G300" s="43">
        <f>'[11]ТОВ "Сумитеплоенерго" '!CX292</f>
        <v>442.6095116279069</v>
      </c>
      <c r="H300" s="32">
        <f t="shared" si="319"/>
        <v>101.61149512796595</v>
      </c>
      <c r="I300" s="42"/>
      <c r="J300" s="42"/>
      <c r="K300" s="42"/>
      <c r="L300" s="42"/>
      <c r="M300" s="42"/>
      <c r="N300" s="44">
        <f t="shared" si="320"/>
        <v>442.6095116279069</v>
      </c>
      <c r="O300" s="44">
        <f t="shared" si="321"/>
        <v>294.10888270511305</v>
      </c>
      <c r="P300" s="44">
        <f t="shared" si="322"/>
        <v>0</v>
      </c>
      <c r="Q300" s="44">
        <f t="shared" si="323"/>
        <v>0</v>
      </c>
      <c r="R300" s="44">
        <f t="shared" si="324"/>
        <v>0</v>
      </c>
      <c r="S300" s="44">
        <f t="shared" si="325"/>
        <v>0</v>
      </c>
      <c r="T300" s="44">
        <f t="shared" si="326"/>
        <v>294.10888270511305</v>
      </c>
      <c r="U300" s="44">
        <f t="shared" si="327"/>
        <v>491.29655790697672</v>
      </c>
      <c r="V300" s="44">
        <f t="shared" si="328"/>
        <v>0</v>
      </c>
      <c r="W300" s="44">
        <f t="shared" si="329"/>
        <v>0</v>
      </c>
      <c r="X300" s="44">
        <f t="shared" si="330"/>
        <v>0</v>
      </c>
      <c r="Y300" s="44">
        <f t="shared" si="331"/>
        <v>0</v>
      </c>
      <c r="Z300" s="44">
        <f t="shared" si="332"/>
        <v>491.29655790697672</v>
      </c>
      <c r="AA300" s="20">
        <v>0.11</v>
      </c>
      <c r="AC300" s="44">
        <f t="shared" si="333"/>
        <v>409.45459999999997</v>
      </c>
      <c r="AD300" s="28">
        <v>94</v>
      </c>
      <c r="AE300" s="44">
        <f t="shared" si="334"/>
        <v>2970.7237999999998</v>
      </c>
      <c r="AF300" s="28">
        <v>682</v>
      </c>
      <c r="AG300" s="44">
        <f t="shared" si="335"/>
        <v>479.14899999999994</v>
      </c>
      <c r="AH300" s="28">
        <v>110</v>
      </c>
      <c r="AI300" s="44">
        <f t="shared" si="284"/>
        <v>88.433380423255812</v>
      </c>
      <c r="AJ300" s="44">
        <f t="shared" si="285"/>
        <v>0</v>
      </c>
      <c r="AK300" s="44"/>
      <c r="AL300" s="44">
        <f t="shared" si="286"/>
        <v>0</v>
      </c>
      <c r="AM300" s="44"/>
      <c r="AN300" s="44">
        <f t="shared" si="287"/>
        <v>88.433380423255812</v>
      </c>
      <c r="AO300" s="20"/>
      <c r="AP300" s="20">
        <v>0.18</v>
      </c>
      <c r="AQ300" s="20"/>
      <c r="AR300" s="20"/>
      <c r="AS300" s="44">
        <f t="shared" si="288"/>
        <v>58.762954764481591</v>
      </c>
      <c r="AT300" s="44">
        <f t="shared" si="289"/>
        <v>0</v>
      </c>
      <c r="AU300" s="44">
        <f t="shared" si="290"/>
        <v>0</v>
      </c>
      <c r="AV300" s="44">
        <f t="shared" si="291"/>
        <v>0</v>
      </c>
      <c r="AW300" s="44"/>
      <c r="AX300" s="44">
        <f t="shared" si="292"/>
        <v>58.762954764481591</v>
      </c>
      <c r="AY300" s="44">
        <f t="shared" si="293"/>
        <v>275.12607242790699</v>
      </c>
      <c r="AZ300" s="44">
        <f t="shared" si="294"/>
        <v>0</v>
      </c>
      <c r="BA300" s="44"/>
      <c r="BB300" s="44">
        <f t="shared" si="295"/>
        <v>0</v>
      </c>
      <c r="BC300" s="44"/>
      <c r="BD300" s="44">
        <f t="shared" si="296"/>
        <v>275.12607242790699</v>
      </c>
      <c r="BE300" s="20"/>
      <c r="BF300" s="20">
        <v>0.56000000000000005</v>
      </c>
      <c r="BG300" s="20"/>
      <c r="BH300" s="20">
        <v>0.05</v>
      </c>
      <c r="BI300" s="44">
        <f t="shared" si="297"/>
        <v>182.8180814894983</v>
      </c>
      <c r="BJ300" s="44">
        <f t="shared" si="298"/>
        <v>0</v>
      </c>
      <c r="BK300" s="44">
        <f t="shared" si="299"/>
        <v>0</v>
      </c>
      <c r="BL300" s="44">
        <f t="shared" si="300"/>
        <v>0</v>
      </c>
      <c r="BM300" s="44"/>
      <c r="BN300" s="44">
        <f t="shared" si="301"/>
        <v>182.8180814894983</v>
      </c>
      <c r="BO300" s="44">
        <f t="shared" si="302"/>
        <v>108.08524273953488</v>
      </c>
      <c r="BP300" s="44">
        <f t="shared" si="303"/>
        <v>0</v>
      </c>
      <c r="BQ300" s="44"/>
      <c r="BR300" s="44">
        <f t="shared" si="304"/>
        <v>0</v>
      </c>
      <c r="BS300" s="44"/>
      <c r="BT300" s="44">
        <f t="shared" si="305"/>
        <v>108.08524273953488</v>
      </c>
      <c r="BU300" s="20"/>
      <c r="BV300" s="20">
        <v>0.22</v>
      </c>
      <c r="BW300" s="20"/>
      <c r="BX300" s="20">
        <v>0.05</v>
      </c>
      <c r="BY300" s="44">
        <f t="shared" si="306"/>
        <v>71.821389156588609</v>
      </c>
      <c r="BZ300" s="44">
        <f t="shared" si="307"/>
        <v>0</v>
      </c>
      <c r="CA300" s="44">
        <f t="shared" si="308"/>
        <v>0</v>
      </c>
      <c r="CB300" s="44">
        <f t="shared" si="309"/>
        <v>0</v>
      </c>
      <c r="CC300" s="44"/>
      <c r="CD300" s="44">
        <f t="shared" si="310"/>
        <v>71.821389156588609</v>
      </c>
      <c r="CE300" s="44">
        <f t="shared" si="311"/>
        <v>6.9679035310778623</v>
      </c>
      <c r="CF300" s="44">
        <f t="shared" si="312"/>
        <v>16.249616973311518</v>
      </c>
      <c r="CG300" s="44">
        <f t="shared" si="313"/>
        <v>6.6713969978405068</v>
      </c>
      <c r="CH300" s="44">
        <f t="shared" si="314"/>
        <v>24.051420193399426</v>
      </c>
      <c r="CI300" s="44">
        <f t="shared" si="315"/>
        <v>74.826640601687117</v>
      </c>
      <c r="CJ300" s="44">
        <f t="shared" si="316"/>
        <v>29.396180236377077</v>
      </c>
      <c r="CK300" s="44">
        <f t="shared" si="317"/>
        <v>133.61900107444126</v>
      </c>
    </row>
    <row r="301" spans="1:89" x14ac:dyDescent="0.25">
      <c r="A301" s="41">
        <f>'[11]ТОВ "Сумитеплоенерго" '!F293</f>
        <v>1974</v>
      </c>
      <c r="B301" s="41" t="str">
        <f>'[11]ТОВ "Сумитеплоенерго" '!C293</f>
        <v>Вул. СКД, 34</v>
      </c>
      <c r="C301" s="47" t="str">
        <f>'[11]ТОВ "Сумитеплоенерго" '!O293</f>
        <v>так</v>
      </c>
      <c r="D301" s="46">
        <f>'[11]ТОВ "Сумитеплоенерго" '!G293</f>
        <v>5</v>
      </c>
      <c r="E301" s="86" t="str">
        <f t="shared" si="318"/>
        <v>ТОВ "Сумитеплоенерго"</v>
      </c>
      <c r="F301" s="43">
        <f>'[11]ТОВ "Сумитеплоенерго" '!L293</f>
        <v>5749.2</v>
      </c>
      <c r="G301" s="43">
        <f>'[11]ТОВ "Сумитеплоенерго" '!CX293</f>
        <v>679.41766279069759</v>
      </c>
      <c r="H301" s="32">
        <f t="shared" si="319"/>
        <v>118.17603541200472</v>
      </c>
      <c r="I301" s="42"/>
      <c r="J301" s="42"/>
      <c r="K301" s="42"/>
      <c r="L301" s="42"/>
      <c r="M301" s="42"/>
      <c r="N301" s="44">
        <f t="shared" si="320"/>
        <v>679.41766279069759</v>
      </c>
      <c r="O301" s="44">
        <f t="shared" si="321"/>
        <v>451.46515030494504</v>
      </c>
      <c r="P301" s="44">
        <f t="shared" si="322"/>
        <v>0</v>
      </c>
      <c r="Q301" s="44">
        <f t="shared" si="323"/>
        <v>0</v>
      </c>
      <c r="R301" s="44">
        <f t="shared" si="324"/>
        <v>0</v>
      </c>
      <c r="S301" s="44">
        <f t="shared" si="325"/>
        <v>0</v>
      </c>
      <c r="T301" s="44">
        <f t="shared" si="326"/>
        <v>451.46515030494504</v>
      </c>
      <c r="U301" s="44">
        <f t="shared" si="327"/>
        <v>754.15360569767438</v>
      </c>
      <c r="V301" s="44">
        <f t="shared" si="328"/>
        <v>0</v>
      </c>
      <c r="W301" s="44">
        <f t="shared" si="329"/>
        <v>0</v>
      </c>
      <c r="X301" s="44">
        <f t="shared" si="330"/>
        <v>0</v>
      </c>
      <c r="Y301" s="44">
        <f t="shared" si="331"/>
        <v>0</v>
      </c>
      <c r="Z301" s="44">
        <f t="shared" si="332"/>
        <v>754.15360569767438</v>
      </c>
      <c r="AA301" s="20">
        <v>0.11</v>
      </c>
      <c r="AC301" s="44">
        <f t="shared" si="333"/>
        <v>517.428</v>
      </c>
      <c r="AD301" s="28">
        <v>90</v>
      </c>
      <c r="AE301" s="44">
        <f t="shared" si="334"/>
        <v>3805.9703999999997</v>
      </c>
      <c r="AF301" s="28">
        <v>662</v>
      </c>
      <c r="AG301" s="44">
        <f t="shared" si="335"/>
        <v>580.66919999999993</v>
      </c>
      <c r="AH301" s="28">
        <v>101</v>
      </c>
      <c r="AI301" s="44">
        <f t="shared" si="284"/>
        <v>135.74764902558138</v>
      </c>
      <c r="AJ301" s="44">
        <f t="shared" si="285"/>
        <v>0</v>
      </c>
      <c r="AK301" s="44"/>
      <c r="AL301" s="44">
        <f t="shared" si="286"/>
        <v>0</v>
      </c>
      <c r="AM301" s="44"/>
      <c r="AN301" s="44">
        <f t="shared" si="287"/>
        <v>135.74764902558138</v>
      </c>
      <c r="AO301" s="20"/>
      <c r="AP301" s="20">
        <v>0.18</v>
      </c>
      <c r="AQ301" s="20"/>
      <c r="AR301" s="20"/>
      <c r="AS301" s="44">
        <f t="shared" si="288"/>
        <v>90.20273703092802</v>
      </c>
      <c r="AT301" s="44">
        <f t="shared" si="289"/>
        <v>0</v>
      </c>
      <c r="AU301" s="44">
        <f t="shared" si="290"/>
        <v>0</v>
      </c>
      <c r="AV301" s="44">
        <f t="shared" si="291"/>
        <v>0</v>
      </c>
      <c r="AW301" s="44"/>
      <c r="AX301" s="44">
        <f t="shared" si="292"/>
        <v>90.20273703092802</v>
      </c>
      <c r="AY301" s="44">
        <f t="shared" si="293"/>
        <v>422.32601919069771</v>
      </c>
      <c r="AZ301" s="44">
        <f t="shared" si="294"/>
        <v>0</v>
      </c>
      <c r="BA301" s="44"/>
      <c r="BB301" s="44">
        <f t="shared" si="295"/>
        <v>0</v>
      </c>
      <c r="BC301" s="44"/>
      <c r="BD301" s="44">
        <f t="shared" si="296"/>
        <v>422.32601919069771</v>
      </c>
      <c r="BE301" s="20"/>
      <c r="BF301" s="20">
        <v>0.56000000000000005</v>
      </c>
      <c r="BG301" s="20"/>
      <c r="BH301" s="20">
        <v>0.05</v>
      </c>
      <c r="BI301" s="44">
        <f t="shared" si="297"/>
        <v>280.6307374295539</v>
      </c>
      <c r="BJ301" s="44">
        <f t="shared" si="298"/>
        <v>0</v>
      </c>
      <c r="BK301" s="44">
        <f t="shared" si="299"/>
        <v>0</v>
      </c>
      <c r="BL301" s="44">
        <f t="shared" si="300"/>
        <v>0</v>
      </c>
      <c r="BM301" s="44"/>
      <c r="BN301" s="44">
        <f t="shared" si="301"/>
        <v>280.6307374295539</v>
      </c>
      <c r="BO301" s="44">
        <f t="shared" si="302"/>
        <v>165.91379325348836</v>
      </c>
      <c r="BP301" s="44">
        <f t="shared" si="303"/>
        <v>0</v>
      </c>
      <c r="BQ301" s="44"/>
      <c r="BR301" s="44">
        <f t="shared" si="304"/>
        <v>0</v>
      </c>
      <c r="BS301" s="44"/>
      <c r="BT301" s="44">
        <f t="shared" si="305"/>
        <v>165.91379325348836</v>
      </c>
      <c r="BU301" s="20"/>
      <c r="BV301" s="20">
        <v>0.22</v>
      </c>
      <c r="BW301" s="20"/>
      <c r="BX301" s="20">
        <v>0.05</v>
      </c>
      <c r="BY301" s="44">
        <f t="shared" si="306"/>
        <v>110.24778970446759</v>
      </c>
      <c r="BZ301" s="44">
        <f t="shared" si="307"/>
        <v>0</v>
      </c>
      <c r="CA301" s="44">
        <f t="shared" si="308"/>
        <v>0</v>
      </c>
      <c r="CB301" s="44">
        <f t="shared" si="309"/>
        <v>0</v>
      </c>
      <c r="CC301" s="44"/>
      <c r="CD301" s="44">
        <f t="shared" si="310"/>
        <v>110.24778970446759</v>
      </c>
      <c r="CE301" s="44">
        <f t="shared" si="311"/>
        <v>5.7362782663965977</v>
      </c>
      <c r="CF301" s="44">
        <f t="shared" si="312"/>
        <v>13.562200758409096</v>
      </c>
      <c r="CG301" s="44">
        <f t="shared" si="313"/>
        <v>5.2669464082368753</v>
      </c>
      <c r="CH301" s="44">
        <f t="shared" si="314"/>
        <v>36.919585470485657</v>
      </c>
      <c r="CI301" s="44">
        <f t="shared" si="315"/>
        <v>114.8609325748443</v>
      </c>
      <c r="CJ301" s="44">
        <f t="shared" si="316"/>
        <v>45.123937797260254</v>
      </c>
      <c r="CK301" s="44">
        <f t="shared" si="317"/>
        <v>205.10880816936478</v>
      </c>
    </row>
    <row r="302" spans="1:89" x14ac:dyDescent="0.25">
      <c r="A302" s="41">
        <f>'[11]ТОВ "Сумитеплоенерго" '!F294</f>
        <v>1974</v>
      </c>
      <c r="B302" s="41" t="str">
        <f>'[11]ТОВ "Сумитеплоенерго" '!C294</f>
        <v>Вул. СКД, 36</v>
      </c>
      <c r="C302" s="47" t="str">
        <f>'[11]ТОВ "Сумитеплоенерго" '!O294</f>
        <v>так</v>
      </c>
      <c r="D302" s="46">
        <f>'[11]ТОВ "Сумитеплоенерго" '!G294</f>
        <v>5</v>
      </c>
      <c r="E302" s="86" t="str">
        <f t="shared" si="318"/>
        <v>ТОВ "Сумитеплоенерго"</v>
      </c>
      <c r="F302" s="43">
        <f>'[11]ТОВ "Сумитеплоенерго" '!L294</f>
        <v>5661.6</v>
      </c>
      <c r="G302" s="43">
        <f>'[11]ТОВ "Сумитеплоенерго" '!CX294</f>
        <v>671.52110465116277</v>
      </c>
      <c r="H302" s="32">
        <f t="shared" si="319"/>
        <v>118.60977544354294</v>
      </c>
      <c r="I302" s="42"/>
      <c r="J302" s="42"/>
      <c r="K302" s="42"/>
      <c r="L302" s="42"/>
      <c r="M302" s="42"/>
      <c r="N302" s="44">
        <f t="shared" si="320"/>
        <v>671.52110465116277</v>
      </c>
      <c r="O302" s="44">
        <f t="shared" si="321"/>
        <v>446.21797908376493</v>
      </c>
      <c r="P302" s="44">
        <f t="shared" si="322"/>
        <v>0</v>
      </c>
      <c r="Q302" s="44">
        <f t="shared" si="323"/>
        <v>0</v>
      </c>
      <c r="R302" s="44">
        <f t="shared" si="324"/>
        <v>0</v>
      </c>
      <c r="S302" s="44">
        <f t="shared" si="325"/>
        <v>0</v>
      </c>
      <c r="T302" s="44">
        <f t="shared" si="326"/>
        <v>446.21797908376493</v>
      </c>
      <c r="U302" s="44">
        <f t="shared" si="327"/>
        <v>745.38842616279078</v>
      </c>
      <c r="V302" s="44">
        <f t="shared" si="328"/>
        <v>0</v>
      </c>
      <c r="W302" s="44">
        <f t="shared" si="329"/>
        <v>0</v>
      </c>
      <c r="X302" s="44">
        <f t="shared" si="330"/>
        <v>0</v>
      </c>
      <c r="Y302" s="44">
        <f t="shared" si="331"/>
        <v>0</v>
      </c>
      <c r="Z302" s="44">
        <f t="shared" si="332"/>
        <v>745.38842616279078</v>
      </c>
      <c r="AA302" s="20">
        <v>0.11</v>
      </c>
      <c r="AC302" s="44">
        <f t="shared" si="333"/>
        <v>509.54400000000004</v>
      </c>
      <c r="AD302" s="28">
        <v>90</v>
      </c>
      <c r="AE302" s="44">
        <f t="shared" si="334"/>
        <v>3747.9792000000002</v>
      </c>
      <c r="AF302" s="28">
        <v>662</v>
      </c>
      <c r="AG302" s="44">
        <f t="shared" si="335"/>
        <v>571.8216000000001</v>
      </c>
      <c r="AH302" s="28">
        <v>101</v>
      </c>
      <c r="AI302" s="44">
        <f t="shared" si="284"/>
        <v>134.16991670930233</v>
      </c>
      <c r="AJ302" s="44">
        <f t="shared" si="285"/>
        <v>0</v>
      </c>
      <c r="AK302" s="44"/>
      <c r="AL302" s="44">
        <f t="shared" si="286"/>
        <v>0</v>
      </c>
      <c r="AM302" s="44"/>
      <c r="AN302" s="44">
        <f t="shared" si="287"/>
        <v>134.16991670930233</v>
      </c>
      <c r="AO302" s="20"/>
      <c r="AP302" s="20">
        <v>0.18</v>
      </c>
      <c r="AQ302" s="20"/>
      <c r="AR302" s="20"/>
      <c r="AS302" s="44">
        <f t="shared" si="288"/>
        <v>89.154352220936232</v>
      </c>
      <c r="AT302" s="44">
        <f t="shared" si="289"/>
        <v>0</v>
      </c>
      <c r="AU302" s="44">
        <f t="shared" si="290"/>
        <v>0</v>
      </c>
      <c r="AV302" s="44">
        <f t="shared" si="291"/>
        <v>0</v>
      </c>
      <c r="AW302" s="44"/>
      <c r="AX302" s="44">
        <f t="shared" si="292"/>
        <v>89.154352220936232</v>
      </c>
      <c r="AY302" s="44">
        <f t="shared" si="293"/>
        <v>417.41751865116288</v>
      </c>
      <c r="AZ302" s="44">
        <f t="shared" si="294"/>
        <v>0</v>
      </c>
      <c r="BA302" s="44"/>
      <c r="BB302" s="44">
        <f t="shared" si="295"/>
        <v>0</v>
      </c>
      <c r="BC302" s="44"/>
      <c r="BD302" s="44">
        <f t="shared" si="296"/>
        <v>417.41751865116288</v>
      </c>
      <c r="BE302" s="20"/>
      <c r="BF302" s="20">
        <v>0.56000000000000005</v>
      </c>
      <c r="BG302" s="20"/>
      <c r="BH302" s="20">
        <v>0.05</v>
      </c>
      <c r="BI302" s="44">
        <f t="shared" si="297"/>
        <v>277.36909579846832</v>
      </c>
      <c r="BJ302" s="44">
        <f t="shared" si="298"/>
        <v>0</v>
      </c>
      <c r="BK302" s="44">
        <f t="shared" si="299"/>
        <v>0</v>
      </c>
      <c r="BL302" s="44">
        <f t="shared" si="300"/>
        <v>0</v>
      </c>
      <c r="BM302" s="44"/>
      <c r="BN302" s="44">
        <f t="shared" si="301"/>
        <v>277.36909579846832</v>
      </c>
      <c r="BO302" s="44">
        <f t="shared" si="302"/>
        <v>163.98545375581398</v>
      </c>
      <c r="BP302" s="44">
        <f t="shared" si="303"/>
        <v>0</v>
      </c>
      <c r="BQ302" s="44"/>
      <c r="BR302" s="44">
        <f t="shared" si="304"/>
        <v>0</v>
      </c>
      <c r="BS302" s="44"/>
      <c r="BT302" s="44">
        <f t="shared" si="305"/>
        <v>163.98545375581398</v>
      </c>
      <c r="BU302" s="20"/>
      <c r="BV302" s="20">
        <v>0.22</v>
      </c>
      <c r="BW302" s="20"/>
      <c r="BX302" s="20">
        <v>0.05</v>
      </c>
      <c r="BY302" s="44">
        <f t="shared" si="306"/>
        <v>108.96643049225541</v>
      </c>
      <c r="BZ302" s="44">
        <f t="shared" si="307"/>
        <v>0</v>
      </c>
      <c r="CA302" s="44">
        <f t="shared" si="308"/>
        <v>0</v>
      </c>
      <c r="CB302" s="44">
        <f t="shared" si="309"/>
        <v>0</v>
      </c>
      <c r="CC302" s="44"/>
      <c r="CD302" s="44">
        <f t="shared" si="310"/>
        <v>108.96643049225541</v>
      </c>
      <c r="CE302" s="44">
        <f t="shared" si="311"/>
        <v>5.7153014665765598</v>
      </c>
      <c r="CF302" s="44">
        <f t="shared" si="312"/>
        <v>13.512605610263151</v>
      </c>
      <c r="CG302" s="44">
        <f t="shared" si="313"/>
        <v>5.2476858920384775</v>
      </c>
      <c r="CH302" s="44">
        <f t="shared" si="314"/>
        <v>36.49048615629102</v>
      </c>
      <c r="CI302" s="44">
        <f t="shared" si="315"/>
        <v>113.52595693068319</v>
      </c>
      <c r="CJ302" s="44">
        <f t="shared" si="316"/>
        <v>44.599483079911252</v>
      </c>
      <c r="CK302" s="44">
        <f t="shared" si="317"/>
        <v>202.72492309050568</v>
      </c>
    </row>
    <row r="303" spans="1:89" x14ac:dyDescent="0.25">
      <c r="A303" s="41">
        <f>'[11]ТОВ "Сумитеплоенерго" '!F295</f>
        <v>1975</v>
      </c>
      <c r="B303" s="41" t="str">
        <f>'[11]ТОВ "Сумитеплоенерго" '!C295</f>
        <v>Вул. Зеленко, 3</v>
      </c>
      <c r="C303" s="47" t="str">
        <f>'[11]ТОВ "Сумитеплоенерго" '!O295</f>
        <v>так</v>
      </c>
      <c r="D303" s="46">
        <f>'[11]ТОВ "Сумитеплоенерго" '!G295</f>
        <v>5</v>
      </c>
      <c r="E303" s="86" t="str">
        <f t="shared" si="318"/>
        <v>ТОВ "Сумитеплоенерго"</v>
      </c>
      <c r="F303" s="43">
        <f>'[11]ТОВ "Сумитеплоенерго" '!L295</f>
        <v>5689.7</v>
      </c>
      <c r="G303" s="43">
        <f>'[11]ТОВ "Сумитеплоенерго" '!CX295</f>
        <v>664.85399999999993</v>
      </c>
      <c r="H303" s="32">
        <f t="shared" si="319"/>
        <v>116.85220661897813</v>
      </c>
      <c r="I303" s="42"/>
      <c r="J303" s="42"/>
      <c r="K303" s="42"/>
      <c r="L303" s="42"/>
      <c r="M303" s="42"/>
      <c r="N303" s="44">
        <f t="shared" si="320"/>
        <v>664.85399999999993</v>
      </c>
      <c r="O303" s="44">
        <f t="shared" si="321"/>
        <v>441.7877654342218</v>
      </c>
      <c r="P303" s="44">
        <f t="shared" si="322"/>
        <v>0</v>
      </c>
      <c r="Q303" s="44">
        <f t="shared" si="323"/>
        <v>0</v>
      </c>
      <c r="R303" s="44">
        <f t="shared" si="324"/>
        <v>0</v>
      </c>
      <c r="S303" s="44">
        <f t="shared" si="325"/>
        <v>0</v>
      </c>
      <c r="T303" s="44">
        <f t="shared" si="326"/>
        <v>441.7877654342218</v>
      </c>
      <c r="U303" s="44">
        <f t="shared" si="327"/>
        <v>737.98793999999998</v>
      </c>
      <c r="V303" s="44">
        <f t="shared" si="328"/>
        <v>0</v>
      </c>
      <c r="W303" s="44">
        <f t="shared" si="329"/>
        <v>0</v>
      </c>
      <c r="X303" s="44">
        <f t="shared" si="330"/>
        <v>0</v>
      </c>
      <c r="Y303" s="44">
        <f t="shared" si="331"/>
        <v>0</v>
      </c>
      <c r="Z303" s="44">
        <f t="shared" si="332"/>
        <v>737.98793999999998</v>
      </c>
      <c r="AA303" s="20">
        <v>0.11</v>
      </c>
      <c r="AC303" s="44">
        <f t="shared" si="333"/>
        <v>512.07299999999998</v>
      </c>
      <c r="AD303" s="28">
        <v>90</v>
      </c>
      <c r="AE303" s="44">
        <f t="shared" si="334"/>
        <v>3766.5814</v>
      </c>
      <c r="AF303" s="28">
        <v>662</v>
      </c>
      <c r="AG303" s="44">
        <f t="shared" si="335"/>
        <v>574.65969999999993</v>
      </c>
      <c r="AH303" s="28">
        <v>101</v>
      </c>
      <c r="AI303" s="44">
        <f t="shared" si="284"/>
        <v>132.83782919999999</v>
      </c>
      <c r="AJ303" s="44">
        <f t="shared" si="285"/>
        <v>0</v>
      </c>
      <c r="AK303" s="44"/>
      <c r="AL303" s="44">
        <f t="shared" si="286"/>
        <v>0</v>
      </c>
      <c r="AM303" s="44"/>
      <c r="AN303" s="44">
        <f t="shared" si="287"/>
        <v>132.83782919999999</v>
      </c>
      <c r="AO303" s="20"/>
      <c r="AP303" s="20">
        <v>0.18</v>
      </c>
      <c r="AQ303" s="20"/>
      <c r="AR303" s="20"/>
      <c r="AS303" s="44">
        <f t="shared" si="288"/>
        <v>88.269195533757511</v>
      </c>
      <c r="AT303" s="44">
        <f t="shared" si="289"/>
        <v>0</v>
      </c>
      <c r="AU303" s="44">
        <f t="shared" si="290"/>
        <v>0</v>
      </c>
      <c r="AV303" s="44">
        <f t="shared" si="291"/>
        <v>0</v>
      </c>
      <c r="AW303" s="44"/>
      <c r="AX303" s="44">
        <f t="shared" si="292"/>
        <v>88.269195533757511</v>
      </c>
      <c r="AY303" s="44">
        <f t="shared" si="293"/>
        <v>413.2732464</v>
      </c>
      <c r="AZ303" s="44">
        <f t="shared" si="294"/>
        <v>0</v>
      </c>
      <c r="BA303" s="44"/>
      <c r="BB303" s="44">
        <f t="shared" si="295"/>
        <v>0</v>
      </c>
      <c r="BC303" s="44"/>
      <c r="BD303" s="44">
        <f t="shared" si="296"/>
        <v>413.2732464</v>
      </c>
      <c r="BE303" s="20"/>
      <c r="BF303" s="20">
        <v>0.56000000000000005</v>
      </c>
      <c r="BG303" s="20"/>
      <c r="BH303" s="20">
        <v>0.05</v>
      </c>
      <c r="BI303" s="44">
        <f t="shared" si="297"/>
        <v>274.61527499391229</v>
      </c>
      <c r="BJ303" s="44">
        <f t="shared" si="298"/>
        <v>0</v>
      </c>
      <c r="BK303" s="44">
        <f t="shared" si="299"/>
        <v>0</v>
      </c>
      <c r="BL303" s="44">
        <f t="shared" si="300"/>
        <v>0</v>
      </c>
      <c r="BM303" s="44"/>
      <c r="BN303" s="44">
        <f t="shared" si="301"/>
        <v>274.61527499391229</v>
      </c>
      <c r="BO303" s="44">
        <f t="shared" si="302"/>
        <v>162.35734679999999</v>
      </c>
      <c r="BP303" s="44">
        <f t="shared" si="303"/>
        <v>0</v>
      </c>
      <c r="BQ303" s="44"/>
      <c r="BR303" s="44">
        <f t="shared" si="304"/>
        <v>0</v>
      </c>
      <c r="BS303" s="44"/>
      <c r="BT303" s="44">
        <f t="shared" si="305"/>
        <v>162.35734679999999</v>
      </c>
      <c r="BU303" s="20"/>
      <c r="BV303" s="20">
        <v>0.22</v>
      </c>
      <c r="BW303" s="20"/>
      <c r="BX303" s="20">
        <v>0.05</v>
      </c>
      <c r="BY303" s="44">
        <f t="shared" si="306"/>
        <v>107.88457231903696</v>
      </c>
      <c r="BZ303" s="44">
        <f t="shared" si="307"/>
        <v>0</v>
      </c>
      <c r="CA303" s="44">
        <f t="shared" si="308"/>
        <v>0</v>
      </c>
      <c r="CB303" s="44">
        <f t="shared" si="309"/>
        <v>0</v>
      </c>
      <c r="CC303" s="44"/>
      <c r="CD303" s="44">
        <f t="shared" si="310"/>
        <v>107.88457231903696</v>
      </c>
      <c r="CE303" s="44">
        <f t="shared" si="311"/>
        <v>5.8012650608576548</v>
      </c>
      <c r="CF303" s="44">
        <f t="shared" si="312"/>
        <v>13.715848108170597</v>
      </c>
      <c r="CG303" s="44">
        <f t="shared" si="313"/>
        <v>5.3266161013329372</v>
      </c>
      <c r="CH303" s="44">
        <f t="shared" si="314"/>
        <v>36.128195398352467</v>
      </c>
      <c r="CI303" s="44">
        <f t="shared" si="315"/>
        <v>112.39883012820769</v>
      </c>
      <c r="CJ303" s="44">
        <f t="shared" si="316"/>
        <v>44.156683264653019</v>
      </c>
      <c r="CK303" s="44">
        <f t="shared" si="317"/>
        <v>200.71219665751372</v>
      </c>
    </row>
    <row r="304" spans="1:89" x14ac:dyDescent="0.25">
      <c r="A304" s="41">
        <f>'[11]ТОВ "Сумитеплоенерго" '!F296</f>
        <v>1975</v>
      </c>
      <c r="B304" s="41" t="str">
        <f>'[11]ТОВ "Сумитеплоенерго" '!C296</f>
        <v>Вул. Зеленко, 5</v>
      </c>
      <c r="C304" s="47" t="str">
        <f>'[11]ТОВ "Сумитеплоенерго" '!O296</f>
        <v>так</v>
      </c>
      <c r="D304" s="46">
        <f>'[11]ТОВ "Сумитеплоенерго" '!G296</f>
        <v>5</v>
      </c>
      <c r="E304" s="86" t="str">
        <f t="shared" si="318"/>
        <v>ТОВ "Сумитеплоенерго"</v>
      </c>
      <c r="F304" s="43">
        <f>'[11]ТОВ "Сумитеплоенерго" '!L296</f>
        <v>4343.1000000000004</v>
      </c>
      <c r="G304" s="43">
        <f>'[11]ТОВ "Сумитеплоенерго" '!CX296</f>
        <v>555.36868604651158</v>
      </c>
      <c r="H304" s="32">
        <f t="shared" si="319"/>
        <v>127.87379660761013</v>
      </c>
      <c r="I304" s="42"/>
      <c r="J304" s="42"/>
      <c r="K304" s="42"/>
      <c r="L304" s="42"/>
      <c r="M304" s="42"/>
      <c r="N304" s="44">
        <f t="shared" si="320"/>
        <v>555.36868604651158</v>
      </c>
      <c r="O304" s="44">
        <f t="shared" si="321"/>
        <v>369.03604520786257</v>
      </c>
      <c r="P304" s="44">
        <f t="shared" si="322"/>
        <v>0</v>
      </c>
      <c r="Q304" s="44">
        <f t="shared" si="323"/>
        <v>0</v>
      </c>
      <c r="R304" s="44">
        <f t="shared" si="324"/>
        <v>0</v>
      </c>
      <c r="S304" s="44">
        <f t="shared" si="325"/>
        <v>0</v>
      </c>
      <c r="T304" s="44">
        <f t="shared" si="326"/>
        <v>369.03604520786257</v>
      </c>
      <c r="U304" s="44">
        <f t="shared" si="327"/>
        <v>616.45924151162797</v>
      </c>
      <c r="V304" s="44">
        <f t="shared" si="328"/>
        <v>0</v>
      </c>
      <c r="W304" s="44">
        <f t="shared" si="329"/>
        <v>0</v>
      </c>
      <c r="X304" s="44">
        <f t="shared" si="330"/>
        <v>0</v>
      </c>
      <c r="Y304" s="44">
        <f t="shared" si="331"/>
        <v>0</v>
      </c>
      <c r="Z304" s="44">
        <f t="shared" si="332"/>
        <v>616.45924151162797</v>
      </c>
      <c r="AA304" s="20">
        <v>0.11</v>
      </c>
      <c r="AC304" s="44">
        <f t="shared" si="333"/>
        <v>408.25140000000005</v>
      </c>
      <c r="AD304" s="28">
        <v>94</v>
      </c>
      <c r="AE304" s="44">
        <f t="shared" si="334"/>
        <v>2961.9942000000001</v>
      </c>
      <c r="AF304" s="28">
        <v>682</v>
      </c>
      <c r="AG304" s="44">
        <f t="shared" si="335"/>
        <v>477.74100000000004</v>
      </c>
      <c r="AH304" s="28">
        <v>110</v>
      </c>
      <c r="AI304" s="44">
        <f t="shared" si="284"/>
        <v>110.96266347209303</v>
      </c>
      <c r="AJ304" s="44">
        <f t="shared" si="285"/>
        <v>0</v>
      </c>
      <c r="AK304" s="44"/>
      <c r="AL304" s="44">
        <f t="shared" si="286"/>
        <v>0</v>
      </c>
      <c r="AM304" s="44"/>
      <c r="AN304" s="44">
        <f t="shared" si="287"/>
        <v>110.96266347209303</v>
      </c>
      <c r="AO304" s="20"/>
      <c r="AP304" s="20">
        <v>0.18</v>
      </c>
      <c r="AQ304" s="20"/>
      <c r="AR304" s="20"/>
      <c r="AS304" s="44">
        <f t="shared" si="288"/>
        <v>73.733401832530944</v>
      </c>
      <c r="AT304" s="44">
        <f t="shared" si="289"/>
        <v>0</v>
      </c>
      <c r="AU304" s="44">
        <f t="shared" si="290"/>
        <v>0</v>
      </c>
      <c r="AV304" s="44">
        <f t="shared" si="291"/>
        <v>0</v>
      </c>
      <c r="AW304" s="44"/>
      <c r="AX304" s="44">
        <f t="shared" si="292"/>
        <v>73.733401832530944</v>
      </c>
      <c r="AY304" s="44">
        <f t="shared" si="293"/>
        <v>345.21717524651172</v>
      </c>
      <c r="AZ304" s="44">
        <f t="shared" si="294"/>
        <v>0</v>
      </c>
      <c r="BA304" s="44"/>
      <c r="BB304" s="44">
        <f t="shared" si="295"/>
        <v>0</v>
      </c>
      <c r="BC304" s="44"/>
      <c r="BD304" s="44">
        <f t="shared" si="296"/>
        <v>345.21717524651172</v>
      </c>
      <c r="BE304" s="20"/>
      <c r="BF304" s="20">
        <v>0.56000000000000005</v>
      </c>
      <c r="BG304" s="20"/>
      <c r="BH304" s="20">
        <v>0.05</v>
      </c>
      <c r="BI304" s="44">
        <f t="shared" si="297"/>
        <v>229.39280570120744</v>
      </c>
      <c r="BJ304" s="44">
        <f t="shared" si="298"/>
        <v>0</v>
      </c>
      <c r="BK304" s="44">
        <f t="shared" si="299"/>
        <v>0</v>
      </c>
      <c r="BL304" s="44">
        <f t="shared" si="300"/>
        <v>0</v>
      </c>
      <c r="BM304" s="44"/>
      <c r="BN304" s="44">
        <f t="shared" si="301"/>
        <v>229.39280570120744</v>
      </c>
      <c r="BO304" s="44">
        <f t="shared" si="302"/>
        <v>135.62103313255815</v>
      </c>
      <c r="BP304" s="44">
        <f t="shared" si="303"/>
        <v>0</v>
      </c>
      <c r="BQ304" s="44"/>
      <c r="BR304" s="44">
        <f t="shared" si="304"/>
        <v>0</v>
      </c>
      <c r="BS304" s="44"/>
      <c r="BT304" s="44">
        <f t="shared" si="305"/>
        <v>135.62103313255815</v>
      </c>
      <c r="BU304" s="20"/>
      <c r="BV304" s="20">
        <v>0.22</v>
      </c>
      <c r="BW304" s="20"/>
      <c r="BX304" s="20">
        <v>0.05</v>
      </c>
      <c r="BY304" s="44">
        <f t="shared" si="306"/>
        <v>90.118602239760051</v>
      </c>
      <c r="BZ304" s="44">
        <f t="shared" si="307"/>
        <v>0</v>
      </c>
      <c r="CA304" s="44">
        <f t="shared" si="308"/>
        <v>0</v>
      </c>
      <c r="CB304" s="44">
        <f t="shared" si="309"/>
        <v>0</v>
      </c>
      <c r="CC304" s="44"/>
      <c r="CD304" s="44">
        <f t="shared" si="310"/>
        <v>90.118602239760051</v>
      </c>
      <c r="CE304" s="44">
        <f t="shared" si="311"/>
        <v>5.5368583281597736</v>
      </c>
      <c r="CF304" s="44">
        <f t="shared" si="312"/>
        <v>12.912323867114239</v>
      </c>
      <c r="CG304" s="44">
        <f t="shared" si="313"/>
        <v>5.301247335472123</v>
      </c>
      <c r="CH304" s="44">
        <f t="shared" si="314"/>
        <v>30.178758656208192</v>
      </c>
      <c r="CI304" s="44">
        <f t="shared" si="315"/>
        <v>93.889471374869942</v>
      </c>
      <c r="CJ304" s="44">
        <f t="shared" si="316"/>
        <v>36.885149468698906</v>
      </c>
      <c r="CK304" s="44">
        <f t="shared" si="317"/>
        <v>167.65977031226774</v>
      </c>
    </row>
    <row r="305" spans="1:89" x14ac:dyDescent="0.25">
      <c r="A305" s="41">
        <f>'[11]ТОВ "Сумитеплоенерго" '!F297</f>
        <v>1976</v>
      </c>
      <c r="B305" s="41" t="str">
        <f>'[11]ТОВ "Сумитеплоенерго" '!C297</f>
        <v>Вул. Зеленко, 10</v>
      </c>
      <c r="C305" s="47" t="str">
        <f>'[11]ТОВ "Сумитеплоенерго" '!O297</f>
        <v>так</v>
      </c>
      <c r="D305" s="46">
        <f>'[11]ТОВ "Сумитеплоенерго" '!G297</f>
        <v>5</v>
      </c>
      <c r="E305" s="86" t="str">
        <f t="shared" si="318"/>
        <v>ТОВ "Сумитеплоенерго"</v>
      </c>
      <c r="F305" s="43">
        <f>'[11]ТОВ "Сумитеплоенерго" '!L297</f>
        <v>2703.6</v>
      </c>
      <c r="G305" s="43">
        <f>'[11]ТОВ "Сумитеплоенерго" '!CX297</f>
        <v>367.23275581395353</v>
      </c>
      <c r="H305" s="32">
        <f t="shared" si="319"/>
        <v>135.83102375127737</v>
      </c>
      <c r="I305" s="42"/>
      <c r="J305" s="42"/>
      <c r="K305" s="42"/>
      <c r="L305" s="42"/>
      <c r="M305" s="42"/>
      <c r="N305" s="44">
        <f t="shared" si="320"/>
        <v>367.23275581395353</v>
      </c>
      <c r="O305" s="44">
        <f t="shared" si="321"/>
        <v>244.02190343338202</v>
      </c>
      <c r="P305" s="44">
        <f t="shared" si="322"/>
        <v>0</v>
      </c>
      <c r="Q305" s="44">
        <f t="shared" si="323"/>
        <v>0</v>
      </c>
      <c r="R305" s="44">
        <f t="shared" si="324"/>
        <v>0</v>
      </c>
      <c r="S305" s="44">
        <f t="shared" si="325"/>
        <v>0</v>
      </c>
      <c r="T305" s="44">
        <f t="shared" si="326"/>
        <v>244.02190343338202</v>
      </c>
      <c r="U305" s="44">
        <f t="shared" si="327"/>
        <v>407.62835895348843</v>
      </c>
      <c r="V305" s="44">
        <f t="shared" si="328"/>
        <v>0</v>
      </c>
      <c r="W305" s="44">
        <f t="shared" si="329"/>
        <v>0</v>
      </c>
      <c r="X305" s="44">
        <f t="shared" si="330"/>
        <v>0</v>
      </c>
      <c r="Y305" s="44">
        <f t="shared" si="331"/>
        <v>0</v>
      </c>
      <c r="Z305" s="44">
        <f t="shared" si="332"/>
        <v>407.62835895348843</v>
      </c>
      <c r="AA305" s="20">
        <v>0.11</v>
      </c>
      <c r="AC305" s="44">
        <f t="shared" si="333"/>
        <v>264.95279999999997</v>
      </c>
      <c r="AD305" s="28">
        <v>98</v>
      </c>
      <c r="AE305" s="44">
        <f t="shared" si="334"/>
        <v>1914.1487999999999</v>
      </c>
      <c r="AF305" s="28">
        <v>708</v>
      </c>
      <c r="AG305" s="44">
        <f t="shared" si="335"/>
        <v>305.5068</v>
      </c>
      <c r="AH305" s="28">
        <v>113</v>
      </c>
      <c r="AI305" s="44">
        <f t="shared" si="284"/>
        <v>73.373104611627909</v>
      </c>
      <c r="AJ305" s="44">
        <f t="shared" si="285"/>
        <v>0</v>
      </c>
      <c r="AK305" s="44"/>
      <c r="AL305" s="44">
        <f t="shared" si="286"/>
        <v>0</v>
      </c>
      <c r="AM305" s="44"/>
      <c r="AN305" s="44">
        <f t="shared" si="287"/>
        <v>73.373104611627909</v>
      </c>
      <c r="AO305" s="20"/>
      <c r="AP305" s="20">
        <v>0.18</v>
      </c>
      <c r="AQ305" s="20"/>
      <c r="AR305" s="20"/>
      <c r="AS305" s="44">
        <f t="shared" si="288"/>
        <v>48.75557630598972</v>
      </c>
      <c r="AT305" s="44">
        <f t="shared" si="289"/>
        <v>0</v>
      </c>
      <c r="AU305" s="44">
        <f t="shared" si="290"/>
        <v>0</v>
      </c>
      <c r="AV305" s="44">
        <f t="shared" si="291"/>
        <v>0</v>
      </c>
      <c r="AW305" s="44"/>
      <c r="AX305" s="44">
        <f t="shared" si="292"/>
        <v>48.75557630598972</v>
      </c>
      <c r="AY305" s="44">
        <f t="shared" si="293"/>
        <v>228.27188101395353</v>
      </c>
      <c r="AZ305" s="44">
        <f t="shared" si="294"/>
        <v>0</v>
      </c>
      <c r="BA305" s="44"/>
      <c r="BB305" s="44">
        <f t="shared" si="295"/>
        <v>0</v>
      </c>
      <c r="BC305" s="44"/>
      <c r="BD305" s="44">
        <f t="shared" si="296"/>
        <v>228.27188101395353</v>
      </c>
      <c r="BE305" s="20"/>
      <c r="BF305" s="20">
        <v>0.56000000000000005</v>
      </c>
      <c r="BG305" s="20"/>
      <c r="BH305" s="20">
        <v>0.05</v>
      </c>
      <c r="BI305" s="44">
        <f t="shared" si="297"/>
        <v>151.68401517419028</v>
      </c>
      <c r="BJ305" s="44">
        <f t="shared" si="298"/>
        <v>0</v>
      </c>
      <c r="BK305" s="44">
        <f t="shared" si="299"/>
        <v>0</v>
      </c>
      <c r="BL305" s="44">
        <f t="shared" si="300"/>
        <v>0</v>
      </c>
      <c r="BM305" s="44"/>
      <c r="BN305" s="44">
        <f t="shared" si="301"/>
        <v>151.68401517419028</v>
      </c>
      <c r="BO305" s="44">
        <f t="shared" si="302"/>
        <v>89.678238969767449</v>
      </c>
      <c r="BP305" s="44">
        <f t="shared" si="303"/>
        <v>0</v>
      </c>
      <c r="BQ305" s="44"/>
      <c r="BR305" s="44">
        <f t="shared" si="304"/>
        <v>0</v>
      </c>
      <c r="BS305" s="44"/>
      <c r="BT305" s="44">
        <f t="shared" si="305"/>
        <v>89.678238969767449</v>
      </c>
      <c r="BU305" s="20"/>
      <c r="BV305" s="20">
        <v>0.22</v>
      </c>
      <c r="BW305" s="20"/>
      <c r="BX305" s="20">
        <v>0.05</v>
      </c>
      <c r="BY305" s="44">
        <f t="shared" si="306"/>
        <v>59.590148818431885</v>
      </c>
      <c r="BZ305" s="44">
        <f t="shared" si="307"/>
        <v>0</v>
      </c>
      <c r="CA305" s="44">
        <f t="shared" si="308"/>
        <v>0</v>
      </c>
      <c r="CB305" s="44">
        <f t="shared" si="309"/>
        <v>0</v>
      </c>
      <c r="CC305" s="44"/>
      <c r="CD305" s="44">
        <f t="shared" si="310"/>
        <v>59.590148818431885</v>
      </c>
      <c r="CE305" s="44">
        <f t="shared" si="311"/>
        <v>5.4343076233405121</v>
      </c>
      <c r="CF305" s="44">
        <f t="shared" si="312"/>
        <v>12.619317848369437</v>
      </c>
      <c r="CG305" s="44">
        <f t="shared" si="313"/>
        <v>5.1268004201644723</v>
      </c>
      <c r="CH305" s="44">
        <f t="shared" si="314"/>
        <v>19.955443990292562</v>
      </c>
      <c r="CI305" s="44">
        <f t="shared" si="315"/>
        <v>62.083603525354654</v>
      </c>
      <c r="CJ305" s="44">
        <f t="shared" si="316"/>
        <v>24.389987099246468</v>
      </c>
      <c r="CK305" s="44">
        <f t="shared" si="317"/>
        <v>110.86357772384758</v>
      </c>
    </row>
    <row r="306" spans="1:89" x14ac:dyDescent="0.25">
      <c r="A306" s="41">
        <f>'[11]ТОВ "Сумитеплоенерго" '!F298</f>
        <v>1977</v>
      </c>
      <c r="B306" s="41" t="str">
        <f>'[11]ТОВ "Сумитеплоенерго" '!C298</f>
        <v>Вул. Зеленко, 12</v>
      </c>
      <c r="C306" s="47" t="str">
        <f>'[11]ТОВ "Сумитеплоенерго" '!O298</f>
        <v>так</v>
      </c>
      <c r="D306" s="46">
        <f>'[11]ТОВ "Сумитеплоенерго" '!G298</f>
        <v>5</v>
      </c>
      <c r="E306" s="86" t="str">
        <f t="shared" si="318"/>
        <v>ТОВ "Сумитеплоенерго"</v>
      </c>
      <c r="F306" s="43">
        <f>'[11]ТОВ "Сумитеплоенерго" '!L298</f>
        <v>4429.1000000000004</v>
      </c>
      <c r="G306" s="43">
        <f>'[11]ТОВ "Сумитеплоенерго" '!CX298</f>
        <v>502.15068604651162</v>
      </c>
      <c r="H306" s="32">
        <f t="shared" si="319"/>
        <v>113.37533269660013</v>
      </c>
      <c r="I306" s="42"/>
      <c r="J306" s="42"/>
      <c r="K306" s="42"/>
      <c r="L306" s="42"/>
      <c r="M306" s="42"/>
      <c r="N306" s="44">
        <f t="shared" si="320"/>
        <v>502.15068604651162</v>
      </c>
      <c r="O306" s="44">
        <f t="shared" si="321"/>
        <v>333.6733019576476</v>
      </c>
      <c r="P306" s="44">
        <f t="shared" si="322"/>
        <v>0</v>
      </c>
      <c r="Q306" s="44">
        <f t="shared" si="323"/>
        <v>0</v>
      </c>
      <c r="R306" s="44">
        <f t="shared" si="324"/>
        <v>0</v>
      </c>
      <c r="S306" s="44">
        <f t="shared" si="325"/>
        <v>0</v>
      </c>
      <c r="T306" s="44">
        <f t="shared" si="326"/>
        <v>333.6733019576476</v>
      </c>
      <c r="U306" s="44">
        <f t="shared" si="327"/>
        <v>557.38726151162791</v>
      </c>
      <c r="V306" s="44">
        <f t="shared" si="328"/>
        <v>0</v>
      </c>
      <c r="W306" s="44">
        <f t="shared" si="329"/>
        <v>0</v>
      </c>
      <c r="X306" s="44">
        <f t="shared" si="330"/>
        <v>0</v>
      </c>
      <c r="Y306" s="44">
        <f t="shared" si="331"/>
        <v>0</v>
      </c>
      <c r="Z306" s="44">
        <f t="shared" si="332"/>
        <v>557.38726151162791</v>
      </c>
      <c r="AA306" s="20">
        <v>0.11</v>
      </c>
      <c r="AC306" s="44">
        <f t="shared" si="333"/>
        <v>416.33540000000005</v>
      </c>
      <c r="AD306" s="28">
        <v>94</v>
      </c>
      <c r="AE306" s="44">
        <f t="shared" si="334"/>
        <v>3020.6462000000001</v>
      </c>
      <c r="AF306" s="28">
        <v>682</v>
      </c>
      <c r="AG306" s="44">
        <f t="shared" si="335"/>
        <v>487.20100000000008</v>
      </c>
      <c r="AH306" s="28">
        <v>110</v>
      </c>
      <c r="AI306" s="44">
        <f t="shared" si="284"/>
        <v>100.32970707209302</v>
      </c>
      <c r="AJ306" s="44">
        <f t="shared" si="285"/>
        <v>0</v>
      </c>
      <c r="AK306" s="44"/>
      <c r="AL306" s="44">
        <f t="shared" si="286"/>
        <v>0</v>
      </c>
      <c r="AM306" s="44"/>
      <c r="AN306" s="44">
        <f t="shared" si="287"/>
        <v>100.32970707209302</v>
      </c>
      <c r="AO306" s="20"/>
      <c r="AP306" s="20">
        <v>0.18</v>
      </c>
      <c r="AQ306" s="20"/>
      <c r="AR306" s="20"/>
      <c r="AS306" s="44">
        <f t="shared" si="288"/>
        <v>66.667925731137984</v>
      </c>
      <c r="AT306" s="44">
        <f t="shared" si="289"/>
        <v>0</v>
      </c>
      <c r="AU306" s="44">
        <f t="shared" si="290"/>
        <v>0</v>
      </c>
      <c r="AV306" s="44">
        <f t="shared" si="291"/>
        <v>0</v>
      </c>
      <c r="AW306" s="44"/>
      <c r="AX306" s="44">
        <f t="shared" si="292"/>
        <v>66.667925731137984</v>
      </c>
      <c r="AY306" s="44">
        <f t="shared" si="293"/>
        <v>312.13686644651165</v>
      </c>
      <c r="AZ306" s="44">
        <f t="shared" si="294"/>
        <v>0</v>
      </c>
      <c r="BA306" s="44"/>
      <c r="BB306" s="44">
        <f t="shared" si="295"/>
        <v>0</v>
      </c>
      <c r="BC306" s="44"/>
      <c r="BD306" s="44">
        <f t="shared" si="296"/>
        <v>312.13686644651165</v>
      </c>
      <c r="BE306" s="20"/>
      <c r="BF306" s="20">
        <v>0.56000000000000005</v>
      </c>
      <c r="BG306" s="20"/>
      <c r="BH306" s="20">
        <v>0.05</v>
      </c>
      <c r="BI306" s="44">
        <f t="shared" si="297"/>
        <v>207.41132449687376</v>
      </c>
      <c r="BJ306" s="44">
        <f t="shared" si="298"/>
        <v>0</v>
      </c>
      <c r="BK306" s="44">
        <f t="shared" si="299"/>
        <v>0</v>
      </c>
      <c r="BL306" s="44">
        <f t="shared" si="300"/>
        <v>0</v>
      </c>
      <c r="BM306" s="44"/>
      <c r="BN306" s="44">
        <f t="shared" si="301"/>
        <v>207.41132449687376</v>
      </c>
      <c r="BO306" s="44">
        <f t="shared" si="302"/>
        <v>122.62519753255815</v>
      </c>
      <c r="BP306" s="44">
        <f t="shared" si="303"/>
        <v>0</v>
      </c>
      <c r="BQ306" s="44"/>
      <c r="BR306" s="44">
        <f t="shared" si="304"/>
        <v>0</v>
      </c>
      <c r="BS306" s="44"/>
      <c r="BT306" s="44">
        <f t="shared" si="305"/>
        <v>122.62519753255815</v>
      </c>
      <c r="BU306" s="20"/>
      <c r="BV306" s="20">
        <v>0.22</v>
      </c>
      <c r="BW306" s="20"/>
      <c r="BX306" s="20">
        <v>0.05</v>
      </c>
      <c r="BY306" s="44">
        <f t="shared" si="306"/>
        <v>81.483020338057557</v>
      </c>
      <c r="BZ306" s="44">
        <f t="shared" si="307"/>
        <v>0</v>
      </c>
      <c r="CA306" s="44">
        <f t="shared" si="308"/>
        <v>0</v>
      </c>
      <c r="CB306" s="44">
        <f t="shared" si="309"/>
        <v>0</v>
      </c>
      <c r="CC306" s="44"/>
      <c r="CD306" s="44">
        <f t="shared" si="310"/>
        <v>81.483020338057557</v>
      </c>
      <c r="CE306" s="44">
        <f t="shared" si="311"/>
        <v>6.2449130587776187</v>
      </c>
      <c r="CF306" s="44">
        <f t="shared" si="312"/>
        <v>14.563554846039901</v>
      </c>
      <c r="CG306" s="44">
        <f t="shared" si="313"/>
        <v>5.9791720775530379</v>
      </c>
      <c r="CH306" s="44">
        <f t="shared" si="314"/>
        <v>27.286890211843676</v>
      </c>
      <c r="CI306" s="44">
        <f t="shared" si="315"/>
        <v>84.892547325735904</v>
      </c>
      <c r="CJ306" s="44">
        <f t="shared" si="316"/>
        <v>33.350643592253391</v>
      </c>
      <c r="CK306" s="44">
        <f t="shared" si="317"/>
        <v>151.59383451024266</v>
      </c>
    </row>
    <row r="307" spans="1:89" x14ac:dyDescent="0.25">
      <c r="A307" s="41">
        <f>'[11]ТОВ "Сумитеплоенерго" '!F299</f>
        <v>1975</v>
      </c>
      <c r="B307" s="41" t="str">
        <f>'[11]ТОВ "Сумитеплоенерго" '!C299</f>
        <v>Вул. Зеленко, 14</v>
      </c>
      <c r="C307" s="47" t="str">
        <f>'[11]ТОВ "Сумитеплоенерго" '!O299</f>
        <v>так</v>
      </c>
      <c r="D307" s="46">
        <f>'[11]ТОВ "Сумитеплоенерго" '!G299</f>
        <v>5</v>
      </c>
      <c r="E307" s="86" t="str">
        <f t="shared" si="318"/>
        <v>ТОВ "Сумитеплоенерго"</v>
      </c>
      <c r="F307" s="43">
        <f>'[11]ТОВ "Сумитеплоенерго" '!L299</f>
        <v>4402.7</v>
      </c>
      <c r="G307" s="43">
        <f>'[11]ТОВ "Сумитеплоенерго" '!CX299</f>
        <v>424.41848837209295</v>
      </c>
      <c r="H307" s="32">
        <f t="shared" si="319"/>
        <v>96.399593061551542</v>
      </c>
      <c r="I307" s="42"/>
      <c r="J307" s="42"/>
      <c r="K307" s="42"/>
      <c r="L307" s="42"/>
      <c r="M307" s="42"/>
      <c r="N307" s="44">
        <f t="shared" si="320"/>
        <v>424.41848837209295</v>
      </c>
      <c r="O307" s="44">
        <f t="shared" si="321"/>
        <v>282.0211589113959</v>
      </c>
      <c r="P307" s="44">
        <f t="shared" si="322"/>
        <v>0</v>
      </c>
      <c r="Q307" s="44">
        <f t="shared" si="323"/>
        <v>0</v>
      </c>
      <c r="R307" s="44">
        <f t="shared" si="324"/>
        <v>0</v>
      </c>
      <c r="S307" s="44">
        <f t="shared" si="325"/>
        <v>0</v>
      </c>
      <c r="T307" s="44">
        <f t="shared" si="326"/>
        <v>282.0211589113959</v>
      </c>
      <c r="U307" s="44">
        <f t="shared" si="327"/>
        <v>526.27892558139524</v>
      </c>
      <c r="V307" s="44">
        <f t="shared" si="328"/>
        <v>0</v>
      </c>
      <c r="W307" s="44">
        <f t="shared" si="329"/>
        <v>0</v>
      </c>
      <c r="X307" s="44">
        <f t="shared" si="330"/>
        <v>0</v>
      </c>
      <c r="Y307" s="44">
        <f t="shared" si="331"/>
        <v>0</v>
      </c>
      <c r="Z307" s="44">
        <f t="shared" si="332"/>
        <v>526.27892558139524</v>
      </c>
      <c r="AA307" s="20">
        <v>0.24</v>
      </c>
      <c r="AC307" s="44">
        <f t="shared" si="333"/>
        <v>413.85379999999998</v>
      </c>
      <c r="AD307" s="28">
        <v>94</v>
      </c>
      <c r="AE307" s="44">
        <f t="shared" si="334"/>
        <v>3002.6414</v>
      </c>
      <c r="AF307" s="28">
        <v>682</v>
      </c>
      <c r="AG307" s="44">
        <f t="shared" si="335"/>
        <v>484.29700000000003</v>
      </c>
      <c r="AH307" s="28">
        <v>110</v>
      </c>
      <c r="AI307" s="44">
        <f t="shared" si="284"/>
        <v>94.730206604651144</v>
      </c>
      <c r="AJ307" s="44">
        <f t="shared" si="285"/>
        <v>0</v>
      </c>
      <c r="AK307" s="44"/>
      <c r="AL307" s="44">
        <f t="shared" si="286"/>
        <v>0</v>
      </c>
      <c r="AM307" s="44"/>
      <c r="AN307" s="44">
        <f t="shared" si="287"/>
        <v>94.730206604651144</v>
      </c>
      <c r="AO307" s="20"/>
      <c r="AP307" s="20">
        <v>0.18</v>
      </c>
      <c r="AQ307" s="20"/>
      <c r="AR307" s="20"/>
      <c r="AS307" s="44">
        <f t="shared" si="288"/>
        <v>62.947122669023564</v>
      </c>
      <c r="AT307" s="44">
        <f t="shared" si="289"/>
        <v>0</v>
      </c>
      <c r="AU307" s="44">
        <f t="shared" si="290"/>
        <v>0</v>
      </c>
      <c r="AV307" s="44">
        <f t="shared" si="291"/>
        <v>0</v>
      </c>
      <c r="AW307" s="44"/>
      <c r="AX307" s="44">
        <f t="shared" si="292"/>
        <v>62.947122669023564</v>
      </c>
      <c r="AY307" s="44">
        <f t="shared" si="293"/>
        <v>294.71619832558139</v>
      </c>
      <c r="AZ307" s="44">
        <f t="shared" si="294"/>
        <v>0</v>
      </c>
      <c r="BA307" s="44"/>
      <c r="BB307" s="44">
        <f t="shared" si="295"/>
        <v>0</v>
      </c>
      <c r="BC307" s="44"/>
      <c r="BD307" s="44">
        <f t="shared" si="296"/>
        <v>294.71619832558139</v>
      </c>
      <c r="BE307" s="20"/>
      <c r="BF307" s="20">
        <v>0.56000000000000005</v>
      </c>
      <c r="BG307" s="20"/>
      <c r="BH307" s="20">
        <v>0.05</v>
      </c>
      <c r="BI307" s="44">
        <f t="shared" si="297"/>
        <v>195.83549274807334</v>
      </c>
      <c r="BJ307" s="44">
        <f t="shared" si="298"/>
        <v>0</v>
      </c>
      <c r="BK307" s="44">
        <f t="shared" si="299"/>
        <v>0</v>
      </c>
      <c r="BL307" s="44">
        <f t="shared" si="300"/>
        <v>0</v>
      </c>
      <c r="BM307" s="44"/>
      <c r="BN307" s="44">
        <f t="shared" si="301"/>
        <v>195.83549274807334</v>
      </c>
      <c r="BO307" s="44">
        <f t="shared" si="302"/>
        <v>115.78136362790696</v>
      </c>
      <c r="BP307" s="44">
        <f t="shared" si="303"/>
        <v>0</v>
      </c>
      <c r="BQ307" s="44"/>
      <c r="BR307" s="44">
        <f t="shared" si="304"/>
        <v>0</v>
      </c>
      <c r="BS307" s="44"/>
      <c r="BT307" s="44">
        <f t="shared" si="305"/>
        <v>115.78136362790696</v>
      </c>
      <c r="BU307" s="20"/>
      <c r="BV307" s="20">
        <v>0.22</v>
      </c>
      <c r="BW307" s="20"/>
      <c r="BX307" s="20">
        <v>0.05</v>
      </c>
      <c r="BY307" s="44">
        <f t="shared" si="306"/>
        <v>76.935372151028801</v>
      </c>
      <c r="BZ307" s="44">
        <f t="shared" si="307"/>
        <v>0</v>
      </c>
      <c r="CA307" s="44">
        <f t="shared" si="308"/>
        <v>0</v>
      </c>
      <c r="CB307" s="44">
        <f t="shared" si="309"/>
        <v>0</v>
      </c>
      <c r="CC307" s="44"/>
      <c r="CD307" s="44">
        <f t="shared" si="310"/>
        <v>76.935372151028801</v>
      </c>
      <c r="CE307" s="44">
        <f t="shared" si="311"/>
        <v>6.5746261695875488</v>
      </c>
      <c r="CF307" s="44">
        <f t="shared" si="312"/>
        <v>15.332467868133881</v>
      </c>
      <c r="CG307" s="44">
        <f t="shared" si="313"/>
        <v>6.2948548432221223</v>
      </c>
      <c r="CH307" s="44">
        <f t="shared" si="314"/>
        <v>25.763981803604604</v>
      </c>
      <c r="CI307" s="44">
        <f t="shared" si="315"/>
        <v>80.154610055658779</v>
      </c>
      <c r="CJ307" s="44">
        <f t="shared" si="316"/>
        <v>31.489311093294518</v>
      </c>
      <c r="CK307" s="44">
        <f t="shared" si="317"/>
        <v>143.1332322422478</v>
      </c>
    </row>
    <row r="308" spans="1:89" x14ac:dyDescent="0.25">
      <c r="A308" s="41">
        <f>'[11]ТОВ "Сумитеплоенерго" '!F300</f>
        <v>1989</v>
      </c>
      <c r="B308" s="41" t="str">
        <f>'[11]ТОВ "Сумитеплоенерго" '!C300</f>
        <v>вул. Прокоф’єва, 25/2</v>
      </c>
      <c r="C308" s="47" t="str">
        <f>'[11]ТОВ "Сумитеплоенерго" '!O300</f>
        <v>так</v>
      </c>
      <c r="D308" s="46">
        <f>'[11]ТОВ "Сумитеплоенерго" '!G300</f>
        <v>5</v>
      </c>
      <c r="E308" s="86" t="str">
        <f t="shared" si="318"/>
        <v>ТОВ "Сумитеплоенерго"</v>
      </c>
      <c r="F308" s="43">
        <f>'[11]ТОВ "Сумитеплоенерго" '!L300</f>
        <v>1787</v>
      </c>
      <c r="G308" s="43">
        <f>'[11]ТОВ "Сумитеплоенерго" '!CX300</f>
        <v>764.04452325581383</v>
      </c>
      <c r="H308" s="32">
        <f t="shared" si="319"/>
        <v>427.55709191707547</v>
      </c>
      <c r="I308" s="42"/>
      <c r="J308" s="42"/>
      <c r="K308" s="42"/>
      <c r="L308" s="42"/>
      <c r="M308" s="42"/>
      <c r="N308" s="44">
        <f t="shared" si="320"/>
        <v>764.04452325581383</v>
      </c>
      <c r="O308" s="44">
        <f t="shared" si="321"/>
        <v>507.69871674298616</v>
      </c>
      <c r="P308" s="44">
        <f t="shared" si="322"/>
        <v>0</v>
      </c>
      <c r="Q308" s="44">
        <f t="shared" si="323"/>
        <v>0</v>
      </c>
      <c r="R308" s="44">
        <f t="shared" si="324"/>
        <v>0</v>
      </c>
      <c r="S308" s="44">
        <f t="shared" si="325"/>
        <v>0</v>
      </c>
      <c r="T308" s="44">
        <f t="shared" si="326"/>
        <v>507.69871674298616</v>
      </c>
      <c r="U308" s="44">
        <f t="shared" si="327"/>
        <v>786.96585895348824</v>
      </c>
      <c r="V308" s="44">
        <f t="shared" si="328"/>
        <v>0</v>
      </c>
      <c r="W308" s="44">
        <f t="shared" si="329"/>
        <v>0</v>
      </c>
      <c r="X308" s="44">
        <f t="shared" si="330"/>
        <v>0</v>
      </c>
      <c r="Y308" s="44">
        <f t="shared" si="331"/>
        <v>0</v>
      </c>
      <c r="Z308" s="44">
        <f t="shared" si="332"/>
        <v>786.96585895348824</v>
      </c>
      <c r="AA308" s="20">
        <v>0.03</v>
      </c>
      <c r="AC308" s="44">
        <f t="shared" si="333"/>
        <v>175.126</v>
      </c>
      <c r="AD308" s="28">
        <v>98</v>
      </c>
      <c r="AE308" s="44">
        <f t="shared" si="334"/>
        <v>1265.1959999999999</v>
      </c>
      <c r="AF308" s="28">
        <v>708</v>
      </c>
      <c r="AG308" s="44">
        <f t="shared" si="335"/>
        <v>201.93100000000001</v>
      </c>
      <c r="AH308" s="28">
        <v>113</v>
      </c>
      <c r="AI308" s="44">
        <f t="shared" si="284"/>
        <v>141.65385461162788</v>
      </c>
      <c r="AJ308" s="44">
        <f t="shared" si="285"/>
        <v>0</v>
      </c>
      <c r="AK308" s="44"/>
      <c r="AL308" s="44">
        <f t="shared" si="286"/>
        <v>0</v>
      </c>
      <c r="AM308" s="44"/>
      <c r="AN308" s="44">
        <f t="shared" si="287"/>
        <v>141.65385461162788</v>
      </c>
      <c r="AO308" s="20"/>
      <c r="AP308" s="20">
        <v>0.18</v>
      </c>
      <c r="AQ308" s="20"/>
      <c r="AR308" s="20"/>
      <c r="AS308" s="44">
        <f t="shared" si="288"/>
        <v>94.127342084149632</v>
      </c>
      <c r="AT308" s="44">
        <f t="shared" si="289"/>
        <v>0</v>
      </c>
      <c r="AU308" s="44">
        <f t="shared" si="290"/>
        <v>0</v>
      </c>
      <c r="AV308" s="44">
        <f t="shared" si="291"/>
        <v>0</v>
      </c>
      <c r="AW308" s="44"/>
      <c r="AX308" s="44">
        <f t="shared" si="292"/>
        <v>94.127342084149632</v>
      </c>
      <c r="AY308" s="44">
        <f t="shared" si="293"/>
        <v>440.70088101395345</v>
      </c>
      <c r="AZ308" s="44">
        <f t="shared" si="294"/>
        <v>0</v>
      </c>
      <c r="BA308" s="44"/>
      <c r="BB308" s="44">
        <f t="shared" si="295"/>
        <v>0</v>
      </c>
      <c r="BC308" s="44"/>
      <c r="BD308" s="44">
        <f t="shared" si="296"/>
        <v>440.70088101395345</v>
      </c>
      <c r="BE308" s="20"/>
      <c r="BF308" s="20">
        <v>0.56000000000000005</v>
      </c>
      <c r="BG308" s="20"/>
      <c r="BH308" s="20">
        <v>0.05</v>
      </c>
      <c r="BI308" s="44">
        <f t="shared" si="297"/>
        <v>292.84061981735442</v>
      </c>
      <c r="BJ308" s="44">
        <f t="shared" si="298"/>
        <v>0</v>
      </c>
      <c r="BK308" s="44">
        <f t="shared" si="299"/>
        <v>0</v>
      </c>
      <c r="BL308" s="44">
        <f t="shared" si="300"/>
        <v>0</v>
      </c>
      <c r="BM308" s="44"/>
      <c r="BN308" s="44">
        <f t="shared" si="301"/>
        <v>292.84061981735442</v>
      </c>
      <c r="BO308" s="44">
        <f t="shared" si="302"/>
        <v>173.13248896976742</v>
      </c>
      <c r="BP308" s="44">
        <f t="shared" si="303"/>
        <v>0</v>
      </c>
      <c r="BQ308" s="44"/>
      <c r="BR308" s="44">
        <f t="shared" si="304"/>
        <v>0</v>
      </c>
      <c r="BS308" s="44"/>
      <c r="BT308" s="44">
        <f t="shared" si="305"/>
        <v>173.13248896976742</v>
      </c>
      <c r="BU308" s="20"/>
      <c r="BV308" s="20">
        <v>0.22</v>
      </c>
      <c r="BW308" s="20"/>
      <c r="BX308" s="20">
        <v>0.05</v>
      </c>
      <c r="BY308" s="44">
        <f t="shared" si="306"/>
        <v>115.04452921396067</v>
      </c>
      <c r="BZ308" s="44">
        <f t="shared" si="307"/>
        <v>0</v>
      </c>
      <c r="CA308" s="44">
        <f t="shared" si="308"/>
        <v>0</v>
      </c>
      <c r="CB308" s="44">
        <f t="shared" si="309"/>
        <v>0</v>
      </c>
      <c r="CC308" s="44"/>
      <c r="CD308" s="44">
        <f t="shared" si="310"/>
        <v>115.04452921396067</v>
      </c>
      <c r="CE308" s="44">
        <f t="shared" si="311"/>
        <v>1.8605220982808348</v>
      </c>
      <c r="CF308" s="44">
        <f t="shared" si="312"/>
        <v>4.3204252223926671</v>
      </c>
      <c r="CG308" s="44">
        <f t="shared" si="313"/>
        <v>1.7552420908642012</v>
      </c>
      <c r="CH308" s="44">
        <f t="shared" si="314"/>
        <v>38.52590914169128</v>
      </c>
      <c r="CI308" s="44">
        <f t="shared" si="315"/>
        <v>119.85838399637288</v>
      </c>
      <c r="CJ308" s="44">
        <f t="shared" si="316"/>
        <v>47.087222284289339</v>
      </c>
      <c r="CK308" s="44">
        <f t="shared" si="317"/>
        <v>214.03282856495153</v>
      </c>
    </row>
    <row r="309" spans="1:89" x14ac:dyDescent="0.25">
      <c r="A309" s="41">
        <f>'[11]ТОВ "Сумитеплоенерго" '!F301</f>
        <v>1973</v>
      </c>
      <c r="B309" s="41" t="str">
        <f>'[11]ТОВ "Сумитеплоенерго" '!C301</f>
        <v>вул.. Харківська, 14</v>
      </c>
      <c r="C309" s="47" t="str">
        <f>'[11]ТОВ "Сумитеплоенерго" '!O301</f>
        <v>так</v>
      </c>
      <c r="D309" s="46">
        <f>'[11]ТОВ "Сумитеплоенерго" '!G301</f>
        <v>5</v>
      </c>
      <c r="E309" s="86" t="str">
        <f t="shared" si="318"/>
        <v>ТОВ "Сумитеплоенерго"</v>
      </c>
      <c r="F309" s="43">
        <f>'[11]ТОВ "Сумитеплоенерго" '!L301</f>
        <v>4370.7</v>
      </c>
      <c r="G309" s="43">
        <f>'[11]ТОВ "Сумитеплоенерго" '!CX301</f>
        <v>574.40102325581393</v>
      </c>
      <c r="H309" s="32">
        <f t="shared" si="319"/>
        <v>131.42083036031158</v>
      </c>
      <c r="I309" s="42"/>
      <c r="J309" s="42"/>
      <c r="K309" s="42"/>
      <c r="L309" s="42"/>
      <c r="M309" s="42"/>
      <c r="N309" s="44">
        <f t="shared" si="320"/>
        <v>574.40102325581393</v>
      </c>
      <c r="O309" s="44">
        <f t="shared" si="321"/>
        <v>381.68281235777556</v>
      </c>
      <c r="P309" s="44">
        <f t="shared" si="322"/>
        <v>0</v>
      </c>
      <c r="Q309" s="44">
        <f t="shared" si="323"/>
        <v>0</v>
      </c>
      <c r="R309" s="44">
        <f t="shared" si="324"/>
        <v>0</v>
      </c>
      <c r="S309" s="44">
        <f t="shared" si="325"/>
        <v>0</v>
      </c>
      <c r="T309" s="44">
        <f t="shared" si="326"/>
        <v>381.68281235777556</v>
      </c>
      <c r="U309" s="44">
        <f t="shared" si="327"/>
        <v>637.58513581395346</v>
      </c>
      <c r="V309" s="44">
        <f t="shared" si="328"/>
        <v>0</v>
      </c>
      <c r="W309" s="44">
        <f t="shared" si="329"/>
        <v>0</v>
      </c>
      <c r="X309" s="44">
        <f t="shared" si="330"/>
        <v>0</v>
      </c>
      <c r="Y309" s="44">
        <f t="shared" si="331"/>
        <v>0</v>
      </c>
      <c r="Z309" s="44">
        <f t="shared" si="332"/>
        <v>637.58513581395346</v>
      </c>
      <c r="AA309" s="20">
        <v>0.11</v>
      </c>
      <c r="AC309" s="44">
        <f t="shared" si="333"/>
        <v>410.8458</v>
      </c>
      <c r="AD309" s="28">
        <v>94</v>
      </c>
      <c r="AE309" s="44">
        <f t="shared" si="334"/>
        <v>2980.8173999999999</v>
      </c>
      <c r="AF309" s="28">
        <v>682</v>
      </c>
      <c r="AG309" s="44">
        <f t="shared" si="335"/>
        <v>480.77699999999999</v>
      </c>
      <c r="AH309" s="28">
        <v>110</v>
      </c>
      <c r="AI309" s="44">
        <f t="shared" si="284"/>
        <v>114.76532444651161</v>
      </c>
      <c r="AJ309" s="44">
        <f t="shared" si="285"/>
        <v>0</v>
      </c>
      <c r="AK309" s="44"/>
      <c r="AL309" s="44">
        <f t="shared" si="286"/>
        <v>0</v>
      </c>
      <c r="AM309" s="44"/>
      <c r="AN309" s="44">
        <f t="shared" si="287"/>
        <v>114.76532444651161</v>
      </c>
      <c r="AO309" s="20"/>
      <c r="AP309" s="20">
        <v>0.18</v>
      </c>
      <c r="AQ309" s="20"/>
      <c r="AR309" s="20"/>
      <c r="AS309" s="44">
        <f t="shared" si="288"/>
        <v>76.260225909083559</v>
      </c>
      <c r="AT309" s="44">
        <f t="shared" si="289"/>
        <v>0</v>
      </c>
      <c r="AU309" s="44">
        <f t="shared" si="290"/>
        <v>0</v>
      </c>
      <c r="AV309" s="44">
        <f t="shared" si="291"/>
        <v>0</v>
      </c>
      <c r="AW309" s="44"/>
      <c r="AX309" s="44">
        <f t="shared" si="292"/>
        <v>76.260225909083559</v>
      </c>
      <c r="AY309" s="44">
        <f t="shared" si="293"/>
        <v>357.04767605581395</v>
      </c>
      <c r="AZ309" s="44">
        <f t="shared" si="294"/>
        <v>0</v>
      </c>
      <c r="BA309" s="44"/>
      <c r="BB309" s="44">
        <f t="shared" si="295"/>
        <v>0</v>
      </c>
      <c r="BC309" s="44"/>
      <c r="BD309" s="44">
        <f t="shared" si="296"/>
        <v>357.04767605581395</v>
      </c>
      <c r="BE309" s="20"/>
      <c r="BF309" s="20">
        <v>0.56000000000000005</v>
      </c>
      <c r="BG309" s="20"/>
      <c r="BH309" s="20">
        <v>0.05</v>
      </c>
      <c r="BI309" s="44">
        <f t="shared" si="297"/>
        <v>237.25403616159332</v>
      </c>
      <c r="BJ309" s="44">
        <f t="shared" si="298"/>
        <v>0</v>
      </c>
      <c r="BK309" s="44">
        <f t="shared" si="299"/>
        <v>0</v>
      </c>
      <c r="BL309" s="44">
        <f t="shared" si="300"/>
        <v>0</v>
      </c>
      <c r="BM309" s="44"/>
      <c r="BN309" s="44">
        <f t="shared" si="301"/>
        <v>237.25403616159332</v>
      </c>
      <c r="BO309" s="44">
        <f t="shared" si="302"/>
        <v>140.26872987906975</v>
      </c>
      <c r="BP309" s="44">
        <f t="shared" si="303"/>
        <v>0</v>
      </c>
      <c r="BQ309" s="44"/>
      <c r="BR309" s="44">
        <f t="shared" si="304"/>
        <v>0</v>
      </c>
      <c r="BS309" s="44"/>
      <c r="BT309" s="44">
        <f t="shared" si="305"/>
        <v>140.26872987906975</v>
      </c>
      <c r="BU309" s="20"/>
      <c r="BV309" s="20">
        <v>0.22</v>
      </c>
      <c r="BW309" s="20"/>
      <c r="BX309" s="20">
        <v>0.05</v>
      </c>
      <c r="BY309" s="44">
        <f t="shared" si="306"/>
        <v>93.206942777768788</v>
      </c>
      <c r="BZ309" s="44">
        <f t="shared" si="307"/>
        <v>0</v>
      </c>
      <c r="CA309" s="44">
        <f t="shared" si="308"/>
        <v>0</v>
      </c>
      <c r="CB309" s="44">
        <f t="shared" si="309"/>
        <v>0</v>
      </c>
      <c r="CC309" s="44"/>
      <c r="CD309" s="44">
        <f t="shared" si="310"/>
        <v>93.206942777768788</v>
      </c>
      <c r="CE309" s="44">
        <f t="shared" si="311"/>
        <v>5.3874191310396196</v>
      </c>
      <c r="CF309" s="44">
        <f t="shared" si="312"/>
        <v>12.563821666535402</v>
      </c>
      <c r="CG309" s="44">
        <f t="shared" si="313"/>
        <v>5.1581672531230396</v>
      </c>
      <c r="CH309" s="44">
        <f t="shared" si="314"/>
        <v>31.212976691423449</v>
      </c>
      <c r="CI309" s="44">
        <f t="shared" si="315"/>
        <v>97.107038595539635</v>
      </c>
      <c r="CJ309" s="44">
        <f t="shared" si="316"/>
        <v>38.149193733961994</v>
      </c>
      <c r="CK309" s="44">
        <f t="shared" si="317"/>
        <v>173.40542606346364</v>
      </c>
    </row>
    <row r="310" spans="1:89" x14ac:dyDescent="0.25">
      <c r="A310" s="41">
        <f>'[11]ТОВ "Сумитеплоенерго" '!F302</f>
        <v>1983</v>
      </c>
      <c r="B310" s="41" t="str">
        <f>'[11]ТОВ "Сумитеплоенерго" '!C302</f>
        <v>пл. Пришибська, 15/1</v>
      </c>
      <c r="C310" s="47" t="str">
        <f>'[11]ТОВ "Сумитеплоенерго" '!O302</f>
        <v>так</v>
      </c>
      <c r="D310" s="46">
        <f>'[11]ТОВ "Сумитеплоенерго" '!G302</f>
        <v>5</v>
      </c>
      <c r="E310" s="86" t="str">
        <f t="shared" si="318"/>
        <v>ТОВ "Сумитеплоенерго"</v>
      </c>
      <c r="F310" s="43">
        <f>'[11]ТОВ "Сумитеплоенерго" '!L302</f>
        <v>3117.4</v>
      </c>
      <c r="G310" s="43">
        <f>'[11]ТОВ "Сумитеплоенерго" '!CX302</f>
        <v>438.41579069767442</v>
      </c>
      <c r="H310" s="32">
        <f t="shared" si="319"/>
        <v>140.63507753181318</v>
      </c>
      <c r="I310" s="42"/>
      <c r="J310" s="42"/>
      <c r="K310" s="42"/>
      <c r="L310" s="42"/>
      <c r="M310" s="42"/>
      <c r="N310" s="44">
        <f t="shared" si="320"/>
        <v>438.41579069767442</v>
      </c>
      <c r="O310" s="44">
        <f t="shared" si="321"/>
        <v>291.32220382731106</v>
      </c>
      <c r="P310" s="44">
        <f t="shared" si="322"/>
        <v>0</v>
      </c>
      <c r="Q310" s="44">
        <f t="shared" si="323"/>
        <v>0</v>
      </c>
      <c r="R310" s="44">
        <f t="shared" si="324"/>
        <v>0</v>
      </c>
      <c r="S310" s="44">
        <f t="shared" si="325"/>
        <v>0</v>
      </c>
      <c r="T310" s="44">
        <f t="shared" si="326"/>
        <v>291.32220382731106</v>
      </c>
      <c r="U310" s="44">
        <f t="shared" si="327"/>
        <v>486.64152767441863</v>
      </c>
      <c r="V310" s="44">
        <f t="shared" si="328"/>
        <v>0</v>
      </c>
      <c r="W310" s="44">
        <f t="shared" si="329"/>
        <v>0</v>
      </c>
      <c r="X310" s="44">
        <f t="shared" si="330"/>
        <v>0</v>
      </c>
      <c r="Y310" s="44">
        <f t="shared" si="331"/>
        <v>0</v>
      </c>
      <c r="Z310" s="44">
        <f t="shared" si="332"/>
        <v>486.64152767441863</v>
      </c>
      <c r="AA310" s="20">
        <v>0.11</v>
      </c>
      <c r="AC310" s="44">
        <f t="shared" si="333"/>
        <v>293.03560000000004</v>
      </c>
      <c r="AD310" s="28">
        <v>94</v>
      </c>
      <c r="AE310" s="44">
        <f t="shared" si="334"/>
        <v>2126.0668000000001</v>
      </c>
      <c r="AF310" s="28">
        <v>682</v>
      </c>
      <c r="AG310" s="44">
        <f t="shared" si="335"/>
        <v>342.91399999999999</v>
      </c>
      <c r="AH310" s="28">
        <v>110</v>
      </c>
      <c r="AI310" s="44">
        <f t="shared" si="284"/>
        <v>87.595474981395355</v>
      </c>
      <c r="AJ310" s="44">
        <f t="shared" si="285"/>
        <v>0</v>
      </c>
      <c r="AK310" s="44"/>
      <c r="AL310" s="44">
        <f t="shared" si="286"/>
        <v>0</v>
      </c>
      <c r="AM310" s="44"/>
      <c r="AN310" s="44">
        <f t="shared" si="287"/>
        <v>87.595474981395355</v>
      </c>
      <c r="AO310" s="20"/>
      <c r="AP310" s="20">
        <v>0.18</v>
      </c>
      <c r="AQ310" s="20"/>
      <c r="AR310" s="20"/>
      <c r="AS310" s="44">
        <f t="shared" si="288"/>
        <v>58.206176324696756</v>
      </c>
      <c r="AT310" s="44">
        <f t="shared" si="289"/>
        <v>0</v>
      </c>
      <c r="AU310" s="44">
        <f t="shared" si="290"/>
        <v>0</v>
      </c>
      <c r="AV310" s="44">
        <f t="shared" si="291"/>
        <v>0</v>
      </c>
      <c r="AW310" s="44"/>
      <c r="AX310" s="44">
        <f t="shared" si="292"/>
        <v>58.206176324696756</v>
      </c>
      <c r="AY310" s="44">
        <f t="shared" si="293"/>
        <v>272.51925549767446</v>
      </c>
      <c r="AZ310" s="44">
        <f t="shared" si="294"/>
        <v>0</v>
      </c>
      <c r="BA310" s="44"/>
      <c r="BB310" s="44">
        <f t="shared" si="295"/>
        <v>0</v>
      </c>
      <c r="BC310" s="44"/>
      <c r="BD310" s="44">
        <f t="shared" si="296"/>
        <v>272.51925549767446</v>
      </c>
      <c r="BE310" s="20"/>
      <c r="BF310" s="20">
        <v>0.56000000000000005</v>
      </c>
      <c r="BG310" s="20"/>
      <c r="BH310" s="20">
        <v>0.05</v>
      </c>
      <c r="BI310" s="44">
        <f t="shared" si="297"/>
        <v>181.0858818990566</v>
      </c>
      <c r="BJ310" s="44">
        <f t="shared" si="298"/>
        <v>0</v>
      </c>
      <c r="BK310" s="44">
        <f t="shared" si="299"/>
        <v>0</v>
      </c>
      <c r="BL310" s="44">
        <f t="shared" si="300"/>
        <v>0</v>
      </c>
      <c r="BM310" s="44"/>
      <c r="BN310" s="44">
        <f t="shared" si="301"/>
        <v>181.0858818990566</v>
      </c>
      <c r="BO310" s="44">
        <f t="shared" si="302"/>
        <v>107.06113608837209</v>
      </c>
      <c r="BP310" s="44">
        <f t="shared" si="303"/>
        <v>0</v>
      </c>
      <c r="BQ310" s="44"/>
      <c r="BR310" s="44">
        <f t="shared" si="304"/>
        <v>0</v>
      </c>
      <c r="BS310" s="44"/>
      <c r="BT310" s="44">
        <f t="shared" si="305"/>
        <v>107.06113608837209</v>
      </c>
      <c r="BU310" s="20"/>
      <c r="BV310" s="20">
        <v>0.22</v>
      </c>
      <c r="BW310" s="20"/>
      <c r="BX310" s="20">
        <v>0.05</v>
      </c>
      <c r="BY310" s="44">
        <f t="shared" si="306"/>
        <v>71.140882174629368</v>
      </c>
      <c r="BZ310" s="44">
        <f t="shared" si="307"/>
        <v>0</v>
      </c>
      <c r="CA310" s="44">
        <f t="shared" si="308"/>
        <v>0</v>
      </c>
      <c r="CB310" s="44">
        <f t="shared" si="309"/>
        <v>0</v>
      </c>
      <c r="CC310" s="44"/>
      <c r="CD310" s="44">
        <f t="shared" si="310"/>
        <v>71.140882174629368</v>
      </c>
      <c r="CE310" s="44">
        <f t="shared" si="311"/>
        <v>5.0344416778957131</v>
      </c>
      <c r="CF310" s="44">
        <f t="shared" si="312"/>
        <v>11.74065464244828</v>
      </c>
      <c r="CG310" s="44">
        <f t="shared" si="313"/>
        <v>4.8202101171341925</v>
      </c>
      <c r="CH310" s="44">
        <f t="shared" si="314"/>
        <v>23.823533214884446</v>
      </c>
      <c r="CI310" s="44">
        <f t="shared" si="315"/>
        <v>74.117658890751613</v>
      </c>
      <c r="CJ310" s="44">
        <f t="shared" si="316"/>
        <v>29.117651707080984</v>
      </c>
      <c r="CK310" s="44">
        <f t="shared" si="317"/>
        <v>132.35296230491358</v>
      </c>
    </row>
    <row r="311" spans="1:89" x14ac:dyDescent="0.25">
      <c r="A311" s="41">
        <f>'[11]ТОВ "Сумитеплоенерго" '!F303</f>
        <v>1973</v>
      </c>
      <c r="B311" s="41" t="str">
        <f>'[11]ТОВ "Сумитеплоенерго" '!C303</f>
        <v>вул.. Харківська, 6/1</v>
      </c>
      <c r="C311" s="47" t="str">
        <f>'[11]ТОВ "Сумитеплоенерго" '!O303</f>
        <v>так</v>
      </c>
      <c r="D311" s="46">
        <f>'[11]ТОВ "Сумитеплоенерго" '!G303</f>
        <v>5</v>
      </c>
      <c r="E311" s="86" t="str">
        <f t="shared" si="318"/>
        <v>ТОВ "Сумитеплоенерго"</v>
      </c>
      <c r="F311" s="43">
        <f>'[11]ТОВ "Сумитеплоенерго" '!L303</f>
        <v>4360.5</v>
      </c>
      <c r="G311" s="43">
        <f>'[11]ТОВ "Сумитеплоенерго" '!CX303</f>
        <v>857.66689534883722</v>
      </c>
      <c r="H311" s="32">
        <f t="shared" si="319"/>
        <v>196.69003447972418</v>
      </c>
      <c r="I311" s="42"/>
      <c r="J311" s="42"/>
      <c r="K311" s="42"/>
      <c r="L311" s="42"/>
      <c r="M311" s="42"/>
      <c r="N311" s="44">
        <f t="shared" si="320"/>
        <v>857.66689534883722</v>
      </c>
      <c r="O311" s="44">
        <f t="shared" si="321"/>
        <v>569.90969623867704</v>
      </c>
      <c r="P311" s="44">
        <f t="shared" si="322"/>
        <v>0</v>
      </c>
      <c r="Q311" s="44">
        <f t="shared" si="323"/>
        <v>0</v>
      </c>
      <c r="R311" s="44">
        <f t="shared" si="324"/>
        <v>0</v>
      </c>
      <c r="S311" s="44">
        <f t="shared" si="325"/>
        <v>0</v>
      </c>
      <c r="T311" s="44">
        <f t="shared" si="326"/>
        <v>569.90969623867704</v>
      </c>
      <c r="U311" s="44">
        <f t="shared" si="327"/>
        <v>883.39690220930231</v>
      </c>
      <c r="V311" s="44">
        <f t="shared" si="328"/>
        <v>0</v>
      </c>
      <c r="W311" s="44">
        <f t="shared" si="329"/>
        <v>0</v>
      </c>
      <c r="X311" s="44">
        <f t="shared" si="330"/>
        <v>0</v>
      </c>
      <c r="Y311" s="44">
        <f t="shared" si="331"/>
        <v>0</v>
      </c>
      <c r="Z311" s="44">
        <f t="shared" si="332"/>
        <v>883.39690220930231</v>
      </c>
      <c r="AA311" s="20">
        <v>0.03</v>
      </c>
      <c r="AC311" s="44">
        <f t="shared" si="333"/>
        <v>409.887</v>
      </c>
      <c r="AD311" s="28">
        <v>94</v>
      </c>
      <c r="AE311" s="44">
        <f t="shared" si="334"/>
        <v>2973.8609999999999</v>
      </c>
      <c r="AF311" s="28">
        <v>682</v>
      </c>
      <c r="AG311" s="44">
        <f t="shared" si="335"/>
        <v>479.65499999999997</v>
      </c>
      <c r="AH311" s="28">
        <v>110</v>
      </c>
      <c r="AI311" s="44">
        <f t="shared" si="284"/>
        <v>159.01144239767441</v>
      </c>
      <c r="AJ311" s="44">
        <f t="shared" si="285"/>
        <v>0</v>
      </c>
      <c r="AK311" s="44"/>
      <c r="AL311" s="44">
        <f t="shared" si="286"/>
        <v>0</v>
      </c>
      <c r="AM311" s="44"/>
      <c r="AN311" s="44">
        <f t="shared" si="287"/>
        <v>159.01144239767441</v>
      </c>
      <c r="AO311" s="20"/>
      <c r="AP311" s="20">
        <v>0.18</v>
      </c>
      <c r="AQ311" s="20"/>
      <c r="AR311" s="20"/>
      <c r="AS311" s="44">
        <f t="shared" si="288"/>
        <v>105.66125768265071</v>
      </c>
      <c r="AT311" s="44">
        <f t="shared" si="289"/>
        <v>0</v>
      </c>
      <c r="AU311" s="44">
        <f t="shared" si="290"/>
        <v>0</v>
      </c>
      <c r="AV311" s="44">
        <f t="shared" si="291"/>
        <v>0</v>
      </c>
      <c r="AW311" s="44"/>
      <c r="AX311" s="44">
        <f t="shared" si="292"/>
        <v>105.66125768265071</v>
      </c>
      <c r="AY311" s="44">
        <f t="shared" si="293"/>
        <v>494.70226523720936</v>
      </c>
      <c r="AZ311" s="44">
        <f t="shared" si="294"/>
        <v>0</v>
      </c>
      <c r="BA311" s="44"/>
      <c r="BB311" s="44">
        <f t="shared" si="295"/>
        <v>0</v>
      </c>
      <c r="BC311" s="44"/>
      <c r="BD311" s="44">
        <f t="shared" si="296"/>
        <v>494.70226523720936</v>
      </c>
      <c r="BE311" s="20"/>
      <c r="BF311" s="20">
        <v>0.56000000000000005</v>
      </c>
      <c r="BG311" s="20"/>
      <c r="BH311" s="20">
        <v>0.05</v>
      </c>
      <c r="BI311" s="44">
        <f t="shared" si="297"/>
        <v>328.72391279046894</v>
      </c>
      <c r="BJ311" s="44">
        <f t="shared" si="298"/>
        <v>0</v>
      </c>
      <c r="BK311" s="44">
        <f t="shared" si="299"/>
        <v>0</v>
      </c>
      <c r="BL311" s="44">
        <f t="shared" si="300"/>
        <v>0</v>
      </c>
      <c r="BM311" s="44"/>
      <c r="BN311" s="44">
        <f t="shared" si="301"/>
        <v>328.72391279046894</v>
      </c>
      <c r="BO311" s="44">
        <f t="shared" si="302"/>
        <v>194.3473184860465</v>
      </c>
      <c r="BP311" s="44">
        <f t="shared" si="303"/>
        <v>0</v>
      </c>
      <c r="BQ311" s="44"/>
      <c r="BR311" s="44">
        <f t="shared" si="304"/>
        <v>0</v>
      </c>
      <c r="BS311" s="44"/>
      <c r="BT311" s="44">
        <f t="shared" si="305"/>
        <v>194.3473184860465</v>
      </c>
      <c r="BU311" s="20"/>
      <c r="BV311" s="20">
        <v>0.22</v>
      </c>
      <c r="BW311" s="20"/>
      <c r="BX311" s="20">
        <v>0.05</v>
      </c>
      <c r="BY311" s="44">
        <f t="shared" si="306"/>
        <v>129.14153716768422</v>
      </c>
      <c r="BZ311" s="44">
        <f t="shared" si="307"/>
        <v>0</v>
      </c>
      <c r="CA311" s="44">
        <f t="shared" si="308"/>
        <v>0</v>
      </c>
      <c r="CB311" s="44">
        <f t="shared" si="309"/>
        <v>0</v>
      </c>
      <c r="CC311" s="44"/>
      <c r="CD311" s="44">
        <f t="shared" si="310"/>
        <v>129.14153716768422</v>
      </c>
      <c r="CE311" s="44">
        <f t="shared" si="311"/>
        <v>3.8792553580147504</v>
      </c>
      <c r="CF311" s="44">
        <f t="shared" si="312"/>
        <v>9.0466828979842457</v>
      </c>
      <c r="CG311" s="44">
        <f t="shared" si="313"/>
        <v>3.7141806619290159</v>
      </c>
      <c r="CH311" s="44">
        <f t="shared" si="314"/>
        <v>43.246690314908051</v>
      </c>
      <c r="CI311" s="44">
        <f t="shared" si="315"/>
        <v>134.54525875749172</v>
      </c>
      <c r="CJ311" s="44">
        <f t="shared" si="316"/>
        <v>52.857065940443171</v>
      </c>
      <c r="CK311" s="44">
        <f t="shared" si="317"/>
        <v>240.25939063837805</v>
      </c>
    </row>
    <row r="312" spans="1:89" x14ac:dyDescent="0.25">
      <c r="A312" s="41">
        <f>'[11]ТОВ "Сумитеплоенерго" '!F304</f>
        <v>1974</v>
      </c>
      <c r="B312" s="41" t="str">
        <f>'[11]ТОВ "Сумитеплоенерго" '!C304</f>
        <v>вул.. Харківська, 6/2</v>
      </c>
      <c r="C312" s="47" t="str">
        <f>'[11]ТОВ "Сумитеплоенерго" '!O304</f>
        <v>так</v>
      </c>
      <c r="D312" s="46">
        <f>'[11]ТОВ "Сумитеплоенерго" '!G304</f>
        <v>5</v>
      </c>
      <c r="E312" s="86" t="str">
        <f t="shared" si="318"/>
        <v>ТОВ "Сумитеплоенерго"</v>
      </c>
      <c r="F312" s="43">
        <f>'[11]ТОВ "Сумитеплоенерго" '!L304</f>
        <v>3044.53</v>
      </c>
      <c r="G312" s="43">
        <f>'[11]ТОВ "Сумитеплоенерго" '!CX304</f>
        <v>621.4519302325582</v>
      </c>
      <c r="H312" s="32">
        <f t="shared" si="319"/>
        <v>204.1208101850066</v>
      </c>
      <c r="I312" s="42"/>
      <c r="J312" s="42"/>
      <c r="K312" s="42"/>
      <c r="L312" s="42"/>
      <c r="M312" s="42"/>
      <c r="N312" s="44">
        <f t="shared" si="320"/>
        <v>621.4519302325582</v>
      </c>
      <c r="O312" s="44">
        <f t="shared" si="321"/>
        <v>412.94759388110145</v>
      </c>
      <c r="P312" s="44">
        <f t="shared" si="322"/>
        <v>0</v>
      </c>
      <c r="Q312" s="44">
        <f t="shared" si="323"/>
        <v>0</v>
      </c>
      <c r="R312" s="44">
        <f t="shared" si="324"/>
        <v>0</v>
      </c>
      <c r="S312" s="44">
        <f t="shared" si="325"/>
        <v>0</v>
      </c>
      <c r="T312" s="44">
        <f t="shared" si="326"/>
        <v>412.94759388110145</v>
      </c>
      <c r="U312" s="44">
        <f t="shared" si="327"/>
        <v>640.09548813953495</v>
      </c>
      <c r="V312" s="44">
        <f t="shared" si="328"/>
        <v>0</v>
      </c>
      <c r="W312" s="44">
        <f t="shared" si="329"/>
        <v>0</v>
      </c>
      <c r="X312" s="44">
        <f t="shared" si="330"/>
        <v>0</v>
      </c>
      <c r="Y312" s="44">
        <f t="shared" si="331"/>
        <v>0</v>
      </c>
      <c r="Z312" s="44">
        <f t="shared" si="332"/>
        <v>640.09548813953495</v>
      </c>
      <c r="AA312" s="20">
        <v>0.03</v>
      </c>
      <c r="AC312" s="44">
        <f t="shared" si="333"/>
        <v>286.18582000000004</v>
      </c>
      <c r="AD312" s="28">
        <v>94</v>
      </c>
      <c r="AE312" s="44">
        <f t="shared" si="334"/>
        <v>2076.3694600000003</v>
      </c>
      <c r="AF312" s="28">
        <v>682</v>
      </c>
      <c r="AG312" s="44">
        <f t="shared" si="335"/>
        <v>334.89830000000006</v>
      </c>
      <c r="AH312" s="28">
        <v>110</v>
      </c>
      <c r="AI312" s="44">
        <f t="shared" si="284"/>
        <v>115.21718786511629</v>
      </c>
      <c r="AJ312" s="44">
        <f t="shared" si="285"/>
        <v>0</v>
      </c>
      <c r="AK312" s="44"/>
      <c r="AL312" s="44">
        <f t="shared" si="286"/>
        <v>0</v>
      </c>
      <c r="AM312" s="44"/>
      <c r="AN312" s="44">
        <f t="shared" si="287"/>
        <v>115.21718786511629</v>
      </c>
      <c r="AO312" s="20"/>
      <c r="AP312" s="20">
        <v>0.18</v>
      </c>
      <c r="AQ312" s="20"/>
      <c r="AR312" s="20"/>
      <c r="AS312" s="44">
        <f t="shared" si="288"/>
        <v>76.560483905556211</v>
      </c>
      <c r="AT312" s="44">
        <f t="shared" si="289"/>
        <v>0</v>
      </c>
      <c r="AU312" s="44">
        <f t="shared" si="290"/>
        <v>0</v>
      </c>
      <c r="AV312" s="44">
        <f t="shared" si="291"/>
        <v>0</v>
      </c>
      <c r="AW312" s="44"/>
      <c r="AX312" s="44">
        <f t="shared" si="292"/>
        <v>76.560483905556211</v>
      </c>
      <c r="AY312" s="44">
        <f t="shared" si="293"/>
        <v>358.4534733581396</v>
      </c>
      <c r="AZ312" s="44">
        <f t="shared" si="294"/>
        <v>0</v>
      </c>
      <c r="BA312" s="44"/>
      <c r="BB312" s="44">
        <f t="shared" si="295"/>
        <v>0</v>
      </c>
      <c r="BC312" s="44"/>
      <c r="BD312" s="44">
        <f t="shared" si="296"/>
        <v>358.4534733581396</v>
      </c>
      <c r="BE312" s="20"/>
      <c r="BF312" s="20">
        <v>0.56000000000000005</v>
      </c>
      <c r="BG312" s="20"/>
      <c r="BH312" s="20">
        <v>0.05</v>
      </c>
      <c r="BI312" s="44">
        <f t="shared" si="297"/>
        <v>238.18817215061932</v>
      </c>
      <c r="BJ312" s="44">
        <f t="shared" si="298"/>
        <v>0</v>
      </c>
      <c r="BK312" s="44">
        <f t="shared" si="299"/>
        <v>0</v>
      </c>
      <c r="BL312" s="44">
        <f t="shared" si="300"/>
        <v>0</v>
      </c>
      <c r="BM312" s="44"/>
      <c r="BN312" s="44">
        <f t="shared" si="301"/>
        <v>238.18817215061932</v>
      </c>
      <c r="BO312" s="44">
        <f t="shared" si="302"/>
        <v>140.8210073906977</v>
      </c>
      <c r="BP312" s="44">
        <f t="shared" si="303"/>
        <v>0</v>
      </c>
      <c r="BQ312" s="44"/>
      <c r="BR312" s="44">
        <f t="shared" si="304"/>
        <v>0</v>
      </c>
      <c r="BS312" s="44"/>
      <c r="BT312" s="44">
        <f t="shared" si="305"/>
        <v>140.8210073906977</v>
      </c>
      <c r="BU312" s="20"/>
      <c r="BV312" s="20">
        <v>0.22</v>
      </c>
      <c r="BW312" s="20"/>
      <c r="BX312" s="20">
        <v>0.05</v>
      </c>
      <c r="BY312" s="44">
        <f t="shared" si="306"/>
        <v>93.573924773457591</v>
      </c>
      <c r="BZ312" s="44">
        <f t="shared" si="307"/>
        <v>0</v>
      </c>
      <c r="CA312" s="44">
        <f t="shared" si="308"/>
        <v>0</v>
      </c>
      <c r="CB312" s="44">
        <f t="shared" si="309"/>
        <v>0</v>
      </c>
      <c r="CC312" s="44"/>
      <c r="CD312" s="44">
        <f t="shared" si="310"/>
        <v>93.573924773457591</v>
      </c>
      <c r="CE312" s="44">
        <f t="shared" si="311"/>
        <v>3.7380356732467144</v>
      </c>
      <c r="CF312" s="44">
        <f t="shared" si="312"/>
        <v>8.7173491498435922</v>
      </c>
      <c r="CG312" s="44">
        <f t="shared" si="313"/>
        <v>3.578970325448982</v>
      </c>
      <c r="CH312" s="44">
        <f t="shared" si="314"/>
        <v>31.335870975220711</v>
      </c>
      <c r="CI312" s="44">
        <f t="shared" si="315"/>
        <v>97.489376367353344</v>
      </c>
      <c r="CJ312" s="44">
        <f t="shared" si="316"/>
        <v>38.299397858603101</v>
      </c>
      <c r="CK312" s="44">
        <f t="shared" si="317"/>
        <v>174.08817208455952</v>
      </c>
    </row>
    <row r="313" spans="1:89" x14ac:dyDescent="0.25">
      <c r="A313" s="41">
        <f>'[11]ТОВ "Сумитеплоенерго" '!F305</f>
        <v>1973</v>
      </c>
      <c r="B313" s="41" t="str">
        <f>'[11]ТОВ "Сумитеплоенерго" '!C305</f>
        <v>вул.. Харківська, 8</v>
      </c>
      <c r="C313" s="47" t="str">
        <f>'[11]ТОВ "Сумитеплоенерго" '!O305</f>
        <v>так</v>
      </c>
      <c r="D313" s="46">
        <f>'[11]ТОВ "Сумитеплоенерго" '!G305</f>
        <v>5</v>
      </c>
      <c r="E313" s="86" t="str">
        <f t="shared" si="318"/>
        <v>ТОВ "Сумитеплоенерго"</v>
      </c>
      <c r="F313" s="43">
        <f>'[11]ТОВ "Сумитеплоенерго" '!L305</f>
        <v>4365.8</v>
      </c>
      <c r="G313" s="43">
        <f>'[11]ТОВ "Сумитеплоенерго" '!CX305</f>
        <v>848.56955813953482</v>
      </c>
      <c r="H313" s="32">
        <f t="shared" si="319"/>
        <v>194.36748319655842</v>
      </c>
      <c r="I313" s="42"/>
      <c r="J313" s="42"/>
      <c r="K313" s="42"/>
      <c r="L313" s="42"/>
      <c r="M313" s="42"/>
      <c r="N313" s="44">
        <f t="shared" si="320"/>
        <v>848.56955813953482</v>
      </c>
      <c r="O313" s="44">
        <f t="shared" si="321"/>
        <v>563.86462126417246</v>
      </c>
      <c r="P313" s="44">
        <f t="shared" si="322"/>
        <v>0</v>
      </c>
      <c r="Q313" s="44">
        <f t="shared" si="323"/>
        <v>0</v>
      </c>
      <c r="R313" s="44">
        <f t="shared" si="324"/>
        <v>0</v>
      </c>
      <c r="S313" s="44">
        <f t="shared" si="325"/>
        <v>0</v>
      </c>
      <c r="T313" s="44">
        <f t="shared" si="326"/>
        <v>563.86462126417246</v>
      </c>
      <c r="U313" s="44">
        <f t="shared" si="327"/>
        <v>874.02664488372091</v>
      </c>
      <c r="V313" s="44">
        <f t="shared" si="328"/>
        <v>0</v>
      </c>
      <c r="W313" s="44">
        <f t="shared" si="329"/>
        <v>0</v>
      </c>
      <c r="X313" s="44">
        <f t="shared" si="330"/>
        <v>0</v>
      </c>
      <c r="Y313" s="44">
        <f t="shared" si="331"/>
        <v>0</v>
      </c>
      <c r="Z313" s="44">
        <f t="shared" si="332"/>
        <v>874.02664488372091</v>
      </c>
      <c r="AA313" s="20">
        <v>0.03</v>
      </c>
      <c r="AC313" s="44">
        <f t="shared" si="333"/>
        <v>410.3852</v>
      </c>
      <c r="AD313" s="28">
        <v>94</v>
      </c>
      <c r="AE313" s="44">
        <f t="shared" si="334"/>
        <v>2977.4756000000002</v>
      </c>
      <c r="AF313" s="28">
        <v>682</v>
      </c>
      <c r="AG313" s="44">
        <f t="shared" si="335"/>
        <v>480.238</v>
      </c>
      <c r="AH313" s="28">
        <v>110</v>
      </c>
      <c r="AI313" s="44">
        <f t="shared" si="284"/>
        <v>157.32479607906976</v>
      </c>
      <c r="AJ313" s="44">
        <f t="shared" si="285"/>
        <v>0</v>
      </c>
      <c r="AK313" s="44"/>
      <c r="AL313" s="44">
        <f t="shared" si="286"/>
        <v>0</v>
      </c>
      <c r="AM313" s="44"/>
      <c r="AN313" s="44">
        <f t="shared" si="287"/>
        <v>157.32479607906976</v>
      </c>
      <c r="AO313" s="20"/>
      <c r="AP313" s="20">
        <v>0.18</v>
      </c>
      <c r="AQ313" s="20"/>
      <c r="AR313" s="20"/>
      <c r="AS313" s="44">
        <f t="shared" si="288"/>
        <v>104.54050078237756</v>
      </c>
      <c r="AT313" s="44">
        <f t="shared" si="289"/>
        <v>0</v>
      </c>
      <c r="AU313" s="44">
        <f t="shared" si="290"/>
        <v>0</v>
      </c>
      <c r="AV313" s="44">
        <f t="shared" si="291"/>
        <v>0</v>
      </c>
      <c r="AW313" s="44"/>
      <c r="AX313" s="44">
        <f t="shared" si="292"/>
        <v>104.54050078237756</v>
      </c>
      <c r="AY313" s="44">
        <f t="shared" si="293"/>
        <v>489.45492113488376</v>
      </c>
      <c r="AZ313" s="44">
        <f t="shared" si="294"/>
        <v>0</v>
      </c>
      <c r="BA313" s="44"/>
      <c r="BB313" s="44">
        <f t="shared" si="295"/>
        <v>0</v>
      </c>
      <c r="BC313" s="44"/>
      <c r="BD313" s="44">
        <f t="shared" si="296"/>
        <v>489.45492113488376</v>
      </c>
      <c r="BE313" s="20"/>
      <c r="BF313" s="20">
        <v>0.56000000000000005</v>
      </c>
      <c r="BG313" s="20"/>
      <c r="BH313" s="20">
        <v>0.05</v>
      </c>
      <c r="BI313" s="44">
        <f t="shared" si="297"/>
        <v>325.23711354517468</v>
      </c>
      <c r="BJ313" s="44">
        <f t="shared" si="298"/>
        <v>0</v>
      </c>
      <c r="BK313" s="44">
        <f t="shared" si="299"/>
        <v>0</v>
      </c>
      <c r="BL313" s="44">
        <f t="shared" si="300"/>
        <v>0</v>
      </c>
      <c r="BM313" s="44"/>
      <c r="BN313" s="44">
        <f t="shared" si="301"/>
        <v>325.23711354517468</v>
      </c>
      <c r="BO313" s="44">
        <f t="shared" si="302"/>
        <v>192.2858618744186</v>
      </c>
      <c r="BP313" s="44">
        <f t="shared" si="303"/>
        <v>0</v>
      </c>
      <c r="BQ313" s="44"/>
      <c r="BR313" s="44">
        <f t="shared" si="304"/>
        <v>0</v>
      </c>
      <c r="BS313" s="44"/>
      <c r="BT313" s="44">
        <f t="shared" si="305"/>
        <v>192.2858618744186</v>
      </c>
      <c r="BU313" s="20"/>
      <c r="BV313" s="20">
        <v>0.22</v>
      </c>
      <c r="BW313" s="20"/>
      <c r="BX313" s="20">
        <v>0.05</v>
      </c>
      <c r="BY313" s="44">
        <f t="shared" si="306"/>
        <v>127.77172317846147</v>
      </c>
      <c r="BZ313" s="44">
        <f t="shared" si="307"/>
        <v>0</v>
      </c>
      <c r="CA313" s="44">
        <f t="shared" si="308"/>
        <v>0</v>
      </c>
      <c r="CB313" s="44">
        <f t="shared" si="309"/>
        <v>0</v>
      </c>
      <c r="CC313" s="44"/>
      <c r="CD313" s="44">
        <f t="shared" si="310"/>
        <v>127.77172317846147</v>
      </c>
      <c r="CE313" s="44">
        <f t="shared" si="311"/>
        <v>3.9256096625584447</v>
      </c>
      <c r="CF313" s="44">
        <f t="shared" si="312"/>
        <v>9.1547842358600811</v>
      </c>
      <c r="CG313" s="44">
        <f t="shared" si="313"/>
        <v>3.7585624428751063</v>
      </c>
      <c r="CH313" s="44">
        <f t="shared" si="314"/>
        <v>42.787969420916951</v>
      </c>
      <c r="CI313" s="44">
        <f t="shared" si="315"/>
        <v>133.11812708729721</v>
      </c>
      <c r="CJ313" s="44">
        <f t="shared" si="316"/>
        <v>52.296407070009607</v>
      </c>
      <c r="CK313" s="44">
        <f t="shared" si="317"/>
        <v>237.7109412273164</v>
      </c>
    </row>
    <row r="314" spans="1:89" x14ac:dyDescent="0.25">
      <c r="A314" s="41">
        <f>'[11]ТОВ "Сумитеплоенерго" '!F306</f>
        <v>1978</v>
      </c>
      <c r="B314" s="41" t="str">
        <f>'[11]ТОВ "Сумитеплоенерго" '!C306</f>
        <v>вул.. Харківська, 8/2</v>
      </c>
      <c r="C314" s="47" t="str">
        <f>'[11]ТОВ "Сумитеплоенерго" '!O306</f>
        <v>так</v>
      </c>
      <c r="D314" s="46">
        <f>'[11]ТОВ "Сумитеплоенерго" '!G306</f>
        <v>5</v>
      </c>
      <c r="E314" s="86" t="str">
        <f t="shared" si="318"/>
        <v>ТОВ "Сумитеплоенерго"</v>
      </c>
      <c r="F314" s="43">
        <f>'[11]ТОВ "Сумитеплоенерго" '!L306</f>
        <v>4411.4399999999996</v>
      </c>
      <c r="G314" s="43">
        <f>'[11]ТОВ "Сумитеплоенерго" '!CX306</f>
        <v>509.45110465116278</v>
      </c>
      <c r="H314" s="32">
        <f t="shared" si="319"/>
        <v>115.48408334946477</v>
      </c>
      <c r="I314" s="42"/>
      <c r="J314" s="42"/>
      <c r="K314" s="42"/>
      <c r="L314" s="42"/>
      <c r="M314" s="42"/>
      <c r="N314" s="44">
        <f t="shared" si="320"/>
        <v>509.45110465116278</v>
      </c>
      <c r="O314" s="44">
        <f t="shared" si="321"/>
        <v>338.52434537783199</v>
      </c>
      <c r="P314" s="44">
        <f t="shared" si="322"/>
        <v>0</v>
      </c>
      <c r="Q314" s="44">
        <f t="shared" si="323"/>
        <v>0</v>
      </c>
      <c r="R314" s="44">
        <f t="shared" si="324"/>
        <v>0</v>
      </c>
      <c r="S314" s="44">
        <f t="shared" si="325"/>
        <v>0</v>
      </c>
      <c r="T314" s="44">
        <f t="shared" si="326"/>
        <v>338.52434537783199</v>
      </c>
      <c r="U314" s="44">
        <f t="shared" si="327"/>
        <v>565.49072616279068</v>
      </c>
      <c r="V314" s="44">
        <f t="shared" si="328"/>
        <v>0</v>
      </c>
      <c r="W314" s="44">
        <f t="shared" si="329"/>
        <v>0</v>
      </c>
      <c r="X314" s="44">
        <f t="shared" si="330"/>
        <v>0</v>
      </c>
      <c r="Y314" s="44">
        <f t="shared" si="331"/>
        <v>0</v>
      </c>
      <c r="Z314" s="44">
        <f t="shared" si="332"/>
        <v>565.49072616279068</v>
      </c>
      <c r="AA314" s="20">
        <v>0.11</v>
      </c>
      <c r="AC314" s="44">
        <f t="shared" si="333"/>
        <v>414.67536000000001</v>
      </c>
      <c r="AD314" s="28">
        <v>94</v>
      </c>
      <c r="AE314" s="44">
        <f t="shared" si="334"/>
        <v>3008.6020799999997</v>
      </c>
      <c r="AF314" s="28">
        <v>682</v>
      </c>
      <c r="AG314" s="44">
        <f t="shared" si="335"/>
        <v>485.25839999999994</v>
      </c>
      <c r="AH314" s="28">
        <v>110</v>
      </c>
      <c r="AI314" s="44">
        <f t="shared" si="284"/>
        <v>101.78833070930231</v>
      </c>
      <c r="AJ314" s="44">
        <f t="shared" si="285"/>
        <v>0</v>
      </c>
      <c r="AK314" s="44"/>
      <c r="AL314" s="44">
        <f t="shared" si="286"/>
        <v>0</v>
      </c>
      <c r="AM314" s="44"/>
      <c r="AN314" s="44">
        <f t="shared" si="287"/>
        <v>101.78833070930231</v>
      </c>
      <c r="AO314" s="20"/>
      <c r="AP314" s="20">
        <v>0.18</v>
      </c>
      <c r="AQ314" s="20"/>
      <c r="AR314" s="20"/>
      <c r="AS314" s="44">
        <f t="shared" si="288"/>
        <v>67.637164206490823</v>
      </c>
      <c r="AT314" s="44">
        <f t="shared" si="289"/>
        <v>0</v>
      </c>
      <c r="AU314" s="44">
        <f t="shared" si="290"/>
        <v>0</v>
      </c>
      <c r="AV314" s="44">
        <f t="shared" si="291"/>
        <v>0</v>
      </c>
      <c r="AW314" s="44"/>
      <c r="AX314" s="44">
        <f t="shared" si="292"/>
        <v>67.637164206490823</v>
      </c>
      <c r="AY314" s="44">
        <f t="shared" si="293"/>
        <v>316.67480665116278</v>
      </c>
      <c r="AZ314" s="44">
        <f t="shared" si="294"/>
        <v>0</v>
      </c>
      <c r="BA314" s="44"/>
      <c r="BB314" s="44">
        <f t="shared" si="295"/>
        <v>0</v>
      </c>
      <c r="BC314" s="44"/>
      <c r="BD314" s="44">
        <f t="shared" si="296"/>
        <v>316.67480665116278</v>
      </c>
      <c r="BE314" s="20"/>
      <c r="BF314" s="20">
        <v>0.56000000000000005</v>
      </c>
      <c r="BG314" s="20"/>
      <c r="BH314" s="20">
        <v>0.05</v>
      </c>
      <c r="BI314" s="44">
        <f t="shared" si="297"/>
        <v>210.42673308686037</v>
      </c>
      <c r="BJ314" s="44">
        <f t="shared" si="298"/>
        <v>0</v>
      </c>
      <c r="BK314" s="44">
        <f t="shared" si="299"/>
        <v>0</v>
      </c>
      <c r="BL314" s="44">
        <f t="shared" si="300"/>
        <v>0</v>
      </c>
      <c r="BM314" s="44"/>
      <c r="BN314" s="44">
        <f t="shared" si="301"/>
        <v>210.42673308686037</v>
      </c>
      <c r="BO314" s="44">
        <f t="shared" si="302"/>
        <v>124.40795975581395</v>
      </c>
      <c r="BP314" s="44">
        <f t="shared" si="303"/>
        <v>0</v>
      </c>
      <c r="BQ314" s="44"/>
      <c r="BR314" s="44">
        <f t="shared" si="304"/>
        <v>0</v>
      </c>
      <c r="BS314" s="44"/>
      <c r="BT314" s="44">
        <f t="shared" si="305"/>
        <v>124.40795975581395</v>
      </c>
      <c r="BU314" s="20"/>
      <c r="BV314" s="20">
        <v>0.22</v>
      </c>
      <c r="BW314" s="20"/>
      <c r="BX314" s="20">
        <v>0.05</v>
      </c>
      <c r="BY314" s="44">
        <f t="shared" si="306"/>
        <v>82.667645141266561</v>
      </c>
      <c r="BZ314" s="44">
        <f t="shared" si="307"/>
        <v>0</v>
      </c>
      <c r="CA314" s="44">
        <f t="shared" si="308"/>
        <v>0</v>
      </c>
      <c r="CB314" s="44">
        <f t="shared" si="309"/>
        <v>0</v>
      </c>
      <c r="CC314" s="44"/>
      <c r="CD314" s="44">
        <f t="shared" si="310"/>
        <v>82.667645141266561</v>
      </c>
      <c r="CE314" s="44">
        <f t="shared" si="311"/>
        <v>6.130880335757861</v>
      </c>
      <c r="CF314" s="44">
        <f t="shared" si="312"/>
        <v>14.297622910669354</v>
      </c>
      <c r="CG314" s="44">
        <f t="shared" si="313"/>
        <v>5.8699918108319933</v>
      </c>
      <c r="CH314" s="44">
        <f t="shared" si="314"/>
        <v>27.683595277675582</v>
      </c>
      <c r="CI314" s="44">
        <f t="shared" si="315"/>
        <v>86.12674086387959</v>
      </c>
      <c r="CJ314" s="44">
        <f t="shared" si="316"/>
        <v>33.835505339381271</v>
      </c>
      <c r="CK314" s="44">
        <f t="shared" si="317"/>
        <v>153.79775154264212</v>
      </c>
    </row>
    <row r="315" spans="1:89" x14ac:dyDescent="0.25">
      <c r="A315" s="41">
        <f>'[11]ТОВ "Сумитеплоенерго" '!F307</f>
        <v>1972</v>
      </c>
      <c r="B315" s="41" t="str">
        <f>'[11]ТОВ "Сумитеплоенерго" '!C307</f>
        <v>вул.. Харківська, 26/1</v>
      </c>
      <c r="C315" s="47" t="str">
        <f>'[11]ТОВ "Сумитеплоенерго" '!O307</f>
        <v>так</v>
      </c>
      <c r="D315" s="46">
        <f>'[11]ТОВ "Сумитеплоенерго" '!G307</f>
        <v>5</v>
      </c>
      <c r="E315" s="86" t="str">
        <f t="shared" si="318"/>
        <v>ТОВ "Сумитеплоенерго"</v>
      </c>
      <c r="F315" s="43">
        <f>'[11]ТОВ "Сумитеплоенерго" '!L307</f>
        <v>5675.38</v>
      </c>
      <c r="G315" s="43">
        <f>'[11]ТОВ "Сумитеплоенерго" '!CX307</f>
        <v>540.47739534883715</v>
      </c>
      <c r="H315" s="32">
        <f t="shared" si="319"/>
        <v>95.231930786808476</v>
      </c>
      <c r="I315" s="42"/>
      <c r="J315" s="42"/>
      <c r="K315" s="42"/>
      <c r="L315" s="42"/>
      <c r="M315" s="42"/>
      <c r="N315" s="44">
        <f t="shared" si="320"/>
        <v>540.47739534883715</v>
      </c>
      <c r="O315" s="44">
        <f t="shared" si="321"/>
        <v>359.14095539602869</v>
      </c>
      <c r="P315" s="44">
        <f t="shared" si="322"/>
        <v>0</v>
      </c>
      <c r="Q315" s="44">
        <f t="shared" si="323"/>
        <v>0</v>
      </c>
      <c r="R315" s="44">
        <f t="shared" si="324"/>
        <v>0</v>
      </c>
      <c r="S315" s="44">
        <f t="shared" si="325"/>
        <v>0</v>
      </c>
      <c r="T315" s="44">
        <f t="shared" si="326"/>
        <v>359.14095539602869</v>
      </c>
      <c r="U315" s="44">
        <f t="shared" si="327"/>
        <v>670.19197023255811</v>
      </c>
      <c r="V315" s="44">
        <f t="shared" si="328"/>
        <v>0</v>
      </c>
      <c r="W315" s="44">
        <f t="shared" si="329"/>
        <v>0</v>
      </c>
      <c r="X315" s="44">
        <f t="shared" si="330"/>
        <v>0</v>
      </c>
      <c r="Y315" s="44">
        <f t="shared" si="331"/>
        <v>0</v>
      </c>
      <c r="Z315" s="44">
        <f t="shared" si="332"/>
        <v>670.19197023255811</v>
      </c>
      <c r="AA315" s="20">
        <v>0.24</v>
      </c>
      <c r="AC315" s="44">
        <f>AD315*F315/1000</f>
        <v>510.7842</v>
      </c>
      <c r="AD315" s="28">
        <v>90</v>
      </c>
      <c r="AE315" s="44">
        <f>AF315*F315/1000</f>
        <v>3757.1015600000001</v>
      </c>
      <c r="AF315" s="28">
        <v>662</v>
      </c>
      <c r="AG315" s="44">
        <f>AH315*F315/1000</f>
        <v>573.21338000000003</v>
      </c>
      <c r="AH315" s="28">
        <v>101</v>
      </c>
      <c r="AI315" s="44">
        <f t="shared" si="284"/>
        <v>120.63455464186046</v>
      </c>
      <c r="AJ315" s="44">
        <f t="shared" si="285"/>
        <v>0</v>
      </c>
      <c r="AK315" s="44"/>
      <c r="AL315" s="44">
        <f t="shared" si="286"/>
        <v>0</v>
      </c>
      <c r="AM315" s="44"/>
      <c r="AN315" s="44">
        <f t="shared" si="287"/>
        <v>120.63455464186046</v>
      </c>
      <c r="AO315" s="20"/>
      <c r="AP315" s="20">
        <v>0.18</v>
      </c>
      <c r="AQ315" s="20"/>
      <c r="AR315" s="20"/>
      <c r="AS315" s="44">
        <f t="shared" si="288"/>
        <v>80.16026124439361</v>
      </c>
      <c r="AT315" s="44">
        <f t="shared" si="289"/>
        <v>0</v>
      </c>
      <c r="AU315" s="44">
        <f t="shared" si="290"/>
        <v>0</v>
      </c>
      <c r="AV315" s="44">
        <f t="shared" si="291"/>
        <v>0</v>
      </c>
      <c r="AW315" s="44"/>
      <c r="AX315" s="44">
        <f t="shared" si="292"/>
        <v>80.16026124439361</v>
      </c>
      <c r="AY315" s="44">
        <f t="shared" si="293"/>
        <v>375.30750333023258</v>
      </c>
      <c r="AZ315" s="44">
        <f t="shared" si="294"/>
        <v>0</v>
      </c>
      <c r="BA315" s="44"/>
      <c r="BB315" s="44">
        <f t="shared" si="295"/>
        <v>0</v>
      </c>
      <c r="BC315" s="44"/>
      <c r="BD315" s="44">
        <f t="shared" si="296"/>
        <v>375.30750333023258</v>
      </c>
      <c r="BE315" s="20"/>
      <c r="BF315" s="20">
        <v>0.56000000000000005</v>
      </c>
      <c r="BG315" s="20"/>
      <c r="BH315" s="20">
        <v>0.05</v>
      </c>
      <c r="BI315" s="44">
        <f t="shared" si="297"/>
        <v>249.38747942700235</v>
      </c>
      <c r="BJ315" s="44">
        <f t="shared" si="298"/>
        <v>0</v>
      </c>
      <c r="BK315" s="44">
        <f t="shared" si="299"/>
        <v>0</v>
      </c>
      <c r="BL315" s="44">
        <f t="shared" si="300"/>
        <v>0</v>
      </c>
      <c r="BM315" s="44"/>
      <c r="BN315" s="44">
        <f t="shared" si="301"/>
        <v>249.38747942700235</v>
      </c>
      <c r="BO315" s="44">
        <f t="shared" si="302"/>
        <v>147.44223345116279</v>
      </c>
      <c r="BP315" s="44">
        <f t="shared" si="303"/>
        <v>0</v>
      </c>
      <c r="BQ315" s="44"/>
      <c r="BR315" s="44">
        <f t="shared" si="304"/>
        <v>0</v>
      </c>
      <c r="BS315" s="44"/>
      <c r="BT315" s="44">
        <f t="shared" si="305"/>
        <v>147.44223345116279</v>
      </c>
      <c r="BU315" s="20"/>
      <c r="BV315" s="20">
        <v>0.22</v>
      </c>
      <c r="BW315" s="20"/>
      <c r="BX315" s="20">
        <v>0.05</v>
      </c>
      <c r="BY315" s="44">
        <f t="shared" si="306"/>
        <v>97.973652632036632</v>
      </c>
      <c r="BZ315" s="44">
        <f t="shared" si="307"/>
        <v>0</v>
      </c>
      <c r="CA315" s="44">
        <f t="shared" si="308"/>
        <v>0</v>
      </c>
      <c r="CB315" s="44">
        <f t="shared" si="309"/>
        <v>0</v>
      </c>
      <c r="CC315" s="44"/>
      <c r="CD315" s="44">
        <f t="shared" si="310"/>
        <v>97.973652632036632</v>
      </c>
      <c r="CE315" s="44">
        <f t="shared" si="311"/>
        <v>6.3720376165281536</v>
      </c>
      <c r="CF315" s="44">
        <f t="shared" si="312"/>
        <v>15.065317507648707</v>
      </c>
      <c r="CG315" s="44">
        <f t="shared" si="313"/>
        <v>5.8506890842667598</v>
      </c>
      <c r="CH315" s="44">
        <f t="shared" si="314"/>
        <v>32.809244084623771</v>
      </c>
      <c r="CI315" s="44">
        <f t="shared" si="315"/>
        <v>102.07320381882953</v>
      </c>
      <c r="CJ315" s="44">
        <f t="shared" si="316"/>
        <v>40.100187214540171</v>
      </c>
      <c r="CK315" s="44">
        <f t="shared" si="317"/>
        <v>182.27357824790985</v>
      </c>
    </row>
    <row r="316" spans="1:89" x14ac:dyDescent="0.25">
      <c r="A316" s="41">
        <f>'[11]ТОВ "Сумитеплоенерго" '!F308</f>
        <v>1972</v>
      </c>
      <c r="B316" s="41" t="str">
        <f>'[11]ТОВ "Сумитеплоенерго" '!C308</f>
        <v>вул.. Харківська, 28/1</v>
      </c>
      <c r="C316" s="47" t="str">
        <f>'[11]ТОВ "Сумитеплоенерго" '!O308</f>
        <v>так</v>
      </c>
      <c r="D316" s="46">
        <f>'[11]ТОВ "Сумитеплоенерго" '!G308</f>
        <v>5</v>
      </c>
      <c r="E316" s="86" t="str">
        <f t="shared" si="318"/>
        <v>ТОВ "Сумитеплоенерго"</v>
      </c>
      <c r="F316" s="43">
        <f>'[11]ТОВ "Сумитеплоенерго" '!L308</f>
        <v>2638.9</v>
      </c>
      <c r="G316" s="43">
        <f>'[11]ТОВ "Сумитеплоенерго" '!CX308</f>
        <v>533.18643023255811</v>
      </c>
      <c r="H316" s="32">
        <f t="shared" si="319"/>
        <v>202.04874388288991</v>
      </c>
      <c r="I316" s="42"/>
      <c r="J316" s="42"/>
      <c r="K316" s="42"/>
      <c r="L316" s="42"/>
      <c r="M316" s="42"/>
      <c r="N316" s="44">
        <f t="shared" si="320"/>
        <v>533.18643023255811</v>
      </c>
      <c r="O316" s="44">
        <f t="shared" si="321"/>
        <v>354.29619370913235</v>
      </c>
      <c r="P316" s="44">
        <f t="shared" si="322"/>
        <v>0</v>
      </c>
      <c r="Q316" s="44">
        <f t="shared" si="323"/>
        <v>0</v>
      </c>
      <c r="R316" s="44">
        <f t="shared" si="324"/>
        <v>0</v>
      </c>
      <c r="S316" s="44">
        <f t="shared" si="325"/>
        <v>0</v>
      </c>
      <c r="T316" s="44">
        <f t="shared" si="326"/>
        <v>354.29619370913235</v>
      </c>
      <c r="U316" s="44">
        <f t="shared" si="327"/>
        <v>549.18202313953486</v>
      </c>
      <c r="V316" s="44">
        <f t="shared" si="328"/>
        <v>0</v>
      </c>
      <c r="W316" s="44">
        <f t="shared" si="329"/>
        <v>0</v>
      </c>
      <c r="X316" s="44">
        <f t="shared" si="330"/>
        <v>0</v>
      </c>
      <c r="Y316" s="44">
        <f t="shared" si="331"/>
        <v>0</v>
      </c>
      <c r="Z316" s="44">
        <f t="shared" si="332"/>
        <v>549.18202313953486</v>
      </c>
      <c r="AA316" s="20">
        <v>0.03</v>
      </c>
      <c r="AC316" s="44">
        <f t="shared" si="333"/>
        <v>258.61220000000003</v>
      </c>
      <c r="AD316" s="28">
        <v>98</v>
      </c>
      <c r="AE316" s="44">
        <f t="shared" si="334"/>
        <v>1868.3411999999998</v>
      </c>
      <c r="AF316" s="28">
        <v>708</v>
      </c>
      <c r="AG316" s="44">
        <f t="shared" si="335"/>
        <v>298.19569999999999</v>
      </c>
      <c r="AH316" s="28">
        <v>113</v>
      </c>
      <c r="AI316" s="44">
        <f t="shared" si="284"/>
        <v>98.85276416511627</v>
      </c>
      <c r="AJ316" s="44">
        <f t="shared" si="285"/>
        <v>0</v>
      </c>
      <c r="AK316" s="44"/>
      <c r="AL316" s="44">
        <f t="shared" si="286"/>
        <v>0</v>
      </c>
      <c r="AM316" s="44"/>
      <c r="AN316" s="44">
        <f t="shared" si="287"/>
        <v>98.85276416511627</v>
      </c>
      <c r="AO316" s="20"/>
      <c r="AP316" s="20">
        <v>0.18</v>
      </c>
      <c r="AQ316" s="20"/>
      <c r="AR316" s="20"/>
      <c r="AS316" s="44">
        <f t="shared" si="288"/>
        <v>65.686514313673129</v>
      </c>
      <c r="AT316" s="44">
        <f t="shared" si="289"/>
        <v>0</v>
      </c>
      <c r="AU316" s="44">
        <f t="shared" si="290"/>
        <v>0</v>
      </c>
      <c r="AV316" s="44">
        <f t="shared" si="291"/>
        <v>0</v>
      </c>
      <c r="AW316" s="44"/>
      <c r="AX316" s="44">
        <f t="shared" si="292"/>
        <v>65.686514313673129</v>
      </c>
      <c r="AY316" s="44">
        <f t="shared" si="293"/>
        <v>307.54193295813957</v>
      </c>
      <c r="AZ316" s="44">
        <f t="shared" si="294"/>
        <v>0</v>
      </c>
      <c r="BA316" s="44"/>
      <c r="BB316" s="44">
        <f t="shared" si="295"/>
        <v>0</v>
      </c>
      <c r="BC316" s="44"/>
      <c r="BD316" s="44">
        <f t="shared" si="296"/>
        <v>307.54193295813957</v>
      </c>
      <c r="BE316" s="20"/>
      <c r="BF316" s="20">
        <v>0.56000000000000005</v>
      </c>
      <c r="BG316" s="20"/>
      <c r="BH316" s="20">
        <v>0.05</v>
      </c>
      <c r="BI316" s="44">
        <f t="shared" si="297"/>
        <v>204.35804453142757</v>
      </c>
      <c r="BJ316" s="44">
        <f t="shared" si="298"/>
        <v>0</v>
      </c>
      <c r="BK316" s="44">
        <f t="shared" si="299"/>
        <v>0</v>
      </c>
      <c r="BL316" s="44">
        <f t="shared" si="300"/>
        <v>0</v>
      </c>
      <c r="BM316" s="44"/>
      <c r="BN316" s="44">
        <f t="shared" si="301"/>
        <v>204.35804453142757</v>
      </c>
      <c r="BO316" s="44">
        <f t="shared" si="302"/>
        <v>120.82004509069768</v>
      </c>
      <c r="BP316" s="44">
        <f t="shared" si="303"/>
        <v>0</v>
      </c>
      <c r="BQ316" s="44"/>
      <c r="BR316" s="44">
        <f t="shared" si="304"/>
        <v>0</v>
      </c>
      <c r="BS316" s="44"/>
      <c r="BT316" s="44">
        <f t="shared" si="305"/>
        <v>120.82004509069768</v>
      </c>
      <c r="BU316" s="20"/>
      <c r="BV316" s="20">
        <v>0.22</v>
      </c>
      <c r="BW316" s="20"/>
      <c r="BX316" s="20">
        <v>0.05</v>
      </c>
      <c r="BY316" s="44">
        <f t="shared" si="306"/>
        <v>80.283517494489388</v>
      </c>
      <c r="BZ316" s="44">
        <f t="shared" si="307"/>
        <v>0</v>
      </c>
      <c r="CA316" s="44">
        <f t="shared" si="308"/>
        <v>0</v>
      </c>
      <c r="CB316" s="44">
        <f t="shared" si="309"/>
        <v>0</v>
      </c>
      <c r="CC316" s="44"/>
      <c r="CD316" s="44">
        <f t="shared" si="310"/>
        <v>80.283517494489388</v>
      </c>
      <c r="CE316" s="44">
        <f t="shared" si="311"/>
        <v>3.9370668805022588</v>
      </c>
      <c r="CF316" s="44">
        <f t="shared" si="312"/>
        <v>9.1424891262975141</v>
      </c>
      <c r="CG316" s="44">
        <f t="shared" si="313"/>
        <v>3.7142829475610353</v>
      </c>
      <c r="CH316" s="44">
        <f t="shared" si="314"/>
        <v>26.885202814083442</v>
      </c>
      <c r="CI316" s="44">
        <f t="shared" si="315"/>
        <v>83.642853199370734</v>
      </c>
      <c r="CJ316" s="44">
        <f t="shared" si="316"/>
        <v>32.859692328324215</v>
      </c>
      <c r="CK316" s="44">
        <f t="shared" si="317"/>
        <v>149.36223785601914</v>
      </c>
    </row>
    <row r="317" spans="1:89" x14ac:dyDescent="0.25">
      <c r="A317" s="41">
        <f>'[11]ТОВ "Сумитеплоенерго" '!F309</f>
        <v>1974</v>
      </c>
      <c r="B317" s="41" t="str">
        <f>'[11]ТОВ "Сумитеплоенерго" '!C309</f>
        <v>вул.. Харківська, 34</v>
      </c>
      <c r="C317" s="47" t="str">
        <f>'[11]ТОВ "Сумитеплоенерго" '!O309</f>
        <v>так</v>
      </c>
      <c r="D317" s="46">
        <f>'[11]ТОВ "Сумитеплоенерго" '!G309</f>
        <v>5</v>
      </c>
      <c r="E317" s="86" t="str">
        <f t="shared" si="318"/>
        <v>ТОВ "Сумитеплоенерго"</v>
      </c>
      <c r="F317" s="43">
        <f>'[11]ТОВ "Сумитеплоенерго" '!L309</f>
        <v>2701.8</v>
      </c>
      <c r="G317" s="43">
        <f>'[11]ТОВ "Сумитеплоенерго" '!CX309</f>
        <v>556.40758139534887</v>
      </c>
      <c r="H317" s="32">
        <f t="shared" si="319"/>
        <v>205.93958893898468</v>
      </c>
      <c r="I317" s="42"/>
      <c r="J317" s="42"/>
      <c r="K317" s="42"/>
      <c r="L317" s="42"/>
      <c r="M317" s="42"/>
      <c r="N317" s="44">
        <f t="shared" si="320"/>
        <v>556.40758139534887</v>
      </c>
      <c r="O317" s="44">
        <f t="shared" si="321"/>
        <v>369.72637910776064</v>
      </c>
      <c r="P317" s="44">
        <f t="shared" si="322"/>
        <v>0</v>
      </c>
      <c r="Q317" s="44">
        <f t="shared" si="323"/>
        <v>0</v>
      </c>
      <c r="R317" s="44">
        <f t="shared" si="324"/>
        <v>0</v>
      </c>
      <c r="S317" s="44">
        <f t="shared" si="325"/>
        <v>0</v>
      </c>
      <c r="T317" s="44">
        <f t="shared" si="326"/>
        <v>369.72637910776064</v>
      </c>
      <c r="U317" s="44">
        <f t="shared" si="327"/>
        <v>573.09980883720937</v>
      </c>
      <c r="V317" s="44">
        <f t="shared" si="328"/>
        <v>0</v>
      </c>
      <c r="W317" s="44">
        <f t="shared" si="329"/>
        <v>0</v>
      </c>
      <c r="X317" s="44">
        <f t="shared" si="330"/>
        <v>0</v>
      </c>
      <c r="Y317" s="44">
        <f t="shared" si="331"/>
        <v>0</v>
      </c>
      <c r="Z317" s="44">
        <f t="shared" si="332"/>
        <v>573.09980883720937</v>
      </c>
      <c r="AA317" s="20">
        <v>0.03</v>
      </c>
      <c r="AC317" s="44">
        <f t="shared" si="333"/>
        <v>264.77640000000002</v>
      </c>
      <c r="AD317" s="28">
        <v>98</v>
      </c>
      <c r="AE317" s="44">
        <f t="shared" si="334"/>
        <v>1912.8744000000002</v>
      </c>
      <c r="AF317" s="28">
        <v>708</v>
      </c>
      <c r="AG317" s="44">
        <f t="shared" si="335"/>
        <v>305.30340000000001</v>
      </c>
      <c r="AH317" s="28">
        <v>113</v>
      </c>
      <c r="AI317" s="44">
        <f t="shared" si="284"/>
        <v>103.15796559069769</v>
      </c>
      <c r="AJ317" s="44">
        <f t="shared" si="285"/>
        <v>0</v>
      </c>
      <c r="AK317" s="44"/>
      <c r="AL317" s="44">
        <f t="shared" si="286"/>
        <v>0</v>
      </c>
      <c r="AM317" s="44"/>
      <c r="AN317" s="44">
        <f t="shared" si="287"/>
        <v>103.15796559069769</v>
      </c>
      <c r="AO317" s="20"/>
      <c r="AP317" s="20">
        <v>0.18</v>
      </c>
      <c r="AQ317" s="20"/>
      <c r="AR317" s="20"/>
      <c r="AS317" s="44">
        <f t="shared" si="288"/>
        <v>68.547270686578827</v>
      </c>
      <c r="AT317" s="44">
        <f t="shared" si="289"/>
        <v>0</v>
      </c>
      <c r="AU317" s="44">
        <f t="shared" si="290"/>
        <v>0</v>
      </c>
      <c r="AV317" s="44">
        <f t="shared" si="291"/>
        <v>0</v>
      </c>
      <c r="AW317" s="44"/>
      <c r="AX317" s="44">
        <f t="shared" si="292"/>
        <v>68.547270686578827</v>
      </c>
      <c r="AY317" s="44">
        <f t="shared" si="293"/>
        <v>320.93589294883725</v>
      </c>
      <c r="AZ317" s="44">
        <f t="shared" si="294"/>
        <v>0</v>
      </c>
      <c r="BA317" s="44"/>
      <c r="BB317" s="44">
        <f t="shared" si="295"/>
        <v>0</v>
      </c>
      <c r="BC317" s="44"/>
      <c r="BD317" s="44">
        <f t="shared" si="296"/>
        <v>320.93589294883725</v>
      </c>
      <c r="BE317" s="20"/>
      <c r="BF317" s="20">
        <v>0.56000000000000005</v>
      </c>
      <c r="BG317" s="20"/>
      <c r="BH317" s="20">
        <v>0.05</v>
      </c>
      <c r="BI317" s="44">
        <f t="shared" si="297"/>
        <v>213.25817546935633</v>
      </c>
      <c r="BJ317" s="44">
        <f t="shared" si="298"/>
        <v>0</v>
      </c>
      <c r="BK317" s="44">
        <f t="shared" si="299"/>
        <v>0</v>
      </c>
      <c r="BL317" s="44">
        <f t="shared" si="300"/>
        <v>0</v>
      </c>
      <c r="BM317" s="44"/>
      <c r="BN317" s="44">
        <f t="shared" si="301"/>
        <v>213.25817546935633</v>
      </c>
      <c r="BO317" s="44">
        <f t="shared" si="302"/>
        <v>126.08195794418606</v>
      </c>
      <c r="BP317" s="44">
        <f t="shared" si="303"/>
        <v>0</v>
      </c>
      <c r="BQ317" s="44"/>
      <c r="BR317" s="44">
        <f t="shared" si="304"/>
        <v>0</v>
      </c>
      <c r="BS317" s="44"/>
      <c r="BT317" s="44">
        <f t="shared" si="305"/>
        <v>126.08195794418606</v>
      </c>
      <c r="BU317" s="20"/>
      <c r="BV317" s="20">
        <v>0.22</v>
      </c>
      <c r="BW317" s="20"/>
      <c r="BX317" s="20">
        <v>0.05</v>
      </c>
      <c r="BY317" s="44">
        <f t="shared" si="306"/>
        <v>83.779997505818557</v>
      </c>
      <c r="BZ317" s="44">
        <f t="shared" si="307"/>
        <v>0</v>
      </c>
      <c r="CA317" s="44">
        <f t="shared" si="308"/>
        <v>0</v>
      </c>
      <c r="CB317" s="44">
        <f t="shared" si="309"/>
        <v>0</v>
      </c>
      <c r="CC317" s="44"/>
      <c r="CD317" s="44">
        <f t="shared" si="310"/>
        <v>83.779997505818557</v>
      </c>
      <c r="CE317" s="44">
        <f t="shared" si="311"/>
        <v>3.8626833329462054</v>
      </c>
      <c r="CF317" s="44">
        <f t="shared" si="312"/>
        <v>8.9697588183430117</v>
      </c>
      <c r="CG317" s="44">
        <f t="shared" si="313"/>
        <v>3.6441084875754091</v>
      </c>
      <c r="CH317" s="44">
        <f t="shared" si="314"/>
        <v>28.056097876652494</v>
      </c>
      <c r="CI317" s="44">
        <f t="shared" si="315"/>
        <v>87.285637838474429</v>
      </c>
      <c r="CJ317" s="44">
        <f t="shared" si="316"/>
        <v>34.290786293686381</v>
      </c>
      <c r="CK317" s="44">
        <f t="shared" si="317"/>
        <v>155.86721042584719</v>
      </c>
    </row>
    <row r="318" spans="1:89" x14ac:dyDescent="0.25">
      <c r="A318" s="41">
        <f>'[11]ТОВ "Сумитеплоенерго" '!F310</f>
        <v>1986</v>
      </c>
      <c r="B318" s="41" t="str">
        <f>'[11]ТОВ "Сумитеплоенерго" '!C310</f>
        <v>вул.. Харківська, 42</v>
      </c>
      <c r="C318" s="47" t="str">
        <f>'[11]ТОВ "Сумитеплоенерго" '!O310</f>
        <v>так</v>
      </c>
      <c r="D318" s="46">
        <f>'[11]ТОВ "Сумитеплоенерго" '!G310</f>
        <v>5</v>
      </c>
      <c r="E318" s="86" t="str">
        <f t="shared" si="318"/>
        <v>ТОВ "Сумитеплоенерго"</v>
      </c>
      <c r="F318" s="43">
        <f>'[11]ТОВ "Сумитеплоенерго" '!L310</f>
        <v>3649.1</v>
      </c>
      <c r="G318" s="43">
        <f>'[11]ТОВ "Сумитеплоенерго" '!CX310</f>
        <v>756.96039534883721</v>
      </c>
      <c r="H318" s="32">
        <f t="shared" si="319"/>
        <v>207.43755867168269</v>
      </c>
      <c r="I318" s="42"/>
      <c r="J318" s="42"/>
      <c r="K318" s="42"/>
      <c r="L318" s="42"/>
      <c r="M318" s="42"/>
      <c r="N318" s="44">
        <f t="shared" si="320"/>
        <v>756.96039534883721</v>
      </c>
      <c r="O318" s="44">
        <f t="shared" si="321"/>
        <v>502.99139598072344</v>
      </c>
      <c r="P318" s="44">
        <f t="shared" si="322"/>
        <v>0</v>
      </c>
      <c r="Q318" s="44">
        <f t="shared" si="323"/>
        <v>0</v>
      </c>
      <c r="R318" s="44">
        <f t="shared" si="324"/>
        <v>0</v>
      </c>
      <c r="S318" s="44">
        <f t="shared" si="325"/>
        <v>0</v>
      </c>
      <c r="T318" s="44">
        <f t="shared" si="326"/>
        <v>502.99139598072344</v>
      </c>
      <c r="U318" s="44">
        <f t="shared" si="327"/>
        <v>779.66920720930239</v>
      </c>
      <c r="V318" s="44">
        <f t="shared" si="328"/>
        <v>0</v>
      </c>
      <c r="W318" s="44">
        <f t="shared" si="329"/>
        <v>0</v>
      </c>
      <c r="X318" s="44">
        <f t="shared" si="330"/>
        <v>0</v>
      </c>
      <c r="Y318" s="44">
        <f t="shared" si="331"/>
        <v>0</v>
      </c>
      <c r="Z318" s="44">
        <f t="shared" si="332"/>
        <v>779.66920720930239</v>
      </c>
      <c r="AA318" s="20">
        <v>0.03</v>
      </c>
      <c r="AC318" s="44">
        <f t="shared" si="333"/>
        <v>343.01539999999994</v>
      </c>
      <c r="AD318" s="28">
        <v>94</v>
      </c>
      <c r="AE318" s="44">
        <f t="shared" si="334"/>
        <v>2488.6861999999996</v>
      </c>
      <c r="AF318" s="28">
        <v>682</v>
      </c>
      <c r="AG318" s="44">
        <f t="shared" si="335"/>
        <v>401.40100000000001</v>
      </c>
      <c r="AH318" s="28">
        <v>110</v>
      </c>
      <c r="AI318" s="44">
        <f t="shared" si="284"/>
        <v>140.34045729767442</v>
      </c>
      <c r="AJ318" s="44">
        <f t="shared" si="285"/>
        <v>0</v>
      </c>
      <c r="AK318" s="44"/>
      <c r="AL318" s="44">
        <f t="shared" si="286"/>
        <v>0</v>
      </c>
      <c r="AM318" s="44"/>
      <c r="AN318" s="44">
        <f t="shared" si="287"/>
        <v>140.34045729767442</v>
      </c>
      <c r="AO318" s="20"/>
      <c r="AP318" s="20">
        <v>0.18</v>
      </c>
      <c r="AQ318" s="20"/>
      <c r="AR318" s="20"/>
      <c r="AS318" s="44">
        <f t="shared" si="288"/>
        <v>93.254604814826124</v>
      </c>
      <c r="AT318" s="44">
        <f t="shared" si="289"/>
        <v>0</v>
      </c>
      <c r="AU318" s="44">
        <f t="shared" si="290"/>
        <v>0</v>
      </c>
      <c r="AV318" s="44">
        <f t="shared" si="291"/>
        <v>0</v>
      </c>
      <c r="AW318" s="44"/>
      <c r="AX318" s="44">
        <f t="shared" si="292"/>
        <v>93.254604814826124</v>
      </c>
      <c r="AY318" s="44">
        <f t="shared" si="293"/>
        <v>436.61475603720936</v>
      </c>
      <c r="AZ318" s="44">
        <f t="shared" si="294"/>
        <v>0</v>
      </c>
      <c r="BA318" s="44"/>
      <c r="BB318" s="44">
        <f t="shared" si="295"/>
        <v>0</v>
      </c>
      <c r="BC318" s="44"/>
      <c r="BD318" s="44">
        <f t="shared" si="296"/>
        <v>436.61475603720936</v>
      </c>
      <c r="BE318" s="20"/>
      <c r="BF318" s="20">
        <v>0.56000000000000005</v>
      </c>
      <c r="BG318" s="20"/>
      <c r="BH318" s="20">
        <v>0.05</v>
      </c>
      <c r="BI318" s="44">
        <f t="shared" si="297"/>
        <v>290.12543720168134</v>
      </c>
      <c r="BJ318" s="44">
        <f t="shared" si="298"/>
        <v>0</v>
      </c>
      <c r="BK318" s="44">
        <f t="shared" si="299"/>
        <v>0</v>
      </c>
      <c r="BL318" s="44">
        <f t="shared" si="300"/>
        <v>0</v>
      </c>
      <c r="BM318" s="44"/>
      <c r="BN318" s="44">
        <f t="shared" si="301"/>
        <v>290.12543720168134</v>
      </c>
      <c r="BO318" s="44">
        <f t="shared" si="302"/>
        <v>171.52722558604651</v>
      </c>
      <c r="BP318" s="44">
        <f t="shared" si="303"/>
        <v>0</v>
      </c>
      <c r="BQ318" s="44"/>
      <c r="BR318" s="44">
        <f t="shared" si="304"/>
        <v>0</v>
      </c>
      <c r="BS318" s="44"/>
      <c r="BT318" s="44">
        <f t="shared" si="305"/>
        <v>171.52722558604651</v>
      </c>
      <c r="BU318" s="20"/>
      <c r="BV318" s="20">
        <v>0.22</v>
      </c>
      <c r="BW318" s="20"/>
      <c r="BX318" s="20">
        <v>0.05</v>
      </c>
      <c r="BY318" s="44">
        <f t="shared" si="306"/>
        <v>113.97785032923194</v>
      </c>
      <c r="BZ318" s="44">
        <f t="shared" si="307"/>
        <v>0</v>
      </c>
      <c r="CA318" s="44">
        <f t="shared" si="308"/>
        <v>0</v>
      </c>
      <c r="CB318" s="44">
        <f t="shared" si="309"/>
        <v>0</v>
      </c>
      <c r="CC318" s="44"/>
      <c r="CD318" s="44">
        <f t="shared" si="310"/>
        <v>113.97785032923194</v>
      </c>
      <c r="CE318" s="44">
        <f t="shared" si="311"/>
        <v>3.6782676917790713</v>
      </c>
      <c r="CF318" s="44">
        <f t="shared" si="312"/>
        <v>8.5779662204179079</v>
      </c>
      <c r="CG318" s="44">
        <f t="shared" si="313"/>
        <v>3.5217456623416643</v>
      </c>
      <c r="CH318" s="44">
        <f t="shared" si="314"/>
        <v>38.168701597123977</v>
      </c>
      <c r="CI318" s="44">
        <f t="shared" si="315"/>
        <v>118.74707163549684</v>
      </c>
      <c r="CJ318" s="44">
        <f t="shared" si="316"/>
        <v>46.650635285373752</v>
      </c>
      <c r="CK318" s="44">
        <f t="shared" si="317"/>
        <v>212.04834220624434</v>
      </c>
    </row>
    <row r="319" spans="1:89" x14ac:dyDescent="0.25">
      <c r="A319" s="41">
        <f>'[11]ТОВ "Сумитеплоенерго" '!F311</f>
        <v>1974</v>
      </c>
      <c r="B319" s="41" t="str">
        <f>'[11]ТОВ "Сумитеплоенерго" '!C311</f>
        <v>вул.. СКД, 38</v>
      </c>
      <c r="C319" s="47" t="str">
        <f>'[11]ТОВ "Сумитеплоенерго" '!O311</f>
        <v>так</v>
      </c>
      <c r="D319" s="46">
        <f>'[11]ТОВ "Сумитеплоенерго" '!G311</f>
        <v>5</v>
      </c>
      <c r="E319" s="86" t="str">
        <f t="shared" si="318"/>
        <v>ТОВ "Сумитеплоенерго"</v>
      </c>
      <c r="F319" s="43">
        <f>'[11]ТОВ "Сумитеплоенерго" '!L311</f>
        <v>4394.3999999999996</v>
      </c>
      <c r="G319" s="43">
        <f>'[11]ТОВ "Сумитеплоенерго" '!CX311</f>
        <v>480.57393023255815</v>
      </c>
      <c r="H319" s="32">
        <f t="shared" si="319"/>
        <v>109.36053391419948</v>
      </c>
      <c r="I319" s="42"/>
      <c r="J319" s="42"/>
      <c r="K319" s="42"/>
      <c r="L319" s="42"/>
      <c r="M319" s="42"/>
      <c r="N319" s="44">
        <f t="shared" si="320"/>
        <v>480.57393023255815</v>
      </c>
      <c r="O319" s="44">
        <f t="shared" si="321"/>
        <v>319.33579818032757</v>
      </c>
      <c r="P319" s="44">
        <f t="shared" si="322"/>
        <v>0</v>
      </c>
      <c r="Q319" s="44">
        <f t="shared" si="323"/>
        <v>0</v>
      </c>
      <c r="R319" s="44">
        <f t="shared" si="324"/>
        <v>0</v>
      </c>
      <c r="S319" s="44">
        <f t="shared" si="325"/>
        <v>0</v>
      </c>
      <c r="T319" s="44">
        <f t="shared" si="326"/>
        <v>319.33579818032757</v>
      </c>
      <c r="U319" s="44">
        <f t="shared" si="327"/>
        <v>533.43706255813959</v>
      </c>
      <c r="V319" s="44">
        <f t="shared" si="328"/>
        <v>0</v>
      </c>
      <c r="W319" s="44">
        <f t="shared" si="329"/>
        <v>0</v>
      </c>
      <c r="X319" s="44">
        <f t="shared" si="330"/>
        <v>0</v>
      </c>
      <c r="Y319" s="44">
        <f t="shared" si="331"/>
        <v>0</v>
      </c>
      <c r="Z319" s="44">
        <f t="shared" si="332"/>
        <v>533.43706255813959</v>
      </c>
      <c r="AA319" s="20">
        <v>0.11</v>
      </c>
      <c r="AC319" s="44">
        <f t="shared" si="333"/>
        <v>413.0736</v>
      </c>
      <c r="AD319" s="28">
        <v>94</v>
      </c>
      <c r="AE319" s="44">
        <f t="shared" si="334"/>
        <v>2996.9807999999998</v>
      </c>
      <c r="AF319" s="28">
        <v>682</v>
      </c>
      <c r="AG319" s="44">
        <f t="shared" si="335"/>
        <v>483.38399999999996</v>
      </c>
      <c r="AH319" s="28">
        <v>110</v>
      </c>
      <c r="AI319" s="44">
        <f t="shared" si="284"/>
        <v>96.018671260465126</v>
      </c>
      <c r="AJ319" s="44">
        <f t="shared" si="285"/>
        <v>0</v>
      </c>
      <c r="AK319" s="44"/>
      <c r="AL319" s="44">
        <f t="shared" si="286"/>
        <v>0</v>
      </c>
      <c r="AM319" s="44"/>
      <c r="AN319" s="44">
        <f t="shared" si="287"/>
        <v>96.018671260465126</v>
      </c>
      <c r="AO319" s="20"/>
      <c r="AP319" s="20">
        <v>0.18</v>
      </c>
      <c r="AQ319" s="20"/>
      <c r="AR319" s="20"/>
      <c r="AS319" s="44">
        <f t="shared" si="288"/>
        <v>63.803292476429448</v>
      </c>
      <c r="AT319" s="44">
        <f t="shared" si="289"/>
        <v>0</v>
      </c>
      <c r="AU319" s="44">
        <f t="shared" si="290"/>
        <v>0</v>
      </c>
      <c r="AV319" s="44">
        <f t="shared" si="291"/>
        <v>0</v>
      </c>
      <c r="AW319" s="44"/>
      <c r="AX319" s="44">
        <f t="shared" si="292"/>
        <v>63.803292476429448</v>
      </c>
      <c r="AY319" s="44">
        <f t="shared" si="293"/>
        <v>298.72475503255822</v>
      </c>
      <c r="AZ319" s="44">
        <f t="shared" si="294"/>
        <v>0</v>
      </c>
      <c r="BA319" s="44"/>
      <c r="BB319" s="44">
        <f t="shared" si="295"/>
        <v>0</v>
      </c>
      <c r="BC319" s="44"/>
      <c r="BD319" s="44">
        <f t="shared" si="296"/>
        <v>298.72475503255822</v>
      </c>
      <c r="BE319" s="20"/>
      <c r="BF319" s="20">
        <v>0.56000000000000005</v>
      </c>
      <c r="BG319" s="20"/>
      <c r="BH319" s="20">
        <v>0.05</v>
      </c>
      <c r="BI319" s="44">
        <f t="shared" si="297"/>
        <v>198.49913214889165</v>
      </c>
      <c r="BJ319" s="44">
        <f t="shared" si="298"/>
        <v>0</v>
      </c>
      <c r="BK319" s="44">
        <f t="shared" si="299"/>
        <v>0</v>
      </c>
      <c r="BL319" s="44">
        <f t="shared" si="300"/>
        <v>0</v>
      </c>
      <c r="BM319" s="44"/>
      <c r="BN319" s="44">
        <f t="shared" si="301"/>
        <v>198.49913214889165</v>
      </c>
      <c r="BO319" s="44">
        <f t="shared" si="302"/>
        <v>117.35615376279071</v>
      </c>
      <c r="BP319" s="44">
        <f t="shared" si="303"/>
        <v>0</v>
      </c>
      <c r="BQ319" s="44"/>
      <c r="BR319" s="44">
        <f t="shared" si="304"/>
        <v>0</v>
      </c>
      <c r="BS319" s="44"/>
      <c r="BT319" s="44">
        <f t="shared" si="305"/>
        <v>117.35615376279071</v>
      </c>
      <c r="BU319" s="20"/>
      <c r="BV319" s="20">
        <v>0.22</v>
      </c>
      <c r="BW319" s="20"/>
      <c r="BX319" s="20">
        <v>0.05</v>
      </c>
      <c r="BY319" s="44">
        <f t="shared" si="306"/>
        <v>77.981801915635998</v>
      </c>
      <c r="BZ319" s="44">
        <f t="shared" si="307"/>
        <v>0</v>
      </c>
      <c r="CA319" s="44">
        <f t="shared" si="308"/>
        <v>0</v>
      </c>
      <c r="CB319" s="44">
        <f t="shared" si="309"/>
        <v>0</v>
      </c>
      <c r="CC319" s="44"/>
      <c r="CD319" s="44">
        <f t="shared" si="310"/>
        <v>77.981801915635998</v>
      </c>
      <c r="CE319" s="44">
        <f t="shared" si="311"/>
        <v>6.4741737293980535</v>
      </c>
      <c r="CF319" s="44">
        <f t="shared" si="312"/>
        <v>15.098206060427524</v>
      </c>
      <c r="CG319" s="44">
        <f t="shared" si="313"/>
        <v>6.1986769749555819</v>
      </c>
      <c r="CH319" s="44">
        <f t="shared" si="314"/>
        <v>26.114408358520926</v>
      </c>
      <c r="CI319" s="44">
        <f t="shared" si="315"/>
        <v>81.244826004287333</v>
      </c>
      <c r="CJ319" s="44">
        <f t="shared" si="316"/>
        <v>31.917610215970019</v>
      </c>
      <c r="CK319" s="44">
        <f t="shared" si="317"/>
        <v>145.08004643622735</v>
      </c>
    </row>
    <row r="320" spans="1:89" x14ac:dyDescent="0.25">
      <c r="A320" s="41">
        <f>'[11]ТОВ "Сумитеплоенерго" '!F312</f>
        <v>1974</v>
      </c>
      <c r="B320" s="41" t="str">
        <f>'[11]ТОВ "Сумитеплоенерго" '!C312</f>
        <v>вул.. СКД, 40</v>
      </c>
      <c r="C320" s="47" t="str">
        <f>'[11]ТОВ "Сумитеплоенерго" '!O312</f>
        <v>так</v>
      </c>
      <c r="D320" s="46">
        <f>'[11]ТОВ "Сумитеплоенерго" '!G312</f>
        <v>5</v>
      </c>
      <c r="E320" s="86" t="str">
        <f t="shared" si="318"/>
        <v>ТОВ "Сумитеплоенерго"</v>
      </c>
      <c r="F320" s="43">
        <f>'[11]ТОВ "Сумитеплоенерго" '!L312</f>
        <v>2680.41</v>
      </c>
      <c r="G320" s="43">
        <f>'[11]ТОВ "Сумитеплоенерго" '!CX312</f>
        <v>315.36223255813951</v>
      </c>
      <c r="H320" s="32">
        <f t="shared" si="319"/>
        <v>117.65447545641879</v>
      </c>
      <c r="I320" s="42"/>
      <c r="J320" s="42"/>
      <c r="K320" s="42"/>
      <c r="L320" s="42"/>
      <c r="M320" s="42"/>
      <c r="N320" s="44">
        <f t="shared" si="320"/>
        <v>315.36223255813951</v>
      </c>
      <c r="O320" s="44">
        <f t="shared" si="321"/>
        <v>209.55454283828908</v>
      </c>
      <c r="P320" s="44">
        <f t="shared" si="322"/>
        <v>0</v>
      </c>
      <c r="Q320" s="44">
        <f t="shared" si="323"/>
        <v>0</v>
      </c>
      <c r="R320" s="44">
        <f t="shared" si="324"/>
        <v>0</v>
      </c>
      <c r="S320" s="44">
        <f t="shared" si="325"/>
        <v>0</v>
      </c>
      <c r="T320" s="44">
        <f t="shared" si="326"/>
        <v>209.55454283828908</v>
      </c>
      <c r="U320" s="44">
        <f t="shared" si="327"/>
        <v>350.0520781395349</v>
      </c>
      <c r="V320" s="44">
        <f t="shared" si="328"/>
        <v>0</v>
      </c>
      <c r="W320" s="44">
        <f t="shared" si="329"/>
        <v>0</v>
      </c>
      <c r="X320" s="44">
        <f t="shared" si="330"/>
        <v>0</v>
      </c>
      <c r="Y320" s="44">
        <f t="shared" si="331"/>
        <v>0</v>
      </c>
      <c r="Z320" s="44">
        <f t="shared" si="332"/>
        <v>350.0520781395349</v>
      </c>
      <c r="AA320" s="20">
        <v>0.11</v>
      </c>
      <c r="AC320" s="44">
        <f t="shared" si="333"/>
        <v>262.68018000000001</v>
      </c>
      <c r="AD320" s="28">
        <v>98</v>
      </c>
      <c r="AE320" s="44">
        <f t="shared" si="334"/>
        <v>1897.7302799999998</v>
      </c>
      <c r="AF320" s="28">
        <v>708</v>
      </c>
      <c r="AG320" s="44">
        <f t="shared" si="335"/>
        <v>302.88632999999993</v>
      </c>
      <c r="AH320" s="28">
        <v>113</v>
      </c>
      <c r="AI320" s="44">
        <f t="shared" si="284"/>
        <v>63.009374065116276</v>
      </c>
      <c r="AJ320" s="44">
        <f t="shared" si="285"/>
        <v>0</v>
      </c>
      <c r="AK320" s="44"/>
      <c r="AL320" s="44">
        <f t="shared" si="286"/>
        <v>0</v>
      </c>
      <c r="AM320" s="44"/>
      <c r="AN320" s="44">
        <f t="shared" si="287"/>
        <v>63.009374065116276</v>
      </c>
      <c r="AO320" s="20"/>
      <c r="AP320" s="20">
        <v>0.18</v>
      </c>
      <c r="AQ320" s="20"/>
      <c r="AR320" s="20"/>
      <c r="AS320" s="44">
        <f t="shared" si="288"/>
        <v>41.868997659090162</v>
      </c>
      <c r="AT320" s="44">
        <f t="shared" si="289"/>
        <v>0</v>
      </c>
      <c r="AU320" s="44">
        <f t="shared" si="290"/>
        <v>0</v>
      </c>
      <c r="AV320" s="44">
        <f t="shared" si="291"/>
        <v>0</v>
      </c>
      <c r="AW320" s="44"/>
      <c r="AX320" s="44">
        <f t="shared" si="292"/>
        <v>41.868997659090162</v>
      </c>
      <c r="AY320" s="44">
        <f t="shared" si="293"/>
        <v>196.02916375813956</v>
      </c>
      <c r="AZ320" s="44">
        <f t="shared" si="294"/>
        <v>0</v>
      </c>
      <c r="BA320" s="44"/>
      <c r="BB320" s="44">
        <f t="shared" si="295"/>
        <v>0</v>
      </c>
      <c r="BC320" s="44"/>
      <c r="BD320" s="44">
        <f t="shared" si="296"/>
        <v>196.02916375813956</v>
      </c>
      <c r="BE320" s="20"/>
      <c r="BF320" s="20">
        <v>0.56000000000000005</v>
      </c>
      <c r="BG320" s="20"/>
      <c r="BH320" s="20">
        <v>0.05</v>
      </c>
      <c r="BI320" s="44">
        <f t="shared" si="297"/>
        <v>130.25910382828053</v>
      </c>
      <c r="BJ320" s="44">
        <f t="shared" si="298"/>
        <v>0</v>
      </c>
      <c r="BK320" s="44">
        <f t="shared" si="299"/>
        <v>0</v>
      </c>
      <c r="BL320" s="44">
        <f t="shared" si="300"/>
        <v>0</v>
      </c>
      <c r="BM320" s="44"/>
      <c r="BN320" s="44">
        <f t="shared" si="301"/>
        <v>130.25910382828053</v>
      </c>
      <c r="BO320" s="44">
        <f t="shared" si="302"/>
        <v>77.011457190697683</v>
      </c>
      <c r="BP320" s="44">
        <f t="shared" si="303"/>
        <v>0</v>
      </c>
      <c r="BQ320" s="44"/>
      <c r="BR320" s="44">
        <f t="shared" si="304"/>
        <v>0</v>
      </c>
      <c r="BS320" s="44"/>
      <c r="BT320" s="44">
        <f t="shared" si="305"/>
        <v>77.011457190697683</v>
      </c>
      <c r="BU320" s="20"/>
      <c r="BV320" s="20">
        <v>0.22</v>
      </c>
      <c r="BW320" s="20"/>
      <c r="BX320" s="20">
        <v>0.05</v>
      </c>
      <c r="BY320" s="44">
        <f t="shared" si="306"/>
        <v>51.173219361110206</v>
      </c>
      <c r="BZ320" s="44">
        <f t="shared" si="307"/>
        <v>0</v>
      </c>
      <c r="CA320" s="44">
        <f t="shared" si="308"/>
        <v>0</v>
      </c>
      <c r="CB320" s="44">
        <f t="shared" si="309"/>
        <v>0</v>
      </c>
      <c r="CC320" s="44"/>
      <c r="CD320" s="44">
        <f t="shared" si="310"/>
        <v>51.173219361110206</v>
      </c>
      <c r="CE320" s="44">
        <f t="shared" si="311"/>
        <v>6.2738588140757559</v>
      </c>
      <c r="CF320" s="44">
        <f t="shared" si="312"/>
        <v>14.568887887496611</v>
      </c>
      <c r="CG320" s="44">
        <f t="shared" si="313"/>
        <v>5.9188445398098715</v>
      </c>
      <c r="CH320" s="44">
        <f t="shared" si="314"/>
        <v>17.136797491059898</v>
      </c>
      <c r="CI320" s="44">
        <f t="shared" si="315"/>
        <v>53.314481083297473</v>
      </c>
      <c r="CJ320" s="44">
        <f t="shared" si="316"/>
        <v>20.944974711295437</v>
      </c>
      <c r="CK320" s="44">
        <f t="shared" si="317"/>
        <v>95.20443050588834</v>
      </c>
    </row>
    <row r="321" spans="1:89" x14ac:dyDescent="0.25">
      <c r="A321" s="41">
        <f>'[11]ТОВ "Сумитеплоенерго" '!F313</f>
        <v>1974</v>
      </c>
      <c r="B321" s="41" t="str">
        <f>'[11]ТОВ "Сумитеплоенерго" '!C313</f>
        <v>вул.. СКД, 42</v>
      </c>
      <c r="C321" s="47" t="str">
        <f>'[11]ТОВ "Сумитеплоенерго" '!O313</f>
        <v>так</v>
      </c>
      <c r="D321" s="46">
        <f>'[11]ТОВ "Сумитеплоенерго" '!G313</f>
        <v>5</v>
      </c>
      <c r="E321" s="86" t="str">
        <f t="shared" si="318"/>
        <v>ТОВ "Сумитеплоенерго"</v>
      </c>
      <c r="F321" s="43">
        <f>'[11]ТОВ "Сумитеплоенерго" '!L313</f>
        <v>4345.8</v>
      </c>
      <c r="G321" s="43">
        <f>'[11]ТОВ "Сумитеплоенерго" '!CX313</f>
        <v>473.24219767441861</v>
      </c>
      <c r="H321" s="32">
        <f t="shared" si="319"/>
        <v>108.89645121138078</v>
      </c>
      <c r="I321" s="42"/>
      <c r="J321" s="42"/>
      <c r="K321" s="42"/>
      <c r="L321" s="42"/>
      <c r="M321" s="42"/>
      <c r="N321" s="44">
        <f t="shared" si="320"/>
        <v>473.24219767441861</v>
      </c>
      <c r="O321" s="44">
        <f t="shared" si="321"/>
        <v>314.46394700153974</v>
      </c>
      <c r="P321" s="44">
        <f t="shared" si="322"/>
        <v>0</v>
      </c>
      <c r="Q321" s="44">
        <f t="shared" si="323"/>
        <v>0</v>
      </c>
      <c r="R321" s="44">
        <f t="shared" si="324"/>
        <v>0</v>
      </c>
      <c r="S321" s="44">
        <f t="shared" si="325"/>
        <v>0</v>
      </c>
      <c r="T321" s="44">
        <f t="shared" si="326"/>
        <v>314.46394700153974</v>
      </c>
      <c r="U321" s="44">
        <f t="shared" si="327"/>
        <v>525.29883941860464</v>
      </c>
      <c r="V321" s="44">
        <f t="shared" si="328"/>
        <v>0</v>
      </c>
      <c r="W321" s="44">
        <f t="shared" si="329"/>
        <v>0</v>
      </c>
      <c r="X321" s="44">
        <f t="shared" si="330"/>
        <v>0</v>
      </c>
      <c r="Y321" s="44">
        <f t="shared" si="331"/>
        <v>0</v>
      </c>
      <c r="Z321" s="44">
        <f t="shared" si="332"/>
        <v>525.29883941860464</v>
      </c>
      <c r="AA321" s="20">
        <v>0.11</v>
      </c>
      <c r="AC321" s="44">
        <f t="shared" ref="AC321:AC322" si="336">AD321*F321/1000</f>
        <v>408.5052</v>
      </c>
      <c r="AD321" s="28">
        <v>94</v>
      </c>
      <c r="AE321" s="44">
        <f t="shared" ref="AE321:AE322" si="337">AF321*F321/1000</f>
        <v>2963.8355999999999</v>
      </c>
      <c r="AF321" s="28">
        <v>682</v>
      </c>
      <c r="AG321" s="44">
        <f t="shared" ref="AG321:AG322" si="338">AH321*F321/1000</f>
        <v>478.03800000000001</v>
      </c>
      <c r="AH321" s="28">
        <v>110</v>
      </c>
      <c r="AI321" s="44">
        <f t="shared" ref="AI321:AI384" si="339">U321*AP321</f>
        <v>94.553791095348828</v>
      </c>
      <c r="AJ321" s="44">
        <f t="shared" ref="AJ321:AJ384" si="340">V321*AQ321</f>
        <v>0</v>
      </c>
      <c r="AK321" s="44"/>
      <c r="AL321" s="44">
        <f t="shared" ref="AL321:AL384" si="341">X321*AR321</f>
        <v>0</v>
      </c>
      <c r="AM321" s="44"/>
      <c r="AN321" s="44">
        <f t="shared" ref="AN321:AN384" si="342">SUM(AI321:AL321)</f>
        <v>94.553791095348828</v>
      </c>
      <c r="AO321" s="20"/>
      <c r="AP321" s="20">
        <v>0.18</v>
      </c>
      <c r="AQ321" s="20"/>
      <c r="AR321" s="20"/>
      <c r="AS321" s="44">
        <f t="shared" ref="AS321:AS384" si="343">AI321*$D$3</f>
        <v>62.829896610907632</v>
      </c>
      <c r="AT321" s="44">
        <f t="shared" ref="AT321:AT384" si="344">AJ321*$D$4</f>
        <v>0</v>
      </c>
      <c r="AU321" s="44">
        <f t="shared" ref="AU321:AU384" si="345">AK321*$D$5</f>
        <v>0</v>
      </c>
      <c r="AV321" s="44">
        <f t="shared" ref="AV321:AV384" si="346">AL321*$D$3</f>
        <v>0</v>
      </c>
      <c r="AW321" s="44"/>
      <c r="AX321" s="44">
        <f t="shared" ref="AX321:AX384" si="347">SUM(AS321:AW321)</f>
        <v>62.829896610907632</v>
      </c>
      <c r="AY321" s="44">
        <f t="shared" ref="AY321:AY384" si="348">U321*BF321</f>
        <v>294.16735007441861</v>
      </c>
      <c r="AZ321" s="44">
        <f t="shared" ref="AZ321:AZ384" si="349">V321*BG321</f>
        <v>0</v>
      </c>
      <c r="BA321" s="44"/>
      <c r="BB321" s="44">
        <f t="shared" ref="BB321:BB384" si="350">X321*BH321</f>
        <v>0</v>
      </c>
      <c r="BC321" s="44"/>
      <c r="BD321" s="44">
        <f t="shared" ref="BD321:BD384" si="351">SUM(AY321:BB321)</f>
        <v>294.16735007441861</v>
      </c>
      <c r="BE321" s="20"/>
      <c r="BF321" s="20">
        <v>0.56000000000000005</v>
      </c>
      <c r="BG321" s="20"/>
      <c r="BH321" s="20">
        <v>0.05</v>
      </c>
      <c r="BI321" s="44">
        <f t="shared" ref="BI321:BI384" si="352">AY321*$D$3</f>
        <v>195.47078945615709</v>
      </c>
      <c r="BJ321" s="44">
        <f t="shared" ref="BJ321:BJ384" si="353">AZ321*$D$4</f>
        <v>0</v>
      </c>
      <c r="BK321" s="44">
        <f t="shared" ref="BK321:BK384" si="354">BA321*$D$5</f>
        <v>0</v>
      </c>
      <c r="BL321" s="44">
        <f t="shared" ref="BL321:BL384" si="355">BB321*$D$3</f>
        <v>0</v>
      </c>
      <c r="BM321" s="44"/>
      <c r="BN321" s="44">
        <f t="shared" ref="BN321:BN384" si="356">SUM(BI321:BM321)</f>
        <v>195.47078945615709</v>
      </c>
      <c r="BO321" s="44">
        <f t="shared" ref="BO321:BO384" si="357">U321*BV321</f>
        <v>115.56574467209302</v>
      </c>
      <c r="BP321" s="44">
        <f t="shared" ref="BP321:BP384" si="358">V321*BW321</f>
        <v>0</v>
      </c>
      <c r="BQ321" s="44"/>
      <c r="BR321" s="44">
        <f t="shared" ref="BR321:BR384" si="359">X321*BX321</f>
        <v>0</v>
      </c>
      <c r="BS321" s="44"/>
      <c r="BT321" s="44">
        <f t="shared" ref="BT321:BT384" si="360">SUM(BO321:BR321)</f>
        <v>115.56574467209302</v>
      </c>
      <c r="BU321" s="20"/>
      <c r="BV321" s="20">
        <v>0.22</v>
      </c>
      <c r="BW321" s="20"/>
      <c r="BX321" s="20">
        <v>0.05</v>
      </c>
      <c r="BY321" s="44">
        <f t="shared" ref="BY321:BY384" si="361">BO321*$D$3</f>
        <v>76.79209585777599</v>
      </c>
      <c r="BZ321" s="44">
        <f t="shared" ref="BZ321:BZ384" si="362">BP321*$D$4</f>
        <v>0</v>
      </c>
      <c r="CA321" s="44">
        <f t="shared" ref="CA321:CA384" si="363">BQ321*$D$5</f>
        <v>0</v>
      </c>
      <c r="CB321" s="44">
        <f t="shared" ref="CB321:CB384" si="364">BR321*$D$3</f>
        <v>0</v>
      </c>
      <c r="CC321" s="44"/>
      <c r="CD321" s="44">
        <f t="shared" ref="CD321:CD384" si="365">SUM(BY321:CC321)</f>
        <v>76.79209585777599</v>
      </c>
      <c r="CE321" s="44">
        <f t="shared" ref="CE321:CE384" si="366">AC321/AX321</f>
        <v>6.5017646380955707</v>
      </c>
      <c r="CF321" s="44">
        <f t="shared" ref="CF321:CF384" si="367">AE321/BN321</f>
        <v>15.162549904494913</v>
      </c>
      <c r="CG321" s="44">
        <f t="shared" ref="CG321:CG384" si="368">AG321/CD321</f>
        <v>6.22509380243193</v>
      </c>
      <c r="CH321" s="44">
        <f t="shared" ref="CH321:CH384" si="369">AI321*$AD$3+AJ321*$AD$4+AL321*$AD$3</f>
        <v>25.716001691088778</v>
      </c>
      <c r="CI321" s="44">
        <f t="shared" ref="CI321:CI384" si="370">AY321*$AD$3+AZ321*$AD$4+BB321*$AD$3</f>
        <v>80.00533859449844</v>
      </c>
      <c r="CJ321" s="44">
        <f t="shared" ref="CJ321:CJ384" si="371">BO321*$AD$3+BP321*$AD$4+BR321*$AD$3</f>
        <v>31.430668733552956</v>
      </c>
      <c r="CK321" s="44">
        <f t="shared" ref="CK321:CK384" si="372">U321*$AD$3+V321*$AD$4+W321*$AD$5+X321*$AD$3</f>
        <v>142.86667606160435</v>
      </c>
    </row>
    <row r="322" spans="1:89" x14ac:dyDescent="0.25">
      <c r="A322" s="41">
        <f>'[11]ТОВ "Сумитеплоенерго" '!F314</f>
        <v>1978</v>
      </c>
      <c r="B322" s="41" t="str">
        <f>'[11]ТОВ "Сумитеплоенерго" '!C314</f>
        <v>вул.. СКД, 48</v>
      </c>
      <c r="C322" s="47" t="str">
        <f>'[11]ТОВ "Сумитеплоенерго" '!O314</f>
        <v>так</v>
      </c>
      <c r="D322" s="46">
        <f>'[11]ТОВ "Сумитеплоенерго" '!G314</f>
        <v>5</v>
      </c>
      <c r="E322" s="86" t="str">
        <f t="shared" si="318"/>
        <v>ТОВ "Сумитеплоенерго"</v>
      </c>
      <c r="F322" s="43">
        <f>'[11]ТОВ "Сумитеплоенерго" '!L314</f>
        <v>4347.8</v>
      </c>
      <c r="G322" s="43">
        <f>'[11]ТОВ "Сумитеплоенерго" '!CX314</f>
        <v>543.98298837209302</v>
      </c>
      <c r="H322" s="32">
        <f t="shared" si="319"/>
        <v>125.11683802660956</v>
      </c>
      <c r="I322" s="42"/>
      <c r="J322" s="42"/>
      <c r="K322" s="42"/>
      <c r="L322" s="42"/>
      <c r="M322" s="42"/>
      <c r="N322" s="44">
        <f t="shared" si="320"/>
        <v>543.98298837209302</v>
      </c>
      <c r="O322" s="44">
        <f t="shared" si="321"/>
        <v>361.47038126737186</v>
      </c>
      <c r="P322" s="44">
        <f t="shared" si="322"/>
        <v>0</v>
      </c>
      <c r="Q322" s="44">
        <f t="shared" si="323"/>
        <v>0</v>
      </c>
      <c r="R322" s="44">
        <f t="shared" si="324"/>
        <v>0</v>
      </c>
      <c r="S322" s="44">
        <f t="shared" si="325"/>
        <v>0</v>
      </c>
      <c r="T322" s="44">
        <f t="shared" si="326"/>
        <v>361.47038126737186</v>
      </c>
      <c r="U322" s="44">
        <f t="shared" si="327"/>
        <v>603.8211170930233</v>
      </c>
      <c r="V322" s="44">
        <f t="shared" si="328"/>
        <v>0</v>
      </c>
      <c r="W322" s="44">
        <f t="shared" si="329"/>
        <v>0</v>
      </c>
      <c r="X322" s="44">
        <f t="shared" si="330"/>
        <v>0</v>
      </c>
      <c r="Y322" s="44">
        <f t="shared" si="331"/>
        <v>0</v>
      </c>
      <c r="Z322" s="44">
        <f t="shared" si="332"/>
        <v>603.8211170930233</v>
      </c>
      <c r="AA322" s="20">
        <v>0.11</v>
      </c>
      <c r="AC322" s="44">
        <f t="shared" si="336"/>
        <v>408.69319999999999</v>
      </c>
      <c r="AD322" s="28">
        <v>94</v>
      </c>
      <c r="AE322" s="44">
        <f t="shared" si="337"/>
        <v>2965.1995999999999</v>
      </c>
      <c r="AF322" s="28">
        <v>682</v>
      </c>
      <c r="AG322" s="44">
        <f t="shared" si="338"/>
        <v>478.25799999999998</v>
      </c>
      <c r="AH322" s="28">
        <v>110</v>
      </c>
      <c r="AI322" s="44">
        <f t="shared" si="339"/>
        <v>108.68780107674419</v>
      </c>
      <c r="AJ322" s="44">
        <f t="shared" si="340"/>
        <v>0</v>
      </c>
      <c r="AK322" s="44"/>
      <c r="AL322" s="44">
        <f t="shared" si="341"/>
        <v>0</v>
      </c>
      <c r="AM322" s="44"/>
      <c r="AN322" s="44">
        <f t="shared" si="342"/>
        <v>108.68780107674419</v>
      </c>
      <c r="AO322" s="20"/>
      <c r="AP322" s="20">
        <v>0.18</v>
      </c>
      <c r="AQ322" s="20"/>
      <c r="AR322" s="20"/>
      <c r="AS322" s="44">
        <f t="shared" si="343"/>
        <v>72.221782177220902</v>
      </c>
      <c r="AT322" s="44">
        <f t="shared" si="344"/>
        <v>0</v>
      </c>
      <c r="AU322" s="44">
        <f t="shared" si="345"/>
        <v>0</v>
      </c>
      <c r="AV322" s="44">
        <f t="shared" si="346"/>
        <v>0</v>
      </c>
      <c r="AW322" s="44"/>
      <c r="AX322" s="44">
        <f t="shared" si="347"/>
        <v>72.221782177220902</v>
      </c>
      <c r="AY322" s="44">
        <f t="shared" si="348"/>
        <v>338.13982557209306</v>
      </c>
      <c r="AZ322" s="44">
        <f t="shared" si="349"/>
        <v>0</v>
      </c>
      <c r="BA322" s="44"/>
      <c r="BB322" s="44">
        <f t="shared" si="350"/>
        <v>0</v>
      </c>
      <c r="BC322" s="44"/>
      <c r="BD322" s="44">
        <f t="shared" si="351"/>
        <v>338.13982557209306</v>
      </c>
      <c r="BE322" s="20"/>
      <c r="BF322" s="20">
        <v>0.56000000000000005</v>
      </c>
      <c r="BG322" s="20"/>
      <c r="BH322" s="20">
        <v>0.05</v>
      </c>
      <c r="BI322" s="44">
        <f t="shared" si="352"/>
        <v>224.68998899579839</v>
      </c>
      <c r="BJ322" s="44">
        <f t="shared" si="353"/>
        <v>0</v>
      </c>
      <c r="BK322" s="44">
        <f t="shared" si="354"/>
        <v>0</v>
      </c>
      <c r="BL322" s="44">
        <f t="shared" si="355"/>
        <v>0</v>
      </c>
      <c r="BM322" s="44"/>
      <c r="BN322" s="44">
        <f t="shared" si="356"/>
        <v>224.68998899579839</v>
      </c>
      <c r="BO322" s="44">
        <f t="shared" si="357"/>
        <v>132.84064576046512</v>
      </c>
      <c r="BP322" s="44">
        <f t="shared" si="358"/>
        <v>0</v>
      </c>
      <c r="BQ322" s="44"/>
      <c r="BR322" s="44">
        <f t="shared" si="359"/>
        <v>0</v>
      </c>
      <c r="BS322" s="44"/>
      <c r="BT322" s="44">
        <f t="shared" si="360"/>
        <v>132.84064576046512</v>
      </c>
      <c r="BU322" s="20"/>
      <c r="BV322" s="20">
        <v>0.22</v>
      </c>
      <c r="BW322" s="20"/>
      <c r="BX322" s="20">
        <v>0.05</v>
      </c>
      <c r="BY322" s="44">
        <f t="shared" si="361"/>
        <v>88.271067105492207</v>
      </c>
      <c r="BZ322" s="44">
        <f t="shared" si="362"/>
        <v>0</v>
      </c>
      <c r="CA322" s="44">
        <f t="shared" si="363"/>
        <v>0</v>
      </c>
      <c r="CB322" s="44">
        <f t="shared" si="364"/>
        <v>0</v>
      </c>
      <c r="CC322" s="44"/>
      <c r="CD322" s="44">
        <f t="shared" si="365"/>
        <v>88.271067105492207</v>
      </c>
      <c r="CE322" s="44">
        <f t="shared" si="366"/>
        <v>5.6588634021399677</v>
      </c>
      <c r="CF322" s="44">
        <f t="shared" si="367"/>
        <v>13.196847858030061</v>
      </c>
      <c r="CG322" s="44">
        <f t="shared" si="368"/>
        <v>5.4180607041765656</v>
      </c>
      <c r="CH322" s="44">
        <f t="shared" si="369"/>
        <v>29.560059347295315</v>
      </c>
      <c r="CI322" s="44">
        <f t="shared" si="370"/>
        <v>91.96462908047431</v>
      </c>
      <c r="CJ322" s="44">
        <f t="shared" si="371"/>
        <v>36.128961424472052</v>
      </c>
      <c r="CK322" s="44">
        <f t="shared" si="372"/>
        <v>164.22255192941842</v>
      </c>
    </row>
    <row r="323" spans="1:89" x14ac:dyDescent="0.25">
      <c r="A323" s="41">
        <f>'[11]ТОВ "Сумитеплоенерго" '!F315</f>
        <v>1974</v>
      </c>
      <c r="B323" s="41" t="str">
        <f>'[11]ТОВ "Сумитеплоенерго" '!C315</f>
        <v>вул.. СКД, 50</v>
      </c>
      <c r="C323" s="47" t="str">
        <f>'[11]ТОВ "Сумитеплоенерго" '!O315</f>
        <v>так</v>
      </c>
      <c r="D323" s="46">
        <f>'[11]ТОВ "Сумитеплоенерго" '!G315</f>
        <v>5</v>
      </c>
      <c r="E323" s="86" t="str">
        <f t="shared" si="318"/>
        <v>ТОВ "Сумитеплоенерго"</v>
      </c>
      <c r="F323" s="43">
        <f>'[11]ТОВ "Сумитеплоенерго" '!L315</f>
        <v>5608.2</v>
      </c>
      <c r="G323" s="43">
        <f>'[11]ТОВ "Сумитеплоенерго" '!CX315</f>
        <v>610.41030232558137</v>
      </c>
      <c r="H323" s="32">
        <f t="shared" si="319"/>
        <v>108.8424632369711</v>
      </c>
      <c r="I323" s="42"/>
      <c r="J323" s="42"/>
      <c r="K323" s="42"/>
      <c r="L323" s="42"/>
      <c r="M323" s="42"/>
      <c r="N323" s="44">
        <f t="shared" si="320"/>
        <v>610.41030232558137</v>
      </c>
      <c r="O323" s="44">
        <f t="shared" si="321"/>
        <v>405.61056030714468</v>
      </c>
      <c r="P323" s="44">
        <f t="shared" si="322"/>
        <v>0</v>
      </c>
      <c r="Q323" s="44">
        <f t="shared" si="323"/>
        <v>0</v>
      </c>
      <c r="R323" s="44">
        <f t="shared" si="324"/>
        <v>0</v>
      </c>
      <c r="S323" s="44">
        <f t="shared" si="325"/>
        <v>0</v>
      </c>
      <c r="T323" s="44">
        <f t="shared" si="326"/>
        <v>405.61056030714468</v>
      </c>
      <c r="U323" s="44">
        <f t="shared" si="327"/>
        <v>677.55543558139539</v>
      </c>
      <c r="V323" s="44">
        <f t="shared" si="328"/>
        <v>0</v>
      </c>
      <c r="W323" s="44">
        <f t="shared" si="329"/>
        <v>0</v>
      </c>
      <c r="X323" s="44">
        <f t="shared" si="330"/>
        <v>0</v>
      </c>
      <c r="Y323" s="44">
        <f t="shared" si="331"/>
        <v>0</v>
      </c>
      <c r="Z323" s="44">
        <f t="shared" si="332"/>
        <v>677.55543558139539</v>
      </c>
      <c r="AA323" s="20">
        <v>0.11</v>
      </c>
      <c r="AC323" s="44">
        <f>AD323*F323/1000</f>
        <v>504.738</v>
      </c>
      <c r="AD323" s="28">
        <v>90</v>
      </c>
      <c r="AE323" s="44">
        <f>AF323*F323/1000</f>
        <v>3712.6284000000001</v>
      </c>
      <c r="AF323" s="28">
        <v>662</v>
      </c>
      <c r="AG323" s="44">
        <f>AH323*F323/1000</f>
        <v>566.42819999999995</v>
      </c>
      <c r="AH323" s="28">
        <v>101</v>
      </c>
      <c r="AI323" s="44">
        <f t="shared" si="339"/>
        <v>121.95997840465117</v>
      </c>
      <c r="AJ323" s="44">
        <f t="shared" si="340"/>
        <v>0</v>
      </c>
      <c r="AK323" s="44"/>
      <c r="AL323" s="44">
        <f t="shared" si="341"/>
        <v>0</v>
      </c>
      <c r="AM323" s="44"/>
      <c r="AN323" s="44">
        <f t="shared" si="342"/>
        <v>121.95997840465117</v>
      </c>
      <c r="AO323" s="20"/>
      <c r="AP323" s="20">
        <v>0.18</v>
      </c>
      <c r="AQ323" s="20"/>
      <c r="AR323" s="20"/>
      <c r="AS323" s="44">
        <f t="shared" si="343"/>
        <v>81.040989949367514</v>
      </c>
      <c r="AT323" s="44">
        <f t="shared" si="344"/>
        <v>0</v>
      </c>
      <c r="AU323" s="44">
        <f t="shared" si="345"/>
        <v>0</v>
      </c>
      <c r="AV323" s="44">
        <f t="shared" si="346"/>
        <v>0</v>
      </c>
      <c r="AW323" s="44"/>
      <c r="AX323" s="44">
        <f t="shared" si="347"/>
        <v>81.040989949367514</v>
      </c>
      <c r="AY323" s="44">
        <f t="shared" si="348"/>
        <v>379.43104392558143</v>
      </c>
      <c r="AZ323" s="44">
        <f t="shared" si="349"/>
        <v>0</v>
      </c>
      <c r="BA323" s="44"/>
      <c r="BB323" s="44">
        <f t="shared" si="350"/>
        <v>0</v>
      </c>
      <c r="BC323" s="44"/>
      <c r="BD323" s="44">
        <f t="shared" si="351"/>
        <v>379.43104392558143</v>
      </c>
      <c r="BE323" s="20"/>
      <c r="BF323" s="20">
        <v>0.56000000000000005</v>
      </c>
      <c r="BG323" s="20"/>
      <c r="BH323" s="20">
        <v>0.05</v>
      </c>
      <c r="BI323" s="44">
        <f t="shared" si="352"/>
        <v>252.12752428692119</v>
      </c>
      <c r="BJ323" s="44">
        <f t="shared" si="353"/>
        <v>0</v>
      </c>
      <c r="BK323" s="44">
        <f t="shared" si="354"/>
        <v>0</v>
      </c>
      <c r="BL323" s="44">
        <f t="shared" si="355"/>
        <v>0</v>
      </c>
      <c r="BM323" s="44"/>
      <c r="BN323" s="44">
        <f t="shared" si="356"/>
        <v>252.12752428692119</v>
      </c>
      <c r="BO323" s="44">
        <f t="shared" si="357"/>
        <v>149.06219582790698</v>
      </c>
      <c r="BP323" s="44">
        <f t="shared" si="358"/>
        <v>0</v>
      </c>
      <c r="BQ323" s="44"/>
      <c r="BR323" s="44">
        <f t="shared" si="359"/>
        <v>0</v>
      </c>
      <c r="BS323" s="44"/>
      <c r="BT323" s="44">
        <f t="shared" si="360"/>
        <v>149.06219582790698</v>
      </c>
      <c r="BU323" s="20"/>
      <c r="BV323" s="20">
        <v>0.22</v>
      </c>
      <c r="BW323" s="20"/>
      <c r="BX323" s="20">
        <v>0.05</v>
      </c>
      <c r="BY323" s="44">
        <f t="shared" si="361"/>
        <v>99.050098827004732</v>
      </c>
      <c r="BZ323" s="44">
        <f t="shared" si="362"/>
        <v>0</v>
      </c>
      <c r="CA323" s="44">
        <f t="shared" si="363"/>
        <v>0</v>
      </c>
      <c r="CB323" s="44">
        <f t="shared" si="364"/>
        <v>0</v>
      </c>
      <c r="CC323" s="44"/>
      <c r="CD323" s="44">
        <f t="shared" si="365"/>
        <v>99.050098827004732</v>
      </c>
      <c r="CE323" s="44">
        <f t="shared" si="366"/>
        <v>6.2281815697876874</v>
      </c>
      <c r="CF323" s="44">
        <f t="shared" si="367"/>
        <v>14.725200711426604</v>
      </c>
      <c r="CG323" s="44">
        <f t="shared" si="368"/>
        <v>5.7186030777141497</v>
      </c>
      <c r="CH323" s="44">
        <f t="shared" si="369"/>
        <v>33.169722488826139</v>
      </c>
      <c r="CI323" s="44">
        <f t="shared" si="370"/>
        <v>103.1946921874591</v>
      </c>
      <c r="CJ323" s="44">
        <f t="shared" si="371"/>
        <v>40.5407719307875</v>
      </c>
      <c r="CK323" s="44">
        <f t="shared" si="372"/>
        <v>184.27623604903408</v>
      </c>
    </row>
    <row r="324" spans="1:89" x14ac:dyDescent="0.25">
      <c r="A324" s="41">
        <f>'[11]ТОВ "Сумитеплоенерго" '!F316</f>
        <v>1975</v>
      </c>
      <c r="B324" s="41" t="str">
        <f>'[11]ТОВ "Сумитеплоенерго" '!C316</f>
        <v>Вул.Гамалія,1</v>
      </c>
      <c r="C324" s="47" t="str">
        <f>'[11]ТОВ "Сумитеплоенерго" '!O316</f>
        <v>так</v>
      </c>
      <c r="D324" s="46">
        <f>'[11]ТОВ "Сумитеплоенерго" '!G316</f>
        <v>5</v>
      </c>
      <c r="E324" s="86" t="str">
        <f t="shared" si="318"/>
        <v>ТОВ "Сумитеплоенерго"</v>
      </c>
      <c r="F324" s="43">
        <f>'[11]ТОВ "Сумитеплоенерго" '!L316</f>
        <v>3164.5</v>
      </c>
      <c r="G324" s="43">
        <f>'[11]ТОВ "Сумитеплоенерго" '!CX316</f>
        <v>405.91265116279072</v>
      </c>
      <c r="H324" s="32">
        <f t="shared" si="319"/>
        <v>128.27070664016139</v>
      </c>
      <c r="I324" s="42"/>
      <c r="J324" s="42"/>
      <c r="K324" s="42"/>
      <c r="L324" s="42"/>
      <c r="M324" s="42"/>
      <c r="N324" s="44">
        <f t="shared" si="320"/>
        <v>405.91265116279072</v>
      </c>
      <c r="O324" s="44">
        <f t="shared" si="321"/>
        <v>269.72424489991801</v>
      </c>
      <c r="P324" s="44">
        <f t="shared" si="322"/>
        <v>0</v>
      </c>
      <c r="Q324" s="44">
        <f t="shared" si="323"/>
        <v>0</v>
      </c>
      <c r="R324" s="44">
        <f t="shared" si="324"/>
        <v>0</v>
      </c>
      <c r="S324" s="44">
        <f t="shared" si="325"/>
        <v>0</v>
      </c>
      <c r="T324" s="44">
        <f t="shared" si="326"/>
        <v>269.72424489991801</v>
      </c>
      <c r="U324" s="44">
        <f t="shared" si="327"/>
        <v>450.56304279069775</v>
      </c>
      <c r="V324" s="44">
        <f t="shared" si="328"/>
        <v>0</v>
      </c>
      <c r="W324" s="44">
        <f t="shared" si="329"/>
        <v>0</v>
      </c>
      <c r="X324" s="44">
        <f t="shared" si="330"/>
        <v>0</v>
      </c>
      <c r="Y324" s="44">
        <f t="shared" si="331"/>
        <v>0</v>
      </c>
      <c r="Z324" s="44">
        <f t="shared" si="332"/>
        <v>450.56304279069775</v>
      </c>
      <c r="AA324" s="20">
        <v>0.11</v>
      </c>
      <c r="AC324" s="44">
        <f t="shared" ref="AC324:AC384" si="373">AD324*F324/1000</f>
        <v>297.46300000000002</v>
      </c>
      <c r="AD324" s="28">
        <v>94</v>
      </c>
      <c r="AE324" s="44">
        <f t="shared" ref="AE324:AE384" si="374">AF324*F324/1000</f>
        <v>2158.1889999999999</v>
      </c>
      <c r="AF324" s="28">
        <v>682</v>
      </c>
      <c r="AG324" s="44">
        <f t="shared" ref="AG324:AG384" si="375">AH324*F324/1000</f>
        <v>348.09500000000003</v>
      </c>
      <c r="AH324" s="28">
        <v>110</v>
      </c>
      <c r="AI324" s="44">
        <f t="shared" si="339"/>
        <v>81.101347702325597</v>
      </c>
      <c r="AJ324" s="44">
        <f t="shared" si="340"/>
        <v>0</v>
      </c>
      <c r="AK324" s="44"/>
      <c r="AL324" s="44">
        <f t="shared" si="341"/>
        <v>0</v>
      </c>
      <c r="AM324" s="44"/>
      <c r="AN324" s="44">
        <f t="shared" si="342"/>
        <v>81.101347702325597</v>
      </c>
      <c r="AO324" s="20"/>
      <c r="AP324" s="20">
        <v>0.18</v>
      </c>
      <c r="AQ324" s="20"/>
      <c r="AR324" s="20"/>
      <c r="AS324" s="44">
        <f t="shared" si="343"/>
        <v>53.89090413100363</v>
      </c>
      <c r="AT324" s="44">
        <f t="shared" si="344"/>
        <v>0</v>
      </c>
      <c r="AU324" s="44">
        <f t="shared" si="345"/>
        <v>0</v>
      </c>
      <c r="AV324" s="44">
        <f t="shared" si="346"/>
        <v>0</v>
      </c>
      <c r="AW324" s="44"/>
      <c r="AX324" s="44">
        <f t="shared" si="347"/>
        <v>53.89090413100363</v>
      </c>
      <c r="AY324" s="44">
        <f t="shared" si="348"/>
        <v>252.31530396279075</v>
      </c>
      <c r="AZ324" s="44">
        <f t="shared" si="349"/>
        <v>0</v>
      </c>
      <c r="BA324" s="44"/>
      <c r="BB324" s="44">
        <f t="shared" si="350"/>
        <v>0</v>
      </c>
      <c r="BC324" s="44"/>
      <c r="BD324" s="44">
        <f t="shared" si="351"/>
        <v>252.31530396279075</v>
      </c>
      <c r="BE324" s="20"/>
      <c r="BF324" s="20">
        <v>0.56000000000000005</v>
      </c>
      <c r="BG324" s="20"/>
      <c r="BH324" s="20">
        <v>0.05</v>
      </c>
      <c r="BI324" s="44">
        <f t="shared" si="352"/>
        <v>167.66059062978908</v>
      </c>
      <c r="BJ324" s="44">
        <f t="shared" si="353"/>
        <v>0</v>
      </c>
      <c r="BK324" s="44">
        <f t="shared" si="354"/>
        <v>0</v>
      </c>
      <c r="BL324" s="44">
        <f t="shared" si="355"/>
        <v>0</v>
      </c>
      <c r="BM324" s="44"/>
      <c r="BN324" s="44">
        <f t="shared" si="356"/>
        <v>167.66059062978908</v>
      </c>
      <c r="BO324" s="44">
        <f t="shared" si="357"/>
        <v>99.1238694139535</v>
      </c>
      <c r="BP324" s="44">
        <f t="shared" si="358"/>
        <v>0</v>
      </c>
      <c r="BQ324" s="44"/>
      <c r="BR324" s="44">
        <f t="shared" si="359"/>
        <v>0</v>
      </c>
      <c r="BS324" s="44"/>
      <c r="BT324" s="44">
        <f t="shared" si="360"/>
        <v>99.1238694139535</v>
      </c>
      <c r="BU324" s="20"/>
      <c r="BV324" s="20">
        <v>0.22</v>
      </c>
      <c r="BW324" s="20"/>
      <c r="BX324" s="20">
        <v>0.05</v>
      </c>
      <c r="BY324" s="44">
        <f t="shared" si="361"/>
        <v>65.866660604559982</v>
      </c>
      <c r="BZ324" s="44">
        <f t="shared" si="362"/>
        <v>0</v>
      </c>
      <c r="CA324" s="44">
        <f t="shared" si="363"/>
        <v>0</v>
      </c>
      <c r="CB324" s="44">
        <f t="shared" si="364"/>
        <v>0</v>
      </c>
      <c r="CC324" s="44"/>
      <c r="CD324" s="44">
        <f t="shared" si="365"/>
        <v>65.866660604559982</v>
      </c>
      <c r="CE324" s="44">
        <f t="shared" si="366"/>
        <v>5.5197255417518312</v>
      </c>
      <c r="CF324" s="44">
        <f t="shared" si="367"/>
        <v>12.872369063553471</v>
      </c>
      <c r="CG324" s="44">
        <f t="shared" si="368"/>
        <v>5.284843603804946</v>
      </c>
      <c r="CH324" s="44">
        <f t="shared" si="369"/>
        <v>22.057311192942496</v>
      </c>
      <c r="CI324" s="44">
        <f t="shared" si="370"/>
        <v>68.622745933598878</v>
      </c>
      <c r="CJ324" s="44">
        <f t="shared" si="371"/>
        <v>26.958935902485269</v>
      </c>
      <c r="CK324" s="44">
        <f t="shared" si="372"/>
        <v>122.54061773856941</v>
      </c>
    </row>
    <row r="325" spans="1:89" x14ac:dyDescent="0.25">
      <c r="A325" s="41">
        <f>'[11]ТОВ "Сумитеплоенерго" '!F317</f>
        <v>1992</v>
      </c>
      <c r="B325" s="41" t="str">
        <f>'[11]ТОВ "Сумитеплоенерго" '!C317</f>
        <v>Вул.Гамалія,17/1</v>
      </c>
      <c r="C325" s="47" t="str">
        <f>'[11]ТОВ "Сумитеплоенерго" '!O317</f>
        <v>так</v>
      </c>
      <c r="D325" s="46">
        <f>'[11]ТОВ "Сумитеплоенерго" '!G317</f>
        <v>5</v>
      </c>
      <c r="E325" s="86" t="str">
        <f t="shared" si="318"/>
        <v>ТОВ "Сумитеплоенерго"</v>
      </c>
      <c r="F325" s="43">
        <f>'[11]ТОВ "Сумитеплоенерго" '!L317</f>
        <v>3138.3</v>
      </c>
      <c r="G325" s="43">
        <f>'[11]ТОВ "Сумитеплоенерго" '!CX317</f>
        <v>328.48570930232557</v>
      </c>
      <c r="H325" s="32">
        <f t="shared" si="319"/>
        <v>104.6699516624687</v>
      </c>
      <c r="I325" s="42"/>
      <c r="J325" s="42"/>
      <c r="K325" s="42"/>
      <c r="L325" s="42"/>
      <c r="M325" s="42"/>
      <c r="N325" s="44">
        <f t="shared" si="320"/>
        <v>328.48570930232557</v>
      </c>
      <c r="O325" s="44">
        <f t="shared" si="321"/>
        <v>218.27494079865625</v>
      </c>
      <c r="P325" s="44">
        <f t="shared" si="322"/>
        <v>0</v>
      </c>
      <c r="Q325" s="44">
        <f t="shared" si="323"/>
        <v>0</v>
      </c>
      <c r="R325" s="44">
        <f t="shared" si="324"/>
        <v>0</v>
      </c>
      <c r="S325" s="44">
        <f t="shared" si="325"/>
        <v>0</v>
      </c>
      <c r="T325" s="44">
        <f t="shared" si="326"/>
        <v>218.27494079865625</v>
      </c>
      <c r="U325" s="44">
        <f t="shared" si="327"/>
        <v>364.61913732558139</v>
      </c>
      <c r="V325" s="44">
        <f t="shared" si="328"/>
        <v>0</v>
      </c>
      <c r="W325" s="44">
        <f t="shared" si="329"/>
        <v>0</v>
      </c>
      <c r="X325" s="44">
        <f t="shared" si="330"/>
        <v>0</v>
      </c>
      <c r="Y325" s="44">
        <f t="shared" si="331"/>
        <v>0</v>
      </c>
      <c r="Z325" s="44">
        <f t="shared" si="332"/>
        <v>364.61913732558139</v>
      </c>
      <c r="AA325" s="20">
        <v>0.11</v>
      </c>
      <c r="AC325" s="44">
        <f t="shared" si="373"/>
        <v>295.00020000000001</v>
      </c>
      <c r="AD325" s="28">
        <v>94</v>
      </c>
      <c r="AE325" s="44">
        <f t="shared" si="374"/>
        <v>2140.3206</v>
      </c>
      <c r="AF325" s="28">
        <v>682</v>
      </c>
      <c r="AG325" s="44">
        <f t="shared" si="375"/>
        <v>345.21300000000002</v>
      </c>
      <c r="AH325" s="28">
        <v>110</v>
      </c>
      <c r="AI325" s="44">
        <f t="shared" si="339"/>
        <v>65.631444718604655</v>
      </c>
      <c r="AJ325" s="44">
        <f t="shared" si="340"/>
        <v>0</v>
      </c>
      <c r="AK325" s="44"/>
      <c r="AL325" s="44">
        <f t="shared" si="341"/>
        <v>0</v>
      </c>
      <c r="AM325" s="44"/>
      <c r="AN325" s="44">
        <f t="shared" si="342"/>
        <v>65.631444718604655</v>
      </c>
      <c r="AO325" s="20"/>
      <c r="AP325" s="20">
        <v>0.18</v>
      </c>
      <c r="AQ325" s="20"/>
      <c r="AR325" s="20"/>
      <c r="AS325" s="44">
        <f t="shared" si="343"/>
        <v>43.611333171571516</v>
      </c>
      <c r="AT325" s="44">
        <f t="shared" si="344"/>
        <v>0</v>
      </c>
      <c r="AU325" s="44">
        <f t="shared" si="345"/>
        <v>0</v>
      </c>
      <c r="AV325" s="44">
        <f t="shared" si="346"/>
        <v>0</v>
      </c>
      <c r="AW325" s="44"/>
      <c r="AX325" s="44">
        <f t="shared" si="347"/>
        <v>43.611333171571516</v>
      </c>
      <c r="AY325" s="44">
        <f t="shared" si="348"/>
        <v>204.1867169023256</v>
      </c>
      <c r="AZ325" s="44">
        <f t="shared" si="349"/>
        <v>0</v>
      </c>
      <c r="BA325" s="44"/>
      <c r="BB325" s="44">
        <f t="shared" si="350"/>
        <v>0</v>
      </c>
      <c r="BC325" s="44"/>
      <c r="BD325" s="44">
        <f t="shared" si="351"/>
        <v>204.1867169023256</v>
      </c>
      <c r="BE325" s="20"/>
      <c r="BF325" s="20">
        <v>0.56000000000000005</v>
      </c>
      <c r="BG325" s="20"/>
      <c r="BH325" s="20">
        <v>0.05</v>
      </c>
      <c r="BI325" s="44">
        <f t="shared" si="352"/>
        <v>135.67970320044472</v>
      </c>
      <c r="BJ325" s="44">
        <f t="shared" si="353"/>
        <v>0</v>
      </c>
      <c r="BK325" s="44">
        <f t="shared" si="354"/>
        <v>0</v>
      </c>
      <c r="BL325" s="44">
        <f t="shared" si="355"/>
        <v>0</v>
      </c>
      <c r="BM325" s="44"/>
      <c r="BN325" s="44">
        <f t="shared" si="356"/>
        <v>135.67970320044472</v>
      </c>
      <c r="BO325" s="44">
        <f t="shared" si="357"/>
        <v>80.21621021162791</v>
      </c>
      <c r="BP325" s="44">
        <f t="shared" si="358"/>
        <v>0</v>
      </c>
      <c r="BQ325" s="44"/>
      <c r="BR325" s="44">
        <f t="shared" si="359"/>
        <v>0</v>
      </c>
      <c r="BS325" s="44"/>
      <c r="BT325" s="44">
        <f t="shared" si="360"/>
        <v>80.21621021162791</v>
      </c>
      <c r="BU325" s="20"/>
      <c r="BV325" s="20">
        <v>0.22</v>
      </c>
      <c r="BW325" s="20"/>
      <c r="BX325" s="20">
        <v>0.05</v>
      </c>
      <c r="BY325" s="44">
        <f t="shared" si="361"/>
        <v>53.302740543031852</v>
      </c>
      <c r="BZ325" s="44">
        <f t="shared" si="362"/>
        <v>0</v>
      </c>
      <c r="CA325" s="44">
        <f t="shared" si="363"/>
        <v>0</v>
      </c>
      <c r="CB325" s="44">
        <f t="shared" si="364"/>
        <v>0</v>
      </c>
      <c r="CC325" s="44"/>
      <c r="CD325" s="44">
        <f t="shared" si="365"/>
        <v>53.302740543031852</v>
      </c>
      <c r="CE325" s="44">
        <f t="shared" si="366"/>
        <v>6.7643013534908132</v>
      </c>
      <c r="CF325" s="44">
        <f t="shared" si="367"/>
        <v>15.77480308044324</v>
      </c>
      <c r="CG325" s="44">
        <f t="shared" si="368"/>
        <v>6.4764587427039704</v>
      </c>
      <c r="CH325" s="44">
        <f t="shared" si="369"/>
        <v>17.849927790523676</v>
      </c>
      <c r="CI325" s="44">
        <f t="shared" si="370"/>
        <v>55.533108681629216</v>
      </c>
      <c r="CJ325" s="44">
        <f t="shared" si="371"/>
        <v>21.816578410640048</v>
      </c>
      <c r="CK325" s="44">
        <f t="shared" si="372"/>
        <v>99.166265502909297</v>
      </c>
    </row>
    <row r="326" spans="1:89" x14ac:dyDescent="0.25">
      <c r="A326" s="41">
        <f>'[11]ТОВ "Сумитеплоенерго" '!F318</f>
        <v>1969</v>
      </c>
      <c r="B326" s="41" t="str">
        <f>'[11]ТОВ "Сумитеплоенерго" '!C318</f>
        <v>Вул.Гамалія,19</v>
      </c>
      <c r="C326" s="47" t="str">
        <f>'[11]ТОВ "Сумитеплоенерго" '!O318</f>
        <v>так</v>
      </c>
      <c r="D326" s="46">
        <f>'[11]ТОВ "Сумитеплоенерго" '!G318</f>
        <v>5</v>
      </c>
      <c r="E326" s="86" t="str">
        <f t="shared" si="318"/>
        <v>ТОВ "Сумитеплоенерго"</v>
      </c>
      <c r="F326" s="43">
        <f>'[11]ТОВ "Сумитеплоенерго" '!L318</f>
        <v>3377.69</v>
      </c>
      <c r="G326" s="43">
        <f>'[11]ТОВ "Сумитеплоенерго" '!CX318</f>
        <v>381.67820930232557</v>
      </c>
      <c r="H326" s="32">
        <f t="shared" si="319"/>
        <v>112.99977478759908</v>
      </c>
      <c r="I326" s="42"/>
      <c r="J326" s="42"/>
      <c r="K326" s="42"/>
      <c r="L326" s="42"/>
      <c r="M326" s="42"/>
      <c r="N326" s="44">
        <f t="shared" si="320"/>
        <v>381.67820930232557</v>
      </c>
      <c r="O326" s="44">
        <f t="shared" si="321"/>
        <v>253.6207395948729</v>
      </c>
      <c r="P326" s="44">
        <f t="shared" si="322"/>
        <v>0</v>
      </c>
      <c r="Q326" s="44">
        <f t="shared" si="323"/>
        <v>0</v>
      </c>
      <c r="R326" s="44">
        <f t="shared" si="324"/>
        <v>0</v>
      </c>
      <c r="S326" s="44">
        <f t="shared" si="325"/>
        <v>0</v>
      </c>
      <c r="T326" s="44">
        <f t="shared" si="326"/>
        <v>253.6207395948729</v>
      </c>
      <c r="U326" s="44">
        <f t="shared" si="327"/>
        <v>423.6628123255814</v>
      </c>
      <c r="V326" s="44">
        <f t="shared" si="328"/>
        <v>0</v>
      </c>
      <c r="W326" s="44">
        <f t="shared" si="329"/>
        <v>0</v>
      </c>
      <c r="X326" s="44">
        <f t="shared" si="330"/>
        <v>0</v>
      </c>
      <c r="Y326" s="44">
        <f t="shared" si="331"/>
        <v>0</v>
      </c>
      <c r="Z326" s="44">
        <f t="shared" si="332"/>
        <v>423.6628123255814</v>
      </c>
      <c r="AA326" s="20">
        <v>0.11</v>
      </c>
      <c r="AC326" s="44">
        <f t="shared" si="373"/>
        <v>317.50286</v>
      </c>
      <c r="AD326" s="28">
        <v>94</v>
      </c>
      <c r="AE326" s="44">
        <f t="shared" si="374"/>
        <v>2303.5845800000002</v>
      </c>
      <c r="AF326" s="28">
        <v>682</v>
      </c>
      <c r="AG326" s="44">
        <f t="shared" si="375"/>
        <v>371.54590000000002</v>
      </c>
      <c r="AH326" s="28">
        <v>110</v>
      </c>
      <c r="AI326" s="44">
        <f t="shared" si="339"/>
        <v>76.25930621860465</v>
      </c>
      <c r="AJ326" s="44">
        <f t="shared" si="340"/>
        <v>0</v>
      </c>
      <c r="AK326" s="44"/>
      <c r="AL326" s="44">
        <f t="shared" si="341"/>
        <v>0</v>
      </c>
      <c r="AM326" s="44"/>
      <c r="AN326" s="44">
        <f t="shared" si="342"/>
        <v>76.25930621860465</v>
      </c>
      <c r="AO326" s="20"/>
      <c r="AP326" s="20">
        <v>0.18</v>
      </c>
      <c r="AQ326" s="20"/>
      <c r="AR326" s="20"/>
      <c r="AS326" s="44">
        <f t="shared" si="343"/>
        <v>50.67342377105561</v>
      </c>
      <c r="AT326" s="44">
        <f t="shared" si="344"/>
        <v>0</v>
      </c>
      <c r="AU326" s="44">
        <f t="shared" si="345"/>
        <v>0</v>
      </c>
      <c r="AV326" s="44">
        <f t="shared" si="346"/>
        <v>0</v>
      </c>
      <c r="AW326" s="44"/>
      <c r="AX326" s="44">
        <f t="shared" si="347"/>
        <v>50.67342377105561</v>
      </c>
      <c r="AY326" s="44">
        <f t="shared" si="348"/>
        <v>237.2511749023256</v>
      </c>
      <c r="AZ326" s="44">
        <f t="shared" si="349"/>
        <v>0</v>
      </c>
      <c r="BA326" s="44"/>
      <c r="BB326" s="44">
        <f t="shared" si="350"/>
        <v>0</v>
      </c>
      <c r="BC326" s="44"/>
      <c r="BD326" s="44">
        <f t="shared" si="351"/>
        <v>237.2511749023256</v>
      </c>
      <c r="BE326" s="20"/>
      <c r="BF326" s="20">
        <v>0.56000000000000005</v>
      </c>
      <c r="BG326" s="20"/>
      <c r="BH326" s="20">
        <v>0.05</v>
      </c>
      <c r="BI326" s="44">
        <f t="shared" si="352"/>
        <v>157.65065173217303</v>
      </c>
      <c r="BJ326" s="44">
        <f t="shared" si="353"/>
        <v>0</v>
      </c>
      <c r="BK326" s="44">
        <f t="shared" si="354"/>
        <v>0</v>
      </c>
      <c r="BL326" s="44">
        <f t="shared" si="355"/>
        <v>0</v>
      </c>
      <c r="BM326" s="44"/>
      <c r="BN326" s="44">
        <f t="shared" si="356"/>
        <v>157.65065173217303</v>
      </c>
      <c r="BO326" s="44">
        <f t="shared" si="357"/>
        <v>93.205818711627913</v>
      </c>
      <c r="BP326" s="44">
        <f t="shared" si="358"/>
        <v>0</v>
      </c>
      <c r="BQ326" s="44"/>
      <c r="BR326" s="44">
        <f t="shared" si="359"/>
        <v>0</v>
      </c>
      <c r="BS326" s="44"/>
      <c r="BT326" s="44">
        <f t="shared" si="360"/>
        <v>93.205818711627913</v>
      </c>
      <c r="BU326" s="20"/>
      <c r="BV326" s="20">
        <v>0.22</v>
      </c>
      <c r="BW326" s="20"/>
      <c r="BX326" s="20">
        <v>0.05</v>
      </c>
      <c r="BY326" s="44">
        <f t="shared" si="361"/>
        <v>61.93418460906797</v>
      </c>
      <c r="BZ326" s="44">
        <f t="shared" si="362"/>
        <v>0</v>
      </c>
      <c r="CA326" s="44">
        <f t="shared" si="363"/>
        <v>0</v>
      </c>
      <c r="CB326" s="44">
        <f t="shared" si="364"/>
        <v>0</v>
      </c>
      <c r="CC326" s="44"/>
      <c r="CD326" s="44">
        <f t="shared" si="365"/>
        <v>61.93418460906797</v>
      </c>
      <c r="CE326" s="44">
        <f t="shared" si="366"/>
        <v>6.265668201826851</v>
      </c>
      <c r="CF326" s="44">
        <f t="shared" si="367"/>
        <v>14.611957227512617</v>
      </c>
      <c r="CG326" s="44">
        <f t="shared" si="368"/>
        <v>5.9990440230257081</v>
      </c>
      <c r="CH326" s="44">
        <f t="shared" si="369"/>
        <v>20.740410563774439</v>
      </c>
      <c r="CI326" s="44">
        <f t="shared" si="370"/>
        <v>64.52572175396493</v>
      </c>
      <c r="CJ326" s="44">
        <f t="shared" si="371"/>
        <v>25.34939068905765</v>
      </c>
      <c r="CK326" s="44">
        <f t="shared" si="372"/>
        <v>115.22450313208022</v>
      </c>
    </row>
    <row r="327" spans="1:89" x14ac:dyDescent="0.25">
      <c r="A327" s="41">
        <f>'[11]ТОВ "Сумитеплоенерго" '!F319</f>
        <v>1968</v>
      </c>
      <c r="B327" s="41" t="str">
        <f>'[11]ТОВ "Сумитеплоенерго" '!C319</f>
        <v>Вул.Гамалія,21</v>
      </c>
      <c r="C327" s="47" t="str">
        <f>'[11]ТОВ "Сумитеплоенерго" '!O319</f>
        <v>так</v>
      </c>
      <c r="D327" s="46">
        <f>'[11]ТОВ "Сумитеплоенерго" '!G319</f>
        <v>5</v>
      </c>
      <c r="E327" s="86" t="str">
        <f t="shared" si="318"/>
        <v>ТОВ "Сумитеплоенерго"</v>
      </c>
      <c r="F327" s="43">
        <f>'[11]ТОВ "Сумитеплоенерго" '!L319</f>
        <v>3330.2</v>
      </c>
      <c r="G327" s="43">
        <f>'[11]ТОВ "Сумитеплоенерго" '!CX319</f>
        <v>328.57016279069768</v>
      </c>
      <c r="H327" s="32">
        <f t="shared" si="319"/>
        <v>98.663792802443609</v>
      </c>
      <c r="I327" s="42"/>
      <c r="J327" s="42"/>
      <c r="K327" s="42"/>
      <c r="L327" s="42"/>
      <c r="M327" s="42"/>
      <c r="N327" s="44">
        <f t="shared" si="320"/>
        <v>328.57016279069768</v>
      </c>
      <c r="O327" s="44">
        <f t="shared" si="321"/>
        <v>218.33105916135096</v>
      </c>
      <c r="P327" s="44">
        <f t="shared" si="322"/>
        <v>0</v>
      </c>
      <c r="Q327" s="44">
        <f t="shared" si="323"/>
        <v>0</v>
      </c>
      <c r="R327" s="44">
        <f t="shared" si="324"/>
        <v>0</v>
      </c>
      <c r="S327" s="44">
        <f t="shared" si="325"/>
        <v>0</v>
      </c>
      <c r="T327" s="44">
        <f t="shared" si="326"/>
        <v>218.33105916135096</v>
      </c>
      <c r="U327" s="44">
        <f t="shared" si="327"/>
        <v>407.42700186046511</v>
      </c>
      <c r="V327" s="44">
        <f t="shared" si="328"/>
        <v>0</v>
      </c>
      <c r="W327" s="44">
        <f t="shared" si="329"/>
        <v>0</v>
      </c>
      <c r="X327" s="44">
        <f t="shared" si="330"/>
        <v>0</v>
      </c>
      <c r="Y327" s="44">
        <f t="shared" si="331"/>
        <v>0</v>
      </c>
      <c r="Z327" s="44">
        <f t="shared" si="332"/>
        <v>407.42700186046511</v>
      </c>
      <c r="AA327" s="20">
        <v>0.24</v>
      </c>
      <c r="AC327" s="44">
        <f t="shared" si="373"/>
        <v>313.03879999999998</v>
      </c>
      <c r="AD327" s="28">
        <v>94</v>
      </c>
      <c r="AE327" s="44">
        <f t="shared" si="374"/>
        <v>2271.1963999999998</v>
      </c>
      <c r="AF327" s="28">
        <v>682</v>
      </c>
      <c r="AG327" s="44">
        <f t="shared" si="375"/>
        <v>366.322</v>
      </c>
      <c r="AH327" s="28">
        <v>110</v>
      </c>
      <c r="AI327" s="44">
        <f t="shared" si="339"/>
        <v>73.336860334883724</v>
      </c>
      <c r="AJ327" s="44">
        <f t="shared" si="340"/>
        <v>0</v>
      </c>
      <c r="AK327" s="44"/>
      <c r="AL327" s="44">
        <f t="shared" si="341"/>
        <v>0</v>
      </c>
      <c r="AM327" s="44"/>
      <c r="AN327" s="44">
        <f t="shared" si="342"/>
        <v>73.336860334883724</v>
      </c>
      <c r="AO327" s="20"/>
      <c r="AP327" s="20">
        <v>0.18</v>
      </c>
      <c r="AQ327" s="20"/>
      <c r="AR327" s="20"/>
      <c r="AS327" s="44">
        <f t="shared" si="343"/>
        <v>48.731492404813537</v>
      </c>
      <c r="AT327" s="44">
        <f t="shared" si="344"/>
        <v>0</v>
      </c>
      <c r="AU327" s="44">
        <f t="shared" si="345"/>
        <v>0</v>
      </c>
      <c r="AV327" s="44">
        <f t="shared" si="346"/>
        <v>0</v>
      </c>
      <c r="AW327" s="44"/>
      <c r="AX327" s="44">
        <f t="shared" si="347"/>
        <v>48.731492404813537</v>
      </c>
      <c r="AY327" s="44">
        <f t="shared" si="348"/>
        <v>228.15912104186049</v>
      </c>
      <c r="AZ327" s="44">
        <f t="shared" si="349"/>
        <v>0</v>
      </c>
      <c r="BA327" s="44"/>
      <c r="BB327" s="44">
        <f t="shared" si="350"/>
        <v>0</v>
      </c>
      <c r="BC327" s="44"/>
      <c r="BD327" s="44">
        <f t="shared" si="351"/>
        <v>228.15912104186049</v>
      </c>
      <c r="BE327" s="20"/>
      <c r="BF327" s="20">
        <v>0.56000000000000005</v>
      </c>
      <c r="BG327" s="20"/>
      <c r="BH327" s="20">
        <v>0.05</v>
      </c>
      <c r="BI327" s="44">
        <f t="shared" si="352"/>
        <v>151.60908748164212</v>
      </c>
      <c r="BJ327" s="44">
        <f t="shared" si="353"/>
        <v>0</v>
      </c>
      <c r="BK327" s="44">
        <f t="shared" si="354"/>
        <v>0</v>
      </c>
      <c r="BL327" s="44">
        <f t="shared" si="355"/>
        <v>0</v>
      </c>
      <c r="BM327" s="44"/>
      <c r="BN327" s="44">
        <f t="shared" si="356"/>
        <v>151.60908748164212</v>
      </c>
      <c r="BO327" s="44">
        <f t="shared" si="357"/>
        <v>89.633940409302326</v>
      </c>
      <c r="BP327" s="44">
        <f t="shared" si="358"/>
        <v>0</v>
      </c>
      <c r="BQ327" s="44"/>
      <c r="BR327" s="44">
        <f t="shared" si="359"/>
        <v>0</v>
      </c>
      <c r="BS327" s="44"/>
      <c r="BT327" s="44">
        <f t="shared" si="360"/>
        <v>89.633940409302326</v>
      </c>
      <c r="BU327" s="20"/>
      <c r="BV327" s="20">
        <v>0.22</v>
      </c>
      <c r="BW327" s="20"/>
      <c r="BX327" s="20">
        <v>0.05</v>
      </c>
      <c r="BY327" s="44">
        <f t="shared" si="361"/>
        <v>59.560712939216543</v>
      </c>
      <c r="BZ327" s="44">
        <f t="shared" si="362"/>
        <v>0</v>
      </c>
      <c r="CA327" s="44">
        <f t="shared" si="363"/>
        <v>0</v>
      </c>
      <c r="CB327" s="44">
        <f t="shared" si="364"/>
        <v>0</v>
      </c>
      <c r="CC327" s="44"/>
      <c r="CD327" s="44">
        <f t="shared" si="365"/>
        <v>59.560712939216543</v>
      </c>
      <c r="CE327" s="44">
        <f t="shared" si="366"/>
        <v>6.4237474485611905</v>
      </c>
      <c r="CF327" s="44">
        <f t="shared" si="367"/>
        <v>14.980608601545814</v>
      </c>
      <c r="CG327" s="44">
        <f t="shared" si="368"/>
        <v>6.1503964933032682</v>
      </c>
      <c r="CH327" s="44">
        <f t="shared" si="369"/>
        <v>19.945586554950751</v>
      </c>
      <c r="CI327" s="44">
        <f t="shared" si="370"/>
        <v>62.052935948735666</v>
      </c>
      <c r="CJ327" s="44">
        <f t="shared" si="371"/>
        <v>24.377939122717581</v>
      </c>
      <c r="CK327" s="44">
        <f t="shared" si="372"/>
        <v>110.80881419417082</v>
      </c>
    </row>
    <row r="328" spans="1:89" x14ac:dyDescent="0.25">
      <c r="A328" s="41">
        <f>'[11]ТОВ "Сумитеплоенерго" '!F320</f>
        <v>1988</v>
      </c>
      <c r="B328" s="41" t="str">
        <f>'[11]ТОВ "Сумитеплоенерго" '!C320</f>
        <v>Вул.Гамалія,36/1</v>
      </c>
      <c r="C328" s="47" t="str">
        <f>'[11]ТОВ "Сумитеплоенерго" '!O320</f>
        <v>так</v>
      </c>
      <c r="D328" s="46">
        <f>'[11]ТОВ "Сумитеплоенерго" '!G320</f>
        <v>5</v>
      </c>
      <c r="E328" s="86" t="str">
        <f t="shared" si="318"/>
        <v>ТОВ "Сумитеплоенерго"</v>
      </c>
      <c r="F328" s="43">
        <f>'[11]ТОВ "Сумитеплоенерго" '!L320</f>
        <v>2834.33</v>
      </c>
      <c r="G328" s="43">
        <f>'[11]ТОВ "Сумитеплоенерго" '!CX320</f>
        <v>311.02190697674416</v>
      </c>
      <c r="H328" s="32">
        <f t="shared" si="319"/>
        <v>109.73383726550691</v>
      </c>
      <c r="I328" s="42"/>
      <c r="J328" s="42"/>
      <c r="K328" s="42"/>
      <c r="L328" s="42"/>
      <c r="M328" s="42"/>
      <c r="N328" s="44">
        <f t="shared" si="320"/>
        <v>311.02190697674416</v>
      </c>
      <c r="O328" s="44">
        <f t="shared" si="321"/>
        <v>206.67044687156309</v>
      </c>
      <c r="P328" s="44">
        <f t="shared" si="322"/>
        <v>0</v>
      </c>
      <c r="Q328" s="44">
        <f t="shared" si="323"/>
        <v>0</v>
      </c>
      <c r="R328" s="44">
        <f t="shared" si="324"/>
        <v>0</v>
      </c>
      <c r="S328" s="44">
        <f t="shared" si="325"/>
        <v>0</v>
      </c>
      <c r="T328" s="44">
        <f t="shared" si="326"/>
        <v>206.67044687156309</v>
      </c>
      <c r="U328" s="44">
        <f t="shared" si="327"/>
        <v>345.23431674418606</v>
      </c>
      <c r="V328" s="44">
        <f t="shared" si="328"/>
        <v>0</v>
      </c>
      <c r="W328" s="44">
        <f t="shared" si="329"/>
        <v>0</v>
      </c>
      <c r="X328" s="44">
        <f t="shared" si="330"/>
        <v>0</v>
      </c>
      <c r="Y328" s="44">
        <f t="shared" si="331"/>
        <v>0</v>
      </c>
      <c r="Z328" s="44">
        <f t="shared" si="332"/>
        <v>345.23431674418606</v>
      </c>
      <c r="AA328" s="20">
        <v>0.11</v>
      </c>
      <c r="AC328" s="44">
        <f t="shared" si="373"/>
        <v>277.76433999999995</v>
      </c>
      <c r="AD328" s="28">
        <v>98</v>
      </c>
      <c r="AE328" s="44">
        <f t="shared" si="374"/>
        <v>2006.7056399999999</v>
      </c>
      <c r="AF328" s="28">
        <v>708</v>
      </c>
      <c r="AG328" s="44">
        <f t="shared" si="375"/>
        <v>320.27929</v>
      </c>
      <c r="AH328" s="28">
        <v>113</v>
      </c>
      <c r="AI328" s="44">
        <f t="shared" si="339"/>
        <v>62.142177013953486</v>
      </c>
      <c r="AJ328" s="44">
        <f t="shared" si="340"/>
        <v>0</v>
      </c>
      <c r="AK328" s="44"/>
      <c r="AL328" s="44">
        <f t="shared" si="341"/>
        <v>0</v>
      </c>
      <c r="AM328" s="44"/>
      <c r="AN328" s="44">
        <f t="shared" si="342"/>
        <v>62.142177013953486</v>
      </c>
      <c r="AO328" s="20"/>
      <c r="AP328" s="20">
        <v>0.18</v>
      </c>
      <c r="AQ328" s="20"/>
      <c r="AR328" s="20"/>
      <c r="AS328" s="44">
        <f t="shared" si="343"/>
        <v>41.292755284938309</v>
      </c>
      <c r="AT328" s="44">
        <f t="shared" si="344"/>
        <v>0</v>
      </c>
      <c r="AU328" s="44">
        <f t="shared" si="345"/>
        <v>0</v>
      </c>
      <c r="AV328" s="44">
        <f t="shared" si="346"/>
        <v>0</v>
      </c>
      <c r="AW328" s="44"/>
      <c r="AX328" s="44">
        <f t="shared" si="347"/>
        <v>41.292755284938309</v>
      </c>
      <c r="AY328" s="44">
        <f t="shared" si="348"/>
        <v>193.33121737674421</v>
      </c>
      <c r="AZ328" s="44">
        <f t="shared" si="349"/>
        <v>0</v>
      </c>
      <c r="BA328" s="44"/>
      <c r="BB328" s="44">
        <f t="shared" si="350"/>
        <v>0</v>
      </c>
      <c r="BC328" s="44"/>
      <c r="BD328" s="44">
        <f t="shared" si="351"/>
        <v>193.33121737674421</v>
      </c>
      <c r="BE328" s="20"/>
      <c r="BF328" s="20">
        <v>0.56000000000000005</v>
      </c>
      <c r="BG328" s="20"/>
      <c r="BH328" s="20">
        <v>0.05</v>
      </c>
      <c r="BI328" s="44">
        <f t="shared" si="352"/>
        <v>128.46634977536365</v>
      </c>
      <c r="BJ328" s="44">
        <f t="shared" si="353"/>
        <v>0</v>
      </c>
      <c r="BK328" s="44">
        <f t="shared" si="354"/>
        <v>0</v>
      </c>
      <c r="BL328" s="44">
        <f t="shared" si="355"/>
        <v>0</v>
      </c>
      <c r="BM328" s="44"/>
      <c r="BN328" s="44">
        <f t="shared" si="356"/>
        <v>128.46634977536365</v>
      </c>
      <c r="BO328" s="44">
        <f t="shared" si="357"/>
        <v>75.951549683720927</v>
      </c>
      <c r="BP328" s="44">
        <f t="shared" si="358"/>
        <v>0</v>
      </c>
      <c r="BQ328" s="44"/>
      <c r="BR328" s="44">
        <f t="shared" si="359"/>
        <v>0</v>
      </c>
      <c r="BS328" s="44"/>
      <c r="BT328" s="44">
        <f t="shared" si="360"/>
        <v>75.951549683720927</v>
      </c>
      <c r="BU328" s="20"/>
      <c r="BV328" s="20">
        <v>0.22</v>
      </c>
      <c r="BW328" s="20"/>
      <c r="BX328" s="20">
        <v>0.05</v>
      </c>
      <c r="BY328" s="44">
        <f t="shared" si="361"/>
        <v>50.468923126035712</v>
      </c>
      <c r="BZ328" s="44">
        <f t="shared" si="362"/>
        <v>0</v>
      </c>
      <c r="CA328" s="44">
        <f t="shared" si="363"/>
        <v>0</v>
      </c>
      <c r="CB328" s="44">
        <f t="shared" si="364"/>
        <v>0</v>
      </c>
      <c r="CC328" s="44"/>
      <c r="CD328" s="44">
        <f t="shared" si="365"/>
        <v>50.468923126035712</v>
      </c>
      <c r="CE328" s="44">
        <f t="shared" si="366"/>
        <v>6.7267087914890373</v>
      </c>
      <c r="CF328" s="44">
        <f t="shared" si="367"/>
        <v>15.620476829215796</v>
      </c>
      <c r="CG328" s="44">
        <f t="shared" si="368"/>
        <v>6.3460694257368759</v>
      </c>
      <c r="CH328" s="44">
        <f t="shared" si="369"/>
        <v>16.90094400939758</v>
      </c>
      <c r="CI328" s="44">
        <f t="shared" si="370"/>
        <v>52.580714695903595</v>
      </c>
      <c r="CJ328" s="44">
        <f t="shared" si="371"/>
        <v>20.656709344819266</v>
      </c>
      <c r="CK328" s="44">
        <f t="shared" si="372"/>
        <v>93.894133385542119</v>
      </c>
    </row>
    <row r="329" spans="1:89" x14ac:dyDescent="0.25">
      <c r="A329" s="41">
        <f>'[11]ТОВ "Сумитеплоенерго" '!F321</f>
        <v>1973</v>
      </c>
      <c r="B329" s="41" t="str">
        <f>'[11]ТОВ "Сумитеплоенерго" '!C321</f>
        <v>Вул.Г. КОНДРАТЬЄВА,110</v>
      </c>
      <c r="C329" s="47" t="str">
        <f>'[11]ТОВ "Сумитеплоенерго" '!O321</f>
        <v>так</v>
      </c>
      <c r="D329" s="46">
        <f>'[11]ТОВ "Сумитеплоенерго" '!G321</f>
        <v>5</v>
      </c>
      <c r="E329" s="86" t="str">
        <f t="shared" si="318"/>
        <v>ТОВ "Сумитеплоенерго"</v>
      </c>
      <c r="F329" s="43">
        <f>'[11]ТОВ "Сумитеплоенерго" '!L321</f>
        <v>5425.7</v>
      </c>
      <c r="G329" s="43">
        <f>'[11]ТОВ "Сумитеплоенерго" '!CX321</f>
        <v>740.83891860465121</v>
      </c>
      <c r="H329" s="32">
        <f t="shared" si="319"/>
        <v>136.54255093437737</v>
      </c>
      <c r="I329" s="42"/>
      <c r="J329" s="42"/>
      <c r="K329" s="42"/>
      <c r="L329" s="42"/>
      <c r="M329" s="42"/>
      <c r="N329" s="44">
        <f t="shared" si="320"/>
        <v>740.83891860465121</v>
      </c>
      <c r="O329" s="44">
        <f t="shared" si="321"/>
        <v>492.27886182087229</v>
      </c>
      <c r="P329" s="44">
        <f t="shared" si="322"/>
        <v>0</v>
      </c>
      <c r="Q329" s="44">
        <f t="shared" si="323"/>
        <v>0</v>
      </c>
      <c r="R329" s="44">
        <f t="shared" si="324"/>
        <v>0</v>
      </c>
      <c r="S329" s="44">
        <f t="shared" si="325"/>
        <v>0</v>
      </c>
      <c r="T329" s="44">
        <f t="shared" si="326"/>
        <v>492.27886182087229</v>
      </c>
      <c r="U329" s="44">
        <f t="shared" si="327"/>
        <v>822.33119965116293</v>
      </c>
      <c r="V329" s="44">
        <f t="shared" si="328"/>
        <v>0</v>
      </c>
      <c r="W329" s="44">
        <f t="shared" si="329"/>
        <v>0</v>
      </c>
      <c r="X329" s="44">
        <f t="shared" si="330"/>
        <v>0</v>
      </c>
      <c r="Y329" s="44">
        <f t="shared" si="331"/>
        <v>0</v>
      </c>
      <c r="Z329" s="44">
        <f t="shared" si="332"/>
        <v>822.33119965116293</v>
      </c>
      <c r="AA329" s="20">
        <v>0.11</v>
      </c>
      <c r="AC329" s="44">
        <f>AD329*F329/1000</f>
        <v>488.31299999999999</v>
      </c>
      <c r="AD329" s="28">
        <v>90</v>
      </c>
      <c r="AE329" s="44">
        <f>AF329*F329/1000</f>
        <v>3591.8134</v>
      </c>
      <c r="AF329" s="28">
        <v>662</v>
      </c>
      <c r="AG329" s="44">
        <f>AH329*F329/1000</f>
        <v>547.99569999999994</v>
      </c>
      <c r="AH329" s="28">
        <v>101</v>
      </c>
      <c r="AI329" s="44">
        <f t="shared" si="339"/>
        <v>148.01961593720932</v>
      </c>
      <c r="AJ329" s="44">
        <f t="shared" si="340"/>
        <v>0</v>
      </c>
      <c r="AK329" s="44"/>
      <c r="AL329" s="44">
        <f t="shared" si="341"/>
        <v>0</v>
      </c>
      <c r="AM329" s="44"/>
      <c r="AN329" s="44">
        <f t="shared" si="342"/>
        <v>148.01961593720932</v>
      </c>
      <c r="AO329" s="20"/>
      <c r="AP329" s="20">
        <v>0.18</v>
      </c>
      <c r="AQ329" s="20"/>
      <c r="AR329" s="20"/>
      <c r="AS329" s="44">
        <f t="shared" si="343"/>
        <v>98.357316591810289</v>
      </c>
      <c r="AT329" s="44">
        <f t="shared" si="344"/>
        <v>0</v>
      </c>
      <c r="AU329" s="44">
        <f t="shared" si="345"/>
        <v>0</v>
      </c>
      <c r="AV329" s="44">
        <f t="shared" si="346"/>
        <v>0</v>
      </c>
      <c r="AW329" s="44"/>
      <c r="AX329" s="44">
        <f t="shared" si="347"/>
        <v>98.357316591810289</v>
      </c>
      <c r="AY329" s="44">
        <f t="shared" si="348"/>
        <v>460.50547180465128</v>
      </c>
      <c r="AZ329" s="44">
        <f t="shared" si="349"/>
        <v>0</v>
      </c>
      <c r="BA329" s="44"/>
      <c r="BB329" s="44">
        <f t="shared" si="350"/>
        <v>0</v>
      </c>
      <c r="BC329" s="44"/>
      <c r="BD329" s="44">
        <f t="shared" si="351"/>
        <v>460.50547180465128</v>
      </c>
      <c r="BE329" s="20"/>
      <c r="BF329" s="20">
        <v>0.56000000000000005</v>
      </c>
      <c r="BG329" s="20"/>
      <c r="BH329" s="20">
        <v>0.05</v>
      </c>
      <c r="BI329" s="44">
        <f t="shared" si="352"/>
        <v>306.00054050785428</v>
      </c>
      <c r="BJ329" s="44">
        <f t="shared" si="353"/>
        <v>0</v>
      </c>
      <c r="BK329" s="44">
        <f t="shared" si="354"/>
        <v>0</v>
      </c>
      <c r="BL329" s="44">
        <f t="shared" si="355"/>
        <v>0</v>
      </c>
      <c r="BM329" s="44"/>
      <c r="BN329" s="44">
        <f t="shared" si="356"/>
        <v>306.00054050785428</v>
      </c>
      <c r="BO329" s="44">
        <f t="shared" si="357"/>
        <v>180.91286392325586</v>
      </c>
      <c r="BP329" s="44">
        <f t="shared" si="358"/>
        <v>0</v>
      </c>
      <c r="BQ329" s="44"/>
      <c r="BR329" s="44">
        <f t="shared" si="359"/>
        <v>0</v>
      </c>
      <c r="BS329" s="44"/>
      <c r="BT329" s="44">
        <f t="shared" si="360"/>
        <v>180.91286392325586</v>
      </c>
      <c r="BU329" s="20"/>
      <c r="BV329" s="20">
        <v>0.22</v>
      </c>
      <c r="BW329" s="20"/>
      <c r="BX329" s="20">
        <v>0.05</v>
      </c>
      <c r="BY329" s="44">
        <f t="shared" si="361"/>
        <v>120.21449805665702</v>
      </c>
      <c r="BZ329" s="44">
        <f t="shared" si="362"/>
        <v>0</v>
      </c>
      <c r="CA329" s="44">
        <f t="shared" si="363"/>
        <v>0</v>
      </c>
      <c r="CB329" s="44">
        <f t="shared" si="364"/>
        <v>0</v>
      </c>
      <c r="CC329" s="44"/>
      <c r="CD329" s="44">
        <f t="shared" si="365"/>
        <v>120.21449805665702</v>
      </c>
      <c r="CE329" s="44">
        <f t="shared" si="366"/>
        <v>4.9646840410107256</v>
      </c>
      <c r="CF329" s="44">
        <f t="shared" si="367"/>
        <v>11.737931554103929</v>
      </c>
      <c r="CG329" s="44">
        <f t="shared" si="368"/>
        <v>4.5584826194734838</v>
      </c>
      <c r="CH329" s="44">
        <f t="shared" si="369"/>
        <v>40.257219194068149</v>
      </c>
      <c r="CI329" s="44">
        <f t="shared" si="370"/>
        <v>125.24468193710091</v>
      </c>
      <c r="CJ329" s="44">
        <f t="shared" si="371"/>
        <v>49.203267903861075</v>
      </c>
      <c r="CK329" s="44">
        <f t="shared" si="372"/>
        <v>223.65121774482304</v>
      </c>
    </row>
    <row r="330" spans="1:89" x14ac:dyDescent="0.25">
      <c r="A330" s="41">
        <f>'[11]ТОВ "Сумитеплоенерго" '!F322</f>
        <v>1971</v>
      </c>
      <c r="B330" s="41" t="str">
        <f>'[11]ТОВ "Сумитеплоенерго" '!C322</f>
        <v>Вул.Г. КОНДРАТЬЄВА,114</v>
      </c>
      <c r="C330" s="47" t="str">
        <f>'[11]ТОВ "Сумитеплоенерго" '!O322</f>
        <v>так</v>
      </c>
      <c r="D330" s="46">
        <f>'[11]ТОВ "Сумитеплоенерго" '!G322</f>
        <v>5</v>
      </c>
      <c r="E330" s="86" t="str">
        <f t="shared" si="318"/>
        <v>ТОВ "Сумитеплоенерго"</v>
      </c>
      <c r="F330" s="43">
        <f>'[11]ТОВ "Сумитеплоенерго" '!L322</f>
        <v>4356.8999999999996</v>
      </c>
      <c r="G330" s="43">
        <f>'[11]ТОВ "Сумитеплоенерго" '!CX322</f>
        <v>582.72598837209307</v>
      </c>
      <c r="H330" s="32">
        <f t="shared" si="319"/>
        <v>133.74784557187292</v>
      </c>
      <c r="I330" s="42"/>
      <c r="J330" s="42"/>
      <c r="K330" s="42"/>
      <c r="L330" s="42"/>
      <c r="M330" s="42"/>
      <c r="N330" s="44">
        <f t="shared" si="320"/>
        <v>582.72598837209307</v>
      </c>
      <c r="O330" s="44">
        <f t="shared" si="321"/>
        <v>387.21465504209243</v>
      </c>
      <c r="P330" s="44">
        <f t="shared" si="322"/>
        <v>0</v>
      </c>
      <c r="Q330" s="44">
        <f t="shared" si="323"/>
        <v>0</v>
      </c>
      <c r="R330" s="44">
        <f t="shared" si="324"/>
        <v>0</v>
      </c>
      <c r="S330" s="44">
        <f t="shared" si="325"/>
        <v>0</v>
      </c>
      <c r="T330" s="44">
        <f t="shared" si="326"/>
        <v>387.21465504209243</v>
      </c>
      <c r="U330" s="44">
        <f t="shared" si="327"/>
        <v>646.82584709302341</v>
      </c>
      <c r="V330" s="44">
        <f t="shared" si="328"/>
        <v>0</v>
      </c>
      <c r="W330" s="44">
        <f t="shared" si="329"/>
        <v>0</v>
      </c>
      <c r="X330" s="44">
        <f t="shared" si="330"/>
        <v>0</v>
      </c>
      <c r="Y330" s="44">
        <f t="shared" si="331"/>
        <v>0</v>
      </c>
      <c r="Z330" s="44">
        <f t="shared" si="332"/>
        <v>646.82584709302341</v>
      </c>
      <c r="AA330" s="20">
        <v>0.11</v>
      </c>
      <c r="AC330" s="44">
        <f t="shared" si="373"/>
        <v>409.54859999999996</v>
      </c>
      <c r="AD330" s="28">
        <v>94</v>
      </c>
      <c r="AE330" s="44">
        <f t="shared" si="374"/>
        <v>2971.4058</v>
      </c>
      <c r="AF330" s="28">
        <v>682</v>
      </c>
      <c r="AG330" s="44">
        <f t="shared" si="375"/>
        <v>479.25899999999996</v>
      </c>
      <c r="AH330" s="28">
        <v>110</v>
      </c>
      <c r="AI330" s="44">
        <f t="shared" si="339"/>
        <v>116.4286524767442</v>
      </c>
      <c r="AJ330" s="44">
        <f t="shared" si="340"/>
        <v>0</v>
      </c>
      <c r="AK330" s="44"/>
      <c r="AL330" s="44">
        <f t="shared" si="341"/>
        <v>0</v>
      </c>
      <c r="AM330" s="44"/>
      <c r="AN330" s="44">
        <f t="shared" si="342"/>
        <v>116.4286524767442</v>
      </c>
      <c r="AO330" s="20"/>
      <c r="AP330" s="20">
        <v>0.18</v>
      </c>
      <c r="AQ330" s="20"/>
      <c r="AR330" s="20"/>
      <c r="AS330" s="44">
        <f t="shared" si="343"/>
        <v>77.365488077410077</v>
      </c>
      <c r="AT330" s="44">
        <f t="shared" si="344"/>
        <v>0</v>
      </c>
      <c r="AU330" s="44">
        <f t="shared" si="345"/>
        <v>0</v>
      </c>
      <c r="AV330" s="44">
        <f t="shared" si="346"/>
        <v>0</v>
      </c>
      <c r="AW330" s="44"/>
      <c r="AX330" s="44">
        <f t="shared" si="347"/>
        <v>77.365488077410077</v>
      </c>
      <c r="AY330" s="44">
        <f t="shared" si="348"/>
        <v>362.22247437209313</v>
      </c>
      <c r="AZ330" s="44">
        <f t="shared" si="349"/>
        <v>0</v>
      </c>
      <c r="BA330" s="44"/>
      <c r="BB330" s="44">
        <f t="shared" si="350"/>
        <v>0</v>
      </c>
      <c r="BC330" s="44"/>
      <c r="BD330" s="44">
        <f t="shared" si="351"/>
        <v>362.22247437209313</v>
      </c>
      <c r="BE330" s="20"/>
      <c r="BF330" s="20">
        <v>0.56000000000000005</v>
      </c>
      <c r="BG330" s="20"/>
      <c r="BH330" s="20">
        <v>0.05</v>
      </c>
      <c r="BI330" s="44">
        <f t="shared" si="352"/>
        <v>240.69262957416473</v>
      </c>
      <c r="BJ330" s="44">
        <f t="shared" si="353"/>
        <v>0</v>
      </c>
      <c r="BK330" s="44">
        <f t="shared" si="354"/>
        <v>0</v>
      </c>
      <c r="BL330" s="44">
        <f t="shared" si="355"/>
        <v>0</v>
      </c>
      <c r="BM330" s="44"/>
      <c r="BN330" s="44">
        <f t="shared" si="356"/>
        <v>240.69262957416473</v>
      </c>
      <c r="BO330" s="44">
        <f t="shared" si="357"/>
        <v>142.30168636046514</v>
      </c>
      <c r="BP330" s="44">
        <f t="shared" si="358"/>
        <v>0</v>
      </c>
      <c r="BQ330" s="44"/>
      <c r="BR330" s="44">
        <f t="shared" si="359"/>
        <v>0</v>
      </c>
      <c r="BS330" s="44"/>
      <c r="BT330" s="44">
        <f t="shared" si="360"/>
        <v>142.30168636046514</v>
      </c>
      <c r="BU330" s="20"/>
      <c r="BV330" s="20">
        <v>0.22</v>
      </c>
      <c r="BW330" s="20"/>
      <c r="BX330" s="20">
        <v>0.05</v>
      </c>
      <c r="BY330" s="44">
        <f t="shared" si="361"/>
        <v>94.55781876127898</v>
      </c>
      <c r="BZ330" s="44">
        <f t="shared" si="362"/>
        <v>0</v>
      </c>
      <c r="CA330" s="44">
        <f t="shared" si="363"/>
        <v>0</v>
      </c>
      <c r="CB330" s="44">
        <f t="shared" si="364"/>
        <v>0</v>
      </c>
      <c r="CC330" s="44"/>
      <c r="CD330" s="44">
        <f t="shared" si="365"/>
        <v>94.55781876127898</v>
      </c>
      <c r="CE330" s="44">
        <f t="shared" si="366"/>
        <v>5.293685985541968</v>
      </c>
      <c r="CF330" s="44">
        <f t="shared" si="367"/>
        <v>12.34522970336497</v>
      </c>
      <c r="CG330" s="44">
        <f t="shared" si="368"/>
        <v>5.0684227521146505</v>
      </c>
      <c r="CH330" s="44">
        <f t="shared" si="369"/>
        <v>31.665355659445609</v>
      </c>
      <c r="CI330" s="44">
        <f t="shared" si="370"/>
        <v>98.514439829386347</v>
      </c>
      <c r="CJ330" s="44">
        <f t="shared" si="371"/>
        <v>38.702101361544635</v>
      </c>
      <c r="CK330" s="44">
        <f t="shared" si="372"/>
        <v>175.9186425524756</v>
      </c>
    </row>
    <row r="331" spans="1:89" x14ac:dyDescent="0.25">
      <c r="A331" s="41">
        <f>'[11]ТОВ "Сумитеплоенерго" '!F323</f>
        <v>1971</v>
      </c>
      <c r="B331" s="41" t="str">
        <f>'[11]ТОВ "Сумитеплоенерго" '!C323</f>
        <v>Вул.Г. КОНДРАТЬЄВА,116</v>
      </c>
      <c r="C331" s="47" t="str">
        <f>'[11]ТОВ "Сумитеплоенерго" '!O323</f>
        <v>так</v>
      </c>
      <c r="D331" s="46">
        <f>'[11]ТОВ "Сумитеплоенерго" '!G323</f>
        <v>5</v>
      </c>
      <c r="E331" s="86" t="str">
        <f t="shared" si="318"/>
        <v>ТОВ "Сумитеплоенерго"</v>
      </c>
      <c r="F331" s="43">
        <f>'[11]ТОВ "Сумитеплоенерго" '!L323</f>
        <v>2678</v>
      </c>
      <c r="G331" s="43">
        <f>'[11]ТОВ "Сумитеплоенерго" '!CX323</f>
        <v>354.00105813953485</v>
      </c>
      <c r="H331" s="32">
        <f t="shared" si="319"/>
        <v>132.18859527241779</v>
      </c>
      <c r="I331" s="42"/>
      <c r="J331" s="42"/>
      <c r="K331" s="42"/>
      <c r="L331" s="42"/>
      <c r="M331" s="42"/>
      <c r="N331" s="44">
        <f t="shared" si="320"/>
        <v>354.00105813953485</v>
      </c>
      <c r="O331" s="44">
        <f t="shared" si="321"/>
        <v>235.22959392109416</v>
      </c>
      <c r="P331" s="44">
        <f t="shared" si="322"/>
        <v>0</v>
      </c>
      <c r="Q331" s="44">
        <f t="shared" si="323"/>
        <v>0</v>
      </c>
      <c r="R331" s="44">
        <f t="shared" si="324"/>
        <v>0</v>
      </c>
      <c r="S331" s="44">
        <f t="shared" si="325"/>
        <v>0</v>
      </c>
      <c r="T331" s="44">
        <f t="shared" si="326"/>
        <v>235.22959392109416</v>
      </c>
      <c r="U331" s="44">
        <f t="shared" si="327"/>
        <v>392.94117453488371</v>
      </c>
      <c r="V331" s="44">
        <f t="shared" si="328"/>
        <v>0</v>
      </c>
      <c r="W331" s="44">
        <f t="shared" si="329"/>
        <v>0</v>
      </c>
      <c r="X331" s="44">
        <f t="shared" si="330"/>
        <v>0</v>
      </c>
      <c r="Y331" s="44">
        <f t="shared" si="331"/>
        <v>0</v>
      </c>
      <c r="Z331" s="44">
        <f t="shared" si="332"/>
        <v>392.94117453488371</v>
      </c>
      <c r="AA331" s="20">
        <v>0.11</v>
      </c>
      <c r="AC331" s="44">
        <f t="shared" si="373"/>
        <v>262.44400000000002</v>
      </c>
      <c r="AD331" s="28">
        <v>98</v>
      </c>
      <c r="AE331" s="44">
        <f t="shared" si="374"/>
        <v>1896.0239999999999</v>
      </c>
      <c r="AF331" s="28">
        <v>708</v>
      </c>
      <c r="AG331" s="44">
        <f t="shared" si="375"/>
        <v>302.61399999999998</v>
      </c>
      <c r="AH331" s="28">
        <v>113</v>
      </c>
      <c r="AI331" s="44">
        <f t="shared" si="339"/>
        <v>70.729411416279063</v>
      </c>
      <c r="AJ331" s="44">
        <f t="shared" si="340"/>
        <v>0</v>
      </c>
      <c r="AK331" s="44"/>
      <c r="AL331" s="44">
        <f t="shared" si="341"/>
        <v>0</v>
      </c>
      <c r="AM331" s="44"/>
      <c r="AN331" s="44">
        <f t="shared" si="342"/>
        <v>70.729411416279063</v>
      </c>
      <c r="AO331" s="20"/>
      <c r="AP331" s="20">
        <v>0.18</v>
      </c>
      <c r="AQ331" s="20"/>
      <c r="AR331" s="20"/>
      <c r="AS331" s="44">
        <f t="shared" si="343"/>
        <v>46.99887286543462</v>
      </c>
      <c r="AT331" s="44">
        <f t="shared" si="344"/>
        <v>0</v>
      </c>
      <c r="AU331" s="44">
        <f t="shared" si="345"/>
        <v>0</v>
      </c>
      <c r="AV331" s="44">
        <f t="shared" si="346"/>
        <v>0</v>
      </c>
      <c r="AW331" s="44"/>
      <c r="AX331" s="44">
        <f t="shared" si="347"/>
        <v>46.99887286543462</v>
      </c>
      <c r="AY331" s="44">
        <f t="shared" si="348"/>
        <v>220.04705773953489</v>
      </c>
      <c r="AZ331" s="44">
        <f t="shared" si="349"/>
        <v>0</v>
      </c>
      <c r="BA331" s="44"/>
      <c r="BB331" s="44">
        <f t="shared" si="350"/>
        <v>0</v>
      </c>
      <c r="BC331" s="44"/>
      <c r="BD331" s="44">
        <f t="shared" si="351"/>
        <v>220.04705773953489</v>
      </c>
      <c r="BE331" s="20"/>
      <c r="BF331" s="20">
        <v>0.56000000000000005</v>
      </c>
      <c r="BG331" s="20"/>
      <c r="BH331" s="20">
        <v>0.05</v>
      </c>
      <c r="BI331" s="44">
        <f t="shared" si="352"/>
        <v>146.21871558135217</v>
      </c>
      <c r="BJ331" s="44">
        <f t="shared" si="353"/>
        <v>0</v>
      </c>
      <c r="BK331" s="44">
        <f t="shared" si="354"/>
        <v>0</v>
      </c>
      <c r="BL331" s="44">
        <f t="shared" si="355"/>
        <v>0</v>
      </c>
      <c r="BM331" s="44"/>
      <c r="BN331" s="44">
        <f t="shared" si="356"/>
        <v>146.21871558135217</v>
      </c>
      <c r="BO331" s="44">
        <f t="shared" si="357"/>
        <v>86.447058397674411</v>
      </c>
      <c r="BP331" s="44">
        <f t="shared" si="358"/>
        <v>0</v>
      </c>
      <c r="BQ331" s="44"/>
      <c r="BR331" s="44">
        <f t="shared" si="359"/>
        <v>0</v>
      </c>
      <c r="BS331" s="44"/>
      <c r="BT331" s="44">
        <f t="shared" si="360"/>
        <v>86.447058397674411</v>
      </c>
      <c r="BU331" s="20"/>
      <c r="BV331" s="20">
        <v>0.22</v>
      </c>
      <c r="BW331" s="20"/>
      <c r="BX331" s="20">
        <v>0.05</v>
      </c>
      <c r="BY331" s="44">
        <f t="shared" si="361"/>
        <v>57.443066835531198</v>
      </c>
      <c r="BZ331" s="44">
        <f t="shared" si="362"/>
        <v>0</v>
      </c>
      <c r="CA331" s="44">
        <f t="shared" si="363"/>
        <v>0</v>
      </c>
      <c r="CB331" s="44">
        <f t="shared" si="364"/>
        <v>0</v>
      </c>
      <c r="CC331" s="44"/>
      <c r="CD331" s="44">
        <f t="shared" si="365"/>
        <v>57.443066835531198</v>
      </c>
      <c r="CE331" s="44">
        <f t="shared" si="366"/>
        <v>5.584048807966516</v>
      </c>
      <c r="CF331" s="44">
        <f t="shared" si="367"/>
        <v>12.967040453484923</v>
      </c>
      <c r="CG331" s="44">
        <f t="shared" si="368"/>
        <v>5.2680683095565364</v>
      </c>
      <c r="CH331" s="44">
        <f t="shared" si="369"/>
        <v>19.236432960753262</v>
      </c>
      <c r="CI331" s="44">
        <f t="shared" si="370"/>
        <v>59.846680322343488</v>
      </c>
      <c r="CJ331" s="44">
        <f t="shared" si="371"/>
        <v>23.511195840920653</v>
      </c>
      <c r="CK331" s="44">
        <f t="shared" si="372"/>
        <v>106.86907200418479</v>
      </c>
    </row>
    <row r="332" spans="1:89" x14ac:dyDescent="0.25">
      <c r="A332" s="41">
        <f>'[11]ТОВ "Сумитеплоенерго" '!F324</f>
        <v>1971</v>
      </c>
      <c r="B332" s="41" t="str">
        <f>'[11]ТОВ "Сумитеплоенерго" '!C324</f>
        <v>Вул.Г. КОНДРАТЬЄВА,118</v>
      </c>
      <c r="C332" s="47" t="str">
        <f>'[11]ТОВ "Сумитеплоенерго" '!O324</f>
        <v>так</v>
      </c>
      <c r="D332" s="46">
        <f>'[11]ТОВ "Сумитеплоенерго" '!G324</f>
        <v>5</v>
      </c>
      <c r="E332" s="86" t="str">
        <f t="shared" si="318"/>
        <v>ТОВ "Сумитеплоенерго"</v>
      </c>
      <c r="F332" s="43">
        <f>'[11]ТОВ "Сумитеплоенерго" '!L324</f>
        <v>4352</v>
      </c>
      <c r="G332" s="43">
        <f>'[11]ТОВ "Сумитеплоенерго" '!CX324</f>
        <v>600.97236046511625</v>
      </c>
      <c r="H332" s="32">
        <f t="shared" si="319"/>
        <v>138.09107547452118</v>
      </c>
      <c r="I332" s="42"/>
      <c r="J332" s="42"/>
      <c r="K332" s="42"/>
      <c r="L332" s="42"/>
      <c r="M332" s="42"/>
      <c r="N332" s="44">
        <f t="shared" si="320"/>
        <v>600.97236046511625</v>
      </c>
      <c r="O332" s="44">
        <f t="shared" si="321"/>
        <v>399.33915749565074</v>
      </c>
      <c r="P332" s="44">
        <f t="shared" si="322"/>
        <v>0</v>
      </c>
      <c r="Q332" s="44">
        <f t="shared" si="323"/>
        <v>0</v>
      </c>
      <c r="R332" s="44">
        <f t="shared" si="324"/>
        <v>0</v>
      </c>
      <c r="S332" s="44">
        <f t="shared" si="325"/>
        <v>0</v>
      </c>
      <c r="T332" s="44">
        <f t="shared" si="326"/>
        <v>399.33915749565074</v>
      </c>
      <c r="U332" s="44">
        <f t="shared" si="327"/>
        <v>667.07932011627906</v>
      </c>
      <c r="V332" s="44">
        <f t="shared" si="328"/>
        <v>0</v>
      </c>
      <c r="W332" s="44">
        <f t="shared" si="329"/>
        <v>0</v>
      </c>
      <c r="X332" s="44">
        <f t="shared" si="330"/>
        <v>0</v>
      </c>
      <c r="Y332" s="44">
        <f t="shared" si="331"/>
        <v>0</v>
      </c>
      <c r="Z332" s="44">
        <f t="shared" si="332"/>
        <v>667.07932011627906</v>
      </c>
      <c r="AA332" s="20">
        <v>0.11</v>
      </c>
      <c r="AC332" s="44">
        <f t="shared" si="373"/>
        <v>409.08800000000002</v>
      </c>
      <c r="AD332" s="28">
        <v>94</v>
      </c>
      <c r="AE332" s="44">
        <f t="shared" si="374"/>
        <v>2968.0639999999999</v>
      </c>
      <c r="AF332" s="28">
        <v>682</v>
      </c>
      <c r="AG332" s="44">
        <f t="shared" si="375"/>
        <v>478.72</v>
      </c>
      <c r="AH332" s="28">
        <v>110</v>
      </c>
      <c r="AI332" s="44">
        <f t="shared" si="339"/>
        <v>120.07427762093023</v>
      </c>
      <c r="AJ332" s="44">
        <f t="shared" si="340"/>
        <v>0</v>
      </c>
      <c r="AK332" s="44"/>
      <c r="AL332" s="44">
        <f t="shared" si="341"/>
        <v>0</v>
      </c>
      <c r="AM332" s="44"/>
      <c r="AN332" s="44">
        <f t="shared" si="342"/>
        <v>120.07427762093023</v>
      </c>
      <c r="AO332" s="20"/>
      <c r="AP332" s="20">
        <v>0.18</v>
      </c>
      <c r="AQ332" s="20"/>
      <c r="AR332" s="20"/>
      <c r="AS332" s="44">
        <f t="shared" si="343"/>
        <v>79.787963667631018</v>
      </c>
      <c r="AT332" s="44">
        <f t="shared" si="344"/>
        <v>0</v>
      </c>
      <c r="AU332" s="44">
        <f t="shared" si="345"/>
        <v>0</v>
      </c>
      <c r="AV332" s="44">
        <f t="shared" si="346"/>
        <v>0</v>
      </c>
      <c r="AW332" s="44"/>
      <c r="AX332" s="44">
        <f t="shared" si="347"/>
        <v>79.787963667631018</v>
      </c>
      <c r="AY332" s="44">
        <f t="shared" si="348"/>
        <v>373.56441926511633</v>
      </c>
      <c r="AZ332" s="44">
        <f t="shared" si="349"/>
        <v>0</v>
      </c>
      <c r="BA332" s="44"/>
      <c r="BB332" s="44">
        <f t="shared" si="350"/>
        <v>0</v>
      </c>
      <c r="BC332" s="44"/>
      <c r="BD332" s="44">
        <f t="shared" si="351"/>
        <v>373.56441926511633</v>
      </c>
      <c r="BE332" s="20"/>
      <c r="BF332" s="20">
        <v>0.56000000000000005</v>
      </c>
      <c r="BG332" s="20"/>
      <c r="BH332" s="20">
        <v>0.05</v>
      </c>
      <c r="BI332" s="44">
        <f t="shared" si="352"/>
        <v>248.22922029929654</v>
      </c>
      <c r="BJ332" s="44">
        <f t="shared" si="353"/>
        <v>0</v>
      </c>
      <c r="BK332" s="44">
        <f t="shared" si="354"/>
        <v>0</v>
      </c>
      <c r="BL332" s="44">
        <f t="shared" si="355"/>
        <v>0</v>
      </c>
      <c r="BM332" s="44"/>
      <c r="BN332" s="44">
        <f t="shared" si="356"/>
        <v>248.22922029929654</v>
      </c>
      <c r="BO332" s="44">
        <f t="shared" si="357"/>
        <v>146.7574504255814</v>
      </c>
      <c r="BP332" s="44">
        <f t="shared" si="358"/>
        <v>0</v>
      </c>
      <c r="BQ332" s="44"/>
      <c r="BR332" s="44">
        <f t="shared" si="359"/>
        <v>0</v>
      </c>
      <c r="BS332" s="44"/>
      <c r="BT332" s="44">
        <f t="shared" si="360"/>
        <v>146.7574504255814</v>
      </c>
      <c r="BU332" s="20"/>
      <c r="BV332" s="20">
        <v>0.22</v>
      </c>
      <c r="BW332" s="20"/>
      <c r="BX332" s="20">
        <v>0.05</v>
      </c>
      <c r="BY332" s="44">
        <f t="shared" si="361"/>
        <v>97.518622260437922</v>
      </c>
      <c r="BZ332" s="44">
        <f t="shared" si="362"/>
        <v>0</v>
      </c>
      <c r="CA332" s="44">
        <f t="shared" si="363"/>
        <v>0</v>
      </c>
      <c r="CB332" s="44">
        <f t="shared" si="364"/>
        <v>0</v>
      </c>
      <c r="CC332" s="44"/>
      <c r="CD332" s="44">
        <f t="shared" si="365"/>
        <v>97.518622260437922</v>
      </c>
      <c r="CE332" s="44">
        <f t="shared" si="366"/>
        <v>5.1271893803947517</v>
      </c>
      <c r="CF332" s="44">
        <f t="shared" si="367"/>
        <v>11.956948486650067</v>
      </c>
      <c r="CG332" s="44">
        <f t="shared" si="368"/>
        <v>4.909011108888591</v>
      </c>
      <c r="CH332" s="44">
        <f t="shared" si="369"/>
        <v>32.656864315914227</v>
      </c>
      <c r="CI332" s="44">
        <f t="shared" si="370"/>
        <v>101.59913342728872</v>
      </c>
      <c r="CJ332" s="44">
        <f t="shared" si="371"/>
        <v>39.913945275006277</v>
      </c>
      <c r="CK332" s="44">
        <f t="shared" si="372"/>
        <v>181.42702397730125</v>
      </c>
    </row>
    <row r="333" spans="1:89" x14ac:dyDescent="0.25">
      <c r="A333" s="41">
        <f>'[11]ТОВ "Сумитеплоенерго" '!F325</f>
        <v>1973</v>
      </c>
      <c r="B333" s="41" t="str">
        <f>'[11]ТОВ "Сумитеплоенерго" '!C325</f>
        <v>Вул.Г. КОНДРАТЬЄВА,122</v>
      </c>
      <c r="C333" s="47" t="str">
        <f>'[11]ТОВ "Сумитеплоенерго" '!O325</f>
        <v>так</v>
      </c>
      <c r="D333" s="46">
        <f>'[11]ТОВ "Сумитеплоенерго" '!G325</f>
        <v>5</v>
      </c>
      <c r="E333" s="86" t="str">
        <f t="shared" ref="E333:E396" si="376">$D$2</f>
        <v>ТОВ "Сумитеплоенерго"</v>
      </c>
      <c r="F333" s="43">
        <f>'[11]ТОВ "Сумитеплоенерго" '!L325</f>
        <v>8070.5</v>
      </c>
      <c r="G333" s="43">
        <f>'[11]ТОВ "Сумитеплоенерго" '!CX325</f>
        <v>1147.0694418604651</v>
      </c>
      <c r="H333" s="32">
        <f t="shared" ref="H333:H396" si="377">G333*1000/F333</f>
        <v>142.13114947778516</v>
      </c>
      <c r="I333" s="42"/>
      <c r="J333" s="42"/>
      <c r="K333" s="42"/>
      <c r="L333" s="42"/>
      <c r="M333" s="42"/>
      <c r="N333" s="44">
        <f t="shared" ref="N333:N396" si="378">G333+I333+J333+K333</f>
        <v>1147.0694418604651</v>
      </c>
      <c r="O333" s="44">
        <f t="shared" ref="O333:O396" si="379">G333*$D$3</f>
        <v>762.21432903677339</v>
      </c>
      <c r="P333" s="44">
        <f t="shared" ref="P333:P396" si="380">I333*$D$4</f>
        <v>0</v>
      </c>
      <c r="Q333" s="44">
        <f t="shared" ref="Q333:Q396" si="381">J333*$D$5</f>
        <v>0</v>
      </c>
      <c r="R333" s="44">
        <f t="shared" ref="R333:R396" si="382">K333*$D$3</f>
        <v>0</v>
      </c>
      <c r="S333" s="44">
        <f t="shared" ref="S333:S396" si="383">M333*$D$6</f>
        <v>0</v>
      </c>
      <c r="T333" s="44">
        <f t="shared" ref="T333:T396" si="384">SUM(O333:S333)</f>
        <v>762.21432903677339</v>
      </c>
      <c r="U333" s="44">
        <f t="shared" ref="U333:U396" si="385">G333*(1+AA333)</f>
        <v>1273.2470804651164</v>
      </c>
      <c r="V333" s="44">
        <f t="shared" ref="V333:V396" si="386">I333*(1+AB333)</f>
        <v>0</v>
      </c>
      <c r="W333" s="44">
        <f t="shared" ref="W333:W396" si="387">J333</f>
        <v>0</v>
      </c>
      <c r="X333" s="44">
        <f t="shared" ref="X333:X396" si="388">K333</f>
        <v>0</v>
      </c>
      <c r="Y333" s="44">
        <f t="shared" ref="Y333:Y396" si="389">M333</f>
        <v>0</v>
      </c>
      <c r="Z333" s="44">
        <f t="shared" ref="Z333:Z396" si="390">U333+V333+W333+X333</f>
        <v>1273.2470804651164</v>
      </c>
      <c r="AA333" s="20">
        <v>0.11</v>
      </c>
      <c r="AC333" s="44">
        <f t="shared" si="373"/>
        <v>548.79399999999998</v>
      </c>
      <c r="AD333" s="28">
        <v>68</v>
      </c>
      <c r="AE333" s="44">
        <f t="shared" si="374"/>
        <v>4947.2165000000005</v>
      </c>
      <c r="AF333" s="28">
        <v>613</v>
      </c>
      <c r="AG333" s="44">
        <f t="shared" si="375"/>
        <v>742.48599999999999</v>
      </c>
      <c r="AH333" s="28">
        <v>92</v>
      </c>
      <c r="AI333" s="44">
        <f t="shared" si="339"/>
        <v>229.18447448372095</v>
      </c>
      <c r="AJ333" s="44">
        <f t="shared" si="340"/>
        <v>0</v>
      </c>
      <c r="AK333" s="44"/>
      <c r="AL333" s="44">
        <f t="shared" si="341"/>
        <v>0</v>
      </c>
      <c r="AM333" s="44"/>
      <c r="AN333" s="44">
        <f t="shared" si="342"/>
        <v>229.18447448372095</v>
      </c>
      <c r="AO333" s="20"/>
      <c r="AP333" s="20">
        <v>0.18</v>
      </c>
      <c r="AQ333" s="20"/>
      <c r="AR333" s="20"/>
      <c r="AS333" s="44">
        <f t="shared" si="343"/>
        <v>152.29042294154732</v>
      </c>
      <c r="AT333" s="44">
        <f t="shared" si="344"/>
        <v>0</v>
      </c>
      <c r="AU333" s="44">
        <f t="shared" si="345"/>
        <v>0</v>
      </c>
      <c r="AV333" s="44">
        <f t="shared" si="346"/>
        <v>0</v>
      </c>
      <c r="AW333" s="44"/>
      <c r="AX333" s="44">
        <f t="shared" si="347"/>
        <v>152.29042294154732</v>
      </c>
      <c r="AY333" s="44">
        <f t="shared" si="348"/>
        <v>713.01836506046527</v>
      </c>
      <c r="AZ333" s="44">
        <f t="shared" si="349"/>
        <v>0</v>
      </c>
      <c r="BA333" s="44"/>
      <c r="BB333" s="44">
        <f t="shared" si="350"/>
        <v>0</v>
      </c>
      <c r="BC333" s="44"/>
      <c r="BD333" s="44">
        <f t="shared" si="351"/>
        <v>713.01836506046527</v>
      </c>
      <c r="BE333" s="20"/>
      <c r="BF333" s="20">
        <v>0.56000000000000005</v>
      </c>
      <c r="BG333" s="20"/>
      <c r="BH333" s="20">
        <v>0.05</v>
      </c>
      <c r="BI333" s="44">
        <f t="shared" si="352"/>
        <v>473.79242692925845</v>
      </c>
      <c r="BJ333" s="44">
        <f t="shared" si="353"/>
        <v>0</v>
      </c>
      <c r="BK333" s="44">
        <f t="shared" si="354"/>
        <v>0</v>
      </c>
      <c r="BL333" s="44">
        <f t="shared" si="355"/>
        <v>0</v>
      </c>
      <c r="BM333" s="44"/>
      <c r="BN333" s="44">
        <f t="shared" si="356"/>
        <v>473.79242692925845</v>
      </c>
      <c r="BO333" s="44">
        <f t="shared" si="357"/>
        <v>280.11435770232561</v>
      </c>
      <c r="BP333" s="44">
        <f t="shared" si="358"/>
        <v>0</v>
      </c>
      <c r="BQ333" s="44"/>
      <c r="BR333" s="44">
        <f t="shared" si="359"/>
        <v>0</v>
      </c>
      <c r="BS333" s="44"/>
      <c r="BT333" s="44">
        <f t="shared" si="360"/>
        <v>280.11435770232561</v>
      </c>
      <c r="BU333" s="20"/>
      <c r="BV333" s="20">
        <v>0.22</v>
      </c>
      <c r="BW333" s="20"/>
      <c r="BX333" s="20">
        <v>0.05</v>
      </c>
      <c r="BY333" s="44">
        <f t="shared" si="361"/>
        <v>186.13273915078008</v>
      </c>
      <c r="BZ333" s="44">
        <f t="shared" si="362"/>
        <v>0</v>
      </c>
      <c r="CA333" s="44">
        <f t="shared" si="363"/>
        <v>0</v>
      </c>
      <c r="CB333" s="44">
        <f t="shared" si="364"/>
        <v>0</v>
      </c>
      <c r="CC333" s="44"/>
      <c r="CD333" s="44">
        <f t="shared" si="365"/>
        <v>186.13273915078008</v>
      </c>
      <c r="CE333" s="44">
        <f t="shared" si="366"/>
        <v>3.6036015226685669</v>
      </c>
      <c r="CF333" s="44">
        <f t="shared" si="367"/>
        <v>10.441738235589538</v>
      </c>
      <c r="CG333" s="44">
        <f t="shared" si="368"/>
        <v>3.9890134502267021</v>
      </c>
      <c r="CH333" s="44">
        <f t="shared" si="369"/>
        <v>62.331803570428995</v>
      </c>
      <c r="CI333" s="44">
        <f t="shared" si="370"/>
        <v>193.9211666635569</v>
      </c>
      <c r="CJ333" s="44">
        <f t="shared" si="371"/>
        <v>76.183315474968765</v>
      </c>
      <c r="CK333" s="44">
        <f t="shared" si="372"/>
        <v>346.28779761349438</v>
      </c>
    </row>
    <row r="334" spans="1:89" x14ac:dyDescent="0.25">
      <c r="A334" s="41">
        <f>'[11]ТОВ "Сумитеплоенерго" '!F326</f>
        <v>1971</v>
      </c>
      <c r="B334" s="41" t="str">
        <f>'[11]ТОВ "Сумитеплоенерго" '!C326</f>
        <v>Вул.Г. КОНДРАТЬЄВА,126</v>
      </c>
      <c r="C334" s="47" t="str">
        <f>'[11]ТОВ "Сумитеплоенерго" '!O326</f>
        <v>так</v>
      </c>
      <c r="D334" s="46">
        <f>'[11]ТОВ "Сумитеплоенерго" '!G326</f>
        <v>5</v>
      </c>
      <c r="E334" s="86" t="str">
        <f t="shared" si="376"/>
        <v>ТОВ "Сумитеплоенерго"</v>
      </c>
      <c r="F334" s="43">
        <f>'[11]ТОВ "Сумитеплоенерго" '!L326</f>
        <v>2677.8</v>
      </c>
      <c r="G334" s="43">
        <f>'[11]ТОВ "Сумитеплоенерго" '!CX326</f>
        <v>301.52973255813953</v>
      </c>
      <c r="H334" s="32">
        <f t="shared" si="377"/>
        <v>112.6035299716706</v>
      </c>
      <c r="I334" s="42"/>
      <c r="J334" s="42"/>
      <c r="K334" s="42"/>
      <c r="L334" s="42"/>
      <c r="M334" s="42"/>
      <c r="N334" s="44">
        <f t="shared" si="378"/>
        <v>301.52973255813953</v>
      </c>
      <c r="O334" s="44">
        <f t="shared" si="379"/>
        <v>200.36300715471214</v>
      </c>
      <c r="P334" s="44">
        <f t="shared" si="380"/>
        <v>0</v>
      </c>
      <c r="Q334" s="44">
        <f t="shared" si="381"/>
        <v>0</v>
      </c>
      <c r="R334" s="44">
        <f t="shared" si="382"/>
        <v>0</v>
      </c>
      <c r="S334" s="44">
        <f t="shared" si="383"/>
        <v>0</v>
      </c>
      <c r="T334" s="44">
        <f t="shared" si="384"/>
        <v>200.36300715471214</v>
      </c>
      <c r="U334" s="44">
        <f t="shared" si="385"/>
        <v>334.69800313953493</v>
      </c>
      <c r="V334" s="44">
        <f t="shared" si="386"/>
        <v>0</v>
      </c>
      <c r="W334" s="44">
        <f t="shared" si="387"/>
        <v>0</v>
      </c>
      <c r="X334" s="44">
        <f t="shared" si="388"/>
        <v>0</v>
      </c>
      <c r="Y334" s="44">
        <f t="shared" si="389"/>
        <v>0</v>
      </c>
      <c r="Z334" s="44">
        <f t="shared" si="390"/>
        <v>334.69800313953493</v>
      </c>
      <c r="AA334" s="20">
        <v>0.11</v>
      </c>
      <c r="AC334" s="44">
        <f t="shared" si="373"/>
        <v>262.42440000000005</v>
      </c>
      <c r="AD334" s="28">
        <v>98</v>
      </c>
      <c r="AE334" s="44">
        <f t="shared" si="374"/>
        <v>1895.8824000000002</v>
      </c>
      <c r="AF334" s="28">
        <v>708</v>
      </c>
      <c r="AG334" s="44">
        <f t="shared" si="375"/>
        <v>302.59140000000002</v>
      </c>
      <c r="AH334" s="28">
        <v>113</v>
      </c>
      <c r="AI334" s="44">
        <f t="shared" si="339"/>
        <v>60.245640565116283</v>
      </c>
      <c r="AJ334" s="44">
        <f t="shared" si="340"/>
        <v>0</v>
      </c>
      <c r="AK334" s="44"/>
      <c r="AL334" s="44">
        <f t="shared" si="341"/>
        <v>0</v>
      </c>
      <c r="AM334" s="44"/>
      <c r="AN334" s="44">
        <f t="shared" si="342"/>
        <v>60.245640565116283</v>
      </c>
      <c r="AO334" s="20"/>
      <c r="AP334" s="20">
        <v>0.18</v>
      </c>
      <c r="AQ334" s="20"/>
      <c r="AR334" s="20"/>
      <c r="AS334" s="44">
        <f t="shared" si="343"/>
        <v>40.032528829511492</v>
      </c>
      <c r="AT334" s="44">
        <f t="shared" si="344"/>
        <v>0</v>
      </c>
      <c r="AU334" s="44">
        <f t="shared" si="345"/>
        <v>0</v>
      </c>
      <c r="AV334" s="44">
        <f t="shared" si="346"/>
        <v>0</v>
      </c>
      <c r="AW334" s="44"/>
      <c r="AX334" s="44">
        <f t="shared" si="347"/>
        <v>40.032528829511492</v>
      </c>
      <c r="AY334" s="44">
        <f t="shared" si="348"/>
        <v>187.43088175813958</v>
      </c>
      <c r="AZ334" s="44">
        <f t="shared" si="349"/>
        <v>0</v>
      </c>
      <c r="BA334" s="44"/>
      <c r="BB334" s="44">
        <f t="shared" si="350"/>
        <v>0</v>
      </c>
      <c r="BC334" s="44"/>
      <c r="BD334" s="44">
        <f t="shared" si="351"/>
        <v>187.43088175813958</v>
      </c>
      <c r="BE334" s="20"/>
      <c r="BF334" s="20">
        <v>0.56000000000000005</v>
      </c>
      <c r="BG334" s="20"/>
      <c r="BH334" s="20">
        <v>0.05</v>
      </c>
      <c r="BI334" s="44">
        <f t="shared" si="352"/>
        <v>124.54564524736909</v>
      </c>
      <c r="BJ334" s="44">
        <f t="shared" si="353"/>
        <v>0</v>
      </c>
      <c r="BK334" s="44">
        <f t="shared" si="354"/>
        <v>0</v>
      </c>
      <c r="BL334" s="44">
        <f t="shared" si="355"/>
        <v>0</v>
      </c>
      <c r="BM334" s="44"/>
      <c r="BN334" s="44">
        <f t="shared" si="356"/>
        <v>124.54564524736909</v>
      </c>
      <c r="BO334" s="44">
        <f t="shared" si="357"/>
        <v>73.633560690697692</v>
      </c>
      <c r="BP334" s="44">
        <f t="shared" si="358"/>
        <v>0</v>
      </c>
      <c r="BQ334" s="44"/>
      <c r="BR334" s="44">
        <f t="shared" si="359"/>
        <v>0</v>
      </c>
      <c r="BS334" s="44"/>
      <c r="BT334" s="44">
        <f t="shared" si="360"/>
        <v>73.633560690697692</v>
      </c>
      <c r="BU334" s="20"/>
      <c r="BV334" s="20">
        <v>0.22</v>
      </c>
      <c r="BW334" s="20"/>
      <c r="BX334" s="20">
        <v>0.05</v>
      </c>
      <c r="BY334" s="44">
        <f t="shared" si="361"/>
        <v>48.928646347180717</v>
      </c>
      <c r="BZ334" s="44">
        <f t="shared" si="362"/>
        <v>0</v>
      </c>
      <c r="CA334" s="44">
        <f t="shared" si="363"/>
        <v>0</v>
      </c>
      <c r="CB334" s="44">
        <f t="shared" si="364"/>
        <v>0</v>
      </c>
      <c r="CC334" s="44"/>
      <c r="CD334" s="44">
        <f t="shared" si="365"/>
        <v>48.928646347180717</v>
      </c>
      <c r="CE334" s="44">
        <f t="shared" si="366"/>
        <v>6.5552791110848831</v>
      </c>
      <c r="CF334" s="44">
        <f t="shared" si="367"/>
        <v>15.222390122388072</v>
      </c>
      <c r="CG334" s="44">
        <f t="shared" si="368"/>
        <v>6.1843403116635667</v>
      </c>
      <c r="CH334" s="44">
        <f t="shared" si="369"/>
        <v>16.385138836907696</v>
      </c>
      <c r="CI334" s="44">
        <f t="shared" si="370"/>
        <v>50.975987492601725</v>
      </c>
      <c r="CJ334" s="44">
        <f t="shared" si="371"/>
        <v>20.026280800664964</v>
      </c>
      <c r="CK334" s="44">
        <f t="shared" si="372"/>
        <v>91.028549093931645</v>
      </c>
    </row>
    <row r="335" spans="1:89" x14ac:dyDescent="0.25">
      <c r="A335" s="41">
        <f>'[11]ТОВ "Сумитеплоенерго" '!F327</f>
        <v>1971</v>
      </c>
      <c r="B335" s="41" t="str">
        <f>'[11]ТОВ "Сумитеплоенерго" '!C327</f>
        <v>Вул.Г. КОНДРАТЬЄВА,128</v>
      </c>
      <c r="C335" s="47" t="str">
        <f>'[11]ТОВ "Сумитеплоенерго" '!O327</f>
        <v>так</v>
      </c>
      <c r="D335" s="46">
        <f>'[11]ТОВ "Сумитеплоенерго" '!G327</f>
        <v>5</v>
      </c>
      <c r="E335" s="86" t="str">
        <f t="shared" si="376"/>
        <v>ТОВ "Сумитеплоенерго"</v>
      </c>
      <c r="F335" s="43">
        <f>'[11]ТОВ "Сумитеплоенерго" '!L327</f>
        <v>2690</v>
      </c>
      <c r="G335" s="43">
        <f>'[11]ТОВ "Сумитеплоенерго" '!CX327</f>
        <v>327.65872093023256</v>
      </c>
      <c r="H335" s="32">
        <f t="shared" si="377"/>
        <v>121.80621595919426</v>
      </c>
      <c r="I335" s="42"/>
      <c r="J335" s="42"/>
      <c r="K335" s="42"/>
      <c r="L335" s="42"/>
      <c r="M335" s="42"/>
      <c r="N335" s="44">
        <f t="shared" si="378"/>
        <v>327.65872093023256</v>
      </c>
      <c r="O335" s="44">
        <f t="shared" si="379"/>
        <v>217.72541662500751</v>
      </c>
      <c r="P335" s="44">
        <f t="shared" si="380"/>
        <v>0</v>
      </c>
      <c r="Q335" s="44">
        <f t="shared" si="381"/>
        <v>0</v>
      </c>
      <c r="R335" s="44">
        <f t="shared" si="382"/>
        <v>0</v>
      </c>
      <c r="S335" s="44">
        <f t="shared" si="383"/>
        <v>0</v>
      </c>
      <c r="T335" s="44">
        <f t="shared" si="384"/>
        <v>217.72541662500751</v>
      </c>
      <c r="U335" s="44">
        <f t="shared" si="385"/>
        <v>363.70118023255816</v>
      </c>
      <c r="V335" s="44">
        <f t="shared" si="386"/>
        <v>0</v>
      </c>
      <c r="W335" s="44">
        <f t="shared" si="387"/>
        <v>0</v>
      </c>
      <c r="X335" s="44">
        <f t="shared" si="388"/>
        <v>0</v>
      </c>
      <c r="Y335" s="44">
        <f t="shared" si="389"/>
        <v>0</v>
      </c>
      <c r="Z335" s="44">
        <f t="shared" si="390"/>
        <v>363.70118023255816</v>
      </c>
      <c r="AA335" s="20">
        <v>0.11</v>
      </c>
      <c r="AC335" s="44">
        <f t="shared" si="373"/>
        <v>263.62</v>
      </c>
      <c r="AD335" s="28">
        <v>98</v>
      </c>
      <c r="AE335" s="44">
        <f t="shared" si="374"/>
        <v>1904.52</v>
      </c>
      <c r="AF335" s="28">
        <v>708</v>
      </c>
      <c r="AG335" s="44">
        <f t="shared" si="375"/>
        <v>303.97000000000003</v>
      </c>
      <c r="AH335" s="28">
        <v>113</v>
      </c>
      <c r="AI335" s="44">
        <f t="shared" si="339"/>
        <v>65.466212441860463</v>
      </c>
      <c r="AJ335" s="44">
        <f t="shared" si="340"/>
        <v>0</v>
      </c>
      <c r="AK335" s="44"/>
      <c r="AL335" s="44">
        <f t="shared" si="341"/>
        <v>0</v>
      </c>
      <c r="AM335" s="44"/>
      <c r="AN335" s="44">
        <f t="shared" si="342"/>
        <v>65.466212441860463</v>
      </c>
      <c r="AO335" s="20"/>
      <c r="AP335" s="20">
        <v>0.18</v>
      </c>
      <c r="AQ335" s="20"/>
      <c r="AR335" s="20"/>
      <c r="AS335" s="44">
        <f t="shared" si="343"/>
        <v>43.501538241676499</v>
      </c>
      <c r="AT335" s="44">
        <f t="shared" si="344"/>
        <v>0</v>
      </c>
      <c r="AU335" s="44">
        <f t="shared" si="345"/>
        <v>0</v>
      </c>
      <c r="AV335" s="44">
        <f t="shared" si="346"/>
        <v>0</v>
      </c>
      <c r="AW335" s="44"/>
      <c r="AX335" s="44">
        <f t="shared" si="347"/>
        <v>43.501538241676499</v>
      </c>
      <c r="AY335" s="44">
        <f t="shared" si="348"/>
        <v>203.67266093023258</v>
      </c>
      <c r="AZ335" s="44">
        <f t="shared" si="349"/>
        <v>0</v>
      </c>
      <c r="BA335" s="44"/>
      <c r="BB335" s="44">
        <f t="shared" si="350"/>
        <v>0</v>
      </c>
      <c r="BC335" s="44"/>
      <c r="BD335" s="44">
        <f t="shared" si="351"/>
        <v>203.67266093023258</v>
      </c>
      <c r="BE335" s="20"/>
      <c r="BF335" s="20">
        <v>0.56000000000000005</v>
      </c>
      <c r="BG335" s="20"/>
      <c r="BH335" s="20">
        <v>0.05</v>
      </c>
      <c r="BI335" s="44">
        <f t="shared" si="352"/>
        <v>135.33811897410467</v>
      </c>
      <c r="BJ335" s="44">
        <f t="shared" si="353"/>
        <v>0</v>
      </c>
      <c r="BK335" s="44">
        <f t="shared" si="354"/>
        <v>0</v>
      </c>
      <c r="BL335" s="44">
        <f t="shared" si="355"/>
        <v>0</v>
      </c>
      <c r="BM335" s="44"/>
      <c r="BN335" s="44">
        <f t="shared" si="356"/>
        <v>135.33811897410467</v>
      </c>
      <c r="BO335" s="44">
        <f t="shared" si="357"/>
        <v>80.014259651162789</v>
      </c>
      <c r="BP335" s="44">
        <f t="shared" si="358"/>
        <v>0</v>
      </c>
      <c r="BQ335" s="44"/>
      <c r="BR335" s="44">
        <f t="shared" si="359"/>
        <v>0</v>
      </c>
      <c r="BS335" s="44"/>
      <c r="BT335" s="44">
        <f t="shared" si="360"/>
        <v>80.014259651162789</v>
      </c>
      <c r="BU335" s="20"/>
      <c r="BV335" s="20">
        <v>0.22</v>
      </c>
      <c r="BW335" s="20"/>
      <c r="BX335" s="20">
        <v>0.05</v>
      </c>
      <c r="BY335" s="44">
        <f t="shared" si="361"/>
        <v>53.16854673982683</v>
      </c>
      <c r="BZ335" s="44">
        <f t="shared" si="362"/>
        <v>0</v>
      </c>
      <c r="CA335" s="44">
        <f t="shared" si="363"/>
        <v>0</v>
      </c>
      <c r="CB335" s="44">
        <f t="shared" si="364"/>
        <v>0</v>
      </c>
      <c r="CC335" s="44"/>
      <c r="CD335" s="44">
        <f t="shared" si="365"/>
        <v>53.16854673982683</v>
      </c>
      <c r="CE335" s="44">
        <f t="shared" si="366"/>
        <v>6.060015591527744</v>
      </c>
      <c r="CF335" s="44">
        <f t="shared" si="367"/>
        <v>14.072310258460199</v>
      </c>
      <c r="CG335" s="44">
        <f t="shared" si="368"/>
        <v>5.7171019077771028</v>
      </c>
      <c r="CH335" s="44">
        <f t="shared" si="369"/>
        <v>17.804989206264359</v>
      </c>
      <c r="CI335" s="44">
        <f t="shared" si="370"/>
        <v>55.393299752822458</v>
      </c>
      <c r="CJ335" s="44">
        <f t="shared" si="371"/>
        <v>21.761653474323104</v>
      </c>
      <c r="CK335" s="44">
        <f t="shared" si="372"/>
        <v>98.916606701468666</v>
      </c>
    </row>
    <row r="336" spans="1:89" x14ac:dyDescent="0.25">
      <c r="A336" s="41">
        <f>'[11]ТОВ "Сумитеплоенерго" '!F328</f>
        <v>1971</v>
      </c>
      <c r="B336" s="41" t="str">
        <f>'[11]ТОВ "Сумитеплоенерго" '!C328</f>
        <v>Вул.Г. КОНДРАТЬЄВА,130</v>
      </c>
      <c r="C336" s="47" t="str">
        <f>'[11]ТОВ "Сумитеплоенерго" '!O328</f>
        <v>так</v>
      </c>
      <c r="D336" s="46">
        <f>'[11]ТОВ "Сумитеплоенерго" '!G328</f>
        <v>5</v>
      </c>
      <c r="E336" s="86" t="str">
        <f t="shared" si="376"/>
        <v>ТОВ "Сумитеплоенерго"</v>
      </c>
      <c r="F336" s="43">
        <f>'[11]ТОВ "Сумитеплоенерго" '!L328</f>
        <v>2708.6</v>
      </c>
      <c r="G336" s="43">
        <f>'[11]ТОВ "Сумитеплоенерго" '!CX328</f>
        <v>327.67712790697675</v>
      </c>
      <c r="H336" s="32">
        <f t="shared" si="377"/>
        <v>120.97656645757098</v>
      </c>
      <c r="I336" s="42"/>
      <c r="J336" s="42"/>
      <c r="K336" s="42"/>
      <c r="L336" s="42"/>
      <c r="M336" s="42"/>
      <c r="N336" s="44">
        <f t="shared" si="378"/>
        <v>327.67712790697675</v>
      </c>
      <c r="O336" s="44">
        <f t="shared" si="379"/>
        <v>217.73764784738748</v>
      </c>
      <c r="P336" s="44">
        <f t="shared" si="380"/>
        <v>0</v>
      </c>
      <c r="Q336" s="44">
        <f t="shared" si="381"/>
        <v>0</v>
      </c>
      <c r="R336" s="44">
        <f t="shared" si="382"/>
        <v>0</v>
      </c>
      <c r="S336" s="44">
        <f t="shared" si="383"/>
        <v>0</v>
      </c>
      <c r="T336" s="44">
        <f t="shared" si="384"/>
        <v>217.73764784738748</v>
      </c>
      <c r="U336" s="44">
        <f t="shared" si="385"/>
        <v>363.72161197674421</v>
      </c>
      <c r="V336" s="44">
        <f t="shared" si="386"/>
        <v>0</v>
      </c>
      <c r="W336" s="44">
        <f t="shared" si="387"/>
        <v>0</v>
      </c>
      <c r="X336" s="44">
        <f t="shared" si="388"/>
        <v>0</v>
      </c>
      <c r="Y336" s="44">
        <f t="shared" si="389"/>
        <v>0</v>
      </c>
      <c r="Z336" s="44">
        <f t="shared" si="390"/>
        <v>363.72161197674421</v>
      </c>
      <c r="AA336" s="20">
        <v>0.11</v>
      </c>
      <c r="AC336" s="44">
        <f t="shared" si="373"/>
        <v>265.44279999999998</v>
      </c>
      <c r="AD336" s="28">
        <v>98</v>
      </c>
      <c r="AE336" s="44">
        <f t="shared" si="374"/>
        <v>1917.6888000000001</v>
      </c>
      <c r="AF336" s="28">
        <v>708</v>
      </c>
      <c r="AG336" s="44">
        <f t="shared" si="375"/>
        <v>306.0718</v>
      </c>
      <c r="AH336" s="28">
        <v>113</v>
      </c>
      <c r="AI336" s="44">
        <f t="shared" si="339"/>
        <v>65.469890155813957</v>
      </c>
      <c r="AJ336" s="44">
        <f t="shared" si="340"/>
        <v>0</v>
      </c>
      <c r="AK336" s="44"/>
      <c r="AL336" s="44">
        <f t="shared" si="341"/>
        <v>0</v>
      </c>
      <c r="AM336" s="44"/>
      <c r="AN336" s="44">
        <f t="shared" si="342"/>
        <v>65.469890155813957</v>
      </c>
      <c r="AO336" s="20"/>
      <c r="AP336" s="20">
        <v>0.18</v>
      </c>
      <c r="AQ336" s="20"/>
      <c r="AR336" s="20"/>
      <c r="AS336" s="44">
        <f t="shared" si="343"/>
        <v>43.503982039908017</v>
      </c>
      <c r="AT336" s="44">
        <f t="shared" si="344"/>
        <v>0</v>
      </c>
      <c r="AU336" s="44">
        <f t="shared" si="345"/>
        <v>0</v>
      </c>
      <c r="AV336" s="44">
        <f t="shared" si="346"/>
        <v>0</v>
      </c>
      <c r="AW336" s="44"/>
      <c r="AX336" s="44">
        <f t="shared" si="347"/>
        <v>43.503982039908017</v>
      </c>
      <c r="AY336" s="44">
        <f t="shared" si="348"/>
        <v>203.68410270697677</v>
      </c>
      <c r="AZ336" s="44">
        <f t="shared" si="349"/>
        <v>0</v>
      </c>
      <c r="BA336" s="44"/>
      <c r="BB336" s="44">
        <f t="shared" si="350"/>
        <v>0</v>
      </c>
      <c r="BC336" s="44"/>
      <c r="BD336" s="44">
        <f t="shared" si="351"/>
        <v>203.68410270697677</v>
      </c>
      <c r="BE336" s="20"/>
      <c r="BF336" s="20">
        <v>0.56000000000000005</v>
      </c>
      <c r="BG336" s="20"/>
      <c r="BH336" s="20">
        <v>0.05</v>
      </c>
      <c r="BI336" s="44">
        <f t="shared" si="352"/>
        <v>135.34572190193606</v>
      </c>
      <c r="BJ336" s="44">
        <f t="shared" si="353"/>
        <v>0</v>
      </c>
      <c r="BK336" s="44">
        <f t="shared" si="354"/>
        <v>0</v>
      </c>
      <c r="BL336" s="44">
        <f t="shared" si="355"/>
        <v>0</v>
      </c>
      <c r="BM336" s="44"/>
      <c r="BN336" s="44">
        <f t="shared" si="356"/>
        <v>135.34572190193606</v>
      </c>
      <c r="BO336" s="44">
        <f t="shared" si="357"/>
        <v>80.018754634883734</v>
      </c>
      <c r="BP336" s="44">
        <f t="shared" si="358"/>
        <v>0</v>
      </c>
      <c r="BQ336" s="44"/>
      <c r="BR336" s="44">
        <f t="shared" si="359"/>
        <v>0</v>
      </c>
      <c r="BS336" s="44"/>
      <c r="BT336" s="44">
        <f t="shared" si="360"/>
        <v>80.018754634883734</v>
      </c>
      <c r="BU336" s="20"/>
      <c r="BV336" s="20">
        <v>0.22</v>
      </c>
      <c r="BW336" s="20"/>
      <c r="BX336" s="20">
        <v>0.05</v>
      </c>
      <c r="BY336" s="44">
        <f t="shared" si="361"/>
        <v>53.171533604332026</v>
      </c>
      <c r="BZ336" s="44">
        <f t="shared" si="362"/>
        <v>0</v>
      </c>
      <c r="CA336" s="44">
        <f t="shared" si="363"/>
        <v>0</v>
      </c>
      <c r="CB336" s="44">
        <f t="shared" si="364"/>
        <v>0</v>
      </c>
      <c r="CC336" s="44"/>
      <c r="CD336" s="44">
        <f t="shared" si="365"/>
        <v>53.171533604332026</v>
      </c>
      <c r="CE336" s="44">
        <f t="shared" si="366"/>
        <v>6.101574788176821</v>
      </c>
      <c r="CF336" s="44">
        <f t="shared" si="367"/>
        <v>14.168817255926642</v>
      </c>
      <c r="CG336" s="44">
        <f t="shared" si="368"/>
        <v>5.7563094244673714</v>
      </c>
      <c r="CH336" s="44">
        <f t="shared" si="369"/>
        <v>17.80598944218459</v>
      </c>
      <c r="CI336" s="44">
        <f t="shared" si="370"/>
        <v>55.396411597907615</v>
      </c>
      <c r="CJ336" s="44">
        <f t="shared" si="371"/>
        <v>21.762875984892275</v>
      </c>
      <c r="CK336" s="44">
        <f t="shared" si="372"/>
        <v>98.922163567692152</v>
      </c>
    </row>
    <row r="337" spans="1:91" x14ac:dyDescent="0.25">
      <c r="A337" s="41">
        <f>'[11]ТОВ "Сумитеплоенерго" '!F329</f>
        <v>1971</v>
      </c>
      <c r="B337" s="41" t="str">
        <f>'[11]ТОВ "Сумитеплоенерго" '!C329</f>
        <v>Вул.Г. КОНДРАТЬЄВА,132</v>
      </c>
      <c r="C337" s="47" t="str">
        <f>'[11]ТОВ "Сумитеплоенерго" '!O329</f>
        <v>так</v>
      </c>
      <c r="D337" s="46">
        <f>'[11]ТОВ "Сумитеплоенерго" '!G329</f>
        <v>5</v>
      </c>
      <c r="E337" s="86" t="str">
        <f t="shared" si="376"/>
        <v>ТОВ "Сумитеплоенерго"</v>
      </c>
      <c r="F337" s="43">
        <f>'[11]ТОВ "Сумитеплоенерго" '!L329</f>
        <v>2702.9</v>
      </c>
      <c r="G337" s="43">
        <f>'[11]ТОВ "Сумитеплоенерго" '!CX329</f>
        <v>407.82088372093023</v>
      </c>
      <c r="H337" s="32">
        <f t="shared" si="377"/>
        <v>150.88271253872884</v>
      </c>
      <c r="I337" s="42"/>
      <c r="J337" s="42"/>
      <c r="K337" s="42"/>
      <c r="L337" s="42"/>
      <c r="M337" s="42"/>
      <c r="N337" s="44">
        <f t="shared" si="378"/>
        <v>407.82088372093023</v>
      </c>
      <c r="O337" s="44">
        <f t="shared" si="379"/>
        <v>270.99224328420883</v>
      </c>
      <c r="P337" s="44">
        <f t="shared" si="380"/>
        <v>0</v>
      </c>
      <c r="Q337" s="44">
        <f t="shared" si="381"/>
        <v>0</v>
      </c>
      <c r="R337" s="44">
        <f t="shared" si="382"/>
        <v>0</v>
      </c>
      <c r="S337" s="44">
        <f t="shared" si="383"/>
        <v>0</v>
      </c>
      <c r="T337" s="44">
        <f t="shared" si="384"/>
        <v>270.99224328420883</v>
      </c>
      <c r="U337" s="44">
        <f t="shared" si="385"/>
        <v>420.05551023255816</v>
      </c>
      <c r="V337" s="44">
        <f t="shared" si="386"/>
        <v>0</v>
      </c>
      <c r="W337" s="44">
        <f t="shared" si="387"/>
        <v>0</v>
      </c>
      <c r="X337" s="44">
        <f t="shared" si="388"/>
        <v>0</v>
      </c>
      <c r="Y337" s="44">
        <f t="shared" si="389"/>
        <v>0</v>
      </c>
      <c r="Z337" s="44">
        <f t="shared" si="390"/>
        <v>420.05551023255816</v>
      </c>
      <c r="AA337" s="20">
        <v>0.03</v>
      </c>
      <c r="AC337" s="44">
        <f t="shared" si="373"/>
        <v>264.88420000000002</v>
      </c>
      <c r="AD337" s="28">
        <v>98</v>
      </c>
      <c r="AE337" s="44">
        <f t="shared" si="374"/>
        <v>1913.6532</v>
      </c>
      <c r="AF337" s="28">
        <v>708</v>
      </c>
      <c r="AG337" s="44">
        <f t="shared" si="375"/>
        <v>305.42770000000002</v>
      </c>
      <c r="AH337" s="28">
        <v>113</v>
      </c>
      <c r="AI337" s="44">
        <f t="shared" si="339"/>
        <v>75.609991841860463</v>
      </c>
      <c r="AJ337" s="44">
        <f t="shared" si="340"/>
        <v>0</v>
      </c>
      <c r="AK337" s="44"/>
      <c r="AL337" s="44">
        <f t="shared" si="341"/>
        <v>0</v>
      </c>
      <c r="AM337" s="44"/>
      <c r="AN337" s="44">
        <f t="shared" si="342"/>
        <v>75.609991841860463</v>
      </c>
      <c r="AO337" s="20"/>
      <c r="AP337" s="20">
        <v>0.18</v>
      </c>
      <c r="AQ337" s="20"/>
      <c r="AR337" s="20"/>
      <c r="AS337" s="44">
        <f t="shared" si="343"/>
        <v>50.241961904892321</v>
      </c>
      <c r="AT337" s="44">
        <f t="shared" si="344"/>
        <v>0</v>
      </c>
      <c r="AU337" s="44">
        <f t="shared" si="345"/>
        <v>0</v>
      </c>
      <c r="AV337" s="44">
        <f t="shared" si="346"/>
        <v>0</v>
      </c>
      <c r="AW337" s="44"/>
      <c r="AX337" s="44">
        <f t="shared" si="347"/>
        <v>50.241961904892321</v>
      </c>
      <c r="AY337" s="44">
        <f t="shared" si="348"/>
        <v>235.23108573023259</v>
      </c>
      <c r="AZ337" s="44">
        <f t="shared" si="349"/>
        <v>0</v>
      </c>
      <c r="BA337" s="44"/>
      <c r="BB337" s="44">
        <f t="shared" si="350"/>
        <v>0</v>
      </c>
      <c r="BC337" s="44"/>
      <c r="BD337" s="44">
        <f t="shared" si="351"/>
        <v>235.23108573023259</v>
      </c>
      <c r="BE337" s="20"/>
      <c r="BF337" s="20">
        <v>0.56000000000000005</v>
      </c>
      <c r="BG337" s="20"/>
      <c r="BH337" s="20">
        <v>0.05</v>
      </c>
      <c r="BI337" s="44">
        <f t="shared" si="352"/>
        <v>156.30832592633169</v>
      </c>
      <c r="BJ337" s="44">
        <f t="shared" si="353"/>
        <v>0</v>
      </c>
      <c r="BK337" s="44">
        <f t="shared" si="354"/>
        <v>0</v>
      </c>
      <c r="BL337" s="44">
        <f t="shared" si="355"/>
        <v>0</v>
      </c>
      <c r="BM337" s="44"/>
      <c r="BN337" s="44">
        <f t="shared" si="356"/>
        <v>156.30832592633169</v>
      </c>
      <c r="BO337" s="44">
        <f t="shared" si="357"/>
        <v>92.412212251162799</v>
      </c>
      <c r="BP337" s="44">
        <f t="shared" si="358"/>
        <v>0</v>
      </c>
      <c r="BQ337" s="44"/>
      <c r="BR337" s="44">
        <f t="shared" si="359"/>
        <v>0</v>
      </c>
      <c r="BS337" s="44"/>
      <c r="BT337" s="44">
        <f t="shared" si="360"/>
        <v>92.412212251162799</v>
      </c>
      <c r="BU337" s="20"/>
      <c r="BV337" s="20">
        <v>0.22</v>
      </c>
      <c r="BW337" s="20"/>
      <c r="BX337" s="20">
        <v>0.05</v>
      </c>
      <c r="BY337" s="44">
        <f t="shared" si="361"/>
        <v>61.406842328201726</v>
      </c>
      <c r="BZ337" s="44">
        <f t="shared" si="362"/>
        <v>0</v>
      </c>
      <c r="CA337" s="44">
        <f t="shared" si="363"/>
        <v>0</v>
      </c>
      <c r="CB337" s="44">
        <f t="shared" si="364"/>
        <v>0</v>
      </c>
      <c r="CC337" s="44"/>
      <c r="CD337" s="44">
        <f t="shared" si="365"/>
        <v>61.406842328201726</v>
      </c>
      <c r="CE337" s="44">
        <f t="shared" si="366"/>
        <v>5.2721707106387274</v>
      </c>
      <c r="CF337" s="44">
        <f t="shared" si="367"/>
        <v>12.242810411147946</v>
      </c>
      <c r="CG337" s="44">
        <f t="shared" si="368"/>
        <v>4.9738382307231781</v>
      </c>
      <c r="CH337" s="44">
        <f t="shared" si="369"/>
        <v>20.563815110361432</v>
      </c>
      <c r="CI337" s="44">
        <f t="shared" si="370"/>
        <v>63.976313676680022</v>
      </c>
      <c r="CJ337" s="44">
        <f t="shared" si="371"/>
        <v>25.133551801552866</v>
      </c>
      <c r="CK337" s="44">
        <f t="shared" si="372"/>
        <v>114.24341727978575</v>
      </c>
    </row>
    <row r="338" spans="1:91" x14ac:dyDescent="0.25">
      <c r="A338" s="41">
        <f>'[11]ТОВ "Сумитеплоенерго" '!F330</f>
        <v>1975</v>
      </c>
      <c r="B338" s="41" t="str">
        <f>'[11]ТОВ "Сумитеплоенерго" '!C330</f>
        <v>Вул.Г. КОНДРАТЬЄВА,138</v>
      </c>
      <c r="C338" s="47" t="str">
        <f>'[11]ТОВ "Сумитеплоенерго" '!O330</f>
        <v>так</v>
      </c>
      <c r="D338" s="46">
        <f>'[11]ТОВ "Сумитеплоенерго" '!G330</f>
        <v>5</v>
      </c>
      <c r="E338" s="86" t="str">
        <f t="shared" si="376"/>
        <v>ТОВ "Сумитеплоенерго"</v>
      </c>
      <c r="F338" s="43">
        <f>'[11]ТОВ "Сумитеплоенерго" '!L330</f>
        <v>1376.7</v>
      </c>
      <c r="G338" s="43">
        <f>'[11]ТОВ "Сумитеплоенерго" '!CX330</f>
        <v>163.77219767441861</v>
      </c>
      <c r="H338" s="32">
        <f t="shared" si="377"/>
        <v>118.95997506676734</v>
      </c>
      <c r="I338" s="42"/>
      <c r="J338" s="42"/>
      <c r="K338" s="42"/>
      <c r="L338" s="42"/>
      <c r="M338" s="42"/>
      <c r="N338" s="44">
        <f t="shared" si="378"/>
        <v>163.77219767441861</v>
      </c>
      <c r="O338" s="44">
        <f t="shared" si="379"/>
        <v>108.82472430162571</v>
      </c>
      <c r="P338" s="44">
        <f t="shared" si="380"/>
        <v>0</v>
      </c>
      <c r="Q338" s="44">
        <f t="shared" si="381"/>
        <v>0</v>
      </c>
      <c r="R338" s="44">
        <f t="shared" si="382"/>
        <v>0</v>
      </c>
      <c r="S338" s="44">
        <f t="shared" si="383"/>
        <v>0</v>
      </c>
      <c r="T338" s="44">
        <f t="shared" si="384"/>
        <v>108.82472430162571</v>
      </c>
      <c r="U338" s="44">
        <f t="shared" si="385"/>
        <v>181.78713941860468</v>
      </c>
      <c r="V338" s="44">
        <f t="shared" si="386"/>
        <v>0</v>
      </c>
      <c r="W338" s="44">
        <f t="shared" si="387"/>
        <v>0</v>
      </c>
      <c r="X338" s="44">
        <f t="shared" si="388"/>
        <v>0</v>
      </c>
      <c r="Y338" s="44">
        <f t="shared" si="389"/>
        <v>0</v>
      </c>
      <c r="Z338" s="44">
        <f t="shared" si="390"/>
        <v>181.78713941860468</v>
      </c>
      <c r="AA338" s="20">
        <v>0.11</v>
      </c>
      <c r="AC338" s="44">
        <f t="shared" si="373"/>
        <v>134.91660000000002</v>
      </c>
      <c r="AD338" s="28">
        <v>98</v>
      </c>
      <c r="AE338" s="44">
        <f t="shared" si="374"/>
        <v>974.70359999999994</v>
      </c>
      <c r="AF338" s="28">
        <v>708</v>
      </c>
      <c r="AG338" s="44">
        <f t="shared" si="375"/>
        <v>155.56710000000001</v>
      </c>
      <c r="AH338" s="28">
        <v>113</v>
      </c>
      <c r="AI338" s="44">
        <f t="shared" si="339"/>
        <v>32.721685095348839</v>
      </c>
      <c r="AJ338" s="44">
        <f t="shared" si="340"/>
        <v>0</v>
      </c>
      <c r="AK338" s="44"/>
      <c r="AL338" s="44">
        <f t="shared" si="341"/>
        <v>0</v>
      </c>
      <c r="AM338" s="44"/>
      <c r="AN338" s="44">
        <f t="shared" si="342"/>
        <v>32.721685095348839</v>
      </c>
      <c r="AO338" s="20"/>
      <c r="AP338" s="20">
        <v>0.18</v>
      </c>
      <c r="AQ338" s="20"/>
      <c r="AR338" s="20"/>
      <c r="AS338" s="44">
        <f t="shared" si="343"/>
        <v>21.743179915464818</v>
      </c>
      <c r="AT338" s="44">
        <f t="shared" si="344"/>
        <v>0</v>
      </c>
      <c r="AU338" s="44">
        <f t="shared" si="345"/>
        <v>0</v>
      </c>
      <c r="AV338" s="44">
        <f t="shared" si="346"/>
        <v>0</v>
      </c>
      <c r="AW338" s="44"/>
      <c r="AX338" s="44">
        <f t="shared" si="347"/>
        <v>21.743179915464818</v>
      </c>
      <c r="AY338" s="44">
        <f t="shared" si="348"/>
        <v>101.80079807441864</v>
      </c>
      <c r="AZ338" s="44">
        <f t="shared" si="349"/>
        <v>0</v>
      </c>
      <c r="BA338" s="44"/>
      <c r="BB338" s="44">
        <f t="shared" si="350"/>
        <v>0</v>
      </c>
      <c r="BC338" s="44"/>
      <c r="BD338" s="44">
        <f t="shared" si="351"/>
        <v>101.80079807441864</v>
      </c>
      <c r="BE338" s="20"/>
      <c r="BF338" s="20">
        <v>0.56000000000000005</v>
      </c>
      <c r="BG338" s="20"/>
      <c r="BH338" s="20">
        <v>0.05</v>
      </c>
      <c r="BI338" s="44">
        <f t="shared" si="352"/>
        <v>67.645448625890566</v>
      </c>
      <c r="BJ338" s="44">
        <f t="shared" si="353"/>
        <v>0</v>
      </c>
      <c r="BK338" s="44">
        <f t="shared" si="354"/>
        <v>0</v>
      </c>
      <c r="BL338" s="44">
        <f t="shared" si="355"/>
        <v>0</v>
      </c>
      <c r="BM338" s="44"/>
      <c r="BN338" s="44">
        <f t="shared" si="356"/>
        <v>67.645448625890566</v>
      </c>
      <c r="BO338" s="44">
        <f t="shared" si="357"/>
        <v>39.993170672093029</v>
      </c>
      <c r="BP338" s="44">
        <f t="shared" si="358"/>
        <v>0</v>
      </c>
      <c r="BQ338" s="44"/>
      <c r="BR338" s="44">
        <f t="shared" si="359"/>
        <v>0</v>
      </c>
      <c r="BS338" s="44"/>
      <c r="BT338" s="44">
        <f t="shared" si="360"/>
        <v>39.993170672093029</v>
      </c>
      <c r="BU338" s="20"/>
      <c r="BV338" s="20">
        <v>0.22</v>
      </c>
      <c r="BW338" s="20"/>
      <c r="BX338" s="20">
        <v>0.05</v>
      </c>
      <c r="BY338" s="44">
        <f t="shared" si="361"/>
        <v>26.574997674457002</v>
      </c>
      <c r="BZ338" s="44">
        <f t="shared" si="362"/>
        <v>0</v>
      </c>
      <c r="CA338" s="44">
        <f t="shared" si="363"/>
        <v>0</v>
      </c>
      <c r="CB338" s="44">
        <f t="shared" si="364"/>
        <v>0</v>
      </c>
      <c r="CC338" s="44"/>
      <c r="CD338" s="44">
        <f t="shared" si="365"/>
        <v>26.574997674457002</v>
      </c>
      <c r="CE338" s="44">
        <f t="shared" si="366"/>
        <v>6.2050077552842531</v>
      </c>
      <c r="CF338" s="44">
        <f t="shared" si="367"/>
        <v>14.409004889457451</v>
      </c>
      <c r="CG338" s="44">
        <f t="shared" si="368"/>
        <v>5.8538895056809697</v>
      </c>
      <c r="CH338" s="44">
        <f t="shared" si="369"/>
        <v>8.8993883745890106</v>
      </c>
      <c r="CI338" s="44">
        <f t="shared" si="370"/>
        <v>27.686986054276929</v>
      </c>
      <c r="CJ338" s="44">
        <f t="shared" si="371"/>
        <v>10.877030235608792</v>
      </c>
      <c r="CK338" s="44">
        <f t="shared" si="372"/>
        <v>49.441046525494507</v>
      </c>
    </row>
    <row r="339" spans="1:91" x14ac:dyDescent="0.25">
      <c r="A339" s="41">
        <f>'[11]ТОВ "Сумитеплоенерго" '!F331</f>
        <v>1978</v>
      </c>
      <c r="B339" s="41" t="str">
        <f>'[11]ТОВ "Сумитеплоенерго" '!C331</f>
        <v>Вул.Г. КОНДРАТЬЄВА,140</v>
      </c>
      <c r="C339" s="47" t="str">
        <f>'[11]ТОВ "Сумитеплоенерго" '!O331</f>
        <v>так</v>
      </c>
      <c r="D339" s="46">
        <f>'[11]ТОВ "Сумитеплоенерго" '!G331</f>
        <v>5</v>
      </c>
      <c r="E339" s="86" t="str">
        <f t="shared" si="376"/>
        <v>ТОВ "Сумитеплоенерго"</v>
      </c>
      <c r="F339" s="43">
        <f>'[11]ТОВ "Сумитеплоенерго" '!L331</f>
        <v>4741.6000000000004</v>
      </c>
      <c r="G339" s="43">
        <f>'[11]ТОВ "Сумитеплоенерго" '!CX331</f>
        <v>595.09367441860468</v>
      </c>
      <c r="H339" s="32">
        <f t="shared" si="377"/>
        <v>125.50482419828847</v>
      </c>
      <c r="I339" s="42"/>
      <c r="J339" s="42"/>
      <c r="K339" s="42"/>
      <c r="L339" s="42"/>
      <c r="M339" s="42"/>
      <c r="N339" s="44">
        <f t="shared" si="378"/>
        <v>595.09367441860468</v>
      </c>
      <c r="O339" s="44">
        <f t="shared" si="379"/>
        <v>395.43283885700578</v>
      </c>
      <c r="P339" s="44">
        <f t="shared" si="380"/>
        <v>0</v>
      </c>
      <c r="Q339" s="44">
        <f t="shared" si="381"/>
        <v>0</v>
      </c>
      <c r="R339" s="44">
        <f t="shared" si="382"/>
        <v>0</v>
      </c>
      <c r="S339" s="44">
        <f t="shared" si="383"/>
        <v>0</v>
      </c>
      <c r="T339" s="44">
        <f t="shared" si="384"/>
        <v>395.43283885700578</v>
      </c>
      <c r="U339" s="44">
        <f t="shared" si="385"/>
        <v>660.55397860465121</v>
      </c>
      <c r="V339" s="44">
        <f t="shared" si="386"/>
        <v>0</v>
      </c>
      <c r="W339" s="44">
        <f t="shared" si="387"/>
        <v>0</v>
      </c>
      <c r="X339" s="44">
        <f t="shared" si="388"/>
        <v>0</v>
      </c>
      <c r="Y339" s="44">
        <f t="shared" si="389"/>
        <v>0</v>
      </c>
      <c r="Z339" s="44">
        <f t="shared" si="390"/>
        <v>660.55397860465121</v>
      </c>
      <c r="AA339" s="20">
        <v>0.11</v>
      </c>
      <c r="AC339" s="44">
        <f t="shared" si="373"/>
        <v>445.71040000000005</v>
      </c>
      <c r="AD339" s="28">
        <v>94</v>
      </c>
      <c r="AE339" s="44">
        <f t="shared" si="374"/>
        <v>3233.7712000000001</v>
      </c>
      <c r="AF339" s="28">
        <v>682</v>
      </c>
      <c r="AG339" s="44">
        <f t="shared" si="375"/>
        <v>521.57600000000002</v>
      </c>
      <c r="AH339" s="28">
        <v>110</v>
      </c>
      <c r="AI339" s="44">
        <f t="shared" si="339"/>
        <v>118.89971614883721</v>
      </c>
      <c r="AJ339" s="44">
        <f t="shared" si="340"/>
        <v>0</v>
      </c>
      <c r="AK339" s="44"/>
      <c r="AL339" s="44">
        <f t="shared" si="341"/>
        <v>0</v>
      </c>
      <c r="AM339" s="44"/>
      <c r="AN339" s="44">
        <f t="shared" si="342"/>
        <v>118.89971614883721</v>
      </c>
      <c r="AO339" s="20"/>
      <c r="AP339" s="20">
        <v>0.18</v>
      </c>
      <c r="AQ339" s="20"/>
      <c r="AR339" s="20"/>
      <c r="AS339" s="44">
        <f t="shared" si="343"/>
        <v>79.007481203629752</v>
      </c>
      <c r="AT339" s="44">
        <f t="shared" si="344"/>
        <v>0</v>
      </c>
      <c r="AU339" s="44">
        <f t="shared" si="345"/>
        <v>0</v>
      </c>
      <c r="AV339" s="44">
        <f t="shared" si="346"/>
        <v>0</v>
      </c>
      <c r="AW339" s="44"/>
      <c r="AX339" s="44">
        <f t="shared" si="347"/>
        <v>79.007481203629752</v>
      </c>
      <c r="AY339" s="44">
        <f t="shared" si="348"/>
        <v>369.9102280186047</v>
      </c>
      <c r="AZ339" s="44">
        <f t="shared" si="349"/>
        <v>0</v>
      </c>
      <c r="BA339" s="44"/>
      <c r="BB339" s="44">
        <f t="shared" si="350"/>
        <v>0</v>
      </c>
      <c r="BC339" s="44"/>
      <c r="BD339" s="44">
        <f t="shared" si="351"/>
        <v>369.9102280186047</v>
      </c>
      <c r="BE339" s="20"/>
      <c r="BF339" s="20">
        <v>0.56000000000000005</v>
      </c>
      <c r="BG339" s="20"/>
      <c r="BH339" s="20">
        <v>0.05</v>
      </c>
      <c r="BI339" s="44">
        <f t="shared" si="352"/>
        <v>245.80105263351479</v>
      </c>
      <c r="BJ339" s="44">
        <f t="shared" si="353"/>
        <v>0</v>
      </c>
      <c r="BK339" s="44">
        <f t="shared" si="354"/>
        <v>0</v>
      </c>
      <c r="BL339" s="44">
        <f t="shared" si="355"/>
        <v>0</v>
      </c>
      <c r="BM339" s="44"/>
      <c r="BN339" s="44">
        <f t="shared" si="356"/>
        <v>245.80105263351479</v>
      </c>
      <c r="BO339" s="44">
        <f t="shared" si="357"/>
        <v>145.32187529302325</v>
      </c>
      <c r="BP339" s="44">
        <f t="shared" si="358"/>
        <v>0</v>
      </c>
      <c r="BQ339" s="44"/>
      <c r="BR339" s="44">
        <f t="shared" si="359"/>
        <v>0</v>
      </c>
      <c r="BS339" s="44"/>
      <c r="BT339" s="44">
        <f t="shared" si="360"/>
        <v>145.32187529302325</v>
      </c>
      <c r="BU339" s="20"/>
      <c r="BV339" s="20">
        <v>0.22</v>
      </c>
      <c r="BW339" s="20"/>
      <c r="BX339" s="20">
        <v>0.05</v>
      </c>
      <c r="BY339" s="44">
        <f t="shared" si="361"/>
        <v>96.5646992488808</v>
      </c>
      <c r="BZ339" s="44">
        <f t="shared" si="362"/>
        <v>0</v>
      </c>
      <c r="CA339" s="44">
        <f t="shared" si="363"/>
        <v>0</v>
      </c>
      <c r="CB339" s="44">
        <f t="shared" si="364"/>
        <v>0</v>
      </c>
      <c r="CC339" s="44"/>
      <c r="CD339" s="44">
        <f t="shared" si="365"/>
        <v>96.5646992488808</v>
      </c>
      <c r="CE339" s="44">
        <f t="shared" si="366"/>
        <v>5.6413695666521679</v>
      </c>
      <c r="CF339" s="44">
        <f t="shared" si="367"/>
        <v>13.156051063871962</v>
      </c>
      <c r="CG339" s="44">
        <f t="shared" si="368"/>
        <v>5.4013112872201603</v>
      </c>
      <c r="CH339" s="44">
        <f t="shared" si="369"/>
        <v>32.337416259387624</v>
      </c>
      <c r="CI339" s="44">
        <f t="shared" si="370"/>
        <v>100.60529502920595</v>
      </c>
      <c r="CJ339" s="44">
        <f t="shared" si="371"/>
        <v>39.523508761473757</v>
      </c>
      <c r="CK339" s="44">
        <f t="shared" si="372"/>
        <v>179.65231255215346</v>
      </c>
    </row>
    <row r="340" spans="1:91" x14ac:dyDescent="0.25">
      <c r="A340" s="41">
        <f>'[11]ТОВ "Сумитеплоенерго" '!F332</f>
        <v>1976</v>
      </c>
      <c r="B340" s="41" t="str">
        <f>'[11]ТОВ "Сумитеплоенерго" '!C332</f>
        <v>Вул.Г. КОНДРАТЬЄВА,144</v>
      </c>
      <c r="C340" s="47" t="str">
        <f>'[11]ТОВ "Сумитеплоенерго" '!O332</f>
        <v>так</v>
      </c>
      <c r="D340" s="46">
        <f>'[11]ТОВ "Сумитеплоенерго" '!G332</f>
        <v>5</v>
      </c>
      <c r="E340" s="86" t="str">
        <f t="shared" si="376"/>
        <v>ТОВ "Сумитеплоенерго"</v>
      </c>
      <c r="F340" s="43">
        <f>'[11]ТОВ "Сумитеплоенерго" '!L332</f>
        <v>3366.06</v>
      </c>
      <c r="G340" s="43">
        <f>'[11]ТОВ "Сумитеплоенерго" '!CX332</f>
        <v>701.69358139534882</v>
      </c>
      <c r="H340" s="32">
        <f t="shared" si="377"/>
        <v>208.46140038957975</v>
      </c>
      <c r="I340" s="42"/>
      <c r="J340" s="42"/>
      <c r="K340" s="42"/>
      <c r="L340" s="42"/>
      <c r="M340" s="42"/>
      <c r="N340" s="44">
        <f t="shared" si="378"/>
        <v>701.69358139534882</v>
      </c>
      <c r="O340" s="44">
        <f t="shared" si="379"/>
        <v>466.2672396408646</v>
      </c>
      <c r="P340" s="44">
        <f t="shared" si="380"/>
        <v>0</v>
      </c>
      <c r="Q340" s="44">
        <f t="shared" si="381"/>
        <v>0</v>
      </c>
      <c r="R340" s="44">
        <f t="shared" si="382"/>
        <v>0</v>
      </c>
      <c r="S340" s="44">
        <f t="shared" si="383"/>
        <v>0</v>
      </c>
      <c r="T340" s="44">
        <f t="shared" si="384"/>
        <v>466.2672396408646</v>
      </c>
      <c r="U340" s="44">
        <f t="shared" si="385"/>
        <v>722.74438883720927</v>
      </c>
      <c r="V340" s="44">
        <f t="shared" si="386"/>
        <v>0</v>
      </c>
      <c r="W340" s="44">
        <f t="shared" si="387"/>
        <v>0</v>
      </c>
      <c r="X340" s="44">
        <f t="shared" si="388"/>
        <v>0</v>
      </c>
      <c r="Y340" s="44">
        <f t="shared" si="389"/>
        <v>0</v>
      </c>
      <c r="Z340" s="44">
        <f t="shared" si="390"/>
        <v>722.74438883720927</v>
      </c>
      <c r="AA340" s="20">
        <v>0.03</v>
      </c>
      <c r="AC340" s="44">
        <f t="shared" si="373"/>
        <v>316.40964000000002</v>
      </c>
      <c r="AD340" s="28">
        <v>94</v>
      </c>
      <c r="AE340" s="44">
        <f t="shared" si="374"/>
        <v>2295.65292</v>
      </c>
      <c r="AF340" s="28">
        <v>682</v>
      </c>
      <c r="AG340" s="44">
        <f t="shared" si="375"/>
        <v>370.26659999999998</v>
      </c>
      <c r="AH340" s="28">
        <v>110</v>
      </c>
      <c r="AI340" s="44">
        <f t="shared" si="339"/>
        <v>130.09398999069765</v>
      </c>
      <c r="AJ340" s="44">
        <f t="shared" si="340"/>
        <v>0</v>
      </c>
      <c r="AK340" s="44"/>
      <c r="AL340" s="44">
        <f t="shared" si="341"/>
        <v>0</v>
      </c>
      <c r="AM340" s="44"/>
      <c r="AN340" s="44">
        <f t="shared" si="342"/>
        <v>130.09398999069765</v>
      </c>
      <c r="AO340" s="20"/>
      <c r="AP340" s="20">
        <v>0.18</v>
      </c>
      <c r="AQ340" s="20"/>
      <c r="AR340" s="20"/>
      <c r="AS340" s="44">
        <f t="shared" si="343"/>
        <v>86.445946229416293</v>
      </c>
      <c r="AT340" s="44">
        <f t="shared" si="344"/>
        <v>0</v>
      </c>
      <c r="AU340" s="44">
        <f t="shared" si="345"/>
        <v>0</v>
      </c>
      <c r="AV340" s="44">
        <f t="shared" si="346"/>
        <v>0</v>
      </c>
      <c r="AW340" s="44"/>
      <c r="AX340" s="44">
        <f t="shared" si="347"/>
        <v>86.445946229416293</v>
      </c>
      <c r="AY340" s="44">
        <f t="shared" si="348"/>
        <v>404.73685774883722</v>
      </c>
      <c r="AZ340" s="44">
        <f t="shared" si="349"/>
        <v>0</v>
      </c>
      <c r="BA340" s="44"/>
      <c r="BB340" s="44">
        <f t="shared" si="350"/>
        <v>0</v>
      </c>
      <c r="BC340" s="44"/>
      <c r="BD340" s="44">
        <f t="shared" si="351"/>
        <v>404.73685774883722</v>
      </c>
      <c r="BE340" s="20"/>
      <c r="BF340" s="20">
        <v>0.56000000000000005</v>
      </c>
      <c r="BG340" s="20"/>
      <c r="BH340" s="20">
        <v>0.05</v>
      </c>
      <c r="BI340" s="44">
        <f t="shared" si="352"/>
        <v>268.94294382485072</v>
      </c>
      <c r="BJ340" s="44">
        <f t="shared" si="353"/>
        <v>0</v>
      </c>
      <c r="BK340" s="44">
        <f t="shared" si="354"/>
        <v>0</v>
      </c>
      <c r="BL340" s="44">
        <f t="shared" si="355"/>
        <v>0</v>
      </c>
      <c r="BM340" s="44"/>
      <c r="BN340" s="44">
        <f t="shared" si="356"/>
        <v>268.94294382485072</v>
      </c>
      <c r="BO340" s="44">
        <f t="shared" si="357"/>
        <v>159.00376554418605</v>
      </c>
      <c r="BP340" s="44">
        <f t="shared" si="358"/>
        <v>0</v>
      </c>
      <c r="BQ340" s="44"/>
      <c r="BR340" s="44">
        <f t="shared" si="359"/>
        <v>0</v>
      </c>
      <c r="BS340" s="44"/>
      <c r="BT340" s="44">
        <f t="shared" si="360"/>
        <v>159.00376554418605</v>
      </c>
      <c r="BU340" s="20"/>
      <c r="BV340" s="20">
        <v>0.22</v>
      </c>
      <c r="BW340" s="20"/>
      <c r="BX340" s="20">
        <v>0.05</v>
      </c>
      <c r="BY340" s="44">
        <f t="shared" si="361"/>
        <v>105.65615650261994</v>
      </c>
      <c r="BZ340" s="44">
        <f t="shared" si="362"/>
        <v>0</v>
      </c>
      <c r="CA340" s="44">
        <f t="shared" si="363"/>
        <v>0</v>
      </c>
      <c r="CB340" s="44">
        <f t="shared" si="364"/>
        <v>0</v>
      </c>
      <c r="CC340" s="44"/>
      <c r="CD340" s="44">
        <f t="shared" si="365"/>
        <v>105.65615650261994</v>
      </c>
      <c r="CE340" s="44">
        <f t="shared" si="366"/>
        <v>3.6602021702705412</v>
      </c>
      <c r="CF340" s="44">
        <f t="shared" si="367"/>
        <v>8.5358362162312229</v>
      </c>
      <c r="CG340" s="44">
        <f t="shared" si="368"/>
        <v>3.5044488864292402</v>
      </c>
      <c r="CH340" s="44">
        <f t="shared" si="369"/>
        <v>35.381947438021179</v>
      </c>
      <c r="CI340" s="44">
        <f t="shared" si="370"/>
        <v>110.07716980717703</v>
      </c>
      <c r="CJ340" s="44">
        <f t="shared" si="371"/>
        <v>43.244602424248122</v>
      </c>
      <c r="CK340" s="44">
        <f t="shared" si="372"/>
        <v>196.56637465567326</v>
      </c>
    </row>
    <row r="341" spans="1:91" x14ac:dyDescent="0.25">
      <c r="A341" s="41">
        <f>'[11]ТОВ "Сумитеплоенерго" '!F333</f>
        <v>1969</v>
      </c>
      <c r="B341" s="41" t="str">
        <f>'[11]ТОВ "Сумитеплоенерго" '!C333</f>
        <v>Вул.Г. КОНДРАТЬЄВА,145</v>
      </c>
      <c r="C341" s="47" t="str">
        <f>'[11]ТОВ "Сумитеплоенерго" '!O333</f>
        <v>так</v>
      </c>
      <c r="D341" s="46">
        <f>'[11]ТОВ "Сумитеплоенерго" '!G333</f>
        <v>5</v>
      </c>
      <c r="E341" s="86" t="str">
        <f t="shared" si="376"/>
        <v>ТОВ "Сумитеплоенерго"</v>
      </c>
      <c r="F341" s="43">
        <f>'[11]ТОВ "Сумитеплоенерго" '!L333</f>
        <v>3037.8</v>
      </c>
      <c r="G341" s="43">
        <f>'[11]ТОВ "Сумитеплоенерго" '!CX333</f>
        <v>587.66209302325581</v>
      </c>
      <c r="H341" s="32">
        <f t="shared" si="377"/>
        <v>193.4498956558219</v>
      </c>
      <c r="I341" s="42"/>
      <c r="J341" s="42"/>
      <c r="K341" s="42"/>
      <c r="L341" s="42"/>
      <c r="M341" s="42"/>
      <c r="N341" s="44">
        <f t="shared" si="378"/>
        <v>587.66209302325581</v>
      </c>
      <c r="O341" s="44">
        <f t="shared" si="379"/>
        <v>390.49463928492872</v>
      </c>
      <c r="P341" s="44">
        <f t="shared" si="380"/>
        <v>0</v>
      </c>
      <c r="Q341" s="44">
        <f t="shared" si="381"/>
        <v>0</v>
      </c>
      <c r="R341" s="44">
        <f t="shared" si="382"/>
        <v>0</v>
      </c>
      <c r="S341" s="44">
        <f t="shared" si="383"/>
        <v>0</v>
      </c>
      <c r="T341" s="44">
        <f t="shared" si="384"/>
        <v>390.49463928492872</v>
      </c>
      <c r="U341" s="44">
        <f t="shared" si="385"/>
        <v>605.29195581395345</v>
      </c>
      <c r="V341" s="44">
        <f t="shared" si="386"/>
        <v>0</v>
      </c>
      <c r="W341" s="44">
        <f t="shared" si="387"/>
        <v>0</v>
      </c>
      <c r="X341" s="44">
        <f t="shared" si="388"/>
        <v>0</v>
      </c>
      <c r="Y341" s="44">
        <f t="shared" si="389"/>
        <v>0</v>
      </c>
      <c r="Z341" s="44">
        <f t="shared" si="390"/>
        <v>605.29195581395345</v>
      </c>
      <c r="AA341" s="20">
        <v>0.03</v>
      </c>
      <c r="AC341" s="44">
        <f t="shared" si="373"/>
        <v>285.5532</v>
      </c>
      <c r="AD341" s="28">
        <v>94</v>
      </c>
      <c r="AE341" s="44">
        <f t="shared" si="374"/>
        <v>2071.7796000000003</v>
      </c>
      <c r="AF341" s="28">
        <v>682</v>
      </c>
      <c r="AG341" s="44">
        <f t="shared" si="375"/>
        <v>334.15800000000002</v>
      </c>
      <c r="AH341" s="28">
        <v>110</v>
      </c>
      <c r="AI341" s="44">
        <f t="shared" si="339"/>
        <v>108.95255204651161</v>
      </c>
      <c r="AJ341" s="44">
        <f t="shared" si="340"/>
        <v>0</v>
      </c>
      <c r="AK341" s="44"/>
      <c r="AL341" s="44">
        <f t="shared" si="341"/>
        <v>0</v>
      </c>
      <c r="AM341" s="44"/>
      <c r="AN341" s="44">
        <f t="shared" si="342"/>
        <v>108.95255204651161</v>
      </c>
      <c r="AO341" s="20"/>
      <c r="AP341" s="20">
        <v>0.18</v>
      </c>
      <c r="AQ341" s="20"/>
      <c r="AR341" s="20"/>
      <c r="AS341" s="44">
        <f t="shared" si="343"/>
        <v>72.397706123425777</v>
      </c>
      <c r="AT341" s="44">
        <f t="shared" si="344"/>
        <v>0</v>
      </c>
      <c r="AU341" s="44">
        <f t="shared" si="345"/>
        <v>0</v>
      </c>
      <c r="AV341" s="44">
        <f t="shared" si="346"/>
        <v>0</v>
      </c>
      <c r="AW341" s="44"/>
      <c r="AX341" s="44">
        <f t="shared" si="347"/>
        <v>72.397706123425777</v>
      </c>
      <c r="AY341" s="44">
        <f t="shared" si="348"/>
        <v>338.96349525581394</v>
      </c>
      <c r="AZ341" s="44">
        <f t="shared" si="349"/>
        <v>0</v>
      </c>
      <c r="BA341" s="44"/>
      <c r="BB341" s="44">
        <f t="shared" si="350"/>
        <v>0</v>
      </c>
      <c r="BC341" s="44"/>
      <c r="BD341" s="44">
        <f t="shared" si="351"/>
        <v>338.96349525581394</v>
      </c>
      <c r="BE341" s="20"/>
      <c r="BF341" s="20">
        <v>0.56000000000000005</v>
      </c>
      <c r="BG341" s="20"/>
      <c r="BH341" s="20">
        <v>0.05</v>
      </c>
      <c r="BI341" s="44">
        <f t="shared" si="352"/>
        <v>225.23730793954687</v>
      </c>
      <c r="BJ341" s="44">
        <f t="shared" si="353"/>
        <v>0</v>
      </c>
      <c r="BK341" s="44">
        <f t="shared" si="354"/>
        <v>0</v>
      </c>
      <c r="BL341" s="44">
        <f t="shared" si="355"/>
        <v>0</v>
      </c>
      <c r="BM341" s="44"/>
      <c r="BN341" s="44">
        <f t="shared" si="356"/>
        <v>225.23730793954687</v>
      </c>
      <c r="BO341" s="44">
        <f t="shared" si="357"/>
        <v>133.16423027906976</v>
      </c>
      <c r="BP341" s="44">
        <f t="shared" si="358"/>
        <v>0</v>
      </c>
      <c r="BQ341" s="44"/>
      <c r="BR341" s="44">
        <f t="shared" si="359"/>
        <v>0</v>
      </c>
      <c r="BS341" s="44"/>
      <c r="BT341" s="44">
        <f t="shared" si="360"/>
        <v>133.16423027906976</v>
      </c>
      <c r="BU341" s="20"/>
      <c r="BV341" s="20">
        <v>0.22</v>
      </c>
      <c r="BW341" s="20"/>
      <c r="BX341" s="20">
        <v>0.05</v>
      </c>
      <c r="BY341" s="44">
        <f t="shared" si="361"/>
        <v>88.486085261964831</v>
      </c>
      <c r="BZ341" s="44">
        <f t="shared" si="362"/>
        <v>0</v>
      </c>
      <c r="CA341" s="44">
        <f t="shared" si="363"/>
        <v>0</v>
      </c>
      <c r="CB341" s="44">
        <f t="shared" si="364"/>
        <v>0</v>
      </c>
      <c r="CC341" s="44"/>
      <c r="CD341" s="44">
        <f t="shared" si="365"/>
        <v>88.486085261964831</v>
      </c>
      <c r="CE341" s="44">
        <f t="shared" si="366"/>
        <v>3.9442299389041464</v>
      </c>
      <c r="CF341" s="44">
        <f t="shared" si="367"/>
        <v>9.198207965423121</v>
      </c>
      <c r="CG341" s="44">
        <f t="shared" si="368"/>
        <v>3.7763903670358854</v>
      </c>
      <c r="CH341" s="44">
        <f t="shared" si="369"/>
        <v>29.63206424849902</v>
      </c>
      <c r="CI341" s="44">
        <f t="shared" si="370"/>
        <v>92.188644328663628</v>
      </c>
      <c r="CJ341" s="44">
        <f t="shared" si="371"/>
        <v>36.216967414832133</v>
      </c>
      <c r="CK341" s="44">
        <f t="shared" si="372"/>
        <v>164.62257915832791</v>
      </c>
    </row>
    <row r="342" spans="1:91" x14ac:dyDescent="0.25">
      <c r="A342" s="41">
        <f>'[11]ТОВ "Сумитеплоенерго" '!F334</f>
        <v>1985</v>
      </c>
      <c r="B342" s="41" t="str">
        <f>'[11]ТОВ "Сумитеплоенерго" '!C334</f>
        <v>Вул.Г. КОНДРАТЬЄВА,146/1</v>
      </c>
      <c r="C342" s="47" t="str">
        <f>'[11]ТОВ "Сумитеплоенерго" '!O334</f>
        <v>так</v>
      </c>
      <c r="D342" s="46">
        <f>'[11]ТОВ "Сумитеплоенерго" '!G334</f>
        <v>5</v>
      </c>
      <c r="E342" s="86" t="str">
        <f t="shared" si="376"/>
        <v>ТОВ "Сумитеплоенерго"</v>
      </c>
      <c r="F342" s="43">
        <f>'[11]ТОВ "Сумитеплоенерго" '!L334</f>
        <v>1580.6</v>
      </c>
      <c r="G342" s="43">
        <f>'[11]ТОВ "Сумитеплоенерго" '!CX334</f>
        <v>281.50316279069767</v>
      </c>
      <c r="H342" s="32">
        <f t="shared" si="377"/>
        <v>178.09892622466003</v>
      </c>
      <c r="I342" s="42"/>
      <c r="J342" s="42"/>
      <c r="K342" s="42"/>
      <c r="L342" s="42"/>
      <c r="M342" s="42"/>
      <c r="N342" s="44">
        <f t="shared" si="378"/>
        <v>281.50316279069767</v>
      </c>
      <c r="O342" s="44">
        <f t="shared" si="379"/>
        <v>187.05558401087805</v>
      </c>
      <c r="P342" s="44">
        <f t="shared" si="380"/>
        <v>0</v>
      </c>
      <c r="Q342" s="44">
        <f t="shared" si="381"/>
        <v>0</v>
      </c>
      <c r="R342" s="44">
        <f t="shared" si="382"/>
        <v>0</v>
      </c>
      <c r="S342" s="44">
        <f t="shared" si="383"/>
        <v>0</v>
      </c>
      <c r="T342" s="44">
        <f t="shared" si="384"/>
        <v>187.05558401087805</v>
      </c>
      <c r="U342" s="44">
        <f t="shared" si="385"/>
        <v>289.94825767441858</v>
      </c>
      <c r="V342" s="44">
        <f t="shared" si="386"/>
        <v>0</v>
      </c>
      <c r="W342" s="44">
        <f t="shared" si="387"/>
        <v>0</v>
      </c>
      <c r="X342" s="44">
        <f t="shared" si="388"/>
        <v>0</v>
      </c>
      <c r="Y342" s="44">
        <f t="shared" si="389"/>
        <v>0</v>
      </c>
      <c r="Z342" s="44">
        <f t="shared" si="390"/>
        <v>289.94825767441858</v>
      </c>
      <c r="AA342" s="20">
        <v>0.03</v>
      </c>
      <c r="AC342" s="44">
        <f t="shared" si="373"/>
        <v>154.89879999999999</v>
      </c>
      <c r="AD342" s="28">
        <v>98</v>
      </c>
      <c r="AE342" s="44">
        <f t="shared" si="374"/>
        <v>1119.0648000000001</v>
      </c>
      <c r="AF342" s="28">
        <v>708</v>
      </c>
      <c r="AG342" s="44">
        <f t="shared" si="375"/>
        <v>178.6078</v>
      </c>
      <c r="AH342" s="28">
        <v>113</v>
      </c>
      <c r="AI342" s="44">
        <f t="shared" si="339"/>
        <v>52.190686381395345</v>
      </c>
      <c r="AJ342" s="44">
        <f t="shared" si="340"/>
        <v>0</v>
      </c>
      <c r="AK342" s="44"/>
      <c r="AL342" s="44">
        <f t="shared" si="341"/>
        <v>0</v>
      </c>
      <c r="AM342" s="44"/>
      <c r="AN342" s="44">
        <f t="shared" si="342"/>
        <v>52.190686381395345</v>
      </c>
      <c r="AO342" s="20"/>
      <c r="AP342" s="20">
        <v>0.18</v>
      </c>
      <c r="AQ342" s="20"/>
      <c r="AR342" s="20"/>
      <c r="AS342" s="44">
        <f t="shared" si="343"/>
        <v>34.680105275616789</v>
      </c>
      <c r="AT342" s="44">
        <f t="shared" si="344"/>
        <v>0</v>
      </c>
      <c r="AU342" s="44">
        <f t="shared" si="345"/>
        <v>0</v>
      </c>
      <c r="AV342" s="44">
        <f t="shared" si="346"/>
        <v>0</v>
      </c>
      <c r="AW342" s="44"/>
      <c r="AX342" s="44">
        <f t="shared" si="347"/>
        <v>34.680105275616789</v>
      </c>
      <c r="AY342" s="44">
        <f t="shared" si="348"/>
        <v>162.37102429767441</v>
      </c>
      <c r="AZ342" s="44">
        <f t="shared" si="349"/>
        <v>0</v>
      </c>
      <c r="BA342" s="44"/>
      <c r="BB342" s="44">
        <f t="shared" si="350"/>
        <v>0</v>
      </c>
      <c r="BC342" s="44"/>
      <c r="BD342" s="44">
        <f t="shared" si="351"/>
        <v>162.37102429767441</v>
      </c>
      <c r="BE342" s="20"/>
      <c r="BF342" s="20">
        <v>0.56000000000000005</v>
      </c>
      <c r="BG342" s="20"/>
      <c r="BH342" s="20">
        <v>0.05</v>
      </c>
      <c r="BI342" s="44">
        <f t="shared" si="352"/>
        <v>107.89366085747444</v>
      </c>
      <c r="BJ342" s="44">
        <f t="shared" si="353"/>
        <v>0</v>
      </c>
      <c r="BK342" s="44">
        <f t="shared" si="354"/>
        <v>0</v>
      </c>
      <c r="BL342" s="44">
        <f t="shared" si="355"/>
        <v>0</v>
      </c>
      <c r="BM342" s="44"/>
      <c r="BN342" s="44">
        <f t="shared" si="356"/>
        <v>107.89366085747444</v>
      </c>
      <c r="BO342" s="44">
        <f t="shared" si="357"/>
        <v>63.788616688372088</v>
      </c>
      <c r="BP342" s="44">
        <f t="shared" si="358"/>
        <v>0</v>
      </c>
      <c r="BQ342" s="44"/>
      <c r="BR342" s="44">
        <f t="shared" si="359"/>
        <v>0</v>
      </c>
      <c r="BS342" s="44"/>
      <c r="BT342" s="44">
        <f t="shared" si="360"/>
        <v>63.788616688372088</v>
      </c>
      <c r="BU342" s="20"/>
      <c r="BV342" s="20">
        <v>0.22</v>
      </c>
      <c r="BW342" s="20"/>
      <c r="BX342" s="20">
        <v>0.05</v>
      </c>
      <c r="BY342" s="44">
        <f t="shared" si="361"/>
        <v>42.386795336864964</v>
      </c>
      <c r="BZ342" s="44">
        <f t="shared" si="362"/>
        <v>0</v>
      </c>
      <c r="CA342" s="44">
        <f t="shared" si="363"/>
        <v>0</v>
      </c>
      <c r="CB342" s="44">
        <f t="shared" si="364"/>
        <v>0</v>
      </c>
      <c r="CC342" s="44"/>
      <c r="CD342" s="44">
        <f t="shared" si="365"/>
        <v>42.386795336864964</v>
      </c>
      <c r="CE342" s="44">
        <f t="shared" si="366"/>
        <v>4.4665031656898595</v>
      </c>
      <c r="CF342" s="44">
        <f t="shared" si="367"/>
        <v>10.371923531988262</v>
      </c>
      <c r="CG342" s="44">
        <f t="shared" si="368"/>
        <v>4.2137604077055544</v>
      </c>
      <c r="CH342" s="44">
        <f t="shared" si="369"/>
        <v>14.194415302604058</v>
      </c>
      <c r="CI342" s="44">
        <f t="shared" si="370"/>
        <v>44.160403163657072</v>
      </c>
      <c r="CJ342" s="44">
        <f t="shared" si="371"/>
        <v>17.348729814293851</v>
      </c>
      <c r="CK342" s="44">
        <f t="shared" si="372"/>
        <v>78.857862792244774</v>
      </c>
    </row>
    <row r="343" spans="1:91" x14ac:dyDescent="0.25">
      <c r="A343" s="41">
        <f>'[11]ТОВ "Сумитеплоенерго" '!F335</f>
        <v>1976</v>
      </c>
      <c r="B343" s="41" t="str">
        <f>'[11]ТОВ "Сумитеплоенерго" '!C335</f>
        <v>Вул.Г. КОНДРАТЬЄВА,148</v>
      </c>
      <c r="C343" s="47" t="str">
        <f>'[11]ТОВ "Сумитеплоенерго" '!O335</f>
        <v>так</v>
      </c>
      <c r="D343" s="46">
        <f>'[11]ТОВ "Сумитеплоенерго" '!G335</f>
        <v>5</v>
      </c>
      <c r="E343" s="86" t="str">
        <f t="shared" si="376"/>
        <v>ТОВ "Сумитеплоенерго"</v>
      </c>
      <c r="F343" s="43">
        <f>'[11]ТОВ "Сумитеплоенерго" '!L335</f>
        <v>5750.6</v>
      </c>
      <c r="G343" s="43">
        <f>'[11]ТОВ "Сумитеплоенерго" '!CX335</f>
        <v>705.88382558139529</v>
      </c>
      <c r="H343" s="32">
        <f t="shared" si="377"/>
        <v>122.74959579546399</v>
      </c>
      <c r="I343" s="42"/>
      <c r="J343" s="42"/>
      <c r="K343" s="42"/>
      <c r="L343" s="42"/>
      <c r="M343" s="42"/>
      <c r="N343" s="44">
        <f t="shared" si="378"/>
        <v>705.88382558139529</v>
      </c>
      <c r="O343" s="44">
        <f t="shared" si="379"/>
        <v>469.05160826251267</v>
      </c>
      <c r="P343" s="44">
        <f t="shared" si="380"/>
        <v>0</v>
      </c>
      <c r="Q343" s="44">
        <f t="shared" si="381"/>
        <v>0</v>
      </c>
      <c r="R343" s="44">
        <f t="shared" si="382"/>
        <v>0</v>
      </c>
      <c r="S343" s="44">
        <f t="shared" si="383"/>
        <v>0</v>
      </c>
      <c r="T343" s="44">
        <f t="shared" si="384"/>
        <v>469.05160826251267</v>
      </c>
      <c r="U343" s="44">
        <f t="shared" si="385"/>
        <v>783.53104639534888</v>
      </c>
      <c r="V343" s="44">
        <f t="shared" si="386"/>
        <v>0</v>
      </c>
      <c r="W343" s="44">
        <f t="shared" si="387"/>
        <v>0</v>
      </c>
      <c r="X343" s="44">
        <f t="shared" si="388"/>
        <v>0</v>
      </c>
      <c r="Y343" s="44">
        <f t="shared" si="389"/>
        <v>0</v>
      </c>
      <c r="Z343" s="44">
        <f t="shared" si="390"/>
        <v>783.53104639534888</v>
      </c>
      <c r="AA343" s="20">
        <v>0.11</v>
      </c>
      <c r="AC343" s="44">
        <f>AD343*F343/1000</f>
        <v>517.55400000000009</v>
      </c>
      <c r="AD343" s="28">
        <v>90</v>
      </c>
      <c r="AE343" s="44">
        <f>AF343*F343/1000</f>
        <v>3806.8972000000003</v>
      </c>
      <c r="AF343" s="28">
        <v>662</v>
      </c>
      <c r="AG343" s="44">
        <f>AH343*F343/1000</f>
        <v>580.81060000000014</v>
      </c>
      <c r="AH343" s="28">
        <v>101</v>
      </c>
      <c r="AI343" s="44">
        <f t="shared" si="339"/>
        <v>141.0355883511628</v>
      </c>
      <c r="AJ343" s="44">
        <f t="shared" si="340"/>
        <v>0</v>
      </c>
      <c r="AK343" s="44"/>
      <c r="AL343" s="44">
        <f t="shared" si="341"/>
        <v>0</v>
      </c>
      <c r="AM343" s="44"/>
      <c r="AN343" s="44">
        <f t="shared" si="342"/>
        <v>141.0355883511628</v>
      </c>
      <c r="AO343" s="20"/>
      <c r="AP343" s="20">
        <v>0.18</v>
      </c>
      <c r="AQ343" s="20"/>
      <c r="AR343" s="20"/>
      <c r="AS343" s="44">
        <f t="shared" si="343"/>
        <v>93.716511330850054</v>
      </c>
      <c r="AT343" s="44">
        <f t="shared" si="344"/>
        <v>0</v>
      </c>
      <c r="AU343" s="44">
        <f t="shared" si="345"/>
        <v>0</v>
      </c>
      <c r="AV343" s="44">
        <f t="shared" si="346"/>
        <v>0</v>
      </c>
      <c r="AW343" s="44"/>
      <c r="AX343" s="44">
        <f t="shared" si="347"/>
        <v>93.716511330850054</v>
      </c>
      <c r="AY343" s="44">
        <f t="shared" si="348"/>
        <v>438.77738598139541</v>
      </c>
      <c r="AZ343" s="44">
        <f t="shared" si="349"/>
        <v>0</v>
      </c>
      <c r="BA343" s="44"/>
      <c r="BB343" s="44">
        <f t="shared" si="350"/>
        <v>0</v>
      </c>
      <c r="BC343" s="44"/>
      <c r="BD343" s="44">
        <f t="shared" si="351"/>
        <v>438.77738598139541</v>
      </c>
      <c r="BE343" s="20"/>
      <c r="BF343" s="20">
        <v>0.56000000000000005</v>
      </c>
      <c r="BG343" s="20"/>
      <c r="BH343" s="20">
        <v>0.05</v>
      </c>
      <c r="BI343" s="44">
        <f t="shared" si="352"/>
        <v>291.56247969597797</v>
      </c>
      <c r="BJ343" s="44">
        <f t="shared" si="353"/>
        <v>0</v>
      </c>
      <c r="BK343" s="44">
        <f t="shared" si="354"/>
        <v>0</v>
      </c>
      <c r="BL343" s="44">
        <f t="shared" si="355"/>
        <v>0</v>
      </c>
      <c r="BM343" s="44"/>
      <c r="BN343" s="44">
        <f t="shared" si="356"/>
        <v>291.56247969597797</v>
      </c>
      <c r="BO343" s="44">
        <f t="shared" si="357"/>
        <v>172.37683020697676</v>
      </c>
      <c r="BP343" s="44">
        <f t="shared" si="358"/>
        <v>0</v>
      </c>
      <c r="BQ343" s="44"/>
      <c r="BR343" s="44">
        <f t="shared" si="359"/>
        <v>0</v>
      </c>
      <c r="BS343" s="44"/>
      <c r="BT343" s="44">
        <f t="shared" si="360"/>
        <v>172.37683020697676</v>
      </c>
      <c r="BU343" s="20"/>
      <c r="BV343" s="20">
        <v>0.22</v>
      </c>
      <c r="BW343" s="20"/>
      <c r="BX343" s="20">
        <v>0.05</v>
      </c>
      <c r="BY343" s="44">
        <f t="shared" si="361"/>
        <v>114.54240273770563</v>
      </c>
      <c r="BZ343" s="44">
        <f t="shared" si="362"/>
        <v>0</v>
      </c>
      <c r="CA343" s="44">
        <f t="shared" si="363"/>
        <v>0</v>
      </c>
      <c r="CB343" s="44">
        <f t="shared" si="364"/>
        <v>0</v>
      </c>
      <c r="CC343" s="44"/>
      <c r="CD343" s="44">
        <f t="shared" si="365"/>
        <v>114.54240273770563</v>
      </c>
      <c r="CE343" s="44">
        <f t="shared" si="366"/>
        <v>5.522548723275289</v>
      </c>
      <c r="CF343" s="44">
        <f t="shared" si="367"/>
        <v>13.056883052886572</v>
      </c>
      <c r="CG343" s="44">
        <f t="shared" si="368"/>
        <v>5.0707038277345831</v>
      </c>
      <c r="CH343" s="44">
        <f t="shared" si="369"/>
        <v>38.357757912475833</v>
      </c>
      <c r="CI343" s="44">
        <f t="shared" si="370"/>
        <v>119.33524683881372</v>
      </c>
      <c r="CJ343" s="44">
        <f t="shared" si="371"/>
        <v>46.88170411524824</v>
      </c>
      <c r="CK343" s="44">
        <f t="shared" si="372"/>
        <v>213.09865506931018</v>
      </c>
    </row>
    <row r="344" spans="1:91" x14ac:dyDescent="0.25">
      <c r="A344" s="41">
        <f>'[11]ТОВ "Сумитеплоенерго" '!F336</f>
        <v>1983</v>
      </c>
      <c r="B344" s="41" t="str">
        <f>'[11]ТОВ "Сумитеплоенерго" '!C336</f>
        <v>Вул.Г. КОНДРАТЬЄВА,167/1</v>
      </c>
      <c r="C344" s="47" t="str">
        <f>'[11]ТОВ "Сумитеплоенерго" '!O336</f>
        <v>так</v>
      </c>
      <c r="D344" s="46">
        <f>'[11]ТОВ "Сумитеплоенерго" '!G336</f>
        <v>5</v>
      </c>
      <c r="E344" s="86" t="str">
        <f t="shared" si="376"/>
        <v>ТОВ "Сумитеплоенерго"</v>
      </c>
      <c r="F344" s="43">
        <f>'[11]ТОВ "Сумитеплоенерго" '!L336</f>
        <v>2025.4</v>
      </c>
      <c r="G344" s="43">
        <f>'[11]ТОВ "Сумитеплоенерго" '!CX336</f>
        <v>376.12103488372094</v>
      </c>
      <c r="H344" s="32">
        <f t="shared" si="377"/>
        <v>185.70210076218075</v>
      </c>
      <c r="I344" s="42"/>
      <c r="J344" s="42"/>
      <c r="K344" s="42"/>
      <c r="L344" s="42"/>
      <c r="M344" s="42"/>
      <c r="N344" s="44">
        <f t="shared" si="378"/>
        <v>376.12103488372094</v>
      </c>
      <c r="O344" s="44">
        <f t="shared" si="379"/>
        <v>249.92806170089383</v>
      </c>
      <c r="P344" s="44">
        <f t="shared" si="380"/>
        <v>0</v>
      </c>
      <c r="Q344" s="44">
        <f t="shared" si="381"/>
        <v>0</v>
      </c>
      <c r="R344" s="44">
        <f t="shared" si="382"/>
        <v>0</v>
      </c>
      <c r="S344" s="44">
        <f t="shared" si="383"/>
        <v>0</v>
      </c>
      <c r="T344" s="44">
        <f t="shared" si="384"/>
        <v>249.92806170089383</v>
      </c>
      <c r="U344" s="44">
        <f t="shared" si="385"/>
        <v>387.40466593023257</v>
      </c>
      <c r="V344" s="44">
        <f t="shared" si="386"/>
        <v>0</v>
      </c>
      <c r="W344" s="44">
        <f t="shared" si="387"/>
        <v>0</v>
      </c>
      <c r="X344" s="44">
        <f t="shared" si="388"/>
        <v>0</v>
      </c>
      <c r="Y344" s="44">
        <f t="shared" si="389"/>
        <v>0</v>
      </c>
      <c r="Z344" s="44">
        <f t="shared" si="390"/>
        <v>387.40466593023257</v>
      </c>
      <c r="AA344" s="20">
        <v>0.03</v>
      </c>
      <c r="AC344" s="44">
        <f t="shared" si="373"/>
        <v>198.48920000000001</v>
      </c>
      <c r="AD344" s="28">
        <v>98</v>
      </c>
      <c r="AE344" s="44">
        <f t="shared" si="374"/>
        <v>1433.9831999999999</v>
      </c>
      <c r="AF344" s="28">
        <v>708</v>
      </c>
      <c r="AG344" s="44">
        <f t="shared" si="375"/>
        <v>228.87020000000001</v>
      </c>
      <c r="AH344" s="28">
        <v>113</v>
      </c>
      <c r="AI344" s="44">
        <f t="shared" si="339"/>
        <v>69.732839867441854</v>
      </c>
      <c r="AJ344" s="44">
        <f t="shared" si="340"/>
        <v>0</v>
      </c>
      <c r="AK344" s="44"/>
      <c r="AL344" s="44">
        <f t="shared" si="341"/>
        <v>0</v>
      </c>
      <c r="AM344" s="44"/>
      <c r="AN344" s="44">
        <f t="shared" si="342"/>
        <v>69.732839867441854</v>
      </c>
      <c r="AO344" s="20"/>
      <c r="AP344" s="20">
        <v>0.18</v>
      </c>
      <c r="AQ344" s="20"/>
      <c r="AR344" s="20"/>
      <c r="AS344" s="44">
        <f t="shared" si="343"/>
        <v>46.336662639345711</v>
      </c>
      <c r="AT344" s="44">
        <f t="shared" si="344"/>
        <v>0</v>
      </c>
      <c r="AU344" s="44">
        <f t="shared" si="345"/>
        <v>0</v>
      </c>
      <c r="AV344" s="44">
        <f t="shared" si="346"/>
        <v>0</v>
      </c>
      <c r="AW344" s="44"/>
      <c r="AX344" s="44">
        <f t="shared" si="347"/>
        <v>46.336662639345711</v>
      </c>
      <c r="AY344" s="44">
        <f t="shared" si="348"/>
        <v>216.94661292093025</v>
      </c>
      <c r="AZ344" s="44">
        <f t="shared" si="349"/>
        <v>0</v>
      </c>
      <c r="BA344" s="44"/>
      <c r="BB344" s="44">
        <f t="shared" si="350"/>
        <v>0</v>
      </c>
      <c r="BC344" s="44"/>
      <c r="BD344" s="44">
        <f t="shared" si="351"/>
        <v>216.94661292093025</v>
      </c>
      <c r="BE344" s="20"/>
      <c r="BF344" s="20">
        <v>0.56000000000000005</v>
      </c>
      <c r="BG344" s="20"/>
      <c r="BH344" s="20">
        <v>0.05</v>
      </c>
      <c r="BI344" s="44">
        <f t="shared" si="352"/>
        <v>144.15850598907556</v>
      </c>
      <c r="BJ344" s="44">
        <f t="shared" si="353"/>
        <v>0</v>
      </c>
      <c r="BK344" s="44">
        <f t="shared" si="354"/>
        <v>0</v>
      </c>
      <c r="BL344" s="44">
        <f t="shared" si="355"/>
        <v>0</v>
      </c>
      <c r="BM344" s="44"/>
      <c r="BN344" s="44">
        <f t="shared" si="356"/>
        <v>144.15850598907556</v>
      </c>
      <c r="BO344" s="44">
        <f t="shared" si="357"/>
        <v>85.229026504651159</v>
      </c>
      <c r="BP344" s="44">
        <f t="shared" si="358"/>
        <v>0</v>
      </c>
      <c r="BQ344" s="44"/>
      <c r="BR344" s="44">
        <f t="shared" si="359"/>
        <v>0</v>
      </c>
      <c r="BS344" s="44"/>
      <c r="BT344" s="44">
        <f t="shared" si="360"/>
        <v>85.229026504651159</v>
      </c>
      <c r="BU344" s="20"/>
      <c r="BV344" s="20">
        <v>0.22</v>
      </c>
      <c r="BW344" s="20"/>
      <c r="BX344" s="20">
        <v>0.05</v>
      </c>
      <c r="BY344" s="44">
        <f t="shared" si="361"/>
        <v>56.633698781422538</v>
      </c>
      <c r="BZ344" s="44">
        <f t="shared" si="362"/>
        <v>0</v>
      </c>
      <c r="CA344" s="44">
        <f t="shared" si="363"/>
        <v>0</v>
      </c>
      <c r="CB344" s="44">
        <f t="shared" si="364"/>
        <v>0</v>
      </c>
      <c r="CC344" s="44"/>
      <c r="CD344" s="44">
        <f t="shared" si="365"/>
        <v>56.633698781422538</v>
      </c>
      <c r="CE344" s="44">
        <f t="shared" si="366"/>
        <v>4.2836317657339755</v>
      </c>
      <c r="CF344" s="44">
        <f t="shared" si="367"/>
        <v>9.9472673510411393</v>
      </c>
      <c r="CG344" s="44">
        <f t="shared" si="368"/>
        <v>4.0412370183223123</v>
      </c>
      <c r="CH344" s="44">
        <f t="shared" si="369"/>
        <v>18.965393213554279</v>
      </c>
      <c r="CI344" s="44">
        <f t="shared" si="370"/>
        <v>59.003445553279995</v>
      </c>
      <c r="CJ344" s="44">
        <f t="shared" si="371"/>
        <v>23.179925038788564</v>
      </c>
      <c r="CK344" s="44">
        <f t="shared" si="372"/>
        <v>105.36329563085712</v>
      </c>
    </row>
    <row r="345" spans="1:91" x14ac:dyDescent="0.25">
      <c r="A345" s="41">
        <f>'[11]ТОВ "Сумитеплоенерго" '!F337</f>
        <v>1981</v>
      </c>
      <c r="B345" s="41" t="str">
        <f>'[11]ТОВ "Сумитеплоенерго" '!C337</f>
        <v>Вул.Г. КОНДРАТЬЄВА,154</v>
      </c>
      <c r="C345" s="47" t="str">
        <f>'[11]ТОВ "Сумитеплоенерго" '!O337</f>
        <v>так</v>
      </c>
      <c r="D345" s="46">
        <f>'[11]ТОВ "Сумитеплоенерго" '!G337</f>
        <v>5</v>
      </c>
      <c r="E345" s="86" t="str">
        <f t="shared" si="376"/>
        <v>ТОВ "Сумитеплоенерго"</v>
      </c>
      <c r="F345" s="43">
        <f>'[11]ТОВ "Сумитеплоенерго" '!L337</f>
        <v>3084.3</v>
      </c>
      <c r="G345" s="43">
        <f>'[11]ТОВ "Сумитеплоенерго" '!CX337</f>
        <v>603.72527906976745</v>
      </c>
      <c r="H345" s="32">
        <f t="shared" si="377"/>
        <v>195.74142562972713</v>
      </c>
      <c r="I345" s="42"/>
      <c r="J345" s="42"/>
      <c r="K345" s="42"/>
      <c r="L345" s="42"/>
      <c r="M345" s="42"/>
      <c r="N345" s="44">
        <f t="shared" si="378"/>
        <v>603.72527906976745</v>
      </c>
      <c r="O345" s="44">
        <f t="shared" si="379"/>
        <v>401.16843995280851</v>
      </c>
      <c r="P345" s="44">
        <f t="shared" si="380"/>
        <v>0</v>
      </c>
      <c r="Q345" s="44">
        <f t="shared" si="381"/>
        <v>0</v>
      </c>
      <c r="R345" s="44">
        <f t="shared" si="382"/>
        <v>0</v>
      </c>
      <c r="S345" s="44">
        <f t="shared" si="383"/>
        <v>0</v>
      </c>
      <c r="T345" s="44">
        <f t="shared" si="384"/>
        <v>401.16843995280851</v>
      </c>
      <c r="U345" s="44">
        <f t="shared" si="385"/>
        <v>621.8370374418605</v>
      </c>
      <c r="V345" s="44">
        <f t="shared" si="386"/>
        <v>0</v>
      </c>
      <c r="W345" s="44">
        <f t="shared" si="387"/>
        <v>0</v>
      </c>
      <c r="X345" s="44">
        <f t="shared" si="388"/>
        <v>0</v>
      </c>
      <c r="Y345" s="44">
        <f t="shared" si="389"/>
        <v>0</v>
      </c>
      <c r="Z345" s="44">
        <f t="shared" si="390"/>
        <v>621.8370374418605</v>
      </c>
      <c r="AA345" s="20">
        <v>0.03</v>
      </c>
      <c r="AC345" s="44">
        <f t="shared" si="373"/>
        <v>289.92419999999998</v>
      </c>
      <c r="AD345" s="28">
        <v>94</v>
      </c>
      <c r="AE345" s="44">
        <f t="shared" si="374"/>
        <v>2103.4926</v>
      </c>
      <c r="AF345" s="28">
        <v>682</v>
      </c>
      <c r="AG345" s="44">
        <f t="shared" si="375"/>
        <v>339.27300000000002</v>
      </c>
      <c r="AH345" s="28">
        <v>110</v>
      </c>
      <c r="AI345" s="44">
        <f t="shared" si="339"/>
        <v>111.93066673953489</v>
      </c>
      <c r="AJ345" s="44">
        <f t="shared" si="340"/>
        <v>0</v>
      </c>
      <c r="AK345" s="44"/>
      <c r="AL345" s="44">
        <f t="shared" si="341"/>
        <v>0</v>
      </c>
      <c r="AM345" s="44"/>
      <c r="AN345" s="44">
        <f t="shared" si="342"/>
        <v>111.93066673953489</v>
      </c>
      <c r="AO345" s="20"/>
      <c r="AP345" s="20">
        <v>0.18</v>
      </c>
      <c r="AQ345" s="20"/>
      <c r="AR345" s="20"/>
      <c r="AS345" s="44">
        <f t="shared" si="343"/>
        <v>74.376628767250693</v>
      </c>
      <c r="AT345" s="44">
        <f t="shared" si="344"/>
        <v>0</v>
      </c>
      <c r="AU345" s="44">
        <f t="shared" si="345"/>
        <v>0</v>
      </c>
      <c r="AV345" s="44">
        <f t="shared" si="346"/>
        <v>0</v>
      </c>
      <c r="AW345" s="44"/>
      <c r="AX345" s="44">
        <f t="shared" si="347"/>
        <v>74.376628767250693</v>
      </c>
      <c r="AY345" s="44">
        <f t="shared" si="348"/>
        <v>348.22874096744192</v>
      </c>
      <c r="AZ345" s="44">
        <f t="shared" si="349"/>
        <v>0</v>
      </c>
      <c r="BA345" s="44"/>
      <c r="BB345" s="44">
        <f t="shared" si="350"/>
        <v>0</v>
      </c>
      <c r="BC345" s="44"/>
      <c r="BD345" s="44">
        <f t="shared" si="351"/>
        <v>348.22874096744192</v>
      </c>
      <c r="BE345" s="20"/>
      <c r="BF345" s="20">
        <v>0.56000000000000005</v>
      </c>
      <c r="BG345" s="20"/>
      <c r="BH345" s="20">
        <v>0.05</v>
      </c>
      <c r="BI345" s="44">
        <f t="shared" si="352"/>
        <v>231.39395616477998</v>
      </c>
      <c r="BJ345" s="44">
        <f t="shared" si="353"/>
        <v>0</v>
      </c>
      <c r="BK345" s="44">
        <f t="shared" si="354"/>
        <v>0</v>
      </c>
      <c r="BL345" s="44">
        <f t="shared" si="355"/>
        <v>0</v>
      </c>
      <c r="BM345" s="44"/>
      <c r="BN345" s="44">
        <f t="shared" si="356"/>
        <v>231.39395616477998</v>
      </c>
      <c r="BO345" s="44">
        <f t="shared" si="357"/>
        <v>136.80414823720932</v>
      </c>
      <c r="BP345" s="44">
        <f t="shared" si="358"/>
        <v>0</v>
      </c>
      <c r="BQ345" s="44"/>
      <c r="BR345" s="44">
        <f t="shared" si="359"/>
        <v>0</v>
      </c>
      <c r="BS345" s="44"/>
      <c r="BT345" s="44">
        <f t="shared" si="360"/>
        <v>136.80414823720932</v>
      </c>
      <c r="BU345" s="20"/>
      <c r="BV345" s="20">
        <v>0.22</v>
      </c>
      <c r="BW345" s="20"/>
      <c r="BX345" s="20">
        <v>0.05</v>
      </c>
      <c r="BY345" s="44">
        <f t="shared" si="361"/>
        <v>90.90476849330642</v>
      </c>
      <c r="BZ345" s="44">
        <f t="shared" si="362"/>
        <v>0</v>
      </c>
      <c r="CA345" s="44">
        <f t="shared" si="363"/>
        <v>0</v>
      </c>
      <c r="CB345" s="44">
        <f t="shared" si="364"/>
        <v>0</v>
      </c>
      <c r="CC345" s="44"/>
      <c r="CD345" s="44">
        <f t="shared" si="365"/>
        <v>90.90476849330642</v>
      </c>
      <c r="CE345" s="44">
        <f t="shared" si="366"/>
        <v>3.8980551391656864</v>
      </c>
      <c r="CF345" s="44">
        <f t="shared" si="367"/>
        <v>9.0905252447564511</v>
      </c>
      <c r="CG345" s="44">
        <f t="shared" si="368"/>
        <v>3.732180452392678</v>
      </c>
      <c r="CH345" s="44">
        <f t="shared" si="369"/>
        <v>30.442028625335201</v>
      </c>
      <c r="CI345" s="44">
        <f t="shared" si="370"/>
        <v>94.708533501042865</v>
      </c>
      <c r="CJ345" s="44">
        <f t="shared" si="371"/>
        <v>37.206923875409693</v>
      </c>
      <c r="CK345" s="44">
        <f t="shared" si="372"/>
        <v>169.12238125186224</v>
      </c>
    </row>
    <row r="346" spans="1:91" x14ac:dyDescent="0.25">
      <c r="A346" s="41">
        <f>'[11]ТОВ "Сумитеплоенерго" '!F338</f>
        <v>1983</v>
      </c>
      <c r="B346" s="41" t="str">
        <f>'[11]ТОВ "Сумитеплоенерго" '!C338</f>
        <v>Вул.Г. КОНДРАТЬЄВА,175</v>
      </c>
      <c r="C346" s="47" t="str">
        <f>'[11]ТОВ "Сумитеплоенерго" '!O338</f>
        <v>так</v>
      </c>
      <c r="D346" s="46">
        <f>'[11]ТОВ "Сумитеплоенерго" '!G338</f>
        <v>5</v>
      </c>
      <c r="E346" s="86" t="str">
        <f t="shared" si="376"/>
        <v>ТОВ "Сумитеплоенерго"</v>
      </c>
      <c r="F346" s="43">
        <f>'[11]ТОВ "Сумитеплоенерго" '!L338</f>
        <v>2026.5</v>
      </c>
      <c r="G346" s="43">
        <f>'[11]ТОВ "Сумитеплоенерго" '!CX338</f>
        <v>381.67355813953492</v>
      </c>
      <c r="H346" s="32">
        <f t="shared" si="377"/>
        <v>188.34125740909693</v>
      </c>
      <c r="I346" s="42"/>
      <c r="J346" s="42"/>
      <c r="K346" s="42"/>
      <c r="L346" s="42"/>
      <c r="M346" s="42"/>
      <c r="N346" s="44">
        <f t="shared" si="378"/>
        <v>381.67355813953492</v>
      </c>
      <c r="O346" s="44">
        <f t="shared" si="379"/>
        <v>253.61764895118881</v>
      </c>
      <c r="P346" s="44">
        <f t="shared" si="380"/>
        <v>0</v>
      </c>
      <c r="Q346" s="44">
        <f t="shared" si="381"/>
        <v>0</v>
      </c>
      <c r="R346" s="44">
        <f t="shared" si="382"/>
        <v>0</v>
      </c>
      <c r="S346" s="44">
        <f t="shared" si="383"/>
        <v>0</v>
      </c>
      <c r="T346" s="44">
        <f t="shared" si="384"/>
        <v>253.61764895118881</v>
      </c>
      <c r="U346" s="44">
        <f t="shared" si="385"/>
        <v>393.12376488372098</v>
      </c>
      <c r="V346" s="44">
        <f t="shared" si="386"/>
        <v>0</v>
      </c>
      <c r="W346" s="44">
        <f t="shared" si="387"/>
        <v>0</v>
      </c>
      <c r="X346" s="44">
        <f t="shared" si="388"/>
        <v>0</v>
      </c>
      <c r="Y346" s="44">
        <f t="shared" si="389"/>
        <v>0</v>
      </c>
      <c r="Z346" s="44">
        <f t="shared" si="390"/>
        <v>393.12376488372098</v>
      </c>
      <c r="AA346" s="20">
        <v>0.03</v>
      </c>
      <c r="AC346" s="44">
        <f t="shared" si="373"/>
        <v>198.59700000000001</v>
      </c>
      <c r="AD346" s="28">
        <v>98</v>
      </c>
      <c r="AE346" s="44">
        <f t="shared" si="374"/>
        <v>1434.7619999999999</v>
      </c>
      <c r="AF346" s="28">
        <v>708</v>
      </c>
      <c r="AG346" s="44">
        <f t="shared" si="375"/>
        <v>228.99449999999999</v>
      </c>
      <c r="AH346" s="28">
        <v>113</v>
      </c>
      <c r="AI346" s="44">
        <f t="shared" si="339"/>
        <v>70.762277679069769</v>
      </c>
      <c r="AJ346" s="44">
        <f t="shared" si="340"/>
        <v>0</v>
      </c>
      <c r="AK346" s="44"/>
      <c r="AL346" s="44">
        <f t="shared" si="341"/>
        <v>0</v>
      </c>
      <c r="AM346" s="44"/>
      <c r="AN346" s="44">
        <f t="shared" si="342"/>
        <v>70.762277679069769</v>
      </c>
      <c r="AO346" s="20"/>
      <c r="AP346" s="20">
        <v>0.18</v>
      </c>
      <c r="AQ346" s="20"/>
      <c r="AR346" s="20"/>
      <c r="AS346" s="44">
        <f t="shared" si="343"/>
        <v>47.020712115550403</v>
      </c>
      <c r="AT346" s="44">
        <f t="shared" si="344"/>
        <v>0</v>
      </c>
      <c r="AU346" s="44">
        <f t="shared" si="345"/>
        <v>0</v>
      </c>
      <c r="AV346" s="44">
        <f t="shared" si="346"/>
        <v>0</v>
      </c>
      <c r="AW346" s="44"/>
      <c r="AX346" s="44">
        <f t="shared" si="347"/>
        <v>47.020712115550403</v>
      </c>
      <c r="AY346" s="44">
        <f t="shared" si="348"/>
        <v>220.14930833488376</v>
      </c>
      <c r="AZ346" s="44">
        <f t="shared" si="349"/>
        <v>0</v>
      </c>
      <c r="BA346" s="44"/>
      <c r="BB346" s="44">
        <f t="shared" si="350"/>
        <v>0</v>
      </c>
      <c r="BC346" s="44"/>
      <c r="BD346" s="44">
        <f t="shared" si="351"/>
        <v>220.14930833488376</v>
      </c>
      <c r="BE346" s="20"/>
      <c r="BF346" s="20">
        <v>0.56000000000000005</v>
      </c>
      <c r="BG346" s="20"/>
      <c r="BH346" s="20">
        <v>0.05</v>
      </c>
      <c r="BI346" s="44">
        <f t="shared" si="352"/>
        <v>146.2866599150457</v>
      </c>
      <c r="BJ346" s="44">
        <f t="shared" si="353"/>
        <v>0</v>
      </c>
      <c r="BK346" s="44">
        <f t="shared" si="354"/>
        <v>0</v>
      </c>
      <c r="BL346" s="44">
        <f t="shared" si="355"/>
        <v>0</v>
      </c>
      <c r="BM346" s="44"/>
      <c r="BN346" s="44">
        <f t="shared" si="356"/>
        <v>146.2866599150457</v>
      </c>
      <c r="BO346" s="44">
        <f t="shared" si="357"/>
        <v>86.487228274418612</v>
      </c>
      <c r="BP346" s="44">
        <f t="shared" si="358"/>
        <v>0</v>
      </c>
      <c r="BQ346" s="44"/>
      <c r="BR346" s="44">
        <f t="shared" si="359"/>
        <v>0</v>
      </c>
      <c r="BS346" s="44"/>
      <c r="BT346" s="44">
        <f t="shared" si="360"/>
        <v>86.487228274418612</v>
      </c>
      <c r="BU346" s="20"/>
      <c r="BV346" s="20">
        <v>0.22</v>
      </c>
      <c r="BW346" s="20"/>
      <c r="BX346" s="20">
        <v>0.05</v>
      </c>
      <c r="BY346" s="44">
        <f t="shared" si="361"/>
        <v>57.469759252339387</v>
      </c>
      <c r="BZ346" s="44">
        <f t="shared" si="362"/>
        <v>0</v>
      </c>
      <c r="CA346" s="44">
        <f t="shared" si="363"/>
        <v>0</v>
      </c>
      <c r="CB346" s="44">
        <f t="shared" si="364"/>
        <v>0</v>
      </c>
      <c r="CC346" s="44"/>
      <c r="CD346" s="44">
        <f t="shared" si="365"/>
        <v>57.469759252339387</v>
      </c>
      <c r="CE346" s="44">
        <f t="shared" si="366"/>
        <v>4.2236068120780592</v>
      </c>
      <c r="CF346" s="44">
        <f t="shared" si="367"/>
        <v>9.8078799586593988</v>
      </c>
      <c r="CG346" s="44">
        <f t="shared" si="368"/>
        <v>3.9846086529530478</v>
      </c>
      <c r="CH346" s="44">
        <f t="shared" si="369"/>
        <v>19.245371670240363</v>
      </c>
      <c r="CI346" s="44">
        <f t="shared" si="370"/>
        <v>59.874489640747811</v>
      </c>
      <c r="CJ346" s="44">
        <f t="shared" si="371"/>
        <v>23.522120930293781</v>
      </c>
      <c r="CK346" s="44">
        <f t="shared" si="372"/>
        <v>106.91873150133537</v>
      </c>
    </row>
    <row r="347" spans="1:91" x14ac:dyDescent="0.25">
      <c r="A347" s="41">
        <f>'[11]ТОВ "Сумитеплоенерго" '!F339</f>
        <v>1972</v>
      </c>
      <c r="B347" s="41" t="str">
        <f>'[11]ТОВ "Сумитеплоенерго" '!C339</f>
        <v>Вул.Г. КОНДРАТЬЄВА,181</v>
      </c>
      <c r="C347" s="47" t="str">
        <f>'[11]ТОВ "Сумитеплоенерго" '!O339</f>
        <v>так</v>
      </c>
      <c r="D347" s="46">
        <f>'[11]ТОВ "Сумитеплоенерго" '!G339</f>
        <v>5</v>
      </c>
      <c r="E347" s="86" t="str">
        <f t="shared" si="376"/>
        <v>ТОВ "Сумитеплоенерго"</v>
      </c>
      <c r="F347" s="43">
        <f>'[11]ТОВ "Сумитеплоенерго" '!L339</f>
        <v>2704.3</v>
      </c>
      <c r="G347" s="43">
        <f>'[11]ТОВ "Сумитеплоенерго" '!CX339</f>
        <v>353.60979069767444</v>
      </c>
      <c r="H347" s="32">
        <f t="shared" si="377"/>
        <v>130.75834437661297</v>
      </c>
      <c r="I347" s="42"/>
      <c r="J347" s="42"/>
      <c r="K347" s="42"/>
      <c r="L347" s="42"/>
      <c r="M347" s="42"/>
      <c r="N347" s="44">
        <f t="shared" si="378"/>
        <v>353.60979069767444</v>
      </c>
      <c r="O347" s="44">
        <f t="shared" si="379"/>
        <v>234.96960124777542</v>
      </c>
      <c r="P347" s="44">
        <f t="shared" si="380"/>
        <v>0</v>
      </c>
      <c r="Q347" s="44">
        <f t="shared" si="381"/>
        <v>0</v>
      </c>
      <c r="R347" s="44">
        <f t="shared" si="382"/>
        <v>0</v>
      </c>
      <c r="S347" s="44">
        <f t="shared" si="383"/>
        <v>0</v>
      </c>
      <c r="T347" s="44">
        <f t="shared" si="384"/>
        <v>234.96960124777542</v>
      </c>
      <c r="U347" s="44">
        <f t="shared" si="385"/>
        <v>392.50686767441869</v>
      </c>
      <c r="V347" s="44">
        <f t="shared" si="386"/>
        <v>0</v>
      </c>
      <c r="W347" s="44">
        <f t="shared" si="387"/>
        <v>0</v>
      </c>
      <c r="X347" s="44">
        <f t="shared" si="388"/>
        <v>0</v>
      </c>
      <c r="Y347" s="44">
        <f t="shared" si="389"/>
        <v>0</v>
      </c>
      <c r="Z347" s="44">
        <f t="shared" si="390"/>
        <v>392.50686767441869</v>
      </c>
      <c r="AA347" s="20">
        <v>0.11</v>
      </c>
      <c r="AC347" s="44">
        <f t="shared" si="373"/>
        <v>265.02140000000003</v>
      </c>
      <c r="AD347" s="28">
        <v>98</v>
      </c>
      <c r="AE347" s="44">
        <f t="shared" si="374"/>
        <v>1914.6444000000001</v>
      </c>
      <c r="AF347" s="28">
        <v>708</v>
      </c>
      <c r="AG347" s="44">
        <f t="shared" si="375"/>
        <v>305.58590000000004</v>
      </c>
      <c r="AH347" s="28">
        <v>113</v>
      </c>
      <c r="AI347" s="44">
        <f t="shared" si="339"/>
        <v>70.651236181395362</v>
      </c>
      <c r="AJ347" s="44">
        <f t="shared" si="340"/>
        <v>0</v>
      </c>
      <c r="AK347" s="44"/>
      <c r="AL347" s="44">
        <f t="shared" si="341"/>
        <v>0</v>
      </c>
      <c r="AM347" s="44"/>
      <c r="AN347" s="44">
        <f t="shared" si="342"/>
        <v>70.651236181395362</v>
      </c>
      <c r="AO347" s="20"/>
      <c r="AP347" s="20">
        <v>0.18</v>
      </c>
      <c r="AQ347" s="20"/>
      <c r="AR347" s="20"/>
      <c r="AS347" s="44">
        <f t="shared" si="343"/>
        <v>46.946926329305533</v>
      </c>
      <c r="AT347" s="44">
        <f t="shared" si="344"/>
        <v>0</v>
      </c>
      <c r="AU347" s="44">
        <f t="shared" si="345"/>
        <v>0</v>
      </c>
      <c r="AV347" s="44">
        <f t="shared" si="346"/>
        <v>0</v>
      </c>
      <c r="AW347" s="44"/>
      <c r="AX347" s="44">
        <f t="shared" si="347"/>
        <v>46.946926329305533</v>
      </c>
      <c r="AY347" s="44">
        <f t="shared" si="348"/>
        <v>219.80384589767448</v>
      </c>
      <c r="AZ347" s="44">
        <f t="shared" si="349"/>
        <v>0</v>
      </c>
      <c r="BA347" s="44"/>
      <c r="BB347" s="44">
        <f t="shared" si="350"/>
        <v>0</v>
      </c>
      <c r="BC347" s="44"/>
      <c r="BD347" s="44">
        <f t="shared" si="351"/>
        <v>219.80384589767448</v>
      </c>
      <c r="BE347" s="20"/>
      <c r="BF347" s="20">
        <v>0.56000000000000005</v>
      </c>
      <c r="BG347" s="20"/>
      <c r="BH347" s="20">
        <v>0.05</v>
      </c>
      <c r="BI347" s="44">
        <f t="shared" si="352"/>
        <v>146.05710413561724</v>
      </c>
      <c r="BJ347" s="44">
        <f t="shared" si="353"/>
        <v>0</v>
      </c>
      <c r="BK347" s="44">
        <f t="shared" si="354"/>
        <v>0</v>
      </c>
      <c r="BL347" s="44">
        <f t="shared" si="355"/>
        <v>0</v>
      </c>
      <c r="BM347" s="44"/>
      <c r="BN347" s="44">
        <f t="shared" si="356"/>
        <v>146.05710413561724</v>
      </c>
      <c r="BO347" s="44">
        <f t="shared" si="357"/>
        <v>86.351510888372118</v>
      </c>
      <c r="BP347" s="44">
        <f t="shared" si="358"/>
        <v>0</v>
      </c>
      <c r="BQ347" s="44"/>
      <c r="BR347" s="44">
        <f t="shared" si="359"/>
        <v>0</v>
      </c>
      <c r="BS347" s="44"/>
      <c r="BT347" s="44">
        <f t="shared" si="360"/>
        <v>86.351510888372118</v>
      </c>
      <c r="BU347" s="20"/>
      <c r="BV347" s="20">
        <v>0.22</v>
      </c>
      <c r="BW347" s="20"/>
      <c r="BX347" s="20">
        <v>0.05</v>
      </c>
      <c r="BY347" s="44">
        <f t="shared" si="361"/>
        <v>57.379576624706772</v>
      </c>
      <c r="BZ347" s="44">
        <f t="shared" si="362"/>
        <v>0</v>
      </c>
      <c r="CA347" s="44">
        <f t="shared" si="363"/>
        <v>0</v>
      </c>
      <c r="CB347" s="44">
        <f t="shared" si="364"/>
        <v>0</v>
      </c>
      <c r="CC347" s="44"/>
      <c r="CD347" s="44">
        <f t="shared" si="365"/>
        <v>57.379576624706772</v>
      </c>
      <c r="CE347" s="44">
        <f t="shared" si="366"/>
        <v>5.6451278224484431</v>
      </c>
      <c r="CF347" s="44">
        <f t="shared" si="367"/>
        <v>13.1088755410501</v>
      </c>
      <c r="CG347" s="44">
        <f t="shared" si="368"/>
        <v>5.3256910903803947</v>
      </c>
      <c r="CH347" s="44">
        <f t="shared" si="369"/>
        <v>19.215171470873461</v>
      </c>
      <c r="CI347" s="44">
        <f t="shared" si="370"/>
        <v>59.780533464939658</v>
      </c>
      <c r="CJ347" s="44">
        <f t="shared" si="371"/>
        <v>23.485209575512009</v>
      </c>
      <c r="CK347" s="44">
        <f t="shared" si="372"/>
        <v>106.75095261596367</v>
      </c>
    </row>
    <row r="348" spans="1:91" x14ac:dyDescent="0.25">
      <c r="A348" s="41">
        <f>'[11]ТОВ "Сумитеплоенерго" '!F340</f>
        <v>1973</v>
      </c>
      <c r="B348" s="41" t="str">
        <f>'[11]ТОВ "Сумитеплоенерго" '!C340</f>
        <v>Вул.Г. КОНДРАТЬЄВА,183</v>
      </c>
      <c r="C348" s="48" t="str">
        <f>'[11]ТОВ "Сумитеплоенерго" '!O340</f>
        <v>так</v>
      </c>
      <c r="D348" s="46">
        <f>'[11]ТОВ "Сумитеплоенерго" '!G340</f>
        <v>5</v>
      </c>
      <c r="E348" s="86" t="str">
        <f t="shared" si="376"/>
        <v>ТОВ "Сумитеплоенерго"</v>
      </c>
      <c r="F348" s="43">
        <f>'[11]ТОВ "Сумитеплоенерго" '!L340</f>
        <v>2659.39</v>
      </c>
      <c r="G348" s="43">
        <f>'[11]ТОВ "Сумитеплоенерго" '!CX340</f>
        <v>306.85587209302332</v>
      </c>
      <c r="H348" s="32">
        <f t="shared" si="377"/>
        <v>115.38581106683237</v>
      </c>
      <c r="I348" s="42"/>
      <c r="J348" s="42"/>
      <c r="K348" s="42"/>
      <c r="L348" s="42"/>
      <c r="M348" s="42"/>
      <c r="N348" s="44">
        <f t="shared" si="378"/>
        <v>306.85587209302332</v>
      </c>
      <c r="O348" s="44">
        <f t="shared" si="379"/>
        <v>203.90216505029099</v>
      </c>
      <c r="P348" s="44">
        <f t="shared" si="380"/>
        <v>0</v>
      </c>
      <c r="Q348" s="44">
        <f t="shared" si="381"/>
        <v>0</v>
      </c>
      <c r="R348" s="44">
        <f t="shared" si="382"/>
        <v>0</v>
      </c>
      <c r="S348" s="44">
        <f t="shared" si="383"/>
        <v>0</v>
      </c>
      <c r="T348" s="44">
        <f t="shared" si="384"/>
        <v>203.90216505029099</v>
      </c>
      <c r="U348" s="44">
        <f t="shared" si="385"/>
        <v>340.61001802325592</v>
      </c>
      <c r="V348" s="44">
        <f t="shared" si="386"/>
        <v>0</v>
      </c>
      <c r="W348" s="44">
        <f t="shared" si="387"/>
        <v>0</v>
      </c>
      <c r="X348" s="44">
        <f t="shared" si="388"/>
        <v>0</v>
      </c>
      <c r="Y348" s="44">
        <f t="shared" si="389"/>
        <v>0</v>
      </c>
      <c r="Z348" s="44">
        <f t="shared" si="390"/>
        <v>340.61001802325592</v>
      </c>
      <c r="AA348" s="20">
        <v>0.11</v>
      </c>
      <c r="AC348" s="44">
        <f t="shared" si="373"/>
        <v>260.62022000000002</v>
      </c>
      <c r="AD348" s="28">
        <v>98</v>
      </c>
      <c r="AE348" s="44">
        <f t="shared" si="374"/>
        <v>1882.8481199999999</v>
      </c>
      <c r="AF348" s="28">
        <v>708</v>
      </c>
      <c r="AG348" s="44">
        <f t="shared" si="375"/>
        <v>300.51107000000002</v>
      </c>
      <c r="AH348" s="28">
        <v>113</v>
      </c>
      <c r="AI348" s="44">
        <f t="shared" si="339"/>
        <v>61.309803244186064</v>
      </c>
      <c r="AJ348" s="44">
        <f t="shared" si="340"/>
        <v>0</v>
      </c>
      <c r="AK348" s="44"/>
      <c r="AL348" s="44">
        <f t="shared" si="341"/>
        <v>0</v>
      </c>
      <c r="AM348" s="44"/>
      <c r="AN348" s="44">
        <f t="shared" si="342"/>
        <v>61.309803244186064</v>
      </c>
      <c r="AO348" s="20"/>
      <c r="AP348" s="20">
        <v>0.18</v>
      </c>
      <c r="AQ348" s="20"/>
      <c r="AR348" s="20"/>
      <c r="AS348" s="44">
        <f t="shared" si="343"/>
        <v>40.73965257704814</v>
      </c>
      <c r="AT348" s="44">
        <f t="shared" si="344"/>
        <v>0</v>
      </c>
      <c r="AU348" s="44">
        <f t="shared" si="345"/>
        <v>0</v>
      </c>
      <c r="AV348" s="44">
        <f t="shared" si="346"/>
        <v>0</v>
      </c>
      <c r="AW348" s="44"/>
      <c r="AX348" s="44">
        <f t="shared" si="347"/>
        <v>40.73965257704814</v>
      </c>
      <c r="AY348" s="44">
        <f t="shared" si="348"/>
        <v>190.74161009302333</v>
      </c>
      <c r="AZ348" s="44">
        <f t="shared" si="349"/>
        <v>0</v>
      </c>
      <c r="BA348" s="44"/>
      <c r="BB348" s="44">
        <f t="shared" si="350"/>
        <v>0</v>
      </c>
      <c r="BC348" s="44"/>
      <c r="BD348" s="44">
        <f t="shared" si="351"/>
        <v>190.74161009302333</v>
      </c>
      <c r="BE348" s="20"/>
      <c r="BF348" s="20">
        <v>0.56000000000000005</v>
      </c>
      <c r="BG348" s="20"/>
      <c r="BH348" s="20">
        <v>0.05</v>
      </c>
      <c r="BI348" s="44">
        <f t="shared" si="352"/>
        <v>126.74558579526089</v>
      </c>
      <c r="BJ348" s="44">
        <f t="shared" si="353"/>
        <v>0</v>
      </c>
      <c r="BK348" s="44">
        <f t="shared" si="354"/>
        <v>0</v>
      </c>
      <c r="BL348" s="44">
        <f t="shared" si="355"/>
        <v>0</v>
      </c>
      <c r="BM348" s="44"/>
      <c r="BN348" s="44">
        <f t="shared" si="356"/>
        <v>126.74558579526089</v>
      </c>
      <c r="BO348" s="44">
        <f t="shared" si="357"/>
        <v>74.934203965116296</v>
      </c>
      <c r="BP348" s="44">
        <f t="shared" si="358"/>
        <v>0</v>
      </c>
      <c r="BQ348" s="44"/>
      <c r="BR348" s="44">
        <f t="shared" si="359"/>
        <v>0</v>
      </c>
      <c r="BS348" s="44"/>
      <c r="BT348" s="44">
        <f t="shared" si="360"/>
        <v>74.934203965116296</v>
      </c>
      <c r="BU348" s="20"/>
      <c r="BV348" s="20">
        <v>0.22</v>
      </c>
      <c r="BW348" s="20"/>
      <c r="BX348" s="20">
        <v>0.05</v>
      </c>
      <c r="BY348" s="44">
        <f t="shared" si="361"/>
        <v>49.792908705281057</v>
      </c>
      <c r="BZ348" s="44">
        <f t="shared" si="362"/>
        <v>0</v>
      </c>
      <c r="CA348" s="44">
        <f t="shared" si="363"/>
        <v>0</v>
      </c>
      <c r="CB348" s="44">
        <f t="shared" si="364"/>
        <v>0</v>
      </c>
      <c r="CC348" s="44"/>
      <c r="CD348" s="44">
        <f t="shared" si="365"/>
        <v>49.792908705281057</v>
      </c>
      <c r="CE348" s="44">
        <f t="shared" si="366"/>
        <v>6.3972126298108867</v>
      </c>
      <c r="CF348" s="44">
        <f t="shared" si="367"/>
        <v>14.855334867767844</v>
      </c>
      <c r="CG348" s="44">
        <f t="shared" si="368"/>
        <v>6.0352182231147244</v>
      </c>
      <c r="CH348" s="44">
        <f t="shared" si="369"/>
        <v>16.674561491859265</v>
      </c>
      <c r="CI348" s="44">
        <f t="shared" si="370"/>
        <v>51.876413530228831</v>
      </c>
      <c r="CJ348" s="44">
        <f t="shared" si="371"/>
        <v>20.380019601161326</v>
      </c>
      <c r="CK348" s="44">
        <f t="shared" si="372"/>
        <v>92.636452732551476</v>
      </c>
    </row>
    <row r="349" spans="1:91" x14ac:dyDescent="0.25">
      <c r="A349" s="41">
        <f>'[11]ТОВ "Сумитеплоенерго" '!F341</f>
        <v>1974</v>
      </c>
      <c r="B349" s="41" t="str">
        <f>'[11]ТОВ "Сумитеплоенерго" '!C341</f>
        <v>Вул.Г. КОНДРАТЬЄВА,187</v>
      </c>
      <c r="C349" s="47" t="str">
        <f>'[11]ТОВ "Сумитеплоенерго" '!O341</f>
        <v>так</v>
      </c>
      <c r="D349" s="46">
        <f>'[11]ТОВ "Сумитеплоенерго" '!G341</f>
        <v>5</v>
      </c>
      <c r="E349" s="86" t="str">
        <f t="shared" si="376"/>
        <v>ТОВ "Сумитеплоенерго"</v>
      </c>
      <c r="F349" s="43">
        <f>'[11]ТОВ "Сумитеплоенерго" '!L341</f>
        <v>2708.14</v>
      </c>
      <c r="G349" s="43">
        <f>'[11]ТОВ "Сумитеплоенерго" '!CX341</f>
        <v>282.78803488372091</v>
      </c>
      <c r="H349" s="32">
        <f t="shared" si="377"/>
        <v>104.42149773782778</v>
      </c>
      <c r="I349" s="42"/>
      <c r="J349" s="42"/>
      <c r="K349" s="42"/>
      <c r="L349" s="42"/>
      <c r="M349" s="42"/>
      <c r="N349" s="44">
        <f t="shared" si="378"/>
        <v>282.78803488372091</v>
      </c>
      <c r="O349" s="44">
        <f t="shared" si="379"/>
        <v>187.90936660201163</v>
      </c>
      <c r="P349" s="44">
        <f t="shared" si="380"/>
        <v>0</v>
      </c>
      <c r="Q349" s="44">
        <f t="shared" si="381"/>
        <v>0</v>
      </c>
      <c r="R349" s="44">
        <f t="shared" si="382"/>
        <v>0</v>
      </c>
      <c r="S349" s="44">
        <f t="shared" si="383"/>
        <v>0</v>
      </c>
      <c r="T349" s="44">
        <f t="shared" si="384"/>
        <v>187.90936660201163</v>
      </c>
      <c r="U349" s="44">
        <f t="shared" si="385"/>
        <v>313.89471872093026</v>
      </c>
      <c r="V349" s="44">
        <f t="shared" si="386"/>
        <v>0</v>
      </c>
      <c r="W349" s="44">
        <f t="shared" si="387"/>
        <v>0</v>
      </c>
      <c r="X349" s="44">
        <f t="shared" si="388"/>
        <v>0</v>
      </c>
      <c r="Y349" s="44">
        <f t="shared" si="389"/>
        <v>0</v>
      </c>
      <c r="Z349" s="44">
        <f t="shared" si="390"/>
        <v>313.89471872093026</v>
      </c>
      <c r="AA349" s="20">
        <v>0.11</v>
      </c>
      <c r="AC349" s="44">
        <f t="shared" si="373"/>
        <v>265.39771999999999</v>
      </c>
      <c r="AD349" s="28">
        <v>98</v>
      </c>
      <c r="AE349" s="44">
        <f t="shared" si="374"/>
        <v>1917.36312</v>
      </c>
      <c r="AF349" s="28">
        <v>708</v>
      </c>
      <c r="AG349" s="44">
        <f t="shared" si="375"/>
        <v>306.01981999999998</v>
      </c>
      <c r="AH349" s="28">
        <v>113</v>
      </c>
      <c r="AI349" s="44">
        <f t="shared" si="339"/>
        <v>56.501049369767443</v>
      </c>
      <c r="AJ349" s="44">
        <f t="shared" si="340"/>
        <v>0</v>
      </c>
      <c r="AK349" s="44"/>
      <c r="AL349" s="44">
        <f t="shared" si="341"/>
        <v>0</v>
      </c>
      <c r="AM349" s="44"/>
      <c r="AN349" s="44">
        <f t="shared" si="342"/>
        <v>56.501049369767443</v>
      </c>
      <c r="AO349" s="20"/>
      <c r="AP349" s="20">
        <v>0.18</v>
      </c>
      <c r="AQ349" s="20"/>
      <c r="AR349" s="20"/>
      <c r="AS349" s="44">
        <f t="shared" si="343"/>
        <v>37.544291447081925</v>
      </c>
      <c r="AT349" s="44">
        <f t="shared" si="344"/>
        <v>0</v>
      </c>
      <c r="AU349" s="44">
        <f t="shared" si="345"/>
        <v>0</v>
      </c>
      <c r="AV349" s="44">
        <f t="shared" si="346"/>
        <v>0</v>
      </c>
      <c r="AW349" s="44"/>
      <c r="AX349" s="44">
        <f t="shared" si="347"/>
        <v>37.544291447081925</v>
      </c>
      <c r="AY349" s="44">
        <f t="shared" si="348"/>
        <v>175.78104248372097</v>
      </c>
      <c r="AZ349" s="44">
        <f t="shared" si="349"/>
        <v>0</v>
      </c>
      <c r="BA349" s="44"/>
      <c r="BB349" s="44">
        <f t="shared" si="350"/>
        <v>0</v>
      </c>
      <c r="BC349" s="44"/>
      <c r="BD349" s="44">
        <f t="shared" si="351"/>
        <v>175.78104248372097</v>
      </c>
      <c r="BE349" s="20"/>
      <c r="BF349" s="20">
        <v>0.56000000000000005</v>
      </c>
      <c r="BG349" s="20"/>
      <c r="BH349" s="20">
        <v>0.05</v>
      </c>
      <c r="BI349" s="44">
        <f t="shared" si="352"/>
        <v>116.80446227981045</v>
      </c>
      <c r="BJ349" s="44">
        <f t="shared" si="353"/>
        <v>0</v>
      </c>
      <c r="BK349" s="44">
        <f t="shared" si="354"/>
        <v>0</v>
      </c>
      <c r="BL349" s="44">
        <f t="shared" si="355"/>
        <v>0</v>
      </c>
      <c r="BM349" s="44"/>
      <c r="BN349" s="44">
        <f t="shared" si="356"/>
        <v>116.80446227981045</v>
      </c>
      <c r="BO349" s="44">
        <f t="shared" si="357"/>
        <v>69.056838118604659</v>
      </c>
      <c r="BP349" s="44">
        <f t="shared" si="358"/>
        <v>0</v>
      </c>
      <c r="BQ349" s="44"/>
      <c r="BR349" s="44">
        <f t="shared" si="359"/>
        <v>0</v>
      </c>
      <c r="BS349" s="44"/>
      <c r="BT349" s="44">
        <f t="shared" si="360"/>
        <v>69.056838118604659</v>
      </c>
      <c r="BU349" s="20"/>
      <c r="BV349" s="20">
        <v>0.22</v>
      </c>
      <c r="BW349" s="20"/>
      <c r="BX349" s="20">
        <v>0.05</v>
      </c>
      <c r="BY349" s="44">
        <f t="shared" si="361"/>
        <v>45.887467324211244</v>
      </c>
      <c r="BZ349" s="44">
        <f t="shared" si="362"/>
        <v>0</v>
      </c>
      <c r="CA349" s="44">
        <f t="shared" si="363"/>
        <v>0</v>
      </c>
      <c r="CB349" s="44">
        <f t="shared" si="364"/>
        <v>0</v>
      </c>
      <c r="CC349" s="44"/>
      <c r="CD349" s="44">
        <f t="shared" si="365"/>
        <v>45.887467324211244</v>
      </c>
      <c r="CE349" s="44">
        <f t="shared" si="366"/>
        <v>7.0689233907656455</v>
      </c>
      <c r="CF349" s="44">
        <f t="shared" si="367"/>
        <v>16.415153005086985</v>
      </c>
      <c r="CG349" s="44">
        <f t="shared" si="368"/>
        <v>6.6689193770024682</v>
      </c>
      <c r="CH349" s="44">
        <f t="shared" si="369"/>
        <v>15.366714166712068</v>
      </c>
      <c r="CI349" s="44">
        <f t="shared" si="370"/>
        <v>47.807555185326443</v>
      </c>
      <c r="CJ349" s="44">
        <f t="shared" si="371"/>
        <v>18.781539537092527</v>
      </c>
      <c r="CK349" s="44">
        <f t="shared" si="372"/>
        <v>85.37063425951149</v>
      </c>
    </row>
    <row r="350" spans="1:91" x14ac:dyDescent="0.25">
      <c r="A350" s="41">
        <f>'[11]ТОВ "Сумитеплоенерго" '!F342</f>
        <v>1977</v>
      </c>
      <c r="B350" s="41" t="str">
        <f>'[11]ТОВ "Сумитеплоенерго" '!C342</f>
        <v>Вул.Г. КОНДРАТЬЄВА,189</v>
      </c>
      <c r="C350" s="47" t="str">
        <f>'[11]ТОВ "Сумитеплоенерго" '!O342</f>
        <v>так</v>
      </c>
      <c r="D350" s="46">
        <f>'[11]ТОВ "Сумитеплоенерго" '!G342</f>
        <v>5</v>
      </c>
      <c r="E350" s="86" t="str">
        <f t="shared" si="376"/>
        <v>ТОВ "Сумитеплоенерго"</v>
      </c>
      <c r="F350" s="43">
        <f>'[11]ТОВ "Сумитеплоенерго" '!L342</f>
        <v>4620.2</v>
      </c>
      <c r="G350" s="43">
        <f>'[11]ТОВ "Сумитеплоенерго" '!CX342</f>
        <v>610.68815116279075</v>
      </c>
      <c r="H350" s="32">
        <f t="shared" si="377"/>
        <v>132.17786051746478</v>
      </c>
      <c r="I350" s="42"/>
      <c r="J350" s="42"/>
      <c r="K350" s="42"/>
      <c r="L350" s="42"/>
      <c r="M350" s="42"/>
      <c r="N350" s="44">
        <f t="shared" si="378"/>
        <v>610.68815116279075</v>
      </c>
      <c r="O350" s="44">
        <f t="shared" si="379"/>
        <v>405.79518763422584</v>
      </c>
      <c r="P350" s="44">
        <f t="shared" si="380"/>
        <v>0</v>
      </c>
      <c r="Q350" s="44">
        <f t="shared" si="381"/>
        <v>0</v>
      </c>
      <c r="R350" s="44">
        <f t="shared" si="382"/>
        <v>0</v>
      </c>
      <c r="S350" s="44">
        <f t="shared" si="383"/>
        <v>0</v>
      </c>
      <c r="T350" s="44">
        <f t="shared" si="384"/>
        <v>405.79518763422584</v>
      </c>
      <c r="U350" s="44">
        <f t="shared" si="385"/>
        <v>677.86384779069783</v>
      </c>
      <c r="V350" s="44">
        <f t="shared" si="386"/>
        <v>0</v>
      </c>
      <c r="W350" s="44">
        <f t="shared" si="387"/>
        <v>0</v>
      </c>
      <c r="X350" s="44">
        <f t="shared" si="388"/>
        <v>0</v>
      </c>
      <c r="Y350" s="44">
        <f t="shared" si="389"/>
        <v>0</v>
      </c>
      <c r="Z350" s="44">
        <f t="shared" si="390"/>
        <v>677.86384779069783</v>
      </c>
      <c r="AA350" s="20">
        <v>0.11</v>
      </c>
      <c r="AC350" s="44">
        <f t="shared" si="373"/>
        <v>434.29879999999997</v>
      </c>
      <c r="AD350" s="28">
        <v>94</v>
      </c>
      <c r="AE350" s="44">
        <f t="shared" si="374"/>
        <v>3150.9764</v>
      </c>
      <c r="AF350" s="28">
        <v>682</v>
      </c>
      <c r="AG350" s="44">
        <f t="shared" si="375"/>
        <v>508.22199999999998</v>
      </c>
      <c r="AH350" s="28">
        <v>110</v>
      </c>
      <c r="AI350" s="44">
        <f t="shared" si="339"/>
        <v>122.01549260232561</v>
      </c>
      <c r="AJ350" s="44">
        <f t="shared" si="340"/>
        <v>0</v>
      </c>
      <c r="AK350" s="44"/>
      <c r="AL350" s="44">
        <f t="shared" si="341"/>
        <v>0</v>
      </c>
      <c r="AM350" s="44"/>
      <c r="AN350" s="44">
        <f t="shared" si="342"/>
        <v>122.01549260232561</v>
      </c>
      <c r="AO350" s="20"/>
      <c r="AP350" s="20">
        <v>0.18</v>
      </c>
      <c r="AQ350" s="20"/>
      <c r="AR350" s="20"/>
      <c r="AS350" s="44">
        <f t="shared" si="343"/>
        <v>81.077878489318337</v>
      </c>
      <c r="AT350" s="44">
        <f t="shared" si="344"/>
        <v>0</v>
      </c>
      <c r="AU350" s="44">
        <f t="shared" si="345"/>
        <v>0</v>
      </c>
      <c r="AV350" s="44">
        <f t="shared" si="346"/>
        <v>0</v>
      </c>
      <c r="AW350" s="44"/>
      <c r="AX350" s="44">
        <f t="shared" si="347"/>
        <v>81.077878489318337</v>
      </c>
      <c r="AY350" s="44">
        <f t="shared" si="348"/>
        <v>379.6037547627908</v>
      </c>
      <c r="AZ350" s="44">
        <f t="shared" si="349"/>
        <v>0</v>
      </c>
      <c r="BA350" s="44"/>
      <c r="BB350" s="44">
        <f t="shared" si="350"/>
        <v>0</v>
      </c>
      <c r="BC350" s="44"/>
      <c r="BD350" s="44">
        <f t="shared" si="351"/>
        <v>379.6037547627908</v>
      </c>
      <c r="BE350" s="20"/>
      <c r="BF350" s="20">
        <v>0.56000000000000005</v>
      </c>
      <c r="BG350" s="20"/>
      <c r="BH350" s="20">
        <v>0.05</v>
      </c>
      <c r="BI350" s="44">
        <f t="shared" si="352"/>
        <v>252.24228863343484</v>
      </c>
      <c r="BJ350" s="44">
        <f t="shared" si="353"/>
        <v>0</v>
      </c>
      <c r="BK350" s="44">
        <f t="shared" si="354"/>
        <v>0</v>
      </c>
      <c r="BL350" s="44">
        <f t="shared" si="355"/>
        <v>0</v>
      </c>
      <c r="BM350" s="44"/>
      <c r="BN350" s="44">
        <f t="shared" si="356"/>
        <v>252.24228863343484</v>
      </c>
      <c r="BO350" s="44">
        <f t="shared" si="357"/>
        <v>149.13004651395352</v>
      </c>
      <c r="BP350" s="44">
        <f t="shared" si="358"/>
        <v>0</v>
      </c>
      <c r="BQ350" s="44"/>
      <c r="BR350" s="44">
        <f t="shared" si="359"/>
        <v>0</v>
      </c>
      <c r="BS350" s="44"/>
      <c r="BT350" s="44">
        <f t="shared" si="360"/>
        <v>149.13004651395352</v>
      </c>
      <c r="BU350" s="20"/>
      <c r="BV350" s="20">
        <v>0.22</v>
      </c>
      <c r="BW350" s="20"/>
      <c r="BX350" s="20">
        <v>0.05</v>
      </c>
      <c r="BY350" s="44">
        <f t="shared" si="361"/>
        <v>99.095184820277964</v>
      </c>
      <c r="BZ350" s="44">
        <f t="shared" si="362"/>
        <v>0</v>
      </c>
      <c r="CA350" s="44">
        <f t="shared" si="363"/>
        <v>0</v>
      </c>
      <c r="CB350" s="44">
        <f t="shared" si="364"/>
        <v>0</v>
      </c>
      <c r="CC350" s="44"/>
      <c r="CD350" s="44">
        <f t="shared" si="365"/>
        <v>99.095184820277964</v>
      </c>
      <c r="CE350" s="44">
        <f t="shared" si="366"/>
        <v>5.3565634435935197</v>
      </c>
      <c r="CF350" s="44">
        <f t="shared" si="367"/>
        <v>12.491864140112851</v>
      </c>
      <c r="CG350" s="44">
        <f t="shared" si="368"/>
        <v>5.1286245736533704</v>
      </c>
      <c r="CH350" s="44">
        <f t="shared" si="369"/>
        <v>33.184820806775498</v>
      </c>
      <c r="CI350" s="44">
        <f t="shared" si="370"/>
        <v>103.24166473219044</v>
      </c>
      <c r="CJ350" s="44">
        <f t="shared" si="371"/>
        <v>40.559225430503389</v>
      </c>
      <c r="CK350" s="44">
        <f t="shared" si="372"/>
        <v>184.36011559319724</v>
      </c>
    </row>
    <row r="351" spans="1:91" x14ac:dyDescent="0.25">
      <c r="A351" s="41">
        <f>'[11]ТОВ "Сумитеплоенерго" '!F343</f>
        <v>1979</v>
      </c>
      <c r="B351" s="41" t="str">
        <f>'[11]ТОВ "Сумитеплоенерго" '!C343</f>
        <v>Вул.Г. КОНДРАТЬЄВА,191</v>
      </c>
      <c r="C351" s="47" t="str">
        <f>'[11]ТОВ "Сумитеплоенерго" '!O343</f>
        <v>так</v>
      </c>
      <c r="D351" s="46">
        <f>'[11]ТОВ "Сумитеплоенерго" '!G343</f>
        <v>5</v>
      </c>
      <c r="E351" s="86" t="str">
        <f t="shared" si="376"/>
        <v>ТОВ "Сумитеплоенерго"</v>
      </c>
      <c r="F351" s="43">
        <f>'[11]ТОВ "Сумитеплоенерго" '!L343</f>
        <v>2907.89</v>
      </c>
      <c r="G351" s="43">
        <f>'[11]ТОВ "Сумитеплоенерго" '!CX343</f>
        <v>573.72936046511632</v>
      </c>
      <c r="H351" s="32">
        <f t="shared" si="377"/>
        <v>197.30091594424698</v>
      </c>
      <c r="I351" s="42"/>
      <c r="J351" s="42"/>
      <c r="K351" s="42"/>
      <c r="L351" s="42"/>
      <c r="M351" s="42"/>
      <c r="N351" s="44">
        <f t="shared" si="378"/>
        <v>573.72936046511632</v>
      </c>
      <c r="O351" s="44">
        <f t="shared" si="379"/>
        <v>381.23650022995861</v>
      </c>
      <c r="P351" s="44">
        <f t="shared" si="380"/>
        <v>0</v>
      </c>
      <c r="Q351" s="44">
        <f t="shared" si="381"/>
        <v>0</v>
      </c>
      <c r="R351" s="44">
        <f t="shared" si="382"/>
        <v>0</v>
      </c>
      <c r="S351" s="44">
        <f t="shared" si="383"/>
        <v>0</v>
      </c>
      <c r="T351" s="44">
        <f t="shared" si="384"/>
        <v>381.23650022995861</v>
      </c>
      <c r="U351" s="44">
        <f t="shared" si="385"/>
        <v>590.9412412790698</v>
      </c>
      <c r="V351" s="44">
        <f t="shared" si="386"/>
        <v>0</v>
      </c>
      <c r="W351" s="44">
        <f t="shared" si="387"/>
        <v>0</v>
      </c>
      <c r="X351" s="44">
        <f t="shared" si="388"/>
        <v>0</v>
      </c>
      <c r="Y351" s="44">
        <f t="shared" si="389"/>
        <v>0</v>
      </c>
      <c r="Z351" s="44">
        <f t="shared" si="390"/>
        <v>590.9412412790698</v>
      </c>
      <c r="AA351" s="20">
        <v>0.03</v>
      </c>
      <c r="AC351" s="44">
        <f t="shared" si="373"/>
        <v>284.97321999999997</v>
      </c>
      <c r="AD351" s="28">
        <v>98</v>
      </c>
      <c r="AE351" s="44">
        <f t="shared" si="374"/>
        <v>2058.7861199999998</v>
      </c>
      <c r="AF351" s="28">
        <v>708</v>
      </c>
      <c r="AG351" s="44">
        <f t="shared" si="375"/>
        <v>328.59156999999999</v>
      </c>
      <c r="AH351" s="28">
        <v>113</v>
      </c>
      <c r="AI351" s="44">
        <f t="shared" si="339"/>
        <v>106.36942343023256</v>
      </c>
      <c r="AJ351" s="44">
        <f t="shared" si="340"/>
        <v>0</v>
      </c>
      <c r="AK351" s="44"/>
      <c r="AL351" s="44">
        <f t="shared" si="341"/>
        <v>0</v>
      </c>
      <c r="AM351" s="44"/>
      <c r="AN351" s="44">
        <f t="shared" si="342"/>
        <v>106.36942343023256</v>
      </c>
      <c r="AO351" s="20"/>
      <c r="AP351" s="20">
        <v>0.18</v>
      </c>
      <c r="AQ351" s="20"/>
      <c r="AR351" s="20"/>
      <c r="AS351" s="44">
        <f t="shared" si="343"/>
        <v>70.681247142634319</v>
      </c>
      <c r="AT351" s="44">
        <f t="shared" si="344"/>
        <v>0</v>
      </c>
      <c r="AU351" s="44">
        <f t="shared" si="345"/>
        <v>0</v>
      </c>
      <c r="AV351" s="44">
        <f t="shared" si="346"/>
        <v>0</v>
      </c>
      <c r="AW351" s="44"/>
      <c r="AX351" s="44">
        <f t="shared" si="347"/>
        <v>70.681247142634319</v>
      </c>
      <c r="AY351" s="44">
        <f t="shared" si="348"/>
        <v>330.92709511627913</v>
      </c>
      <c r="AZ351" s="44">
        <f t="shared" si="349"/>
        <v>0</v>
      </c>
      <c r="BA351" s="44"/>
      <c r="BB351" s="44">
        <f t="shared" si="350"/>
        <v>0</v>
      </c>
      <c r="BC351" s="44"/>
      <c r="BD351" s="44">
        <f t="shared" si="351"/>
        <v>330.92709511627913</v>
      </c>
      <c r="BE351" s="20"/>
      <c r="BF351" s="20">
        <v>0.56000000000000005</v>
      </c>
      <c r="BG351" s="20"/>
      <c r="BH351" s="20">
        <v>0.05</v>
      </c>
      <c r="BI351" s="44">
        <f t="shared" si="352"/>
        <v>219.89721333264018</v>
      </c>
      <c r="BJ351" s="44">
        <f t="shared" si="353"/>
        <v>0</v>
      </c>
      <c r="BK351" s="44">
        <f t="shared" si="354"/>
        <v>0</v>
      </c>
      <c r="BL351" s="44">
        <f t="shared" si="355"/>
        <v>0</v>
      </c>
      <c r="BM351" s="44"/>
      <c r="BN351" s="44">
        <f t="shared" si="356"/>
        <v>219.89721333264018</v>
      </c>
      <c r="BO351" s="44">
        <f t="shared" si="357"/>
        <v>130.00707308139536</v>
      </c>
      <c r="BP351" s="44">
        <f t="shared" si="358"/>
        <v>0</v>
      </c>
      <c r="BQ351" s="44"/>
      <c r="BR351" s="44">
        <f t="shared" si="359"/>
        <v>0</v>
      </c>
      <c r="BS351" s="44"/>
      <c r="BT351" s="44">
        <f t="shared" si="360"/>
        <v>130.00707308139536</v>
      </c>
      <c r="BU351" s="20"/>
      <c r="BV351" s="20">
        <v>0.22</v>
      </c>
      <c r="BW351" s="20"/>
      <c r="BX351" s="20">
        <v>0.05</v>
      </c>
      <c r="BY351" s="44">
        <f t="shared" si="361"/>
        <v>86.38819095210863</v>
      </c>
      <c r="BZ351" s="44">
        <f t="shared" si="362"/>
        <v>0</v>
      </c>
      <c r="CA351" s="44">
        <f t="shared" si="363"/>
        <v>0</v>
      </c>
      <c r="CB351" s="44">
        <f t="shared" si="364"/>
        <v>0</v>
      </c>
      <c r="CC351" s="44"/>
      <c r="CD351" s="44">
        <f t="shared" si="365"/>
        <v>86.38819095210863</v>
      </c>
      <c r="CE351" s="44">
        <f t="shared" si="366"/>
        <v>4.0318080328283648</v>
      </c>
      <c r="CF351" s="44">
        <f t="shared" si="367"/>
        <v>9.3624929975154281</v>
      </c>
      <c r="CG351" s="44">
        <f t="shared" si="368"/>
        <v>3.8036630513788929</v>
      </c>
      <c r="CH351" s="44">
        <f t="shared" si="369"/>
        <v>28.929525100200401</v>
      </c>
      <c r="CI351" s="44">
        <f t="shared" si="370"/>
        <v>90.002966978401261</v>
      </c>
      <c r="CJ351" s="44">
        <f t="shared" si="371"/>
        <v>35.35830845580049</v>
      </c>
      <c r="CK351" s="44">
        <f t="shared" si="372"/>
        <v>160.71958389000221</v>
      </c>
    </row>
    <row r="352" spans="1:91" ht="30" x14ac:dyDescent="0.25">
      <c r="A352" s="41">
        <f>'[11]ТОВ "Сумитеплоенерго" '!F344</f>
        <v>1966</v>
      </c>
      <c r="B352" s="41" t="str">
        <f>'[11]ТОВ "Сумитеплоенерго" '!C344</f>
        <v>Вул.Г. КОНДРАТЬЄВА,165/126</v>
      </c>
      <c r="C352" s="50">
        <f>'[11]ТОВ "Сумитеплоенерго" '!O344</f>
        <v>1</v>
      </c>
      <c r="D352" s="46">
        <f>'[11]ТОВ "Сумитеплоенерго" '!G344</f>
        <v>5</v>
      </c>
      <c r="E352" s="86" t="str">
        <f t="shared" si="376"/>
        <v>ТОВ "Сумитеплоенерго"</v>
      </c>
      <c r="F352" s="43">
        <f>'[11]ТОВ "Сумитеплоенерго" '!L344</f>
        <v>1775.26</v>
      </c>
      <c r="G352" s="43">
        <f>'[11]ТОВ "Сумитеплоенерго" '!CX344</f>
        <v>296.40813953488373</v>
      </c>
      <c r="H352" s="32">
        <f t="shared" si="377"/>
        <v>166.96604414839726</v>
      </c>
      <c r="I352" s="42"/>
      <c r="J352" s="42"/>
      <c r="K352" s="42"/>
      <c r="L352" s="42"/>
      <c r="M352" s="42"/>
      <c r="N352" s="44">
        <f t="shared" si="378"/>
        <v>296.40813953488373</v>
      </c>
      <c r="O352" s="44">
        <f t="shared" si="379"/>
        <v>196.95976804175248</v>
      </c>
      <c r="P352" s="44">
        <f t="shared" si="380"/>
        <v>0</v>
      </c>
      <c r="Q352" s="44">
        <f t="shared" si="381"/>
        <v>0</v>
      </c>
      <c r="R352" s="44">
        <f t="shared" si="382"/>
        <v>0</v>
      </c>
      <c r="S352" s="44">
        <f t="shared" si="383"/>
        <v>0</v>
      </c>
      <c r="T352" s="44">
        <f t="shared" si="384"/>
        <v>196.95976804175248</v>
      </c>
      <c r="U352" s="44">
        <f t="shared" si="385"/>
        <v>305.30038372093026</v>
      </c>
      <c r="V352" s="44">
        <f t="shared" si="386"/>
        <v>0</v>
      </c>
      <c r="W352" s="44">
        <f t="shared" si="387"/>
        <v>0</v>
      </c>
      <c r="X352" s="44">
        <f t="shared" si="388"/>
        <v>0</v>
      </c>
      <c r="Y352" s="44">
        <f t="shared" si="389"/>
        <v>0</v>
      </c>
      <c r="Z352" s="44">
        <f t="shared" si="390"/>
        <v>305.30038372093026</v>
      </c>
      <c r="AA352" s="20">
        <v>0.03</v>
      </c>
      <c r="AC352" s="44">
        <f t="shared" si="373"/>
        <v>209.48068000000001</v>
      </c>
      <c r="AD352" s="28">
        <f>98+$CG$3</f>
        <v>118</v>
      </c>
      <c r="AE352" s="44">
        <f t="shared" si="374"/>
        <v>1292.3892800000001</v>
      </c>
      <c r="AF352" s="28">
        <f>708+$CG$3</f>
        <v>728</v>
      </c>
      <c r="AG352" s="44">
        <f t="shared" si="375"/>
        <v>236.10957999999999</v>
      </c>
      <c r="AH352" s="28">
        <f>113+$CG$3</f>
        <v>133</v>
      </c>
      <c r="AI352" s="44">
        <f t="shared" si="339"/>
        <v>54.954069069767442</v>
      </c>
      <c r="AJ352" s="44">
        <f t="shared" si="340"/>
        <v>0</v>
      </c>
      <c r="AK352" s="44"/>
      <c r="AL352" s="44">
        <f t="shared" si="341"/>
        <v>0</v>
      </c>
      <c r="AM352" s="44"/>
      <c r="AN352" s="44">
        <f t="shared" si="342"/>
        <v>54.954069069767442</v>
      </c>
      <c r="AO352" s="20"/>
      <c r="AP352" s="20">
        <v>0.18</v>
      </c>
      <c r="AQ352" s="20"/>
      <c r="AR352" s="20"/>
      <c r="AS352" s="44">
        <f t="shared" si="343"/>
        <v>36.516340994940911</v>
      </c>
      <c r="AT352" s="44">
        <f t="shared" si="344"/>
        <v>0</v>
      </c>
      <c r="AU352" s="44">
        <f t="shared" si="345"/>
        <v>0</v>
      </c>
      <c r="AV352" s="44">
        <f t="shared" si="346"/>
        <v>0</v>
      </c>
      <c r="AW352" s="44"/>
      <c r="AX352" s="44">
        <f t="shared" si="347"/>
        <v>36.516340994940911</v>
      </c>
      <c r="AY352" s="44">
        <f t="shared" si="348"/>
        <v>170.96821488372095</v>
      </c>
      <c r="AZ352" s="44">
        <f t="shared" si="349"/>
        <v>0</v>
      </c>
      <c r="BA352" s="44"/>
      <c r="BB352" s="44">
        <f t="shared" si="350"/>
        <v>0</v>
      </c>
      <c r="BC352" s="44"/>
      <c r="BD352" s="44">
        <f t="shared" si="351"/>
        <v>170.96821488372095</v>
      </c>
      <c r="BE352" s="20"/>
      <c r="BF352" s="20">
        <v>0.56000000000000005</v>
      </c>
      <c r="BG352" s="20"/>
      <c r="BH352" s="20">
        <v>0.05</v>
      </c>
      <c r="BI352" s="44">
        <f t="shared" si="352"/>
        <v>113.60639420648285</v>
      </c>
      <c r="BJ352" s="44">
        <f t="shared" si="353"/>
        <v>0</v>
      </c>
      <c r="BK352" s="44">
        <f t="shared" si="354"/>
        <v>0</v>
      </c>
      <c r="BL352" s="44">
        <f t="shared" si="355"/>
        <v>0</v>
      </c>
      <c r="BM352" s="44"/>
      <c r="BN352" s="44">
        <f t="shared" si="356"/>
        <v>113.60639420648285</v>
      </c>
      <c r="BO352" s="44">
        <f t="shared" si="357"/>
        <v>67.166084418604655</v>
      </c>
      <c r="BP352" s="44">
        <f t="shared" si="358"/>
        <v>0</v>
      </c>
      <c r="BQ352" s="44"/>
      <c r="BR352" s="44">
        <f t="shared" si="359"/>
        <v>0</v>
      </c>
      <c r="BS352" s="44"/>
      <c r="BT352" s="44">
        <f t="shared" si="360"/>
        <v>67.166084418604655</v>
      </c>
      <c r="BU352" s="20"/>
      <c r="BV352" s="20">
        <v>0.22</v>
      </c>
      <c r="BW352" s="20"/>
      <c r="BX352" s="20">
        <v>0.05</v>
      </c>
      <c r="BY352" s="44">
        <f t="shared" si="361"/>
        <v>44.631083438261115</v>
      </c>
      <c r="BZ352" s="44">
        <f t="shared" si="362"/>
        <v>0</v>
      </c>
      <c r="CA352" s="44">
        <f t="shared" si="363"/>
        <v>0</v>
      </c>
      <c r="CB352" s="44">
        <f t="shared" si="364"/>
        <v>0</v>
      </c>
      <c r="CC352" s="44"/>
      <c r="CD352" s="44">
        <f t="shared" si="365"/>
        <v>44.631083438261115</v>
      </c>
      <c r="CE352" s="44">
        <f t="shared" si="366"/>
        <v>5.7366284324330881</v>
      </c>
      <c r="CF352" s="44">
        <f t="shared" si="367"/>
        <v>11.376025874485954</v>
      </c>
      <c r="CG352" s="44">
        <f t="shared" si="368"/>
        <v>5.2902497947784335</v>
      </c>
      <c r="CH352" s="44">
        <f t="shared" si="369"/>
        <v>14.945978545749346</v>
      </c>
      <c r="CI352" s="44">
        <f t="shared" si="370"/>
        <v>46.498599920109079</v>
      </c>
      <c r="CJ352" s="44">
        <f t="shared" si="371"/>
        <v>18.267307111471425</v>
      </c>
      <c r="CK352" s="44">
        <f t="shared" si="372"/>
        <v>83.033214143051921</v>
      </c>
      <c r="CM352" s="35">
        <f>$CE$3/1000</f>
        <v>20</v>
      </c>
    </row>
    <row r="353" spans="1:91" ht="30" x14ac:dyDescent="0.25">
      <c r="A353" s="41">
        <f>'[11]ТОВ "Сумитеплоенерго" '!F345</f>
        <v>1973</v>
      </c>
      <c r="B353" s="41" t="str">
        <f>'[11]ТОВ "Сумитеплоенерго" '!C345</f>
        <v>Вул.Г. КОНДРАТЬЄВА,165/134</v>
      </c>
      <c r="C353" s="50">
        <f>'[11]ТОВ "Сумитеплоенерго" '!O345</f>
        <v>1</v>
      </c>
      <c r="D353" s="46">
        <f>'[11]ТОВ "Сумитеплоенерго" '!G345</f>
        <v>5</v>
      </c>
      <c r="E353" s="86" t="str">
        <f t="shared" si="376"/>
        <v>ТОВ "Сумитеплоенерго"</v>
      </c>
      <c r="F353" s="43">
        <f>'[11]ТОВ "Сумитеплоенерго" '!L345</f>
        <v>2721.53</v>
      </c>
      <c r="G353" s="43">
        <f>'[11]ТОВ "Сумитеплоенерго" '!CX345</f>
        <v>423.85465116279067</v>
      </c>
      <c r="H353" s="32">
        <f t="shared" si="377"/>
        <v>155.74131138102121</v>
      </c>
      <c r="I353" s="42"/>
      <c r="J353" s="42"/>
      <c r="K353" s="42"/>
      <c r="L353" s="42"/>
      <c r="M353" s="42"/>
      <c r="N353" s="44">
        <f t="shared" si="378"/>
        <v>423.85465116279067</v>
      </c>
      <c r="O353" s="44">
        <f t="shared" si="379"/>
        <v>281.64649563078643</v>
      </c>
      <c r="P353" s="44">
        <f t="shared" si="380"/>
        <v>0</v>
      </c>
      <c r="Q353" s="44">
        <f t="shared" si="381"/>
        <v>0</v>
      </c>
      <c r="R353" s="44">
        <f t="shared" si="382"/>
        <v>0</v>
      </c>
      <c r="S353" s="44">
        <f t="shared" si="383"/>
        <v>0</v>
      </c>
      <c r="T353" s="44">
        <f t="shared" si="384"/>
        <v>281.64649563078643</v>
      </c>
      <c r="U353" s="44">
        <f t="shared" si="385"/>
        <v>436.57029069767441</v>
      </c>
      <c r="V353" s="44">
        <f t="shared" si="386"/>
        <v>0</v>
      </c>
      <c r="W353" s="44">
        <f t="shared" si="387"/>
        <v>0</v>
      </c>
      <c r="X353" s="44">
        <f t="shared" si="388"/>
        <v>0</v>
      </c>
      <c r="Y353" s="44">
        <f t="shared" si="389"/>
        <v>0</v>
      </c>
      <c r="Z353" s="44">
        <f t="shared" si="390"/>
        <v>436.57029069767441</v>
      </c>
      <c r="AA353" s="20">
        <v>0.03</v>
      </c>
      <c r="AC353" s="44">
        <f t="shared" si="373"/>
        <v>287.57500333333337</v>
      </c>
      <c r="AD353" s="28">
        <f>94+$CG$4</f>
        <v>105.66666666666667</v>
      </c>
      <c r="AE353" s="44">
        <f t="shared" si="374"/>
        <v>1887.8346433333334</v>
      </c>
      <c r="AF353" s="28">
        <f>682+$CG$4</f>
        <v>693.66666666666663</v>
      </c>
      <c r="AG353" s="44">
        <f t="shared" si="375"/>
        <v>331.11948333333339</v>
      </c>
      <c r="AH353" s="28">
        <f>110+$CG$4</f>
        <v>121.66666666666667</v>
      </c>
      <c r="AI353" s="44">
        <f t="shared" si="339"/>
        <v>78.582652325581392</v>
      </c>
      <c r="AJ353" s="44">
        <f t="shared" si="340"/>
        <v>0</v>
      </c>
      <c r="AK353" s="44"/>
      <c r="AL353" s="44">
        <f t="shared" si="341"/>
        <v>0</v>
      </c>
      <c r="AM353" s="44"/>
      <c r="AN353" s="44">
        <f t="shared" si="342"/>
        <v>78.582652325581392</v>
      </c>
      <c r="AO353" s="20"/>
      <c r="AP353" s="20">
        <v>0.18</v>
      </c>
      <c r="AQ353" s="20"/>
      <c r="AR353" s="20"/>
      <c r="AS353" s="44">
        <f t="shared" si="343"/>
        <v>52.217260289947809</v>
      </c>
      <c r="AT353" s="44">
        <f t="shared" si="344"/>
        <v>0</v>
      </c>
      <c r="AU353" s="44">
        <f t="shared" si="345"/>
        <v>0</v>
      </c>
      <c r="AV353" s="44">
        <f t="shared" si="346"/>
        <v>0</v>
      </c>
      <c r="AW353" s="44"/>
      <c r="AX353" s="44">
        <f t="shared" si="347"/>
        <v>52.217260289947809</v>
      </c>
      <c r="AY353" s="44">
        <f t="shared" si="348"/>
        <v>244.47936279069768</v>
      </c>
      <c r="AZ353" s="44">
        <f t="shared" si="349"/>
        <v>0</v>
      </c>
      <c r="BA353" s="44"/>
      <c r="BB353" s="44">
        <f t="shared" si="350"/>
        <v>0</v>
      </c>
      <c r="BC353" s="44"/>
      <c r="BD353" s="44">
        <f t="shared" si="351"/>
        <v>244.47936279069768</v>
      </c>
      <c r="BE353" s="20"/>
      <c r="BF353" s="20">
        <v>0.56000000000000005</v>
      </c>
      <c r="BG353" s="20"/>
      <c r="BH353" s="20">
        <v>0.05</v>
      </c>
      <c r="BI353" s="44">
        <f t="shared" si="352"/>
        <v>162.45369867983763</v>
      </c>
      <c r="BJ353" s="44">
        <f t="shared" si="353"/>
        <v>0</v>
      </c>
      <c r="BK353" s="44">
        <f t="shared" si="354"/>
        <v>0</v>
      </c>
      <c r="BL353" s="44">
        <f t="shared" si="355"/>
        <v>0</v>
      </c>
      <c r="BM353" s="44"/>
      <c r="BN353" s="44">
        <f t="shared" si="356"/>
        <v>162.45369867983763</v>
      </c>
      <c r="BO353" s="44">
        <f t="shared" si="357"/>
        <v>96.045463953488365</v>
      </c>
      <c r="BP353" s="44">
        <f t="shared" si="358"/>
        <v>0</v>
      </c>
      <c r="BQ353" s="44"/>
      <c r="BR353" s="44">
        <f t="shared" si="359"/>
        <v>0</v>
      </c>
      <c r="BS353" s="44"/>
      <c r="BT353" s="44">
        <f t="shared" si="360"/>
        <v>96.045463953488365</v>
      </c>
      <c r="BU353" s="20"/>
      <c r="BV353" s="20">
        <v>0.22</v>
      </c>
      <c r="BW353" s="20"/>
      <c r="BX353" s="20">
        <v>0.05</v>
      </c>
      <c r="BY353" s="44">
        <f t="shared" si="361"/>
        <v>63.821095909936204</v>
      </c>
      <c r="BZ353" s="44">
        <f t="shared" si="362"/>
        <v>0</v>
      </c>
      <c r="CA353" s="44">
        <f t="shared" si="363"/>
        <v>0</v>
      </c>
      <c r="CB353" s="44">
        <f t="shared" si="364"/>
        <v>0</v>
      </c>
      <c r="CC353" s="44"/>
      <c r="CD353" s="44">
        <f t="shared" si="365"/>
        <v>63.821095909936204</v>
      </c>
      <c r="CE353" s="44">
        <f t="shared" si="366"/>
        <v>5.5072786610501963</v>
      </c>
      <c r="CF353" s="44">
        <f t="shared" si="367"/>
        <v>11.620755074674303</v>
      </c>
      <c r="CG353" s="44">
        <f t="shared" si="368"/>
        <v>5.1882450248207341</v>
      </c>
      <c r="CH353" s="44">
        <f t="shared" si="369"/>
        <v>21.37229609394582</v>
      </c>
      <c r="CI353" s="44">
        <f t="shared" si="370"/>
        <v>66.49158784783144</v>
      </c>
      <c r="CJ353" s="44">
        <f t="shared" si="371"/>
        <v>26.121695225933777</v>
      </c>
      <c r="CK353" s="44">
        <f t="shared" si="372"/>
        <v>118.73497829969899</v>
      </c>
      <c r="CM353" s="35">
        <f>$CE$4/1000</f>
        <v>35</v>
      </c>
    </row>
    <row r="354" spans="1:91" ht="30" x14ac:dyDescent="0.25">
      <c r="A354" s="41">
        <f>'[11]ТОВ "Сумитеплоенерго" '!F346</f>
        <v>1968</v>
      </c>
      <c r="B354" s="41" t="str">
        <f>'[11]ТОВ "Сумитеплоенерго" '!C346</f>
        <v>Вул.Г. КОНДРАТЬЄВА,165/135</v>
      </c>
      <c r="C354" s="47" t="str">
        <f>'[11]ТОВ "Сумитеплоенерго" '!O346</f>
        <v>так</v>
      </c>
      <c r="D354" s="46">
        <f>'[11]ТОВ "Сумитеплоенерго" '!G346</f>
        <v>5</v>
      </c>
      <c r="E354" s="86" t="str">
        <f t="shared" si="376"/>
        <v>ТОВ "Сумитеплоенерго"</v>
      </c>
      <c r="F354" s="43">
        <f>'[11]ТОВ "Сумитеплоенерго" '!L346</f>
        <v>3107.18</v>
      </c>
      <c r="G354" s="43">
        <f>'[11]ТОВ "Сумитеплоенерго" '!CX346</f>
        <v>428.49069767441864</v>
      </c>
      <c r="H354" s="32">
        <f t="shared" si="377"/>
        <v>137.90340362464312</v>
      </c>
      <c r="I354" s="42"/>
      <c r="J354" s="42"/>
      <c r="K354" s="42"/>
      <c r="L354" s="42"/>
      <c r="M354" s="42"/>
      <c r="N354" s="44">
        <f t="shared" si="378"/>
        <v>428.49069767441864</v>
      </c>
      <c r="O354" s="44">
        <f t="shared" si="379"/>
        <v>284.72709472294991</v>
      </c>
      <c r="P354" s="44">
        <f t="shared" si="380"/>
        <v>0</v>
      </c>
      <c r="Q354" s="44">
        <f t="shared" si="381"/>
        <v>0</v>
      </c>
      <c r="R354" s="44">
        <f t="shared" si="382"/>
        <v>0</v>
      </c>
      <c r="S354" s="44">
        <f t="shared" si="383"/>
        <v>0</v>
      </c>
      <c r="T354" s="44">
        <f t="shared" si="384"/>
        <v>284.72709472294991</v>
      </c>
      <c r="U354" s="44">
        <f t="shared" si="385"/>
        <v>475.62467441860474</v>
      </c>
      <c r="V354" s="44">
        <f t="shared" si="386"/>
        <v>0</v>
      </c>
      <c r="W354" s="44">
        <f t="shared" si="387"/>
        <v>0</v>
      </c>
      <c r="X354" s="44">
        <f t="shared" si="388"/>
        <v>0</v>
      </c>
      <c r="Y354" s="44">
        <f t="shared" si="389"/>
        <v>0</v>
      </c>
      <c r="Z354" s="44">
        <f t="shared" si="390"/>
        <v>475.62467441860474</v>
      </c>
      <c r="AA354" s="20">
        <v>0.11</v>
      </c>
      <c r="AC354" s="44">
        <f t="shared" si="373"/>
        <v>292.07491999999996</v>
      </c>
      <c r="AD354" s="28">
        <v>94</v>
      </c>
      <c r="AE354" s="44">
        <f t="shared" si="374"/>
        <v>2119.0967599999999</v>
      </c>
      <c r="AF354" s="28">
        <v>682</v>
      </c>
      <c r="AG354" s="44">
        <f t="shared" si="375"/>
        <v>341.78980000000001</v>
      </c>
      <c r="AH354" s="28">
        <v>110</v>
      </c>
      <c r="AI354" s="44">
        <f t="shared" si="339"/>
        <v>85.612441395348853</v>
      </c>
      <c r="AJ354" s="44">
        <f t="shared" si="340"/>
        <v>0</v>
      </c>
      <c r="AK354" s="44"/>
      <c r="AL354" s="44">
        <f t="shared" si="341"/>
        <v>0</v>
      </c>
      <c r="AM354" s="44"/>
      <c r="AN354" s="44">
        <f t="shared" si="342"/>
        <v>85.612441395348853</v>
      </c>
      <c r="AO354" s="20"/>
      <c r="AP354" s="20">
        <v>0.18</v>
      </c>
      <c r="AQ354" s="20"/>
      <c r="AR354" s="20"/>
      <c r="AS354" s="44">
        <f t="shared" si="343"/>
        <v>56.888473525645395</v>
      </c>
      <c r="AT354" s="44">
        <f t="shared" si="344"/>
        <v>0</v>
      </c>
      <c r="AU354" s="44">
        <f t="shared" si="345"/>
        <v>0</v>
      </c>
      <c r="AV354" s="44">
        <f t="shared" si="346"/>
        <v>0</v>
      </c>
      <c r="AW354" s="44"/>
      <c r="AX354" s="44">
        <f t="shared" si="347"/>
        <v>56.888473525645395</v>
      </c>
      <c r="AY354" s="44">
        <f t="shared" si="348"/>
        <v>266.34981767441866</v>
      </c>
      <c r="AZ354" s="44">
        <f t="shared" si="349"/>
        <v>0</v>
      </c>
      <c r="BA354" s="44"/>
      <c r="BB354" s="44">
        <f t="shared" si="350"/>
        <v>0</v>
      </c>
      <c r="BC354" s="44"/>
      <c r="BD354" s="44">
        <f t="shared" si="351"/>
        <v>266.34981767441866</v>
      </c>
      <c r="BE354" s="20"/>
      <c r="BF354" s="20">
        <v>0.56000000000000005</v>
      </c>
      <c r="BG354" s="20"/>
      <c r="BH354" s="20">
        <v>0.05</v>
      </c>
      <c r="BI354" s="44">
        <f t="shared" si="352"/>
        <v>176.98636207978566</v>
      </c>
      <c r="BJ354" s="44">
        <f t="shared" si="353"/>
        <v>0</v>
      </c>
      <c r="BK354" s="44">
        <f t="shared" si="354"/>
        <v>0</v>
      </c>
      <c r="BL354" s="44">
        <f t="shared" si="355"/>
        <v>0</v>
      </c>
      <c r="BM354" s="44"/>
      <c r="BN354" s="44">
        <f t="shared" si="356"/>
        <v>176.98636207978566</v>
      </c>
      <c r="BO354" s="44">
        <f t="shared" si="357"/>
        <v>104.63742837209304</v>
      </c>
      <c r="BP354" s="44">
        <f t="shared" si="358"/>
        <v>0</v>
      </c>
      <c r="BQ354" s="44"/>
      <c r="BR354" s="44">
        <f t="shared" si="359"/>
        <v>0</v>
      </c>
      <c r="BS354" s="44"/>
      <c r="BT354" s="44">
        <f t="shared" si="360"/>
        <v>104.63742837209304</v>
      </c>
      <c r="BU354" s="20"/>
      <c r="BV354" s="20">
        <v>0.22</v>
      </c>
      <c r="BW354" s="20"/>
      <c r="BX354" s="20">
        <v>0.05</v>
      </c>
      <c r="BY354" s="44">
        <f t="shared" si="361"/>
        <v>69.530356531344367</v>
      </c>
      <c r="BZ354" s="44">
        <f t="shared" si="362"/>
        <v>0</v>
      </c>
      <c r="CA354" s="44">
        <f t="shared" si="363"/>
        <v>0</v>
      </c>
      <c r="CB354" s="44">
        <f t="shared" si="364"/>
        <v>0</v>
      </c>
      <c r="CC354" s="44"/>
      <c r="CD354" s="44">
        <f t="shared" si="365"/>
        <v>69.530356531344367</v>
      </c>
      <c r="CE354" s="44">
        <f t="shared" si="366"/>
        <v>5.1341669392540865</v>
      </c>
      <c r="CF354" s="44">
        <f t="shared" si="367"/>
        <v>11.973220620494525</v>
      </c>
      <c r="CG354" s="44">
        <f t="shared" si="368"/>
        <v>4.9156917503496587</v>
      </c>
      <c r="CH354" s="44">
        <f t="shared" si="369"/>
        <v>23.28420322650954</v>
      </c>
      <c r="CI354" s="44">
        <f t="shared" si="370"/>
        <v>72.439743371363008</v>
      </c>
      <c r="CJ354" s="44">
        <f t="shared" si="371"/>
        <v>28.458470610178324</v>
      </c>
      <c r="CK354" s="44">
        <f t="shared" si="372"/>
        <v>129.35668459171967</v>
      </c>
    </row>
    <row r="355" spans="1:91" ht="30" x14ac:dyDescent="0.25">
      <c r="A355" s="41">
        <f>'[11]ТОВ "Сумитеплоенерго" '!F347</f>
        <v>1979</v>
      </c>
      <c r="B355" s="41" t="str">
        <f>'[11]ТОВ "Сумитеплоенерго" '!C347</f>
        <v>Вул.Г. КОНДРАТЬЄВА,165/140</v>
      </c>
      <c r="C355" s="50">
        <f>'[11]ТОВ "Сумитеплоенерго" '!O347</f>
        <v>1</v>
      </c>
      <c r="D355" s="46">
        <f>'[11]ТОВ "Сумитеплоенерго" '!G347</f>
        <v>5</v>
      </c>
      <c r="E355" s="86" t="str">
        <f t="shared" si="376"/>
        <v>ТОВ "Сумитеплоенерго"</v>
      </c>
      <c r="F355" s="43">
        <f>'[11]ТОВ "Сумитеплоенерго" '!L347</f>
        <v>4383.4799999999996</v>
      </c>
      <c r="G355" s="43">
        <f>'[11]ТОВ "Сумитеплоенерго" '!CX347</f>
        <v>867.67790697674423</v>
      </c>
      <c r="H355" s="32">
        <f t="shared" si="377"/>
        <v>197.94270921202886</v>
      </c>
      <c r="I355" s="42"/>
      <c r="J355" s="42"/>
      <c r="K355" s="42"/>
      <c r="L355" s="42"/>
      <c r="M355" s="42"/>
      <c r="N355" s="44">
        <f t="shared" si="378"/>
        <v>867.67790697674423</v>
      </c>
      <c r="O355" s="44">
        <f t="shared" si="379"/>
        <v>576.56189725849345</v>
      </c>
      <c r="P355" s="44">
        <f t="shared" si="380"/>
        <v>0</v>
      </c>
      <c r="Q355" s="44">
        <f t="shared" si="381"/>
        <v>0</v>
      </c>
      <c r="R355" s="44">
        <f t="shared" si="382"/>
        <v>0</v>
      </c>
      <c r="S355" s="44">
        <f t="shared" si="383"/>
        <v>0</v>
      </c>
      <c r="T355" s="44">
        <f t="shared" si="384"/>
        <v>576.56189725849345</v>
      </c>
      <c r="U355" s="44">
        <f t="shared" si="385"/>
        <v>893.70824418604661</v>
      </c>
      <c r="V355" s="44">
        <f t="shared" si="386"/>
        <v>0</v>
      </c>
      <c r="W355" s="44">
        <f t="shared" si="387"/>
        <v>0</v>
      </c>
      <c r="X355" s="44">
        <f t="shared" si="388"/>
        <v>0</v>
      </c>
      <c r="Y355" s="44">
        <f t="shared" si="389"/>
        <v>0</v>
      </c>
      <c r="Z355" s="44">
        <f t="shared" si="390"/>
        <v>893.70824418604661</v>
      </c>
      <c r="AA355" s="20">
        <v>0.03</v>
      </c>
      <c r="AC355" s="44">
        <f t="shared" si="373"/>
        <v>463.18771999999996</v>
      </c>
      <c r="AD355" s="28">
        <f>94+$CG$4</f>
        <v>105.66666666666667</v>
      </c>
      <c r="AE355" s="44">
        <f t="shared" si="374"/>
        <v>3040.6739599999996</v>
      </c>
      <c r="AF355" s="28">
        <f>682+$CG$4</f>
        <v>693.66666666666663</v>
      </c>
      <c r="AG355" s="44">
        <f t="shared" si="375"/>
        <v>533.32339999999999</v>
      </c>
      <c r="AH355" s="28">
        <f>110+$CG$4</f>
        <v>121.66666666666667</v>
      </c>
      <c r="AI355" s="44">
        <f t="shared" si="339"/>
        <v>160.86748395348837</v>
      </c>
      <c r="AJ355" s="44">
        <f t="shared" si="340"/>
        <v>0</v>
      </c>
      <c r="AK355" s="44"/>
      <c r="AL355" s="44">
        <f t="shared" si="341"/>
        <v>0</v>
      </c>
      <c r="AM355" s="44"/>
      <c r="AN355" s="44">
        <f t="shared" si="342"/>
        <v>160.86748395348837</v>
      </c>
      <c r="AO355" s="20"/>
      <c r="AP355" s="20">
        <v>0.18</v>
      </c>
      <c r="AQ355" s="20"/>
      <c r="AR355" s="20"/>
      <c r="AS355" s="44">
        <f t="shared" si="343"/>
        <v>106.89457575172469</v>
      </c>
      <c r="AT355" s="44">
        <f t="shared" si="344"/>
        <v>0</v>
      </c>
      <c r="AU355" s="44">
        <f t="shared" si="345"/>
        <v>0</v>
      </c>
      <c r="AV355" s="44">
        <f t="shared" si="346"/>
        <v>0</v>
      </c>
      <c r="AW355" s="44"/>
      <c r="AX355" s="44">
        <f t="shared" si="347"/>
        <v>106.89457575172469</v>
      </c>
      <c r="AY355" s="44">
        <f t="shared" si="348"/>
        <v>500.47661674418617</v>
      </c>
      <c r="AZ355" s="44">
        <f t="shared" si="349"/>
        <v>0</v>
      </c>
      <c r="BA355" s="44"/>
      <c r="BB355" s="44">
        <f t="shared" si="350"/>
        <v>0</v>
      </c>
      <c r="BC355" s="44"/>
      <c r="BD355" s="44">
        <f t="shared" si="351"/>
        <v>500.47661674418617</v>
      </c>
      <c r="BE355" s="20"/>
      <c r="BF355" s="20">
        <v>0.56000000000000005</v>
      </c>
      <c r="BG355" s="20"/>
      <c r="BH355" s="20">
        <v>0.05</v>
      </c>
      <c r="BI355" s="44">
        <f t="shared" si="352"/>
        <v>332.56090233869912</v>
      </c>
      <c r="BJ355" s="44">
        <f t="shared" si="353"/>
        <v>0</v>
      </c>
      <c r="BK355" s="44">
        <f t="shared" si="354"/>
        <v>0</v>
      </c>
      <c r="BL355" s="44">
        <f t="shared" si="355"/>
        <v>0</v>
      </c>
      <c r="BM355" s="44"/>
      <c r="BN355" s="44">
        <f t="shared" si="356"/>
        <v>332.56090233869912</v>
      </c>
      <c r="BO355" s="44">
        <f t="shared" si="357"/>
        <v>196.61581372093025</v>
      </c>
      <c r="BP355" s="44">
        <f t="shared" si="358"/>
        <v>0</v>
      </c>
      <c r="BQ355" s="44"/>
      <c r="BR355" s="44">
        <f t="shared" si="359"/>
        <v>0</v>
      </c>
      <c r="BS355" s="44"/>
      <c r="BT355" s="44">
        <f t="shared" si="360"/>
        <v>196.61581372093025</v>
      </c>
      <c r="BU355" s="20"/>
      <c r="BV355" s="20">
        <v>0.22</v>
      </c>
      <c r="BW355" s="20"/>
      <c r="BX355" s="20">
        <v>0.05</v>
      </c>
      <c r="BY355" s="44">
        <f t="shared" si="361"/>
        <v>130.64892591877464</v>
      </c>
      <c r="BZ355" s="44">
        <f t="shared" si="362"/>
        <v>0</v>
      </c>
      <c r="CA355" s="44">
        <f t="shared" si="363"/>
        <v>0</v>
      </c>
      <c r="CB355" s="44">
        <f t="shared" si="364"/>
        <v>0</v>
      </c>
      <c r="CC355" s="44"/>
      <c r="CD355" s="44">
        <f t="shared" si="365"/>
        <v>130.64892591877464</v>
      </c>
      <c r="CE355" s="44">
        <f t="shared" si="366"/>
        <v>4.3331265103274115</v>
      </c>
      <c r="CF355" s="44">
        <f t="shared" si="367"/>
        <v>9.1432093749348891</v>
      </c>
      <c r="CG355" s="44">
        <f t="shared" si="368"/>
        <v>4.0821108650489091</v>
      </c>
      <c r="CH355" s="44">
        <f t="shared" si="369"/>
        <v>43.751482002635427</v>
      </c>
      <c r="CI355" s="44">
        <f t="shared" si="370"/>
        <v>136.11572178597692</v>
      </c>
      <c r="CJ355" s="44">
        <f t="shared" si="371"/>
        <v>53.47403355877664</v>
      </c>
      <c r="CK355" s="44">
        <f t="shared" si="372"/>
        <v>243.06378890353017</v>
      </c>
      <c r="CM355" s="35">
        <f>$CE$4/1000</f>
        <v>35</v>
      </c>
    </row>
    <row r="356" spans="1:91" x14ac:dyDescent="0.25">
      <c r="A356" s="41">
        <f>'[11]ТОВ "Сумитеплоенерго" '!F348</f>
        <v>1974</v>
      </c>
      <c r="B356" s="41" t="str">
        <f>'[11]ТОВ "Сумитеплоенерго" '!C348</f>
        <v>Вул.Лебединська,6</v>
      </c>
      <c r="C356" s="47" t="str">
        <f>'[11]ТОВ "Сумитеплоенерго" '!O348</f>
        <v>так</v>
      </c>
      <c r="D356" s="46">
        <f>'[11]ТОВ "Сумитеплоенерго" '!G348</f>
        <v>5</v>
      </c>
      <c r="E356" s="86" t="str">
        <f t="shared" si="376"/>
        <v>ТОВ "Сумитеплоенерго"</v>
      </c>
      <c r="F356" s="43">
        <f>'[11]ТОВ "Сумитеплоенерго" '!L348</f>
        <v>3211.9</v>
      </c>
      <c r="G356" s="43">
        <f>'[11]ТОВ "Сумитеплоенерго" '!CX348</f>
        <v>449.43656976744182</v>
      </c>
      <c r="H356" s="32">
        <f t="shared" si="377"/>
        <v>139.92856868751886</v>
      </c>
      <c r="I356" s="42"/>
      <c r="J356" s="42"/>
      <c r="K356" s="42"/>
      <c r="L356" s="42"/>
      <c r="M356" s="42"/>
      <c r="N356" s="44">
        <f t="shared" si="378"/>
        <v>449.43656976744182</v>
      </c>
      <c r="O356" s="44">
        <f t="shared" si="379"/>
        <v>298.6453835909536</v>
      </c>
      <c r="P356" s="44">
        <f t="shared" si="380"/>
        <v>0</v>
      </c>
      <c r="Q356" s="44">
        <f t="shared" si="381"/>
        <v>0</v>
      </c>
      <c r="R356" s="44">
        <f t="shared" si="382"/>
        <v>0</v>
      </c>
      <c r="S356" s="44">
        <f t="shared" si="383"/>
        <v>0</v>
      </c>
      <c r="T356" s="44">
        <f t="shared" si="384"/>
        <v>298.6453835909536</v>
      </c>
      <c r="U356" s="44">
        <f t="shared" si="385"/>
        <v>498.87459244186044</v>
      </c>
      <c r="V356" s="44">
        <f t="shared" si="386"/>
        <v>0</v>
      </c>
      <c r="W356" s="44">
        <f t="shared" si="387"/>
        <v>0</v>
      </c>
      <c r="X356" s="44">
        <f t="shared" si="388"/>
        <v>0</v>
      </c>
      <c r="Y356" s="44">
        <f t="shared" si="389"/>
        <v>0</v>
      </c>
      <c r="Z356" s="44">
        <f t="shared" si="390"/>
        <v>498.87459244186044</v>
      </c>
      <c r="AA356" s="20">
        <v>0.11</v>
      </c>
      <c r="AC356" s="44">
        <f t="shared" si="373"/>
        <v>301.91860000000003</v>
      </c>
      <c r="AD356" s="28">
        <v>94</v>
      </c>
      <c r="AE356" s="44">
        <f t="shared" si="374"/>
        <v>2190.5158000000001</v>
      </c>
      <c r="AF356" s="28">
        <v>682</v>
      </c>
      <c r="AG356" s="44">
        <f t="shared" si="375"/>
        <v>353.30900000000003</v>
      </c>
      <c r="AH356" s="28">
        <v>110</v>
      </c>
      <c r="AI356" s="44">
        <f t="shared" si="339"/>
        <v>89.797426639534876</v>
      </c>
      <c r="AJ356" s="44">
        <f t="shared" si="340"/>
        <v>0</v>
      </c>
      <c r="AK356" s="44"/>
      <c r="AL356" s="44">
        <f t="shared" si="341"/>
        <v>0</v>
      </c>
      <c r="AM356" s="44"/>
      <c r="AN356" s="44">
        <f t="shared" si="342"/>
        <v>89.797426639534876</v>
      </c>
      <c r="AO356" s="20"/>
      <c r="AP356" s="20">
        <v>0.18</v>
      </c>
      <c r="AQ356" s="20"/>
      <c r="AR356" s="20"/>
      <c r="AS356" s="44">
        <f t="shared" si="343"/>
        <v>59.669347641472527</v>
      </c>
      <c r="AT356" s="44">
        <f t="shared" si="344"/>
        <v>0</v>
      </c>
      <c r="AU356" s="44">
        <f t="shared" si="345"/>
        <v>0</v>
      </c>
      <c r="AV356" s="44">
        <f t="shared" si="346"/>
        <v>0</v>
      </c>
      <c r="AW356" s="44"/>
      <c r="AX356" s="44">
        <f t="shared" si="347"/>
        <v>59.669347641472527</v>
      </c>
      <c r="AY356" s="44">
        <f t="shared" si="348"/>
        <v>279.36977176744188</v>
      </c>
      <c r="AZ356" s="44">
        <f t="shared" si="349"/>
        <v>0</v>
      </c>
      <c r="BA356" s="44"/>
      <c r="BB356" s="44">
        <f t="shared" si="350"/>
        <v>0</v>
      </c>
      <c r="BC356" s="44"/>
      <c r="BD356" s="44">
        <f t="shared" si="351"/>
        <v>279.36977176744188</v>
      </c>
      <c r="BE356" s="20"/>
      <c r="BF356" s="20">
        <v>0.56000000000000005</v>
      </c>
      <c r="BG356" s="20"/>
      <c r="BH356" s="20">
        <v>0.05</v>
      </c>
      <c r="BI356" s="44">
        <f t="shared" si="352"/>
        <v>185.6379704401368</v>
      </c>
      <c r="BJ356" s="44">
        <f t="shared" si="353"/>
        <v>0</v>
      </c>
      <c r="BK356" s="44">
        <f t="shared" si="354"/>
        <v>0</v>
      </c>
      <c r="BL356" s="44">
        <f t="shared" si="355"/>
        <v>0</v>
      </c>
      <c r="BM356" s="44"/>
      <c r="BN356" s="44">
        <f t="shared" si="356"/>
        <v>185.6379704401368</v>
      </c>
      <c r="BO356" s="44">
        <f t="shared" si="357"/>
        <v>109.7524103372093</v>
      </c>
      <c r="BP356" s="44">
        <f t="shared" si="358"/>
        <v>0</v>
      </c>
      <c r="BQ356" s="44"/>
      <c r="BR356" s="44">
        <f t="shared" si="359"/>
        <v>0</v>
      </c>
      <c r="BS356" s="44"/>
      <c r="BT356" s="44">
        <f t="shared" si="360"/>
        <v>109.7524103372093</v>
      </c>
      <c r="BU356" s="20"/>
      <c r="BV356" s="20">
        <v>0.22</v>
      </c>
      <c r="BW356" s="20"/>
      <c r="BX356" s="20">
        <v>0.05</v>
      </c>
      <c r="BY356" s="44">
        <f t="shared" si="361"/>
        <v>72.929202672910876</v>
      </c>
      <c r="BZ356" s="44">
        <f t="shared" si="362"/>
        <v>0</v>
      </c>
      <c r="CA356" s="44">
        <f t="shared" si="363"/>
        <v>0</v>
      </c>
      <c r="CB356" s="44">
        <f t="shared" si="364"/>
        <v>0</v>
      </c>
      <c r="CC356" s="44"/>
      <c r="CD356" s="44">
        <f t="shared" si="365"/>
        <v>72.929202672910876</v>
      </c>
      <c r="CE356" s="44">
        <f t="shared" si="366"/>
        <v>5.0598609157602858</v>
      </c>
      <c r="CF356" s="44">
        <f t="shared" si="367"/>
        <v>11.799934004915132</v>
      </c>
      <c r="CG356" s="44">
        <f t="shared" si="368"/>
        <v>4.844547685302401</v>
      </c>
      <c r="CH356" s="44">
        <f t="shared" si="369"/>
        <v>24.422402830882287</v>
      </c>
      <c r="CI356" s="44">
        <f t="shared" si="370"/>
        <v>75.980808807189348</v>
      </c>
      <c r="CJ356" s="44">
        <f t="shared" si="371"/>
        <v>29.849603459967241</v>
      </c>
      <c r="CK356" s="44">
        <f t="shared" si="372"/>
        <v>135.68001572712382</v>
      </c>
    </row>
    <row r="357" spans="1:91" x14ac:dyDescent="0.25">
      <c r="A357" s="41">
        <f>'[11]ТОВ "Сумитеплоенерго" '!F349</f>
        <v>1969</v>
      </c>
      <c r="B357" s="41" t="str">
        <f>'[11]ТОВ "Сумитеплоенерго" '!C349</f>
        <v>вул. Горького, 5а</v>
      </c>
      <c r="C357" s="47" t="str">
        <f>'[11]ТОВ "Сумитеплоенерго" '!O349</f>
        <v>так</v>
      </c>
      <c r="D357" s="46">
        <f>'[11]ТОВ "Сумитеплоенерго" '!G349</f>
        <v>5</v>
      </c>
      <c r="E357" s="86" t="str">
        <f t="shared" si="376"/>
        <v>ТОВ "Сумитеплоенерго"</v>
      </c>
      <c r="F357" s="43">
        <f>'[11]ТОВ "Сумитеплоенерго" '!L349</f>
        <v>2653.71</v>
      </c>
      <c r="G357" s="43">
        <f>'[11]ТОВ "Сумитеплоенерго" '!CX349</f>
        <v>491.76722093023261</v>
      </c>
      <c r="H357" s="32">
        <f t="shared" si="377"/>
        <v>185.31309786307946</v>
      </c>
      <c r="I357" s="42"/>
      <c r="J357" s="42"/>
      <c r="K357" s="42"/>
      <c r="L357" s="42"/>
      <c r="M357" s="42"/>
      <c r="N357" s="44">
        <f t="shared" si="378"/>
        <v>491.76722093023261</v>
      </c>
      <c r="O357" s="44">
        <f t="shared" si="379"/>
        <v>326.77360991821473</v>
      </c>
      <c r="P357" s="44">
        <f t="shared" si="380"/>
        <v>0</v>
      </c>
      <c r="Q357" s="44">
        <f t="shared" si="381"/>
        <v>0</v>
      </c>
      <c r="R357" s="44">
        <f t="shared" si="382"/>
        <v>0</v>
      </c>
      <c r="S357" s="44">
        <f t="shared" si="383"/>
        <v>0</v>
      </c>
      <c r="T357" s="44">
        <f t="shared" si="384"/>
        <v>326.77360991821473</v>
      </c>
      <c r="U357" s="44">
        <f t="shared" si="385"/>
        <v>506.52023755813963</v>
      </c>
      <c r="V357" s="44">
        <f t="shared" si="386"/>
        <v>0</v>
      </c>
      <c r="W357" s="44">
        <f t="shared" si="387"/>
        <v>0</v>
      </c>
      <c r="X357" s="44">
        <f t="shared" si="388"/>
        <v>0</v>
      </c>
      <c r="Y357" s="44">
        <f t="shared" si="389"/>
        <v>0</v>
      </c>
      <c r="Z357" s="44">
        <f t="shared" si="390"/>
        <v>506.52023755813963</v>
      </c>
      <c r="AA357" s="20">
        <v>0.03</v>
      </c>
      <c r="AC357" s="44">
        <f t="shared" si="373"/>
        <v>260.06358</v>
      </c>
      <c r="AD357" s="28">
        <v>98</v>
      </c>
      <c r="AE357" s="44">
        <f t="shared" si="374"/>
        <v>1878.8266799999999</v>
      </c>
      <c r="AF357" s="28">
        <v>708</v>
      </c>
      <c r="AG357" s="44">
        <f t="shared" si="375"/>
        <v>299.86922999999996</v>
      </c>
      <c r="AH357" s="28">
        <v>113</v>
      </c>
      <c r="AI357" s="44">
        <f t="shared" si="339"/>
        <v>91.173642760465128</v>
      </c>
      <c r="AJ357" s="44">
        <f t="shared" si="340"/>
        <v>0</v>
      </c>
      <c r="AK357" s="44"/>
      <c r="AL357" s="44">
        <f t="shared" si="341"/>
        <v>0</v>
      </c>
      <c r="AM357" s="44"/>
      <c r="AN357" s="44">
        <f t="shared" si="342"/>
        <v>91.173642760465128</v>
      </c>
      <c r="AO357" s="20"/>
      <c r="AP357" s="20">
        <v>0.18</v>
      </c>
      <c r="AQ357" s="20"/>
      <c r="AR357" s="20"/>
      <c r="AS357" s="44">
        <f t="shared" si="343"/>
        <v>60.583827278837013</v>
      </c>
      <c r="AT357" s="44">
        <f t="shared" si="344"/>
        <v>0</v>
      </c>
      <c r="AU357" s="44">
        <f t="shared" si="345"/>
        <v>0</v>
      </c>
      <c r="AV357" s="44">
        <f t="shared" si="346"/>
        <v>0</v>
      </c>
      <c r="AW357" s="44"/>
      <c r="AX357" s="44">
        <f t="shared" si="347"/>
        <v>60.583827278837013</v>
      </c>
      <c r="AY357" s="44">
        <f t="shared" si="348"/>
        <v>283.65133303255823</v>
      </c>
      <c r="AZ357" s="44">
        <f t="shared" si="349"/>
        <v>0</v>
      </c>
      <c r="BA357" s="44"/>
      <c r="BB357" s="44">
        <f t="shared" si="350"/>
        <v>0</v>
      </c>
      <c r="BC357" s="44"/>
      <c r="BD357" s="44">
        <f t="shared" si="351"/>
        <v>283.65133303255823</v>
      </c>
      <c r="BE357" s="20"/>
      <c r="BF357" s="20">
        <v>0.56000000000000005</v>
      </c>
      <c r="BG357" s="20"/>
      <c r="BH357" s="20">
        <v>0.05</v>
      </c>
      <c r="BI357" s="44">
        <f t="shared" si="352"/>
        <v>188.48301820082631</v>
      </c>
      <c r="BJ357" s="44">
        <f t="shared" si="353"/>
        <v>0</v>
      </c>
      <c r="BK357" s="44">
        <f t="shared" si="354"/>
        <v>0</v>
      </c>
      <c r="BL357" s="44">
        <f t="shared" si="355"/>
        <v>0</v>
      </c>
      <c r="BM357" s="44"/>
      <c r="BN357" s="44">
        <f t="shared" si="356"/>
        <v>188.48301820082631</v>
      </c>
      <c r="BO357" s="44">
        <f t="shared" si="357"/>
        <v>111.43445226279071</v>
      </c>
      <c r="BP357" s="44">
        <f t="shared" si="358"/>
        <v>0</v>
      </c>
      <c r="BQ357" s="44"/>
      <c r="BR357" s="44">
        <f t="shared" si="359"/>
        <v>0</v>
      </c>
      <c r="BS357" s="44"/>
      <c r="BT357" s="44">
        <f t="shared" si="360"/>
        <v>111.43445226279071</v>
      </c>
      <c r="BU357" s="20"/>
      <c r="BV357" s="20">
        <v>0.22</v>
      </c>
      <c r="BW357" s="20"/>
      <c r="BX357" s="20">
        <v>0.05</v>
      </c>
      <c r="BY357" s="44">
        <f t="shared" si="361"/>
        <v>74.046900007467471</v>
      </c>
      <c r="BZ357" s="44">
        <f t="shared" si="362"/>
        <v>0</v>
      </c>
      <c r="CA357" s="44">
        <f t="shared" si="363"/>
        <v>0</v>
      </c>
      <c r="CB357" s="44">
        <f t="shared" si="364"/>
        <v>0</v>
      </c>
      <c r="CC357" s="44"/>
      <c r="CD357" s="44">
        <f t="shared" si="365"/>
        <v>74.046900007467471</v>
      </c>
      <c r="CE357" s="44">
        <f t="shared" si="366"/>
        <v>4.2926238186151169</v>
      </c>
      <c r="CF357" s="44">
        <f t="shared" si="367"/>
        <v>9.9681483134896194</v>
      </c>
      <c r="CG357" s="44">
        <f t="shared" si="368"/>
        <v>4.0497202444634253</v>
      </c>
      <c r="CH357" s="44">
        <f t="shared" si="369"/>
        <v>24.79669534399218</v>
      </c>
      <c r="CI357" s="44">
        <f t="shared" si="370"/>
        <v>77.145274403531232</v>
      </c>
      <c r="CJ357" s="44">
        <f t="shared" si="371"/>
        <v>30.307072087101552</v>
      </c>
      <c r="CK357" s="44">
        <f t="shared" si="372"/>
        <v>137.75941857773435</v>
      </c>
    </row>
    <row r="358" spans="1:91" x14ac:dyDescent="0.25">
      <c r="A358" s="41">
        <f>'[11]ТОВ "Сумитеплоенерго" '!F350</f>
        <v>1963</v>
      </c>
      <c r="B358" s="41" t="str">
        <f>'[11]ТОВ "Сумитеплоенерго" '!C350</f>
        <v>Вул.Антонова,1</v>
      </c>
      <c r="C358" s="47" t="str">
        <f>'[11]ТОВ "Сумитеплоенерго" '!O350</f>
        <v>так</v>
      </c>
      <c r="D358" s="46">
        <f>'[11]ТОВ "Сумитеплоенерго" '!G350</f>
        <v>5</v>
      </c>
      <c r="E358" s="86" t="str">
        <f t="shared" si="376"/>
        <v>ТОВ "Сумитеплоенерго"</v>
      </c>
      <c r="F358" s="43">
        <f>'[11]ТОВ "Сумитеплоенерго" '!L350</f>
        <v>1940.6</v>
      </c>
      <c r="G358" s="43">
        <f>'[11]ТОВ "Сумитеплоенерго" '!CX350</f>
        <v>394.60516279069765</v>
      </c>
      <c r="H358" s="32">
        <f t="shared" si="377"/>
        <v>203.34183386102117</v>
      </c>
      <c r="I358" s="42"/>
      <c r="J358" s="42"/>
      <c r="K358" s="42"/>
      <c r="L358" s="42"/>
      <c r="M358" s="42"/>
      <c r="N358" s="44">
        <f t="shared" si="378"/>
        <v>394.60516279069765</v>
      </c>
      <c r="O358" s="44">
        <f t="shared" si="379"/>
        <v>262.21055013297604</v>
      </c>
      <c r="P358" s="44">
        <f t="shared" si="380"/>
        <v>0</v>
      </c>
      <c r="Q358" s="44">
        <f t="shared" si="381"/>
        <v>0</v>
      </c>
      <c r="R358" s="44">
        <f t="shared" si="382"/>
        <v>0</v>
      </c>
      <c r="S358" s="44">
        <f t="shared" si="383"/>
        <v>0</v>
      </c>
      <c r="T358" s="44">
        <f t="shared" si="384"/>
        <v>262.21055013297604</v>
      </c>
      <c r="U358" s="44">
        <f t="shared" si="385"/>
        <v>406.44331767441861</v>
      </c>
      <c r="V358" s="44">
        <f t="shared" si="386"/>
        <v>0</v>
      </c>
      <c r="W358" s="44">
        <f t="shared" si="387"/>
        <v>0</v>
      </c>
      <c r="X358" s="44">
        <f t="shared" si="388"/>
        <v>0</v>
      </c>
      <c r="Y358" s="44">
        <f t="shared" si="389"/>
        <v>0</v>
      </c>
      <c r="Z358" s="44">
        <f t="shared" si="390"/>
        <v>406.44331767441861</v>
      </c>
      <c r="AA358" s="20">
        <v>0.03</v>
      </c>
      <c r="AC358" s="44">
        <f t="shared" si="373"/>
        <v>190.1788</v>
      </c>
      <c r="AD358" s="28">
        <v>98</v>
      </c>
      <c r="AE358" s="44">
        <f t="shared" si="374"/>
        <v>1373.9448</v>
      </c>
      <c r="AF358" s="28">
        <v>708</v>
      </c>
      <c r="AG358" s="44">
        <f t="shared" si="375"/>
        <v>219.28779999999998</v>
      </c>
      <c r="AH358" s="28">
        <v>113</v>
      </c>
      <c r="AI358" s="44">
        <f t="shared" si="339"/>
        <v>73.159797181395348</v>
      </c>
      <c r="AJ358" s="44">
        <f t="shared" si="340"/>
        <v>0</v>
      </c>
      <c r="AK358" s="44"/>
      <c r="AL358" s="44">
        <f t="shared" si="341"/>
        <v>0</v>
      </c>
      <c r="AM358" s="44"/>
      <c r="AN358" s="44">
        <f t="shared" si="342"/>
        <v>73.159797181395348</v>
      </c>
      <c r="AO358" s="20"/>
      <c r="AP358" s="20">
        <v>0.18</v>
      </c>
      <c r="AQ358" s="20"/>
      <c r="AR358" s="20"/>
      <c r="AS358" s="44">
        <f t="shared" si="343"/>
        <v>48.613835994653762</v>
      </c>
      <c r="AT358" s="44">
        <f t="shared" si="344"/>
        <v>0</v>
      </c>
      <c r="AU358" s="44">
        <f t="shared" si="345"/>
        <v>0</v>
      </c>
      <c r="AV358" s="44">
        <f t="shared" si="346"/>
        <v>0</v>
      </c>
      <c r="AW358" s="44"/>
      <c r="AX358" s="44">
        <f t="shared" si="347"/>
        <v>48.613835994653762</v>
      </c>
      <c r="AY358" s="44">
        <f t="shared" si="348"/>
        <v>227.60825789767443</v>
      </c>
      <c r="AZ358" s="44">
        <f t="shared" si="349"/>
        <v>0</v>
      </c>
      <c r="BA358" s="44"/>
      <c r="BB358" s="44">
        <f t="shared" si="350"/>
        <v>0</v>
      </c>
      <c r="BC358" s="44"/>
      <c r="BD358" s="44">
        <f t="shared" si="351"/>
        <v>227.60825789767443</v>
      </c>
      <c r="BE358" s="20"/>
      <c r="BF358" s="20">
        <v>0.56000000000000005</v>
      </c>
      <c r="BG358" s="20"/>
      <c r="BH358" s="20">
        <v>0.05</v>
      </c>
      <c r="BI358" s="44">
        <f t="shared" si="352"/>
        <v>151.2430453167006</v>
      </c>
      <c r="BJ358" s="44">
        <f t="shared" si="353"/>
        <v>0</v>
      </c>
      <c r="BK358" s="44">
        <f t="shared" si="354"/>
        <v>0</v>
      </c>
      <c r="BL358" s="44">
        <f t="shared" si="355"/>
        <v>0</v>
      </c>
      <c r="BM358" s="44"/>
      <c r="BN358" s="44">
        <f t="shared" si="356"/>
        <v>151.2430453167006</v>
      </c>
      <c r="BO358" s="44">
        <f t="shared" si="357"/>
        <v>89.417529888372101</v>
      </c>
      <c r="BP358" s="44">
        <f t="shared" si="358"/>
        <v>0</v>
      </c>
      <c r="BQ358" s="44"/>
      <c r="BR358" s="44">
        <f t="shared" si="359"/>
        <v>0</v>
      </c>
      <c r="BS358" s="44"/>
      <c r="BT358" s="44">
        <f t="shared" si="360"/>
        <v>89.417529888372101</v>
      </c>
      <c r="BU358" s="20"/>
      <c r="BV358" s="20">
        <v>0.22</v>
      </c>
      <c r="BW358" s="20"/>
      <c r="BX358" s="20">
        <v>0.05</v>
      </c>
      <c r="BY358" s="44">
        <f t="shared" si="361"/>
        <v>59.41691066013238</v>
      </c>
      <c r="BZ358" s="44">
        <f t="shared" si="362"/>
        <v>0</v>
      </c>
      <c r="CA358" s="44">
        <f t="shared" si="363"/>
        <v>0</v>
      </c>
      <c r="CB358" s="44">
        <f t="shared" si="364"/>
        <v>0</v>
      </c>
      <c r="CC358" s="44"/>
      <c r="CD358" s="44">
        <f t="shared" si="365"/>
        <v>59.41691066013238</v>
      </c>
      <c r="CE358" s="44">
        <f t="shared" si="366"/>
        <v>3.9120303121299589</v>
      </c>
      <c r="CF358" s="44">
        <f t="shared" si="367"/>
        <v>9.0843502729198615</v>
      </c>
      <c r="CG358" s="44">
        <f t="shared" si="368"/>
        <v>3.6906631052283561</v>
      </c>
      <c r="CH358" s="44">
        <f t="shared" si="369"/>
        <v>19.89743030122693</v>
      </c>
      <c r="CI358" s="44">
        <f t="shared" si="370"/>
        <v>61.903116492706012</v>
      </c>
      <c r="CJ358" s="44">
        <f t="shared" si="371"/>
        <v>24.319081479277362</v>
      </c>
      <c r="CK358" s="44">
        <f t="shared" si="372"/>
        <v>110.54127945126072</v>
      </c>
    </row>
    <row r="359" spans="1:91" x14ac:dyDescent="0.25">
      <c r="A359" s="41">
        <f>'[11]ТОВ "Сумитеплоенерго" '!F351</f>
        <v>1975</v>
      </c>
      <c r="B359" s="41" t="str">
        <f>'[11]ТОВ "Сумитеплоенерго" '!C351</f>
        <v>Вул.Антонова,3/1</v>
      </c>
      <c r="C359" s="47" t="str">
        <f>'[11]ТОВ "Сумитеплоенерго" '!O351</f>
        <v>так</v>
      </c>
      <c r="D359" s="46">
        <f>'[11]ТОВ "Сумитеплоенерго" '!G351</f>
        <v>5</v>
      </c>
      <c r="E359" s="86" t="str">
        <f t="shared" si="376"/>
        <v>ТОВ "Сумитеплоенерго"</v>
      </c>
      <c r="F359" s="43">
        <f>'[11]ТОВ "Сумитеплоенерго" '!L351</f>
        <v>1733.7</v>
      </c>
      <c r="G359" s="43">
        <f>'[11]ТОВ "Сумитеплоенерго" '!CX351</f>
        <v>334.25522093023261</v>
      </c>
      <c r="H359" s="32">
        <f t="shared" si="377"/>
        <v>192.79876618228795</v>
      </c>
      <c r="I359" s="42"/>
      <c r="J359" s="42"/>
      <c r="K359" s="42"/>
      <c r="L359" s="42"/>
      <c r="M359" s="42"/>
      <c r="N359" s="44">
        <f t="shared" si="378"/>
        <v>334.25522093023261</v>
      </c>
      <c r="O359" s="44">
        <f t="shared" si="379"/>
        <v>222.10871430342542</v>
      </c>
      <c r="P359" s="44">
        <f t="shared" si="380"/>
        <v>0</v>
      </c>
      <c r="Q359" s="44">
        <f t="shared" si="381"/>
        <v>0</v>
      </c>
      <c r="R359" s="44">
        <f t="shared" si="382"/>
        <v>0</v>
      </c>
      <c r="S359" s="44">
        <f t="shared" si="383"/>
        <v>0</v>
      </c>
      <c r="T359" s="44">
        <f t="shared" si="384"/>
        <v>222.10871430342542</v>
      </c>
      <c r="U359" s="44">
        <f t="shared" si="385"/>
        <v>344.2828775581396</v>
      </c>
      <c r="V359" s="44">
        <f t="shared" si="386"/>
        <v>0</v>
      </c>
      <c r="W359" s="44">
        <f t="shared" si="387"/>
        <v>0</v>
      </c>
      <c r="X359" s="44">
        <f t="shared" si="388"/>
        <v>0</v>
      </c>
      <c r="Y359" s="44">
        <f t="shared" si="389"/>
        <v>0</v>
      </c>
      <c r="Z359" s="44">
        <f t="shared" si="390"/>
        <v>344.2828775581396</v>
      </c>
      <c r="AA359" s="20">
        <v>0.03</v>
      </c>
      <c r="AC359" s="44">
        <f t="shared" si="373"/>
        <v>169.90260000000001</v>
      </c>
      <c r="AD359" s="28">
        <v>98</v>
      </c>
      <c r="AE359" s="44">
        <f t="shared" si="374"/>
        <v>1227.4596000000001</v>
      </c>
      <c r="AF359" s="28">
        <v>708</v>
      </c>
      <c r="AG359" s="44">
        <f t="shared" si="375"/>
        <v>195.90810000000002</v>
      </c>
      <c r="AH359" s="28">
        <v>113</v>
      </c>
      <c r="AI359" s="44">
        <f t="shared" si="339"/>
        <v>61.97091796046513</v>
      </c>
      <c r="AJ359" s="44">
        <f t="shared" si="340"/>
        <v>0</v>
      </c>
      <c r="AK359" s="44"/>
      <c r="AL359" s="44">
        <f t="shared" si="341"/>
        <v>0</v>
      </c>
      <c r="AM359" s="44"/>
      <c r="AN359" s="44">
        <f t="shared" si="342"/>
        <v>61.97091796046513</v>
      </c>
      <c r="AO359" s="20"/>
      <c r="AP359" s="20">
        <v>0.18</v>
      </c>
      <c r="AQ359" s="20"/>
      <c r="AR359" s="20"/>
      <c r="AS359" s="44">
        <f t="shared" si="343"/>
        <v>41.178955631855075</v>
      </c>
      <c r="AT359" s="44">
        <f t="shared" si="344"/>
        <v>0</v>
      </c>
      <c r="AU359" s="44">
        <f t="shared" si="345"/>
        <v>0</v>
      </c>
      <c r="AV359" s="44">
        <f t="shared" si="346"/>
        <v>0</v>
      </c>
      <c r="AW359" s="44"/>
      <c r="AX359" s="44">
        <f t="shared" si="347"/>
        <v>41.178955631855075</v>
      </c>
      <c r="AY359" s="44">
        <f t="shared" si="348"/>
        <v>192.7984114325582</v>
      </c>
      <c r="AZ359" s="44">
        <f t="shared" si="349"/>
        <v>0</v>
      </c>
      <c r="BA359" s="44"/>
      <c r="BB359" s="44">
        <f t="shared" si="350"/>
        <v>0</v>
      </c>
      <c r="BC359" s="44"/>
      <c r="BD359" s="44">
        <f t="shared" si="351"/>
        <v>192.7984114325582</v>
      </c>
      <c r="BE359" s="20"/>
      <c r="BF359" s="20">
        <v>0.56000000000000005</v>
      </c>
      <c r="BG359" s="20"/>
      <c r="BH359" s="20">
        <v>0.05</v>
      </c>
      <c r="BI359" s="44">
        <f t="shared" si="352"/>
        <v>128.11230641021581</v>
      </c>
      <c r="BJ359" s="44">
        <f t="shared" si="353"/>
        <v>0</v>
      </c>
      <c r="BK359" s="44">
        <f t="shared" si="354"/>
        <v>0</v>
      </c>
      <c r="BL359" s="44">
        <f t="shared" si="355"/>
        <v>0</v>
      </c>
      <c r="BM359" s="44"/>
      <c r="BN359" s="44">
        <f t="shared" si="356"/>
        <v>128.11230641021581</v>
      </c>
      <c r="BO359" s="44">
        <f t="shared" si="357"/>
        <v>75.742233062790717</v>
      </c>
      <c r="BP359" s="44">
        <f t="shared" si="358"/>
        <v>0</v>
      </c>
      <c r="BQ359" s="44"/>
      <c r="BR359" s="44">
        <f t="shared" si="359"/>
        <v>0</v>
      </c>
      <c r="BS359" s="44"/>
      <c r="BT359" s="44">
        <f t="shared" si="360"/>
        <v>75.742233062790717</v>
      </c>
      <c r="BU359" s="20"/>
      <c r="BV359" s="20">
        <v>0.22</v>
      </c>
      <c r="BW359" s="20"/>
      <c r="BX359" s="20">
        <v>0.05</v>
      </c>
      <c r="BY359" s="44">
        <f t="shared" si="361"/>
        <v>50.329834661156205</v>
      </c>
      <c r="BZ359" s="44">
        <f t="shared" si="362"/>
        <v>0</v>
      </c>
      <c r="CA359" s="44">
        <f t="shared" si="363"/>
        <v>0</v>
      </c>
      <c r="CB359" s="44">
        <f t="shared" si="364"/>
        <v>0</v>
      </c>
      <c r="CC359" s="44"/>
      <c r="CD359" s="44">
        <f t="shared" si="365"/>
        <v>50.329834661156205</v>
      </c>
      <c r="CE359" s="44">
        <f t="shared" si="366"/>
        <v>4.1259569941246239</v>
      </c>
      <c r="CF359" s="44">
        <f t="shared" si="367"/>
        <v>9.5811217079307944</v>
      </c>
      <c r="CG359" s="44">
        <f t="shared" si="368"/>
        <v>3.8924844740489259</v>
      </c>
      <c r="CH359" s="44">
        <f t="shared" si="369"/>
        <v>16.854366309465068</v>
      </c>
      <c r="CI359" s="44">
        <f t="shared" si="370"/>
        <v>52.435806296113547</v>
      </c>
      <c r="CJ359" s="44">
        <f t="shared" si="371"/>
        <v>20.59978104490175</v>
      </c>
      <c r="CK359" s="44">
        <f t="shared" si="372"/>
        <v>93.635368385917033</v>
      </c>
    </row>
    <row r="360" spans="1:91" x14ac:dyDescent="0.25">
      <c r="A360" s="41">
        <f>'[11]ТОВ "Сумитеплоенерго" '!F352</f>
        <v>1971</v>
      </c>
      <c r="B360" s="41" t="str">
        <f>'[11]ТОВ "Сумитеплоенерго" '!C352</f>
        <v>Вул.Антонова,10</v>
      </c>
      <c r="C360" s="47" t="str">
        <f>'[11]ТОВ "Сумитеплоенерго" '!O352</f>
        <v>так</v>
      </c>
      <c r="D360" s="46">
        <f>'[11]ТОВ "Сумитеплоенерго" '!G352</f>
        <v>5</v>
      </c>
      <c r="E360" s="86" t="str">
        <f t="shared" si="376"/>
        <v>ТОВ "Сумитеплоенерго"</v>
      </c>
      <c r="F360" s="43">
        <f>'[11]ТОВ "Сумитеплоенерго" '!L352</f>
        <v>3156.7</v>
      </c>
      <c r="G360" s="43">
        <f>'[11]ТОВ "Сумитеплоенерго" '!CX352</f>
        <v>335.90824418604649</v>
      </c>
      <c r="H360" s="32">
        <f t="shared" si="377"/>
        <v>106.41120289734422</v>
      </c>
      <c r="I360" s="42"/>
      <c r="J360" s="42"/>
      <c r="K360" s="42"/>
      <c r="L360" s="42"/>
      <c r="M360" s="42"/>
      <c r="N360" s="44">
        <f t="shared" si="378"/>
        <v>335.90824418604649</v>
      </c>
      <c r="O360" s="44">
        <f t="shared" si="379"/>
        <v>223.20712906876761</v>
      </c>
      <c r="P360" s="44">
        <f t="shared" si="380"/>
        <v>0</v>
      </c>
      <c r="Q360" s="44">
        <f t="shared" si="381"/>
        <v>0</v>
      </c>
      <c r="R360" s="44">
        <f t="shared" si="382"/>
        <v>0</v>
      </c>
      <c r="S360" s="44">
        <f t="shared" si="383"/>
        <v>0</v>
      </c>
      <c r="T360" s="44">
        <f t="shared" si="384"/>
        <v>223.20712906876761</v>
      </c>
      <c r="U360" s="44">
        <f t="shared" si="385"/>
        <v>372.85815104651164</v>
      </c>
      <c r="V360" s="44">
        <f t="shared" si="386"/>
        <v>0</v>
      </c>
      <c r="W360" s="44">
        <f t="shared" si="387"/>
        <v>0</v>
      </c>
      <c r="X360" s="44">
        <f t="shared" si="388"/>
        <v>0</v>
      </c>
      <c r="Y360" s="44">
        <f t="shared" si="389"/>
        <v>0</v>
      </c>
      <c r="Z360" s="44">
        <f t="shared" si="390"/>
        <v>372.85815104651164</v>
      </c>
      <c r="AA360" s="20">
        <v>0.11</v>
      </c>
      <c r="AC360" s="44">
        <f t="shared" si="373"/>
        <v>296.72980000000001</v>
      </c>
      <c r="AD360" s="28">
        <v>94</v>
      </c>
      <c r="AE360" s="44">
        <f t="shared" si="374"/>
        <v>2152.8694</v>
      </c>
      <c r="AF360" s="28">
        <v>682</v>
      </c>
      <c r="AG360" s="44">
        <f t="shared" si="375"/>
        <v>347.23700000000002</v>
      </c>
      <c r="AH360" s="28">
        <v>110</v>
      </c>
      <c r="AI360" s="44">
        <f t="shared" si="339"/>
        <v>67.114467188372089</v>
      </c>
      <c r="AJ360" s="44">
        <f t="shared" si="340"/>
        <v>0</v>
      </c>
      <c r="AK360" s="44"/>
      <c r="AL360" s="44">
        <f t="shared" si="341"/>
        <v>0</v>
      </c>
      <c r="AM360" s="44"/>
      <c r="AN360" s="44">
        <f t="shared" si="342"/>
        <v>67.114467188372089</v>
      </c>
      <c r="AO360" s="20"/>
      <c r="AP360" s="20">
        <v>0.18</v>
      </c>
      <c r="AQ360" s="20"/>
      <c r="AR360" s="20"/>
      <c r="AS360" s="44">
        <f t="shared" si="343"/>
        <v>44.596784387939771</v>
      </c>
      <c r="AT360" s="44">
        <f t="shared" si="344"/>
        <v>0</v>
      </c>
      <c r="AU360" s="44">
        <f t="shared" si="345"/>
        <v>0</v>
      </c>
      <c r="AV360" s="44">
        <f t="shared" si="346"/>
        <v>0</v>
      </c>
      <c r="AW360" s="44"/>
      <c r="AX360" s="44">
        <f t="shared" si="347"/>
        <v>44.596784387939771</v>
      </c>
      <c r="AY360" s="44">
        <f t="shared" si="348"/>
        <v>208.80056458604653</v>
      </c>
      <c r="AZ360" s="44">
        <f t="shared" si="349"/>
        <v>0</v>
      </c>
      <c r="BA360" s="44"/>
      <c r="BB360" s="44">
        <f t="shared" si="350"/>
        <v>0</v>
      </c>
      <c r="BC360" s="44"/>
      <c r="BD360" s="44">
        <f t="shared" si="351"/>
        <v>208.80056458604653</v>
      </c>
      <c r="BE360" s="20"/>
      <c r="BF360" s="20">
        <v>0.56000000000000005</v>
      </c>
      <c r="BG360" s="20"/>
      <c r="BH360" s="20">
        <v>0.05</v>
      </c>
      <c r="BI360" s="44">
        <f t="shared" si="352"/>
        <v>138.74555142914596</v>
      </c>
      <c r="BJ360" s="44">
        <f t="shared" si="353"/>
        <v>0</v>
      </c>
      <c r="BK360" s="44">
        <f t="shared" si="354"/>
        <v>0</v>
      </c>
      <c r="BL360" s="44">
        <f t="shared" si="355"/>
        <v>0</v>
      </c>
      <c r="BM360" s="44"/>
      <c r="BN360" s="44">
        <f t="shared" si="356"/>
        <v>138.74555142914596</v>
      </c>
      <c r="BO360" s="44">
        <f t="shared" si="357"/>
        <v>82.028793230232566</v>
      </c>
      <c r="BP360" s="44">
        <f t="shared" si="358"/>
        <v>0</v>
      </c>
      <c r="BQ360" s="44"/>
      <c r="BR360" s="44">
        <f t="shared" si="359"/>
        <v>0</v>
      </c>
      <c r="BS360" s="44"/>
      <c r="BT360" s="44">
        <f t="shared" si="360"/>
        <v>82.028793230232566</v>
      </c>
      <c r="BU360" s="20"/>
      <c r="BV360" s="20">
        <v>0.22</v>
      </c>
      <c r="BW360" s="20"/>
      <c r="BX360" s="20">
        <v>0.05</v>
      </c>
      <c r="BY360" s="44">
        <f t="shared" si="361"/>
        <v>54.507180918593058</v>
      </c>
      <c r="BZ360" s="44">
        <f t="shared" si="362"/>
        <v>0</v>
      </c>
      <c r="CA360" s="44">
        <f t="shared" si="363"/>
        <v>0</v>
      </c>
      <c r="CB360" s="44">
        <f t="shared" si="364"/>
        <v>0</v>
      </c>
      <c r="CC360" s="44"/>
      <c r="CD360" s="44">
        <f t="shared" si="365"/>
        <v>54.507180918593058</v>
      </c>
      <c r="CE360" s="44">
        <f t="shared" si="366"/>
        <v>6.6536142475833779</v>
      </c>
      <c r="CF360" s="44">
        <f t="shared" si="367"/>
        <v>15.51667334789771</v>
      </c>
      <c r="CG360" s="44">
        <f t="shared" si="368"/>
        <v>6.3704817264096167</v>
      </c>
      <c r="CH360" s="44">
        <f t="shared" si="369"/>
        <v>18.253268660293813</v>
      </c>
      <c r="CI360" s="44">
        <f t="shared" si="370"/>
        <v>56.787946943136319</v>
      </c>
      <c r="CJ360" s="44">
        <f t="shared" si="371"/>
        <v>22.309550584803553</v>
      </c>
      <c r="CK360" s="44">
        <f t="shared" si="372"/>
        <v>101.40704811274342</v>
      </c>
    </row>
    <row r="361" spans="1:91" x14ac:dyDescent="0.25">
      <c r="A361" s="41">
        <f>'[11]ТОВ "Сумитеплоенерго" '!F353</f>
        <v>1971</v>
      </c>
      <c r="B361" s="41" t="str">
        <f>'[11]ТОВ "Сумитеплоенерго" '!C353</f>
        <v>Вул.Воскресенська,15</v>
      </c>
      <c r="C361" s="47" t="str">
        <f>'[11]ТОВ "Сумитеплоенерго" '!O353</f>
        <v>так</v>
      </c>
      <c r="D361" s="46">
        <f>'[11]ТОВ "Сумитеплоенерго" '!G353</f>
        <v>5</v>
      </c>
      <c r="E361" s="86" t="str">
        <f t="shared" si="376"/>
        <v>ТОВ "Сумитеплоенерго"</v>
      </c>
      <c r="F361" s="43">
        <f>'[11]ТОВ "Сумитеплоенерго" '!L353</f>
        <v>2753.01</v>
      </c>
      <c r="G361" s="43">
        <f>'[11]ТОВ "Сумитеплоенерго" '!CX353</f>
        <v>527.54581395348839</v>
      </c>
      <c r="H361" s="32">
        <f t="shared" si="377"/>
        <v>191.62509905648301</v>
      </c>
      <c r="I361" s="42"/>
      <c r="J361" s="42"/>
      <c r="K361" s="42"/>
      <c r="L361" s="42"/>
      <c r="M361" s="42"/>
      <c r="N361" s="44">
        <f t="shared" si="378"/>
        <v>527.54581395348839</v>
      </c>
      <c r="O361" s="44">
        <f t="shared" si="379"/>
        <v>350.54806966745986</v>
      </c>
      <c r="P361" s="44">
        <f t="shared" si="380"/>
        <v>0</v>
      </c>
      <c r="Q361" s="44">
        <f t="shared" si="381"/>
        <v>0</v>
      </c>
      <c r="R361" s="44">
        <f t="shared" si="382"/>
        <v>0</v>
      </c>
      <c r="S361" s="44">
        <f t="shared" si="383"/>
        <v>0</v>
      </c>
      <c r="T361" s="44">
        <f t="shared" si="384"/>
        <v>350.54806966745986</v>
      </c>
      <c r="U361" s="44">
        <f t="shared" si="385"/>
        <v>543.37218837209309</v>
      </c>
      <c r="V361" s="44">
        <f t="shared" si="386"/>
        <v>0</v>
      </c>
      <c r="W361" s="44">
        <f t="shared" si="387"/>
        <v>0</v>
      </c>
      <c r="X361" s="44">
        <f t="shared" si="388"/>
        <v>0</v>
      </c>
      <c r="Y361" s="44">
        <f t="shared" si="389"/>
        <v>0</v>
      </c>
      <c r="Z361" s="44">
        <f t="shared" si="390"/>
        <v>543.37218837209309</v>
      </c>
      <c r="AA361" s="20">
        <v>0.03</v>
      </c>
      <c r="AC361" s="44">
        <f t="shared" si="373"/>
        <v>269.79498000000007</v>
      </c>
      <c r="AD361" s="28">
        <v>98</v>
      </c>
      <c r="AE361" s="44">
        <f t="shared" si="374"/>
        <v>1949.1310800000001</v>
      </c>
      <c r="AF361" s="28">
        <v>708</v>
      </c>
      <c r="AG361" s="44">
        <f t="shared" si="375"/>
        <v>311.09012999999999</v>
      </c>
      <c r="AH361" s="28">
        <v>113</v>
      </c>
      <c r="AI361" s="44">
        <f t="shared" si="339"/>
        <v>97.806993906976757</v>
      </c>
      <c r="AJ361" s="44">
        <f t="shared" si="340"/>
        <v>0</v>
      </c>
      <c r="AK361" s="44"/>
      <c r="AL361" s="44">
        <f t="shared" si="341"/>
        <v>0</v>
      </c>
      <c r="AM361" s="44"/>
      <c r="AN361" s="44">
        <f t="shared" si="342"/>
        <v>97.806993906976757</v>
      </c>
      <c r="AO361" s="20"/>
      <c r="AP361" s="20">
        <v>0.18</v>
      </c>
      <c r="AQ361" s="20"/>
      <c r="AR361" s="20"/>
      <c r="AS361" s="44">
        <f t="shared" si="343"/>
        <v>64.991612116347071</v>
      </c>
      <c r="AT361" s="44">
        <f t="shared" si="344"/>
        <v>0</v>
      </c>
      <c r="AU361" s="44">
        <f t="shared" si="345"/>
        <v>0</v>
      </c>
      <c r="AV361" s="44">
        <f t="shared" si="346"/>
        <v>0</v>
      </c>
      <c r="AW361" s="44"/>
      <c r="AX361" s="44">
        <f t="shared" si="347"/>
        <v>64.991612116347071</v>
      </c>
      <c r="AY361" s="44">
        <f t="shared" si="348"/>
        <v>304.28842548837218</v>
      </c>
      <c r="AZ361" s="44">
        <f t="shared" si="349"/>
        <v>0</v>
      </c>
      <c r="BA361" s="44"/>
      <c r="BB361" s="44">
        <f t="shared" si="350"/>
        <v>0</v>
      </c>
      <c r="BC361" s="44"/>
      <c r="BD361" s="44">
        <f t="shared" si="351"/>
        <v>304.28842548837218</v>
      </c>
      <c r="BE361" s="20"/>
      <c r="BF361" s="20">
        <v>0.56000000000000005</v>
      </c>
      <c r="BG361" s="20"/>
      <c r="BH361" s="20">
        <v>0.05</v>
      </c>
      <c r="BI361" s="44">
        <f t="shared" si="352"/>
        <v>202.19612658419089</v>
      </c>
      <c r="BJ361" s="44">
        <f t="shared" si="353"/>
        <v>0</v>
      </c>
      <c r="BK361" s="44">
        <f t="shared" si="354"/>
        <v>0</v>
      </c>
      <c r="BL361" s="44">
        <f t="shared" si="355"/>
        <v>0</v>
      </c>
      <c r="BM361" s="44"/>
      <c r="BN361" s="44">
        <f t="shared" si="356"/>
        <v>202.19612658419089</v>
      </c>
      <c r="BO361" s="44">
        <f t="shared" si="357"/>
        <v>119.54188144186048</v>
      </c>
      <c r="BP361" s="44">
        <f t="shared" si="358"/>
        <v>0</v>
      </c>
      <c r="BQ361" s="44"/>
      <c r="BR361" s="44">
        <f t="shared" si="359"/>
        <v>0</v>
      </c>
      <c r="BS361" s="44"/>
      <c r="BT361" s="44">
        <f t="shared" si="360"/>
        <v>119.54188144186048</v>
      </c>
      <c r="BU361" s="20"/>
      <c r="BV361" s="20">
        <v>0.22</v>
      </c>
      <c r="BW361" s="20"/>
      <c r="BX361" s="20">
        <v>0.05</v>
      </c>
      <c r="BY361" s="44">
        <f t="shared" si="361"/>
        <v>79.434192586646418</v>
      </c>
      <c r="BZ361" s="44">
        <f t="shared" si="362"/>
        <v>0</v>
      </c>
      <c r="CA361" s="44">
        <f t="shared" si="363"/>
        <v>0</v>
      </c>
      <c r="CB361" s="44">
        <f t="shared" si="364"/>
        <v>0</v>
      </c>
      <c r="CC361" s="44"/>
      <c r="CD361" s="44">
        <f t="shared" si="365"/>
        <v>79.434192586646418</v>
      </c>
      <c r="CE361" s="44">
        <f t="shared" si="366"/>
        <v>4.1512276925369518</v>
      </c>
      <c r="CF361" s="44">
        <f t="shared" si="367"/>
        <v>9.6398042481215214</v>
      </c>
      <c r="CG361" s="44">
        <f t="shared" si="368"/>
        <v>3.9163251978757692</v>
      </c>
      <c r="CH361" s="44">
        <f t="shared" si="369"/>
        <v>26.6007823861422</v>
      </c>
      <c r="CI361" s="44">
        <f t="shared" si="370"/>
        <v>82.757989645775751</v>
      </c>
      <c r="CJ361" s="44">
        <f t="shared" si="371"/>
        <v>32.512067360840469</v>
      </c>
      <c r="CK361" s="44">
        <f t="shared" si="372"/>
        <v>147.78212436745667</v>
      </c>
    </row>
    <row r="362" spans="1:91" x14ac:dyDescent="0.25">
      <c r="A362" s="41">
        <f>'[11]ТОВ "Сумитеплоенерго" '!F354</f>
        <v>1969</v>
      </c>
      <c r="B362" s="41" t="str">
        <f>'[11]ТОВ "Сумитеплоенерго" '!C354</f>
        <v>Вул.Покровська, 23</v>
      </c>
      <c r="C362" s="47" t="str">
        <f>'[11]ТОВ "Сумитеплоенерго" '!O354</f>
        <v>так</v>
      </c>
      <c r="D362" s="46">
        <f>'[11]ТОВ "Сумитеплоенерго" '!G354</f>
        <v>5</v>
      </c>
      <c r="E362" s="86" t="str">
        <f t="shared" si="376"/>
        <v>ТОВ "Сумитеплоенерго"</v>
      </c>
      <c r="F362" s="43">
        <f>'[11]ТОВ "Сумитеплоенерго" '!L354</f>
        <v>3348.31</v>
      </c>
      <c r="G362" s="43">
        <f>'[11]ТОВ "Сумитеплоенерго" '!CX354</f>
        <v>670.71546511627923</v>
      </c>
      <c r="H362" s="32">
        <f t="shared" si="377"/>
        <v>200.3146259206224</v>
      </c>
      <c r="I362" s="42"/>
      <c r="J362" s="42"/>
      <c r="K362" s="42"/>
      <c r="L362" s="42"/>
      <c r="M362" s="42"/>
      <c r="N362" s="44">
        <f t="shared" si="378"/>
        <v>670.71546511627923</v>
      </c>
      <c r="O362" s="44">
        <f t="shared" si="379"/>
        <v>445.68264096462644</v>
      </c>
      <c r="P362" s="44">
        <f t="shared" si="380"/>
        <v>0</v>
      </c>
      <c r="Q362" s="44">
        <f t="shared" si="381"/>
        <v>0</v>
      </c>
      <c r="R362" s="44">
        <f t="shared" si="382"/>
        <v>0</v>
      </c>
      <c r="S362" s="44">
        <f t="shared" si="383"/>
        <v>0</v>
      </c>
      <c r="T362" s="44">
        <f t="shared" si="384"/>
        <v>445.68264096462644</v>
      </c>
      <c r="U362" s="44">
        <f t="shared" si="385"/>
        <v>690.83692906976762</v>
      </c>
      <c r="V362" s="44">
        <f t="shared" si="386"/>
        <v>0</v>
      </c>
      <c r="W362" s="44">
        <f t="shared" si="387"/>
        <v>0</v>
      </c>
      <c r="X362" s="44">
        <f t="shared" si="388"/>
        <v>0</v>
      </c>
      <c r="Y362" s="44">
        <f t="shared" si="389"/>
        <v>0</v>
      </c>
      <c r="Z362" s="44">
        <f t="shared" si="390"/>
        <v>690.83692906976762</v>
      </c>
      <c r="AA362" s="20">
        <v>0.03</v>
      </c>
      <c r="AC362" s="44">
        <f t="shared" si="373"/>
        <v>314.74114000000003</v>
      </c>
      <c r="AD362" s="28">
        <v>94</v>
      </c>
      <c r="AE362" s="44">
        <f t="shared" si="374"/>
        <v>2283.5474199999999</v>
      </c>
      <c r="AF362" s="28">
        <v>682</v>
      </c>
      <c r="AG362" s="44">
        <f t="shared" si="375"/>
        <v>368.3141</v>
      </c>
      <c r="AH362" s="28">
        <v>110</v>
      </c>
      <c r="AI362" s="44">
        <f t="shared" si="339"/>
        <v>124.35064723255817</v>
      </c>
      <c r="AJ362" s="44">
        <f t="shared" si="340"/>
        <v>0</v>
      </c>
      <c r="AK362" s="44"/>
      <c r="AL362" s="44">
        <f t="shared" si="341"/>
        <v>0</v>
      </c>
      <c r="AM362" s="44"/>
      <c r="AN362" s="44">
        <f t="shared" si="342"/>
        <v>124.35064723255817</v>
      </c>
      <c r="AO362" s="20"/>
      <c r="AP362" s="20">
        <v>0.18</v>
      </c>
      <c r="AQ362" s="20"/>
      <c r="AR362" s="20"/>
      <c r="AS362" s="44">
        <f t="shared" si="343"/>
        <v>82.62956163484175</v>
      </c>
      <c r="AT362" s="44">
        <f t="shared" si="344"/>
        <v>0</v>
      </c>
      <c r="AU362" s="44">
        <f t="shared" si="345"/>
        <v>0</v>
      </c>
      <c r="AV362" s="44">
        <f t="shared" si="346"/>
        <v>0</v>
      </c>
      <c r="AW362" s="44"/>
      <c r="AX362" s="44">
        <f t="shared" si="347"/>
        <v>82.62956163484175</v>
      </c>
      <c r="AY362" s="44">
        <f t="shared" si="348"/>
        <v>386.86868027906991</v>
      </c>
      <c r="AZ362" s="44">
        <f t="shared" si="349"/>
        <v>0</v>
      </c>
      <c r="BA362" s="44"/>
      <c r="BB362" s="44">
        <f t="shared" si="350"/>
        <v>0</v>
      </c>
      <c r="BC362" s="44"/>
      <c r="BD362" s="44">
        <f t="shared" si="351"/>
        <v>386.86868027906991</v>
      </c>
      <c r="BE362" s="20"/>
      <c r="BF362" s="20">
        <v>0.56000000000000005</v>
      </c>
      <c r="BG362" s="20"/>
      <c r="BH362" s="20">
        <v>0.05</v>
      </c>
      <c r="BI362" s="44">
        <f t="shared" si="352"/>
        <v>257.06974730839659</v>
      </c>
      <c r="BJ362" s="44">
        <f t="shared" si="353"/>
        <v>0</v>
      </c>
      <c r="BK362" s="44">
        <f t="shared" si="354"/>
        <v>0</v>
      </c>
      <c r="BL362" s="44">
        <f t="shared" si="355"/>
        <v>0</v>
      </c>
      <c r="BM362" s="44"/>
      <c r="BN362" s="44">
        <f t="shared" si="356"/>
        <v>257.06974730839659</v>
      </c>
      <c r="BO362" s="44">
        <f t="shared" si="357"/>
        <v>151.98412439534889</v>
      </c>
      <c r="BP362" s="44">
        <f t="shared" si="358"/>
        <v>0</v>
      </c>
      <c r="BQ362" s="44"/>
      <c r="BR362" s="44">
        <f t="shared" si="359"/>
        <v>0</v>
      </c>
      <c r="BS362" s="44"/>
      <c r="BT362" s="44">
        <f t="shared" si="360"/>
        <v>151.98412439534889</v>
      </c>
      <c r="BU362" s="20"/>
      <c r="BV362" s="20">
        <v>0.22</v>
      </c>
      <c r="BW362" s="20"/>
      <c r="BX362" s="20">
        <v>0.05</v>
      </c>
      <c r="BY362" s="44">
        <f t="shared" si="361"/>
        <v>100.99168644258437</v>
      </c>
      <c r="BZ362" s="44">
        <f t="shared" si="362"/>
        <v>0</v>
      </c>
      <c r="CA362" s="44">
        <f t="shared" si="363"/>
        <v>0</v>
      </c>
      <c r="CB362" s="44">
        <f t="shared" si="364"/>
        <v>0</v>
      </c>
      <c r="CC362" s="44"/>
      <c r="CD362" s="44">
        <f t="shared" si="365"/>
        <v>100.99168644258437</v>
      </c>
      <c r="CE362" s="44">
        <f t="shared" si="366"/>
        <v>3.8090622021076492</v>
      </c>
      <c r="CF362" s="44">
        <f t="shared" si="367"/>
        <v>8.8829877646416193</v>
      </c>
      <c r="CG362" s="44">
        <f t="shared" si="368"/>
        <v>3.6469744488264717</v>
      </c>
      <c r="CH362" s="44">
        <f t="shared" si="369"/>
        <v>33.819917926884187</v>
      </c>
      <c r="CI362" s="44">
        <f t="shared" si="370"/>
        <v>105.21752243919526</v>
      </c>
      <c r="CJ362" s="44">
        <f t="shared" si="371"/>
        <v>41.335455243969562</v>
      </c>
      <c r="CK362" s="44">
        <f t="shared" si="372"/>
        <v>187.88843292713437</v>
      </c>
    </row>
    <row r="363" spans="1:91" x14ac:dyDescent="0.25">
      <c r="A363" s="41">
        <f>'[11]ТОВ "Сумитеплоенерго" '!F355</f>
        <v>1973</v>
      </c>
      <c r="B363" s="41" t="str">
        <f>'[11]ТОВ "Сумитеплоенерго" '!C355</f>
        <v>Вул. Покровська, 25</v>
      </c>
      <c r="C363" s="47" t="str">
        <f>'[11]ТОВ "Сумитеплоенерго" '!O355</f>
        <v>так</v>
      </c>
      <c r="D363" s="46">
        <f>'[11]ТОВ "Сумитеплоенерго" '!G355</f>
        <v>5</v>
      </c>
      <c r="E363" s="86" t="str">
        <f t="shared" si="376"/>
        <v>ТОВ "Сумитеплоенерго"</v>
      </c>
      <c r="F363" s="43">
        <f>'[11]ТОВ "Сумитеплоенерго" '!L355</f>
        <v>3818.4</v>
      </c>
      <c r="G363" s="43">
        <f>'[11]ТОВ "Сумитеплоенерго" '!CX355</f>
        <v>497.40310465116278</v>
      </c>
      <c r="H363" s="32">
        <f t="shared" si="377"/>
        <v>130.26479799160975</v>
      </c>
      <c r="I363" s="42"/>
      <c r="J363" s="42"/>
      <c r="K363" s="42"/>
      <c r="L363" s="42"/>
      <c r="M363" s="42"/>
      <c r="N363" s="44">
        <f t="shared" si="378"/>
        <v>497.40310465116278</v>
      </c>
      <c r="O363" s="44">
        <f t="shared" si="379"/>
        <v>330.51858922993858</v>
      </c>
      <c r="P363" s="44">
        <f t="shared" si="380"/>
        <v>0</v>
      </c>
      <c r="Q363" s="44">
        <f t="shared" si="381"/>
        <v>0</v>
      </c>
      <c r="R363" s="44">
        <f t="shared" si="382"/>
        <v>0</v>
      </c>
      <c r="S363" s="44">
        <f t="shared" si="383"/>
        <v>0</v>
      </c>
      <c r="T363" s="44">
        <f t="shared" si="384"/>
        <v>330.51858922993858</v>
      </c>
      <c r="U363" s="44">
        <f t="shared" si="385"/>
        <v>552.11744616279077</v>
      </c>
      <c r="V363" s="44">
        <f t="shared" si="386"/>
        <v>0</v>
      </c>
      <c r="W363" s="44">
        <f t="shared" si="387"/>
        <v>0</v>
      </c>
      <c r="X363" s="44">
        <f t="shared" si="388"/>
        <v>0</v>
      </c>
      <c r="Y363" s="44">
        <f t="shared" si="389"/>
        <v>0</v>
      </c>
      <c r="Z363" s="44">
        <f t="shared" si="390"/>
        <v>552.11744616279077</v>
      </c>
      <c r="AA363" s="20">
        <v>0.11</v>
      </c>
      <c r="AC363" s="44">
        <f t="shared" si="373"/>
        <v>358.92960000000005</v>
      </c>
      <c r="AD363" s="28">
        <v>94</v>
      </c>
      <c r="AE363" s="44">
        <f t="shared" si="374"/>
        <v>2604.1488000000004</v>
      </c>
      <c r="AF363" s="28">
        <v>682</v>
      </c>
      <c r="AG363" s="44">
        <f t="shared" si="375"/>
        <v>420.024</v>
      </c>
      <c r="AH363" s="28">
        <v>110</v>
      </c>
      <c r="AI363" s="44">
        <f t="shared" si="339"/>
        <v>99.381140309302339</v>
      </c>
      <c r="AJ363" s="44">
        <f t="shared" si="340"/>
        <v>0</v>
      </c>
      <c r="AK363" s="44"/>
      <c r="AL363" s="44">
        <f t="shared" si="341"/>
        <v>0</v>
      </c>
      <c r="AM363" s="44"/>
      <c r="AN363" s="44">
        <f t="shared" si="342"/>
        <v>99.381140309302339</v>
      </c>
      <c r="AO363" s="20"/>
      <c r="AP363" s="20">
        <v>0.18</v>
      </c>
      <c r="AQ363" s="20"/>
      <c r="AR363" s="20"/>
      <c r="AS363" s="44">
        <f t="shared" si="343"/>
        <v>66.03761412814174</v>
      </c>
      <c r="AT363" s="44">
        <f t="shared" si="344"/>
        <v>0</v>
      </c>
      <c r="AU363" s="44">
        <f t="shared" si="345"/>
        <v>0</v>
      </c>
      <c r="AV363" s="44">
        <f t="shared" si="346"/>
        <v>0</v>
      </c>
      <c r="AW363" s="44"/>
      <c r="AX363" s="44">
        <f t="shared" si="347"/>
        <v>66.03761412814174</v>
      </c>
      <c r="AY363" s="44">
        <f t="shared" si="348"/>
        <v>309.18576985116289</v>
      </c>
      <c r="AZ363" s="44">
        <f t="shared" si="349"/>
        <v>0</v>
      </c>
      <c r="BA363" s="44"/>
      <c r="BB363" s="44">
        <f t="shared" si="350"/>
        <v>0</v>
      </c>
      <c r="BC363" s="44"/>
      <c r="BD363" s="44">
        <f t="shared" si="351"/>
        <v>309.18576985116289</v>
      </c>
      <c r="BE363" s="20"/>
      <c r="BF363" s="20">
        <v>0.56000000000000005</v>
      </c>
      <c r="BG363" s="20"/>
      <c r="BH363" s="20">
        <v>0.05</v>
      </c>
      <c r="BI363" s="44">
        <f t="shared" si="352"/>
        <v>205.45035506532992</v>
      </c>
      <c r="BJ363" s="44">
        <f t="shared" si="353"/>
        <v>0</v>
      </c>
      <c r="BK363" s="44">
        <f t="shared" si="354"/>
        <v>0</v>
      </c>
      <c r="BL363" s="44">
        <f t="shared" si="355"/>
        <v>0</v>
      </c>
      <c r="BM363" s="44"/>
      <c r="BN363" s="44">
        <f t="shared" si="356"/>
        <v>205.45035506532992</v>
      </c>
      <c r="BO363" s="44">
        <f t="shared" si="357"/>
        <v>121.46583815581397</v>
      </c>
      <c r="BP363" s="44">
        <f t="shared" si="358"/>
        <v>0</v>
      </c>
      <c r="BQ363" s="44"/>
      <c r="BR363" s="44">
        <f t="shared" si="359"/>
        <v>0</v>
      </c>
      <c r="BS363" s="44"/>
      <c r="BT363" s="44">
        <f t="shared" si="360"/>
        <v>121.46583815581397</v>
      </c>
      <c r="BU363" s="20"/>
      <c r="BV363" s="20">
        <v>0.22</v>
      </c>
      <c r="BW363" s="20"/>
      <c r="BX363" s="20">
        <v>0.05</v>
      </c>
      <c r="BY363" s="44">
        <f t="shared" si="361"/>
        <v>80.712639489951016</v>
      </c>
      <c r="BZ363" s="44">
        <f t="shared" si="362"/>
        <v>0</v>
      </c>
      <c r="CA363" s="44">
        <f t="shared" si="363"/>
        <v>0</v>
      </c>
      <c r="CB363" s="44">
        <f t="shared" si="364"/>
        <v>0</v>
      </c>
      <c r="CC363" s="44"/>
      <c r="CD363" s="44">
        <f t="shared" si="365"/>
        <v>80.712639489951016</v>
      </c>
      <c r="CE363" s="44">
        <f t="shared" si="366"/>
        <v>5.4352296753713762</v>
      </c>
      <c r="CF363" s="44">
        <f t="shared" si="367"/>
        <v>12.675319052974734</v>
      </c>
      <c r="CG363" s="44">
        <f t="shared" si="368"/>
        <v>5.2039433062066358</v>
      </c>
      <c r="CH363" s="44">
        <f t="shared" si="369"/>
        <v>27.028906431463714</v>
      </c>
      <c r="CI363" s="44">
        <f t="shared" si="370"/>
        <v>84.089931120109341</v>
      </c>
      <c r="CJ363" s="44">
        <f t="shared" si="371"/>
        <v>33.035330082900096</v>
      </c>
      <c r="CK363" s="44">
        <f t="shared" si="372"/>
        <v>150.1605912859095</v>
      </c>
    </row>
    <row r="364" spans="1:91" x14ac:dyDescent="0.25">
      <c r="A364" s="41">
        <f>'[11]ТОВ "Сумитеплоенерго" '!F356</f>
        <v>1974</v>
      </c>
      <c r="B364" s="41" t="str">
        <f>'[11]ТОВ "Сумитеплоенерго" '!C356</f>
        <v>Вул.З.Космодем”ян,2</v>
      </c>
      <c r="C364" s="47" t="str">
        <f>'[11]ТОВ "Сумитеплоенерго" '!O356</f>
        <v>так</v>
      </c>
      <c r="D364" s="46">
        <f>'[11]ТОВ "Сумитеплоенерго" '!G356</f>
        <v>5</v>
      </c>
      <c r="E364" s="86" t="str">
        <f t="shared" si="376"/>
        <v>ТОВ "Сумитеплоенерго"</v>
      </c>
      <c r="F364" s="43">
        <f>'[11]ТОВ "Сумитеплоенерго" '!L356</f>
        <v>2751.6</v>
      </c>
      <c r="G364" s="43">
        <f>'[11]ТОВ "Сумитеплоенерго" '!CX356</f>
        <v>358.72763953488374</v>
      </c>
      <c r="H364" s="32">
        <f t="shared" si="377"/>
        <v>130.37056241273578</v>
      </c>
      <c r="I364" s="42"/>
      <c r="J364" s="42"/>
      <c r="K364" s="42"/>
      <c r="L364" s="42"/>
      <c r="M364" s="42"/>
      <c r="N364" s="44">
        <f t="shared" si="378"/>
        <v>358.72763953488374</v>
      </c>
      <c r="O364" s="44">
        <f t="shared" si="379"/>
        <v>238.37035239256934</v>
      </c>
      <c r="P364" s="44">
        <f t="shared" si="380"/>
        <v>0</v>
      </c>
      <c r="Q364" s="44">
        <f t="shared" si="381"/>
        <v>0</v>
      </c>
      <c r="R364" s="44">
        <f t="shared" si="382"/>
        <v>0</v>
      </c>
      <c r="S364" s="44">
        <f t="shared" si="383"/>
        <v>0</v>
      </c>
      <c r="T364" s="44">
        <f t="shared" si="384"/>
        <v>238.37035239256934</v>
      </c>
      <c r="U364" s="44">
        <f t="shared" si="385"/>
        <v>398.18767988372099</v>
      </c>
      <c r="V364" s="44">
        <f t="shared" si="386"/>
        <v>0</v>
      </c>
      <c r="W364" s="44">
        <f t="shared" si="387"/>
        <v>0</v>
      </c>
      <c r="X364" s="44">
        <f t="shared" si="388"/>
        <v>0</v>
      </c>
      <c r="Y364" s="44">
        <f t="shared" si="389"/>
        <v>0</v>
      </c>
      <c r="Z364" s="44">
        <f t="shared" si="390"/>
        <v>398.18767988372099</v>
      </c>
      <c r="AA364" s="20">
        <v>0.11</v>
      </c>
      <c r="AC364" s="44">
        <f t="shared" si="373"/>
        <v>269.65679999999998</v>
      </c>
      <c r="AD364" s="28">
        <v>98</v>
      </c>
      <c r="AE364" s="44">
        <f t="shared" si="374"/>
        <v>1948.1328000000001</v>
      </c>
      <c r="AF364" s="28">
        <v>708</v>
      </c>
      <c r="AG364" s="44">
        <f t="shared" si="375"/>
        <v>310.93079999999998</v>
      </c>
      <c r="AH364" s="28">
        <v>113</v>
      </c>
      <c r="AI364" s="44">
        <f t="shared" si="339"/>
        <v>71.673782379069777</v>
      </c>
      <c r="AJ364" s="44">
        <f t="shared" si="340"/>
        <v>0</v>
      </c>
      <c r="AK364" s="44"/>
      <c r="AL364" s="44">
        <f t="shared" si="341"/>
        <v>0</v>
      </c>
      <c r="AM364" s="44"/>
      <c r="AN364" s="44">
        <f t="shared" si="342"/>
        <v>71.673782379069777</v>
      </c>
      <c r="AO364" s="20"/>
      <c r="AP364" s="20">
        <v>0.18</v>
      </c>
      <c r="AQ364" s="20"/>
      <c r="AR364" s="20"/>
      <c r="AS364" s="44">
        <f t="shared" si="343"/>
        <v>47.626396408035362</v>
      </c>
      <c r="AT364" s="44">
        <f t="shared" si="344"/>
        <v>0</v>
      </c>
      <c r="AU364" s="44">
        <f t="shared" si="345"/>
        <v>0</v>
      </c>
      <c r="AV364" s="44">
        <f t="shared" si="346"/>
        <v>0</v>
      </c>
      <c r="AW364" s="44"/>
      <c r="AX364" s="44">
        <f t="shared" si="347"/>
        <v>47.626396408035362</v>
      </c>
      <c r="AY364" s="44">
        <f t="shared" si="348"/>
        <v>222.98510073488379</v>
      </c>
      <c r="AZ364" s="44">
        <f t="shared" si="349"/>
        <v>0</v>
      </c>
      <c r="BA364" s="44"/>
      <c r="BB364" s="44">
        <f t="shared" si="350"/>
        <v>0</v>
      </c>
      <c r="BC364" s="44"/>
      <c r="BD364" s="44">
        <f t="shared" si="351"/>
        <v>222.98510073488379</v>
      </c>
      <c r="BE364" s="20"/>
      <c r="BF364" s="20">
        <v>0.56000000000000005</v>
      </c>
      <c r="BG364" s="20"/>
      <c r="BH364" s="20">
        <v>0.05</v>
      </c>
      <c r="BI364" s="44">
        <f t="shared" si="352"/>
        <v>148.17101104722113</v>
      </c>
      <c r="BJ364" s="44">
        <f t="shared" si="353"/>
        <v>0</v>
      </c>
      <c r="BK364" s="44">
        <f t="shared" si="354"/>
        <v>0</v>
      </c>
      <c r="BL364" s="44">
        <f t="shared" si="355"/>
        <v>0</v>
      </c>
      <c r="BM364" s="44"/>
      <c r="BN364" s="44">
        <f t="shared" si="356"/>
        <v>148.17101104722113</v>
      </c>
      <c r="BO364" s="44">
        <f t="shared" si="357"/>
        <v>87.601289574418615</v>
      </c>
      <c r="BP364" s="44">
        <f t="shared" si="358"/>
        <v>0</v>
      </c>
      <c r="BQ364" s="44"/>
      <c r="BR364" s="44">
        <f t="shared" si="359"/>
        <v>0</v>
      </c>
      <c r="BS364" s="44"/>
      <c r="BT364" s="44">
        <f t="shared" si="360"/>
        <v>87.601289574418615</v>
      </c>
      <c r="BU364" s="20"/>
      <c r="BV364" s="20">
        <v>0.22</v>
      </c>
      <c r="BW364" s="20"/>
      <c r="BX364" s="20">
        <v>0.05</v>
      </c>
      <c r="BY364" s="44">
        <f t="shared" si="361"/>
        <v>58.210040054265441</v>
      </c>
      <c r="BZ364" s="44">
        <f t="shared" si="362"/>
        <v>0</v>
      </c>
      <c r="CA364" s="44">
        <f t="shared" si="363"/>
        <v>0</v>
      </c>
      <c r="CB364" s="44">
        <f t="shared" si="364"/>
        <v>0</v>
      </c>
      <c r="CC364" s="44"/>
      <c r="CD364" s="44">
        <f t="shared" si="365"/>
        <v>58.210040054265441</v>
      </c>
      <c r="CE364" s="44">
        <f t="shared" si="366"/>
        <v>5.6619190267879347</v>
      </c>
      <c r="CF364" s="44">
        <f t="shared" si="367"/>
        <v>13.147867361039623</v>
      </c>
      <c r="CG364" s="44">
        <f t="shared" si="368"/>
        <v>5.3415321430828664</v>
      </c>
      <c r="CH364" s="44">
        <f t="shared" si="369"/>
        <v>19.493275600216034</v>
      </c>
      <c r="CI364" s="44">
        <f t="shared" si="370"/>
        <v>60.645746311783228</v>
      </c>
      <c r="CJ364" s="44">
        <f t="shared" si="371"/>
        <v>23.825114622486264</v>
      </c>
      <c r="CK364" s="44">
        <f t="shared" si="372"/>
        <v>108.29597555675575</v>
      </c>
    </row>
    <row r="365" spans="1:91" x14ac:dyDescent="0.25">
      <c r="A365" s="41">
        <f>'[11]ТОВ "Сумитеплоенерго" '!F357</f>
        <v>1962</v>
      </c>
      <c r="B365" s="41" t="str">
        <f>'[11]ТОВ "Сумитеплоенерго" '!C357</f>
        <v>Вул.Г. КОНДРАТЬЄВА,35</v>
      </c>
      <c r="C365" s="47" t="str">
        <f>'[11]ТОВ "Сумитеплоенерго" '!O357</f>
        <v>так</v>
      </c>
      <c r="D365" s="46">
        <f>'[11]ТОВ "Сумитеплоенерго" '!G357</f>
        <v>5</v>
      </c>
      <c r="E365" s="86" t="str">
        <f t="shared" si="376"/>
        <v>ТОВ "Сумитеплоенерго"</v>
      </c>
      <c r="F365" s="43">
        <f>'[11]ТОВ "Сумитеплоенерго" '!L357</f>
        <v>2268.5</v>
      </c>
      <c r="G365" s="43">
        <f>'[11]ТОВ "Сумитеплоенерго" '!CX357</f>
        <v>452.08996511627902</v>
      </c>
      <c r="H365" s="32">
        <f t="shared" si="377"/>
        <v>199.29026454321314</v>
      </c>
      <c r="I365" s="42"/>
      <c r="J365" s="42"/>
      <c r="K365" s="42"/>
      <c r="L365" s="42"/>
      <c r="M365" s="42"/>
      <c r="N365" s="44">
        <f t="shared" si="378"/>
        <v>452.08996511627902</v>
      </c>
      <c r="O365" s="44">
        <f t="shared" si="379"/>
        <v>300.40853399987998</v>
      </c>
      <c r="P365" s="44">
        <f t="shared" si="380"/>
        <v>0</v>
      </c>
      <c r="Q365" s="44">
        <f t="shared" si="381"/>
        <v>0</v>
      </c>
      <c r="R365" s="44">
        <f t="shared" si="382"/>
        <v>0</v>
      </c>
      <c r="S365" s="44">
        <f t="shared" si="383"/>
        <v>0</v>
      </c>
      <c r="T365" s="44">
        <f t="shared" si="384"/>
        <v>300.40853399987998</v>
      </c>
      <c r="U365" s="44">
        <f t="shared" si="385"/>
        <v>465.65266406976741</v>
      </c>
      <c r="V365" s="44">
        <f t="shared" si="386"/>
        <v>0</v>
      </c>
      <c r="W365" s="44">
        <f t="shared" si="387"/>
        <v>0</v>
      </c>
      <c r="X365" s="44">
        <f t="shared" si="388"/>
        <v>0</v>
      </c>
      <c r="Y365" s="44">
        <f t="shared" si="389"/>
        <v>0</v>
      </c>
      <c r="Z365" s="44">
        <f t="shared" si="390"/>
        <v>465.65266406976741</v>
      </c>
      <c r="AA365" s="20">
        <v>0.03</v>
      </c>
      <c r="AC365" s="44">
        <f t="shared" si="373"/>
        <v>222.31299999999999</v>
      </c>
      <c r="AD365" s="28">
        <v>98</v>
      </c>
      <c r="AE365" s="44">
        <f t="shared" si="374"/>
        <v>1606.098</v>
      </c>
      <c r="AF365" s="28">
        <v>708</v>
      </c>
      <c r="AG365" s="44">
        <f t="shared" si="375"/>
        <v>256.34050000000002</v>
      </c>
      <c r="AH365" s="28">
        <v>113</v>
      </c>
      <c r="AI365" s="44">
        <f t="shared" si="339"/>
        <v>83.817479532558124</v>
      </c>
      <c r="AJ365" s="44">
        <f t="shared" si="340"/>
        <v>0</v>
      </c>
      <c r="AK365" s="44"/>
      <c r="AL365" s="44">
        <f t="shared" si="341"/>
        <v>0</v>
      </c>
      <c r="AM365" s="44"/>
      <c r="AN365" s="44">
        <f t="shared" si="342"/>
        <v>83.817479532558124</v>
      </c>
      <c r="AO365" s="20"/>
      <c r="AP365" s="20">
        <v>0.18</v>
      </c>
      <c r="AQ365" s="20"/>
      <c r="AR365" s="20"/>
      <c r="AS365" s="44">
        <f t="shared" si="343"/>
        <v>55.695742203577744</v>
      </c>
      <c r="AT365" s="44">
        <f t="shared" si="344"/>
        <v>0</v>
      </c>
      <c r="AU365" s="44">
        <f t="shared" si="345"/>
        <v>0</v>
      </c>
      <c r="AV365" s="44">
        <f t="shared" si="346"/>
        <v>0</v>
      </c>
      <c r="AW365" s="44"/>
      <c r="AX365" s="44">
        <f t="shared" si="347"/>
        <v>55.695742203577744</v>
      </c>
      <c r="AY365" s="44">
        <f t="shared" si="348"/>
        <v>260.76549187906977</v>
      </c>
      <c r="AZ365" s="44">
        <f t="shared" si="349"/>
        <v>0</v>
      </c>
      <c r="BA365" s="44"/>
      <c r="BB365" s="44">
        <f t="shared" si="350"/>
        <v>0</v>
      </c>
      <c r="BC365" s="44"/>
      <c r="BD365" s="44">
        <f t="shared" si="351"/>
        <v>260.76549187906977</v>
      </c>
      <c r="BE365" s="20"/>
      <c r="BF365" s="20">
        <v>0.56000000000000005</v>
      </c>
      <c r="BG365" s="20"/>
      <c r="BH365" s="20">
        <v>0.05</v>
      </c>
      <c r="BI365" s="44">
        <f t="shared" si="352"/>
        <v>173.2756424111308</v>
      </c>
      <c r="BJ365" s="44">
        <f t="shared" si="353"/>
        <v>0</v>
      </c>
      <c r="BK365" s="44">
        <f t="shared" si="354"/>
        <v>0</v>
      </c>
      <c r="BL365" s="44">
        <f t="shared" si="355"/>
        <v>0</v>
      </c>
      <c r="BM365" s="44"/>
      <c r="BN365" s="44">
        <f t="shared" si="356"/>
        <v>173.2756424111308</v>
      </c>
      <c r="BO365" s="44">
        <f t="shared" si="357"/>
        <v>102.44358609534883</v>
      </c>
      <c r="BP365" s="44">
        <f t="shared" si="358"/>
        <v>0</v>
      </c>
      <c r="BQ365" s="44"/>
      <c r="BR365" s="44">
        <f t="shared" si="359"/>
        <v>0</v>
      </c>
      <c r="BS365" s="44"/>
      <c r="BT365" s="44">
        <f t="shared" si="360"/>
        <v>102.44358609534883</v>
      </c>
      <c r="BU365" s="20"/>
      <c r="BV365" s="20">
        <v>0.22</v>
      </c>
      <c r="BW365" s="20"/>
      <c r="BX365" s="20">
        <v>0.05</v>
      </c>
      <c r="BY365" s="44">
        <f t="shared" si="361"/>
        <v>68.072573804372809</v>
      </c>
      <c r="BZ365" s="44">
        <f t="shared" si="362"/>
        <v>0</v>
      </c>
      <c r="CA365" s="44">
        <f t="shared" si="363"/>
        <v>0</v>
      </c>
      <c r="CB365" s="44">
        <f t="shared" si="364"/>
        <v>0</v>
      </c>
      <c r="CC365" s="44"/>
      <c r="CD365" s="44">
        <f t="shared" si="365"/>
        <v>68.072573804372809</v>
      </c>
      <c r="CE365" s="44">
        <f t="shared" si="366"/>
        <v>3.991561853820115</v>
      </c>
      <c r="CF365" s="44">
        <f t="shared" si="367"/>
        <v>9.2690350337251335</v>
      </c>
      <c r="CG365" s="44">
        <f t="shared" si="368"/>
        <v>3.7656942535575664</v>
      </c>
      <c r="CH365" s="44">
        <f t="shared" si="369"/>
        <v>22.796023516693158</v>
      </c>
      <c r="CI365" s="44">
        <f t="shared" si="370"/>
        <v>70.920962051934282</v>
      </c>
      <c r="CJ365" s="44">
        <f t="shared" si="371"/>
        <v>27.861806520402752</v>
      </c>
      <c r="CK365" s="44">
        <f t="shared" si="372"/>
        <v>126.64457509273977</v>
      </c>
    </row>
    <row r="366" spans="1:91" x14ac:dyDescent="0.25">
      <c r="A366" s="41">
        <f>'[11]ТОВ "Сумитеплоенерго" '!F358</f>
        <v>1975</v>
      </c>
      <c r="B366" s="41" t="str">
        <f>'[11]ТОВ "Сумитеплоенерго" '!C358</f>
        <v>Вул.Г. КОНДРАТЬЄВА,38</v>
      </c>
      <c r="C366" s="47" t="str">
        <f>'[11]ТОВ "Сумитеплоенерго" '!O358</f>
        <v>так</v>
      </c>
      <c r="D366" s="46">
        <f>'[11]ТОВ "Сумитеплоенерго" '!G358</f>
        <v>5</v>
      </c>
      <c r="E366" s="86" t="str">
        <f t="shared" si="376"/>
        <v>ТОВ "Сумитеплоенерго"</v>
      </c>
      <c r="F366" s="43">
        <f>'[11]ТОВ "Сумитеплоенерго" '!L358</f>
        <v>3166.56</v>
      </c>
      <c r="G366" s="43">
        <f>'[11]ТОВ "Сумитеплоенерго" '!CX358</f>
        <v>646.49175581395355</v>
      </c>
      <c r="H366" s="32">
        <f t="shared" si="377"/>
        <v>204.16216835112979</v>
      </c>
      <c r="I366" s="42"/>
      <c r="J366" s="42"/>
      <c r="K366" s="42"/>
      <c r="L366" s="42"/>
      <c r="M366" s="42"/>
      <c r="N366" s="44">
        <f t="shared" si="378"/>
        <v>646.49175581395355</v>
      </c>
      <c r="O366" s="44">
        <f t="shared" si="379"/>
        <v>429.58626731988244</v>
      </c>
      <c r="P366" s="44">
        <f t="shared" si="380"/>
        <v>0</v>
      </c>
      <c r="Q366" s="44">
        <f t="shared" si="381"/>
        <v>0</v>
      </c>
      <c r="R366" s="44">
        <f t="shared" si="382"/>
        <v>0</v>
      </c>
      <c r="S366" s="44">
        <f t="shared" si="383"/>
        <v>0</v>
      </c>
      <c r="T366" s="44">
        <f t="shared" si="384"/>
        <v>429.58626731988244</v>
      </c>
      <c r="U366" s="44">
        <f t="shared" si="385"/>
        <v>665.88650848837221</v>
      </c>
      <c r="V366" s="44">
        <f t="shared" si="386"/>
        <v>0</v>
      </c>
      <c r="W366" s="44">
        <f t="shared" si="387"/>
        <v>0</v>
      </c>
      <c r="X366" s="44">
        <f t="shared" si="388"/>
        <v>0</v>
      </c>
      <c r="Y366" s="44">
        <f t="shared" si="389"/>
        <v>0</v>
      </c>
      <c r="Z366" s="44">
        <f t="shared" si="390"/>
        <v>665.88650848837221</v>
      </c>
      <c r="AA366" s="20">
        <v>0.03</v>
      </c>
      <c r="AC366" s="44">
        <f t="shared" si="373"/>
        <v>297.65664000000004</v>
      </c>
      <c r="AD366" s="28">
        <v>94</v>
      </c>
      <c r="AE366" s="44">
        <f t="shared" si="374"/>
        <v>2159.5939199999998</v>
      </c>
      <c r="AF366" s="28">
        <v>682</v>
      </c>
      <c r="AG366" s="44">
        <f t="shared" si="375"/>
        <v>348.32159999999999</v>
      </c>
      <c r="AH366" s="28">
        <v>110</v>
      </c>
      <c r="AI366" s="44">
        <f t="shared" si="339"/>
        <v>119.85957152790699</v>
      </c>
      <c r="AJ366" s="44">
        <f t="shared" si="340"/>
        <v>0</v>
      </c>
      <c r="AK366" s="44"/>
      <c r="AL366" s="44">
        <f t="shared" si="341"/>
        <v>0</v>
      </c>
      <c r="AM366" s="44"/>
      <c r="AN366" s="44">
        <f t="shared" si="342"/>
        <v>119.85957152790699</v>
      </c>
      <c r="AO366" s="20"/>
      <c r="AP366" s="20">
        <v>0.18</v>
      </c>
      <c r="AQ366" s="20"/>
      <c r="AR366" s="20"/>
      <c r="AS366" s="44">
        <f t="shared" si="343"/>
        <v>79.645293961106205</v>
      </c>
      <c r="AT366" s="44">
        <f t="shared" si="344"/>
        <v>0</v>
      </c>
      <c r="AU366" s="44">
        <f t="shared" si="345"/>
        <v>0</v>
      </c>
      <c r="AV366" s="44">
        <f t="shared" si="346"/>
        <v>0</v>
      </c>
      <c r="AW366" s="44"/>
      <c r="AX366" s="44">
        <f t="shared" si="347"/>
        <v>79.645293961106205</v>
      </c>
      <c r="AY366" s="44">
        <f t="shared" si="348"/>
        <v>372.89644475348848</v>
      </c>
      <c r="AZ366" s="44">
        <f t="shared" si="349"/>
        <v>0</v>
      </c>
      <c r="BA366" s="44"/>
      <c r="BB366" s="44">
        <f t="shared" si="350"/>
        <v>0</v>
      </c>
      <c r="BC366" s="44"/>
      <c r="BD366" s="44">
        <f t="shared" si="351"/>
        <v>372.89644475348848</v>
      </c>
      <c r="BE366" s="20"/>
      <c r="BF366" s="20">
        <v>0.56000000000000005</v>
      </c>
      <c r="BG366" s="20"/>
      <c r="BH366" s="20">
        <v>0.05</v>
      </c>
      <c r="BI366" s="44">
        <f t="shared" si="352"/>
        <v>247.78535899010825</v>
      </c>
      <c r="BJ366" s="44">
        <f t="shared" si="353"/>
        <v>0</v>
      </c>
      <c r="BK366" s="44">
        <f t="shared" si="354"/>
        <v>0</v>
      </c>
      <c r="BL366" s="44">
        <f t="shared" si="355"/>
        <v>0</v>
      </c>
      <c r="BM366" s="44"/>
      <c r="BN366" s="44">
        <f t="shared" si="356"/>
        <v>247.78535899010825</v>
      </c>
      <c r="BO366" s="44">
        <f t="shared" si="357"/>
        <v>146.4950318674419</v>
      </c>
      <c r="BP366" s="44">
        <f t="shared" si="358"/>
        <v>0</v>
      </c>
      <c r="BQ366" s="44"/>
      <c r="BR366" s="44">
        <f t="shared" si="359"/>
        <v>0</v>
      </c>
      <c r="BS366" s="44"/>
      <c r="BT366" s="44">
        <f t="shared" si="360"/>
        <v>146.4950318674419</v>
      </c>
      <c r="BU366" s="20"/>
      <c r="BV366" s="20">
        <v>0.22</v>
      </c>
      <c r="BW366" s="20"/>
      <c r="BX366" s="20">
        <v>0.05</v>
      </c>
      <c r="BY366" s="44">
        <f t="shared" si="361"/>
        <v>97.344248174685376</v>
      </c>
      <c r="BZ366" s="44">
        <f t="shared" si="362"/>
        <v>0</v>
      </c>
      <c r="CA366" s="44">
        <f t="shared" si="363"/>
        <v>0</v>
      </c>
      <c r="CB366" s="44">
        <f t="shared" si="364"/>
        <v>0</v>
      </c>
      <c r="CC366" s="44"/>
      <c r="CD366" s="44">
        <f t="shared" si="365"/>
        <v>97.344248174685376</v>
      </c>
      <c r="CE366" s="44">
        <f t="shared" si="366"/>
        <v>3.7372784403979598</v>
      </c>
      <c r="CF366" s="44">
        <f t="shared" si="367"/>
        <v>8.7155832322046614</v>
      </c>
      <c r="CG366" s="44">
        <f t="shared" si="368"/>
        <v>3.5782453152746414</v>
      </c>
      <c r="CH366" s="44">
        <f t="shared" si="369"/>
        <v>32.598470229465541</v>
      </c>
      <c r="CI366" s="44">
        <f t="shared" si="370"/>
        <v>101.41746293611503</v>
      </c>
      <c r="CJ366" s="44">
        <f t="shared" si="371"/>
        <v>39.842574724902335</v>
      </c>
      <c r="CK366" s="44">
        <f t="shared" si="372"/>
        <v>181.10261238591968</v>
      </c>
    </row>
    <row r="367" spans="1:91" x14ac:dyDescent="0.25">
      <c r="A367" s="41">
        <f>'[11]ТОВ "Сумитеплоенерго" '!F359</f>
        <v>1969</v>
      </c>
      <c r="B367" s="41" t="str">
        <f>'[11]ТОВ "Сумитеплоенерго" '!C359</f>
        <v>Вул.Г. КОНДРАТЬЄВА,48</v>
      </c>
      <c r="C367" s="47" t="str">
        <f>'[11]ТОВ "Сумитеплоенерго" '!O359</f>
        <v>так</v>
      </c>
      <c r="D367" s="46">
        <f>'[11]ТОВ "Сумитеплоенерго" '!G359</f>
        <v>5</v>
      </c>
      <c r="E367" s="86" t="str">
        <f t="shared" si="376"/>
        <v>ТОВ "Сумитеплоенерго"</v>
      </c>
      <c r="F367" s="43">
        <f>'[11]ТОВ "Сумитеплоенерго" '!L359</f>
        <v>3119.9</v>
      </c>
      <c r="G367" s="43">
        <f>'[11]ТОВ "Сумитеплоенерго" '!CX359</f>
        <v>595.63367441860464</v>
      </c>
      <c r="H367" s="32">
        <f t="shared" si="377"/>
        <v>190.91434802993837</v>
      </c>
      <c r="I367" s="42"/>
      <c r="J367" s="42"/>
      <c r="K367" s="42"/>
      <c r="L367" s="42"/>
      <c r="M367" s="42"/>
      <c r="N367" s="44">
        <f t="shared" si="378"/>
        <v>595.63367441860464</v>
      </c>
      <c r="O367" s="44">
        <f t="shared" si="379"/>
        <v>395.79166258873403</v>
      </c>
      <c r="P367" s="44">
        <f t="shared" si="380"/>
        <v>0</v>
      </c>
      <c r="Q367" s="44">
        <f t="shared" si="381"/>
        <v>0</v>
      </c>
      <c r="R367" s="44">
        <f t="shared" si="382"/>
        <v>0</v>
      </c>
      <c r="S367" s="44">
        <f t="shared" si="383"/>
        <v>0</v>
      </c>
      <c r="T367" s="44">
        <f t="shared" si="384"/>
        <v>395.79166258873403</v>
      </c>
      <c r="U367" s="44">
        <f t="shared" si="385"/>
        <v>613.50268465116278</v>
      </c>
      <c r="V367" s="44">
        <f t="shared" si="386"/>
        <v>0</v>
      </c>
      <c r="W367" s="44">
        <f t="shared" si="387"/>
        <v>0</v>
      </c>
      <c r="X367" s="44">
        <f t="shared" si="388"/>
        <v>0</v>
      </c>
      <c r="Y367" s="44">
        <f t="shared" si="389"/>
        <v>0</v>
      </c>
      <c r="Z367" s="44">
        <f t="shared" si="390"/>
        <v>613.50268465116278</v>
      </c>
      <c r="AA367" s="20">
        <v>0.03</v>
      </c>
      <c r="AC367" s="44">
        <f t="shared" si="373"/>
        <v>293.27060000000006</v>
      </c>
      <c r="AD367" s="28">
        <v>94</v>
      </c>
      <c r="AE367" s="44">
        <f t="shared" si="374"/>
        <v>2127.7718000000004</v>
      </c>
      <c r="AF367" s="28">
        <v>682</v>
      </c>
      <c r="AG367" s="44">
        <f t="shared" si="375"/>
        <v>343.18900000000002</v>
      </c>
      <c r="AH367" s="28">
        <v>110</v>
      </c>
      <c r="AI367" s="44">
        <f t="shared" si="339"/>
        <v>110.4304832372093</v>
      </c>
      <c r="AJ367" s="44">
        <f t="shared" si="340"/>
        <v>0</v>
      </c>
      <c r="AK367" s="44"/>
      <c r="AL367" s="44">
        <f t="shared" si="341"/>
        <v>0</v>
      </c>
      <c r="AM367" s="44"/>
      <c r="AN367" s="44">
        <f t="shared" si="342"/>
        <v>110.4304832372093</v>
      </c>
      <c r="AO367" s="20"/>
      <c r="AP367" s="20">
        <v>0.18</v>
      </c>
      <c r="AQ367" s="20"/>
      <c r="AR367" s="20"/>
      <c r="AS367" s="44">
        <f t="shared" si="343"/>
        <v>73.379774243951289</v>
      </c>
      <c r="AT367" s="44">
        <f t="shared" si="344"/>
        <v>0</v>
      </c>
      <c r="AU367" s="44">
        <f t="shared" si="345"/>
        <v>0</v>
      </c>
      <c r="AV367" s="44">
        <f t="shared" si="346"/>
        <v>0</v>
      </c>
      <c r="AW367" s="44"/>
      <c r="AX367" s="44">
        <f t="shared" si="347"/>
        <v>73.379774243951289</v>
      </c>
      <c r="AY367" s="44">
        <f t="shared" si="348"/>
        <v>343.56150340465121</v>
      </c>
      <c r="AZ367" s="44">
        <f t="shared" si="349"/>
        <v>0</v>
      </c>
      <c r="BA367" s="44"/>
      <c r="BB367" s="44">
        <f t="shared" si="350"/>
        <v>0</v>
      </c>
      <c r="BC367" s="44"/>
      <c r="BD367" s="44">
        <f t="shared" si="351"/>
        <v>343.56150340465121</v>
      </c>
      <c r="BE367" s="20"/>
      <c r="BF367" s="20">
        <v>0.56000000000000005</v>
      </c>
      <c r="BG367" s="20"/>
      <c r="BH367" s="20">
        <v>0.05</v>
      </c>
      <c r="BI367" s="44">
        <f t="shared" si="352"/>
        <v>228.29263098118182</v>
      </c>
      <c r="BJ367" s="44">
        <f t="shared" si="353"/>
        <v>0</v>
      </c>
      <c r="BK367" s="44">
        <f t="shared" si="354"/>
        <v>0</v>
      </c>
      <c r="BL367" s="44">
        <f t="shared" si="355"/>
        <v>0</v>
      </c>
      <c r="BM367" s="44"/>
      <c r="BN367" s="44">
        <f t="shared" si="356"/>
        <v>228.29263098118182</v>
      </c>
      <c r="BO367" s="44">
        <f t="shared" si="357"/>
        <v>134.97059062325582</v>
      </c>
      <c r="BP367" s="44">
        <f t="shared" si="358"/>
        <v>0</v>
      </c>
      <c r="BQ367" s="44"/>
      <c r="BR367" s="44">
        <f t="shared" si="359"/>
        <v>0</v>
      </c>
      <c r="BS367" s="44"/>
      <c r="BT367" s="44">
        <f t="shared" si="360"/>
        <v>134.97059062325582</v>
      </c>
      <c r="BU367" s="20"/>
      <c r="BV367" s="20">
        <v>0.22</v>
      </c>
      <c r="BW367" s="20"/>
      <c r="BX367" s="20">
        <v>0.05</v>
      </c>
      <c r="BY367" s="44">
        <f t="shared" si="361"/>
        <v>89.686390742607131</v>
      </c>
      <c r="BZ367" s="44">
        <f t="shared" si="362"/>
        <v>0</v>
      </c>
      <c r="CA367" s="44">
        <f t="shared" si="363"/>
        <v>0</v>
      </c>
      <c r="CB367" s="44">
        <f t="shared" si="364"/>
        <v>0</v>
      </c>
      <c r="CC367" s="44"/>
      <c r="CD367" s="44">
        <f t="shared" si="365"/>
        <v>89.686390742607131</v>
      </c>
      <c r="CE367" s="44">
        <f t="shared" si="366"/>
        <v>3.996613549464203</v>
      </c>
      <c r="CF367" s="44">
        <f t="shared" si="367"/>
        <v>9.3203700481045875</v>
      </c>
      <c r="CG367" s="44">
        <f t="shared" si="368"/>
        <v>3.8265448877848747</v>
      </c>
      <c r="CH367" s="44">
        <f t="shared" si="369"/>
        <v>30.034020431947745</v>
      </c>
      <c r="CI367" s="44">
        <f t="shared" si="370"/>
        <v>93.439174677170783</v>
      </c>
      <c r="CJ367" s="44">
        <f t="shared" si="371"/>
        <v>36.708247194602798</v>
      </c>
      <c r="CK367" s="44">
        <f t="shared" si="372"/>
        <v>166.85566906637635</v>
      </c>
    </row>
    <row r="368" spans="1:91" x14ac:dyDescent="0.25">
      <c r="A368" s="41">
        <f>'[11]ТОВ "Сумитеплоенерго" '!F360</f>
        <v>1977</v>
      </c>
      <c r="B368" s="41" t="str">
        <f>'[11]ТОВ "Сумитеплоенерго" '!C360</f>
        <v>Вул.Г. КОНДРАТЬЄВА,50</v>
      </c>
      <c r="C368" s="47" t="str">
        <f>'[11]ТОВ "Сумитеплоенерго" '!O360</f>
        <v>так</v>
      </c>
      <c r="D368" s="46">
        <f>'[11]ТОВ "Сумитеплоенерго" '!G360</f>
        <v>5</v>
      </c>
      <c r="E368" s="86" t="str">
        <f t="shared" si="376"/>
        <v>ТОВ "Сумитеплоенерго"</v>
      </c>
      <c r="F368" s="43">
        <f>'[11]ТОВ "Сумитеплоенерго" '!L360</f>
        <v>2737.77</v>
      </c>
      <c r="G368" s="43">
        <f>'[11]ТОВ "Сумитеплоенерго" '!CX360</f>
        <v>468.6794302325581</v>
      </c>
      <c r="H368" s="32">
        <f t="shared" si="377"/>
        <v>171.19021328766044</v>
      </c>
      <c r="I368" s="42"/>
      <c r="J368" s="42"/>
      <c r="K368" s="42"/>
      <c r="L368" s="42"/>
      <c r="M368" s="42"/>
      <c r="N368" s="44">
        <f t="shared" si="378"/>
        <v>468.6794302325581</v>
      </c>
      <c r="O368" s="44">
        <f t="shared" si="379"/>
        <v>311.43204100061985</v>
      </c>
      <c r="P368" s="44">
        <f t="shared" si="380"/>
        <v>0</v>
      </c>
      <c r="Q368" s="44">
        <f t="shared" si="381"/>
        <v>0</v>
      </c>
      <c r="R368" s="44">
        <f t="shared" si="382"/>
        <v>0</v>
      </c>
      <c r="S368" s="44">
        <f t="shared" si="383"/>
        <v>0</v>
      </c>
      <c r="T368" s="44">
        <f t="shared" si="384"/>
        <v>311.43204100061985</v>
      </c>
      <c r="U368" s="44">
        <f t="shared" si="385"/>
        <v>482.73981313953487</v>
      </c>
      <c r="V368" s="44">
        <f t="shared" si="386"/>
        <v>0</v>
      </c>
      <c r="W368" s="44">
        <f t="shared" si="387"/>
        <v>0</v>
      </c>
      <c r="X368" s="44">
        <f t="shared" si="388"/>
        <v>0</v>
      </c>
      <c r="Y368" s="44">
        <f t="shared" si="389"/>
        <v>0</v>
      </c>
      <c r="Z368" s="44">
        <f t="shared" si="390"/>
        <v>482.73981313953487</v>
      </c>
      <c r="AA368" s="20">
        <v>0.03</v>
      </c>
      <c r="AC368" s="44">
        <f t="shared" si="373"/>
        <v>268.30146000000002</v>
      </c>
      <c r="AD368" s="28">
        <v>98</v>
      </c>
      <c r="AE368" s="44">
        <f t="shared" si="374"/>
        <v>1938.3411599999999</v>
      </c>
      <c r="AF368" s="28">
        <v>708</v>
      </c>
      <c r="AG368" s="44">
        <f t="shared" si="375"/>
        <v>309.36801000000003</v>
      </c>
      <c r="AH368" s="28">
        <v>113</v>
      </c>
      <c r="AI368" s="44">
        <f t="shared" si="339"/>
        <v>86.893166365116272</v>
      </c>
      <c r="AJ368" s="44">
        <f t="shared" si="340"/>
        <v>0</v>
      </c>
      <c r="AK368" s="44"/>
      <c r="AL368" s="44">
        <f t="shared" si="341"/>
        <v>0</v>
      </c>
      <c r="AM368" s="44"/>
      <c r="AN368" s="44">
        <f t="shared" si="342"/>
        <v>86.893166365116272</v>
      </c>
      <c r="AO368" s="20"/>
      <c r="AP368" s="20">
        <v>0.18</v>
      </c>
      <c r="AQ368" s="20"/>
      <c r="AR368" s="20"/>
      <c r="AS368" s="44">
        <f t="shared" si="343"/>
        <v>57.739500401514924</v>
      </c>
      <c r="AT368" s="44">
        <f t="shared" si="344"/>
        <v>0</v>
      </c>
      <c r="AU368" s="44">
        <f t="shared" si="345"/>
        <v>0</v>
      </c>
      <c r="AV368" s="44">
        <f t="shared" si="346"/>
        <v>0</v>
      </c>
      <c r="AW368" s="44"/>
      <c r="AX368" s="44">
        <f t="shared" si="347"/>
        <v>57.739500401514924</v>
      </c>
      <c r="AY368" s="44">
        <f t="shared" si="348"/>
        <v>270.33429535813957</v>
      </c>
      <c r="AZ368" s="44">
        <f t="shared" si="349"/>
        <v>0</v>
      </c>
      <c r="BA368" s="44"/>
      <c r="BB368" s="44">
        <f t="shared" si="350"/>
        <v>0</v>
      </c>
      <c r="BC368" s="44"/>
      <c r="BD368" s="44">
        <f t="shared" si="351"/>
        <v>270.33429535813957</v>
      </c>
      <c r="BE368" s="20"/>
      <c r="BF368" s="20">
        <v>0.56000000000000005</v>
      </c>
      <c r="BG368" s="20"/>
      <c r="BH368" s="20">
        <v>0.05</v>
      </c>
      <c r="BI368" s="44">
        <f t="shared" si="352"/>
        <v>179.63400124915756</v>
      </c>
      <c r="BJ368" s="44">
        <f t="shared" si="353"/>
        <v>0</v>
      </c>
      <c r="BK368" s="44">
        <f t="shared" si="354"/>
        <v>0</v>
      </c>
      <c r="BL368" s="44">
        <f t="shared" si="355"/>
        <v>0</v>
      </c>
      <c r="BM368" s="44"/>
      <c r="BN368" s="44">
        <f t="shared" si="356"/>
        <v>179.63400124915756</v>
      </c>
      <c r="BO368" s="44">
        <f t="shared" si="357"/>
        <v>106.20275889069767</v>
      </c>
      <c r="BP368" s="44">
        <f t="shared" si="358"/>
        <v>0</v>
      </c>
      <c r="BQ368" s="44"/>
      <c r="BR368" s="44">
        <f t="shared" si="359"/>
        <v>0</v>
      </c>
      <c r="BS368" s="44"/>
      <c r="BT368" s="44">
        <f t="shared" si="360"/>
        <v>106.20275889069767</v>
      </c>
      <c r="BU368" s="20"/>
      <c r="BV368" s="20">
        <v>0.22</v>
      </c>
      <c r="BW368" s="20"/>
      <c r="BX368" s="20">
        <v>0.05</v>
      </c>
      <c r="BY368" s="44">
        <f t="shared" si="361"/>
        <v>70.570500490740457</v>
      </c>
      <c r="BZ368" s="44">
        <f t="shared" si="362"/>
        <v>0</v>
      </c>
      <c r="CA368" s="44">
        <f t="shared" si="363"/>
        <v>0</v>
      </c>
      <c r="CB368" s="44">
        <f t="shared" si="364"/>
        <v>0</v>
      </c>
      <c r="CC368" s="44"/>
      <c r="CD368" s="44">
        <f t="shared" si="365"/>
        <v>70.570500490740457</v>
      </c>
      <c r="CE368" s="44">
        <f t="shared" si="366"/>
        <v>4.6467575599764031</v>
      </c>
      <c r="CF368" s="44">
        <f t="shared" si="367"/>
        <v>10.790502613764444</v>
      </c>
      <c r="CG368" s="44">
        <f t="shared" si="368"/>
        <v>4.3838148780111341</v>
      </c>
      <c r="CH368" s="44">
        <f t="shared" si="369"/>
        <v>23.632524802057436</v>
      </c>
      <c r="CI368" s="44">
        <f t="shared" si="370"/>
        <v>73.523410495289809</v>
      </c>
      <c r="CJ368" s="44">
        <f t="shared" si="371"/>
        <v>28.884196980292423</v>
      </c>
      <c r="CK368" s="44">
        <f t="shared" si="372"/>
        <v>131.29180445587465</v>
      </c>
    </row>
    <row r="369" spans="1:91" x14ac:dyDescent="0.25">
      <c r="A369" s="41">
        <f>'[11]ТОВ "Сумитеплоенерго" '!F361</f>
        <v>1971</v>
      </c>
      <c r="B369" s="41" t="str">
        <f>'[11]ТОВ "Сумитеплоенерго" '!C361</f>
        <v>Вул.Г. КОНДРАТЬЄВА,54</v>
      </c>
      <c r="C369" s="47" t="str">
        <f>'[11]ТОВ "Сумитеплоенерго" '!O361</f>
        <v>так</v>
      </c>
      <c r="D369" s="46">
        <f>'[11]ТОВ "Сумитеплоенерго" '!G361</f>
        <v>5</v>
      </c>
      <c r="E369" s="86" t="str">
        <f t="shared" si="376"/>
        <v>ТОВ "Сумитеплоенерго"</v>
      </c>
      <c r="F369" s="43">
        <f>'[11]ТОВ "Сумитеплоенерго" '!L361</f>
        <v>1284.69</v>
      </c>
      <c r="G369" s="43">
        <f>'[11]ТОВ "Сумитеплоенерго" '!CX361</f>
        <v>231.7826860465116</v>
      </c>
      <c r="H369" s="32">
        <f t="shared" si="377"/>
        <v>180.41915640855893</v>
      </c>
      <c r="I369" s="42"/>
      <c r="J369" s="42"/>
      <c r="K369" s="42"/>
      <c r="L369" s="42"/>
      <c r="M369" s="42"/>
      <c r="N369" s="44">
        <f t="shared" si="378"/>
        <v>231.7826860465116</v>
      </c>
      <c r="O369" s="44">
        <f t="shared" si="379"/>
        <v>154.01690436521423</v>
      </c>
      <c r="P369" s="44">
        <f t="shared" si="380"/>
        <v>0</v>
      </c>
      <c r="Q369" s="44">
        <f t="shared" si="381"/>
        <v>0</v>
      </c>
      <c r="R369" s="44">
        <f t="shared" si="382"/>
        <v>0</v>
      </c>
      <c r="S369" s="44">
        <f t="shared" si="383"/>
        <v>0</v>
      </c>
      <c r="T369" s="44">
        <f t="shared" si="384"/>
        <v>154.01690436521423</v>
      </c>
      <c r="U369" s="44">
        <f t="shared" si="385"/>
        <v>238.73616662790695</v>
      </c>
      <c r="V369" s="44">
        <f t="shared" si="386"/>
        <v>0</v>
      </c>
      <c r="W369" s="44">
        <f t="shared" si="387"/>
        <v>0</v>
      </c>
      <c r="X369" s="44">
        <f t="shared" si="388"/>
        <v>0</v>
      </c>
      <c r="Y369" s="44">
        <f t="shared" si="389"/>
        <v>0</v>
      </c>
      <c r="Z369" s="44">
        <f t="shared" si="390"/>
        <v>238.73616662790695</v>
      </c>
      <c r="AA369" s="20">
        <v>0.03</v>
      </c>
      <c r="AC369" s="44">
        <f t="shared" si="373"/>
        <v>125.89962000000001</v>
      </c>
      <c r="AD369" s="28">
        <v>98</v>
      </c>
      <c r="AE369" s="44">
        <f t="shared" si="374"/>
        <v>909.56052</v>
      </c>
      <c r="AF369" s="28">
        <v>708</v>
      </c>
      <c r="AG369" s="44">
        <f t="shared" si="375"/>
        <v>145.16997000000001</v>
      </c>
      <c r="AH369" s="28">
        <v>113</v>
      </c>
      <c r="AI369" s="44">
        <f t="shared" si="339"/>
        <v>42.972509993023252</v>
      </c>
      <c r="AJ369" s="44">
        <f t="shared" si="340"/>
        <v>0</v>
      </c>
      <c r="AK369" s="44"/>
      <c r="AL369" s="44">
        <f t="shared" si="341"/>
        <v>0</v>
      </c>
      <c r="AM369" s="44"/>
      <c r="AN369" s="44">
        <f t="shared" si="342"/>
        <v>42.972509993023252</v>
      </c>
      <c r="AO369" s="20"/>
      <c r="AP369" s="20">
        <v>0.18</v>
      </c>
      <c r="AQ369" s="20"/>
      <c r="AR369" s="20"/>
      <c r="AS369" s="44">
        <f t="shared" si="343"/>
        <v>28.554734069310722</v>
      </c>
      <c r="AT369" s="44">
        <f t="shared" si="344"/>
        <v>0</v>
      </c>
      <c r="AU369" s="44">
        <f t="shared" si="345"/>
        <v>0</v>
      </c>
      <c r="AV369" s="44">
        <f t="shared" si="346"/>
        <v>0</v>
      </c>
      <c r="AW369" s="44"/>
      <c r="AX369" s="44">
        <f t="shared" si="347"/>
        <v>28.554734069310722</v>
      </c>
      <c r="AY369" s="44">
        <f t="shared" si="348"/>
        <v>133.69225331162789</v>
      </c>
      <c r="AZ369" s="44">
        <f t="shared" si="349"/>
        <v>0</v>
      </c>
      <c r="BA369" s="44"/>
      <c r="BB369" s="44">
        <f t="shared" si="350"/>
        <v>0</v>
      </c>
      <c r="BC369" s="44"/>
      <c r="BD369" s="44">
        <f t="shared" si="351"/>
        <v>133.69225331162789</v>
      </c>
      <c r="BE369" s="20"/>
      <c r="BF369" s="20">
        <v>0.56000000000000005</v>
      </c>
      <c r="BG369" s="20"/>
      <c r="BH369" s="20">
        <v>0.05</v>
      </c>
      <c r="BI369" s="44">
        <f t="shared" si="352"/>
        <v>88.836950437855577</v>
      </c>
      <c r="BJ369" s="44">
        <f t="shared" si="353"/>
        <v>0</v>
      </c>
      <c r="BK369" s="44">
        <f t="shared" si="354"/>
        <v>0</v>
      </c>
      <c r="BL369" s="44">
        <f t="shared" si="355"/>
        <v>0</v>
      </c>
      <c r="BM369" s="44"/>
      <c r="BN369" s="44">
        <f t="shared" si="356"/>
        <v>88.836950437855577</v>
      </c>
      <c r="BO369" s="44">
        <f t="shared" si="357"/>
        <v>52.52195665813953</v>
      </c>
      <c r="BP369" s="44">
        <f t="shared" si="358"/>
        <v>0</v>
      </c>
      <c r="BQ369" s="44"/>
      <c r="BR369" s="44">
        <f t="shared" si="359"/>
        <v>0</v>
      </c>
      <c r="BS369" s="44"/>
      <c r="BT369" s="44">
        <f t="shared" si="360"/>
        <v>52.52195665813953</v>
      </c>
      <c r="BU369" s="20"/>
      <c r="BV369" s="20">
        <v>0.22</v>
      </c>
      <c r="BW369" s="20"/>
      <c r="BX369" s="20">
        <v>0.05</v>
      </c>
      <c r="BY369" s="44">
        <f t="shared" si="361"/>
        <v>34.900230529157547</v>
      </c>
      <c r="BZ369" s="44">
        <f t="shared" si="362"/>
        <v>0</v>
      </c>
      <c r="CA369" s="44">
        <f t="shared" si="363"/>
        <v>0</v>
      </c>
      <c r="CB369" s="44">
        <f t="shared" si="364"/>
        <v>0</v>
      </c>
      <c r="CC369" s="44"/>
      <c r="CD369" s="44">
        <f t="shared" si="365"/>
        <v>34.900230529157547</v>
      </c>
      <c r="CE369" s="44">
        <f t="shared" si="366"/>
        <v>4.4090629488758211</v>
      </c>
      <c r="CF369" s="44">
        <f t="shared" si="367"/>
        <v>10.238538305479858</v>
      </c>
      <c r="CG369" s="44">
        <f t="shared" si="368"/>
        <v>4.1595705185591001</v>
      </c>
      <c r="CH369" s="44">
        <f t="shared" si="369"/>
        <v>11.687327677179463</v>
      </c>
      <c r="CI369" s="44">
        <f t="shared" si="370"/>
        <v>36.360574995669438</v>
      </c>
      <c r="CJ369" s="44">
        <f t="shared" si="371"/>
        <v>14.284511605441566</v>
      </c>
      <c r="CK369" s="44">
        <f t="shared" si="372"/>
        <v>64.929598206552569</v>
      </c>
    </row>
    <row r="370" spans="1:91" x14ac:dyDescent="0.25">
      <c r="A370" s="41">
        <f>'[11]ТОВ "Сумитеплоенерго" '!F362</f>
        <v>1965</v>
      </c>
      <c r="B370" s="41" t="str">
        <f>'[11]ТОВ "Сумитеплоенерго" '!C362</f>
        <v>Вул.Кооперативна,4</v>
      </c>
      <c r="C370" s="47" t="str">
        <f>'[11]ТОВ "Сумитеплоенерго" '!O362</f>
        <v>так</v>
      </c>
      <c r="D370" s="46">
        <f>'[11]ТОВ "Сумитеплоенерго" '!G362</f>
        <v>5</v>
      </c>
      <c r="E370" s="86" t="str">
        <f t="shared" si="376"/>
        <v>ТОВ "Сумитеплоенерго"</v>
      </c>
      <c r="F370" s="43">
        <f>'[11]ТОВ "Сумитеплоенерго" '!L362</f>
        <v>2469.8000000000002</v>
      </c>
      <c r="G370" s="43">
        <f>'[11]ТОВ "Сумитеплоенерго" '!CX362</f>
        <v>480.01934883720929</v>
      </c>
      <c r="H370" s="32">
        <f t="shared" si="377"/>
        <v>194.35555463487296</v>
      </c>
      <c r="I370" s="42"/>
      <c r="J370" s="42"/>
      <c r="K370" s="42"/>
      <c r="L370" s="42"/>
      <c r="M370" s="42"/>
      <c r="N370" s="44">
        <f t="shared" si="378"/>
        <v>480.01934883720929</v>
      </c>
      <c r="O370" s="44">
        <f t="shared" si="379"/>
        <v>318.96728528064949</v>
      </c>
      <c r="P370" s="44">
        <f t="shared" si="380"/>
        <v>0</v>
      </c>
      <c r="Q370" s="44">
        <f t="shared" si="381"/>
        <v>0</v>
      </c>
      <c r="R370" s="44">
        <f t="shared" si="382"/>
        <v>0</v>
      </c>
      <c r="S370" s="44">
        <f t="shared" si="383"/>
        <v>0</v>
      </c>
      <c r="T370" s="44">
        <f t="shared" si="384"/>
        <v>318.96728528064949</v>
      </c>
      <c r="U370" s="44">
        <f t="shared" si="385"/>
        <v>494.41992930232556</v>
      </c>
      <c r="V370" s="44">
        <f t="shared" si="386"/>
        <v>0</v>
      </c>
      <c r="W370" s="44">
        <f t="shared" si="387"/>
        <v>0</v>
      </c>
      <c r="X370" s="44">
        <f t="shared" si="388"/>
        <v>0</v>
      </c>
      <c r="Y370" s="44">
        <f t="shared" si="389"/>
        <v>0</v>
      </c>
      <c r="Z370" s="44">
        <f t="shared" si="390"/>
        <v>494.41992930232556</v>
      </c>
      <c r="AA370" s="20">
        <v>0.03</v>
      </c>
      <c r="AC370" s="44">
        <f t="shared" si="373"/>
        <v>242.04040000000003</v>
      </c>
      <c r="AD370" s="28">
        <v>98</v>
      </c>
      <c r="AE370" s="44">
        <f t="shared" si="374"/>
        <v>1748.6184000000001</v>
      </c>
      <c r="AF370" s="28">
        <v>708</v>
      </c>
      <c r="AG370" s="44">
        <f t="shared" si="375"/>
        <v>279.0874</v>
      </c>
      <c r="AH370" s="28">
        <v>113</v>
      </c>
      <c r="AI370" s="44">
        <f t="shared" si="339"/>
        <v>88.995587274418597</v>
      </c>
      <c r="AJ370" s="44">
        <f t="shared" si="340"/>
        <v>0</v>
      </c>
      <c r="AK370" s="44"/>
      <c r="AL370" s="44">
        <f t="shared" si="341"/>
        <v>0</v>
      </c>
      <c r="AM370" s="44"/>
      <c r="AN370" s="44">
        <f t="shared" si="342"/>
        <v>88.995587274418597</v>
      </c>
      <c r="AO370" s="20"/>
      <c r="AP370" s="20">
        <v>0.18</v>
      </c>
      <c r="AQ370" s="20"/>
      <c r="AR370" s="20"/>
      <c r="AS370" s="44">
        <f t="shared" si="343"/>
        <v>59.136534691032409</v>
      </c>
      <c r="AT370" s="44">
        <f t="shared" si="344"/>
        <v>0</v>
      </c>
      <c r="AU370" s="44">
        <f t="shared" si="345"/>
        <v>0</v>
      </c>
      <c r="AV370" s="44">
        <f t="shared" si="346"/>
        <v>0</v>
      </c>
      <c r="AW370" s="44"/>
      <c r="AX370" s="44">
        <f t="shared" si="347"/>
        <v>59.136534691032409</v>
      </c>
      <c r="AY370" s="44">
        <f t="shared" si="348"/>
        <v>276.87516040930234</v>
      </c>
      <c r="AZ370" s="44">
        <f t="shared" si="349"/>
        <v>0</v>
      </c>
      <c r="BA370" s="44"/>
      <c r="BB370" s="44">
        <f t="shared" si="350"/>
        <v>0</v>
      </c>
      <c r="BC370" s="44"/>
      <c r="BD370" s="44">
        <f t="shared" si="351"/>
        <v>276.87516040930234</v>
      </c>
      <c r="BE370" s="20"/>
      <c r="BF370" s="20">
        <v>0.56000000000000005</v>
      </c>
      <c r="BG370" s="20"/>
      <c r="BH370" s="20">
        <v>0.05</v>
      </c>
      <c r="BI370" s="44">
        <f t="shared" si="352"/>
        <v>183.98033014987863</v>
      </c>
      <c r="BJ370" s="44">
        <f t="shared" si="353"/>
        <v>0</v>
      </c>
      <c r="BK370" s="44">
        <f t="shared" si="354"/>
        <v>0</v>
      </c>
      <c r="BL370" s="44">
        <f t="shared" si="355"/>
        <v>0</v>
      </c>
      <c r="BM370" s="44"/>
      <c r="BN370" s="44">
        <f t="shared" si="356"/>
        <v>183.98033014987863</v>
      </c>
      <c r="BO370" s="44">
        <f t="shared" si="357"/>
        <v>108.77238444651162</v>
      </c>
      <c r="BP370" s="44">
        <f t="shared" si="358"/>
        <v>0</v>
      </c>
      <c r="BQ370" s="44"/>
      <c r="BR370" s="44">
        <f t="shared" si="359"/>
        <v>0</v>
      </c>
      <c r="BS370" s="44"/>
      <c r="BT370" s="44">
        <f t="shared" si="360"/>
        <v>108.77238444651162</v>
      </c>
      <c r="BU370" s="20"/>
      <c r="BV370" s="20">
        <v>0.22</v>
      </c>
      <c r="BW370" s="20"/>
      <c r="BX370" s="20">
        <v>0.05</v>
      </c>
      <c r="BY370" s="44">
        <f t="shared" si="361"/>
        <v>72.277986844595162</v>
      </c>
      <c r="BZ370" s="44">
        <f t="shared" si="362"/>
        <v>0</v>
      </c>
      <c r="CA370" s="44">
        <f t="shared" si="363"/>
        <v>0</v>
      </c>
      <c r="CB370" s="44">
        <f t="shared" si="364"/>
        <v>0</v>
      </c>
      <c r="CC370" s="44"/>
      <c r="CD370" s="44">
        <f t="shared" si="365"/>
        <v>72.277986844595162</v>
      </c>
      <c r="CE370" s="44">
        <f t="shared" si="366"/>
        <v>4.0929080688372421</v>
      </c>
      <c r="CF370" s="44">
        <f t="shared" si="367"/>
        <v>9.5043769003756928</v>
      </c>
      <c r="CG370" s="44">
        <f t="shared" si="368"/>
        <v>3.8613056641998842</v>
      </c>
      <c r="CH370" s="44">
        <f t="shared" si="369"/>
        <v>24.204324822264756</v>
      </c>
      <c r="CI370" s="44">
        <f t="shared" si="370"/>
        <v>75.302343891490352</v>
      </c>
      <c r="CJ370" s="44">
        <f t="shared" si="371"/>
        <v>29.583063671656923</v>
      </c>
      <c r="CK370" s="44">
        <f t="shared" si="372"/>
        <v>134.46847123480418</v>
      </c>
    </row>
    <row r="371" spans="1:91" x14ac:dyDescent="0.25">
      <c r="A371" s="41">
        <f>'[11]ТОВ "Сумитеплоенерго" '!F363</f>
        <v>1968</v>
      </c>
      <c r="B371" s="41" t="str">
        <f>'[11]ТОВ "Сумитеплоенерго" '!C363</f>
        <v>Вул.Кооперативна,6</v>
      </c>
      <c r="C371" s="47" t="str">
        <f>'[11]ТОВ "Сумитеплоенерго" '!O363</f>
        <v>так</v>
      </c>
      <c r="D371" s="46">
        <f>'[11]ТОВ "Сумитеплоенерго" '!G363</f>
        <v>5</v>
      </c>
      <c r="E371" s="86" t="str">
        <f t="shared" si="376"/>
        <v>ТОВ "Сумитеплоенерго"</v>
      </c>
      <c r="F371" s="43">
        <f>'[11]ТОВ "Сумитеплоенерго" '!L363</f>
        <v>2661</v>
      </c>
      <c r="G371" s="43">
        <f>'[11]ТОВ "Сумитеплоенерго" '!CX363</f>
        <v>485.88608139534881</v>
      </c>
      <c r="H371" s="32">
        <f t="shared" si="377"/>
        <v>182.59529552624909</v>
      </c>
      <c r="I371" s="42"/>
      <c r="J371" s="42"/>
      <c r="K371" s="42"/>
      <c r="L371" s="42"/>
      <c r="M371" s="42"/>
      <c r="N371" s="44">
        <f t="shared" si="378"/>
        <v>485.88608139534881</v>
      </c>
      <c r="O371" s="44">
        <f t="shared" si="379"/>
        <v>322.86566096502628</v>
      </c>
      <c r="P371" s="44">
        <f t="shared" si="380"/>
        <v>0</v>
      </c>
      <c r="Q371" s="44">
        <f t="shared" si="381"/>
        <v>0</v>
      </c>
      <c r="R371" s="44">
        <f t="shared" si="382"/>
        <v>0</v>
      </c>
      <c r="S371" s="44">
        <f t="shared" si="383"/>
        <v>0</v>
      </c>
      <c r="T371" s="44">
        <f t="shared" si="384"/>
        <v>322.86566096502628</v>
      </c>
      <c r="U371" s="44">
        <f t="shared" si="385"/>
        <v>500.46266383720928</v>
      </c>
      <c r="V371" s="44">
        <f t="shared" si="386"/>
        <v>0</v>
      </c>
      <c r="W371" s="44">
        <f t="shared" si="387"/>
        <v>0</v>
      </c>
      <c r="X371" s="44">
        <f t="shared" si="388"/>
        <v>0</v>
      </c>
      <c r="Y371" s="44">
        <f t="shared" si="389"/>
        <v>0</v>
      </c>
      <c r="Z371" s="44">
        <f t="shared" si="390"/>
        <v>500.46266383720928</v>
      </c>
      <c r="AA371" s="20">
        <v>0.03</v>
      </c>
      <c r="AC371" s="44">
        <f t="shared" si="373"/>
        <v>260.77800000000002</v>
      </c>
      <c r="AD371" s="28">
        <v>98</v>
      </c>
      <c r="AE371" s="44">
        <f t="shared" si="374"/>
        <v>1883.9880000000001</v>
      </c>
      <c r="AF371" s="28">
        <v>708</v>
      </c>
      <c r="AG371" s="44">
        <f t="shared" si="375"/>
        <v>300.69299999999998</v>
      </c>
      <c r="AH371" s="28">
        <v>113</v>
      </c>
      <c r="AI371" s="44">
        <f t="shared" si="339"/>
        <v>90.083279490697663</v>
      </c>
      <c r="AJ371" s="44">
        <f t="shared" si="340"/>
        <v>0</v>
      </c>
      <c r="AK371" s="44"/>
      <c r="AL371" s="44">
        <f t="shared" si="341"/>
        <v>0</v>
      </c>
      <c r="AM371" s="44"/>
      <c r="AN371" s="44">
        <f t="shared" si="342"/>
        <v>90.083279490697663</v>
      </c>
      <c r="AO371" s="20"/>
      <c r="AP371" s="20">
        <v>0.18</v>
      </c>
      <c r="AQ371" s="20"/>
      <c r="AR371" s="20"/>
      <c r="AS371" s="44">
        <f t="shared" si="343"/>
        <v>59.859293542915864</v>
      </c>
      <c r="AT371" s="44">
        <f t="shared" si="344"/>
        <v>0</v>
      </c>
      <c r="AU371" s="44">
        <f t="shared" si="345"/>
        <v>0</v>
      </c>
      <c r="AV371" s="44">
        <f t="shared" si="346"/>
        <v>0</v>
      </c>
      <c r="AW371" s="44"/>
      <c r="AX371" s="44">
        <f t="shared" si="347"/>
        <v>59.859293542915864</v>
      </c>
      <c r="AY371" s="44">
        <f t="shared" si="348"/>
        <v>280.25909174883725</v>
      </c>
      <c r="AZ371" s="44">
        <f t="shared" si="349"/>
        <v>0</v>
      </c>
      <c r="BA371" s="44"/>
      <c r="BB371" s="44">
        <f t="shared" si="350"/>
        <v>0</v>
      </c>
      <c r="BC371" s="44"/>
      <c r="BD371" s="44">
        <f t="shared" si="351"/>
        <v>280.25909174883725</v>
      </c>
      <c r="BE371" s="20"/>
      <c r="BF371" s="20">
        <v>0.56000000000000005</v>
      </c>
      <c r="BG371" s="20"/>
      <c r="BH371" s="20">
        <v>0.05</v>
      </c>
      <c r="BI371" s="44">
        <f t="shared" si="352"/>
        <v>186.22891324462719</v>
      </c>
      <c r="BJ371" s="44">
        <f t="shared" si="353"/>
        <v>0</v>
      </c>
      <c r="BK371" s="44">
        <f t="shared" si="354"/>
        <v>0</v>
      </c>
      <c r="BL371" s="44">
        <f t="shared" si="355"/>
        <v>0</v>
      </c>
      <c r="BM371" s="44"/>
      <c r="BN371" s="44">
        <f t="shared" si="356"/>
        <v>186.22891324462719</v>
      </c>
      <c r="BO371" s="44">
        <f t="shared" si="357"/>
        <v>110.10178604418604</v>
      </c>
      <c r="BP371" s="44">
        <f t="shared" si="358"/>
        <v>0</v>
      </c>
      <c r="BQ371" s="44"/>
      <c r="BR371" s="44">
        <f t="shared" si="359"/>
        <v>0</v>
      </c>
      <c r="BS371" s="44"/>
      <c r="BT371" s="44">
        <f t="shared" si="360"/>
        <v>110.10178604418604</v>
      </c>
      <c r="BU371" s="20"/>
      <c r="BV371" s="20">
        <v>0.22</v>
      </c>
      <c r="BW371" s="20"/>
      <c r="BX371" s="20">
        <v>0.05</v>
      </c>
      <c r="BY371" s="44">
        <f t="shared" si="361"/>
        <v>73.161358774674952</v>
      </c>
      <c r="BZ371" s="44">
        <f t="shared" si="362"/>
        <v>0</v>
      </c>
      <c r="CA371" s="44">
        <f t="shared" si="363"/>
        <v>0</v>
      </c>
      <c r="CB371" s="44">
        <f t="shared" si="364"/>
        <v>0</v>
      </c>
      <c r="CC371" s="44"/>
      <c r="CD371" s="44">
        <f t="shared" si="365"/>
        <v>73.161358774674952</v>
      </c>
      <c r="CE371" s="44">
        <f t="shared" si="366"/>
        <v>4.3565165000324697</v>
      </c>
      <c r="CF371" s="44">
        <f t="shared" si="367"/>
        <v>10.116517178646824</v>
      </c>
      <c r="CG371" s="44">
        <f t="shared" si="368"/>
        <v>4.1099974773033585</v>
      </c>
      <c r="CH371" s="44">
        <f t="shared" si="369"/>
        <v>24.500146856994281</v>
      </c>
      <c r="CI371" s="44">
        <f t="shared" si="370"/>
        <v>76.222679110648883</v>
      </c>
      <c r="CJ371" s="44">
        <f t="shared" si="371"/>
        <v>29.944623936326344</v>
      </c>
      <c r="CK371" s="44">
        <f t="shared" si="372"/>
        <v>136.11192698330157</v>
      </c>
    </row>
    <row r="372" spans="1:91" x14ac:dyDescent="0.25">
      <c r="A372" s="41">
        <f>'[11]ТОВ "Сумитеплоенерго" '!F364</f>
        <v>1969</v>
      </c>
      <c r="B372" s="41" t="str">
        <f>'[11]ТОВ "Сумитеплоенерго" '!C364</f>
        <v>Вул.Малиновського,2</v>
      </c>
      <c r="C372" s="47" t="str">
        <f>'[11]ТОВ "Сумитеплоенерго" '!O364</f>
        <v>так</v>
      </c>
      <c r="D372" s="46">
        <f>'[11]ТОВ "Сумитеплоенерго" '!G364</f>
        <v>5</v>
      </c>
      <c r="E372" s="86" t="str">
        <f t="shared" si="376"/>
        <v>ТОВ "Сумитеплоенерго"</v>
      </c>
      <c r="F372" s="43">
        <f>'[11]ТОВ "Сумитеплоенерго" '!L364</f>
        <v>3151.31</v>
      </c>
      <c r="G372" s="43">
        <f>'[11]ТОВ "Сумитеплоенерго" '!CX364</f>
        <v>638.59756976744177</v>
      </c>
      <c r="H372" s="32">
        <f t="shared" si="377"/>
        <v>202.64511259363303</v>
      </c>
      <c r="I372" s="42"/>
      <c r="J372" s="42"/>
      <c r="K372" s="42"/>
      <c r="L372" s="42"/>
      <c r="M372" s="42"/>
      <c r="N372" s="44">
        <f t="shared" si="378"/>
        <v>638.59756976744177</v>
      </c>
      <c r="O372" s="44">
        <f t="shared" si="379"/>
        <v>424.34067232698106</v>
      </c>
      <c r="P372" s="44">
        <f t="shared" si="380"/>
        <v>0</v>
      </c>
      <c r="Q372" s="44">
        <f t="shared" si="381"/>
        <v>0</v>
      </c>
      <c r="R372" s="44">
        <f t="shared" si="382"/>
        <v>0</v>
      </c>
      <c r="S372" s="44">
        <f t="shared" si="383"/>
        <v>0</v>
      </c>
      <c r="T372" s="44">
        <f t="shared" si="384"/>
        <v>424.34067232698106</v>
      </c>
      <c r="U372" s="44">
        <f t="shared" si="385"/>
        <v>657.75549686046509</v>
      </c>
      <c r="V372" s="44">
        <f t="shared" si="386"/>
        <v>0</v>
      </c>
      <c r="W372" s="44">
        <f t="shared" si="387"/>
        <v>0</v>
      </c>
      <c r="X372" s="44">
        <f t="shared" si="388"/>
        <v>0</v>
      </c>
      <c r="Y372" s="44">
        <f t="shared" si="389"/>
        <v>0</v>
      </c>
      <c r="Z372" s="44">
        <f t="shared" si="390"/>
        <v>657.75549686046509</v>
      </c>
      <c r="AA372" s="20">
        <v>0.03</v>
      </c>
      <c r="AC372" s="44">
        <f t="shared" si="373"/>
        <v>296.22314</v>
      </c>
      <c r="AD372" s="28">
        <v>94</v>
      </c>
      <c r="AE372" s="44">
        <f t="shared" si="374"/>
        <v>2149.1934200000001</v>
      </c>
      <c r="AF372" s="28">
        <v>682</v>
      </c>
      <c r="AG372" s="44">
        <f t="shared" si="375"/>
        <v>346.64409999999998</v>
      </c>
      <c r="AH372" s="28">
        <v>110</v>
      </c>
      <c r="AI372" s="44">
        <f t="shared" si="339"/>
        <v>118.39598943488372</v>
      </c>
      <c r="AJ372" s="44">
        <f t="shared" si="340"/>
        <v>0</v>
      </c>
      <c r="AK372" s="44"/>
      <c r="AL372" s="44">
        <f t="shared" si="341"/>
        <v>0</v>
      </c>
      <c r="AM372" s="44"/>
      <c r="AN372" s="44">
        <f t="shared" si="342"/>
        <v>118.39598943488372</v>
      </c>
      <c r="AO372" s="20"/>
      <c r="AP372" s="20">
        <v>0.18</v>
      </c>
      <c r="AQ372" s="20"/>
      <c r="AR372" s="20"/>
      <c r="AS372" s="44">
        <f t="shared" si="343"/>
        <v>78.672760649422301</v>
      </c>
      <c r="AT372" s="44">
        <f t="shared" si="344"/>
        <v>0</v>
      </c>
      <c r="AU372" s="44">
        <f t="shared" si="345"/>
        <v>0</v>
      </c>
      <c r="AV372" s="44">
        <f t="shared" si="346"/>
        <v>0</v>
      </c>
      <c r="AW372" s="44"/>
      <c r="AX372" s="44">
        <f t="shared" si="347"/>
        <v>78.672760649422301</v>
      </c>
      <c r="AY372" s="44">
        <f t="shared" si="348"/>
        <v>368.3430782418605</v>
      </c>
      <c r="AZ372" s="44">
        <f t="shared" si="349"/>
        <v>0</v>
      </c>
      <c r="BA372" s="44"/>
      <c r="BB372" s="44">
        <f t="shared" si="350"/>
        <v>0</v>
      </c>
      <c r="BC372" s="44"/>
      <c r="BD372" s="44">
        <f t="shared" si="351"/>
        <v>368.3430782418605</v>
      </c>
      <c r="BE372" s="20"/>
      <c r="BF372" s="20">
        <v>0.56000000000000005</v>
      </c>
      <c r="BG372" s="20"/>
      <c r="BH372" s="20">
        <v>0.05</v>
      </c>
      <c r="BI372" s="44">
        <f t="shared" si="352"/>
        <v>244.75969979820275</v>
      </c>
      <c r="BJ372" s="44">
        <f t="shared" si="353"/>
        <v>0</v>
      </c>
      <c r="BK372" s="44">
        <f t="shared" si="354"/>
        <v>0</v>
      </c>
      <c r="BL372" s="44">
        <f t="shared" si="355"/>
        <v>0</v>
      </c>
      <c r="BM372" s="44"/>
      <c r="BN372" s="44">
        <f t="shared" si="356"/>
        <v>244.75969979820275</v>
      </c>
      <c r="BO372" s="44">
        <f t="shared" si="357"/>
        <v>144.70620930930232</v>
      </c>
      <c r="BP372" s="44">
        <f t="shared" si="358"/>
        <v>0</v>
      </c>
      <c r="BQ372" s="44"/>
      <c r="BR372" s="44">
        <f t="shared" si="359"/>
        <v>0</v>
      </c>
      <c r="BS372" s="44"/>
      <c r="BT372" s="44">
        <f t="shared" si="360"/>
        <v>144.70620930930232</v>
      </c>
      <c r="BU372" s="20"/>
      <c r="BV372" s="20">
        <v>0.22</v>
      </c>
      <c r="BW372" s="20"/>
      <c r="BX372" s="20">
        <v>0.05</v>
      </c>
      <c r="BY372" s="44">
        <f t="shared" si="361"/>
        <v>96.15559634929393</v>
      </c>
      <c r="BZ372" s="44">
        <f t="shared" si="362"/>
        <v>0</v>
      </c>
      <c r="CA372" s="44">
        <f t="shared" si="363"/>
        <v>0</v>
      </c>
      <c r="CB372" s="44">
        <f t="shared" si="364"/>
        <v>0</v>
      </c>
      <c r="CC372" s="44"/>
      <c r="CD372" s="44">
        <f t="shared" si="365"/>
        <v>96.15559634929393</v>
      </c>
      <c r="CE372" s="44">
        <f t="shared" si="366"/>
        <v>3.7652567108966091</v>
      </c>
      <c r="CF372" s="44">
        <f t="shared" si="367"/>
        <v>8.7808304298949036</v>
      </c>
      <c r="CG372" s="44">
        <f t="shared" si="368"/>
        <v>3.6050330210712214</v>
      </c>
      <c r="CH372" s="44">
        <f t="shared" si="369"/>
        <v>32.200416601544056</v>
      </c>
      <c r="CI372" s="44">
        <f t="shared" si="370"/>
        <v>100.17907387147041</v>
      </c>
      <c r="CJ372" s="44">
        <f t="shared" si="371"/>
        <v>39.356064735220514</v>
      </c>
      <c r="CK372" s="44">
        <f t="shared" si="372"/>
        <v>178.89120334191142</v>
      </c>
    </row>
    <row r="373" spans="1:91" x14ac:dyDescent="0.25">
      <c r="A373" s="41">
        <f>'[11]ТОВ "Сумитеплоенерго" '!F365</f>
        <v>1959</v>
      </c>
      <c r="B373" s="41" t="str">
        <f>'[11]ТОВ "Сумитеплоенерго" '!C365</f>
        <v>Вул.Малиновського,9</v>
      </c>
      <c r="C373" s="47" t="str">
        <f>'[11]ТОВ "Сумитеплоенерго" '!O365</f>
        <v>так</v>
      </c>
      <c r="D373" s="46">
        <f>'[11]ТОВ "Сумитеплоенерго" '!G365</f>
        <v>5</v>
      </c>
      <c r="E373" s="86" t="str">
        <f t="shared" si="376"/>
        <v>ТОВ "Сумитеплоенерго"</v>
      </c>
      <c r="F373" s="43">
        <f>'[11]ТОВ "Сумитеплоенерго" '!L365</f>
        <v>2635.87</v>
      </c>
      <c r="G373" s="43">
        <f>'[11]ТОВ "Сумитеплоенерго" '!CX365</f>
        <v>533.26854651162796</v>
      </c>
      <c r="H373" s="32">
        <f t="shared" si="377"/>
        <v>202.31215747044732</v>
      </c>
      <c r="I373" s="42"/>
      <c r="J373" s="42"/>
      <c r="K373" s="42"/>
      <c r="L373" s="42"/>
      <c r="M373" s="42"/>
      <c r="N373" s="44">
        <f t="shared" si="378"/>
        <v>533.26854651162796</v>
      </c>
      <c r="O373" s="44">
        <f t="shared" si="379"/>
        <v>354.35075902337582</v>
      </c>
      <c r="P373" s="44">
        <f t="shared" si="380"/>
        <v>0</v>
      </c>
      <c r="Q373" s="44">
        <f t="shared" si="381"/>
        <v>0</v>
      </c>
      <c r="R373" s="44">
        <f t="shared" si="382"/>
        <v>0</v>
      </c>
      <c r="S373" s="44">
        <f t="shared" si="383"/>
        <v>0</v>
      </c>
      <c r="T373" s="44">
        <f t="shared" si="384"/>
        <v>354.35075902337582</v>
      </c>
      <c r="U373" s="44">
        <f t="shared" si="385"/>
        <v>549.2666029069768</v>
      </c>
      <c r="V373" s="44">
        <f t="shared" si="386"/>
        <v>0</v>
      </c>
      <c r="W373" s="44">
        <f t="shared" si="387"/>
        <v>0</v>
      </c>
      <c r="X373" s="44">
        <f t="shared" si="388"/>
        <v>0</v>
      </c>
      <c r="Y373" s="44">
        <f t="shared" si="389"/>
        <v>0</v>
      </c>
      <c r="Z373" s="44">
        <f t="shared" si="390"/>
        <v>549.2666029069768</v>
      </c>
      <c r="AA373" s="20">
        <v>0.03</v>
      </c>
      <c r="AC373" s="44">
        <f t="shared" si="373"/>
        <v>258.31525999999997</v>
      </c>
      <c r="AD373" s="28">
        <v>98</v>
      </c>
      <c r="AE373" s="44">
        <f t="shared" si="374"/>
        <v>1866.19596</v>
      </c>
      <c r="AF373" s="28">
        <v>708</v>
      </c>
      <c r="AG373" s="44">
        <f t="shared" si="375"/>
        <v>297.85331000000002</v>
      </c>
      <c r="AH373" s="28">
        <v>113</v>
      </c>
      <c r="AI373" s="44">
        <f t="shared" si="339"/>
        <v>98.867988523255818</v>
      </c>
      <c r="AJ373" s="44">
        <f t="shared" si="340"/>
        <v>0</v>
      </c>
      <c r="AK373" s="44"/>
      <c r="AL373" s="44">
        <f t="shared" si="341"/>
        <v>0</v>
      </c>
      <c r="AM373" s="44"/>
      <c r="AN373" s="44">
        <f t="shared" si="342"/>
        <v>98.867988523255818</v>
      </c>
      <c r="AO373" s="20"/>
      <c r="AP373" s="20">
        <v>0.18</v>
      </c>
      <c r="AQ373" s="20"/>
      <c r="AR373" s="20"/>
      <c r="AS373" s="44">
        <f t="shared" si="343"/>
        <v>65.696630722933875</v>
      </c>
      <c r="AT373" s="44">
        <f t="shared" si="344"/>
        <v>0</v>
      </c>
      <c r="AU373" s="44">
        <f t="shared" si="345"/>
        <v>0</v>
      </c>
      <c r="AV373" s="44">
        <f t="shared" si="346"/>
        <v>0</v>
      </c>
      <c r="AW373" s="44"/>
      <c r="AX373" s="44">
        <f t="shared" si="347"/>
        <v>65.696630722933875</v>
      </c>
      <c r="AY373" s="44">
        <f t="shared" si="348"/>
        <v>307.58929762790706</v>
      </c>
      <c r="AZ373" s="44">
        <f t="shared" si="349"/>
        <v>0</v>
      </c>
      <c r="BA373" s="44"/>
      <c r="BB373" s="44">
        <f t="shared" si="350"/>
        <v>0</v>
      </c>
      <c r="BC373" s="44"/>
      <c r="BD373" s="44">
        <f t="shared" si="351"/>
        <v>307.58929762790706</v>
      </c>
      <c r="BE373" s="20"/>
      <c r="BF373" s="20">
        <v>0.56000000000000005</v>
      </c>
      <c r="BG373" s="20"/>
      <c r="BH373" s="20">
        <v>0.05</v>
      </c>
      <c r="BI373" s="44">
        <f t="shared" si="352"/>
        <v>204.38951780468321</v>
      </c>
      <c r="BJ373" s="44">
        <f t="shared" si="353"/>
        <v>0</v>
      </c>
      <c r="BK373" s="44">
        <f t="shared" si="354"/>
        <v>0</v>
      </c>
      <c r="BL373" s="44">
        <f t="shared" si="355"/>
        <v>0</v>
      </c>
      <c r="BM373" s="44"/>
      <c r="BN373" s="44">
        <f t="shared" si="356"/>
        <v>204.38951780468321</v>
      </c>
      <c r="BO373" s="44">
        <f t="shared" si="357"/>
        <v>120.8386526395349</v>
      </c>
      <c r="BP373" s="44">
        <f t="shared" si="358"/>
        <v>0</v>
      </c>
      <c r="BQ373" s="44"/>
      <c r="BR373" s="44">
        <f t="shared" si="359"/>
        <v>0</v>
      </c>
      <c r="BS373" s="44"/>
      <c r="BT373" s="44">
        <f t="shared" si="360"/>
        <v>120.8386526395349</v>
      </c>
      <c r="BU373" s="20"/>
      <c r="BV373" s="20">
        <v>0.22</v>
      </c>
      <c r="BW373" s="20"/>
      <c r="BX373" s="20">
        <v>0.05</v>
      </c>
      <c r="BY373" s="44">
        <f t="shared" si="361"/>
        <v>80.29588199469697</v>
      </c>
      <c r="BZ373" s="44">
        <f t="shared" si="362"/>
        <v>0</v>
      </c>
      <c r="CA373" s="44">
        <f t="shared" si="363"/>
        <v>0</v>
      </c>
      <c r="CB373" s="44">
        <f t="shared" si="364"/>
        <v>0</v>
      </c>
      <c r="CC373" s="44"/>
      <c r="CD373" s="44">
        <f t="shared" si="365"/>
        <v>80.29588199469697</v>
      </c>
      <c r="CE373" s="44">
        <f t="shared" si="366"/>
        <v>3.9319407579577033</v>
      </c>
      <c r="CF373" s="44">
        <f t="shared" si="367"/>
        <v>9.1305854627210223</v>
      </c>
      <c r="CG373" s="44">
        <f t="shared" si="368"/>
        <v>3.7094468931753104</v>
      </c>
      <c r="CH373" s="44">
        <f t="shared" si="369"/>
        <v>26.889343416116709</v>
      </c>
      <c r="CI373" s="44">
        <f t="shared" si="370"/>
        <v>83.655735072363115</v>
      </c>
      <c r="CJ373" s="44">
        <f t="shared" si="371"/>
        <v>32.864753064142647</v>
      </c>
      <c r="CK373" s="44">
        <f t="shared" si="372"/>
        <v>149.38524120064838</v>
      </c>
    </row>
    <row r="374" spans="1:91" x14ac:dyDescent="0.25">
      <c r="A374" s="41">
        <f>'[11]ТОВ "Сумитеплоенерго" '!F366</f>
        <v>1961</v>
      </c>
      <c r="B374" s="41" t="str">
        <f>'[11]ТОВ "Сумитеплоенерго" '!C366</f>
        <v>Пр.Огарьова,2/1</v>
      </c>
      <c r="C374" s="48" t="str">
        <f>'[11]ТОВ "Сумитеплоенерго" '!O366</f>
        <v>так</v>
      </c>
      <c r="D374" s="46">
        <f>'[11]ТОВ "Сумитеплоенерго" '!G366</f>
        <v>5</v>
      </c>
      <c r="E374" s="86" t="str">
        <f t="shared" si="376"/>
        <v>ТОВ "Сумитеплоенерго"</v>
      </c>
      <c r="F374" s="43">
        <f>'[11]ТОВ "Сумитеплоенерго" '!L366</f>
        <v>2731.15</v>
      </c>
      <c r="G374" s="43">
        <f>'[11]ТОВ "Сумитеплоенерго" '!CX366</f>
        <v>277.99555813953486</v>
      </c>
      <c r="H374" s="32">
        <f t="shared" si="377"/>
        <v>101.78699746975992</v>
      </c>
      <c r="I374" s="42"/>
      <c r="J374" s="42"/>
      <c r="K374" s="42"/>
      <c r="L374" s="42"/>
      <c r="M374" s="42"/>
      <c r="N374" s="44">
        <f t="shared" si="378"/>
        <v>277.99555813953486</v>
      </c>
      <c r="O374" s="44">
        <f t="shared" si="379"/>
        <v>184.72482143614147</v>
      </c>
      <c r="P374" s="44">
        <f t="shared" si="380"/>
        <v>0</v>
      </c>
      <c r="Q374" s="44">
        <f t="shared" si="381"/>
        <v>0</v>
      </c>
      <c r="R374" s="44">
        <f t="shared" si="382"/>
        <v>0</v>
      </c>
      <c r="S374" s="44">
        <f t="shared" si="383"/>
        <v>0</v>
      </c>
      <c r="T374" s="44">
        <f t="shared" si="384"/>
        <v>184.72482143614147</v>
      </c>
      <c r="U374" s="44">
        <f t="shared" si="385"/>
        <v>308.57506953488371</v>
      </c>
      <c r="V374" s="44">
        <f t="shared" si="386"/>
        <v>0</v>
      </c>
      <c r="W374" s="44">
        <f t="shared" si="387"/>
        <v>0</v>
      </c>
      <c r="X374" s="44">
        <f t="shared" si="388"/>
        <v>0</v>
      </c>
      <c r="Y374" s="44">
        <f t="shared" si="389"/>
        <v>0</v>
      </c>
      <c r="Z374" s="44">
        <f t="shared" si="390"/>
        <v>308.57506953488371</v>
      </c>
      <c r="AA374" s="20">
        <v>0.11</v>
      </c>
      <c r="AC374" s="44">
        <f t="shared" si="373"/>
        <v>267.65270000000004</v>
      </c>
      <c r="AD374" s="28">
        <v>98</v>
      </c>
      <c r="AE374" s="44">
        <f t="shared" si="374"/>
        <v>1933.6541999999999</v>
      </c>
      <c r="AF374" s="28">
        <v>708</v>
      </c>
      <c r="AG374" s="44">
        <f t="shared" si="375"/>
        <v>308.61995000000002</v>
      </c>
      <c r="AH374" s="28">
        <v>113</v>
      </c>
      <c r="AI374" s="44">
        <f t="shared" si="339"/>
        <v>55.543512516279065</v>
      </c>
      <c r="AJ374" s="44">
        <f t="shared" si="340"/>
        <v>0</v>
      </c>
      <c r="AK374" s="44"/>
      <c r="AL374" s="44">
        <f t="shared" si="341"/>
        <v>0</v>
      </c>
      <c r="AM374" s="44"/>
      <c r="AN374" s="44">
        <f t="shared" si="342"/>
        <v>55.543512516279065</v>
      </c>
      <c r="AO374" s="20"/>
      <c r="AP374" s="20">
        <v>0.18</v>
      </c>
      <c r="AQ374" s="20"/>
      <c r="AR374" s="20"/>
      <c r="AS374" s="44">
        <f t="shared" si="343"/>
        <v>36.908019322941065</v>
      </c>
      <c r="AT374" s="44">
        <f t="shared" si="344"/>
        <v>0</v>
      </c>
      <c r="AU374" s="44">
        <f t="shared" si="345"/>
        <v>0</v>
      </c>
      <c r="AV374" s="44">
        <f t="shared" si="346"/>
        <v>0</v>
      </c>
      <c r="AW374" s="44"/>
      <c r="AX374" s="44">
        <f t="shared" si="347"/>
        <v>36.908019322941065</v>
      </c>
      <c r="AY374" s="44">
        <f t="shared" si="348"/>
        <v>172.8020389395349</v>
      </c>
      <c r="AZ374" s="44">
        <f t="shared" si="349"/>
        <v>0</v>
      </c>
      <c r="BA374" s="44"/>
      <c r="BB374" s="44">
        <f t="shared" si="350"/>
        <v>0</v>
      </c>
      <c r="BC374" s="44"/>
      <c r="BD374" s="44">
        <f t="shared" si="351"/>
        <v>172.8020389395349</v>
      </c>
      <c r="BE374" s="20"/>
      <c r="BF374" s="20">
        <v>0.56000000000000005</v>
      </c>
      <c r="BG374" s="20"/>
      <c r="BH374" s="20">
        <v>0.05</v>
      </c>
      <c r="BI374" s="44">
        <f t="shared" si="352"/>
        <v>114.82494900470556</v>
      </c>
      <c r="BJ374" s="44">
        <f t="shared" si="353"/>
        <v>0</v>
      </c>
      <c r="BK374" s="44">
        <f t="shared" si="354"/>
        <v>0</v>
      </c>
      <c r="BL374" s="44">
        <f t="shared" si="355"/>
        <v>0</v>
      </c>
      <c r="BM374" s="44"/>
      <c r="BN374" s="44">
        <f t="shared" si="356"/>
        <v>114.82494900470556</v>
      </c>
      <c r="BO374" s="44">
        <f t="shared" si="357"/>
        <v>67.886515297674421</v>
      </c>
      <c r="BP374" s="44">
        <f t="shared" si="358"/>
        <v>0</v>
      </c>
      <c r="BQ374" s="44"/>
      <c r="BR374" s="44">
        <f t="shared" si="359"/>
        <v>0</v>
      </c>
      <c r="BS374" s="44"/>
      <c r="BT374" s="44">
        <f t="shared" si="360"/>
        <v>67.886515297674421</v>
      </c>
      <c r="BU374" s="20"/>
      <c r="BV374" s="20">
        <v>0.22</v>
      </c>
      <c r="BW374" s="20"/>
      <c r="BX374" s="20">
        <v>0.05</v>
      </c>
      <c r="BY374" s="44">
        <f t="shared" si="361"/>
        <v>45.109801394705755</v>
      </c>
      <c r="BZ374" s="44">
        <f t="shared" si="362"/>
        <v>0</v>
      </c>
      <c r="CA374" s="44">
        <f t="shared" si="363"/>
        <v>0</v>
      </c>
      <c r="CB374" s="44">
        <f t="shared" si="364"/>
        <v>0</v>
      </c>
      <c r="CC374" s="44"/>
      <c r="CD374" s="44">
        <f t="shared" si="365"/>
        <v>45.109801394705755</v>
      </c>
      <c r="CE374" s="44">
        <f t="shared" si="366"/>
        <v>7.2518846827858381</v>
      </c>
      <c r="CF374" s="44">
        <f t="shared" si="367"/>
        <v>16.840017929559526</v>
      </c>
      <c r="CG374" s="44">
        <f t="shared" si="368"/>
        <v>6.8415275717933159</v>
      </c>
      <c r="CH374" s="44">
        <f t="shared" si="369"/>
        <v>15.106290771115418</v>
      </c>
      <c r="CI374" s="44">
        <f t="shared" si="370"/>
        <v>46.997349065692418</v>
      </c>
      <c r="CJ374" s="44">
        <f t="shared" si="371"/>
        <v>18.463244275807735</v>
      </c>
      <c r="CK374" s="44">
        <f t="shared" si="372"/>
        <v>83.923837617307882</v>
      </c>
    </row>
    <row r="375" spans="1:91" x14ac:dyDescent="0.25">
      <c r="A375" s="41">
        <f>'[11]ТОВ "Сумитеплоенерго" '!F367</f>
        <v>1962</v>
      </c>
      <c r="B375" s="41" t="str">
        <f>'[11]ТОВ "Сумитеплоенерго" '!C367</f>
        <v>Вул.О.Береста,9</v>
      </c>
      <c r="C375" s="50">
        <f>'[11]ТОВ "Сумитеплоенерго" '!O367</f>
        <v>1</v>
      </c>
      <c r="D375" s="46">
        <f>'[11]ТОВ "Сумитеплоенерго" '!G367</f>
        <v>5</v>
      </c>
      <c r="E375" s="86" t="str">
        <f t="shared" si="376"/>
        <v>ТОВ "Сумитеплоенерго"</v>
      </c>
      <c r="F375" s="43">
        <f>'[11]ТОВ "Сумитеплоенерго" '!L367</f>
        <v>1945.84</v>
      </c>
      <c r="G375" s="43">
        <f>'[11]ТОВ "Сумитеплоенерго" '!CX367</f>
        <v>362.54302325581392</v>
      </c>
      <c r="H375" s="32">
        <f t="shared" si="377"/>
        <v>186.31697531956067</v>
      </c>
      <c r="I375" s="42"/>
      <c r="J375" s="42"/>
      <c r="K375" s="42"/>
      <c r="L375" s="42"/>
      <c r="M375" s="42"/>
      <c r="N375" s="44">
        <f t="shared" si="378"/>
        <v>362.54302325581392</v>
      </c>
      <c r="O375" s="44">
        <f t="shared" si="379"/>
        <v>240.9056305864944</v>
      </c>
      <c r="P375" s="44">
        <f t="shared" si="380"/>
        <v>0</v>
      </c>
      <c r="Q375" s="44">
        <f t="shared" si="381"/>
        <v>0</v>
      </c>
      <c r="R375" s="44">
        <f t="shared" si="382"/>
        <v>0</v>
      </c>
      <c r="S375" s="44">
        <f t="shared" si="383"/>
        <v>0</v>
      </c>
      <c r="T375" s="44">
        <f t="shared" si="384"/>
        <v>240.9056305864944</v>
      </c>
      <c r="U375" s="44">
        <f t="shared" si="385"/>
        <v>373.41931395348837</v>
      </c>
      <c r="V375" s="44">
        <f t="shared" si="386"/>
        <v>0</v>
      </c>
      <c r="W375" s="44">
        <f t="shared" si="387"/>
        <v>0</v>
      </c>
      <c r="X375" s="44">
        <f t="shared" si="388"/>
        <v>0</v>
      </c>
      <c r="Y375" s="44">
        <f t="shared" si="389"/>
        <v>0</v>
      </c>
      <c r="Z375" s="44">
        <f t="shared" si="390"/>
        <v>373.41931395348837</v>
      </c>
      <c r="AA375" s="20">
        <v>0.03</v>
      </c>
      <c r="AC375" s="44">
        <f t="shared" si="373"/>
        <v>229.60911999999999</v>
      </c>
      <c r="AD375" s="28">
        <f>98+$CG$3</f>
        <v>118</v>
      </c>
      <c r="AE375" s="44">
        <f t="shared" si="374"/>
        <v>1416.57152</v>
      </c>
      <c r="AF375" s="28">
        <f>708+$CG$3</f>
        <v>728</v>
      </c>
      <c r="AG375" s="44">
        <f t="shared" si="375"/>
        <v>258.79671999999999</v>
      </c>
      <c r="AH375" s="28">
        <f>113+$CG$3</f>
        <v>133</v>
      </c>
      <c r="AI375" s="44">
        <f t="shared" si="339"/>
        <v>67.215476511627898</v>
      </c>
      <c r="AJ375" s="44">
        <f t="shared" si="340"/>
        <v>0</v>
      </c>
      <c r="AK375" s="44"/>
      <c r="AL375" s="44">
        <f t="shared" si="341"/>
        <v>0</v>
      </c>
      <c r="AM375" s="44"/>
      <c r="AN375" s="44">
        <f t="shared" si="342"/>
        <v>67.215476511627898</v>
      </c>
      <c r="AO375" s="20"/>
      <c r="AP375" s="20">
        <v>0.18</v>
      </c>
      <c r="AQ375" s="20"/>
      <c r="AR375" s="20"/>
      <c r="AS375" s="44">
        <f t="shared" si="343"/>
        <v>44.66390391073606</v>
      </c>
      <c r="AT375" s="44">
        <f t="shared" si="344"/>
        <v>0</v>
      </c>
      <c r="AU375" s="44">
        <f t="shared" si="345"/>
        <v>0</v>
      </c>
      <c r="AV375" s="44">
        <f t="shared" si="346"/>
        <v>0</v>
      </c>
      <c r="AW375" s="44"/>
      <c r="AX375" s="44">
        <f t="shared" si="347"/>
        <v>44.66390391073606</v>
      </c>
      <c r="AY375" s="44">
        <f t="shared" si="348"/>
        <v>209.1148158139535</v>
      </c>
      <c r="AZ375" s="44">
        <f t="shared" si="349"/>
        <v>0</v>
      </c>
      <c r="BA375" s="44"/>
      <c r="BB375" s="44">
        <f t="shared" si="350"/>
        <v>0</v>
      </c>
      <c r="BC375" s="44"/>
      <c r="BD375" s="44">
        <f t="shared" si="351"/>
        <v>209.1148158139535</v>
      </c>
      <c r="BE375" s="20"/>
      <c r="BF375" s="20">
        <v>0.56000000000000005</v>
      </c>
      <c r="BG375" s="20"/>
      <c r="BH375" s="20">
        <v>0.05</v>
      </c>
      <c r="BI375" s="44">
        <f t="shared" si="352"/>
        <v>138.95436772228999</v>
      </c>
      <c r="BJ375" s="44">
        <f t="shared" si="353"/>
        <v>0</v>
      </c>
      <c r="BK375" s="44">
        <f t="shared" si="354"/>
        <v>0</v>
      </c>
      <c r="BL375" s="44">
        <f t="shared" si="355"/>
        <v>0</v>
      </c>
      <c r="BM375" s="44"/>
      <c r="BN375" s="44">
        <f t="shared" si="356"/>
        <v>138.95436772228999</v>
      </c>
      <c r="BO375" s="44">
        <f t="shared" si="357"/>
        <v>82.152249069767436</v>
      </c>
      <c r="BP375" s="44">
        <f t="shared" si="358"/>
        <v>0</v>
      </c>
      <c r="BQ375" s="44"/>
      <c r="BR375" s="44">
        <f t="shared" si="359"/>
        <v>0</v>
      </c>
      <c r="BS375" s="44"/>
      <c r="BT375" s="44">
        <f t="shared" si="360"/>
        <v>82.152249069767436</v>
      </c>
      <c r="BU375" s="20"/>
      <c r="BV375" s="20">
        <v>0.22</v>
      </c>
      <c r="BW375" s="20"/>
      <c r="BX375" s="20">
        <v>0.05</v>
      </c>
      <c r="BY375" s="44">
        <f t="shared" si="361"/>
        <v>54.589215890899631</v>
      </c>
      <c r="BZ375" s="44">
        <f t="shared" si="362"/>
        <v>0</v>
      </c>
      <c r="CA375" s="44">
        <f t="shared" si="363"/>
        <v>0</v>
      </c>
      <c r="CB375" s="44">
        <f t="shared" si="364"/>
        <v>0</v>
      </c>
      <c r="CC375" s="44"/>
      <c r="CD375" s="44">
        <f t="shared" si="365"/>
        <v>54.589215890899631</v>
      </c>
      <c r="CE375" s="44">
        <f t="shared" si="366"/>
        <v>5.1408206604351001</v>
      </c>
      <c r="CF375" s="44">
        <f t="shared" si="367"/>
        <v>10.194508767303502</v>
      </c>
      <c r="CG375" s="44">
        <f t="shared" si="368"/>
        <v>4.7408030281516291</v>
      </c>
      <c r="CH375" s="44">
        <f t="shared" si="369"/>
        <v>18.280740387207892</v>
      </c>
      <c r="CI375" s="44">
        <f t="shared" si="370"/>
        <v>56.873414537980118</v>
      </c>
      <c r="CJ375" s="44">
        <f t="shared" si="371"/>
        <v>22.343127139920757</v>
      </c>
      <c r="CK375" s="44">
        <f t="shared" si="372"/>
        <v>101.55966881782163</v>
      </c>
      <c r="CM375" s="35">
        <f>$CE$3/1000</f>
        <v>20</v>
      </c>
    </row>
    <row r="376" spans="1:91" x14ac:dyDescent="0.25">
      <c r="A376" s="41">
        <f>'[11]ТОВ "Сумитеплоенерго" '!F368</f>
        <v>1965</v>
      </c>
      <c r="B376" s="41" t="str">
        <f>'[11]ТОВ "Сумитеплоенерго" '!C368</f>
        <v>Вул.Петропавлівс.,51</v>
      </c>
      <c r="C376" s="47" t="str">
        <f>'[11]ТОВ "Сумитеплоенерго" '!O368</f>
        <v>так</v>
      </c>
      <c r="D376" s="46">
        <f>'[11]ТОВ "Сумитеплоенерго" '!G368</f>
        <v>5</v>
      </c>
      <c r="E376" s="86" t="str">
        <f t="shared" si="376"/>
        <v>ТОВ "Сумитеплоенерго"</v>
      </c>
      <c r="F376" s="43">
        <f>'[11]ТОВ "Сумитеплоенерго" '!L368</f>
        <v>2621.4</v>
      </c>
      <c r="G376" s="43">
        <f>'[11]ТОВ "Сумитеплоенерго" '!CX368</f>
        <v>526.13688372093031</v>
      </c>
      <c r="H376" s="32">
        <f t="shared" si="377"/>
        <v>200.70835573393236</v>
      </c>
      <c r="I376" s="42"/>
      <c r="J376" s="42"/>
      <c r="K376" s="42"/>
      <c r="L376" s="42"/>
      <c r="M376" s="42"/>
      <c r="N376" s="44">
        <f t="shared" si="378"/>
        <v>526.13688372093031</v>
      </c>
      <c r="O376" s="44">
        <f t="shared" si="379"/>
        <v>349.6118518826612</v>
      </c>
      <c r="P376" s="44">
        <f t="shared" si="380"/>
        <v>0</v>
      </c>
      <c r="Q376" s="44">
        <f t="shared" si="381"/>
        <v>0</v>
      </c>
      <c r="R376" s="44">
        <f t="shared" si="382"/>
        <v>0</v>
      </c>
      <c r="S376" s="44">
        <f t="shared" si="383"/>
        <v>0</v>
      </c>
      <c r="T376" s="44">
        <f t="shared" si="384"/>
        <v>349.6118518826612</v>
      </c>
      <c r="U376" s="44">
        <f t="shared" si="385"/>
        <v>541.92099023255821</v>
      </c>
      <c r="V376" s="44">
        <f t="shared" si="386"/>
        <v>0</v>
      </c>
      <c r="W376" s="44">
        <f t="shared" si="387"/>
        <v>0</v>
      </c>
      <c r="X376" s="44">
        <f t="shared" si="388"/>
        <v>0</v>
      </c>
      <c r="Y376" s="44">
        <f t="shared" si="389"/>
        <v>0</v>
      </c>
      <c r="Z376" s="44">
        <f t="shared" si="390"/>
        <v>541.92099023255821</v>
      </c>
      <c r="AA376" s="20">
        <v>0.03</v>
      </c>
      <c r="AC376" s="44">
        <f t="shared" si="373"/>
        <v>256.8972</v>
      </c>
      <c r="AD376" s="28">
        <v>98</v>
      </c>
      <c r="AE376" s="44">
        <f t="shared" si="374"/>
        <v>1855.9512</v>
      </c>
      <c r="AF376" s="28">
        <v>708</v>
      </c>
      <c r="AG376" s="44">
        <f t="shared" si="375"/>
        <v>296.21820000000002</v>
      </c>
      <c r="AH376" s="28">
        <v>113</v>
      </c>
      <c r="AI376" s="44">
        <f t="shared" si="339"/>
        <v>97.545778241860475</v>
      </c>
      <c r="AJ376" s="44">
        <f t="shared" si="340"/>
        <v>0</v>
      </c>
      <c r="AK376" s="44"/>
      <c r="AL376" s="44">
        <f t="shared" si="341"/>
        <v>0</v>
      </c>
      <c r="AM376" s="44"/>
      <c r="AN376" s="44">
        <f t="shared" si="342"/>
        <v>97.545778241860475</v>
      </c>
      <c r="AO376" s="20"/>
      <c r="AP376" s="20">
        <v>0.18</v>
      </c>
      <c r="AQ376" s="20"/>
      <c r="AR376" s="20"/>
      <c r="AS376" s="44">
        <f t="shared" si="343"/>
        <v>64.818037339045375</v>
      </c>
      <c r="AT376" s="44">
        <f t="shared" si="344"/>
        <v>0</v>
      </c>
      <c r="AU376" s="44">
        <f t="shared" si="345"/>
        <v>0</v>
      </c>
      <c r="AV376" s="44">
        <f t="shared" si="346"/>
        <v>0</v>
      </c>
      <c r="AW376" s="44"/>
      <c r="AX376" s="44">
        <f t="shared" si="347"/>
        <v>64.818037339045375</v>
      </c>
      <c r="AY376" s="44">
        <f t="shared" si="348"/>
        <v>303.47575453023262</v>
      </c>
      <c r="AZ376" s="44">
        <f t="shared" si="349"/>
        <v>0</v>
      </c>
      <c r="BA376" s="44"/>
      <c r="BB376" s="44">
        <f t="shared" si="350"/>
        <v>0</v>
      </c>
      <c r="BC376" s="44"/>
      <c r="BD376" s="44">
        <f t="shared" si="351"/>
        <v>303.47575453023262</v>
      </c>
      <c r="BE376" s="20"/>
      <c r="BF376" s="20">
        <v>0.56000000000000005</v>
      </c>
      <c r="BG376" s="20"/>
      <c r="BH376" s="20">
        <v>0.05</v>
      </c>
      <c r="BI376" s="44">
        <f t="shared" si="352"/>
        <v>201.65611616591897</v>
      </c>
      <c r="BJ376" s="44">
        <f t="shared" si="353"/>
        <v>0</v>
      </c>
      <c r="BK376" s="44">
        <f t="shared" si="354"/>
        <v>0</v>
      </c>
      <c r="BL376" s="44">
        <f t="shared" si="355"/>
        <v>0</v>
      </c>
      <c r="BM376" s="44"/>
      <c r="BN376" s="44">
        <f t="shared" si="356"/>
        <v>201.65611616591897</v>
      </c>
      <c r="BO376" s="44">
        <f t="shared" si="357"/>
        <v>119.22261785116281</v>
      </c>
      <c r="BP376" s="44">
        <f t="shared" si="358"/>
        <v>0</v>
      </c>
      <c r="BQ376" s="44"/>
      <c r="BR376" s="44">
        <f t="shared" si="359"/>
        <v>0</v>
      </c>
      <c r="BS376" s="44"/>
      <c r="BT376" s="44">
        <f t="shared" si="360"/>
        <v>119.22261785116281</v>
      </c>
      <c r="BU376" s="20"/>
      <c r="BV376" s="20">
        <v>0.22</v>
      </c>
      <c r="BW376" s="20"/>
      <c r="BX376" s="20">
        <v>0.05</v>
      </c>
      <c r="BY376" s="44">
        <f t="shared" si="361"/>
        <v>79.222045636611028</v>
      </c>
      <c r="BZ376" s="44">
        <f t="shared" si="362"/>
        <v>0</v>
      </c>
      <c r="CA376" s="44">
        <f t="shared" si="363"/>
        <v>0</v>
      </c>
      <c r="CB376" s="44">
        <f t="shared" si="364"/>
        <v>0</v>
      </c>
      <c r="CC376" s="44"/>
      <c r="CD376" s="44">
        <f t="shared" si="365"/>
        <v>79.222045636611028</v>
      </c>
      <c r="CE376" s="44">
        <f t="shared" si="366"/>
        <v>3.9633597459337007</v>
      </c>
      <c r="CF376" s="44">
        <f t="shared" si="367"/>
        <v>9.2035452992308802</v>
      </c>
      <c r="CG376" s="44">
        <f t="shared" si="368"/>
        <v>3.7390879977871738</v>
      </c>
      <c r="CH376" s="44">
        <f t="shared" si="369"/>
        <v>26.529738989488802</v>
      </c>
      <c r="CI376" s="44">
        <f t="shared" si="370"/>
        <v>82.536965745076287</v>
      </c>
      <c r="CJ376" s="44">
        <f t="shared" si="371"/>
        <v>32.425236542708539</v>
      </c>
      <c r="CK376" s="44">
        <f t="shared" si="372"/>
        <v>147.38743883049335</v>
      </c>
    </row>
    <row r="377" spans="1:91" x14ac:dyDescent="0.25">
      <c r="A377" s="41">
        <f>'[11]ТОВ "Сумитеплоенерго" '!F369</f>
        <v>1967</v>
      </c>
      <c r="B377" s="41" t="str">
        <f>'[11]ТОВ "Сумитеплоенерго" '!C369</f>
        <v>Вул.Петропавлівс.,68</v>
      </c>
      <c r="C377" s="47" t="str">
        <f>'[11]ТОВ "Сумитеплоенерго" '!O369</f>
        <v>так</v>
      </c>
      <c r="D377" s="46">
        <f>'[11]ТОВ "Сумитеплоенерго" '!G369</f>
        <v>5</v>
      </c>
      <c r="E377" s="86" t="str">
        <f t="shared" si="376"/>
        <v>ТОВ "Сумитеплоенерго"</v>
      </c>
      <c r="F377" s="43">
        <f>'[11]ТОВ "Сумитеплоенерго" '!L369</f>
        <v>2523.1999999999998</v>
      </c>
      <c r="G377" s="43">
        <f>'[11]ТОВ "Сумитеплоенерго" '!CX369</f>
        <v>525.99061627906985</v>
      </c>
      <c r="H377" s="32">
        <f t="shared" si="377"/>
        <v>208.461721733937</v>
      </c>
      <c r="I377" s="42"/>
      <c r="J377" s="42"/>
      <c r="K377" s="42"/>
      <c r="L377" s="42"/>
      <c r="M377" s="42"/>
      <c r="N377" s="44">
        <f t="shared" si="378"/>
        <v>525.99061627906985</v>
      </c>
      <c r="O377" s="44">
        <f t="shared" si="379"/>
        <v>349.51465886540427</v>
      </c>
      <c r="P377" s="44">
        <f t="shared" si="380"/>
        <v>0</v>
      </c>
      <c r="Q377" s="44">
        <f t="shared" si="381"/>
        <v>0</v>
      </c>
      <c r="R377" s="44">
        <f t="shared" si="382"/>
        <v>0</v>
      </c>
      <c r="S377" s="44">
        <f t="shared" si="383"/>
        <v>0</v>
      </c>
      <c r="T377" s="44">
        <f t="shared" si="384"/>
        <v>349.51465886540427</v>
      </c>
      <c r="U377" s="44">
        <f t="shared" si="385"/>
        <v>541.77033476744191</v>
      </c>
      <c r="V377" s="44">
        <f t="shared" si="386"/>
        <v>0</v>
      </c>
      <c r="W377" s="44">
        <f t="shared" si="387"/>
        <v>0</v>
      </c>
      <c r="X377" s="44">
        <f t="shared" si="388"/>
        <v>0</v>
      </c>
      <c r="Y377" s="44">
        <f t="shared" si="389"/>
        <v>0</v>
      </c>
      <c r="Z377" s="44">
        <f t="shared" si="390"/>
        <v>541.77033476744191</v>
      </c>
      <c r="AA377" s="20">
        <v>0.03</v>
      </c>
      <c r="AC377" s="44">
        <f t="shared" si="373"/>
        <v>247.27359999999999</v>
      </c>
      <c r="AD377" s="28">
        <v>98</v>
      </c>
      <c r="AE377" s="44">
        <f t="shared" si="374"/>
        <v>1786.4255999999998</v>
      </c>
      <c r="AF377" s="28">
        <v>708</v>
      </c>
      <c r="AG377" s="44">
        <f t="shared" si="375"/>
        <v>285.1216</v>
      </c>
      <c r="AH377" s="28">
        <v>113</v>
      </c>
      <c r="AI377" s="44">
        <f t="shared" si="339"/>
        <v>97.518660258139533</v>
      </c>
      <c r="AJ377" s="44">
        <f t="shared" si="340"/>
        <v>0</v>
      </c>
      <c r="AK377" s="44"/>
      <c r="AL377" s="44">
        <f t="shared" si="341"/>
        <v>0</v>
      </c>
      <c r="AM377" s="44"/>
      <c r="AN377" s="44">
        <f t="shared" si="342"/>
        <v>97.518660258139533</v>
      </c>
      <c r="AO377" s="20"/>
      <c r="AP377" s="20">
        <v>0.18</v>
      </c>
      <c r="AQ377" s="20"/>
      <c r="AR377" s="20"/>
      <c r="AS377" s="44">
        <f t="shared" si="343"/>
        <v>64.800017753645946</v>
      </c>
      <c r="AT377" s="44">
        <f t="shared" si="344"/>
        <v>0</v>
      </c>
      <c r="AU377" s="44">
        <f t="shared" si="345"/>
        <v>0</v>
      </c>
      <c r="AV377" s="44">
        <f t="shared" si="346"/>
        <v>0</v>
      </c>
      <c r="AW377" s="44"/>
      <c r="AX377" s="44">
        <f t="shared" si="347"/>
        <v>64.800017753645946</v>
      </c>
      <c r="AY377" s="44">
        <f t="shared" si="348"/>
        <v>303.39138746976749</v>
      </c>
      <c r="AZ377" s="44">
        <f t="shared" si="349"/>
        <v>0</v>
      </c>
      <c r="BA377" s="44"/>
      <c r="BB377" s="44">
        <f t="shared" si="350"/>
        <v>0</v>
      </c>
      <c r="BC377" s="44"/>
      <c r="BD377" s="44">
        <f t="shared" si="351"/>
        <v>303.39138746976749</v>
      </c>
      <c r="BE377" s="20"/>
      <c r="BF377" s="20">
        <v>0.56000000000000005</v>
      </c>
      <c r="BG377" s="20"/>
      <c r="BH377" s="20">
        <v>0.05</v>
      </c>
      <c r="BI377" s="44">
        <f t="shared" si="352"/>
        <v>201.6000552335652</v>
      </c>
      <c r="BJ377" s="44">
        <f t="shared" si="353"/>
        <v>0</v>
      </c>
      <c r="BK377" s="44">
        <f t="shared" si="354"/>
        <v>0</v>
      </c>
      <c r="BL377" s="44">
        <f t="shared" si="355"/>
        <v>0</v>
      </c>
      <c r="BM377" s="44"/>
      <c r="BN377" s="44">
        <f t="shared" si="356"/>
        <v>201.6000552335652</v>
      </c>
      <c r="BO377" s="44">
        <f t="shared" si="357"/>
        <v>119.18947364883722</v>
      </c>
      <c r="BP377" s="44">
        <f t="shared" si="358"/>
        <v>0</v>
      </c>
      <c r="BQ377" s="44"/>
      <c r="BR377" s="44">
        <f t="shared" si="359"/>
        <v>0</v>
      </c>
      <c r="BS377" s="44"/>
      <c r="BT377" s="44">
        <f t="shared" si="360"/>
        <v>119.18947364883722</v>
      </c>
      <c r="BU377" s="20"/>
      <c r="BV377" s="20">
        <v>0.22</v>
      </c>
      <c r="BW377" s="20"/>
      <c r="BX377" s="20">
        <v>0.05</v>
      </c>
      <c r="BY377" s="44">
        <f t="shared" si="361"/>
        <v>79.200021698900599</v>
      </c>
      <c r="BZ377" s="44">
        <f t="shared" si="362"/>
        <v>0</v>
      </c>
      <c r="CA377" s="44">
        <f t="shared" si="363"/>
        <v>0</v>
      </c>
      <c r="CB377" s="44">
        <f t="shared" si="364"/>
        <v>0</v>
      </c>
      <c r="CC377" s="44"/>
      <c r="CD377" s="44">
        <f t="shared" si="365"/>
        <v>79.200021698900599</v>
      </c>
      <c r="CE377" s="44">
        <f t="shared" si="366"/>
        <v>3.8159495718052829</v>
      </c>
      <c r="CF377" s="44">
        <f t="shared" si="367"/>
        <v>8.8612356674720321</v>
      </c>
      <c r="CG377" s="44">
        <f t="shared" si="368"/>
        <v>3.6000192157012738</v>
      </c>
      <c r="CH377" s="44">
        <f t="shared" si="369"/>
        <v>26.522363652052324</v>
      </c>
      <c r="CI377" s="44">
        <f t="shared" si="370"/>
        <v>82.514020250829461</v>
      </c>
      <c r="CJ377" s="44">
        <f t="shared" si="371"/>
        <v>32.416222241397286</v>
      </c>
      <c r="CK377" s="44">
        <f t="shared" si="372"/>
        <v>147.34646473362403</v>
      </c>
    </row>
    <row r="378" spans="1:91" x14ac:dyDescent="0.25">
      <c r="A378" s="41">
        <f>'[11]ТОВ "Сумитеплоенерго" '!F370</f>
        <v>1964</v>
      </c>
      <c r="B378" s="41" t="str">
        <f>'[11]ТОВ "Сумитеплоенерго" '!C370</f>
        <v>Вул.Петропавлівс.,72</v>
      </c>
      <c r="C378" s="47" t="str">
        <f>'[11]ТОВ "Сумитеплоенерго" '!O370</f>
        <v>так</v>
      </c>
      <c r="D378" s="46">
        <f>'[11]ТОВ "Сумитеплоенерго" '!G370</f>
        <v>5</v>
      </c>
      <c r="E378" s="86" t="str">
        <f t="shared" si="376"/>
        <v>ТОВ "Сумитеплоенерго"</v>
      </c>
      <c r="F378" s="43">
        <f>'[11]ТОВ "Сумитеплоенерго" '!L370</f>
        <v>3130.1</v>
      </c>
      <c r="G378" s="43">
        <f>'[11]ТОВ "Сумитеплоенерго" '!CX370</f>
        <v>616.80198837209298</v>
      </c>
      <c r="H378" s="32">
        <f t="shared" si="377"/>
        <v>197.0550424497917</v>
      </c>
      <c r="I378" s="42"/>
      <c r="J378" s="42"/>
      <c r="K378" s="42"/>
      <c r="L378" s="42"/>
      <c r="M378" s="42"/>
      <c r="N378" s="44">
        <f t="shared" si="378"/>
        <v>616.80198837209298</v>
      </c>
      <c r="O378" s="44">
        <f t="shared" si="379"/>
        <v>409.85776149093158</v>
      </c>
      <c r="P378" s="44">
        <f t="shared" si="380"/>
        <v>0</v>
      </c>
      <c r="Q378" s="44">
        <f t="shared" si="381"/>
        <v>0</v>
      </c>
      <c r="R378" s="44">
        <f t="shared" si="382"/>
        <v>0</v>
      </c>
      <c r="S378" s="44">
        <f t="shared" si="383"/>
        <v>0</v>
      </c>
      <c r="T378" s="44">
        <f t="shared" si="384"/>
        <v>409.85776149093158</v>
      </c>
      <c r="U378" s="44">
        <f t="shared" si="385"/>
        <v>635.30604802325581</v>
      </c>
      <c r="V378" s="44">
        <f t="shared" si="386"/>
        <v>0</v>
      </c>
      <c r="W378" s="44">
        <f t="shared" si="387"/>
        <v>0</v>
      </c>
      <c r="X378" s="44">
        <f t="shared" si="388"/>
        <v>0</v>
      </c>
      <c r="Y378" s="44">
        <f t="shared" si="389"/>
        <v>0</v>
      </c>
      <c r="Z378" s="44">
        <f t="shared" si="390"/>
        <v>635.30604802325581</v>
      </c>
      <c r="AA378" s="20">
        <v>0.03</v>
      </c>
      <c r="AC378" s="44">
        <f t="shared" si="373"/>
        <v>294.22939999999994</v>
      </c>
      <c r="AD378" s="28">
        <v>94</v>
      </c>
      <c r="AE378" s="44">
        <f t="shared" si="374"/>
        <v>2134.7281999999996</v>
      </c>
      <c r="AF378" s="28">
        <v>682</v>
      </c>
      <c r="AG378" s="44">
        <f t="shared" si="375"/>
        <v>344.31099999999998</v>
      </c>
      <c r="AH378" s="28">
        <v>110</v>
      </c>
      <c r="AI378" s="44">
        <f t="shared" si="339"/>
        <v>114.35508864418604</v>
      </c>
      <c r="AJ378" s="44">
        <f t="shared" si="340"/>
        <v>0</v>
      </c>
      <c r="AK378" s="44"/>
      <c r="AL378" s="44">
        <f t="shared" si="341"/>
        <v>0</v>
      </c>
      <c r="AM378" s="44"/>
      <c r="AN378" s="44">
        <f t="shared" si="342"/>
        <v>114.35508864418604</v>
      </c>
      <c r="AO378" s="20"/>
      <c r="AP378" s="20">
        <v>0.18</v>
      </c>
      <c r="AQ378" s="20"/>
      <c r="AR378" s="20"/>
      <c r="AS378" s="44">
        <f t="shared" si="343"/>
        <v>75.987628980418719</v>
      </c>
      <c r="AT378" s="44">
        <f t="shared" si="344"/>
        <v>0</v>
      </c>
      <c r="AU378" s="44">
        <f t="shared" si="345"/>
        <v>0</v>
      </c>
      <c r="AV378" s="44">
        <f t="shared" si="346"/>
        <v>0</v>
      </c>
      <c r="AW378" s="44"/>
      <c r="AX378" s="44">
        <f t="shared" si="347"/>
        <v>75.987628980418719</v>
      </c>
      <c r="AY378" s="44">
        <f t="shared" si="348"/>
        <v>355.7713868930233</v>
      </c>
      <c r="AZ378" s="44">
        <f t="shared" si="349"/>
        <v>0</v>
      </c>
      <c r="BA378" s="44"/>
      <c r="BB378" s="44">
        <f t="shared" si="350"/>
        <v>0</v>
      </c>
      <c r="BC378" s="44"/>
      <c r="BD378" s="44">
        <f t="shared" si="351"/>
        <v>355.7713868930233</v>
      </c>
      <c r="BE378" s="20"/>
      <c r="BF378" s="20">
        <v>0.56000000000000005</v>
      </c>
      <c r="BG378" s="20"/>
      <c r="BH378" s="20">
        <v>0.05</v>
      </c>
      <c r="BI378" s="44">
        <f t="shared" si="352"/>
        <v>236.40595682796939</v>
      </c>
      <c r="BJ378" s="44">
        <f t="shared" si="353"/>
        <v>0</v>
      </c>
      <c r="BK378" s="44">
        <f t="shared" si="354"/>
        <v>0</v>
      </c>
      <c r="BL378" s="44">
        <f t="shared" si="355"/>
        <v>0</v>
      </c>
      <c r="BM378" s="44"/>
      <c r="BN378" s="44">
        <f t="shared" si="356"/>
        <v>236.40595682796939</v>
      </c>
      <c r="BO378" s="44">
        <f t="shared" si="357"/>
        <v>139.76733056511628</v>
      </c>
      <c r="BP378" s="44">
        <f t="shared" si="358"/>
        <v>0</v>
      </c>
      <c r="BQ378" s="44"/>
      <c r="BR378" s="44">
        <f t="shared" si="359"/>
        <v>0</v>
      </c>
      <c r="BS378" s="44"/>
      <c r="BT378" s="44">
        <f t="shared" si="360"/>
        <v>139.76733056511628</v>
      </c>
      <c r="BU378" s="20"/>
      <c r="BV378" s="20">
        <v>0.22</v>
      </c>
      <c r="BW378" s="20"/>
      <c r="BX378" s="20">
        <v>0.05</v>
      </c>
      <c r="BY378" s="44">
        <f t="shared" si="361"/>
        <v>92.873768753845113</v>
      </c>
      <c r="BZ378" s="44">
        <f t="shared" si="362"/>
        <v>0</v>
      </c>
      <c r="CA378" s="44">
        <f t="shared" si="363"/>
        <v>0</v>
      </c>
      <c r="CB378" s="44">
        <f t="shared" si="364"/>
        <v>0</v>
      </c>
      <c r="CC378" s="44"/>
      <c r="CD378" s="44">
        <f t="shared" si="365"/>
        <v>92.873768753845113</v>
      </c>
      <c r="CE378" s="44">
        <f t="shared" si="366"/>
        <v>3.872069755931193</v>
      </c>
      <c r="CF378" s="44">
        <f t="shared" si="367"/>
        <v>9.0299255934292013</v>
      </c>
      <c r="CG378" s="44">
        <f t="shared" si="368"/>
        <v>3.7073008301468868</v>
      </c>
      <c r="CH378" s="44">
        <f t="shared" si="369"/>
        <v>31.101403961613904</v>
      </c>
      <c r="CI378" s="44">
        <f t="shared" si="370"/>
        <v>96.759923436132169</v>
      </c>
      <c r="CJ378" s="44">
        <f t="shared" si="371"/>
        <v>38.012827064194774</v>
      </c>
      <c r="CK378" s="44">
        <f t="shared" si="372"/>
        <v>172.7855775645217</v>
      </c>
    </row>
    <row r="379" spans="1:91" x14ac:dyDescent="0.25">
      <c r="A379" s="41">
        <f>'[11]ТОВ "Сумитеплоенерго" '!F371</f>
        <v>1971</v>
      </c>
      <c r="B379" s="41" t="str">
        <f>'[11]ТОВ "Сумитеплоенерго" '!C371</f>
        <v>Вул.Петропавлівс.,93</v>
      </c>
      <c r="C379" s="47" t="str">
        <f>'[11]ТОВ "Сумитеплоенерго" '!O371</f>
        <v>так</v>
      </c>
      <c r="D379" s="46">
        <f>'[11]ТОВ "Сумитеплоенерго" '!G371</f>
        <v>5</v>
      </c>
      <c r="E379" s="86" t="str">
        <f t="shared" si="376"/>
        <v>ТОВ "Сумитеплоенерго"</v>
      </c>
      <c r="F379" s="43">
        <f>'[11]ТОВ "Сумитеплоенерго" '!L371</f>
        <v>3101.12</v>
      </c>
      <c r="G379" s="43">
        <f>'[11]ТОВ "Сумитеплоенерго" '!CX371</f>
        <v>620.60977906976746</v>
      </c>
      <c r="H379" s="32">
        <f t="shared" si="377"/>
        <v>200.12439991672926</v>
      </c>
      <c r="I379" s="42"/>
      <c r="J379" s="42"/>
      <c r="K379" s="42"/>
      <c r="L379" s="42"/>
      <c r="M379" s="42"/>
      <c r="N379" s="44">
        <f t="shared" si="378"/>
        <v>620.60977906976746</v>
      </c>
      <c r="O379" s="44">
        <f t="shared" si="379"/>
        <v>412.3879942090424</v>
      </c>
      <c r="P379" s="44">
        <f t="shared" si="380"/>
        <v>0</v>
      </c>
      <c r="Q379" s="44">
        <f t="shared" si="381"/>
        <v>0</v>
      </c>
      <c r="R379" s="44">
        <f t="shared" si="382"/>
        <v>0</v>
      </c>
      <c r="S379" s="44">
        <f t="shared" si="383"/>
        <v>0</v>
      </c>
      <c r="T379" s="44">
        <f t="shared" si="384"/>
        <v>412.3879942090424</v>
      </c>
      <c r="U379" s="44">
        <f t="shared" si="385"/>
        <v>639.22807244186049</v>
      </c>
      <c r="V379" s="44">
        <f t="shared" si="386"/>
        <v>0</v>
      </c>
      <c r="W379" s="44">
        <f t="shared" si="387"/>
        <v>0</v>
      </c>
      <c r="X379" s="44">
        <f t="shared" si="388"/>
        <v>0</v>
      </c>
      <c r="Y379" s="44">
        <f t="shared" si="389"/>
        <v>0</v>
      </c>
      <c r="Z379" s="44">
        <f t="shared" si="390"/>
        <v>639.22807244186049</v>
      </c>
      <c r="AA379" s="20">
        <v>0.03</v>
      </c>
      <c r="AC379" s="44">
        <f t="shared" si="373"/>
        <v>291.50527999999997</v>
      </c>
      <c r="AD379" s="28">
        <v>94</v>
      </c>
      <c r="AE379" s="44">
        <f t="shared" si="374"/>
        <v>2114.9638399999999</v>
      </c>
      <c r="AF379" s="28">
        <v>682</v>
      </c>
      <c r="AG379" s="44">
        <f t="shared" si="375"/>
        <v>341.1232</v>
      </c>
      <c r="AH379" s="28">
        <v>110</v>
      </c>
      <c r="AI379" s="44">
        <f t="shared" si="339"/>
        <v>115.06105303953488</v>
      </c>
      <c r="AJ379" s="44">
        <f t="shared" si="340"/>
        <v>0</v>
      </c>
      <c r="AK379" s="44"/>
      <c r="AL379" s="44">
        <f t="shared" si="341"/>
        <v>0</v>
      </c>
      <c r="AM379" s="44"/>
      <c r="AN379" s="44">
        <f t="shared" si="342"/>
        <v>115.06105303953488</v>
      </c>
      <c r="AO379" s="20"/>
      <c r="AP379" s="20">
        <v>0.18</v>
      </c>
      <c r="AQ379" s="20"/>
      <c r="AR379" s="20"/>
      <c r="AS379" s="44">
        <f t="shared" si="343"/>
        <v>76.456734126356451</v>
      </c>
      <c r="AT379" s="44">
        <f t="shared" si="344"/>
        <v>0</v>
      </c>
      <c r="AU379" s="44">
        <f t="shared" si="345"/>
        <v>0</v>
      </c>
      <c r="AV379" s="44">
        <f t="shared" si="346"/>
        <v>0</v>
      </c>
      <c r="AW379" s="44"/>
      <c r="AX379" s="44">
        <f t="shared" si="347"/>
        <v>76.456734126356451</v>
      </c>
      <c r="AY379" s="44">
        <f t="shared" si="348"/>
        <v>357.96772056744192</v>
      </c>
      <c r="AZ379" s="44">
        <f t="shared" si="349"/>
        <v>0</v>
      </c>
      <c r="BA379" s="44"/>
      <c r="BB379" s="44">
        <f t="shared" si="350"/>
        <v>0</v>
      </c>
      <c r="BC379" s="44"/>
      <c r="BD379" s="44">
        <f t="shared" si="351"/>
        <v>357.96772056744192</v>
      </c>
      <c r="BE379" s="20"/>
      <c r="BF379" s="20">
        <v>0.56000000000000005</v>
      </c>
      <c r="BG379" s="20"/>
      <c r="BH379" s="20">
        <v>0.05</v>
      </c>
      <c r="BI379" s="44">
        <f t="shared" si="352"/>
        <v>237.86539505977566</v>
      </c>
      <c r="BJ379" s="44">
        <f t="shared" si="353"/>
        <v>0</v>
      </c>
      <c r="BK379" s="44">
        <f t="shared" si="354"/>
        <v>0</v>
      </c>
      <c r="BL379" s="44">
        <f t="shared" si="355"/>
        <v>0</v>
      </c>
      <c r="BM379" s="44"/>
      <c r="BN379" s="44">
        <f t="shared" si="356"/>
        <v>237.86539505977566</v>
      </c>
      <c r="BO379" s="44">
        <f t="shared" si="357"/>
        <v>140.63017593720932</v>
      </c>
      <c r="BP379" s="44">
        <f t="shared" si="358"/>
        <v>0</v>
      </c>
      <c r="BQ379" s="44"/>
      <c r="BR379" s="44">
        <f t="shared" si="359"/>
        <v>0</v>
      </c>
      <c r="BS379" s="44"/>
      <c r="BT379" s="44">
        <f t="shared" si="360"/>
        <v>140.63017593720932</v>
      </c>
      <c r="BU379" s="20"/>
      <c r="BV379" s="20">
        <v>0.22</v>
      </c>
      <c r="BW379" s="20"/>
      <c r="BX379" s="20">
        <v>0.05</v>
      </c>
      <c r="BY379" s="44">
        <f t="shared" si="361"/>
        <v>93.447119487769015</v>
      </c>
      <c r="BZ379" s="44">
        <f t="shared" si="362"/>
        <v>0</v>
      </c>
      <c r="CA379" s="44">
        <f t="shared" si="363"/>
        <v>0</v>
      </c>
      <c r="CB379" s="44">
        <f t="shared" si="364"/>
        <v>0</v>
      </c>
      <c r="CC379" s="44"/>
      <c r="CD379" s="44">
        <f t="shared" si="365"/>
        <v>93.447119487769015</v>
      </c>
      <c r="CE379" s="44">
        <f t="shared" si="366"/>
        <v>3.8126828634642291</v>
      </c>
      <c r="CF379" s="44">
        <f t="shared" si="367"/>
        <v>8.89143138903626</v>
      </c>
      <c r="CG379" s="44">
        <f t="shared" si="368"/>
        <v>3.6504410394870277</v>
      </c>
      <c r="CH379" s="44">
        <f t="shared" si="369"/>
        <v>31.293406644682761</v>
      </c>
      <c r="CI379" s="44">
        <f t="shared" si="370"/>
        <v>97.357265116790828</v>
      </c>
      <c r="CJ379" s="44">
        <f t="shared" si="371"/>
        <v>38.247497010167827</v>
      </c>
      <c r="CK379" s="44">
        <f t="shared" si="372"/>
        <v>173.85225913712645</v>
      </c>
    </row>
    <row r="380" spans="1:91" x14ac:dyDescent="0.25">
      <c r="A380" s="41">
        <f>'[11]ТОВ "Сумитеплоенерго" '!F372</f>
        <v>1966</v>
      </c>
      <c r="B380" s="41" t="str">
        <f>'[11]ТОВ "Сумитеплоенерго" '!C372</f>
        <v>Вул.Петропавлівс.,96</v>
      </c>
      <c r="C380" s="47" t="str">
        <f>'[11]ТОВ "Сумитеплоенерго" '!O372</f>
        <v>так</v>
      </c>
      <c r="D380" s="46">
        <f>'[11]ТОВ "Сумитеплоенерго" '!G372</f>
        <v>5</v>
      </c>
      <c r="E380" s="86" t="str">
        <f t="shared" si="376"/>
        <v>ТОВ "Сумитеплоенерго"</v>
      </c>
      <c r="F380" s="43">
        <f>'[11]ТОВ "Сумитеплоенерго" '!L372</f>
        <v>3220.08</v>
      </c>
      <c r="G380" s="43">
        <f>'[11]ТОВ "Сумитеплоенерго" '!CX372</f>
        <v>660.15133720930237</v>
      </c>
      <c r="H380" s="32">
        <f t="shared" si="377"/>
        <v>205.01084979544061</v>
      </c>
      <c r="I380" s="42"/>
      <c r="J380" s="42"/>
      <c r="K380" s="42"/>
      <c r="L380" s="42"/>
      <c r="M380" s="42"/>
      <c r="N380" s="44">
        <f t="shared" si="378"/>
        <v>660.15133720930237</v>
      </c>
      <c r="O380" s="44">
        <f t="shared" si="379"/>
        <v>438.66290059789242</v>
      </c>
      <c r="P380" s="44">
        <f t="shared" si="380"/>
        <v>0</v>
      </c>
      <c r="Q380" s="44">
        <f t="shared" si="381"/>
        <v>0</v>
      </c>
      <c r="R380" s="44">
        <f t="shared" si="382"/>
        <v>0</v>
      </c>
      <c r="S380" s="44">
        <f t="shared" si="383"/>
        <v>0</v>
      </c>
      <c r="T380" s="44">
        <f t="shared" si="384"/>
        <v>438.66290059789242</v>
      </c>
      <c r="U380" s="44">
        <f t="shared" si="385"/>
        <v>679.95587732558147</v>
      </c>
      <c r="V380" s="44">
        <f t="shared" si="386"/>
        <v>0</v>
      </c>
      <c r="W380" s="44">
        <f t="shared" si="387"/>
        <v>0</v>
      </c>
      <c r="X380" s="44">
        <f t="shared" si="388"/>
        <v>0</v>
      </c>
      <c r="Y380" s="44">
        <f t="shared" si="389"/>
        <v>0</v>
      </c>
      <c r="Z380" s="44">
        <f t="shared" si="390"/>
        <v>679.95587732558147</v>
      </c>
      <c r="AA380" s="20">
        <v>0.03</v>
      </c>
      <c r="AC380" s="44">
        <f t="shared" si="373"/>
        <v>302.68752000000001</v>
      </c>
      <c r="AD380" s="28">
        <v>94</v>
      </c>
      <c r="AE380" s="44">
        <f t="shared" si="374"/>
        <v>2196.09456</v>
      </c>
      <c r="AF380" s="28">
        <v>682</v>
      </c>
      <c r="AG380" s="44">
        <f t="shared" si="375"/>
        <v>354.2088</v>
      </c>
      <c r="AH380" s="28">
        <v>110</v>
      </c>
      <c r="AI380" s="44">
        <f t="shared" si="339"/>
        <v>122.39205791860466</v>
      </c>
      <c r="AJ380" s="44">
        <f t="shared" si="340"/>
        <v>0</v>
      </c>
      <c r="AK380" s="44"/>
      <c r="AL380" s="44">
        <f t="shared" si="341"/>
        <v>0</v>
      </c>
      <c r="AM380" s="44"/>
      <c r="AN380" s="44">
        <f t="shared" si="342"/>
        <v>122.39205791860466</v>
      </c>
      <c r="AO380" s="20"/>
      <c r="AP380" s="20">
        <v>0.18</v>
      </c>
      <c r="AQ380" s="20"/>
      <c r="AR380" s="20"/>
      <c r="AS380" s="44">
        <f t="shared" si="343"/>
        <v>81.328101770849258</v>
      </c>
      <c r="AT380" s="44">
        <f t="shared" si="344"/>
        <v>0</v>
      </c>
      <c r="AU380" s="44">
        <f t="shared" si="345"/>
        <v>0</v>
      </c>
      <c r="AV380" s="44">
        <f t="shared" si="346"/>
        <v>0</v>
      </c>
      <c r="AW380" s="44"/>
      <c r="AX380" s="44">
        <f t="shared" si="347"/>
        <v>81.328101770849258</v>
      </c>
      <c r="AY380" s="44">
        <f t="shared" si="348"/>
        <v>380.77529130232568</v>
      </c>
      <c r="AZ380" s="44">
        <f t="shared" si="349"/>
        <v>0</v>
      </c>
      <c r="BA380" s="44"/>
      <c r="BB380" s="44">
        <f t="shared" si="350"/>
        <v>0</v>
      </c>
      <c r="BC380" s="44"/>
      <c r="BD380" s="44">
        <f t="shared" si="351"/>
        <v>380.77529130232568</v>
      </c>
      <c r="BE380" s="20"/>
      <c r="BF380" s="20">
        <v>0.56000000000000005</v>
      </c>
      <c r="BG380" s="20"/>
      <c r="BH380" s="20">
        <v>0.05</v>
      </c>
      <c r="BI380" s="44">
        <f t="shared" si="352"/>
        <v>253.02076106486439</v>
      </c>
      <c r="BJ380" s="44">
        <f t="shared" si="353"/>
        <v>0</v>
      </c>
      <c r="BK380" s="44">
        <f t="shared" si="354"/>
        <v>0</v>
      </c>
      <c r="BL380" s="44">
        <f t="shared" si="355"/>
        <v>0</v>
      </c>
      <c r="BM380" s="44"/>
      <c r="BN380" s="44">
        <f t="shared" si="356"/>
        <v>253.02076106486439</v>
      </c>
      <c r="BO380" s="44">
        <f t="shared" si="357"/>
        <v>149.59029301162792</v>
      </c>
      <c r="BP380" s="44">
        <f t="shared" si="358"/>
        <v>0</v>
      </c>
      <c r="BQ380" s="44"/>
      <c r="BR380" s="44">
        <f t="shared" si="359"/>
        <v>0</v>
      </c>
      <c r="BS380" s="44"/>
      <c r="BT380" s="44">
        <f t="shared" si="360"/>
        <v>149.59029301162792</v>
      </c>
      <c r="BU380" s="20"/>
      <c r="BV380" s="20">
        <v>0.22</v>
      </c>
      <c r="BW380" s="20"/>
      <c r="BX380" s="20">
        <v>0.05</v>
      </c>
      <c r="BY380" s="44">
        <f t="shared" si="361"/>
        <v>99.401013275482427</v>
      </c>
      <c r="BZ380" s="44">
        <f t="shared" si="362"/>
        <v>0</v>
      </c>
      <c r="CA380" s="44">
        <f t="shared" si="363"/>
        <v>0</v>
      </c>
      <c r="CB380" s="44">
        <f t="shared" si="364"/>
        <v>0</v>
      </c>
      <c r="CC380" s="44"/>
      <c r="CD380" s="44">
        <f t="shared" si="365"/>
        <v>99.401013275482427</v>
      </c>
      <c r="CE380" s="44">
        <f t="shared" si="366"/>
        <v>3.7218072647613849</v>
      </c>
      <c r="CF380" s="44">
        <f t="shared" si="367"/>
        <v>8.6795034160734712</v>
      </c>
      <c r="CG380" s="44">
        <f t="shared" si="368"/>
        <v>3.5634324875374959</v>
      </c>
      <c r="CH380" s="44">
        <f t="shared" si="369"/>
        <v>33.287236100737353</v>
      </c>
      <c r="CI380" s="44">
        <f t="shared" si="370"/>
        <v>103.56029009118289</v>
      </c>
      <c r="CJ380" s="44">
        <f t="shared" si="371"/>
        <v>40.684399678678986</v>
      </c>
      <c r="CK380" s="44">
        <f t="shared" si="372"/>
        <v>184.92908944854085</v>
      </c>
    </row>
    <row r="381" spans="1:91" x14ac:dyDescent="0.25">
      <c r="A381" s="41">
        <f>'[11]ТОВ "Сумитеплоенерго" '!F373</f>
        <v>1969</v>
      </c>
      <c r="B381" s="41" t="str">
        <f>'[11]ТОВ "Сумитеплоенерго" '!C373</f>
        <v>Вул.Петропавлівс.,107</v>
      </c>
      <c r="C381" s="47" t="str">
        <f>'[11]ТОВ "Сумитеплоенерго" '!O373</f>
        <v>так</v>
      </c>
      <c r="D381" s="46">
        <f>'[11]ТОВ "Сумитеплоенерго" '!G373</f>
        <v>5</v>
      </c>
      <c r="E381" s="86" t="str">
        <f t="shared" si="376"/>
        <v>ТОВ "Сумитеплоенерго"</v>
      </c>
      <c r="F381" s="43">
        <f>'[11]ТОВ "Сумитеплоенерго" '!L373</f>
        <v>1954.47</v>
      </c>
      <c r="G381" s="43">
        <f>'[11]ТОВ "Сумитеплоенерго" '!CX373</f>
        <v>411.05330232558146</v>
      </c>
      <c r="H381" s="32">
        <f t="shared" si="377"/>
        <v>210.31445984107273</v>
      </c>
      <c r="I381" s="42"/>
      <c r="J381" s="42"/>
      <c r="K381" s="42"/>
      <c r="L381" s="42"/>
      <c r="M381" s="42"/>
      <c r="N381" s="44">
        <f t="shared" si="378"/>
        <v>411.05330232558146</v>
      </c>
      <c r="O381" s="44">
        <f t="shared" si="379"/>
        <v>273.14014792537347</v>
      </c>
      <c r="P381" s="44">
        <f t="shared" si="380"/>
        <v>0</v>
      </c>
      <c r="Q381" s="44">
        <f t="shared" si="381"/>
        <v>0</v>
      </c>
      <c r="R381" s="44">
        <f t="shared" si="382"/>
        <v>0</v>
      </c>
      <c r="S381" s="44">
        <f t="shared" si="383"/>
        <v>0</v>
      </c>
      <c r="T381" s="44">
        <f t="shared" si="384"/>
        <v>273.14014792537347</v>
      </c>
      <c r="U381" s="44">
        <f t="shared" si="385"/>
        <v>423.38490139534889</v>
      </c>
      <c r="V381" s="44">
        <f t="shared" si="386"/>
        <v>0</v>
      </c>
      <c r="W381" s="44">
        <f t="shared" si="387"/>
        <v>0</v>
      </c>
      <c r="X381" s="44">
        <f t="shared" si="388"/>
        <v>0</v>
      </c>
      <c r="Y381" s="44">
        <f t="shared" si="389"/>
        <v>0</v>
      </c>
      <c r="Z381" s="44">
        <f t="shared" si="390"/>
        <v>423.38490139534889</v>
      </c>
      <c r="AA381" s="20">
        <v>0.03</v>
      </c>
      <c r="AC381" s="44">
        <f t="shared" si="373"/>
        <v>191.53806</v>
      </c>
      <c r="AD381" s="28">
        <v>98</v>
      </c>
      <c r="AE381" s="44">
        <f t="shared" si="374"/>
        <v>1383.76476</v>
      </c>
      <c r="AF381" s="28">
        <v>708</v>
      </c>
      <c r="AG381" s="44">
        <f t="shared" si="375"/>
        <v>220.85511000000002</v>
      </c>
      <c r="AH381" s="28">
        <v>113</v>
      </c>
      <c r="AI381" s="44">
        <f t="shared" si="339"/>
        <v>76.209282251162804</v>
      </c>
      <c r="AJ381" s="44">
        <f t="shared" si="340"/>
        <v>0</v>
      </c>
      <c r="AK381" s="44"/>
      <c r="AL381" s="44">
        <f t="shared" si="341"/>
        <v>0</v>
      </c>
      <c r="AM381" s="44"/>
      <c r="AN381" s="44">
        <f t="shared" si="342"/>
        <v>76.209282251162804</v>
      </c>
      <c r="AO381" s="20"/>
      <c r="AP381" s="20">
        <v>0.18</v>
      </c>
      <c r="AQ381" s="20"/>
      <c r="AR381" s="20"/>
      <c r="AS381" s="44">
        <f t="shared" si="343"/>
        <v>50.640183425364242</v>
      </c>
      <c r="AT381" s="44">
        <f t="shared" si="344"/>
        <v>0</v>
      </c>
      <c r="AU381" s="44">
        <f t="shared" si="345"/>
        <v>0</v>
      </c>
      <c r="AV381" s="44">
        <f t="shared" si="346"/>
        <v>0</v>
      </c>
      <c r="AW381" s="44"/>
      <c r="AX381" s="44">
        <f t="shared" si="347"/>
        <v>50.640183425364242</v>
      </c>
      <c r="AY381" s="44">
        <f t="shared" si="348"/>
        <v>237.0955447813954</v>
      </c>
      <c r="AZ381" s="44">
        <f t="shared" si="349"/>
        <v>0</v>
      </c>
      <c r="BA381" s="44"/>
      <c r="BB381" s="44">
        <f t="shared" si="350"/>
        <v>0</v>
      </c>
      <c r="BC381" s="44"/>
      <c r="BD381" s="44">
        <f t="shared" si="351"/>
        <v>237.0955447813954</v>
      </c>
      <c r="BE381" s="20"/>
      <c r="BF381" s="20">
        <v>0.56000000000000005</v>
      </c>
      <c r="BG381" s="20"/>
      <c r="BH381" s="20">
        <v>0.05</v>
      </c>
      <c r="BI381" s="44">
        <f t="shared" si="352"/>
        <v>157.54723732335543</v>
      </c>
      <c r="BJ381" s="44">
        <f t="shared" si="353"/>
        <v>0</v>
      </c>
      <c r="BK381" s="44">
        <f t="shared" si="354"/>
        <v>0</v>
      </c>
      <c r="BL381" s="44">
        <f t="shared" si="355"/>
        <v>0</v>
      </c>
      <c r="BM381" s="44"/>
      <c r="BN381" s="44">
        <f t="shared" si="356"/>
        <v>157.54723732335543</v>
      </c>
      <c r="BO381" s="44">
        <f t="shared" si="357"/>
        <v>93.144678306976758</v>
      </c>
      <c r="BP381" s="44">
        <f t="shared" si="358"/>
        <v>0</v>
      </c>
      <c r="BQ381" s="44"/>
      <c r="BR381" s="44">
        <f t="shared" si="359"/>
        <v>0</v>
      </c>
      <c r="BS381" s="44"/>
      <c r="BT381" s="44">
        <f t="shared" si="360"/>
        <v>93.144678306976758</v>
      </c>
      <c r="BU381" s="20"/>
      <c r="BV381" s="20">
        <v>0.22</v>
      </c>
      <c r="BW381" s="20"/>
      <c r="BX381" s="20">
        <v>0.05</v>
      </c>
      <c r="BY381" s="44">
        <f t="shared" si="361"/>
        <v>61.893557519889626</v>
      </c>
      <c r="BZ381" s="44">
        <f t="shared" si="362"/>
        <v>0</v>
      </c>
      <c r="CA381" s="44">
        <f t="shared" si="363"/>
        <v>0</v>
      </c>
      <c r="CB381" s="44">
        <f t="shared" si="364"/>
        <v>0</v>
      </c>
      <c r="CC381" s="44"/>
      <c r="CD381" s="44">
        <f t="shared" si="365"/>
        <v>61.893557519889626</v>
      </c>
      <c r="CE381" s="44">
        <f t="shared" si="366"/>
        <v>3.7823334562422612</v>
      </c>
      <c r="CF381" s="44">
        <f t="shared" si="367"/>
        <v>8.7831737548016342</v>
      </c>
      <c r="CG381" s="44">
        <f t="shared" si="368"/>
        <v>3.5683053107591651</v>
      </c>
      <c r="CH381" s="44">
        <f t="shared" si="369"/>
        <v>20.726805435768178</v>
      </c>
      <c r="CI381" s="44">
        <f t="shared" si="370"/>
        <v>64.483394689056553</v>
      </c>
      <c r="CJ381" s="44">
        <f t="shared" si="371"/>
        <v>25.332762199272217</v>
      </c>
      <c r="CK381" s="44">
        <f t="shared" si="372"/>
        <v>115.14891908760097</v>
      </c>
    </row>
    <row r="382" spans="1:91" x14ac:dyDescent="0.25">
      <c r="A382" s="41">
        <f>'[11]ТОВ "Сумитеплоенерго" '!F374</f>
        <v>1975</v>
      </c>
      <c r="B382" s="41" t="str">
        <f>'[11]ТОВ "Сумитеплоенерго" '!C374</f>
        <v>Вул.Петропавлівс.,117</v>
      </c>
      <c r="C382" s="47" t="str">
        <f>'[11]ТОВ "Сумитеплоенерго" '!O374</f>
        <v>так</v>
      </c>
      <c r="D382" s="46">
        <f>'[11]ТОВ "Сумитеплоенерго" '!G374</f>
        <v>5</v>
      </c>
      <c r="E382" s="86" t="str">
        <f t="shared" si="376"/>
        <v>ТОВ "Сумитеплоенерго"</v>
      </c>
      <c r="F382" s="43">
        <f>'[11]ТОВ "Сумитеплоенерго" '!L374</f>
        <v>3291.37</v>
      </c>
      <c r="G382" s="43">
        <f>'[11]ТОВ "Сумитеплоенерго" '!CX374</f>
        <v>430.9828488372093</v>
      </c>
      <c r="H382" s="32">
        <f t="shared" si="377"/>
        <v>130.94329985301235</v>
      </c>
      <c r="I382" s="42"/>
      <c r="J382" s="42"/>
      <c r="K382" s="42"/>
      <c r="L382" s="42"/>
      <c r="M382" s="42"/>
      <c r="N382" s="44">
        <f t="shared" si="378"/>
        <v>430.9828488372093</v>
      </c>
      <c r="O382" s="44">
        <f t="shared" si="379"/>
        <v>286.38310024195647</v>
      </c>
      <c r="P382" s="44">
        <f t="shared" si="380"/>
        <v>0</v>
      </c>
      <c r="Q382" s="44">
        <f t="shared" si="381"/>
        <v>0</v>
      </c>
      <c r="R382" s="44">
        <f t="shared" si="382"/>
        <v>0</v>
      </c>
      <c r="S382" s="44">
        <f t="shared" si="383"/>
        <v>0</v>
      </c>
      <c r="T382" s="44">
        <f t="shared" si="384"/>
        <v>286.38310024195647</v>
      </c>
      <c r="U382" s="44">
        <f t="shared" si="385"/>
        <v>478.39096220930236</v>
      </c>
      <c r="V382" s="44">
        <f t="shared" si="386"/>
        <v>0</v>
      </c>
      <c r="W382" s="44">
        <f t="shared" si="387"/>
        <v>0</v>
      </c>
      <c r="X382" s="44">
        <f t="shared" si="388"/>
        <v>0</v>
      </c>
      <c r="Y382" s="44">
        <f t="shared" si="389"/>
        <v>0</v>
      </c>
      <c r="Z382" s="44">
        <f t="shared" si="390"/>
        <v>478.39096220930236</v>
      </c>
      <c r="AA382" s="20">
        <v>0.11</v>
      </c>
      <c r="AC382" s="44">
        <f t="shared" si="373"/>
        <v>309.38878</v>
      </c>
      <c r="AD382" s="28">
        <v>94</v>
      </c>
      <c r="AE382" s="44">
        <f t="shared" si="374"/>
        <v>2244.71434</v>
      </c>
      <c r="AF382" s="28">
        <v>682</v>
      </c>
      <c r="AG382" s="44">
        <f t="shared" si="375"/>
        <v>362.05070000000001</v>
      </c>
      <c r="AH382" s="28">
        <v>110</v>
      </c>
      <c r="AI382" s="44">
        <f t="shared" si="339"/>
        <v>86.11037319767442</v>
      </c>
      <c r="AJ382" s="44">
        <f t="shared" si="340"/>
        <v>0</v>
      </c>
      <c r="AK382" s="44"/>
      <c r="AL382" s="44">
        <f t="shared" si="341"/>
        <v>0</v>
      </c>
      <c r="AM382" s="44"/>
      <c r="AN382" s="44">
        <f t="shared" si="342"/>
        <v>86.11037319767442</v>
      </c>
      <c r="AO382" s="20"/>
      <c r="AP382" s="20">
        <v>0.18</v>
      </c>
      <c r="AQ382" s="20"/>
      <c r="AR382" s="20"/>
      <c r="AS382" s="44">
        <f t="shared" si="343"/>
        <v>57.219343428342896</v>
      </c>
      <c r="AT382" s="44">
        <f t="shared" si="344"/>
        <v>0</v>
      </c>
      <c r="AU382" s="44">
        <f t="shared" si="345"/>
        <v>0</v>
      </c>
      <c r="AV382" s="44">
        <f t="shared" si="346"/>
        <v>0</v>
      </c>
      <c r="AW382" s="44"/>
      <c r="AX382" s="44">
        <f t="shared" si="347"/>
        <v>57.219343428342896</v>
      </c>
      <c r="AY382" s="44">
        <f t="shared" si="348"/>
        <v>267.89893883720936</v>
      </c>
      <c r="AZ382" s="44">
        <f t="shared" si="349"/>
        <v>0</v>
      </c>
      <c r="BA382" s="44"/>
      <c r="BB382" s="44">
        <f t="shared" si="350"/>
        <v>0</v>
      </c>
      <c r="BC382" s="44"/>
      <c r="BD382" s="44">
        <f t="shared" si="351"/>
        <v>267.89893883720936</v>
      </c>
      <c r="BE382" s="20"/>
      <c r="BF382" s="20">
        <v>0.56000000000000005</v>
      </c>
      <c r="BG382" s="20"/>
      <c r="BH382" s="20">
        <v>0.05</v>
      </c>
      <c r="BI382" s="44">
        <f t="shared" si="352"/>
        <v>178.01573511040016</v>
      </c>
      <c r="BJ382" s="44">
        <f t="shared" si="353"/>
        <v>0</v>
      </c>
      <c r="BK382" s="44">
        <f t="shared" si="354"/>
        <v>0</v>
      </c>
      <c r="BL382" s="44">
        <f t="shared" si="355"/>
        <v>0</v>
      </c>
      <c r="BM382" s="44"/>
      <c r="BN382" s="44">
        <f t="shared" si="356"/>
        <v>178.01573511040016</v>
      </c>
      <c r="BO382" s="44">
        <f t="shared" si="357"/>
        <v>105.24601168604651</v>
      </c>
      <c r="BP382" s="44">
        <f t="shared" si="358"/>
        <v>0</v>
      </c>
      <c r="BQ382" s="44"/>
      <c r="BR382" s="44">
        <f t="shared" si="359"/>
        <v>0</v>
      </c>
      <c r="BS382" s="44"/>
      <c r="BT382" s="44">
        <f t="shared" si="360"/>
        <v>105.24601168604651</v>
      </c>
      <c r="BU382" s="20"/>
      <c r="BV382" s="20">
        <v>0.22</v>
      </c>
      <c r="BW382" s="20"/>
      <c r="BX382" s="20">
        <v>0.05</v>
      </c>
      <c r="BY382" s="44">
        <f t="shared" si="361"/>
        <v>69.934753079085766</v>
      </c>
      <c r="BZ382" s="44">
        <f t="shared" si="362"/>
        <v>0</v>
      </c>
      <c r="CA382" s="44">
        <f t="shared" si="363"/>
        <v>0</v>
      </c>
      <c r="CB382" s="44">
        <f t="shared" si="364"/>
        <v>0</v>
      </c>
      <c r="CC382" s="44"/>
      <c r="CD382" s="44">
        <f t="shared" si="365"/>
        <v>69.934753079085766</v>
      </c>
      <c r="CE382" s="44">
        <f t="shared" si="366"/>
        <v>5.4070662377916783</v>
      </c>
      <c r="CF382" s="44">
        <f t="shared" si="367"/>
        <v>12.609640033269496</v>
      </c>
      <c r="CG382" s="44">
        <f t="shared" si="368"/>
        <v>5.1769783127792657</v>
      </c>
      <c r="CH382" s="44">
        <f t="shared" si="369"/>
        <v>23.419626829543486</v>
      </c>
      <c r="CI382" s="44">
        <f t="shared" si="370"/>
        <v>72.861061247468641</v>
      </c>
      <c r="CJ382" s="44">
        <f t="shared" si="371"/>
        <v>28.623988347219814</v>
      </c>
      <c r="CK382" s="44">
        <f t="shared" si="372"/>
        <v>130.10903794190827</v>
      </c>
    </row>
    <row r="383" spans="1:91" x14ac:dyDescent="0.25">
      <c r="A383" s="41">
        <f>'[11]ТОВ "Сумитеплоенерго" '!F375</f>
        <v>1964</v>
      </c>
      <c r="B383" s="41" t="str">
        <f>'[11]ТОВ "Сумитеплоенерго" '!C375</f>
        <v>Вул.Перекопська,12</v>
      </c>
      <c r="C383" s="47" t="str">
        <f>'[11]ТОВ "Сумитеплоенерго" '!O375</f>
        <v>так</v>
      </c>
      <c r="D383" s="46">
        <f>'[11]ТОВ "Сумитеплоенерго" '!G375</f>
        <v>5</v>
      </c>
      <c r="E383" s="86" t="str">
        <f t="shared" si="376"/>
        <v>ТОВ "Сумитеплоенерго"</v>
      </c>
      <c r="F383" s="43">
        <f>'[11]ТОВ "Сумитеплоенерго" '!L375</f>
        <v>1946.56</v>
      </c>
      <c r="G383" s="43">
        <f>'[11]ТОВ "Сумитеплоенерго" '!CX375</f>
        <v>314.62055813953486</v>
      </c>
      <c r="H383" s="32">
        <f t="shared" si="377"/>
        <v>161.62900611310971</v>
      </c>
      <c r="I383" s="42"/>
      <c r="J383" s="42"/>
      <c r="K383" s="42"/>
      <c r="L383" s="42"/>
      <c r="M383" s="42"/>
      <c r="N383" s="44">
        <f t="shared" si="378"/>
        <v>314.62055813953486</v>
      </c>
      <c r="O383" s="44">
        <f t="shared" si="379"/>
        <v>209.06170879641664</v>
      </c>
      <c r="P383" s="44">
        <f t="shared" si="380"/>
        <v>0</v>
      </c>
      <c r="Q383" s="44">
        <f t="shared" si="381"/>
        <v>0</v>
      </c>
      <c r="R383" s="44">
        <f t="shared" si="382"/>
        <v>0</v>
      </c>
      <c r="S383" s="44">
        <f t="shared" si="383"/>
        <v>0</v>
      </c>
      <c r="T383" s="44">
        <f t="shared" si="384"/>
        <v>209.06170879641664</v>
      </c>
      <c r="U383" s="44">
        <f t="shared" si="385"/>
        <v>324.05917488372091</v>
      </c>
      <c r="V383" s="44">
        <f t="shared" si="386"/>
        <v>0</v>
      </c>
      <c r="W383" s="44">
        <f t="shared" si="387"/>
        <v>0</v>
      </c>
      <c r="X383" s="44">
        <f t="shared" si="388"/>
        <v>0</v>
      </c>
      <c r="Y383" s="44">
        <f t="shared" si="389"/>
        <v>0</v>
      </c>
      <c r="Z383" s="44">
        <f t="shared" si="390"/>
        <v>324.05917488372091</v>
      </c>
      <c r="AA383" s="20">
        <v>0.03</v>
      </c>
      <c r="AC383" s="44">
        <f t="shared" si="373"/>
        <v>190.76288</v>
      </c>
      <c r="AD383" s="28">
        <v>98</v>
      </c>
      <c r="AE383" s="44">
        <f t="shared" si="374"/>
        <v>1378.1644799999999</v>
      </c>
      <c r="AF383" s="28">
        <v>708</v>
      </c>
      <c r="AG383" s="44">
        <f t="shared" si="375"/>
        <v>219.96127999999999</v>
      </c>
      <c r="AH383" s="28">
        <v>113</v>
      </c>
      <c r="AI383" s="44">
        <f t="shared" si="339"/>
        <v>58.330651479069765</v>
      </c>
      <c r="AJ383" s="44">
        <f t="shared" si="340"/>
        <v>0</v>
      </c>
      <c r="AK383" s="44"/>
      <c r="AL383" s="44">
        <f t="shared" si="341"/>
        <v>0</v>
      </c>
      <c r="AM383" s="44"/>
      <c r="AN383" s="44">
        <f t="shared" si="342"/>
        <v>58.330651479069765</v>
      </c>
      <c r="AO383" s="20"/>
      <c r="AP383" s="20">
        <v>0.18</v>
      </c>
      <c r="AQ383" s="20"/>
      <c r="AR383" s="20"/>
      <c r="AS383" s="44">
        <f t="shared" si="343"/>
        <v>38.760040810855642</v>
      </c>
      <c r="AT383" s="44">
        <f t="shared" si="344"/>
        <v>0</v>
      </c>
      <c r="AU383" s="44">
        <f t="shared" si="345"/>
        <v>0</v>
      </c>
      <c r="AV383" s="44">
        <f t="shared" si="346"/>
        <v>0</v>
      </c>
      <c r="AW383" s="44"/>
      <c r="AX383" s="44">
        <f t="shared" si="347"/>
        <v>38.760040810855642</v>
      </c>
      <c r="AY383" s="44">
        <f t="shared" si="348"/>
        <v>181.47313793488374</v>
      </c>
      <c r="AZ383" s="44">
        <f t="shared" si="349"/>
        <v>0</v>
      </c>
      <c r="BA383" s="44"/>
      <c r="BB383" s="44">
        <f t="shared" si="350"/>
        <v>0</v>
      </c>
      <c r="BC383" s="44"/>
      <c r="BD383" s="44">
        <f t="shared" si="351"/>
        <v>181.47313793488374</v>
      </c>
      <c r="BE383" s="20"/>
      <c r="BF383" s="20">
        <v>0.56000000000000005</v>
      </c>
      <c r="BG383" s="20"/>
      <c r="BH383" s="20">
        <v>0.05</v>
      </c>
      <c r="BI383" s="44">
        <f t="shared" si="352"/>
        <v>120.58679363377313</v>
      </c>
      <c r="BJ383" s="44">
        <f t="shared" si="353"/>
        <v>0</v>
      </c>
      <c r="BK383" s="44">
        <f t="shared" si="354"/>
        <v>0</v>
      </c>
      <c r="BL383" s="44">
        <f t="shared" si="355"/>
        <v>0</v>
      </c>
      <c r="BM383" s="44"/>
      <c r="BN383" s="44">
        <f t="shared" si="356"/>
        <v>120.58679363377313</v>
      </c>
      <c r="BO383" s="44">
        <f t="shared" si="357"/>
        <v>71.293018474418602</v>
      </c>
      <c r="BP383" s="44">
        <f t="shared" si="358"/>
        <v>0</v>
      </c>
      <c r="BQ383" s="44"/>
      <c r="BR383" s="44">
        <f t="shared" si="359"/>
        <v>0</v>
      </c>
      <c r="BS383" s="44"/>
      <c r="BT383" s="44">
        <f t="shared" si="360"/>
        <v>71.293018474418602</v>
      </c>
      <c r="BU383" s="20"/>
      <c r="BV383" s="20">
        <v>0.22</v>
      </c>
      <c r="BW383" s="20"/>
      <c r="BX383" s="20">
        <v>0.05</v>
      </c>
      <c r="BY383" s="44">
        <f t="shared" si="361"/>
        <v>47.373383213268006</v>
      </c>
      <c r="BZ383" s="44">
        <f t="shared" si="362"/>
        <v>0</v>
      </c>
      <c r="CA383" s="44">
        <f t="shared" si="363"/>
        <v>0</v>
      </c>
      <c r="CB383" s="44">
        <f t="shared" si="364"/>
        <v>0</v>
      </c>
      <c r="CC383" s="44"/>
      <c r="CD383" s="44">
        <f t="shared" si="365"/>
        <v>47.373383213268006</v>
      </c>
      <c r="CE383" s="44">
        <f t="shared" si="366"/>
        <v>4.9216377488068188</v>
      </c>
      <c r="CF383" s="44">
        <f t="shared" si="367"/>
        <v>11.428817687826912</v>
      </c>
      <c r="CG383" s="44">
        <f t="shared" si="368"/>
        <v>4.6431406220190494</v>
      </c>
      <c r="CH383" s="44">
        <f t="shared" si="369"/>
        <v>15.864315060254162</v>
      </c>
      <c r="CI383" s="44">
        <f t="shared" si="370"/>
        <v>49.355646854124068</v>
      </c>
      <c r="CJ383" s="44">
        <f t="shared" si="371"/>
        <v>19.389718406977309</v>
      </c>
      <c r="CK383" s="44">
        <f t="shared" si="372"/>
        <v>88.135083668078678</v>
      </c>
    </row>
    <row r="384" spans="1:91" x14ac:dyDescent="0.25">
      <c r="A384" s="41">
        <f>'[11]ТОВ "Сумитеплоенерго" '!F376</f>
        <v>1968</v>
      </c>
      <c r="B384" s="41" t="str">
        <f>'[11]ТОВ "Сумитеплоенерго" '!C376</f>
        <v>Вул.Перекопська,17</v>
      </c>
      <c r="C384" s="47" t="str">
        <f>'[11]ТОВ "Сумитеплоенерго" '!O376</f>
        <v>так</v>
      </c>
      <c r="D384" s="46">
        <f>'[11]ТОВ "Сумитеплоенерго" '!G376</f>
        <v>5</v>
      </c>
      <c r="E384" s="86" t="str">
        <f t="shared" si="376"/>
        <v>ТОВ "Сумитеплоенерго"</v>
      </c>
      <c r="F384" s="43">
        <f>'[11]ТОВ "Сумитеплоенерго" '!L376</f>
        <v>2664.5</v>
      </c>
      <c r="G384" s="43">
        <f>'[11]ТОВ "Сумитеплоенерго" '!CX376</f>
        <v>502.2687325581395</v>
      </c>
      <c r="H384" s="32">
        <f t="shared" si="377"/>
        <v>188.5039341558039</v>
      </c>
      <c r="I384" s="42"/>
      <c r="J384" s="42"/>
      <c r="K384" s="42"/>
      <c r="L384" s="42"/>
      <c r="M384" s="42"/>
      <c r="N384" s="44">
        <f t="shared" si="378"/>
        <v>502.2687325581395</v>
      </c>
      <c r="O384" s="44">
        <f t="shared" si="379"/>
        <v>333.75174249435099</v>
      </c>
      <c r="P384" s="44">
        <f t="shared" si="380"/>
        <v>0</v>
      </c>
      <c r="Q384" s="44">
        <f t="shared" si="381"/>
        <v>0</v>
      </c>
      <c r="R384" s="44">
        <f t="shared" si="382"/>
        <v>0</v>
      </c>
      <c r="S384" s="44">
        <f t="shared" si="383"/>
        <v>0</v>
      </c>
      <c r="T384" s="44">
        <f t="shared" si="384"/>
        <v>333.75174249435099</v>
      </c>
      <c r="U384" s="44">
        <f t="shared" si="385"/>
        <v>517.33679453488367</v>
      </c>
      <c r="V384" s="44">
        <f t="shared" si="386"/>
        <v>0</v>
      </c>
      <c r="W384" s="44">
        <f t="shared" si="387"/>
        <v>0</v>
      </c>
      <c r="X384" s="44">
        <f t="shared" si="388"/>
        <v>0</v>
      </c>
      <c r="Y384" s="44">
        <f t="shared" si="389"/>
        <v>0</v>
      </c>
      <c r="Z384" s="44">
        <f t="shared" si="390"/>
        <v>517.33679453488367</v>
      </c>
      <c r="AA384" s="20">
        <v>0.03</v>
      </c>
      <c r="AC384" s="44">
        <f t="shared" si="373"/>
        <v>261.12099999999998</v>
      </c>
      <c r="AD384" s="28">
        <v>98</v>
      </c>
      <c r="AE384" s="44">
        <f t="shared" si="374"/>
        <v>1886.4659999999999</v>
      </c>
      <c r="AF384" s="28">
        <v>708</v>
      </c>
      <c r="AG384" s="44">
        <f t="shared" si="375"/>
        <v>301.08850000000001</v>
      </c>
      <c r="AH384" s="28">
        <v>113</v>
      </c>
      <c r="AI384" s="44">
        <f t="shared" si="339"/>
        <v>93.120623016279055</v>
      </c>
      <c r="AJ384" s="44">
        <f t="shared" si="340"/>
        <v>0</v>
      </c>
      <c r="AK384" s="44"/>
      <c r="AL384" s="44">
        <f t="shared" si="341"/>
        <v>0</v>
      </c>
      <c r="AM384" s="44"/>
      <c r="AN384" s="44">
        <f t="shared" si="342"/>
        <v>93.120623016279055</v>
      </c>
      <c r="AO384" s="20"/>
      <c r="AP384" s="20">
        <v>0.18</v>
      </c>
      <c r="AQ384" s="20"/>
      <c r="AR384" s="20"/>
      <c r="AS384" s="44">
        <f t="shared" si="343"/>
        <v>61.877573058452668</v>
      </c>
      <c r="AT384" s="44">
        <f t="shared" si="344"/>
        <v>0</v>
      </c>
      <c r="AU384" s="44">
        <f t="shared" si="345"/>
        <v>0</v>
      </c>
      <c r="AV384" s="44">
        <f t="shared" si="346"/>
        <v>0</v>
      </c>
      <c r="AW384" s="44"/>
      <c r="AX384" s="44">
        <f t="shared" si="347"/>
        <v>61.877573058452668</v>
      </c>
      <c r="AY384" s="44">
        <f t="shared" si="348"/>
        <v>289.70860493953489</v>
      </c>
      <c r="AZ384" s="44">
        <f t="shared" si="349"/>
        <v>0</v>
      </c>
      <c r="BA384" s="44"/>
      <c r="BB384" s="44">
        <f t="shared" si="350"/>
        <v>0</v>
      </c>
      <c r="BC384" s="44"/>
      <c r="BD384" s="44">
        <f t="shared" si="351"/>
        <v>289.70860493953489</v>
      </c>
      <c r="BE384" s="20"/>
      <c r="BF384" s="20">
        <v>0.56000000000000005</v>
      </c>
      <c r="BG384" s="20"/>
      <c r="BH384" s="20">
        <v>0.05</v>
      </c>
      <c r="BI384" s="44">
        <f t="shared" si="352"/>
        <v>192.50800507074166</v>
      </c>
      <c r="BJ384" s="44">
        <f t="shared" si="353"/>
        <v>0</v>
      </c>
      <c r="BK384" s="44">
        <f t="shared" si="354"/>
        <v>0</v>
      </c>
      <c r="BL384" s="44">
        <f t="shared" si="355"/>
        <v>0</v>
      </c>
      <c r="BM384" s="44"/>
      <c r="BN384" s="44">
        <f t="shared" si="356"/>
        <v>192.50800507074166</v>
      </c>
      <c r="BO384" s="44">
        <f t="shared" si="357"/>
        <v>113.8140947976744</v>
      </c>
      <c r="BP384" s="44">
        <f t="shared" si="358"/>
        <v>0</v>
      </c>
      <c r="BQ384" s="44"/>
      <c r="BR384" s="44">
        <f t="shared" si="359"/>
        <v>0</v>
      </c>
      <c r="BS384" s="44"/>
      <c r="BT384" s="44">
        <f t="shared" si="360"/>
        <v>113.8140947976744</v>
      </c>
      <c r="BU384" s="20"/>
      <c r="BV384" s="20">
        <v>0.22</v>
      </c>
      <c r="BW384" s="20"/>
      <c r="BX384" s="20">
        <v>0.05</v>
      </c>
      <c r="BY384" s="44">
        <f t="shared" si="361"/>
        <v>75.628144849219922</v>
      </c>
      <c r="BZ384" s="44">
        <f t="shared" si="362"/>
        <v>0</v>
      </c>
      <c r="CA384" s="44">
        <f t="shared" si="363"/>
        <v>0</v>
      </c>
      <c r="CB384" s="44">
        <f t="shared" si="364"/>
        <v>0</v>
      </c>
      <c r="CC384" s="44"/>
      <c r="CD384" s="44">
        <f t="shared" si="365"/>
        <v>75.628144849219922</v>
      </c>
      <c r="CE384" s="44">
        <f t="shared" si="366"/>
        <v>4.2199618875377016</v>
      </c>
      <c r="CF384" s="44">
        <f t="shared" si="367"/>
        <v>9.799415870040173</v>
      </c>
      <c r="CG384" s="44">
        <f t="shared" si="368"/>
        <v>3.9811699811000407</v>
      </c>
      <c r="CH384" s="44">
        <f t="shared" si="369"/>
        <v>25.326219829166316</v>
      </c>
      <c r="CI384" s="44">
        <f t="shared" si="370"/>
        <v>78.792683912961891</v>
      </c>
      <c r="CJ384" s="44">
        <f t="shared" si="371"/>
        <v>30.954268680092163</v>
      </c>
      <c r="CK384" s="44">
        <f t="shared" si="372"/>
        <v>140.70122127314622</v>
      </c>
    </row>
    <row r="385" spans="1:91" x14ac:dyDescent="0.25">
      <c r="A385" s="41">
        <f>'[11]ТОВ "Сумитеплоенерго" '!F377</f>
        <v>1960</v>
      </c>
      <c r="B385" s="41" t="str">
        <f>'[11]ТОВ "Сумитеплоенерго" '!C377</f>
        <v>Вул.Радянська,2</v>
      </c>
      <c r="C385" s="47" t="str">
        <f>'[11]ТОВ "Сумитеплоенерго" '!O377</f>
        <v>так</v>
      </c>
      <c r="D385" s="46">
        <f>'[11]ТОВ "Сумитеплоенерго" '!G377</f>
        <v>5</v>
      </c>
      <c r="E385" s="86" t="str">
        <f t="shared" si="376"/>
        <v>ТОВ "Сумитеплоенерго"</v>
      </c>
      <c r="F385" s="43">
        <f>'[11]ТОВ "Сумитеплоенерго" '!L377</f>
        <v>1550.5</v>
      </c>
      <c r="G385" s="43">
        <f>'[11]ТОВ "Сумитеплоенерго" '!CX377</f>
        <v>308.36440697674414</v>
      </c>
      <c r="H385" s="32">
        <f t="shared" si="377"/>
        <v>198.88062365478498</v>
      </c>
      <c r="I385" s="42"/>
      <c r="J385" s="42"/>
      <c r="K385" s="42"/>
      <c r="L385" s="42"/>
      <c r="M385" s="42"/>
      <c r="N385" s="44">
        <f t="shared" si="378"/>
        <v>308.36440697674414</v>
      </c>
      <c r="O385" s="44">
        <f t="shared" si="379"/>
        <v>204.90456896958543</v>
      </c>
      <c r="P385" s="44">
        <f t="shared" si="380"/>
        <v>0</v>
      </c>
      <c r="Q385" s="44">
        <f t="shared" si="381"/>
        <v>0</v>
      </c>
      <c r="R385" s="44">
        <f t="shared" si="382"/>
        <v>0</v>
      </c>
      <c r="S385" s="44">
        <f t="shared" si="383"/>
        <v>0</v>
      </c>
      <c r="T385" s="44">
        <f t="shared" si="384"/>
        <v>204.90456896958543</v>
      </c>
      <c r="U385" s="44">
        <f t="shared" si="385"/>
        <v>317.61533918604647</v>
      </c>
      <c r="V385" s="44">
        <f t="shared" si="386"/>
        <v>0</v>
      </c>
      <c r="W385" s="44">
        <f t="shared" si="387"/>
        <v>0</v>
      </c>
      <c r="X385" s="44">
        <f t="shared" si="388"/>
        <v>0</v>
      </c>
      <c r="Y385" s="44">
        <f t="shared" si="389"/>
        <v>0</v>
      </c>
      <c r="Z385" s="44">
        <f t="shared" si="390"/>
        <v>317.61533918604647</v>
      </c>
      <c r="AA385" s="20">
        <v>0.03</v>
      </c>
      <c r="AC385" s="44">
        <f t="shared" ref="AC385:AC387" si="391">AD385*F385/1000</f>
        <v>151.94900000000001</v>
      </c>
      <c r="AD385" s="28">
        <v>98</v>
      </c>
      <c r="AE385" s="44">
        <f t="shared" ref="AE385:AE387" si="392">AF385*F385/1000</f>
        <v>1097.7539999999999</v>
      </c>
      <c r="AF385" s="28">
        <v>708</v>
      </c>
      <c r="AG385" s="44">
        <f t="shared" ref="AG385:AG387" si="393">AH385*F385/1000</f>
        <v>175.20650000000001</v>
      </c>
      <c r="AH385" s="28">
        <v>113</v>
      </c>
      <c r="AI385" s="44">
        <f t="shared" ref="AI385:AI448" si="394">U385*AP385</f>
        <v>57.170761053488363</v>
      </c>
      <c r="AJ385" s="44">
        <f t="shared" ref="AJ385:AJ448" si="395">V385*AQ385</f>
        <v>0</v>
      </c>
      <c r="AK385" s="44"/>
      <c r="AL385" s="44">
        <f t="shared" ref="AL385:AL448" si="396">X385*AR385</f>
        <v>0</v>
      </c>
      <c r="AM385" s="44"/>
      <c r="AN385" s="44">
        <f t="shared" ref="AN385:AN448" si="397">SUM(AI385:AL385)</f>
        <v>57.170761053488363</v>
      </c>
      <c r="AO385" s="20"/>
      <c r="AP385" s="20">
        <v>0.18</v>
      </c>
      <c r="AQ385" s="20"/>
      <c r="AR385" s="20"/>
      <c r="AS385" s="44">
        <f t="shared" ref="AS385:AS448" si="398">AI385*$D$3</f>
        <v>37.989307086961141</v>
      </c>
      <c r="AT385" s="44">
        <f t="shared" ref="AT385:AT448" si="399">AJ385*$D$4</f>
        <v>0</v>
      </c>
      <c r="AU385" s="44">
        <f t="shared" ref="AU385:AU448" si="400">AK385*$D$5</f>
        <v>0</v>
      </c>
      <c r="AV385" s="44">
        <f t="shared" ref="AV385:AV448" si="401">AL385*$D$3</f>
        <v>0</v>
      </c>
      <c r="AW385" s="44"/>
      <c r="AX385" s="44">
        <f t="shared" ref="AX385:AX448" si="402">SUM(AS385:AW385)</f>
        <v>37.989307086961141</v>
      </c>
      <c r="AY385" s="44">
        <f t="shared" ref="AY385:AY448" si="403">U385*BF385</f>
        <v>177.86458994418604</v>
      </c>
      <c r="AZ385" s="44">
        <f t="shared" ref="AZ385:AZ448" si="404">V385*BG385</f>
        <v>0</v>
      </c>
      <c r="BA385" s="44"/>
      <c r="BB385" s="44">
        <f t="shared" ref="BB385:BB448" si="405">X385*BH385</f>
        <v>0</v>
      </c>
      <c r="BC385" s="44"/>
      <c r="BD385" s="44">
        <f t="shared" ref="BD385:BD448" si="406">SUM(AY385:BB385)</f>
        <v>177.86458994418604</v>
      </c>
      <c r="BE385" s="20"/>
      <c r="BF385" s="20">
        <v>0.56000000000000005</v>
      </c>
      <c r="BG385" s="20"/>
      <c r="BH385" s="20">
        <v>0.05</v>
      </c>
      <c r="BI385" s="44">
        <f t="shared" ref="BI385:BI448" si="407">AY385*$D$3</f>
        <v>118.1889553816569</v>
      </c>
      <c r="BJ385" s="44">
        <f t="shared" ref="BJ385:BJ448" si="408">AZ385*$D$4</f>
        <v>0</v>
      </c>
      <c r="BK385" s="44">
        <f t="shared" ref="BK385:BK448" si="409">BA385*$D$5</f>
        <v>0</v>
      </c>
      <c r="BL385" s="44">
        <f t="shared" ref="BL385:BL448" si="410">BB385*$D$3</f>
        <v>0</v>
      </c>
      <c r="BM385" s="44"/>
      <c r="BN385" s="44">
        <f t="shared" ref="BN385:BN448" si="411">SUM(BI385:BM385)</f>
        <v>118.1889553816569</v>
      </c>
      <c r="BO385" s="44">
        <f t="shared" ref="BO385:BO448" si="412">U385*BV385</f>
        <v>69.875374620930231</v>
      </c>
      <c r="BP385" s="44">
        <f t="shared" ref="BP385:BP448" si="413">V385*BW385</f>
        <v>0</v>
      </c>
      <c r="BQ385" s="44"/>
      <c r="BR385" s="44">
        <f t="shared" ref="BR385:BR448" si="414">X385*BX385</f>
        <v>0</v>
      </c>
      <c r="BS385" s="44"/>
      <c r="BT385" s="44">
        <f t="shared" ref="BT385:BT448" si="415">SUM(BO385:BR385)</f>
        <v>69.875374620930231</v>
      </c>
      <c r="BU385" s="20"/>
      <c r="BV385" s="20">
        <v>0.22</v>
      </c>
      <c r="BW385" s="20"/>
      <c r="BX385" s="20">
        <v>0.05</v>
      </c>
      <c r="BY385" s="44">
        <f t="shared" ref="BY385:BY448" si="416">BO385*$D$3</f>
        <v>46.431375328508068</v>
      </c>
      <c r="BZ385" s="44">
        <f t="shared" ref="BZ385:BZ448" si="417">BP385*$D$4</f>
        <v>0</v>
      </c>
      <c r="CA385" s="44">
        <f t="shared" ref="CA385:CA448" si="418">BQ385*$D$5</f>
        <v>0</v>
      </c>
      <c r="CB385" s="44">
        <f t="shared" ref="CB385:CB448" si="419">BR385*$D$3</f>
        <v>0</v>
      </c>
      <c r="CC385" s="44"/>
      <c r="CD385" s="44">
        <f t="shared" ref="CD385:CD448" si="420">SUM(BY385:CC385)</f>
        <v>46.431375328508068</v>
      </c>
      <c r="CE385" s="44">
        <f t="shared" ref="CE385:CE448" si="421">AC385/AX385</f>
        <v>3.9997834035818101</v>
      </c>
      <c r="CF385" s="44">
        <f t="shared" ref="CF385:CF448" si="422">AE385/BN385</f>
        <v>9.2881267666265614</v>
      </c>
      <c r="CG385" s="44">
        <f t="shared" ref="CG385:CG448" si="423">AG385/CD385</f>
        <v>3.7734505764774582</v>
      </c>
      <c r="CH385" s="44">
        <f t="shared" ref="CH385:CH448" si="424">AI385*$AD$3+AJ385*$AD$4+AL385*$AD$3</f>
        <v>15.548857120385305</v>
      </c>
      <c r="CI385" s="44">
        <f t="shared" ref="CI385:CI448" si="425">AY385*$AD$3+AZ385*$AD$4+BB385*$AD$3</f>
        <v>48.374222152309841</v>
      </c>
      <c r="CJ385" s="44">
        <f t="shared" ref="CJ385:CJ448" si="426">BO385*$AD$3+BP385*$AD$4+BR385*$AD$3</f>
        <v>19.004158702693154</v>
      </c>
      <c r="CK385" s="44">
        <f t="shared" ref="CK385:CK448" si="427">U385*$AD$3+V385*$AD$4+W385*$AD$5+X385*$AD$3</f>
        <v>86.382539557696148</v>
      </c>
    </row>
    <row r="386" spans="1:91" x14ac:dyDescent="0.25">
      <c r="A386" s="41">
        <f>'[11]ТОВ "Сумитеплоенерго" '!F378</f>
        <v>1965</v>
      </c>
      <c r="B386" s="41" t="str">
        <f>'[11]ТОВ "Сумитеплоенерго" '!C378</f>
        <v>Вул.Соборна, 42 а</v>
      </c>
      <c r="C386" s="47" t="str">
        <f>'[11]ТОВ "Сумитеплоенерго" '!O378</f>
        <v>так</v>
      </c>
      <c r="D386" s="46">
        <f>'[11]ТОВ "Сумитеплоенерго" '!G378</f>
        <v>5</v>
      </c>
      <c r="E386" s="86" t="str">
        <f t="shared" si="376"/>
        <v>ТОВ "Сумитеплоенерго"</v>
      </c>
      <c r="F386" s="43">
        <f>'[11]ТОВ "Сумитеплоенерго" '!L378</f>
        <v>1014.2</v>
      </c>
      <c r="G386" s="43">
        <f>'[11]ТОВ "Сумитеплоенерго" '!CX378</f>
        <v>202.36100000000002</v>
      </c>
      <c r="H386" s="32">
        <f t="shared" si="377"/>
        <v>199.52770656675213</v>
      </c>
      <c r="I386" s="42"/>
      <c r="J386" s="42"/>
      <c r="K386" s="42"/>
      <c r="L386" s="42"/>
      <c r="M386" s="42"/>
      <c r="N386" s="44">
        <f t="shared" si="378"/>
        <v>202.36100000000002</v>
      </c>
      <c r="O386" s="44">
        <f t="shared" si="379"/>
        <v>134.46653551160793</v>
      </c>
      <c r="P386" s="44">
        <f t="shared" si="380"/>
        <v>0</v>
      </c>
      <c r="Q386" s="44">
        <f t="shared" si="381"/>
        <v>0</v>
      </c>
      <c r="R386" s="44">
        <f t="shared" si="382"/>
        <v>0</v>
      </c>
      <c r="S386" s="44">
        <f t="shared" si="383"/>
        <v>0</v>
      </c>
      <c r="T386" s="44">
        <f t="shared" si="384"/>
        <v>134.46653551160793</v>
      </c>
      <c r="U386" s="44">
        <f t="shared" si="385"/>
        <v>208.43183000000002</v>
      </c>
      <c r="V386" s="44">
        <f t="shared" si="386"/>
        <v>0</v>
      </c>
      <c r="W386" s="44">
        <f t="shared" si="387"/>
        <v>0</v>
      </c>
      <c r="X386" s="44">
        <f t="shared" si="388"/>
        <v>0</v>
      </c>
      <c r="Y386" s="44">
        <f t="shared" si="389"/>
        <v>0</v>
      </c>
      <c r="Z386" s="44">
        <f t="shared" si="390"/>
        <v>208.43183000000002</v>
      </c>
      <c r="AA386" s="20">
        <v>0.03</v>
      </c>
      <c r="AC386" s="44">
        <f t="shared" si="391"/>
        <v>99.391600000000011</v>
      </c>
      <c r="AD386" s="28">
        <v>98</v>
      </c>
      <c r="AE386" s="44">
        <f t="shared" si="392"/>
        <v>718.05359999999996</v>
      </c>
      <c r="AF386" s="28">
        <v>708</v>
      </c>
      <c r="AG386" s="44">
        <f t="shared" si="393"/>
        <v>114.6046</v>
      </c>
      <c r="AH386" s="28">
        <v>113</v>
      </c>
      <c r="AI386" s="44">
        <f t="shared" si="394"/>
        <v>37.5177294</v>
      </c>
      <c r="AJ386" s="44">
        <f t="shared" si="395"/>
        <v>0</v>
      </c>
      <c r="AK386" s="44"/>
      <c r="AL386" s="44">
        <f t="shared" si="396"/>
        <v>0</v>
      </c>
      <c r="AM386" s="44"/>
      <c r="AN386" s="44">
        <f t="shared" si="397"/>
        <v>37.5177294</v>
      </c>
      <c r="AO386" s="20"/>
      <c r="AP386" s="20">
        <v>0.18</v>
      </c>
      <c r="AQ386" s="20"/>
      <c r="AR386" s="20"/>
      <c r="AS386" s="44">
        <f t="shared" si="398"/>
        <v>24.930095683852105</v>
      </c>
      <c r="AT386" s="44">
        <f t="shared" si="399"/>
        <v>0</v>
      </c>
      <c r="AU386" s="44">
        <f t="shared" si="400"/>
        <v>0</v>
      </c>
      <c r="AV386" s="44">
        <f t="shared" si="401"/>
        <v>0</v>
      </c>
      <c r="AW386" s="44"/>
      <c r="AX386" s="44">
        <f t="shared" si="402"/>
        <v>24.930095683852105</v>
      </c>
      <c r="AY386" s="44">
        <f t="shared" si="403"/>
        <v>116.72182480000002</v>
      </c>
      <c r="AZ386" s="44">
        <f t="shared" si="404"/>
        <v>0</v>
      </c>
      <c r="BA386" s="44"/>
      <c r="BB386" s="44">
        <f t="shared" si="405"/>
        <v>0</v>
      </c>
      <c r="BC386" s="44"/>
      <c r="BD386" s="44">
        <f t="shared" si="406"/>
        <v>116.72182480000002</v>
      </c>
      <c r="BE386" s="20"/>
      <c r="BF386" s="20">
        <v>0.56000000000000005</v>
      </c>
      <c r="BG386" s="20"/>
      <c r="BH386" s="20">
        <v>0.05</v>
      </c>
      <c r="BI386" s="44">
        <f t="shared" si="407"/>
        <v>77.560297683095456</v>
      </c>
      <c r="BJ386" s="44">
        <f t="shared" si="408"/>
        <v>0</v>
      </c>
      <c r="BK386" s="44">
        <f t="shared" si="409"/>
        <v>0</v>
      </c>
      <c r="BL386" s="44">
        <f t="shared" si="410"/>
        <v>0</v>
      </c>
      <c r="BM386" s="44"/>
      <c r="BN386" s="44">
        <f t="shared" si="411"/>
        <v>77.560297683095456</v>
      </c>
      <c r="BO386" s="44">
        <f t="shared" si="412"/>
        <v>45.855002600000006</v>
      </c>
      <c r="BP386" s="44">
        <f t="shared" si="413"/>
        <v>0</v>
      </c>
      <c r="BQ386" s="44"/>
      <c r="BR386" s="44">
        <f t="shared" si="414"/>
        <v>0</v>
      </c>
      <c r="BS386" s="44"/>
      <c r="BT386" s="44">
        <f t="shared" si="415"/>
        <v>45.855002600000006</v>
      </c>
      <c r="BU386" s="20"/>
      <c r="BV386" s="20">
        <v>0.22</v>
      </c>
      <c r="BW386" s="20"/>
      <c r="BX386" s="20">
        <v>0.05</v>
      </c>
      <c r="BY386" s="44">
        <f t="shared" si="416"/>
        <v>30.470116946930357</v>
      </c>
      <c r="BZ386" s="44">
        <f t="shared" si="417"/>
        <v>0</v>
      </c>
      <c r="CA386" s="44">
        <f t="shared" si="418"/>
        <v>0</v>
      </c>
      <c r="CB386" s="44">
        <f t="shared" si="419"/>
        <v>0</v>
      </c>
      <c r="CC386" s="44"/>
      <c r="CD386" s="44">
        <f t="shared" si="420"/>
        <v>30.470116946930357</v>
      </c>
      <c r="CE386" s="44">
        <f t="shared" si="421"/>
        <v>3.9868118141391102</v>
      </c>
      <c r="CF386" s="44">
        <f t="shared" si="422"/>
        <v>9.2580046937661802</v>
      </c>
      <c r="CG386" s="44">
        <f t="shared" si="423"/>
        <v>3.7612130009086027</v>
      </c>
      <c r="CH386" s="44">
        <f t="shared" si="424"/>
        <v>10.203779050205325</v>
      </c>
      <c r="CI386" s="44">
        <f t="shared" si="425"/>
        <v>31.745090378416574</v>
      </c>
      <c r="CJ386" s="44">
        <f t="shared" si="426"/>
        <v>12.471285505806511</v>
      </c>
      <c r="CK386" s="44">
        <f t="shared" si="427"/>
        <v>56.687661390029589</v>
      </c>
    </row>
    <row r="387" spans="1:91" x14ac:dyDescent="0.25">
      <c r="A387" s="41">
        <f>'[11]ТОВ "Сумитеплоенерго" '!F379</f>
        <v>1965</v>
      </c>
      <c r="B387" s="41" t="str">
        <f>'[11]ТОВ "Сумитеплоенерго" '!C379</f>
        <v>Пр.9-го травня,4</v>
      </c>
      <c r="C387" s="47" t="str">
        <f>'[11]ТОВ "Сумитеплоенерго" '!O379</f>
        <v>так</v>
      </c>
      <c r="D387" s="46">
        <f>'[11]ТОВ "Сумитеплоенерго" '!G379</f>
        <v>5</v>
      </c>
      <c r="E387" s="86" t="str">
        <f t="shared" si="376"/>
        <v>ТОВ "Сумитеплоенерго"</v>
      </c>
      <c r="F387" s="43">
        <f>'[11]ТОВ "Сумитеплоенерго" '!L379</f>
        <v>3214.2</v>
      </c>
      <c r="G387" s="43">
        <f>'[11]ТОВ "Сумитеплоенерго" '!CX379</f>
        <v>597.21294186046509</v>
      </c>
      <c r="H387" s="32">
        <f t="shared" si="377"/>
        <v>185.80453669979005</v>
      </c>
      <c r="I387" s="42"/>
      <c r="J387" s="42"/>
      <c r="K387" s="42"/>
      <c r="L387" s="42"/>
      <c r="M387" s="42"/>
      <c r="N387" s="44">
        <f t="shared" si="378"/>
        <v>597.21294186046509</v>
      </c>
      <c r="O387" s="44">
        <f t="shared" si="379"/>
        <v>396.84106747185507</v>
      </c>
      <c r="P387" s="44">
        <f t="shared" si="380"/>
        <v>0</v>
      </c>
      <c r="Q387" s="44">
        <f t="shared" si="381"/>
        <v>0</v>
      </c>
      <c r="R387" s="44">
        <f t="shared" si="382"/>
        <v>0</v>
      </c>
      <c r="S387" s="44">
        <f t="shared" si="383"/>
        <v>0</v>
      </c>
      <c r="T387" s="44">
        <f t="shared" si="384"/>
        <v>396.84106747185507</v>
      </c>
      <c r="U387" s="44">
        <f t="shared" si="385"/>
        <v>615.12933011627911</v>
      </c>
      <c r="V387" s="44">
        <f t="shared" si="386"/>
        <v>0</v>
      </c>
      <c r="W387" s="44">
        <f t="shared" si="387"/>
        <v>0</v>
      </c>
      <c r="X387" s="44">
        <f t="shared" si="388"/>
        <v>0</v>
      </c>
      <c r="Y387" s="44">
        <f t="shared" si="389"/>
        <v>0</v>
      </c>
      <c r="Z387" s="44">
        <f t="shared" si="390"/>
        <v>615.12933011627911</v>
      </c>
      <c r="AA387" s="20">
        <v>0.03</v>
      </c>
      <c r="AC387" s="44">
        <f t="shared" si="391"/>
        <v>302.13479999999998</v>
      </c>
      <c r="AD387" s="28">
        <v>94</v>
      </c>
      <c r="AE387" s="44">
        <f t="shared" si="392"/>
        <v>2192.0843999999997</v>
      </c>
      <c r="AF387" s="28">
        <v>682</v>
      </c>
      <c r="AG387" s="44">
        <f t="shared" si="393"/>
        <v>353.56200000000001</v>
      </c>
      <c r="AH387" s="28">
        <v>110</v>
      </c>
      <c r="AI387" s="44">
        <f t="shared" si="394"/>
        <v>110.72327942093024</v>
      </c>
      <c r="AJ387" s="44">
        <f t="shared" si="395"/>
        <v>0</v>
      </c>
      <c r="AK387" s="44"/>
      <c r="AL387" s="44">
        <f t="shared" si="396"/>
        <v>0</v>
      </c>
      <c r="AM387" s="44"/>
      <c r="AN387" s="44">
        <f t="shared" si="397"/>
        <v>110.72327942093024</v>
      </c>
      <c r="AO387" s="20"/>
      <c r="AP387" s="20">
        <v>0.18</v>
      </c>
      <c r="AQ387" s="20"/>
      <c r="AR387" s="20"/>
      <c r="AS387" s="44">
        <f t="shared" si="398"/>
        <v>73.574333909281933</v>
      </c>
      <c r="AT387" s="44">
        <f t="shared" si="399"/>
        <v>0</v>
      </c>
      <c r="AU387" s="44">
        <f t="shared" si="400"/>
        <v>0</v>
      </c>
      <c r="AV387" s="44">
        <f t="shared" si="401"/>
        <v>0</v>
      </c>
      <c r="AW387" s="44"/>
      <c r="AX387" s="44">
        <f t="shared" si="402"/>
        <v>73.574333909281933</v>
      </c>
      <c r="AY387" s="44">
        <f t="shared" si="403"/>
        <v>344.47242486511635</v>
      </c>
      <c r="AZ387" s="44">
        <f t="shared" si="404"/>
        <v>0</v>
      </c>
      <c r="BA387" s="44"/>
      <c r="BB387" s="44">
        <f t="shared" si="405"/>
        <v>0</v>
      </c>
      <c r="BC387" s="44"/>
      <c r="BD387" s="44">
        <f t="shared" si="406"/>
        <v>344.47242486511635</v>
      </c>
      <c r="BE387" s="20"/>
      <c r="BF387" s="20">
        <v>0.56000000000000005</v>
      </c>
      <c r="BG387" s="20"/>
      <c r="BH387" s="20">
        <v>0.05</v>
      </c>
      <c r="BI387" s="44">
        <f t="shared" si="407"/>
        <v>228.89792771776604</v>
      </c>
      <c r="BJ387" s="44">
        <f t="shared" si="408"/>
        <v>0</v>
      </c>
      <c r="BK387" s="44">
        <f t="shared" si="409"/>
        <v>0</v>
      </c>
      <c r="BL387" s="44">
        <f t="shared" si="410"/>
        <v>0</v>
      </c>
      <c r="BM387" s="44"/>
      <c r="BN387" s="44">
        <f t="shared" si="411"/>
        <v>228.89792771776604</v>
      </c>
      <c r="BO387" s="44">
        <f t="shared" si="412"/>
        <v>135.32845262558141</v>
      </c>
      <c r="BP387" s="44">
        <f t="shared" si="413"/>
        <v>0</v>
      </c>
      <c r="BQ387" s="44"/>
      <c r="BR387" s="44">
        <f t="shared" si="414"/>
        <v>0</v>
      </c>
      <c r="BS387" s="44"/>
      <c r="BT387" s="44">
        <f t="shared" si="415"/>
        <v>135.32845262558141</v>
      </c>
      <c r="BU387" s="20"/>
      <c r="BV387" s="20">
        <v>0.22</v>
      </c>
      <c r="BW387" s="20"/>
      <c r="BX387" s="20">
        <v>0.05</v>
      </c>
      <c r="BY387" s="44">
        <f t="shared" si="416"/>
        <v>89.92418588912237</v>
      </c>
      <c r="BZ387" s="44">
        <f t="shared" si="417"/>
        <v>0</v>
      </c>
      <c r="CA387" s="44">
        <f t="shared" si="418"/>
        <v>0</v>
      </c>
      <c r="CB387" s="44">
        <f t="shared" si="419"/>
        <v>0</v>
      </c>
      <c r="CC387" s="44"/>
      <c r="CD387" s="44">
        <f t="shared" si="420"/>
        <v>89.92418588912237</v>
      </c>
      <c r="CE387" s="44">
        <f t="shared" si="421"/>
        <v>4.106524435172406</v>
      </c>
      <c r="CF387" s="44">
        <f t="shared" si="422"/>
        <v>9.5766895832402064</v>
      </c>
      <c r="CG387" s="44">
        <f t="shared" si="423"/>
        <v>3.9317787145267715</v>
      </c>
      <c r="CH387" s="44">
        <f t="shared" si="424"/>
        <v>30.113652851425449</v>
      </c>
      <c r="CI387" s="44">
        <f t="shared" si="425"/>
        <v>93.68691998221253</v>
      </c>
      <c r="CJ387" s="44">
        <f t="shared" si="426"/>
        <v>36.80557570729777</v>
      </c>
      <c r="CK387" s="44">
        <f t="shared" si="427"/>
        <v>167.29807139680804</v>
      </c>
    </row>
    <row r="388" spans="1:91" x14ac:dyDescent="0.25">
      <c r="A388" s="41">
        <f>'[11]ТОВ "Сумитеплоенерго" '!F380</f>
        <v>1965</v>
      </c>
      <c r="B388" s="41" t="str">
        <f>'[11]ТОВ "Сумитеплоенерго" '!C380</f>
        <v>Пр. 9-го травня,8</v>
      </c>
      <c r="C388" s="47" t="str">
        <f>'[11]ТОВ "Сумитеплоенерго" '!O380</f>
        <v>так</v>
      </c>
      <c r="D388" s="46">
        <f>'[11]ТОВ "Сумитеплоенерго" '!G380</f>
        <v>5</v>
      </c>
      <c r="E388" s="86" t="str">
        <f t="shared" si="376"/>
        <v>ТОВ "Сумитеплоенерго"</v>
      </c>
      <c r="F388" s="43">
        <f>'[11]ТОВ "Сумитеплоенерго" '!L380</f>
        <v>2467.04</v>
      </c>
      <c r="G388" s="43">
        <f>'[11]ТОВ "Сумитеплоенерго" '!CX380</f>
        <v>478.76767441860466</v>
      </c>
      <c r="H388" s="32">
        <f t="shared" si="377"/>
        <v>194.06563104716773</v>
      </c>
      <c r="I388" s="42"/>
      <c r="J388" s="42"/>
      <c r="K388" s="42"/>
      <c r="L388" s="42"/>
      <c r="M388" s="42"/>
      <c r="N388" s="44">
        <f t="shared" si="378"/>
        <v>478.76767441860466</v>
      </c>
      <c r="O388" s="44">
        <f t="shared" si="379"/>
        <v>318.13556215881141</v>
      </c>
      <c r="P388" s="44">
        <f t="shared" si="380"/>
        <v>0</v>
      </c>
      <c r="Q388" s="44">
        <f t="shared" si="381"/>
        <v>0</v>
      </c>
      <c r="R388" s="44">
        <f t="shared" si="382"/>
        <v>0</v>
      </c>
      <c r="S388" s="44">
        <f t="shared" si="383"/>
        <v>0</v>
      </c>
      <c r="T388" s="44">
        <f t="shared" si="384"/>
        <v>318.13556215881141</v>
      </c>
      <c r="U388" s="44">
        <f t="shared" si="385"/>
        <v>493.13070465116283</v>
      </c>
      <c r="V388" s="44">
        <f t="shared" si="386"/>
        <v>0</v>
      </c>
      <c r="W388" s="44">
        <f t="shared" si="387"/>
        <v>0</v>
      </c>
      <c r="X388" s="44">
        <f t="shared" si="388"/>
        <v>0</v>
      </c>
      <c r="Y388" s="44">
        <f t="shared" si="389"/>
        <v>0</v>
      </c>
      <c r="Z388" s="44">
        <f t="shared" si="390"/>
        <v>493.13070465116283</v>
      </c>
      <c r="AA388" s="20">
        <v>0.03</v>
      </c>
      <c r="AC388" s="44">
        <f t="shared" ref="AC388:AC448" si="428">AD388*F388/1000</f>
        <v>241.76991999999998</v>
      </c>
      <c r="AD388" s="28">
        <v>98</v>
      </c>
      <c r="AE388" s="44">
        <f t="shared" ref="AE388:AE448" si="429">AF388*F388/1000</f>
        <v>1746.6643200000001</v>
      </c>
      <c r="AF388" s="28">
        <v>708</v>
      </c>
      <c r="AG388" s="44">
        <f t="shared" ref="AG388:AG448" si="430">AH388*F388/1000</f>
        <v>278.77552000000003</v>
      </c>
      <c r="AH388" s="28">
        <v>113</v>
      </c>
      <c r="AI388" s="44">
        <f t="shared" si="394"/>
        <v>88.763526837209312</v>
      </c>
      <c r="AJ388" s="44">
        <f t="shared" si="395"/>
        <v>0</v>
      </c>
      <c r="AK388" s="44"/>
      <c r="AL388" s="44">
        <f t="shared" si="396"/>
        <v>0</v>
      </c>
      <c r="AM388" s="44"/>
      <c r="AN388" s="44">
        <f t="shared" si="397"/>
        <v>88.763526837209312</v>
      </c>
      <c r="AO388" s="20"/>
      <c r="AP388" s="20">
        <v>0.18</v>
      </c>
      <c r="AQ388" s="20"/>
      <c r="AR388" s="20"/>
      <c r="AS388" s="44">
        <f t="shared" si="398"/>
        <v>58.982333224243639</v>
      </c>
      <c r="AT388" s="44">
        <f t="shared" si="399"/>
        <v>0</v>
      </c>
      <c r="AU388" s="44">
        <f t="shared" si="400"/>
        <v>0</v>
      </c>
      <c r="AV388" s="44">
        <f t="shared" si="401"/>
        <v>0</v>
      </c>
      <c r="AW388" s="44"/>
      <c r="AX388" s="44">
        <f t="shared" si="402"/>
        <v>58.982333224243639</v>
      </c>
      <c r="AY388" s="44">
        <f t="shared" si="403"/>
        <v>276.15319460465122</v>
      </c>
      <c r="AZ388" s="44">
        <f t="shared" si="404"/>
        <v>0</v>
      </c>
      <c r="BA388" s="44"/>
      <c r="BB388" s="44">
        <f t="shared" si="405"/>
        <v>0</v>
      </c>
      <c r="BC388" s="44"/>
      <c r="BD388" s="44">
        <f t="shared" si="406"/>
        <v>276.15319460465122</v>
      </c>
      <c r="BE388" s="20"/>
      <c r="BF388" s="20">
        <v>0.56000000000000005</v>
      </c>
      <c r="BG388" s="20"/>
      <c r="BH388" s="20">
        <v>0.05</v>
      </c>
      <c r="BI388" s="44">
        <f t="shared" si="407"/>
        <v>183.50059225320246</v>
      </c>
      <c r="BJ388" s="44">
        <f t="shared" si="408"/>
        <v>0</v>
      </c>
      <c r="BK388" s="44">
        <f t="shared" si="409"/>
        <v>0</v>
      </c>
      <c r="BL388" s="44">
        <f t="shared" si="410"/>
        <v>0</v>
      </c>
      <c r="BM388" s="44"/>
      <c r="BN388" s="44">
        <f t="shared" si="411"/>
        <v>183.50059225320246</v>
      </c>
      <c r="BO388" s="44">
        <f t="shared" si="412"/>
        <v>108.48875502325582</v>
      </c>
      <c r="BP388" s="44">
        <f t="shared" si="413"/>
        <v>0</v>
      </c>
      <c r="BQ388" s="44"/>
      <c r="BR388" s="44">
        <f t="shared" si="414"/>
        <v>0</v>
      </c>
      <c r="BS388" s="44"/>
      <c r="BT388" s="44">
        <f t="shared" si="415"/>
        <v>108.48875502325582</v>
      </c>
      <c r="BU388" s="20"/>
      <c r="BV388" s="20">
        <v>0.22</v>
      </c>
      <c r="BW388" s="20"/>
      <c r="BX388" s="20">
        <v>0.05</v>
      </c>
      <c r="BY388" s="44">
        <f t="shared" si="416"/>
        <v>72.089518385186665</v>
      </c>
      <c r="BZ388" s="44">
        <f t="shared" si="417"/>
        <v>0</v>
      </c>
      <c r="CA388" s="44">
        <f t="shared" si="418"/>
        <v>0</v>
      </c>
      <c r="CB388" s="44">
        <f t="shared" si="419"/>
        <v>0</v>
      </c>
      <c r="CC388" s="44"/>
      <c r="CD388" s="44">
        <f t="shared" si="420"/>
        <v>72.089518385186665</v>
      </c>
      <c r="CE388" s="44">
        <f t="shared" si="421"/>
        <v>4.0990226527801168</v>
      </c>
      <c r="CF388" s="44">
        <f t="shared" si="422"/>
        <v>9.5185759269369186</v>
      </c>
      <c r="CG388" s="44">
        <f t="shared" si="423"/>
        <v>3.8670742466394987</v>
      </c>
      <c r="CH388" s="44">
        <f t="shared" si="424"/>
        <v>24.141210836811851</v>
      </c>
      <c r="CI388" s="44">
        <f t="shared" si="425"/>
        <v>75.105989270081324</v>
      </c>
      <c r="CJ388" s="44">
        <f t="shared" si="426"/>
        <v>29.505924356103371</v>
      </c>
      <c r="CK388" s="44">
        <f t="shared" si="427"/>
        <v>134.11783798228805</v>
      </c>
    </row>
    <row r="389" spans="1:91" x14ac:dyDescent="0.25">
      <c r="A389" s="41">
        <f>'[11]ТОВ "Сумитеплоенерго" '!F381</f>
        <v>1958</v>
      </c>
      <c r="B389" s="41" t="str">
        <f>'[11]ТОВ "Сумитеплоенерго" '!C381</f>
        <v>Пл. Покровська,8</v>
      </c>
      <c r="C389" s="47" t="str">
        <f>'[11]ТОВ "Сумитеплоенерго" '!O381</f>
        <v>так</v>
      </c>
      <c r="D389" s="46">
        <f>'[11]ТОВ "Сумитеплоенерго" '!G381</f>
        <v>5</v>
      </c>
      <c r="E389" s="86" t="str">
        <f t="shared" si="376"/>
        <v>ТОВ "Сумитеплоенерго"</v>
      </c>
      <c r="F389" s="43">
        <f>'[11]ТОВ "Сумитеплоенерго" '!L381</f>
        <v>1461.4</v>
      </c>
      <c r="G389" s="43">
        <f>'[11]ТОВ "Сумитеплоенерго" '!CX381</f>
        <v>241.96</v>
      </c>
      <c r="H389" s="32">
        <f t="shared" si="377"/>
        <v>165.5672642671411</v>
      </c>
      <c r="I389" s="42"/>
      <c r="J389" s="42"/>
      <c r="K389" s="42"/>
      <c r="L389" s="42"/>
      <c r="M389" s="42"/>
      <c r="N389" s="44">
        <f t="shared" si="378"/>
        <v>241.96</v>
      </c>
      <c r="O389" s="44">
        <f t="shared" si="379"/>
        <v>160.77961134995701</v>
      </c>
      <c r="P389" s="44">
        <f t="shared" si="380"/>
        <v>0</v>
      </c>
      <c r="Q389" s="44">
        <f t="shared" si="381"/>
        <v>0</v>
      </c>
      <c r="R389" s="44">
        <f t="shared" si="382"/>
        <v>0</v>
      </c>
      <c r="S389" s="44">
        <f t="shared" si="383"/>
        <v>0</v>
      </c>
      <c r="T389" s="44">
        <f t="shared" si="384"/>
        <v>160.77961134995701</v>
      </c>
      <c r="U389" s="44">
        <f t="shared" si="385"/>
        <v>249.21880000000002</v>
      </c>
      <c r="V389" s="44">
        <f t="shared" si="386"/>
        <v>0</v>
      </c>
      <c r="W389" s="44">
        <f t="shared" si="387"/>
        <v>0</v>
      </c>
      <c r="X389" s="44">
        <f t="shared" si="388"/>
        <v>0</v>
      </c>
      <c r="Y389" s="44">
        <f t="shared" si="389"/>
        <v>0</v>
      </c>
      <c r="Z389" s="44">
        <f t="shared" si="390"/>
        <v>249.21880000000002</v>
      </c>
      <c r="AA389" s="20">
        <v>0.03</v>
      </c>
      <c r="AC389" s="44">
        <f t="shared" si="428"/>
        <v>143.21720000000002</v>
      </c>
      <c r="AD389" s="28">
        <v>98</v>
      </c>
      <c r="AE389" s="44">
        <f t="shared" si="429"/>
        <v>1034.6712</v>
      </c>
      <c r="AF389" s="28">
        <v>708</v>
      </c>
      <c r="AG389" s="44">
        <f t="shared" si="430"/>
        <v>165.13820000000001</v>
      </c>
      <c r="AH389" s="28">
        <v>113</v>
      </c>
      <c r="AI389" s="44">
        <f t="shared" si="394"/>
        <v>44.859383999999999</v>
      </c>
      <c r="AJ389" s="44">
        <f t="shared" si="395"/>
        <v>0</v>
      </c>
      <c r="AK389" s="44"/>
      <c r="AL389" s="44">
        <f t="shared" si="396"/>
        <v>0</v>
      </c>
      <c r="AM389" s="44"/>
      <c r="AN389" s="44">
        <f t="shared" si="397"/>
        <v>44.859383999999999</v>
      </c>
      <c r="AO389" s="20"/>
      <c r="AP389" s="20">
        <v>0.18</v>
      </c>
      <c r="AQ389" s="20"/>
      <c r="AR389" s="20"/>
      <c r="AS389" s="44">
        <f t="shared" si="398"/>
        <v>29.808539944282028</v>
      </c>
      <c r="AT389" s="44">
        <f t="shared" si="399"/>
        <v>0</v>
      </c>
      <c r="AU389" s="44">
        <f t="shared" si="400"/>
        <v>0</v>
      </c>
      <c r="AV389" s="44">
        <f t="shared" si="401"/>
        <v>0</v>
      </c>
      <c r="AW389" s="44"/>
      <c r="AX389" s="44">
        <f t="shared" si="402"/>
        <v>29.808539944282028</v>
      </c>
      <c r="AY389" s="44">
        <f t="shared" si="403"/>
        <v>139.56252800000001</v>
      </c>
      <c r="AZ389" s="44">
        <f t="shared" si="404"/>
        <v>0</v>
      </c>
      <c r="BA389" s="44"/>
      <c r="BB389" s="44">
        <f t="shared" si="405"/>
        <v>0</v>
      </c>
      <c r="BC389" s="44"/>
      <c r="BD389" s="44">
        <f t="shared" si="406"/>
        <v>139.56252800000001</v>
      </c>
      <c r="BE389" s="20"/>
      <c r="BF389" s="20">
        <v>0.56000000000000005</v>
      </c>
      <c r="BG389" s="20"/>
      <c r="BH389" s="20">
        <v>0.05</v>
      </c>
      <c r="BI389" s="44">
        <f t="shared" si="407"/>
        <v>92.73767982665521</v>
      </c>
      <c r="BJ389" s="44">
        <f t="shared" si="408"/>
        <v>0</v>
      </c>
      <c r="BK389" s="44">
        <f t="shared" si="409"/>
        <v>0</v>
      </c>
      <c r="BL389" s="44">
        <f t="shared" si="410"/>
        <v>0</v>
      </c>
      <c r="BM389" s="44"/>
      <c r="BN389" s="44">
        <f t="shared" si="411"/>
        <v>92.73767982665521</v>
      </c>
      <c r="BO389" s="44">
        <f t="shared" si="412"/>
        <v>54.828136000000001</v>
      </c>
      <c r="BP389" s="44">
        <f t="shared" si="413"/>
        <v>0</v>
      </c>
      <c r="BQ389" s="44"/>
      <c r="BR389" s="44">
        <f t="shared" si="414"/>
        <v>0</v>
      </c>
      <c r="BS389" s="44"/>
      <c r="BT389" s="44">
        <f t="shared" si="415"/>
        <v>54.828136000000001</v>
      </c>
      <c r="BU389" s="20"/>
      <c r="BV389" s="20">
        <v>0.22</v>
      </c>
      <c r="BW389" s="20"/>
      <c r="BX389" s="20">
        <v>0.05</v>
      </c>
      <c r="BY389" s="44">
        <f t="shared" si="416"/>
        <v>36.432659931900261</v>
      </c>
      <c r="BZ389" s="44">
        <f t="shared" si="417"/>
        <v>0</v>
      </c>
      <c r="CA389" s="44">
        <f t="shared" si="418"/>
        <v>0</v>
      </c>
      <c r="CB389" s="44">
        <f t="shared" si="419"/>
        <v>0</v>
      </c>
      <c r="CC389" s="44"/>
      <c r="CD389" s="44">
        <f t="shared" si="420"/>
        <v>36.432659931900261</v>
      </c>
      <c r="CE389" s="44">
        <f t="shared" si="421"/>
        <v>4.804569437741697</v>
      </c>
      <c r="CF389" s="44">
        <f t="shared" si="422"/>
        <v>11.156966638954113</v>
      </c>
      <c r="CG389" s="44">
        <f t="shared" si="423"/>
        <v>4.5326967701143834</v>
      </c>
      <c r="CH389" s="44">
        <f t="shared" si="424"/>
        <v>12.200504934190286</v>
      </c>
      <c r="CI389" s="44">
        <f t="shared" si="425"/>
        <v>37.957126461925341</v>
      </c>
      <c r="CJ389" s="44">
        <f t="shared" si="426"/>
        <v>14.911728252899239</v>
      </c>
      <c r="CK389" s="44">
        <f t="shared" si="427"/>
        <v>67.780582967723817</v>
      </c>
    </row>
    <row r="390" spans="1:91" x14ac:dyDescent="0.25">
      <c r="A390" s="41">
        <f>'[11]ТОВ "Сумитеплоенерго" '!F382</f>
        <v>1963</v>
      </c>
      <c r="B390" s="41" t="str">
        <f>'[11]ТОВ "Сумитеплоенерго" '!C382</f>
        <v>вул.Новомістинська 24</v>
      </c>
      <c r="C390" s="50">
        <f>'[11]ТОВ "Сумитеплоенерго" '!O382</f>
        <v>1</v>
      </c>
      <c r="D390" s="46">
        <f>'[11]ТОВ "Сумитеплоенерго" '!G382</f>
        <v>5</v>
      </c>
      <c r="E390" s="86" t="str">
        <f t="shared" si="376"/>
        <v>ТОВ "Сумитеплоенерго"</v>
      </c>
      <c r="F390" s="43">
        <f>'[11]ТОВ "Сумитеплоенерго" '!L382</f>
        <v>2471.8000000000002</v>
      </c>
      <c r="G390" s="43">
        <f>'[11]ТОВ "Сумитеплоенерго" '!CX382</f>
        <v>411.83255813953485</v>
      </c>
      <c r="H390" s="32">
        <f t="shared" si="377"/>
        <v>166.61241125476769</v>
      </c>
      <c r="I390" s="42"/>
      <c r="J390" s="42"/>
      <c r="K390" s="42"/>
      <c r="L390" s="42"/>
      <c r="M390" s="42"/>
      <c r="N390" s="44">
        <f t="shared" si="378"/>
        <v>411.83255813953485</v>
      </c>
      <c r="O390" s="44">
        <f t="shared" si="379"/>
        <v>273.65795436821372</v>
      </c>
      <c r="P390" s="44">
        <f t="shared" si="380"/>
        <v>0</v>
      </c>
      <c r="Q390" s="44">
        <f t="shared" si="381"/>
        <v>0</v>
      </c>
      <c r="R390" s="44">
        <f t="shared" si="382"/>
        <v>0</v>
      </c>
      <c r="S390" s="44">
        <f t="shared" si="383"/>
        <v>0</v>
      </c>
      <c r="T390" s="44">
        <f t="shared" si="384"/>
        <v>273.65795436821372</v>
      </c>
      <c r="U390" s="44">
        <f t="shared" si="385"/>
        <v>424.1875348837209</v>
      </c>
      <c r="V390" s="44">
        <f t="shared" si="386"/>
        <v>0</v>
      </c>
      <c r="W390" s="44">
        <f t="shared" si="387"/>
        <v>0</v>
      </c>
      <c r="X390" s="44">
        <f t="shared" si="388"/>
        <v>0</v>
      </c>
      <c r="Y390" s="44">
        <f t="shared" si="389"/>
        <v>0</v>
      </c>
      <c r="Z390" s="44">
        <f t="shared" si="390"/>
        <v>424.1875348837209</v>
      </c>
      <c r="AA390" s="20">
        <v>0.03</v>
      </c>
      <c r="AC390" s="44">
        <f t="shared" si="428"/>
        <v>261.18686666666667</v>
      </c>
      <c r="AD390" s="28">
        <f>94+$CG$4</f>
        <v>105.66666666666667</v>
      </c>
      <c r="AE390" s="44">
        <f t="shared" si="429"/>
        <v>1714.6052666666667</v>
      </c>
      <c r="AF390" s="28">
        <f>682+$CG$4</f>
        <v>693.66666666666663</v>
      </c>
      <c r="AG390" s="44">
        <f t="shared" si="430"/>
        <v>300.7356666666667</v>
      </c>
      <c r="AH390" s="28">
        <f>110+$CG$4</f>
        <v>121.66666666666667</v>
      </c>
      <c r="AI390" s="44">
        <f t="shared" si="394"/>
        <v>76.353756279069756</v>
      </c>
      <c r="AJ390" s="44">
        <f t="shared" si="395"/>
        <v>0</v>
      </c>
      <c r="AK390" s="44"/>
      <c r="AL390" s="44">
        <f t="shared" si="396"/>
        <v>0</v>
      </c>
      <c r="AM390" s="44"/>
      <c r="AN390" s="44">
        <f t="shared" si="397"/>
        <v>76.353756279069756</v>
      </c>
      <c r="AO390" s="20"/>
      <c r="AP390" s="20">
        <v>0.18</v>
      </c>
      <c r="AQ390" s="20"/>
      <c r="AR390" s="20"/>
      <c r="AS390" s="44">
        <f t="shared" si="398"/>
        <v>50.736184739866815</v>
      </c>
      <c r="AT390" s="44">
        <f t="shared" si="399"/>
        <v>0</v>
      </c>
      <c r="AU390" s="44">
        <f t="shared" si="400"/>
        <v>0</v>
      </c>
      <c r="AV390" s="44">
        <f t="shared" si="401"/>
        <v>0</v>
      </c>
      <c r="AW390" s="44"/>
      <c r="AX390" s="44">
        <f t="shared" si="402"/>
        <v>50.736184739866815</v>
      </c>
      <c r="AY390" s="44">
        <f t="shared" si="403"/>
        <v>237.54501953488372</v>
      </c>
      <c r="AZ390" s="44">
        <f t="shared" si="404"/>
        <v>0</v>
      </c>
      <c r="BA390" s="44"/>
      <c r="BB390" s="44">
        <f t="shared" si="405"/>
        <v>0</v>
      </c>
      <c r="BC390" s="44"/>
      <c r="BD390" s="44">
        <f t="shared" si="406"/>
        <v>237.54501953488372</v>
      </c>
      <c r="BE390" s="20"/>
      <c r="BF390" s="20">
        <v>0.56000000000000005</v>
      </c>
      <c r="BG390" s="20"/>
      <c r="BH390" s="20">
        <v>0.05</v>
      </c>
      <c r="BI390" s="44">
        <f t="shared" si="407"/>
        <v>157.84590807958568</v>
      </c>
      <c r="BJ390" s="44">
        <f t="shared" si="408"/>
        <v>0</v>
      </c>
      <c r="BK390" s="44">
        <f t="shared" si="409"/>
        <v>0</v>
      </c>
      <c r="BL390" s="44">
        <f t="shared" si="410"/>
        <v>0</v>
      </c>
      <c r="BM390" s="44"/>
      <c r="BN390" s="44">
        <f t="shared" si="411"/>
        <v>157.84590807958568</v>
      </c>
      <c r="BO390" s="44">
        <f t="shared" si="412"/>
        <v>93.321257674418604</v>
      </c>
      <c r="BP390" s="44">
        <f t="shared" si="413"/>
        <v>0</v>
      </c>
      <c r="BQ390" s="44"/>
      <c r="BR390" s="44">
        <f t="shared" si="414"/>
        <v>0</v>
      </c>
      <c r="BS390" s="44"/>
      <c r="BT390" s="44">
        <f t="shared" si="415"/>
        <v>93.321257674418604</v>
      </c>
      <c r="BU390" s="20"/>
      <c r="BV390" s="20">
        <v>0.22</v>
      </c>
      <c r="BW390" s="20"/>
      <c r="BX390" s="20">
        <v>0.05</v>
      </c>
      <c r="BY390" s="44">
        <f t="shared" si="416"/>
        <v>62.01089245983723</v>
      </c>
      <c r="BZ390" s="44">
        <f t="shared" si="417"/>
        <v>0</v>
      </c>
      <c r="CA390" s="44">
        <f t="shared" si="418"/>
        <v>0</v>
      </c>
      <c r="CB390" s="44">
        <f t="shared" si="419"/>
        <v>0</v>
      </c>
      <c r="CC390" s="44"/>
      <c r="CD390" s="44">
        <f t="shared" si="420"/>
        <v>62.01089245983723</v>
      </c>
      <c r="CE390" s="44">
        <f t="shared" si="421"/>
        <v>5.1479406267108354</v>
      </c>
      <c r="CF390" s="44">
        <f t="shared" si="422"/>
        <v>10.86252591231041</v>
      </c>
      <c r="CG390" s="44">
        <f t="shared" si="423"/>
        <v>4.8497232459836797</v>
      </c>
      <c r="CH390" s="44">
        <f t="shared" si="424"/>
        <v>20.766098353618791</v>
      </c>
      <c r="CI390" s="44">
        <f t="shared" si="425"/>
        <v>64.605639322369584</v>
      </c>
      <c r="CJ390" s="44">
        <f t="shared" si="426"/>
        <v>25.380786876645193</v>
      </c>
      <c r="CK390" s="44">
        <f t="shared" si="427"/>
        <v>115.36721307565996</v>
      </c>
      <c r="CM390" s="35">
        <f>$CE$4/1000</f>
        <v>35</v>
      </c>
    </row>
    <row r="391" spans="1:91" x14ac:dyDescent="0.25">
      <c r="A391" s="41">
        <f>'[11]ТОВ "Сумитеплоенерго" '!F383</f>
        <v>1963</v>
      </c>
      <c r="B391" s="41" t="str">
        <f>'[11]ТОВ "Сумитеплоенерго" '!C383</f>
        <v>вул.Новомістинська 26</v>
      </c>
      <c r="C391" s="47" t="str">
        <f>'[11]ТОВ "Сумитеплоенерго" '!O383</f>
        <v>так</v>
      </c>
      <c r="D391" s="46">
        <f>'[11]ТОВ "Сумитеплоенерго" '!G383</f>
        <v>5</v>
      </c>
      <c r="E391" s="86" t="str">
        <f t="shared" si="376"/>
        <v>ТОВ "Сумитеплоенерго"</v>
      </c>
      <c r="F391" s="43">
        <f>'[11]ТОВ "Сумитеплоенерго" '!L383</f>
        <v>2501.08</v>
      </c>
      <c r="G391" s="43">
        <f>'[11]ТОВ "Сумитеплоенерго" '!CX383</f>
        <v>523.93917441860458</v>
      </c>
      <c r="H391" s="32">
        <f t="shared" si="377"/>
        <v>209.48517217306306</v>
      </c>
      <c r="I391" s="42"/>
      <c r="J391" s="42"/>
      <c r="K391" s="42"/>
      <c r="L391" s="42"/>
      <c r="M391" s="42"/>
      <c r="N391" s="44">
        <f t="shared" si="378"/>
        <v>523.93917441860458</v>
      </c>
      <c r="O391" s="44">
        <f t="shared" si="379"/>
        <v>348.15149956207875</v>
      </c>
      <c r="P391" s="44">
        <f t="shared" si="380"/>
        <v>0</v>
      </c>
      <c r="Q391" s="44">
        <f t="shared" si="381"/>
        <v>0</v>
      </c>
      <c r="R391" s="44">
        <f t="shared" si="382"/>
        <v>0</v>
      </c>
      <c r="S391" s="44">
        <f t="shared" si="383"/>
        <v>0</v>
      </c>
      <c r="T391" s="44">
        <f t="shared" si="384"/>
        <v>348.15149956207875</v>
      </c>
      <c r="U391" s="44">
        <f t="shared" si="385"/>
        <v>539.65734965116269</v>
      </c>
      <c r="V391" s="44">
        <f t="shared" si="386"/>
        <v>0</v>
      </c>
      <c r="W391" s="44">
        <f t="shared" si="387"/>
        <v>0</v>
      </c>
      <c r="X391" s="44">
        <f t="shared" si="388"/>
        <v>0</v>
      </c>
      <c r="Y391" s="44">
        <f t="shared" si="389"/>
        <v>0</v>
      </c>
      <c r="Z391" s="44">
        <f t="shared" si="390"/>
        <v>539.65734965116269</v>
      </c>
      <c r="AA391" s="20">
        <v>0.03</v>
      </c>
      <c r="AC391" s="44">
        <f t="shared" si="428"/>
        <v>245.10584</v>
      </c>
      <c r="AD391" s="28">
        <v>98</v>
      </c>
      <c r="AE391" s="44">
        <f t="shared" si="429"/>
        <v>1770.7646399999999</v>
      </c>
      <c r="AF391" s="28">
        <v>708</v>
      </c>
      <c r="AG391" s="44">
        <f t="shared" si="430"/>
        <v>282.62203999999997</v>
      </c>
      <c r="AH391" s="28">
        <v>113</v>
      </c>
      <c r="AI391" s="44">
        <f t="shared" si="394"/>
        <v>97.138322937209281</v>
      </c>
      <c r="AJ391" s="44">
        <f t="shared" si="395"/>
        <v>0</v>
      </c>
      <c r="AK391" s="44"/>
      <c r="AL391" s="44">
        <f t="shared" si="396"/>
        <v>0</v>
      </c>
      <c r="AM391" s="44"/>
      <c r="AN391" s="44">
        <f t="shared" si="397"/>
        <v>97.138322937209281</v>
      </c>
      <c r="AO391" s="20"/>
      <c r="AP391" s="20">
        <v>0.18</v>
      </c>
      <c r="AQ391" s="20"/>
      <c r="AR391" s="20"/>
      <c r="AS391" s="44">
        <f t="shared" si="398"/>
        <v>64.547288018809397</v>
      </c>
      <c r="AT391" s="44">
        <f t="shared" si="399"/>
        <v>0</v>
      </c>
      <c r="AU391" s="44">
        <f t="shared" si="400"/>
        <v>0</v>
      </c>
      <c r="AV391" s="44">
        <f t="shared" si="401"/>
        <v>0</v>
      </c>
      <c r="AW391" s="44"/>
      <c r="AX391" s="44">
        <f t="shared" si="402"/>
        <v>64.547288018809397</v>
      </c>
      <c r="AY391" s="44">
        <f t="shared" si="403"/>
        <v>302.20811580465113</v>
      </c>
      <c r="AZ391" s="44">
        <f t="shared" si="404"/>
        <v>0</v>
      </c>
      <c r="BA391" s="44"/>
      <c r="BB391" s="44">
        <f t="shared" si="405"/>
        <v>0</v>
      </c>
      <c r="BC391" s="44"/>
      <c r="BD391" s="44">
        <f t="shared" si="406"/>
        <v>302.20811580465113</v>
      </c>
      <c r="BE391" s="20"/>
      <c r="BF391" s="20">
        <v>0.56000000000000005</v>
      </c>
      <c r="BG391" s="20"/>
      <c r="BH391" s="20">
        <v>0.05</v>
      </c>
      <c r="BI391" s="44">
        <f t="shared" si="407"/>
        <v>200.81378494740704</v>
      </c>
      <c r="BJ391" s="44">
        <f t="shared" si="408"/>
        <v>0</v>
      </c>
      <c r="BK391" s="44">
        <f t="shared" si="409"/>
        <v>0</v>
      </c>
      <c r="BL391" s="44">
        <f t="shared" si="410"/>
        <v>0</v>
      </c>
      <c r="BM391" s="44"/>
      <c r="BN391" s="44">
        <f t="shared" si="411"/>
        <v>200.81378494740704</v>
      </c>
      <c r="BO391" s="44">
        <f t="shared" si="412"/>
        <v>118.72461692325579</v>
      </c>
      <c r="BP391" s="44">
        <f t="shared" si="413"/>
        <v>0</v>
      </c>
      <c r="BQ391" s="44"/>
      <c r="BR391" s="44">
        <f t="shared" si="414"/>
        <v>0</v>
      </c>
      <c r="BS391" s="44"/>
      <c r="BT391" s="44">
        <f t="shared" si="415"/>
        <v>118.72461692325579</v>
      </c>
      <c r="BU391" s="20"/>
      <c r="BV391" s="20">
        <v>0.22</v>
      </c>
      <c r="BW391" s="20"/>
      <c r="BX391" s="20">
        <v>0.05</v>
      </c>
      <c r="BY391" s="44">
        <f t="shared" si="416"/>
        <v>78.891129800767047</v>
      </c>
      <c r="BZ391" s="44">
        <f t="shared" si="417"/>
        <v>0</v>
      </c>
      <c r="CA391" s="44">
        <f t="shared" si="418"/>
        <v>0</v>
      </c>
      <c r="CB391" s="44">
        <f t="shared" si="419"/>
        <v>0</v>
      </c>
      <c r="CC391" s="44"/>
      <c r="CD391" s="44">
        <f t="shared" si="420"/>
        <v>78.891129800767047</v>
      </c>
      <c r="CE391" s="44">
        <f t="shared" si="421"/>
        <v>3.7973065565291444</v>
      </c>
      <c r="CF391" s="44">
        <f t="shared" si="422"/>
        <v>8.8179436509488713</v>
      </c>
      <c r="CG391" s="44">
        <f t="shared" si="423"/>
        <v>3.5824311391374204</v>
      </c>
      <c r="CH391" s="44">
        <f t="shared" si="424"/>
        <v>26.418922477722639</v>
      </c>
      <c r="CI391" s="44">
        <f t="shared" si="425"/>
        <v>82.192203264025991</v>
      </c>
      <c r="CJ391" s="44">
        <f t="shared" si="426"/>
        <v>32.289794139438783</v>
      </c>
      <c r="CK391" s="44">
        <f t="shared" si="427"/>
        <v>146.77179154290354</v>
      </c>
    </row>
    <row r="392" spans="1:91" x14ac:dyDescent="0.25">
      <c r="A392" s="41">
        <f>'[11]ТОВ "Сумитеплоенерго" '!F384</f>
        <v>1964</v>
      </c>
      <c r="B392" s="41" t="str">
        <f>'[11]ТОВ "Сумитеплоенерго" '!C384</f>
        <v>вул.Новомістинська 27</v>
      </c>
      <c r="C392" s="47" t="str">
        <f>'[11]ТОВ "Сумитеплоенерго" '!O384</f>
        <v>так</v>
      </c>
      <c r="D392" s="46">
        <f>'[11]ТОВ "Сумитеплоенерго" '!G384</f>
        <v>5</v>
      </c>
      <c r="E392" s="86" t="str">
        <f t="shared" si="376"/>
        <v>ТОВ "Сумитеплоенерго"</v>
      </c>
      <c r="F392" s="43">
        <f>'[11]ТОВ "Сумитеплоенерго" '!L384</f>
        <v>2522.9</v>
      </c>
      <c r="G392" s="43">
        <f>'[11]ТОВ "Сумитеплоенерго" '!CX384</f>
        <v>528.51233720930236</v>
      </c>
      <c r="H392" s="32">
        <f t="shared" si="377"/>
        <v>209.48604273229313</v>
      </c>
      <c r="I392" s="42"/>
      <c r="J392" s="42"/>
      <c r="K392" s="42"/>
      <c r="L392" s="42"/>
      <c r="M392" s="42"/>
      <c r="N392" s="44">
        <f t="shared" si="378"/>
        <v>528.51233720930236</v>
      </c>
      <c r="O392" s="44">
        <f t="shared" si="379"/>
        <v>351.19031315163272</v>
      </c>
      <c r="P392" s="44">
        <f t="shared" si="380"/>
        <v>0</v>
      </c>
      <c r="Q392" s="44">
        <f t="shared" si="381"/>
        <v>0</v>
      </c>
      <c r="R392" s="44">
        <f t="shared" si="382"/>
        <v>0</v>
      </c>
      <c r="S392" s="44">
        <f t="shared" si="383"/>
        <v>0</v>
      </c>
      <c r="T392" s="44">
        <f t="shared" si="384"/>
        <v>351.19031315163272</v>
      </c>
      <c r="U392" s="44">
        <f t="shared" si="385"/>
        <v>544.36770732558148</v>
      </c>
      <c r="V392" s="44">
        <f t="shared" si="386"/>
        <v>0</v>
      </c>
      <c r="W392" s="44">
        <f t="shared" si="387"/>
        <v>0</v>
      </c>
      <c r="X392" s="44">
        <f t="shared" si="388"/>
        <v>0</v>
      </c>
      <c r="Y392" s="44">
        <f t="shared" si="389"/>
        <v>0</v>
      </c>
      <c r="Z392" s="44">
        <f t="shared" si="390"/>
        <v>544.36770732558148</v>
      </c>
      <c r="AA392" s="20">
        <v>0.03</v>
      </c>
      <c r="AC392" s="44">
        <f t="shared" si="428"/>
        <v>247.24420000000001</v>
      </c>
      <c r="AD392" s="28">
        <v>98</v>
      </c>
      <c r="AE392" s="44">
        <f t="shared" si="429"/>
        <v>1786.2131999999999</v>
      </c>
      <c r="AF392" s="28">
        <v>708</v>
      </c>
      <c r="AG392" s="44">
        <f t="shared" si="430"/>
        <v>285.08769999999998</v>
      </c>
      <c r="AH392" s="28">
        <v>113</v>
      </c>
      <c r="AI392" s="44">
        <f t="shared" si="394"/>
        <v>97.986187318604664</v>
      </c>
      <c r="AJ392" s="44">
        <f t="shared" si="395"/>
        <v>0</v>
      </c>
      <c r="AK392" s="44"/>
      <c r="AL392" s="44">
        <f t="shared" si="396"/>
        <v>0</v>
      </c>
      <c r="AM392" s="44"/>
      <c r="AN392" s="44">
        <f t="shared" si="397"/>
        <v>97.986187318604664</v>
      </c>
      <c r="AO392" s="20"/>
      <c r="AP392" s="20">
        <v>0.18</v>
      </c>
      <c r="AQ392" s="20"/>
      <c r="AR392" s="20"/>
      <c r="AS392" s="44">
        <f t="shared" si="398"/>
        <v>65.110684058312714</v>
      </c>
      <c r="AT392" s="44">
        <f t="shared" si="399"/>
        <v>0</v>
      </c>
      <c r="AU392" s="44">
        <f t="shared" si="400"/>
        <v>0</v>
      </c>
      <c r="AV392" s="44">
        <f t="shared" si="401"/>
        <v>0</v>
      </c>
      <c r="AW392" s="44"/>
      <c r="AX392" s="44">
        <f t="shared" si="402"/>
        <v>65.110684058312714</v>
      </c>
      <c r="AY392" s="44">
        <f t="shared" si="403"/>
        <v>304.84591610232565</v>
      </c>
      <c r="AZ392" s="44">
        <f t="shared" si="404"/>
        <v>0</v>
      </c>
      <c r="BA392" s="44"/>
      <c r="BB392" s="44">
        <f t="shared" si="405"/>
        <v>0</v>
      </c>
      <c r="BC392" s="44"/>
      <c r="BD392" s="44">
        <f t="shared" si="406"/>
        <v>304.84591610232565</v>
      </c>
      <c r="BE392" s="20"/>
      <c r="BF392" s="20">
        <v>0.56000000000000005</v>
      </c>
      <c r="BG392" s="20"/>
      <c r="BH392" s="20">
        <v>0.05</v>
      </c>
      <c r="BI392" s="44">
        <f t="shared" si="407"/>
        <v>202.5665726258618</v>
      </c>
      <c r="BJ392" s="44">
        <f t="shared" si="408"/>
        <v>0</v>
      </c>
      <c r="BK392" s="44">
        <f t="shared" si="409"/>
        <v>0</v>
      </c>
      <c r="BL392" s="44">
        <f t="shared" si="410"/>
        <v>0</v>
      </c>
      <c r="BM392" s="44"/>
      <c r="BN392" s="44">
        <f t="shared" si="411"/>
        <v>202.5665726258618</v>
      </c>
      <c r="BO392" s="44">
        <f t="shared" si="412"/>
        <v>119.76089561162793</v>
      </c>
      <c r="BP392" s="44">
        <f t="shared" si="413"/>
        <v>0</v>
      </c>
      <c r="BQ392" s="44"/>
      <c r="BR392" s="44">
        <f t="shared" si="414"/>
        <v>0</v>
      </c>
      <c r="BS392" s="44"/>
      <c r="BT392" s="44">
        <f t="shared" si="415"/>
        <v>119.76089561162793</v>
      </c>
      <c r="BU392" s="20"/>
      <c r="BV392" s="20">
        <v>0.22</v>
      </c>
      <c r="BW392" s="20"/>
      <c r="BX392" s="20">
        <v>0.05</v>
      </c>
      <c r="BY392" s="44">
        <f t="shared" si="416"/>
        <v>79.579724960159979</v>
      </c>
      <c r="BZ392" s="44">
        <f t="shared" si="417"/>
        <v>0</v>
      </c>
      <c r="CA392" s="44">
        <f t="shared" si="418"/>
        <v>0</v>
      </c>
      <c r="CB392" s="44">
        <f t="shared" si="419"/>
        <v>0</v>
      </c>
      <c r="CC392" s="44"/>
      <c r="CD392" s="44">
        <f t="shared" si="420"/>
        <v>79.579724960159979</v>
      </c>
      <c r="CE392" s="44">
        <f t="shared" si="421"/>
        <v>3.7972907760970487</v>
      </c>
      <c r="CF392" s="44">
        <f t="shared" si="422"/>
        <v>8.8179070063011622</v>
      </c>
      <c r="CG392" s="44">
        <f t="shared" si="423"/>
        <v>3.58241625166113</v>
      </c>
      <c r="CH392" s="44">
        <f t="shared" si="424"/>
        <v>26.649518010838712</v>
      </c>
      <c r="CI392" s="44">
        <f t="shared" si="425"/>
        <v>82.909611589275997</v>
      </c>
      <c r="CJ392" s="44">
        <f t="shared" si="426"/>
        <v>32.571633124358428</v>
      </c>
      <c r="CK392" s="44">
        <f t="shared" si="427"/>
        <v>148.05287783799284</v>
      </c>
    </row>
    <row r="393" spans="1:91" x14ac:dyDescent="0.25">
      <c r="A393" s="41">
        <f>'[11]ТОВ "Сумитеплоенерго" '!F385</f>
        <v>1968</v>
      </c>
      <c r="B393" s="41" t="str">
        <f>'[11]ТОВ "Сумитеплоенерго" '!C385</f>
        <v>вул.Новомістинська 28</v>
      </c>
      <c r="C393" s="47" t="str">
        <f>'[11]ТОВ "Сумитеплоенерго" '!O385</f>
        <v>так</v>
      </c>
      <c r="D393" s="46">
        <f>'[11]ТОВ "Сумитеплоенерго" '!G385</f>
        <v>5</v>
      </c>
      <c r="E393" s="86" t="str">
        <f t="shared" si="376"/>
        <v>ТОВ "Сумитеплоенерго"</v>
      </c>
      <c r="F393" s="43">
        <f>'[11]ТОВ "Сумитеплоенерго" '!L385</f>
        <v>2706.4</v>
      </c>
      <c r="G393" s="43">
        <f>'[11]ТОВ "Сумитеплоенерго" '!CX385</f>
        <v>325.06410465116278</v>
      </c>
      <c r="H393" s="32">
        <f t="shared" si="377"/>
        <v>120.1094090493507</v>
      </c>
      <c r="I393" s="42"/>
      <c r="J393" s="42"/>
      <c r="K393" s="42"/>
      <c r="L393" s="42"/>
      <c r="M393" s="42"/>
      <c r="N393" s="44">
        <f t="shared" si="378"/>
        <v>325.06410465116278</v>
      </c>
      <c r="O393" s="44">
        <f t="shared" si="379"/>
        <v>216.00132422563937</v>
      </c>
      <c r="P393" s="44">
        <f t="shared" si="380"/>
        <v>0</v>
      </c>
      <c r="Q393" s="44">
        <f t="shared" si="381"/>
        <v>0</v>
      </c>
      <c r="R393" s="44">
        <f t="shared" si="382"/>
        <v>0</v>
      </c>
      <c r="S393" s="44">
        <f t="shared" si="383"/>
        <v>0</v>
      </c>
      <c r="T393" s="44">
        <f t="shared" si="384"/>
        <v>216.00132422563937</v>
      </c>
      <c r="U393" s="44">
        <f t="shared" si="385"/>
        <v>360.82115616279071</v>
      </c>
      <c r="V393" s="44">
        <f t="shared" si="386"/>
        <v>0</v>
      </c>
      <c r="W393" s="44">
        <f t="shared" si="387"/>
        <v>0</v>
      </c>
      <c r="X393" s="44">
        <f t="shared" si="388"/>
        <v>0</v>
      </c>
      <c r="Y393" s="44">
        <f t="shared" si="389"/>
        <v>0</v>
      </c>
      <c r="Z393" s="44">
        <f t="shared" si="390"/>
        <v>360.82115616279071</v>
      </c>
      <c r="AA393" s="20">
        <v>0.11</v>
      </c>
      <c r="AC393" s="44">
        <f t="shared" si="428"/>
        <v>265.22720000000004</v>
      </c>
      <c r="AD393" s="28">
        <v>98</v>
      </c>
      <c r="AE393" s="44">
        <f t="shared" si="429"/>
        <v>1916.1312</v>
      </c>
      <c r="AF393" s="28">
        <v>708</v>
      </c>
      <c r="AG393" s="44">
        <f t="shared" si="430"/>
        <v>305.82319999999999</v>
      </c>
      <c r="AH393" s="28">
        <v>113</v>
      </c>
      <c r="AI393" s="44">
        <f t="shared" si="394"/>
        <v>64.947808109302329</v>
      </c>
      <c r="AJ393" s="44">
        <f t="shared" si="395"/>
        <v>0</v>
      </c>
      <c r="AK393" s="44"/>
      <c r="AL393" s="44">
        <f t="shared" si="396"/>
        <v>0</v>
      </c>
      <c r="AM393" s="44"/>
      <c r="AN393" s="44">
        <f t="shared" si="397"/>
        <v>64.947808109302329</v>
      </c>
      <c r="AO393" s="20"/>
      <c r="AP393" s="20">
        <v>0.18</v>
      </c>
      <c r="AQ393" s="20"/>
      <c r="AR393" s="20"/>
      <c r="AS393" s="44">
        <f t="shared" si="398"/>
        <v>43.15706458028275</v>
      </c>
      <c r="AT393" s="44">
        <f t="shared" si="399"/>
        <v>0</v>
      </c>
      <c r="AU393" s="44">
        <f t="shared" si="400"/>
        <v>0</v>
      </c>
      <c r="AV393" s="44">
        <f t="shared" si="401"/>
        <v>0</v>
      </c>
      <c r="AW393" s="44"/>
      <c r="AX393" s="44">
        <f t="shared" si="402"/>
        <v>43.15706458028275</v>
      </c>
      <c r="AY393" s="44">
        <f t="shared" si="403"/>
        <v>202.05984745116282</v>
      </c>
      <c r="AZ393" s="44">
        <f t="shared" si="404"/>
        <v>0</v>
      </c>
      <c r="BA393" s="44"/>
      <c r="BB393" s="44">
        <f t="shared" si="405"/>
        <v>0</v>
      </c>
      <c r="BC393" s="44"/>
      <c r="BD393" s="44">
        <f t="shared" si="406"/>
        <v>202.05984745116282</v>
      </c>
      <c r="BE393" s="20"/>
      <c r="BF393" s="20">
        <v>0.56000000000000005</v>
      </c>
      <c r="BG393" s="20"/>
      <c r="BH393" s="20">
        <v>0.05</v>
      </c>
      <c r="BI393" s="44">
        <f t="shared" si="407"/>
        <v>134.26642313865747</v>
      </c>
      <c r="BJ393" s="44">
        <f t="shared" si="408"/>
        <v>0</v>
      </c>
      <c r="BK393" s="44">
        <f t="shared" si="409"/>
        <v>0</v>
      </c>
      <c r="BL393" s="44">
        <f t="shared" si="410"/>
        <v>0</v>
      </c>
      <c r="BM393" s="44"/>
      <c r="BN393" s="44">
        <f t="shared" si="411"/>
        <v>134.26642313865747</v>
      </c>
      <c r="BO393" s="44">
        <f t="shared" si="412"/>
        <v>79.380654355813959</v>
      </c>
      <c r="BP393" s="44">
        <f t="shared" si="413"/>
        <v>0</v>
      </c>
      <c r="BQ393" s="44"/>
      <c r="BR393" s="44">
        <f t="shared" si="414"/>
        <v>0</v>
      </c>
      <c r="BS393" s="44"/>
      <c r="BT393" s="44">
        <f t="shared" si="415"/>
        <v>79.380654355813959</v>
      </c>
      <c r="BU393" s="20"/>
      <c r="BV393" s="20">
        <v>0.22</v>
      </c>
      <c r="BW393" s="20"/>
      <c r="BX393" s="20">
        <v>0.05</v>
      </c>
      <c r="BY393" s="44">
        <f t="shared" si="416"/>
        <v>52.747523375901139</v>
      </c>
      <c r="BZ393" s="44">
        <f t="shared" si="417"/>
        <v>0</v>
      </c>
      <c r="CA393" s="44">
        <f t="shared" si="418"/>
        <v>0</v>
      </c>
      <c r="CB393" s="44">
        <f t="shared" si="419"/>
        <v>0</v>
      </c>
      <c r="CC393" s="44"/>
      <c r="CD393" s="44">
        <f t="shared" si="420"/>
        <v>52.747523375901139</v>
      </c>
      <c r="CE393" s="44">
        <f t="shared" si="421"/>
        <v>6.1456265058670114</v>
      </c>
      <c r="CF393" s="44">
        <f t="shared" si="422"/>
        <v>14.271112279659105</v>
      </c>
      <c r="CG393" s="44">
        <f t="shared" si="423"/>
        <v>5.7978684197279682</v>
      </c>
      <c r="CH393" s="44">
        <f t="shared" si="424"/>
        <v>17.663997644336511</v>
      </c>
      <c r="CI393" s="44">
        <f t="shared" si="425"/>
        <v>54.954659337935816</v>
      </c>
      <c r="CJ393" s="44">
        <f t="shared" si="426"/>
        <v>21.589330454189071</v>
      </c>
      <c r="CK393" s="44">
        <f t="shared" si="427"/>
        <v>98.133320246313943</v>
      </c>
    </row>
    <row r="394" spans="1:91" x14ac:dyDescent="0.25">
      <c r="A394" s="41">
        <f>'[11]ТОВ "Сумитеплоенерго" '!F386</f>
        <v>1964</v>
      </c>
      <c r="B394" s="41" t="str">
        <f>'[11]ТОВ "Сумитеплоенерго" '!C386</f>
        <v>вул.Новомістинська 29</v>
      </c>
      <c r="C394" s="47" t="str">
        <f>'[11]ТОВ "Сумитеплоенерго" '!O386</f>
        <v>так</v>
      </c>
      <c r="D394" s="46">
        <f>'[11]ТОВ "Сумитеплоенерго" '!G386</f>
        <v>5</v>
      </c>
      <c r="E394" s="86" t="str">
        <f t="shared" si="376"/>
        <v>ТОВ "Сумитеплоенерго"</v>
      </c>
      <c r="F394" s="43">
        <f>'[11]ТОВ "Сумитеплоенерго" '!L386</f>
        <v>2475.3000000000002</v>
      </c>
      <c r="G394" s="43">
        <f>'[11]ТОВ "Сумитеплоенерго" '!CX386</f>
        <v>405.02244186046511</v>
      </c>
      <c r="H394" s="32">
        <f t="shared" si="377"/>
        <v>163.62559764895772</v>
      </c>
      <c r="I394" s="42"/>
      <c r="J394" s="42"/>
      <c r="K394" s="42"/>
      <c r="L394" s="42"/>
      <c r="M394" s="42"/>
      <c r="N394" s="44">
        <f t="shared" si="378"/>
        <v>405.02244186046511</v>
      </c>
      <c r="O394" s="44">
        <f t="shared" si="379"/>
        <v>269.13271115199262</v>
      </c>
      <c r="P394" s="44">
        <f t="shared" si="380"/>
        <v>0</v>
      </c>
      <c r="Q394" s="44">
        <f t="shared" si="381"/>
        <v>0</v>
      </c>
      <c r="R394" s="44">
        <f t="shared" si="382"/>
        <v>0</v>
      </c>
      <c r="S394" s="44">
        <f t="shared" si="383"/>
        <v>0</v>
      </c>
      <c r="T394" s="44">
        <f t="shared" si="384"/>
        <v>269.13271115199262</v>
      </c>
      <c r="U394" s="44">
        <f t="shared" si="385"/>
        <v>417.17311511627906</v>
      </c>
      <c r="V394" s="44">
        <f t="shared" si="386"/>
        <v>0</v>
      </c>
      <c r="W394" s="44">
        <f t="shared" si="387"/>
        <v>0</v>
      </c>
      <c r="X394" s="44">
        <f t="shared" si="388"/>
        <v>0</v>
      </c>
      <c r="Y394" s="44">
        <f t="shared" si="389"/>
        <v>0</v>
      </c>
      <c r="Z394" s="44">
        <f t="shared" si="390"/>
        <v>417.17311511627906</v>
      </c>
      <c r="AA394" s="20">
        <v>0.03</v>
      </c>
      <c r="AC394" s="44">
        <f t="shared" si="428"/>
        <v>242.57940000000002</v>
      </c>
      <c r="AD394" s="28">
        <v>98</v>
      </c>
      <c r="AE394" s="44">
        <f t="shared" si="429"/>
        <v>1752.5124000000001</v>
      </c>
      <c r="AF394" s="28">
        <v>708</v>
      </c>
      <c r="AG394" s="44">
        <f t="shared" si="430"/>
        <v>279.70890000000003</v>
      </c>
      <c r="AH394" s="28">
        <v>113</v>
      </c>
      <c r="AI394" s="44">
        <f t="shared" si="394"/>
        <v>75.091160720930233</v>
      </c>
      <c r="AJ394" s="44">
        <f t="shared" si="395"/>
        <v>0</v>
      </c>
      <c r="AK394" s="44"/>
      <c r="AL394" s="44">
        <f t="shared" si="396"/>
        <v>0</v>
      </c>
      <c r="AM394" s="44"/>
      <c r="AN394" s="44">
        <f t="shared" si="397"/>
        <v>75.091160720930233</v>
      </c>
      <c r="AO394" s="20"/>
      <c r="AP394" s="20">
        <v>0.18</v>
      </c>
      <c r="AQ394" s="20"/>
      <c r="AR394" s="20"/>
      <c r="AS394" s="44">
        <f t="shared" si="398"/>
        <v>49.897204647579436</v>
      </c>
      <c r="AT394" s="44">
        <f t="shared" si="399"/>
        <v>0</v>
      </c>
      <c r="AU394" s="44">
        <f t="shared" si="400"/>
        <v>0</v>
      </c>
      <c r="AV394" s="44">
        <f t="shared" si="401"/>
        <v>0</v>
      </c>
      <c r="AW394" s="44"/>
      <c r="AX394" s="44">
        <f t="shared" si="402"/>
        <v>49.897204647579436</v>
      </c>
      <c r="AY394" s="44">
        <f t="shared" si="403"/>
        <v>233.61694446511629</v>
      </c>
      <c r="AZ394" s="44">
        <f t="shared" si="404"/>
        <v>0</v>
      </c>
      <c r="BA394" s="44"/>
      <c r="BB394" s="44">
        <f t="shared" si="405"/>
        <v>0</v>
      </c>
      <c r="BC394" s="44"/>
      <c r="BD394" s="44">
        <f t="shared" si="406"/>
        <v>233.61694446511629</v>
      </c>
      <c r="BE394" s="20"/>
      <c r="BF394" s="20">
        <v>0.56000000000000005</v>
      </c>
      <c r="BG394" s="20"/>
      <c r="BH394" s="20">
        <v>0.05</v>
      </c>
      <c r="BI394" s="44">
        <f t="shared" si="407"/>
        <v>155.23574779246937</v>
      </c>
      <c r="BJ394" s="44">
        <f t="shared" si="408"/>
        <v>0</v>
      </c>
      <c r="BK394" s="44">
        <f t="shared" si="409"/>
        <v>0</v>
      </c>
      <c r="BL394" s="44">
        <f t="shared" si="410"/>
        <v>0</v>
      </c>
      <c r="BM394" s="44"/>
      <c r="BN394" s="44">
        <f t="shared" si="411"/>
        <v>155.23574779246937</v>
      </c>
      <c r="BO394" s="44">
        <f t="shared" si="412"/>
        <v>91.778085325581401</v>
      </c>
      <c r="BP394" s="44">
        <f t="shared" si="413"/>
        <v>0</v>
      </c>
      <c r="BQ394" s="44"/>
      <c r="BR394" s="44">
        <f t="shared" si="414"/>
        <v>0</v>
      </c>
      <c r="BS394" s="44"/>
      <c r="BT394" s="44">
        <f t="shared" si="415"/>
        <v>91.778085325581401</v>
      </c>
      <c r="BU394" s="20"/>
      <c r="BV394" s="20">
        <v>0.22</v>
      </c>
      <c r="BW394" s="20"/>
      <c r="BX394" s="20">
        <v>0.05</v>
      </c>
      <c r="BY394" s="44">
        <f t="shared" si="416"/>
        <v>60.985472347041537</v>
      </c>
      <c r="BZ394" s="44">
        <f t="shared" si="417"/>
        <v>0</v>
      </c>
      <c r="CA394" s="44">
        <f t="shared" si="418"/>
        <v>0</v>
      </c>
      <c r="CB394" s="44">
        <f t="shared" si="419"/>
        <v>0</v>
      </c>
      <c r="CC394" s="44"/>
      <c r="CD394" s="44">
        <f t="shared" si="420"/>
        <v>60.985472347041537</v>
      </c>
      <c r="CE394" s="44">
        <f t="shared" si="421"/>
        <v>4.8615829626794094</v>
      </c>
      <c r="CF394" s="44">
        <f t="shared" si="422"/>
        <v>11.289361019749705</v>
      </c>
      <c r="CG394" s="44">
        <f t="shared" si="423"/>
        <v>4.5864841122866036</v>
      </c>
      <c r="CH394" s="44">
        <f t="shared" si="424"/>
        <v>20.422707473865113</v>
      </c>
      <c r="CI394" s="44">
        <f t="shared" si="425"/>
        <v>63.537312140913691</v>
      </c>
      <c r="CJ394" s="44">
        <f t="shared" si="426"/>
        <v>24.961086912501809</v>
      </c>
      <c r="CK394" s="44">
        <f t="shared" si="427"/>
        <v>113.4594859659173</v>
      </c>
    </row>
    <row r="395" spans="1:91" x14ac:dyDescent="0.25">
      <c r="A395" s="41">
        <f>'[11]ТОВ "Сумитеплоенерго" '!F387</f>
        <v>1965</v>
      </c>
      <c r="B395" s="41" t="str">
        <f>'[11]ТОВ "Сумитеплоенерго" '!C387</f>
        <v>вул.Новомістинська 31</v>
      </c>
      <c r="C395" s="47" t="str">
        <f>'[11]ТОВ "Сумитеплоенерго" '!O387</f>
        <v>так</v>
      </c>
      <c r="D395" s="46">
        <f>'[11]ТОВ "Сумитеплоенерго" '!G387</f>
        <v>5</v>
      </c>
      <c r="E395" s="86" t="str">
        <f t="shared" si="376"/>
        <v>ТОВ "Сумитеплоенерго"</v>
      </c>
      <c r="F395" s="43">
        <f>'[11]ТОВ "Сумитеплоенерго" '!L387</f>
        <v>2532.3000000000002</v>
      </c>
      <c r="G395" s="43">
        <f>'[11]ТОВ "Сумитеплоенерго" '!CX387</f>
        <v>335.27541860465118</v>
      </c>
      <c r="H395" s="32">
        <f t="shared" si="377"/>
        <v>132.39956506126887</v>
      </c>
      <c r="I395" s="42"/>
      <c r="J395" s="42"/>
      <c r="K395" s="42"/>
      <c r="L395" s="42"/>
      <c r="M395" s="42"/>
      <c r="N395" s="44">
        <f t="shared" si="378"/>
        <v>335.27541860465118</v>
      </c>
      <c r="O395" s="44">
        <f t="shared" si="379"/>
        <v>222.78662381571317</v>
      </c>
      <c r="P395" s="44">
        <f t="shared" si="380"/>
        <v>0</v>
      </c>
      <c r="Q395" s="44">
        <f t="shared" si="381"/>
        <v>0</v>
      </c>
      <c r="R395" s="44">
        <f t="shared" si="382"/>
        <v>0</v>
      </c>
      <c r="S395" s="44">
        <f t="shared" si="383"/>
        <v>0</v>
      </c>
      <c r="T395" s="44">
        <f t="shared" si="384"/>
        <v>222.78662381571317</v>
      </c>
      <c r="U395" s="44">
        <f t="shared" si="385"/>
        <v>372.15571465116284</v>
      </c>
      <c r="V395" s="44">
        <f t="shared" si="386"/>
        <v>0</v>
      </c>
      <c r="W395" s="44">
        <f t="shared" si="387"/>
        <v>0</v>
      </c>
      <c r="X395" s="44">
        <f t="shared" si="388"/>
        <v>0</v>
      </c>
      <c r="Y395" s="44">
        <f t="shared" si="389"/>
        <v>0</v>
      </c>
      <c r="Z395" s="44">
        <f t="shared" si="390"/>
        <v>372.15571465116284</v>
      </c>
      <c r="AA395" s="20">
        <v>0.11</v>
      </c>
      <c r="AC395" s="44">
        <f t="shared" si="428"/>
        <v>248.16540000000003</v>
      </c>
      <c r="AD395" s="28">
        <v>98</v>
      </c>
      <c r="AE395" s="44">
        <f t="shared" si="429"/>
        <v>1792.8684000000001</v>
      </c>
      <c r="AF395" s="28">
        <v>708</v>
      </c>
      <c r="AG395" s="44">
        <f t="shared" si="430"/>
        <v>286.1499</v>
      </c>
      <c r="AH395" s="28">
        <v>113</v>
      </c>
      <c r="AI395" s="44">
        <f t="shared" si="394"/>
        <v>66.988028637209311</v>
      </c>
      <c r="AJ395" s="44">
        <f t="shared" si="395"/>
        <v>0</v>
      </c>
      <c r="AK395" s="44"/>
      <c r="AL395" s="44">
        <f t="shared" si="396"/>
        <v>0</v>
      </c>
      <c r="AM395" s="44"/>
      <c r="AN395" s="44">
        <f t="shared" si="397"/>
        <v>66.988028637209311</v>
      </c>
      <c r="AO395" s="20"/>
      <c r="AP395" s="20">
        <v>0.18</v>
      </c>
      <c r="AQ395" s="20"/>
      <c r="AR395" s="20"/>
      <c r="AS395" s="44">
        <f t="shared" si="398"/>
        <v>44.512767438379498</v>
      </c>
      <c r="AT395" s="44">
        <f t="shared" si="399"/>
        <v>0</v>
      </c>
      <c r="AU395" s="44">
        <f t="shared" si="400"/>
        <v>0</v>
      </c>
      <c r="AV395" s="44">
        <f t="shared" si="401"/>
        <v>0</v>
      </c>
      <c r="AW395" s="44"/>
      <c r="AX395" s="44">
        <f t="shared" si="402"/>
        <v>44.512767438379498</v>
      </c>
      <c r="AY395" s="44">
        <f t="shared" si="403"/>
        <v>208.40720020465122</v>
      </c>
      <c r="AZ395" s="44">
        <f t="shared" si="404"/>
        <v>0</v>
      </c>
      <c r="BA395" s="44"/>
      <c r="BB395" s="44">
        <f t="shared" si="405"/>
        <v>0</v>
      </c>
      <c r="BC395" s="44"/>
      <c r="BD395" s="44">
        <f t="shared" si="406"/>
        <v>208.40720020465122</v>
      </c>
      <c r="BE395" s="20"/>
      <c r="BF395" s="20">
        <v>0.56000000000000005</v>
      </c>
      <c r="BG395" s="20"/>
      <c r="BH395" s="20">
        <v>0.05</v>
      </c>
      <c r="BI395" s="44">
        <f t="shared" si="407"/>
        <v>138.48416536384735</v>
      </c>
      <c r="BJ395" s="44">
        <f t="shared" si="408"/>
        <v>0</v>
      </c>
      <c r="BK395" s="44">
        <f t="shared" si="409"/>
        <v>0</v>
      </c>
      <c r="BL395" s="44">
        <f t="shared" si="410"/>
        <v>0</v>
      </c>
      <c r="BM395" s="44"/>
      <c r="BN395" s="44">
        <f t="shared" si="411"/>
        <v>138.48416536384735</v>
      </c>
      <c r="BO395" s="44">
        <f t="shared" si="412"/>
        <v>81.874257223255825</v>
      </c>
      <c r="BP395" s="44">
        <f t="shared" si="413"/>
        <v>0</v>
      </c>
      <c r="BQ395" s="44"/>
      <c r="BR395" s="44">
        <f t="shared" si="414"/>
        <v>0</v>
      </c>
      <c r="BS395" s="44"/>
      <c r="BT395" s="44">
        <f t="shared" si="415"/>
        <v>81.874257223255825</v>
      </c>
      <c r="BU395" s="20"/>
      <c r="BV395" s="20">
        <v>0.22</v>
      </c>
      <c r="BW395" s="20"/>
      <c r="BX395" s="20">
        <v>0.05</v>
      </c>
      <c r="BY395" s="44">
        <f t="shared" si="416"/>
        <v>54.404493535797165</v>
      </c>
      <c r="BZ395" s="44">
        <f t="shared" si="417"/>
        <v>0</v>
      </c>
      <c r="CA395" s="44">
        <f t="shared" si="418"/>
        <v>0</v>
      </c>
      <c r="CB395" s="44">
        <f t="shared" si="419"/>
        <v>0</v>
      </c>
      <c r="CC395" s="44"/>
      <c r="CD395" s="44">
        <f t="shared" si="420"/>
        <v>54.404493535797165</v>
      </c>
      <c r="CE395" s="44">
        <f t="shared" si="421"/>
        <v>5.5751510023173383</v>
      </c>
      <c r="CF395" s="44">
        <f t="shared" si="422"/>
        <v>12.946378347946817</v>
      </c>
      <c r="CG395" s="44">
        <f t="shared" si="423"/>
        <v>5.2596739975479894</v>
      </c>
      <c r="CH395" s="44">
        <f t="shared" si="424"/>
        <v>18.218880890561323</v>
      </c>
      <c r="CI395" s="44">
        <f t="shared" si="425"/>
        <v>56.68096277063524</v>
      </c>
      <c r="CJ395" s="44">
        <f t="shared" si="426"/>
        <v>22.267521088463841</v>
      </c>
      <c r="CK395" s="44">
        <f t="shared" si="427"/>
        <v>101.21600494756291</v>
      </c>
    </row>
    <row r="396" spans="1:91" x14ac:dyDescent="0.25">
      <c r="A396" s="41">
        <f>'[11]ТОВ "Сумитеплоенерго" '!F388</f>
        <v>1972</v>
      </c>
      <c r="B396" s="41" t="str">
        <f>'[11]ТОВ "Сумитеплоенерго" '!C388</f>
        <v>вул.Новомістинська 35</v>
      </c>
      <c r="C396" s="47" t="str">
        <f>'[11]ТОВ "Сумитеплоенерго" '!O388</f>
        <v>так</v>
      </c>
      <c r="D396" s="46">
        <f>'[11]ТОВ "Сумитеплоенерго" '!G388</f>
        <v>5</v>
      </c>
      <c r="E396" s="86" t="str">
        <f t="shared" si="376"/>
        <v>ТОВ "Сумитеплоенерго"</v>
      </c>
      <c r="F396" s="43">
        <f>'[11]ТОВ "Сумитеплоенерго" '!L388</f>
        <v>3367.6</v>
      </c>
      <c r="G396" s="43">
        <f>'[11]ТОВ "Сумитеплоенерго" '!CX388</f>
        <v>497.65025581395349</v>
      </c>
      <c r="H396" s="32">
        <f t="shared" si="377"/>
        <v>147.77594008016197</v>
      </c>
      <c r="I396" s="42"/>
      <c r="J396" s="42"/>
      <c r="K396" s="42"/>
      <c r="L396" s="42"/>
      <c r="M396" s="42"/>
      <c r="N396" s="44">
        <f t="shared" si="378"/>
        <v>497.65025581395349</v>
      </c>
      <c r="O396" s="44">
        <f t="shared" si="379"/>
        <v>330.68281830870444</v>
      </c>
      <c r="P396" s="44">
        <f t="shared" si="380"/>
        <v>0</v>
      </c>
      <c r="Q396" s="44">
        <f t="shared" si="381"/>
        <v>0</v>
      </c>
      <c r="R396" s="44">
        <f t="shared" si="382"/>
        <v>0</v>
      </c>
      <c r="S396" s="44">
        <f t="shared" si="383"/>
        <v>0</v>
      </c>
      <c r="T396" s="44">
        <f t="shared" si="384"/>
        <v>330.68281830870444</v>
      </c>
      <c r="U396" s="44">
        <f t="shared" si="385"/>
        <v>552.39178395348847</v>
      </c>
      <c r="V396" s="44">
        <f t="shared" si="386"/>
        <v>0</v>
      </c>
      <c r="W396" s="44">
        <f t="shared" si="387"/>
        <v>0</v>
      </c>
      <c r="X396" s="44">
        <f t="shared" si="388"/>
        <v>0</v>
      </c>
      <c r="Y396" s="44">
        <f t="shared" si="389"/>
        <v>0</v>
      </c>
      <c r="Z396" s="44">
        <f t="shared" si="390"/>
        <v>552.39178395348847</v>
      </c>
      <c r="AA396" s="20">
        <v>0.11</v>
      </c>
      <c r="AC396" s="44">
        <f t="shared" si="428"/>
        <v>316.55439999999999</v>
      </c>
      <c r="AD396" s="28">
        <v>94</v>
      </c>
      <c r="AE396" s="44">
        <f t="shared" si="429"/>
        <v>2296.7031999999999</v>
      </c>
      <c r="AF396" s="28">
        <v>682</v>
      </c>
      <c r="AG396" s="44">
        <f t="shared" si="430"/>
        <v>370.43599999999998</v>
      </c>
      <c r="AH396" s="28">
        <v>110</v>
      </c>
      <c r="AI396" s="44">
        <f t="shared" si="394"/>
        <v>99.430521111627925</v>
      </c>
      <c r="AJ396" s="44">
        <f t="shared" si="395"/>
        <v>0</v>
      </c>
      <c r="AK396" s="44"/>
      <c r="AL396" s="44">
        <f t="shared" si="396"/>
        <v>0</v>
      </c>
      <c r="AM396" s="44"/>
      <c r="AN396" s="44">
        <f t="shared" si="397"/>
        <v>99.430521111627925</v>
      </c>
      <c r="AO396" s="20"/>
      <c r="AP396" s="20">
        <v>0.18</v>
      </c>
      <c r="AQ396" s="20"/>
      <c r="AR396" s="20"/>
      <c r="AS396" s="44">
        <f t="shared" si="398"/>
        <v>66.070427098079151</v>
      </c>
      <c r="AT396" s="44">
        <f t="shared" si="399"/>
        <v>0</v>
      </c>
      <c r="AU396" s="44">
        <f t="shared" si="400"/>
        <v>0</v>
      </c>
      <c r="AV396" s="44">
        <f t="shared" si="401"/>
        <v>0</v>
      </c>
      <c r="AW396" s="44"/>
      <c r="AX396" s="44">
        <f t="shared" si="402"/>
        <v>66.070427098079151</v>
      </c>
      <c r="AY396" s="44">
        <f t="shared" si="403"/>
        <v>309.3393990139536</v>
      </c>
      <c r="AZ396" s="44">
        <f t="shared" si="404"/>
        <v>0</v>
      </c>
      <c r="BA396" s="44"/>
      <c r="BB396" s="44">
        <f t="shared" si="405"/>
        <v>0</v>
      </c>
      <c r="BC396" s="44"/>
      <c r="BD396" s="44">
        <f t="shared" si="406"/>
        <v>309.3393990139536</v>
      </c>
      <c r="BE396" s="20"/>
      <c r="BF396" s="20">
        <v>0.56000000000000005</v>
      </c>
      <c r="BG396" s="20"/>
      <c r="BH396" s="20">
        <v>0.05</v>
      </c>
      <c r="BI396" s="44">
        <f t="shared" si="407"/>
        <v>205.55243986069075</v>
      </c>
      <c r="BJ396" s="44">
        <f t="shared" si="408"/>
        <v>0</v>
      </c>
      <c r="BK396" s="44">
        <f t="shared" si="409"/>
        <v>0</v>
      </c>
      <c r="BL396" s="44">
        <f t="shared" si="410"/>
        <v>0</v>
      </c>
      <c r="BM396" s="44"/>
      <c r="BN396" s="44">
        <f t="shared" si="411"/>
        <v>205.55243986069075</v>
      </c>
      <c r="BO396" s="44">
        <f t="shared" si="412"/>
        <v>121.52619246976747</v>
      </c>
      <c r="BP396" s="44">
        <f t="shared" si="413"/>
        <v>0</v>
      </c>
      <c r="BQ396" s="44"/>
      <c r="BR396" s="44">
        <f t="shared" si="414"/>
        <v>0</v>
      </c>
      <c r="BS396" s="44"/>
      <c r="BT396" s="44">
        <f t="shared" si="415"/>
        <v>121.52619246976747</v>
      </c>
      <c r="BU396" s="20"/>
      <c r="BV396" s="20">
        <v>0.22</v>
      </c>
      <c r="BW396" s="20"/>
      <c r="BX396" s="20">
        <v>0.05</v>
      </c>
      <c r="BY396" s="44">
        <f t="shared" si="416"/>
        <v>80.752744230985641</v>
      </c>
      <c r="BZ396" s="44">
        <f t="shared" si="417"/>
        <v>0</v>
      </c>
      <c r="CA396" s="44">
        <f t="shared" si="418"/>
        <v>0</v>
      </c>
      <c r="CB396" s="44">
        <f t="shared" si="419"/>
        <v>0</v>
      </c>
      <c r="CC396" s="44"/>
      <c r="CD396" s="44">
        <f t="shared" si="420"/>
        <v>80.752744230985641</v>
      </c>
      <c r="CE396" s="44">
        <f t="shared" si="421"/>
        <v>4.7911662434100277</v>
      </c>
      <c r="CF396" s="44">
        <f t="shared" si="422"/>
        <v>11.173320061569431</v>
      </c>
      <c r="CG396" s="44">
        <f t="shared" si="423"/>
        <v>4.5872868287968345</v>
      </c>
      <c r="CH396" s="44">
        <f t="shared" si="424"/>
        <v>27.042336636444404</v>
      </c>
      <c r="CI396" s="44">
        <f t="shared" si="425"/>
        <v>84.13171398004927</v>
      </c>
      <c r="CJ396" s="44">
        <f t="shared" si="426"/>
        <v>33.051744777876493</v>
      </c>
      <c r="CK396" s="44">
        <f t="shared" si="427"/>
        <v>150.23520353580224</v>
      </c>
    </row>
    <row r="397" spans="1:91" x14ac:dyDescent="0.25">
      <c r="A397" s="41">
        <f>'[11]ТОВ "Сумитеплоенерго" '!F389</f>
        <v>1961</v>
      </c>
      <c r="B397" s="41" t="str">
        <f>'[11]ТОВ "Сумитеплоенерго" '!C389</f>
        <v>вул.Привокзальна 13</v>
      </c>
      <c r="C397" s="50">
        <f>'[11]ТОВ "Сумитеплоенерго" '!O389</f>
        <v>1</v>
      </c>
      <c r="D397" s="46">
        <f>'[11]ТОВ "Сумитеплоенерго" '!G389</f>
        <v>5</v>
      </c>
      <c r="E397" s="86" t="str">
        <f t="shared" ref="E397:E460" si="431">$D$2</f>
        <v>ТОВ "Сумитеплоенерго"</v>
      </c>
      <c r="F397" s="43">
        <f>'[11]ТОВ "Сумитеплоенерго" '!L389</f>
        <v>1750</v>
      </c>
      <c r="G397" s="43">
        <f>'[11]ТОВ "Сумитеплоенерго" '!CX389</f>
        <v>363.01511627906973</v>
      </c>
      <c r="H397" s="32">
        <f t="shared" ref="H397:H460" si="432">G397*1000/F397</f>
        <v>207.43720930232556</v>
      </c>
      <c r="I397" s="42"/>
      <c r="J397" s="42"/>
      <c r="K397" s="42"/>
      <c r="L397" s="42"/>
      <c r="M397" s="42"/>
      <c r="N397" s="44">
        <f t="shared" ref="N397:N460" si="433">G397+I397+J397+K397</f>
        <v>363.01511627906973</v>
      </c>
      <c r="O397" s="44">
        <f t="shared" ref="O397:O460" si="434">G397*$D$3</f>
        <v>241.21933092043429</v>
      </c>
      <c r="P397" s="44">
        <f t="shared" ref="P397:P460" si="435">I397*$D$4</f>
        <v>0</v>
      </c>
      <c r="Q397" s="44">
        <f t="shared" ref="Q397:Q460" si="436">J397*$D$5</f>
        <v>0</v>
      </c>
      <c r="R397" s="44">
        <f t="shared" ref="R397:R460" si="437">K397*$D$3</f>
        <v>0</v>
      </c>
      <c r="S397" s="44">
        <f t="shared" ref="S397:S460" si="438">M397*$D$6</f>
        <v>0</v>
      </c>
      <c r="T397" s="44">
        <f t="shared" ref="T397:T460" si="439">SUM(O397:S397)</f>
        <v>241.21933092043429</v>
      </c>
      <c r="U397" s="44">
        <f t="shared" ref="U397:U460" si="440">G397*(1+AA397)</f>
        <v>373.90556976744182</v>
      </c>
      <c r="V397" s="44">
        <f t="shared" ref="V397:V460" si="441">I397*(1+AB397)</f>
        <v>0</v>
      </c>
      <c r="W397" s="44">
        <f t="shared" ref="W397:W460" si="442">J397</f>
        <v>0</v>
      </c>
      <c r="X397" s="44">
        <f t="shared" ref="X397:X460" si="443">K397</f>
        <v>0</v>
      </c>
      <c r="Y397" s="44">
        <f t="shared" ref="Y397:Y460" si="444">M397</f>
        <v>0</v>
      </c>
      <c r="Z397" s="44">
        <f t="shared" ref="Z397:Z460" si="445">U397+V397+W397+X397</f>
        <v>373.90556976744182</v>
      </c>
      <c r="AA397" s="20">
        <v>0.03</v>
      </c>
      <c r="AC397" s="44">
        <f t="shared" si="428"/>
        <v>206.5</v>
      </c>
      <c r="AD397" s="28">
        <f>98+$CG$3</f>
        <v>118</v>
      </c>
      <c r="AE397" s="44">
        <f t="shared" si="429"/>
        <v>1274</v>
      </c>
      <c r="AF397" s="28">
        <f>708+$CG$3</f>
        <v>728</v>
      </c>
      <c r="AG397" s="44">
        <f t="shared" si="430"/>
        <v>232.75</v>
      </c>
      <c r="AH397" s="28">
        <f>113+$CG$3</f>
        <v>133</v>
      </c>
      <c r="AI397" s="44">
        <f t="shared" si="394"/>
        <v>67.303002558139525</v>
      </c>
      <c r="AJ397" s="44">
        <f t="shared" si="395"/>
        <v>0</v>
      </c>
      <c r="AK397" s="44"/>
      <c r="AL397" s="44">
        <f t="shared" si="396"/>
        <v>0</v>
      </c>
      <c r="AM397" s="44"/>
      <c r="AN397" s="44">
        <f t="shared" si="397"/>
        <v>67.303002558139525</v>
      </c>
      <c r="AO397" s="20"/>
      <c r="AP397" s="20">
        <v>0.18</v>
      </c>
      <c r="AQ397" s="20"/>
      <c r="AR397" s="20"/>
      <c r="AS397" s="44">
        <f t="shared" si="398"/>
        <v>44.722063952648519</v>
      </c>
      <c r="AT397" s="44">
        <f t="shared" si="399"/>
        <v>0</v>
      </c>
      <c r="AU397" s="44">
        <f t="shared" si="400"/>
        <v>0</v>
      </c>
      <c r="AV397" s="44">
        <f t="shared" si="401"/>
        <v>0</v>
      </c>
      <c r="AW397" s="44"/>
      <c r="AX397" s="44">
        <f t="shared" si="402"/>
        <v>44.722063952648519</v>
      </c>
      <c r="AY397" s="44">
        <f t="shared" si="403"/>
        <v>209.38711906976744</v>
      </c>
      <c r="AZ397" s="44">
        <f t="shared" si="404"/>
        <v>0</v>
      </c>
      <c r="BA397" s="44"/>
      <c r="BB397" s="44">
        <f t="shared" si="405"/>
        <v>0</v>
      </c>
      <c r="BC397" s="44"/>
      <c r="BD397" s="44">
        <f t="shared" si="406"/>
        <v>209.38711906976744</v>
      </c>
      <c r="BE397" s="20"/>
      <c r="BF397" s="20">
        <v>0.56000000000000005</v>
      </c>
      <c r="BG397" s="20"/>
      <c r="BH397" s="20">
        <v>0.05</v>
      </c>
      <c r="BI397" s="44">
        <f t="shared" si="407"/>
        <v>139.1353100749065</v>
      </c>
      <c r="BJ397" s="44">
        <f t="shared" si="408"/>
        <v>0</v>
      </c>
      <c r="BK397" s="44">
        <f t="shared" si="409"/>
        <v>0</v>
      </c>
      <c r="BL397" s="44">
        <f t="shared" si="410"/>
        <v>0</v>
      </c>
      <c r="BM397" s="44"/>
      <c r="BN397" s="44">
        <f t="shared" si="411"/>
        <v>139.1353100749065</v>
      </c>
      <c r="BO397" s="44">
        <f t="shared" si="412"/>
        <v>82.259225348837205</v>
      </c>
      <c r="BP397" s="44">
        <f t="shared" si="413"/>
        <v>0</v>
      </c>
      <c r="BQ397" s="44"/>
      <c r="BR397" s="44">
        <f t="shared" si="414"/>
        <v>0</v>
      </c>
      <c r="BS397" s="44"/>
      <c r="BT397" s="44">
        <f t="shared" si="415"/>
        <v>82.259225348837205</v>
      </c>
      <c r="BU397" s="20"/>
      <c r="BV397" s="20">
        <v>0.22</v>
      </c>
      <c r="BW397" s="20"/>
      <c r="BX397" s="20">
        <v>0.05</v>
      </c>
      <c r="BY397" s="44">
        <f t="shared" si="416"/>
        <v>54.660300386570412</v>
      </c>
      <c r="BZ397" s="44">
        <f t="shared" si="417"/>
        <v>0</v>
      </c>
      <c r="CA397" s="44">
        <f t="shared" si="418"/>
        <v>0</v>
      </c>
      <c r="CB397" s="44">
        <f t="shared" si="419"/>
        <v>0</v>
      </c>
      <c r="CC397" s="44"/>
      <c r="CD397" s="44">
        <f t="shared" si="420"/>
        <v>54.660300386570412</v>
      </c>
      <c r="CE397" s="44">
        <f t="shared" si="421"/>
        <v>4.6174076451087114</v>
      </c>
      <c r="CF397" s="44">
        <f t="shared" si="422"/>
        <v>9.1565541436901565</v>
      </c>
      <c r="CG397" s="44">
        <f t="shared" si="423"/>
        <v>4.2581178360517162</v>
      </c>
      <c r="CH397" s="44">
        <f t="shared" si="424"/>
        <v>18.304545037809763</v>
      </c>
      <c r="CI397" s="44">
        <f t="shared" si="425"/>
        <v>56.94747345096372</v>
      </c>
      <c r="CJ397" s="44">
        <f t="shared" si="426"/>
        <v>22.372221712878602</v>
      </c>
      <c r="CK397" s="44">
        <f t="shared" si="427"/>
        <v>101.69191687672091</v>
      </c>
      <c r="CM397" s="35">
        <f>$CE$3/1000</f>
        <v>20</v>
      </c>
    </row>
    <row r="398" spans="1:91" x14ac:dyDescent="0.25">
      <c r="A398" s="41">
        <f>'[11]ТОВ "Сумитеплоенерго" '!F390</f>
        <v>1964</v>
      </c>
      <c r="B398" s="41" t="str">
        <f>'[11]ТОВ "Сумитеплоенерго" '!C390</f>
        <v>вул.Рибалко 4</v>
      </c>
      <c r="C398" s="47" t="str">
        <f>'[11]ТОВ "Сумитеплоенерго" '!O390</f>
        <v>так</v>
      </c>
      <c r="D398" s="46">
        <f>'[11]ТОВ "Сумитеплоенерго" '!G390</f>
        <v>5</v>
      </c>
      <c r="E398" s="86" t="str">
        <f t="shared" si="431"/>
        <v>ТОВ "Сумитеплоенерго"</v>
      </c>
      <c r="F398" s="43">
        <f>'[11]ТОВ "Сумитеплоенерго" '!L390</f>
        <v>2471.5</v>
      </c>
      <c r="G398" s="43">
        <f>'[11]ТОВ "Сумитеплоенерго" '!CX390</f>
        <v>512.68210465116283</v>
      </c>
      <c r="H398" s="32">
        <f t="shared" si="432"/>
        <v>207.43763085217998</v>
      </c>
      <c r="I398" s="42"/>
      <c r="J398" s="42"/>
      <c r="K398" s="42"/>
      <c r="L398" s="42"/>
      <c r="M398" s="42"/>
      <c r="N398" s="44">
        <f t="shared" si="433"/>
        <v>512.68210465116283</v>
      </c>
      <c r="O398" s="44">
        <f t="shared" si="434"/>
        <v>340.67130737267291</v>
      </c>
      <c r="P398" s="44">
        <f t="shared" si="435"/>
        <v>0</v>
      </c>
      <c r="Q398" s="44">
        <f t="shared" si="436"/>
        <v>0</v>
      </c>
      <c r="R398" s="44">
        <f t="shared" si="437"/>
        <v>0</v>
      </c>
      <c r="S398" s="44">
        <f t="shared" si="438"/>
        <v>0</v>
      </c>
      <c r="T398" s="44">
        <f t="shared" si="439"/>
        <v>340.67130737267291</v>
      </c>
      <c r="U398" s="44">
        <f t="shared" si="440"/>
        <v>528.0625677906977</v>
      </c>
      <c r="V398" s="44">
        <f t="shared" si="441"/>
        <v>0</v>
      </c>
      <c r="W398" s="44">
        <f t="shared" si="442"/>
        <v>0</v>
      </c>
      <c r="X398" s="44">
        <f t="shared" si="443"/>
        <v>0</v>
      </c>
      <c r="Y398" s="44">
        <f t="shared" si="444"/>
        <v>0</v>
      </c>
      <c r="Z398" s="44">
        <f t="shared" si="445"/>
        <v>528.0625677906977</v>
      </c>
      <c r="AA398" s="20">
        <v>0.03</v>
      </c>
      <c r="AC398" s="44">
        <f t="shared" si="428"/>
        <v>242.20699999999999</v>
      </c>
      <c r="AD398" s="28">
        <v>98</v>
      </c>
      <c r="AE398" s="44">
        <f t="shared" si="429"/>
        <v>1749.8219999999999</v>
      </c>
      <c r="AF398" s="28">
        <v>708</v>
      </c>
      <c r="AG398" s="44">
        <f t="shared" si="430"/>
        <v>279.27949999999998</v>
      </c>
      <c r="AH398" s="28">
        <v>113</v>
      </c>
      <c r="AI398" s="44">
        <f t="shared" si="394"/>
        <v>95.051262202325589</v>
      </c>
      <c r="AJ398" s="44">
        <f t="shared" si="395"/>
        <v>0</v>
      </c>
      <c r="AK398" s="44"/>
      <c r="AL398" s="44">
        <f t="shared" si="396"/>
        <v>0</v>
      </c>
      <c r="AM398" s="44"/>
      <c r="AN398" s="44">
        <f t="shared" si="397"/>
        <v>95.051262202325589</v>
      </c>
      <c r="AO398" s="20"/>
      <c r="AP398" s="20">
        <v>0.18</v>
      </c>
      <c r="AQ398" s="20"/>
      <c r="AR398" s="20"/>
      <c r="AS398" s="44">
        <f t="shared" si="398"/>
        <v>63.160460386893561</v>
      </c>
      <c r="AT398" s="44">
        <f t="shared" si="399"/>
        <v>0</v>
      </c>
      <c r="AU398" s="44">
        <f t="shared" si="400"/>
        <v>0</v>
      </c>
      <c r="AV398" s="44">
        <f t="shared" si="401"/>
        <v>0</v>
      </c>
      <c r="AW398" s="44"/>
      <c r="AX398" s="44">
        <f t="shared" si="402"/>
        <v>63.160460386893561</v>
      </c>
      <c r="AY398" s="44">
        <f t="shared" si="403"/>
        <v>295.71503796279075</v>
      </c>
      <c r="AZ398" s="44">
        <f t="shared" si="404"/>
        <v>0</v>
      </c>
      <c r="BA398" s="44"/>
      <c r="BB398" s="44">
        <f t="shared" si="405"/>
        <v>0</v>
      </c>
      <c r="BC398" s="44"/>
      <c r="BD398" s="44">
        <f t="shared" si="406"/>
        <v>295.71503796279075</v>
      </c>
      <c r="BE398" s="20"/>
      <c r="BF398" s="20">
        <v>0.56000000000000005</v>
      </c>
      <c r="BG398" s="20"/>
      <c r="BH398" s="20">
        <v>0.05</v>
      </c>
      <c r="BI398" s="44">
        <f t="shared" si="407"/>
        <v>196.49921009255777</v>
      </c>
      <c r="BJ398" s="44">
        <f t="shared" si="408"/>
        <v>0</v>
      </c>
      <c r="BK398" s="44">
        <f t="shared" si="409"/>
        <v>0</v>
      </c>
      <c r="BL398" s="44">
        <f t="shared" si="410"/>
        <v>0</v>
      </c>
      <c r="BM398" s="44"/>
      <c r="BN398" s="44">
        <f t="shared" si="411"/>
        <v>196.49921009255777</v>
      </c>
      <c r="BO398" s="44">
        <f t="shared" si="412"/>
        <v>116.17376491395349</v>
      </c>
      <c r="BP398" s="44">
        <f t="shared" si="413"/>
        <v>0</v>
      </c>
      <c r="BQ398" s="44"/>
      <c r="BR398" s="44">
        <f t="shared" si="414"/>
        <v>0</v>
      </c>
      <c r="BS398" s="44"/>
      <c r="BT398" s="44">
        <f t="shared" si="415"/>
        <v>116.17376491395349</v>
      </c>
      <c r="BU398" s="20"/>
      <c r="BV398" s="20">
        <v>0.22</v>
      </c>
      <c r="BW398" s="20"/>
      <c r="BX398" s="20">
        <v>0.05</v>
      </c>
      <c r="BY398" s="44">
        <f t="shared" si="416"/>
        <v>77.196118250647686</v>
      </c>
      <c r="BZ398" s="44">
        <f t="shared" si="417"/>
        <v>0</v>
      </c>
      <c r="CA398" s="44">
        <f t="shared" si="418"/>
        <v>0</v>
      </c>
      <c r="CB398" s="44">
        <f t="shared" si="419"/>
        <v>0</v>
      </c>
      <c r="CC398" s="44"/>
      <c r="CD398" s="44">
        <f t="shared" si="420"/>
        <v>77.196118250647686</v>
      </c>
      <c r="CE398" s="44">
        <f t="shared" si="421"/>
        <v>3.8347883868538175</v>
      </c>
      <c r="CF398" s="44">
        <f t="shared" si="422"/>
        <v>8.9049823618923174</v>
      </c>
      <c r="CG398" s="44">
        <f t="shared" si="423"/>
        <v>3.6177920124585641</v>
      </c>
      <c r="CH398" s="44">
        <f t="shared" si="424"/>
        <v>25.851299997799526</v>
      </c>
      <c r="CI398" s="44">
        <f t="shared" si="425"/>
        <v>80.426266659820755</v>
      </c>
      <c r="CJ398" s="44">
        <f t="shared" si="426"/>
        <v>31.596033330643863</v>
      </c>
      <c r="CK398" s="44">
        <f t="shared" si="427"/>
        <v>143.61833332110845</v>
      </c>
    </row>
    <row r="399" spans="1:91" x14ac:dyDescent="0.25">
      <c r="A399" s="41">
        <f>'[11]ТОВ "Сумитеплоенерго" '!F391</f>
        <v>1967</v>
      </c>
      <c r="B399" s="41" t="str">
        <f>'[11]ТОВ "Сумитеплоенерго" '!C391</f>
        <v>вул.Рибалко 6</v>
      </c>
      <c r="C399" s="47" t="str">
        <f>'[11]ТОВ "Сумитеплоенерго" '!O391</f>
        <v>так</v>
      </c>
      <c r="D399" s="46">
        <f>'[11]ТОВ "Сумитеплоенерго" '!G391</f>
        <v>5</v>
      </c>
      <c r="E399" s="86" t="str">
        <f t="shared" si="431"/>
        <v>ТОВ "Сумитеплоенерго"</v>
      </c>
      <c r="F399" s="43">
        <f>'[11]ТОВ "Сумитеплоенерго" '!L391</f>
        <v>2493.3000000000002</v>
      </c>
      <c r="G399" s="43">
        <f>'[11]ТОВ "Сумитеплоенерго" '!CX391</f>
        <v>508.57500000000005</v>
      </c>
      <c r="H399" s="32">
        <f t="shared" si="432"/>
        <v>203.97665744194441</v>
      </c>
      <c r="I399" s="42"/>
      <c r="J399" s="42"/>
      <c r="K399" s="42"/>
      <c r="L399" s="42"/>
      <c r="M399" s="42"/>
      <c r="N399" s="44">
        <f t="shared" si="433"/>
        <v>508.57500000000005</v>
      </c>
      <c r="O399" s="44">
        <f t="shared" si="434"/>
        <v>337.94218400687879</v>
      </c>
      <c r="P399" s="44">
        <f t="shared" si="435"/>
        <v>0</v>
      </c>
      <c r="Q399" s="44">
        <f t="shared" si="436"/>
        <v>0</v>
      </c>
      <c r="R399" s="44">
        <f t="shared" si="437"/>
        <v>0</v>
      </c>
      <c r="S399" s="44">
        <f t="shared" si="438"/>
        <v>0</v>
      </c>
      <c r="T399" s="44">
        <f t="shared" si="439"/>
        <v>337.94218400687879</v>
      </c>
      <c r="U399" s="44">
        <f t="shared" si="440"/>
        <v>523.83225000000004</v>
      </c>
      <c r="V399" s="44">
        <f t="shared" si="441"/>
        <v>0</v>
      </c>
      <c r="W399" s="44">
        <f t="shared" si="442"/>
        <v>0</v>
      </c>
      <c r="X399" s="44">
        <f t="shared" si="443"/>
        <v>0</v>
      </c>
      <c r="Y399" s="44">
        <f t="shared" si="444"/>
        <v>0</v>
      </c>
      <c r="Z399" s="44">
        <f t="shared" si="445"/>
        <v>523.83225000000004</v>
      </c>
      <c r="AA399" s="20">
        <v>0.03</v>
      </c>
      <c r="AC399" s="44">
        <f t="shared" si="428"/>
        <v>244.34340000000003</v>
      </c>
      <c r="AD399" s="28">
        <v>98</v>
      </c>
      <c r="AE399" s="44">
        <f t="shared" si="429"/>
        <v>1765.2564000000002</v>
      </c>
      <c r="AF399" s="28">
        <v>708</v>
      </c>
      <c r="AG399" s="44">
        <f t="shared" si="430"/>
        <v>281.74290000000002</v>
      </c>
      <c r="AH399" s="28">
        <v>113</v>
      </c>
      <c r="AI399" s="44">
        <f t="shared" si="394"/>
        <v>94.289805000000001</v>
      </c>
      <c r="AJ399" s="44">
        <f t="shared" si="395"/>
        <v>0</v>
      </c>
      <c r="AK399" s="44"/>
      <c r="AL399" s="44">
        <f t="shared" si="396"/>
        <v>0</v>
      </c>
      <c r="AM399" s="44"/>
      <c r="AN399" s="44">
        <f t="shared" si="397"/>
        <v>94.289805000000001</v>
      </c>
      <c r="AO399" s="20"/>
      <c r="AP399" s="20">
        <v>0.18</v>
      </c>
      <c r="AQ399" s="20"/>
      <c r="AR399" s="20"/>
      <c r="AS399" s="44">
        <f t="shared" si="398"/>
        <v>62.654480914875322</v>
      </c>
      <c r="AT399" s="44">
        <f t="shared" si="399"/>
        <v>0</v>
      </c>
      <c r="AU399" s="44">
        <f t="shared" si="400"/>
        <v>0</v>
      </c>
      <c r="AV399" s="44">
        <f t="shared" si="401"/>
        <v>0</v>
      </c>
      <c r="AW399" s="44"/>
      <c r="AX399" s="44">
        <f t="shared" si="402"/>
        <v>62.654480914875322</v>
      </c>
      <c r="AY399" s="44">
        <f t="shared" si="403"/>
        <v>293.34606000000008</v>
      </c>
      <c r="AZ399" s="44">
        <f t="shared" si="404"/>
        <v>0</v>
      </c>
      <c r="BA399" s="44"/>
      <c r="BB399" s="44">
        <f t="shared" si="405"/>
        <v>0</v>
      </c>
      <c r="BC399" s="44"/>
      <c r="BD399" s="44">
        <f t="shared" si="406"/>
        <v>293.34606000000008</v>
      </c>
      <c r="BE399" s="20"/>
      <c r="BF399" s="20">
        <v>0.56000000000000005</v>
      </c>
      <c r="BG399" s="20"/>
      <c r="BH399" s="20">
        <v>0.05</v>
      </c>
      <c r="BI399" s="44">
        <f t="shared" si="407"/>
        <v>194.92505173516773</v>
      </c>
      <c r="BJ399" s="44">
        <f t="shared" si="408"/>
        <v>0</v>
      </c>
      <c r="BK399" s="44">
        <f t="shared" si="409"/>
        <v>0</v>
      </c>
      <c r="BL399" s="44">
        <f t="shared" si="410"/>
        <v>0</v>
      </c>
      <c r="BM399" s="44"/>
      <c r="BN399" s="44">
        <f t="shared" si="411"/>
        <v>194.92505173516773</v>
      </c>
      <c r="BO399" s="44">
        <f t="shared" si="412"/>
        <v>115.24309500000001</v>
      </c>
      <c r="BP399" s="44">
        <f t="shared" si="413"/>
        <v>0</v>
      </c>
      <c r="BQ399" s="44"/>
      <c r="BR399" s="44">
        <f t="shared" si="414"/>
        <v>0</v>
      </c>
      <c r="BS399" s="44"/>
      <c r="BT399" s="44">
        <f t="shared" si="415"/>
        <v>115.24309500000001</v>
      </c>
      <c r="BU399" s="20"/>
      <c r="BV399" s="20">
        <v>0.22</v>
      </c>
      <c r="BW399" s="20"/>
      <c r="BX399" s="20">
        <v>0.05</v>
      </c>
      <c r="BY399" s="44">
        <f t="shared" si="416"/>
        <v>76.577698895958733</v>
      </c>
      <c r="BZ399" s="44">
        <f t="shared" si="417"/>
        <v>0</v>
      </c>
      <c r="CA399" s="44">
        <f t="shared" si="418"/>
        <v>0</v>
      </c>
      <c r="CB399" s="44">
        <f t="shared" si="419"/>
        <v>0</v>
      </c>
      <c r="CC399" s="44"/>
      <c r="CD399" s="44">
        <f t="shared" si="420"/>
        <v>76.577698895958733</v>
      </c>
      <c r="CE399" s="44">
        <f t="shared" si="421"/>
        <v>3.8998551489393702</v>
      </c>
      <c r="CF399" s="44">
        <f t="shared" si="422"/>
        <v>9.0560776272017716</v>
      </c>
      <c r="CG399" s="44">
        <f t="shared" si="423"/>
        <v>3.6791768891199808</v>
      </c>
      <c r="CH399" s="44">
        <f t="shared" si="424"/>
        <v>25.644204814456213</v>
      </c>
      <c r="CI399" s="44">
        <f t="shared" si="425"/>
        <v>79.781970533863785</v>
      </c>
      <c r="CJ399" s="44">
        <f t="shared" si="426"/>
        <v>31.342916995446483</v>
      </c>
      <c r="CK399" s="44">
        <f t="shared" si="427"/>
        <v>142.46780452475673</v>
      </c>
    </row>
    <row r="400" spans="1:91" x14ac:dyDescent="0.25">
      <c r="A400" s="41">
        <f>'[11]ТОВ "Сумитеплоенерго" '!F392</f>
        <v>1969</v>
      </c>
      <c r="B400" s="41" t="str">
        <f>'[11]ТОВ "Сумитеплоенерго" '!C392</f>
        <v>просп.Шевченко 3а</v>
      </c>
      <c r="C400" s="47" t="str">
        <f>'[11]ТОВ "Сумитеплоенерго" '!O392</f>
        <v>так</v>
      </c>
      <c r="D400" s="46">
        <f>'[11]ТОВ "Сумитеплоенерго" '!G392</f>
        <v>5</v>
      </c>
      <c r="E400" s="86" t="str">
        <f t="shared" si="431"/>
        <v>ТОВ "Сумитеплоенерго"</v>
      </c>
      <c r="F400" s="43">
        <f>'[11]ТОВ "Сумитеплоенерго" '!L392</f>
        <v>1711.3</v>
      </c>
      <c r="G400" s="43">
        <f>'[11]ТОВ "Сумитеплоенерго" '!CX392</f>
        <v>331.46409302325583</v>
      </c>
      <c r="H400" s="32">
        <f t="shared" si="432"/>
        <v>193.69140011877275</v>
      </c>
      <c r="I400" s="42"/>
      <c r="J400" s="42"/>
      <c r="K400" s="42"/>
      <c r="L400" s="42"/>
      <c r="M400" s="42"/>
      <c r="N400" s="44">
        <f t="shared" si="433"/>
        <v>331.46409302325583</v>
      </c>
      <c r="O400" s="44">
        <f t="shared" si="434"/>
        <v>220.2540422084025</v>
      </c>
      <c r="P400" s="44">
        <f t="shared" si="435"/>
        <v>0</v>
      </c>
      <c r="Q400" s="44">
        <f t="shared" si="436"/>
        <v>0</v>
      </c>
      <c r="R400" s="44">
        <f t="shared" si="437"/>
        <v>0</v>
      </c>
      <c r="S400" s="44">
        <f t="shared" si="438"/>
        <v>0</v>
      </c>
      <c r="T400" s="44">
        <f t="shared" si="439"/>
        <v>220.2540422084025</v>
      </c>
      <c r="U400" s="44">
        <f t="shared" si="440"/>
        <v>341.40801581395351</v>
      </c>
      <c r="V400" s="44">
        <f t="shared" si="441"/>
        <v>0</v>
      </c>
      <c r="W400" s="44">
        <f t="shared" si="442"/>
        <v>0</v>
      </c>
      <c r="X400" s="44">
        <f t="shared" si="443"/>
        <v>0</v>
      </c>
      <c r="Y400" s="44">
        <f t="shared" si="444"/>
        <v>0</v>
      </c>
      <c r="Z400" s="44">
        <f t="shared" si="445"/>
        <v>341.40801581395351</v>
      </c>
      <c r="AA400" s="20">
        <v>0.03</v>
      </c>
      <c r="AC400" s="44">
        <f t="shared" si="428"/>
        <v>167.70740000000001</v>
      </c>
      <c r="AD400" s="28">
        <v>98</v>
      </c>
      <c r="AE400" s="44">
        <f t="shared" si="429"/>
        <v>1211.6003999999998</v>
      </c>
      <c r="AF400" s="28">
        <v>708</v>
      </c>
      <c r="AG400" s="44">
        <f t="shared" si="430"/>
        <v>193.37690000000001</v>
      </c>
      <c r="AH400" s="28">
        <v>113</v>
      </c>
      <c r="AI400" s="44">
        <f t="shared" si="394"/>
        <v>61.453442846511628</v>
      </c>
      <c r="AJ400" s="44">
        <f t="shared" si="395"/>
        <v>0</v>
      </c>
      <c r="AK400" s="44"/>
      <c r="AL400" s="44">
        <f t="shared" si="396"/>
        <v>0</v>
      </c>
      <c r="AM400" s="44"/>
      <c r="AN400" s="44">
        <f t="shared" si="397"/>
        <v>61.453442846511628</v>
      </c>
      <c r="AO400" s="20"/>
      <c r="AP400" s="20">
        <v>0.18</v>
      </c>
      <c r="AQ400" s="20"/>
      <c r="AR400" s="20"/>
      <c r="AS400" s="44">
        <f t="shared" si="398"/>
        <v>40.835099425437818</v>
      </c>
      <c r="AT400" s="44">
        <f t="shared" si="399"/>
        <v>0</v>
      </c>
      <c r="AU400" s="44">
        <f t="shared" si="400"/>
        <v>0</v>
      </c>
      <c r="AV400" s="44">
        <f t="shared" si="401"/>
        <v>0</v>
      </c>
      <c r="AW400" s="44"/>
      <c r="AX400" s="44">
        <f t="shared" si="402"/>
        <v>40.835099425437818</v>
      </c>
      <c r="AY400" s="44">
        <f t="shared" si="403"/>
        <v>191.18848885581397</v>
      </c>
      <c r="AZ400" s="44">
        <f t="shared" si="404"/>
        <v>0</v>
      </c>
      <c r="BA400" s="44"/>
      <c r="BB400" s="44">
        <f t="shared" si="405"/>
        <v>0</v>
      </c>
      <c r="BC400" s="44"/>
      <c r="BD400" s="44">
        <f t="shared" si="406"/>
        <v>191.18848885581397</v>
      </c>
      <c r="BE400" s="20"/>
      <c r="BF400" s="20">
        <v>0.56000000000000005</v>
      </c>
      <c r="BG400" s="20"/>
      <c r="BH400" s="20">
        <v>0.05</v>
      </c>
      <c r="BI400" s="44">
        <f t="shared" si="407"/>
        <v>127.04253154580657</v>
      </c>
      <c r="BJ400" s="44">
        <f t="shared" si="408"/>
        <v>0</v>
      </c>
      <c r="BK400" s="44">
        <f t="shared" si="409"/>
        <v>0</v>
      </c>
      <c r="BL400" s="44">
        <f t="shared" si="410"/>
        <v>0</v>
      </c>
      <c r="BM400" s="44"/>
      <c r="BN400" s="44">
        <f t="shared" si="411"/>
        <v>127.04253154580657</v>
      </c>
      <c r="BO400" s="44">
        <f t="shared" si="412"/>
        <v>75.10976347906977</v>
      </c>
      <c r="BP400" s="44">
        <f t="shared" si="413"/>
        <v>0</v>
      </c>
      <c r="BQ400" s="44"/>
      <c r="BR400" s="44">
        <f t="shared" si="414"/>
        <v>0</v>
      </c>
      <c r="BS400" s="44"/>
      <c r="BT400" s="44">
        <f t="shared" si="415"/>
        <v>75.10976347906977</v>
      </c>
      <c r="BU400" s="20"/>
      <c r="BV400" s="20">
        <v>0.22</v>
      </c>
      <c r="BW400" s="20"/>
      <c r="BX400" s="20">
        <v>0.05</v>
      </c>
      <c r="BY400" s="44">
        <f t="shared" si="416"/>
        <v>49.909565964424004</v>
      </c>
      <c r="BZ400" s="44">
        <f t="shared" si="417"/>
        <v>0</v>
      </c>
      <c r="CA400" s="44">
        <f t="shared" si="418"/>
        <v>0</v>
      </c>
      <c r="CB400" s="44">
        <f t="shared" si="419"/>
        <v>0</v>
      </c>
      <c r="CC400" s="44"/>
      <c r="CD400" s="44">
        <f t="shared" si="420"/>
        <v>49.909565964424004</v>
      </c>
      <c r="CE400" s="44">
        <f t="shared" si="421"/>
        <v>4.1069423696695679</v>
      </c>
      <c r="CF400" s="44">
        <f t="shared" si="422"/>
        <v>9.5369667563901164</v>
      </c>
      <c r="CG400" s="44">
        <f t="shared" si="423"/>
        <v>3.8745458162838129</v>
      </c>
      <c r="CH400" s="44">
        <f t="shared" si="424"/>
        <v>16.713627469156641</v>
      </c>
      <c r="CI400" s="44">
        <f t="shared" si="425"/>
        <v>51.997952126265105</v>
      </c>
      <c r="CJ400" s="44">
        <f t="shared" si="426"/>
        <v>20.427766906747006</v>
      </c>
      <c r="CK400" s="44">
        <f t="shared" si="427"/>
        <v>92.853485939759111</v>
      </c>
    </row>
    <row r="401" spans="1:89" x14ac:dyDescent="0.25">
      <c r="A401" s="41">
        <f>'[11]ТОВ "Сумитеплоенерго" '!F393</f>
        <v>1960</v>
      </c>
      <c r="B401" s="41" t="str">
        <f>'[11]ТОВ "Сумитеплоенерго" '!C393</f>
        <v>просп.Шевченко 6</v>
      </c>
      <c r="C401" s="47" t="str">
        <f>'[11]ТОВ "Сумитеплоенерго" '!O393</f>
        <v>так</v>
      </c>
      <c r="D401" s="46">
        <f>'[11]ТОВ "Сумитеплоенерго" '!G393</f>
        <v>5</v>
      </c>
      <c r="E401" s="86" t="str">
        <f t="shared" si="431"/>
        <v>ТОВ "Сумитеплоенерго"</v>
      </c>
      <c r="F401" s="43">
        <f>'[11]ТОВ "Сумитеплоенерго" '!L393</f>
        <v>2398.09</v>
      </c>
      <c r="G401" s="43">
        <f>'[11]ТОВ "Сумитеплоенерго" '!CX393</f>
        <v>452.88537209302336</v>
      </c>
      <c r="H401" s="32">
        <f t="shared" si="432"/>
        <v>188.85253351334742</v>
      </c>
      <c r="I401" s="42"/>
      <c r="J401" s="42"/>
      <c r="K401" s="42"/>
      <c r="L401" s="42"/>
      <c r="M401" s="42"/>
      <c r="N401" s="44">
        <f t="shared" si="433"/>
        <v>452.88537209302336</v>
      </c>
      <c r="O401" s="44">
        <f t="shared" si="434"/>
        <v>300.93707270291355</v>
      </c>
      <c r="P401" s="44">
        <f t="shared" si="435"/>
        <v>0</v>
      </c>
      <c r="Q401" s="44">
        <f t="shared" si="436"/>
        <v>0</v>
      </c>
      <c r="R401" s="44">
        <f t="shared" si="437"/>
        <v>0</v>
      </c>
      <c r="S401" s="44">
        <f t="shared" si="438"/>
        <v>0</v>
      </c>
      <c r="T401" s="44">
        <f t="shared" si="439"/>
        <v>300.93707270291355</v>
      </c>
      <c r="U401" s="44">
        <f t="shared" si="440"/>
        <v>466.47193325581406</v>
      </c>
      <c r="V401" s="44">
        <f t="shared" si="441"/>
        <v>0</v>
      </c>
      <c r="W401" s="44">
        <f t="shared" si="442"/>
        <v>0</v>
      </c>
      <c r="X401" s="44">
        <f t="shared" si="443"/>
        <v>0</v>
      </c>
      <c r="Y401" s="44">
        <f t="shared" si="444"/>
        <v>0</v>
      </c>
      <c r="Z401" s="44">
        <f t="shared" si="445"/>
        <v>466.47193325581406</v>
      </c>
      <c r="AA401" s="20">
        <v>0.03</v>
      </c>
      <c r="AC401" s="44">
        <f t="shared" si="428"/>
        <v>235.01282</v>
      </c>
      <c r="AD401" s="28">
        <v>98</v>
      </c>
      <c r="AE401" s="44">
        <f t="shared" si="429"/>
        <v>1697.8477200000002</v>
      </c>
      <c r="AF401" s="28">
        <v>708</v>
      </c>
      <c r="AG401" s="44">
        <f t="shared" si="430"/>
        <v>270.98417000000006</v>
      </c>
      <c r="AH401" s="28">
        <v>113</v>
      </c>
      <c r="AI401" s="44">
        <f t="shared" si="394"/>
        <v>83.964947986046525</v>
      </c>
      <c r="AJ401" s="44">
        <f t="shared" si="395"/>
        <v>0</v>
      </c>
      <c r="AK401" s="44"/>
      <c r="AL401" s="44">
        <f t="shared" si="396"/>
        <v>0</v>
      </c>
      <c r="AM401" s="44"/>
      <c r="AN401" s="44">
        <f t="shared" si="397"/>
        <v>83.964947986046525</v>
      </c>
      <c r="AO401" s="20"/>
      <c r="AP401" s="20">
        <v>0.18</v>
      </c>
      <c r="AQ401" s="20"/>
      <c r="AR401" s="20"/>
      <c r="AS401" s="44">
        <f t="shared" si="398"/>
        <v>55.793733279120168</v>
      </c>
      <c r="AT401" s="44">
        <f t="shared" si="399"/>
        <v>0</v>
      </c>
      <c r="AU401" s="44">
        <f t="shared" si="400"/>
        <v>0</v>
      </c>
      <c r="AV401" s="44">
        <f t="shared" si="401"/>
        <v>0</v>
      </c>
      <c r="AW401" s="44"/>
      <c r="AX401" s="44">
        <f t="shared" si="402"/>
        <v>55.793733279120168</v>
      </c>
      <c r="AY401" s="44">
        <f t="shared" si="403"/>
        <v>261.22428262325587</v>
      </c>
      <c r="AZ401" s="44">
        <f t="shared" si="404"/>
        <v>0</v>
      </c>
      <c r="BA401" s="44"/>
      <c r="BB401" s="44">
        <f t="shared" si="405"/>
        <v>0</v>
      </c>
      <c r="BC401" s="44"/>
      <c r="BD401" s="44">
        <f t="shared" si="406"/>
        <v>261.22428262325587</v>
      </c>
      <c r="BE401" s="20"/>
      <c r="BF401" s="20">
        <v>0.56000000000000005</v>
      </c>
      <c r="BG401" s="20"/>
      <c r="BH401" s="20">
        <v>0.05</v>
      </c>
      <c r="BI401" s="44">
        <f t="shared" si="407"/>
        <v>173.58050353504052</v>
      </c>
      <c r="BJ401" s="44">
        <f t="shared" si="408"/>
        <v>0</v>
      </c>
      <c r="BK401" s="44">
        <f t="shared" si="409"/>
        <v>0</v>
      </c>
      <c r="BL401" s="44">
        <f t="shared" si="410"/>
        <v>0</v>
      </c>
      <c r="BM401" s="44"/>
      <c r="BN401" s="44">
        <f t="shared" si="411"/>
        <v>173.58050353504052</v>
      </c>
      <c r="BO401" s="44">
        <f t="shared" si="412"/>
        <v>102.6238253162791</v>
      </c>
      <c r="BP401" s="44">
        <f t="shared" si="413"/>
        <v>0</v>
      </c>
      <c r="BQ401" s="44"/>
      <c r="BR401" s="44">
        <f t="shared" si="414"/>
        <v>0</v>
      </c>
      <c r="BS401" s="44"/>
      <c r="BT401" s="44">
        <f t="shared" si="415"/>
        <v>102.6238253162791</v>
      </c>
      <c r="BU401" s="20"/>
      <c r="BV401" s="20">
        <v>0.22</v>
      </c>
      <c r="BW401" s="20"/>
      <c r="BX401" s="20">
        <v>0.05</v>
      </c>
      <c r="BY401" s="44">
        <f t="shared" si="416"/>
        <v>68.192340674480207</v>
      </c>
      <c r="BZ401" s="44">
        <f t="shared" si="417"/>
        <v>0</v>
      </c>
      <c r="CA401" s="44">
        <f t="shared" si="418"/>
        <v>0</v>
      </c>
      <c r="CB401" s="44">
        <f t="shared" si="419"/>
        <v>0</v>
      </c>
      <c r="CC401" s="44"/>
      <c r="CD401" s="44">
        <f t="shared" si="420"/>
        <v>68.192340674480207</v>
      </c>
      <c r="CE401" s="44">
        <f t="shared" si="421"/>
        <v>4.2121723388592365</v>
      </c>
      <c r="CF401" s="44">
        <f t="shared" si="422"/>
        <v>9.7813273116658372</v>
      </c>
      <c r="CG401" s="44">
        <f t="shared" si="423"/>
        <v>3.9738212139330651</v>
      </c>
      <c r="CH401" s="44">
        <f t="shared" si="424"/>
        <v>22.836130835028662</v>
      </c>
      <c r="CI401" s="44">
        <f t="shared" si="425"/>
        <v>71.045740375644726</v>
      </c>
      <c r="CJ401" s="44">
        <f t="shared" si="426"/>
        <v>27.910826576146146</v>
      </c>
      <c r="CK401" s="44">
        <f t="shared" si="427"/>
        <v>126.86739352793701</v>
      </c>
    </row>
    <row r="402" spans="1:89" x14ac:dyDescent="0.25">
      <c r="A402" s="41">
        <f>'[11]ТОВ "Сумитеплоенерго" '!F394</f>
        <v>1961</v>
      </c>
      <c r="B402" s="41" t="str">
        <f>'[11]ТОВ "Сумитеплоенерго" '!C394</f>
        <v>просп.Шевченко 7</v>
      </c>
      <c r="C402" s="47" t="str">
        <f>'[11]ТОВ "Сумитеплоенерго" '!O394</f>
        <v>так</v>
      </c>
      <c r="D402" s="46">
        <f>'[11]ТОВ "Сумитеплоенерго" '!G394</f>
        <v>5</v>
      </c>
      <c r="E402" s="86" t="str">
        <f t="shared" si="431"/>
        <v>ТОВ "Сумитеплоенерго"</v>
      </c>
      <c r="F402" s="43">
        <f>'[11]ТОВ "Сумитеплоенерго" '!L394</f>
        <v>2089</v>
      </c>
      <c r="G402" s="43">
        <f>'[11]ТОВ "Сумитеплоенерго" '!CX394</f>
        <v>409.8669418604652</v>
      </c>
      <c r="H402" s="32">
        <f t="shared" si="432"/>
        <v>196.20246139802069</v>
      </c>
      <c r="I402" s="42"/>
      <c r="J402" s="42"/>
      <c r="K402" s="42"/>
      <c r="L402" s="42"/>
      <c r="M402" s="42"/>
      <c r="N402" s="44">
        <f t="shared" si="433"/>
        <v>409.8669418604652</v>
      </c>
      <c r="O402" s="44">
        <f t="shared" si="434"/>
        <v>272.35182516746988</v>
      </c>
      <c r="P402" s="44">
        <f t="shared" si="435"/>
        <v>0</v>
      </c>
      <c r="Q402" s="44">
        <f t="shared" si="436"/>
        <v>0</v>
      </c>
      <c r="R402" s="44">
        <f t="shared" si="437"/>
        <v>0</v>
      </c>
      <c r="S402" s="44">
        <f t="shared" si="438"/>
        <v>0</v>
      </c>
      <c r="T402" s="44">
        <f t="shared" si="439"/>
        <v>272.35182516746988</v>
      </c>
      <c r="U402" s="44">
        <f t="shared" si="440"/>
        <v>422.16295011627915</v>
      </c>
      <c r="V402" s="44">
        <f t="shared" si="441"/>
        <v>0</v>
      </c>
      <c r="W402" s="44">
        <f t="shared" si="442"/>
        <v>0</v>
      </c>
      <c r="X402" s="44">
        <f t="shared" si="443"/>
        <v>0</v>
      </c>
      <c r="Y402" s="44">
        <f t="shared" si="444"/>
        <v>0</v>
      </c>
      <c r="Z402" s="44">
        <f t="shared" si="445"/>
        <v>422.16295011627915</v>
      </c>
      <c r="AA402" s="20">
        <v>0.03</v>
      </c>
      <c r="AC402" s="44">
        <f t="shared" si="428"/>
        <v>204.72200000000001</v>
      </c>
      <c r="AD402" s="28">
        <v>98</v>
      </c>
      <c r="AE402" s="44">
        <f t="shared" si="429"/>
        <v>1479.0119999999999</v>
      </c>
      <c r="AF402" s="28">
        <v>708</v>
      </c>
      <c r="AG402" s="44">
        <f t="shared" si="430"/>
        <v>236.05699999999999</v>
      </c>
      <c r="AH402" s="28">
        <v>113</v>
      </c>
      <c r="AI402" s="44">
        <f t="shared" si="394"/>
        <v>75.989331020930237</v>
      </c>
      <c r="AJ402" s="44">
        <f t="shared" si="395"/>
        <v>0</v>
      </c>
      <c r="AK402" s="44"/>
      <c r="AL402" s="44">
        <f t="shared" si="396"/>
        <v>0</v>
      </c>
      <c r="AM402" s="44"/>
      <c r="AN402" s="44">
        <f t="shared" si="397"/>
        <v>75.989331020930237</v>
      </c>
      <c r="AO402" s="20"/>
      <c r="AP402" s="20">
        <v>0.18</v>
      </c>
      <c r="AQ402" s="20"/>
      <c r="AR402" s="20"/>
      <c r="AS402" s="44">
        <f t="shared" si="398"/>
        <v>50.49402838604891</v>
      </c>
      <c r="AT402" s="44">
        <f t="shared" si="399"/>
        <v>0</v>
      </c>
      <c r="AU402" s="44">
        <f t="shared" si="400"/>
        <v>0</v>
      </c>
      <c r="AV402" s="44">
        <f t="shared" si="401"/>
        <v>0</v>
      </c>
      <c r="AW402" s="44"/>
      <c r="AX402" s="44">
        <f t="shared" si="402"/>
        <v>50.49402838604891</v>
      </c>
      <c r="AY402" s="44">
        <f t="shared" si="403"/>
        <v>236.41125206511634</v>
      </c>
      <c r="AZ402" s="44">
        <f t="shared" si="404"/>
        <v>0</v>
      </c>
      <c r="BA402" s="44"/>
      <c r="BB402" s="44">
        <f t="shared" si="405"/>
        <v>0</v>
      </c>
      <c r="BC402" s="44"/>
      <c r="BD402" s="44">
        <f t="shared" si="406"/>
        <v>236.41125206511634</v>
      </c>
      <c r="BE402" s="20"/>
      <c r="BF402" s="20">
        <v>0.56000000000000005</v>
      </c>
      <c r="BG402" s="20"/>
      <c r="BH402" s="20">
        <v>0.05</v>
      </c>
      <c r="BI402" s="44">
        <f t="shared" si="407"/>
        <v>157.09253275659665</v>
      </c>
      <c r="BJ402" s="44">
        <f t="shared" si="408"/>
        <v>0</v>
      </c>
      <c r="BK402" s="44">
        <f t="shared" si="409"/>
        <v>0</v>
      </c>
      <c r="BL402" s="44">
        <f t="shared" si="410"/>
        <v>0</v>
      </c>
      <c r="BM402" s="44"/>
      <c r="BN402" s="44">
        <f t="shared" si="411"/>
        <v>157.09253275659665</v>
      </c>
      <c r="BO402" s="44">
        <f t="shared" si="412"/>
        <v>92.875849025581417</v>
      </c>
      <c r="BP402" s="44">
        <f t="shared" si="413"/>
        <v>0</v>
      </c>
      <c r="BQ402" s="44"/>
      <c r="BR402" s="44">
        <f t="shared" si="414"/>
        <v>0</v>
      </c>
      <c r="BS402" s="44"/>
      <c r="BT402" s="44">
        <f t="shared" si="415"/>
        <v>92.875849025581417</v>
      </c>
      <c r="BU402" s="20"/>
      <c r="BV402" s="20">
        <v>0.22</v>
      </c>
      <c r="BW402" s="20"/>
      <c r="BX402" s="20">
        <v>0.05</v>
      </c>
      <c r="BY402" s="44">
        <f t="shared" si="416"/>
        <v>61.714923582948686</v>
      </c>
      <c r="BZ402" s="44">
        <f t="shared" si="417"/>
        <v>0</v>
      </c>
      <c r="CA402" s="44">
        <f t="shared" si="418"/>
        <v>0</v>
      </c>
      <c r="CB402" s="44">
        <f t="shared" si="419"/>
        <v>0</v>
      </c>
      <c r="CC402" s="44"/>
      <c r="CD402" s="44">
        <f t="shared" si="420"/>
        <v>61.714923582948686</v>
      </c>
      <c r="CE402" s="44">
        <f t="shared" si="421"/>
        <v>4.0543804196965798</v>
      </c>
      <c r="CF402" s="44">
        <f t="shared" si="422"/>
        <v>9.4149096334936591</v>
      </c>
      <c r="CG402" s="44">
        <f t="shared" si="423"/>
        <v>3.8249581510495552</v>
      </c>
      <c r="CH402" s="44">
        <f t="shared" si="424"/>
        <v>20.666984817862822</v>
      </c>
      <c r="CI402" s="44">
        <f t="shared" si="425"/>
        <v>64.297286100017672</v>
      </c>
      <c r="CJ402" s="44">
        <f t="shared" si="426"/>
        <v>25.25964811072123</v>
      </c>
      <c r="CK402" s="44">
        <f t="shared" si="427"/>
        <v>114.81658232146013</v>
      </c>
    </row>
    <row r="403" spans="1:89" x14ac:dyDescent="0.25">
      <c r="A403" s="41">
        <f>'[11]ТОВ "Сумитеплоенерго" '!F395</f>
        <v>1965</v>
      </c>
      <c r="B403" s="41" t="str">
        <f>'[11]ТОВ "Сумитеплоенерго" '!C395</f>
        <v>просп.Шевченко 8</v>
      </c>
      <c r="C403" s="47" t="str">
        <f>'[11]ТОВ "Сумитеплоенерго" '!O395</f>
        <v>так</v>
      </c>
      <c r="D403" s="46">
        <f>'[11]ТОВ "Сумитеплоенерго" '!G395</f>
        <v>5</v>
      </c>
      <c r="E403" s="86" t="str">
        <f t="shared" si="431"/>
        <v>ТОВ "Сумитеплоенерго"</v>
      </c>
      <c r="F403" s="43">
        <f>'[11]ТОВ "Сумитеплоенерго" '!L395</f>
        <v>3167.77</v>
      </c>
      <c r="G403" s="43">
        <f>'[11]ТОВ "Сумитеплоенерго" '!CX395</f>
        <v>644.7224069767442</v>
      </c>
      <c r="H403" s="32">
        <f t="shared" si="432"/>
        <v>203.52563695493808</v>
      </c>
      <c r="I403" s="42"/>
      <c r="J403" s="42"/>
      <c r="K403" s="42"/>
      <c r="L403" s="42"/>
      <c r="M403" s="42"/>
      <c r="N403" s="44">
        <f t="shared" si="433"/>
        <v>644.7224069767442</v>
      </c>
      <c r="O403" s="44">
        <f t="shared" si="434"/>
        <v>428.41055555599991</v>
      </c>
      <c r="P403" s="44">
        <f t="shared" si="435"/>
        <v>0</v>
      </c>
      <c r="Q403" s="44">
        <f t="shared" si="436"/>
        <v>0</v>
      </c>
      <c r="R403" s="44">
        <f t="shared" si="437"/>
        <v>0</v>
      </c>
      <c r="S403" s="44">
        <f t="shared" si="438"/>
        <v>0</v>
      </c>
      <c r="T403" s="44">
        <f t="shared" si="439"/>
        <v>428.41055555599991</v>
      </c>
      <c r="U403" s="44">
        <f t="shared" si="440"/>
        <v>664.06407918604657</v>
      </c>
      <c r="V403" s="44">
        <f t="shared" si="441"/>
        <v>0</v>
      </c>
      <c r="W403" s="44">
        <f t="shared" si="442"/>
        <v>0</v>
      </c>
      <c r="X403" s="44">
        <f t="shared" si="443"/>
        <v>0</v>
      </c>
      <c r="Y403" s="44">
        <f t="shared" si="444"/>
        <v>0</v>
      </c>
      <c r="Z403" s="44">
        <f t="shared" si="445"/>
        <v>664.06407918604657</v>
      </c>
      <c r="AA403" s="20">
        <v>0.03</v>
      </c>
      <c r="AC403" s="44">
        <f t="shared" si="428"/>
        <v>297.77037999999999</v>
      </c>
      <c r="AD403" s="28">
        <v>94</v>
      </c>
      <c r="AE403" s="44">
        <f t="shared" si="429"/>
        <v>2160.41914</v>
      </c>
      <c r="AF403" s="28">
        <v>682</v>
      </c>
      <c r="AG403" s="44">
        <f t="shared" si="430"/>
        <v>348.4547</v>
      </c>
      <c r="AH403" s="28">
        <v>110</v>
      </c>
      <c r="AI403" s="44">
        <f t="shared" si="394"/>
        <v>119.53153425348837</v>
      </c>
      <c r="AJ403" s="44">
        <f t="shared" si="395"/>
        <v>0</v>
      </c>
      <c r="AK403" s="44"/>
      <c r="AL403" s="44">
        <f t="shared" si="396"/>
        <v>0</v>
      </c>
      <c r="AM403" s="44"/>
      <c r="AN403" s="44">
        <f t="shared" si="397"/>
        <v>119.53153425348837</v>
      </c>
      <c r="AO403" s="20"/>
      <c r="AP403" s="20">
        <v>0.18</v>
      </c>
      <c r="AQ403" s="20"/>
      <c r="AR403" s="20"/>
      <c r="AS403" s="44">
        <f t="shared" si="398"/>
        <v>79.427317000082382</v>
      </c>
      <c r="AT403" s="44">
        <f t="shared" si="399"/>
        <v>0</v>
      </c>
      <c r="AU403" s="44">
        <f t="shared" si="400"/>
        <v>0</v>
      </c>
      <c r="AV403" s="44">
        <f t="shared" si="401"/>
        <v>0</v>
      </c>
      <c r="AW403" s="44"/>
      <c r="AX403" s="44">
        <f t="shared" si="402"/>
        <v>79.427317000082382</v>
      </c>
      <c r="AY403" s="44">
        <f t="shared" si="403"/>
        <v>371.87588434418609</v>
      </c>
      <c r="AZ403" s="44">
        <f t="shared" si="404"/>
        <v>0</v>
      </c>
      <c r="BA403" s="44"/>
      <c r="BB403" s="44">
        <f t="shared" si="405"/>
        <v>0</v>
      </c>
      <c r="BC403" s="44"/>
      <c r="BD403" s="44">
        <f t="shared" si="406"/>
        <v>371.87588434418609</v>
      </c>
      <c r="BE403" s="20"/>
      <c r="BF403" s="20">
        <v>0.56000000000000005</v>
      </c>
      <c r="BG403" s="20"/>
      <c r="BH403" s="20">
        <v>0.05</v>
      </c>
      <c r="BI403" s="44">
        <f t="shared" si="407"/>
        <v>247.10720844470077</v>
      </c>
      <c r="BJ403" s="44">
        <f t="shared" si="408"/>
        <v>0</v>
      </c>
      <c r="BK403" s="44">
        <f t="shared" si="409"/>
        <v>0</v>
      </c>
      <c r="BL403" s="44">
        <f t="shared" si="410"/>
        <v>0</v>
      </c>
      <c r="BM403" s="44"/>
      <c r="BN403" s="44">
        <f t="shared" si="411"/>
        <v>247.10720844470077</v>
      </c>
      <c r="BO403" s="44">
        <f t="shared" si="412"/>
        <v>146.09409742093024</v>
      </c>
      <c r="BP403" s="44">
        <f t="shared" si="413"/>
        <v>0</v>
      </c>
      <c r="BQ403" s="44"/>
      <c r="BR403" s="44">
        <f t="shared" si="414"/>
        <v>0</v>
      </c>
      <c r="BS403" s="44"/>
      <c r="BT403" s="44">
        <f t="shared" si="415"/>
        <v>146.09409742093024</v>
      </c>
      <c r="BU403" s="20"/>
      <c r="BV403" s="20">
        <v>0.22</v>
      </c>
      <c r="BW403" s="20"/>
      <c r="BX403" s="20">
        <v>0.05</v>
      </c>
      <c r="BY403" s="44">
        <f t="shared" si="416"/>
        <v>97.077831888989579</v>
      </c>
      <c r="BZ403" s="44">
        <f t="shared" si="417"/>
        <v>0</v>
      </c>
      <c r="CA403" s="44">
        <f t="shared" si="418"/>
        <v>0</v>
      </c>
      <c r="CB403" s="44">
        <f t="shared" si="419"/>
        <v>0</v>
      </c>
      <c r="CC403" s="44"/>
      <c r="CD403" s="44">
        <f t="shared" si="420"/>
        <v>97.077831888989579</v>
      </c>
      <c r="CE403" s="44">
        <f t="shared" si="421"/>
        <v>3.7489668699207246</v>
      </c>
      <c r="CF403" s="44">
        <f t="shared" si="422"/>
        <v>8.7428414314488609</v>
      </c>
      <c r="CG403" s="44">
        <f t="shared" si="423"/>
        <v>3.5894363648177148</v>
      </c>
      <c r="CH403" s="44">
        <f t="shared" si="424"/>
        <v>32.509253213352643</v>
      </c>
      <c r="CI403" s="44">
        <f t="shared" si="425"/>
        <v>101.13989888598601</v>
      </c>
      <c r="CJ403" s="44">
        <f t="shared" si="426"/>
        <v>39.73353170520879</v>
      </c>
      <c r="CK403" s="44">
        <f t="shared" si="427"/>
        <v>180.60696229640359</v>
      </c>
    </row>
    <row r="404" spans="1:89" x14ac:dyDescent="0.25">
      <c r="A404" s="41">
        <f>'[11]ТОВ "Сумитеплоенерго" '!F396</f>
        <v>1961</v>
      </c>
      <c r="B404" s="41" t="str">
        <f>'[11]ТОВ "Сумитеплоенерго" '!C396</f>
        <v>просп.Шевченко 11</v>
      </c>
      <c r="C404" s="47" t="str">
        <f>'[11]ТОВ "Сумитеплоенерго" '!O396</f>
        <v>так</v>
      </c>
      <c r="D404" s="46">
        <f>'[11]ТОВ "Сумитеплоенерго" '!G396</f>
        <v>5</v>
      </c>
      <c r="E404" s="86" t="str">
        <f t="shared" si="431"/>
        <v>ТОВ "Сумитеплоенерго"</v>
      </c>
      <c r="F404" s="43">
        <f>'[11]ТОВ "Сумитеплоенерго" '!L396</f>
        <v>1984.09</v>
      </c>
      <c r="G404" s="43">
        <f>'[11]ТОВ "Сумитеплоенерго" '!CX396</f>
        <v>373.35744186046514</v>
      </c>
      <c r="H404" s="32">
        <f t="shared" si="432"/>
        <v>188.17565829194501</v>
      </c>
      <c r="I404" s="42"/>
      <c r="J404" s="42"/>
      <c r="K404" s="42"/>
      <c r="L404" s="42"/>
      <c r="M404" s="42"/>
      <c r="N404" s="44">
        <f t="shared" si="433"/>
        <v>373.35744186046514</v>
      </c>
      <c r="O404" s="44">
        <f t="shared" si="434"/>
        <v>248.09168621648104</v>
      </c>
      <c r="P404" s="44">
        <f t="shared" si="435"/>
        <v>0</v>
      </c>
      <c r="Q404" s="44">
        <f t="shared" si="436"/>
        <v>0</v>
      </c>
      <c r="R404" s="44">
        <f t="shared" si="437"/>
        <v>0</v>
      </c>
      <c r="S404" s="44">
        <f t="shared" si="438"/>
        <v>0</v>
      </c>
      <c r="T404" s="44">
        <f t="shared" si="439"/>
        <v>248.09168621648104</v>
      </c>
      <c r="U404" s="44">
        <f t="shared" si="440"/>
        <v>384.5581651162791</v>
      </c>
      <c r="V404" s="44">
        <f t="shared" si="441"/>
        <v>0</v>
      </c>
      <c r="W404" s="44">
        <f t="shared" si="442"/>
        <v>0</v>
      </c>
      <c r="X404" s="44">
        <f t="shared" si="443"/>
        <v>0</v>
      </c>
      <c r="Y404" s="44">
        <f t="shared" si="444"/>
        <v>0</v>
      </c>
      <c r="Z404" s="44">
        <f t="shared" si="445"/>
        <v>384.5581651162791</v>
      </c>
      <c r="AA404" s="20">
        <v>0.03</v>
      </c>
      <c r="AC404" s="44">
        <f t="shared" si="428"/>
        <v>194.44081999999997</v>
      </c>
      <c r="AD404" s="28">
        <v>98</v>
      </c>
      <c r="AE404" s="44">
        <f t="shared" si="429"/>
        <v>1404.7357199999999</v>
      </c>
      <c r="AF404" s="28">
        <v>708</v>
      </c>
      <c r="AG404" s="44">
        <f t="shared" si="430"/>
        <v>224.20217</v>
      </c>
      <c r="AH404" s="28">
        <v>113</v>
      </c>
      <c r="AI404" s="44">
        <f t="shared" si="394"/>
        <v>69.22046972093024</v>
      </c>
      <c r="AJ404" s="44">
        <f t="shared" si="395"/>
        <v>0</v>
      </c>
      <c r="AK404" s="44"/>
      <c r="AL404" s="44">
        <f t="shared" si="396"/>
        <v>0</v>
      </c>
      <c r="AM404" s="44"/>
      <c r="AN404" s="44">
        <f t="shared" si="397"/>
        <v>69.22046972093024</v>
      </c>
      <c r="AO404" s="20"/>
      <c r="AP404" s="20">
        <v>0.18</v>
      </c>
      <c r="AQ404" s="20"/>
      <c r="AR404" s="20"/>
      <c r="AS404" s="44">
        <f t="shared" si="398"/>
        <v>45.996198624535587</v>
      </c>
      <c r="AT404" s="44">
        <f t="shared" si="399"/>
        <v>0</v>
      </c>
      <c r="AU404" s="44">
        <f t="shared" si="400"/>
        <v>0</v>
      </c>
      <c r="AV404" s="44">
        <f t="shared" si="401"/>
        <v>0</v>
      </c>
      <c r="AW404" s="44"/>
      <c r="AX404" s="44">
        <f t="shared" si="402"/>
        <v>45.996198624535587</v>
      </c>
      <c r="AY404" s="44">
        <f t="shared" si="403"/>
        <v>215.35257246511631</v>
      </c>
      <c r="AZ404" s="44">
        <f t="shared" si="404"/>
        <v>0</v>
      </c>
      <c r="BA404" s="44"/>
      <c r="BB404" s="44">
        <f t="shared" si="405"/>
        <v>0</v>
      </c>
      <c r="BC404" s="44"/>
      <c r="BD404" s="44">
        <f t="shared" si="406"/>
        <v>215.35257246511631</v>
      </c>
      <c r="BE404" s="20"/>
      <c r="BF404" s="20">
        <v>0.56000000000000005</v>
      </c>
      <c r="BG404" s="20"/>
      <c r="BH404" s="20">
        <v>0.05</v>
      </c>
      <c r="BI404" s="44">
        <f t="shared" si="407"/>
        <v>143.09928460966628</v>
      </c>
      <c r="BJ404" s="44">
        <f t="shared" si="408"/>
        <v>0</v>
      </c>
      <c r="BK404" s="44">
        <f t="shared" si="409"/>
        <v>0</v>
      </c>
      <c r="BL404" s="44">
        <f t="shared" si="410"/>
        <v>0</v>
      </c>
      <c r="BM404" s="44"/>
      <c r="BN404" s="44">
        <f t="shared" si="411"/>
        <v>143.09928460966628</v>
      </c>
      <c r="BO404" s="44">
        <f t="shared" si="412"/>
        <v>84.602796325581409</v>
      </c>
      <c r="BP404" s="44">
        <f t="shared" si="413"/>
        <v>0</v>
      </c>
      <c r="BQ404" s="44"/>
      <c r="BR404" s="44">
        <f t="shared" si="414"/>
        <v>0</v>
      </c>
      <c r="BS404" s="44"/>
      <c r="BT404" s="44">
        <f t="shared" si="415"/>
        <v>84.602796325581409</v>
      </c>
      <c r="BU404" s="20"/>
      <c r="BV404" s="20">
        <v>0.22</v>
      </c>
      <c r="BW404" s="20"/>
      <c r="BX404" s="20">
        <v>0.05</v>
      </c>
      <c r="BY404" s="44">
        <f t="shared" si="416"/>
        <v>56.217576096654611</v>
      </c>
      <c r="BZ404" s="44">
        <f t="shared" si="417"/>
        <v>0</v>
      </c>
      <c r="CA404" s="44">
        <f t="shared" si="418"/>
        <v>0</v>
      </c>
      <c r="CB404" s="44">
        <f t="shared" si="419"/>
        <v>0</v>
      </c>
      <c r="CC404" s="44"/>
      <c r="CD404" s="44">
        <f t="shared" si="420"/>
        <v>56.217576096654611</v>
      </c>
      <c r="CE404" s="44">
        <f t="shared" si="421"/>
        <v>4.227323687924943</v>
      </c>
      <c r="CF404" s="44">
        <f t="shared" si="422"/>
        <v>9.8165111295399914</v>
      </c>
      <c r="CG404" s="44">
        <f t="shared" si="423"/>
        <v>3.988115204656463</v>
      </c>
      <c r="CH404" s="44">
        <f t="shared" si="424"/>
        <v>18.826042782423823</v>
      </c>
      <c r="CI404" s="44">
        <f t="shared" si="425"/>
        <v>58.569910878651896</v>
      </c>
      <c r="CJ404" s="44">
        <f t="shared" si="426"/>
        <v>23.009607845184672</v>
      </c>
      <c r="CK404" s="44">
        <f t="shared" si="427"/>
        <v>104.58912656902123</v>
      </c>
    </row>
    <row r="405" spans="1:89" x14ac:dyDescent="0.25">
      <c r="A405" s="41">
        <f>'[11]ТОВ "Сумитеплоенерго" '!F397</f>
        <v>1961</v>
      </c>
      <c r="B405" s="41" t="str">
        <f>'[11]ТОВ "Сумитеплоенерго" '!C397</f>
        <v>просп.Шевченко 14</v>
      </c>
      <c r="C405" s="47" t="str">
        <f>'[11]ТОВ "Сумитеплоенерго" '!O397</f>
        <v>так</v>
      </c>
      <c r="D405" s="46">
        <f>'[11]ТОВ "Сумитеплоенерго" '!G397</f>
        <v>5</v>
      </c>
      <c r="E405" s="86" t="str">
        <f t="shared" si="431"/>
        <v>ТОВ "Сумитеплоенерго"</v>
      </c>
      <c r="F405" s="43">
        <f>'[11]ТОВ "Сумитеплоенерго" '!L397</f>
        <v>2458.8200000000002</v>
      </c>
      <c r="G405" s="43">
        <f>'[11]ТОВ "Сумитеплоенерго" '!CX397</f>
        <v>465.57911627906975</v>
      </c>
      <c r="H405" s="32">
        <f t="shared" si="432"/>
        <v>189.35063009047823</v>
      </c>
      <c r="I405" s="42"/>
      <c r="J405" s="42"/>
      <c r="K405" s="42"/>
      <c r="L405" s="42"/>
      <c r="M405" s="42"/>
      <c r="N405" s="44">
        <f t="shared" si="433"/>
        <v>465.57911627906975</v>
      </c>
      <c r="O405" s="44">
        <f t="shared" si="434"/>
        <v>309.37191836669399</v>
      </c>
      <c r="P405" s="44">
        <f t="shared" si="435"/>
        <v>0</v>
      </c>
      <c r="Q405" s="44">
        <f t="shared" si="436"/>
        <v>0</v>
      </c>
      <c r="R405" s="44">
        <f t="shared" si="437"/>
        <v>0</v>
      </c>
      <c r="S405" s="44">
        <f t="shared" si="438"/>
        <v>0</v>
      </c>
      <c r="T405" s="44">
        <f t="shared" si="439"/>
        <v>309.37191836669399</v>
      </c>
      <c r="U405" s="44">
        <f t="shared" si="440"/>
        <v>479.54648976744187</v>
      </c>
      <c r="V405" s="44">
        <f t="shared" si="441"/>
        <v>0</v>
      </c>
      <c r="W405" s="44">
        <f t="shared" si="442"/>
        <v>0</v>
      </c>
      <c r="X405" s="44">
        <f t="shared" si="443"/>
        <v>0</v>
      </c>
      <c r="Y405" s="44">
        <f t="shared" si="444"/>
        <v>0</v>
      </c>
      <c r="Z405" s="44">
        <f t="shared" si="445"/>
        <v>479.54648976744187</v>
      </c>
      <c r="AA405" s="20">
        <v>0.03</v>
      </c>
      <c r="AC405" s="44">
        <f t="shared" si="428"/>
        <v>240.96436000000003</v>
      </c>
      <c r="AD405" s="28">
        <v>98</v>
      </c>
      <c r="AE405" s="44">
        <f t="shared" si="429"/>
        <v>1740.84456</v>
      </c>
      <c r="AF405" s="28">
        <v>708</v>
      </c>
      <c r="AG405" s="44">
        <f t="shared" si="430"/>
        <v>277.84666000000004</v>
      </c>
      <c r="AH405" s="28">
        <v>113</v>
      </c>
      <c r="AI405" s="44">
        <f t="shared" si="394"/>
        <v>86.318368158139535</v>
      </c>
      <c r="AJ405" s="44">
        <f t="shared" si="395"/>
        <v>0</v>
      </c>
      <c r="AK405" s="44"/>
      <c r="AL405" s="44">
        <f t="shared" si="396"/>
        <v>0</v>
      </c>
      <c r="AM405" s="44"/>
      <c r="AN405" s="44">
        <f t="shared" si="397"/>
        <v>86.318368158139535</v>
      </c>
      <c r="AO405" s="20"/>
      <c r="AP405" s="20">
        <v>0.18</v>
      </c>
      <c r="AQ405" s="20"/>
      <c r="AR405" s="20"/>
      <c r="AS405" s="44">
        <f t="shared" si="398"/>
        <v>57.357553665185065</v>
      </c>
      <c r="AT405" s="44">
        <f t="shared" si="399"/>
        <v>0</v>
      </c>
      <c r="AU405" s="44">
        <f t="shared" si="400"/>
        <v>0</v>
      </c>
      <c r="AV405" s="44">
        <f t="shared" si="401"/>
        <v>0</v>
      </c>
      <c r="AW405" s="44"/>
      <c r="AX405" s="44">
        <f t="shared" si="402"/>
        <v>57.357553665185065</v>
      </c>
      <c r="AY405" s="44">
        <f t="shared" si="403"/>
        <v>268.54603426976746</v>
      </c>
      <c r="AZ405" s="44">
        <f t="shared" si="404"/>
        <v>0</v>
      </c>
      <c r="BA405" s="44"/>
      <c r="BB405" s="44">
        <f t="shared" si="405"/>
        <v>0</v>
      </c>
      <c r="BC405" s="44"/>
      <c r="BD405" s="44">
        <f t="shared" si="406"/>
        <v>268.54603426976746</v>
      </c>
      <c r="BE405" s="20"/>
      <c r="BF405" s="20">
        <v>0.56000000000000005</v>
      </c>
      <c r="BG405" s="20"/>
      <c r="BH405" s="20">
        <v>0.05</v>
      </c>
      <c r="BI405" s="44">
        <f t="shared" si="407"/>
        <v>178.44572251390912</v>
      </c>
      <c r="BJ405" s="44">
        <f t="shared" si="408"/>
        <v>0</v>
      </c>
      <c r="BK405" s="44">
        <f t="shared" si="409"/>
        <v>0</v>
      </c>
      <c r="BL405" s="44">
        <f t="shared" si="410"/>
        <v>0</v>
      </c>
      <c r="BM405" s="44"/>
      <c r="BN405" s="44">
        <f t="shared" si="411"/>
        <v>178.44572251390912</v>
      </c>
      <c r="BO405" s="44">
        <f t="shared" si="412"/>
        <v>105.50022774883722</v>
      </c>
      <c r="BP405" s="44">
        <f t="shared" si="413"/>
        <v>0</v>
      </c>
      <c r="BQ405" s="44"/>
      <c r="BR405" s="44">
        <f t="shared" si="414"/>
        <v>0</v>
      </c>
      <c r="BS405" s="44"/>
      <c r="BT405" s="44">
        <f t="shared" si="415"/>
        <v>105.50022774883722</v>
      </c>
      <c r="BU405" s="20"/>
      <c r="BV405" s="20">
        <v>0.22</v>
      </c>
      <c r="BW405" s="20"/>
      <c r="BX405" s="20">
        <v>0.05</v>
      </c>
      <c r="BY405" s="44">
        <f t="shared" si="416"/>
        <v>70.103676701892866</v>
      </c>
      <c r="BZ405" s="44">
        <f t="shared" si="417"/>
        <v>0</v>
      </c>
      <c r="CA405" s="44">
        <f t="shared" si="418"/>
        <v>0</v>
      </c>
      <c r="CB405" s="44">
        <f t="shared" si="419"/>
        <v>0</v>
      </c>
      <c r="CC405" s="44"/>
      <c r="CD405" s="44">
        <f t="shared" si="420"/>
        <v>70.103676701892866</v>
      </c>
      <c r="CE405" s="44">
        <f t="shared" si="421"/>
        <v>4.2010920027480312</v>
      </c>
      <c r="CF405" s="44">
        <f t="shared" si="422"/>
        <v>9.7555970267895233</v>
      </c>
      <c r="CG405" s="44">
        <f t="shared" si="423"/>
        <v>3.9633678727224004</v>
      </c>
      <c r="CH405" s="44">
        <f t="shared" si="424"/>
        <v>23.476195674569119</v>
      </c>
      <c r="CI405" s="44">
        <f t="shared" si="425"/>
        <v>73.03705320977059</v>
      </c>
      <c r="CJ405" s="44">
        <f t="shared" si="426"/>
        <v>28.693128046695591</v>
      </c>
      <c r="CK405" s="44">
        <f t="shared" si="427"/>
        <v>130.42330930316177</v>
      </c>
    </row>
    <row r="406" spans="1:89" x14ac:dyDescent="0.25">
      <c r="A406" s="41">
        <f>'[11]ТОВ "Сумитеплоенерго" '!F398</f>
        <v>1962</v>
      </c>
      <c r="B406" s="41" t="str">
        <f>'[11]ТОВ "Сумитеплоенерго" '!C398</f>
        <v>просп.Шевченко 18</v>
      </c>
      <c r="C406" s="47" t="str">
        <f>'[11]ТОВ "Сумитеплоенерго" '!O398</f>
        <v>так</v>
      </c>
      <c r="D406" s="46">
        <f>'[11]ТОВ "Сумитеплоенерго" '!G398</f>
        <v>5</v>
      </c>
      <c r="E406" s="86" t="str">
        <f t="shared" si="431"/>
        <v>ТОВ "Сумитеплоенерго"</v>
      </c>
      <c r="F406" s="43">
        <f>'[11]ТОВ "Сумитеплоенерго" '!L398</f>
        <v>2549.75</v>
      </c>
      <c r="G406" s="43">
        <f>'[11]ТОВ "Сумитеплоенерго" '!CX398</f>
        <v>523.15246511627902</v>
      </c>
      <c r="H406" s="32">
        <f t="shared" si="432"/>
        <v>205.17794494216258</v>
      </c>
      <c r="I406" s="42"/>
      <c r="J406" s="42"/>
      <c r="K406" s="42"/>
      <c r="L406" s="42"/>
      <c r="M406" s="42"/>
      <c r="N406" s="44">
        <f t="shared" si="433"/>
        <v>523.15246511627902</v>
      </c>
      <c r="O406" s="44">
        <f t="shared" si="434"/>
        <v>347.62874036273467</v>
      </c>
      <c r="P406" s="44">
        <f t="shared" si="435"/>
        <v>0</v>
      </c>
      <c r="Q406" s="44">
        <f t="shared" si="436"/>
        <v>0</v>
      </c>
      <c r="R406" s="44">
        <f t="shared" si="437"/>
        <v>0</v>
      </c>
      <c r="S406" s="44">
        <f t="shared" si="438"/>
        <v>0</v>
      </c>
      <c r="T406" s="44">
        <f t="shared" si="439"/>
        <v>347.62874036273467</v>
      </c>
      <c r="U406" s="44">
        <f t="shared" si="440"/>
        <v>538.84703906976745</v>
      </c>
      <c r="V406" s="44">
        <f t="shared" si="441"/>
        <v>0</v>
      </c>
      <c r="W406" s="44">
        <f t="shared" si="442"/>
        <v>0</v>
      </c>
      <c r="X406" s="44">
        <f t="shared" si="443"/>
        <v>0</v>
      </c>
      <c r="Y406" s="44">
        <f t="shared" si="444"/>
        <v>0</v>
      </c>
      <c r="Z406" s="44">
        <f t="shared" si="445"/>
        <v>538.84703906976745</v>
      </c>
      <c r="AA406" s="20">
        <v>0.03</v>
      </c>
      <c r="AC406" s="44">
        <f t="shared" si="428"/>
        <v>249.87549999999999</v>
      </c>
      <c r="AD406" s="28">
        <v>98</v>
      </c>
      <c r="AE406" s="44">
        <f t="shared" si="429"/>
        <v>1805.223</v>
      </c>
      <c r="AF406" s="28">
        <v>708</v>
      </c>
      <c r="AG406" s="44">
        <f t="shared" si="430"/>
        <v>288.12175000000002</v>
      </c>
      <c r="AH406" s="28">
        <v>113</v>
      </c>
      <c r="AI406" s="44">
        <f t="shared" si="394"/>
        <v>96.992467032558139</v>
      </c>
      <c r="AJ406" s="44">
        <f t="shared" si="395"/>
        <v>0</v>
      </c>
      <c r="AK406" s="44"/>
      <c r="AL406" s="44">
        <f t="shared" si="396"/>
        <v>0</v>
      </c>
      <c r="AM406" s="44"/>
      <c r="AN406" s="44">
        <f t="shared" si="397"/>
        <v>96.992467032558139</v>
      </c>
      <c r="AO406" s="20"/>
      <c r="AP406" s="20">
        <v>0.18</v>
      </c>
      <c r="AQ406" s="20"/>
      <c r="AR406" s="20"/>
      <c r="AS406" s="44">
        <f t="shared" si="398"/>
        <v>64.45036846325101</v>
      </c>
      <c r="AT406" s="44">
        <f t="shared" si="399"/>
        <v>0</v>
      </c>
      <c r="AU406" s="44">
        <f t="shared" si="400"/>
        <v>0</v>
      </c>
      <c r="AV406" s="44">
        <f t="shared" si="401"/>
        <v>0</v>
      </c>
      <c r="AW406" s="44"/>
      <c r="AX406" s="44">
        <f t="shared" si="402"/>
        <v>64.45036846325101</v>
      </c>
      <c r="AY406" s="44">
        <f t="shared" si="403"/>
        <v>301.75434187906978</v>
      </c>
      <c r="AZ406" s="44">
        <f t="shared" si="404"/>
        <v>0</v>
      </c>
      <c r="BA406" s="44"/>
      <c r="BB406" s="44">
        <f t="shared" si="405"/>
        <v>0</v>
      </c>
      <c r="BC406" s="44"/>
      <c r="BD406" s="44">
        <f t="shared" si="406"/>
        <v>301.75434187906978</v>
      </c>
      <c r="BE406" s="20"/>
      <c r="BF406" s="20">
        <v>0.56000000000000005</v>
      </c>
      <c r="BG406" s="20"/>
      <c r="BH406" s="20">
        <v>0.05</v>
      </c>
      <c r="BI406" s="44">
        <f t="shared" si="407"/>
        <v>200.51225744122539</v>
      </c>
      <c r="BJ406" s="44">
        <f t="shared" si="408"/>
        <v>0</v>
      </c>
      <c r="BK406" s="44">
        <f t="shared" si="409"/>
        <v>0</v>
      </c>
      <c r="BL406" s="44">
        <f t="shared" si="410"/>
        <v>0</v>
      </c>
      <c r="BM406" s="44"/>
      <c r="BN406" s="44">
        <f t="shared" si="411"/>
        <v>200.51225744122539</v>
      </c>
      <c r="BO406" s="44">
        <f t="shared" si="412"/>
        <v>118.54634859534885</v>
      </c>
      <c r="BP406" s="44">
        <f t="shared" si="413"/>
        <v>0</v>
      </c>
      <c r="BQ406" s="44"/>
      <c r="BR406" s="44">
        <f t="shared" si="414"/>
        <v>0</v>
      </c>
      <c r="BS406" s="44"/>
      <c r="BT406" s="44">
        <f t="shared" si="415"/>
        <v>118.54634859534885</v>
      </c>
      <c r="BU406" s="20"/>
      <c r="BV406" s="20">
        <v>0.22</v>
      </c>
      <c r="BW406" s="20"/>
      <c r="BX406" s="20">
        <v>0.05</v>
      </c>
      <c r="BY406" s="44">
        <f t="shared" si="416"/>
        <v>78.772672566195695</v>
      </c>
      <c r="BZ406" s="44">
        <f t="shared" si="417"/>
        <v>0</v>
      </c>
      <c r="CA406" s="44">
        <f t="shared" si="418"/>
        <v>0</v>
      </c>
      <c r="CB406" s="44">
        <f t="shared" si="419"/>
        <v>0</v>
      </c>
      <c r="CC406" s="44"/>
      <c r="CD406" s="44">
        <f t="shared" si="420"/>
        <v>78.772672566195695</v>
      </c>
      <c r="CE406" s="44">
        <f t="shared" si="421"/>
        <v>3.8770220552342791</v>
      </c>
      <c r="CF406" s="44">
        <f t="shared" si="422"/>
        <v>9.0030555889040897</v>
      </c>
      <c r="CG406" s="44">
        <f t="shared" si="423"/>
        <v>3.6576358350401312</v>
      </c>
      <c r="CH406" s="44">
        <f t="shared" si="424"/>
        <v>26.379253727826807</v>
      </c>
      <c r="CI406" s="44">
        <f t="shared" si="425"/>
        <v>82.068789375461179</v>
      </c>
      <c r="CJ406" s="44">
        <f t="shared" si="426"/>
        <v>32.241310111788323</v>
      </c>
      <c r="CK406" s="44">
        <f t="shared" si="427"/>
        <v>146.55140959903781</v>
      </c>
    </row>
    <row r="407" spans="1:89" x14ac:dyDescent="0.25">
      <c r="A407" s="41">
        <f>'[11]ТОВ "Сумитеплоенерго" '!F399</f>
        <v>1963</v>
      </c>
      <c r="B407" s="41" t="str">
        <f>'[11]ТОВ "Сумитеплоенерго" '!C399</f>
        <v>просп.Шевченко 19</v>
      </c>
      <c r="C407" s="47" t="str">
        <f>'[11]ТОВ "Сумитеплоенерго" '!O399</f>
        <v>так</v>
      </c>
      <c r="D407" s="46">
        <f>'[11]ТОВ "Сумитеплоенерго" '!G399</f>
        <v>5</v>
      </c>
      <c r="E407" s="86" t="str">
        <f t="shared" si="431"/>
        <v>ТОВ "Сумитеплоенерго"</v>
      </c>
      <c r="F407" s="43">
        <f>'[11]ТОВ "Сумитеплоенерго" '!L399</f>
        <v>1993.06</v>
      </c>
      <c r="G407" s="43">
        <f>'[11]ТОВ "Сумитеплоенерго" '!CX399</f>
        <v>413.43581395348838</v>
      </c>
      <c r="H407" s="32">
        <f t="shared" si="432"/>
        <v>207.43771585074629</v>
      </c>
      <c r="I407" s="42"/>
      <c r="J407" s="42"/>
      <c r="K407" s="42"/>
      <c r="L407" s="42"/>
      <c r="M407" s="42"/>
      <c r="N407" s="44">
        <f t="shared" si="433"/>
        <v>413.43581395348838</v>
      </c>
      <c r="O407" s="44">
        <f t="shared" si="434"/>
        <v>274.7232992461357</v>
      </c>
      <c r="P407" s="44">
        <f t="shared" si="435"/>
        <v>0</v>
      </c>
      <c r="Q407" s="44">
        <f t="shared" si="436"/>
        <v>0</v>
      </c>
      <c r="R407" s="44">
        <f t="shared" si="437"/>
        <v>0</v>
      </c>
      <c r="S407" s="44">
        <f t="shared" si="438"/>
        <v>0</v>
      </c>
      <c r="T407" s="44">
        <f t="shared" si="439"/>
        <v>274.7232992461357</v>
      </c>
      <c r="U407" s="44">
        <f t="shared" si="440"/>
        <v>425.83888837209304</v>
      </c>
      <c r="V407" s="44">
        <f t="shared" si="441"/>
        <v>0</v>
      </c>
      <c r="W407" s="44">
        <f t="shared" si="442"/>
        <v>0</v>
      </c>
      <c r="X407" s="44">
        <f t="shared" si="443"/>
        <v>0</v>
      </c>
      <c r="Y407" s="44">
        <f t="shared" si="444"/>
        <v>0</v>
      </c>
      <c r="Z407" s="44">
        <f t="shared" si="445"/>
        <v>425.83888837209304</v>
      </c>
      <c r="AA407" s="20">
        <v>0.03</v>
      </c>
      <c r="AC407" s="44">
        <f t="shared" si="428"/>
        <v>195.31988000000001</v>
      </c>
      <c r="AD407" s="28">
        <v>98</v>
      </c>
      <c r="AE407" s="44">
        <f t="shared" si="429"/>
        <v>1411.0864799999999</v>
      </c>
      <c r="AF407" s="28">
        <v>708</v>
      </c>
      <c r="AG407" s="44">
        <f t="shared" si="430"/>
        <v>225.21578</v>
      </c>
      <c r="AH407" s="28">
        <v>113</v>
      </c>
      <c r="AI407" s="44">
        <f t="shared" si="394"/>
        <v>76.65099990697675</v>
      </c>
      <c r="AJ407" s="44">
        <f t="shared" si="395"/>
        <v>0</v>
      </c>
      <c r="AK407" s="44"/>
      <c r="AL407" s="44">
        <f t="shared" si="396"/>
        <v>0</v>
      </c>
      <c r="AM407" s="44"/>
      <c r="AN407" s="44">
        <f t="shared" si="397"/>
        <v>76.65099990697675</v>
      </c>
      <c r="AO407" s="20"/>
      <c r="AP407" s="20">
        <v>0.18</v>
      </c>
      <c r="AQ407" s="20"/>
      <c r="AR407" s="20"/>
      <c r="AS407" s="44">
        <f t="shared" si="398"/>
        <v>50.933699680233559</v>
      </c>
      <c r="AT407" s="44">
        <f t="shared" si="399"/>
        <v>0</v>
      </c>
      <c r="AU407" s="44">
        <f t="shared" si="400"/>
        <v>0</v>
      </c>
      <c r="AV407" s="44">
        <f t="shared" si="401"/>
        <v>0</v>
      </c>
      <c r="AW407" s="44"/>
      <c r="AX407" s="44">
        <f t="shared" si="402"/>
        <v>50.933699680233559</v>
      </c>
      <c r="AY407" s="44">
        <f t="shared" si="403"/>
        <v>238.46977748837213</v>
      </c>
      <c r="AZ407" s="44">
        <f t="shared" si="404"/>
        <v>0</v>
      </c>
      <c r="BA407" s="44"/>
      <c r="BB407" s="44">
        <f t="shared" si="405"/>
        <v>0</v>
      </c>
      <c r="BC407" s="44"/>
      <c r="BD407" s="44">
        <f t="shared" si="406"/>
        <v>238.46977748837213</v>
      </c>
      <c r="BE407" s="20"/>
      <c r="BF407" s="20">
        <v>0.56000000000000005</v>
      </c>
      <c r="BG407" s="20"/>
      <c r="BH407" s="20">
        <v>0.05</v>
      </c>
      <c r="BI407" s="44">
        <f t="shared" si="407"/>
        <v>158.4603990051711</v>
      </c>
      <c r="BJ407" s="44">
        <f t="shared" si="408"/>
        <v>0</v>
      </c>
      <c r="BK407" s="44">
        <f t="shared" si="409"/>
        <v>0</v>
      </c>
      <c r="BL407" s="44">
        <f t="shared" si="410"/>
        <v>0</v>
      </c>
      <c r="BM407" s="44"/>
      <c r="BN407" s="44">
        <f t="shared" si="411"/>
        <v>158.4603990051711</v>
      </c>
      <c r="BO407" s="44">
        <f t="shared" si="412"/>
        <v>93.684555441860468</v>
      </c>
      <c r="BP407" s="44">
        <f t="shared" si="413"/>
        <v>0</v>
      </c>
      <c r="BQ407" s="44"/>
      <c r="BR407" s="44">
        <f t="shared" si="414"/>
        <v>0</v>
      </c>
      <c r="BS407" s="44"/>
      <c r="BT407" s="44">
        <f t="shared" si="415"/>
        <v>93.684555441860468</v>
      </c>
      <c r="BU407" s="20"/>
      <c r="BV407" s="20">
        <v>0.22</v>
      </c>
      <c r="BW407" s="20"/>
      <c r="BX407" s="20">
        <v>0.05</v>
      </c>
      <c r="BY407" s="44">
        <f t="shared" si="416"/>
        <v>62.252299609174351</v>
      </c>
      <c r="BZ407" s="44">
        <f t="shared" si="417"/>
        <v>0</v>
      </c>
      <c r="CA407" s="44">
        <f t="shared" si="418"/>
        <v>0</v>
      </c>
      <c r="CB407" s="44">
        <f t="shared" si="419"/>
        <v>0</v>
      </c>
      <c r="CC407" s="44"/>
      <c r="CD407" s="44">
        <f t="shared" si="420"/>
        <v>62.252299609174351</v>
      </c>
      <c r="CE407" s="44">
        <f t="shared" si="421"/>
        <v>3.8347868155314879</v>
      </c>
      <c r="CF407" s="44">
        <f t="shared" si="422"/>
        <v>8.9049787130344882</v>
      </c>
      <c r="CG407" s="44">
        <f t="shared" si="423"/>
        <v>3.6177905300515052</v>
      </c>
      <c r="CH407" s="44">
        <f t="shared" si="424"/>
        <v>20.846940354234224</v>
      </c>
      <c r="CI407" s="44">
        <f t="shared" si="425"/>
        <v>64.857147768728694</v>
      </c>
      <c r="CJ407" s="44">
        <f t="shared" si="426"/>
        <v>25.479593766286271</v>
      </c>
      <c r="CK407" s="44">
        <f t="shared" si="427"/>
        <v>115.81633530130124</v>
      </c>
    </row>
    <row r="408" spans="1:89" x14ac:dyDescent="0.25">
      <c r="A408" s="41">
        <f>'[11]ТОВ "Сумитеплоенерго" '!F400</f>
        <v>1963</v>
      </c>
      <c r="B408" s="41" t="str">
        <f>'[11]ТОВ "Сумитеплоенерго" '!C400</f>
        <v>просп.Шевченко 21</v>
      </c>
      <c r="C408" s="47" t="str">
        <f>'[11]ТОВ "Сумитеплоенерго" '!O400</f>
        <v>так</v>
      </c>
      <c r="D408" s="46">
        <f>'[11]ТОВ "Сумитеплоенерго" '!G400</f>
        <v>5</v>
      </c>
      <c r="E408" s="86" t="str">
        <f t="shared" si="431"/>
        <v>ТОВ "Сумитеплоенерго"</v>
      </c>
      <c r="F408" s="43">
        <f>'[11]ТОВ "Сумитеплоенерго" '!L400</f>
        <v>1975.9</v>
      </c>
      <c r="G408" s="43">
        <f>'[11]ТОВ "Сумитеплоенерго" '!CX400</f>
        <v>407.85431395348837</v>
      </c>
      <c r="H408" s="32">
        <f t="shared" si="432"/>
        <v>206.41445111265162</v>
      </c>
      <c r="I408" s="42"/>
      <c r="J408" s="42"/>
      <c r="K408" s="42"/>
      <c r="L408" s="42"/>
      <c r="M408" s="42"/>
      <c r="N408" s="44">
        <f t="shared" si="433"/>
        <v>407.85431395348837</v>
      </c>
      <c r="O408" s="44">
        <f t="shared" si="434"/>
        <v>271.01445728568859</v>
      </c>
      <c r="P408" s="44">
        <f t="shared" si="435"/>
        <v>0</v>
      </c>
      <c r="Q408" s="44">
        <f t="shared" si="436"/>
        <v>0</v>
      </c>
      <c r="R408" s="44">
        <f t="shared" si="437"/>
        <v>0</v>
      </c>
      <c r="S408" s="44">
        <f t="shared" si="438"/>
        <v>0</v>
      </c>
      <c r="T408" s="44">
        <f t="shared" si="439"/>
        <v>271.01445728568859</v>
      </c>
      <c r="U408" s="44">
        <f t="shared" si="440"/>
        <v>420.08994337209305</v>
      </c>
      <c r="V408" s="44">
        <f t="shared" si="441"/>
        <v>0</v>
      </c>
      <c r="W408" s="44">
        <f t="shared" si="442"/>
        <v>0</v>
      </c>
      <c r="X408" s="44">
        <f t="shared" si="443"/>
        <v>0</v>
      </c>
      <c r="Y408" s="44">
        <f t="shared" si="444"/>
        <v>0</v>
      </c>
      <c r="Z408" s="44">
        <f t="shared" si="445"/>
        <v>420.08994337209305</v>
      </c>
      <c r="AA408" s="20">
        <v>0.03</v>
      </c>
      <c r="AC408" s="44">
        <f t="shared" si="428"/>
        <v>193.63820000000001</v>
      </c>
      <c r="AD408" s="28">
        <v>98</v>
      </c>
      <c r="AE408" s="44">
        <f t="shared" si="429"/>
        <v>1398.9371999999998</v>
      </c>
      <c r="AF408" s="28">
        <v>708</v>
      </c>
      <c r="AG408" s="44">
        <f t="shared" si="430"/>
        <v>223.27670000000001</v>
      </c>
      <c r="AH408" s="28">
        <v>113</v>
      </c>
      <c r="AI408" s="44">
        <f t="shared" si="394"/>
        <v>75.616189806976749</v>
      </c>
      <c r="AJ408" s="44">
        <f t="shared" si="395"/>
        <v>0</v>
      </c>
      <c r="AK408" s="44"/>
      <c r="AL408" s="44">
        <f t="shared" si="396"/>
        <v>0</v>
      </c>
      <c r="AM408" s="44"/>
      <c r="AN408" s="44">
        <f t="shared" si="397"/>
        <v>75.616189806976749</v>
      </c>
      <c r="AO408" s="20"/>
      <c r="AP408" s="20">
        <v>0.18</v>
      </c>
      <c r="AQ408" s="20"/>
      <c r="AR408" s="20"/>
      <c r="AS408" s="44">
        <f t="shared" si="398"/>
        <v>50.246080380766664</v>
      </c>
      <c r="AT408" s="44">
        <f t="shared" si="399"/>
        <v>0</v>
      </c>
      <c r="AU408" s="44">
        <f t="shared" si="400"/>
        <v>0</v>
      </c>
      <c r="AV408" s="44">
        <f t="shared" si="401"/>
        <v>0</v>
      </c>
      <c r="AW408" s="44"/>
      <c r="AX408" s="44">
        <f t="shared" si="402"/>
        <v>50.246080380766664</v>
      </c>
      <c r="AY408" s="44">
        <f t="shared" si="403"/>
        <v>235.25036828837213</v>
      </c>
      <c r="AZ408" s="44">
        <f t="shared" si="404"/>
        <v>0</v>
      </c>
      <c r="BA408" s="44"/>
      <c r="BB408" s="44">
        <f t="shared" si="405"/>
        <v>0</v>
      </c>
      <c r="BC408" s="44"/>
      <c r="BD408" s="44">
        <f t="shared" si="406"/>
        <v>235.25036828837213</v>
      </c>
      <c r="BE408" s="20"/>
      <c r="BF408" s="20">
        <v>0.56000000000000005</v>
      </c>
      <c r="BG408" s="20"/>
      <c r="BH408" s="20">
        <v>0.05</v>
      </c>
      <c r="BI408" s="44">
        <f t="shared" si="407"/>
        <v>156.32113896238519</v>
      </c>
      <c r="BJ408" s="44">
        <f t="shared" si="408"/>
        <v>0</v>
      </c>
      <c r="BK408" s="44">
        <f t="shared" si="409"/>
        <v>0</v>
      </c>
      <c r="BL408" s="44">
        <f t="shared" si="410"/>
        <v>0</v>
      </c>
      <c r="BM408" s="44"/>
      <c r="BN408" s="44">
        <f t="shared" si="411"/>
        <v>156.32113896238519</v>
      </c>
      <c r="BO408" s="44">
        <f t="shared" si="412"/>
        <v>92.419787541860472</v>
      </c>
      <c r="BP408" s="44">
        <f t="shared" si="413"/>
        <v>0</v>
      </c>
      <c r="BQ408" s="44"/>
      <c r="BR408" s="44">
        <f t="shared" si="414"/>
        <v>0</v>
      </c>
      <c r="BS408" s="44"/>
      <c r="BT408" s="44">
        <f t="shared" si="415"/>
        <v>92.419787541860472</v>
      </c>
      <c r="BU408" s="20"/>
      <c r="BV408" s="20">
        <v>0.22</v>
      </c>
      <c r="BW408" s="20"/>
      <c r="BX408" s="20">
        <v>0.05</v>
      </c>
      <c r="BY408" s="44">
        <f t="shared" si="416"/>
        <v>61.411876020937036</v>
      </c>
      <c r="BZ408" s="44">
        <f t="shared" si="417"/>
        <v>0</v>
      </c>
      <c r="CA408" s="44">
        <f t="shared" si="418"/>
        <v>0</v>
      </c>
      <c r="CB408" s="44">
        <f t="shared" si="419"/>
        <v>0</v>
      </c>
      <c r="CC408" s="44"/>
      <c r="CD408" s="44">
        <f t="shared" si="420"/>
        <v>61.411876020937036</v>
      </c>
      <c r="CE408" s="44">
        <f t="shared" si="421"/>
        <v>3.8537971227328089</v>
      </c>
      <c r="CF408" s="44">
        <f t="shared" si="422"/>
        <v>8.9491236392323081</v>
      </c>
      <c r="CG408" s="44">
        <f t="shared" si="423"/>
        <v>3.6357251148601728</v>
      </c>
      <c r="CH408" s="44">
        <f t="shared" si="424"/>
        <v>20.565500784511197</v>
      </c>
      <c r="CI408" s="44">
        <f t="shared" si="425"/>
        <v>63.981557996257067</v>
      </c>
      <c r="CJ408" s="44">
        <f t="shared" si="426"/>
        <v>25.135612069958132</v>
      </c>
      <c r="CK408" s="44">
        <f t="shared" si="427"/>
        <v>114.25278213617332</v>
      </c>
    </row>
    <row r="409" spans="1:89" x14ac:dyDescent="0.25">
      <c r="A409" s="41">
        <f>'[11]ТОВ "Сумитеплоенерго" '!F401</f>
        <v>1963</v>
      </c>
      <c r="B409" s="41" t="str">
        <f>'[11]ТОВ "Сумитеплоенерго" '!C401</f>
        <v>просп.Шевченко 22</v>
      </c>
      <c r="C409" s="47" t="str">
        <f>'[11]ТОВ "Сумитеплоенерго" '!O401</f>
        <v>так</v>
      </c>
      <c r="D409" s="46">
        <f>'[11]ТОВ "Сумитеплоенерго" '!G401</f>
        <v>5</v>
      </c>
      <c r="E409" s="86" t="str">
        <f t="shared" si="431"/>
        <v>ТОВ "Сумитеплоенерго"</v>
      </c>
      <c r="F409" s="43">
        <f>'[11]ТОВ "Сумитеплоенерго" '!L401</f>
        <v>2071.9</v>
      </c>
      <c r="G409" s="43">
        <f>'[11]ТОВ "Сумитеплоенерго" '!CX401</f>
        <v>408.38619767441861</v>
      </c>
      <c r="H409" s="32">
        <f t="shared" si="432"/>
        <v>197.10709864106309</v>
      </c>
      <c r="I409" s="42"/>
      <c r="J409" s="42"/>
      <c r="K409" s="42"/>
      <c r="L409" s="42"/>
      <c r="M409" s="42"/>
      <c r="N409" s="44">
        <f t="shared" si="433"/>
        <v>408.38619767441861</v>
      </c>
      <c r="O409" s="44">
        <f t="shared" si="434"/>
        <v>271.36788784418803</v>
      </c>
      <c r="P409" s="44">
        <f t="shared" si="435"/>
        <v>0</v>
      </c>
      <c r="Q409" s="44">
        <f t="shared" si="436"/>
        <v>0</v>
      </c>
      <c r="R409" s="44">
        <f t="shared" si="437"/>
        <v>0</v>
      </c>
      <c r="S409" s="44">
        <f t="shared" si="438"/>
        <v>0</v>
      </c>
      <c r="T409" s="44">
        <f t="shared" si="439"/>
        <v>271.36788784418803</v>
      </c>
      <c r="U409" s="44">
        <f t="shared" si="440"/>
        <v>420.63778360465119</v>
      </c>
      <c r="V409" s="44">
        <f t="shared" si="441"/>
        <v>0</v>
      </c>
      <c r="W409" s="44">
        <f t="shared" si="442"/>
        <v>0</v>
      </c>
      <c r="X409" s="44">
        <f t="shared" si="443"/>
        <v>0</v>
      </c>
      <c r="Y409" s="44">
        <f t="shared" si="444"/>
        <v>0</v>
      </c>
      <c r="Z409" s="44">
        <f t="shared" si="445"/>
        <v>420.63778360465119</v>
      </c>
      <c r="AA409" s="20">
        <v>0.03</v>
      </c>
      <c r="AC409" s="44">
        <f t="shared" si="428"/>
        <v>203.0462</v>
      </c>
      <c r="AD409" s="28">
        <v>98</v>
      </c>
      <c r="AE409" s="44">
        <f t="shared" si="429"/>
        <v>1466.9051999999999</v>
      </c>
      <c r="AF409" s="28">
        <v>708</v>
      </c>
      <c r="AG409" s="44">
        <f t="shared" si="430"/>
        <v>234.12470000000002</v>
      </c>
      <c r="AH409" s="28">
        <v>113</v>
      </c>
      <c r="AI409" s="44">
        <f t="shared" si="394"/>
        <v>75.714801048837217</v>
      </c>
      <c r="AJ409" s="44">
        <f t="shared" si="395"/>
        <v>0</v>
      </c>
      <c r="AK409" s="44"/>
      <c r="AL409" s="44">
        <f t="shared" si="396"/>
        <v>0</v>
      </c>
      <c r="AM409" s="44"/>
      <c r="AN409" s="44">
        <f t="shared" si="397"/>
        <v>75.714801048837217</v>
      </c>
      <c r="AO409" s="20"/>
      <c r="AP409" s="20">
        <v>0.18</v>
      </c>
      <c r="AQ409" s="20"/>
      <c r="AR409" s="20"/>
      <c r="AS409" s="44">
        <f t="shared" si="398"/>
        <v>50.311606406312471</v>
      </c>
      <c r="AT409" s="44">
        <f t="shared" si="399"/>
        <v>0</v>
      </c>
      <c r="AU409" s="44">
        <f t="shared" si="400"/>
        <v>0</v>
      </c>
      <c r="AV409" s="44">
        <f t="shared" si="401"/>
        <v>0</v>
      </c>
      <c r="AW409" s="44"/>
      <c r="AX409" s="44">
        <f t="shared" si="402"/>
        <v>50.311606406312471</v>
      </c>
      <c r="AY409" s="44">
        <f t="shared" si="403"/>
        <v>235.55715881860468</v>
      </c>
      <c r="AZ409" s="44">
        <f t="shared" si="404"/>
        <v>0</v>
      </c>
      <c r="BA409" s="44"/>
      <c r="BB409" s="44">
        <f t="shared" si="405"/>
        <v>0</v>
      </c>
      <c r="BC409" s="44"/>
      <c r="BD409" s="44">
        <f t="shared" si="406"/>
        <v>235.55715881860468</v>
      </c>
      <c r="BE409" s="20"/>
      <c r="BF409" s="20">
        <v>0.56000000000000005</v>
      </c>
      <c r="BG409" s="20"/>
      <c r="BH409" s="20">
        <v>0.05</v>
      </c>
      <c r="BI409" s="44">
        <f t="shared" si="407"/>
        <v>156.52499770852768</v>
      </c>
      <c r="BJ409" s="44">
        <f t="shared" si="408"/>
        <v>0</v>
      </c>
      <c r="BK409" s="44">
        <f t="shared" si="409"/>
        <v>0</v>
      </c>
      <c r="BL409" s="44">
        <f t="shared" si="410"/>
        <v>0</v>
      </c>
      <c r="BM409" s="44"/>
      <c r="BN409" s="44">
        <f t="shared" si="411"/>
        <v>156.52499770852768</v>
      </c>
      <c r="BO409" s="44">
        <f t="shared" si="412"/>
        <v>92.540312393023257</v>
      </c>
      <c r="BP409" s="44">
        <f t="shared" si="413"/>
        <v>0</v>
      </c>
      <c r="BQ409" s="44"/>
      <c r="BR409" s="44">
        <f t="shared" si="414"/>
        <v>0</v>
      </c>
      <c r="BS409" s="44"/>
      <c r="BT409" s="44">
        <f t="shared" si="415"/>
        <v>92.540312393023257</v>
      </c>
      <c r="BU409" s="20"/>
      <c r="BV409" s="20">
        <v>0.22</v>
      </c>
      <c r="BW409" s="20"/>
      <c r="BX409" s="20">
        <v>0.05</v>
      </c>
      <c r="BY409" s="44">
        <f t="shared" si="416"/>
        <v>61.491963385493008</v>
      </c>
      <c r="BZ409" s="44">
        <f t="shared" si="417"/>
        <v>0</v>
      </c>
      <c r="CA409" s="44">
        <f t="shared" si="418"/>
        <v>0</v>
      </c>
      <c r="CB409" s="44">
        <f t="shared" si="419"/>
        <v>0</v>
      </c>
      <c r="CC409" s="44"/>
      <c r="CD409" s="44">
        <f t="shared" si="420"/>
        <v>61.491963385493008</v>
      </c>
      <c r="CE409" s="44">
        <f t="shared" si="421"/>
        <v>4.0357725483900335</v>
      </c>
      <c r="CF409" s="44">
        <f t="shared" si="422"/>
        <v>9.3716992268007626</v>
      </c>
      <c r="CG409" s="44">
        <f t="shared" si="423"/>
        <v>3.8074032297891138</v>
      </c>
      <c r="CH409" s="44">
        <f t="shared" si="424"/>
        <v>20.592320299975015</v>
      </c>
      <c r="CI409" s="44">
        <f t="shared" si="425"/>
        <v>64.064996488811161</v>
      </c>
      <c r="CJ409" s="44">
        <f t="shared" si="426"/>
        <v>25.168391477747235</v>
      </c>
      <c r="CK409" s="44">
        <f t="shared" si="427"/>
        <v>114.40177944430563</v>
      </c>
    </row>
    <row r="410" spans="1:89" x14ac:dyDescent="0.25">
      <c r="A410" s="41">
        <f>'[11]ТОВ "Сумитеплоенерго" '!F402</f>
        <v>1968</v>
      </c>
      <c r="B410" s="41" t="str">
        <f>'[11]ТОВ "Сумитеплоенерго" '!C402</f>
        <v>просп.Шевченко 23</v>
      </c>
      <c r="C410" s="47" t="str">
        <f>'[11]ТОВ "Сумитеплоенерго" '!O402</f>
        <v>так</v>
      </c>
      <c r="D410" s="46">
        <f>'[11]ТОВ "Сумитеплоенерго" '!G402</f>
        <v>5</v>
      </c>
      <c r="E410" s="86" t="str">
        <f t="shared" si="431"/>
        <v>ТОВ "Сумитеплоенерго"</v>
      </c>
      <c r="F410" s="43">
        <f>'[11]ТОВ "Сумитеплоенерго" '!L402</f>
        <v>4442.25</v>
      </c>
      <c r="G410" s="43">
        <f>'[11]ТОВ "Сумитеплоенерго" '!CX402</f>
        <v>574.30079069767442</v>
      </c>
      <c r="H410" s="32">
        <f t="shared" si="432"/>
        <v>129.28151065286158</v>
      </c>
      <c r="I410" s="42"/>
      <c r="J410" s="42"/>
      <c r="K410" s="42"/>
      <c r="L410" s="42"/>
      <c r="M410" s="42"/>
      <c r="N410" s="44">
        <f t="shared" si="433"/>
        <v>574.30079069767442</v>
      </c>
      <c r="O410" s="44">
        <f t="shared" si="434"/>
        <v>381.61620898638245</v>
      </c>
      <c r="P410" s="44">
        <f t="shared" si="435"/>
        <v>0</v>
      </c>
      <c r="Q410" s="44">
        <f t="shared" si="436"/>
        <v>0</v>
      </c>
      <c r="R410" s="44">
        <f t="shared" si="437"/>
        <v>0</v>
      </c>
      <c r="S410" s="44">
        <f t="shared" si="438"/>
        <v>0</v>
      </c>
      <c r="T410" s="44">
        <f t="shared" si="439"/>
        <v>381.61620898638245</v>
      </c>
      <c r="U410" s="44">
        <f t="shared" si="440"/>
        <v>637.47387767441865</v>
      </c>
      <c r="V410" s="44">
        <f t="shared" si="441"/>
        <v>0</v>
      </c>
      <c r="W410" s="44">
        <f t="shared" si="442"/>
        <v>0</v>
      </c>
      <c r="X410" s="44">
        <f t="shared" si="443"/>
        <v>0</v>
      </c>
      <c r="Y410" s="44">
        <f t="shared" si="444"/>
        <v>0</v>
      </c>
      <c r="Z410" s="44">
        <f t="shared" si="445"/>
        <v>637.47387767441865</v>
      </c>
      <c r="AA410" s="20">
        <v>0.11</v>
      </c>
      <c r="AC410" s="44">
        <f t="shared" si="428"/>
        <v>417.57150000000001</v>
      </c>
      <c r="AD410" s="28">
        <v>94</v>
      </c>
      <c r="AE410" s="44">
        <f t="shared" si="429"/>
        <v>3029.6145000000001</v>
      </c>
      <c r="AF410" s="28">
        <v>682</v>
      </c>
      <c r="AG410" s="44">
        <f t="shared" si="430"/>
        <v>488.64749999999998</v>
      </c>
      <c r="AH410" s="28">
        <v>110</v>
      </c>
      <c r="AI410" s="44">
        <f t="shared" si="394"/>
        <v>114.74529798139535</v>
      </c>
      <c r="AJ410" s="44">
        <f t="shared" si="395"/>
        <v>0</v>
      </c>
      <c r="AK410" s="44"/>
      <c r="AL410" s="44">
        <f t="shared" si="396"/>
        <v>0</v>
      </c>
      <c r="AM410" s="44"/>
      <c r="AN410" s="44">
        <f t="shared" si="397"/>
        <v>114.74529798139535</v>
      </c>
      <c r="AO410" s="20"/>
      <c r="AP410" s="20">
        <v>0.18</v>
      </c>
      <c r="AQ410" s="20"/>
      <c r="AR410" s="20"/>
      <c r="AS410" s="44">
        <f t="shared" si="398"/>
        <v>76.246918555479212</v>
      </c>
      <c r="AT410" s="44">
        <f t="shared" si="399"/>
        <v>0</v>
      </c>
      <c r="AU410" s="44">
        <f t="shared" si="400"/>
        <v>0</v>
      </c>
      <c r="AV410" s="44">
        <f t="shared" si="401"/>
        <v>0</v>
      </c>
      <c r="AW410" s="44"/>
      <c r="AX410" s="44">
        <f t="shared" si="402"/>
        <v>76.246918555479212</v>
      </c>
      <c r="AY410" s="44">
        <f t="shared" si="403"/>
        <v>356.98537149767446</v>
      </c>
      <c r="AZ410" s="44">
        <f t="shared" si="404"/>
        <v>0</v>
      </c>
      <c r="BA410" s="44"/>
      <c r="BB410" s="44">
        <f t="shared" si="405"/>
        <v>0</v>
      </c>
      <c r="BC410" s="44"/>
      <c r="BD410" s="44">
        <f t="shared" si="406"/>
        <v>356.98537149767446</v>
      </c>
      <c r="BE410" s="20"/>
      <c r="BF410" s="20">
        <v>0.56000000000000005</v>
      </c>
      <c r="BG410" s="20"/>
      <c r="BH410" s="20">
        <v>0.05</v>
      </c>
      <c r="BI410" s="44">
        <f t="shared" si="407"/>
        <v>237.21263550593537</v>
      </c>
      <c r="BJ410" s="44">
        <f t="shared" si="408"/>
        <v>0</v>
      </c>
      <c r="BK410" s="44">
        <f t="shared" si="409"/>
        <v>0</v>
      </c>
      <c r="BL410" s="44">
        <f t="shared" si="410"/>
        <v>0</v>
      </c>
      <c r="BM410" s="44"/>
      <c r="BN410" s="44">
        <f t="shared" si="411"/>
        <v>237.21263550593537</v>
      </c>
      <c r="BO410" s="44">
        <f t="shared" si="412"/>
        <v>140.24425308837209</v>
      </c>
      <c r="BP410" s="44">
        <f t="shared" si="413"/>
        <v>0</v>
      </c>
      <c r="BQ410" s="44"/>
      <c r="BR410" s="44">
        <f t="shared" si="414"/>
        <v>0</v>
      </c>
      <c r="BS410" s="44"/>
      <c r="BT410" s="44">
        <f t="shared" si="415"/>
        <v>140.24425308837209</v>
      </c>
      <c r="BU410" s="20"/>
      <c r="BV410" s="20">
        <v>0.22</v>
      </c>
      <c r="BW410" s="20"/>
      <c r="BX410" s="20">
        <v>0.05</v>
      </c>
      <c r="BY410" s="44">
        <f t="shared" si="416"/>
        <v>93.190678234474589</v>
      </c>
      <c r="BZ410" s="44">
        <f t="shared" si="417"/>
        <v>0</v>
      </c>
      <c r="CA410" s="44">
        <f t="shared" si="418"/>
        <v>0</v>
      </c>
      <c r="CB410" s="44">
        <f t="shared" si="419"/>
        <v>0</v>
      </c>
      <c r="CC410" s="44"/>
      <c r="CD410" s="44">
        <f t="shared" si="420"/>
        <v>93.190678234474589</v>
      </c>
      <c r="CE410" s="44">
        <f t="shared" si="421"/>
        <v>5.476568862204763</v>
      </c>
      <c r="CF410" s="44">
        <f t="shared" si="422"/>
        <v>12.771724800992716</v>
      </c>
      <c r="CG410" s="44">
        <f t="shared" si="423"/>
        <v>5.2435233787066879</v>
      </c>
      <c r="CH410" s="44">
        <f t="shared" si="424"/>
        <v>31.207530049836368</v>
      </c>
      <c r="CI410" s="44">
        <f t="shared" si="425"/>
        <v>97.090093488379821</v>
      </c>
      <c r="CJ410" s="44">
        <f t="shared" si="426"/>
        <v>38.142536727577777</v>
      </c>
      <c r="CK410" s="44">
        <f t="shared" si="427"/>
        <v>173.37516694353536</v>
      </c>
    </row>
    <row r="411" spans="1:89" x14ac:dyDescent="0.25">
      <c r="A411" s="41">
        <f>'[11]ТОВ "Сумитеплоенерго" '!F403</f>
        <v>1963</v>
      </c>
      <c r="B411" s="41" t="str">
        <f>'[11]ТОВ "Сумитеплоенерго" '!C403</f>
        <v>просп.Шевченко 24</v>
      </c>
      <c r="C411" s="47" t="str">
        <f>'[11]ТОВ "Сумитеплоенерго" '!O403</f>
        <v>так</v>
      </c>
      <c r="D411" s="46">
        <f>'[11]ТОВ "Сумитеплоенерго" '!G403</f>
        <v>5</v>
      </c>
      <c r="E411" s="86" t="str">
        <f t="shared" si="431"/>
        <v>ТОВ "Сумитеплоенерго"</v>
      </c>
      <c r="F411" s="43">
        <f>'[11]ТОВ "Сумитеплоенерго" '!L403</f>
        <v>1963.55</v>
      </c>
      <c r="G411" s="43">
        <f>'[11]ТОВ "Сумитеплоенерго" '!CX403</f>
        <v>397.52460465116269</v>
      </c>
      <c r="H411" s="32">
        <f t="shared" si="432"/>
        <v>202.45198984042307</v>
      </c>
      <c r="I411" s="42"/>
      <c r="J411" s="42"/>
      <c r="K411" s="42"/>
      <c r="L411" s="42"/>
      <c r="M411" s="42"/>
      <c r="N411" s="44">
        <f t="shared" si="433"/>
        <v>397.52460465116269</v>
      </c>
      <c r="O411" s="44">
        <f t="shared" si="434"/>
        <v>264.150485360635</v>
      </c>
      <c r="P411" s="44">
        <f t="shared" si="435"/>
        <v>0</v>
      </c>
      <c r="Q411" s="44">
        <f t="shared" si="436"/>
        <v>0</v>
      </c>
      <c r="R411" s="44">
        <f t="shared" si="437"/>
        <v>0</v>
      </c>
      <c r="S411" s="44">
        <f t="shared" si="438"/>
        <v>0</v>
      </c>
      <c r="T411" s="44">
        <f t="shared" si="439"/>
        <v>264.150485360635</v>
      </c>
      <c r="U411" s="44">
        <f t="shared" si="440"/>
        <v>409.45034279069756</v>
      </c>
      <c r="V411" s="44">
        <f t="shared" si="441"/>
        <v>0</v>
      </c>
      <c r="W411" s="44">
        <f t="shared" si="442"/>
        <v>0</v>
      </c>
      <c r="X411" s="44">
        <f t="shared" si="443"/>
        <v>0</v>
      </c>
      <c r="Y411" s="44">
        <f t="shared" si="444"/>
        <v>0</v>
      </c>
      <c r="Z411" s="44">
        <f t="shared" si="445"/>
        <v>409.45034279069756</v>
      </c>
      <c r="AA411" s="20">
        <v>0.03</v>
      </c>
      <c r="AC411" s="44">
        <f t="shared" si="428"/>
        <v>192.42789999999999</v>
      </c>
      <c r="AD411" s="28">
        <v>98</v>
      </c>
      <c r="AE411" s="44">
        <f t="shared" si="429"/>
        <v>1390.1933999999999</v>
      </c>
      <c r="AF411" s="28">
        <v>708</v>
      </c>
      <c r="AG411" s="44">
        <f t="shared" si="430"/>
        <v>221.88114999999999</v>
      </c>
      <c r="AH411" s="28">
        <v>113</v>
      </c>
      <c r="AI411" s="44">
        <f t="shared" si="394"/>
        <v>73.701061702325561</v>
      </c>
      <c r="AJ411" s="44">
        <f t="shared" si="395"/>
        <v>0</v>
      </c>
      <c r="AK411" s="44"/>
      <c r="AL411" s="44">
        <f t="shared" si="396"/>
        <v>0</v>
      </c>
      <c r="AM411" s="44"/>
      <c r="AN411" s="44">
        <f t="shared" si="397"/>
        <v>73.701061702325561</v>
      </c>
      <c r="AO411" s="20"/>
      <c r="AP411" s="20">
        <v>0.18</v>
      </c>
      <c r="AQ411" s="20"/>
      <c r="AR411" s="20"/>
      <c r="AS411" s="44">
        <f t="shared" si="398"/>
        <v>48.973499985861729</v>
      </c>
      <c r="AT411" s="44">
        <f t="shared" si="399"/>
        <v>0</v>
      </c>
      <c r="AU411" s="44">
        <f t="shared" si="400"/>
        <v>0</v>
      </c>
      <c r="AV411" s="44">
        <f t="shared" si="401"/>
        <v>0</v>
      </c>
      <c r="AW411" s="44"/>
      <c r="AX411" s="44">
        <f t="shared" si="402"/>
        <v>48.973499985861729</v>
      </c>
      <c r="AY411" s="44">
        <f t="shared" si="403"/>
        <v>229.29219196279067</v>
      </c>
      <c r="AZ411" s="44">
        <f t="shared" si="404"/>
        <v>0</v>
      </c>
      <c r="BA411" s="44"/>
      <c r="BB411" s="44">
        <f t="shared" si="405"/>
        <v>0</v>
      </c>
      <c r="BC411" s="44"/>
      <c r="BD411" s="44">
        <f t="shared" si="406"/>
        <v>229.29219196279067</v>
      </c>
      <c r="BE411" s="20"/>
      <c r="BF411" s="20">
        <v>0.56000000000000005</v>
      </c>
      <c r="BG411" s="20"/>
      <c r="BH411" s="20">
        <v>0.05</v>
      </c>
      <c r="BI411" s="44">
        <f t="shared" si="407"/>
        <v>152.3619999560143</v>
      </c>
      <c r="BJ411" s="44">
        <f t="shared" si="408"/>
        <v>0</v>
      </c>
      <c r="BK411" s="44">
        <f t="shared" si="409"/>
        <v>0</v>
      </c>
      <c r="BL411" s="44">
        <f t="shared" si="410"/>
        <v>0</v>
      </c>
      <c r="BM411" s="44"/>
      <c r="BN411" s="44">
        <f t="shared" si="411"/>
        <v>152.3619999560143</v>
      </c>
      <c r="BO411" s="44">
        <f t="shared" si="412"/>
        <v>90.079075413953461</v>
      </c>
      <c r="BP411" s="44">
        <f t="shared" si="413"/>
        <v>0</v>
      </c>
      <c r="BQ411" s="44"/>
      <c r="BR411" s="44">
        <f t="shared" si="414"/>
        <v>0</v>
      </c>
      <c r="BS411" s="44"/>
      <c r="BT411" s="44">
        <f t="shared" si="415"/>
        <v>90.079075413953461</v>
      </c>
      <c r="BU411" s="20"/>
      <c r="BV411" s="20">
        <v>0.22</v>
      </c>
      <c r="BW411" s="20"/>
      <c r="BX411" s="20">
        <v>0.05</v>
      </c>
      <c r="BY411" s="44">
        <f t="shared" si="416"/>
        <v>59.856499982719889</v>
      </c>
      <c r="BZ411" s="44">
        <f t="shared" si="417"/>
        <v>0</v>
      </c>
      <c r="CA411" s="44">
        <f t="shared" si="418"/>
        <v>0</v>
      </c>
      <c r="CB411" s="44">
        <f t="shared" si="419"/>
        <v>0</v>
      </c>
      <c r="CC411" s="44"/>
      <c r="CD411" s="44">
        <f t="shared" si="420"/>
        <v>59.856499982719889</v>
      </c>
      <c r="CE411" s="44">
        <f t="shared" si="421"/>
        <v>3.9292249901590135</v>
      </c>
      <c r="CF411" s="44">
        <f t="shared" si="422"/>
        <v>9.1242790223371824</v>
      </c>
      <c r="CG411" s="44">
        <f t="shared" si="423"/>
        <v>3.7068848005489023</v>
      </c>
      <c r="CH411" s="44">
        <f t="shared" si="424"/>
        <v>20.044639198663223</v>
      </c>
      <c r="CI411" s="44">
        <f t="shared" si="425"/>
        <v>62.361099729174477</v>
      </c>
      <c r="CJ411" s="44">
        <f t="shared" si="426"/>
        <v>24.499003465032825</v>
      </c>
      <c r="CK411" s="44">
        <f t="shared" si="427"/>
        <v>111.35910665924013</v>
      </c>
    </row>
    <row r="412" spans="1:89" x14ac:dyDescent="0.25">
      <c r="A412" s="41">
        <f>'[11]ТОВ "Сумитеплоенерго" '!F404</f>
        <v>1964</v>
      </c>
      <c r="B412" s="41" t="str">
        <f>'[11]ТОВ "Сумитеплоенерго" '!C404</f>
        <v>просп.Шевченко 26</v>
      </c>
      <c r="C412" s="47" t="str">
        <f>'[11]ТОВ "Сумитеплоенерго" '!O404</f>
        <v>так</v>
      </c>
      <c r="D412" s="46">
        <f>'[11]ТОВ "Сумитеплоенерго" '!G404</f>
        <v>5</v>
      </c>
      <c r="E412" s="86" t="str">
        <f t="shared" si="431"/>
        <v>ТОВ "Сумитеплоенерго"</v>
      </c>
      <c r="F412" s="43">
        <f>'[11]ТОВ "Сумитеплоенерго" '!L404</f>
        <v>2032.9</v>
      </c>
      <c r="G412" s="43">
        <f>'[11]ТОВ "Сумитеплоенерго" '!CX404</f>
        <v>403.52848837209297</v>
      </c>
      <c r="H412" s="32">
        <f t="shared" si="432"/>
        <v>198.49893667769834</v>
      </c>
      <c r="I412" s="42"/>
      <c r="J412" s="42"/>
      <c r="K412" s="42"/>
      <c r="L412" s="42"/>
      <c r="M412" s="42"/>
      <c r="N412" s="44">
        <f t="shared" si="433"/>
        <v>403.52848837209297</v>
      </c>
      <c r="O412" s="44">
        <f t="shared" si="434"/>
        <v>268.13999640064782</v>
      </c>
      <c r="P412" s="44">
        <f t="shared" si="435"/>
        <v>0</v>
      </c>
      <c r="Q412" s="44">
        <f t="shared" si="436"/>
        <v>0</v>
      </c>
      <c r="R412" s="44">
        <f t="shared" si="437"/>
        <v>0</v>
      </c>
      <c r="S412" s="44">
        <f t="shared" si="438"/>
        <v>0</v>
      </c>
      <c r="T412" s="44">
        <f t="shared" si="439"/>
        <v>268.13999640064782</v>
      </c>
      <c r="U412" s="44">
        <f t="shared" si="440"/>
        <v>415.63434302325578</v>
      </c>
      <c r="V412" s="44">
        <f t="shared" si="441"/>
        <v>0</v>
      </c>
      <c r="W412" s="44">
        <f t="shared" si="442"/>
        <v>0</v>
      </c>
      <c r="X412" s="44">
        <f t="shared" si="443"/>
        <v>0</v>
      </c>
      <c r="Y412" s="44">
        <f t="shared" si="444"/>
        <v>0</v>
      </c>
      <c r="Z412" s="44">
        <f t="shared" si="445"/>
        <v>415.63434302325578</v>
      </c>
      <c r="AA412" s="20">
        <v>0.03</v>
      </c>
      <c r="AC412" s="44">
        <f t="shared" si="428"/>
        <v>199.22420000000002</v>
      </c>
      <c r="AD412" s="28">
        <v>98</v>
      </c>
      <c r="AE412" s="44">
        <f t="shared" si="429"/>
        <v>1439.2931999999998</v>
      </c>
      <c r="AF412" s="28">
        <v>708</v>
      </c>
      <c r="AG412" s="44">
        <f t="shared" si="430"/>
        <v>229.71770000000001</v>
      </c>
      <c r="AH412" s="28">
        <v>113</v>
      </c>
      <c r="AI412" s="44">
        <f t="shared" si="394"/>
        <v>74.814181744186044</v>
      </c>
      <c r="AJ412" s="44">
        <f t="shared" si="395"/>
        <v>0</v>
      </c>
      <c r="AK412" s="44"/>
      <c r="AL412" s="44">
        <f t="shared" si="396"/>
        <v>0</v>
      </c>
      <c r="AM412" s="44"/>
      <c r="AN412" s="44">
        <f t="shared" si="397"/>
        <v>74.814181744186044</v>
      </c>
      <c r="AO412" s="20"/>
      <c r="AP412" s="20">
        <v>0.18</v>
      </c>
      <c r="AQ412" s="20"/>
      <c r="AR412" s="20"/>
      <c r="AS412" s="44">
        <f t="shared" si="398"/>
        <v>49.713155332680117</v>
      </c>
      <c r="AT412" s="44">
        <f t="shared" si="399"/>
        <v>0</v>
      </c>
      <c r="AU412" s="44">
        <f t="shared" si="400"/>
        <v>0</v>
      </c>
      <c r="AV412" s="44">
        <f t="shared" si="401"/>
        <v>0</v>
      </c>
      <c r="AW412" s="44"/>
      <c r="AX412" s="44">
        <f t="shared" si="402"/>
        <v>49.713155332680117</v>
      </c>
      <c r="AY412" s="44">
        <f t="shared" si="403"/>
        <v>232.75523209302327</v>
      </c>
      <c r="AZ412" s="44">
        <f t="shared" si="404"/>
        <v>0</v>
      </c>
      <c r="BA412" s="44"/>
      <c r="BB412" s="44">
        <f t="shared" si="405"/>
        <v>0</v>
      </c>
      <c r="BC412" s="44"/>
      <c r="BD412" s="44">
        <f t="shared" si="406"/>
        <v>232.75523209302327</v>
      </c>
      <c r="BE412" s="20"/>
      <c r="BF412" s="20">
        <v>0.56000000000000005</v>
      </c>
      <c r="BG412" s="20"/>
      <c r="BH412" s="20">
        <v>0.05</v>
      </c>
      <c r="BI412" s="44">
        <f t="shared" si="407"/>
        <v>154.66314992389371</v>
      </c>
      <c r="BJ412" s="44">
        <f t="shared" si="408"/>
        <v>0</v>
      </c>
      <c r="BK412" s="44">
        <f t="shared" si="409"/>
        <v>0</v>
      </c>
      <c r="BL412" s="44">
        <f t="shared" si="410"/>
        <v>0</v>
      </c>
      <c r="BM412" s="44"/>
      <c r="BN412" s="44">
        <f t="shared" si="411"/>
        <v>154.66314992389371</v>
      </c>
      <c r="BO412" s="44">
        <f t="shared" si="412"/>
        <v>91.439555465116271</v>
      </c>
      <c r="BP412" s="44">
        <f t="shared" si="413"/>
        <v>0</v>
      </c>
      <c r="BQ412" s="44"/>
      <c r="BR412" s="44">
        <f t="shared" si="414"/>
        <v>0</v>
      </c>
      <c r="BS412" s="44"/>
      <c r="BT412" s="44">
        <f t="shared" si="415"/>
        <v>91.439555465116271</v>
      </c>
      <c r="BU412" s="20"/>
      <c r="BV412" s="20">
        <v>0.22</v>
      </c>
      <c r="BW412" s="20"/>
      <c r="BX412" s="20">
        <v>0.05</v>
      </c>
      <c r="BY412" s="44">
        <f t="shared" si="416"/>
        <v>60.760523184386805</v>
      </c>
      <c r="BZ412" s="44">
        <f t="shared" si="417"/>
        <v>0</v>
      </c>
      <c r="CA412" s="44">
        <f t="shared" si="418"/>
        <v>0</v>
      </c>
      <c r="CB412" s="44">
        <f t="shared" si="419"/>
        <v>0</v>
      </c>
      <c r="CC412" s="44"/>
      <c r="CD412" s="44">
        <f t="shared" si="420"/>
        <v>60.760523184386805</v>
      </c>
      <c r="CE412" s="44">
        <f t="shared" si="421"/>
        <v>4.0074744535283058</v>
      </c>
      <c r="CF412" s="44">
        <f t="shared" si="422"/>
        <v>9.305986595438176</v>
      </c>
      <c r="CG412" s="44">
        <f t="shared" si="423"/>
        <v>3.7807064185883923</v>
      </c>
      <c r="CH412" s="44">
        <f t="shared" si="424"/>
        <v>20.347376894817607</v>
      </c>
      <c r="CI412" s="44">
        <f t="shared" si="425"/>
        <v>63.302950339432563</v>
      </c>
      <c r="CJ412" s="44">
        <f t="shared" si="426"/>
        <v>24.869016204777076</v>
      </c>
      <c r="CK412" s="44">
        <f t="shared" si="427"/>
        <v>113.04098274898671</v>
      </c>
    </row>
    <row r="413" spans="1:89" x14ac:dyDescent="0.25">
      <c r="A413" s="41">
        <f>'[11]ТОВ "Сумитеплоенерго" '!F405</f>
        <v>1965</v>
      </c>
      <c r="B413" s="41" t="str">
        <f>'[11]ТОВ "Сумитеплоенерго" '!C405</f>
        <v>просп.Шевченко 28</v>
      </c>
      <c r="C413" s="47" t="str">
        <f>'[11]ТОВ "Сумитеплоенерго" '!O405</f>
        <v>так</v>
      </c>
      <c r="D413" s="46">
        <f>'[11]ТОВ "Сумитеплоенерго" '!G405</f>
        <v>5</v>
      </c>
      <c r="E413" s="86" t="str">
        <f t="shared" si="431"/>
        <v>ТОВ "Сумитеплоенерго"</v>
      </c>
      <c r="F413" s="43">
        <f>'[11]ТОВ "Сумитеплоенерго" '!L405</f>
        <v>2535.6999999999998</v>
      </c>
      <c r="G413" s="43">
        <f>'[11]ТОВ "Сумитеплоенерго" '!CX405</f>
        <v>498.11805813953487</v>
      </c>
      <c r="H413" s="32">
        <f t="shared" si="432"/>
        <v>196.44203105238589</v>
      </c>
      <c r="I413" s="42"/>
      <c r="J413" s="42"/>
      <c r="K413" s="42"/>
      <c r="L413" s="42"/>
      <c r="M413" s="42"/>
      <c r="N413" s="44">
        <f t="shared" si="433"/>
        <v>498.11805813953487</v>
      </c>
      <c r="O413" s="44">
        <f t="shared" si="434"/>
        <v>330.99366752384572</v>
      </c>
      <c r="P413" s="44">
        <f t="shared" si="435"/>
        <v>0</v>
      </c>
      <c r="Q413" s="44">
        <f t="shared" si="436"/>
        <v>0</v>
      </c>
      <c r="R413" s="44">
        <f t="shared" si="437"/>
        <v>0</v>
      </c>
      <c r="S413" s="44">
        <f t="shared" si="438"/>
        <v>0</v>
      </c>
      <c r="T413" s="44">
        <f t="shared" si="439"/>
        <v>330.99366752384572</v>
      </c>
      <c r="U413" s="44">
        <f t="shared" si="440"/>
        <v>513.06159988372087</v>
      </c>
      <c r="V413" s="44">
        <f t="shared" si="441"/>
        <v>0</v>
      </c>
      <c r="W413" s="44">
        <f t="shared" si="442"/>
        <v>0</v>
      </c>
      <c r="X413" s="44">
        <f t="shared" si="443"/>
        <v>0</v>
      </c>
      <c r="Y413" s="44">
        <f t="shared" si="444"/>
        <v>0</v>
      </c>
      <c r="Z413" s="44">
        <f t="shared" si="445"/>
        <v>513.06159988372087</v>
      </c>
      <c r="AA413" s="20">
        <v>0.03</v>
      </c>
      <c r="AC413" s="44">
        <f t="shared" si="428"/>
        <v>248.49859999999998</v>
      </c>
      <c r="AD413" s="28">
        <v>98</v>
      </c>
      <c r="AE413" s="44">
        <f t="shared" si="429"/>
        <v>1795.2755999999999</v>
      </c>
      <c r="AF413" s="28">
        <v>708</v>
      </c>
      <c r="AG413" s="44">
        <f t="shared" si="430"/>
        <v>286.53409999999997</v>
      </c>
      <c r="AH413" s="28">
        <v>113</v>
      </c>
      <c r="AI413" s="44">
        <f t="shared" si="394"/>
        <v>92.35108797906976</v>
      </c>
      <c r="AJ413" s="44">
        <f t="shared" si="395"/>
        <v>0</v>
      </c>
      <c r="AK413" s="44"/>
      <c r="AL413" s="44">
        <f t="shared" si="396"/>
        <v>0</v>
      </c>
      <c r="AM413" s="44"/>
      <c r="AN413" s="44">
        <f t="shared" si="397"/>
        <v>92.35108797906976</v>
      </c>
      <c r="AO413" s="20"/>
      <c r="AP413" s="20">
        <v>0.18</v>
      </c>
      <c r="AQ413" s="20"/>
      <c r="AR413" s="20"/>
      <c r="AS413" s="44">
        <f t="shared" si="398"/>
        <v>61.366225958920985</v>
      </c>
      <c r="AT413" s="44">
        <f t="shared" si="399"/>
        <v>0</v>
      </c>
      <c r="AU413" s="44">
        <f t="shared" si="400"/>
        <v>0</v>
      </c>
      <c r="AV413" s="44">
        <f t="shared" si="401"/>
        <v>0</v>
      </c>
      <c r="AW413" s="44"/>
      <c r="AX413" s="44">
        <f t="shared" si="402"/>
        <v>61.366225958920985</v>
      </c>
      <c r="AY413" s="44">
        <f t="shared" si="403"/>
        <v>287.31449593488372</v>
      </c>
      <c r="AZ413" s="44">
        <f t="shared" si="404"/>
        <v>0</v>
      </c>
      <c r="BA413" s="44"/>
      <c r="BB413" s="44">
        <f t="shared" si="405"/>
        <v>0</v>
      </c>
      <c r="BC413" s="44"/>
      <c r="BD413" s="44">
        <f t="shared" si="406"/>
        <v>287.31449593488372</v>
      </c>
      <c r="BE413" s="20"/>
      <c r="BF413" s="20">
        <v>0.56000000000000005</v>
      </c>
      <c r="BG413" s="20"/>
      <c r="BH413" s="20">
        <v>0.05</v>
      </c>
      <c r="BI413" s="44">
        <f t="shared" si="407"/>
        <v>190.9171474277542</v>
      </c>
      <c r="BJ413" s="44">
        <f t="shared" si="408"/>
        <v>0</v>
      </c>
      <c r="BK413" s="44">
        <f t="shared" si="409"/>
        <v>0</v>
      </c>
      <c r="BL413" s="44">
        <f t="shared" si="410"/>
        <v>0</v>
      </c>
      <c r="BM413" s="44"/>
      <c r="BN413" s="44">
        <f t="shared" si="411"/>
        <v>190.9171474277542</v>
      </c>
      <c r="BO413" s="44">
        <f t="shared" si="412"/>
        <v>112.87355197441859</v>
      </c>
      <c r="BP413" s="44">
        <f t="shared" si="413"/>
        <v>0</v>
      </c>
      <c r="BQ413" s="44"/>
      <c r="BR413" s="44">
        <f t="shared" si="414"/>
        <v>0</v>
      </c>
      <c r="BS413" s="44"/>
      <c r="BT413" s="44">
        <f t="shared" si="415"/>
        <v>112.87355197441859</v>
      </c>
      <c r="BU413" s="20"/>
      <c r="BV413" s="20">
        <v>0.22</v>
      </c>
      <c r="BW413" s="20"/>
      <c r="BX413" s="20">
        <v>0.05</v>
      </c>
      <c r="BY413" s="44">
        <f t="shared" si="416"/>
        <v>75.003165060903427</v>
      </c>
      <c r="BZ413" s="44">
        <f t="shared" si="417"/>
        <v>0</v>
      </c>
      <c r="CA413" s="44">
        <f t="shared" si="418"/>
        <v>0</v>
      </c>
      <c r="CB413" s="44">
        <f t="shared" si="419"/>
        <v>0</v>
      </c>
      <c r="CC413" s="44"/>
      <c r="CD413" s="44">
        <f t="shared" si="420"/>
        <v>75.003165060903427</v>
      </c>
      <c r="CE413" s="44">
        <f t="shared" si="421"/>
        <v>4.0494359253304388</v>
      </c>
      <c r="CF413" s="44">
        <f t="shared" si="422"/>
        <v>9.4034277391419643</v>
      </c>
      <c r="CG413" s="44">
        <f t="shared" si="423"/>
        <v>3.8202934471809424</v>
      </c>
      <c r="CH413" s="44">
        <f t="shared" si="424"/>
        <v>25.116927699374603</v>
      </c>
      <c r="CI413" s="44">
        <f t="shared" si="425"/>
        <v>78.141552842498768</v>
      </c>
      <c r="CJ413" s="44">
        <f t="shared" si="426"/>
        <v>30.698467188124511</v>
      </c>
      <c r="CK413" s="44">
        <f t="shared" si="427"/>
        <v>139.53848721874778</v>
      </c>
    </row>
    <row r="414" spans="1:89" x14ac:dyDescent="0.25">
      <c r="A414" s="41">
        <f>'[11]ТОВ "Сумитеплоенерго" '!F406</f>
        <v>1973</v>
      </c>
      <c r="B414" s="41" t="str">
        <f>'[11]ТОВ "Сумитеплоенерго" '!C406</f>
        <v>пр.Суджанський 20</v>
      </c>
      <c r="C414" s="47" t="str">
        <f>'[11]ТОВ "Сумитеплоенерго" '!O406</f>
        <v>так</v>
      </c>
      <c r="D414" s="46">
        <f>'[11]ТОВ "Сумитеплоенерго" '!G406</f>
        <v>5</v>
      </c>
      <c r="E414" s="86" t="str">
        <f t="shared" si="431"/>
        <v>ТОВ "Сумитеплоенерго"</v>
      </c>
      <c r="F414" s="43">
        <f>'[11]ТОВ "Сумитеплоенерго" '!L406</f>
        <v>5683</v>
      </c>
      <c r="G414" s="43">
        <f>'[11]ТОВ "Сумитеплоенерго" '!CX406</f>
        <v>710.53520930232548</v>
      </c>
      <c r="H414" s="32">
        <f t="shared" si="432"/>
        <v>125.0281909734868</v>
      </c>
      <c r="I414" s="42"/>
      <c r="J414" s="42"/>
      <c r="K414" s="42"/>
      <c r="L414" s="42"/>
      <c r="M414" s="42"/>
      <c r="N414" s="44">
        <f t="shared" si="433"/>
        <v>710.53520930232548</v>
      </c>
      <c r="O414" s="44">
        <f t="shared" si="434"/>
        <v>472.14239875222455</v>
      </c>
      <c r="P414" s="44">
        <f t="shared" si="435"/>
        <v>0</v>
      </c>
      <c r="Q414" s="44">
        <f t="shared" si="436"/>
        <v>0</v>
      </c>
      <c r="R414" s="44">
        <f t="shared" si="437"/>
        <v>0</v>
      </c>
      <c r="S414" s="44">
        <f t="shared" si="438"/>
        <v>0</v>
      </c>
      <c r="T414" s="44">
        <f t="shared" si="439"/>
        <v>472.14239875222455</v>
      </c>
      <c r="U414" s="44">
        <f t="shared" si="440"/>
        <v>788.69408232558135</v>
      </c>
      <c r="V414" s="44">
        <f t="shared" si="441"/>
        <v>0</v>
      </c>
      <c r="W414" s="44">
        <f t="shared" si="442"/>
        <v>0</v>
      </c>
      <c r="X414" s="44">
        <f t="shared" si="443"/>
        <v>0</v>
      </c>
      <c r="Y414" s="44">
        <f t="shared" si="444"/>
        <v>0</v>
      </c>
      <c r="Z414" s="44">
        <f t="shared" si="445"/>
        <v>788.69408232558135</v>
      </c>
      <c r="AA414" s="20">
        <v>0.11</v>
      </c>
      <c r="AC414" s="44">
        <f t="shared" si="428"/>
        <v>511.47</v>
      </c>
      <c r="AD414" s="28">
        <v>90</v>
      </c>
      <c r="AE414" s="44">
        <f t="shared" si="429"/>
        <v>3762.1460000000002</v>
      </c>
      <c r="AF414" s="28">
        <v>662</v>
      </c>
      <c r="AG414" s="44">
        <f t="shared" si="430"/>
        <v>573.98299999999995</v>
      </c>
      <c r="AH414" s="28">
        <v>101</v>
      </c>
      <c r="AI414" s="44">
        <f t="shared" si="394"/>
        <v>141.96493481860463</v>
      </c>
      <c r="AJ414" s="44">
        <f t="shared" si="395"/>
        <v>0</v>
      </c>
      <c r="AK414" s="44"/>
      <c r="AL414" s="44">
        <f t="shared" si="396"/>
        <v>0</v>
      </c>
      <c r="AM414" s="44"/>
      <c r="AN414" s="44">
        <f t="shared" si="397"/>
        <v>141.96493481860463</v>
      </c>
      <c r="AO414" s="20"/>
      <c r="AP414" s="20">
        <v>0.18</v>
      </c>
      <c r="AQ414" s="20"/>
      <c r="AR414" s="20"/>
      <c r="AS414" s="44">
        <f t="shared" si="398"/>
        <v>94.334051270694459</v>
      </c>
      <c r="AT414" s="44">
        <f t="shared" si="399"/>
        <v>0</v>
      </c>
      <c r="AU414" s="44">
        <f t="shared" si="400"/>
        <v>0</v>
      </c>
      <c r="AV414" s="44">
        <f t="shared" si="401"/>
        <v>0</v>
      </c>
      <c r="AW414" s="44"/>
      <c r="AX414" s="44">
        <f t="shared" si="402"/>
        <v>94.334051270694459</v>
      </c>
      <c r="AY414" s="44">
        <f t="shared" si="403"/>
        <v>441.66868610232558</v>
      </c>
      <c r="AZ414" s="44">
        <f t="shared" si="404"/>
        <v>0</v>
      </c>
      <c r="BA414" s="44"/>
      <c r="BB414" s="44">
        <f t="shared" si="405"/>
        <v>0</v>
      </c>
      <c r="BC414" s="44"/>
      <c r="BD414" s="44">
        <f t="shared" si="406"/>
        <v>441.66868610232558</v>
      </c>
      <c r="BE414" s="20"/>
      <c r="BF414" s="20">
        <v>0.56000000000000005</v>
      </c>
      <c r="BG414" s="20"/>
      <c r="BH414" s="20">
        <v>0.05</v>
      </c>
      <c r="BI414" s="44">
        <f t="shared" si="407"/>
        <v>293.48371506438281</v>
      </c>
      <c r="BJ414" s="44">
        <f t="shared" si="408"/>
        <v>0</v>
      </c>
      <c r="BK414" s="44">
        <f t="shared" si="409"/>
        <v>0</v>
      </c>
      <c r="BL414" s="44">
        <f t="shared" si="410"/>
        <v>0</v>
      </c>
      <c r="BM414" s="44"/>
      <c r="BN414" s="44">
        <f t="shared" si="411"/>
        <v>293.48371506438281</v>
      </c>
      <c r="BO414" s="44">
        <f t="shared" si="412"/>
        <v>173.51269811162788</v>
      </c>
      <c r="BP414" s="44">
        <f t="shared" si="413"/>
        <v>0</v>
      </c>
      <c r="BQ414" s="44"/>
      <c r="BR414" s="44">
        <f t="shared" si="414"/>
        <v>0</v>
      </c>
      <c r="BS414" s="44"/>
      <c r="BT414" s="44">
        <f t="shared" si="415"/>
        <v>173.51269811162788</v>
      </c>
      <c r="BU414" s="20"/>
      <c r="BV414" s="20">
        <v>0.22</v>
      </c>
      <c r="BW414" s="20"/>
      <c r="BX414" s="20">
        <v>0.05</v>
      </c>
      <c r="BY414" s="44">
        <f t="shared" si="416"/>
        <v>115.29717377529323</v>
      </c>
      <c r="BZ414" s="44">
        <f t="shared" si="417"/>
        <v>0</v>
      </c>
      <c r="CA414" s="44">
        <f t="shared" si="418"/>
        <v>0</v>
      </c>
      <c r="CB414" s="44">
        <f t="shared" si="419"/>
        <v>0</v>
      </c>
      <c r="CC414" s="44"/>
      <c r="CD414" s="44">
        <f t="shared" si="420"/>
        <v>115.29717377529323</v>
      </c>
      <c r="CE414" s="44">
        <f t="shared" si="421"/>
        <v>5.4219021987333198</v>
      </c>
      <c r="CF414" s="44">
        <f t="shared" si="422"/>
        <v>12.818925912719489</v>
      </c>
      <c r="CG414" s="44">
        <f t="shared" si="423"/>
        <v>4.9782920188369566</v>
      </c>
      <c r="CH414" s="44">
        <f t="shared" si="424"/>
        <v>38.610514307026335</v>
      </c>
      <c r="CI414" s="44">
        <f t="shared" si="425"/>
        <v>120.12160006630417</v>
      </c>
      <c r="CJ414" s="44">
        <f t="shared" si="426"/>
        <v>47.190628597476632</v>
      </c>
      <c r="CK414" s="44">
        <f t="shared" si="427"/>
        <v>214.50285726125742</v>
      </c>
    </row>
    <row r="415" spans="1:89" x14ac:dyDescent="0.25">
      <c r="A415" s="41">
        <f>'[11]ТОВ "Сумитеплоенерго" '!F407</f>
        <v>1969</v>
      </c>
      <c r="B415" s="41" t="str">
        <f>'[11]ТОВ "Сумитеплоенерго" '!C407</f>
        <v>вул.Новомістенська,4</v>
      </c>
      <c r="C415" s="47" t="str">
        <f>'[11]ТОВ "Сумитеплоенерго" '!O407</f>
        <v>так</v>
      </c>
      <c r="D415" s="46">
        <f>'[11]ТОВ "Сумитеплоенерго" '!G407</f>
        <v>5</v>
      </c>
      <c r="E415" s="86" t="str">
        <f t="shared" si="431"/>
        <v>ТОВ "Сумитеплоенерго"</v>
      </c>
      <c r="F415" s="43">
        <f>'[11]ТОВ "Сумитеплоенерго" '!L407</f>
        <v>5686.64</v>
      </c>
      <c r="G415" s="43">
        <f>'[11]ТОВ "Сумитеплоенерго" '!CX407</f>
        <v>1096.2271627906978</v>
      </c>
      <c r="H415" s="32">
        <f t="shared" si="432"/>
        <v>192.77238629325888</v>
      </c>
      <c r="I415" s="42"/>
      <c r="J415" s="42"/>
      <c r="K415" s="42"/>
      <c r="L415" s="42"/>
      <c r="M415" s="42"/>
      <c r="N415" s="44">
        <f t="shared" si="433"/>
        <v>1096.2271627906978</v>
      </c>
      <c r="O415" s="44">
        <f t="shared" si="434"/>
        <v>728.43022476754186</v>
      </c>
      <c r="P415" s="44">
        <f t="shared" si="435"/>
        <v>0</v>
      </c>
      <c r="Q415" s="44">
        <f t="shared" si="436"/>
        <v>0</v>
      </c>
      <c r="R415" s="44">
        <f t="shared" si="437"/>
        <v>0</v>
      </c>
      <c r="S415" s="44">
        <f t="shared" si="438"/>
        <v>0</v>
      </c>
      <c r="T415" s="44">
        <f t="shared" si="439"/>
        <v>728.43022476754186</v>
      </c>
      <c r="U415" s="44">
        <f t="shared" si="440"/>
        <v>1129.1139776744187</v>
      </c>
      <c r="V415" s="44">
        <f t="shared" si="441"/>
        <v>0</v>
      </c>
      <c r="W415" s="44">
        <f t="shared" si="442"/>
        <v>0</v>
      </c>
      <c r="X415" s="44">
        <f t="shared" si="443"/>
        <v>0</v>
      </c>
      <c r="Y415" s="44">
        <f t="shared" si="444"/>
        <v>0</v>
      </c>
      <c r="Z415" s="44">
        <f t="shared" si="445"/>
        <v>1129.1139776744187</v>
      </c>
      <c r="AA415" s="20">
        <v>0.03</v>
      </c>
      <c r="AC415" s="44">
        <f t="shared" si="428"/>
        <v>511.79760000000005</v>
      </c>
      <c r="AD415" s="28">
        <v>90</v>
      </c>
      <c r="AE415" s="44">
        <f t="shared" si="429"/>
        <v>3764.5556800000004</v>
      </c>
      <c r="AF415" s="28">
        <v>662</v>
      </c>
      <c r="AG415" s="44">
        <f t="shared" si="430"/>
        <v>574.35064</v>
      </c>
      <c r="AH415" s="28">
        <v>101</v>
      </c>
      <c r="AI415" s="44">
        <f t="shared" si="394"/>
        <v>203.24051598139536</v>
      </c>
      <c r="AJ415" s="44">
        <f t="shared" si="395"/>
        <v>0</v>
      </c>
      <c r="AK415" s="44"/>
      <c r="AL415" s="44">
        <f t="shared" si="396"/>
        <v>0</v>
      </c>
      <c r="AM415" s="44"/>
      <c r="AN415" s="44">
        <f t="shared" si="397"/>
        <v>203.24051598139536</v>
      </c>
      <c r="AO415" s="20"/>
      <c r="AP415" s="20">
        <v>0.18</v>
      </c>
      <c r="AQ415" s="20"/>
      <c r="AR415" s="20"/>
      <c r="AS415" s="44">
        <f t="shared" si="398"/>
        <v>135.05096367190225</v>
      </c>
      <c r="AT415" s="44">
        <f t="shared" si="399"/>
        <v>0</v>
      </c>
      <c r="AU415" s="44">
        <f t="shared" si="400"/>
        <v>0</v>
      </c>
      <c r="AV415" s="44">
        <f t="shared" si="401"/>
        <v>0</v>
      </c>
      <c r="AW415" s="44"/>
      <c r="AX415" s="44">
        <f t="shared" si="402"/>
        <v>135.05096367190225</v>
      </c>
      <c r="AY415" s="44">
        <f t="shared" si="403"/>
        <v>632.30382749767455</v>
      </c>
      <c r="AZ415" s="44">
        <f t="shared" si="404"/>
        <v>0</v>
      </c>
      <c r="BA415" s="44"/>
      <c r="BB415" s="44">
        <f t="shared" si="405"/>
        <v>0</v>
      </c>
      <c r="BC415" s="44"/>
      <c r="BD415" s="44">
        <f t="shared" si="406"/>
        <v>632.30382749767455</v>
      </c>
      <c r="BE415" s="20"/>
      <c r="BF415" s="20">
        <v>0.56000000000000005</v>
      </c>
      <c r="BG415" s="20"/>
      <c r="BH415" s="20">
        <v>0.05</v>
      </c>
      <c r="BI415" s="44">
        <f t="shared" si="407"/>
        <v>420.15855364591823</v>
      </c>
      <c r="BJ415" s="44">
        <f t="shared" si="408"/>
        <v>0</v>
      </c>
      <c r="BK415" s="44">
        <f t="shared" si="409"/>
        <v>0</v>
      </c>
      <c r="BL415" s="44">
        <f t="shared" si="410"/>
        <v>0</v>
      </c>
      <c r="BM415" s="44"/>
      <c r="BN415" s="44">
        <f t="shared" si="411"/>
        <v>420.15855364591823</v>
      </c>
      <c r="BO415" s="44">
        <f t="shared" si="412"/>
        <v>248.40507508837212</v>
      </c>
      <c r="BP415" s="44">
        <f t="shared" si="413"/>
        <v>0</v>
      </c>
      <c r="BQ415" s="44"/>
      <c r="BR415" s="44">
        <f t="shared" si="414"/>
        <v>0</v>
      </c>
      <c r="BS415" s="44"/>
      <c r="BT415" s="44">
        <f t="shared" si="415"/>
        <v>248.40507508837212</v>
      </c>
      <c r="BU415" s="20"/>
      <c r="BV415" s="20">
        <v>0.22</v>
      </c>
      <c r="BW415" s="20"/>
      <c r="BX415" s="20">
        <v>0.05</v>
      </c>
      <c r="BY415" s="44">
        <f t="shared" si="416"/>
        <v>165.062288932325</v>
      </c>
      <c r="BZ415" s="44">
        <f t="shared" si="417"/>
        <v>0</v>
      </c>
      <c r="CA415" s="44">
        <f t="shared" si="418"/>
        <v>0</v>
      </c>
      <c r="CB415" s="44">
        <f t="shared" si="419"/>
        <v>0</v>
      </c>
      <c r="CC415" s="44"/>
      <c r="CD415" s="44">
        <f t="shared" si="420"/>
        <v>165.062288932325</v>
      </c>
      <c r="CE415" s="44">
        <f t="shared" si="421"/>
        <v>3.7896627027658969</v>
      </c>
      <c r="CF415" s="44">
        <f t="shared" si="422"/>
        <v>8.9598453901107966</v>
      </c>
      <c r="CG415" s="44">
        <f t="shared" si="423"/>
        <v>3.4795993907214133</v>
      </c>
      <c r="CH415" s="44">
        <f t="shared" si="424"/>
        <v>55.275768344442575</v>
      </c>
      <c r="CI415" s="44">
        <f t="shared" si="425"/>
        <v>171.96905707159917</v>
      </c>
      <c r="CJ415" s="44">
        <f t="shared" si="426"/>
        <v>67.55927242098538</v>
      </c>
      <c r="CK415" s="44">
        <f t="shared" si="427"/>
        <v>307.08760191356987</v>
      </c>
    </row>
    <row r="416" spans="1:89" x14ac:dyDescent="0.25">
      <c r="A416" s="41">
        <f>'[11]ТОВ "Сумитеплоенерго" '!F408</f>
        <v>1969</v>
      </c>
      <c r="B416" s="41" t="str">
        <f>'[11]ТОВ "Сумитеплоенерго" '!C408</f>
        <v>вул.Новомістенська,25</v>
      </c>
      <c r="C416" s="47" t="str">
        <f>'[11]ТОВ "Сумитеплоенерго" '!O408</f>
        <v>так</v>
      </c>
      <c r="D416" s="46">
        <f>'[11]ТОВ "Сумитеплоенерго" '!G408</f>
        <v>5</v>
      </c>
      <c r="E416" s="86" t="str">
        <f t="shared" si="431"/>
        <v>ТОВ "Сумитеплоенерго"</v>
      </c>
      <c r="F416" s="43">
        <f>'[11]ТОВ "Сумитеплоенерго" '!L408</f>
        <v>4332.08</v>
      </c>
      <c r="G416" s="43">
        <f>'[11]ТОВ "Сумитеплоенерго" '!CX408</f>
        <v>495.14404651162795</v>
      </c>
      <c r="H416" s="32">
        <f t="shared" si="432"/>
        <v>114.2970689626295</v>
      </c>
      <c r="I416" s="42"/>
      <c r="J416" s="42"/>
      <c r="K416" s="42"/>
      <c r="L416" s="42"/>
      <c r="M416" s="42"/>
      <c r="N416" s="44">
        <f t="shared" si="433"/>
        <v>495.14404651162795</v>
      </c>
      <c r="O416" s="44">
        <f t="shared" si="434"/>
        <v>329.01747131916255</v>
      </c>
      <c r="P416" s="44">
        <f t="shared" si="435"/>
        <v>0</v>
      </c>
      <c r="Q416" s="44">
        <f t="shared" si="436"/>
        <v>0</v>
      </c>
      <c r="R416" s="44">
        <f t="shared" si="437"/>
        <v>0</v>
      </c>
      <c r="S416" s="44">
        <f t="shared" si="438"/>
        <v>0</v>
      </c>
      <c r="T416" s="44">
        <f t="shared" si="439"/>
        <v>329.01747131916255</v>
      </c>
      <c r="U416" s="44">
        <f t="shared" si="440"/>
        <v>549.60989162790702</v>
      </c>
      <c r="V416" s="44">
        <f t="shared" si="441"/>
        <v>0</v>
      </c>
      <c r="W416" s="44">
        <f t="shared" si="442"/>
        <v>0</v>
      </c>
      <c r="X416" s="44">
        <f t="shared" si="443"/>
        <v>0</v>
      </c>
      <c r="Y416" s="44">
        <f t="shared" si="444"/>
        <v>0</v>
      </c>
      <c r="Z416" s="44">
        <f t="shared" si="445"/>
        <v>549.60989162790702</v>
      </c>
      <c r="AA416" s="20">
        <v>0.11</v>
      </c>
      <c r="AC416" s="44">
        <f t="shared" si="428"/>
        <v>407.21552000000003</v>
      </c>
      <c r="AD416" s="28">
        <v>94</v>
      </c>
      <c r="AE416" s="44">
        <f t="shared" si="429"/>
        <v>2954.47856</v>
      </c>
      <c r="AF416" s="28">
        <v>682</v>
      </c>
      <c r="AG416" s="44">
        <f t="shared" si="430"/>
        <v>476.52879999999999</v>
      </c>
      <c r="AH416" s="28">
        <v>110</v>
      </c>
      <c r="AI416" s="44">
        <f t="shared" si="394"/>
        <v>98.929780493023259</v>
      </c>
      <c r="AJ416" s="44">
        <f t="shared" si="395"/>
        <v>0</v>
      </c>
      <c r="AK416" s="44"/>
      <c r="AL416" s="44">
        <f t="shared" si="396"/>
        <v>0</v>
      </c>
      <c r="AM416" s="44"/>
      <c r="AN416" s="44">
        <f t="shared" si="397"/>
        <v>98.929780493023259</v>
      </c>
      <c r="AO416" s="20"/>
      <c r="AP416" s="20">
        <v>0.18</v>
      </c>
      <c r="AQ416" s="20"/>
      <c r="AR416" s="20"/>
      <c r="AS416" s="44">
        <f t="shared" si="398"/>
        <v>65.737690769568673</v>
      </c>
      <c r="AT416" s="44">
        <f t="shared" si="399"/>
        <v>0</v>
      </c>
      <c r="AU416" s="44">
        <f t="shared" si="400"/>
        <v>0</v>
      </c>
      <c r="AV416" s="44">
        <f t="shared" si="401"/>
        <v>0</v>
      </c>
      <c r="AW416" s="44"/>
      <c r="AX416" s="44">
        <f t="shared" si="402"/>
        <v>65.737690769568673</v>
      </c>
      <c r="AY416" s="44">
        <f t="shared" si="403"/>
        <v>307.78153931162797</v>
      </c>
      <c r="AZ416" s="44">
        <f t="shared" si="404"/>
        <v>0</v>
      </c>
      <c r="BA416" s="44"/>
      <c r="BB416" s="44">
        <f t="shared" si="405"/>
        <v>0</v>
      </c>
      <c r="BC416" s="44"/>
      <c r="BD416" s="44">
        <f t="shared" si="406"/>
        <v>307.78153931162797</v>
      </c>
      <c r="BE416" s="20"/>
      <c r="BF416" s="20">
        <v>0.56000000000000005</v>
      </c>
      <c r="BG416" s="20"/>
      <c r="BH416" s="20">
        <v>0.05</v>
      </c>
      <c r="BI416" s="44">
        <f t="shared" si="407"/>
        <v>204.51726017199147</v>
      </c>
      <c r="BJ416" s="44">
        <f t="shared" si="408"/>
        <v>0</v>
      </c>
      <c r="BK416" s="44">
        <f t="shared" si="409"/>
        <v>0</v>
      </c>
      <c r="BL416" s="44">
        <f t="shared" si="410"/>
        <v>0</v>
      </c>
      <c r="BM416" s="44"/>
      <c r="BN416" s="44">
        <f t="shared" si="411"/>
        <v>204.51726017199147</v>
      </c>
      <c r="BO416" s="44">
        <f t="shared" si="412"/>
        <v>120.91417615813954</v>
      </c>
      <c r="BP416" s="44">
        <f t="shared" si="413"/>
        <v>0</v>
      </c>
      <c r="BQ416" s="44"/>
      <c r="BR416" s="44">
        <f t="shared" si="414"/>
        <v>0</v>
      </c>
      <c r="BS416" s="44"/>
      <c r="BT416" s="44">
        <f t="shared" si="415"/>
        <v>120.91417615813954</v>
      </c>
      <c r="BU416" s="20"/>
      <c r="BV416" s="20">
        <v>0.22</v>
      </c>
      <c r="BW416" s="20"/>
      <c r="BX416" s="20">
        <v>0.05</v>
      </c>
      <c r="BY416" s="44">
        <f t="shared" si="416"/>
        <v>80.3460664961395</v>
      </c>
      <c r="BZ416" s="44">
        <f t="shared" si="417"/>
        <v>0</v>
      </c>
      <c r="CA416" s="44">
        <f t="shared" si="418"/>
        <v>0</v>
      </c>
      <c r="CB416" s="44">
        <f t="shared" si="419"/>
        <v>0</v>
      </c>
      <c r="CC416" s="44"/>
      <c r="CD416" s="44">
        <f t="shared" si="420"/>
        <v>80.3460664961395</v>
      </c>
      <c r="CE416" s="44">
        <f t="shared" si="421"/>
        <v>6.1945516374680514</v>
      </c>
      <c r="CF416" s="44">
        <f t="shared" si="422"/>
        <v>14.446108643912952</v>
      </c>
      <c r="CG416" s="44">
        <f t="shared" si="423"/>
        <v>5.9309536954481326</v>
      </c>
      <c r="CH416" s="44">
        <f t="shared" si="424"/>
        <v>26.906149113494116</v>
      </c>
      <c r="CI416" s="44">
        <f t="shared" si="425"/>
        <v>83.708019464203929</v>
      </c>
      <c r="CJ416" s="44">
        <f t="shared" si="426"/>
        <v>32.885293360937254</v>
      </c>
      <c r="CK416" s="44">
        <f t="shared" si="427"/>
        <v>149.47860618607845</v>
      </c>
    </row>
    <row r="417" spans="1:89" x14ac:dyDescent="0.25">
      <c r="A417" s="41">
        <f>'[11]ТОВ "Сумитеплоенерго" '!F409</f>
        <v>1967</v>
      </c>
      <c r="B417" s="41" t="str">
        <f>'[11]ТОВ "Сумитеплоенерго" '!C409</f>
        <v>вул.Супруна,19</v>
      </c>
      <c r="C417" s="47" t="str">
        <f>'[11]ТОВ "Сумитеплоенерго" '!O409</f>
        <v>так</v>
      </c>
      <c r="D417" s="46">
        <f>'[11]ТОВ "Сумитеплоенерго" '!G409</f>
        <v>5</v>
      </c>
      <c r="E417" s="86" t="str">
        <f t="shared" si="431"/>
        <v>ТОВ "Сумитеплоенерго"</v>
      </c>
      <c r="F417" s="43">
        <f>'[11]ТОВ "Сумитеплоенерго" '!L409</f>
        <v>3148.6</v>
      </c>
      <c r="G417" s="43">
        <f>'[11]ТОВ "Сумитеплоенерго" '!CX409</f>
        <v>637.01730232558145</v>
      </c>
      <c r="H417" s="32">
        <f t="shared" si="432"/>
        <v>202.31763397242631</v>
      </c>
      <c r="I417" s="42"/>
      <c r="J417" s="42"/>
      <c r="K417" s="42"/>
      <c r="L417" s="42"/>
      <c r="M417" s="42"/>
      <c r="N417" s="44">
        <f t="shared" si="433"/>
        <v>637.01730232558145</v>
      </c>
      <c r="O417" s="44">
        <f t="shared" si="434"/>
        <v>423.29060295546805</v>
      </c>
      <c r="P417" s="44">
        <f t="shared" si="435"/>
        <v>0</v>
      </c>
      <c r="Q417" s="44">
        <f t="shared" si="436"/>
        <v>0</v>
      </c>
      <c r="R417" s="44">
        <f t="shared" si="437"/>
        <v>0</v>
      </c>
      <c r="S417" s="44">
        <f t="shared" si="438"/>
        <v>0</v>
      </c>
      <c r="T417" s="44">
        <f t="shared" si="439"/>
        <v>423.29060295546805</v>
      </c>
      <c r="U417" s="44">
        <f t="shared" si="440"/>
        <v>656.12782139534886</v>
      </c>
      <c r="V417" s="44">
        <f t="shared" si="441"/>
        <v>0</v>
      </c>
      <c r="W417" s="44">
        <f t="shared" si="442"/>
        <v>0</v>
      </c>
      <c r="X417" s="44">
        <f t="shared" si="443"/>
        <v>0</v>
      </c>
      <c r="Y417" s="44">
        <f t="shared" si="444"/>
        <v>0</v>
      </c>
      <c r="Z417" s="44">
        <f t="shared" si="445"/>
        <v>656.12782139534886</v>
      </c>
      <c r="AA417" s="20">
        <v>0.03</v>
      </c>
      <c r="AC417" s="44">
        <f t="shared" si="428"/>
        <v>295.96839999999997</v>
      </c>
      <c r="AD417" s="28">
        <v>94</v>
      </c>
      <c r="AE417" s="44">
        <f t="shared" si="429"/>
        <v>2147.3451999999997</v>
      </c>
      <c r="AF417" s="28">
        <v>682</v>
      </c>
      <c r="AG417" s="44">
        <f t="shared" si="430"/>
        <v>346.346</v>
      </c>
      <c r="AH417" s="28">
        <v>110</v>
      </c>
      <c r="AI417" s="44">
        <f t="shared" si="394"/>
        <v>118.10300785116279</v>
      </c>
      <c r="AJ417" s="44">
        <f t="shared" si="395"/>
        <v>0</v>
      </c>
      <c r="AK417" s="44"/>
      <c r="AL417" s="44">
        <f t="shared" si="396"/>
        <v>0</v>
      </c>
      <c r="AM417" s="44"/>
      <c r="AN417" s="44">
        <f t="shared" si="397"/>
        <v>118.10300785116279</v>
      </c>
      <c r="AO417" s="20"/>
      <c r="AP417" s="20">
        <v>0.18</v>
      </c>
      <c r="AQ417" s="20"/>
      <c r="AR417" s="20"/>
      <c r="AS417" s="44">
        <f t="shared" si="398"/>
        <v>78.478077787943761</v>
      </c>
      <c r="AT417" s="44">
        <f t="shared" si="399"/>
        <v>0</v>
      </c>
      <c r="AU417" s="44">
        <f t="shared" si="400"/>
        <v>0</v>
      </c>
      <c r="AV417" s="44">
        <f t="shared" si="401"/>
        <v>0</v>
      </c>
      <c r="AW417" s="44"/>
      <c r="AX417" s="44">
        <f t="shared" si="402"/>
        <v>78.478077787943761</v>
      </c>
      <c r="AY417" s="44">
        <f t="shared" si="403"/>
        <v>367.43157998139537</v>
      </c>
      <c r="AZ417" s="44">
        <f t="shared" si="404"/>
        <v>0</v>
      </c>
      <c r="BA417" s="44"/>
      <c r="BB417" s="44">
        <f t="shared" si="405"/>
        <v>0</v>
      </c>
      <c r="BC417" s="44"/>
      <c r="BD417" s="44">
        <f t="shared" si="406"/>
        <v>367.43157998139537</v>
      </c>
      <c r="BE417" s="20"/>
      <c r="BF417" s="20">
        <v>0.56000000000000005</v>
      </c>
      <c r="BG417" s="20"/>
      <c r="BH417" s="20">
        <v>0.05</v>
      </c>
      <c r="BI417" s="44">
        <f t="shared" si="407"/>
        <v>244.15401978471397</v>
      </c>
      <c r="BJ417" s="44">
        <f t="shared" si="408"/>
        <v>0</v>
      </c>
      <c r="BK417" s="44">
        <f t="shared" si="409"/>
        <v>0</v>
      </c>
      <c r="BL417" s="44">
        <f t="shared" si="410"/>
        <v>0</v>
      </c>
      <c r="BM417" s="44"/>
      <c r="BN417" s="44">
        <f t="shared" si="411"/>
        <v>244.15401978471397</v>
      </c>
      <c r="BO417" s="44">
        <f t="shared" si="412"/>
        <v>144.34812070697674</v>
      </c>
      <c r="BP417" s="44">
        <f t="shared" si="413"/>
        <v>0</v>
      </c>
      <c r="BQ417" s="44"/>
      <c r="BR417" s="44">
        <f t="shared" si="414"/>
        <v>0</v>
      </c>
      <c r="BS417" s="44"/>
      <c r="BT417" s="44">
        <f t="shared" si="415"/>
        <v>144.34812070697674</v>
      </c>
      <c r="BU417" s="20"/>
      <c r="BV417" s="20">
        <v>0.22</v>
      </c>
      <c r="BW417" s="20"/>
      <c r="BX417" s="20">
        <v>0.05</v>
      </c>
      <c r="BY417" s="44">
        <f t="shared" si="416"/>
        <v>95.917650629709044</v>
      </c>
      <c r="BZ417" s="44">
        <f t="shared" si="417"/>
        <v>0</v>
      </c>
      <c r="CA417" s="44">
        <f t="shared" si="418"/>
        <v>0</v>
      </c>
      <c r="CB417" s="44">
        <f t="shared" si="419"/>
        <v>0</v>
      </c>
      <c r="CC417" s="44"/>
      <c r="CD417" s="44">
        <f t="shared" si="420"/>
        <v>95.917650629709044</v>
      </c>
      <c r="CE417" s="44">
        <f t="shared" si="421"/>
        <v>3.7713512912451619</v>
      </c>
      <c r="CF417" s="44">
        <f t="shared" si="422"/>
        <v>8.7950433988080547</v>
      </c>
      <c r="CG417" s="44">
        <f t="shared" si="423"/>
        <v>3.6108682575751554</v>
      </c>
      <c r="CH417" s="44">
        <f t="shared" si="424"/>
        <v>32.120733758422219</v>
      </c>
      <c r="CI417" s="44">
        <f t="shared" si="425"/>
        <v>99.931171692869142</v>
      </c>
      <c r="CJ417" s="44">
        <f t="shared" si="426"/>
        <v>39.258674593627163</v>
      </c>
      <c r="CK417" s="44">
        <f t="shared" si="427"/>
        <v>178.44852088012348</v>
      </c>
    </row>
    <row r="418" spans="1:89" x14ac:dyDescent="0.25">
      <c r="A418" s="41">
        <f>'[11]ТОВ "Сумитеплоенерго" '!F410</f>
        <v>1975</v>
      </c>
      <c r="B418" s="41" t="str">
        <f>'[11]ТОВ "Сумитеплоенерго" '!C410</f>
        <v>вул.Супруна,21</v>
      </c>
      <c r="C418" s="47" t="str">
        <f>'[11]ТОВ "Сумитеплоенерго" '!O410</f>
        <v>так</v>
      </c>
      <c r="D418" s="46">
        <f>'[11]ТОВ "Сумитеплоенерго" '!G410</f>
        <v>5</v>
      </c>
      <c r="E418" s="86" t="str">
        <f t="shared" si="431"/>
        <v>ТОВ "Сумитеплоенерго"</v>
      </c>
      <c r="F418" s="43">
        <f>'[11]ТОВ "Сумитеплоенерго" '!L410</f>
        <v>3195.3</v>
      </c>
      <c r="G418" s="43">
        <f>'[11]ТОВ "Сумитеплоенерго" '!CX410</f>
        <v>653.01232558139532</v>
      </c>
      <c r="H418" s="32">
        <f t="shared" si="432"/>
        <v>204.36651506318506</v>
      </c>
      <c r="I418" s="42"/>
      <c r="J418" s="42"/>
      <c r="K418" s="42"/>
      <c r="L418" s="42"/>
      <c r="M418" s="42"/>
      <c r="N418" s="44">
        <f t="shared" si="433"/>
        <v>653.01232558139532</v>
      </c>
      <c r="O418" s="44">
        <f t="shared" si="434"/>
        <v>433.91911024015673</v>
      </c>
      <c r="P418" s="44">
        <f t="shared" si="435"/>
        <v>0</v>
      </c>
      <c r="Q418" s="44">
        <f t="shared" si="436"/>
        <v>0</v>
      </c>
      <c r="R418" s="44">
        <f t="shared" si="437"/>
        <v>0</v>
      </c>
      <c r="S418" s="44">
        <f t="shared" si="438"/>
        <v>0</v>
      </c>
      <c r="T418" s="44">
        <f t="shared" si="439"/>
        <v>433.91911024015673</v>
      </c>
      <c r="U418" s="44">
        <f t="shared" si="440"/>
        <v>672.60269534883719</v>
      </c>
      <c r="V418" s="44">
        <f t="shared" si="441"/>
        <v>0</v>
      </c>
      <c r="W418" s="44">
        <f t="shared" si="442"/>
        <v>0</v>
      </c>
      <c r="X418" s="44">
        <f t="shared" si="443"/>
        <v>0</v>
      </c>
      <c r="Y418" s="44">
        <f t="shared" si="444"/>
        <v>0</v>
      </c>
      <c r="Z418" s="44">
        <f t="shared" si="445"/>
        <v>672.60269534883719</v>
      </c>
      <c r="AA418" s="20">
        <v>0.03</v>
      </c>
      <c r="AC418" s="44">
        <f t="shared" si="428"/>
        <v>300.35820000000001</v>
      </c>
      <c r="AD418" s="28">
        <v>94</v>
      </c>
      <c r="AE418" s="44">
        <f t="shared" si="429"/>
        <v>2179.1946000000003</v>
      </c>
      <c r="AF418" s="28">
        <v>682</v>
      </c>
      <c r="AG418" s="44">
        <f t="shared" si="430"/>
        <v>351.483</v>
      </c>
      <c r="AH418" s="28">
        <v>110</v>
      </c>
      <c r="AI418" s="44">
        <f t="shared" si="394"/>
        <v>121.06848516279069</v>
      </c>
      <c r="AJ418" s="44">
        <f t="shared" si="395"/>
        <v>0</v>
      </c>
      <c r="AK418" s="44"/>
      <c r="AL418" s="44">
        <f t="shared" si="396"/>
        <v>0</v>
      </c>
      <c r="AM418" s="44"/>
      <c r="AN418" s="44">
        <f t="shared" si="397"/>
        <v>121.06848516279069</v>
      </c>
      <c r="AO418" s="20"/>
      <c r="AP418" s="20">
        <v>0.18</v>
      </c>
      <c r="AQ418" s="20"/>
      <c r="AR418" s="20"/>
      <c r="AS418" s="44">
        <f t="shared" si="398"/>
        <v>80.448603038525064</v>
      </c>
      <c r="AT418" s="44">
        <f t="shared" si="399"/>
        <v>0</v>
      </c>
      <c r="AU418" s="44">
        <f t="shared" si="400"/>
        <v>0</v>
      </c>
      <c r="AV418" s="44">
        <f t="shared" si="401"/>
        <v>0</v>
      </c>
      <c r="AW418" s="44"/>
      <c r="AX418" s="44">
        <f t="shared" si="402"/>
        <v>80.448603038525064</v>
      </c>
      <c r="AY418" s="44">
        <f t="shared" si="403"/>
        <v>376.65750939534888</v>
      </c>
      <c r="AZ418" s="44">
        <f t="shared" si="404"/>
        <v>0</v>
      </c>
      <c r="BA418" s="44"/>
      <c r="BB418" s="44">
        <f t="shared" si="405"/>
        <v>0</v>
      </c>
      <c r="BC418" s="44"/>
      <c r="BD418" s="44">
        <f t="shared" si="406"/>
        <v>376.65750939534888</v>
      </c>
      <c r="BE418" s="20"/>
      <c r="BF418" s="20">
        <v>0.56000000000000005</v>
      </c>
      <c r="BG418" s="20"/>
      <c r="BH418" s="20">
        <v>0.05</v>
      </c>
      <c r="BI418" s="44">
        <f t="shared" si="407"/>
        <v>250.28454278652245</v>
      </c>
      <c r="BJ418" s="44">
        <f t="shared" si="408"/>
        <v>0</v>
      </c>
      <c r="BK418" s="44">
        <f t="shared" si="409"/>
        <v>0</v>
      </c>
      <c r="BL418" s="44">
        <f t="shared" si="410"/>
        <v>0</v>
      </c>
      <c r="BM418" s="44"/>
      <c r="BN418" s="44">
        <f t="shared" si="411"/>
        <v>250.28454278652245</v>
      </c>
      <c r="BO418" s="44">
        <f t="shared" si="412"/>
        <v>147.97259297674418</v>
      </c>
      <c r="BP418" s="44">
        <f t="shared" si="413"/>
        <v>0</v>
      </c>
      <c r="BQ418" s="44"/>
      <c r="BR418" s="44">
        <f t="shared" si="414"/>
        <v>0</v>
      </c>
      <c r="BS418" s="44"/>
      <c r="BT418" s="44">
        <f t="shared" si="415"/>
        <v>147.97259297674418</v>
      </c>
      <c r="BU418" s="20"/>
      <c r="BV418" s="20">
        <v>0.22</v>
      </c>
      <c r="BW418" s="20"/>
      <c r="BX418" s="20">
        <v>0.05</v>
      </c>
      <c r="BY418" s="44">
        <f t="shared" si="416"/>
        <v>98.326070380419523</v>
      </c>
      <c r="BZ418" s="44">
        <f t="shared" si="417"/>
        <v>0</v>
      </c>
      <c r="CA418" s="44">
        <f t="shared" si="418"/>
        <v>0</v>
      </c>
      <c r="CB418" s="44">
        <f t="shared" si="419"/>
        <v>0</v>
      </c>
      <c r="CC418" s="44"/>
      <c r="CD418" s="44">
        <f t="shared" si="420"/>
        <v>98.326070380419523</v>
      </c>
      <c r="CE418" s="44">
        <f t="shared" si="421"/>
        <v>3.7335415240978773</v>
      </c>
      <c r="CF418" s="44">
        <f t="shared" si="422"/>
        <v>8.7068684935078924</v>
      </c>
      <c r="CG418" s="44">
        <f t="shared" si="423"/>
        <v>3.574667416689457</v>
      </c>
      <c r="CH418" s="44">
        <f t="shared" si="424"/>
        <v>32.927261118957212</v>
      </c>
      <c r="CI418" s="44">
        <f t="shared" si="425"/>
        <v>102.44036792564468</v>
      </c>
      <c r="CJ418" s="44">
        <f t="shared" si="426"/>
        <v>40.244430256503264</v>
      </c>
      <c r="CK418" s="44">
        <f t="shared" si="427"/>
        <v>182.92922843865119</v>
      </c>
    </row>
    <row r="419" spans="1:89" x14ac:dyDescent="0.25">
      <c r="A419" s="41">
        <f>'[11]ТОВ "Сумитеплоенерго" '!F411</f>
        <v>1971</v>
      </c>
      <c r="B419" s="41" t="str">
        <f>'[11]ТОВ "Сумитеплоенерго" '!C411</f>
        <v>вул.Супруна,22</v>
      </c>
      <c r="C419" s="47" t="str">
        <f>'[11]ТОВ "Сумитеплоенерго" '!O411</f>
        <v>так</v>
      </c>
      <c r="D419" s="46">
        <f>'[11]ТОВ "Сумитеплоенерго" '!G411</f>
        <v>5</v>
      </c>
      <c r="E419" s="86" t="str">
        <f t="shared" si="431"/>
        <v>ТОВ "Сумитеплоенерго"</v>
      </c>
      <c r="F419" s="43">
        <f>'[11]ТОВ "Сумитеплоенерго" '!L411</f>
        <v>2697</v>
      </c>
      <c r="G419" s="43">
        <f>'[11]ТОВ "Сумитеплоенерго" '!CX411</f>
        <v>534.6486279069768</v>
      </c>
      <c r="H419" s="32">
        <f t="shared" si="432"/>
        <v>198.23827508601292</v>
      </c>
      <c r="I419" s="42"/>
      <c r="J419" s="42"/>
      <c r="K419" s="42"/>
      <c r="L419" s="42"/>
      <c r="M419" s="42"/>
      <c r="N419" s="44">
        <f t="shared" si="433"/>
        <v>534.6486279069768</v>
      </c>
      <c r="O419" s="44">
        <f t="shared" si="434"/>
        <v>355.26780709072369</v>
      </c>
      <c r="P419" s="44">
        <f t="shared" si="435"/>
        <v>0</v>
      </c>
      <c r="Q419" s="44">
        <f t="shared" si="436"/>
        <v>0</v>
      </c>
      <c r="R419" s="44">
        <f t="shared" si="437"/>
        <v>0</v>
      </c>
      <c r="S419" s="44">
        <f t="shared" si="438"/>
        <v>0</v>
      </c>
      <c r="T419" s="44">
        <f t="shared" si="439"/>
        <v>355.26780709072369</v>
      </c>
      <c r="U419" s="44">
        <f t="shared" si="440"/>
        <v>550.68808674418608</v>
      </c>
      <c r="V419" s="44">
        <f t="shared" si="441"/>
        <v>0</v>
      </c>
      <c r="W419" s="44">
        <f t="shared" si="442"/>
        <v>0</v>
      </c>
      <c r="X419" s="44">
        <f t="shared" si="443"/>
        <v>0</v>
      </c>
      <c r="Y419" s="44">
        <f t="shared" si="444"/>
        <v>0</v>
      </c>
      <c r="Z419" s="44">
        <f t="shared" si="445"/>
        <v>550.68808674418608</v>
      </c>
      <c r="AA419" s="20">
        <v>0.03</v>
      </c>
      <c r="AC419" s="44">
        <f t="shared" si="428"/>
        <v>264.30599999999998</v>
      </c>
      <c r="AD419" s="28">
        <v>98</v>
      </c>
      <c r="AE419" s="44">
        <f t="shared" si="429"/>
        <v>1909.4760000000001</v>
      </c>
      <c r="AF419" s="28">
        <v>708</v>
      </c>
      <c r="AG419" s="44">
        <f t="shared" si="430"/>
        <v>304.76100000000002</v>
      </c>
      <c r="AH419" s="28">
        <v>113</v>
      </c>
      <c r="AI419" s="44">
        <f t="shared" si="394"/>
        <v>99.123855613953495</v>
      </c>
      <c r="AJ419" s="44">
        <f t="shared" si="395"/>
        <v>0</v>
      </c>
      <c r="AK419" s="44"/>
      <c r="AL419" s="44">
        <f t="shared" si="396"/>
        <v>0</v>
      </c>
      <c r="AM419" s="44"/>
      <c r="AN419" s="44">
        <f t="shared" si="397"/>
        <v>99.123855613953495</v>
      </c>
      <c r="AO419" s="20"/>
      <c r="AP419" s="20">
        <v>0.18</v>
      </c>
      <c r="AQ419" s="20"/>
      <c r="AR419" s="20"/>
      <c r="AS419" s="44">
        <f t="shared" si="398"/>
        <v>65.866651434620167</v>
      </c>
      <c r="AT419" s="44">
        <f t="shared" si="399"/>
        <v>0</v>
      </c>
      <c r="AU419" s="44">
        <f t="shared" si="400"/>
        <v>0</v>
      </c>
      <c r="AV419" s="44">
        <f t="shared" si="401"/>
        <v>0</v>
      </c>
      <c r="AW419" s="44"/>
      <c r="AX419" s="44">
        <f t="shared" si="402"/>
        <v>65.866651434620167</v>
      </c>
      <c r="AY419" s="44">
        <f t="shared" si="403"/>
        <v>308.38532857674426</v>
      </c>
      <c r="AZ419" s="44">
        <f t="shared" si="404"/>
        <v>0</v>
      </c>
      <c r="BA419" s="44"/>
      <c r="BB419" s="44">
        <f t="shared" si="405"/>
        <v>0</v>
      </c>
      <c r="BC419" s="44"/>
      <c r="BD419" s="44">
        <f t="shared" si="406"/>
        <v>308.38532857674426</v>
      </c>
      <c r="BE419" s="20"/>
      <c r="BF419" s="20">
        <v>0.56000000000000005</v>
      </c>
      <c r="BG419" s="20"/>
      <c r="BH419" s="20">
        <v>0.05</v>
      </c>
      <c r="BI419" s="44">
        <f t="shared" si="407"/>
        <v>204.91847112992946</v>
      </c>
      <c r="BJ419" s="44">
        <f t="shared" si="408"/>
        <v>0</v>
      </c>
      <c r="BK419" s="44">
        <f t="shared" si="409"/>
        <v>0</v>
      </c>
      <c r="BL419" s="44">
        <f t="shared" si="410"/>
        <v>0</v>
      </c>
      <c r="BM419" s="44"/>
      <c r="BN419" s="44">
        <f t="shared" si="411"/>
        <v>204.91847112992946</v>
      </c>
      <c r="BO419" s="44">
        <f t="shared" si="412"/>
        <v>121.15137908372094</v>
      </c>
      <c r="BP419" s="44">
        <f t="shared" si="413"/>
        <v>0</v>
      </c>
      <c r="BQ419" s="44"/>
      <c r="BR419" s="44">
        <f t="shared" si="414"/>
        <v>0</v>
      </c>
      <c r="BS419" s="44"/>
      <c r="BT419" s="44">
        <f t="shared" si="415"/>
        <v>121.15137908372094</v>
      </c>
      <c r="BU419" s="20"/>
      <c r="BV419" s="20">
        <v>0.22</v>
      </c>
      <c r="BW419" s="20"/>
      <c r="BX419" s="20">
        <v>0.05</v>
      </c>
      <c r="BY419" s="44">
        <f t="shared" si="416"/>
        <v>80.503685086757983</v>
      </c>
      <c r="BZ419" s="44">
        <f t="shared" si="417"/>
        <v>0</v>
      </c>
      <c r="CA419" s="44">
        <f t="shared" si="418"/>
        <v>0</v>
      </c>
      <c r="CB419" s="44">
        <f t="shared" si="419"/>
        <v>0</v>
      </c>
      <c r="CC419" s="44"/>
      <c r="CD419" s="44">
        <f t="shared" si="420"/>
        <v>80.503685086757983</v>
      </c>
      <c r="CE419" s="44">
        <f t="shared" si="421"/>
        <v>4.0127438429499112</v>
      </c>
      <c r="CF419" s="44">
        <f t="shared" si="422"/>
        <v>9.3182229472583202</v>
      </c>
      <c r="CG419" s="44">
        <f t="shared" si="423"/>
        <v>3.785677632912857</v>
      </c>
      <c r="CH419" s="44">
        <f t="shared" si="424"/>
        <v>26.958932149269039</v>
      </c>
      <c r="CI419" s="44">
        <f t="shared" si="425"/>
        <v>83.872233353281473</v>
      </c>
      <c r="CJ419" s="44">
        <f t="shared" si="426"/>
        <v>32.949805960217716</v>
      </c>
      <c r="CK419" s="44">
        <f t="shared" si="427"/>
        <v>149.77184527371688</v>
      </c>
    </row>
    <row r="420" spans="1:89" x14ac:dyDescent="0.25">
      <c r="A420" s="41">
        <f>'[11]ТОВ "Сумитеплоенерго" '!F412</f>
        <v>1972</v>
      </c>
      <c r="B420" s="41" t="str">
        <f>'[11]ТОВ "Сумитеплоенерго" '!C412</f>
        <v>вул.Супруна,24</v>
      </c>
      <c r="C420" s="47" t="str">
        <f>'[11]ТОВ "Сумитеплоенерго" '!O412</f>
        <v>так</v>
      </c>
      <c r="D420" s="46">
        <f>'[11]ТОВ "Сумитеплоенерго" '!G412</f>
        <v>5</v>
      </c>
      <c r="E420" s="86" t="str">
        <f t="shared" si="431"/>
        <v>ТОВ "Сумитеплоенерго"</v>
      </c>
      <c r="F420" s="43">
        <f>'[11]ТОВ "Сумитеплоенерго" '!L412</f>
        <v>2716.7</v>
      </c>
      <c r="G420" s="43">
        <f>'[11]ТОВ "Сумитеплоенерго" '!CX412</f>
        <v>551.21263953488369</v>
      </c>
      <c r="H420" s="32">
        <f t="shared" si="432"/>
        <v>202.89786856660055</v>
      </c>
      <c r="I420" s="42"/>
      <c r="J420" s="42"/>
      <c r="K420" s="42"/>
      <c r="L420" s="42"/>
      <c r="M420" s="42"/>
      <c r="N420" s="44">
        <f t="shared" si="433"/>
        <v>551.21263953488369</v>
      </c>
      <c r="O420" s="44">
        <f t="shared" si="434"/>
        <v>366.27440054390206</v>
      </c>
      <c r="P420" s="44">
        <f t="shared" si="435"/>
        <v>0</v>
      </c>
      <c r="Q420" s="44">
        <f t="shared" si="436"/>
        <v>0</v>
      </c>
      <c r="R420" s="44">
        <f t="shared" si="437"/>
        <v>0</v>
      </c>
      <c r="S420" s="44">
        <f t="shared" si="438"/>
        <v>0</v>
      </c>
      <c r="T420" s="44">
        <f t="shared" si="439"/>
        <v>366.27440054390206</v>
      </c>
      <c r="U420" s="44">
        <f t="shared" si="440"/>
        <v>567.74901872093017</v>
      </c>
      <c r="V420" s="44">
        <f t="shared" si="441"/>
        <v>0</v>
      </c>
      <c r="W420" s="44">
        <f t="shared" si="442"/>
        <v>0</v>
      </c>
      <c r="X420" s="44">
        <f t="shared" si="443"/>
        <v>0</v>
      </c>
      <c r="Y420" s="44">
        <f t="shared" si="444"/>
        <v>0</v>
      </c>
      <c r="Z420" s="44">
        <f t="shared" si="445"/>
        <v>567.74901872093017</v>
      </c>
      <c r="AA420" s="20">
        <v>0.03</v>
      </c>
      <c r="AC420" s="44">
        <f t="shared" si="428"/>
        <v>266.23659999999995</v>
      </c>
      <c r="AD420" s="28">
        <v>98</v>
      </c>
      <c r="AE420" s="44">
        <f t="shared" si="429"/>
        <v>1923.4235999999999</v>
      </c>
      <c r="AF420" s="28">
        <v>708</v>
      </c>
      <c r="AG420" s="44">
        <f t="shared" si="430"/>
        <v>306.9871</v>
      </c>
      <c r="AH420" s="28">
        <v>113</v>
      </c>
      <c r="AI420" s="44">
        <f t="shared" si="394"/>
        <v>102.19482336976742</v>
      </c>
      <c r="AJ420" s="44">
        <f t="shared" si="395"/>
        <v>0</v>
      </c>
      <c r="AK420" s="44"/>
      <c r="AL420" s="44">
        <f t="shared" si="396"/>
        <v>0</v>
      </c>
      <c r="AM420" s="44"/>
      <c r="AN420" s="44">
        <f t="shared" si="397"/>
        <v>102.19482336976742</v>
      </c>
      <c r="AO420" s="20"/>
      <c r="AP420" s="20">
        <v>0.18</v>
      </c>
      <c r="AQ420" s="20"/>
      <c r="AR420" s="20"/>
      <c r="AS420" s="44">
        <f t="shared" si="398"/>
        <v>67.907273860839439</v>
      </c>
      <c r="AT420" s="44">
        <f t="shared" si="399"/>
        <v>0</v>
      </c>
      <c r="AU420" s="44">
        <f t="shared" si="400"/>
        <v>0</v>
      </c>
      <c r="AV420" s="44">
        <f t="shared" si="401"/>
        <v>0</v>
      </c>
      <c r="AW420" s="44"/>
      <c r="AX420" s="44">
        <f t="shared" si="402"/>
        <v>67.907273860839439</v>
      </c>
      <c r="AY420" s="44">
        <f t="shared" si="403"/>
        <v>317.93945048372092</v>
      </c>
      <c r="AZ420" s="44">
        <f t="shared" si="404"/>
        <v>0</v>
      </c>
      <c r="BA420" s="44"/>
      <c r="BB420" s="44">
        <f t="shared" si="405"/>
        <v>0</v>
      </c>
      <c r="BC420" s="44"/>
      <c r="BD420" s="44">
        <f t="shared" si="406"/>
        <v>317.93945048372092</v>
      </c>
      <c r="BE420" s="20"/>
      <c r="BF420" s="20">
        <v>0.56000000000000005</v>
      </c>
      <c r="BG420" s="20"/>
      <c r="BH420" s="20">
        <v>0.05</v>
      </c>
      <c r="BI420" s="44">
        <f t="shared" si="407"/>
        <v>211.26707423372272</v>
      </c>
      <c r="BJ420" s="44">
        <f t="shared" si="408"/>
        <v>0</v>
      </c>
      <c r="BK420" s="44">
        <f t="shared" si="409"/>
        <v>0</v>
      </c>
      <c r="BL420" s="44">
        <f t="shared" si="410"/>
        <v>0</v>
      </c>
      <c r="BM420" s="44"/>
      <c r="BN420" s="44">
        <f t="shared" si="411"/>
        <v>211.26707423372272</v>
      </c>
      <c r="BO420" s="44">
        <f t="shared" si="412"/>
        <v>124.90478411860464</v>
      </c>
      <c r="BP420" s="44">
        <f t="shared" si="413"/>
        <v>0</v>
      </c>
      <c r="BQ420" s="44"/>
      <c r="BR420" s="44">
        <f t="shared" si="414"/>
        <v>0</v>
      </c>
      <c r="BS420" s="44"/>
      <c r="BT420" s="44">
        <f t="shared" si="415"/>
        <v>124.90478411860464</v>
      </c>
      <c r="BU420" s="20"/>
      <c r="BV420" s="20">
        <v>0.22</v>
      </c>
      <c r="BW420" s="20"/>
      <c r="BX420" s="20">
        <v>0.05</v>
      </c>
      <c r="BY420" s="44">
        <f t="shared" si="416"/>
        <v>82.997779163248211</v>
      </c>
      <c r="BZ420" s="44">
        <f t="shared" si="417"/>
        <v>0</v>
      </c>
      <c r="CA420" s="44">
        <f t="shared" si="418"/>
        <v>0</v>
      </c>
      <c r="CB420" s="44">
        <f t="shared" si="419"/>
        <v>0</v>
      </c>
      <c r="CC420" s="44"/>
      <c r="CD420" s="44">
        <f t="shared" si="420"/>
        <v>82.997779163248211</v>
      </c>
      <c r="CE420" s="44">
        <f t="shared" si="421"/>
        <v>3.9205903118065306</v>
      </c>
      <c r="CF420" s="44">
        <f t="shared" si="422"/>
        <v>9.1042279398072932</v>
      </c>
      <c r="CG420" s="44">
        <f t="shared" si="423"/>
        <v>3.6987387264445655</v>
      </c>
      <c r="CH420" s="44">
        <f t="shared" si="424"/>
        <v>27.794149976993715</v>
      </c>
      <c r="CI420" s="44">
        <f t="shared" si="425"/>
        <v>86.4706888173138</v>
      </c>
      <c r="CJ420" s="44">
        <f t="shared" si="426"/>
        <v>33.970627749658988</v>
      </c>
      <c r="CK420" s="44">
        <f t="shared" si="427"/>
        <v>154.41194431663178</v>
      </c>
    </row>
    <row r="421" spans="1:89" x14ac:dyDescent="0.25">
      <c r="A421" s="41">
        <f>'[11]ТОВ "Сумитеплоенерго" '!F413</f>
        <v>1974</v>
      </c>
      <c r="B421" s="41" t="str">
        <f>'[11]ТОВ "Сумитеплоенерго" '!C413</f>
        <v>вул.Супруна,26</v>
      </c>
      <c r="C421" s="47" t="str">
        <f>'[11]ТОВ "Сумитеплоенерго" '!O413</f>
        <v>так</v>
      </c>
      <c r="D421" s="46">
        <f>'[11]ТОВ "Сумитеплоенерго" '!G413</f>
        <v>5</v>
      </c>
      <c r="E421" s="86" t="str">
        <f t="shared" si="431"/>
        <v>ТОВ "Сумитеплоенерго"</v>
      </c>
      <c r="F421" s="43">
        <f>'[11]ТОВ "Сумитеплоенерго" '!L413</f>
        <v>2981.73</v>
      </c>
      <c r="G421" s="43">
        <f>'[11]ТОВ "Сумитеплоенерго" '!CX413</f>
        <v>413.90817441860463</v>
      </c>
      <c r="H421" s="32">
        <f t="shared" si="432"/>
        <v>138.81477344313691</v>
      </c>
      <c r="I421" s="42"/>
      <c r="J421" s="42"/>
      <c r="K421" s="42"/>
      <c r="L421" s="42"/>
      <c r="M421" s="42"/>
      <c r="N421" s="44">
        <f t="shared" si="433"/>
        <v>413.90817441860463</v>
      </c>
      <c r="O421" s="44">
        <f t="shared" si="434"/>
        <v>275.03717729208739</v>
      </c>
      <c r="P421" s="44">
        <f t="shared" si="435"/>
        <v>0</v>
      </c>
      <c r="Q421" s="44">
        <f t="shared" si="436"/>
        <v>0</v>
      </c>
      <c r="R421" s="44">
        <f t="shared" si="437"/>
        <v>0</v>
      </c>
      <c r="S421" s="44">
        <f t="shared" si="438"/>
        <v>0</v>
      </c>
      <c r="T421" s="44">
        <f t="shared" si="439"/>
        <v>275.03717729208739</v>
      </c>
      <c r="U421" s="44">
        <f t="shared" si="440"/>
        <v>459.43807360465121</v>
      </c>
      <c r="V421" s="44">
        <f t="shared" si="441"/>
        <v>0</v>
      </c>
      <c r="W421" s="44">
        <f t="shared" si="442"/>
        <v>0</v>
      </c>
      <c r="X421" s="44">
        <f t="shared" si="443"/>
        <v>0</v>
      </c>
      <c r="Y421" s="44">
        <f t="shared" si="444"/>
        <v>0</v>
      </c>
      <c r="Z421" s="44">
        <f t="shared" si="445"/>
        <v>459.43807360465121</v>
      </c>
      <c r="AA421" s="20">
        <v>0.11</v>
      </c>
      <c r="AC421" s="44">
        <f t="shared" si="428"/>
        <v>292.20954</v>
      </c>
      <c r="AD421" s="28">
        <v>98</v>
      </c>
      <c r="AE421" s="44">
        <f t="shared" si="429"/>
        <v>2111.06484</v>
      </c>
      <c r="AF421" s="28">
        <v>708</v>
      </c>
      <c r="AG421" s="44">
        <f t="shared" si="430"/>
        <v>336.93549000000002</v>
      </c>
      <c r="AH421" s="28">
        <v>113</v>
      </c>
      <c r="AI421" s="44">
        <f t="shared" si="394"/>
        <v>82.69885324883721</v>
      </c>
      <c r="AJ421" s="44">
        <f t="shared" si="395"/>
        <v>0</v>
      </c>
      <c r="AK421" s="44"/>
      <c r="AL421" s="44">
        <f t="shared" si="396"/>
        <v>0</v>
      </c>
      <c r="AM421" s="44"/>
      <c r="AN421" s="44">
        <f t="shared" si="397"/>
        <v>82.69885324883721</v>
      </c>
      <c r="AO421" s="20"/>
      <c r="AP421" s="20">
        <v>0.18</v>
      </c>
      <c r="AQ421" s="20"/>
      <c r="AR421" s="20"/>
      <c r="AS421" s="44">
        <f t="shared" si="398"/>
        <v>54.952428022959069</v>
      </c>
      <c r="AT421" s="44">
        <f t="shared" si="399"/>
        <v>0</v>
      </c>
      <c r="AU421" s="44">
        <f t="shared" si="400"/>
        <v>0</v>
      </c>
      <c r="AV421" s="44">
        <f t="shared" si="401"/>
        <v>0</v>
      </c>
      <c r="AW421" s="44"/>
      <c r="AX421" s="44">
        <f t="shared" si="402"/>
        <v>54.952428022959069</v>
      </c>
      <c r="AY421" s="44">
        <f t="shared" si="403"/>
        <v>257.28532121860468</v>
      </c>
      <c r="AZ421" s="44">
        <f t="shared" si="404"/>
        <v>0</v>
      </c>
      <c r="BA421" s="44"/>
      <c r="BB421" s="44">
        <f t="shared" si="405"/>
        <v>0</v>
      </c>
      <c r="BC421" s="44"/>
      <c r="BD421" s="44">
        <f t="shared" si="406"/>
        <v>257.28532121860468</v>
      </c>
      <c r="BE421" s="20"/>
      <c r="BF421" s="20">
        <v>0.56000000000000005</v>
      </c>
      <c r="BG421" s="20"/>
      <c r="BH421" s="20">
        <v>0.05</v>
      </c>
      <c r="BI421" s="44">
        <f t="shared" si="407"/>
        <v>170.96310940476155</v>
      </c>
      <c r="BJ421" s="44">
        <f t="shared" si="408"/>
        <v>0</v>
      </c>
      <c r="BK421" s="44">
        <f t="shared" si="409"/>
        <v>0</v>
      </c>
      <c r="BL421" s="44">
        <f t="shared" si="410"/>
        <v>0</v>
      </c>
      <c r="BM421" s="44"/>
      <c r="BN421" s="44">
        <f t="shared" si="411"/>
        <v>170.96310940476155</v>
      </c>
      <c r="BO421" s="44">
        <f t="shared" si="412"/>
        <v>101.07637619302326</v>
      </c>
      <c r="BP421" s="44">
        <f t="shared" si="413"/>
        <v>0</v>
      </c>
      <c r="BQ421" s="44"/>
      <c r="BR421" s="44">
        <f t="shared" si="414"/>
        <v>0</v>
      </c>
      <c r="BS421" s="44"/>
      <c r="BT421" s="44">
        <f t="shared" si="415"/>
        <v>101.07637619302326</v>
      </c>
      <c r="BU421" s="20"/>
      <c r="BV421" s="20">
        <v>0.22</v>
      </c>
      <c r="BW421" s="20"/>
      <c r="BX421" s="20">
        <v>0.05</v>
      </c>
      <c r="BY421" s="44">
        <f t="shared" si="416"/>
        <v>67.164078694727749</v>
      </c>
      <c r="BZ421" s="44">
        <f t="shared" si="417"/>
        <v>0</v>
      </c>
      <c r="CA421" s="44">
        <f t="shared" si="418"/>
        <v>0</v>
      </c>
      <c r="CB421" s="44">
        <f t="shared" si="419"/>
        <v>0</v>
      </c>
      <c r="CC421" s="44"/>
      <c r="CD421" s="44">
        <f t="shared" si="420"/>
        <v>67.164078694727749</v>
      </c>
      <c r="CE421" s="44">
        <f t="shared" si="421"/>
        <v>5.3175000725703176</v>
      </c>
      <c r="CF421" s="44">
        <f t="shared" si="422"/>
        <v>12.348072325954105</v>
      </c>
      <c r="CG421" s="44">
        <f t="shared" si="423"/>
        <v>5.0166025731020536</v>
      </c>
      <c r="CH421" s="44">
        <f t="shared" si="424"/>
        <v>22.491788275878172</v>
      </c>
      <c r="CI421" s="44">
        <f t="shared" si="425"/>
        <v>69.97445241384321</v>
      </c>
      <c r="CJ421" s="44">
        <f t="shared" si="426"/>
        <v>27.489963448295544</v>
      </c>
      <c r="CK421" s="44">
        <f t="shared" si="427"/>
        <v>124.95437931043429</v>
      </c>
    </row>
    <row r="422" spans="1:89" x14ac:dyDescent="0.25">
      <c r="A422" s="41">
        <f>'[11]ТОВ "Сумитеплоенерго" '!F414</f>
        <v>1980</v>
      </c>
      <c r="B422" s="41" t="str">
        <f>'[11]ТОВ "Сумитеплоенерго" '!C414</f>
        <v>вул.Супруна,28</v>
      </c>
      <c r="C422" s="47" t="str">
        <f>'[11]ТОВ "Сумитеплоенерго" '!O414</f>
        <v>так</v>
      </c>
      <c r="D422" s="46">
        <f>'[11]ТОВ "Сумитеплоенерго" '!G414</f>
        <v>5</v>
      </c>
      <c r="E422" s="86" t="str">
        <f t="shared" si="431"/>
        <v>ТОВ "Сумитеплоенерго"</v>
      </c>
      <c r="F422" s="43">
        <f>'[11]ТОВ "Сумитеплоенерго" '!L414</f>
        <v>2680.43</v>
      </c>
      <c r="G422" s="43">
        <f>'[11]ТОВ "Сумитеплоенерго" '!CX414</f>
        <v>561.51498837209306</v>
      </c>
      <c r="H422" s="32">
        <f t="shared" si="432"/>
        <v>209.48690634416607</v>
      </c>
      <c r="I422" s="42"/>
      <c r="J422" s="42"/>
      <c r="K422" s="42"/>
      <c r="L422" s="42"/>
      <c r="M422" s="42"/>
      <c r="N422" s="44">
        <f t="shared" si="433"/>
        <v>561.51498837209306</v>
      </c>
      <c r="O422" s="44">
        <f t="shared" si="434"/>
        <v>373.12019175748367</v>
      </c>
      <c r="P422" s="44">
        <f t="shared" si="435"/>
        <v>0</v>
      </c>
      <c r="Q422" s="44">
        <f t="shared" si="436"/>
        <v>0</v>
      </c>
      <c r="R422" s="44">
        <f t="shared" si="437"/>
        <v>0</v>
      </c>
      <c r="S422" s="44">
        <f t="shared" si="438"/>
        <v>0</v>
      </c>
      <c r="T422" s="44">
        <f t="shared" si="439"/>
        <v>373.12019175748367</v>
      </c>
      <c r="U422" s="44">
        <f t="shared" si="440"/>
        <v>578.36043802325582</v>
      </c>
      <c r="V422" s="44">
        <f t="shared" si="441"/>
        <v>0</v>
      </c>
      <c r="W422" s="44">
        <f t="shared" si="442"/>
        <v>0</v>
      </c>
      <c r="X422" s="44">
        <f t="shared" si="443"/>
        <v>0</v>
      </c>
      <c r="Y422" s="44">
        <f t="shared" si="444"/>
        <v>0</v>
      </c>
      <c r="Z422" s="44">
        <f t="shared" si="445"/>
        <v>578.36043802325582</v>
      </c>
      <c r="AA422" s="20">
        <v>0.03</v>
      </c>
      <c r="AC422" s="44">
        <f t="shared" si="428"/>
        <v>262.68213999999995</v>
      </c>
      <c r="AD422" s="28">
        <v>98</v>
      </c>
      <c r="AE422" s="44">
        <f t="shared" si="429"/>
        <v>1897.7444399999999</v>
      </c>
      <c r="AF422" s="28">
        <v>708</v>
      </c>
      <c r="AG422" s="44">
        <f t="shared" si="430"/>
        <v>302.88858999999997</v>
      </c>
      <c r="AH422" s="28">
        <v>113</v>
      </c>
      <c r="AI422" s="44">
        <f t="shared" si="394"/>
        <v>104.10487884418605</v>
      </c>
      <c r="AJ422" s="44">
        <f t="shared" si="395"/>
        <v>0</v>
      </c>
      <c r="AK422" s="44"/>
      <c r="AL422" s="44">
        <f t="shared" si="396"/>
        <v>0</v>
      </c>
      <c r="AM422" s="44"/>
      <c r="AN422" s="44">
        <f t="shared" si="397"/>
        <v>104.10487884418605</v>
      </c>
      <c r="AO422" s="20"/>
      <c r="AP422" s="20">
        <v>0.18</v>
      </c>
      <c r="AQ422" s="20"/>
      <c r="AR422" s="20"/>
      <c r="AS422" s="44">
        <f t="shared" si="398"/>
        <v>69.176483551837464</v>
      </c>
      <c r="AT422" s="44">
        <f t="shared" si="399"/>
        <v>0</v>
      </c>
      <c r="AU422" s="44">
        <f t="shared" si="400"/>
        <v>0</v>
      </c>
      <c r="AV422" s="44">
        <f t="shared" si="401"/>
        <v>0</v>
      </c>
      <c r="AW422" s="44"/>
      <c r="AX422" s="44">
        <f t="shared" si="402"/>
        <v>69.176483551837464</v>
      </c>
      <c r="AY422" s="44">
        <f t="shared" si="403"/>
        <v>323.88184529302328</v>
      </c>
      <c r="AZ422" s="44">
        <f t="shared" si="404"/>
        <v>0</v>
      </c>
      <c r="BA422" s="44"/>
      <c r="BB422" s="44">
        <f t="shared" si="405"/>
        <v>0</v>
      </c>
      <c r="BC422" s="44"/>
      <c r="BD422" s="44">
        <f t="shared" si="406"/>
        <v>323.88184529302328</v>
      </c>
      <c r="BE422" s="20"/>
      <c r="BF422" s="20">
        <v>0.56000000000000005</v>
      </c>
      <c r="BG422" s="20"/>
      <c r="BH422" s="20">
        <v>0.05</v>
      </c>
      <c r="BI422" s="44">
        <f t="shared" si="407"/>
        <v>215.21572660571658</v>
      </c>
      <c r="BJ422" s="44">
        <f t="shared" si="408"/>
        <v>0</v>
      </c>
      <c r="BK422" s="44">
        <f t="shared" si="409"/>
        <v>0</v>
      </c>
      <c r="BL422" s="44">
        <f t="shared" si="410"/>
        <v>0</v>
      </c>
      <c r="BM422" s="44"/>
      <c r="BN422" s="44">
        <f t="shared" si="411"/>
        <v>215.21572660571658</v>
      </c>
      <c r="BO422" s="44">
        <f t="shared" si="412"/>
        <v>127.23929636511629</v>
      </c>
      <c r="BP422" s="44">
        <f t="shared" si="413"/>
        <v>0</v>
      </c>
      <c r="BQ422" s="44"/>
      <c r="BR422" s="44">
        <f t="shared" si="414"/>
        <v>0</v>
      </c>
      <c r="BS422" s="44"/>
      <c r="BT422" s="44">
        <f t="shared" si="415"/>
        <v>127.23929636511629</v>
      </c>
      <c r="BU422" s="20"/>
      <c r="BV422" s="20">
        <v>0.22</v>
      </c>
      <c r="BW422" s="20"/>
      <c r="BX422" s="20">
        <v>0.05</v>
      </c>
      <c r="BY422" s="44">
        <f t="shared" si="416"/>
        <v>84.549035452245803</v>
      </c>
      <c r="BZ422" s="44">
        <f t="shared" si="417"/>
        <v>0</v>
      </c>
      <c r="CA422" s="44">
        <f t="shared" si="418"/>
        <v>0</v>
      </c>
      <c r="CB422" s="44">
        <f t="shared" si="419"/>
        <v>0</v>
      </c>
      <c r="CC422" s="44"/>
      <c r="CD422" s="44">
        <f t="shared" si="420"/>
        <v>84.549035452245803</v>
      </c>
      <c r="CE422" s="44">
        <f t="shared" si="421"/>
        <v>3.7972751217277305</v>
      </c>
      <c r="CF422" s="44">
        <f t="shared" si="422"/>
        <v>8.8178706543910703</v>
      </c>
      <c r="CG422" s="44">
        <f t="shared" si="423"/>
        <v>3.5824014831141944</v>
      </c>
      <c r="CH422" s="44">
        <f t="shared" si="424"/>
        <v>28.31363194848538</v>
      </c>
      <c r="CI422" s="44">
        <f t="shared" si="425"/>
        <v>88.086854950843403</v>
      </c>
      <c r="CJ422" s="44">
        <f t="shared" si="426"/>
        <v>34.605550159259913</v>
      </c>
      <c r="CK422" s="44">
        <f t="shared" si="427"/>
        <v>157.29795526936323</v>
      </c>
    </row>
    <row r="423" spans="1:89" x14ac:dyDescent="0.25">
      <c r="A423" s="41">
        <f>'[11]ТОВ "Сумитеплоенерго" '!F415</f>
        <v>1965</v>
      </c>
      <c r="B423" s="41" t="str">
        <f>'[11]ТОВ "Сумитеплоенерго" '!C415</f>
        <v>вул.Рибалко,1</v>
      </c>
      <c r="C423" s="47" t="str">
        <f>'[11]ТОВ "Сумитеплоенерго" '!O415</f>
        <v>так</v>
      </c>
      <c r="D423" s="46">
        <f>'[11]ТОВ "Сумитеплоенерго" '!G415</f>
        <v>5</v>
      </c>
      <c r="E423" s="86" t="str">
        <f t="shared" si="431"/>
        <v>ТОВ "Сумитеплоенерго"</v>
      </c>
      <c r="F423" s="43">
        <f>'[11]ТОВ "Сумитеплоенерго" '!L415</f>
        <v>2499.1999999999998</v>
      </c>
      <c r="G423" s="43">
        <f>'[11]ТОВ "Сумитеплоенерго" '!CX415</f>
        <v>520.98697674418611</v>
      </c>
      <c r="H423" s="32">
        <f t="shared" si="432"/>
        <v>208.46149837715515</v>
      </c>
      <c r="I423" s="42"/>
      <c r="J423" s="42"/>
      <c r="K423" s="42"/>
      <c r="L423" s="42"/>
      <c r="M423" s="42"/>
      <c r="N423" s="44">
        <f t="shared" si="433"/>
        <v>520.98697674418611</v>
      </c>
      <c r="O423" s="44">
        <f t="shared" si="434"/>
        <v>346.18979847627429</v>
      </c>
      <c r="P423" s="44">
        <f t="shared" si="435"/>
        <v>0</v>
      </c>
      <c r="Q423" s="44">
        <f t="shared" si="436"/>
        <v>0</v>
      </c>
      <c r="R423" s="44">
        <f t="shared" si="437"/>
        <v>0</v>
      </c>
      <c r="S423" s="44">
        <f t="shared" si="438"/>
        <v>0</v>
      </c>
      <c r="T423" s="44">
        <f t="shared" si="439"/>
        <v>346.18979847627429</v>
      </c>
      <c r="U423" s="44">
        <f t="shared" si="440"/>
        <v>536.61658604651166</v>
      </c>
      <c r="V423" s="44">
        <f t="shared" si="441"/>
        <v>0</v>
      </c>
      <c r="W423" s="44">
        <f t="shared" si="442"/>
        <v>0</v>
      </c>
      <c r="X423" s="44">
        <f t="shared" si="443"/>
        <v>0</v>
      </c>
      <c r="Y423" s="44">
        <f t="shared" si="444"/>
        <v>0</v>
      </c>
      <c r="Z423" s="44">
        <f t="shared" si="445"/>
        <v>536.61658604651166</v>
      </c>
      <c r="AA423" s="20">
        <v>0.03</v>
      </c>
      <c r="AC423" s="44">
        <f t="shared" si="428"/>
        <v>244.92159999999998</v>
      </c>
      <c r="AD423" s="28">
        <v>98</v>
      </c>
      <c r="AE423" s="44">
        <f t="shared" si="429"/>
        <v>1769.4335999999998</v>
      </c>
      <c r="AF423" s="28">
        <v>708</v>
      </c>
      <c r="AG423" s="44">
        <f t="shared" si="430"/>
        <v>282.40959999999995</v>
      </c>
      <c r="AH423" s="28">
        <v>113</v>
      </c>
      <c r="AI423" s="44">
        <f t="shared" si="394"/>
        <v>96.590985488372098</v>
      </c>
      <c r="AJ423" s="44">
        <f t="shared" si="395"/>
        <v>0</v>
      </c>
      <c r="AK423" s="44"/>
      <c r="AL423" s="44">
        <f t="shared" si="396"/>
        <v>0</v>
      </c>
      <c r="AM423" s="44"/>
      <c r="AN423" s="44">
        <f t="shared" si="397"/>
        <v>96.590985488372098</v>
      </c>
      <c r="AO423" s="20"/>
      <c r="AP423" s="20">
        <v>0.18</v>
      </c>
      <c r="AQ423" s="20"/>
      <c r="AR423" s="20"/>
      <c r="AS423" s="44">
        <f t="shared" si="398"/>
        <v>64.183588637501259</v>
      </c>
      <c r="AT423" s="44">
        <f t="shared" si="399"/>
        <v>0</v>
      </c>
      <c r="AU423" s="44">
        <f t="shared" si="400"/>
        <v>0</v>
      </c>
      <c r="AV423" s="44">
        <f t="shared" si="401"/>
        <v>0</v>
      </c>
      <c r="AW423" s="44"/>
      <c r="AX423" s="44">
        <f t="shared" si="402"/>
        <v>64.183588637501259</v>
      </c>
      <c r="AY423" s="44">
        <f t="shared" si="403"/>
        <v>300.50528818604658</v>
      </c>
      <c r="AZ423" s="44">
        <f t="shared" si="404"/>
        <v>0</v>
      </c>
      <c r="BA423" s="44"/>
      <c r="BB423" s="44">
        <f t="shared" si="405"/>
        <v>0</v>
      </c>
      <c r="BC423" s="44"/>
      <c r="BD423" s="44">
        <f t="shared" si="406"/>
        <v>300.50528818604658</v>
      </c>
      <c r="BE423" s="20"/>
      <c r="BF423" s="20">
        <v>0.56000000000000005</v>
      </c>
      <c r="BG423" s="20"/>
      <c r="BH423" s="20">
        <v>0.05</v>
      </c>
      <c r="BI423" s="44">
        <f t="shared" si="407"/>
        <v>199.68227576111505</v>
      </c>
      <c r="BJ423" s="44">
        <f t="shared" si="408"/>
        <v>0</v>
      </c>
      <c r="BK423" s="44">
        <f t="shared" si="409"/>
        <v>0</v>
      </c>
      <c r="BL423" s="44">
        <f t="shared" si="410"/>
        <v>0</v>
      </c>
      <c r="BM423" s="44"/>
      <c r="BN423" s="44">
        <f t="shared" si="411"/>
        <v>199.68227576111505</v>
      </c>
      <c r="BO423" s="44">
        <f t="shared" si="412"/>
        <v>118.05564893023256</v>
      </c>
      <c r="BP423" s="44">
        <f t="shared" si="413"/>
        <v>0</v>
      </c>
      <c r="BQ423" s="44"/>
      <c r="BR423" s="44">
        <f t="shared" si="414"/>
        <v>0</v>
      </c>
      <c r="BS423" s="44"/>
      <c r="BT423" s="44">
        <f t="shared" si="415"/>
        <v>118.05564893023256</v>
      </c>
      <c r="BU423" s="20"/>
      <c r="BV423" s="20">
        <v>0.22</v>
      </c>
      <c r="BW423" s="20"/>
      <c r="BX423" s="20">
        <v>0.05</v>
      </c>
      <c r="BY423" s="44">
        <f t="shared" si="416"/>
        <v>78.446608334723749</v>
      </c>
      <c r="BZ423" s="44">
        <f t="shared" si="417"/>
        <v>0</v>
      </c>
      <c r="CA423" s="44">
        <f t="shared" si="418"/>
        <v>0</v>
      </c>
      <c r="CB423" s="44">
        <f t="shared" si="419"/>
        <v>0</v>
      </c>
      <c r="CC423" s="44"/>
      <c r="CD423" s="44">
        <f t="shared" si="420"/>
        <v>78.446608334723749</v>
      </c>
      <c r="CE423" s="44">
        <f t="shared" si="421"/>
        <v>3.8159536604174376</v>
      </c>
      <c r="CF423" s="44">
        <f t="shared" si="422"/>
        <v>8.8612451618731445</v>
      </c>
      <c r="CG423" s="44">
        <f t="shared" si="423"/>
        <v>3.6000230729541136</v>
      </c>
      <c r="CH423" s="44">
        <f t="shared" si="424"/>
        <v>26.270061912780303</v>
      </c>
      <c r="CI423" s="44">
        <f t="shared" si="425"/>
        <v>81.729081506427619</v>
      </c>
      <c r="CJ423" s="44">
        <f t="shared" si="426"/>
        <v>32.107853448953705</v>
      </c>
      <c r="CK423" s="44">
        <f t="shared" si="427"/>
        <v>145.94478840433501</v>
      </c>
    </row>
    <row r="424" spans="1:89" x14ac:dyDescent="0.25">
      <c r="A424" s="41">
        <f>'[11]ТОВ "Сумитеплоенерго" '!F416</f>
        <v>1994</v>
      </c>
      <c r="B424" s="41" t="str">
        <f>'[11]ТОВ "Сумитеплоенерго" '!C416</f>
        <v>пров.Інститутський,1</v>
      </c>
      <c r="C424" s="47" t="str">
        <f>'[11]ТОВ "Сумитеплоенерго" '!O416</f>
        <v>так</v>
      </c>
      <c r="D424" s="46">
        <f>'[11]ТОВ "Сумитеплоенерго" '!G416</f>
        <v>5</v>
      </c>
      <c r="E424" s="86" t="str">
        <f t="shared" si="431"/>
        <v>ТОВ "Сумитеплоенерго"</v>
      </c>
      <c r="F424" s="43">
        <f>'[11]ТОВ "Сумитеплоенерго" '!L416</f>
        <v>687.1</v>
      </c>
      <c r="G424" s="43">
        <f>'[11]ТОВ "Сумитеплоенерго" '!CX416</f>
        <v>93.914313953488374</v>
      </c>
      <c r="H424" s="32">
        <f t="shared" si="432"/>
        <v>136.68216264515846</v>
      </c>
      <c r="I424" s="42"/>
      <c r="J424" s="42"/>
      <c r="K424" s="42"/>
      <c r="L424" s="42"/>
      <c r="M424" s="42"/>
      <c r="N424" s="44">
        <f t="shared" si="433"/>
        <v>93.914313953488374</v>
      </c>
      <c r="O424" s="44">
        <f t="shared" si="434"/>
        <v>62.404971473134836</v>
      </c>
      <c r="P424" s="44">
        <f t="shared" si="435"/>
        <v>0</v>
      </c>
      <c r="Q424" s="44">
        <f t="shared" si="436"/>
        <v>0</v>
      </c>
      <c r="R424" s="44">
        <f t="shared" si="437"/>
        <v>0</v>
      </c>
      <c r="S424" s="44">
        <f t="shared" si="438"/>
        <v>0</v>
      </c>
      <c r="T424" s="44">
        <f t="shared" si="439"/>
        <v>62.404971473134836</v>
      </c>
      <c r="U424" s="44">
        <f t="shared" si="440"/>
        <v>104.2448884883721</v>
      </c>
      <c r="V424" s="44">
        <f t="shared" si="441"/>
        <v>0</v>
      </c>
      <c r="W424" s="44">
        <f t="shared" si="442"/>
        <v>0</v>
      </c>
      <c r="X424" s="44">
        <f t="shared" si="443"/>
        <v>0</v>
      </c>
      <c r="Y424" s="44">
        <f t="shared" si="444"/>
        <v>0</v>
      </c>
      <c r="Z424" s="44">
        <f t="shared" si="445"/>
        <v>104.2448884883721</v>
      </c>
      <c r="AA424" s="20">
        <v>0.11</v>
      </c>
      <c r="AC424" s="44">
        <f t="shared" si="428"/>
        <v>67.335800000000006</v>
      </c>
      <c r="AD424" s="28">
        <v>98</v>
      </c>
      <c r="AE424" s="44">
        <f t="shared" si="429"/>
        <v>486.46679999999998</v>
      </c>
      <c r="AF424" s="28">
        <v>708</v>
      </c>
      <c r="AG424" s="44">
        <f t="shared" si="430"/>
        <v>77.642300000000006</v>
      </c>
      <c r="AH424" s="28">
        <v>113</v>
      </c>
      <c r="AI424" s="44">
        <f t="shared" si="394"/>
        <v>18.764079927906977</v>
      </c>
      <c r="AJ424" s="44">
        <f t="shared" si="395"/>
        <v>0</v>
      </c>
      <c r="AK424" s="44"/>
      <c r="AL424" s="44">
        <f t="shared" si="396"/>
        <v>0</v>
      </c>
      <c r="AM424" s="44"/>
      <c r="AN424" s="44">
        <f t="shared" si="397"/>
        <v>18.764079927906977</v>
      </c>
      <c r="AO424" s="20"/>
      <c r="AP424" s="20">
        <v>0.18</v>
      </c>
      <c r="AQ424" s="20"/>
      <c r="AR424" s="20"/>
      <c r="AS424" s="44">
        <f t="shared" si="398"/>
        <v>12.46851330033234</v>
      </c>
      <c r="AT424" s="44">
        <f t="shared" si="399"/>
        <v>0</v>
      </c>
      <c r="AU424" s="44">
        <f t="shared" si="400"/>
        <v>0</v>
      </c>
      <c r="AV424" s="44">
        <f t="shared" si="401"/>
        <v>0</v>
      </c>
      <c r="AW424" s="44"/>
      <c r="AX424" s="44">
        <f t="shared" si="402"/>
        <v>12.46851330033234</v>
      </c>
      <c r="AY424" s="44">
        <f t="shared" si="403"/>
        <v>58.377137553488382</v>
      </c>
      <c r="AZ424" s="44">
        <f t="shared" si="404"/>
        <v>0</v>
      </c>
      <c r="BA424" s="44"/>
      <c r="BB424" s="44">
        <f t="shared" si="405"/>
        <v>0</v>
      </c>
      <c r="BC424" s="44"/>
      <c r="BD424" s="44">
        <f t="shared" si="406"/>
        <v>58.377137553488382</v>
      </c>
      <c r="BE424" s="20"/>
      <c r="BF424" s="20">
        <v>0.56000000000000005</v>
      </c>
      <c r="BG424" s="20"/>
      <c r="BH424" s="20">
        <v>0.05</v>
      </c>
      <c r="BI424" s="44">
        <f t="shared" si="407"/>
        <v>38.790930267700617</v>
      </c>
      <c r="BJ424" s="44">
        <f t="shared" si="408"/>
        <v>0</v>
      </c>
      <c r="BK424" s="44">
        <f t="shared" si="409"/>
        <v>0</v>
      </c>
      <c r="BL424" s="44">
        <f t="shared" si="410"/>
        <v>0</v>
      </c>
      <c r="BM424" s="44"/>
      <c r="BN424" s="44">
        <f t="shared" si="411"/>
        <v>38.790930267700617</v>
      </c>
      <c r="BO424" s="44">
        <f t="shared" si="412"/>
        <v>22.933875467441862</v>
      </c>
      <c r="BP424" s="44">
        <f t="shared" si="413"/>
        <v>0</v>
      </c>
      <c r="BQ424" s="44"/>
      <c r="BR424" s="44">
        <f t="shared" si="414"/>
        <v>0</v>
      </c>
      <c r="BS424" s="44"/>
      <c r="BT424" s="44">
        <f t="shared" si="415"/>
        <v>22.933875467441862</v>
      </c>
      <c r="BU424" s="20"/>
      <c r="BV424" s="20">
        <v>0.22</v>
      </c>
      <c r="BW424" s="20"/>
      <c r="BX424" s="20">
        <v>0.05</v>
      </c>
      <c r="BY424" s="44">
        <f t="shared" si="416"/>
        <v>15.239294033739528</v>
      </c>
      <c r="BZ424" s="44">
        <f t="shared" si="417"/>
        <v>0</v>
      </c>
      <c r="CA424" s="44">
        <f t="shared" si="418"/>
        <v>0</v>
      </c>
      <c r="CB424" s="44">
        <f t="shared" si="419"/>
        <v>0</v>
      </c>
      <c r="CC424" s="44"/>
      <c r="CD424" s="44">
        <f t="shared" si="420"/>
        <v>15.239294033739528</v>
      </c>
      <c r="CE424" s="44">
        <f t="shared" si="421"/>
        <v>5.4004674316869208</v>
      </c>
      <c r="CF424" s="44">
        <f t="shared" si="422"/>
        <v>12.54073559573945</v>
      </c>
      <c r="CG424" s="44">
        <f t="shared" si="423"/>
        <v>5.0948751187621504</v>
      </c>
      <c r="CH424" s="44">
        <f t="shared" si="424"/>
        <v>5.1033079220608553</v>
      </c>
      <c r="CI424" s="44">
        <f t="shared" si="425"/>
        <v>15.876957979744885</v>
      </c>
      <c r="CJ424" s="44">
        <f t="shared" si="426"/>
        <v>6.2373763491854906</v>
      </c>
      <c r="CK424" s="44">
        <f t="shared" si="427"/>
        <v>28.351710678115865</v>
      </c>
    </row>
    <row r="425" spans="1:89" x14ac:dyDescent="0.25">
      <c r="A425" s="41">
        <f>'[11]ТОВ "Сумитеплоенерго" '!F417</f>
        <v>1969</v>
      </c>
      <c r="B425" s="41" t="str">
        <f>'[11]ТОВ "Сумитеплоенерго" '!C417</f>
        <v>пров.Інститутський,3</v>
      </c>
      <c r="C425" s="47" t="str">
        <f>'[11]ТОВ "Сумитеплоенерго" '!O417</f>
        <v>так</v>
      </c>
      <c r="D425" s="46">
        <f>'[11]ТОВ "Сумитеплоенерго" '!G417</f>
        <v>5</v>
      </c>
      <c r="E425" s="86" t="str">
        <f t="shared" si="431"/>
        <v>ТОВ "Сумитеплоенерго"</v>
      </c>
      <c r="F425" s="43">
        <f>'[11]ТОВ "Сумитеплоенерго" '!L417</f>
        <v>2659.8</v>
      </c>
      <c r="G425" s="43">
        <f>'[11]ТОВ "Сумитеплоенерго" '!CX417</f>
        <v>551.74262790697674</v>
      </c>
      <c r="H425" s="32">
        <f t="shared" si="432"/>
        <v>207.43763738137329</v>
      </c>
      <c r="I425" s="42"/>
      <c r="J425" s="42"/>
      <c r="K425" s="42"/>
      <c r="L425" s="42"/>
      <c r="M425" s="42"/>
      <c r="N425" s="44">
        <f t="shared" si="433"/>
        <v>551.74262790697674</v>
      </c>
      <c r="O425" s="44">
        <f t="shared" si="434"/>
        <v>366.6265716651003</v>
      </c>
      <c r="P425" s="44">
        <f t="shared" si="435"/>
        <v>0</v>
      </c>
      <c r="Q425" s="44">
        <f t="shared" si="436"/>
        <v>0</v>
      </c>
      <c r="R425" s="44">
        <f t="shared" si="437"/>
        <v>0</v>
      </c>
      <c r="S425" s="44">
        <f t="shared" si="438"/>
        <v>0</v>
      </c>
      <c r="T425" s="44">
        <f t="shared" si="439"/>
        <v>366.6265716651003</v>
      </c>
      <c r="U425" s="44">
        <f t="shared" si="440"/>
        <v>568.29490674418605</v>
      </c>
      <c r="V425" s="44">
        <f t="shared" si="441"/>
        <v>0</v>
      </c>
      <c r="W425" s="44">
        <f t="shared" si="442"/>
        <v>0</v>
      </c>
      <c r="X425" s="44">
        <f t="shared" si="443"/>
        <v>0</v>
      </c>
      <c r="Y425" s="44">
        <f t="shared" si="444"/>
        <v>0</v>
      </c>
      <c r="Z425" s="44">
        <f t="shared" si="445"/>
        <v>568.29490674418605</v>
      </c>
      <c r="AA425" s="20">
        <v>0.03</v>
      </c>
      <c r="AC425" s="44">
        <f t="shared" si="428"/>
        <v>260.66040000000004</v>
      </c>
      <c r="AD425" s="28">
        <v>98</v>
      </c>
      <c r="AE425" s="44">
        <f t="shared" si="429"/>
        <v>1883.1384</v>
      </c>
      <c r="AF425" s="28">
        <v>708</v>
      </c>
      <c r="AG425" s="44">
        <f t="shared" si="430"/>
        <v>300.55740000000003</v>
      </c>
      <c r="AH425" s="28">
        <v>113</v>
      </c>
      <c r="AI425" s="44">
        <f t="shared" si="394"/>
        <v>102.29308321395348</v>
      </c>
      <c r="AJ425" s="44">
        <f t="shared" si="395"/>
        <v>0</v>
      </c>
      <c r="AK425" s="44"/>
      <c r="AL425" s="44">
        <f t="shared" si="396"/>
        <v>0</v>
      </c>
      <c r="AM425" s="44"/>
      <c r="AN425" s="44">
        <f t="shared" si="397"/>
        <v>102.29308321395348</v>
      </c>
      <c r="AO425" s="20"/>
      <c r="AP425" s="20">
        <v>0.18</v>
      </c>
      <c r="AQ425" s="20"/>
      <c r="AR425" s="20"/>
      <c r="AS425" s="44">
        <f t="shared" si="398"/>
        <v>67.972566386709588</v>
      </c>
      <c r="AT425" s="44">
        <f t="shared" si="399"/>
        <v>0</v>
      </c>
      <c r="AU425" s="44">
        <f t="shared" si="400"/>
        <v>0</v>
      </c>
      <c r="AV425" s="44">
        <f t="shared" si="401"/>
        <v>0</v>
      </c>
      <c r="AW425" s="44"/>
      <c r="AX425" s="44">
        <f t="shared" si="402"/>
        <v>67.972566386709588</v>
      </c>
      <c r="AY425" s="44">
        <f t="shared" si="403"/>
        <v>318.2451477767442</v>
      </c>
      <c r="AZ425" s="44">
        <f t="shared" si="404"/>
        <v>0</v>
      </c>
      <c r="BA425" s="44"/>
      <c r="BB425" s="44">
        <f t="shared" si="405"/>
        <v>0</v>
      </c>
      <c r="BC425" s="44"/>
      <c r="BD425" s="44">
        <f t="shared" si="406"/>
        <v>318.2451477767442</v>
      </c>
      <c r="BE425" s="20"/>
      <c r="BF425" s="20">
        <v>0.56000000000000005</v>
      </c>
      <c r="BG425" s="20"/>
      <c r="BH425" s="20">
        <v>0.05</v>
      </c>
      <c r="BI425" s="44">
        <f t="shared" si="407"/>
        <v>211.47020653642986</v>
      </c>
      <c r="BJ425" s="44">
        <f t="shared" si="408"/>
        <v>0</v>
      </c>
      <c r="BK425" s="44">
        <f t="shared" si="409"/>
        <v>0</v>
      </c>
      <c r="BL425" s="44">
        <f t="shared" si="410"/>
        <v>0</v>
      </c>
      <c r="BM425" s="44"/>
      <c r="BN425" s="44">
        <f t="shared" si="411"/>
        <v>211.47020653642986</v>
      </c>
      <c r="BO425" s="44">
        <f t="shared" si="412"/>
        <v>125.02487948372094</v>
      </c>
      <c r="BP425" s="44">
        <f t="shared" si="413"/>
        <v>0</v>
      </c>
      <c r="BQ425" s="44"/>
      <c r="BR425" s="44">
        <f t="shared" si="414"/>
        <v>0</v>
      </c>
      <c r="BS425" s="44"/>
      <c r="BT425" s="44">
        <f t="shared" si="415"/>
        <v>125.02487948372094</v>
      </c>
      <c r="BU425" s="20"/>
      <c r="BV425" s="20">
        <v>0.22</v>
      </c>
      <c r="BW425" s="20"/>
      <c r="BX425" s="20">
        <v>0.05</v>
      </c>
      <c r="BY425" s="44">
        <f t="shared" si="416"/>
        <v>83.077581139311732</v>
      </c>
      <c r="BZ425" s="44">
        <f t="shared" si="417"/>
        <v>0</v>
      </c>
      <c r="CA425" s="44">
        <f t="shared" si="418"/>
        <v>0</v>
      </c>
      <c r="CB425" s="44">
        <f t="shared" si="419"/>
        <v>0</v>
      </c>
      <c r="CC425" s="44"/>
      <c r="CD425" s="44">
        <f t="shared" si="420"/>
        <v>83.077581139311732</v>
      </c>
      <c r="CE425" s="44">
        <f t="shared" si="421"/>
        <v>3.8347882661521218</v>
      </c>
      <c r="CF425" s="44">
        <f t="shared" si="422"/>
        <v>8.9049820816039773</v>
      </c>
      <c r="CG425" s="44">
        <f t="shared" si="423"/>
        <v>3.6177918985869266</v>
      </c>
      <c r="CH425" s="44">
        <f t="shared" si="424"/>
        <v>27.820873922062258</v>
      </c>
      <c r="CI425" s="44">
        <f t="shared" si="425"/>
        <v>86.553829979749267</v>
      </c>
      <c r="CJ425" s="44">
        <f t="shared" si="426"/>
        <v>34.00329034918721</v>
      </c>
      <c r="CK425" s="44">
        <f t="shared" si="427"/>
        <v>154.56041067812367</v>
      </c>
    </row>
    <row r="426" spans="1:89" x14ac:dyDescent="0.25">
      <c r="A426" s="41">
        <f>'[11]ТОВ "Сумитеплоенерго" '!F418</f>
        <v>1972</v>
      </c>
      <c r="B426" s="41" t="str">
        <f>'[11]ТОВ "Сумитеплоенерго" '!C418</f>
        <v>пров.Інститутський,4</v>
      </c>
      <c r="C426" s="47" t="str">
        <f>'[11]ТОВ "Сумитеплоенерго" '!O418</f>
        <v>так</v>
      </c>
      <c r="D426" s="46">
        <f>'[11]ТОВ "Сумитеплоенерго" '!G418</f>
        <v>5</v>
      </c>
      <c r="E426" s="86" t="str">
        <f t="shared" si="431"/>
        <v>ТОВ "Сумитеплоенерго"</v>
      </c>
      <c r="F426" s="43">
        <f>'[11]ТОВ "Сумитеплоенерго" '!L418</f>
        <v>2688.1</v>
      </c>
      <c r="G426" s="43">
        <f>'[11]ТОВ "Сумитеплоенерго" '!CX418</f>
        <v>522.72227906976741</v>
      </c>
      <c r="H426" s="32">
        <f t="shared" si="432"/>
        <v>194.45789928565432</v>
      </c>
      <c r="I426" s="42"/>
      <c r="J426" s="42"/>
      <c r="K426" s="42"/>
      <c r="L426" s="42"/>
      <c r="M426" s="42"/>
      <c r="N426" s="44">
        <f t="shared" si="433"/>
        <v>522.72227906976741</v>
      </c>
      <c r="O426" s="44">
        <f t="shared" si="434"/>
        <v>347.34288672838886</v>
      </c>
      <c r="P426" s="44">
        <f t="shared" si="435"/>
        <v>0</v>
      </c>
      <c r="Q426" s="44">
        <f t="shared" si="436"/>
        <v>0</v>
      </c>
      <c r="R426" s="44">
        <f t="shared" si="437"/>
        <v>0</v>
      </c>
      <c r="S426" s="44">
        <f t="shared" si="438"/>
        <v>0</v>
      </c>
      <c r="T426" s="44">
        <f t="shared" si="439"/>
        <v>347.34288672838886</v>
      </c>
      <c r="U426" s="44">
        <f t="shared" si="440"/>
        <v>538.4039474418604</v>
      </c>
      <c r="V426" s="44">
        <f t="shared" si="441"/>
        <v>0</v>
      </c>
      <c r="W426" s="44">
        <f t="shared" si="442"/>
        <v>0</v>
      </c>
      <c r="X426" s="44">
        <f t="shared" si="443"/>
        <v>0</v>
      </c>
      <c r="Y426" s="44">
        <f t="shared" si="444"/>
        <v>0</v>
      </c>
      <c r="Z426" s="44">
        <f t="shared" si="445"/>
        <v>538.4039474418604</v>
      </c>
      <c r="AA426" s="20">
        <v>0.03</v>
      </c>
      <c r="AC426" s="44">
        <f t="shared" si="428"/>
        <v>263.43379999999996</v>
      </c>
      <c r="AD426" s="28">
        <v>98</v>
      </c>
      <c r="AE426" s="44">
        <f t="shared" si="429"/>
        <v>1903.1748</v>
      </c>
      <c r="AF426" s="28">
        <v>708</v>
      </c>
      <c r="AG426" s="44">
        <f t="shared" si="430"/>
        <v>303.75529999999998</v>
      </c>
      <c r="AH426" s="28">
        <v>113</v>
      </c>
      <c r="AI426" s="44">
        <f t="shared" si="394"/>
        <v>96.912710539534871</v>
      </c>
      <c r="AJ426" s="44">
        <f t="shared" si="395"/>
        <v>0</v>
      </c>
      <c r="AK426" s="44"/>
      <c r="AL426" s="44">
        <f t="shared" si="396"/>
        <v>0</v>
      </c>
      <c r="AM426" s="44"/>
      <c r="AN426" s="44">
        <f t="shared" si="397"/>
        <v>96.912710539534871</v>
      </c>
      <c r="AO426" s="20"/>
      <c r="AP426" s="20">
        <v>0.18</v>
      </c>
      <c r="AQ426" s="20"/>
      <c r="AR426" s="20"/>
      <c r="AS426" s="44">
        <f t="shared" si="398"/>
        <v>64.397371199443285</v>
      </c>
      <c r="AT426" s="44">
        <f t="shared" si="399"/>
        <v>0</v>
      </c>
      <c r="AU426" s="44">
        <f t="shared" si="400"/>
        <v>0</v>
      </c>
      <c r="AV426" s="44">
        <f t="shared" si="401"/>
        <v>0</v>
      </c>
      <c r="AW426" s="44"/>
      <c r="AX426" s="44">
        <f t="shared" si="402"/>
        <v>64.397371199443285</v>
      </c>
      <c r="AY426" s="44">
        <f t="shared" si="403"/>
        <v>301.50621056744183</v>
      </c>
      <c r="AZ426" s="44">
        <f t="shared" si="404"/>
        <v>0</v>
      </c>
      <c r="BA426" s="44"/>
      <c r="BB426" s="44">
        <f t="shared" si="405"/>
        <v>0</v>
      </c>
      <c r="BC426" s="44"/>
      <c r="BD426" s="44">
        <f t="shared" si="406"/>
        <v>301.50621056744183</v>
      </c>
      <c r="BE426" s="20"/>
      <c r="BF426" s="20">
        <v>0.56000000000000005</v>
      </c>
      <c r="BG426" s="20"/>
      <c r="BH426" s="20">
        <v>0.05</v>
      </c>
      <c r="BI426" s="44">
        <f t="shared" si="407"/>
        <v>200.34737706493468</v>
      </c>
      <c r="BJ426" s="44">
        <f t="shared" si="408"/>
        <v>0</v>
      </c>
      <c r="BK426" s="44">
        <f t="shared" si="409"/>
        <v>0</v>
      </c>
      <c r="BL426" s="44">
        <f t="shared" si="410"/>
        <v>0</v>
      </c>
      <c r="BM426" s="44"/>
      <c r="BN426" s="44">
        <f t="shared" si="411"/>
        <v>200.34737706493468</v>
      </c>
      <c r="BO426" s="44">
        <f t="shared" si="412"/>
        <v>118.44886843720928</v>
      </c>
      <c r="BP426" s="44">
        <f t="shared" si="413"/>
        <v>0</v>
      </c>
      <c r="BQ426" s="44"/>
      <c r="BR426" s="44">
        <f t="shared" si="414"/>
        <v>0</v>
      </c>
      <c r="BS426" s="44"/>
      <c r="BT426" s="44">
        <f t="shared" si="415"/>
        <v>118.44886843720928</v>
      </c>
      <c r="BU426" s="20"/>
      <c r="BV426" s="20">
        <v>0.22</v>
      </c>
      <c r="BW426" s="20"/>
      <c r="BX426" s="20">
        <v>0.05</v>
      </c>
      <c r="BY426" s="44">
        <f t="shared" si="416"/>
        <v>78.707898132652915</v>
      </c>
      <c r="BZ426" s="44">
        <f t="shared" si="417"/>
        <v>0</v>
      </c>
      <c r="CA426" s="44">
        <f t="shared" si="418"/>
        <v>0</v>
      </c>
      <c r="CB426" s="44">
        <f t="shared" si="419"/>
        <v>0</v>
      </c>
      <c r="CC426" s="44"/>
      <c r="CD426" s="44">
        <f t="shared" si="420"/>
        <v>78.707898132652915</v>
      </c>
      <c r="CE426" s="44">
        <f t="shared" si="421"/>
        <v>4.0907539406247899</v>
      </c>
      <c r="CF426" s="44">
        <f t="shared" si="422"/>
        <v>9.4993746755324935</v>
      </c>
      <c r="CG426" s="44">
        <f t="shared" si="423"/>
        <v>3.8592734300699543</v>
      </c>
      <c r="CH426" s="44">
        <f t="shared" si="424"/>
        <v>26.357562179706928</v>
      </c>
      <c r="CI426" s="44">
        <f t="shared" si="425"/>
        <v>82.001304559088226</v>
      </c>
      <c r="CJ426" s="44">
        <f t="shared" si="426"/>
        <v>32.2147982196418</v>
      </c>
      <c r="CK426" s="44">
        <f t="shared" si="427"/>
        <v>146.43090099837184</v>
      </c>
    </row>
    <row r="427" spans="1:89" x14ac:dyDescent="0.25">
      <c r="A427" s="41">
        <f>'[11]ТОВ "Сумитеплоенерго" '!F419</f>
        <v>1967</v>
      </c>
      <c r="B427" s="41" t="str">
        <f>'[11]ТОВ "Сумитеплоенерго" '!C419</f>
        <v>пров.Інститутський,7</v>
      </c>
      <c r="C427" s="47" t="str">
        <f>'[11]ТОВ "Сумитеплоенерго" '!O419</f>
        <v>так</v>
      </c>
      <c r="D427" s="46">
        <f>'[11]ТОВ "Сумитеплоенерго" '!G419</f>
        <v>5</v>
      </c>
      <c r="E427" s="86" t="str">
        <f t="shared" si="431"/>
        <v>ТОВ "Сумитеплоенерго"</v>
      </c>
      <c r="F427" s="43">
        <f>'[11]ТОВ "Сумитеплоенерго" '!L419</f>
        <v>3449.58</v>
      </c>
      <c r="G427" s="43">
        <f>'[11]ТОВ "Сумитеплоенерго" '!CX419</f>
        <v>702.20741860465114</v>
      </c>
      <c r="H427" s="32">
        <f t="shared" si="432"/>
        <v>203.56316380679709</v>
      </c>
      <c r="I427" s="42"/>
      <c r="J427" s="42"/>
      <c r="K427" s="42"/>
      <c r="L427" s="42"/>
      <c r="M427" s="42"/>
      <c r="N427" s="44">
        <f t="shared" si="433"/>
        <v>702.20741860465114</v>
      </c>
      <c r="O427" s="44">
        <f t="shared" si="434"/>
        <v>466.60867850186963</v>
      </c>
      <c r="P427" s="44">
        <f t="shared" si="435"/>
        <v>0</v>
      </c>
      <c r="Q427" s="44">
        <f t="shared" si="436"/>
        <v>0</v>
      </c>
      <c r="R427" s="44">
        <f t="shared" si="437"/>
        <v>0</v>
      </c>
      <c r="S427" s="44">
        <f t="shared" si="438"/>
        <v>0</v>
      </c>
      <c r="T427" s="44">
        <f t="shared" si="439"/>
        <v>466.60867850186963</v>
      </c>
      <c r="U427" s="44">
        <f t="shared" si="440"/>
        <v>723.27364116279068</v>
      </c>
      <c r="V427" s="44">
        <f t="shared" si="441"/>
        <v>0</v>
      </c>
      <c r="W427" s="44">
        <f t="shared" si="442"/>
        <v>0</v>
      </c>
      <c r="X427" s="44">
        <f t="shared" si="443"/>
        <v>0</v>
      </c>
      <c r="Y427" s="44">
        <f t="shared" si="444"/>
        <v>0</v>
      </c>
      <c r="Z427" s="44">
        <f t="shared" si="445"/>
        <v>723.27364116279068</v>
      </c>
      <c r="AA427" s="20">
        <v>0.03</v>
      </c>
      <c r="AC427" s="44">
        <f t="shared" si="428"/>
        <v>324.26052000000004</v>
      </c>
      <c r="AD427" s="28">
        <v>94</v>
      </c>
      <c r="AE427" s="44">
        <f t="shared" si="429"/>
        <v>2352.6135600000002</v>
      </c>
      <c r="AF427" s="28">
        <v>682</v>
      </c>
      <c r="AG427" s="44">
        <f t="shared" si="430"/>
        <v>379.4538</v>
      </c>
      <c r="AH427" s="28">
        <v>110</v>
      </c>
      <c r="AI427" s="44">
        <f t="shared" si="394"/>
        <v>130.18925540930232</v>
      </c>
      <c r="AJ427" s="44">
        <f t="shared" si="395"/>
        <v>0</v>
      </c>
      <c r="AK427" s="44"/>
      <c r="AL427" s="44">
        <f t="shared" si="396"/>
        <v>0</v>
      </c>
      <c r="AM427" s="44"/>
      <c r="AN427" s="44">
        <f t="shared" si="397"/>
        <v>130.18925540930232</v>
      </c>
      <c r="AO427" s="20"/>
      <c r="AP427" s="20">
        <v>0.18</v>
      </c>
      <c r="AQ427" s="20"/>
      <c r="AR427" s="20"/>
      <c r="AS427" s="44">
        <f t="shared" si="398"/>
        <v>86.509248994246633</v>
      </c>
      <c r="AT427" s="44">
        <f t="shared" si="399"/>
        <v>0</v>
      </c>
      <c r="AU427" s="44">
        <f t="shared" si="400"/>
        <v>0</v>
      </c>
      <c r="AV427" s="44">
        <f t="shared" si="401"/>
        <v>0</v>
      </c>
      <c r="AW427" s="44"/>
      <c r="AX427" s="44">
        <f t="shared" si="402"/>
        <v>86.509248994246633</v>
      </c>
      <c r="AY427" s="44">
        <f t="shared" si="403"/>
        <v>405.03323905116281</v>
      </c>
      <c r="AZ427" s="44">
        <f t="shared" si="404"/>
        <v>0</v>
      </c>
      <c r="BA427" s="44"/>
      <c r="BB427" s="44">
        <f t="shared" si="405"/>
        <v>0</v>
      </c>
      <c r="BC427" s="44"/>
      <c r="BD427" s="44">
        <f t="shared" si="406"/>
        <v>405.03323905116281</v>
      </c>
      <c r="BE427" s="20"/>
      <c r="BF427" s="20">
        <v>0.56000000000000005</v>
      </c>
      <c r="BG427" s="20"/>
      <c r="BH427" s="20">
        <v>0.05</v>
      </c>
      <c r="BI427" s="44">
        <f t="shared" si="407"/>
        <v>269.13988575987844</v>
      </c>
      <c r="BJ427" s="44">
        <f t="shared" si="408"/>
        <v>0</v>
      </c>
      <c r="BK427" s="44">
        <f t="shared" si="409"/>
        <v>0</v>
      </c>
      <c r="BL427" s="44">
        <f t="shared" si="410"/>
        <v>0</v>
      </c>
      <c r="BM427" s="44"/>
      <c r="BN427" s="44">
        <f t="shared" si="411"/>
        <v>269.13988575987844</v>
      </c>
      <c r="BO427" s="44">
        <f t="shared" si="412"/>
        <v>159.12020105581396</v>
      </c>
      <c r="BP427" s="44">
        <f t="shared" si="413"/>
        <v>0</v>
      </c>
      <c r="BQ427" s="44"/>
      <c r="BR427" s="44">
        <f t="shared" si="414"/>
        <v>0</v>
      </c>
      <c r="BS427" s="44"/>
      <c r="BT427" s="44">
        <f t="shared" si="415"/>
        <v>159.12020105581396</v>
      </c>
      <c r="BU427" s="20"/>
      <c r="BV427" s="20">
        <v>0.22</v>
      </c>
      <c r="BW427" s="20"/>
      <c r="BX427" s="20">
        <v>0.05</v>
      </c>
      <c r="BY427" s="44">
        <f t="shared" si="416"/>
        <v>105.73352654852367</v>
      </c>
      <c r="BZ427" s="44">
        <f t="shared" si="417"/>
        <v>0</v>
      </c>
      <c r="CA427" s="44">
        <f t="shared" si="418"/>
        <v>0</v>
      </c>
      <c r="CB427" s="44">
        <f t="shared" si="419"/>
        <v>0</v>
      </c>
      <c r="CC427" s="44"/>
      <c r="CD427" s="44">
        <f t="shared" si="420"/>
        <v>105.73352654852367</v>
      </c>
      <c r="CE427" s="44">
        <f t="shared" si="421"/>
        <v>3.7482757481984992</v>
      </c>
      <c r="CF427" s="44">
        <f t="shared" si="422"/>
        <v>8.7412296893778052</v>
      </c>
      <c r="CG427" s="44">
        <f t="shared" si="423"/>
        <v>3.5887746525304771</v>
      </c>
      <c r="CH427" s="44">
        <f t="shared" si="424"/>
        <v>35.407856982604855</v>
      </c>
      <c r="CI427" s="44">
        <f t="shared" si="425"/>
        <v>110.15777727921511</v>
      </c>
      <c r="CJ427" s="44">
        <f t="shared" si="426"/>
        <v>43.276269645405932</v>
      </c>
      <c r="CK427" s="44">
        <f t="shared" si="427"/>
        <v>196.71031657002695</v>
      </c>
    </row>
    <row r="428" spans="1:89" x14ac:dyDescent="0.25">
      <c r="A428" s="41">
        <f>'[11]ТОВ "Сумитеплоенерго" '!F420</f>
        <v>1980</v>
      </c>
      <c r="B428" s="41" t="str">
        <f>'[11]ТОВ "Сумитеплоенерго" '!C420</f>
        <v>вул.Г."Правда",2</v>
      </c>
      <c r="C428" s="47" t="str">
        <f>'[11]ТОВ "Сумитеплоенерго" '!O420</f>
        <v>так</v>
      </c>
      <c r="D428" s="46">
        <f>'[11]ТОВ "Сумитеплоенерго" '!G420</f>
        <v>5</v>
      </c>
      <c r="E428" s="86" t="str">
        <f t="shared" si="431"/>
        <v>ТОВ "Сумитеплоенерго"</v>
      </c>
      <c r="F428" s="43">
        <f>'[11]ТОВ "Сумитеплоенерго" '!L420</f>
        <v>4337.25</v>
      </c>
      <c r="G428" s="43">
        <f>'[11]ТОВ "Сумитеплоенерго" '!CX420</f>
        <v>681.25941860465116</v>
      </c>
      <c r="H428" s="32">
        <f t="shared" si="432"/>
        <v>157.07174329463396</v>
      </c>
      <c r="I428" s="42"/>
      <c r="J428" s="42"/>
      <c r="K428" s="42"/>
      <c r="L428" s="42"/>
      <c r="M428" s="42"/>
      <c r="N428" s="44">
        <f t="shared" si="433"/>
        <v>681.25941860465116</v>
      </c>
      <c r="O428" s="44">
        <f t="shared" si="434"/>
        <v>452.68897566438039</v>
      </c>
      <c r="P428" s="44">
        <f t="shared" si="435"/>
        <v>0</v>
      </c>
      <c r="Q428" s="44">
        <f t="shared" si="436"/>
        <v>0</v>
      </c>
      <c r="R428" s="44">
        <f t="shared" si="437"/>
        <v>0</v>
      </c>
      <c r="S428" s="44">
        <f t="shared" si="438"/>
        <v>0</v>
      </c>
      <c r="T428" s="44">
        <f t="shared" si="439"/>
        <v>452.68897566438039</v>
      </c>
      <c r="U428" s="44">
        <f t="shared" si="440"/>
        <v>701.69720116279075</v>
      </c>
      <c r="V428" s="44">
        <f t="shared" si="441"/>
        <v>0</v>
      </c>
      <c r="W428" s="44">
        <f t="shared" si="442"/>
        <v>0</v>
      </c>
      <c r="X428" s="44">
        <f t="shared" si="443"/>
        <v>0</v>
      </c>
      <c r="Y428" s="44">
        <f t="shared" si="444"/>
        <v>0</v>
      </c>
      <c r="Z428" s="44">
        <f t="shared" si="445"/>
        <v>701.69720116279075</v>
      </c>
      <c r="AA428" s="20">
        <v>0.03</v>
      </c>
      <c r="AC428" s="44">
        <f t="shared" si="428"/>
        <v>407.70150000000001</v>
      </c>
      <c r="AD428" s="28">
        <v>94</v>
      </c>
      <c r="AE428" s="44">
        <f t="shared" si="429"/>
        <v>2958.0045</v>
      </c>
      <c r="AF428" s="28">
        <v>682</v>
      </c>
      <c r="AG428" s="44">
        <f t="shared" si="430"/>
        <v>477.09750000000003</v>
      </c>
      <c r="AH428" s="28">
        <v>110</v>
      </c>
      <c r="AI428" s="44">
        <f t="shared" si="394"/>
        <v>126.30549620930233</v>
      </c>
      <c r="AJ428" s="44">
        <f t="shared" si="395"/>
        <v>0</v>
      </c>
      <c r="AK428" s="44"/>
      <c r="AL428" s="44">
        <f t="shared" si="396"/>
        <v>0</v>
      </c>
      <c r="AM428" s="44"/>
      <c r="AN428" s="44">
        <f t="shared" si="397"/>
        <v>126.30549620930233</v>
      </c>
      <c r="AO428" s="20"/>
      <c r="AP428" s="20">
        <v>0.18</v>
      </c>
      <c r="AQ428" s="20"/>
      <c r="AR428" s="20"/>
      <c r="AS428" s="44">
        <f t="shared" si="398"/>
        <v>83.928536088176131</v>
      </c>
      <c r="AT428" s="44">
        <f t="shared" si="399"/>
        <v>0</v>
      </c>
      <c r="AU428" s="44">
        <f t="shared" si="400"/>
        <v>0</v>
      </c>
      <c r="AV428" s="44">
        <f t="shared" si="401"/>
        <v>0</v>
      </c>
      <c r="AW428" s="44"/>
      <c r="AX428" s="44">
        <f t="shared" si="402"/>
        <v>83.928536088176131</v>
      </c>
      <c r="AY428" s="44">
        <f t="shared" si="403"/>
        <v>392.95043265116283</v>
      </c>
      <c r="AZ428" s="44">
        <f t="shared" si="404"/>
        <v>0</v>
      </c>
      <c r="BA428" s="44"/>
      <c r="BB428" s="44">
        <f t="shared" si="405"/>
        <v>0</v>
      </c>
      <c r="BC428" s="44"/>
      <c r="BD428" s="44">
        <f t="shared" si="406"/>
        <v>392.95043265116283</v>
      </c>
      <c r="BE428" s="20"/>
      <c r="BF428" s="20">
        <v>0.56000000000000005</v>
      </c>
      <c r="BG428" s="20"/>
      <c r="BH428" s="20">
        <v>0.05</v>
      </c>
      <c r="BI428" s="44">
        <f t="shared" si="407"/>
        <v>261.11100116321467</v>
      </c>
      <c r="BJ428" s="44">
        <f t="shared" si="408"/>
        <v>0</v>
      </c>
      <c r="BK428" s="44">
        <f t="shared" si="409"/>
        <v>0</v>
      </c>
      <c r="BL428" s="44">
        <f t="shared" si="410"/>
        <v>0</v>
      </c>
      <c r="BM428" s="44"/>
      <c r="BN428" s="44">
        <f t="shared" si="411"/>
        <v>261.11100116321467</v>
      </c>
      <c r="BO428" s="44">
        <f t="shared" si="412"/>
        <v>154.37338425581396</v>
      </c>
      <c r="BP428" s="44">
        <f t="shared" si="413"/>
        <v>0</v>
      </c>
      <c r="BQ428" s="44"/>
      <c r="BR428" s="44">
        <f t="shared" si="414"/>
        <v>0</v>
      </c>
      <c r="BS428" s="44"/>
      <c r="BT428" s="44">
        <f t="shared" si="415"/>
        <v>154.37338425581396</v>
      </c>
      <c r="BU428" s="20"/>
      <c r="BV428" s="20">
        <v>0.22</v>
      </c>
      <c r="BW428" s="20"/>
      <c r="BX428" s="20">
        <v>0.05</v>
      </c>
      <c r="BY428" s="44">
        <f t="shared" si="416"/>
        <v>102.57932188554861</v>
      </c>
      <c r="BZ428" s="44">
        <f t="shared" si="417"/>
        <v>0</v>
      </c>
      <c r="CA428" s="44">
        <f t="shared" si="418"/>
        <v>0</v>
      </c>
      <c r="CB428" s="44">
        <f t="shared" si="419"/>
        <v>0</v>
      </c>
      <c r="CC428" s="44"/>
      <c r="CD428" s="44">
        <f t="shared" si="420"/>
        <v>102.57932188554861</v>
      </c>
      <c r="CE428" s="44">
        <f t="shared" si="421"/>
        <v>4.8577220454752705</v>
      </c>
      <c r="CF428" s="44">
        <f t="shared" si="422"/>
        <v>11.328532642525534</v>
      </c>
      <c r="CG428" s="44">
        <f t="shared" si="423"/>
        <v>4.6510104690720677</v>
      </c>
      <c r="CH428" s="44">
        <f t="shared" si="424"/>
        <v>34.351582485326716</v>
      </c>
      <c r="CI428" s="44">
        <f t="shared" si="425"/>
        <v>106.8715899543498</v>
      </c>
      <c r="CJ428" s="44">
        <f t="shared" si="426"/>
        <v>41.985267482065986</v>
      </c>
      <c r="CK428" s="44">
        <f t="shared" si="427"/>
        <v>190.84212491848177</v>
      </c>
    </row>
    <row r="429" spans="1:89" x14ac:dyDescent="0.25">
      <c r="A429" s="41">
        <f>'[11]ТОВ "Сумитеплоенерго" '!F421</f>
        <v>1980</v>
      </c>
      <c r="B429" s="41" t="str">
        <f>'[11]ТОВ "Сумитеплоенерго" '!C421</f>
        <v>вул.Г."Правда",4</v>
      </c>
      <c r="C429" s="47" t="str">
        <f>'[11]ТОВ "Сумитеплоенерго" '!O421</f>
        <v>так</v>
      </c>
      <c r="D429" s="46">
        <f>'[11]ТОВ "Сумитеплоенерго" '!G421</f>
        <v>5</v>
      </c>
      <c r="E429" s="86" t="str">
        <f t="shared" si="431"/>
        <v>ТОВ "Сумитеплоенерго"</v>
      </c>
      <c r="F429" s="43">
        <f>'[11]ТОВ "Сумитеплоенерго" '!L421</f>
        <v>2680.73</v>
      </c>
      <c r="G429" s="43">
        <f>'[11]ТОВ "Сумитеплоенерго" '!CX421</f>
        <v>396.83339534883726</v>
      </c>
      <c r="H429" s="32">
        <f t="shared" si="432"/>
        <v>148.03184033783234</v>
      </c>
      <c r="I429" s="42"/>
      <c r="J429" s="42"/>
      <c r="K429" s="42"/>
      <c r="L429" s="42"/>
      <c r="M429" s="42"/>
      <c r="N429" s="44">
        <f t="shared" si="433"/>
        <v>396.83339534883726</v>
      </c>
      <c r="O429" s="44">
        <f t="shared" si="434"/>
        <v>263.69118480273556</v>
      </c>
      <c r="P429" s="44">
        <f t="shared" si="435"/>
        <v>0</v>
      </c>
      <c r="Q429" s="44">
        <f t="shared" si="436"/>
        <v>0</v>
      </c>
      <c r="R429" s="44">
        <f t="shared" si="437"/>
        <v>0</v>
      </c>
      <c r="S429" s="44">
        <f t="shared" si="438"/>
        <v>0</v>
      </c>
      <c r="T429" s="44">
        <f t="shared" si="439"/>
        <v>263.69118480273556</v>
      </c>
      <c r="U429" s="44">
        <f t="shared" si="440"/>
        <v>440.48506883720938</v>
      </c>
      <c r="V429" s="44">
        <f t="shared" si="441"/>
        <v>0</v>
      </c>
      <c r="W429" s="44">
        <f t="shared" si="442"/>
        <v>0</v>
      </c>
      <c r="X429" s="44">
        <f t="shared" si="443"/>
        <v>0</v>
      </c>
      <c r="Y429" s="44">
        <f t="shared" si="444"/>
        <v>0</v>
      </c>
      <c r="Z429" s="44">
        <f t="shared" si="445"/>
        <v>440.48506883720938</v>
      </c>
      <c r="AA429" s="20">
        <v>0.11</v>
      </c>
      <c r="AC429" s="44">
        <f t="shared" si="428"/>
        <v>262.71153999999996</v>
      </c>
      <c r="AD429" s="28">
        <v>98</v>
      </c>
      <c r="AE429" s="44">
        <f t="shared" si="429"/>
        <v>1897.9568400000001</v>
      </c>
      <c r="AF429" s="28">
        <v>708</v>
      </c>
      <c r="AG429" s="44">
        <f t="shared" si="430"/>
        <v>302.92248999999998</v>
      </c>
      <c r="AH429" s="28">
        <v>113</v>
      </c>
      <c r="AI429" s="44">
        <f t="shared" si="394"/>
        <v>79.287312390697693</v>
      </c>
      <c r="AJ429" s="44">
        <f t="shared" si="395"/>
        <v>0</v>
      </c>
      <c r="AK429" s="44"/>
      <c r="AL429" s="44">
        <f t="shared" si="396"/>
        <v>0</v>
      </c>
      <c r="AM429" s="44"/>
      <c r="AN429" s="44">
        <f t="shared" si="397"/>
        <v>79.287312390697693</v>
      </c>
      <c r="AO429" s="20"/>
      <c r="AP429" s="20">
        <v>0.18</v>
      </c>
      <c r="AQ429" s="20"/>
      <c r="AR429" s="20"/>
      <c r="AS429" s="44">
        <f t="shared" si="398"/>
        <v>52.685498723586569</v>
      </c>
      <c r="AT429" s="44">
        <f t="shared" si="399"/>
        <v>0</v>
      </c>
      <c r="AU429" s="44">
        <f t="shared" si="400"/>
        <v>0</v>
      </c>
      <c r="AV429" s="44">
        <f t="shared" si="401"/>
        <v>0</v>
      </c>
      <c r="AW429" s="44"/>
      <c r="AX429" s="44">
        <f t="shared" si="402"/>
        <v>52.685498723586569</v>
      </c>
      <c r="AY429" s="44">
        <f t="shared" si="403"/>
        <v>246.67163854883728</v>
      </c>
      <c r="AZ429" s="44">
        <f t="shared" si="404"/>
        <v>0</v>
      </c>
      <c r="BA429" s="44"/>
      <c r="BB429" s="44">
        <f t="shared" si="405"/>
        <v>0</v>
      </c>
      <c r="BC429" s="44"/>
      <c r="BD429" s="44">
        <f t="shared" si="406"/>
        <v>246.67163854883728</v>
      </c>
      <c r="BE429" s="20"/>
      <c r="BF429" s="20">
        <v>0.56000000000000005</v>
      </c>
      <c r="BG429" s="20"/>
      <c r="BH429" s="20">
        <v>0.05</v>
      </c>
      <c r="BI429" s="44">
        <f t="shared" si="407"/>
        <v>163.91044047338045</v>
      </c>
      <c r="BJ429" s="44">
        <f t="shared" si="408"/>
        <v>0</v>
      </c>
      <c r="BK429" s="44">
        <f t="shared" si="409"/>
        <v>0</v>
      </c>
      <c r="BL429" s="44">
        <f t="shared" si="410"/>
        <v>0</v>
      </c>
      <c r="BM429" s="44"/>
      <c r="BN429" s="44">
        <f t="shared" si="411"/>
        <v>163.91044047338045</v>
      </c>
      <c r="BO429" s="44">
        <f t="shared" si="412"/>
        <v>96.906715144186066</v>
      </c>
      <c r="BP429" s="44">
        <f t="shared" si="413"/>
        <v>0</v>
      </c>
      <c r="BQ429" s="44"/>
      <c r="BR429" s="44">
        <f t="shared" si="414"/>
        <v>0</v>
      </c>
      <c r="BS429" s="44"/>
      <c r="BT429" s="44">
        <f t="shared" si="415"/>
        <v>96.906715144186066</v>
      </c>
      <c r="BU429" s="20"/>
      <c r="BV429" s="20">
        <v>0.22</v>
      </c>
      <c r="BW429" s="20"/>
      <c r="BX429" s="20">
        <v>0.05</v>
      </c>
      <c r="BY429" s="44">
        <f t="shared" si="416"/>
        <v>64.393387328828027</v>
      </c>
      <c r="BZ429" s="44">
        <f t="shared" si="417"/>
        <v>0</v>
      </c>
      <c r="CA429" s="44">
        <f t="shared" si="418"/>
        <v>0</v>
      </c>
      <c r="CB429" s="44">
        <f t="shared" si="419"/>
        <v>0</v>
      </c>
      <c r="CC429" s="44"/>
      <c r="CD429" s="44">
        <f t="shared" si="420"/>
        <v>64.393387328828027</v>
      </c>
      <c r="CE429" s="44">
        <f t="shared" si="421"/>
        <v>4.9864108030619745</v>
      </c>
      <c r="CF429" s="44">
        <f t="shared" si="422"/>
        <v>11.579230917314471</v>
      </c>
      <c r="CG429" s="44">
        <f t="shared" si="423"/>
        <v>4.7042484106809175</v>
      </c>
      <c r="CH429" s="44">
        <f t="shared" si="424"/>
        <v>21.563944035464104</v>
      </c>
      <c r="CI429" s="44">
        <f t="shared" si="425"/>
        <v>67.087825888110544</v>
      </c>
      <c r="CJ429" s="44">
        <f t="shared" si="426"/>
        <v>26.355931598900568</v>
      </c>
      <c r="CK429" s="44">
        <f t="shared" si="427"/>
        <v>119.79968908591168</v>
      </c>
    </row>
    <row r="430" spans="1:89" x14ac:dyDescent="0.25">
      <c r="A430" s="41">
        <f>'[11]ТОВ "Сумитеплоенерго" '!F422</f>
        <v>1975</v>
      </c>
      <c r="B430" s="41" t="str">
        <f>'[11]ТОВ "Сумитеплоенерго" '!C422</f>
        <v>вул.Г."Правда",19</v>
      </c>
      <c r="C430" s="47" t="str">
        <f>'[11]ТОВ "Сумитеплоенерго" '!O422</f>
        <v>так</v>
      </c>
      <c r="D430" s="46">
        <f>'[11]ТОВ "Сумитеплоенерго" '!G422</f>
        <v>5</v>
      </c>
      <c r="E430" s="86" t="str">
        <f t="shared" si="431"/>
        <v>ТОВ "Сумитеплоенерго"</v>
      </c>
      <c r="F430" s="43">
        <f>'[11]ТОВ "Сумитеплоенерго" '!L422</f>
        <v>5719.45</v>
      </c>
      <c r="G430" s="43">
        <f>'[11]ТОВ "Сумитеплоенерго" '!CX422</f>
        <v>937.17839534883717</v>
      </c>
      <c r="H430" s="32">
        <f t="shared" si="432"/>
        <v>163.858132398891</v>
      </c>
      <c r="I430" s="42"/>
      <c r="J430" s="42"/>
      <c r="K430" s="42"/>
      <c r="L430" s="42"/>
      <c r="M430" s="42"/>
      <c r="N430" s="44">
        <f t="shared" si="433"/>
        <v>937.17839534883717</v>
      </c>
      <c r="O430" s="44">
        <f t="shared" si="434"/>
        <v>622.74416502629526</v>
      </c>
      <c r="P430" s="44">
        <f t="shared" si="435"/>
        <v>0</v>
      </c>
      <c r="Q430" s="44">
        <f t="shared" si="436"/>
        <v>0</v>
      </c>
      <c r="R430" s="44">
        <f t="shared" si="437"/>
        <v>0</v>
      </c>
      <c r="S430" s="44">
        <f t="shared" si="438"/>
        <v>0</v>
      </c>
      <c r="T430" s="44">
        <f t="shared" si="439"/>
        <v>622.74416502629526</v>
      </c>
      <c r="U430" s="44">
        <f t="shared" si="440"/>
        <v>965.2937472093023</v>
      </c>
      <c r="V430" s="44">
        <f t="shared" si="441"/>
        <v>0</v>
      </c>
      <c r="W430" s="44">
        <f t="shared" si="442"/>
        <v>0</v>
      </c>
      <c r="X430" s="44">
        <f t="shared" si="443"/>
        <v>0</v>
      </c>
      <c r="Y430" s="44">
        <f t="shared" si="444"/>
        <v>0</v>
      </c>
      <c r="Z430" s="44">
        <f t="shared" si="445"/>
        <v>965.2937472093023</v>
      </c>
      <c r="AA430" s="20">
        <v>0.03</v>
      </c>
      <c r="AC430" s="44">
        <f>AD430*F430/1000</f>
        <v>514.75049999999999</v>
      </c>
      <c r="AD430" s="28">
        <v>90</v>
      </c>
      <c r="AE430" s="44">
        <f>AF430*F430/1000</f>
        <v>3786.2759000000001</v>
      </c>
      <c r="AF430" s="28">
        <v>662</v>
      </c>
      <c r="AG430" s="44">
        <f>AH430*F430/1000</f>
        <v>577.66444999999999</v>
      </c>
      <c r="AH430" s="28">
        <v>101</v>
      </c>
      <c r="AI430" s="44">
        <f t="shared" si="394"/>
        <v>173.75287449767441</v>
      </c>
      <c r="AJ430" s="44">
        <f t="shared" si="395"/>
        <v>0</v>
      </c>
      <c r="AK430" s="44"/>
      <c r="AL430" s="44">
        <f t="shared" si="396"/>
        <v>0</v>
      </c>
      <c r="AM430" s="44"/>
      <c r="AN430" s="44">
        <f t="shared" si="397"/>
        <v>173.75287449767441</v>
      </c>
      <c r="AO430" s="20"/>
      <c r="AP430" s="20">
        <v>0.18</v>
      </c>
      <c r="AQ430" s="20"/>
      <c r="AR430" s="20"/>
      <c r="AS430" s="44">
        <f t="shared" si="398"/>
        <v>115.45676819587514</v>
      </c>
      <c r="AT430" s="44">
        <f t="shared" si="399"/>
        <v>0</v>
      </c>
      <c r="AU430" s="44">
        <f t="shared" si="400"/>
        <v>0</v>
      </c>
      <c r="AV430" s="44">
        <f t="shared" si="401"/>
        <v>0</v>
      </c>
      <c r="AW430" s="44"/>
      <c r="AX430" s="44">
        <f t="shared" si="402"/>
        <v>115.45676819587514</v>
      </c>
      <c r="AY430" s="44">
        <f t="shared" si="403"/>
        <v>540.56449843720929</v>
      </c>
      <c r="AZ430" s="44">
        <f t="shared" si="404"/>
        <v>0</v>
      </c>
      <c r="BA430" s="44"/>
      <c r="BB430" s="44">
        <f t="shared" si="405"/>
        <v>0</v>
      </c>
      <c r="BC430" s="44"/>
      <c r="BD430" s="44">
        <f t="shared" si="406"/>
        <v>540.56449843720929</v>
      </c>
      <c r="BE430" s="20"/>
      <c r="BF430" s="20">
        <v>0.56000000000000005</v>
      </c>
      <c r="BG430" s="20"/>
      <c r="BH430" s="20">
        <v>0.05</v>
      </c>
      <c r="BI430" s="44">
        <f t="shared" si="407"/>
        <v>359.1988343871671</v>
      </c>
      <c r="BJ430" s="44">
        <f t="shared" si="408"/>
        <v>0</v>
      </c>
      <c r="BK430" s="44">
        <f t="shared" si="409"/>
        <v>0</v>
      </c>
      <c r="BL430" s="44">
        <f t="shared" si="410"/>
        <v>0</v>
      </c>
      <c r="BM430" s="44"/>
      <c r="BN430" s="44">
        <f t="shared" si="411"/>
        <v>359.1988343871671</v>
      </c>
      <c r="BO430" s="44">
        <f t="shared" si="412"/>
        <v>212.3646243860465</v>
      </c>
      <c r="BP430" s="44">
        <f t="shared" si="413"/>
        <v>0</v>
      </c>
      <c r="BQ430" s="44"/>
      <c r="BR430" s="44">
        <f t="shared" si="414"/>
        <v>0</v>
      </c>
      <c r="BS430" s="44"/>
      <c r="BT430" s="44">
        <f t="shared" si="415"/>
        <v>212.3646243860465</v>
      </c>
      <c r="BU430" s="20"/>
      <c r="BV430" s="20">
        <v>0.22</v>
      </c>
      <c r="BW430" s="20"/>
      <c r="BX430" s="20">
        <v>0.05</v>
      </c>
      <c r="BY430" s="44">
        <f t="shared" si="416"/>
        <v>141.1138277949585</v>
      </c>
      <c r="BZ430" s="44">
        <f t="shared" si="417"/>
        <v>0</v>
      </c>
      <c r="CA430" s="44">
        <f t="shared" si="418"/>
        <v>0</v>
      </c>
      <c r="CB430" s="44">
        <f t="shared" si="419"/>
        <v>0</v>
      </c>
      <c r="CC430" s="44"/>
      <c r="CD430" s="44">
        <f t="shared" si="420"/>
        <v>141.1138277949585</v>
      </c>
      <c r="CE430" s="44">
        <f t="shared" si="421"/>
        <v>4.4583830644446376</v>
      </c>
      <c r="CF430" s="44">
        <f t="shared" si="422"/>
        <v>10.540891388079823</v>
      </c>
      <c r="CG430" s="44">
        <f t="shared" si="423"/>
        <v>4.0936062682628043</v>
      </c>
      <c r="CH430" s="44">
        <f t="shared" si="424"/>
        <v>47.255949895313371</v>
      </c>
      <c r="CI430" s="44">
        <f t="shared" si="425"/>
        <v>147.01851078541938</v>
      </c>
      <c r="CJ430" s="44">
        <f t="shared" si="426"/>
        <v>57.757272094271897</v>
      </c>
      <c r="CK430" s="44">
        <f t="shared" si="427"/>
        <v>262.53305497396315</v>
      </c>
    </row>
    <row r="431" spans="1:89" x14ac:dyDescent="0.25">
      <c r="A431" s="41">
        <f>'[11]ТОВ "Сумитеплоенерго" '!F423</f>
        <v>1985</v>
      </c>
      <c r="B431" s="41" t="str">
        <f>'[11]ТОВ "Сумитеплоенерго" '!C423</f>
        <v>вул.Г."Правда",23</v>
      </c>
      <c r="C431" s="47" t="str">
        <f>'[11]ТОВ "Сумитеплоенерго" '!O423</f>
        <v>так</v>
      </c>
      <c r="D431" s="46">
        <f>'[11]ТОВ "Сумитеплоенерго" '!G423</f>
        <v>5</v>
      </c>
      <c r="E431" s="86" t="str">
        <f t="shared" si="431"/>
        <v>ТОВ "Сумитеплоенерго"</v>
      </c>
      <c r="F431" s="43">
        <f>'[11]ТОВ "Сумитеплоенерго" '!L423</f>
        <v>2773.7</v>
      </c>
      <c r="G431" s="43">
        <f>'[11]ТОВ "Сумитеплоенерго" '!CX423</f>
        <v>425.83311627906977</v>
      </c>
      <c r="H431" s="32">
        <f t="shared" si="432"/>
        <v>153.52529699645592</v>
      </c>
      <c r="I431" s="42"/>
      <c r="J431" s="42"/>
      <c r="K431" s="42"/>
      <c r="L431" s="42"/>
      <c r="M431" s="42"/>
      <c r="N431" s="44">
        <f t="shared" si="433"/>
        <v>425.83311627906977</v>
      </c>
      <c r="O431" s="44">
        <f t="shared" si="434"/>
        <v>282.96116273470773</v>
      </c>
      <c r="P431" s="44">
        <f t="shared" si="435"/>
        <v>0</v>
      </c>
      <c r="Q431" s="44">
        <f t="shared" si="436"/>
        <v>0</v>
      </c>
      <c r="R431" s="44">
        <f t="shared" si="437"/>
        <v>0</v>
      </c>
      <c r="S431" s="44">
        <f t="shared" si="438"/>
        <v>0</v>
      </c>
      <c r="T431" s="44">
        <f t="shared" si="439"/>
        <v>282.96116273470773</v>
      </c>
      <c r="U431" s="44">
        <f t="shared" si="440"/>
        <v>438.60810976744187</v>
      </c>
      <c r="V431" s="44">
        <f t="shared" si="441"/>
        <v>0</v>
      </c>
      <c r="W431" s="44">
        <f t="shared" si="442"/>
        <v>0</v>
      </c>
      <c r="X431" s="44">
        <f t="shared" si="443"/>
        <v>0</v>
      </c>
      <c r="Y431" s="44">
        <f t="shared" si="444"/>
        <v>0</v>
      </c>
      <c r="Z431" s="44">
        <f t="shared" si="445"/>
        <v>438.60810976744187</v>
      </c>
      <c r="AA431" s="20">
        <v>0.03</v>
      </c>
      <c r="AC431" s="44">
        <f t="shared" si="428"/>
        <v>271.82259999999997</v>
      </c>
      <c r="AD431" s="28">
        <v>98</v>
      </c>
      <c r="AE431" s="44">
        <f t="shared" si="429"/>
        <v>1963.7795999999998</v>
      </c>
      <c r="AF431" s="28">
        <v>708</v>
      </c>
      <c r="AG431" s="44">
        <f t="shared" si="430"/>
        <v>313.42809999999997</v>
      </c>
      <c r="AH431" s="28">
        <v>113</v>
      </c>
      <c r="AI431" s="44">
        <f t="shared" si="394"/>
        <v>78.94945975813954</v>
      </c>
      <c r="AJ431" s="44">
        <f t="shared" si="395"/>
        <v>0</v>
      </c>
      <c r="AK431" s="44"/>
      <c r="AL431" s="44">
        <f t="shared" si="396"/>
        <v>0</v>
      </c>
      <c r="AM431" s="44"/>
      <c r="AN431" s="44">
        <f t="shared" si="397"/>
        <v>78.94945975813954</v>
      </c>
      <c r="AO431" s="20"/>
      <c r="AP431" s="20">
        <v>0.18</v>
      </c>
      <c r="AQ431" s="20"/>
      <c r="AR431" s="20"/>
      <c r="AS431" s="44">
        <f t="shared" si="398"/>
        <v>52.460999571014817</v>
      </c>
      <c r="AT431" s="44">
        <f t="shared" si="399"/>
        <v>0</v>
      </c>
      <c r="AU431" s="44">
        <f t="shared" si="400"/>
        <v>0</v>
      </c>
      <c r="AV431" s="44">
        <f t="shared" si="401"/>
        <v>0</v>
      </c>
      <c r="AW431" s="44"/>
      <c r="AX431" s="44">
        <f t="shared" si="402"/>
        <v>52.460999571014817</v>
      </c>
      <c r="AY431" s="44">
        <f t="shared" si="403"/>
        <v>245.62054146976746</v>
      </c>
      <c r="AZ431" s="44">
        <f t="shared" si="404"/>
        <v>0</v>
      </c>
      <c r="BA431" s="44"/>
      <c r="BB431" s="44">
        <f t="shared" si="405"/>
        <v>0</v>
      </c>
      <c r="BC431" s="44"/>
      <c r="BD431" s="44">
        <f t="shared" si="406"/>
        <v>245.62054146976746</v>
      </c>
      <c r="BE431" s="20"/>
      <c r="BF431" s="20">
        <v>0.56000000000000005</v>
      </c>
      <c r="BG431" s="20"/>
      <c r="BH431" s="20">
        <v>0.05</v>
      </c>
      <c r="BI431" s="44">
        <f t="shared" si="407"/>
        <v>163.21199866537944</v>
      </c>
      <c r="BJ431" s="44">
        <f t="shared" si="408"/>
        <v>0</v>
      </c>
      <c r="BK431" s="44">
        <f t="shared" si="409"/>
        <v>0</v>
      </c>
      <c r="BL431" s="44">
        <f t="shared" si="410"/>
        <v>0</v>
      </c>
      <c r="BM431" s="44"/>
      <c r="BN431" s="44">
        <f t="shared" si="411"/>
        <v>163.21199866537944</v>
      </c>
      <c r="BO431" s="44">
        <f t="shared" si="412"/>
        <v>96.493784148837207</v>
      </c>
      <c r="BP431" s="44">
        <f t="shared" si="413"/>
        <v>0</v>
      </c>
      <c r="BQ431" s="44"/>
      <c r="BR431" s="44">
        <f t="shared" si="414"/>
        <v>0</v>
      </c>
      <c r="BS431" s="44"/>
      <c r="BT431" s="44">
        <f t="shared" si="415"/>
        <v>96.493784148837207</v>
      </c>
      <c r="BU431" s="20"/>
      <c r="BV431" s="20">
        <v>0.22</v>
      </c>
      <c r="BW431" s="20"/>
      <c r="BX431" s="20">
        <v>0.05</v>
      </c>
      <c r="BY431" s="44">
        <f t="shared" si="416"/>
        <v>64.118999475684774</v>
      </c>
      <c r="BZ431" s="44">
        <f t="shared" si="417"/>
        <v>0</v>
      </c>
      <c r="CA431" s="44">
        <f t="shared" si="418"/>
        <v>0</v>
      </c>
      <c r="CB431" s="44">
        <f t="shared" si="419"/>
        <v>0</v>
      </c>
      <c r="CC431" s="44"/>
      <c r="CD431" s="44">
        <f t="shared" si="420"/>
        <v>64.118999475684774</v>
      </c>
      <c r="CE431" s="44">
        <f t="shared" si="421"/>
        <v>5.1814224323355145</v>
      </c>
      <c r="CF431" s="44">
        <f t="shared" si="422"/>
        <v>12.03207862202693</v>
      </c>
      <c r="CG431" s="44">
        <f t="shared" si="423"/>
        <v>4.8882250590771967</v>
      </c>
      <c r="CH431" s="44">
        <f t="shared" si="424"/>
        <v>21.472057514896747</v>
      </c>
      <c r="CI431" s="44">
        <f t="shared" si="425"/>
        <v>66.801956713012103</v>
      </c>
      <c r="CJ431" s="44">
        <f t="shared" si="426"/>
        <v>26.243625851540468</v>
      </c>
      <c r="CK431" s="44">
        <f t="shared" si="427"/>
        <v>119.28920841609303</v>
      </c>
    </row>
    <row r="432" spans="1:89" x14ac:dyDescent="0.25">
      <c r="A432" s="41">
        <f>'[11]ТОВ "Сумитеплоенерго" '!F424</f>
        <v>1969</v>
      </c>
      <c r="B432" s="41" t="str">
        <f>'[11]ТОВ "Сумитеплоенерго" '!C424</f>
        <v>вул.Г."Правда",30</v>
      </c>
      <c r="C432" s="47" t="str">
        <f>'[11]ТОВ "Сумитеплоенерго" '!O424</f>
        <v>так</v>
      </c>
      <c r="D432" s="46">
        <f>'[11]ТОВ "Сумитеплоенерго" '!G424</f>
        <v>5</v>
      </c>
      <c r="E432" s="86" t="str">
        <f t="shared" si="431"/>
        <v>ТОВ "Сумитеплоенерго"</v>
      </c>
      <c r="F432" s="43">
        <f>'[11]ТОВ "Сумитеплоенерго" '!L424</f>
        <v>1760.1</v>
      </c>
      <c r="G432" s="43">
        <f>'[11]ТОВ "Сумитеплоенерго" '!CX424</f>
        <v>366.91348837209307</v>
      </c>
      <c r="H432" s="32">
        <f t="shared" si="432"/>
        <v>208.46172852229594</v>
      </c>
      <c r="I432" s="42"/>
      <c r="J432" s="42"/>
      <c r="K432" s="42"/>
      <c r="L432" s="42"/>
      <c r="M432" s="42"/>
      <c r="N432" s="44">
        <f t="shared" si="433"/>
        <v>366.91348837209307</v>
      </c>
      <c r="O432" s="44">
        <f t="shared" si="434"/>
        <v>243.80975392429366</v>
      </c>
      <c r="P432" s="44">
        <f t="shared" si="435"/>
        <v>0</v>
      </c>
      <c r="Q432" s="44">
        <f t="shared" si="436"/>
        <v>0</v>
      </c>
      <c r="R432" s="44">
        <f t="shared" si="437"/>
        <v>0</v>
      </c>
      <c r="S432" s="44">
        <f t="shared" si="438"/>
        <v>0</v>
      </c>
      <c r="T432" s="44">
        <f t="shared" si="439"/>
        <v>243.80975392429366</v>
      </c>
      <c r="U432" s="44">
        <f t="shared" si="440"/>
        <v>377.92089302325587</v>
      </c>
      <c r="V432" s="44">
        <f t="shared" si="441"/>
        <v>0</v>
      </c>
      <c r="W432" s="44">
        <f t="shared" si="442"/>
        <v>0</v>
      </c>
      <c r="X432" s="44">
        <f t="shared" si="443"/>
        <v>0</v>
      </c>
      <c r="Y432" s="44">
        <f t="shared" si="444"/>
        <v>0</v>
      </c>
      <c r="Z432" s="44">
        <f t="shared" si="445"/>
        <v>377.92089302325587</v>
      </c>
      <c r="AA432" s="20">
        <v>0.03</v>
      </c>
      <c r="AC432" s="44">
        <f t="shared" si="428"/>
        <v>172.4898</v>
      </c>
      <c r="AD432" s="28">
        <v>98</v>
      </c>
      <c r="AE432" s="44">
        <f t="shared" si="429"/>
        <v>1246.1508000000001</v>
      </c>
      <c r="AF432" s="28">
        <v>708</v>
      </c>
      <c r="AG432" s="44">
        <f t="shared" si="430"/>
        <v>198.8913</v>
      </c>
      <c r="AH432" s="28">
        <v>113</v>
      </c>
      <c r="AI432" s="44">
        <f t="shared" si="394"/>
        <v>68.025760744186059</v>
      </c>
      <c r="AJ432" s="44">
        <f t="shared" si="395"/>
        <v>0</v>
      </c>
      <c r="AK432" s="44"/>
      <c r="AL432" s="44">
        <f t="shared" si="396"/>
        <v>0</v>
      </c>
      <c r="AM432" s="44"/>
      <c r="AN432" s="44">
        <f t="shared" si="397"/>
        <v>68.025760744186059</v>
      </c>
      <c r="AO432" s="20"/>
      <c r="AP432" s="20">
        <v>0.18</v>
      </c>
      <c r="AQ432" s="20"/>
      <c r="AR432" s="20"/>
      <c r="AS432" s="44">
        <f t="shared" si="398"/>
        <v>45.202328377564044</v>
      </c>
      <c r="AT432" s="44">
        <f t="shared" si="399"/>
        <v>0</v>
      </c>
      <c r="AU432" s="44">
        <f t="shared" si="400"/>
        <v>0</v>
      </c>
      <c r="AV432" s="44">
        <f t="shared" si="401"/>
        <v>0</v>
      </c>
      <c r="AW432" s="44"/>
      <c r="AX432" s="44">
        <f t="shared" si="402"/>
        <v>45.202328377564044</v>
      </c>
      <c r="AY432" s="44">
        <f t="shared" si="403"/>
        <v>211.6357000930233</v>
      </c>
      <c r="AZ432" s="44">
        <f t="shared" si="404"/>
        <v>0</v>
      </c>
      <c r="BA432" s="44"/>
      <c r="BB432" s="44">
        <f t="shared" si="405"/>
        <v>0</v>
      </c>
      <c r="BC432" s="44"/>
      <c r="BD432" s="44">
        <f t="shared" si="406"/>
        <v>211.6357000930233</v>
      </c>
      <c r="BE432" s="20"/>
      <c r="BF432" s="20">
        <v>0.56000000000000005</v>
      </c>
      <c r="BG432" s="20"/>
      <c r="BH432" s="20">
        <v>0.05</v>
      </c>
      <c r="BI432" s="44">
        <f t="shared" si="407"/>
        <v>140.62946606353259</v>
      </c>
      <c r="BJ432" s="44">
        <f t="shared" si="408"/>
        <v>0</v>
      </c>
      <c r="BK432" s="44">
        <f t="shared" si="409"/>
        <v>0</v>
      </c>
      <c r="BL432" s="44">
        <f t="shared" si="410"/>
        <v>0</v>
      </c>
      <c r="BM432" s="44"/>
      <c r="BN432" s="44">
        <f t="shared" si="411"/>
        <v>140.62946606353259</v>
      </c>
      <c r="BO432" s="44">
        <f t="shared" si="412"/>
        <v>83.142596465116299</v>
      </c>
      <c r="BP432" s="44">
        <f t="shared" si="413"/>
        <v>0</v>
      </c>
      <c r="BQ432" s="44"/>
      <c r="BR432" s="44">
        <f t="shared" si="414"/>
        <v>0</v>
      </c>
      <c r="BS432" s="44"/>
      <c r="BT432" s="44">
        <f t="shared" si="415"/>
        <v>83.142596465116299</v>
      </c>
      <c r="BU432" s="20"/>
      <c r="BV432" s="20">
        <v>0.22</v>
      </c>
      <c r="BW432" s="20"/>
      <c r="BX432" s="20">
        <v>0.05</v>
      </c>
      <c r="BY432" s="44">
        <f t="shared" si="416"/>
        <v>55.247290239244947</v>
      </c>
      <c r="BZ432" s="44">
        <f t="shared" si="417"/>
        <v>0</v>
      </c>
      <c r="CA432" s="44">
        <f t="shared" si="418"/>
        <v>0</v>
      </c>
      <c r="CB432" s="44">
        <f t="shared" si="419"/>
        <v>0</v>
      </c>
      <c r="CC432" s="44"/>
      <c r="CD432" s="44">
        <f t="shared" si="420"/>
        <v>55.247290239244947</v>
      </c>
      <c r="CE432" s="44">
        <f t="shared" si="421"/>
        <v>3.8159494475424962</v>
      </c>
      <c r="CF432" s="44">
        <f t="shared" si="422"/>
        <v>8.8612353789142801</v>
      </c>
      <c r="CG432" s="44">
        <f t="shared" si="423"/>
        <v>3.600019098470054</v>
      </c>
      <c r="CH432" s="44">
        <f t="shared" si="424"/>
        <v>18.50111516492268</v>
      </c>
      <c r="CI432" s="44">
        <f t="shared" si="425"/>
        <v>57.559024957537233</v>
      </c>
      <c r="CJ432" s="44">
        <f t="shared" si="426"/>
        <v>22.612474090461056</v>
      </c>
      <c r="CK432" s="44">
        <f t="shared" si="427"/>
        <v>102.78397313845934</v>
      </c>
    </row>
    <row r="433" spans="1:89" x14ac:dyDescent="0.25">
      <c r="A433" s="41">
        <f>'[11]ТОВ "Сумитеплоенерго" '!F425</f>
        <v>1965</v>
      </c>
      <c r="B433" s="41" t="str">
        <f>'[11]ТОВ "Сумитеплоенерго" '!C425</f>
        <v>вул.Г."Правда",34</v>
      </c>
      <c r="C433" s="47" t="str">
        <f>'[11]ТОВ "Сумитеплоенерго" '!O425</f>
        <v>так</v>
      </c>
      <c r="D433" s="46">
        <f>'[11]ТОВ "Сумитеплоенерго" '!G425</f>
        <v>5</v>
      </c>
      <c r="E433" s="86" t="str">
        <f t="shared" si="431"/>
        <v>ТОВ "Сумитеплоенерго"</v>
      </c>
      <c r="F433" s="43">
        <f>'[11]ТОВ "Сумитеплоенерго" '!L425</f>
        <v>3200.1</v>
      </c>
      <c r="G433" s="43">
        <f>'[11]ТОВ "Сумитеплоенерго" '!CX425</f>
        <v>434.20629069767449</v>
      </c>
      <c r="H433" s="32">
        <f t="shared" si="432"/>
        <v>135.68522567972079</v>
      </c>
      <c r="I433" s="42"/>
      <c r="J433" s="42"/>
      <c r="K433" s="42"/>
      <c r="L433" s="42"/>
      <c r="M433" s="42"/>
      <c r="N433" s="44">
        <f t="shared" si="433"/>
        <v>434.20629069767449</v>
      </c>
      <c r="O433" s="44">
        <f t="shared" si="434"/>
        <v>288.5250399408107</v>
      </c>
      <c r="P433" s="44">
        <f t="shared" si="435"/>
        <v>0</v>
      </c>
      <c r="Q433" s="44">
        <f t="shared" si="436"/>
        <v>0</v>
      </c>
      <c r="R433" s="44">
        <f t="shared" si="437"/>
        <v>0</v>
      </c>
      <c r="S433" s="44">
        <f t="shared" si="438"/>
        <v>0</v>
      </c>
      <c r="T433" s="44">
        <f t="shared" si="439"/>
        <v>288.5250399408107</v>
      </c>
      <c r="U433" s="44">
        <f t="shared" si="440"/>
        <v>481.96898267441873</v>
      </c>
      <c r="V433" s="44">
        <f t="shared" si="441"/>
        <v>0</v>
      </c>
      <c r="W433" s="44">
        <f t="shared" si="442"/>
        <v>0</v>
      </c>
      <c r="X433" s="44">
        <f t="shared" si="443"/>
        <v>0</v>
      </c>
      <c r="Y433" s="44">
        <f t="shared" si="444"/>
        <v>0</v>
      </c>
      <c r="Z433" s="44">
        <f t="shared" si="445"/>
        <v>481.96898267441873</v>
      </c>
      <c r="AA433" s="20">
        <v>0.11</v>
      </c>
      <c r="AC433" s="44">
        <f t="shared" si="428"/>
        <v>300.80939999999998</v>
      </c>
      <c r="AD433" s="28">
        <v>94</v>
      </c>
      <c r="AE433" s="44">
        <f t="shared" si="429"/>
        <v>2182.4681999999998</v>
      </c>
      <c r="AF433" s="28">
        <v>682</v>
      </c>
      <c r="AG433" s="44">
        <f t="shared" si="430"/>
        <v>352.01100000000002</v>
      </c>
      <c r="AH433" s="28">
        <v>110</v>
      </c>
      <c r="AI433" s="44">
        <f t="shared" si="394"/>
        <v>86.754416881395372</v>
      </c>
      <c r="AJ433" s="44">
        <f t="shared" si="395"/>
        <v>0</v>
      </c>
      <c r="AK433" s="44"/>
      <c r="AL433" s="44">
        <f t="shared" si="396"/>
        <v>0</v>
      </c>
      <c r="AM433" s="44"/>
      <c r="AN433" s="44">
        <f t="shared" si="397"/>
        <v>86.754416881395372</v>
      </c>
      <c r="AO433" s="20"/>
      <c r="AP433" s="20">
        <v>0.18</v>
      </c>
      <c r="AQ433" s="20"/>
      <c r="AR433" s="20"/>
      <c r="AS433" s="44">
        <f t="shared" si="398"/>
        <v>57.647302980173983</v>
      </c>
      <c r="AT433" s="44">
        <f t="shared" si="399"/>
        <v>0</v>
      </c>
      <c r="AU433" s="44">
        <f t="shared" si="400"/>
        <v>0</v>
      </c>
      <c r="AV433" s="44">
        <f t="shared" si="401"/>
        <v>0</v>
      </c>
      <c r="AW433" s="44"/>
      <c r="AX433" s="44">
        <f t="shared" si="402"/>
        <v>57.647302980173983</v>
      </c>
      <c r="AY433" s="44">
        <f t="shared" si="403"/>
        <v>269.90263029767453</v>
      </c>
      <c r="AZ433" s="44">
        <f t="shared" si="404"/>
        <v>0</v>
      </c>
      <c r="BA433" s="44"/>
      <c r="BB433" s="44">
        <f t="shared" si="405"/>
        <v>0</v>
      </c>
      <c r="BC433" s="44"/>
      <c r="BD433" s="44">
        <f t="shared" si="406"/>
        <v>269.90263029767453</v>
      </c>
      <c r="BE433" s="20"/>
      <c r="BF433" s="20">
        <v>0.56000000000000005</v>
      </c>
      <c r="BG433" s="20"/>
      <c r="BH433" s="20">
        <v>0.05</v>
      </c>
      <c r="BI433" s="44">
        <f t="shared" si="407"/>
        <v>179.34716482720799</v>
      </c>
      <c r="BJ433" s="44">
        <f t="shared" si="408"/>
        <v>0</v>
      </c>
      <c r="BK433" s="44">
        <f t="shared" si="409"/>
        <v>0</v>
      </c>
      <c r="BL433" s="44">
        <f t="shared" si="410"/>
        <v>0</v>
      </c>
      <c r="BM433" s="44"/>
      <c r="BN433" s="44">
        <f t="shared" si="411"/>
        <v>179.34716482720799</v>
      </c>
      <c r="BO433" s="44">
        <f t="shared" si="412"/>
        <v>106.03317618837212</v>
      </c>
      <c r="BP433" s="44">
        <f t="shared" si="413"/>
        <v>0</v>
      </c>
      <c r="BQ433" s="44"/>
      <c r="BR433" s="44">
        <f t="shared" si="414"/>
        <v>0</v>
      </c>
      <c r="BS433" s="44"/>
      <c r="BT433" s="44">
        <f t="shared" si="415"/>
        <v>106.03317618837212</v>
      </c>
      <c r="BU433" s="20"/>
      <c r="BV433" s="20">
        <v>0.22</v>
      </c>
      <c r="BW433" s="20"/>
      <c r="BX433" s="20">
        <v>0.05</v>
      </c>
      <c r="BY433" s="44">
        <f t="shared" si="416"/>
        <v>70.457814753545975</v>
      </c>
      <c r="BZ433" s="44">
        <f t="shared" si="417"/>
        <v>0</v>
      </c>
      <c r="CA433" s="44">
        <f t="shared" si="418"/>
        <v>0</v>
      </c>
      <c r="CB433" s="44">
        <f t="shared" si="419"/>
        <v>0</v>
      </c>
      <c r="CC433" s="44"/>
      <c r="CD433" s="44">
        <f t="shared" si="420"/>
        <v>70.457814753545975</v>
      </c>
      <c r="CE433" s="44">
        <f t="shared" si="421"/>
        <v>5.2181001443112462</v>
      </c>
      <c r="CF433" s="44">
        <f t="shared" si="422"/>
        <v>12.168958467242561</v>
      </c>
      <c r="CG433" s="44">
        <f t="shared" si="423"/>
        <v>4.9960533296597047</v>
      </c>
      <c r="CH433" s="44">
        <f t="shared" si="424"/>
        <v>23.594788801029129</v>
      </c>
      <c r="CI433" s="44">
        <f t="shared" si="425"/>
        <v>73.406009603201753</v>
      </c>
      <c r="CJ433" s="44">
        <f t="shared" si="426"/>
        <v>28.838075201257826</v>
      </c>
      <c r="CK433" s="44">
        <f t="shared" si="427"/>
        <v>131.08216000571738</v>
      </c>
    </row>
    <row r="434" spans="1:89" x14ac:dyDescent="0.25">
      <c r="A434" s="41">
        <f>'[11]ТОВ "Сумитеплоенерго" '!F426</f>
        <v>1989</v>
      </c>
      <c r="B434" s="41" t="str">
        <f>'[11]ТОВ "Сумитеплоенерго" '!C426</f>
        <v>вул.2-га Залізнич.,10/1</v>
      </c>
      <c r="C434" s="47" t="str">
        <f>'[11]ТОВ "Сумитеплоенерго" '!O426</f>
        <v>так</v>
      </c>
      <c r="D434" s="46">
        <f>'[11]ТОВ "Сумитеплоенерго" '!G426</f>
        <v>5</v>
      </c>
      <c r="E434" s="86" t="str">
        <f t="shared" si="431"/>
        <v>ТОВ "Сумитеплоенерго"</v>
      </c>
      <c r="F434" s="43">
        <f>'[11]ТОВ "Сумитеплоенерго" '!L426</f>
        <v>1617.5</v>
      </c>
      <c r="G434" s="43">
        <f>'[11]ТОВ "Сумитеплоенерго" '!CX426</f>
        <v>321.67849999999999</v>
      </c>
      <c r="H434" s="32">
        <f t="shared" si="432"/>
        <v>198.87387944358579</v>
      </c>
      <c r="I434" s="42"/>
      <c r="J434" s="42"/>
      <c r="K434" s="42"/>
      <c r="L434" s="42"/>
      <c r="M434" s="42"/>
      <c r="N434" s="44">
        <f t="shared" si="433"/>
        <v>321.67849999999999</v>
      </c>
      <c r="O434" s="44">
        <f t="shared" si="434"/>
        <v>213.75162923473775</v>
      </c>
      <c r="P434" s="44">
        <f t="shared" si="435"/>
        <v>0</v>
      </c>
      <c r="Q434" s="44">
        <f t="shared" si="436"/>
        <v>0</v>
      </c>
      <c r="R434" s="44">
        <f t="shared" si="437"/>
        <v>0</v>
      </c>
      <c r="S434" s="44">
        <f t="shared" si="438"/>
        <v>0</v>
      </c>
      <c r="T434" s="44">
        <f t="shared" si="439"/>
        <v>213.75162923473775</v>
      </c>
      <c r="U434" s="44">
        <f t="shared" si="440"/>
        <v>331.32885499999998</v>
      </c>
      <c r="V434" s="44">
        <f t="shared" si="441"/>
        <v>0</v>
      </c>
      <c r="W434" s="44">
        <f t="shared" si="442"/>
        <v>0</v>
      </c>
      <c r="X434" s="44">
        <f t="shared" si="443"/>
        <v>0</v>
      </c>
      <c r="Y434" s="44">
        <f t="shared" si="444"/>
        <v>0</v>
      </c>
      <c r="Z434" s="44">
        <f t="shared" si="445"/>
        <v>331.32885499999998</v>
      </c>
      <c r="AA434" s="20">
        <v>0.03</v>
      </c>
      <c r="AC434" s="44">
        <f t="shared" si="428"/>
        <v>158.51499999999999</v>
      </c>
      <c r="AD434" s="28">
        <v>98</v>
      </c>
      <c r="AE434" s="44">
        <f t="shared" si="429"/>
        <v>1145.19</v>
      </c>
      <c r="AF434" s="28">
        <v>708</v>
      </c>
      <c r="AG434" s="44">
        <f t="shared" si="430"/>
        <v>182.7775</v>
      </c>
      <c r="AH434" s="28">
        <v>113</v>
      </c>
      <c r="AI434" s="44">
        <f t="shared" si="394"/>
        <v>59.639193899999995</v>
      </c>
      <c r="AJ434" s="44">
        <f t="shared" si="395"/>
        <v>0</v>
      </c>
      <c r="AK434" s="44"/>
      <c r="AL434" s="44">
        <f t="shared" si="396"/>
        <v>0</v>
      </c>
      <c r="AM434" s="44"/>
      <c r="AN434" s="44">
        <f t="shared" si="397"/>
        <v>59.639193899999995</v>
      </c>
      <c r="AO434" s="20"/>
      <c r="AP434" s="20">
        <v>0.18</v>
      </c>
      <c r="AQ434" s="20"/>
      <c r="AR434" s="20"/>
      <c r="AS434" s="44">
        <f t="shared" si="398"/>
        <v>39.629552060120375</v>
      </c>
      <c r="AT434" s="44">
        <f t="shared" si="399"/>
        <v>0</v>
      </c>
      <c r="AU434" s="44">
        <f t="shared" si="400"/>
        <v>0</v>
      </c>
      <c r="AV434" s="44">
        <f t="shared" si="401"/>
        <v>0</v>
      </c>
      <c r="AW434" s="44"/>
      <c r="AX434" s="44">
        <f t="shared" si="402"/>
        <v>39.629552060120375</v>
      </c>
      <c r="AY434" s="44">
        <f t="shared" si="403"/>
        <v>185.54415879999999</v>
      </c>
      <c r="AZ434" s="44">
        <f t="shared" si="404"/>
        <v>0</v>
      </c>
      <c r="BA434" s="44"/>
      <c r="BB434" s="44">
        <f t="shared" si="405"/>
        <v>0</v>
      </c>
      <c r="BC434" s="44"/>
      <c r="BD434" s="44">
        <f t="shared" si="406"/>
        <v>185.54415879999999</v>
      </c>
      <c r="BE434" s="20"/>
      <c r="BF434" s="20">
        <v>0.56000000000000005</v>
      </c>
      <c r="BG434" s="20"/>
      <c r="BH434" s="20">
        <v>0.05</v>
      </c>
      <c r="BI434" s="44">
        <f t="shared" si="407"/>
        <v>123.29193974259672</v>
      </c>
      <c r="BJ434" s="44">
        <f t="shared" si="408"/>
        <v>0</v>
      </c>
      <c r="BK434" s="44">
        <f t="shared" si="409"/>
        <v>0</v>
      </c>
      <c r="BL434" s="44">
        <f t="shared" si="410"/>
        <v>0</v>
      </c>
      <c r="BM434" s="44"/>
      <c r="BN434" s="44">
        <f t="shared" si="411"/>
        <v>123.29193974259672</v>
      </c>
      <c r="BO434" s="44">
        <f t="shared" si="412"/>
        <v>72.892348099999992</v>
      </c>
      <c r="BP434" s="44">
        <f t="shared" si="413"/>
        <v>0</v>
      </c>
      <c r="BQ434" s="44"/>
      <c r="BR434" s="44">
        <f t="shared" si="414"/>
        <v>0</v>
      </c>
      <c r="BS434" s="44"/>
      <c r="BT434" s="44">
        <f t="shared" si="415"/>
        <v>72.892348099999992</v>
      </c>
      <c r="BU434" s="20"/>
      <c r="BV434" s="20">
        <v>0.22</v>
      </c>
      <c r="BW434" s="20"/>
      <c r="BX434" s="20">
        <v>0.05</v>
      </c>
      <c r="BY434" s="44">
        <f t="shared" si="416"/>
        <v>48.436119184591568</v>
      </c>
      <c r="BZ434" s="44">
        <f t="shared" si="417"/>
        <v>0</v>
      </c>
      <c r="CA434" s="44">
        <f t="shared" si="418"/>
        <v>0</v>
      </c>
      <c r="CB434" s="44">
        <f t="shared" si="419"/>
        <v>0</v>
      </c>
      <c r="CC434" s="44"/>
      <c r="CD434" s="44">
        <f t="shared" si="420"/>
        <v>48.436119184591568</v>
      </c>
      <c r="CE434" s="44">
        <f t="shared" si="421"/>
        <v>3.9999190442406047</v>
      </c>
      <c r="CF434" s="44">
        <f t="shared" si="422"/>
        <v>9.2884417455907933</v>
      </c>
      <c r="CG434" s="44">
        <f t="shared" si="423"/>
        <v>3.7735785417371948</v>
      </c>
      <c r="CH434" s="44">
        <f t="shared" si="424"/>
        <v>16.220202208930939</v>
      </c>
      <c r="CI434" s="44">
        <f t="shared" si="425"/>
        <v>50.462851316674033</v>
      </c>
      <c r="CJ434" s="44">
        <f t="shared" si="426"/>
        <v>19.824691588693369</v>
      </c>
      <c r="CK434" s="44">
        <f t="shared" si="427"/>
        <v>90.112234494060772</v>
      </c>
    </row>
    <row r="435" spans="1:89" x14ac:dyDescent="0.25">
      <c r="A435" s="41">
        <f>'[11]ТОВ "Сумитеплоенерго" '!F427</f>
        <v>1962</v>
      </c>
      <c r="B435" s="41" t="str">
        <f>'[11]ТОВ "Сумитеплоенерго" '!C427</f>
        <v>вул.Троїцька,9</v>
      </c>
      <c r="C435" s="47" t="str">
        <f>'[11]ТОВ "Сумитеплоенерго" '!O427</f>
        <v>так</v>
      </c>
      <c r="D435" s="46">
        <f>'[11]ТОВ "Сумитеплоенерго" '!G427</f>
        <v>5</v>
      </c>
      <c r="E435" s="86" t="str">
        <f t="shared" si="431"/>
        <v>ТОВ "Сумитеплоенерго"</v>
      </c>
      <c r="F435" s="43">
        <f>'[11]ТОВ "Сумитеплоенерго" '!L427</f>
        <v>2534.64</v>
      </c>
      <c r="G435" s="43">
        <f>'[11]ТОВ "Сумитеплоенерго" '!CX427</f>
        <v>520.02106976744187</v>
      </c>
      <c r="H435" s="32">
        <f t="shared" si="432"/>
        <v>205.16565262421562</v>
      </c>
      <c r="I435" s="42"/>
      <c r="J435" s="42"/>
      <c r="K435" s="42"/>
      <c r="L435" s="42"/>
      <c r="M435" s="42"/>
      <c r="N435" s="44">
        <f t="shared" si="433"/>
        <v>520.02106976744187</v>
      </c>
      <c r="O435" s="44">
        <f t="shared" si="434"/>
        <v>345.54796450238956</v>
      </c>
      <c r="P435" s="44">
        <f t="shared" si="435"/>
        <v>0</v>
      </c>
      <c r="Q435" s="44">
        <f t="shared" si="436"/>
        <v>0</v>
      </c>
      <c r="R435" s="44">
        <f t="shared" si="437"/>
        <v>0</v>
      </c>
      <c r="S435" s="44">
        <f t="shared" si="438"/>
        <v>0</v>
      </c>
      <c r="T435" s="44">
        <f t="shared" si="439"/>
        <v>345.54796450238956</v>
      </c>
      <c r="U435" s="44">
        <f t="shared" si="440"/>
        <v>535.62170186046512</v>
      </c>
      <c r="V435" s="44">
        <f t="shared" si="441"/>
        <v>0</v>
      </c>
      <c r="W435" s="44">
        <f t="shared" si="442"/>
        <v>0</v>
      </c>
      <c r="X435" s="44">
        <f t="shared" si="443"/>
        <v>0</v>
      </c>
      <c r="Y435" s="44">
        <f t="shared" si="444"/>
        <v>0</v>
      </c>
      <c r="Z435" s="44">
        <f t="shared" si="445"/>
        <v>535.62170186046512</v>
      </c>
      <c r="AA435" s="20">
        <v>0.03</v>
      </c>
      <c r="AC435" s="44">
        <f t="shared" si="428"/>
        <v>248.39472000000001</v>
      </c>
      <c r="AD435" s="28">
        <v>98</v>
      </c>
      <c r="AE435" s="44">
        <f t="shared" si="429"/>
        <v>1794.5251199999998</v>
      </c>
      <c r="AF435" s="28">
        <v>708</v>
      </c>
      <c r="AG435" s="44">
        <f t="shared" si="430"/>
        <v>286.41432000000003</v>
      </c>
      <c r="AH435" s="28">
        <v>113</v>
      </c>
      <c r="AI435" s="44">
        <f t="shared" si="394"/>
        <v>96.411906334883724</v>
      </c>
      <c r="AJ435" s="44">
        <f t="shared" si="395"/>
        <v>0</v>
      </c>
      <c r="AK435" s="44"/>
      <c r="AL435" s="44">
        <f t="shared" si="396"/>
        <v>0</v>
      </c>
      <c r="AM435" s="44"/>
      <c r="AN435" s="44">
        <f t="shared" si="397"/>
        <v>96.411906334883724</v>
      </c>
      <c r="AO435" s="20"/>
      <c r="AP435" s="20">
        <v>0.18</v>
      </c>
      <c r="AQ435" s="20"/>
      <c r="AR435" s="20"/>
      <c r="AS435" s="44">
        <f t="shared" si="398"/>
        <v>64.064592618743035</v>
      </c>
      <c r="AT435" s="44">
        <f t="shared" si="399"/>
        <v>0</v>
      </c>
      <c r="AU435" s="44">
        <f t="shared" si="400"/>
        <v>0</v>
      </c>
      <c r="AV435" s="44">
        <f t="shared" si="401"/>
        <v>0</v>
      </c>
      <c r="AW435" s="44"/>
      <c r="AX435" s="44">
        <f t="shared" si="402"/>
        <v>64.064592618743035</v>
      </c>
      <c r="AY435" s="44">
        <f t="shared" si="403"/>
        <v>299.94815304186051</v>
      </c>
      <c r="AZ435" s="44">
        <f t="shared" si="404"/>
        <v>0</v>
      </c>
      <c r="BA435" s="44"/>
      <c r="BB435" s="44">
        <f t="shared" si="405"/>
        <v>0</v>
      </c>
      <c r="BC435" s="44"/>
      <c r="BD435" s="44">
        <f t="shared" si="406"/>
        <v>299.94815304186051</v>
      </c>
      <c r="BE435" s="20"/>
      <c r="BF435" s="20">
        <v>0.56000000000000005</v>
      </c>
      <c r="BG435" s="20"/>
      <c r="BH435" s="20">
        <v>0.05</v>
      </c>
      <c r="BI435" s="44">
        <f t="shared" si="407"/>
        <v>199.31206592497833</v>
      </c>
      <c r="BJ435" s="44">
        <f t="shared" si="408"/>
        <v>0</v>
      </c>
      <c r="BK435" s="44">
        <f t="shared" si="409"/>
        <v>0</v>
      </c>
      <c r="BL435" s="44">
        <f t="shared" si="410"/>
        <v>0</v>
      </c>
      <c r="BM435" s="44"/>
      <c r="BN435" s="44">
        <f t="shared" si="411"/>
        <v>199.31206592497833</v>
      </c>
      <c r="BO435" s="44">
        <f t="shared" si="412"/>
        <v>117.83677440930232</v>
      </c>
      <c r="BP435" s="44">
        <f t="shared" si="413"/>
        <v>0</v>
      </c>
      <c r="BQ435" s="44"/>
      <c r="BR435" s="44">
        <f t="shared" si="414"/>
        <v>0</v>
      </c>
      <c r="BS435" s="44"/>
      <c r="BT435" s="44">
        <f t="shared" si="415"/>
        <v>117.83677440930232</v>
      </c>
      <c r="BU435" s="20"/>
      <c r="BV435" s="20">
        <v>0.22</v>
      </c>
      <c r="BW435" s="20"/>
      <c r="BX435" s="20">
        <v>0.05</v>
      </c>
      <c r="BY435" s="44">
        <f t="shared" si="416"/>
        <v>78.301168756241466</v>
      </c>
      <c r="BZ435" s="44">
        <f t="shared" si="417"/>
        <v>0</v>
      </c>
      <c r="CA435" s="44">
        <f t="shared" si="418"/>
        <v>0</v>
      </c>
      <c r="CB435" s="44">
        <f t="shared" si="419"/>
        <v>0</v>
      </c>
      <c r="CC435" s="44"/>
      <c r="CD435" s="44">
        <f t="shared" si="420"/>
        <v>78.301168756241466</v>
      </c>
      <c r="CE435" s="44">
        <f t="shared" si="421"/>
        <v>3.877254343569001</v>
      </c>
      <c r="CF435" s="44">
        <f t="shared" si="422"/>
        <v>9.0035949989874897</v>
      </c>
      <c r="CG435" s="44">
        <f t="shared" si="423"/>
        <v>3.6578549790442261</v>
      </c>
      <c r="CH435" s="44">
        <f t="shared" si="424"/>
        <v>26.221357363120291</v>
      </c>
      <c r="CI435" s="44">
        <f t="shared" si="425"/>
        <v>81.577556240818694</v>
      </c>
      <c r="CJ435" s="44">
        <f t="shared" si="426"/>
        <v>32.048325666035907</v>
      </c>
      <c r="CK435" s="44">
        <f t="shared" si="427"/>
        <v>145.67420757289051</v>
      </c>
    </row>
    <row r="436" spans="1:89" x14ac:dyDescent="0.25">
      <c r="A436" s="41">
        <f>'[11]ТОВ "Сумитеплоенерго" '!F428</f>
        <v>1981</v>
      </c>
      <c r="B436" s="41" t="str">
        <f>'[11]ТОВ "Сумитеплоенерго" '!C428</f>
        <v>вул.Троїцька,17</v>
      </c>
      <c r="C436" s="47" t="str">
        <f>'[11]ТОВ "Сумитеплоенерго" '!O428</f>
        <v>так</v>
      </c>
      <c r="D436" s="46">
        <f>'[11]ТОВ "Сумитеплоенерго" '!G428</f>
        <v>5</v>
      </c>
      <c r="E436" s="86" t="str">
        <f t="shared" si="431"/>
        <v>ТОВ "Сумитеплоенерго"</v>
      </c>
      <c r="F436" s="43">
        <f>'[11]ТОВ "Сумитеплоенерго" '!L428</f>
        <v>2526.1</v>
      </c>
      <c r="G436" s="43">
        <f>'[11]ТОВ "Сумитеплоенерго" '!CX428</f>
        <v>513.61506976744181</v>
      </c>
      <c r="H436" s="32">
        <f t="shared" si="432"/>
        <v>203.32333231758119</v>
      </c>
      <c r="I436" s="42"/>
      <c r="J436" s="42"/>
      <c r="K436" s="42"/>
      <c r="L436" s="42"/>
      <c r="M436" s="42"/>
      <c r="N436" s="44">
        <f t="shared" si="433"/>
        <v>513.61506976744181</v>
      </c>
      <c r="O436" s="44">
        <f t="shared" si="434"/>
        <v>341.29125186266469</v>
      </c>
      <c r="P436" s="44">
        <f t="shared" si="435"/>
        <v>0</v>
      </c>
      <c r="Q436" s="44">
        <f t="shared" si="436"/>
        <v>0</v>
      </c>
      <c r="R436" s="44">
        <f t="shared" si="437"/>
        <v>0</v>
      </c>
      <c r="S436" s="44">
        <f t="shared" si="438"/>
        <v>0</v>
      </c>
      <c r="T436" s="44">
        <f t="shared" si="439"/>
        <v>341.29125186266469</v>
      </c>
      <c r="U436" s="44">
        <f t="shared" si="440"/>
        <v>529.02352186046505</v>
      </c>
      <c r="V436" s="44">
        <f t="shared" si="441"/>
        <v>0</v>
      </c>
      <c r="W436" s="44">
        <f t="shared" si="442"/>
        <v>0</v>
      </c>
      <c r="X436" s="44">
        <f t="shared" si="443"/>
        <v>0</v>
      </c>
      <c r="Y436" s="44">
        <f t="shared" si="444"/>
        <v>0</v>
      </c>
      <c r="Z436" s="44">
        <f t="shared" si="445"/>
        <v>529.02352186046505</v>
      </c>
      <c r="AA436" s="20">
        <v>0.03</v>
      </c>
      <c r="AC436" s="44">
        <f t="shared" si="428"/>
        <v>247.55779999999999</v>
      </c>
      <c r="AD436" s="28">
        <v>98</v>
      </c>
      <c r="AE436" s="44">
        <f t="shared" si="429"/>
        <v>1788.4788000000001</v>
      </c>
      <c r="AF436" s="28">
        <v>708</v>
      </c>
      <c r="AG436" s="44">
        <f t="shared" si="430"/>
        <v>285.44929999999999</v>
      </c>
      <c r="AH436" s="28">
        <v>113</v>
      </c>
      <c r="AI436" s="44">
        <f t="shared" si="394"/>
        <v>95.224233934883699</v>
      </c>
      <c r="AJ436" s="44">
        <f t="shared" si="395"/>
        <v>0</v>
      </c>
      <c r="AK436" s="44"/>
      <c r="AL436" s="44">
        <f t="shared" si="396"/>
        <v>0</v>
      </c>
      <c r="AM436" s="44"/>
      <c r="AN436" s="44">
        <f t="shared" si="397"/>
        <v>95.224233934883699</v>
      </c>
      <c r="AO436" s="20"/>
      <c r="AP436" s="20">
        <v>0.18</v>
      </c>
      <c r="AQ436" s="20"/>
      <c r="AR436" s="20"/>
      <c r="AS436" s="44">
        <f t="shared" si="398"/>
        <v>63.275398095338026</v>
      </c>
      <c r="AT436" s="44">
        <f t="shared" si="399"/>
        <v>0</v>
      </c>
      <c r="AU436" s="44">
        <f t="shared" si="400"/>
        <v>0</v>
      </c>
      <c r="AV436" s="44">
        <f t="shared" si="401"/>
        <v>0</v>
      </c>
      <c r="AW436" s="44"/>
      <c r="AX436" s="44">
        <f t="shared" si="402"/>
        <v>63.275398095338026</v>
      </c>
      <c r="AY436" s="44">
        <f t="shared" si="403"/>
        <v>296.25317224186045</v>
      </c>
      <c r="AZ436" s="44">
        <f t="shared" si="404"/>
        <v>0</v>
      </c>
      <c r="BA436" s="44"/>
      <c r="BB436" s="44">
        <f t="shared" si="405"/>
        <v>0</v>
      </c>
      <c r="BC436" s="44"/>
      <c r="BD436" s="44">
        <f t="shared" si="406"/>
        <v>296.25317224186045</v>
      </c>
      <c r="BE436" s="20"/>
      <c r="BF436" s="20">
        <v>0.56000000000000005</v>
      </c>
      <c r="BG436" s="20"/>
      <c r="BH436" s="20">
        <v>0.05</v>
      </c>
      <c r="BI436" s="44">
        <f t="shared" si="407"/>
        <v>196.85679407438499</v>
      </c>
      <c r="BJ436" s="44">
        <f t="shared" si="408"/>
        <v>0</v>
      </c>
      <c r="BK436" s="44">
        <f t="shared" si="409"/>
        <v>0</v>
      </c>
      <c r="BL436" s="44">
        <f t="shared" si="410"/>
        <v>0</v>
      </c>
      <c r="BM436" s="44"/>
      <c r="BN436" s="44">
        <f t="shared" si="411"/>
        <v>196.85679407438499</v>
      </c>
      <c r="BO436" s="44">
        <f t="shared" si="412"/>
        <v>116.38517480930231</v>
      </c>
      <c r="BP436" s="44">
        <f t="shared" si="413"/>
        <v>0</v>
      </c>
      <c r="BQ436" s="44"/>
      <c r="BR436" s="44">
        <f t="shared" si="414"/>
        <v>0</v>
      </c>
      <c r="BS436" s="44"/>
      <c r="BT436" s="44">
        <f t="shared" si="415"/>
        <v>116.38517480930231</v>
      </c>
      <c r="BU436" s="20"/>
      <c r="BV436" s="20">
        <v>0.22</v>
      </c>
      <c r="BW436" s="20"/>
      <c r="BX436" s="20">
        <v>0.05</v>
      </c>
      <c r="BY436" s="44">
        <f t="shared" si="416"/>
        <v>77.336597672079819</v>
      </c>
      <c r="BZ436" s="44">
        <f t="shared" si="417"/>
        <v>0</v>
      </c>
      <c r="CA436" s="44">
        <f t="shared" si="418"/>
        <v>0</v>
      </c>
      <c r="CB436" s="44">
        <f t="shared" si="419"/>
        <v>0</v>
      </c>
      <c r="CC436" s="44"/>
      <c r="CD436" s="44">
        <f t="shared" si="420"/>
        <v>77.336597672079819</v>
      </c>
      <c r="CE436" s="44">
        <f t="shared" si="421"/>
        <v>3.9123862899606068</v>
      </c>
      <c r="CF436" s="44">
        <f t="shared" si="422"/>
        <v>9.0851769094857815</v>
      </c>
      <c r="CG436" s="44">
        <f t="shared" si="423"/>
        <v>3.6909989396010547</v>
      </c>
      <c r="CH436" s="44">
        <f t="shared" si="424"/>
        <v>25.898343498810387</v>
      </c>
      <c r="CI436" s="44">
        <f t="shared" si="425"/>
        <v>80.572624218521213</v>
      </c>
      <c r="CJ436" s="44">
        <f t="shared" si="426"/>
        <v>31.653530942990475</v>
      </c>
      <c r="CK436" s="44">
        <f t="shared" si="427"/>
        <v>143.87968610450216</v>
      </c>
    </row>
    <row r="437" spans="1:89" x14ac:dyDescent="0.25">
      <c r="A437" s="41">
        <f>'[11]ТОВ "Сумитеплоенерго" '!F429</f>
        <v>1967</v>
      </c>
      <c r="B437" s="41" t="str">
        <f>'[11]ТОВ "Сумитеплоенерго" '!C429</f>
        <v>вул.Троїцька,18</v>
      </c>
      <c r="C437" s="47" t="str">
        <f>'[11]ТОВ "Сумитеплоенерго" '!O429</f>
        <v>так</v>
      </c>
      <c r="D437" s="46">
        <f>'[11]ТОВ "Сумитеплоенерго" '!G429</f>
        <v>5</v>
      </c>
      <c r="E437" s="86" t="str">
        <f t="shared" si="431"/>
        <v>ТОВ "Сумитеплоенерго"</v>
      </c>
      <c r="F437" s="43">
        <f>'[11]ТОВ "Сумитеплоенерго" '!L429</f>
        <v>4482.1000000000004</v>
      </c>
      <c r="G437" s="43">
        <f>'[11]ТОВ "Сумитеплоенерго" '!CX429</f>
        <v>580.33818604651162</v>
      </c>
      <c r="H437" s="32">
        <f t="shared" si="432"/>
        <v>129.47908035218126</v>
      </c>
      <c r="I437" s="42"/>
      <c r="J437" s="42"/>
      <c r="K437" s="42"/>
      <c r="L437" s="42"/>
      <c r="M437" s="42"/>
      <c r="N437" s="44">
        <f t="shared" si="433"/>
        <v>580.33818604651162</v>
      </c>
      <c r="O437" s="44">
        <f t="shared" si="434"/>
        <v>385.62798811413944</v>
      </c>
      <c r="P437" s="44">
        <f t="shared" si="435"/>
        <v>0</v>
      </c>
      <c r="Q437" s="44">
        <f t="shared" si="436"/>
        <v>0</v>
      </c>
      <c r="R437" s="44">
        <f t="shared" si="437"/>
        <v>0</v>
      </c>
      <c r="S437" s="44">
        <f t="shared" si="438"/>
        <v>0</v>
      </c>
      <c r="T437" s="44">
        <f t="shared" si="439"/>
        <v>385.62798811413944</v>
      </c>
      <c r="U437" s="44">
        <f t="shared" si="440"/>
        <v>644.17538651162795</v>
      </c>
      <c r="V437" s="44">
        <f t="shared" si="441"/>
        <v>0</v>
      </c>
      <c r="W437" s="44">
        <f t="shared" si="442"/>
        <v>0</v>
      </c>
      <c r="X437" s="44">
        <f t="shared" si="443"/>
        <v>0</v>
      </c>
      <c r="Y437" s="44">
        <f t="shared" si="444"/>
        <v>0</v>
      </c>
      <c r="Z437" s="44">
        <f t="shared" si="445"/>
        <v>644.17538651162795</v>
      </c>
      <c r="AA437" s="20">
        <v>0.11</v>
      </c>
      <c r="AC437" s="44">
        <f t="shared" si="428"/>
        <v>421.31740000000002</v>
      </c>
      <c r="AD437" s="28">
        <v>94</v>
      </c>
      <c r="AE437" s="44">
        <f t="shared" si="429"/>
        <v>3056.7922000000003</v>
      </c>
      <c r="AF437" s="28">
        <v>682</v>
      </c>
      <c r="AG437" s="44">
        <f t="shared" si="430"/>
        <v>493.03100000000006</v>
      </c>
      <c r="AH437" s="28">
        <v>110</v>
      </c>
      <c r="AI437" s="44">
        <f t="shared" si="394"/>
        <v>115.95156957209302</v>
      </c>
      <c r="AJ437" s="44">
        <f t="shared" si="395"/>
        <v>0</v>
      </c>
      <c r="AK437" s="44"/>
      <c r="AL437" s="44">
        <f t="shared" si="396"/>
        <v>0</v>
      </c>
      <c r="AM437" s="44"/>
      <c r="AN437" s="44">
        <f t="shared" si="397"/>
        <v>115.95156957209302</v>
      </c>
      <c r="AO437" s="20"/>
      <c r="AP437" s="20">
        <v>0.18</v>
      </c>
      <c r="AQ437" s="20"/>
      <c r="AR437" s="20"/>
      <c r="AS437" s="44">
        <f t="shared" si="398"/>
        <v>77.048472025205058</v>
      </c>
      <c r="AT437" s="44">
        <f t="shared" si="399"/>
        <v>0</v>
      </c>
      <c r="AU437" s="44">
        <f t="shared" si="400"/>
        <v>0</v>
      </c>
      <c r="AV437" s="44">
        <f t="shared" si="401"/>
        <v>0</v>
      </c>
      <c r="AW437" s="44"/>
      <c r="AX437" s="44">
        <f t="shared" si="402"/>
        <v>77.048472025205058</v>
      </c>
      <c r="AY437" s="44">
        <f t="shared" si="403"/>
        <v>360.73821644651167</v>
      </c>
      <c r="AZ437" s="44">
        <f t="shared" si="404"/>
        <v>0</v>
      </c>
      <c r="BA437" s="44"/>
      <c r="BB437" s="44">
        <f t="shared" si="405"/>
        <v>0</v>
      </c>
      <c r="BC437" s="44"/>
      <c r="BD437" s="44">
        <f t="shared" si="406"/>
        <v>360.73821644651167</v>
      </c>
      <c r="BE437" s="20"/>
      <c r="BF437" s="20">
        <v>0.56000000000000005</v>
      </c>
      <c r="BG437" s="20"/>
      <c r="BH437" s="20">
        <v>0.05</v>
      </c>
      <c r="BI437" s="44">
        <f t="shared" si="407"/>
        <v>239.70635741174911</v>
      </c>
      <c r="BJ437" s="44">
        <f t="shared" si="408"/>
        <v>0</v>
      </c>
      <c r="BK437" s="44">
        <f t="shared" si="409"/>
        <v>0</v>
      </c>
      <c r="BL437" s="44">
        <f t="shared" si="410"/>
        <v>0</v>
      </c>
      <c r="BM437" s="44"/>
      <c r="BN437" s="44">
        <f t="shared" si="411"/>
        <v>239.70635741174911</v>
      </c>
      <c r="BO437" s="44">
        <f t="shared" si="412"/>
        <v>141.71858503255814</v>
      </c>
      <c r="BP437" s="44">
        <f t="shared" si="413"/>
        <v>0</v>
      </c>
      <c r="BQ437" s="44"/>
      <c r="BR437" s="44">
        <f t="shared" si="414"/>
        <v>0</v>
      </c>
      <c r="BS437" s="44"/>
      <c r="BT437" s="44">
        <f t="shared" si="415"/>
        <v>141.71858503255814</v>
      </c>
      <c r="BU437" s="20"/>
      <c r="BV437" s="20">
        <v>0.22</v>
      </c>
      <c r="BW437" s="20"/>
      <c r="BX437" s="20">
        <v>0.05</v>
      </c>
      <c r="BY437" s="44">
        <f t="shared" si="416"/>
        <v>94.17035469747286</v>
      </c>
      <c r="BZ437" s="44">
        <f t="shared" si="417"/>
        <v>0</v>
      </c>
      <c r="CA437" s="44">
        <f t="shared" si="418"/>
        <v>0</v>
      </c>
      <c r="CB437" s="44">
        <f t="shared" si="419"/>
        <v>0</v>
      </c>
      <c r="CC437" s="44"/>
      <c r="CD437" s="44">
        <f t="shared" si="420"/>
        <v>94.17035469747286</v>
      </c>
      <c r="CE437" s="44">
        <f t="shared" si="421"/>
        <v>5.4682122685336756</v>
      </c>
      <c r="CF437" s="44">
        <f t="shared" si="422"/>
        <v>12.752236665752166</v>
      </c>
      <c r="CG437" s="44">
        <f t="shared" si="423"/>
        <v>5.2355223847662851</v>
      </c>
      <c r="CH437" s="44">
        <f t="shared" si="424"/>
        <v>31.535602376783174</v>
      </c>
      <c r="CI437" s="44">
        <f t="shared" si="425"/>
        <v>98.110762949992122</v>
      </c>
      <c r="CJ437" s="44">
        <f t="shared" si="426"/>
        <v>38.543514016068329</v>
      </c>
      <c r="CK437" s="44">
        <f t="shared" si="427"/>
        <v>175.19779098212877</v>
      </c>
    </row>
    <row r="438" spans="1:89" x14ac:dyDescent="0.25">
      <c r="A438" s="41">
        <f>'[11]ТОВ "Сумитеплоенерго" '!F430</f>
        <v>1959</v>
      </c>
      <c r="B438" s="41" t="str">
        <f>'[11]ТОВ "Сумитеплоенерго" '!C430</f>
        <v>вул.Троїцька,24</v>
      </c>
      <c r="C438" s="47" t="str">
        <f>'[11]ТОВ "Сумитеплоенерго" '!O430</f>
        <v>так</v>
      </c>
      <c r="D438" s="46">
        <f>'[11]ТОВ "Сумитеплоенерго" '!G430</f>
        <v>5</v>
      </c>
      <c r="E438" s="86" t="str">
        <f t="shared" si="431"/>
        <v>ТОВ "Сумитеплоенерго"</v>
      </c>
      <c r="F438" s="43">
        <f>'[11]ТОВ "Сумитеплоенерго" '!L430</f>
        <v>3166.69</v>
      </c>
      <c r="G438" s="43">
        <f>'[11]ТОВ "Сумитеплоенерго" '!CX430</f>
        <v>641.84168604651154</v>
      </c>
      <c r="H438" s="32">
        <f t="shared" si="432"/>
        <v>202.68535475417912</v>
      </c>
      <c r="I438" s="42"/>
      <c r="J438" s="42"/>
      <c r="K438" s="42"/>
      <c r="L438" s="42"/>
      <c r="M438" s="42"/>
      <c r="N438" s="44">
        <f t="shared" si="433"/>
        <v>641.84168604651154</v>
      </c>
      <c r="O438" s="44">
        <f t="shared" si="434"/>
        <v>426.4963499370113</v>
      </c>
      <c r="P438" s="44">
        <f t="shared" si="435"/>
        <v>0</v>
      </c>
      <c r="Q438" s="44">
        <f t="shared" si="436"/>
        <v>0</v>
      </c>
      <c r="R438" s="44">
        <f t="shared" si="437"/>
        <v>0</v>
      </c>
      <c r="S438" s="44">
        <f t="shared" si="438"/>
        <v>0</v>
      </c>
      <c r="T438" s="44">
        <f t="shared" si="439"/>
        <v>426.4963499370113</v>
      </c>
      <c r="U438" s="44">
        <f t="shared" si="440"/>
        <v>661.09693662790687</v>
      </c>
      <c r="V438" s="44">
        <f t="shared" si="441"/>
        <v>0</v>
      </c>
      <c r="W438" s="44">
        <f t="shared" si="442"/>
        <v>0</v>
      </c>
      <c r="X438" s="44">
        <f t="shared" si="443"/>
        <v>0</v>
      </c>
      <c r="Y438" s="44">
        <f t="shared" si="444"/>
        <v>0</v>
      </c>
      <c r="Z438" s="44">
        <f t="shared" si="445"/>
        <v>661.09693662790687</v>
      </c>
      <c r="AA438" s="20">
        <v>0.03</v>
      </c>
      <c r="AC438" s="44">
        <f t="shared" si="428"/>
        <v>297.66886</v>
      </c>
      <c r="AD438" s="28">
        <v>94</v>
      </c>
      <c r="AE438" s="44">
        <f t="shared" si="429"/>
        <v>2159.6825800000001</v>
      </c>
      <c r="AF438" s="28">
        <v>682</v>
      </c>
      <c r="AG438" s="44">
        <f t="shared" si="430"/>
        <v>348.33590000000004</v>
      </c>
      <c r="AH438" s="28">
        <v>110</v>
      </c>
      <c r="AI438" s="44">
        <f t="shared" si="394"/>
        <v>118.99744859302324</v>
      </c>
      <c r="AJ438" s="44">
        <f t="shared" si="395"/>
        <v>0</v>
      </c>
      <c r="AK438" s="44"/>
      <c r="AL438" s="44">
        <f t="shared" si="396"/>
        <v>0</v>
      </c>
      <c r="AM438" s="44"/>
      <c r="AN438" s="44">
        <f t="shared" si="397"/>
        <v>118.99744859302324</v>
      </c>
      <c r="AO438" s="20"/>
      <c r="AP438" s="20">
        <v>0.18</v>
      </c>
      <c r="AQ438" s="20"/>
      <c r="AR438" s="20"/>
      <c r="AS438" s="44">
        <f t="shared" si="398"/>
        <v>79.072423278321892</v>
      </c>
      <c r="AT438" s="44">
        <f t="shared" si="399"/>
        <v>0</v>
      </c>
      <c r="AU438" s="44">
        <f t="shared" si="400"/>
        <v>0</v>
      </c>
      <c r="AV438" s="44">
        <f t="shared" si="401"/>
        <v>0</v>
      </c>
      <c r="AW438" s="44"/>
      <c r="AX438" s="44">
        <f t="shared" si="402"/>
        <v>79.072423278321892</v>
      </c>
      <c r="AY438" s="44">
        <f t="shared" si="403"/>
        <v>370.21428451162791</v>
      </c>
      <c r="AZ438" s="44">
        <f t="shared" si="404"/>
        <v>0</v>
      </c>
      <c r="BA438" s="44"/>
      <c r="BB438" s="44">
        <f t="shared" si="405"/>
        <v>0</v>
      </c>
      <c r="BC438" s="44"/>
      <c r="BD438" s="44">
        <f t="shared" si="406"/>
        <v>370.21428451162791</v>
      </c>
      <c r="BE438" s="20"/>
      <c r="BF438" s="20">
        <v>0.56000000000000005</v>
      </c>
      <c r="BG438" s="20"/>
      <c r="BH438" s="20">
        <v>0.05</v>
      </c>
      <c r="BI438" s="44">
        <f t="shared" si="407"/>
        <v>246.00309464366813</v>
      </c>
      <c r="BJ438" s="44">
        <f t="shared" si="408"/>
        <v>0</v>
      </c>
      <c r="BK438" s="44">
        <f t="shared" si="409"/>
        <v>0</v>
      </c>
      <c r="BL438" s="44">
        <f t="shared" si="410"/>
        <v>0</v>
      </c>
      <c r="BM438" s="44"/>
      <c r="BN438" s="44">
        <f t="shared" si="411"/>
        <v>246.00309464366813</v>
      </c>
      <c r="BO438" s="44">
        <f t="shared" si="412"/>
        <v>145.44132605813951</v>
      </c>
      <c r="BP438" s="44">
        <f t="shared" si="413"/>
        <v>0</v>
      </c>
      <c r="BQ438" s="44"/>
      <c r="BR438" s="44">
        <f t="shared" si="414"/>
        <v>0</v>
      </c>
      <c r="BS438" s="44"/>
      <c r="BT438" s="44">
        <f t="shared" si="415"/>
        <v>145.44132605813951</v>
      </c>
      <c r="BU438" s="20"/>
      <c r="BV438" s="20">
        <v>0.22</v>
      </c>
      <c r="BW438" s="20"/>
      <c r="BX438" s="20">
        <v>0.05</v>
      </c>
      <c r="BY438" s="44">
        <f t="shared" si="416"/>
        <v>96.644072895726751</v>
      </c>
      <c r="BZ438" s="44">
        <f t="shared" si="417"/>
        <v>0</v>
      </c>
      <c r="CA438" s="44">
        <f t="shared" si="418"/>
        <v>0</v>
      </c>
      <c r="CB438" s="44">
        <f t="shared" si="419"/>
        <v>0</v>
      </c>
      <c r="CC438" s="44"/>
      <c r="CD438" s="44">
        <f t="shared" si="420"/>
        <v>96.644072895726751</v>
      </c>
      <c r="CE438" s="44">
        <f t="shared" si="421"/>
        <v>3.7645091380626425</v>
      </c>
      <c r="CF438" s="44">
        <f t="shared" si="422"/>
        <v>8.7790870400564209</v>
      </c>
      <c r="CG438" s="44">
        <f t="shared" si="423"/>
        <v>3.6043172598472117</v>
      </c>
      <c r="CH438" s="44">
        <f t="shared" si="424"/>
        <v>32.363996766322849</v>
      </c>
      <c r="CI438" s="44">
        <f t="shared" si="425"/>
        <v>100.6879899396711</v>
      </c>
      <c r="CJ438" s="44">
        <f t="shared" si="426"/>
        <v>39.555996047727923</v>
      </c>
      <c r="CK438" s="44">
        <f t="shared" si="427"/>
        <v>179.79998203512693</v>
      </c>
    </row>
    <row r="439" spans="1:89" x14ac:dyDescent="0.25">
      <c r="A439" s="41">
        <f>'[11]ТОВ "Сумитеплоенерго" '!F431</f>
        <v>1966</v>
      </c>
      <c r="B439" s="41" t="str">
        <f>'[11]ТОВ "Сумитеплоенерго" '!C431</f>
        <v>пров.Дзержинського,1</v>
      </c>
      <c r="C439" s="47" t="str">
        <f>'[11]ТОВ "Сумитеплоенерго" '!O431</f>
        <v>так</v>
      </c>
      <c r="D439" s="46">
        <f>'[11]ТОВ "Сумитеплоенерго" '!G431</f>
        <v>5</v>
      </c>
      <c r="E439" s="86" t="str">
        <f t="shared" si="431"/>
        <v>ТОВ "Сумитеплоенерго"</v>
      </c>
      <c r="F439" s="43">
        <f>'[11]ТОВ "Сумитеплоенерго" '!L431</f>
        <v>1950.35</v>
      </c>
      <c r="G439" s="43">
        <f>'[11]ТОВ "Сумитеплоенерго" '!CX431</f>
        <v>387.44934883720936</v>
      </c>
      <c r="H439" s="32">
        <f t="shared" si="432"/>
        <v>198.65631750055599</v>
      </c>
      <c r="I439" s="42"/>
      <c r="J439" s="42"/>
      <c r="K439" s="42"/>
      <c r="L439" s="42"/>
      <c r="M439" s="42"/>
      <c r="N439" s="44">
        <f t="shared" si="433"/>
        <v>387.44934883720936</v>
      </c>
      <c r="O439" s="44">
        <f t="shared" si="434"/>
        <v>257.45559482493155</v>
      </c>
      <c r="P439" s="44">
        <f t="shared" si="435"/>
        <v>0</v>
      </c>
      <c r="Q439" s="44">
        <f t="shared" si="436"/>
        <v>0</v>
      </c>
      <c r="R439" s="44">
        <f t="shared" si="437"/>
        <v>0</v>
      </c>
      <c r="S439" s="44">
        <f t="shared" si="438"/>
        <v>0</v>
      </c>
      <c r="T439" s="44">
        <f t="shared" si="439"/>
        <v>257.45559482493155</v>
      </c>
      <c r="U439" s="44">
        <f t="shared" si="440"/>
        <v>399.07282930232566</v>
      </c>
      <c r="V439" s="44">
        <f t="shared" si="441"/>
        <v>0</v>
      </c>
      <c r="W439" s="44">
        <f t="shared" si="442"/>
        <v>0</v>
      </c>
      <c r="X439" s="44">
        <f t="shared" si="443"/>
        <v>0</v>
      </c>
      <c r="Y439" s="44">
        <f t="shared" si="444"/>
        <v>0</v>
      </c>
      <c r="Z439" s="44">
        <f t="shared" si="445"/>
        <v>399.07282930232566</v>
      </c>
      <c r="AA439" s="20">
        <v>0.03</v>
      </c>
      <c r="AC439" s="44">
        <f t="shared" si="428"/>
        <v>191.1343</v>
      </c>
      <c r="AD439" s="28">
        <v>98</v>
      </c>
      <c r="AE439" s="44">
        <f t="shared" si="429"/>
        <v>1380.8478</v>
      </c>
      <c r="AF439" s="28">
        <v>708</v>
      </c>
      <c r="AG439" s="44">
        <f t="shared" si="430"/>
        <v>220.38954999999999</v>
      </c>
      <c r="AH439" s="28">
        <v>113</v>
      </c>
      <c r="AI439" s="44">
        <f t="shared" si="394"/>
        <v>71.833109274418618</v>
      </c>
      <c r="AJ439" s="44">
        <f t="shared" si="395"/>
        <v>0</v>
      </c>
      <c r="AK439" s="44"/>
      <c r="AL439" s="44">
        <f t="shared" si="396"/>
        <v>0</v>
      </c>
      <c r="AM439" s="44"/>
      <c r="AN439" s="44">
        <f t="shared" si="397"/>
        <v>71.833109274418618</v>
      </c>
      <c r="AO439" s="20"/>
      <c r="AP439" s="20">
        <v>0.18</v>
      </c>
      <c r="AQ439" s="20"/>
      <c r="AR439" s="20"/>
      <c r="AS439" s="44">
        <f t="shared" si="398"/>
        <v>47.73226728054231</v>
      </c>
      <c r="AT439" s="44">
        <f t="shared" si="399"/>
        <v>0</v>
      </c>
      <c r="AU439" s="44">
        <f t="shared" si="400"/>
        <v>0</v>
      </c>
      <c r="AV439" s="44">
        <f t="shared" si="401"/>
        <v>0</v>
      </c>
      <c r="AW439" s="44"/>
      <c r="AX439" s="44">
        <f t="shared" si="402"/>
        <v>47.73226728054231</v>
      </c>
      <c r="AY439" s="44">
        <f t="shared" si="403"/>
        <v>223.4807844093024</v>
      </c>
      <c r="AZ439" s="44">
        <f t="shared" si="404"/>
        <v>0</v>
      </c>
      <c r="BA439" s="44"/>
      <c r="BB439" s="44">
        <f t="shared" si="405"/>
        <v>0</v>
      </c>
      <c r="BC439" s="44"/>
      <c r="BD439" s="44">
        <f t="shared" si="406"/>
        <v>223.4807844093024</v>
      </c>
      <c r="BE439" s="20"/>
      <c r="BF439" s="20">
        <v>0.56000000000000005</v>
      </c>
      <c r="BG439" s="20"/>
      <c r="BH439" s="20">
        <v>0.05</v>
      </c>
      <c r="BI439" s="44">
        <f t="shared" si="407"/>
        <v>148.50038709502056</v>
      </c>
      <c r="BJ439" s="44">
        <f t="shared" si="408"/>
        <v>0</v>
      </c>
      <c r="BK439" s="44">
        <f t="shared" si="409"/>
        <v>0</v>
      </c>
      <c r="BL439" s="44">
        <f t="shared" si="410"/>
        <v>0</v>
      </c>
      <c r="BM439" s="44"/>
      <c r="BN439" s="44">
        <f t="shared" si="411"/>
        <v>148.50038709502056</v>
      </c>
      <c r="BO439" s="44">
        <f t="shared" si="412"/>
        <v>87.796022446511643</v>
      </c>
      <c r="BP439" s="44">
        <f t="shared" si="413"/>
        <v>0</v>
      </c>
      <c r="BQ439" s="44"/>
      <c r="BR439" s="44">
        <f t="shared" si="414"/>
        <v>0</v>
      </c>
      <c r="BS439" s="44"/>
      <c r="BT439" s="44">
        <f t="shared" si="415"/>
        <v>87.796022446511643</v>
      </c>
      <c r="BU439" s="20"/>
      <c r="BV439" s="20">
        <v>0.22</v>
      </c>
      <c r="BW439" s="20"/>
      <c r="BX439" s="20">
        <v>0.05</v>
      </c>
      <c r="BY439" s="44">
        <f t="shared" si="416"/>
        <v>58.339437787329487</v>
      </c>
      <c r="BZ439" s="44">
        <f t="shared" si="417"/>
        <v>0</v>
      </c>
      <c r="CA439" s="44">
        <f t="shared" si="418"/>
        <v>0</v>
      </c>
      <c r="CB439" s="44">
        <f t="shared" si="419"/>
        <v>0</v>
      </c>
      <c r="CC439" s="44"/>
      <c r="CD439" s="44">
        <f t="shared" si="420"/>
        <v>58.339437787329487</v>
      </c>
      <c r="CE439" s="44">
        <f t="shared" si="421"/>
        <v>4.0042996255892165</v>
      </c>
      <c r="CF439" s="44">
        <f t="shared" si="422"/>
        <v>9.2986141451364741</v>
      </c>
      <c r="CG439" s="44">
        <f t="shared" si="423"/>
        <v>3.7777112423230368</v>
      </c>
      <c r="CH439" s="44">
        <f t="shared" si="424"/>
        <v>19.536608084961095</v>
      </c>
      <c r="CI439" s="44">
        <f t="shared" si="425"/>
        <v>60.780558486545637</v>
      </c>
      <c r="CJ439" s="44">
        <f t="shared" si="426"/>
        <v>23.878076548285783</v>
      </c>
      <c r="CK439" s="44">
        <f t="shared" si="427"/>
        <v>108.5367115831172</v>
      </c>
    </row>
    <row r="440" spans="1:89" x14ac:dyDescent="0.25">
      <c r="A440" s="41">
        <f>'[11]ТОВ "Сумитеплоенерго" '!F432</f>
        <v>1981</v>
      </c>
      <c r="B440" s="41" t="str">
        <f>'[11]ТОВ "Сумитеплоенерго" '!C432</f>
        <v>пров.Дзержинського,3</v>
      </c>
      <c r="C440" s="47" t="str">
        <f>'[11]ТОВ "Сумитеплоенерго" '!O432</f>
        <v>так</v>
      </c>
      <c r="D440" s="46">
        <f>'[11]ТОВ "Сумитеплоенерго" '!G432</f>
        <v>5</v>
      </c>
      <c r="E440" s="86" t="str">
        <f t="shared" si="431"/>
        <v>ТОВ "Сумитеплоенерго"</v>
      </c>
      <c r="F440" s="43">
        <f>'[11]ТОВ "Сумитеплоенерго" '!L432</f>
        <v>1439.7</v>
      </c>
      <c r="G440" s="43">
        <f>'[11]ТОВ "Сумитеплоенерго" '!CX432</f>
        <v>298.64810465116273</v>
      </c>
      <c r="H440" s="32">
        <f t="shared" si="432"/>
        <v>207.43773331330328</v>
      </c>
      <c r="I440" s="42"/>
      <c r="J440" s="42"/>
      <c r="K440" s="42"/>
      <c r="L440" s="42"/>
      <c r="M440" s="42"/>
      <c r="N440" s="44">
        <f t="shared" si="433"/>
        <v>298.64810465116273</v>
      </c>
      <c r="O440" s="44">
        <f t="shared" si="434"/>
        <v>198.44819886020511</v>
      </c>
      <c r="P440" s="44">
        <f t="shared" si="435"/>
        <v>0</v>
      </c>
      <c r="Q440" s="44">
        <f t="shared" si="436"/>
        <v>0</v>
      </c>
      <c r="R440" s="44">
        <f t="shared" si="437"/>
        <v>0</v>
      </c>
      <c r="S440" s="44">
        <f t="shared" si="438"/>
        <v>0</v>
      </c>
      <c r="T440" s="44">
        <f t="shared" si="439"/>
        <v>198.44819886020511</v>
      </c>
      <c r="U440" s="44">
        <f t="shared" si="440"/>
        <v>307.60754779069759</v>
      </c>
      <c r="V440" s="44">
        <f t="shared" si="441"/>
        <v>0</v>
      </c>
      <c r="W440" s="44">
        <f t="shared" si="442"/>
        <v>0</v>
      </c>
      <c r="X440" s="44">
        <f t="shared" si="443"/>
        <v>0</v>
      </c>
      <c r="Y440" s="44">
        <f t="shared" si="444"/>
        <v>0</v>
      </c>
      <c r="Z440" s="44">
        <f t="shared" si="445"/>
        <v>307.60754779069759</v>
      </c>
      <c r="AA440" s="20">
        <v>0.03</v>
      </c>
      <c r="AC440" s="44">
        <f t="shared" si="428"/>
        <v>141.09059999999999</v>
      </c>
      <c r="AD440" s="28">
        <v>98</v>
      </c>
      <c r="AE440" s="44">
        <f t="shared" si="429"/>
        <v>1019.3076</v>
      </c>
      <c r="AF440" s="28">
        <v>708</v>
      </c>
      <c r="AG440" s="44">
        <f t="shared" si="430"/>
        <v>162.68610000000001</v>
      </c>
      <c r="AH440" s="28">
        <v>113</v>
      </c>
      <c r="AI440" s="44">
        <f t="shared" si="394"/>
        <v>55.369358602325562</v>
      </c>
      <c r="AJ440" s="44">
        <f t="shared" si="395"/>
        <v>0</v>
      </c>
      <c r="AK440" s="44"/>
      <c r="AL440" s="44">
        <f t="shared" si="396"/>
        <v>0</v>
      </c>
      <c r="AM440" s="44"/>
      <c r="AN440" s="44">
        <f t="shared" si="397"/>
        <v>55.369358602325562</v>
      </c>
      <c r="AO440" s="20"/>
      <c r="AP440" s="20">
        <v>0.18</v>
      </c>
      <c r="AQ440" s="20"/>
      <c r="AR440" s="20"/>
      <c r="AS440" s="44">
        <f t="shared" si="398"/>
        <v>36.79229606868202</v>
      </c>
      <c r="AT440" s="44">
        <f t="shared" si="399"/>
        <v>0</v>
      </c>
      <c r="AU440" s="44">
        <f t="shared" si="400"/>
        <v>0</v>
      </c>
      <c r="AV440" s="44">
        <f t="shared" si="401"/>
        <v>0</v>
      </c>
      <c r="AW440" s="44"/>
      <c r="AX440" s="44">
        <f t="shared" si="402"/>
        <v>36.79229606868202</v>
      </c>
      <c r="AY440" s="44">
        <f t="shared" si="403"/>
        <v>172.26022676279067</v>
      </c>
      <c r="AZ440" s="44">
        <f t="shared" si="404"/>
        <v>0</v>
      </c>
      <c r="BA440" s="44"/>
      <c r="BB440" s="44">
        <f t="shared" si="405"/>
        <v>0</v>
      </c>
      <c r="BC440" s="44"/>
      <c r="BD440" s="44">
        <f t="shared" si="406"/>
        <v>172.26022676279067</v>
      </c>
      <c r="BE440" s="20"/>
      <c r="BF440" s="20">
        <v>0.56000000000000005</v>
      </c>
      <c r="BG440" s="20"/>
      <c r="BH440" s="20">
        <v>0.05</v>
      </c>
      <c r="BI440" s="44">
        <f t="shared" si="407"/>
        <v>114.46492110256632</v>
      </c>
      <c r="BJ440" s="44">
        <f t="shared" si="408"/>
        <v>0</v>
      </c>
      <c r="BK440" s="44">
        <f t="shared" si="409"/>
        <v>0</v>
      </c>
      <c r="BL440" s="44">
        <f t="shared" si="410"/>
        <v>0</v>
      </c>
      <c r="BM440" s="44"/>
      <c r="BN440" s="44">
        <f t="shared" si="411"/>
        <v>114.46492110256632</v>
      </c>
      <c r="BO440" s="44">
        <f t="shared" si="412"/>
        <v>67.673660513953465</v>
      </c>
      <c r="BP440" s="44">
        <f t="shared" si="413"/>
        <v>0</v>
      </c>
      <c r="BQ440" s="44"/>
      <c r="BR440" s="44">
        <f t="shared" si="414"/>
        <v>0</v>
      </c>
      <c r="BS440" s="44"/>
      <c r="BT440" s="44">
        <f t="shared" si="415"/>
        <v>67.673660513953465</v>
      </c>
      <c r="BU440" s="20"/>
      <c r="BV440" s="20">
        <v>0.22</v>
      </c>
      <c r="BW440" s="20"/>
      <c r="BX440" s="20">
        <v>0.05</v>
      </c>
      <c r="BY440" s="44">
        <f t="shared" si="416"/>
        <v>44.968361861722471</v>
      </c>
      <c r="BZ440" s="44">
        <f t="shared" si="417"/>
        <v>0</v>
      </c>
      <c r="CA440" s="44">
        <f t="shared" si="418"/>
        <v>0</v>
      </c>
      <c r="CB440" s="44">
        <f t="shared" si="419"/>
        <v>0</v>
      </c>
      <c r="CC440" s="44"/>
      <c r="CD440" s="44">
        <f t="shared" si="420"/>
        <v>44.968361861722471</v>
      </c>
      <c r="CE440" s="44">
        <f t="shared" si="421"/>
        <v>3.8347864927108413</v>
      </c>
      <c r="CF440" s="44">
        <f t="shared" si="422"/>
        <v>8.9049779633941224</v>
      </c>
      <c r="CG440" s="44">
        <f t="shared" si="423"/>
        <v>3.6177902254980756</v>
      </c>
      <c r="CH440" s="44">
        <f t="shared" si="424"/>
        <v>15.058925749640798</v>
      </c>
      <c r="CI440" s="44">
        <f t="shared" si="425"/>
        <v>46.849991221104709</v>
      </c>
      <c r="CJ440" s="44">
        <f t="shared" si="426"/>
        <v>18.40535369400542</v>
      </c>
      <c r="CK440" s="44">
        <f t="shared" si="427"/>
        <v>83.660698609115556</v>
      </c>
    </row>
    <row r="441" spans="1:89" x14ac:dyDescent="0.25">
      <c r="A441" s="41">
        <f>'[11]ТОВ "Сумитеплоенерго" '!F433</f>
        <v>1971</v>
      </c>
      <c r="B441" s="41" t="str">
        <f>'[11]ТОВ "Сумитеплоенерго" '!C433</f>
        <v>пров.І.Дерев'янка,6</v>
      </c>
      <c r="C441" s="47" t="str">
        <f>'[11]ТОВ "Сумитеплоенерго" '!O433</f>
        <v>так</v>
      </c>
      <c r="D441" s="46">
        <f>'[11]ТОВ "Сумитеплоенерго" '!G433</f>
        <v>5</v>
      </c>
      <c r="E441" s="86" t="str">
        <f t="shared" si="431"/>
        <v>ТОВ "Сумитеплоенерго"</v>
      </c>
      <c r="F441" s="43">
        <f>'[11]ТОВ "Сумитеплоенерго" '!L433</f>
        <v>3005</v>
      </c>
      <c r="G441" s="43">
        <f>'[11]ТОВ "Сумитеплоенерго" '!CX433</f>
        <v>601.80841860465125</v>
      </c>
      <c r="H441" s="32">
        <f t="shared" si="432"/>
        <v>200.26902449406032</v>
      </c>
      <c r="I441" s="42"/>
      <c r="J441" s="42"/>
      <c r="K441" s="42"/>
      <c r="L441" s="42"/>
      <c r="M441" s="42"/>
      <c r="N441" s="44">
        <f t="shared" si="433"/>
        <v>601.80841860465125</v>
      </c>
      <c r="O441" s="44">
        <f t="shared" si="434"/>
        <v>399.89470842448367</v>
      </c>
      <c r="P441" s="44">
        <f t="shared" si="435"/>
        <v>0</v>
      </c>
      <c r="Q441" s="44">
        <f t="shared" si="436"/>
        <v>0</v>
      </c>
      <c r="R441" s="44">
        <f t="shared" si="437"/>
        <v>0</v>
      </c>
      <c r="S441" s="44">
        <f t="shared" si="438"/>
        <v>0</v>
      </c>
      <c r="T441" s="44">
        <f t="shared" si="439"/>
        <v>399.89470842448367</v>
      </c>
      <c r="U441" s="44">
        <f t="shared" si="440"/>
        <v>619.86267116279078</v>
      </c>
      <c r="V441" s="44">
        <f t="shared" si="441"/>
        <v>0</v>
      </c>
      <c r="W441" s="44">
        <f t="shared" si="442"/>
        <v>0</v>
      </c>
      <c r="X441" s="44">
        <f t="shared" si="443"/>
        <v>0</v>
      </c>
      <c r="Y441" s="44">
        <f t="shared" si="444"/>
        <v>0</v>
      </c>
      <c r="Z441" s="44">
        <f t="shared" si="445"/>
        <v>619.86267116279078</v>
      </c>
      <c r="AA441" s="20">
        <v>0.03</v>
      </c>
      <c r="AC441" s="44">
        <f t="shared" si="428"/>
        <v>282.47000000000003</v>
      </c>
      <c r="AD441" s="28">
        <v>94</v>
      </c>
      <c r="AE441" s="44">
        <f t="shared" si="429"/>
        <v>2049.41</v>
      </c>
      <c r="AF441" s="28">
        <v>682</v>
      </c>
      <c r="AG441" s="44">
        <f t="shared" si="430"/>
        <v>330.55</v>
      </c>
      <c r="AH441" s="28">
        <v>110</v>
      </c>
      <c r="AI441" s="44">
        <f t="shared" si="394"/>
        <v>111.57528080930234</v>
      </c>
      <c r="AJ441" s="44">
        <f t="shared" si="395"/>
        <v>0</v>
      </c>
      <c r="AK441" s="44"/>
      <c r="AL441" s="44">
        <f t="shared" si="396"/>
        <v>0</v>
      </c>
      <c r="AM441" s="44"/>
      <c r="AN441" s="44">
        <f t="shared" si="397"/>
        <v>111.57528080930234</v>
      </c>
      <c r="AO441" s="20"/>
      <c r="AP441" s="20">
        <v>0.18</v>
      </c>
      <c r="AQ441" s="20"/>
      <c r="AR441" s="20"/>
      <c r="AS441" s="44">
        <f t="shared" si="398"/>
        <v>74.140478941899275</v>
      </c>
      <c r="AT441" s="44">
        <f t="shared" si="399"/>
        <v>0</v>
      </c>
      <c r="AU441" s="44">
        <f t="shared" si="400"/>
        <v>0</v>
      </c>
      <c r="AV441" s="44">
        <f t="shared" si="401"/>
        <v>0</v>
      </c>
      <c r="AW441" s="44"/>
      <c r="AX441" s="44">
        <f t="shared" si="402"/>
        <v>74.140478941899275</v>
      </c>
      <c r="AY441" s="44">
        <f t="shared" si="403"/>
        <v>347.12309585116287</v>
      </c>
      <c r="AZ441" s="44">
        <f t="shared" si="404"/>
        <v>0</v>
      </c>
      <c r="BA441" s="44"/>
      <c r="BB441" s="44">
        <f t="shared" si="405"/>
        <v>0</v>
      </c>
      <c r="BC441" s="44"/>
      <c r="BD441" s="44">
        <f t="shared" si="406"/>
        <v>347.12309585116287</v>
      </c>
      <c r="BE441" s="20"/>
      <c r="BF441" s="20">
        <v>0.56000000000000005</v>
      </c>
      <c r="BG441" s="20"/>
      <c r="BH441" s="20">
        <v>0.05</v>
      </c>
      <c r="BI441" s="44">
        <f t="shared" si="407"/>
        <v>230.65926781924219</v>
      </c>
      <c r="BJ441" s="44">
        <f t="shared" si="408"/>
        <v>0</v>
      </c>
      <c r="BK441" s="44">
        <f t="shared" si="409"/>
        <v>0</v>
      </c>
      <c r="BL441" s="44">
        <f t="shared" si="410"/>
        <v>0</v>
      </c>
      <c r="BM441" s="44"/>
      <c r="BN441" s="44">
        <f t="shared" si="411"/>
        <v>230.65926781924219</v>
      </c>
      <c r="BO441" s="44">
        <f t="shared" si="412"/>
        <v>136.36978765581398</v>
      </c>
      <c r="BP441" s="44">
        <f t="shared" si="413"/>
        <v>0</v>
      </c>
      <c r="BQ441" s="44"/>
      <c r="BR441" s="44">
        <f t="shared" si="414"/>
        <v>0</v>
      </c>
      <c r="BS441" s="44"/>
      <c r="BT441" s="44">
        <f t="shared" si="415"/>
        <v>136.36978765581398</v>
      </c>
      <c r="BU441" s="20"/>
      <c r="BV441" s="20">
        <v>0.22</v>
      </c>
      <c r="BW441" s="20"/>
      <c r="BX441" s="20">
        <v>0.05</v>
      </c>
      <c r="BY441" s="44">
        <f t="shared" si="416"/>
        <v>90.616140928988003</v>
      </c>
      <c r="BZ441" s="44">
        <f t="shared" si="417"/>
        <v>0</v>
      </c>
      <c r="CA441" s="44">
        <f t="shared" si="418"/>
        <v>0</v>
      </c>
      <c r="CB441" s="44">
        <f t="shared" si="419"/>
        <v>0</v>
      </c>
      <c r="CC441" s="44"/>
      <c r="CD441" s="44">
        <f t="shared" si="420"/>
        <v>90.616140928988003</v>
      </c>
      <c r="CE441" s="44">
        <f t="shared" si="421"/>
        <v>3.8099295287984272</v>
      </c>
      <c r="CF441" s="44">
        <f t="shared" si="422"/>
        <v>8.8850104284820457</v>
      </c>
      <c r="CG441" s="44">
        <f t="shared" si="423"/>
        <v>3.6478048679984938</v>
      </c>
      <c r="CH441" s="44">
        <f t="shared" si="424"/>
        <v>30.345373535391392</v>
      </c>
      <c r="CI441" s="44">
        <f t="shared" si="425"/>
        <v>94.407828776773229</v>
      </c>
      <c r="CJ441" s="44">
        <f t="shared" si="426"/>
        <v>37.08878987658948</v>
      </c>
      <c r="CK441" s="44">
        <f t="shared" si="427"/>
        <v>168.58540852995216</v>
      </c>
    </row>
    <row r="442" spans="1:89" x14ac:dyDescent="0.25">
      <c r="A442" s="41">
        <f>'[11]ТОВ "Сумитеплоенерго" '!F434</f>
        <v>1972</v>
      </c>
      <c r="B442" s="41" t="str">
        <f>'[11]ТОВ "Сумитеплоенерго" '!C434</f>
        <v>вул.Червонозоряна,24</v>
      </c>
      <c r="C442" s="47" t="str">
        <f>'[11]ТОВ "Сумитеплоенерго" '!O434</f>
        <v>так</v>
      </c>
      <c r="D442" s="46">
        <f>'[11]ТОВ "Сумитеплоенерго" '!G434</f>
        <v>5</v>
      </c>
      <c r="E442" s="86" t="str">
        <f t="shared" si="431"/>
        <v>ТОВ "Сумитеплоенерго"</v>
      </c>
      <c r="F442" s="43">
        <f>'[11]ТОВ "Сумитеплоенерго" '!L434</f>
        <v>4386.95</v>
      </c>
      <c r="G442" s="43">
        <f>'[11]ТОВ "Сумитеплоенерго" '!CX434</f>
        <v>516.10588372093025</v>
      </c>
      <c r="H442" s="32">
        <f t="shared" si="432"/>
        <v>117.6457182600509</v>
      </c>
      <c r="I442" s="42"/>
      <c r="J442" s="42"/>
      <c r="K442" s="42"/>
      <c r="L442" s="42"/>
      <c r="M442" s="42"/>
      <c r="N442" s="44">
        <f t="shared" si="433"/>
        <v>516.10588372093025</v>
      </c>
      <c r="O442" s="44">
        <f t="shared" si="434"/>
        <v>342.94636882161211</v>
      </c>
      <c r="P442" s="44">
        <f t="shared" si="435"/>
        <v>0</v>
      </c>
      <c r="Q442" s="44">
        <f t="shared" si="436"/>
        <v>0</v>
      </c>
      <c r="R442" s="44">
        <f t="shared" si="437"/>
        <v>0</v>
      </c>
      <c r="S442" s="44">
        <f t="shared" si="438"/>
        <v>0</v>
      </c>
      <c r="T442" s="44">
        <f t="shared" si="439"/>
        <v>342.94636882161211</v>
      </c>
      <c r="U442" s="44">
        <f t="shared" si="440"/>
        <v>572.87753093023264</v>
      </c>
      <c r="V442" s="44">
        <f t="shared" si="441"/>
        <v>0</v>
      </c>
      <c r="W442" s="44">
        <f t="shared" si="442"/>
        <v>0</v>
      </c>
      <c r="X442" s="44">
        <f t="shared" si="443"/>
        <v>0</v>
      </c>
      <c r="Y442" s="44">
        <f t="shared" si="444"/>
        <v>0</v>
      </c>
      <c r="Z442" s="44">
        <f t="shared" si="445"/>
        <v>572.87753093023264</v>
      </c>
      <c r="AA442" s="20">
        <v>0.11</v>
      </c>
      <c r="AC442" s="44">
        <f t="shared" si="428"/>
        <v>412.37329999999997</v>
      </c>
      <c r="AD442" s="28">
        <v>94</v>
      </c>
      <c r="AE442" s="44">
        <f t="shared" si="429"/>
        <v>2991.8998999999999</v>
      </c>
      <c r="AF442" s="28">
        <v>682</v>
      </c>
      <c r="AG442" s="44">
        <f t="shared" si="430"/>
        <v>482.56450000000001</v>
      </c>
      <c r="AH442" s="28">
        <v>110</v>
      </c>
      <c r="AI442" s="44">
        <f t="shared" si="394"/>
        <v>103.11795556744187</v>
      </c>
      <c r="AJ442" s="44">
        <f t="shared" si="395"/>
        <v>0</v>
      </c>
      <c r="AK442" s="44"/>
      <c r="AL442" s="44">
        <f t="shared" si="396"/>
        <v>0</v>
      </c>
      <c r="AM442" s="44"/>
      <c r="AN442" s="44">
        <f t="shared" si="397"/>
        <v>103.11795556744187</v>
      </c>
      <c r="AO442" s="20"/>
      <c r="AP442" s="20">
        <v>0.18</v>
      </c>
      <c r="AQ442" s="20"/>
      <c r="AR442" s="20"/>
      <c r="AS442" s="44">
        <f t="shared" si="398"/>
        <v>68.520684490558111</v>
      </c>
      <c r="AT442" s="44">
        <f t="shared" si="399"/>
        <v>0</v>
      </c>
      <c r="AU442" s="44">
        <f t="shared" si="400"/>
        <v>0</v>
      </c>
      <c r="AV442" s="44">
        <f t="shared" si="401"/>
        <v>0</v>
      </c>
      <c r="AW442" s="44"/>
      <c r="AX442" s="44">
        <f t="shared" si="402"/>
        <v>68.520684490558111</v>
      </c>
      <c r="AY442" s="44">
        <f t="shared" si="403"/>
        <v>320.81141732093033</v>
      </c>
      <c r="AZ442" s="44">
        <f t="shared" si="404"/>
        <v>0</v>
      </c>
      <c r="BA442" s="44"/>
      <c r="BB442" s="44">
        <f t="shared" si="405"/>
        <v>0</v>
      </c>
      <c r="BC442" s="44"/>
      <c r="BD442" s="44">
        <f t="shared" si="406"/>
        <v>320.81141732093033</v>
      </c>
      <c r="BE442" s="20"/>
      <c r="BF442" s="20">
        <v>0.56000000000000005</v>
      </c>
      <c r="BG442" s="20"/>
      <c r="BH442" s="20">
        <v>0.05</v>
      </c>
      <c r="BI442" s="44">
        <f t="shared" si="407"/>
        <v>213.17546285951414</v>
      </c>
      <c r="BJ442" s="44">
        <f t="shared" si="408"/>
        <v>0</v>
      </c>
      <c r="BK442" s="44">
        <f t="shared" si="409"/>
        <v>0</v>
      </c>
      <c r="BL442" s="44">
        <f t="shared" si="410"/>
        <v>0</v>
      </c>
      <c r="BM442" s="44"/>
      <c r="BN442" s="44">
        <f t="shared" si="411"/>
        <v>213.17546285951414</v>
      </c>
      <c r="BO442" s="44">
        <f t="shared" si="412"/>
        <v>126.03305680465118</v>
      </c>
      <c r="BP442" s="44">
        <f t="shared" si="413"/>
        <v>0</v>
      </c>
      <c r="BQ442" s="44"/>
      <c r="BR442" s="44">
        <f t="shared" si="414"/>
        <v>0</v>
      </c>
      <c r="BS442" s="44"/>
      <c r="BT442" s="44">
        <f t="shared" si="415"/>
        <v>126.03305680465118</v>
      </c>
      <c r="BU442" s="20"/>
      <c r="BV442" s="20">
        <v>0.22</v>
      </c>
      <c r="BW442" s="20"/>
      <c r="BX442" s="20">
        <v>0.05</v>
      </c>
      <c r="BY442" s="44">
        <f t="shared" si="416"/>
        <v>83.747503266237686</v>
      </c>
      <c r="BZ442" s="44">
        <f t="shared" si="417"/>
        <v>0</v>
      </c>
      <c r="CA442" s="44">
        <f t="shared" si="418"/>
        <v>0</v>
      </c>
      <c r="CB442" s="44">
        <f t="shared" si="419"/>
        <v>0</v>
      </c>
      <c r="CC442" s="44"/>
      <c r="CD442" s="44">
        <f t="shared" si="420"/>
        <v>83.747503266237686</v>
      </c>
      <c r="CE442" s="44">
        <f t="shared" si="421"/>
        <v>6.0182308899267261</v>
      </c>
      <c r="CF442" s="44">
        <f t="shared" si="422"/>
        <v>14.03491687020146</v>
      </c>
      <c r="CG442" s="44">
        <f t="shared" si="423"/>
        <v>5.7621359584404832</v>
      </c>
      <c r="CH442" s="44">
        <f t="shared" si="424"/>
        <v>28.045216262982773</v>
      </c>
      <c r="CI442" s="44">
        <f t="shared" si="425"/>
        <v>87.251783929279753</v>
      </c>
      <c r="CJ442" s="44">
        <f t="shared" si="426"/>
        <v>34.277486543645615</v>
      </c>
      <c r="CK442" s="44">
        <f t="shared" si="427"/>
        <v>155.80675701657097</v>
      </c>
    </row>
    <row r="443" spans="1:89" x14ac:dyDescent="0.25">
      <c r="A443" s="41">
        <f>'[11]ТОВ "Сумитеплоенерго" '!F435</f>
        <v>1969</v>
      </c>
      <c r="B443" s="41" t="str">
        <f>'[11]ТОВ "Сумитеплоенерго" '!C435</f>
        <v>вул.Псільська,8</v>
      </c>
      <c r="C443" s="47" t="str">
        <f>'[11]ТОВ "Сумитеплоенерго" '!O435</f>
        <v>так</v>
      </c>
      <c r="D443" s="46">
        <f>'[11]ТОВ "Сумитеплоенерго" '!G435</f>
        <v>5</v>
      </c>
      <c r="E443" s="86" t="str">
        <f t="shared" si="431"/>
        <v>ТОВ "Сумитеплоенерго"</v>
      </c>
      <c r="F443" s="43">
        <f>'[11]ТОВ "Сумитеплоенерго" '!L435</f>
        <v>2688.3</v>
      </c>
      <c r="G443" s="43">
        <f>'[11]ТОВ "Сумитеплоенерго" '!CX435</f>
        <v>355.56312790697677</v>
      </c>
      <c r="H443" s="32">
        <f t="shared" si="432"/>
        <v>132.26318785365353</v>
      </c>
      <c r="I443" s="42"/>
      <c r="J443" s="42"/>
      <c r="K443" s="42"/>
      <c r="L443" s="42"/>
      <c r="M443" s="42"/>
      <c r="N443" s="44">
        <f t="shared" si="433"/>
        <v>355.56312790697677</v>
      </c>
      <c r="O443" s="44">
        <f t="shared" si="434"/>
        <v>236.26757114919317</v>
      </c>
      <c r="P443" s="44">
        <f t="shared" si="435"/>
        <v>0</v>
      </c>
      <c r="Q443" s="44">
        <f t="shared" si="436"/>
        <v>0</v>
      </c>
      <c r="R443" s="44">
        <f t="shared" si="437"/>
        <v>0</v>
      </c>
      <c r="S443" s="44">
        <f t="shared" si="438"/>
        <v>0</v>
      </c>
      <c r="T443" s="44">
        <f t="shared" si="439"/>
        <v>236.26757114919317</v>
      </c>
      <c r="U443" s="44">
        <f t="shared" si="440"/>
        <v>394.67507197674428</v>
      </c>
      <c r="V443" s="44">
        <f t="shared" si="441"/>
        <v>0</v>
      </c>
      <c r="W443" s="44">
        <f t="shared" si="442"/>
        <v>0</v>
      </c>
      <c r="X443" s="44">
        <f t="shared" si="443"/>
        <v>0</v>
      </c>
      <c r="Y443" s="44">
        <f t="shared" si="444"/>
        <v>0</v>
      </c>
      <c r="Z443" s="44">
        <f t="shared" si="445"/>
        <v>394.67507197674428</v>
      </c>
      <c r="AA443" s="20">
        <v>0.11</v>
      </c>
      <c r="AC443" s="44">
        <f t="shared" si="428"/>
        <v>263.45340000000004</v>
      </c>
      <c r="AD443" s="28">
        <v>98</v>
      </c>
      <c r="AE443" s="44">
        <f t="shared" si="429"/>
        <v>1903.3164000000002</v>
      </c>
      <c r="AF443" s="28">
        <v>708</v>
      </c>
      <c r="AG443" s="44">
        <f t="shared" si="430"/>
        <v>303.77790000000005</v>
      </c>
      <c r="AH443" s="28">
        <v>113</v>
      </c>
      <c r="AI443" s="44">
        <f t="shared" si="394"/>
        <v>71.041512955813971</v>
      </c>
      <c r="AJ443" s="44">
        <f t="shared" si="395"/>
        <v>0</v>
      </c>
      <c r="AK443" s="44"/>
      <c r="AL443" s="44">
        <f t="shared" si="396"/>
        <v>0</v>
      </c>
      <c r="AM443" s="44"/>
      <c r="AN443" s="44">
        <f t="shared" si="397"/>
        <v>71.041512955813971</v>
      </c>
      <c r="AO443" s="20"/>
      <c r="AP443" s="20">
        <v>0.18</v>
      </c>
      <c r="AQ443" s="20"/>
      <c r="AR443" s="20"/>
      <c r="AS443" s="44">
        <f t="shared" si="398"/>
        <v>47.206260715608799</v>
      </c>
      <c r="AT443" s="44">
        <f t="shared" si="399"/>
        <v>0</v>
      </c>
      <c r="AU443" s="44">
        <f t="shared" si="400"/>
        <v>0</v>
      </c>
      <c r="AV443" s="44">
        <f t="shared" si="401"/>
        <v>0</v>
      </c>
      <c r="AW443" s="44"/>
      <c r="AX443" s="44">
        <f t="shared" si="402"/>
        <v>47.206260715608799</v>
      </c>
      <c r="AY443" s="44">
        <f t="shared" si="403"/>
        <v>221.01804030697681</v>
      </c>
      <c r="AZ443" s="44">
        <f t="shared" si="404"/>
        <v>0</v>
      </c>
      <c r="BA443" s="44"/>
      <c r="BB443" s="44">
        <f t="shared" si="405"/>
        <v>0</v>
      </c>
      <c r="BC443" s="44"/>
      <c r="BD443" s="44">
        <f t="shared" si="406"/>
        <v>221.01804030697681</v>
      </c>
      <c r="BE443" s="20"/>
      <c r="BF443" s="20">
        <v>0.56000000000000005</v>
      </c>
      <c r="BG443" s="20"/>
      <c r="BH443" s="20">
        <v>0.05</v>
      </c>
      <c r="BI443" s="44">
        <f t="shared" si="407"/>
        <v>146.8639222263385</v>
      </c>
      <c r="BJ443" s="44">
        <f t="shared" si="408"/>
        <v>0</v>
      </c>
      <c r="BK443" s="44">
        <f t="shared" si="409"/>
        <v>0</v>
      </c>
      <c r="BL443" s="44">
        <f t="shared" si="410"/>
        <v>0</v>
      </c>
      <c r="BM443" s="44"/>
      <c r="BN443" s="44">
        <f t="shared" si="411"/>
        <v>146.8639222263385</v>
      </c>
      <c r="BO443" s="44">
        <f t="shared" si="412"/>
        <v>86.828515834883746</v>
      </c>
      <c r="BP443" s="44">
        <f t="shared" si="413"/>
        <v>0</v>
      </c>
      <c r="BQ443" s="44"/>
      <c r="BR443" s="44">
        <f t="shared" si="414"/>
        <v>0</v>
      </c>
      <c r="BS443" s="44"/>
      <c r="BT443" s="44">
        <f t="shared" si="415"/>
        <v>86.828515834883746</v>
      </c>
      <c r="BU443" s="20"/>
      <c r="BV443" s="20">
        <v>0.22</v>
      </c>
      <c r="BW443" s="20"/>
      <c r="BX443" s="20">
        <v>0.05</v>
      </c>
      <c r="BY443" s="44">
        <f t="shared" si="416"/>
        <v>57.69654087463298</v>
      </c>
      <c r="BZ443" s="44">
        <f t="shared" si="417"/>
        <v>0</v>
      </c>
      <c r="CA443" s="44">
        <f t="shared" si="418"/>
        <v>0</v>
      </c>
      <c r="CB443" s="44">
        <f t="shared" si="419"/>
        <v>0</v>
      </c>
      <c r="CC443" s="44"/>
      <c r="CD443" s="44">
        <f t="shared" si="420"/>
        <v>57.69654087463298</v>
      </c>
      <c r="CE443" s="44">
        <f t="shared" si="421"/>
        <v>5.5808995672662736</v>
      </c>
      <c r="CF443" s="44">
        <f t="shared" si="422"/>
        <v>12.959727420780135</v>
      </c>
      <c r="CG443" s="44">
        <f t="shared" si="423"/>
        <v>5.2650972726435992</v>
      </c>
      <c r="CH443" s="44">
        <f t="shared" si="424"/>
        <v>19.321315900141464</v>
      </c>
      <c r="CI443" s="44">
        <f t="shared" si="425"/>
        <v>60.110760578217885</v>
      </c>
      <c r="CJ443" s="44">
        <f t="shared" si="426"/>
        <v>23.614941655728455</v>
      </c>
      <c r="CK443" s="44">
        <f t="shared" si="427"/>
        <v>107.34064388967479</v>
      </c>
    </row>
    <row r="444" spans="1:89" x14ac:dyDescent="0.25">
      <c r="A444" s="41">
        <f>'[11]ТОВ "Сумитеплоенерго" '!F436</f>
        <v>1970</v>
      </c>
      <c r="B444" s="41" t="str">
        <f>'[11]ТОВ "Сумитеплоенерго" '!C436</f>
        <v>вул.Новомістинська 33</v>
      </c>
      <c r="C444" s="47" t="str">
        <f>'[11]ТОВ "Сумитеплоенерго" '!O436</f>
        <v>так</v>
      </c>
      <c r="D444" s="46">
        <f>'[11]ТОВ "Сумитеплоенерго" '!G436</f>
        <v>5</v>
      </c>
      <c r="E444" s="86" t="str">
        <f t="shared" si="431"/>
        <v>ТОВ "Сумитеплоенерго"</v>
      </c>
      <c r="F444" s="43">
        <f>'[11]ТОВ "Сумитеплоенерго" '!L436</f>
        <v>5688.3</v>
      </c>
      <c r="G444" s="43">
        <f>'[11]ТОВ "Сумитеплоенерго" '!CX436</f>
        <v>815.98612790697678</v>
      </c>
      <c r="H444" s="32">
        <f t="shared" si="432"/>
        <v>143.44991085332643</v>
      </c>
      <c r="I444" s="42"/>
      <c r="J444" s="42"/>
      <c r="K444" s="42"/>
      <c r="L444" s="42"/>
      <c r="M444" s="42"/>
      <c r="N444" s="44">
        <f t="shared" si="433"/>
        <v>815.98612790697678</v>
      </c>
      <c r="O444" s="44">
        <f t="shared" si="434"/>
        <v>542.21331010018196</v>
      </c>
      <c r="P444" s="44">
        <f t="shared" si="435"/>
        <v>0</v>
      </c>
      <c r="Q444" s="44">
        <f t="shared" si="436"/>
        <v>0</v>
      </c>
      <c r="R444" s="44">
        <f t="shared" si="437"/>
        <v>0</v>
      </c>
      <c r="S444" s="44">
        <f t="shared" si="438"/>
        <v>0</v>
      </c>
      <c r="T444" s="44">
        <f t="shared" si="439"/>
        <v>542.21331010018196</v>
      </c>
      <c r="U444" s="44">
        <f t="shared" si="440"/>
        <v>905.74460197674432</v>
      </c>
      <c r="V444" s="44">
        <f t="shared" si="441"/>
        <v>0</v>
      </c>
      <c r="W444" s="44">
        <f t="shared" si="442"/>
        <v>0</v>
      </c>
      <c r="X444" s="44">
        <f t="shared" si="443"/>
        <v>0</v>
      </c>
      <c r="Y444" s="44">
        <f t="shared" si="444"/>
        <v>0</v>
      </c>
      <c r="Z444" s="44">
        <f t="shared" si="445"/>
        <v>905.74460197674432</v>
      </c>
      <c r="AA444" s="20">
        <v>0.11</v>
      </c>
      <c r="AC444" s="44">
        <f>AD444*F444/1000</f>
        <v>511.947</v>
      </c>
      <c r="AD444" s="28">
        <v>90</v>
      </c>
      <c r="AE444" s="44">
        <f>AF444*F444/1000</f>
        <v>3765.6546000000003</v>
      </c>
      <c r="AF444" s="28">
        <v>662</v>
      </c>
      <c r="AG444" s="44">
        <f>AH444*F444/1000</f>
        <v>574.51830000000007</v>
      </c>
      <c r="AH444" s="28">
        <v>101</v>
      </c>
      <c r="AI444" s="44">
        <f t="shared" si="394"/>
        <v>163.03402835581397</v>
      </c>
      <c r="AJ444" s="44">
        <f t="shared" si="395"/>
        <v>0</v>
      </c>
      <c r="AK444" s="44"/>
      <c r="AL444" s="44">
        <f t="shared" si="396"/>
        <v>0</v>
      </c>
      <c r="AM444" s="44"/>
      <c r="AN444" s="44">
        <f t="shared" si="397"/>
        <v>163.03402835581397</v>
      </c>
      <c r="AO444" s="20"/>
      <c r="AP444" s="20">
        <v>0.18</v>
      </c>
      <c r="AQ444" s="20"/>
      <c r="AR444" s="20"/>
      <c r="AS444" s="44">
        <f t="shared" si="398"/>
        <v>108.33421935801637</v>
      </c>
      <c r="AT444" s="44">
        <f t="shared" si="399"/>
        <v>0</v>
      </c>
      <c r="AU444" s="44">
        <f t="shared" si="400"/>
        <v>0</v>
      </c>
      <c r="AV444" s="44">
        <f t="shared" si="401"/>
        <v>0</v>
      </c>
      <c r="AW444" s="44"/>
      <c r="AX444" s="44">
        <f t="shared" si="402"/>
        <v>108.33421935801637</v>
      </c>
      <c r="AY444" s="44">
        <f t="shared" si="403"/>
        <v>507.21697710697686</v>
      </c>
      <c r="AZ444" s="44">
        <f t="shared" si="404"/>
        <v>0</v>
      </c>
      <c r="BA444" s="44"/>
      <c r="BB444" s="44">
        <f t="shared" si="405"/>
        <v>0</v>
      </c>
      <c r="BC444" s="44"/>
      <c r="BD444" s="44">
        <f t="shared" si="406"/>
        <v>507.21697710697686</v>
      </c>
      <c r="BE444" s="20"/>
      <c r="BF444" s="20">
        <v>0.56000000000000005</v>
      </c>
      <c r="BG444" s="20"/>
      <c r="BH444" s="20">
        <v>0.05</v>
      </c>
      <c r="BI444" s="44">
        <f t="shared" si="407"/>
        <v>337.03979355827317</v>
      </c>
      <c r="BJ444" s="44">
        <f t="shared" si="408"/>
        <v>0</v>
      </c>
      <c r="BK444" s="44">
        <f t="shared" si="409"/>
        <v>0</v>
      </c>
      <c r="BL444" s="44">
        <f t="shared" si="410"/>
        <v>0</v>
      </c>
      <c r="BM444" s="44"/>
      <c r="BN444" s="44">
        <f t="shared" si="411"/>
        <v>337.03979355827317</v>
      </c>
      <c r="BO444" s="44">
        <f t="shared" si="412"/>
        <v>199.26381243488376</v>
      </c>
      <c r="BP444" s="44">
        <f t="shared" si="413"/>
        <v>0</v>
      </c>
      <c r="BQ444" s="44"/>
      <c r="BR444" s="44">
        <f t="shared" si="414"/>
        <v>0</v>
      </c>
      <c r="BS444" s="44"/>
      <c r="BT444" s="44">
        <f t="shared" si="415"/>
        <v>199.26381243488376</v>
      </c>
      <c r="BU444" s="20"/>
      <c r="BV444" s="20">
        <v>0.22</v>
      </c>
      <c r="BW444" s="20"/>
      <c r="BX444" s="20">
        <v>0.05</v>
      </c>
      <c r="BY444" s="44">
        <f t="shared" si="416"/>
        <v>132.40849032646446</v>
      </c>
      <c r="BZ444" s="44">
        <f t="shared" si="417"/>
        <v>0</v>
      </c>
      <c r="CA444" s="44">
        <f t="shared" si="418"/>
        <v>0</v>
      </c>
      <c r="CB444" s="44">
        <f t="shared" si="419"/>
        <v>0</v>
      </c>
      <c r="CC444" s="44"/>
      <c r="CD444" s="44">
        <f t="shared" si="420"/>
        <v>132.40849032646446</v>
      </c>
      <c r="CE444" s="44">
        <f t="shared" si="421"/>
        <v>4.7256259659577049</v>
      </c>
      <c r="CF444" s="44">
        <f t="shared" si="422"/>
        <v>11.172729962371431</v>
      </c>
      <c r="CG444" s="44">
        <f t="shared" si="423"/>
        <v>4.3389838414702568</v>
      </c>
      <c r="CH444" s="44">
        <f t="shared" si="424"/>
        <v>44.340721829707412</v>
      </c>
      <c r="CI444" s="44">
        <f t="shared" si="425"/>
        <v>137.94891235908975</v>
      </c>
      <c r="CJ444" s="44">
        <f t="shared" si="426"/>
        <v>54.194215569642395</v>
      </c>
      <c r="CK444" s="44">
        <f t="shared" si="427"/>
        <v>246.33734349837451</v>
      </c>
    </row>
    <row r="445" spans="1:89" x14ac:dyDescent="0.25">
      <c r="A445" s="41">
        <f>'[11]ТОВ "Сумитеплоенерго" '!F437</f>
        <v>1980</v>
      </c>
      <c r="B445" s="41" t="str">
        <f>'[11]ТОВ "Сумитеплоенерго" '!C437</f>
        <v>вул.Г."Правда",21</v>
      </c>
      <c r="C445" s="47" t="str">
        <f>'[11]ТОВ "Сумитеплоенерго" '!O437</f>
        <v>так</v>
      </c>
      <c r="D445" s="46">
        <f>'[11]ТОВ "Сумитеплоенерго" '!G437</f>
        <v>5</v>
      </c>
      <c r="E445" s="86" t="str">
        <f t="shared" si="431"/>
        <v>ТОВ "Сумитеплоенерго"</v>
      </c>
      <c r="F445" s="43">
        <f>'[11]ТОВ "Сумитеплоенерго" '!L437</f>
        <v>2761</v>
      </c>
      <c r="G445" s="43">
        <f>'[11]ТОВ "Сумитеплоенерго" '!CX437</f>
        <v>510.73872093023255</v>
      </c>
      <c r="H445" s="32">
        <f t="shared" si="432"/>
        <v>184.98323829418058</v>
      </c>
      <c r="I445" s="42"/>
      <c r="J445" s="42"/>
      <c r="K445" s="42"/>
      <c r="L445" s="42"/>
      <c r="M445" s="42"/>
      <c r="N445" s="44">
        <f t="shared" si="433"/>
        <v>510.73872093023255</v>
      </c>
      <c r="O445" s="44">
        <f t="shared" si="434"/>
        <v>339.37995144873923</v>
      </c>
      <c r="P445" s="44">
        <f t="shared" si="435"/>
        <v>0</v>
      </c>
      <c r="Q445" s="44">
        <f t="shared" si="436"/>
        <v>0</v>
      </c>
      <c r="R445" s="44">
        <f t="shared" si="437"/>
        <v>0</v>
      </c>
      <c r="S445" s="44">
        <f t="shared" si="438"/>
        <v>0</v>
      </c>
      <c r="T445" s="44">
        <f t="shared" si="439"/>
        <v>339.37995144873923</v>
      </c>
      <c r="U445" s="44">
        <f t="shared" si="440"/>
        <v>526.0608825581395</v>
      </c>
      <c r="V445" s="44">
        <f t="shared" si="441"/>
        <v>0</v>
      </c>
      <c r="W445" s="44">
        <f t="shared" si="442"/>
        <v>0</v>
      </c>
      <c r="X445" s="44">
        <f t="shared" si="443"/>
        <v>0</v>
      </c>
      <c r="Y445" s="44">
        <f t="shared" si="444"/>
        <v>0</v>
      </c>
      <c r="Z445" s="44">
        <f t="shared" si="445"/>
        <v>526.0608825581395</v>
      </c>
      <c r="AA445" s="20">
        <v>0.03</v>
      </c>
      <c r="AC445" s="44">
        <f t="shared" si="428"/>
        <v>270.57799999999997</v>
      </c>
      <c r="AD445" s="28">
        <v>98</v>
      </c>
      <c r="AE445" s="44">
        <f t="shared" si="429"/>
        <v>1954.788</v>
      </c>
      <c r="AF445" s="28">
        <v>708</v>
      </c>
      <c r="AG445" s="44">
        <f t="shared" si="430"/>
        <v>311.99299999999999</v>
      </c>
      <c r="AH445" s="28">
        <v>113</v>
      </c>
      <c r="AI445" s="44">
        <f t="shared" si="394"/>
        <v>94.690958860465102</v>
      </c>
      <c r="AJ445" s="44">
        <f t="shared" si="395"/>
        <v>0</v>
      </c>
      <c r="AK445" s="44"/>
      <c r="AL445" s="44">
        <f t="shared" si="396"/>
        <v>0</v>
      </c>
      <c r="AM445" s="44"/>
      <c r="AN445" s="44">
        <f t="shared" si="397"/>
        <v>94.690958860465102</v>
      </c>
      <c r="AO445" s="20"/>
      <c r="AP445" s="20">
        <v>0.18</v>
      </c>
      <c r="AQ445" s="20"/>
      <c r="AR445" s="20"/>
      <c r="AS445" s="44">
        <f t="shared" si="398"/>
        <v>62.921042998596242</v>
      </c>
      <c r="AT445" s="44">
        <f t="shared" si="399"/>
        <v>0</v>
      </c>
      <c r="AU445" s="44">
        <f t="shared" si="400"/>
        <v>0</v>
      </c>
      <c r="AV445" s="44">
        <f t="shared" si="401"/>
        <v>0</v>
      </c>
      <c r="AW445" s="44"/>
      <c r="AX445" s="44">
        <f t="shared" si="402"/>
        <v>62.921042998596242</v>
      </c>
      <c r="AY445" s="44">
        <f t="shared" si="403"/>
        <v>294.59409423255812</v>
      </c>
      <c r="AZ445" s="44">
        <f t="shared" si="404"/>
        <v>0</v>
      </c>
      <c r="BA445" s="44"/>
      <c r="BB445" s="44">
        <f t="shared" si="405"/>
        <v>0</v>
      </c>
      <c r="BC445" s="44"/>
      <c r="BD445" s="44">
        <f t="shared" si="406"/>
        <v>294.59409423255812</v>
      </c>
      <c r="BE445" s="20"/>
      <c r="BF445" s="20">
        <v>0.56000000000000005</v>
      </c>
      <c r="BG445" s="20"/>
      <c r="BH445" s="20">
        <v>0.05</v>
      </c>
      <c r="BI445" s="44">
        <f t="shared" si="407"/>
        <v>195.75435599563278</v>
      </c>
      <c r="BJ445" s="44">
        <f t="shared" si="408"/>
        <v>0</v>
      </c>
      <c r="BK445" s="44">
        <f t="shared" si="409"/>
        <v>0</v>
      </c>
      <c r="BL445" s="44">
        <f t="shared" si="410"/>
        <v>0</v>
      </c>
      <c r="BM445" s="44"/>
      <c r="BN445" s="44">
        <f t="shared" si="411"/>
        <v>195.75435599563278</v>
      </c>
      <c r="BO445" s="44">
        <f t="shared" si="412"/>
        <v>115.73339416279069</v>
      </c>
      <c r="BP445" s="44">
        <f t="shared" si="413"/>
        <v>0</v>
      </c>
      <c r="BQ445" s="44"/>
      <c r="BR445" s="44">
        <f t="shared" si="414"/>
        <v>0</v>
      </c>
      <c r="BS445" s="44"/>
      <c r="BT445" s="44">
        <f t="shared" si="415"/>
        <v>115.73339416279069</v>
      </c>
      <c r="BU445" s="20"/>
      <c r="BV445" s="20">
        <v>0.22</v>
      </c>
      <c r="BW445" s="20"/>
      <c r="BX445" s="20">
        <v>0.05</v>
      </c>
      <c r="BY445" s="44">
        <f t="shared" si="416"/>
        <v>76.903496998284297</v>
      </c>
      <c r="BZ445" s="44">
        <f t="shared" si="417"/>
        <v>0</v>
      </c>
      <c r="CA445" s="44">
        <f t="shared" si="418"/>
        <v>0</v>
      </c>
      <c r="CB445" s="44">
        <f t="shared" si="419"/>
        <v>0</v>
      </c>
      <c r="CC445" s="44"/>
      <c r="CD445" s="44">
        <f t="shared" si="420"/>
        <v>76.903496998284297</v>
      </c>
      <c r="CE445" s="44">
        <f t="shared" si="421"/>
        <v>4.3002783664288042</v>
      </c>
      <c r="CF445" s="44">
        <f t="shared" si="422"/>
        <v>9.9859233786021644</v>
      </c>
      <c r="CG445" s="44">
        <f t="shared" si="423"/>
        <v>4.0569416499611259</v>
      </c>
      <c r="CH445" s="44">
        <f t="shared" si="424"/>
        <v>25.753307508643317</v>
      </c>
      <c r="CI445" s="44">
        <f t="shared" si="425"/>
        <v>80.121401138001445</v>
      </c>
      <c r="CJ445" s="44">
        <f t="shared" si="426"/>
        <v>31.47626473278628</v>
      </c>
      <c r="CK445" s="44">
        <f t="shared" si="427"/>
        <v>143.07393060357398</v>
      </c>
    </row>
    <row r="446" spans="1:89" x14ac:dyDescent="0.25">
      <c r="A446" s="41">
        <f>'[11]ТОВ "Сумитеплоенерго" '!F438</f>
        <v>1978</v>
      </c>
      <c r="B446" s="41" t="str">
        <f>'[11]ТОВ "Сумитеплоенерго" '!C438</f>
        <v>Вул.Богуна  2\1</v>
      </c>
      <c r="C446" s="47" t="str">
        <f>'[11]ТОВ "Сумитеплоенерго" '!O438</f>
        <v>так</v>
      </c>
      <c r="D446" s="46">
        <f>'[11]ТОВ "Сумитеплоенерго" '!G438</f>
        <v>5</v>
      </c>
      <c r="E446" s="86" t="str">
        <f t="shared" si="431"/>
        <v>ТОВ "Сумитеплоенерго"</v>
      </c>
      <c r="F446" s="43">
        <f>'[11]ТОВ "Сумитеплоенерго" '!L438</f>
        <v>2696.26</v>
      </c>
      <c r="G446" s="43">
        <f>'[11]ТОВ "Сумитеплоенерго" '!CX438</f>
        <v>346.67253488372091</v>
      </c>
      <c r="H446" s="32">
        <f t="shared" si="432"/>
        <v>128.57533579243875</v>
      </c>
      <c r="I446" s="42"/>
      <c r="J446" s="42"/>
      <c r="K446" s="42"/>
      <c r="L446" s="42"/>
      <c r="M446" s="42"/>
      <c r="N446" s="44">
        <f t="shared" si="433"/>
        <v>346.67253488372091</v>
      </c>
      <c r="O446" s="44">
        <f t="shared" si="434"/>
        <v>230.35987528644841</v>
      </c>
      <c r="P446" s="44">
        <f t="shared" si="435"/>
        <v>0</v>
      </c>
      <c r="Q446" s="44">
        <f t="shared" si="436"/>
        <v>0</v>
      </c>
      <c r="R446" s="44">
        <f t="shared" si="437"/>
        <v>0</v>
      </c>
      <c r="S446" s="44">
        <f t="shared" si="438"/>
        <v>0</v>
      </c>
      <c r="T446" s="44">
        <f t="shared" si="439"/>
        <v>230.35987528644841</v>
      </c>
      <c r="U446" s="44">
        <f t="shared" si="440"/>
        <v>384.80651372093024</v>
      </c>
      <c r="V446" s="44">
        <f t="shared" si="441"/>
        <v>0</v>
      </c>
      <c r="W446" s="44">
        <f t="shared" si="442"/>
        <v>0</v>
      </c>
      <c r="X446" s="44">
        <f t="shared" si="443"/>
        <v>0</v>
      </c>
      <c r="Y446" s="44">
        <f t="shared" si="444"/>
        <v>0</v>
      </c>
      <c r="Z446" s="44">
        <f t="shared" si="445"/>
        <v>384.80651372093024</v>
      </c>
      <c r="AA446" s="20">
        <v>0.11</v>
      </c>
      <c r="AC446" s="44">
        <f t="shared" si="428"/>
        <v>264.23348000000004</v>
      </c>
      <c r="AD446" s="28">
        <v>98</v>
      </c>
      <c r="AE446" s="44">
        <f t="shared" si="429"/>
        <v>1908.95208</v>
      </c>
      <c r="AF446" s="28">
        <v>708</v>
      </c>
      <c r="AG446" s="44">
        <f t="shared" si="430"/>
        <v>304.67738000000003</v>
      </c>
      <c r="AH446" s="28">
        <v>113</v>
      </c>
      <c r="AI446" s="44">
        <f t="shared" si="394"/>
        <v>69.265172469767435</v>
      </c>
      <c r="AJ446" s="44">
        <f t="shared" si="395"/>
        <v>0</v>
      </c>
      <c r="AK446" s="44"/>
      <c r="AL446" s="44">
        <f t="shared" si="396"/>
        <v>0</v>
      </c>
      <c r="AM446" s="44"/>
      <c r="AN446" s="44">
        <f t="shared" si="397"/>
        <v>69.265172469767435</v>
      </c>
      <c r="AO446" s="20"/>
      <c r="AP446" s="20">
        <v>0.18</v>
      </c>
      <c r="AQ446" s="20"/>
      <c r="AR446" s="20"/>
      <c r="AS446" s="44">
        <f t="shared" si="398"/>
        <v>46.025903082232396</v>
      </c>
      <c r="AT446" s="44">
        <f t="shared" si="399"/>
        <v>0</v>
      </c>
      <c r="AU446" s="44">
        <f t="shared" si="400"/>
        <v>0</v>
      </c>
      <c r="AV446" s="44">
        <f t="shared" si="401"/>
        <v>0</v>
      </c>
      <c r="AW446" s="44"/>
      <c r="AX446" s="44">
        <f t="shared" si="402"/>
        <v>46.025903082232396</v>
      </c>
      <c r="AY446" s="44">
        <f t="shared" si="403"/>
        <v>215.49164768372094</v>
      </c>
      <c r="AZ446" s="44">
        <f t="shared" si="404"/>
        <v>0</v>
      </c>
      <c r="BA446" s="44"/>
      <c r="BB446" s="44">
        <f t="shared" si="405"/>
        <v>0</v>
      </c>
      <c r="BC446" s="44"/>
      <c r="BD446" s="44">
        <f t="shared" si="406"/>
        <v>215.49164768372094</v>
      </c>
      <c r="BE446" s="20"/>
      <c r="BF446" s="20">
        <v>0.56000000000000005</v>
      </c>
      <c r="BG446" s="20"/>
      <c r="BH446" s="20">
        <v>0.05</v>
      </c>
      <c r="BI446" s="44">
        <f t="shared" si="407"/>
        <v>143.19169847805637</v>
      </c>
      <c r="BJ446" s="44">
        <f t="shared" si="408"/>
        <v>0</v>
      </c>
      <c r="BK446" s="44">
        <f t="shared" si="409"/>
        <v>0</v>
      </c>
      <c r="BL446" s="44">
        <f t="shared" si="410"/>
        <v>0</v>
      </c>
      <c r="BM446" s="44"/>
      <c r="BN446" s="44">
        <f t="shared" si="411"/>
        <v>143.19169847805637</v>
      </c>
      <c r="BO446" s="44">
        <f t="shared" si="412"/>
        <v>84.65743301860465</v>
      </c>
      <c r="BP446" s="44">
        <f t="shared" si="413"/>
        <v>0</v>
      </c>
      <c r="BQ446" s="44"/>
      <c r="BR446" s="44">
        <f t="shared" si="414"/>
        <v>0</v>
      </c>
      <c r="BS446" s="44"/>
      <c r="BT446" s="44">
        <f t="shared" si="415"/>
        <v>84.65743301860465</v>
      </c>
      <c r="BU446" s="20"/>
      <c r="BV446" s="20">
        <v>0.22</v>
      </c>
      <c r="BW446" s="20"/>
      <c r="BX446" s="20">
        <v>0.05</v>
      </c>
      <c r="BY446" s="44">
        <f t="shared" si="416"/>
        <v>56.253881544950708</v>
      </c>
      <c r="BZ446" s="44">
        <f t="shared" si="417"/>
        <v>0</v>
      </c>
      <c r="CA446" s="44">
        <f t="shared" si="418"/>
        <v>0</v>
      </c>
      <c r="CB446" s="44">
        <f t="shared" si="419"/>
        <v>0</v>
      </c>
      <c r="CC446" s="44"/>
      <c r="CD446" s="44">
        <f t="shared" si="420"/>
        <v>56.253881544950708</v>
      </c>
      <c r="CE446" s="44">
        <f t="shared" si="421"/>
        <v>5.74097328471548</v>
      </c>
      <c r="CF446" s="44">
        <f t="shared" si="422"/>
        <v>13.331443793807225</v>
      </c>
      <c r="CG446" s="44">
        <f t="shared" si="423"/>
        <v>5.4161130153577384</v>
      </c>
      <c r="CH446" s="44">
        <f t="shared" si="424"/>
        <v>18.838200686949666</v>
      </c>
      <c r="CI446" s="44">
        <f t="shared" si="425"/>
        <v>58.607735470510072</v>
      </c>
      <c r="CJ446" s="44">
        <f t="shared" si="426"/>
        <v>23.024467506271815</v>
      </c>
      <c r="CK446" s="44">
        <f t="shared" si="427"/>
        <v>104.6566704830537</v>
      </c>
    </row>
    <row r="447" spans="1:89" x14ac:dyDescent="0.25">
      <c r="A447" s="41">
        <f>'[11]ТОВ "Сумитеплоенерго" '!F439</f>
        <v>1972</v>
      </c>
      <c r="B447" s="41" t="str">
        <f>'[11]ТОВ "Сумитеплоенерго" '!C439</f>
        <v>Вул.Богуна  8</v>
      </c>
      <c r="C447" s="47" t="str">
        <f>'[11]ТОВ "Сумитеплоенерго" '!O439</f>
        <v>так</v>
      </c>
      <c r="D447" s="46">
        <f>'[11]ТОВ "Сумитеплоенерго" '!G439</f>
        <v>5</v>
      </c>
      <c r="E447" s="86" t="str">
        <f t="shared" si="431"/>
        <v>ТОВ "Сумитеплоенерго"</v>
      </c>
      <c r="F447" s="43">
        <f>'[11]ТОВ "Сумитеплоенерго" '!L439</f>
        <v>2669.05</v>
      </c>
      <c r="G447" s="43">
        <f>'[11]ТОВ "Сумитеплоенерго" '!CX439</f>
        <v>288.49953488372097</v>
      </c>
      <c r="H447" s="32">
        <f t="shared" si="432"/>
        <v>108.09071950084149</v>
      </c>
      <c r="I447" s="42"/>
      <c r="J447" s="42"/>
      <c r="K447" s="42"/>
      <c r="L447" s="42"/>
      <c r="M447" s="42"/>
      <c r="N447" s="44">
        <f t="shared" si="433"/>
        <v>288.49953488372097</v>
      </c>
      <c r="O447" s="44">
        <f t="shared" si="434"/>
        <v>191.70459205343042</v>
      </c>
      <c r="P447" s="44">
        <f t="shared" si="435"/>
        <v>0</v>
      </c>
      <c r="Q447" s="44">
        <f t="shared" si="436"/>
        <v>0</v>
      </c>
      <c r="R447" s="44">
        <f t="shared" si="437"/>
        <v>0</v>
      </c>
      <c r="S447" s="44">
        <f t="shared" si="438"/>
        <v>0</v>
      </c>
      <c r="T447" s="44">
        <f t="shared" si="439"/>
        <v>191.70459205343042</v>
      </c>
      <c r="U447" s="44">
        <f t="shared" si="440"/>
        <v>320.23448372093031</v>
      </c>
      <c r="V447" s="44">
        <f t="shared" si="441"/>
        <v>0</v>
      </c>
      <c r="W447" s="44">
        <f t="shared" si="442"/>
        <v>0</v>
      </c>
      <c r="X447" s="44">
        <f t="shared" si="443"/>
        <v>0</v>
      </c>
      <c r="Y447" s="44">
        <f t="shared" si="444"/>
        <v>0</v>
      </c>
      <c r="Z447" s="44">
        <f t="shared" si="445"/>
        <v>320.23448372093031</v>
      </c>
      <c r="AA447" s="20">
        <v>0.11</v>
      </c>
      <c r="AC447" s="44">
        <f t="shared" si="428"/>
        <v>261.56690000000003</v>
      </c>
      <c r="AD447" s="28">
        <v>98</v>
      </c>
      <c r="AE447" s="44">
        <f t="shared" si="429"/>
        <v>1889.6874000000003</v>
      </c>
      <c r="AF447" s="28">
        <v>708</v>
      </c>
      <c r="AG447" s="44">
        <f t="shared" si="430"/>
        <v>301.60265000000004</v>
      </c>
      <c r="AH447" s="28">
        <v>113</v>
      </c>
      <c r="AI447" s="44">
        <f t="shared" si="394"/>
        <v>57.642207069767451</v>
      </c>
      <c r="AJ447" s="44">
        <f t="shared" si="395"/>
        <v>0</v>
      </c>
      <c r="AK447" s="44"/>
      <c r="AL447" s="44">
        <f t="shared" si="396"/>
        <v>0</v>
      </c>
      <c r="AM447" s="44"/>
      <c r="AN447" s="44">
        <f t="shared" si="397"/>
        <v>57.642207069767451</v>
      </c>
      <c r="AO447" s="20"/>
      <c r="AP447" s="20">
        <v>0.18</v>
      </c>
      <c r="AQ447" s="20"/>
      <c r="AR447" s="20"/>
      <c r="AS447" s="44">
        <f t="shared" si="398"/>
        <v>38.302577492275397</v>
      </c>
      <c r="AT447" s="44">
        <f t="shared" si="399"/>
        <v>0</v>
      </c>
      <c r="AU447" s="44">
        <f t="shared" si="400"/>
        <v>0</v>
      </c>
      <c r="AV447" s="44">
        <f t="shared" si="401"/>
        <v>0</v>
      </c>
      <c r="AW447" s="44"/>
      <c r="AX447" s="44">
        <f t="shared" si="402"/>
        <v>38.302577492275397</v>
      </c>
      <c r="AY447" s="44">
        <f t="shared" si="403"/>
        <v>179.33131088372099</v>
      </c>
      <c r="AZ447" s="44">
        <f t="shared" si="404"/>
        <v>0</v>
      </c>
      <c r="BA447" s="44"/>
      <c r="BB447" s="44">
        <f t="shared" si="405"/>
        <v>0</v>
      </c>
      <c r="BC447" s="44"/>
      <c r="BD447" s="44">
        <f t="shared" si="406"/>
        <v>179.33131088372099</v>
      </c>
      <c r="BE447" s="20"/>
      <c r="BF447" s="20">
        <v>0.56000000000000005</v>
      </c>
      <c r="BG447" s="20"/>
      <c r="BH447" s="20">
        <v>0.05</v>
      </c>
      <c r="BI447" s="44">
        <f t="shared" si="407"/>
        <v>119.16357442041236</v>
      </c>
      <c r="BJ447" s="44">
        <f t="shared" si="408"/>
        <v>0</v>
      </c>
      <c r="BK447" s="44">
        <f t="shared" si="409"/>
        <v>0</v>
      </c>
      <c r="BL447" s="44">
        <f t="shared" si="410"/>
        <v>0</v>
      </c>
      <c r="BM447" s="44"/>
      <c r="BN447" s="44">
        <f t="shared" si="411"/>
        <v>119.16357442041236</v>
      </c>
      <c r="BO447" s="44">
        <f t="shared" si="412"/>
        <v>70.451586418604663</v>
      </c>
      <c r="BP447" s="44">
        <f t="shared" si="413"/>
        <v>0</v>
      </c>
      <c r="BQ447" s="44"/>
      <c r="BR447" s="44">
        <f t="shared" si="414"/>
        <v>0</v>
      </c>
      <c r="BS447" s="44"/>
      <c r="BT447" s="44">
        <f t="shared" si="415"/>
        <v>70.451586418604663</v>
      </c>
      <c r="BU447" s="20"/>
      <c r="BV447" s="20">
        <v>0.22</v>
      </c>
      <c r="BW447" s="20"/>
      <c r="BX447" s="20">
        <v>0.05</v>
      </c>
      <c r="BY447" s="44">
        <f t="shared" si="416"/>
        <v>46.814261379447707</v>
      </c>
      <c r="BZ447" s="44">
        <f t="shared" si="417"/>
        <v>0</v>
      </c>
      <c r="CA447" s="44">
        <f t="shared" si="418"/>
        <v>0</v>
      </c>
      <c r="CB447" s="44">
        <f t="shared" si="419"/>
        <v>0</v>
      </c>
      <c r="CC447" s="44"/>
      <c r="CD447" s="44">
        <f t="shared" si="420"/>
        <v>46.814261379447707</v>
      </c>
      <c r="CE447" s="44">
        <f t="shared" si="421"/>
        <v>6.8289634046886549</v>
      </c>
      <c r="CF447" s="44">
        <f t="shared" si="422"/>
        <v>15.857928139459222</v>
      </c>
      <c r="CG447" s="44">
        <f t="shared" si="423"/>
        <v>6.4425378316960691</v>
      </c>
      <c r="CH447" s="44">
        <f t="shared" si="424"/>
        <v>15.677077326169169</v>
      </c>
      <c r="CI447" s="44">
        <f t="shared" si="425"/>
        <v>48.77312945919298</v>
      </c>
      <c r="CJ447" s="44">
        <f t="shared" si="426"/>
        <v>19.160872287540094</v>
      </c>
      <c r="CK447" s="44">
        <f t="shared" si="427"/>
        <v>87.094874034273175</v>
      </c>
    </row>
    <row r="448" spans="1:89" x14ac:dyDescent="0.25">
      <c r="A448" s="41">
        <f>'[11]ТОВ "Сумитеплоенерго" '!F440</f>
        <v>1972</v>
      </c>
      <c r="B448" s="41" t="str">
        <f>'[11]ТОВ "Сумитеплоенерго" '!C440</f>
        <v>Вул.Борова 47</v>
      </c>
      <c r="C448" s="47" t="str">
        <f>'[11]ТОВ "Сумитеплоенерго" '!O440</f>
        <v>так</v>
      </c>
      <c r="D448" s="46">
        <f>'[11]ТОВ "Сумитеплоенерго" '!G440</f>
        <v>5</v>
      </c>
      <c r="E448" s="86" t="str">
        <f t="shared" si="431"/>
        <v>ТОВ "Сумитеплоенерго"</v>
      </c>
      <c r="F448" s="43">
        <f>'[11]ТОВ "Сумитеплоенерго" '!L440</f>
        <v>2663.8</v>
      </c>
      <c r="G448" s="43">
        <f>'[11]ТОВ "Сумитеплоенерго" '!CX440</f>
        <v>540.80694186046503</v>
      </c>
      <c r="H448" s="32">
        <f t="shared" si="432"/>
        <v>203.02085061208234</v>
      </c>
      <c r="I448" s="42"/>
      <c r="J448" s="42"/>
      <c r="K448" s="42"/>
      <c r="L448" s="42"/>
      <c r="M448" s="42"/>
      <c r="N448" s="44">
        <f t="shared" si="433"/>
        <v>540.80694186046503</v>
      </c>
      <c r="O448" s="44">
        <f t="shared" si="434"/>
        <v>359.35993522765898</v>
      </c>
      <c r="P448" s="44">
        <f t="shared" si="435"/>
        <v>0</v>
      </c>
      <c r="Q448" s="44">
        <f t="shared" si="436"/>
        <v>0</v>
      </c>
      <c r="R448" s="44">
        <f t="shared" si="437"/>
        <v>0</v>
      </c>
      <c r="S448" s="44">
        <f t="shared" si="438"/>
        <v>0</v>
      </c>
      <c r="T448" s="44">
        <f t="shared" si="439"/>
        <v>359.35993522765898</v>
      </c>
      <c r="U448" s="44">
        <f t="shared" si="440"/>
        <v>557.03115011627904</v>
      </c>
      <c r="V448" s="44">
        <f t="shared" si="441"/>
        <v>0</v>
      </c>
      <c r="W448" s="44">
        <f t="shared" si="442"/>
        <v>0</v>
      </c>
      <c r="X448" s="44">
        <f t="shared" si="443"/>
        <v>0</v>
      </c>
      <c r="Y448" s="44">
        <f t="shared" si="444"/>
        <v>0</v>
      </c>
      <c r="Z448" s="44">
        <f t="shared" si="445"/>
        <v>557.03115011627904</v>
      </c>
      <c r="AA448" s="20">
        <v>0.03</v>
      </c>
      <c r="AC448" s="44">
        <f t="shared" si="428"/>
        <v>261.05240000000003</v>
      </c>
      <c r="AD448" s="28">
        <v>98</v>
      </c>
      <c r="AE448" s="44">
        <f t="shared" si="429"/>
        <v>1885.9704000000002</v>
      </c>
      <c r="AF448" s="28">
        <v>708</v>
      </c>
      <c r="AG448" s="44">
        <f t="shared" si="430"/>
        <v>301.00940000000003</v>
      </c>
      <c r="AH448" s="28">
        <v>113</v>
      </c>
      <c r="AI448" s="44">
        <f t="shared" si="394"/>
        <v>100.26560702093022</v>
      </c>
      <c r="AJ448" s="44">
        <f t="shared" si="395"/>
        <v>0</v>
      </c>
      <c r="AK448" s="44"/>
      <c r="AL448" s="44">
        <f t="shared" si="396"/>
        <v>0</v>
      </c>
      <c r="AM448" s="44"/>
      <c r="AN448" s="44">
        <f t="shared" si="397"/>
        <v>100.26560702093022</v>
      </c>
      <c r="AO448" s="20"/>
      <c r="AP448" s="20">
        <v>0.18</v>
      </c>
      <c r="AQ448" s="20"/>
      <c r="AR448" s="20"/>
      <c r="AS448" s="44">
        <f t="shared" si="398"/>
        <v>66.625331991207972</v>
      </c>
      <c r="AT448" s="44">
        <f t="shared" si="399"/>
        <v>0</v>
      </c>
      <c r="AU448" s="44">
        <f t="shared" si="400"/>
        <v>0</v>
      </c>
      <c r="AV448" s="44">
        <f t="shared" si="401"/>
        <v>0</v>
      </c>
      <c r="AW448" s="44"/>
      <c r="AX448" s="44">
        <f t="shared" si="402"/>
        <v>66.625331991207972</v>
      </c>
      <c r="AY448" s="44">
        <f t="shared" si="403"/>
        <v>311.93744406511627</v>
      </c>
      <c r="AZ448" s="44">
        <f t="shared" si="404"/>
        <v>0</v>
      </c>
      <c r="BA448" s="44"/>
      <c r="BB448" s="44">
        <f t="shared" si="405"/>
        <v>0</v>
      </c>
      <c r="BC448" s="44"/>
      <c r="BD448" s="44">
        <f t="shared" si="406"/>
        <v>311.93744406511627</v>
      </c>
      <c r="BE448" s="20"/>
      <c r="BF448" s="20">
        <v>0.56000000000000005</v>
      </c>
      <c r="BG448" s="20"/>
      <c r="BH448" s="20">
        <v>0.05</v>
      </c>
      <c r="BI448" s="44">
        <f t="shared" si="407"/>
        <v>207.27881063931372</v>
      </c>
      <c r="BJ448" s="44">
        <f t="shared" si="408"/>
        <v>0</v>
      </c>
      <c r="BK448" s="44">
        <f t="shared" si="409"/>
        <v>0</v>
      </c>
      <c r="BL448" s="44">
        <f t="shared" si="410"/>
        <v>0</v>
      </c>
      <c r="BM448" s="44"/>
      <c r="BN448" s="44">
        <f t="shared" si="411"/>
        <v>207.27881063931372</v>
      </c>
      <c r="BO448" s="44">
        <f t="shared" si="412"/>
        <v>122.54685302558138</v>
      </c>
      <c r="BP448" s="44">
        <f t="shared" si="413"/>
        <v>0</v>
      </c>
      <c r="BQ448" s="44"/>
      <c r="BR448" s="44">
        <f t="shared" si="414"/>
        <v>0</v>
      </c>
      <c r="BS448" s="44"/>
      <c r="BT448" s="44">
        <f t="shared" si="415"/>
        <v>122.54685302558138</v>
      </c>
      <c r="BU448" s="20"/>
      <c r="BV448" s="20">
        <v>0.22</v>
      </c>
      <c r="BW448" s="20"/>
      <c r="BX448" s="20">
        <v>0.05</v>
      </c>
      <c r="BY448" s="44">
        <f t="shared" si="416"/>
        <v>81.430961322587521</v>
      </c>
      <c r="BZ448" s="44">
        <f t="shared" si="417"/>
        <v>0</v>
      </c>
      <c r="CA448" s="44">
        <f t="shared" si="418"/>
        <v>0</v>
      </c>
      <c r="CB448" s="44">
        <f t="shared" si="419"/>
        <v>0</v>
      </c>
      <c r="CC448" s="44"/>
      <c r="CD448" s="44">
        <f t="shared" si="420"/>
        <v>81.430961322587521</v>
      </c>
      <c r="CE448" s="44">
        <f t="shared" si="421"/>
        <v>3.9182153724119391</v>
      </c>
      <c r="CF448" s="44">
        <f t="shared" si="422"/>
        <v>9.098712956635886</v>
      </c>
      <c r="CG448" s="44">
        <f t="shared" si="423"/>
        <v>3.6964981760138609</v>
      </c>
      <c r="CH448" s="44">
        <f t="shared" si="424"/>
        <v>27.269456780513156</v>
      </c>
      <c r="CI448" s="44">
        <f t="shared" si="425"/>
        <v>84.838309983818718</v>
      </c>
      <c r="CJ448" s="44">
        <f t="shared" si="426"/>
        <v>33.329336065071637</v>
      </c>
      <c r="CK448" s="44">
        <f t="shared" si="427"/>
        <v>151.49698211396199</v>
      </c>
    </row>
    <row r="449" spans="1:89" x14ac:dyDescent="0.25">
      <c r="A449" s="41">
        <f>'[11]ТОВ "Сумитеплоенерго" '!F441</f>
        <v>1978</v>
      </c>
      <c r="B449" s="41" t="str">
        <f>'[11]ТОВ "Сумитеплоенерго" '!C441</f>
        <v>Вул.Глінки 1</v>
      </c>
      <c r="C449" s="47" t="str">
        <f>'[11]ТОВ "Сумитеплоенерго" '!O441</f>
        <v>так</v>
      </c>
      <c r="D449" s="46">
        <f>'[11]ТОВ "Сумитеплоенерго" '!G441</f>
        <v>5</v>
      </c>
      <c r="E449" s="86" t="str">
        <f t="shared" si="431"/>
        <v>ТОВ "Сумитеплоенерго"</v>
      </c>
      <c r="F449" s="43">
        <f>'[11]ТОВ "Сумитеплоенерго" '!L441</f>
        <v>1170.7</v>
      </c>
      <c r="G449" s="43">
        <f>'[11]ТОВ "Сумитеплоенерго" '!CX441</f>
        <v>217.29196511627907</v>
      </c>
      <c r="H449" s="32">
        <f t="shared" si="432"/>
        <v>185.60858043587518</v>
      </c>
      <c r="I449" s="42"/>
      <c r="J449" s="42"/>
      <c r="K449" s="42"/>
      <c r="L449" s="42"/>
      <c r="M449" s="42"/>
      <c r="N449" s="44">
        <f t="shared" si="433"/>
        <v>217.29196511627907</v>
      </c>
      <c r="O449" s="44">
        <f t="shared" si="434"/>
        <v>144.38798851406747</v>
      </c>
      <c r="P449" s="44">
        <f t="shared" si="435"/>
        <v>0</v>
      </c>
      <c r="Q449" s="44">
        <f t="shared" si="436"/>
        <v>0</v>
      </c>
      <c r="R449" s="44">
        <f t="shared" si="437"/>
        <v>0</v>
      </c>
      <c r="S449" s="44">
        <f t="shared" si="438"/>
        <v>0</v>
      </c>
      <c r="T449" s="44">
        <f t="shared" si="439"/>
        <v>144.38798851406747</v>
      </c>
      <c r="U449" s="44">
        <f t="shared" si="440"/>
        <v>223.81072406976745</v>
      </c>
      <c r="V449" s="44">
        <f t="shared" si="441"/>
        <v>0</v>
      </c>
      <c r="W449" s="44">
        <f t="shared" si="442"/>
        <v>0</v>
      </c>
      <c r="X449" s="44">
        <f t="shared" si="443"/>
        <v>0</v>
      </c>
      <c r="Y449" s="44">
        <f t="shared" si="444"/>
        <v>0</v>
      </c>
      <c r="Z449" s="44">
        <f t="shared" si="445"/>
        <v>223.81072406976745</v>
      </c>
      <c r="AA449" s="20">
        <v>0.03</v>
      </c>
      <c r="AC449" s="44">
        <f t="shared" ref="AC449:AC450" si="446">AD449*F449/1000</f>
        <v>114.7286</v>
      </c>
      <c r="AD449" s="28">
        <v>98</v>
      </c>
      <c r="AE449" s="44">
        <f t="shared" ref="AE449:AE450" si="447">AF449*F449/1000</f>
        <v>828.85559999999998</v>
      </c>
      <c r="AF449" s="28">
        <v>708</v>
      </c>
      <c r="AG449" s="44">
        <f t="shared" ref="AG449:AG450" si="448">AH449*F449/1000</f>
        <v>132.28910000000002</v>
      </c>
      <c r="AH449" s="28">
        <v>113</v>
      </c>
      <c r="AI449" s="44">
        <f t="shared" ref="AI449:AI512" si="449">U449*AP449</f>
        <v>40.285930332558138</v>
      </c>
      <c r="AJ449" s="44">
        <f t="shared" ref="AJ449:AJ512" si="450">V449*AQ449</f>
        <v>0</v>
      </c>
      <c r="AK449" s="44"/>
      <c r="AL449" s="44">
        <f t="shared" ref="AL449:AL512" si="451">X449*AR449</f>
        <v>0</v>
      </c>
      <c r="AM449" s="44"/>
      <c r="AN449" s="44">
        <f t="shared" ref="AN449:AN512" si="452">SUM(AI449:AL449)</f>
        <v>40.285930332558138</v>
      </c>
      <c r="AO449" s="20"/>
      <c r="AP449" s="20">
        <v>0.18</v>
      </c>
      <c r="AQ449" s="20"/>
      <c r="AR449" s="20"/>
      <c r="AS449" s="44">
        <f t="shared" ref="AS449:AS512" si="453">AI449*$D$3</f>
        <v>26.769533070508107</v>
      </c>
      <c r="AT449" s="44">
        <f t="shared" ref="AT449:AT512" si="454">AJ449*$D$4</f>
        <v>0</v>
      </c>
      <c r="AU449" s="44">
        <f t="shared" ref="AU449:AU512" si="455">AK449*$D$5</f>
        <v>0</v>
      </c>
      <c r="AV449" s="44">
        <f t="shared" ref="AV449:AV512" si="456">AL449*$D$3</f>
        <v>0</v>
      </c>
      <c r="AW449" s="44"/>
      <c r="AX449" s="44">
        <f t="shared" ref="AX449:AX512" si="457">SUM(AS449:AW449)</f>
        <v>26.769533070508107</v>
      </c>
      <c r="AY449" s="44">
        <f t="shared" ref="AY449:AY512" si="458">U449*BF449</f>
        <v>125.33400547906979</v>
      </c>
      <c r="AZ449" s="44">
        <f t="shared" ref="AZ449:AZ512" si="459">V449*BG449</f>
        <v>0</v>
      </c>
      <c r="BA449" s="44"/>
      <c r="BB449" s="44">
        <f t="shared" ref="BB449:BB512" si="460">X449*BH449</f>
        <v>0</v>
      </c>
      <c r="BC449" s="44"/>
      <c r="BD449" s="44">
        <f t="shared" ref="BD449:BD512" si="461">SUM(AY449:BB449)</f>
        <v>125.33400547906979</v>
      </c>
      <c r="BE449" s="20"/>
      <c r="BF449" s="20">
        <v>0.56000000000000005</v>
      </c>
      <c r="BG449" s="20"/>
      <c r="BH449" s="20">
        <v>0.05</v>
      </c>
      <c r="BI449" s="44">
        <f t="shared" ref="BI449:BI512" si="462">AY449*$D$3</f>
        <v>83.282991774914123</v>
      </c>
      <c r="BJ449" s="44">
        <f t="shared" ref="BJ449:BJ512" si="463">AZ449*$D$4</f>
        <v>0</v>
      </c>
      <c r="BK449" s="44">
        <f t="shared" ref="BK449:BK512" si="464">BA449*$D$5</f>
        <v>0</v>
      </c>
      <c r="BL449" s="44">
        <f t="shared" ref="BL449:BL512" si="465">BB449*$D$3</f>
        <v>0</v>
      </c>
      <c r="BM449" s="44"/>
      <c r="BN449" s="44">
        <f t="shared" ref="BN449:BN512" si="466">SUM(BI449:BM449)</f>
        <v>83.282991774914123</v>
      </c>
      <c r="BO449" s="44">
        <f t="shared" ref="BO449:BO512" si="467">U449*BV449</f>
        <v>49.238359295348836</v>
      </c>
      <c r="BP449" s="44">
        <f t="shared" ref="BP449:BP512" si="468">V449*BW449</f>
        <v>0</v>
      </c>
      <c r="BQ449" s="44"/>
      <c r="BR449" s="44">
        <f t="shared" ref="BR449:BR512" si="469">X449*BX449</f>
        <v>0</v>
      </c>
      <c r="BS449" s="44"/>
      <c r="BT449" s="44">
        <f t="shared" ref="BT449:BT512" si="470">SUM(BO449:BR449)</f>
        <v>49.238359295348836</v>
      </c>
      <c r="BU449" s="20"/>
      <c r="BV449" s="20">
        <v>0.22</v>
      </c>
      <c r="BW449" s="20"/>
      <c r="BX449" s="20">
        <v>0.05</v>
      </c>
      <c r="BY449" s="44">
        <f t="shared" ref="BY449:BY512" si="471">BO449*$D$3</f>
        <v>32.718318197287687</v>
      </c>
      <c r="BZ449" s="44">
        <f t="shared" ref="BZ449:BZ512" si="472">BP449*$D$4</f>
        <v>0</v>
      </c>
      <c r="CA449" s="44">
        <f t="shared" ref="CA449:CA512" si="473">BQ449*$D$5</f>
        <v>0</v>
      </c>
      <c r="CB449" s="44">
        <f t="shared" ref="CB449:CB512" si="474">BR449*$D$3</f>
        <v>0</v>
      </c>
      <c r="CC449" s="44"/>
      <c r="CD449" s="44">
        <f t="shared" ref="CD449:CD512" si="475">SUM(BY449:CC449)</f>
        <v>32.718318197287687</v>
      </c>
      <c r="CE449" s="44">
        <f t="shared" ref="CE449:CE512" si="476">AC449/AX449</f>
        <v>4.2857901069031366</v>
      </c>
      <c r="CF449" s="44">
        <f t="shared" ref="CF449:CF512" si="477">AE449/BN449</f>
        <v>9.9522793590330849</v>
      </c>
      <c r="CG449" s="44">
        <f t="shared" ref="CG449:CG512" si="478">AG449/CD449</f>
        <v>4.0432732270134419</v>
      </c>
      <c r="CH449" s="44">
        <f t="shared" ref="CH449:CH512" si="479">AI449*$AD$3+AJ449*$AD$4+AL449*$AD$3</f>
        <v>10.956652721776601</v>
      </c>
      <c r="CI449" s="44">
        <f t="shared" ref="CI449:CI512" si="480">AY449*$AD$3+AZ449*$AD$4+BB449*$AD$3</f>
        <v>34.087364023304985</v>
      </c>
      <c r="CJ449" s="44">
        <f t="shared" ref="CJ449:CJ512" si="481">BO449*$AD$3+BP449*$AD$4+BR449*$AD$3</f>
        <v>13.391464437726956</v>
      </c>
      <c r="CK449" s="44">
        <f t="shared" ref="CK449:CK512" si="482">U449*$AD$3+V449*$AD$4+W449*$AD$5+X449*$AD$3</f>
        <v>60.870292898758898</v>
      </c>
    </row>
    <row r="450" spans="1:89" x14ac:dyDescent="0.25">
      <c r="A450" s="41">
        <f>'[11]ТОВ "Сумитеплоенерго" '!F442</f>
        <v>1973</v>
      </c>
      <c r="B450" s="41" t="str">
        <f>'[11]ТОВ "Сумитеплоенерго" '!C442</f>
        <v>Вул.Глінки  7</v>
      </c>
      <c r="C450" s="47" t="str">
        <f>'[11]ТОВ "Сумитеплоенерго" '!O442</f>
        <v>так</v>
      </c>
      <c r="D450" s="46">
        <f>'[11]ТОВ "Сумитеплоенерго" '!G442</f>
        <v>5</v>
      </c>
      <c r="E450" s="86" t="str">
        <f t="shared" si="431"/>
        <v>ТОВ "Сумитеплоенерго"</v>
      </c>
      <c r="F450" s="43">
        <f>'[11]ТОВ "Сумитеплоенерго" '!L442</f>
        <v>2682.42</v>
      </c>
      <c r="G450" s="43">
        <f>'[11]ТОВ "Сумитеплоенерго" '!CX442</f>
        <v>327.92245348837207</v>
      </c>
      <c r="H450" s="32">
        <f t="shared" si="432"/>
        <v>122.24873565227372</v>
      </c>
      <c r="I450" s="42"/>
      <c r="J450" s="42"/>
      <c r="K450" s="42"/>
      <c r="L450" s="42"/>
      <c r="M450" s="42"/>
      <c r="N450" s="44">
        <f t="shared" si="433"/>
        <v>327.92245348837207</v>
      </c>
      <c r="O450" s="44">
        <f t="shared" si="434"/>
        <v>217.90066384850726</v>
      </c>
      <c r="P450" s="44">
        <f t="shared" si="435"/>
        <v>0</v>
      </c>
      <c r="Q450" s="44">
        <f t="shared" si="436"/>
        <v>0</v>
      </c>
      <c r="R450" s="44">
        <f t="shared" si="437"/>
        <v>0</v>
      </c>
      <c r="S450" s="44">
        <f t="shared" si="438"/>
        <v>0</v>
      </c>
      <c r="T450" s="44">
        <f t="shared" si="439"/>
        <v>217.90066384850726</v>
      </c>
      <c r="U450" s="44">
        <f t="shared" si="440"/>
        <v>363.99392337209304</v>
      </c>
      <c r="V450" s="44">
        <f t="shared" si="441"/>
        <v>0</v>
      </c>
      <c r="W450" s="44">
        <f t="shared" si="442"/>
        <v>0</v>
      </c>
      <c r="X450" s="44">
        <f t="shared" si="443"/>
        <v>0</v>
      </c>
      <c r="Y450" s="44">
        <f t="shared" si="444"/>
        <v>0</v>
      </c>
      <c r="Z450" s="44">
        <f t="shared" si="445"/>
        <v>363.99392337209304</v>
      </c>
      <c r="AA450" s="20">
        <v>0.11</v>
      </c>
      <c r="AC450" s="44">
        <f t="shared" si="446"/>
        <v>262.87716000000006</v>
      </c>
      <c r="AD450" s="28">
        <v>98</v>
      </c>
      <c r="AE450" s="44">
        <f t="shared" si="447"/>
        <v>1899.15336</v>
      </c>
      <c r="AF450" s="28">
        <v>708</v>
      </c>
      <c r="AG450" s="44">
        <f t="shared" si="448"/>
        <v>303.11346000000003</v>
      </c>
      <c r="AH450" s="28">
        <v>113</v>
      </c>
      <c r="AI450" s="44">
        <f t="shared" si="449"/>
        <v>65.518906206976737</v>
      </c>
      <c r="AJ450" s="44">
        <f t="shared" si="450"/>
        <v>0</v>
      </c>
      <c r="AK450" s="44"/>
      <c r="AL450" s="44">
        <f t="shared" si="451"/>
        <v>0</v>
      </c>
      <c r="AM450" s="44"/>
      <c r="AN450" s="44">
        <f t="shared" si="452"/>
        <v>65.518906206976737</v>
      </c>
      <c r="AO450" s="20"/>
      <c r="AP450" s="20">
        <v>0.18</v>
      </c>
      <c r="AQ450" s="20"/>
      <c r="AR450" s="20"/>
      <c r="AS450" s="44">
        <f t="shared" si="453"/>
        <v>43.536552636931745</v>
      </c>
      <c r="AT450" s="44">
        <f t="shared" si="454"/>
        <v>0</v>
      </c>
      <c r="AU450" s="44">
        <f t="shared" si="455"/>
        <v>0</v>
      </c>
      <c r="AV450" s="44">
        <f t="shared" si="456"/>
        <v>0</v>
      </c>
      <c r="AW450" s="44"/>
      <c r="AX450" s="44">
        <f t="shared" si="457"/>
        <v>43.536552636931745</v>
      </c>
      <c r="AY450" s="44">
        <f t="shared" si="458"/>
        <v>203.83659708837212</v>
      </c>
      <c r="AZ450" s="44">
        <f t="shared" si="459"/>
        <v>0</v>
      </c>
      <c r="BA450" s="44"/>
      <c r="BB450" s="44">
        <f t="shared" si="460"/>
        <v>0</v>
      </c>
      <c r="BC450" s="44"/>
      <c r="BD450" s="44">
        <f t="shared" si="461"/>
        <v>203.83659708837212</v>
      </c>
      <c r="BE450" s="20"/>
      <c r="BF450" s="20">
        <v>0.56000000000000005</v>
      </c>
      <c r="BG450" s="20"/>
      <c r="BH450" s="20">
        <v>0.05</v>
      </c>
      <c r="BI450" s="44">
        <f t="shared" si="462"/>
        <v>135.44705264823213</v>
      </c>
      <c r="BJ450" s="44">
        <f t="shared" si="463"/>
        <v>0</v>
      </c>
      <c r="BK450" s="44">
        <f t="shared" si="464"/>
        <v>0</v>
      </c>
      <c r="BL450" s="44">
        <f t="shared" si="465"/>
        <v>0</v>
      </c>
      <c r="BM450" s="44"/>
      <c r="BN450" s="44">
        <f t="shared" si="466"/>
        <v>135.44705264823213</v>
      </c>
      <c r="BO450" s="44">
        <f t="shared" si="467"/>
        <v>80.078663141860474</v>
      </c>
      <c r="BP450" s="44">
        <f t="shared" si="468"/>
        <v>0</v>
      </c>
      <c r="BQ450" s="44"/>
      <c r="BR450" s="44">
        <f t="shared" si="469"/>
        <v>0</v>
      </c>
      <c r="BS450" s="44"/>
      <c r="BT450" s="44">
        <f t="shared" si="470"/>
        <v>80.078663141860474</v>
      </c>
      <c r="BU450" s="20"/>
      <c r="BV450" s="20">
        <v>0.22</v>
      </c>
      <c r="BW450" s="20"/>
      <c r="BX450" s="20">
        <v>0.05</v>
      </c>
      <c r="BY450" s="44">
        <f t="shared" si="471"/>
        <v>53.211342111805479</v>
      </c>
      <c r="BZ450" s="44">
        <f t="shared" si="472"/>
        <v>0</v>
      </c>
      <c r="CA450" s="44">
        <f t="shared" si="473"/>
        <v>0</v>
      </c>
      <c r="CB450" s="44">
        <f t="shared" si="474"/>
        <v>0</v>
      </c>
      <c r="CC450" s="44"/>
      <c r="CD450" s="44">
        <f t="shared" si="475"/>
        <v>53.211342111805479</v>
      </c>
      <c r="CE450" s="44">
        <f t="shared" si="476"/>
        <v>6.0380793626963305</v>
      </c>
      <c r="CF450" s="44">
        <f t="shared" si="477"/>
        <v>14.021370881596573</v>
      </c>
      <c r="CG450" s="44">
        <f t="shared" si="478"/>
        <v>5.6964069683322496</v>
      </c>
      <c r="CH450" s="44">
        <f t="shared" si="479"/>
        <v>17.819320444992517</v>
      </c>
      <c r="CI450" s="44">
        <f t="shared" si="480"/>
        <v>55.437885828865625</v>
      </c>
      <c r="CJ450" s="44">
        <f t="shared" si="481"/>
        <v>21.77916943276864</v>
      </c>
      <c r="CK450" s="44">
        <f t="shared" si="482"/>
        <v>98.996224694402898</v>
      </c>
    </row>
    <row r="451" spans="1:89" x14ac:dyDescent="0.25">
      <c r="A451" s="41">
        <f>'[11]ТОВ "Сумитеплоенерго" '!F443</f>
        <v>1979</v>
      </c>
      <c r="B451" s="41" t="str">
        <f>'[11]ТОВ "Сумитеплоенерго" '!C443</f>
        <v>Вул.Глінки 11</v>
      </c>
      <c r="C451" s="47" t="str">
        <f>'[11]ТОВ "Сумитеплоенерго" '!O443</f>
        <v>так</v>
      </c>
      <c r="D451" s="46">
        <f>'[11]ТОВ "Сумитеплоенерго" '!G443</f>
        <v>5</v>
      </c>
      <c r="E451" s="86" t="str">
        <f t="shared" si="431"/>
        <v>ТОВ "Сумитеплоенерго"</v>
      </c>
      <c r="F451" s="43">
        <f>'[11]ТОВ "Сумитеплоенерго" '!L443</f>
        <v>5477.1</v>
      </c>
      <c r="G451" s="43">
        <f>'[11]ТОВ "Сумитеплоенерго" '!CX443</f>
        <v>1067.4031976744186</v>
      </c>
      <c r="H451" s="32">
        <f t="shared" si="432"/>
        <v>194.88473784930318</v>
      </c>
      <c r="I451" s="42"/>
      <c r="J451" s="42"/>
      <c r="K451" s="42"/>
      <c r="L451" s="42"/>
      <c r="M451" s="42"/>
      <c r="N451" s="44">
        <f t="shared" si="433"/>
        <v>1067.4031976744186</v>
      </c>
      <c r="O451" s="44">
        <f t="shared" si="434"/>
        <v>709.27703453378388</v>
      </c>
      <c r="P451" s="44">
        <f t="shared" si="435"/>
        <v>0</v>
      </c>
      <c r="Q451" s="44">
        <f t="shared" si="436"/>
        <v>0</v>
      </c>
      <c r="R451" s="44">
        <f t="shared" si="437"/>
        <v>0</v>
      </c>
      <c r="S451" s="44">
        <f t="shared" si="438"/>
        <v>0</v>
      </c>
      <c r="T451" s="44">
        <f t="shared" si="439"/>
        <v>709.27703453378388</v>
      </c>
      <c r="U451" s="44">
        <f t="shared" si="440"/>
        <v>1099.4252936046512</v>
      </c>
      <c r="V451" s="44">
        <f t="shared" si="441"/>
        <v>0</v>
      </c>
      <c r="W451" s="44">
        <f t="shared" si="442"/>
        <v>0</v>
      </c>
      <c r="X451" s="44">
        <f t="shared" si="443"/>
        <v>0</v>
      </c>
      <c r="Y451" s="44">
        <f t="shared" si="444"/>
        <v>0</v>
      </c>
      <c r="Z451" s="44">
        <f t="shared" si="445"/>
        <v>1099.4252936046512</v>
      </c>
      <c r="AA451" s="20">
        <v>0.03</v>
      </c>
      <c r="AC451" s="44">
        <f>AD451*F451/1000</f>
        <v>492.93900000000008</v>
      </c>
      <c r="AD451" s="28">
        <v>90</v>
      </c>
      <c r="AE451" s="44">
        <f>AF451*F451/1000</f>
        <v>3625.8402000000001</v>
      </c>
      <c r="AF451" s="28">
        <v>662</v>
      </c>
      <c r="AG451" s="44">
        <f>AH451*F451/1000</f>
        <v>553.1871000000001</v>
      </c>
      <c r="AH451" s="28">
        <v>101</v>
      </c>
      <c r="AI451" s="44">
        <f t="shared" si="449"/>
        <v>197.89655284883722</v>
      </c>
      <c r="AJ451" s="44">
        <f t="shared" si="450"/>
        <v>0</v>
      </c>
      <c r="AK451" s="44"/>
      <c r="AL451" s="44">
        <f t="shared" si="451"/>
        <v>0</v>
      </c>
      <c r="AM451" s="44"/>
      <c r="AN451" s="44">
        <f t="shared" si="452"/>
        <v>197.89655284883722</v>
      </c>
      <c r="AO451" s="20"/>
      <c r="AP451" s="20">
        <v>0.18</v>
      </c>
      <c r="AQ451" s="20"/>
      <c r="AR451" s="20"/>
      <c r="AS451" s="44">
        <f t="shared" si="453"/>
        <v>131.49996220256355</v>
      </c>
      <c r="AT451" s="44">
        <f t="shared" si="454"/>
        <v>0</v>
      </c>
      <c r="AU451" s="44">
        <f t="shared" si="455"/>
        <v>0</v>
      </c>
      <c r="AV451" s="44">
        <f t="shared" si="456"/>
        <v>0</v>
      </c>
      <c r="AW451" s="44"/>
      <c r="AX451" s="44">
        <f t="shared" si="457"/>
        <v>131.49996220256355</v>
      </c>
      <c r="AY451" s="44">
        <f t="shared" si="458"/>
        <v>615.67816441860475</v>
      </c>
      <c r="AZ451" s="44">
        <f t="shared" si="459"/>
        <v>0</v>
      </c>
      <c r="BA451" s="44"/>
      <c r="BB451" s="44">
        <f t="shared" si="460"/>
        <v>0</v>
      </c>
      <c r="BC451" s="44"/>
      <c r="BD451" s="44">
        <f t="shared" si="461"/>
        <v>615.67816441860475</v>
      </c>
      <c r="BE451" s="20"/>
      <c r="BF451" s="20">
        <v>0.56000000000000005</v>
      </c>
      <c r="BG451" s="20"/>
      <c r="BH451" s="20">
        <v>0.05</v>
      </c>
      <c r="BI451" s="44">
        <f t="shared" si="462"/>
        <v>409.11099351908661</v>
      </c>
      <c r="BJ451" s="44">
        <f t="shared" si="463"/>
        <v>0</v>
      </c>
      <c r="BK451" s="44">
        <f t="shared" si="464"/>
        <v>0</v>
      </c>
      <c r="BL451" s="44">
        <f t="shared" si="465"/>
        <v>0</v>
      </c>
      <c r="BM451" s="44"/>
      <c r="BN451" s="44">
        <f t="shared" si="466"/>
        <v>409.11099351908661</v>
      </c>
      <c r="BO451" s="44">
        <f t="shared" si="467"/>
        <v>241.87356459302327</v>
      </c>
      <c r="BP451" s="44">
        <f t="shared" si="468"/>
        <v>0</v>
      </c>
      <c r="BQ451" s="44"/>
      <c r="BR451" s="44">
        <f t="shared" si="469"/>
        <v>0</v>
      </c>
      <c r="BS451" s="44"/>
      <c r="BT451" s="44">
        <f t="shared" si="470"/>
        <v>241.87356459302327</v>
      </c>
      <c r="BU451" s="20"/>
      <c r="BV451" s="20">
        <v>0.22</v>
      </c>
      <c r="BW451" s="20"/>
      <c r="BX451" s="20">
        <v>0.05</v>
      </c>
      <c r="BY451" s="44">
        <f t="shared" si="471"/>
        <v>160.72217602535545</v>
      </c>
      <c r="BZ451" s="44">
        <f t="shared" si="472"/>
        <v>0</v>
      </c>
      <c r="CA451" s="44">
        <f t="shared" si="473"/>
        <v>0</v>
      </c>
      <c r="CB451" s="44">
        <f t="shared" si="474"/>
        <v>0</v>
      </c>
      <c r="CC451" s="44"/>
      <c r="CD451" s="44">
        <f t="shared" si="475"/>
        <v>160.72217602535545</v>
      </c>
      <c r="CE451" s="44">
        <f t="shared" si="476"/>
        <v>3.7485866287982126</v>
      </c>
      <c r="CF451" s="44">
        <f t="shared" si="477"/>
        <v>8.8627298152300593</v>
      </c>
      <c r="CG451" s="44">
        <f t="shared" si="478"/>
        <v>3.4418840864419953</v>
      </c>
      <c r="CH451" s="44">
        <f t="shared" si="479"/>
        <v>53.822358984944763</v>
      </c>
      <c r="CI451" s="44">
        <f t="shared" si="480"/>
        <v>167.4473390642726</v>
      </c>
      <c r="CJ451" s="44">
        <f t="shared" si="481"/>
        <v>65.78288320382137</v>
      </c>
      <c r="CK451" s="44">
        <f t="shared" si="482"/>
        <v>299.01310547191531</v>
      </c>
    </row>
    <row r="452" spans="1:89" x14ac:dyDescent="0.25">
      <c r="A452" s="41">
        <f>'[11]ТОВ "Сумитеплоенерго" '!F444</f>
        <v>1967</v>
      </c>
      <c r="B452" s="41" t="str">
        <f>'[11]ТОВ "Сумитеплоенерго" '!C444</f>
        <v>Вул.М.Вовчок  9</v>
      </c>
      <c r="C452" s="47" t="str">
        <f>'[11]ТОВ "Сумитеплоенерго" '!O444</f>
        <v>так</v>
      </c>
      <c r="D452" s="46">
        <f>'[11]ТОВ "Сумитеплоенерго" '!G444</f>
        <v>5</v>
      </c>
      <c r="E452" s="86" t="str">
        <f t="shared" si="431"/>
        <v>ТОВ "Сумитеплоенерго"</v>
      </c>
      <c r="F452" s="43">
        <f>'[11]ТОВ "Сумитеплоенерго" '!L444</f>
        <v>2540.5500000000002</v>
      </c>
      <c r="G452" s="43">
        <f>'[11]ТОВ "Сумитеплоенерго" '!CX444</f>
        <v>521.63065116279063</v>
      </c>
      <c r="H452" s="32">
        <f t="shared" si="432"/>
        <v>205.32193862068866</v>
      </c>
      <c r="I452" s="42"/>
      <c r="J452" s="42"/>
      <c r="K452" s="42"/>
      <c r="L452" s="42"/>
      <c r="M452" s="42"/>
      <c r="N452" s="44">
        <f t="shared" si="433"/>
        <v>521.63065116279063</v>
      </c>
      <c r="O452" s="44">
        <f t="shared" si="434"/>
        <v>346.6175126557219</v>
      </c>
      <c r="P452" s="44">
        <f t="shared" si="435"/>
        <v>0</v>
      </c>
      <c r="Q452" s="44">
        <f t="shared" si="436"/>
        <v>0</v>
      </c>
      <c r="R452" s="44">
        <f t="shared" si="437"/>
        <v>0</v>
      </c>
      <c r="S452" s="44">
        <f t="shared" si="438"/>
        <v>0</v>
      </c>
      <c r="T452" s="44">
        <f t="shared" si="439"/>
        <v>346.6175126557219</v>
      </c>
      <c r="U452" s="44">
        <f t="shared" si="440"/>
        <v>537.27957069767433</v>
      </c>
      <c r="V452" s="44">
        <f t="shared" si="441"/>
        <v>0</v>
      </c>
      <c r="W452" s="44">
        <f t="shared" si="442"/>
        <v>0</v>
      </c>
      <c r="X452" s="44">
        <f t="shared" si="443"/>
        <v>0</v>
      </c>
      <c r="Y452" s="44">
        <f t="shared" si="444"/>
        <v>0</v>
      </c>
      <c r="Z452" s="44">
        <f t="shared" si="445"/>
        <v>537.27957069767433</v>
      </c>
      <c r="AA452" s="20">
        <v>0.03</v>
      </c>
      <c r="AC452" s="44">
        <f t="shared" ref="AC452:AC512" si="483">AD452*F452/1000</f>
        <v>248.97390000000001</v>
      </c>
      <c r="AD452" s="28">
        <v>98</v>
      </c>
      <c r="AE452" s="44">
        <f t="shared" ref="AE452:AE512" si="484">AF452*F452/1000</f>
        <v>1798.7094000000002</v>
      </c>
      <c r="AF452" s="28">
        <v>708</v>
      </c>
      <c r="AG452" s="44">
        <f t="shared" ref="AG452:AG512" si="485">AH452*F452/1000</f>
        <v>287.08215000000001</v>
      </c>
      <c r="AH452" s="28">
        <v>113</v>
      </c>
      <c r="AI452" s="44">
        <f t="shared" si="449"/>
        <v>96.710322725581378</v>
      </c>
      <c r="AJ452" s="44">
        <f t="shared" si="450"/>
        <v>0</v>
      </c>
      <c r="AK452" s="44"/>
      <c r="AL452" s="44">
        <f t="shared" si="451"/>
        <v>0</v>
      </c>
      <c r="AM452" s="44"/>
      <c r="AN452" s="44">
        <f t="shared" si="452"/>
        <v>96.710322725581378</v>
      </c>
      <c r="AO452" s="20"/>
      <c r="AP452" s="20">
        <v>0.18</v>
      </c>
      <c r="AQ452" s="20"/>
      <c r="AR452" s="20"/>
      <c r="AS452" s="44">
        <f t="shared" si="453"/>
        <v>64.262886846370847</v>
      </c>
      <c r="AT452" s="44">
        <f t="shared" si="454"/>
        <v>0</v>
      </c>
      <c r="AU452" s="44">
        <f t="shared" si="455"/>
        <v>0</v>
      </c>
      <c r="AV452" s="44">
        <f t="shared" si="456"/>
        <v>0</v>
      </c>
      <c r="AW452" s="44"/>
      <c r="AX452" s="44">
        <f t="shared" si="457"/>
        <v>64.262886846370847</v>
      </c>
      <c r="AY452" s="44">
        <f t="shared" si="458"/>
        <v>300.87655959069764</v>
      </c>
      <c r="AZ452" s="44">
        <f t="shared" si="459"/>
        <v>0</v>
      </c>
      <c r="BA452" s="44"/>
      <c r="BB452" s="44">
        <f t="shared" si="460"/>
        <v>0</v>
      </c>
      <c r="BC452" s="44"/>
      <c r="BD452" s="44">
        <f t="shared" si="461"/>
        <v>300.87655959069764</v>
      </c>
      <c r="BE452" s="20"/>
      <c r="BF452" s="20">
        <v>0.56000000000000005</v>
      </c>
      <c r="BG452" s="20"/>
      <c r="BH452" s="20">
        <v>0.05</v>
      </c>
      <c r="BI452" s="44">
        <f t="shared" si="462"/>
        <v>199.92898129982041</v>
      </c>
      <c r="BJ452" s="44">
        <f t="shared" si="463"/>
        <v>0</v>
      </c>
      <c r="BK452" s="44">
        <f t="shared" si="464"/>
        <v>0</v>
      </c>
      <c r="BL452" s="44">
        <f t="shared" si="465"/>
        <v>0</v>
      </c>
      <c r="BM452" s="44"/>
      <c r="BN452" s="44">
        <f t="shared" si="466"/>
        <v>199.92898129982041</v>
      </c>
      <c r="BO452" s="44">
        <f t="shared" si="467"/>
        <v>118.20150555348836</v>
      </c>
      <c r="BP452" s="44">
        <f t="shared" si="468"/>
        <v>0</v>
      </c>
      <c r="BQ452" s="44"/>
      <c r="BR452" s="44">
        <f t="shared" si="469"/>
        <v>0</v>
      </c>
      <c r="BS452" s="44"/>
      <c r="BT452" s="44">
        <f t="shared" si="470"/>
        <v>118.20150555348836</v>
      </c>
      <c r="BU452" s="20"/>
      <c r="BV452" s="20">
        <v>0.22</v>
      </c>
      <c r="BW452" s="20"/>
      <c r="BX452" s="20">
        <v>0.05</v>
      </c>
      <c r="BY452" s="44">
        <f t="shared" si="471"/>
        <v>78.543528367786593</v>
      </c>
      <c r="BZ452" s="44">
        <f t="shared" si="472"/>
        <v>0</v>
      </c>
      <c r="CA452" s="44">
        <f t="shared" si="473"/>
        <v>0</v>
      </c>
      <c r="CB452" s="44">
        <f t="shared" si="474"/>
        <v>0</v>
      </c>
      <c r="CC452" s="44"/>
      <c r="CD452" s="44">
        <f t="shared" si="475"/>
        <v>78.543528367786593</v>
      </c>
      <c r="CE452" s="44">
        <f t="shared" si="476"/>
        <v>3.8743030731751271</v>
      </c>
      <c r="CF452" s="44">
        <f t="shared" si="477"/>
        <v>8.9967416845014245</v>
      </c>
      <c r="CG452" s="44">
        <f t="shared" si="478"/>
        <v>3.6550707100362745</v>
      </c>
      <c r="CH452" s="44">
        <f t="shared" si="479"/>
        <v>26.302518322600921</v>
      </c>
      <c r="CI452" s="44">
        <f t="shared" si="480"/>
        <v>81.830057003647312</v>
      </c>
      <c r="CJ452" s="44">
        <f t="shared" si="481"/>
        <v>32.147522394290014</v>
      </c>
      <c r="CK452" s="44">
        <f t="shared" si="482"/>
        <v>146.12510179222733</v>
      </c>
    </row>
    <row r="453" spans="1:89" x14ac:dyDescent="0.25">
      <c r="A453" s="41">
        <f>'[11]ТОВ "Сумитеплоенерго" '!F445</f>
        <v>1965</v>
      </c>
      <c r="B453" s="41" t="str">
        <f>'[11]ТОВ "Сумитеплоенерго" '!C445</f>
        <v>Вул.М.Вовчок  11</v>
      </c>
      <c r="C453" s="47" t="str">
        <f>'[11]ТОВ "Сумитеплоенерго" '!O445</f>
        <v>так</v>
      </c>
      <c r="D453" s="46">
        <f>'[11]ТОВ "Сумитеплоенерго" '!G445</f>
        <v>5</v>
      </c>
      <c r="E453" s="86" t="str">
        <f t="shared" si="431"/>
        <v>ТОВ "Сумитеплоенерго"</v>
      </c>
      <c r="F453" s="43">
        <f>'[11]ТОВ "Сумитеплоенерго" '!L445</f>
        <v>2544.58</v>
      </c>
      <c r="G453" s="43">
        <f>'[11]ТОВ "Сумитеплоенерго" '!CX445</f>
        <v>510.67049999999995</v>
      </c>
      <c r="H453" s="32">
        <f t="shared" si="432"/>
        <v>200.68950475127525</v>
      </c>
      <c r="I453" s="42"/>
      <c r="J453" s="42"/>
      <c r="K453" s="42"/>
      <c r="L453" s="42"/>
      <c r="M453" s="42"/>
      <c r="N453" s="44">
        <f t="shared" si="433"/>
        <v>510.67049999999995</v>
      </c>
      <c r="O453" s="44">
        <f t="shared" si="434"/>
        <v>339.33461943250211</v>
      </c>
      <c r="P453" s="44">
        <f t="shared" si="435"/>
        <v>0</v>
      </c>
      <c r="Q453" s="44">
        <f t="shared" si="436"/>
        <v>0</v>
      </c>
      <c r="R453" s="44">
        <f t="shared" si="437"/>
        <v>0</v>
      </c>
      <c r="S453" s="44">
        <f t="shared" si="438"/>
        <v>0</v>
      </c>
      <c r="T453" s="44">
        <f t="shared" si="439"/>
        <v>339.33461943250211</v>
      </c>
      <c r="U453" s="44">
        <f t="shared" si="440"/>
        <v>525.99061499999993</v>
      </c>
      <c r="V453" s="44">
        <f t="shared" si="441"/>
        <v>0</v>
      </c>
      <c r="W453" s="44">
        <f t="shared" si="442"/>
        <v>0</v>
      </c>
      <c r="X453" s="44">
        <f t="shared" si="443"/>
        <v>0</v>
      </c>
      <c r="Y453" s="44">
        <f t="shared" si="444"/>
        <v>0</v>
      </c>
      <c r="Z453" s="44">
        <f t="shared" si="445"/>
        <v>525.99061499999993</v>
      </c>
      <c r="AA453" s="20">
        <v>0.03</v>
      </c>
      <c r="AC453" s="44">
        <f t="shared" si="483"/>
        <v>249.36884000000001</v>
      </c>
      <c r="AD453" s="28">
        <v>98</v>
      </c>
      <c r="AE453" s="44">
        <f t="shared" si="484"/>
        <v>1801.5626399999999</v>
      </c>
      <c r="AF453" s="28">
        <v>708</v>
      </c>
      <c r="AG453" s="44">
        <f t="shared" si="485"/>
        <v>287.53753999999998</v>
      </c>
      <c r="AH453" s="28">
        <v>113</v>
      </c>
      <c r="AI453" s="44">
        <f t="shared" si="449"/>
        <v>94.678310699999983</v>
      </c>
      <c r="AJ453" s="44">
        <f t="shared" si="450"/>
        <v>0</v>
      </c>
      <c r="AK453" s="44"/>
      <c r="AL453" s="44">
        <f t="shared" si="451"/>
        <v>0</v>
      </c>
      <c r="AM453" s="44"/>
      <c r="AN453" s="44">
        <f t="shared" si="452"/>
        <v>94.678310699999983</v>
      </c>
      <c r="AO453" s="20"/>
      <c r="AP453" s="20">
        <v>0.18</v>
      </c>
      <c r="AQ453" s="20"/>
      <c r="AR453" s="20"/>
      <c r="AS453" s="44">
        <f t="shared" si="453"/>
        <v>62.912638442785884</v>
      </c>
      <c r="AT453" s="44">
        <f t="shared" si="454"/>
        <v>0</v>
      </c>
      <c r="AU453" s="44">
        <f t="shared" si="455"/>
        <v>0</v>
      </c>
      <c r="AV453" s="44">
        <f t="shared" si="456"/>
        <v>0</v>
      </c>
      <c r="AW453" s="44"/>
      <c r="AX453" s="44">
        <f t="shared" si="457"/>
        <v>62.912638442785884</v>
      </c>
      <c r="AY453" s="44">
        <f t="shared" si="458"/>
        <v>294.5547444</v>
      </c>
      <c r="AZ453" s="44">
        <f t="shared" si="459"/>
        <v>0</v>
      </c>
      <c r="BA453" s="44"/>
      <c r="BB453" s="44">
        <f t="shared" si="460"/>
        <v>0</v>
      </c>
      <c r="BC453" s="44"/>
      <c r="BD453" s="44">
        <f t="shared" si="461"/>
        <v>294.5547444</v>
      </c>
      <c r="BE453" s="20"/>
      <c r="BF453" s="20">
        <v>0.56000000000000005</v>
      </c>
      <c r="BG453" s="20"/>
      <c r="BH453" s="20">
        <v>0.05</v>
      </c>
      <c r="BI453" s="44">
        <f t="shared" si="462"/>
        <v>195.72820848866724</v>
      </c>
      <c r="BJ453" s="44">
        <f t="shared" si="463"/>
        <v>0</v>
      </c>
      <c r="BK453" s="44">
        <f t="shared" si="464"/>
        <v>0</v>
      </c>
      <c r="BL453" s="44">
        <f t="shared" si="465"/>
        <v>0</v>
      </c>
      <c r="BM453" s="44"/>
      <c r="BN453" s="44">
        <f t="shared" si="466"/>
        <v>195.72820848866724</v>
      </c>
      <c r="BO453" s="44">
        <f t="shared" si="467"/>
        <v>115.71793529999998</v>
      </c>
      <c r="BP453" s="44">
        <f t="shared" si="468"/>
        <v>0</v>
      </c>
      <c r="BQ453" s="44"/>
      <c r="BR453" s="44">
        <f t="shared" si="469"/>
        <v>0</v>
      </c>
      <c r="BS453" s="44"/>
      <c r="BT453" s="44">
        <f t="shared" si="470"/>
        <v>115.71793529999998</v>
      </c>
      <c r="BU453" s="20"/>
      <c r="BV453" s="20">
        <v>0.22</v>
      </c>
      <c r="BW453" s="20"/>
      <c r="BX453" s="20">
        <v>0.05</v>
      </c>
      <c r="BY453" s="44">
        <f t="shared" si="471"/>
        <v>76.893224763404973</v>
      </c>
      <c r="BZ453" s="44">
        <f t="shared" si="472"/>
        <v>0</v>
      </c>
      <c r="CA453" s="44">
        <f t="shared" si="473"/>
        <v>0</v>
      </c>
      <c r="CB453" s="44">
        <f t="shared" si="474"/>
        <v>0</v>
      </c>
      <c r="CC453" s="44"/>
      <c r="CD453" s="44">
        <f t="shared" si="475"/>
        <v>76.893224763404973</v>
      </c>
      <c r="CE453" s="44">
        <f t="shared" si="476"/>
        <v>3.9637320286095048</v>
      </c>
      <c r="CF453" s="44">
        <f t="shared" si="477"/>
        <v>9.204409798214197</v>
      </c>
      <c r="CG453" s="44">
        <f t="shared" si="478"/>
        <v>3.7394392143746433</v>
      </c>
      <c r="CH453" s="44">
        <f t="shared" si="479"/>
        <v>25.749867560734913</v>
      </c>
      <c r="CI453" s="44">
        <f t="shared" si="480"/>
        <v>80.110699077841971</v>
      </c>
      <c r="CJ453" s="44">
        <f t="shared" si="481"/>
        <v>31.472060352009336</v>
      </c>
      <c r="CK453" s="44">
        <f t="shared" si="482"/>
        <v>143.05481978186063</v>
      </c>
    </row>
    <row r="454" spans="1:89" x14ac:dyDescent="0.25">
      <c r="A454" s="41">
        <f>'[11]ТОВ "Сумитеплоенерго" '!F446</f>
        <v>1967</v>
      </c>
      <c r="B454" s="41" t="str">
        <f>'[11]ТОВ "Сумитеплоенерго" '!C446</f>
        <v>Вул.М.Вовчок 13</v>
      </c>
      <c r="C454" s="47" t="str">
        <f>'[11]ТОВ "Сумитеплоенерго" '!O446</f>
        <v>так</v>
      </c>
      <c r="D454" s="46">
        <f>'[11]ТОВ "Сумитеплоенерго" '!G446</f>
        <v>5</v>
      </c>
      <c r="E454" s="86" t="str">
        <f t="shared" si="431"/>
        <v>ТОВ "Сумитеплоенерго"</v>
      </c>
      <c r="F454" s="43">
        <f>'[11]ТОВ "Сумитеплоенерго" '!L446</f>
        <v>2672.29</v>
      </c>
      <c r="G454" s="43">
        <f>'[11]ТОВ "Сумитеплоенерго" '!CX446</f>
        <v>554.25951162790705</v>
      </c>
      <c r="H454" s="32">
        <f t="shared" si="432"/>
        <v>207.40994114707127</v>
      </c>
      <c r="I454" s="42"/>
      <c r="J454" s="42"/>
      <c r="K454" s="42"/>
      <c r="L454" s="42"/>
      <c r="M454" s="42"/>
      <c r="N454" s="44">
        <f t="shared" si="433"/>
        <v>554.25951162790705</v>
      </c>
      <c r="O454" s="44">
        <f t="shared" si="434"/>
        <v>368.2990116818973</v>
      </c>
      <c r="P454" s="44">
        <f t="shared" si="435"/>
        <v>0</v>
      </c>
      <c r="Q454" s="44">
        <f t="shared" si="436"/>
        <v>0</v>
      </c>
      <c r="R454" s="44">
        <f t="shared" si="437"/>
        <v>0</v>
      </c>
      <c r="S454" s="44">
        <f t="shared" si="438"/>
        <v>0</v>
      </c>
      <c r="T454" s="44">
        <f t="shared" si="439"/>
        <v>368.2990116818973</v>
      </c>
      <c r="U454" s="44">
        <f t="shared" si="440"/>
        <v>570.88729697674432</v>
      </c>
      <c r="V454" s="44">
        <f t="shared" si="441"/>
        <v>0</v>
      </c>
      <c r="W454" s="44">
        <f t="shared" si="442"/>
        <v>0</v>
      </c>
      <c r="X454" s="44">
        <f t="shared" si="443"/>
        <v>0</v>
      </c>
      <c r="Y454" s="44">
        <f t="shared" si="444"/>
        <v>0</v>
      </c>
      <c r="Z454" s="44">
        <f t="shared" si="445"/>
        <v>570.88729697674432</v>
      </c>
      <c r="AA454" s="20">
        <v>0.03</v>
      </c>
      <c r="AC454" s="44">
        <f t="shared" si="483"/>
        <v>261.88441999999998</v>
      </c>
      <c r="AD454" s="28">
        <v>98</v>
      </c>
      <c r="AE454" s="44">
        <f t="shared" si="484"/>
        <v>1891.9813200000001</v>
      </c>
      <c r="AF454" s="28">
        <v>708</v>
      </c>
      <c r="AG454" s="44">
        <f t="shared" si="485"/>
        <v>301.96877000000001</v>
      </c>
      <c r="AH454" s="28">
        <v>113</v>
      </c>
      <c r="AI454" s="44">
        <f t="shared" si="449"/>
        <v>102.75971345581398</v>
      </c>
      <c r="AJ454" s="44">
        <f t="shared" si="450"/>
        <v>0</v>
      </c>
      <c r="AK454" s="44"/>
      <c r="AL454" s="44">
        <f t="shared" si="451"/>
        <v>0</v>
      </c>
      <c r="AM454" s="44"/>
      <c r="AN454" s="44">
        <f t="shared" si="452"/>
        <v>102.75971345581398</v>
      </c>
      <c r="AO454" s="20"/>
      <c r="AP454" s="20">
        <v>0.18</v>
      </c>
      <c r="AQ454" s="20"/>
      <c r="AR454" s="20"/>
      <c r="AS454" s="44">
        <f t="shared" si="453"/>
        <v>68.282636765823767</v>
      </c>
      <c r="AT454" s="44">
        <f t="shared" si="454"/>
        <v>0</v>
      </c>
      <c r="AU454" s="44">
        <f t="shared" si="455"/>
        <v>0</v>
      </c>
      <c r="AV454" s="44">
        <f t="shared" si="456"/>
        <v>0</v>
      </c>
      <c r="AW454" s="44"/>
      <c r="AX454" s="44">
        <f t="shared" si="457"/>
        <v>68.282636765823767</v>
      </c>
      <c r="AY454" s="44">
        <f t="shared" si="458"/>
        <v>319.69688630697686</v>
      </c>
      <c r="AZ454" s="44">
        <f t="shared" si="459"/>
        <v>0</v>
      </c>
      <c r="BA454" s="44"/>
      <c r="BB454" s="44">
        <f t="shared" si="460"/>
        <v>0</v>
      </c>
      <c r="BC454" s="44"/>
      <c r="BD454" s="44">
        <f t="shared" si="461"/>
        <v>319.69688630697686</v>
      </c>
      <c r="BE454" s="20"/>
      <c r="BF454" s="20">
        <v>0.56000000000000005</v>
      </c>
      <c r="BG454" s="20"/>
      <c r="BH454" s="20">
        <v>0.05</v>
      </c>
      <c r="BI454" s="44">
        <f t="shared" si="462"/>
        <v>212.43486993811842</v>
      </c>
      <c r="BJ454" s="44">
        <f t="shared" si="463"/>
        <v>0</v>
      </c>
      <c r="BK454" s="44">
        <f t="shared" si="464"/>
        <v>0</v>
      </c>
      <c r="BL454" s="44">
        <f t="shared" si="465"/>
        <v>0</v>
      </c>
      <c r="BM454" s="44"/>
      <c r="BN454" s="44">
        <f t="shared" si="466"/>
        <v>212.43486993811842</v>
      </c>
      <c r="BO454" s="44">
        <f t="shared" si="467"/>
        <v>125.59520533488376</v>
      </c>
      <c r="BP454" s="44">
        <f t="shared" si="468"/>
        <v>0</v>
      </c>
      <c r="BQ454" s="44"/>
      <c r="BR454" s="44">
        <f t="shared" si="469"/>
        <v>0</v>
      </c>
      <c r="BS454" s="44"/>
      <c r="BT454" s="44">
        <f t="shared" si="470"/>
        <v>125.59520533488376</v>
      </c>
      <c r="BU454" s="20"/>
      <c r="BV454" s="20">
        <v>0.22</v>
      </c>
      <c r="BW454" s="20"/>
      <c r="BX454" s="20">
        <v>0.05</v>
      </c>
      <c r="BY454" s="44">
        <f t="shared" si="471"/>
        <v>83.456556047117942</v>
      </c>
      <c r="BZ454" s="44">
        <f t="shared" si="472"/>
        <v>0</v>
      </c>
      <c r="CA454" s="44">
        <f t="shared" si="473"/>
        <v>0</v>
      </c>
      <c r="CB454" s="44">
        <f t="shared" si="474"/>
        <v>0</v>
      </c>
      <c r="CC454" s="44"/>
      <c r="CD454" s="44">
        <f t="shared" si="475"/>
        <v>83.456556047117942</v>
      </c>
      <c r="CE454" s="44">
        <f t="shared" si="476"/>
        <v>3.835300339940535</v>
      </c>
      <c r="CF454" s="44">
        <f t="shared" si="477"/>
        <v>8.9061711975587059</v>
      </c>
      <c r="CG454" s="44">
        <f t="shared" si="478"/>
        <v>3.6182749960292435</v>
      </c>
      <c r="CH454" s="44">
        <f t="shared" si="479"/>
        <v>27.947784371128201</v>
      </c>
      <c r="CI454" s="44">
        <f t="shared" si="480"/>
        <v>86.948662487954408</v>
      </c>
      <c r="CJ454" s="44">
        <f t="shared" si="481"/>
        <v>34.158403120267799</v>
      </c>
      <c r="CK454" s="44">
        <f t="shared" si="482"/>
        <v>155.26546872848999</v>
      </c>
    </row>
    <row r="455" spans="1:89" x14ac:dyDescent="0.25">
      <c r="A455" s="41">
        <f>'[11]ТОВ "Сумитеплоенерго" '!F447</f>
        <v>1967</v>
      </c>
      <c r="B455" s="41" t="str">
        <f>'[11]ТОВ "Сумитеплоенерго" '!C447</f>
        <v>Вул.М.Вовчок 15</v>
      </c>
      <c r="C455" s="47" t="str">
        <f>'[11]ТОВ "Сумитеплоенерго" '!O447</f>
        <v>так</v>
      </c>
      <c r="D455" s="46">
        <f>'[11]ТОВ "Сумитеплоенерго" '!G447</f>
        <v>5</v>
      </c>
      <c r="E455" s="86" t="str">
        <f t="shared" si="431"/>
        <v>ТОВ "Сумитеплоенерго"</v>
      </c>
      <c r="F455" s="43">
        <f>'[11]ТОВ "Сумитеплоенерго" '!L447</f>
        <v>2551.08</v>
      </c>
      <c r="G455" s="43">
        <f>'[11]ТОВ "Сумитеплоенерго" '!CX447</f>
        <v>377.16758139534886</v>
      </c>
      <c r="H455" s="32">
        <f t="shared" si="432"/>
        <v>147.84623821885197</v>
      </c>
      <c r="I455" s="42"/>
      <c r="J455" s="42"/>
      <c r="K455" s="42"/>
      <c r="L455" s="42"/>
      <c r="M455" s="42"/>
      <c r="N455" s="44">
        <f t="shared" si="433"/>
        <v>377.16758139534886</v>
      </c>
      <c r="O455" s="44">
        <f t="shared" si="434"/>
        <v>250.62347970965229</v>
      </c>
      <c r="P455" s="44">
        <f t="shared" si="435"/>
        <v>0</v>
      </c>
      <c r="Q455" s="44">
        <f t="shared" si="436"/>
        <v>0</v>
      </c>
      <c r="R455" s="44">
        <f t="shared" si="437"/>
        <v>0</v>
      </c>
      <c r="S455" s="44">
        <f t="shared" si="438"/>
        <v>0</v>
      </c>
      <c r="T455" s="44">
        <f t="shared" si="439"/>
        <v>250.62347970965229</v>
      </c>
      <c r="U455" s="44">
        <f t="shared" si="440"/>
        <v>418.65601534883729</v>
      </c>
      <c r="V455" s="44">
        <f t="shared" si="441"/>
        <v>0</v>
      </c>
      <c r="W455" s="44">
        <f t="shared" si="442"/>
        <v>0</v>
      </c>
      <c r="X455" s="44">
        <f t="shared" si="443"/>
        <v>0</v>
      </c>
      <c r="Y455" s="44">
        <f t="shared" si="444"/>
        <v>0</v>
      </c>
      <c r="Z455" s="44">
        <f t="shared" si="445"/>
        <v>418.65601534883729</v>
      </c>
      <c r="AA455" s="20">
        <v>0.11</v>
      </c>
      <c r="AC455" s="44">
        <f t="shared" si="483"/>
        <v>250.00584000000001</v>
      </c>
      <c r="AD455" s="28">
        <v>98</v>
      </c>
      <c r="AE455" s="44">
        <f t="shared" si="484"/>
        <v>1806.16464</v>
      </c>
      <c r="AF455" s="28">
        <v>708</v>
      </c>
      <c r="AG455" s="44">
        <f t="shared" si="485"/>
        <v>288.27204</v>
      </c>
      <c r="AH455" s="28">
        <v>113</v>
      </c>
      <c r="AI455" s="44">
        <f t="shared" si="449"/>
        <v>75.358082762790715</v>
      </c>
      <c r="AJ455" s="44">
        <f t="shared" si="450"/>
        <v>0</v>
      </c>
      <c r="AK455" s="44"/>
      <c r="AL455" s="44">
        <f t="shared" si="451"/>
        <v>0</v>
      </c>
      <c r="AM455" s="44"/>
      <c r="AN455" s="44">
        <f t="shared" si="452"/>
        <v>75.358082762790715</v>
      </c>
      <c r="AO455" s="20"/>
      <c r="AP455" s="20">
        <v>0.18</v>
      </c>
      <c r="AQ455" s="20"/>
      <c r="AR455" s="20"/>
      <c r="AS455" s="44">
        <f t="shared" si="453"/>
        <v>50.074571245988537</v>
      </c>
      <c r="AT455" s="44">
        <f t="shared" si="454"/>
        <v>0</v>
      </c>
      <c r="AU455" s="44">
        <f t="shared" si="455"/>
        <v>0</v>
      </c>
      <c r="AV455" s="44">
        <f t="shared" si="456"/>
        <v>0</v>
      </c>
      <c r="AW455" s="44"/>
      <c r="AX455" s="44">
        <f t="shared" si="457"/>
        <v>50.074571245988537</v>
      </c>
      <c r="AY455" s="44">
        <f t="shared" si="458"/>
        <v>234.44736859534891</v>
      </c>
      <c r="AZ455" s="44">
        <f t="shared" si="459"/>
        <v>0</v>
      </c>
      <c r="BA455" s="44"/>
      <c r="BB455" s="44">
        <f t="shared" si="460"/>
        <v>0</v>
      </c>
      <c r="BC455" s="44"/>
      <c r="BD455" s="44">
        <f t="shared" si="461"/>
        <v>234.44736859534891</v>
      </c>
      <c r="BE455" s="20"/>
      <c r="BF455" s="20">
        <v>0.56000000000000005</v>
      </c>
      <c r="BG455" s="20"/>
      <c r="BH455" s="20">
        <v>0.05</v>
      </c>
      <c r="BI455" s="44">
        <f t="shared" si="462"/>
        <v>155.78755498751988</v>
      </c>
      <c r="BJ455" s="44">
        <f t="shared" si="463"/>
        <v>0</v>
      </c>
      <c r="BK455" s="44">
        <f t="shared" si="464"/>
        <v>0</v>
      </c>
      <c r="BL455" s="44">
        <f t="shared" si="465"/>
        <v>0</v>
      </c>
      <c r="BM455" s="44"/>
      <c r="BN455" s="44">
        <f t="shared" si="466"/>
        <v>155.78755498751988</v>
      </c>
      <c r="BO455" s="44">
        <f t="shared" si="467"/>
        <v>92.104323376744205</v>
      </c>
      <c r="BP455" s="44">
        <f t="shared" si="468"/>
        <v>0</v>
      </c>
      <c r="BQ455" s="44"/>
      <c r="BR455" s="44">
        <f t="shared" si="469"/>
        <v>0</v>
      </c>
      <c r="BS455" s="44"/>
      <c r="BT455" s="44">
        <f t="shared" si="470"/>
        <v>92.104323376744205</v>
      </c>
      <c r="BU455" s="20"/>
      <c r="BV455" s="20">
        <v>0.22</v>
      </c>
      <c r="BW455" s="20"/>
      <c r="BX455" s="20">
        <v>0.05</v>
      </c>
      <c r="BY455" s="44">
        <f t="shared" si="471"/>
        <v>61.202253745097096</v>
      </c>
      <c r="BZ455" s="44">
        <f t="shared" si="472"/>
        <v>0</v>
      </c>
      <c r="CA455" s="44">
        <f t="shared" si="473"/>
        <v>0</v>
      </c>
      <c r="CB455" s="44">
        <f t="shared" si="474"/>
        <v>0</v>
      </c>
      <c r="CC455" s="44"/>
      <c r="CD455" s="44">
        <f t="shared" si="475"/>
        <v>61.202253745097096</v>
      </c>
      <c r="CE455" s="44">
        <f t="shared" si="476"/>
        <v>4.9926706066410489</v>
      </c>
      <c r="CF455" s="44">
        <f t="shared" si="477"/>
        <v>11.593767166733514</v>
      </c>
      <c r="CG455" s="44">
        <f t="shared" si="478"/>
        <v>4.7101539953190601</v>
      </c>
      <c r="CH455" s="44">
        <f t="shared" si="479"/>
        <v>20.495302846301858</v>
      </c>
      <c r="CI455" s="44">
        <f t="shared" si="480"/>
        <v>63.763164410716897</v>
      </c>
      <c r="CJ455" s="44">
        <f t="shared" si="481"/>
        <v>25.049814589924495</v>
      </c>
      <c r="CK455" s="44">
        <f t="shared" si="482"/>
        <v>113.86279359056589</v>
      </c>
    </row>
    <row r="456" spans="1:89" x14ac:dyDescent="0.25">
      <c r="A456" s="41">
        <f>'[11]ТОВ "Сумитеплоенерго" '!F448</f>
        <v>1984</v>
      </c>
      <c r="B456" s="41" t="str">
        <f>'[11]ТОВ "Сумитеплоенерго" '!C448</f>
        <v>Вул.Менделєєва 4</v>
      </c>
      <c r="C456" s="47" t="str">
        <f>'[11]ТОВ "Сумитеплоенерго" '!O448</f>
        <v>так</v>
      </c>
      <c r="D456" s="46">
        <f>'[11]ТОВ "Сумитеплоенерго" '!G448</f>
        <v>5</v>
      </c>
      <c r="E456" s="86" t="str">
        <f t="shared" si="431"/>
        <v>ТОВ "Сумитеплоенерго"</v>
      </c>
      <c r="F456" s="43">
        <f>'[11]ТОВ "Сумитеплоенерго" '!L448</f>
        <v>4369.6899999999996</v>
      </c>
      <c r="G456" s="43">
        <f>'[11]ТОВ "Сумитеплоенерго" '!CX448</f>
        <v>889.2444302325581</v>
      </c>
      <c r="H456" s="32">
        <f t="shared" si="432"/>
        <v>203.50286410078476</v>
      </c>
      <c r="I456" s="42"/>
      <c r="J456" s="42"/>
      <c r="K456" s="42"/>
      <c r="L456" s="42"/>
      <c r="M456" s="42"/>
      <c r="N456" s="44">
        <f t="shared" si="433"/>
        <v>889.2444302325581</v>
      </c>
      <c r="O456" s="44">
        <f t="shared" si="434"/>
        <v>590.89260161970844</v>
      </c>
      <c r="P456" s="44">
        <f t="shared" si="435"/>
        <v>0</v>
      </c>
      <c r="Q456" s="44">
        <f t="shared" si="436"/>
        <v>0</v>
      </c>
      <c r="R456" s="44">
        <f t="shared" si="437"/>
        <v>0</v>
      </c>
      <c r="S456" s="44">
        <f t="shared" si="438"/>
        <v>0</v>
      </c>
      <c r="T456" s="44">
        <f t="shared" si="439"/>
        <v>590.89260161970844</v>
      </c>
      <c r="U456" s="44">
        <f t="shared" si="440"/>
        <v>915.92176313953485</v>
      </c>
      <c r="V456" s="44">
        <f t="shared" si="441"/>
        <v>0</v>
      </c>
      <c r="W456" s="44">
        <f t="shared" si="442"/>
        <v>0</v>
      </c>
      <c r="X456" s="44">
        <f t="shared" si="443"/>
        <v>0</v>
      </c>
      <c r="Y456" s="44">
        <f t="shared" si="444"/>
        <v>0</v>
      </c>
      <c r="Z456" s="44">
        <f t="shared" si="445"/>
        <v>915.92176313953485</v>
      </c>
      <c r="AA456" s="20">
        <v>0.03</v>
      </c>
      <c r="AC456" s="44">
        <f t="shared" si="483"/>
        <v>410.75085999999999</v>
      </c>
      <c r="AD456" s="28">
        <v>94</v>
      </c>
      <c r="AE456" s="44">
        <f t="shared" si="484"/>
        <v>2980.1285799999996</v>
      </c>
      <c r="AF456" s="28">
        <v>682</v>
      </c>
      <c r="AG456" s="44">
        <f t="shared" si="485"/>
        <v>480.66589999999997</v>
      </c>
      <c r="AH456" s="28">
        <v>110</v>
      </c>
      <c r="AI456" s="44">
        <f t="shared" si="449"/>
        <v>164.86591736511627</v>
      </c>
      <c r="AJ456" s="44">
        <f t="shared" si="450"/>
        <v>0</v>
      </c>
      <c r="AK456" s="44"/>
      <c r="AL456" s="44">
        <f t="shared" si="451"/>
        <v>0</v>
      </c>
      <c r="AM456" s="44"/>
      <c r="AN456" s="44">
        <f t="shared" si="452"/>
        <v>164.86591736511627</v>
      </c>
      <c r="AO456" s="20"/>
      <c r="AP456" s="20">
        <v>0.18</v>
      </c>
      <c r="AQ456" s="20"/>
      <c r="AR456" s="20"/>
      <c r="AS456" s="44">
        <f t="shared" si="453"/>
        <v>109.55148834029394</v>
      </c>
      <c r="AT456" s="44">
        <f t="shared" si="454"/>
        <v>0</v>
      </c>
      <c r="AU456" s="44">
        <f t="shared" si="455"/>
        <v>0</v>
      </c>
      <c r="AV456" s="44">
        <f t="shared" si="456"/>
        <v>0</v>
      </c>
      <c r="AW456" s="44"/>
      <c r="AX456" s="44">
        <f t="shared" si="457"/>
        <v>109.55148834029394</v>
      </c>
      <c r="AY456" s="44">
        <f t="shared" si="458"/>
        <v>512.91618735813961</v>
      </c>
      <c r="AZ456" s="44">
        <f t="shared" si="459"/>
        <v>0</v>
      </c>
      <c r="BA456" s="44"/>
      <c r="BB456" s="44">
        <f t="shared" si="460"/>
        <v>0</v>
      </c>
      <c r="BC456" s="44"/>
      <c r="BD456" s="44">
        <f t="shared" si="461"/>
        <v>512.91618735813961</v>
      </c>
      <c r="BE456" s="20"/>
      <c r="BF456" s="20">
        <v>0.56000000000000005</v>
      </c>
      <c r="BG456" s="20"/>
      <c r="BH456" s="20">
        <v>0.05</v>
      </c>
      <c r="BI456" s="44">
        <f t="shared" si="462"/>
        <v>340.82685261424785</v>
      </c>
      <c r="BJ456" s="44">
        <f t="shared" si="463"/>
        <v>0</v>
      </c>
      <c r="BK456" s="44">
        <f t="shared" si="464"/>
        <v>0</v>
      </c>
      <c r="BL456" s="44">
        <f t="shared" si="465"/>
        <v>0</v>
      </c>
      <c r="BM456" s="44"/>
      <c r="BN456" s="44">
        <f t="shared" si="466"/>
        <v>340.82685261424785</v>
      </c>
      <c r="BO456" s="44">
        <f t="shared" si="467"/>
        <v>201.50278789069768</v>
      </c>
      <c r="BP456" s="44">
        <f t="shared" si="468"/>
        <v>0</v>
      </c>
      <c r="BQ456" s="44"/>
      <c r="BR456" s="44">
        <f t="shared" si="469"/>
        <v>0</v>
      </c>
      <c r="BS456" s="44"/>
      <c r="BT456" s="44">
        <f t="shared" si="470"/>
        <v>201.50278789069768</v>
      </c>
      <c r="BU456" s="20"/>
      <c r="BV456" s="20">
        <v>0.22</v>
      </c>
      <c r="BW456" s="20"/>
      <c r="BX456" s="20">
        <v>0.05</v>
      </c>
      <c r="BY456" s="44">
        <f t="shared" si="471"/>
        <v>133.89626352702592</v>
      </c>
      <c r="BZ456" s="44">
        <f t="shared" si="472"/>
        <v>0</v>
      </c>
      <c r="CA456" s="44">
        <f t="shared" si="473"/>
        <v>0</v>
      </c>
      <c r="CB456" s="44">
        <f t="shared" si="474"/>
        <v>0</v>
      </c>
      <c r="CC456" s="44"/>
      <c r="CD456" s="44">
        <f t="shared" si="475"/>
        <v>133.89626352702592</v>
      </c>
      <c r="CE456" s="44">
        <f t="shared" si="476"/>
        <v>3.7493863955924223</v>
      </c>
      <c r="CF456" s="44">
        <f t="shared" si="477"/>
        <v>8.7438197933686492</v>
      </c>
      <c r="CG456" s="44">
        <f t="shared" si="478"/>
        <v>3.5898380383331703</v>
      </c>
      <c r="CH456" s="44">
        <f t="shared" si="479"/>
        <v>44.838944696452124</v>
      </c>
      <c r="CI456" s="44">
        <f t="shared" si="480"/>
        <v>139.49893905562885</v>
      </c>
      <c r="CJ456" s="44">
        <f t="shared" si="481"/>
        <v>54.803154628997035</v>
      </c>
      <c r="CK456" s="44">
        <f t="shared" si="482"/>
        <v>249.10524831362289</v>
      </c>
    </row>
    <row r="457" spans="1:89" x14ac:dyDescent="0.25">
      <c r="A457" s="41">
        <f>'[11]ТОВ "Сумитеплоенерго" '!F449</f>
        <v>1989</v>
      </c>
      <c r="B457" s="41" t="str">
        <f>'[11]ТОВ "Сумитеплоенерго" '!C449</f>
        <v>Вул.Миру  9</v>
      </c>
      <c r="C457" s="47" t="str">
        <f>'[11]ТОВ "Сумитеплоенерго" '!O449</f>
        <v>так</v>
      </c>
      <c r="D457" s="46">
        <f>'[11]ТОВ "Сумитеплоенерго" '!G449</f>
        <v>5</v>
      </c>
      <c r="E457" s="86" t="str">
        <f t="shared" si="431"/>
        <v>ТОВ "Сумитеплоенерго"</v>
      </c>
      <c r="F457" s="43">
        <f>'[11]ТОВ "Сумитеплоенерго" '!L449</f>
        <v>3368.9</v>
      </c>
      <c r="G457" s="43">
        <f>'[11]ТОВ "Сумитеплоенерго" '!CX449</f>
        <v>520.2917209302326</v>
      </c>
      <c r="H457" s="32">
        <f t="shared" si="432"/>
        <v>154.43964526410181</v>
      </c>
      <c r="I457" s="42"/>
      <c r="J457" s="42"/>
      <c r="K457" s="42"/>
      <c r="L457" s="42"/>
      <c r="M457" s="42"/>
      <c r="N457" s="44">
        <f t="shared" si="433"/>
        <v>520.2917209302326</v>
      </c>
      <c r="O457" s="44">
        <f t="shared" si="434"/>
        <v>345.72780905836953</v>
      </c>
      <c r="P457" s="44">
        <f t="shared" si="435"/>
        <v>0</v>
      </c>
      <c r="Q457" s="44">
        <f t="shared" si="436"/>
        <v>0</v>
      </c>
      <c r="R457" s="44">
        <f t="shared" si="437"/>
        <v>0</v>
      </c>
      <c r="S457" s="44">
        <f t="shared" si="438"/>
        <v>0</v>
      </c>
      <c r="T457" s="44">
        <f t="shared" si="439"/>
        <v>345.72780905836953</v>
      </c>
      <c r="U457" s="44">
        <f t="shared" si="440"/>
        <v>535.90047255813954</v>
      </c>
      <c r="V457" s="44">
        <f t="shared" si="441"/>
        <v>0</v>
      </c>
      <c r="W457" s="44">
        <f t="shared" si="442"/>
        <v>0</v>
      </c>
      <c r="X457" s="44">
        <f t="shared" si="443"/>
        <v>0</v>
      </c>
      <c r="Y457" s="44">
        <f t="shared" si="444"/>
        <v>0</v>
      </c>
      <c r="Z457" s="44">
        <f t="shared" si="445"/>
        <v>535.90047255813954</v>
      </c>
      <c r="AA457" s="20">
        <v>0.03</v>
      </c>
      <c r="AC457" s="44">
        <f t="shared" si="483"/>
        <v>316.67660000000001</v>
      </c>
      <c r="AD457" s="28">
        <v>94</v>
      </c>
      <c r="AE457" s="44">
        <f t="shared" si="484"/>
        <v>2297.5898000000002</v>
      </c>
      <c r="AF457" s="28">
        <v>682</v>
      </c>
      <c r="AG457" s="44">
        <f t="shared" si="485"/>
        <v>370.57900000000001</v>
      </c>
      <c r="AH457" s="28">
        <v>110</v>
      </c>
      <c r="AI457" s="44">
        <f t="shared" si="449"/>
        <v>96.462085060465114</v>
      </c>
      <c r="AJ457" s="44">
        <f t="shared" si="450"/>
        <v>0</v>
      </c>
      <c r="AK457" s="44"/>
      <c r="AL457" s="44">
        <f t="shared" si="451"/>
        <v>0</v>
      </c>
      <c r="AM457" s="44"/>
      <c r="AN457" s="44">
        <f t="shared" si="452"/>
        <v>96.462085060465114</v>
      </c>
      <c r="AO457" s="20"/>
      <c r="AP457" s="20">
        <v>0.18</v>
      </c>
      <c r="AQ457" s="20"/>
      <c r="AR457" s="20"/>
      <c r="AS457" s="44">
        <f t="shared" si="453"/>
        <v>64.097935799421705</v>
      </c>
      <c r="AT457" s="44">
        <f t="shared" si="454"/>
        <v>0</v>
      </c>
      <c r="AU457" s="44">
        <f t="shared" si="455"/>
        <v>0</v>
      </c>
      <c r="AV457" s="44">
        <f t="shared" si="456"/>
        <v>0</v>
      </c>
      <c r="AW457" s="44"/>
      <c r="AX457" s="44">
        <f t="shared" si="457"/>
        <v>64.097935799421705</v>
      </c>
      <c r="AY457" s="44">
        <f t="shared" si="458"/>
        <v>300.10426463255817</v>
      </c>
      <c r="AZ457" s="44">
        <f t="shared" si="459"/>
        <v>0</v>
      </c>
      <c r="BA457" s="44"/>
      <c r="BB457" s="44">
        <f t="shared" si="460"/>
        <v>0</v>
      </c>
      <c r="BC457" s="44"/>
      <c r="BD457" s="44">
        <f t="shared" si="461"/>
        <v>300.10426463255817</v>
      </c>
      <c r="BE457" s="20"/>
      <c r="BF457" s="20">
        <v>0.56000000000000005</v>
      </c>
      <c r="BG457" s="20"/>
      <c r="BH457" s="20">
        <v>0.05</v>
      </c>
      <c r="BI457" s="44">
        <f t="shared" si="462"/>
        <v>199.41580026486753</v>
      </c>
      <c r="BJ457" s="44">
        <f t="shared" si="463"/>
        <v>0</v>
      </c>
      <c r="BK457" s="44">
        <f t="shared" si="464"/>
        <v>0</v>
      </c>
      <c r="BL457" s="44">
        <f t="shared" si="465"/>
        <v>0</v>
      </c>
      <c r="BM457" s="44"/>
      <c r="BN457" s="44">
        <f t="shared" si="466"/>
        <v>199.41580026486753</v>
      </c>
      <c r="BO457" s="44">
        <f t="shared" si="467"/>
        <v>117.8981039627907</v>
      </c>
      <c r="BP457" s="44">
        <f t="shared" si="468"/>
        <v>0</v>
      </c>
      <c r="BQ457" s="44"/>
      <c r="BR457" s="44">
        <f t="shared" si="469"/>
        <v>0</v>
      </c>
      <c r="BS457" s="44"/>
      <c r="BT457" s="44">
        <f t="shared" si="470"/>
        <v>117.8981039627907</v>
      </c>
      <c r="BU457" s="20"/>
      <c r="BV457" s="20">
        <v>0.22</v>
      </c>
      <c r="BW457" s="20"/>
      <c r="BX457" s="20">
        <v>0.05</v>
      </c>
      <c r="BY457" s="44">
        <f t="shared" si="471"/>
        <v>78.341921532626529</v>
      </c>
      <c r="BZ457" s="44">
        <f t="shared" si="472"/>
        <v>0</v>
      </c>
      <c r="CA457" s="44">
        <f t="shared" si="473"/>
        <v>0</v>
      </c>
      <c r="CB457" s="44">
        <f t="shared" si="474"/>
        <v>0</v>
      </c>
      <c r="CC457" s="44"/>
      <c r="CD457" s="44">
        <f t="shared" si="475"/>
        <v>78.341921532626529</v>
      </c>
      <c r="CE457" s="44">
        <f t="shared" si="476"/>
        <v>4.9405116724969025</v>
      </c>
      <c r="CF457" s="44">
        <f t="shared" si="477"/>
        <v>11.521603588824464</v>
      </c>
      <c r="CG457" s="44">
        <f t="shared" si="478"/>
        <v>4.7302771332417155</v>
      </c>
      <c r="CH457" s="44">
        <f t="shared" si="479"/>
        <v>26.235004581036772</v>
      </c>
      <c r="CI457" s="44">
        <f t="shared" si="480"/>
        <v>81.620014252114416</v>
      </c>
      <c r="CJ457" s="44">
        <f t="shared" si="481"/>
        <v>32.065005599044945</v>
      </c>
      <c r="CK457" s="44">
        <f t="shared" si="482"/>
        <v>145.7500254502043</v>
      </c>
    </row>
    <row r="458" spans="1:89" x14ac:dyDescent="0.25">
      <c r="A458" s="41">
        <f>'[11]ТОВ "Сумитеплоенерго" '!F450</f>
        <v>1964</v>
      </c>
      <c r="B458" s="41" t="str">
        <f>'[11]ТОВ "Сумитеплоенерго" '!C450</f>
        <v>Вул.Миру 32</v>
      </c>
      <c r="C458" s="47" t="str">
        <f>'[11]ТОВ "Сумитеплоенерго" '!O450</f>
        <v>так</v>
      </c>
      <c r="D458" s="46">
        <f>'[11]ТОВ "Сумитеплоенерго" '!G450</f>
        <v>5</v>
      </c>
      <c r="E458" s="86" t="str">
        <f t="shared" si="431"/>
        <v>ТОВ "Сумитеплоенерго"</v>
      </c>
      <c r="F458" s="43">
        <f>'[11]ТОВ "Сумитеплоенерго" '!L450</f>
        <v>2577.1</v>
      </c>
      <c r="G458" s="43">
        <f>'[11]ТОВ "Сумитеплоенерго" '!CX450</f>
        <v>522.32919767441865</v>
      </c>
      <c r="H458" s="32">
        <f t="shared" si="432"/>
        <v>202.68099711862894</v>
      </c>
      <c r="I458" s="42"/>
      <c r="J458" s="42"/>
      <c r="K458" s="42"/>
      <c r="L458" s="42"/>
      <c r="M458" s="42"/>
      <c r="N458" s="44">
        <f t="shared" si="433"/>
        <v>522.32919767441865</v>
      </c>
      <c r="O458" s="44">
        <f t="shared" si="434"/>
        <v>347.0816887040333</v>
      </c>
      <c r="P458" s="44">
        <f t="shared" si="435"/>
        <v>0</v>
      </c>
      <c r="Q458" s="44">
        <f t="shared" si="436"/>
        <v>0</v>
      </c>
      <c r="R458" s="44">
        <f t="shared" si="437"/>
        <v>0</v>
      </c>
      <c r="S458" s="44">
        <f t="shared" si="438"/>
        <v>0</v>
      </c>
      <c r="T458" s="44">
        <f t="shared" si="439"/>
        <v>347.0816887040333</v>
      </c>
      <c r="U458" s="44">
        <f t="shared" si="440"/>
        <v>537.99907360465124</v>
      </c>
      <c r="V458" s="44">
        <f t="shared" si="441"/>
        <v>0</v>
      </c>
      <c r="W458" s="44">
        <f t="shared" si="442"/>
        <v>0</v>
      </c>
      <c r="X458" s="44">
        <f t="shared" si="443"/>
        <v>0</v>
      </c>
      <c r="Y458" s="44">
        <f t="shared" si="444"/>
        <v>0</v>
      </c>
      <c r="Z458" s="44">
        <f t="shared" si="445"/>
        <v>537.99907360465124</v>
      </c>
      <c r="AA458" s="20">
        <v>0.03</v>
      </c>
      <c r="AC458" s="44">
        <f t="shared" si="483"/>
        <v>252.55579999999998</v>
      </c>
      <c r="AD458" s="28">
        <v>98</v>
      </c>
      <c r="AE458" s="44">
        <f t="shared" si="484"/>
        <v>1824.5868</v>
      </c>
      <c r="AF458" s="28">
        <v>708</v>
      </c>
      <c r="AG458" s="44">
        <f t="shared" si="485"/>
        <v>291.21229999999997</v>
      </c>
      <c r="AH458" s="28">
        <v>113</v>
      </c>
      <c r="AI458" s="44">
        <f t="shared" si="449"/>
        <v>96.839833248837223</v>
      </c>
      <c r="AJ458" s="44">
        <f t="shared" si="450"/>
        <v>0</v>
      </c>
      <c r="AK458" s="44"/>
      <c r="AL458" s="44">
        <f t="shared" si="451"/>
        <v>0</v>
      </c>
      <c r="AM458" s="44"/>
      <c r="AN458" s="44">
        <f t="shared" si="452"/>
        <v>96.839833248837223</v>
      </c>
      <c r="AO458" s="20"/>
      <c r="AP458" s="20">
        <v>0.18</v>
      </c>
      <c r="AQ458" s="20"/>
      <c r="AR458" s="20"/>
      <c r="AS458" s="44">
        <f t="shared" si="453"/>
        <v>64.348945085727777</v>
      </c>
      <c r="AT458" s="44">
        <f t="shared" si="454"/>
        <v>0</v>
      </c>
      <c r="AU458" s="44">
        <f t="shared" si="455"/>
        <v>0</v>
      </c>
      <c r="AV458" s="44">
        <f t="shared" si="456"/>
        <v>0</v>
      </c>
      <c r="AW458" s="44"/>
      <c r="AX458" s="44">
        <f t="shared" si="457"/>
        <v>64.348945085727777</v>
      </c>
      <c r="AY458" s="44">
        <f t="shared" si="458"/>
        <v>301.2794812186047</v>
      </c>
      <c r="AZ458" s="44">
        <f t="shared" si="459"/>
        <v>0</v>
      </c>
      <c r="BA458" s="44"/>
      <c r="BB458" s="44">
        <f t="shared" si="460"/>
        <v>0</v>
      </c>
      <c r="BC458" s="44"/>
      <c r="BD458" s="44">
        <f t="shared" si="461"/>
        <v>301.2794812186047</v>
      </c>
      <c r="BE458" s="20"/>
      <c r="BF458" s="20">
        <v>0.56000000000000005</v>
      </c>
      <c r="BG458" s="20"/>
      <c r="BH458" s="20">
        <v>0.05</v>
      </c>
      <c r="BI458" s="44">
        <f t="shared" si="462"/>
        <v>200.19671804448643</v>
      </c>
      <c r="BJ458" s="44">
        <f t="shared" si="463"/>
        <v>0</v>
      </c>
      <c r="BK458" s="44">
        <f t="shared" si="464"/>
        <v>0</v>
      </c>
      <c r="BL458" s="44">
        <f t="shared" si="465"/>
        <v>0</v>
      </c>
      <c r="BM458" s="44"/>
      <c r="BN458" s="44">
        <f t="shared" si="466"/>
        <v>200.19671804448643</v>
      </c>
      <c r="BO458" s="44">
        <f t="shared" si="467"/>
        <v>118.35979619302327</v>
      </c>
      <c r="BP458" s="44">
        <f t="shared" si="468"/>
        <v>0</v>
      </c>
      <c r="BQ458" s="44"/>
      <c r="BR458" s="44">
        <f t="shared" si="469"/>
        <v>0</v>
      </c>
      <c r="BS458" s="44"/>
      <c r="BT458" s="44">
        <f t="shared" si="470"/>
        <v>118.35979619302327</v>
      </c>
      <c r="BU458" s="20"/>
      <c r="BV458" s="20">
        <v>0.22</v>
      </c>
      <c r="BW458" s="20"/>
      <c r="BX458" s="20">
        <v>0.05</v>
      </c>
      <c r="BY458" s="44">
        <f t="shared" si="471"/>
        <v>78.648710660333947</v>
      </c>
      <c r="BZ458" s="44">
        <f t="shared" si="472"/>
        <v>0</v>
      </c>
      <c r="CA458" s="44">
        <f t="shared" si="473"/>
        <v>0</v>
      </c>
      <c r="CB458" s="44">
        <f t="shared" si="474"/>
        <v>0</v>
      </c>
      <c r="CC458" s="44"/>
      <c r="CD458" s="44">
        <f t="shared" si="475"/>
        <v>78.648710660333947</v>
      </c>
      <c r="CE458" s="44">
        <f t="shared" si="476"/>
        <v>3.9247853972359121</v>
      </c>
      <c r="CF458" s="44">
        <f t="shared" si="477"/>
        <v>9.1139695886250838</v>
      </c>
      <c r="CG458" s="44">
        <f t="shared" si="478"/>
        <v>3.702696427633509</v>
      </c>
      <c r="CH458" s="44">
        <f t="shared" si="479"/>
        <v>26.337741583312937</v>
      </c>
      <c r="CI458" s="44">
        <f t="shared" si="480"/>
        <v>81.939640481418039</v>
      </c>
      <c r="CJ458" s="44">
        <f t="shared" si="481"/>
        <v>32.190573046271368</v>
      </c>
      <c r="CK458" s="44">
        <f t="shared" si="482"/>
        <v>146.32078657396076</v>
      </c>
    </row>
    <row r="459" spans="1:89" x14ac:dyDescent="0.25">
      <c r="A459" s="41">
        <f>'[11]ТОВ "Сумитеплоенерго" '!F451</f>
        <v>1965</v>
      </c>
      <c r="B459" s="41" t="str">
        <f>'[11]ТОВ "Сумитеплоенерго" '!C451</f>
        <v>Вул.Миру 34</v>
      </c>
      <c r="C459" s="47" t="str">
        <f>'[11]ТОВ "Сумитеплоенерго" '!O451</f>
        <v>так</v>
      </c>
      <c r="D459" s="46">
        <f>'[11]ТОВ "Сумитеплоенерго" '!G451</f>
        <v>5</v>
      </c>
      <c r="E459" s="86" t="str">
        <f t="shared" si="431"/>
        <v>ТОВ "Сумитеплоенерго"</v>
      </c>
      <c r="F459" s="43">
        <f>'[11]ТОВ "Сумитеплоенерго" '!L451</f>
        <v>2549.1999999999998</v>
      </c>
      <c r="G459" s="43">
        <f>'[11]ТОВ "Сумитеплоенерго" '!CX451</f>
        <v>519.80575581395351</v>
      </c>
      <c r="H459" s="32">
        <f t="shared" si="432"/>
        <v>203.90936600264928</v>
      </c>
      <c r="I459" s="42"/>
      <c r="J459" s="42"/>
      <c r="K459" s="42"/>
      <c r="L459" s="42"/>
      <c r="M459" s="42"/>
      <c r="N459" s="44">
        <f t="shared" si="433"/>
        <v>519.80575581395351</v>
      </c>
      <c r="O459" s="44">
        <f t="shared" si="434"/>
        <v>345.4048908796417</v>
      </c>
      <c r="P459" s="44">
        <f t="shared" si="435"/>
        <v>0</v>
      </c>
      <c r="Q459" s="44">
        <f t="shared" si="436"/>
        <v>0</v>
      </c>
      <c r="R459" s="44">
        <f t="shared" si="437"/>
        <v>0</v>
      </c>
      <c r="S459" s="44">
        <f t="shared" si="438"/>
        <v>0</v>
      </c>
      <c r="T459" s="44">
        <f t="shared" si="439"/>
        <v>345.4048908796417</v>
      </c>
      <c r="U459" s="44">
        <f t="shared" si="440"/>
        <v>535.3999284883721</v>
      </c>
      <c r="V459" s="44">
        <f t="shared" si="441"/>
        <v>0</v>
      </c>
      <c r="W459" s="44">
        <f t="shared" si="442"/>
        <v>0</v>
      </c>
      <c r="X459" s="44">
        <f t="shared" si="443"/>
        <v>0</v>
      </c>
      <c r="Y459" s="44">
        <f t="shared" si="444"/>
        <v>0</v>
      </c>
      <c r="Z459" s="44">
        <f t="shared" si="445"/>
        <v>535.3999284883721</v>
      </c>
      <c r="AA459" s="20">
        <v>0.03</v>
      </c>
      <c r="AC459" s="44">
        <f t="shared" si="483"/>
        <v>249.82159999999999</v>
      </c>
      <c r="AD459" s="28">
        <v>98</v>
      </c>
      <c r="AE459" s="44">
        <f t="shared" si="484"/>
        <v>1804.8335999999999</v>
      </c>
      <c r="AF459" s="28">
        <v>708</v>
      </c>
      <c r="AG459" s="44">
        <f t="shared" si="485"/>
        <v>288.05959999999999</v>
      </c>
      <c r="AH459" s="28">
        <v>113</v>
      </c>
      <c r="AI459" s="44">
        <f t="shared" si="449"/>
        <v>96.371987127906976</v>
      </c>
      <c r="AJ459" s="44">
        <f t="shared" si="450"/>
        <v>0</v>
      </c>
      <c r="AK459" s="44"/>
      <c r="AL459" s="44">
        <f t="shared" si="451"/>
        <v>0</v>
      </c>
      <c r="AM459" s="44"/>
      <c r="AN459" s="44">
        <f t="shared" si="452"/>
        <v>96.371987127906976</v>
      </c>
      <c r="AO459" s="20"/>
      <c r="AP459" s="20">
        <v>0.18</v>
      </c>
      <c r="AQ459" s="20"/>
      <c r="AR459" s="20"/>
      <c r="AS459" s="44">
        <f t="shared" si="453"/>
        <v>64.03806676908556</v>
      </c>
      <c r="AT459" s="44">
        <f t="shared" si="454"/>
        <v>0</v>
      </c>
      <c r="AU459" s="44">
        <f t="shared" si="455"/>
        <v>0</v>
      </c>
      <c r="AV459" s="44">
        <f t="shared" si="456"/>
        <v>0</v>
      </c>
      <c r="AW459" s="44"/>
      <c r="AX459" s="44">
        <f t="shared" si="457"/>
        <v>64.03806676908556</v>
      </c>
      <c r="AY459" s="44">
        <f t="shared" si="458"/>
        <v>299.82395995348838</v>
      </c>
      <c r="AZ459" s="44">
        <f t="shared" si="459"/>
        <v>0</v>
      </c>
      <c r="BA459" s="44"/>
      <c r="BB459" s="44">
        <f t="shared" si="460"/>
        <v>0</v>
      </c>
      <c r="BC459" s="44"/>
      <c r="BD459" s="44">
        <f t="shared" si="461"/>
        <v>299.82395995348838</v>
      </c>
      <c r="BE459" s="20"/>
      <c r="BF459" s="20">
        <v>0.56000000000000005</v>
      </c>
      <c r="BG459" s="20"/>
      <c r="BH459" s="20">
        <v>0.05</v>
      </c>
      <c r="BI459" s="44">
        <f t="shared" si="462"/>
        <v>199.22954105937731</v>
      </c>
      <c r="BJ459" s="44">
        <f t="shared" si="463"/>
        <v>0</v>
      </c>
      <c r="BK459" s="44">
        <f t="shared" si="464"/>
        <v>0</v>
      </c>
      <c r="BL459" s="44">
        <f t="shared" si="465"/>
        <v>0</v>
      </c>
      <c r="BM459" s="44"/>
      <c r="BN459" s="44">
        <f t="shared" si="466"/>
        <v>199.22954105937731</v>
      </c>
      <c r="BO459" s="44">
        <f t="shared" si="467"/>
        <v>117.78798426744186</v>
      </c>
      <c r="BP459" s="44">
        <f t="shared" si="468"/>
        <v>0</v>
      </c>
      <c r="BQ459" s="44"/>
      <c r="BR459" s="44">
        <f t="shared" si="469"/>
        <v>0</v>
      </c>
      <c r="BS459" s="44"/>
      <c r="BT459" s="44">
        <f t="shared" si="470"/>
        <v>117.78798426744186</v>
      </c>
      <c r="BU459" s="20"/>
      <c r="BV459" s="20">
        <v>0.22</v>
      </c>
      <c r="BW459" s="20"/>
      <c r="BX459" s="20">
        <v>0.05</v>
      </c>
      <c r="BY459" s="44">
        <f t="shared" si="471"/>
        <v>78.268748273326793</v>
      </c>
      <c r="BZ459" s="44">
        <f t="shared" si="472"/>
        <v>0</v>
      </c>
      <c r="CA459" s="44">
        <f t="shared" si="473"/>
        <v>0</v>
      </c>
      <c r="CB459" s="44">
        <f t="shared" si="474"/>
        <v>0</v>
      </c>
      <c r="CC459" s="44"/>
      <c r="CD459" s="44">
        <f t="shared" si="475"/>
        <v>78.268748273326793</v>
      </c>
      <c r="CE459" s="44">
        <f t="shared" si="476"/>
        <v>3.9011421269294408</v>
      </c>
      <c r="CF459" s="44">
        <f t="shared" si="477"/>
        <v>9.0590661927093272</v>
      </c>
      <c r="CG459" s="44">
        <f t="shared" si="478"/>
        <v>3.6803910418248993</v>
      </c>
      <c r="CH459" s="44">
        <f t="shared" si="479"/>
        <v>26.210500448952928</v>
      </c>
      <c r="CI459" s="44">
        <f t="shared" si="480"/>
        <v>81.543779174520225</v>
      </c>
      <c r="CJ459" s="44">
        <f t="shared" si="481"/>
        <v>32.035056104275803</v>
      </c>
      <c r="CK459" s="44">
        <f t="shared" si="482"/>
        <v>145.61389138307183</v>
      </c>
    </row>
    <row r="460" spans="1:89" x14ac:dyDescent="0.25">
      <c r="A460" s="41">
        <f>'[11]ТОВ "Сумитеплоенерго" '!F452</f>
        <v>1965</v>
      </c>
      <c r="B460" s="41" t="str">
        <f>'[11]ТОВ "Сумитеплоенерго" '!C452</f>
        <v>Вул.Миру 36</v>
      </c>
      <c r="C460" s="47" t="str">
        <f>'[11]ТОВ "Сумитеплоенерго" '!O452</f>
        <v>так</v>
      </c>
      <c r="D460" s="46">
        <f>'[11]ТОВ "Сумитеплоенерго" '!G452</f>
        <v>5</v>
      </c>
      <c r="E460" s="86" t="str">
        <f t="shared" si="431"/>
        <v>ТОВ "Сумитеплоенерго"</v>
      </c>
      <c r="F460" s="43">
        <f>'[11]ТОВ "Сумитеплоенерго" '!L452</f>
        <v>2532.4</v>
      </c>
      <c r="G460" s="43">
        <f>'[11]ТОВ "Сумитеплоенерго" '!CX452</f>
        <v>522.72208139534882</v>
      </c>
      <c r="H460" s="32">
        <f t="shared" si="432"/>
        <v>206.4137108653249</v>
      </c>
      <c r="I460" s="42"/>
      <c r="J460" s="42"/>
      <c r="K460" s="42"/>
      <c r="L460" s="42"/>
      <c r="M460" s="42"/>
      <c r="N460" s="44">
        <f t="shared" si="433"/>
        <v>522.72208139534882</v>
      </c>
      <c r="O460" s="44">
        <f t="shared" si="434"/>
        <v>347.3427553760323</v>
      </c>
      <c r="P460" s="44">
        <f t="shared" si="435"/>
        <v>0</v>
      </c>
      <c r="Q460" s="44">
        <f t="shared" si="436"/>
        <v>0</v>
      </c>
      <c r="R460" s="44">
        <f t="shared" si="437"/>
        <v>0</v>
      </c>
      <c r="S460" s="44">
        <f t="shared" si="438"/>
        <v>0</v>
      </c>
      <c r="T460" s="44">
        <f t="shared" si="439"/>
        <v>347.3427553760323</v>
      </c>
      <c r="U460" s="44">
        <f t="shared" si="440"/>
        <v>538.40374383720928</v>
      </c>
      <c r="V460" s="44">
        <f t="shared" si="441"/>
        <v>0</v>
      </c>
      <c r="W460" s="44">
        <f t="shared" si="442"/>
        <v>0</v>
      </c>
      <c r="X460" s="44">
        <f t="shared" si="443"/>
        <v>0</v>
      </c>
      <c r="Y460" s="44">
        <f t="shared" si="444"/>
        <v>0</v>
      </c>
      <c r="Z460" s="44">
        <f t="shared" si="445"/>
        <v>538.40374383720928</v>
      </c>
      <c r="AA460" s="20">
        <v>0.03</v>
      </c>
      <c r="AC460" s="44">
        <f t="shared" si="483"/>
        <v>248.17520000000002</v>
      </c>
      <c r="AD460" s="28">
        <v>98</v>
      </c>
      <c r="AE460" s="44">
        <f t="shared" si="484"/>
        <v>1792.9392</v>
      </c>
      <c r="AF460" s="28">
        <v>708</v>
      </c>
      <c r="AG460" s="44">
        <f t="shared" si="485"/>
        <v>286.16120000000001</v>
      </c>
      <c r="AH460" s="28">
        <v>113</v>
      </c>
      <c r="AI460" s="44">
        <f t="shared" si="449"/>
        <v>96.912673890697661</v>
      </c>
      <c r="AJ460" s="44">
        <f t="shared" si="450"/>
        <v>0</v>
      </c>
      <c r="AK460" s="44"/>
      <c r="AL460" s="44">
        <f t="shared" si="451"/>
        <v>0</v>
      </c>
      <c r="AM460" s="44"/>
      <c r="AN460" s="44">
        <f t="shared" si="452"/>
        <v>96.912673890697661</v>
      </c>
      <c r="AO460" s="20"/>
      <c r="AP460" s="20">
        <v>0.18</v>
      </c>
      <c r="AQ460" s="20"/>
      <c r="AR460" s="20"/>
      <c r="AS460" s="44">
        <f t="shared" si="453"/>
        <v>64.397346846716388</v>
      </c>
      <c r="AT460" s="44">
        <f t="shared" si="454"/>
        <v>0</v>
      </c>
      <c r="AU460" s="44">
        <f t="shared" si="455"/>
        <v>0</v>
      </c>
      <c r="AV460" s="44">
        <f t="shared" si="456"/>
        <v>0</v>
      </c>
      <c r="AW460" s="44"/>
      <c r="AX460" s="44">
        <f t="shared" si="457"/>
        <v>64.397346846716388</v>
      </c>
      <c r="AY460" s="44">
        <f t="shared" si="458"/>
        <v>301.50609654883721</v>
      </c>
      <c r="AZ460" s="44">
        <f t="shared" si="459"/>
        <v>0</v>
      </c>
      <c r="BA460" s="44"/>
      <c r="BB460" s="44">
        <f t="shared" si="460"/>
        <v>0</v>
      </c>
      <c r="BC460" s="44"/>
      <c r="BD460" s="44">
        <f t="shared" si="461"/>
        <v>301.50609654883721</v>
      </c>
      <c r="BE460" s="20"/>
      <c r="BF460" s="20">
        <v>0.56000000000000005</v>
      </c>
      <c r="BG460" s="20"/>
      <c r="BH460" s="20">
        <v>0.05</v>
      </c>
      <c r="BI460" s="44">
        <f t="shared" si="462"/>
        <v>200.34730130089542</v>
      </c>
      <c r="BJ460" s="44">
        <f t="shared" si="463"/>
        <v>0</v>
      </c>
      <c r="BK460" s="44">
        <f t="shared" si="464"/>
        <v>0</v>
      </c>
      <c r="BL460" s="44">
        <f t="shared" si="465"/>
        <v>0</v>
      </c>
      <c r="BM460" s="44"/>
      <c r="BN460" s="44">
        <f t="shared" si="466"/>
        <v>200.34730130089542</v>
      </c>
      <c r="BO460" s="44">
        <f t="shared" si="467"/>
        <v>118.44882364418604</v>
      </c>
      <c r="BP460" s="44">
        <f t="shared" si="468"/>
        <v>0</v>
      </c>
      <c r="BQ460" s="44"/>
      <c r="BR460" s="44">
        <f t="shared" si="469"/>
        <v>0</v>
      </c>
      <c r="BS460" s="44"/>
      <c r="BT460" s="44">
        <f t="shared" si="470"/>
        <v>118.44882364418604</v>
      </c>
      <c r="BU460" s="20"/>
      <c r="BV460" s="20">
        <v>0.22</v>
      </c>
      <c r="BW460" s="20"/>
      <c r="BX460" s="20">
        <v>0.05</v>
      </c>
      <c r="BY460" s="44">
        <f t="shared" si="471"/>
        <v>78.707868368208921</v>
      </c>
      <c r="BZ460" s="44">
        <f t="shared" si="472"/>
        <v>0</v>
      </c>
      <c r="CA460" s="44">
        <f t="shared" si="473"/>
        <v>0</v>
      </c>
      <c r="CB460" s="44">
        <f t="shared" si="474"/>
        <v>0</v>
      </c>
      <c r="CC460" s="44"/>
      <c r="CD460" s="44">
        <f t="shared" si="475"/>
        <v>78.707868368208921</v>
      </c>
      <c r="CE460" s="44">
        <f t="shared" si="476"/>
        <v>3.8538109433409744</v>
      </c>
      <c r="CF460" s="44">
        <f t="shared" si="477"/>
        <v>8.9491557328603086</v>
      </c>
      <c r="CG460" s="44">
        <f t="shared" si="478"/>
        <v>3.6357381534116615</v>
      </c>
      <c r="CH460" s="44">
        <f t="shared" si="479"/>
        <v>26.357552212242393</v>
      </c>
      <c r="CI460" s="44">
        <f t="shared" si="480"/>
        <v>82.001273549198558</v>
      </c>
      <c r="CJ460" s="44">
        <f t="shared" si="481"/>
        <v>32.214786037185149</v>
      </c>
      <c r="CK460" s="44">
        <f t="shared" si="482"/>
        <v>146.43084562356884</v>
      </c>
    </row>
    <row r="461" spans="1:89" x14ac:dyDescent="0.25">
      <c r="A461" s="41">
        <f>'[11]ТОВ "Сумитеплоенерго" '!F453</f>
        <v>1978</v>
      </c>
      <c r="B461" s="41" t="str">
        <f>'[11]ТОВ "Сумитеплоенерго" '!C453</f>
        <v>Вул.Н.Сироватська 37</v>
      </c>
      <c r="C461" s="47" t="str">
        <f>'[11]ТОВ "Сумитеплоенерго" '!O453</f>
        <v>так</v>
      </c>
      <c r="D461" s="46">
        <f>'[11]ТОВ "Сумитеплоенерго" '!G453</f>
        <v>5</v>
      </c>
      <c r="E461" s="86" t="str">
        <f t="shared" ref="E461:E524" si="486">$D$2</f>
        <v>ТОВ "Сумитеплоенерго"</v>
      </c>
      <c r="F461" s="43">
        <f>'[11]ТОВ "Сумитеплоенерго" '!L453</f>
        <v>2698.6</v>
      </c>
      <c r="G461" s="43">
        <f>'[11]ТОВ "Сумитеплоенерго" '!CX453</f>
        <v>559.79086046511622</v>
      </c>
      <c r="H461" s="32">
        <f t="shared" ref="H461:H524" si="487">G461*1000/F461</f>
        <v>207.43750851001121</v>
      </c>
      <c r="I461" s="42"/>
      <c r="J461" s="42"/>
      <c r="K461" s="42"/>
      <c r="L461" s="42"/>
      <c r="M461" s="42"/>
      <c r="N461" s="44">
        <f t="shared" ref="N461:N524" si="488">G461+I461+J461+K461</f>
        <v>559.79086046511622</v>
      </c>
      <c r="O461" s="44">
        <f t="shared" ref="O461:O524" si="489">G461*$D$3</f>
        <v>371.97452877682014</v>
      </c>
      <c r="P461" s="44">
        <f t="shared" ref="P461:P524" si="490">I461*$D$4</f>
        <v>0</v>
      </c>
      <c r="Q461" s="44">
        <f t="shared" ref="Q461:Q524" si="491">J461*$D$5</f>
        <v>0</v>
      </c>
      <c r="R461" s="44">
        <f t="shared" ref="R461:R524" si="492">K461*$D$3</f>
        <v>0</v>
      </c>
      <c r="S461" s="44">
        <f t="shared" ref="S461:S524" si="493">M461*$D$6</f>
        <v>0</v>
      </c>
      <c r="T461" s="44">
        <f t="shared" ref="T461:T524" si="494">SUM(O461:S461)</f>
        <v>371.97452877682014</v>
      </c>
      <c r="U461" s="44">
        <f t="shared" ref="U461:U524" si="495">G461*(1+AA461)</f>
        <v>576.58458627906975</v>
      </c>
      <c r="V461" s="44">
        <f t="shared" ref="V461:V524" si="496">I461*(1+AB461)</f>
        <v>0</v>
      </c>
      <c r="W461" s="44">
        <f t="shared" ref="W461:W524" si="497">J461</f>
        <v>0</v>
      </c>
      <c r="X461" s="44">
        <f t="shared" ref="X461:X524" si="498">K461</f>
        <v>0</v>
      </c>
      <c r="Y461" s="44">
        <f t="shared" ref="Y461:Y524" si="499">M461</f>
        <v>0</v>
      </c>
      <c r="Z461" s="44">
        <f t="shared" ref="Z461:Z524" si="500">U461+V461+W461+X461</f>
        <v>576.58458627906975</v>
      </c>
      <c r="AA461" s="20">
        <v>0.03</v>
      </c>
      <c r="AC461" s="44">
        <f t="shared" si="483"/>
        <v>264.46280000000002</v>
      </c>
      <c r="AD461" s="28">
        <v>98</v>
      </c>
      <c r="AE461" s="44">
        <f t="shared" si="484"/>
        <v>1910.6088</v>
      </c>
      <c r="AF461" s="28">
        <v>708</v>
      </c>
      <c r="AG461" s="44">
        <f t="shared" si="485"/>
        <v>304.9418</v>
      </c>
      <c r="AH461" s="28">
        <v>113</v>
      </c>
      <c r="AI461" s="44">
        <f t="shared" si="449"/>
        <v>103.78522553023255</v>
      </c>
      <c r="AJ461" s="44">
        <f t="shared" si="450"/>
        <v>0</v>
      </c>
      <c r="AK461" s="44"/>
      <c r="AL461" s="44">
        <f t="shared" si="451"/>
        <v>0</v>
      </c>
      <c r="AM461" s="44"/>
      <c r="AN461" s="44">
        <f t="shared" si="452"/>
        <v>103.78522553023255</v>
      </c>
      <c r="AO461" s="20"/>
      <c r="AP461" s="20">
        <v>0.18</v>
      </c>
      <c r="AQ461" s="20"/>
      <c r="AR461" s="20"/>
      <c r="AS461" s="44">
        <f t="shared" si="453"/>
        <v>68.964077635222452</v>
      </c>
      <c r="AT461" s="44">
        <f t="shared" si="454"/>
        <v>0</v>
      </c>
      <c r="AU461" s="44">
        <f t="shared" si="455"/>
        <v>0</v>
      </c>
      <c r="AV461" s="44">
        <f t="shared" si="456"/>
        <v>0</v>
      </c>
      <c r="AW461" s="44"/>
      <c r="AX461" s="44">
        <f t="shared" si="457"/>
        <v>68.964077635222452</v>
      </c>
      <c r="AY461" s="44">
        <f t="shared" si="458"/>
        <v>322.88736831627909</v>
      </c>
      <c r="AZ461" s="44">
        <f t="shared" si="459"/>
        <v>0</v>
      </c>
      <c r="BA461" s="44"/>
      <c r="BB461" s="44">
        <f t="shared" si="460"/>
        <v>0</v>
      </c>
      <c r="BC461" s="44"/>
      <c r="BD461" s="44">
        <f t="shared" si="461"/>
        <v>322.88736831627909</v>
      </c>
      <c r="BE461" s="20"/>
      <c r="BF461" s="20">
        <v>0.56000000000000005</v>
      </c>
      <c r="BG461" s="20"/>
      <c r="BH461" s="20">
        <v>0.05</v>
      </c>
      <c r="BI461" s="44">
        <f t="shared" si="462"/>
        <v>214.55490819846989</v>
      </c>
      <c r="BJ461" s="44">
        <f t="shared" si="463"/>
        <v>0</v>
      </c>
      <c r="BK461" s="44">
        <f t="shared" si="464"/>
        <v>0</v>
      </c>
      <c r="BL461" s="44">
        <f t="shared" si="465"/>
        <v>0</v>
      </c>
      <c r="BM461" s="44"/>
      <c r="BN461" s="44">
        <f t="shared" si="466"/>
        <v>214.55490819846989</v>
      </c>
      <c r="BO461" s="44">
        <f t="shared" si="467"/>
        <v>126.84860898139534</v>
      </c>
      <c r="BP461" s="44">
        <f t="shared" si="468"/>
        <v>0</v>
      </c>
      <c r="BQ461" s="44"/>
      <c r="BR461" s="44">
        <f t="shared" si="469"/>
        <v>0</v>
      </c>
      <c r="BS461" s="44"/>
      <c r="BT461" s="44">
        <f t="shared" si="470"/>
        <v>126.84860898139534</v>
      </c>
      <c r="BU461" s="20"/>
      <c r="BV461" s="20">
        <v>0.22</v>
      </c>
      <c r="BW461" s="20"/>
      <c r="BX461" s="20">
        <v>0.05</v>
      </c>
      <c r="BY461" s="44">
        <f t="shared" si="471"/>
        <v>84.289428220827446</v>
      </c>
      <c r="BZ461" s="44">
        <f t="shared" si="472"/>
        <v>0</v>
      </c>
      <c r="CA461" s="44">
        <f t="shared" si="473"/>
        <v>0</v>
      </c>
      <c r="CB461" s="44">
        <f t="shared" si="474"/>
        <v>0</v>
      </c>
      <c r="CC461" s="44"/>
      <c r="CD461" s="44">
        <f t="shared" si="475"/>
        <v>84.289428220827446</v>
      </c>
      <c r="CE461" s="44">
        <f t="shared" si="476"/>
        <v>3.8347906485293044</v>
      </c>
      <c r="CF461" s="44">
        <f t="shared" si="477"/>
        <v>8.9049876138588644</v>
      </c>
      <c r="CG461" s="44">
        <f t="shared" si="478"/>
        <v>3.6177941461542691</v>
      </c>
      <c r="CH461" s="44">
        <f t="shared" si="479"/>
        <v>28.22669513646585</v>
      </c>
      <c r="CI461" s="44">
        <f t="shared" si="480"/>
        <v>87.816384869004878</v>
      </c>
      <c r="CJ461" s="44">
        <f t="shared" si="481"/>
        <v>34.49929405568048</v>
      </c>
      <c r="CK461" s="44">
        <f t="shared" si="482"/>
        <v>156.81497298036584</v>
      </c>
    </row>
    <row r="462" spans="1:89" x14ac:dyDescent="0.25">
      <c r="A462" s="41">
        <f>'[11]ТОВ "Сумитеплоенерго" '!F454</f>
        <v>1977</v>
      </c>
      <c r="B462" s="41" t="str">
        <f>'[11]ТОВ "Сумитеплоенерго" '!C454</f>
        <v>Вул.Н.Сироватська 52</v>
      </c>
      <c r="C462" s="47" t="str">
        <f>'[11]ТОВ "Сумитеплоенерго" '!O454</f>
        <v>так</v>
      </c>
      <c r="D462" s="46">
        <f>'[11]ТОВ "Сумитеплоенерго" '!G454</f>
        <v>5</v>
      </c>
      <c r="E462" s="86" t="str">
        <f t="shared" si="486"/>
        <v>ТОВ "Сумитеплоенерго"</v>
      </c>
      <c r="F462" s="43">
        <f>'[11]ТОВ "Сумитеплоенерго" '!L454</f>
        <v>5766.66</v>
      </c>
      <c r="G462" s="43">
        <f>'[11]ТОВ "Сумитеплоенерго" '!CX454</f>
        <v>1196.2222209302324</v>
      </c>
      <c r="H462" s="32">
        <f t="shared" si="487"/>
        <v>207.43761916433994</v>
      </c>
      <c r="I462" s="42"/>
      <c r="J462" s="42"/>
      <c r="K462" s="42"/>
      <c r="L462" s="42"/>
      <c r="M462" s="42"/>
      <c r="N462" s="44">
        <f t="shared" si="488"/>
        <v>1196.2222209302324</v>
      </c>
      <c r="O462" s="44">
        <f t="shared" si="489"/>
        <v>794.8757801675697</v>
      </c>
      <c r="P462" s="44">
        <f t="shared" si="490"/>
        <v>0</v>
      </c>
      <c r="Q462" s="44">
        <f t="shared" si="491"/>
        <v>0</v>
      </c>
      <c r="R462" s="44">
        <f t="shared" si="492"/>
        <v>0</v>
      </c>
      <c r="S462" s="44">
        <f t="shared" si="493"/>
        <v>0</v>
      </c>
      <c r="T462" s="44">
        <f t="shared" si="494"/>
        <v>794.8757801675697</v>
      </c>
      <c r="U462" s="44">
        <f t="shared" si="495"/>
        <v>1232.1088875581395</v>
      </c>
      <c r="V462" s="44">
        <f t="shared" si="496"/>
        <v>0</v>
      </c>
      <c r="W462" s="44">
        <f t="shared" si="497"/>
        <v>0</v>
      </c>
      <c r="X462" s="44">
        <f t="shared" si="498"/>
        <v>0</v>
      </c>
      <c r="Y462" s="44">
        <f t="shared" si="499"/>
        <v>0</v>
      </c>
      <c r="Z462" s="44">
        <f t="shared" si="500"/>
        <v>1232.1088875581395</v>
      </c>
      <c r="AA462" s="20">
        <v>0.03</v>
      </c>
      <c r="AC462" s="44">
        <f>AD462*F462/1000</f>
        <v>518.99939999999992</v>
      </c>
      <c r="AD462" s="28">
        <v>90</v>
      </c>
      <c r="AE462" s="44">
        <f>AF462*F462/1000</f>
        <v>3817.5289199999997</v>
      </c>
      <c r="AF462" s="28">
        <v>662</v>
      </c>
      <c r="AG462" s="44">
        <f>AH462*F462/1000</f>
        <v>582.43266000000006</v>
      </c>
      <c r="AH462" s="28">
        <v>101</v>
      </c>
      <c r="AI462" s="44">
        <f t="shared" si="449"/>
        <v>221.77959976046509</v>
      </c>
      <c r="AJ462" s="44">
        <f t="shared" si="450"/>
        <v>0</v>
      </c>
      <c r="AK462" s="44"/>
      <c r="AL462" s="44">
        <f t="shared" si="451"/>
        <v>0</v>
      </c>
      <c r="AM462" s="44"/>
      <c r="AN462" s="44">
        <f t="shared" si="452"/>
        <v>221.77959976046509</v>
      </c>
      <c r="AO462" s="20"/>
      <c r="AP462" s="20">
        <v>0.18</v>
      </c>
      <c r="AQ462" s="20"/>
      <c r="AR462" s="20"/>
      <c r="AS462" s="44">
        <f t="shared" si="453"/>
        <v>147.36996964306744</v>
      </c>
      <c r="AT462" s="44">
        <f t="shared" si="454"/>
        <v>0</v>
      </c>
      <c r="AU462" s="44">
        <f t="shared" si="455"/>
        <v>0</v>
      </c>
      <c r="AV462" s="44">
        <f t="shared" si="456"/>
        <v>0</v>
      </c>
      <c r="AW462" s="44"/>
      <c r="AX462" s="44">
        <f t="shared" si="457"/>
        <v>147.36996964306744</v>
      </c>
      <c r="AY462" s="44">
        <f t="shared" si="458"/>
        <v>689.98097703255814</v>
      </c>
      <c r="AZ462" s="44">
        <f t="shared" si="459"/>
        <v>0</v>
      </c>
      <c r="BA462" s="44"/>
      <c r="BB462" s="44">
        <f t="shared" si="460"/>
        <v>0</v>
      </c>
      <c r="BC462" s="44"/>
      <c r="BD462" s="44">
        <f t="shared" si="461"/>
        <v>689.98097703255814</v>
      </c>
      <c r="BE462" s="20"/>
      <c r="BF462" s="20">
        <v>0.56000000000000005</v>
      </c>
      <c r="BG462" s="20"/>
      <c r="BH462" s="20">
        <v>0.05</v>
      </c>
      <c r="BI462" s="44">
        <f t="shared" si="462"/>
        <v>458.48435000065427</v>
      </c>
      <c r="BJ462" s="44">
        <f t="shared" si="463"/>
        <v>0</v>
      </c>
      <c r="BK462" s="44">
        <f t="shared" si="464"/>
        <v>0</v>
      </c>
      <c r="BL462" s="44">
        <f t="shared" si="465"/>
        <v>0</v>
      </c>
      <c r="BM462" s="44"/>
      <c r="BN462" s="44">
        <f t="shared" si="466"/>
        <v>458.48435000065427</v>
      </c>
      <c r="BO462" s="44">
        <f t="shared" si="467"/>
        <v>271.06395526279067</v>
      </c>
      <c r="BP462" s="44">
        <f t="shared" si="468"/>
        <v>0</v>
      </c>
      <c r="BQ462" s="44"/>
      <c r="BR462" s="44">
        <f t="shared" si="469"/>
        <v>0</v>
      </c>
      <c r="BS462" s="44"/>
      <c r="BT462" s="44">
        <f t="shared" si="470"/>
        <v>271.06395526279067</v>
      </c>
      <c r="BU462" s="20"/>
      <c r="BV462" s="20">
        <v>0.22</v>
      </c>
      <c r="BW462" s="20"/>
      <c r="BX462" s="20">
        <v>0.05</v>
      </c>
      <c r="BY462" s="44">
        <f t="shared" si="471"/>
        <v>180.11885178597132</v>
      </c>
      <c r="BZ462" s="44">
        <f t="shared" si="472"/>
        <v>0</v>
      </c>
      <c r="CA462" s="44">
        <f t="shared" si="473"/>
        <v>0</v>
      </c>
      <c r="CB462" s="44">
        <f t="shared" si="474"/>
        <v>0</v>
      </c>
      <c r="CC462" s="44"/>
      <c r="CD462" s="44">
        <f t="shared" si="475"/>
        <v>180.11885178597132</v>
      </c>
      <c r="CE462" s="44">
        <f t="shared" si="476"/>
        <v>3.5217446353353079</v>
      </c>
      <c r="CF462" s="44">
        <f t="shared" si="477"/>
        <v>8.3264105306856209</v>
      </c>
      <c r="CG462" s="44">
        <f t="shared" si="478"/>
        <v>3.2336018924442378</v>
      </c>
      <c r="CH462" s="44">
        <f t="shared" si="479"/>
        <v>60.317883571033903</v>
      </c>
      <c r="CI462" s="44">
        <f t="shared" si="480"/>
        <v>187.65563777654995</v>
      </c>
      <c r="CJ462" s="44">
        <f t="shared" si="481"/>
        <v>73.721857697930332</v>
      </c>
      <c r="CK462" s="44">
        <f t="shared" si="482"/>
        <v>335.09935317241059</v>
      </c>
    </row>
    <row r="463" spans="1:89" x14ac:dyDescent="0.25">
      <c r="A463" s="41">
        <f>'[11]ТОВ "Сумитеплоенерго" '!F455</f>
        <v>1977</v>
      </c>
      <c r="B463" s="41" t="str">
        <f>'[11]ТОВ "Сумитеплоенерго" '!C455</f>
        <v>Вул.Н.Сироватська 54</v>
      </c>
      <c r="C463" s="47" t="str">
        <f>'[11]ТОВ "Сумитеплоенерго" '!O455</f>
        <v>так</v>
      </c>
      <c r="D463" s="46">
        <f>'[11]ТОВ "Сумитеплоенерго" '!G455</f>
        <v>5</v>
      </c>
      <c r="E463" s="86" t="str">
        <f t="shared" si="486"/>
        <v>ТОВ "Сумитеплоенерго"</v>
      </c>
      <c r="F463" s="43">
        <f>'[11]ТОВ "Сумитеплоенерго" '!L455</f>
        <v>2725.3</v>
      </c>
      <c r="G463" s="43">
        <f>'[11]ТОВ "Сумитеплоенерго" '!CX455</f>
        <v>512.96565116279066</v>
      </c>
      <c r="H463" s="32">
        <f t="shared" si="487"/>
        <v>188.22355379693636</v>
      </c>
      <c r="I463" s="42"/>
      <c r="J463" s="42"/>
      <c r="K463" s="42"/>
      <c r="L463" s="42"/>
      <c r="M463" s="42"/>
      <c r="N463" s="44">
        <f t="shared" si="488"/>
        <v>512.96565116279066</v>
      </c>
      <c r="O463" s="44">
        <f t="shared" si="489"/>
        <v>340.85972073826707</v>
      </c>
      <c r="P463" s="44">
        <f t="shared" si="490"/>
        <v>0</v>
      </c>
      <c r="Q463" s="44">
        <f t="shared" si="491"/>
        <v>0</v>
      </c>
      <c r="R463" s="44">
        <f t="shared" si="492"/>
        <v>0</v>
      </c>
      <c r="S463" s="44">
        <f t="shared" si="493"/>
        <v>0</v>
      </c>
      <c r="T463" s="44">
        <f t="shared" si="494"/>
        <v>340.85972073826707</v>
      </c>
      <c r="U463" s="44">
        <f t="shared" si="495"/>
        <v>528.35462069767436</v>
      </c>
      <c r="V463" s="44">
        <f t="shared" si="496"/>
        <v>0</v>
      </c>
      <c r="W463" s="44">
        <f t="shared" si="497"/>
        <v>0</v>
      </c>
      <c r="X463" s="44">
        <f t="shared" si="498"/>
        <v>0</v>
      </c>
      <c r="Y463" s="44">
        <f t="shared" si="499"/>
        <v>0</v>
      </c>
      <c r="Z463" s="44">
        <f t="shared" si="500"/>
        <v>528.35462069767436</v>
      </c>
      <c r="AA463" s="20">
        <v>0.03</v>
      </c>
      <c r="AC463" s="44">
        <f t="shared" si="483"/>
        <v>267.07940000000002</v>
      </c>
      <c r="AD463" s="28">
        <v>98</v>
      </c>
      <c r="AE463" s="44">
        <f t="shared" si="484"/>
        <v>1929.5124000000001</v>
      </c>
      <c r="AF463" s="28">
        <v>708</v>
      </c>
      <c r="AG463" s="44">
        <f t="shared" si="485"/>
        <v>307.95890000000003</v>
      </c>
      <c r="AH463" s="28">
        <v>113</v>
      </c>
      <c r="AI463" s="44">
        <f t="shared" si="449"/>
        <v>95.103831725581387</v>
      </c>
      <c r="AJ463" s="44">
        <f t="shared" si="450"/>
        <v>0</v>
      </c>
      <c r="AK463" s="44"/>
      <c r="AL463" s="44">
        <f t="shared" si="451"/>
        <v>0</v>
      </c>
      <c r="AM463" s="44"/>
      <c r="AN463" s="44">
        <f t="shared" si="452"/>
        <v>95.103831725581387</v>
      </c>
      <c r="AO463" s="20"/>
      <c r="AP463" s="20">
        <v>0.18</v>
      </c>
      <c r="AQ463" s="20"/>
      <c r="AR463" s="20"/>
      <c r="AS463" s="44">
        <f t="shared" si="453"/>
        <v>63.195392224874716</v>
      </c>
      <c r="AT463" s="44">
        <f t="shared" si="454"/>
        <v>0</v>
      </c>
      <c r="AU463" s="44">
        <f t="shared" si="455"/>
        <v>0</v>
      </c>
      <c r="AV463" s="44">
        <f t="shared" si="456"/>
        <v>0</v>
      </c>
      <c r="AW463" s="44"/>
      <c r="AX463" s="44">
        <f t="shared" si="457"/>
        <v>63.195392224874716</v>
      </c>
      <c r="AY463" s="44">
        <f t="shared" si="458"/>
        <v>295.87858759069769</v>
      </c>
      <c r="AZ463" s="44">
        <f t="shared" si="459"/>
        <v>0</v>
      </c>
      <c r="BA463" s="44"/>
      <c r="BB463" s="44">
        <f t="shared" si="460"/>
        <v>0</v>
      </c>
      <c r="BC463" s="44"/>
      <c r="BD463" s="44">
        <f t="shared" si="461"/>
        <v>295.87858759069769</v>
      </c>
      <c r="BE463" s="20"/>
      <c r="BF463" s="20">
        <v>0.56000000000000005</v>
      </c>
      <c r="BG463" s="20"/>
      <c r="BH463" s="20">
        <v>0.05</v>
      </c>
      <c r="BI463" s="44">
        <f t="shared" si="462"/>
        <v>196.60788692183249</v>
      </c>
      <c r="BJ463" s="44">
        <f t="shared" si="463"/>
        <v>0</v>
      </c>
      <c r="BK463" s="44">
        <f t="shared" si="464"/>
        <v>0</v>
      </c>
      <c r="BL463" s="44">
        <f t="shared" si="465"/>
        <v>0</v>
      </c>
      <c r="BM463" s="44"/>
      <c r="BN463" s="44">
        <f t="shared" si="466"/>
        <v>196.60788692183249</v>
      </c>
      <c r="BO463" s="44">
        <f t="shared" si="467"/>
        <v>116.23801655348836</v>
      </c>
      <c r="BP463" s="44">
        <f t="shared" si="468"/>
        <v>0</v>
      </c>
      <c r="BQ463" s="44"/>
      <c r="BR463" s="44">
        <f t="shared" si="469"/>
        <v>0</v>
      </c>
      <c r="BS463" s="44"/>
      <c r="BT463" s="44">
        <f t="shared" si="470"/>
        <v>116.23801655348836</v>
      </c>
      <c r="BU463" s="20"/>
      <c r="BV463" s="20">
        <v>0.22</v>
      </c>
      <c r="BW463" s="20"/>
      <c r="BX463" s="20">
        <v>0.05</v>
      </c>
      <c r="BY463" s="44">
        <f t="shared" si="471"/>
        <v>77.238812719291317</v>
      </c>
      <c r="BZ463" s="44">
        <f t="shared" si="472"/>
        <v>0</v>
      </c>
      <c r="CA463" s="44">
        <f t="shared" si="473"/>
        <v>0</v>
      </c>
      <c r="CB463" s="44">
        <f t="shared" si="474"/>
        <v>0</v>
      </c>
      <c r="CC463" s="44"/>
      <c r="CD463" s="44">
        <f t="shared" si="475"/>
        <v>77.238812719291317</v>
      </c>
      <c r="CE463" s="44">
        <f t="shared" si="476"/>
        <v>4.2262480000064517</v>
      </c>
      <c r="CF463" s="44">
        <f t="shared" si="477"/>
        <v>9.8140132128429673</v>
      </c>
      <c r="CG463" s="44">
        <f t="shared" si="478"/>
        <v>3.9871003859059009</v>
      </c>
      <c r="CH463" s="44">
        <f t="shared" si="479"/>
        <v>25.86559744619673</v>
      </c>
      <c r="CI463" s="44">
        <f t="shared" si="480"/>
        <v>80.470747610389836</v>
      </c>
      <c r="CJ463" s="44">
        <f t="shared" si="481"/>
        <v>31.613507989796002</v>
      </c>
      <c r="CK463" s="44">
        <f t="shared" si="482"/>
        <v>143.69776358998183</v>
      </c>
    </row>
    <row r="464" spans="1:89" x14ac:dyDescent="0.25">
      <c r="A464" s="41">
        <f>'[11]ТОВ "Сумитеплоенерго" '!F456</f>
        <v>1962</v>
      </c>
      <c r="B464" s="41" t="str">
        <f>'[11]ТОВ "Сумитеплоенерго" '!C456</f>
        <v>Вул.Н.Сироватська 66</v>
      </c>
      <c r="C464" s="47" t="str">
        <f>'[11]ТОВ "Сумитеплоенерго" '!O456</f>
        <v>так</v>
      </c>
      <c r="D464" s="46">
        <f>'[11]ТОВ "Сумитеплоенерго" '!G456</f>
        <v>5</v>
      </c>
      <c r="E464" s="86" t="str">
        <f t="shared" si="486"/>
        <v>ТОВ "Сумитеплоенерго"</v>
      </c>
      <c r="F464" s="43">
        <f>'[11]ТОВ "Сумитеплоенерго" '!L456</f>
        <v>3421.6</v>
      </c>
      <c r="G464" s="43">
        <f>'[11]ТОВ "Сумитеплоенерго" '!CX456</f>
        <v>701.20308139534893</v>
      </c>
      <c r="H464" s="32">
        <f t="shared" si="487"/>
        <v>204.93426507930468</v>
      </c>
      <c r="I464" s="42"/>
      <c r="J464" s="42"/>
      <c r="K464" s="42"/>
      <c r="L464" s="42"/>
      <c r="M464" s="42"/>
      <c r="N464" s="44">
        <f t="shared" si="488"/>
        <v>701.20308139534893</v>
      </c>
      <c r="O464" s="44">
        <f t="shared" si="489"/>
        <v>465.94130808454486</v>
      </c>
      <c r="P464" s="44">
        <f t="shared" si="490"/>
        <v>0</v>
      </c>
      <c r="Q464" s="44">
        <f t="shared" si="491"/>
        <v>0</v>
      </c>
      <c r="R464" s="44">
        <f t="shared" si="492"/>
        <v>0</v>
      </c>
      <c r="S464" s="44">
        <f t="shared" si="493"/>
        <v>0</v>
      </c>
      <c r="T464" s="44">
        <f t="shared" si="494"/>
        <v>465.94130808454486</v>
      </c>
      <c r="U464" s="44">
        <f t="shared" si="495"/>
        <v>722.23917383720936</v>
      </c>
      <c r="V464" s="44">
        <f t="shared" si="496"/>
        <v>0</v>
      </c>
      <c r="W464" s="44">
        <f t="shared" si="497"/>
        <v>0</v>
      </c>
      <c r="X464" s="44">
        <f t="shared" si="498"/>
        <v>0</v>
      </c>
      <c r="Y464" s="44">
        <f t="shared" si="499"/>
        <v>0</v>
      </c>
      <c r="Z464" s="44">
        <f t="shared" si="500"/>
        <v>722.23917383720936</v>
      </c>
      <c r="AA464" s="20">
        <v>0.03</v>
      </c>
      <c r="AC464" s="44">
        <f t="shared" si="483"/>
        <v>321.63039999999995</v>
      </c>
      <c r="AD464" s="28">
        <v>94</v>
      </c>
      <c r="AE464" s="44">
        <f t="shared" si="484"/>
        <v>2333.5311999999999</v>
      </c>
      <c r="AF464" s="28">
        <v>682</v>
      </c>
      <c r="AG464" s="44">
        <f t="shared" si="485"/>
        <v>376.37599999999998</v>
      </c>
      <c r="AH464" s="28">
        <v>110</v>
      </c>
      <c r="AI464" s="44">
        <f t="shared" si="449"/>
        <v>130.00305129069767</v>
      </c>
      <c r="AJ464" s="44">
        <f t="shared" si="450"/>
        <v>0</v>
      </c>
      <c r="AK464" s="44"/>
      <c r="AL464" s="44">
        <f t="shared" si="451"/>
        <v>0</v>
      </c>
      <c r="AM464" s="44"/>
      <c r="AN464" s="44">
        <f t="shared" si="452"/>
        <v>130.00305129069767</v>
      </c>
      <c r="AO464" s="20"/>
      <c r="AP464" s="20">
        <v>0.18</v>
      </c>
      <c r="AQ464" s="20"/>
      <c r="AR464" s="20"/>
      <c r="AS464" s="44">
        <f t="shared" si="453"/>
        <v>86.385518518874605</v>
      </c>
      <c r="AT464" s="44">
        <f t="shared" si="454"/>
        <v>0</v>
      </c>
      <c r="AU464" s="44">
        <f t="shared" si="455"/>
        <v>0</v>
      </c>
      <c r="AV464" s="44">
        <f t="shared" si="456"/>
        <v>0</v>
      </c>
      <c r="AW464" s="44"/>
      <c r="AX464" s="44">
        <f t="shared" si="457"/>
        <v>86.385518518874605</v>
      </c>
      <c r="AY464" s="44">
        <f t="shared" si="458"/>
        <v>404.45393734883726</v>
      </c>
      <c r="AZ464" s="44">
        <f t="shared" si="459"/>
        <v>0</v>
      </c>
      <c r="BA464" s="44"/>
      <c r="BB464" s="44">
        <f t="shared" si="460"/>
        <v>0</v>
      </c>
      <c r="BC464" s="44"/>
      <c r="BD464" s="44">
        <f t="shared" si="461"/>
        <v>404.45393734883726</v>
      </c>
      <c r="BE464" s="20"/>
      <c r="BF464" s="20">
        <v>0.56000000000000005</v>
      </c>
      <c r="BG464" s="20"/>
      <c r="BH464" s="20">
        <v>0.05</v>
      </c>
      <c r="BI464" s="44">
        <f t="shared" si="462"/>
        <v>268.75494650316546</v>
      </c>
      <c r="BJ464" s="44">
        <f t="shared" si="463"/>
        <v>0</v>
      </c>
      <c r="BK464" s="44">
        <f t="shared" si="464"/>
        <v>0</v>
      </c>
      <c r="BL464" s="44">
        <f t="shared" si="465"/>
        <v>0</v>
      </c>
      <c r="BM464" s="44"/>
      <c r="BN464" s="44">
        <f t="shared" si="466"/>
        <v>268.75494650316546</v>
      </c>
      <c r="BO464" s="44">
        <f t="shared" si="467"/>
        <v>158.89261824418605</v>
      </c>
      <c r="BP464" s="44">
        <f t="shared" si="468"/>
        <v>0</v>
      </c>
      <c r="BQ464" s="44"/>
      <c r="BR464" s="44">
        <f t="shared" si="469"/>
        <v>0</v>
      </c>
      <c r="BS464" s="44"/>
      <c r="BT464" s="44">
        <f t="shared" si="470"/>
        <v>158.89261824418605</v>
      </c>
      <c r="BU464" s="20"/>
      <c r="BV464" s="20">
        <v>0.22</v>
      </c>
      <c r="BW464" s="20"/>
      <c r="BX464" s="20">
        <v>0.05</v>
      </c>
      <c r="BY464" s="44">
        <f t="shared" si="471"/>
        <v>105.58230041195785</v>
      </c>
      <c r="BZ464" s="44">
        <f t="shared" si="472"/>
        <v>0</v>
      </c>
      <c r="CA464" s="44">
        <f t="shared" si="473"/>
        <v>0</v>
      </c>
      <c r="CB464" s="44">
        <f t="shared" si="474"/>
        <v>0</v>
      </c>
      <c r="CC464" s="44"/>
      <c r="CD464" s="44">
        <f t="shared" si="475"/>
        <v>105.58230041195785</v>
      </c>
      <c r="CE464" s="44">
        <f t="shared" si="476"/>
        <v>3.7231981183249605</v>
      </c>
      <c r="CF464" s="44">
        <f t="shared" si="477"/>
        <v>8.6827469795891368</v>
      </c>
      <c r="CG464" s="44">
        <f t="shared" si="478"/>
        <v>3.5647641558430476</v>
      </c>
      <c r="CH464" s="44">
        <f t="shared" si="479"/>
        <v>35.357214640574419</v>
      </c>
      <c r="CI464" s="44">
        <f t="shared" si="480"/>
        <v>110.00022332623153</v>
      </c>
      <c r="CJ464" s="44">
        <f t="shared" si="481"/>
        <v>43.214373449590958</v>
      </c>
      <c r="CK464" s="44">
        <f t="shared" si="482"/>
        <v>196.42897022541345</v>
      </c>
    </row>
    <row r="465" spans="1:91" x14ac:dyDescent="0.25">
      <c r="A465" s="41">
        <f>'[11]ТОВ "Сумитеплоенерго" '!F457</f>
        <v>1990</v>
      </c>
      <c r="B465" s="41" t="str">
        <f>'[11]ТОВ "Сумитеплоенерго" '!C457</f>
        <v>Вул.Охтирська 19/2</v>
      </c>
      <c r="C465" s="47" t="str">
        <f>'[11]ТОВ "Сумитеплоенерго" '!O457</f>
        <v>так</v>
      </c>
      <c r="D465" s="46">
        <f>'[11]ТОВ "Сумитеплоенерго" '!G457</f>
        <v>5</v>
      </c>
      <c r="E465" s="86" t="str">
        <f t="shared" si="486"/>
        <v>ТОВ "Сумитеплоенерго"</v>
      </c>
      <c r="F465" s="43">
        <f>'[11]ТОВ "Сумитеплоенерго" '!L457</f>
        <v>3583.38</v>
      </c>
      <c r="G465" s="43">
        <f>'[11]ТОВ "Сумитеплоенерго" '!CX457</f>
        <v>721.27853488372091</v>
      </c>
      <c r="H465" s="32">
        <f t="shared" si="487"/>
        <v>201.28441161242205</v>
      </c>
      <c r="I465" s="42"/>
      <c r="J465" s="42"/>
      <c r="K465" s="42"/>
      <c r="L465" s="42"/>
      <c r="M465" s="42"/>
      <c r="N465" s="44">
        <f t="shared" si="488"/>
        <v>721.27853488372091</v>
      </c>
      <c r="O465" s="44">
        <f t="shared" si="489"/>
        <v>479.28121389349917</v>
      </c>
      <c r="P465" s="44">
        <f t="shared" si="490"/>
        <v>0</v>
      </c>
      <c r="Q465" s="44">
        <f t="shared" si="491"/>
        <v>0</v>
      </c>
      <c r="R465" s="44">
        <f t="shared" si="492"/>
        <v>0</v>
      </c>
      <c r="S465" s="44">
        <f t="shared" si="493"/>
        <v>0</v>
      </c>
      <c r="T465" s="44">
        <f t="shared" si="494"/>
        <v>479.28121389349917</v>
      </c>
      <c r="U465" s="44">
        <f t="shared" si="495"/>
        <v>742.91689093023251</v>
      </c>
      <c r="V465" s="44">
        <f t="shared" si="496"/>
        <v>0</v>
      </c>
      <c r="W465" s="44">
        <f t="shared" si="497"/>
        <v>0</v>
      </c>
      <c r="X465" s="44">
        <f t="shared" si="498"/>
        <v>0</v>
      </c>
      <c r="Y465" s="44">
        <f t="shared" si="499"/>
        <v>0</v>
      </c>
      <c r="Z465" s="44">
        <f t="shared" si="500"/>
        <v>742.91689093023251</v>
      </c>
      <c r="AA465" s="20">
        <v>0.03</v>
      </c>
      <c r="AC465" s="44">
        <f t="shared" si="483"/>
        <v>336.83772000000005</v>
      </c>
      <c r="AD465" s="28">
        <v>94</v>
      </c>
      <c r="AE465" s="44">
        <f t="shared" si="484"/>
        <v>2443.8651600000003</v>
      </c>
      <c r="AF465" s="28">
        <v>682</v>
      </c>
      <c r="AG465" s="44">
        <f t="shared" si="485"/>
        <v>394.17179999999996</v>
      </c>
      <c r="AH465" s="28">
        <v>110</v>
      </c>
      <c r="AI465" s="44">
        <f t="shared" si="449"/>
        <v>133.72504036744184</v>
      </c>
      <c r="AJ465" s="44">
        <f t="shared" si="450"/>
        <v>0</v>
      </c>
      <c r="AK465" s="44"/>
      <c r="AL465" s="44">
        <f t="shared" si="451"/>
        <v>0</v>
      </c>
      <c r="AM465" s="44"/>
      <c r="AN465" s="44">
        <f t="shared" si="452"/>
        <v>133.72504036744184</v>
      </c>
      <c r="AO465" s="20"/>
      <c r="AP465" s="20">
        <v>0.18</v>
      </c>
      <c r="AQ465" s="20"/>
      <c r="AR465" s="20"/>
      <c r="AS465" s="44">
        <f t="shared" si="453"/>
        <v>88.858737055854732</v>
      </c>
      <c r="AT465" s="44">
        <f t="shared" si="454"/>
        <v>0</v>
      </c>
      <c r="AU465" s="44">
        <f t="shared" si="455"/>
        <v>0</v>
      </c>
      <c r="AV465" s="44">
        <f t="shared" si="456"/>
        <v>0</v>
      </c>
      <c r="AW465" s="44"/>
      <c r="AX465" s="44">
        <f t="shared" si="457"/>
        <v>88.858737055854732</v>
      </c>
      <c r="AY465" s="44">
        <f t="shared" si="458"/>
        <v>416.03345892093023</v>
      </c>
      <c r="AZ465" s="44">
        <f t="shared" si="459"/>
        <v>0</v>
      </c>
      <c r="BA465" s="44"/>
      <c r="BB465" s="44">
        <f t="shared" si="460"/>
        <v>0</v>
      </c>
      <c r="BC465" s="44"/>
      <c r="BD465" s="44">
        <f t="shared" si="461"/>
        <v>416.03345892093023</v>
      </c>
      <c r="BE465" s="20"/>
      <c r="BF465" s="20">
        <v>0.56000000000000005</v>
      </c>
      <c r="BG465" s="20"/>
      <c r="BH465" s="20">
        <v>0.05</v>
      </c>
      <c r="BI465" s="44">
        <f t="shared" si="462"/>
        <v>276.44940417377029</v>
      </c>
      <c r="BJ465" s="44">
        <f t="shared" si="463"/>
        <v>0</v>
      </c>
      <c r="BK465" s="44">
        <f t="shared" si="464"/>
        <v>0</v>
      </c>
      <c r="BL465" s="44">
        <f t="shared" si="465"/>
        <v>0</v>
      </c>
      <c r="BM465" s="44"/>
      <c r="BN465" s="44">
        <f t="shared" si="466"/>
        <v>276.44940417377029</v>
      </c>
      <c r="BO465" s="44">
        <f t="shared" si="467"/>
        <v>163.44171600465114</v>
      </c>
      <c r="BP465" s="44">
        <f t="shared" si="468"/>
        <v>0</v>
      </c>
      <c r="BQ465" s="44"/>
      <c r="BR465" s="44">
        <f t="shared" si="469"/>
        <v>0</v>
      </c>
      <c r="BS465" s="44"/>
      <c r="BT465" s="44">
        <f t="shared" si="470"/>
        <v>163.44171600465114</v>
      </c>
      <c r="BU465" s="20"/>
      <c r="BV465" s="20">
        <v>0.22</v>
      </c>
      <c r="BW465" s="20"/>
      <c r="BX465" s="20">
        <v>0.05</v>
      </c>
      <c r="BY465" s="44">
        <f t="shared" si="471"/>
        <v>108.60512306826689</v>
      </c>
      <c r="BZ465" s="44">
        <f t="shared" si="472"/>
        <v>0</v>
      </c>
      <c r="CA465" s="44">
        <f t="shared" si="473"/>
        <v>0</v>
      </c>
      <c r="CB465" s="44">
        <f t="shared" si="474"/>
        <v>0</v>
      </c>
      <c r="CC465" s="44"/>
      <c r="CD465" s="44">
        <f t="shared" si="475"/>
        <v>108.60512306826689</v>
      </c>
      <c r="CE465" s="44">
        <f t="shared" si="476"/>
        <v>3.7907101896831028</v>
      </c>
      <c r="CF465" s="44">
        <f t="shared" si="477"/>
        <v>8.8401896444813381</v>
      </c>
      <c r="CG465" s="44">
        <f t="shared" si="478"/>
        <v>3.6294033731008422</v>
      </c>
      <c r="CH465" s="44">
        <f t="shared" si="479"/>
        <v>36.369492163061565</v>
      </c>
      <c r="CI465" s="44">
        <f t="shared" si="480"/>
        <v>113.14953117396934</v>
      </c>
      <c r="CJ465" s="44">
        <f t="shared" si="481"/>
        <v>44.451601532630804</v>
      </c>
      <c r="CK465" s="44">
        <f t="shared" si="482"/>
        <v>202.05273423923094</v>
      </c>
    </row>
    <row r="466" spans="1:91" x14ac:dyDescent="0.25">
      <c r="A466" s="41">
        <f>'[11]ТОВ "Сумитеплоенерго" '!F458</f>
        <v>1964</v>
      </c>
      <c r="B466" s="41" t="str">
        <f>'[11]ТОВ "Сумитеплоенерго" '!C458</f>
        <v>Вул.Охтирська 20</v>
      </c>
      <c r="C466" s="47" t="str">
        <f>'[11]ТОВ "Сумитеплоенерго" '!O458</f>
        <v>так</v>
      </c>
      <c r="D466" s="46">
        <f>'[11]ТОВ "Сумитеплоенерго" '!G458</f>
        <v>5</v>
      </c>
      <c r="E466" s="86" t="str">
        <f t="shared" si="486"/>
        <v>ТОВ "Сумитеплоенерго"</v>
      </c>
      <c r="F466" s="43">
        <f>'[11]ТОВ "Сумитеплоенерго" '!L458</f>
        <v>2562.9</v>
      </c>
      <c r="G466" s="43">
        <f>'[11]ТОВ "Сумитеплоенерго" '!CX458</f>
        <v>531.64231395348838</v>
      </c>
      <c r="H466" s="32">
        <f t="shared" si="487"/>
        <v>207.43779076572957</v>
      </c>
      <c r="I466" s="42"/>
      <c r="J466" s="42"/>
      <c r="K466" s="42"/>
      <c r="L466" s="42"/>
      <c r="M466" s="42"/>
      <c r="N466" s="44">
        <f t="shared" si="488"/>
        <v>531.64231395348838</v>
      </c>
      <c r="O466" s="44">
        <f t="shared" si="489"/>
        <v>353.27014636565417</v>
      </c>
      <c r="P466" s="44">
        <f t="shared" si="490"/>
        <v>0</v>
      </c>
      <c r="Q466" s="44">
        <f t="shared" si="491"/>
        <v>0</v>
      </c>
      <c r="R466" s="44">
        <f t="shared" si="492"/>
        <v>0</v>
      </c>
      <c r="S466" s="44">
        <f t="shared" si="493"/>
        <v>0</v>
      </c>
      <c r="T466" s="44">
        <f t="shared" si="494"/>
        <v>353.27014636565417</v>
      </c>
      <c r="U466" s="44">
        <f t="shared" si="495"/>
        <v>547.59158337209306</v>
      </c>
      <c r="V466" s="44">
        <f t="shared" si="496"/>
        <v>0</v>
      </c>
      <c r="W466" s="44">
        <f t="shared" si="497"/>
        <v>0</v>
      </c>
      <c r="X466" s="44">
        <f t="shared" si="498"/>
        <v>0</v>
      </c>
      <c r="Y466" s="44">
        <f t="shared" si="499"/>
        <v>0</v>
      </c>
      <c r="Z466" s="44">
        <f t="shared" si="500"/>
        <v>547.59158337209306</v>
      </c>
      <c r="AA466" s="20">
        <v>0.03</v>
      </c>
      <c r="AC466" s="44">
        <f t="shared" si="483"/>
        <v>251.16420000000002</v>
      </c>
      <c r="AD466" s="28">
        <v>98</v>
      </c>
      <c r="AE466" s="44">
        <f t="shared" si="484"/>
        <v>1814.5331999999999</v>
      </c>
      <c r="AF466" s="28">
        <v>708</v>
      </c>
      <c r="AG466" s="44">
        <f t="shared" si="485"/>
        <v>289.60770000000002</v>
      </c>
      <c r="AH466" s="28">
        <v>113</v>
      </c>
      <c r="AI466" s="44">
        <f t="shared" si="449"/>
        <v>98.566485006976748</v>
      </c>
      <c r="AJ466" s="44">
        <f t="shared" si="450"/>
        <v>0</v>
      </c>
      <c r="AK466" s="44"/>
      <c r="AL466" s="44">
        <f t="shared" si="451"/>
        <v>0</v>
      </c>
      <c r="AM466" s="44"/>
      <c r="AN466" s="44">
        <f t="shared" si="452"/>
        <v>98.566485006976748</v>
      </c>
      <c r="AO466" s="20"/>
      <c r="AP466" s="20">
        <v>0.18</v>
      </c>
      <c r="AQ466" s="20"/>
      <c r="AR466" s="20"/>
      <c r="AS466" s="44">
        <f t="shared" si="453"/>
        <v>65.496285136192284</v>
      </c>
      <c r="AT466" s="44">
        <f t="shared" si="454"/>
        <v>0</v>
      </c>
      <c r="AU466" s="44">
        <f t="shared" si="455"/>
        <v>0</v>
      </c>
      <c r="AV466" s="44">
        <f t="shared" si="456"/>
        <v>0</v>
      </c>
      <c r="AW466" s="44"/>
      <c r="AX466" s="44">
        <f t="shared" si="457"/>
        <v>65.496285136192284</v>
      </c>
      <c r="AY466" s="44">
        <f t="shared" si="458"/>
        <v>306.65128668837212</v>
      </c>
      <c r="AZ466" s="44">
        <f t="shared" si="459"/>
        <v>0</v>
      </c>
      <c r="BA466" s="44"/>
      <c r="BB466" s="44">
        <f t="shared" si="460"/>
        <v>0</v>
      </c>
      <c r="BC466" s="44"/>
      <c r="BD466" s="44">
        <f t="shared" si="461"/>
        <v>306.65128668837212</v>
      </c>
      <c r="BE466" s="20"/>
      <c r="BF466" s="20">
        <v>0.56000000000000005</v>
      </c>
      <c r="BG466" s="20"/>
      <c r="BH466" s="20">
        <v>0.05</v>
      </c>
      <c r="BI466" s="44">
        <f t="shared" si="462"/>
        <v>203.76622042370934</v>
      </c>
      <c r="BJ466" s="44">
        <f t="shared" si="463"/>
        <v>0</v>
      </c>
      <c r="BK466" s="44">
        <f t="shared" si="464"/>
        <v>0</v>
      </c>
      <c r="BL466" s="44">
        <f t="shared" si="465"/>
        <v>0</v>
      </c>
      <c r="BM466" s="44"/>
      <c r="BN466" s="44">
        <f t="shared" si="466"/>
        <v>203.76622042370934</v>
      </c>
      <c r="BO466" s="44">
        <f t="shared" si="467"/>
        <v>120.47014834186048</v>
      </c>
      <c r="BP466" s="44">
        <f t="shared" si="468"/>
        <v>0</v>
      </c>
      <c r="BQ466" s="44"/>
      <c r="BR466" s="44">
        <f t="shared" si="469"/>
        <v>0</v>
      </c>
      <c r="BS466" s="44"/>
      <c r="BT466" s="44">
        <f t="shared" si="470"/>
        <v>120.47014834186048</v>
      </c>
      <c r="BU466" s="20"/>
      <c r="BV466" s="20">
        <v>0.22</v>
      </c>
      <c r="BW466" s="20"/>
      <c r="BX466" s="20">
        <v>0.05</v>
      </c>
      <c r="BY466" s="44">
        <f t="shared" si="471"/>
        <v>80.051015166457248</v>
      </c>
      <c r="BZ466" s="44">
        <f t="shared" si="472"/>
        <v>0</v>
      </c>
      <c r="CA466" s="44">
        <f t="shared" si="473"/>
        <v>0</v>
      </c>
      <c r="CB466" s="44">
        <f t="shared" si="474"/>
        <v>0</v>
      </c>
      <c r="CC466" s="44"/>
      <c r="CD466" s="44">
        <f t="shared" si="475"/>
        <v>80.051015166457248</v>
      </c>
      <c r="CE466" s="44">
        <f t="shared" si="476"/>
        <v>3.8347854306199478</v>
      </c>
      <c r="CF466" s="44">
        <f t="shared" si="477"/>
        <v>8.9049754970518595</v>
      </c>
      <c r="CG466" s="44">
        <f t="shared" si="478"/>
        <v>3.6177892235069447</v>
      </c>
      <c r="CH466" s="44">
        <f t="shared" si="479"/>
        <v>26.807342844329131</v>
      </c>
      <c r="CI466" s="44">
        <f t="shared" si="480"/>
        <v>83.400622182357296</v>
      </c>
      <c r="CJ466" s="44">
        <f t="shared" si="481"/>
        <v>32.764530143068939</v>
      </c>
      <c r="CK466" s="44">
        <f t="shared" si="482"/>
        <v>148.92968246849517</v>
      </c>
    </row>
    <row r="467" spans="1:91" x14ac:dyDescent="0.25">
      <c r="A467" s="41">
        <f>'[11]ТОВ "Сумитеплоенерго" '!F459</f>
        <v>1985</v>
      </c>
      <c r="B467" s="41" t="str">
        <f>'[11]ТОВ "Сумитеплоенерго" '!C459</f>
        <v>Вул.Охтирська 21/1</v>
      </c>
      <c r="C467" s="47" t="str">
        <f>'[11]ТОВ "Сумитеплоенерго" '!O459</f>
        <v>так</v>
      </c>
      <c r="D467" s="46">
        <f>'[11]ТОВ "Сумитеплоенерго" '!G459</f>
        <v>5</v>
      </c>
      <c r="E467" s="86" t="str">
        <f t="shared" si="486"/>
        <v>ТОВ "Сумитеплоенерго"</v>
      </c>
      <c r="F467" s="43">
        <f>'[11]ТОВ "Сумитеплоенерго" '!L459</f>
        <v>1723.2</v>
      </c>
      <c r="G467" s="43">
        <f>'[11]ТОВ "Сумитеплоенерго" '!CX459</f>
        <v>357.45774418604657</v>
      </c>
      <c r="H467" s="32">
        <f t="shared" si="487"/>
        <v>207.43833808382462</v>
      </c>
      <c r="I467" s="42"/>
      <c r="J467" s="42"/>
      <c r="K467" s="42"/>
      <c r="L467" s="42"/>
      <c r="M467" s="42"/>
      <c r="N467" s="44">
        <f t="shared" si="488"/>
        <v>357.45774418604657</v>
      </c>
      <c r="O467" s="44">
        <f t="shared" si="489"/>
        <v>237.52652167409869</v>
      </c>
      <c r="P467" s="44">
        <f t="shared" si="490"/>
        <v>0</v>
      </c>
      <c r="Q467" s="44">
        <f t="shared" si="491"/>
        <v>0</v>
      </c>
      <c r="R467" s="44">
        <f t="shared" si="492"/>
        <v>0</v>
      </c>
      <c r="S467" s="44">
        <f t="shared" si="493"/>
        <v>0</v>
      </c>
      <c r="T467" s="44">
        <f t="shared" si="494"/>
        <v>237.52652167409869</v>
      </c>
      <c r="U467" s="44">
        <f t="shared" si="495"/>
        <v>368.18147651162798</v>
      </c>
      <c r="V467" s="44">
        <f t="shared" si="496"/>
        <v>0</v>
      </c>
      <c r="W467" s="44">
        <f t="shared" si="497"/>
        <v>0</v>
      </c>
      <c r="X467" s="44">
        <f t="shared" si="498"/>
        <v>0</v>
      </c>
      <c r="Y467" s="44">
        <f t="shared" si="499"/>
        <v>0</v>
      </c>
      <c r="Z467" s="44">
        <f t="shared" si="500"/>
        <v>368.18147651162798</v>
      </c>
      <c r="AA467" s="20">
        <v>0.03</v>
      </c>
      <c r="AC467" s="44">
        <f t="shared" si="483"/>
        <v>168.87360000000001</v>
      </c>
      <c r="AD467" s="28">
        <v>98</v>
      </c>
      <c r="AE467" s="44">
        <f t="shared" si="484"/>
        <v>1220.0256000000002</v>
      </c>
      <c r="AF467" s="28">
        <v>708</v>
      </c>
      <c r="AG467" s="44">
        <f t="shared" si="485"/>
        <v>194.7216</v>
      </c>
      <c r="AH467" s="28">
        <v>113</v>
      </c>
      <c r="AI467" s="44">
        <f t="shared" si="449"/>
        <v>66.272665772093035</v>
      </c>
      <c r="AJ467" s="44">
        <f t="shared" si="450"/>
        <v>0</v>
      </c>
      <c r="AK467" s="44"/>
      <c r="AL467" s="44">
        <f t="shared" si="451"/>
        <v>0</v>
      </c>
      <c r="AM467" s="44"/>
      <c r="AN467" s="44">
        <f t="shared" si="452"/>
        <v>66.272665772093035</v>
      </c>
      <c r="AO467" s="20"/>
      <c r="AP467" s="20">
        <v>0.18</v>
      </c>
      <c r="AQ467" s="20"/>
      <c r="AR467" s="20"/>
      <c r="AS467" s="44">
        <f t="shared" si="453"/>
        <v>44.037417118377903</v>
      </c>
      <c r="AT467" s="44">
        <f t="shared" si="454"/>
        <v>0</v>
      </c>
      <c r="AU467" s="44">
        <f t="shared" si="455"/>
        <v>0</v>
      </c>
      <c r="AV467" s="44">
        <f t="shared" si="456"/>
        <v>0</v>
      </c>
      <c r="AW467" s="44"/>
      <c r="AX467" s="44">
        <f t="shared" si="457"/>
        <v>44.037417118377903</v>
      </c>
      <c r="AY467" s="44">
        <f t="shared" si="458"/>
        <v>206.18162684651168</v>
      </c>
      <c r="AZ467" s="44">
        <f t="shared" si="459"/>
        <v>0</v>
      </c>
      <c r="BA467" s="44"/>
      <c r="BB467" s="44">
        <f t="shared" si="460"/>
        <v>0</v>
      </c>
      <c r="BC467" s="44"/>
      <c r="BD467" s="44">
        <f t="shared" si="461"/>
        <v>206.18162684651168</v>
      </c>
      <c r="BE467" s="20"/>
      <c r="BF467" s="20">
        <v>0.56000000000000005</v>
      </c>
      <c r="BG467" s="20"/>
      <c r="BH467" s="20">
        <v>0.05</v>
      </c>
      <c r="BI467" s="44">
        <f t="shared" si="462"/>
        <v>137.00529770162015</v>
      </c>
      <c r="BJ467" s="44">
        <f t="shared" si="463"/>
        <v>0</v>
      </c>
      <c r="BK467" s="44">
        <f t="shared" si="464"/>
        <v>0</v>
      </c>
      <c r="BL467" s="44">
        <f t="shared" si="465"/>
        <v>0</v>
      </c>
      <c r="BM467" s="44"/>
      <c r="BN467" s="44">
        <f t="shared" si="466"/>
        <v>137.00529770162015</v>
      </c>
      <c r="BO467" s="44">
        <f t="shared" si="467"/>
        <v>80.99992483255815</v>
      </c>
      <c r="BP467" s="44">
        <f t="shared" si="468"/>
        <v>0</v>
      </c>
      <c r="BQ467" s="44"/>
      <c r="BR467" s="44">
        <f t="shared" si="469"/>
        <v>0</v>
      </c>
      <c r="BS467" s="44"/>
      <c r="BT467" s="44">
        <f t="shared" si="470"/>
        <v>80.99992483255815</v>
      </c>
      <c r="BU467" s="20"/>
      <c r="BV467" s="20">
        <v>0.22</v>
      </c>
      <c r="BW467" s="20"/>
      <c r="BX467" s="20">
        <v>0.05</v>
      </c>
      <c r="BY467" s="44">
        <f t="shared" si="471"/>
        <v>53.82350981135076</v>
      </c>
      <c r="BZ467" s="44">
        <f t="shared" si="472"/>
        <v>0</v>
      </c>
      <c r="CA467" s="44">
        <f t="shared" si="473"/>
        <v>0</v>
      </c>
      <c r="CB467" s="44">
        <f t="shared" si="474"/>
        <v>0</v>
      </c>
      <c r="CC467" s="44"/>
      <c r="CD467" s="44">
        <f t="shared" si="475"/>
        <v>53.82350981135076</v>
      </c>
      <c r="CE467" s="44">
        <f t="shared" si="476"/>
        <v>3.8347753126857405</v>
      </c>
      <c r="CF467" s="44">
        <f t="shared" si="477"/>
        <v>8.9049520016157206</v>
      </c>
      <c r="CG467" s="44">
        <f t="shared" si="478"/>
        <v>3.6177796781089042</v>
      </c>
      <c r="CH467" s="44">
        <f t="shared" si="479"/>
        <v>18.024322085081792</v>
      </c>
      <c r="CI467" s="44">
        <f t="shared" si="480"/>
        <v>56.075668709143358</v>
      </c>
      <c r="CJ467" s="44">
        <f t="shared" si="481"/>
        <v>22.029726992877745</v>
      </c>
      <c r="CK467" s="44">
        <f t="shared" si="482"/>
        <v>100.13512269489884</v>
      </c>
    </row>
    <row r="468" spans="1:91" x14ac:dyDescent="0.25">
      <c r="A468" s="41">
        <f>'[11]ТОВ "Сумитеплоенерго" '!F460</f>
        <v>1965</v>
      </c>
      <c r="B468" s="41" t="str">
        <f>'[11]ТОВ "Сумитеплоенерго" '!C460</f>
        <v>Вул.Охтирська  22</v>
      </c>
      <c r="C468" s="47" t="str">
        <f>'[11]ТОВ "Сумитеплоенерго" '!O460</f>
        <v>так</v>
      </c>
      <c r="D468" s="46">
        <f>'[11]ТОВ "Сумитеплоенерго" '!G460</f>
        <v>5</v>
      </c>
      <c r="E468" s="86" t="str">
        <f t="shared" si="486"/>
        <v>ТОВ "Сумитеплоенерго"</v>
      </c>
      <c r="F468" s="43">
        <f>'[11]ТОВ "Сумитеплоенерго" '!L460</f>
        <v>2542.5</v>
      </c>
      <c r="G468" s="43">
        <f>'[11]ТОВ "Сумитеплоенерго" '!CX460</f>
        <v>527.41110465116287</v>
      </c>
      <c r="H468" s="32">
        <f t="shared" si="487"/>
        <v>207.4379959296609</v>
      </c>
      <c r="I468" s="42"/>
      <c r="J468" s="42"/>
      <c r="K468" s="42"/>
      <c r="L468" s="42"/>
      <c r="M468" s="42"/>
      <c r="N468" s="44">
        <f t="shared" si="488"/>
        <v>527.41110465116287</v>
      </c>
      <c r="O468" s="44">
        <f t="shared" si="489"/>
        <v>350.45855689975809</v>
      </c>
      <c r="P468" s="44">
        <f t="shared" si="490"/>
        <v>0</v>
      </c>
      <c r="Q468" s="44">
        <f t="shared" si="491"/>
        <v>0</v>
      </c>
      <c r="R468" s="44">
        <f t="shared" si="492"/>
        <v>0</v>
      </c>
      <c r="S468" s="44">
        <f t="shared" si="493"/>
        <v>0</v>
      </c>
      <c r="T468" s="44">
        <f t="shared" si="494"/>
        <v>350.45855689975809</v>
      </c>
      <c r="U468" s="44">
        <f t="shared" si="495"/>
        <v>543.23343779069774</v>
      </c>
      <c r="V468" s="44">
        <f t="shared" si="496"/>
        <v>0</v>
      </c>
      <c r="W468" s="44">
        <f t="shared" si="497"/>
        <v>0</v>
      </c>
      <c r="X468" s="44">
        <f t="shared" si="498"/>
        <v>0</v>
      </c>
      <c r="Y468" s="44">
        <f t="shared" si="499"/>
        <v>0</v>
      </c>
      <c r="Z468" s="44">
        <f t="shared" si="500"/>
        <v>543.23343779069774</v>
      </c>
      <c r="AA468" s="20">
        <v>0.03</v>
      </c>
      <c r="AC468" s="44">
        <f t="shared" si="483"/>
        <v>249.16499999999999</v>
      </c>
      <c r="AD468" s="28">
        <v>98</v>
      </c>
      <c r="AE468" s="44">
        <f t="shared" si="484"/>
        <v>1800.09</v>
      </c>
      <c r="AF468" s="28">
        <v>708</v>
      </c>
      <c r="AG468" s="44">
        <f t="shared" si="485"/>
        <v>287.30250000000001</v>
      </c>
      <c r="AH468" s="28">
        <v>113</v>
      </c>
      <c r="AI468" s="44">
        <f t="shared" si="449"/>
        <v>97.782018802325595</v>
      </c>
      <c r="AJ468" s="44">
        <f t="shared" si="450"/>
        <v>0</v>
      </c>
      <c r="AK468" s="44"/>
      <c r="AL468" s="44">
        <f t="shared" si="451"/>
        <v>0</v>
      </c>
      <c r="AM468" s="44"/>
      <c r="AN468" s="44">
        <f t="shared" si="452"/>
        <v>97.782018802325595</v>
      </c>
      <c r="AO468" s="20"/>
      <c r="AP468" s="20">
        <v>0.18</v>
      </c>
      <c r="AQ468" s="20"/>
      <c r="AR468" s="20"/>
      <c r="AS468" s="44">
        <f t="shared" si="453"/>
        <v>64.975016449215147</v>
      </c>
      <c r="AT468" s="44">
        <f t="shared" si="454"/>
        <v>0</v>
      </c>
      <c r="AU468" s="44">
        <f t="shared" si="455"/>
        <v>0</v>
      </c>
      <c r="AV468" s="44">
        <f t="shared" si="456"/>
        <v>0</v>
      </c>
      <c r="AW468" s="44"/>
      <c r="AX468" s="44">
        <f t="shared" si="457"/>
        <v>64.975016449215147</v>
      </c>
      <c r="AY468" s="44">
        <f t="shared" si="458"/>
        <v>304.21072516279077</v>
      </c>
      <c r="AZ468" s="44">
        <f t="shared" si="459"/>
        <v>0</v>
      </c>
      <c r="BA468" s="44"/>
      <c r="BB468" s="44">
        <f t="shared" si="460"/>
        <v>0</v>
      </c>
      <c r="BC468" s="44"/>
      <c r="BD468" s="44">
        <f t="shared" si="461"/>
        <v>304.21072516279077</v>
      </c>
      <c r="BE468" s="20"/>
      <c r="BF468" s="20">
        <v>0.56000000000000005</v>
      </c>
      <c r="BG468" s="20"/>
      <c r="BH468" s="20">
        <v>0.05</v>
      </c>
      <c r="BI468" s="44">
        <f t="shared" si="462"/>
        <v>202.14449561978049</v>
      </c>
      <c r="BJ468" s="44">
        <f t="shared" si="463"/>
        <v>0</v>
      </c>
      <c r="BK468" s="44">
        <f t="shared" si="464"/>
        <v>0</v>
      </c>
      <c r="BL468" s="44">
        <f t="shared" si="465"/>
        <v>0</v>
      </c>
      <c r="BM468" s="44"/>
      <c r="BN468" s="44">
        <f t="shared" si="466"/>
        <v>202.14449561978049</v>
      </c>
      <c r="BO468" s="44">
        <f t="shared" si="467"/>
        <v>119.5113563139535</v>
      </c>
      <c r="BP468" s="44">
        <f t="shared" si="468"/>
        <v>0</v>
      </c>
      <c r="BQ468" s="44"/>
      <c r="BR468" s="44">
        <f t="shared" si="469"/>
        <v>0</v>
      </c>
      <c r="BS468" s="44"/>
      <c r="BT468" s="44">
        <f t="shared" si="470"/>
        <v>119.5113563139535</v>
      </c>
      <c r="BU468" s="20"/>
      <c r="BV468" s="20">
        <v>0.22</v>
      </c>
      <c r="BW468" s="20"/>
      <c r="BX468" s="20">
        <v>0.05</v>
      </c>
      <c r="BY468" s="44">
        <f t="shared" si="471"/>
        <v>79.41390899348518</v>
      </c>
      <c r="BZ468" s="44">
        <f t="shared" si="472"/>
        <v>0</v>
      </c>
      <c r="CA468" s="44">
        <f t="shared" si="473"/>
        <v>0</v>
      </c>
      <c r="CB468" s="44">
        <f t="shared" si="474"/>
        <v>0</v>
      </c>
      <c r="CC468" s="44"/>
      <c r="CD468" s="44">
        <f t="shared" si="475"/>
        <v>79.41390899348518</v>
      </c>
      <c r="CE468" s="44">
        <f t="shared" si="476"/>
        <v>3.8347816378738253</v>
      </c>
      <c r="CF468" s="44">
        <f t="shared" si="477"/>
        <v>8.904966689698254</v>
      </c>
      <c r="CG468" s="44">
        <f t="shared" si="478"/>
        <v>3.617785645378182</v>
      </c>
      <c r="CH468" s="44">
        <f t="shared" si="479"/>
        <v>26.593989852220457</v>
      </c>
      <c r="CI468" s="44">
        <f t="shared" si="480"/>
        <v>82.736857318019204</v>
      </c>
      <c r="CJ468" s="44">
        <f t="shared" si="481"/>
        <v>32.503765374936116</v>
      </c>
      <c r="CK468" s="44">
        <f t="shared" si="482"/>
        <v>147.74438806789144</v>
      </c>
    </row>
    <row r="469" spans="1:91" x14ac:dyDescent="0.25">
      <c r="A469" s="41">
        <f>'[11]ТОВ "Сумитеплоенерго" '!F461</f>
        <v>1968</v>
      </c>
      <c r="B469" s="41" t="str">
        <f>'[11]ТОВ "Сумитеплоенерго" '!C461</f>
        <v>Вул.Охтирська   23</v>
      </c>
      <c r="C469" s="47" t="str">
        <f>'[11]ТОВ "Сумитеплоенерго" '!O461</f>
        <v>так</v>
      </c>
      <c r="D469" s="46">
        <f>'[11]ТОВ "Сумитеплоенерго" '!G461</f>
        <v>5</v>
      </c>
      <c r="E469" s="86" t="str">
        <f t="shared" si="486"/>
        <v>ТОВ "Сумитеплоенерго"</v>
      </c>
      <c r="F469" s="43">
        <f>'[11]ТОВ "Сумитеплоенерго" '!L461</f>
        <v>2689.75</v>
      </c>
      <c r="G469" s="43">
        <f>'[11]ТОВ "Сумитеплоенерго" '!CX461</f>
        <v>555.20159302325578</v>
      </c>
      <c r="H469" s="32">
        <f t="shared" si="487"/>
        <v>206.41382768779843</v>
      </c>
      <c r="I469" s="42"/>
      <c r="J469" s="42"/>
      <c r="K469" s="42"/>
      <c r="L469" s="42"/>
      <c r="M469" s="42"/>
      <c r="N469" s="44">
        <f t="shared" si="488"/>
        <v>555.20159302325578</v>
      </c>
      <c r="O469" s="44">
        <f t="shared" si="489"/>
        <v>368.92501383350992</v>
      </c>
      <c r="P469" s="44">
        <f t="shared" si="490"/>
        <v>0</v>
      </c>
      <c r="Q469" s="44">
        <f t="shared" si="491"/>
        <v>0</v>
      </c>
      <c r="R469" s="44">
        <f t="shared" si="492"/>
        <v>0</v>
      </c>
      <c r="S469" s="44">
        <f t="shared" si="493"/>
        <v>0</v>
      </c>
      <c r="T469" s="44">
        <f t="shared" si="494"/>
        <v>368.92501383350992</v>
      </c>
      <c r="U469" s="44">
        <f t="shared" si="495"/>
        <v>571.85764081395348</v>
      </c>
      <c r="V469" s="44">
        <f t="shared" si="496"/>
        <v>0</v>
      </c>
      <c r="W469" s="44">
        <f t="shared" si="497"/>
        <v>0</v>
      </c>
      <c r="X469" s="44">
        <f t="shared" si="498"/>
        <v>0</v>
      </c>
      <c r="Y469" s="44">
        <f t="shared" si="499"/>
        <v>0</v>
      </c>
      <c r="Z469" s="44">
        <f t="shared" si="500"/>
        <v>571.85764081395348</v>
      </c>
      <c r="AA469" s="20">
        <v>0.03</v>
      </c>
      <c r="AC469" s="44">
        <f t="shared" si="483"/>
        <v>263.59550000000002</v>
      </c>
      <c r="AD469" s="28">
        <v>98</v>
      </c>
      <c r="AE469" s="44">
        <f t="shared" si="484"/>
        <v>1904.3430000000001</v>
      </c>
      <c r="AF469" s="28">
        <v>708</v>
      </c>
      <c r="AG469" s="44">
        <f t="shared" si="485"/>
        <v>303.94175000000001</v>
      </c>
      <c r="AH469" s="28">
        <v>113</v>
      </c>
      <c r="AI469" s="44">
        <f t="shared" si="449"/>
        <v>102.93437534651163</v>
      </c>
      <c r="AJ469" s="44">
        <f t="shared" si="450"/>
        <v>0</v>
      </c>
      <c r="AK469" s="44"/>
      <c r="AL469" s="44">
        <f t="shared" si="451"/>
        <v>0</v>
      </c>
      <c r="AM469" s="44"/>
      <c r="AN469" s="44">
        <f t="shared" si="452"/>
        <v>102.93437534651163</v>
      </c>
      <c r="AO469" s="20"/>
      <c r="AP469" s="20">
        <v>0.18</v>
      </c>
      <c r="AQ469" s="20"/>
      <c r="AR469" s="20"/>
      <c r="AS469" s="44">
        <f t="shared" si="453"/>
        <v>68.398697564732743</v>
      </c>
      <c r="AT469" s="44">
        <f t="shared" si="454"/>
        <v>0</v>
      </c>
      <c r="AU469" s="44">
        <f t="shared" si="455"/>
        <v>0</v>
      </c>
      <c r="AV469" s="44">
        <f t="shared" si="456"/>
        <v>0</v>
      </c>
      <c r="AW469" s="44"/>
      <c r="AX469" s="44">
        <f t="shared" si="457"/>
        <v>68.398697564732743</v>
      </c>
      <c r="AY469" s="44">
        <f t="shared" si="458"/>
        <v>320.24027885581398</v>
      </c>
      <c r="AZ469" s="44">
        <f t="shared" si="459"/>
        <v>0</v>
      </c>
      <c r="BA469" s="44"/>
      <c r="BB469" s="44">
        <f t="shared" si="460"/>
        <v>0</v>
      </c>
      <c r="BC469" s="44"/>
      <c r="BD469" s="44">
        <f t="shared" si="461"/>
        <v>320.24027885581398</v>
      </c>
      <c r="BE469" s="20"/>
      <c r="BF469" s="20">
        <v>0.56000000000000005</v>
      </c>
      <c r="BG469" s="20"/>
      <c r="BH469" s="20">
        <v>0.05</v>
      </c>
      <c r="BI469" s="44">
        <f t="shared" si="462"/>
        <v>212.79594797916857</v>
      </c>
      <c r="BJ469" s="44">
        <f t="shared" si="463"/>
        <v>0</v>
      </c>
      <c r="BK469" s="44">
        <f t="shared" si="464"/>
        <v>0</v>
      </c>
      <c r="BL469" s="44">
        <f t="shared" si="465"/>
        <v>0</v>
      </c>
      <c r="BM469" s="44"/>
      <c r="BN469" s="44">
        <f t="shared" si="466"/>
        <v>212.79594797916857</v>
      </c>
      <c r="BO469" s="44">
        <f t="shared" si="467"/>
        <v>125.80868097906976</v>
      </c>
      <c r="BP469" s="44">
        <f t="shared" si="468"/>
        <v>0</v>
      </c>
      <c r="BQ469" s="44"/>
      <c r="BR469" s="44">
        <f t="shared" si="469"/>
        <v>0</v>
      </c>
      <c r="BS469" s="44"/>
      <c r="BT469" s="44">
        <f t="shared" si="470"/>
        <v>125.80868097906976</v>
      </c>
      <c r="BU469" s="20"/>
      <c r="BV469" s="20">
        <v>0.22</v>
      </c>
      <c r="BW469" s="20"/>
      <c r="BX469" s="20">
        <v>0.05</v>
      </c>
      <c r="BY469" s="44">
        <f t="shared" si="471"/>
        <v>83.598408134673349</v>
      </c>
      <c r="BZ469" s="44">
        <f t="shared" si="472"/>
        <v>0</v>
      </c>
      <c r="CA469" s="44">
        <f t="shared" si="473"/>
        <v>0</v>
      </c>
      <c r="CB469" s="44">
        <f t="shared" si="474"/>
        <v>0</v>
      </c>
      <c r="CC469" s="44"/>
      <c r="CD469" s="44">
        <f t="shared" si="475"/>
        <v>83.598408134673349</v>
      </c>
      <c r="CE469" s="44">
        <f t="shared" si="476"/>
        <v>3.8538087622287311</v>
      </c>
      <c r="CF469" s="44">
        <f t="shared" si="477"/>
        <v>8.9491506679742958</v>
      </c>
      <c r="CG469" s="44">
        <f t="shared" si="478"/>
        <v>3.6357360957204263</v>
      </c>
      <c r="CH469" s="44">
        <f t="shared" si="479"/>
        <v>27.995287548150685</v>
      </c>
      <c r="CI469" s="44">
        <f t="shared" si="480"/>
        <v>87.096450149802138</v>
      </c>
      <c r="CJ469" s="44">
        <f t="shared" si="481"/>
        <v>34.216462558850836</v>
      </c>
      <c r="CK469" s="44">
        <f t="shared" si="482"/>
        <v>155.52937526750381</v>
      </c>
    </row>
    <row r="470" spans="1:91" x14ac:dyDescent="0.25">
      <c r="A470" s="41">
        <f>'[11]ТОВ "Сумитеплоенерго" '!F462</f>
        <v>1968</v>
      </c>
      <c r="B470" s="41" t="str">
        <f>'[11]ТОВ "Сумитеплоенерго" '!C462</f>
        <v>Вул.Охтирська  24</v>
      </c>
      <c r="C470" s="47" t="str">
        <f>'[11]ТОВ "Сумитеплоенерго" '!O462</f>
        <v>так</v>
      </c>
      <c r="D470" s="46">
        <f>'[11]ТОВ "Сумитеплоенерго" '!G462</f>
        <v>5</v>
      </c>
      <c r="E470" s="86" t="str">
        <f t="shared" si="486"/>
        <v>ТОВ "Сумитеплоенерго"</v>
      </c>
      <c r="F470" s="43">
        <f>'[11]ТОВ "Сумитеплоенерго" '!L462</f>
        <v>2518.7800000000002</v>
      </c>
      <c r="G470" s="43">
        <f>'[11]ТОВ "Сумитеплоенерго" '!CX462</f>
        <v>504.88033720930235</v>
      </c>
      <c r="H470" s="32">
        <f t="shared" si="487"/>
        <v>200.44638166465603</v>
      </c>
      <c r="I470" s="42"/>
      <c r="J470" s="42"/>
      <c r="K470" s="42"/>
      <c r="L470" s="42"/>
      <c r="M470" s="42"/>
      <c r="N470" s="44">
        <f t="shared" si="488"/>
        <v>504.88033720930235</v>
      </c>
      <c r="O470" s="44">
        <f t="shared" si="489"/>
        <v>335.48712346977544</v>
      </c>
      <c r="P470" s="44">
        <f t="shared" si="490"/>
        <v>0</v>
      </c>
      <c r="Q470" s="44">
        <f t="shared" si="491"/>
        <v>0</v>
      </c>
      <c r="R470" s="44">
        <f t="shared" si="492"/>
        <v>0</v>
      </c>
      <c r="S470" s="44">
        <f t="shared" si="493"/>
        <v>0</v>
      </c>
      <c r="T470" s="44">
        <f t="shared" si="494"/>
        <v>335.48712346977544</v>
      </c>
      <c r="U470" s="44">
        <f t="shared" si="495"/>
        <v>520.02674732558148</v>
      </c>
      <c r="V470" s="44">
        <f t="shared" si="496"/>
        <v>0</v>
      </c>
      <c r="W470" s="44">
        <f t="shared" si="497"/>
        <v>0</v>
      </c>
      <c r="X470" s="44">
        <f t="shared" si="498"/>
        <v>0</v>
      </c>
      <c r="Y470" s="44">
        <f t="shared" si="499"/>
        <v>0</v>
      </c>
      <c r="Z470" s="44">
        <f t="shared" si="500"/>
        <v>520.02674732558148</v>
      </c>
      <c r="AA470" s="20">
        <v>0.03</v>
      </c>
      <c r="AC470" s="44">
        <f t="shared" si="483"/>
        <v>246.84044000000003</v>
      </c>
      <c r="AD470" s="28">
        <v>98</v>
      </c>
      <c r="AE470" s="44">
        <f t="shared" si="484"/>
        <v>1783.2962400000001</v>
      </c>
      <c r="AF470" s="28">
        <v>708</v>
      </c>
      <c r="AG470" s="44">
        <f t="shared" si="485"/>
        <v>284.62214</v>
      </c>
      <c r="AH470" s="28">
        <v>113</v>
      </c>
      <c r="AI470" s="44">
        <f t="shared" si="449"/>
        <v>93.60481451860467</v>
      </c>
      <c r="AJ470" s="44">
        <f t="shared" si="450"/>
        <v>0</v>
      </c>
      <c r="AK470" s="44"/>
      <c r="AL470" s="44">
        <f t="shared" si="451"/>
        <v>0</v>
      </c>
      <c r="AM470" s="44"/>
      <c r="AN470" s="44">
        <f t="shared" si="452"/>
        <v>93.60481451860467</v>
      </c>
      <c r="AO470" s="20"/>
      <c r="AP470" s="20">
        <v>0.18</v>
      </c>
      <c r="AQ470" s="20"/>
      <c r="AR470" s="20"/>
      <c r="AS470" s="44">
        <f t="shared" si="453"/>
        <v>62.199312691296377</v>
      </c>
      <c r="AT470" s="44">
        <f t="shared" si="454"/>
        <v>0</v>
      </c>
      <c r="AU470" s="44">
        <f t="shared" si="455"/>
        <v>0</v>
      </c>
      <c r="AV470" s="44">
        <f t="shared" si="456"/>
        <v>0</v>
      </c>
      <c r="AW470" s="44"/>
      <c r="AX470" s="44">
        <f t="shared" si="457"/>
        <v>62.199312691296377</v>
      </c>
      <c r="AY470" s="44">
        <f t="shared" si="458"/>
        <v>291.21497850232566</v>
      </c>
      <c r="AZ470" s="44">
        <f t="shared" si="459"/>
        <v>0</v>
      </c>
      <c r="BA470" s="44"/>
      <c r="BB470" s="44">
        <f t="shared" si="460"/>
        <v>0</v>
      </c>
      <c r="BC470" s="44"/>
      <c r="BD470" s="44">
        <f t="shared" si="461"/>
        <v>291.21497850232566</v>
      </c>
      <c r="BE470" s="20"/>
      <c r="BF470" s="20">
        <v>0.56000000000000005</v>
      </c>
      <c r="BG470" s="20"/>
      <c r="BH470" s="20">
        <v>0.05</v>
      </c>
      <c r="BI470" s="44">
        <f t="shared" si="462"/>
        <v>193.50897281736653</v>
      </c>
      <c r="BJ470" s="44">
        <f t="shared" si="463"/>
        <v>0</v>
      </c>
      <c r="BK470" s="44">
        <f t="shared" si="464"/>
        <v>0</v>
      </c>
      <c r="BL470" s="44">
        <f t="shared" si="465"/>
        <v>0</v>
      </c>
      <c r="BM470" s="44"/>
      <c r="BN470" s="44">
        <f t="shared" si="466"/>
        <v>193.50897281736653</v>
      </c>
      <c r="BO470" s="44">
        <f t="shared" si="467"/>
        <v>114.40588441162792</v>
      </c>
      <c r="BP470" s="44">
        <f t="shared" si="468"/>
        <v>0</v>
      </c>
      <c r="BQ470" s="44"/>
      <c r="BR470" s="44">
        <f t="shared" si="469"/>
        <v>0</v>
      </c>
      <c r="BS470" s="44"/>
      <c r="BT470" s="44">
        <f t="shared" si="470"/>
        <v>114.40588441162792</v>
      </c>
      <c r="BU470" s="20"/>
      <c r="BV470" s="20">
        <v>0.22</v>
      </c>
      <c r="BW470" s="20"/>
      <c r="BX470" s="20">
        <v>0.05</v>
      </c>
      <c r="BY470" s="44">
        <f t="shared" si="471"/>
        <v>76.02138217825113</v>
      </c>
      <c r="BZ470" s="44">
        <f t="shared" si="472"/>
        <v>0</v>
      </c>
      <c r="CA470" s="44">
        <f t="shared" si="473"/>
        <v>0</v>
      </c>
      <c r="CB470" s="44">
        <f t="shared" si="474"/>
        <v>0</v>
      </c>
      <c r="CC470" s="44"/>
      <c r="CD470" s="44">
        <f t="shared" si="475"/>
        <v>76.02138217825113</v>
      </c>
      <c r="CE470" s="44">
        <f t="shared" si="476"/>
        <v>3.9685396722163571</v>
      </c>
      <c r="CF470" s="44">
        <f t="shared" si="477"/>
        <v>9.2155739035578073</v>
      </c>
      <c r="CG470" s="44">
        <f t="shared" si="478"/>
        <v>3.7439748113581026</v>
      </c>
      <c r="CH470" s="44">
        <f t="shared" si="479"/>
        <v>25.457906452710159</v>
      </c>
      <c r="CI470" s="44">
        <f t="shared" si="480"/>
        <v>79.202375630653833</v>
      </c>
      <c r="CJ470" s="44">
        <f t="shared" si="481"/>
        <v>31.115218997756859</v>
      </c>
      <c r="CK470" s="44">
        <f t="shared" si="482"/>
        <v>141.43281362616753</v>
      </c>
    </row>
    <row r="471" spans="1:91" x14ac:dyDescent="0.25">
      <c r="A471" s="41">
        <f>'[11]ТОВ "Сумитеплоенерго" '!F463</f>
        <v>1966</v>
      </c>
      <c r="B471" s="41" t="str">
        <f>'[11]ТОВ "Сумитеплоенерго" '!C463</f>
        <v>Вул.Охтирська  25</v>
      </c>
      <c r="C471" s="47" t="str">
        <f>'[11]ТОВ "Сумитеплоенерго" '!O463</f>
        <v>так</v>
      </c>
      <c r="D471" s="46">
        <f>'[11]ТОВ "Сумитеплоенерго" '!G463</f>
        <v>5</v>
      </c>
      <c r="E471" s="86" t="str">
        <f t="shared" si="486"/>
        <v>ТОВ "Сумитеплоенерго"</v>
      </c>
      <c r="F471" s="43">
        <f>'[11]ТОВ "Сумитеплоенерго" '!L463</f>
        <v>2753.1</v>
      </c>
      <c r="G471" s="43">
        <f>'[11]ТОВ "Сумитеплоенерго" '!CX463</f>
        <v>560.63217441860468</v>
      </c>
      <c r="H471" s="32">
        <f t="shared" si="487"/>
        <v>203.636691154918</v>
      </c>
      <c r="I471" s="42"/>
      <c r="J471" s="42"/>
      <c r="K471" s="42"/>
      <c r="L471" s="42"/>
      <c r="M471" s="42"/>
      <c r="N471" s="44">
        <f t="shared" si="488"/>
        <v>560.63217441860468</v>
      </c>
      <c r="O471" s="44">
        <f t="shared" si="489"/>
        <v>372.53357213301609</v>
      </c>
      <c r="P471" s="44">
        <f t="shared" si="490"/>
        <v>0</v>
      </c>
      <c r="Q471" s="44">
        <f t="shared" si="491"/>
        <v>0</v>
      </c>
      <c r="R471" s="44">
        <f t="shared" si="492"/>
        <v>0</v>
      </c>
      <c r="S471" s="44">
        <f t="shared" si="493"/>
        <v>0</v>
      </c>
      <c r="T471" s="44">
        <f t="shared" si="494"/>
        <v>372.53357213301609</v>
      </c>
      <c r="U471" s="44">
        <f t="shared" si="495"/>
        <v>577.45113965116286</v>
      </c>
      <c r="V471" s="44">
        <f t="shared" si="496"/>
        <v>0</v>
      </c>
      <c r="W471" s="44">
        <f t="shared" si="497"/>
        <v>0</v>
      </c>
      <c r="X471" s="44">
        <f t="shared" si="498"/>
        <v>0</v>
      </c>
      <c r="Y471" s="44">
        <f t="shared" si="499"/>
        <v>0</v>
      </c>
      <c r="Z471" s="44">
        <f t="shared" si="500"/>
        <v>577.45113965116286</v>
      </c>
      <c r="AA471" s="20">
        <v>0.03</v>
      </c>
      <c r="AC471" s="44">
        <f t="shared" si="483"/>
        <v>269.80379999999997</v>
      </c>
      <c r="AD471" s="28">
        <v>98</v>
      </c>
      <c r="AE471" s="44">
        <f t="shared" si="484"/>
        <v>1949.1948</v>
      </c>
      <c r="AF471" s="28">
        <v>708</v>
      </c>
      <c r="AG471" s="44">
        <f t="shared" si="485"/>
        <v>311.1003</v>
      </c>
      <c r="AH471" s="28">
        <v>113</v>
      </c>
      <c r="AI471" s="44">
        <f t="shared" si="449"/>
        <v>103.94120513720931</v>
      </c>
      <c r="AJ471" s="44">
        <f t="shared" si="450"/>
        <v>0</v>
      </c>
      <c r="AK471" s="44"/>
      <c r="AL471" s="44">
        <f t="shared" si="451"/>
        <v>0</v>
      </c>
      <c r="AM471" s="44"/>
      <c r="AN471" s="44">
        <f t="shared" si="452"/>
        <v>103.94120513720931</v>
      </c>
      <c r="AO471" s="20"/>
      <c r="AP471" s="20">
        <v>0.18</v>
      </c>
      <c r="AQ471" s="20"/>
      <c r="AR471" s="20"/>
      <c r="AS471" s="44">
        <f t="shared" si="453"/>
        <v>69.067724273461181</v>
      </c>
      <c r="AT471" s="44">
        <f t="shared" si="454"/>
        <v>0</v>
      </c>
      <c r="AU471" s="44">
        <f t="shared" si="455"/>
        <v>0</v>
      </c>
      <c r="AV471" s="44">
        <f t="shared" si="456"/>
        <v>0</v>
      </c>
      <c r="AW471" s="44"/>
      <c r="AX471" s="44">
        <f t="shared" si="457"/>
        <v>69.067724273461181</v>
      </c>
      <c r="AY471" s="44">
        <f t="shared" si="458"/>
        <v>323.37263820465125</v>
      </c>
      <c r="AZ471" s="44">
        <f t="shared" si="459"/>
        <v>0</v>
      </c>
      <c r="BA471" s="44"/>
      <c r="BB471" s="44">
        <f t="shared" si="460"/>
        <v>0</v>
      </c>
      <c r="BC471" s="44"/>
      <c r="BD471" s="44">
        <f t="shared" si="461"/>
        <v>323.37263820465125</v>
      </c>
      <c r="BE471" s="20"/>
      <c r="BF471" s="20">
        <v>0.56000000000000005</v>
      </c>
      <c r="BG471" s="20"/>
      <c r="BH471" s="20">
        <v>0.05</v>
      </c>
      <c r="BI471" s="44">
        <f t="shared" si="462"/>
        <v>214.87736440632372</v>
      </c>
      <c r="BJ471" s="44">
        <f t="shared" si="463"/>
        <v>0</v>
      </c>
      <c r="BK471" s="44">
        <f t="shared" si="464"/>
        <v>0</v>
      </c>
      <c r="BL471" s="44">
        <f t="shared" si="465"/>
        <v>0</v>
      </c>
      <c r="BM471" s="44"/>
      <c r="BN471" s="44">
        <f t="shared" si="466"/>
        <v>214.87736440632372</v>
      </c>
      <c r="BO471" s="44">
        <f t="shared" si="467"/>
        <v>127.03925072325583</v>
      </c>
      <c r="BP471" s="44">
        <f t="shared" si="468"/>
        <v>0</v>
      </c>
      <c r="BQ471" s="44"/>
      <c r="BR471" s="44">
        <f t="shared" si="469"/>
        <v>0</v>
      </c>
      <c r="BS471" s="44"/>
      <c r="BT471" s="44">
        <f t="shared" si="470"/>
        <v>127.03925072325583</v>
      </c>
      <c r="BU471" s="20"/>
      <c r="BV471" s="20">
        <v>0.22</v>
      </c>
      <c r="BW471" s="20"/>
      <c r="BX471" s="20">
        <v>0.05</v>
      </c>
      <c r="BY471" s="44">
        <f t="shared" si="471"/>
        <v>84.416107445341453</v>
      </c>
      <c r="BZ471" s="44">
        <f t="shared" si="472"/>
        <v>0</v>
      </c>
      <c r="CA471" s="44">
        <f t="shared" si="473"/>
        <v>0</v>
      </c>
      <c r="CB471" s="44">
        <f t="shared" si="474"/>
        <v>0</v>
      </c>
      <c r="CC471" s="44"/>
      <c r="CD471" s="44">
        <f t="shared" si="475"/>
        <v>84.416107445341453</v>
      </c>
      <c r="CE471" s="44">
        <f t="shared" si="476"/>
        <v>3.9063658581215237</v>
      </c>
      <c r="CF471" s="44">
        <f t="shared" si="477"/>
        <v>9.0711965189323411</v>
      </c>
      <c r="CG471" s="44">
        <f t="shared" si="478"/>
        <v>3.6853191815487842</v>
      </c>
      <c r="CH471" s="44">
        <f t="shared" si="479"/>
        <v>28.269117251859875</v>
      </c>
      <c r="CI471" s="44">
        <f t="shared" si="480"/>
        <v>87.948364783564074</v>
      </c>
      <c r="CJ471" s="44">
        <f t="shared" si="481"/>
        <v>34.551143307828738</v>
      </c>
      <c r="CK471" s="44">
        <f t="shared" si="482"/>
        <v>157.05065139922155</v>
      </c>
    </row>
    <row r="472" spans="1:91" x14ac:dyDescent="0.25">
      <c r="A472" s="41">
        <f>'[11]ТОВ "Сумитеплоенерго" '!F464</f>
        <v>1967</v>
      </c>
      <c r="B472" s="41" t="str">
        <f>'[11]ТОВ "Сумитеплоенерго" '!C464</f>
        <v>Вул.Охтирська  26</v>
      </c>
      <c r="C472" s="47" t="str">
        <f>'[11]ТОВ "Сумитеплоенерго" '!O464</f>
        <v>так</v>
      </c>
      <c r="D472" s="46">
        <f>'[11]ТОВ "Сумитеплоенерго" '!G464</f>
        <v>5</v>
      </c>
      <c r="E472" s="86" t="str">
        <f t="shared" si="486"/>
        <v>ТОВ "Сумитеплоенерго"</v>
      </c>
      <c r="F472" s="43">
        <f>'[11]ТОВ "Сумитеплоенерго" '!L464</f>
        <v>2558.5</v>
      </c>
      <c r="G472" s="43">
        <f>'[11]ТОВ "Сумитеплоенерго" '!CX464</f>
        <v>522.03860465116281</v>
      </c>
      <c r="H472" s="32">
        <f t="shared" si="487"/>
        <v>204.04088514800188</v>
      </c>
      <c r="I472" s="42"/>
      <c r="J472" s="42"/>
      <c r="K472" s="42"/>
      <c r="L472" s="42"/>
      <c r="M472" s="42"/>
      <c r="N472" s="44">
        <f t="shared" si="488"/>
        <v>522.03860465116281</v>
      </c>
      <c r="O472" s="44">
        <f t="shared" si="489"/>
        <v>346.8885930132576</v>
      </c>
      <c r="P472" s="44">
        <f t="shared" si="490"/>
        <v>0</v>
      </c>
      <c r="Q472" s="44">
        <f t="shared" si="491"/>
        <v>0</v>
      </c>
      <c r="R472" s="44">
        <f t="shared" si="492"/>
        <v>0</v>
      </c>
      <c r="S472" s="44">
        <f t="shared" si="493"/>
        <v>0</v>
      </c>
      <c r="T472" s="44">
        <f t="shared" si="494"/>
        <v>346.8885930132576</v>
      </c>
      <c r="U472" s="44">
        <f t="shared" si="495"/>
        <v>537.69976279069772</v>
      </c>
      <c r="V472" s="44">
        <f t="shared" si="496"/>
        <v>0</v>
      </c>
      <c r="W472" s="44">
        <f t="shared" si="497"/>
        <v>0</v>
      </c>
      <c r="X472" s="44">
        <f t="shared" si="498"/>
        <v>0</v>
      </c>
      <c r="Y472" s="44">
        <f t="shared" si="499"/>
        <v>0</v>
      </c>
      <c r="Z472" s="44">
        <f t="shared" si="500"/>
        <v>537.69976279069772</v>
      </c>
      <c r="AA472" s="20">
        <v>0.03</v>
      </c>
      <c r="AC472" s="44">
        <f t="shared" si="483"/>
        <v>250.733</v>
      </c>
      <c r="AD472" s="28">
        <v>98</v>
      </c>
      <c r="AE472" s="44">
        <f t="shared" si="484"/>
        <v>1811.4179999999999</v>
      </c>
      <c r="AF472" s="28">
        <v>708</v>
      </c>
      <c r="AG472" s="44">
        <f t="shared" si="485"/>
        <v>289.1105</v>
      </c>
      <c r="AH472" s="28">
        <v>113</v>
      </c>
      <c r="AI472" s="44">
        <f t="shared" si="449"/>
        <v>96.785957302325585</v>
      </c>
      <c r="AJ472" s="44">
        <f t="shared" si="450"/>
        <v>0</v>
      </c>
      <c r="AK472" s="44"/>
      <c r="AL472" s="44">
        <f t="shared" si="451"/>
        <v>0</v>
      </c>
      <c r="AM472" s="44"/>
      <c r="AN472" s="44">
        <f t="shared" si="452"/>
        <v>96.785957302325585</v>
      </c>
      <c r="AO472" s="20"/>
      <c r="AP472" s="20">
        <v>0.18</v>
      </c>
      <c r="AQ472" s="20"/>
      <c r="AR472" s="20"/>
      <c r="AS472" s="44">
        <f t="shared" si="453"/>
        <v>64.313145144657966</v>
      </c>
      <c r="AT472" s="44">
        <f t="shared" si="454"/>
        <v>0</v>
      </c>
      <c r="AU472" s="44">
        <f t="shared" si="455"/>
        <v>0</v>
      </c>
      <c r="AV472" s="44">
        <f t="shared" si="456"/>
        <v>0</v>
      </c>
      <c r="AW472" s="44"/>
      <c r="AX472" s="44">
        <f t="shared" si="457"/>
        <v>64.313145144657966</v>
      </c>
      <c r="AY472" s="44">
        <f t="shared" si="458"/>
        <v>301.11186716279076</v>
      </c>
      <c r="AZ472" s="44">
        <f t="shared" si="459"/>
        <v>0</v>
      </c>
      <c r="BA472" s="44"/>
      <c r="BB472" s="44">
        <f t="shared" si="460"/>
        <v>0</v>
      </c>
      <c r="BC472" s="44"/>
      <c r="BD472" s="44">
        <f t="shared" si="461"/>
        <v>301.11186716279076</v>
      </c>
      <c r="BE472" s="20"/>
      <c r="BF472" s="20">
        <v>0.56000000000000005</v>
      </c>
      <c r="BG472" s="20"/>
      <c r="BH472" s="20">
        <v>0.05</v>
      </c>
      <c r="BI472" s="44">
        <f t="shared" si="462"/>
        <v>200.08534045004703</v>
      </c>
      <c r="BJ472" s="44">
        <f t="shared" si="463"/>
        <v>0</v>
      </c>
      <c r="BK472" s="44">
        <f t="shared" si="464"/>
        <v>0</v>
      </c>
      <c r="BL472" s="44">
        <f t="shared" si="465"/>
        <v>0</v>
      </c>
      <c r="BM472" s="44"/>
      <c r="BN472" s="44">
        <f t="shared" si="466"/>
        <v>200.08534045004703</v>
      </c>
      <c r="BO472" s="44">
        <f t="shared" si="467"/>
        <v>118.29394781395349</v>
      </c>
      <c r="BP472" s="44">
        <f t="shared" si="468"/>
        <v>0</v>
      </c>
      <c r="BQ472" s="44"/>
      <c r="BR472" s="44">
        <f t="shared" si="469"/>
        <v>0</v>
      </c>
      <c r="BS472" s="44"/>
      <c r="BT472" s="44">
        <f t="shared" si="470"/>
        <v>118.29394781395349</v>
      </c>
      <c r="BU472" s="20"/>
      <c r="BV472" s="20">
        <v>0.22</v>
      </c>
      <c r="BW472" s="20"/>
      <c r="BX472" s="20">
        <v>0.05</v>
      </c>
      <c r="BY472" s="44">
        <f t="shared" si="471"/>
        <v>78.604955176804182</v>
      </c>
      <c r="BZ472" s="44">
        <f t="shared" si="472"/>
        <v>0</v>
      </c>
      <c r="CA472" s="44">
        <f t="shared" si="473"/>
        <v>0</v>
      </c>
      <c r="CB472" s="44">
        <f t="shared" si="474"/>
        <v>0</v>
      </c>
      <c r="CC472" s="44"/>
      <c r="CD472" s="44">
        <f t="shared" si="475"/>
        <v>78.604955176804182</v>
      </c>
      <c r="CE472" s="44">
        <f t="shared" si="476"/>
        <v>3.8986275579593017</v>
      </c>
      <c r="CF472" s="44">
        <f t="shared" si="477"/>
        <v>9.0532269676810007</v>
      </c>
      <c r="CG472" s="44">
        <f t="shared" si="478"/>
        <v>3.6780187629356305</v>
      </c>
      <c r="CH472" s="44">
        <f t="shared" si="479"/>
        <v>26.323088824121029</v>
      </c>
      <c r="CI472" s="44">
        <f t="shared" si="480"/>
        <v>81.894054119487663</v>
      </c>
      <c r="CJ472" s="44">
        <f t="shared" si="481"/>
        <v>32.172664118370143</v>
      </c>
      <c r="CK472" s="44">
        <f t="shared" si="482"/>
        <v>146.23938235622794</v>
      </c>
    </row>
    <row r="473" spans="1:91" x14ac:dyDescent="0.25">
      <c r="A473" s="41">
        <f>'[11]ТОВ "Сумитеплоенерго" '!F465</f>
        <v>1968</v>
      </c>
      <c r="B473" s="41" t="str">
        <f>'[11]ТОВ "Сумитеплоенерго" '!C465</f>
        <v>Вул.Охтирська  27</v>
      </c>
      <c r="C473" s="47" t="str">
        <f>'[11]ТОВ "Сумитеплоенерго" '!O465</f>
        <v>так</v>
      </c>
      <c r="D473" s="46">
        <f>'[11]ТОВ "Сумитеплоенерго" '!G465</f>
        <v>5</v>
      </c>
      <c r="E473" s="86" t="str">
        <f t="shared" si="486"/>
        <v>ТОВ "Сумитеплоенерго"</v>
      </c>
      <c r="F473" s="43">
        <f>'[11]ТОВ "Сумитеплоенерго" '!L465</f>
        <v>2678.1</v>
      </c>
      <c r="G473" s="43">
        <f>'[11]ТОВ "Сумитеплоенерго" '!CX465</f>
        <v>369.51817441860464</v>
      </c>
      <c r="H473" s="32">
        <f t="shared" si="487"/>
        <v>137.97773586445788</v>
      </c>
      <c r="I473" s="42"/>
      <c r="J473" s="42"/>
      <c r="K473" s="42"/>
      <c r="L473" s="42"/>
      <c r="M473" s="42"/>
      <c r="N473" s="44">
        <f t="shared" si="488"/>
        <v>369.51817441860464</v>
      </c>
      <c r="O473" s="44">
        <f t="shared" si="489"/>
        <v>245.54053756723789</v>
      </c>
      <c r="P473" s="44">
        <f t="shared" si="490"/>
        <v>0</v>
      </c>
      <c r="Q473" s="44">
        <f t="shared" si="491"/>
        <v>0</v>
      </c>
      <c r="R473" s="44">
        <f t="shared" si="492"/>
        <v>0</v>
      </c>
      <c r="S473" s="44">
        <f t="shared" si="493"/>
        <v>0</v>
      </c>
      <c r="T473" s="44">
        <f t="shared" si="494"/>
        <v>245.54053756723789</v>
      </c>
      <c r="U473" s="44">
        <f t="shared" si="495"/>
        <v>410.16517360465122</v>
      </c>
      <c r="V473" s="44">
        <f t="shared" si="496"/>
        <v>0</v>
      </c>
      <c r="W473" s="44">
        <f t="shared" si="497"/>
        <v>0</v>
      </c>
      <c r="X473" s="44">
        <f t="shared" si="498"/>
        <v>0</v>
      </c>
      <c r="Y473" s="44">
        <f t="shared" si="499"/>
        <v>0</v>
      </c>
      <c r="Z473" s="44">
        <f t="shared" si="500"/>
        <v>410.16517360465122</v>
      </c>
      <c r="AA473" s="20">
        <v>0.11</v>
      </c>
      <c r="AC473" s="44">
        <f t="shared" si="483"/>
        <v>262.4538</v>
      </c>
      <c r="AD473" s="28">
        <v>98</v>
      </c>
      <c r="AE473" s="44">
        <f t="shared" si="484"/>
        <v>1896.0948000000001</v>
      </c>
      <c r="AF473" s="28">
        <v>708</v>
      </c>
      <c r="AG473" s="44">
        <f t="shared" si="485"/>
        <v>302.62529999999998</v>
      </c>
      <c r="AH473" s="28">
        <v>113</v>
      </c>
      <c r="AI473" s="44">
        <f t="shared" si="449"/>
        <v>73.82973124883722</v>
      </c>
      <c r="AJ473" s="44">
        <f t="shared" si="450"/>
        <v>0</v>
      </c>
      <c r="AK473" s="44"/>
      <c r="AL473" s="44">
        <f t="shared" si="451"/>
        <v>0</v>
      </c>
      <c r="AM473" s="44"/>
      <c r="AN473" s="44">
        <f t="shared" si="452"/>
        <v>73.82973124883722</v>
      </c>
      <c r="AO473" s="20"/>
      <c r="AP473" s="20">
        <v>0.18</v>
      </c>
      <c r="AQ473" s="20"/>
      <c r="AR473" s="20"/>
      <c r="AS473" s="44">
        <f t="shared" si="453"/>
        <v>49.058999405934138</v>
      </c>
      <c r="AT473" s="44">
        <f t="shared" si="454"/>
        <v>0</v>
      </c>
      <c r="AU473" s="44">
        <f t="shared" si="455"/>
        <v>0</v>
      </c>
      <c r="AV473" s="44">
        <f t="shared" si="456"/>
        <v>0</v>
      </c>
      <c r="AW473" s="44"/>
      <c r="AX473" s="44">
        <f t="shared" si="457"/>
        <v>49.058999405934138</v>
      </c>
      <c r="AY473" s="44">
        <f t="shared" si="458"/>
        <v>229.6924972186047</v>
      </c>
      <c r="AZ473" s="44">
        <f t="shared" si="459"/>
        <v>0</v>
      </c>
      <c r="BA473" s="44"/>
      <c r="BB473" s="44">
        <f t="shared" si="460"/>
        <v>0</v>
      </c>
      <c r="BC473" s="44"/>
      <c r="BD473" s="44">
        <f t="shared" si="461"/>
        <v>229.6924972186047</v>
      </c>
      <c r="BE473" s="20"/>
      <c r="BF473" s="20">
        <v>0.56000000000000005</v>
      </c>
      <c r="BG473" s="20"/>
      <c r="BH473" s="20">
        <v>0.05</v>
      </c>
      <c r="BI473" s="44">
        <f t="shared" si="462"/>
        <v>152.62799815179511</v>
      </c>
      <c r="BJ473" s="44">
        <f t="shared" si="463"/>
        <v>0</v>
      </c>
      <c r="BK473" s="44">
        <f t="shared" si="464"/>
        <v>0</v>
      </c>
      <c r="BL473" s="44">
        <f t="shared" si="465"/>
        <v>0</v>
      </c>
      <c r="BM473" s="44"/>
      <c r="BN473" s="44">
        <f t="shared" si="466"/>
        <v>152.62799815179511</v>
      </c>
      <c r="BO473" s="44">
        <f t="shared" si="467"/>
        <v>90.236338193023272</v>
      </c>
      <c r="BP473" s="44">
        <f t="shared" si="468"/>
        <v>0</v>
      </c>
      <c r="BQ473" s="44"/>
      <c r="BR473" s="44">
        <f t="shared" si="469"/>
        <v>0</v>
      </c>
      <c r="BS473" s="44"/>
      <c r="BT473" s="44">
        <f t="shared" si="470"/>
        <v>90.236338193023272</v>
      </c>
      <c r="BU473" s="20"/>
      <c r="BV473" s="20">
        <v>0.22</v>
      </c>
      <c r="BW473" s="20"/>
      <c r="BX473" s="20">
        <v>0.05</v>
      </c>
      <c r="BY473" s="44">
        <f t="shared" si="471"/>
        <v>59.960999273919505</v>
      </c>
      <c r="BZ473" s="44">
        <f t="shared" si="472"/>
        <v>0</v>
      </c>
      <c r="CA473" s="44">
        <f t="shared" si="473"/>
        <v>0</v>
      </c>
      <c r="CB473" s="44">
        <f t="shared" si="474"/>
        <v>0</v>
      </c>
      <c r="CC473" s="44"/>
      <c r="CD473" s="44">
        <f t="shared" si="475"/>
        <v>59.960999273919505</v>
      </c>
      <c r="CE473" s="44">
        <f t="shared" si="476"/>
        <v>5.3497585188876435</v>
      </c>
      <c r="CF473" s="44">
        <f t="shared" si="477"/>
        <v>12.42298151689215</v>
      </c>
      <c r="CG473" s="44">
        <f t="shared" si="478"/>
        <v>5.0470356342381564</v>
      </c>
      <c r="CH473" s="44">
        <f t="shared" si="479"/>
        <v>20.079633737087903</v>
      </c>
      <c r="CI473" s="44">
        <f t="shared" si="480"/>
        <v>62.469971626495699</v>
      </c>
      <c r="CJ473" s="44">
        <f t="shared" si="481"/>
        <v>24.541774567551883</v>
      </c>
      <c r="CK473" s="44">
        <f t="shared" si="482"/>
        <v>111.55352076159946</v>
      </c>
    </row>
    <row r="474" spans="1:91" x14ac:dyDescent="0.25">
      <c r="A474" s="41">
        <f>'[11]ТОВ "Сумитеплоенерго" '!F466</f>
        <v>1968</v>
      </c>
      <c r="B474" s="41" t="str">
        <f>'[11]ТОВ "Сумитеплоенерго" '!C466</f>
        <v>Вул.Охтирська  29</v>
      </c>
      <c r="C474" s="47" t="str">
        <f>'[11]ТОВ "Сумитеплоенерго" '!O466</f>
        <v>так</v>
      </c>
      <c r="D474" s="46">
        <f>'[11]ТОВ "Сумитеплоенерго" '!G466</f>
        <v>5</v>
      </c>
      <c r="E474" s="86" t="str">
        <f t="shared" si="486"/>
        <v>ТОВ "Сумитеплоенерго"</v>
      </c>
      <c r="F474" s="43">
        <f>'[11]ТОВ "Сумитеплоенерго" '!L466</f>
        <v>6038.89</v>
      </c>
      <c r="G474" s="43">
        <f>'[11]ТОВ "Сумитеплоенерго" '!CX466</f>
        <v>1207.6778488372092</v>
      </c>
      <c r="H474" s="32">
        <f t="shared" si="487"/>
        <v>199.98341563386799</v>
      </c>
      <c r="I474" s="42"/>
      <c r="J474" s="42"/>
      <c r="K474" s="42"/>
      <c r="L474" s="42"/>
      <c r="M474" s="42"/>
      <c r="N474" s="44">
        <f t="shared" si="488"/>
        <v>1207.6778488372092</v>
      </c>
      <c r="O474" s="44">
        <f t="shared" si="489"/>
        <v>802.48791193585146</v>
      </c>
      <c r="P474" s="44">
        <f t="shared" si="490"/>
        <v>0</v>
      </c>
      <c r="Q474" s="44">
        <f t="shared" si="491"/>
        <v>0</v>
      </c>
      <c r="R474" s="44">
        <f t="shared" si="492"/>
        <v>0</v>
      </c>
      <c r="S474" s="44">
        <f t="shared" si="493"/>
        <v>0</v>
      </c>
      <c r="T474" s="44">
        <f t="shared" si="494"/>
        <v>802.48791193585146</v>
      </c>
      <c r="U474" s="44">
        <f t="shared" si="495"/>
        <v>1243.9081843023255</v>
      </c>
      <c r="V474" s="44">
        <f t="shared" si="496"/>
        <v>0</v>
      </c>
      <c r="W474" s="44">
        <f t="shared" si="497"/>
        <v>0</v>
      </c>
      <c r="X474" s="44">
        <f t="shared" si="498"/>
        <v>0</v>
      </c>
      <c r="Y474" s="44">
        <f t="shared" si="499"/>
        <v>0</v>
      </c>
      <c r="Z474" s="44">
        <f t="shared" si="500"/>
        <v>1243.9081843023255</v>
      </c>
      <c r="AA474" s="20">
        <v>0.03</v>
      </c>
      <c r="AC474" s="44">
        <f t="shared" si="483"/>
        <v>452.91674999999998</v>
      </c>
      <c r="AD474" s="28">
        <v>75</v>
      </c>
      <c r="AE474" s="44">
        <f t="shared" si="484"/>
        <v>3889.0451600000001</v>
      </c>
      <c r="AF474" s="28">
        <v>644</v>
      </c>
      <c r="AG474" s="44">
        <f t="shared" si="485"/>
        <v>609.92789000000005</v>
      </c>
      <c r="AH474" s="28">
        <v>101</v>
      </c>
      <c r="AI474" s="44">
        <f t="shared" si="449"/>
        <v>223.90347317441856</v>
      </c>
      <c r="AJ474" s="44">
        <f t="shared" si="450"/>
        <v>0</v>
      </c>
      <c r="AK474" s="44"/>
      <c r="AL474" s="44">
        <f t="shared" si="451"/>
        <v>0</v>
      </c>
      <c r="AM474" s="44"/>
      <c r="AN474" s="44">
        <f t="shared" si="452"/>
        <v>223.90347317441856</v>
      </c>
      <c r="AO474" s="20"/>
      <c r="AP474" s="20">
        <v>0.18</v>
      </c>
      <c r="AQ474" s="20"/>
      <c r="AR474" s="20"/>
      <c r="AS474" s="44">
        <f t="shared" si="453"/>
        <v>148.78125887290685</v>
      </c>
      <c r="AT474" s="44">
        <f t="shared" si="454"/>
        <v>0</v>
      </c>
      <c r="AU474" s="44">
        <f t="shared" si="455"/>
        <v>0</v>
      </c>
      <c r="AV474" s="44">
        <f t="shared" si="456"/>
        <v>0</v>
      </c>
      <c r="AW474" s="44"/>
      <c r="AX474" s="44">
        <f t="shared" si="457"/>
        <v>148.78125887290685</v>
      </c>
      <c r="AY474" s="44">
        <f t="shared" si="458"/>
        <v>696.58858320930233</v>
      </c>
      <c r="AZ474" s="44">
        <f t="shared" si="459"/>
        <v>0</v>
      </c>
      <c r="BA474" s="44"/>
      <c r="BB474" s="44">
        <f t="shared" si="460"/>
        <v>0</v>
      </c>
      <c r="BC474" s="44"/>
      <c r="BD474" s="44">
        <f t="shared" si="461"/>
        <v>696.58858320930233</v>
      </c>
      <c r="BE474" s="20"/>
      <c r="BF474" s="20">
        <v>0.56000000000000005</v>
      </c>
      <c r="BG474" s="20"/>
      <c r="BH474" s="20">
        <v>0.05</v>
      </c>
      <c r="BI474" s="44">
        <f t="shared" si="462"/>
        <v>462.87502760459915</v>
      </c>
      <c r="BJ474" s="44">
        <f t="shared" si="463"/>
        <v>0</v>
      </c>
      <c r="BK474" s="44">
        <f t="shared" si="464"/>
        <v>0</v>
      </c>
      <c r="BL474" s="44">
        <f t="shared" si="465"/>
        <v>0</v>
      </c>
      <c r="BM474" s="44"/>
      <c r="BN474" s="44">
        <f t="shared" si="466"/>
        <v>462.87502760459915</v>
      </c>
      <c r="BO474" s="44">
        <f t="shared" si="467"/>
        <v>273.65980054651163</v>
      </c>
      <c r="BP474" s="44">
        <f t="shared" si="468"/>
        <v>0</v>
      </c>
      <c r="BQ474" s="44"/>
      <c r="BR474" s="44">
        <f t="shared" si="469"/>
        <v>0</v>
      </c>
      <c r="BS474" s="44"/>
      <c r="BT474" s="44">
        <f t="shared" si="470"/>
        <v>273.65980054651163</v>
      </c>
      <c r="BU474" s="20"/>
      <c r="BV474" s="20">
        <v>0.22</v>
      </c>
      <c r="BW474" s="20"/>
      <c r="BX474" s="20">
        <v>0.05</v>
      </c>
      <c r="BY474" s="44">
        <f t="shared" si="471"/>
        <v>181.84376084466396</v>
      </c>
      <c r="BZ474" s="44">
        <f t="shared" si="472"/>
        <v>0</v>
      </c>
      <c r="CA474" s="44">
        <f t="shared" si="473"/>
        <v>0</v>
      </c>
      <c r="CB474" s="44">
        <f t="shared" si="474"/>
        <v>0</v>
      </c>
      <c r="CC474" s="44"/>
      <c r="CD474" s="44">
        <f t="shared" si="475"/>
        <v>181.84376084466396</v>
      </c>
      <c r="CE474" s="44">
        <f t="shared" si="476"/>
        <v>3.0441787724547638</v>
      </c>
      <c r="CF474" s="44">
        <f t="shared" si="477"/>
        <v>8.401933411975147</v>
      </c>
      <c r="CG474" s="44">
        <f t="shared" si="478"/>
        <v>3.3541315201956121</v>
      </c>
      <c r="CH474" s="44">
        <f t="shared" si="479"/>
        <v>60.89551807592445</v>
      </c>
      <c r="CI474" s="44">
        <f t="shared" si="480"/>
        <v>189.4527229028761</v>
      </c>
      <c r="CJ474" s="44">
        <f t="shared" si="481"/>
        <v>74.427855426129895</v>
      </c>
      <c r="CK474" s="44">
        <f t="shared" si="482"/>
        <v>338.30843375513587</v>
      </c>
    </row>
    <row r="475" spans="1:91" x14ac:dyDescent="0.25">
      <c r="A475" s="41">
        <f>'[11]ТОВ "Сумитеплоенерго" '!F467</f>
        <v>1978</v>
      </c>
      <c r="B475" s="41" t="str">
        <f>'[11]ТОВ "Сумитеплоенерго" '!C467</f>
        <v>Вул.Паркова   1</v>
      </c>
      <c r="C475" s="47" t="str">
        <f>'[11]ТОВ "Сумитеплоенерго" '!O467</f>
        <v>так</v>
      </c>
      <c r="D475" s="46">
        <f>'[11]ТОВ "Сумитеплоенерго" '!G467</f>
        <v>5</v>
      </c>
      <c r="E475" s="86" t="str">
        <f t="shared" si="486"/>
        <v>ТОВ "Сумитеплоенерго"</v>
      </c>
      <c r="F475" s="43">
        <f>'[11]ТОВ "Сумитеплоенерго" '!L467</f>
        <v>3087.83</v>
      </c>
      <c r="G475" s="43">
        <f>'[11]ТОВ "Сумитеплоенерго" '!CX467</f>
        <v>572.78127906976749</v>
      </c>
      <c r="H475" s="32">
        <f t="shared" si="487"/>
        <v>185.49637741383674</v>
      </c>
      <c r="I475" s="42"/>
      <c r="J475" s="42"/>
      <c r="K475" s="42"/>
      <c r="L475" s="42"/>
      <c r="M475" s="42"/>
      <c r="N475" s="44">
        <f t="shared" si="488"/>
        <v>572.78127906976749</v>
      </c>
      <c r="O475" s="44">
        <f t="shared" si="489"/>
        <v>380.60651114799339</v>
      </c>
      <c r="P475" s="44">
        <f t="shared" si="490"/>
        <v>0</v>
      </c>
      <c r="Q475" s="44">
        <f t="shared" si="491"/>
        <v>0</v>
      </c>
      <c r="R475" s="44">
        <f t="shared" si="492"/>
        <v>0</v>
      </c>
      <c r="S475" s="44">
        <f t="shared" si="493"/>
        <v>0</v>
      </c>
      <c r="T475" s="44">
        <f t="shared" si="494"/>
        <v>380.60651114799339</v>
      </c>
      <c r="U475" s="44">
        <f t="shared" si="495"/>
        <v>589.96471744186056</v>
      </c>
      <c r="V475" s="44">
        <f t="shared" si="496"/>
        <v>0</v>
      </c>
      <c r="W475" s="44">
        <f t="shared" si="497"/>
        <v>0</v>
      </c>
      <c r="X475" s="44">
        <f t="shared" si="498"/>
        <v>0</v>
      </c>
      <c r="Y475" s="44">
        <f t="shared" si="499"/>
        <v>0</v>
      </c>
      <c r="Z475" s="44">
        <f t="shared" si="500"/>
        <v>589.96471744186056</v>
      </c>
      <c r="AA475" s="20">
        <v>0.03</v>
      </c>
      <c r="AC475" s="44">
        <f t="shared" si="483"/>
        <v>290.25602000000003</v>
      </c>
      <c r="AD475" s="28">
        <v>94</v>
      </c>
      <c r="AE475" s="44">
        <f t="shared" si="484"/>
        <v>2105.9000599999999</v>
      </c>
      <c r="AF475" s="28">
        <v>682</v>
      </c>
      <c r="AG475" s="44">
        <f t="shared" si="485"/>
        <v>339.66129999999998</v>
      </c>
      <c r="AH475" s="28">
        <v>110</v>
      </c>
      <c r="AI475" s="44">
        <f t="shared" si="449"/>
        <v>106.1936491395349</v>
      </c>
      <c r="AJ475" s="44">
        <f t="shared" si="450"/>
        <v>0</v>
      </c>
      <c r="AK475" s="44"/>
      <c r="AL475" s="44">
        <f t="shared" si="451"/>
        <v>0</v>
      </c>
      <c r="AM475" s="44"/>
      <c r="AN475" s="44">
        <f t="shared" si="452"/>
        <v>106.1936491395349</v>
      </c>
      <c r="AO475" s="20"/>
      <c r="AP475" s="20">
        <v>0.18</v>
      </c>
      <c r="AQ475" s="20"/>
      <c r="AR475" s="20"/>
      <c r="AS475" s="44">
        <f t="shared" si="453"/>
        <v>70.564447166837979</v>
      </c>
      <c r="AT475" s="44">
        <f t="shared" si="454"/>
        <v>0</v>
      </c>
      <c r="AU475" s="44">
        <f t="shared" si="455"/>
        <v>0</v>
      </c>
      <c r="AV475" s="44">
        <f t="shared" si="456"/>
        <v>0</v>
      </c>
      <c r="AW475" s="44"/>
      <c r="AX475" s="44">
        <f t="shared" si="457"/>
        <v>70.564447166837979</v>
      </c>
      <c r="AY475" s="44">
        <f t="shared" si="458"/>
        <v>330.38024176744193</v>
      </c>
      <c r="AZ475" s="44">
        <f t="shared" si="459"/>
        <v>0</v>
      </c>
      <c r="BA475" s="44"/>
      <c r="BB475" s="44">
        <f t="shared" si="460"/>
        <v>0</v>
      </c>
      <c r="BC475" s="44"/>
      <c r="BD475" s="44">
        <f t="shared" si="461"/>
        <v>330.38024176744193</v>
      </c>
      <c r="BE475" s="20"/>
      <c r="BF475" s="20">
        <v>0.56000000000000005</v>
      </c>
      <c r="BG475" s="20"/>
      <c r="BH475" s="20">
        <v>0.05</v>
      </c>
      <c r="BI475" s="44">
        <f t="shared" si="462"/>
        <v>219.53383563016263</v>
      </c>
      <c r="BJ475" s="44">
        <f t="shared" si="463"/>
        <v>0</v>
      </c>
      <c r="BK475" s="44">
        <f t="shared" si="464"/>
        <v>0</v>
      </c>
      <c r="BL475" s="44">
        <f t="shared" si="465"/>
        <v>0</v>
      </c>
      <c r="BM475" s="44"/>
      <c r="BN475" s="44">
        <f t="shared" si="466"/>
        <v>219.53383563016263</v>
      </c>
      <c r="BO475" s="44">
        <f t="shared" si="467"/>
        <v>129.79223783720931</v>
      </c>
      <c r="BP475" s="44">
        <f t="shared" si="468"/>
        <v>0</v>
      </c>
      <c r="BQ475" s="44"/>
      <c r="BR475" s="44">
        <f t="shared" si="469"/>
        <v>0</v>
      </c>
      <c r="BS475" s="44"/>
      <c r="BT475" s="44">
        <f t="shared" si="470"/>
        <v>129.79223783720931</v>
      </c>
      <c r="BU475" s="20"/>
      <c r="BV475" s="20">
        <v>0.22</v>
      </c>
      <c r="BW475" s="20"/>
      <c r="BX475" s="20">
        <v>0.05</v>
      </c>
      <c r="BY475" s="44">
        <f t="shared" si="471"/>
        <v>86.245435426135302</v>
      </c>
      <c r="BZ475" s="44">
        <f t="shared" si="472"/>
        <v>0</v>
      </c>
      <c r="CA475" s="44">
        <f t="shared" si="473"/>
        <v>0</v>
      </c>
      <c r="CB475" s="44">
        <f t="shared" si="474"/>
        <v>0</v>
      </c>
      <c r="CC475" s="44"/>
      <c r="CD475" s="44">
        <f t="shared" si="475"/>
        <v>86.245435426135302</v>
      </c>
      <c r="CE475" s="44">
        <f t="shared" si="476"/>
        <v>4.1133464748010793</v>
      </c>
      <c r="CF475" s="44">
        <f t="shared" si="477"/>
        <v>9.5925990358392941</v>
      </c>
      <c r="CG475" s="44">
        <f t="shared" si="478"/>
        <v>3.938310454596778</v>
      </c>
      <c r="CH475" s="44">
        <f t="shared" si="479"/>
        <v>28.881719381313118</v>
      </c>
      <c r="CI475" s="44">
        <f t="shared" si="480"/>
        <v>89.854238075196378</v>
      </c>
      <c r="CJ475" s="44">
        <f t="shared" si="481"/>
        <v>35.299879243827142</v>
      </c>
      <c r="CK475" s="44">
        <f t="shared" si="482"/>
        <v>160.45399656285065</v>
      </c>
    </row>
    <row r="476" spans="1:91" x14ac:dyDescent="0.25">
      <c r="A476" s="41">
        <f>'[11]ТОВ "Сумитеплоенерго" '!F468</f>
        <v>1972</v>
      </c>
      <c r="B476" s="41" t="str">
        <f>'[11]ТОВ "Сумитеплоенерго" '!C468</f>
        <v>Пр.3-й Парковий  2</v>
      </c>
      <c r="C476" s="50">
        <f>'[11]ТОВ "Сумитеплоенерго" '!O468</f>
        <v>1</v>
      </c>
      <c r="D476" s="46">
        <f>'[11]ТОВ "Сумитеплоенерго" '!G468</f>
        <v>5</v>
      </c>
      <c r="E476" s="86" t="str">
        <f t="shared" si="486"/>
        <v>ТОВ "Сумитеплоенерго"</v>
      </c>
      <c r="F476" s="43">
        <f>'[11]ТОВ "Сумитеплоенерго" '!L468</f>
        <v>3224.21</v>
      </c>
      <c r="G476" s="43">
        <f>'[11]ТОВ "Сумитеплоенерго" '!CX468</f>
        <v>659.37325581395351</v>
      </c>
      <c r="H476" s="32">
        <f t="shared" si="487"/>
        <v>204.50691977692318</v>
      </c>
      <c r="I476" s="42"/>
      <c r="J476" s="42"/>
      <c r="K476" s="42"/>
      <c r="L476" s="42"/>
      <c r="M476" s="42"/>
      <c r="N476" s="44">
        <f t="shared" si="488"/>
        <v>659.37325581395351</v>
      </c>
      <c r="O476" s="44">
        <f t="shared" si="489"/>
        <v>438.14587454258236</v>
      </c>
      <c r="P476" s="44">
        <f t="shared" si="490"/>
        <v>0</v>
      </c>
      <c r="Q476" s="44">
        <f t="shared" si="491"/>
        <v>0</v>
      </c>
      <c r="R476" s="44">
        <f t="shared" si="492"/>
        <v>0</v>
      </c>
      <c r="S476" s="44">
        <f t="shared" si="493"/>
        <v>0</v>
      </c>
      <c r="T476" s="44">
        <f t="shared" si="494"/>
        <v>438.14587454258236</v>
      </c>
      <c r="U476" s="44">
        <f t="shared" si="495"/>
        <v>679.15445348837216</v>
      </c>
      <c r="V476" s="44">
        <f t="shared" si="496"/>
        <v>0</v>
      </c>
      <c r="W476" s="44">
        <f t="shared" si="497"/>
        <v>0</v>
      </c>
      <c r="X476" s="44">
        <f t="shared" si="498"/>
        <v>0</v>
      </c>
      <c r="Y476" s="44">
        <f t="shared" si="499"/>
        <v>0</v>
      </c>
      <c r="Z476" s="44">
        <f t="shared" si="500"/>
        <v>679.15445348837216</v>
      </c>
      <c r="AA476" s="20">
        <v>0.03</v>
      </c>
      <c r="AC476" s="44">
        <f t="shared" si="483"/>
        <v>340.69152333333335</v>
      </c>
      <c r="AD476" s="28">
        <f t="shared" ref="AD476:AD477" si="501">94+$CG$4</f>
        <v>105.66666666666667</v>
      </c>
      <c r="AE476" s="44">
        <f t="shared" si="484"/>
        <v>2236.5270033333336</v>
      </c>
      <c r="AF476" s="28">
        <f t="shared" ref="AF476:AF477" si="502">682+$CG$4</f>
        <v>693.66666666666663</v>
      </c>
      <c r="AG476" s="44">
        <f t="shared" si="485"/>
        <v>392.27888333333334</v>
      </c>
      <c r="AH476" s="28">
        <f t="shared" ref="AH476:AH477" si="503">110+$CG$4</f>
        <v>121.66666666666667</v>
      </c>
      <c r="AI476" s="44">
        <f t="shared" si="449"/>
        <v>122.24780162790698</v>
      </c>
      <c r="AJ476" s="44">
        <f t="shared" si="450"/>
        <v>0</v>
      </c>
      <c r="AK476" s="44"/>
      <c r="AL476" s="44">
        <f t="shared" si="451"/>
        <v>0</v>
      </c>
      <c r="AM476" s="44"/>
      <c r="AN476" s="44">
        <f t="shared" si="452"/>
        <v>122.24780162790698</v>
      </c>
      <c r="AO476" s="20"/>
      <c r="AP476" s="20">
        <v>0.18</v>
      </c>
      <c r="AQ476" s="20"/>
      <c r="AR476" s="20"/>
      <c r="AS476" s="44">
        <f t="shared" si="453"/>
        <v>81.232245140194763</v>
      </c>
      <c r="AT476" s="44">
        <f t="shared" si="454"/>
        <v>0</v>
      </c>
      <c r="AU476" s="44">
        <f t="shared" si="455"/>
        <v>0</v>
      </c>
      <c r="AV476" s="44">
        <f t="shared" si="456"/>
        <v>0</v>
      </c>
      <c r="AW476" s="44"/>
      <c r="AX476" s="44">
        <f t="shared" si="457"/>
        <v>81.232245140194763</v>
      </c>
      <c r="AY476" s="44">
        <f t="shared" si="458"/>
        <v>380.32649395348847</v>
      </c>
      <c r="AZ476" s="44">
        <f t="shared" si="459"/>
        <v>0</v>
      </c>
      <c r="BA476" s="44"/>
      <c r="BB476" s="44">
        <f t="shared" si="460"/>
        <v>0</v>
      </c>
      <c r="BC476" s="44"/>
      <c r="BD476" s="44">
        <f t="shared" si="461"/>
        <v>380.32649395348847</v>
      </c>
      <c r="BE476" s="20"/>
      <c r="BF476" s="20">
        <v>0.56000000000000005</v>
      </c>
      <c r="BG476" s="20"/>
      <c r="BH476" s="20">
        <v>0.05</v>
      </c>
      <c r="BI476" s="44">
        <f t="shared" si="462"/>
        <v>252.72254043616155</v>
      </c>
      <c r="BJ476" s="44">
        <f t="shared" si="463"/>
        <v>0</v>
      </c>
      <c r="BK476" s="44">
        <f t="shared" si="464"/>
        <v>0</v>
      </c>
      <c r="BL476" s="44">
        <f t="shared" si="465"/>
        <v>0</v>
      </c>
      <c r="BM476" s="44"/>
      <c r="BN476" s="44">
        <f t="shared" si="466"/>
        <v>252.72254043616155</v>
      </c>
      <c r="BO476" s="44">
        <f t="shared" si="467"/>
        <v>149.41397976744187</v>
      </c>
      <c r="BP476" s="44">
        <f t="shared" si="468"/>
        <v>0</v>
      </c>
      <c r="BQ476" s="44"/>
      <c r="BR476" s="44">
        <f t="shared" si="469"/>
        <v>0</v>
      </c>
      <c r="BS476" s="44"/>
      <c r="BT476" s="44">
        <f t="shared" si="470"/>
        <v>149.41397976744187</v>
      </c>
      <c r="BU476" s="20"/>
      <c r="BV476" s="20">
        <v>0.22</v>
      </c>
      <c r="BW476" s="20"/>
      <c r="BX476" s="20">
        <v>0.05</v>
      </c>
      <c r="BY476" s="44">
        <f t="shared" si="471"/>
        <v>99.28385517134916</v>
      </c>
      <c r="BZ476" s="44">
        <f t="shared" si="472"/>
        <v>0</v>
      </c>
      <c r="CA476" s="44">
        <f t="shared" si="473"/>
        <v>0</v>
      </c>
      <c r="CB476" s="44">
        <f t="shared" si="474"/>
        <v>0</v>
      </c>
      <c r="CC476" s="44"/>
      <c r="CD476" s="44">
        <f t="shared" si="475"/>
        <v>99.28385517134916</v>
      </c>
      <c r="CE476" s="44">
        <f t="shared" si="476"/>
        <v>4.194042928954512</v>
      </c>
      <c r="CF476" s="44">
        <f t="shared" si="477"/>
        <v>8.8497329896788006</v>
      </c>
      <c r="CG476" s="44">
        <f t="shared" si="478"/>
        <v>3.9510843193620793</v>
      </c>
      <c r="CH476" s="44">
        <f t="shared" si="479"/>
        <v>33.248002401352508</v>
      </c>
      <c r="CI476" s="44">
        <f t="shared" si="480"/>
        <v>103.43822969309673</v>
      </c>
      <c r="CJ476" s="44">
        <f t="shared" si="481"/>
        <v>40.636447379430848</v>
      </c>
      <c r="CK476" s="44">
        <f t="shared" si="482"/>
        <v>184.7111244519584</v>
      </c>
      <c r="CM476" s="35">
        <f t="shared" ref="CM476:CM477" si="504">$CE$4/1000</f>
        <v>35</v>
      </c>
    </row>
    <row r="477" spans="1:91" x14ac:dyDescent="0.25">
      <c r="A477" s="41">
        <f>'[11]ТОВ "Сумитеплоенерго" '!F469</f>
        <v>1979</v>
      </c>
      <c r="B477" s="41" t="str">
        <f>'[11]ТОВ "Сумитеплоенерго" '!C469</f>
        <v>Пр.3-й Парковий 6</v>
      </c>
      <c r="C477" s="50">
        <f>'[11]ТОВ "Сумитеплоенерго" '!O469</f>
        <v>1</v>
      </c>
      <c r="D477" s="46">
        <f>'[11]ТОВ "Сумитеплоенерго" '!G469</f>
        <v>5</v>
      </c>
      <c r="E477" s="86" t="str">
        <f t="shared" si="486"/>
        <v>ТОВ "Сумитеплоенерго"</v>
      </c>
      <c r="F477" s="43">
        <f>'[11]ТОВ "Сумитеплоенерго" '!L469</f>
        <v>3274.4</v>
      </c>
      <c r="G477" s="43">
        <f>'[11]ТОВ "Сумитеплоенерго" '!CX469</f>
        <v>664.94999999999993</v>
      </c>
      <c r="H477" s="32">
        <f t="shared" si="487"/>
        <v>203.07537258734422</v>
      </c>
      <c r="I477" s="42"/>
      <c r="J477" s="42"/>
      <c r="K477" s="42"/>
      <c r="L477" s="42"/>
      <c r="M477" s="42"/>
      <c r="N477" s="44">
        <f t="shared" si="488"/>
        <v>664.94999999999993</v>
      </c>
      <c r="O477" s="44">
        <f t="shared" si="489"/>
        <v>441.85155631986237</v>
      </c>
      <c r="P477" s="44">
        <f t="shared" si="490"/>
        <v>0</v>
      </c>
      <c r="Q477" s="44">
        <f t="shared" si="491"/>
        <v>0</v>
      </c>
      <c r="R477" s="44">
        <f t="shared" si="492"/>
        <v>0</v>
      </c>
      <c r="S477" s="44">
        <f t="shared" si="493"/>
        <v>0</v>
      </c>
      <c r="T477" s="44">
        <f t="shared" si="494"/>
        <v>441.85155631986237</v>
      </c>
      <c r="U477" s="44">
        <f t="shared" si="495"/>
        <v>684.8984999999999</v>
      </c>
      <c r="V477" s="44">
        <f t="shared" si="496"/>
        <v>0</v>
      </c>
      <c r="W477" s="44">
        <f t="shared" si="497"/>
        <v>0</v>
      </c>
      <c r="X477" s="44">
        <f t="shared" si="498"/>
        <v>0</v>
      </c>
      <c r="Y477" s="44">
        <f t="shared" si="499"/>
        <v>0</v>
      </c>
      <c r="Z477" s="44">
        <f t="shared" si="500"/>
        <v>684.8984999999999</v>
      </c>
      <c r="AA477" s="20">
        <v>0.03</v>
      </c>
      <c r="AC477" s="44">
        <f t="shared" si="483"/>
        <v>345.99493333333334</v>
      </c>
      <c r="AD477" s="28">
        <f t="shared" si="501"/>
        <v>105.66666666666667</v>
      </c>
      <c r="AE477" s="44">
        <f t="shared" si="484"/>
        <v>2271.3421333333331</v>
      </c>
      <c r="AF477" s="28">
        <f t="shared" si="502"/>
        <v>693.66666666666663</v>
      </c>
      <c r="AG477" s="44">
        <f t="shared" si="485"/>
        <v>398.38533333333339</v>
      </c>
      <c r="AH477" s="28">
        <f t="shared" si="503"/>
        <v>121.66666666666667</v>
      </c>
      <c r="AI477" s="44">
        <f t="shared" si="449"/>
        <v>123.28172999999998</v>
      </c>
      <c r="AJ477" s="44">
        <f t="shared" si="450"/>
        <v>0</v>
      </c>
      <c r="AK477" s="44"/>
      <c r="AL477" s="44">
        <f t="shared" si="451"/>
        <v>0</v>
      </c>
      <c r="AM477" s="44"/>
      <c r="AN477" s="44">
        <f t="shared" si="452"/>
        <v>123.28172999999998</v>
      </c>
      <c r="AO477" s="20"/>
      <c r="AP477" s="20">
        <v>0.18</v>
      </c>
      <c r="AQ477" s="20"/>
      <c r="AR477" s="20"/>
      <c r="AS477" s="44">
        <f t="shared" si="453"/>
        <v>81.919278541702482</v>
      </c>
      <c r="AT477" s="44">
        <f t="shared" si="454"/>
        <v>0</v>
      </c>
      <c r="AU477" s="44">
        <f t="shared" si="455"/>
        <v>0</v>
      </c>
      <c r="AV477" s="44">
        <f t="shared" si="456"/>
        <v>0</v>
      </c>
      <c r="AW477" s="44"/>
      <c r="AX477" s="44">
        <f t="shared" si="457"/>
        <v>81.919278541702482</v>
      </c>
      <c r="AY477" s="44">
        <f t="shared" si="458"/>
        <v>383.54316</v>
      </c>
      <c r="AZ477" s="44">
        <f t="shared" si="459"/>
        <v>0</v>
      </c>
      <c r="BA477" s="44"/>
      <c r="BB477" s="44">
        <f t="shared" si="460"/>
        <v>0</v>
      </c>
      <c r="BC477" s="44"/>
      <c r="BD477" s="44">
        <f t="shared" si="461"/>
        <v>383.54316</v>
      </c>
      <c r="BE477" s="20"/>
      <c r="BF477" s="20">
        <v>0.56000000000000005</v>
      </c>
      <c r="BG477" s="20"/>
      <c r="BH477" s="20">
        <v>0.05</v>
      </c>
      <c r="BI477" s="44">
        <f t="shared" si="462"/>
        <v>254.85997768529666</v>
      </c>
      <c r="BJ477" s="44">
        <f t="shared" si="463"/>
        <v>0</v>
      </c>
      <c r="BK477" s="44">
        <f t="shared" si="464"/>
        <v>0</v>
      </c>
      <c r="BL477" s="44">
        <f t="shared" si="465"/>
        <v>0</v>
      </c>
      <c r="BM477" s="44"/>
      <c r="BN477" s="44">
        <f t="shared" si="466"/>
        <v>254.85997768529666</v>
      </c>
      <c r="BO477" s="44">
        <f t="shared" si="467"/>
        <v>150.67766999999998</v>
      </c>
      <c r="BP477" s="44">
        <f t="shared" si="468"/>
        <v>0</v>
      </c>
      <c r="BQ477" s="44"/>
      <c r="BR477" s="44">
        <f t="shared" si="469"/>
        <v>0</v>
      </c>
      <c r="BS477" s="44"/>
      <c r="BT477" s="44">
        <f t="shared" si="470"/>
        <v>150.67766999999998</v>
      </c>
      <c r="BU477" s="20"/>
      <c r="BV477" s="20">
        <v>0.22</v>
      </c>
      <c r="BW477" s="20"/>
      <c r="BX477" s="20">
        <v>0.05</v>
      </c>
      <c r="BY477" s="44">
        <f t="shared" si="471"/>
        <v>100.12356266208081</v>
      </c>
      <c r="BZ477" s="44">
        <f t="shared" si="472"/>
        <v>0</v>
      </c>
      <c r="CA477" s="44">
        <f t="shared" si="473"/>
        <v>0</v>
      </c>
      <c r="CB477" s="44">
        <f t="shared" si="474"/>
        <v>0</v>
      </c>
      <c r="CC477" s="44"/>
      <c r="CD477" s="44">
        <f t="shared" si="475"/>
        <v>100.12356266208081</v>
      </c>
      <c r="CE477" s="44">
        <f t="shared" si="476"/>
        <v>4.223608160284253</v>
      </c>
      <c r="CF477" s="44">
        <f t="shared" si="477"/>
        <v>8.9121177595723022</v>
      </c>
      <c r="CG477" s="44">
        <f t="shared" si="478"/>
        <v>3.9789368530352092</v>
      </c>
      <c r="CH477" s="44">
        <f t="shared" si="479"/>
        <v>33.529202165605184</v>
      </c>
      <c r="CI477" s="44">
        <f t="shared" si="480"/>
        <v>104.31307340410503</v>
      </c>
      <c r="CJ477" s="44">
        <f t="shared" si="481"/>
        <v>40.980135980184109</v>
      </c>
      <c r="CK477" s="44">
        <f t="shared" si="482"/>
        <v>186.27334536447324</v>
      </c>
      <c r="CM477" s="35">
        <f t="shared" si="504"/>
        <v>35</v>
      </c>
    </row>
    <row r="478" spans="1:91" x14ac:dyDescent="0.25">
      <c r="A478" s="41">
        <f>'[11]ТОВ "Сумитеплоенерго" '!F470</f>
        <v>1965</v>
      </c>
      <c r="B478" s="41" t="str">
        <f>'[11]ТОВ "Сумитеплоенерго" '!C470</f>
        <v>Вул.Р.Корсакова  4</v>
      </c>
      <c r="C478" s="47" t="str">
        <f>'[11]ТОВ "Сумитеплоенерго" '!O470</f>
        <v>так</v>
      </c>
      <c r="D478" s="46">
        <f>'[11]ТОВ "Сумитеплоенерго" '!G470</f>
        <v>5</v>
      </c>
      <c r="E478" s="86" t="str">
        <f t="shared" si="486"/>
        <v>ТОВ "Сумитеплоенерго"</v>
      </c>
      <c r="F478" s="43">
        <f>'[11]ТОВ "Сумитеплоенерго" '!L470</f>
        <v>2527.8000000000002</v>
      </c>
      <c r="G478" s="43">
        <f>'[11]ТОВ "Сумитеплоенерго" '!CX470</f>
        <v>524.36244186046508</v>
      </c>
      <c r="H478" s="32">
        <f t="shared" si="487"/>
        <v>207.43826325677074</v>
      </c>
      <c r="I478" s="42"/>
      <c r="J478" s="42"/>
      <c r="K478" s="42"/>
      <c r="L478" s="42"/>
      <c r="M478" s="42"/>
      <c r="N478" s="44">
        <f t="shared" si="488"/>
        <v>524.36244186046508</v>
      </c>
      <c r="O478" s="44">
        <f t="shared" si="489"/>
        <v>348.43275586394446</v>
      </c>
      <c r="P478" s="44">
        <f t="shared" si="490"/>
        <v>0</v>
      </c>
      <c r="Q478" s="44">
        <f t="shared" si="491"/>
        <v>0</v>
      </c>
      <c r="R478" s="44">
        <f t="shared" si="492"/>
        <v>0</v>
      </c>
      <c r="S478" s="44">
        <f t="shared" si="493"/>
        <v>0</v>
      </c>
      <c r="T478" s="44">
        <f t="shared" si="494"/>
        <v>348.43275586394446</v>
      </c>
      <c r="U478" s="44">
        <f t="shared" si="495"/>
        <v>540.09331511627909</v>
      </c>
      <c r="V478" s="44">
        <f t="shared" si="496"/>
        <v>0</v>
      </c>
      <c r="W478" s="44">
        <f t="shared" si="497"/>
        <v>0</v>
      </c>
      <c r="X478" s="44">
        <f t="shared" si="498"/>
        <v>0</v>
      </c>
      <c r="Y478" s="44">
        <f t="shared" si="499"/>
        <v>0</v>
      </c>
      <c r="Z478" s="44">
        <f t="shared" si="500"/>
        <v>540.09331511627909</v>
      </c>
      <c r="AA478" s="20">
        <v>0.03</v>
      </c>
      <c r="AC478" s="44">
        <f t="shared" si="483"/>
        <v>247.72440000000003</v>
      </c>
      <c r="AD478" s="28">
        <v>98</v>
      </c>
      <c r="AE478" s="44">
        <f t="shared" si="484"/>
        <v>1789.6824000000001</v>
      </c>
      <c r="AF478" s="28">
        <v>708</v>
      </c>
      <c r="AG478" s="44">
        <f t="shared" si="485"/>
        <v>285.64140000000003</v>
      </c>
      <c r="AH478" s="28">
        <v>113</v>
      </c>
      <c r="AI478" s="44">
        <f t="shared" si="449"/>
        <v>97.216796720930233</v>
      </c>
      <c r="AJ478" s="44">
        <f t="shared" si="450"/>
        <v>0</v>
      </c>
      <c r="AK478" s="44"/>
      <c r="AL478" s="44">
        <f t="shared" si="451"/>
        <v>0</v>
      </c>
      <c r="AM478" s="44"/>
      <c r="AN478" s="44">
        <f t="shared" si="452"/>
        <v>97.216796720930233</v>
      </c>
      <c r="AO478" s="20"/>
      <c r="AP478" s="20">
        <v>0.18</v>
      </c>
      <c r="AQ478" s="20"/>
      <c r="AR478" s="20"/>
      <c r="AS478" s="44">
        <f t="shared" si="453"/>
        <v>64.599432937175308</v>
      </c>
      <c r="AT478" s="44">
        <f t="shared" si="454"/>
        <v>0</v>
      </c>
      <c r="AU478" s="44">
        <f t="shared" si="455"/>
        <v>0</v>
      </c>
      <c r="AV478" s="44">
        <f t="shared" si="456"/>
        <v>0</v>
      </c>
      <c r="AW478" s="44"/>
      <c r="AX478" s="44">
        <f t="shared" si="457"/>
        <v>64.599432937175308</v>
      </c>
      <c r="AY478" s="44">
        <f t="shared" si="458"/>
        <v>302.45225646511631</v>
      </c>
      <c r="AZ478" s="44">
        <f t="shared" si="459"/>
        <v>0</v>
      </c>
      <c r="BA478" s="44"/>
      <c r="BB478" s="44">
        <f t="shared" si="460"/>
        <v>0</v>
      </c>
      <c r="BC478" s="44"/>
      <c r="BD478" s="44">
        <f t="shared" si="461"/>
        <v>302.45225646511631</v>
      </c>
      <c r="BE478" s="20"/>
      <c r="BF478" s="20">
        <v>0.56000000000000005</v>
      </c>
      <c r="BG478" s="20"/>
      <c r="BH478" s="20">
        <v>0.05</v>
      </c>
      <c r="BI478" s="44">
        <f t="shared" si="462"/>
        <v>200.97601358232319</v>
      </c>
      <c r="BJ478" s="44">
        <f t="shared" si="463"/>
        <v>0</v>
      </c>
      <c r="BK478" s="44">
        <f t="shared" si="464"/>
        <v>0</v>
      </c>
      <c r="BL478" s="44">
        <f t="shared" si="465"/>
        <v>0</v>
      </c>
      <c r="BM478" s="44"/>
      <c r="BN478" s="44">
        <f t="shared" si="466"/>
        <v>200.97601358232319</v>
      </c>
      <c r="BO478" s="44">
        <f t="shared" si="467"/>
        <v>118.8205293255814</v>
      </c>
      <c r="BP478" s="44">
        <f t="shared" si="468"/>
        <v>0</v>
      </c>
      <c r="BQ478" s="44"/>
      <c r="BR478" s="44">
        <f t="shared" si="469"/>
        <v>0</v>
      </c>
      <c r="BS478" s="44"/>
      <c r="BT478" s="44">
        <f t="shared" si="470"/>
        <v>118.8205293255814</v>
      </c>
      <c r="BU478" s="20"/>
      <c r="BV478" s="20">
        <v>0.22</v>
      </c>
      <c r="BW478" s="20"/>
      <c r="BX478" s="20">
        <v>0.05</v>
      </c>
      <c r="BY478" s="44">
        <f t="shared" si="471"/>
        <v>78.954862478769826</v>
      </c>
      <c r="BZ478" s="44">
        <f t="shared" si="472"/>
        <v>0</v>
      </c>
      <c r="CA478" s="44">
        <f t="shared" si="473"/>
        <v>0</v>
      </c>
      <c r="CB478" s="44">
        <f t="shared" si="474"/>
        <v>0</v>
      </c>
      <c r="CC478" s="44"/>
      <c r="CD478" s="44">
        <f t="shared" si="475"/>
        <v>78.954862478769826</v>
      </c>
      <c r="CE478" s="44">
        <f t="shared" si="476"/>
        <v>3.8347766959644782</v>
      </c>
      <c r="CF478" s="44">
        <f t="shared" si="477"/>
        <v>8.9049552138067245</v>
      </c>
      <c r="CG478" s="44">
        <f t="shared" si="478"/>
        <v>3.6177809831130561</v>
      </c>
      <c r="CH478" s="44">
        <f t="shared" si="479"/>
        <v>26.4402651645837</v>
      </c>
      <c r="CI478" s="44">
        <f t="shared" si="480"/>
        <v>82.258602734260407</v>
      </c>
      <c r="CJ478" s="44">
        <f t="shared" si="481"/>
        <v>32.315879645602301</v>
      </c>
      <c r="CK478" s="44">
        <f t="shared" si="482"/>
        <v>146.89036202546501</v>
      </c>
    </row>
    <row r="479" spans="1:91" x14ac:dyDescent="0.25">
      <c r="A479" s="41">
        <f>'[11]ТОВ "Сумитеплоенерго" '!F471</f>
        <v>1968</v>
      </c>
      <c r="B479" s="41" t="str">
        <f>'[11]ТОВ "Сумитеплоенерго" '!C471</f>
        <v>Вул.Р.Корсакова  8</v>
      </c>
      <c r="C479" s="47" t="str">
        <f>'[11]ТОВ "Сумитеплоенерго" '!O471</f>
        <v>так</v>
      </c>
      <c r="D479" s="46">
        <f>'[11]ТОВ "Сумитеплоенерго" '!G471</f>
        <v>5</v>
      </c>
      <c r="E479" s="86" t="str">
        <f t="shared" si="486"/>
        <v>ТОВ "Сумитеплоенерго"</v>
      </c>
      <c r="F479" s="43">
        <f>'[11]ТОВ "Сумитеплоенерго" '!L471</f>
        <v>4489.9799999999996</v>
      </c>
      <c r="G479" s="43">
        <f>'[11]ТОВ "Сумитеплоенерго" '!CX471</f>
        <v>582.07366279069765</v>
      </c>
      <c r="H479" s="32">
        <f t="shared" si="487"/>
        <v>129.63836426681138</v>
      </c>
      <c r="I479" s="42"/>
      <c r="J479" s="42"/>
      <c r="K479" s="42"/>
      <c r="L479" s="42"/>
      <c r="M479" s="42"/>
      <c r="N479" s="44">
        <f t="shared" si="488"/>
        <v>582.07366279069765</v>
      </c>
      <c r="O479" s="44">
        <f t="shared" si="489"/>
        <v>386.78119226539224</v>
      </c>
      <c r="P479" s="44">
        <f t="shared" si="490"/>
        <v>0</v>
      </c>
      <c r="Q479" s="44">
        <f t="shared" si="491"/>
        <v>0</v>
      </c>
      <c r="R479" s="44">
        <f t="shared" si="492"/>
        <v>0</v>
      </c>
      <c r="S479" s="44">
        <f t="shared" si="493"/>
        <v>0</v>
      </c>
      <c r="T479" s="44">
        <f t="shared" si="494"/>
        <v>386.78119226539224</v>
      </c>
      <c r="U479" s="44">
        <f t="shared" si="495"/>
        <v>646.10176569767441</v>
      </c>
      <c r="V479" s="44">
        <f t="shared" si="496"/>
        <v>0</v>
      </c>
      <c r="W479" s="44">
        <f t="shared" si="497"/>
        <v>0</v>
      </c>
      <c r="X479" s="44">
        <f t="shared" si="498"/>
        <v>0</v>
      </c>
      <c r="Y479" s="44">
        <f t="shared" si="499"/>
        <v>0</v>
      </c>
      <c r="Z479" s="44">
        <f t="shared" si="500"/>
        <v>646.10176569767441</v>
      </c>
      <c r="AA479" s="20">
        <v>0.11</v>
      </c>
      <c r="AC479" s="44">
        <f t="shared" si="483"/>
        <v>422.05811999999992</v>
      </c>
      <c r="AD479" s="28">
        <v>94</v>
      </c>
      <c r="AE479" s="44">
        <f t="shared" si="484"/>
        <v>3062.1663599999997</v>
      </c>
      <c r="AF479" s="28">
        <v>682</v>
      </c>
      <c r="AG479" s="44">
        <f t="shared" si="485"/>
        <v>493.8977999999999</v>
      </c>
      <c r="AH479" s="28">
        <v>110</v>
      </c>
      <c r="AI479" s="44">
        <f t="shared" si="449"/>
        <v>116.29831782558139</v>
      </c>
      <c r="AJ479" s="44">
        <f t="shared" si="450"/>
        <v>0</v>
      </c>
      <c r="AK479" s="44"/>
      <c r="AL479" s="44">
        <f t="shared" si="451"/>
        <v>0</v>
      </c>
      <c r="AM479" s="44"/>
      <c r="AN479" s="44">
        <f t="shared" si="452"/>
        <v>116.29831782558139</v>
      </c>
      <c r="AO479" s="20"/>
      <c r="AP479" s="20">
        <v>0.18</v>
      </c>
      <c r="AQ479" s="20"/>
      <c r="AR479" s="20"/>
      <c r="AS479" s="44">
        <f t="shared" si="453"/>
        <v>77.278882214625369</v>
      </c>
      <c r="AT479" s="44">
        <f t="shared" si="454"/>
        <v>0</v>
      </c>
      <c r="AU479" s="44">
        <f t="shared" si="455"/>
        <v>0</v>
      </c>
      <c r="AV479" s="44">
        <f t="shared" si="456"/>
        <v>0</v>
      </c>
      <c r="AW479" s="44"/>
      <c r="AX479" s="44">
        <f t="shared" si="457"/>
        <v>77.278882214625369</v>
      </c>
      <c r="AY479" s="44">
        <f t="shared" si="458"/>
        <v>361.81698879069768</v>
      </c>
      <c r="AZ479" s="44">
        <f t="shared" si="459"/>
        <v>0</v>
      </c>
      <c r="BA479" s="44"/>
      <c r="BB479" s="44">
        <f t="shared" si="460"/>
        <v>0</v>
      </c>
      <c r="BC479" s="44"/>
      <c r="BD479" s="44">
        <f t="shared" si="461"/>
        <v>361.81698879069768</v>
      </c>
      <c r="BE479" s="20"/>
      <c r="BF479" s="20">
        <v>0.56000000000000005</v>
      </c>
      <c r="BG479" s="20"/>
      <c r="BH479" s="20">
        <v>0.05</v>
      </c>
      <c r="BI479" s="44">
        <f t="shared" si="462"/>
        <v>240.42318911216782</v>
      </c>
      <c r="BJ479" s="44">
        <f t="shared" si="463"/>
        <v>0</v>
      </c>
      <c r="BK479" s="44">
        <f t="shared" si="464"/>
        <v>0</v>
      </c>
      <c r="BL479" s="44">
        <f t="shared" si="465"/>
        <v>0</v>
      </c>
      <c r="BM479" s="44"/>
      <c r="BN479" s="44">
        <f t="shared" si="466"/>
        <v>240.42318911216782</v>
      </c>
      <c r="BO479" s="44">
        <f t="shared" si="467"/>
        <v>142.14238845348837</v>
      </c>
      <c r="BP479" s="44">
        <f t="shared" si="468"/>
        <v>0</v>
      </c>
      <c r="BQ479" s="44"/>
      <c r="BR479" s="44">
        <f t="shared" si="469"/>
        <v>0</v>
      </c>
      <c r="BS479" s="44"/>
      <c r="BT479" s="44">
        <f t="shared" si="470"/>
        <v>142.14238845348837</v>
      </c>
      <c r="BU479" s="20"/>
      <c r="BV479" s="20">
        <v>0.22</v>
      </c>
      <c r="BW479" s="20"/>
      <c r="BX479" s="20">
        <v>0.05</v>
      </c>
      <c r="BY479" s="44">
        <f t="shared" si="471"/>
        <v>94.451967151208777</v>
      </c>
      <c r="BZ479" s="44">
        <f t="shared" si="472"/>
        <v>0</v>
      </c>
      <c r="CA479" s="44">
        <f t="shared" si="473"/>
        <v>0</v>
      </c>
      <c r="CB479" s="44">
        <f t="shared" si="474"/>
        <v>0</v>
      </c>
      <c r="CC479" s="44"/>
      <c r="CD479" s="44">
        <f t="shared" si="475"/>
        <v>94.451967151208777</v>
      </c>
      <c r="CE479" s="44">
        <f t="shared" si="476"/>
        <v>5.4614935918434329</v>
      </c>
      <c r="CF479" s="44">
        <f t="shared" si="477"/>
        <v>12.736568262437309</v>
      </c>
      <c r="CG479" s="44">
        <f t="shared" si="478"/>
        <v>5.2290896092117984</v>
      </c>
      <c r="CH479" s="44">
        <f t="shared" si="479"/>
        <v>31.629908258861423</v>
      </c>
      <c r="CI479" s="44">
        <f t="shared" si="480"/>
        <v>98.404159027568866</v>
      </c>
      <c r="CJ479" s="44">
        <f t="shared" si="481"/>
        <v>38.658776760830627</v>
      </c>
      <c r="CK479" s="44">
        <f t="shared" si="482"/>
        <v>175.72171254923012</v>
      </c>
    </row>
    <row r="480" spans="1:91" x14ac:dyDescent="0.25">
      <c r="A480" s="41">
        <f>'[11]ТОВ "Сумитеплоенерго" '!F472</f>
        <v>1970</v>
      </c>
      <c r="B480" s="41" t="str">
        <f>'[11]ТОВ "Сумитеплоенерго" '!C472</f>
        <v>Вул.Р.Корсакова  18</v>
      </c>
      <c r="C480" s="47" t="str">
        <f>'[11]ТОВ "Сумитеплоенерго" '!O472</f>
        <v>так</v>
      </c>
      <c r="D480" s="46">
        <f>'[11]ТОВ "Сумитеплоенерго" '!G472</f>
        <v>5</v>
      </c>
      <c r="E480" s="86" t="str">
        <f t="shared" si="486"/>
        <v>ТОВ "Сумитеплоенерго"</v>
      </c>
      <c r="F480" s="43">
        <f>'[11]ТОВ "Сумитеплоенерго" '!L472</f>
        <v>2688.9</v>
      </c>
      <c r="G480" s="43">
        <f>'[11]ТОВ "Сумитеплоенерго" '!CX472</f>
        <v>397.19520930232557</v>
      </c>
      <c r="H480" s="32">
        <f t="shared" si="487"/>
        <v>147.71661620079792</v>
      </c>
      <c r="I480" s="42"/>
      <c r="J480" s="42"/>
      <c r="K480" s="42"/>
      <c r="L480" s="42"/>
      <c r="M480" s="42"/>
      <c r="N480" s="44">
        <f t="shared" si="488"/>
        <v>397.19520930232557</v>
      </c>
      <c r="O480" s="44">
        <f t="shared" si="489"/>
        <v>263.93160597492448</v>
      </c>
      <c r="P480" s="44">
        <f t="shared" si="490"/>
        <v>0</v>
      </c>
      <c r="Q480" s="44">
        <f t="shared" si="491"/>
        <v>0</v>
      </c>
      <c r="R480" s="44">
        <f t="shared" si="492"/>
        <v>0</v>
      </c>
      <c r="S480" s="44">
        <f t="shared" si="493"/>
        <v>0</v>
      </c>
      <c r="T480" s="44">
        <f t="shared" si="494"/>
        <v>263.93160597492448</v>
      </c>
      <c r="U480" s="44">
        <f t="shared" si="495"/>
        <v>440.88668232558143</v>
      </c>
      <c r="V480" s="44">
        <f t="shared" si="496"/>
        <v>0</v>
      </c>
      <c r="W480" s="44">
        <f t="shared" si="497"/>
        <v>0</v>
      </c>
      <c r="X480" s="44">
        <f t="shared" si="498"/>
        <v>0</v>
      </c>
      <c r="Y480" s="44">
        <f t="shared" si="499"/>
        <v>0</v>
      </c>
      <c r="Z480" s="44">
        <f t="shared" si="500"/>
        <v>440.88668232558143</v>
      </c>
      <c r="AA480" s="20">
        <v>0.11</v>
      </c>
      <c r="AC480" s="44">
        <f t="shared" si="483"/>
        <v>263.51220000000001</v>
      </c>
      <c r="AD480" s="28">
        <v>98</v>
      </c>
      <c r="AE480" s="44">
        <f t="shared" si="484"/>
        <v>1903.7411999999999</v>
      </c>
      <c r="AF480" s="28">
        <v>708</v>
      </c>
      <c r="AG480" s="44">
        <f t="shared" si="485"/>
        <v>303.84570000000002</v>
      </c>
      <c r="AH480" s="28">
        <v>113</v>
      </c>
      <c r="AI480" s="44">
        <f t="shared" si="449"/>
        <v>79.359602818604657</v>
      </c>
      <c r="AJ480" s="44">
        <f t="shared" si="450"/>
        <v>0</v>
      </c>
      <c r="AK480" s="44"/>
      <c r="AL480" s="44">
        <f t="shared" si="451"/>
        <v>0</v>
      </c>
      <c r="AM480" s="44"/>
      <c r="AN480" s="44">
        <f t="shared" si="452"/>
        <v>79.359602818604657</v>
      </c>
      <c r="AO480" s="20"/>
      <c r="AP480" s="20">
        <v>0.18</v>
      </c>
      <c r="AQ480" s="20"/>
      <c r="AR480" s="20"/>
      <c r="AS480" s="44">
        <f t="shared" si="453"/>
        <v>52.733534873789921</v>
      </c>
      <c r="AT480" s="44">
        <f t="shared" si="454"/>
        <v>0</v>
      </c>
      <c r="AU480" s="44">
        <f t="shared" si="455"/>
        <v>0</v>
      </c>
      <c r="AV480" s="44">
        <f t="shared" si="456"/>
        <v>0</v>
      </c>
      <c r="AW480" s="44"/>
      <c r="AX480" s="44">
        <f t="shared" si="457"/>
        <v>52.733534873789921</v>
      </c>
      <c r="AY480" s="44">
        <f t="shared" si="458"/>
        <v>246.89654210232564</v>
      </c>
      <c r="AZ480" s="44">
        <f t="shared" si="459"/>
        <v>0</v>
      </c>
      <c r="BA480" s="44"/>
      <c r="BB480" s="44">
        <f t="shared" si="460"/>
        <v>0</v>
      </c>
      <c r="BC480" s="44"/>
      <c r="BD480" s="44">
        <f t="shared" si="461"/>
        <v>246.89654210232564</v>
      </c>
      <c r="BE480" s="20"/>
      <c r="BF480" s="20">
        <v>0.56000000000000005</v>
      </c>
      <c r="BG480" s="20"/>
      <c r="BH480" s="20">
        <v>0.05</v>
      </c>
      <c r="BI480" s="44">
        <f t="shared" si="462"/>
        <v>164.05988627401311</v>
      </c>
      <c r="BJ480" s="44">
        <f t="shared" si="463"/>
        <v>0</v>
      </c>
      <c r="BK480" s="44">
        <f t="shared" si="464"/>
        <v>0</v>
      </c>
      <c r="BL480" s="44">
        <f t="shared" si="465"/>
        <v>0</v>
      </c>
      <c r="BM480" s="44"/>
      <c r="BN480" s="44">
        <f t="shared" si="466"/>
        <v>164.05988627401311</v>
      </c>
      <c r="BO480" s="44">
        <f t="shared" si="467"/>
        <v>96.995070111627911</v>
      </c>
      <c r="BP480" s="44">
        <f t="shared" si="468"/>
        <v>0</v>
      </c>
      <c r="BQ480" s="44"/>
      <c r="BR480" s="44">
        <f t="shared" si="469"/>
        <v>0</v>
      </c>
      <c r="BS480" s="44"/>
      <c r="BT480" s="44">
        <f t="shared" si="470"/>
        <v>96.995070111627911</v>
      </c>
      <c r="BU480" s="20"/>
      <c r="BV480" s="20">
        <v>0.22</v>
      </c>
      <c r="BW480" s="20"/>
      <c r="BX480" s="20">
        <v>0.05</v>
      </c>
      <c r="BY480" s="44">
        <f t="shared" si="471"/>
        <v>64.452098179076572</v>
      </c>
      <c r="BZ480" s="44">
        <f t="shared" si="472"/>
        <v>0</v>
      </c>
      <c r="CA480" s="44">
        <f t="shared" si="473"/>
        <v>0</v>
      </c>
      <c r="CB480" s="44">
        <f t="shared" si="474"/>
        <v>0</v>
      </c>
      <c r="CC480" s="44"/>
      <c r="CD480" s="44">
        <f t="shared" si="475"/>
        <v>64.452098179076572</v>
      </c>
      <c r="CE480" s="44">
        <f t="shared" si="476"/>
        <v>4.9970516983296926</v>
      </c>
      <c r="CF480" s="44">
        <f t="shared" si="477"/>
        <v>11.603940751369095</v>
      </c>
      <c r="CG480" s="44">
        <f t="shared" si="478"/>
        <v>4.7142871773666952</v>
      </c>
      <c r="CH480" s="44">
        <f t="shared" si="479"/>
        <v>21.583605021499348</v>
      </c>
      <c r="CI480" s="44">
        <f t="shared" si="480"/>
        <v>67.148993400220206</v>
      </c>
      <c r="CJ480" s="44">
        <f t="shared" si="481"/>
        <v>26.379961692943645</v>
      </c>
      <c r="CK480" s="44">
        <f t="shared" si="482"/>
        <v>119.90891678610748</v>
      </c>
    </row>
    <row r="481" spans="1:89" x14ac:dyDescent="0.25">
      <c r="A481" s="41">
        <f>'[11]ТОВ "Сумитеплоенерго" '!F473</f>
        <v>1970</v>
      </c>
      <c r="B481" s="41" t="str">
        <f>'[11]ТОВ "Сумитеплоенерго" '!C473</f>
        <v>Вул.Р.Корсакова  22</v>
      </c>
      <c r="C481" s="47" t="str">
        <f>'[11]ТОВ "Сумитеплоенерго" '!O473</f>
        <v>так</v>
      </c>
      <c r="D481" s="46">
        <f>'[11]ТОВ "Сумитеплоенерго" '!G473</f>
        <v>5</v>
      </c>
      <c r="E481" s="86" t="str">
        <f t="shared" si="486"/>
        <v>ТОВ "Сумитеплоенерго"</v>
      </c>
      <c r="F481" s="43">
        <f>'[11]ТОВ "Сумитеплоенерго" '!L473</f>
        <v>2721.32</v>
      </c>
      <c r="G481" s="43">
        <f>'[11]ТОВ "Сумитеплоенерго" '!CX473</f>
        <v>552.02431395348833</v>
      </c>
      <c r="H481" s="32">
        <f t="shared" si="487"/>
        <v>202.85167270056016</v>
      </c>
      <c r="I481" s="42"/>
      <c r="J481" s="42"/>
      <c r="K481" s="42"/>
      <c r="L481" s="42"/>
      <c r="M481" s="42"/>
      <c r="N481" s="44">
        <f t="shared" si="488"/>
        <v>552.02431395348833</v>
      </c>
      <c r="O481" s="44">
        <f t="shared" si="489"/>
        <v>366.81374877322077</v>
      </c>
      <c r="P481" s="44">
        <f t="shared" si="490"/>
        <v>0</v>
      </c>
      <c r="Q481" s="44">
        <f t="shared" si="491"/>
        <v>0</v>
      </c>
      <c r="R481" s="44">
        <f t="shared" si="492"/>
        <v>0</v>
      </c>
      <c r="S481" s="44">
        <f t="shared" si="493"/>
        <v>0</v>
      </c>
      <c r="T481" s="44">
        <f t="shared" si="494"/>
        <v>366.81374877322077</v>
      </c>
      <c r="U481" s="44">
        <f t="shared" si="495"/>
        <v>568.58504337209297</v>
      </c>
      <c r="V481" s="44">
        <f t="shared" si="496"/>
        <v>0</v>
      </c>
      <c r="W481" s="44">
        <f t="shared" si="497"/>
        <v>0</v>
      </c>
      <c r="X481" s="44">
        <f t="shared" si="498"/>
        <v>0</v>
      </c>
      <c r="Y481" s="44">
        <f t="shared" si="499"/>
        <v>0</v>
      </c>
      <c r="Z481" s="44">
        <f t="shared" si="500"/>
        <v>568.58504337209297</v>
      </c>
      <c r="AA481" s="20">
        <v>0.03</v>
      </c>
      <c r="AC481" s="44">
        <f t="shared" si="483"/>
        <v>266.68936000000002</v>
      </c>
      <c r="AD481" s="28">
        <v>98</v>
      </c>
      <c r="AE481" s="44">
        <f t="shared" si="484"/>
        <v>1926.6945600000001</v>
      </c>
      <c r="AF481" s="28">
        <v>708</v>
      </c>
      <c r="AG481" s="44">
        <f t="shared" si="485"/>
        <v>307.50916000000001</v>
      </c>
      <c r="AH481" s="28">
        <v>113</v>
      </c>
      <c r="AI481" s="44">
        <f t="shared" si="449"/>
        <v>102.34530780697673</v>
      </c>
      <c r="AJ481" s="44">
        <f t="shared" si="450"/>
        <v>0</v>
      </c>
      <c r="AK481" s="44"/>
      <c r="AL481" s="44">
        <f t="shared" si="451"/>
        <v>0</v>
      </c>
      <c r="AM481" s="44"/>
      <c r="AN481" s="44">
        <f t="shared" si="452"/>
        <v>102.34530780697673</v>
      </c>
      <c r="AO481" s="20"/>
      <c r="AP481" s="20">
        <v>0.18</v>
      </c>
      <c r="AQ481" s="20"/>
      <c r="AR481" s="20"/>
      <c r="AS481" s="44">
        <f t="shared" si="453"/>
        <v>68.007269022555136</v>
      </c>
      <c r="AT481" s="44">
        <f t="shared" si="454"/>
        <v>0</v>
      </c>
      <c r="AU481" s="44">
        <f t="shared" si="455"/>
        <v>0</v>
      </c>
      <c r="AV481" s="44">
        <f t="shared" si="456"/>
        <v>0</v>
      </c>
      <c r="AW481" s="44"/>
      <c r="AX481" s="44">
        <f t="shared" si="457"/>
        <v>68.007269022555136</v>
      </c>
      <c r="AY481" s="44">
        <f t="shared" si="458"/>
        <v>318.40762428837212</v>
      </c>
      <c r="AZ481" s="44">
        <f t="shared" si="459"/>
        <v>0</v>
      </c>
      <c r="BA481" s="44"/>
      <c r="BB481" s="44">
        <f t="shared" si="460"/>
        <v>0</v>
      </c>
      <c r="BC481" s="44"/>
      <c r="BD481" s="44">
        <f t="shared" si="461"/>
        <v>318.40762428837212</v>
      </c>
      <c r="BE481" s="20"/>
      <c r="BF481" s="20">
        <v>0.56000000000000005</v>
      </c>
      <c r="BG481" s="20"/>
      <c r="BH481" s="20">
        <v>0.05</v>
      </c>
      <c r="BI481" s="44">
        <f t="shared" si="462"/>
        <v>211.57817029239379</v>
      </c>
      <c r="BJ481" s="44">
        <f t="shared" si="463"/>
        <v>0</v>
      </c>
      <c r="BK481" s="44">
        <f t="shared" si="464"/>
        <v>0</v>
      </c>
      <c r="BL481" s="44">
        <f t="shared" si="465"/>
        <v>0</v>
      </c>
      <c r="BM481" s="44"/>
      <c r="BN481" s="44">
        <f t="shared" si="466"/>
        <v>211.57817029239379</v>
      </c>
      <c r="BO481" s="44">
        <f t="shared" si="467"/>
        <v>125.08870954186045</v>
      </c>
      <c r="BP481" s="44">
        <f t="shared" si="468"/>
        <v>0</v>
      </c>
      <c r="BQ481" s="44"/>
      <c r="BR481" s="44">
        <f t="shared" si="469"/>
        <v>0</v>
      </c>
      <c r="BS481" s="44"/>
      <c r="BT481" s="44">
        <f t="shared" si="470"/>
        <v>125.08870954186045</v>
      </c>
      <c r="BU481" s="20"/>
      <c r="BV481" s="20">
        <v>0.22</v>
      </c>
      <c r="BW481" s="20"/>
      <c r="BX481" s="20">
        <v>0.05</v>
      </c>
      <c r="BY481" s="44">
        <f t="shared" si="471"/>
        <v>83.119995472011823</v>
      </c>
      <c r="BZ481" s="44">
        <f t="shared" si="472"/>
        <v>0</v>
      </c>
      <c r="CA481" s="44">
        <f t="shared" si="473"/>
        <v>0</v>
      </c>
      <c r="CB481" s="44">
        <f t="shared" si="474"/>
        <v>0</v>
      </c>
      <c r="CC481" s="44"/>
      <c r="CD481" s="44">
        <f t="shared" si="475"/>
        <v>83.119995472011823</v>
      </c>
      <c r="CE481" s="44">
        <f t="shared" si="476"/>
        <v>3.9214831566247783</v>
      </c>
      <c r="CF481" s="44">
        <f t="shared" si="477"/>
        <v>9.106301266039754</v>
      </c>
      <c r="CG481" s="44">
        <f t="shared" si="478"/>
        <v>3.6995810485040814</v>
      </c>
      <c r="CH481" s="44">
        <f t="shared" si="479"/>
        <v>27.835077559028527</v>
      </c>
      <c r="CI481" s="44">
        <f t="shared" si="480"/>
        <v>86.598019072533205</v>
      </c>
      <c r="CJ481" s="44">
        <f t="shared" si="481"/>
        <v>34.020650349923756</v>
      </c>
      <c r="CK481" s="44">
        <f t="shared" si="482"/>
        <v>154.6393197723807</v>
      </c>
    </row>
    <row r="482" spans="1:89" x14ac:dyDescent="0.25">
      <c r="A482" s="41">
        <f>'[11]ТОВ "Сумитеплоенерго" '!F474</f>
        <v>1968</v>
      </c>
      <c r="B482" s="41" t="str">
        <f>'[11]ТОВ "Сумитеплоенерго" '!C474</f>
        <v>Вул.Р.Корсакова   24</v>
      </c>
      <c r="C482" s="47" t="str">
        <f>'[11]ТОВ "Сумитеплоенерго" '!O474</f>
        <v>так</v>
      </c>
      <c r="D482" s="46">
        <f>'[11]ТОВ "Сумитеплоенерго" '!G474</f>
        <v>5</v>
      </c>
      <c r="E482" s="86" t="str">
        <f t="shared" si="486"/>
        <v>ТОВ "Сумитеплоенерго"</v>
      </c>
      <c r="F482" s="43">
        <f>'[11]ТОВ "Сумитеплоенерго" '!L474</f>
        <v>4452.3100000000004</v>
      </c>
      <c r="G482" s="43">
        <f>'[11]ТОВ "Сумитеплоенерго" '!CX474</f>
        <v>914.46009302325569</v>
      </c>
      <c r="H482" s="32">
        <f t="shared" si="487"/>
        <v>205.39003192123991</v>
      </c>
      <c r="I482" s="42"/>
      <c r="J482" s="42"/>
      <c r="K482" s="42"/>
      <c r="L482" s="42"/>
      <c r="M482" s="42"/>
      <c r="N482" s="44">
        <f t="shared" si="488"/>
        <v>914.46009302325569</v>
      </c>
      <c r="O482" s="44">
        <f t="shared" si="489"/>
        <v>607.64811684296819</v>
      </c>
      <c r="P482" s="44">
        <f t="shared" si="490"/>
        <v>0</v>
      </c>
      <c r="Q482" s="44">
        <f t="shared" si="491"/>
        <v>0</v>
      </c>
      <c r="R482" s="44">
        <f t="shared" si="492"/>
        <v>0</v>
      </c>
      <c r="S482" s="44">
        <f t="shared" si="493"/>
        <v>0</v>
      </c>
      <c r="T482" s="44">
        <f t="shared" si="494"/>
        <v>607.64811684296819</v>
      </c>
      <c r="U482" s="44">
        <f t="shared" si="495"/>
        <v>941.89389581395335</v>
      </c>
      <c r="V482" s="44">
        <f t="shared" si="496"/>
        <v>0</v>
      </c>
      <c r="W482" s="44">
        <f t="shared" si="497"/>
        <v>0</v>
      </c>
      <c r="X482" s="44">
        <f t="shared" si="498"/>
        <v>0</v>
      </c>
      <c r="Y482" s="44">
        <f t="shared" si="499"/>
        <v>0</v>
      </c>
      <c r="Z482" s="44">
        <f t="shared" si="500"/>
        <v>941.89389581395335</v>
      </c>
      <c r="AA482" s="20">
        <v>0.03</v>
      </c>
      <c r="AC482" s="44">
        <f t="shared" si="483"/>
        <v>418.51714000000004</v>
      </c>
      <c r="AD482" s="28">
        <v>94</v>
      </c>
      <c r="AE482" s="44">
        <f t="shared" si="484"/>
        <v>3036.4754200000002</v>
      </c>
      <c r="AF482" s="28">
        <v>682</v>
      </c>
      <c r="AG482" s="44">
        <f t="shared" si="485"/>
        <v>489.75410000000005</v>
      </c>
      <c r="AH482" s="28">
        <v>110</v>
      </c>
      <c r="AI482" s="44">
        <f t="shared" si="449"/>
        <v>169.54090124651159</v>
      </c>
      <c r="AJ482" s="44">
        <f t="shared" si="450"/>
        <v>0</v>
      </c>
      <c r="AK482" s="44"/>
      <c r="AL482" s="44">
        <f t="shared" si="451"/>
        <v>0</v>
      </c>
      <c r="AM482" s="44"/>
      <c r="AN482" s="44">
        <f t="shared" si="452"/>
        <v>169.54090124651159</v>
      </c>
      <c r="AO482" s="20"/>
      <c r="AP482" s="20">
        <v>0.18</v>
      </c>
      <c r="AQ482" s="20"/>
      <c r="AR482" s="20"/>
      <c r="AS482" s="44">
        <f t="shared" si="453"/>
        <v>112.65796086268629</v>
      </c>
      <c r="AT482" s="44">
        <f t="shared" si="454"/>
        <v>0</v>
      </c>
      <c r="AU482" s="44">
        <f t="shared" si="455"/>
        <v>0</v>
      </c>
      <c r="AV482" s="44">
        <f t="shared" si="456"/>
        <v>0</v>
      </c>
      <c r="AW482" s="44"/>
      <c r="AX482" s="44">
        <f t="shared" si="457"/>
        <v>112.65796086268629</v>
      </c>
      <c r="AY482" s="44">
        <f t="shared" si="458"/>
        <v>527.46058165581394</v>
      </c>
      <c r="AZ482" s="44">
        <f t="shared" si="459"/>
        <v>0</v>
      </c>
      <c r="BA482" s="44"/>
      <c r="BB482" s="44">
        <f t="shared" si="460"/>
        <v>0</v>
      </c>
      <c r="BC482" s="44"/>
      <c r="BD482" s="44">
        <f t="shared" si="461"/>
        <v>527.46058165581394</v>
      </c>
      <c r="BE482" s="20"/>
      <c r="BF482" s="20">
        <v>0.56000000000000005</v>
      </c>
      <c r="BG482" s="20"/>
      <c r="BH482" s="20">
        <v>0.05</v>
      </c>
      <c r="BI482" s="44">
        <f t="shared" si="462"/>
        <v>350.49143379502408</v>
      </c>
      <c r="BJ482" s="44">
        <f t="shared" si="463"/>
        <v>0</v>
      </c>
      <c r="BK482" s="44">
        <f t="shared" si="464"/>
        <v>0</v>
      </c>
      <c r="BL482" s="44">
        <f t="shared" si="465"/>
        <v>0</v>
      </c>
      <c r="BM482" s="44"/>
      <c r="BN482" s="44">
        <f t="shared" si="466"/>
        <v>350.49143379502408</v>
      </c>
      <c r="BO482" s="44">
        <f t="shared" si="467"/>
        <v>207.21665707906973</v>
      </c>
      <c r="BP482" s="44">
        <f t="shared" si="468"/>
        <v>0</v>
      </c>
      <c r="BQ482" s="44"/>
      <c r="BR482" s="44">
        <f t="shared" si="469"/>
        <v>0</v>
      </c>
      <c r="BS482" s="44"/>
      <c r="BT482" s="44">
        <f t="shared" si="470"/>
        <v>207.21665707906973</v>
      </c>
      <c r="BU482" s="20"/>
      <c r="BV482" s="20">
        <v>0.22</v>
      </c>
      <c r="BW482" s="20"/>
      <c r="BX482" s="20">
        <v>0.05</v>
      </c>
      <c r="BY482" s="44">
        <f t="shared" si="471"/>
        <v>137.69306327661658</v>
      </c>
      <c r="BZ482" s="44">
        <f t="shared" si="472"/>
        <v>0</v>
      </c>
      <c r="CA482" s="44">
        <f t="shared" si="473"/>
        <v>0</v>
      </c>
      <c r="CB482" s="44">
        <f t="shared" si="474"/>
        <v>0</v>
      </c>
      <c r="CC482" s="44"/>
      <c r="CD482" s="44">
        <f t="shared" si="475"/>
        <v>137.69306327661658</v>
      </c>
      <c r="CE482" s="44">
        <f t="shared" si="476"/>
        <v>3.7149362263898218</v>
      </c>
      <c r="CF482" s="44">
        <f t="shared" si="477"/>
        <v>8.6634796951294533</v>
      </c>
      <c r="CG482" s="44">
        <f t="shared" si="478"/>
        <v>3.5568538337774886</v>
      </c>
      <c r="CH482" s="44">
        <f t="shared" si="479"/>
        <v>46.110410303563974</v>
      </c>
      <c r="CI482" s="44">
        <f t="shared" si="480"/>
        <v>143.45460983331017</v>
      </c>
      <c r="CJ482" s="44">
        <f t="shared" si="481"/>
        <v>56.357168148800412</v>
      </c>
      <c r="CK482" s="44">
        <f t="shared" si="482"/>
        <v>256.16894613091097</v>
      </c>
    </row>
    <row r="483" spans="1:89" x14ac:dyDescent="0.25">
      <c r="A483" s="41">
        <f>'[11]ТОВ "Сумитеплоенерго" '!F475</f>
        <v>1970</v>
      </c>
      <c r="B483" s="41" t="str">
        <f>'[11]ТОВ "Сумитеплоенерго" '!C475</f>
        <v>Вул.Р.Корсакова  26</v>
      </c>
      <c r="C483" s="47" t="str">
        <f>'[11]ТОВ "Сумитеплоенерго" '!O475</f>
        <v>так</v>
      </c>
      <c r="D483" s="46">
        <f>'[11]ТОВ "Сумитеплоенерго" '!G475</f>
        <v>5</v>
      </c>
      <c r="E483" s="86" t="str">
        <f t="shared" si="486"/>
        <v>ТОВ "Сумитеплоенерго"</v>
      </c>
      <c r="F483" s="43">
        <f>'[11]ТОВ "Сумитеплоенерго" '!L475</f>
        <v>4489.0200000000004</v>
      </c>
      <c r="G483" s="43">
        <f>'[11]ТОВ "Сумитеплоенерго" '!CX475</f>
        <v>894.75491860465115</v>
      </c>
      <c r="H483" s="32">
        <f t="shared" si="487"/>
        <v>199.32076903302971</v>
      </c>
      <c r="I483" s="42"/>
      <c r="J483" s="42"/>
      <c r="K483" s="42"/>
      <c r="L483" s="42"/>
      <c r="M483" s="42"/>
      <c r="N483" s="44">
        <f t="shared" si="488"/>
        <v>894.75491860465115</v>
      </c>
      <c r="O483" s="44">
        <f t="shared" si="489"/>
        <v>594.554257177708</v>
      </c>
      <c r="P483" s="44">
        <f t="shared" si="490"/>
        <v>0</v>
      </c>
      <c r="Q483" s="44">
        <f t="shared" si="491"/>
        <v>0</v>
      </c>
      <c r="R483" s="44">
        <f t="shared" si="492"/>
        <v>0</v>
      </c>
      <c r="S483" s="44">
        <f t="shared" si="493"/>
        <v>0</v>
      </c>
      <c r="T483" s="44">
        <f t="shared" si="494"/>
        <v>594.554257177708</v>
      </c>
      <c r="U483" s="44">
        <f t="shared" si="495"/>
        <v>921.59756616279071</v>
      </c>
      <c r="V483" s="44">
        <f t="shared" si="496"/>
        <v>0</v>
      </c>
      <c r="W483" s="44">
        <f t="shared" si="497"/>
        <v>0</v>
      </c>
      <c r="X483" s="44">
        <f t="shared" si="498"/>
        <v>0</v>
      </c>
      <c r="Y483" s="44">
        <f t="shared" si="499"/>
        <v>0</v>
      </c>
      <c r="Z483" s="44">
        <f t="shared" si="500"/>
        <v>921.59756616279071</v>
      </c>
      <c r="AA483" s="20">
        <v>0.03</v>
      </c>
      <c r="AC483" s="44">
        <f t="shared" si="483"/>
        <v>421.96788000000004</v>
      </c>
      <c r="AD483" s="28">
        <v>94</v>
      </c>
      <c r="AE483" s="44">
        <f t="shared" si="484"/>
        <v>3061.5116400000002</v>
      </c>
      <c r="AF483" s="28">
        <v>682</v>
      </c>
      <c r="AG483" s="44">
        <f t="shared" si="485"/>
        <v>493.79220000000009</v>
      </c>
      <c r="AH483" s="28">
        <v>110</v>
      </c>
      <c r="AI483" s="44">
        <f t="shared" si="449"/>
        <v>165.88756190930232</v>
      </c>
      <c r="AJ483" s="44">
        <f t="shared" si="450"/>
        <v>0</v>
      </c>
      <c r="AK483" s="44"/>
      <c r="AL483" s="44">
        <f t="shared" si="451"/>
        <v>0</v>
      </c>
      <c r="AM483" s="44"/>
      <c r="AN483" s="44">
        <f t="shared" si="452"/>
        <v>165.88756190930232</v>
      </c>
      <c r="AO483" s="20"/>
      <c r="AP483" s="20">
        <v>0.18</v>
      </c>
      <c r="AQ483" s="20"/>
      <c r="AR483" s="20"/>
      <c r="AS483" s="44">
        <f t="shared" si="453"/>
        <v>110.23035928074707</v>
      </c>
      <c r="AT483" s="44">
        <f t="shared" si="454"/>
        <v>0</v>
      </c>
      <c r="AU483" s="44">
        <f t="shared" si="455"/>
        <v>0</v>
      </c>
      <c r="AV483" s="44">
        <f t="shared" si="456"/>
        <v>0</v>
      </c>
      <c r="AW483" s="44"/>
      <c r="AX483" s="44">
        <f t="shared" si="457"/>
        <v>110.23035928074707</v>
      </c>
      <c r="AY483" s="44">
        <f t="shared" si="458"/>
        <v>516.09463705116286</v>
      </c>
      <c r="AZ483" s="44">
        <f t="shared" si="459"/>
        <v>0</v>
      </c>
      <c r="BA483" s="44"/>
      <c r="BB483" s="44">
        <f t="shared" si="460"/>
        <v>0</v>
      </c>
      <c r="BC483" s="44"/>
      <c r="BD483" s="44">
        <f t="shared" si="461"/>
        <v>516.09463705116286</v>
      </c>
      <c r="BE483" s="20"/>
      <c r="BF483" s="20">
        <v>0.56000000000000005</v>
      </c>
      <c r="BG483" s="20"/>
      <c r="BH483" s="20">
        <v>0.05</v>
      </c>
      <c r="BI483" s="44">
        <f t="shared" si="462"/>
        <v>342.93889554010201</v>
      </c>
      <c r="BJ483" s="44">
        <f t="shared" si="463"/>
        <v>0</v>
      </c>
      <c r="BK483" s="44">
        <f t="shared" si="464"/>
        <v>0</v>
      </c>
      <c r="BL483" s="44">
        <f t="shared" si="465"/>
        <v>0</v>
      </c>
      <c r="BM483" s="44"/>
      <c r="BN483" s="44">
        <f t="shared" si="466"/>
        <v>342.93889554010201</v>
      </c>
      <c r="BO483" s="44">
        <f t="shared" si="467"/>
        <v>202.75146455581395</v>
      </c>
      <c r="BP483" s="44">
        <f t="shared" si="468"/>
        <v>0</v>
      </c>
      <c r="BQ483" s="44"/>
      <c r="BR483" s="44">
        <f t="shared" si="469"/>
        <v>0</v>
      </c>
      <c r="BS483" s="44"/>
      <c r="BT483" s="44">
        <f t="shared" si="470"/>
        <v>202.75146455581395</v>
      </c>
      <c r="BU483" s="20"/>
      <c r="BV483" s="20">
        <v>0.22</v>
      </c>
      <c r="BW483" s="20"/>
      <c r="BX483" s="20">
        <v>0.05</v>
      </c>
      <c r="BY483" s="44">
        <f t="shared" si="471"/>
        <v>134.72599467646864</v>
      </c>
      <c r="BZ483" s="44">
        <f t="shared" si="472"/>
        <v>0</v>
      </c>
      <c r="CA483" s="44">
        <f t="shared" si="473"/>
        <v>0</v>
      </c>
      <c r="CB483" s="44">
        <f t="shared" si="474"/>
        <v>0</v>
      </c>
      <c r="CC483" s="44"/>
      <c r="CD483" s="44">
        <f t="shared" si="475"/>
        <v>134.72599467646864</v>
      </c>
      <c r="CE483" s="44">
        <f t="shared" si="476"/>
        <v>3.828055018175935</v>
      </c>
      <c r="CF483" s="44">
        <f t="shared" si="477"/>
        <v>8.9272802817491961</v>
      </c>
      <c r="CG483" s="44">
        <f t="shared" si="478"/>
        <v>3.6651590599556823</v>
      </c>
      <c r="CH483" s="44">
        <f t="shared" si="479"/>
        <v>45.116803601120324</v>
      </c>
      <c r="CI483" s="44">
        <f t="shared" si="480"/>
        <v>140.36338898126326</v>
      </c>
      <c r="CJ483" s="44">
        <f t="shared" si="481"/>
        <v>55.142759956924849</v>
      </c>
      <c r="CK483" s="44">
        <f t="shared" si="482"/>
        <v>250.64890889511292</v>
      </c>
    </row>
    <row r="484" spans="1:89" x14ac:dyDescent="0.25">
      <c r="A484" s="41">
        <f>'[11]ТОВ "Сумитеплоенерго" '!F476</f>
        <v>1970</v>
      </c>
      <c r="B484" s="41" t="str">
        <f>'[11]ТОВ "Сумитеплоенерго" '!C476</f>
        <v>Вул.Р.Корсакова   28</v>
      </c>
      <c r="C484" s="47" t="str">
        <f>'[11]ТОВ "Сумитеплоенерго" '!O476</f>
        <v>так</v>
      </c>
      <c r="D484" s="46">
        <f>'[11]ТОВ "Сумитеплоенерго" '!G476</f>
        <v>5</v>
      </c>
      <c r="E484" s="86" t="str">
        <f t="shared" si="486"/>
        <v>ТОВ "Сумитеплоенерго"</v>
      </c>
      <c r="F484" s="43">
        <f>'[11]ТОВ "Сумитеплоенерго" '!L476</f>
        <v>4329.1000000000004</v>
      </c>
      <c r="G484" s="43">
        <f>'[11]ТОВ "Сумитеплоенерго" '!CX476</f>
        <v>842.24038372093025</v>
      </c>
      <c r="H484" s="32">
        <f t="shared" si="487"/>
        <v>194.55322901317368</v>
      </c>
      <c r="I484" s="42"/>
      <c r="J484" s="42"/>
      <c r="K484" s="42"/>
      <c r="L484" s="42"/>
      <c r="M484" s="42"/>
      <c r="N484" s="44">
        <f t="shared" si="488"/>
        <v>842.24038372093025</v>
      </c>
      <c r="O484" s="44">
        <f t="shared" si="489"/>
        <v>559.65895833150034</v>
      </c>
      <c r="P484" s="44">
        <f t="shared" si="490"/>
        <v>0</v>
      </c>
      <c r="Q484" s="44">
        <f t="shared" si="491"/>
        <v>0</v>
      </c>
      <c r="R484" s="44">
        <f t="shared" si="492"/>
        <v>0</v>
      </c>
      <c r="S484" s="44">
        <f t="shared" si="493"/>
        <v>0</v>
      </c>
      <c r="T484" s="44">
        <f t="shared" si="494"/>
        <v>559.65895833150034</v>
      </c>
      <c r="U484" s="44">
        <f t="shared" si="495"/>
        <v>867.50759523255817</v>
      </c>
      <c r="V484" s="44">
        <f t="shared" si="496"/>
        <v>0</v>
      </c>
      <c r="W484" s="44">
        <f t="shared" si="497"/>
        <v>0</v>
      </c>
      <c r="X484" s="44">
        <f t="shared" si="498"/>
        <v>0</v>
      </c>
      <c r="Y484" s="44">
        <f t="shared" si="499"/>
        <v>0</v>
      </c>
      <c r="Z484" s="44">
        <f t="shared" si="500"/>
        <v>867.50759523255817</v>
      </c>
      <c r="AA484" s="20">
        <v>0.03</v>
      </c>
      <c r="AC484" s="44">
        <f t="shared" si="483"/>
        <v>406.93540000000002</v>
      </c>
      <c r="AD484" s="28">
        <v>94</v>
      </c>
      <c r="AE484" s="44">
        <f t="shared" si="484"/>
        <v>2952.4462000000003</v>
      </c>
      <c r="AF484" s="28">
        <v>682</v>
      </c>
      <c r="AG484" s="44">
        <f t="shared" si="485"/>
        <v>476.20100000000008</v>
      </c>
      <c r="AH484" s="28">
        <v>110</v>
      </c>
      <c r="AI484" s="44">
        <f t="shared" si="449"/>
        <v>156.15136714186048</v>
      </c>
      <c r="AJ484" s="44">
        <f t="shared" si="450"/>
        <v>0</v>
      </c>
      <c r="AK484" s="44"/>
      <c r="AL484" s="44">
        <f t="shared" si="451"/>
        <v>0</v>
      </c>
      <c r="AM484" s="44"/>
      <c r="AN484" s="44">
        <f t="shared" si="452"/>
        <v>156.15136714186048</v>
      </c>
      <c r="AO484" s="20"/>
      <c r="AP484" s="20">
        <v>0.18</v>
      </c>
      <c r="AQ484" s="20"/>
      <c r="AR484" s="20"/>
      <c r="AS484" s="44">
        <f t="shared" si="453"/>
        <v>103.76077087466017</v>
      </c>
      <c r="AT484" s="44">
        <f t="shared" si="454"/>
        <v>0</v>
      </c>
      <c r="AU484" s="44">
        <f t="shared" si="455"/>
        <v>0</v>
      </c>
      <c r="AV484" s="44">
        <f t="shared" si="456"/>
        <v>0</v>
      </c>
      <c r="AW484" s="44"/>
      <c r="AX484" s="44">
        <f t="shared" si="457"/>
        <v>103.76077087466017</v>
      </c>
      <c r="AY484" s="44">
        <f t="shared" si="458"/>
        <v>485.8042533302326</v>
      </c>
      <c r="AZ484" s="44">
        <f t="shared" si="459"/>
        <v>0</v>
      </c>
      <c r="BA484" s="44"/>
      <c r="BB484" s="44">
        <f t="shared" si="460"/>
        <v>0</v>
      </c>
      <c r="BC484" s="44"/>
      <c r="BD484" s="44">
        <f t="shared" si="461"/>
        <v>485.8042533302326</v>
      </c>
      <c r="BE484" s="20"/>
      <c r="BF484" s="20">
        <v>0.56000000000000005</v>
      </c>
      <c r="BG484" s="20"/>
      <c r="BH484" s="20">
        <v>0.05</v>
      </c>
      <c r="BI484" s="44">
        <f t="shared" si="462"/>
        <v>322.81128716560943</v>
      </c>
      <c r="BJ484" s="44">
        <f t="shared" si="463"/>
        <v>0</v>
      </c>
      <c r="BK484" s="44">
        <f t="shared" si="464"/>
        <v>0</v>
      </c>
      <c r="BL484" s="44">
        <f t="shared" si="465"/>
        <v>0</v>
      </c>
      <c r="BM484" s="44"/>
      <c r="BN484" s="44">
        <f t="shared" si="466"/>
        <v>322.81128716560943</v>
      </c>
      <c r="BO484" s="44">
        <f t="shared" si="467"/>
        <v>190.85167095116279</v>
      </c>
      <c r="BP484" s="44">
        <f t="shared" si="468"/>
        <v>0</v>
      </c>
      <c r="BQ484" s="44"/>
      <c r="BR484" s="44">
        <f t="shared" si="469"/>
        <v>0</v>
      </c>
      <c r="BS484" s="44"/>
      <c r="BT484" s="44">
        <f t="shared" si="470"/>
        <v>190.85167095116279</v>
      </c>
      <c r="BU484" s="20"/>
      <c r="BV484" s="20">
        <v>0.22</v>
      </c>
      <c r="BW484" s="20"/>
      <c r="BX484" s="20">
        <v>0.05</v>
      </c>
      <c r="BY484" s="44">
        <f t="shared" si="471"/>
        <v>126.81871995791798</v>
      </c>
      <c r="BZ484" s="44">
        <f t="shared" si="472"/>
        <v>0</v>
      </c>
      <c r="CA484" s="44">
        <f t="shared" si="473"/>
        <v>0</v>
      </c>
      <c r="CB484" s="44">
        <f t="shared" si="474"/>
        <v>0</v>
      </c>
      <c r="CC484" s="44"/>
      <c r="CD484" s="44">
        <f t="shared" si="475"/>
        <v>126.81871995791798</v>
      </c>
      <c r="CE484" s="44">
        <f t="shared" si="476"/>
        <v>3.9218617649975394</v>
      </c>
      <c r="CF484" s="44">
        <f t="shared" si="477"/>
        <v>9.1460438881287605</v>
      </c>
      <c r="CG484" s="44">
        <f t="shared" si="478"/>
        <v>3.7549740303167938</v>
      </c>
      <c r="CH484" s="44">
        <f t="shared" si="479"/>
        <v>42.468829382383575</v>
      </c>
      <c r="CI484" s="44">
        <f t="shared" si="480"/>
        <v>132.12524696741556</v>
      </c>
      <c r="CJ484" s="44">
        <f t="shared" si="481"/>
        <v>51.906347022913259</v>
      </c>
      <c r="CK484" s="44">
        <f t="shared" si="482"/>
        <v>235.9379410132421</v>
      </c>
    </row>
    <row r="485" spans="1:89" x14ac:dyDescent="0.25">
      <c r="A485" s="41">
        <f>'[11]ТОВ "Сумитеплоенерго" '!F477</f>
        <v>1970</v>
      </c>
      <c r="B485" s="41" t="str">
        <f>'[11]ТОВ "Сумитеплоенерго" '!C477</f>
        <v>Вул.Р.Корсакова  30</v>
      </c>
      <c r="C485" s="47" t="str">
        <f>'[11]ТОВ "Сумитеплоенерго" '!O477</f>
        <v>так</v>
      </c>
      <c r="D485" s="46">
        <f>'[11]ТОВ "Сумитеплоенерго" '!G477</f>
        <v>5</v>
      </c>
      <c r="E485" s="86" t="str">
        <f t="shared" si="486"/>
        <v>ТОВ "Сумитеплоенерго"</v>
      </c>
      <c r="F485" s="43">
        <f>'[11]ТОВ "Сумитеплоенерго" '!L477</f>
        <v>4462.2700000000004</v>
      </c>
      <c r="G485" s="43">
        <f>'[11]ТОВ "Сумитеплоенерго" '!CX477</f>
        <v>439.90083720930227</v>
      </c>
      <c r="H485" s="32">
        <f t="shared" si="487"/>
        <v>98.582299414715436</v>
      </c>
      <c r="I485" s="42"/>
      <c r="J485" s="42"/>
      <c r="K485" s="42"/>
      <c r="L485" s="42"/>
      <c r="M485" s="42"/>
      <c r="N485" s="44">
        <f t="shared" si="488"/>
        <v>439.90083720930227</v>
      </c>
      <c r="O485" s="44">
        <f t="shared" si="489"/>
        <v>292.30899999600069</v>
      </c>
      <c r="P485" s="44">
        <f t="shared" si="490"/>
        <v>0</v>
      </c>
      <c r="Q485" s="44">
        <f t="shared" si="491"/>
        <v>0</v>
      </c>
      <c r="R485" s="44">
        <f t="shared" si="492"/>
        <v>0</v>
      </c>
      <c r="S485" s="44">
        <f t="shared" si="493"/>
        <v>0</v>
      </c>
      <c r="T485" s="44">
        <f t="shared" si="494"/>
        <v>292.30899999600069</v>
      </c>
      <c r="U485" s="44">
        <f t="shared" si="495"/>
        <v>545.47703813953478</v>
      </c>
      <c r="V485" s="44">
        <f t="shared" si="496"/>
        <v>0</v>
      </c>
      <c r="W485" s="44">
        <f t="shared" si="497"/>
        <v>0</v>
      </c>
      <c r="X485" s="44">
        <f t="shared" si="498"/>
        <v>0</v>
      </c>
      <c r="Y485" s="44">
        <f t="shared" si="499"/>
        <v>0</v>
      </c>
      <c r="Z485" s="44">
        <f t="shared" si="500"/>
        <v>545.47703813953478</v>
      </c>
      <c r="AA485" s="20">
        <v>0.24</v>
      </c>
      <c r="AC485" s="44">
        <f t="shared" si="483"/>
        <v>419.45338000000004</v>
      </c>
      <c r="AD485" s="28">
        <v>94</v>
      </c>
      <c r="AE485" s="44">
        <f t="shared" si="484"/>
        <v>3043.2681400000001</v>
      </c>
      <c r="AF485" s="28">
        <v>682</v>
      </c>
      <c r="AG485" s="44">
        <f t="shared" si="485"/>
        <v>490.8497000000001</v>
      </c>
      <c r="AH485" s="28">
        <v>110</v>
      </c>
      <c r="AI485" s="44">
        <f t="shared" si="449"/>
        <v>98.185866865116253</v>
      </c>
      <c r="AJ485" s="44">
        <f t="shared" si="450"/>
        <v>0</v>
      </c>
      <c r="AK485" s="44"/>
      <c r="AL485" s="44">
        <f t="shared" si="451"/>
        <v>0</v>
      </c>
      <c r="AM485" s="44"/>
      <c r="AN485" s="44">
        <f t="shared" si="452"/>
        <v>98.185866865116253</v>
      </c>
      <c r="AO485" s="20"/>
      <c r="AP485" s="20">
        <v>0.18</v>
      </c>
      <c r="AQ485" s="20"/>
      <c r="AR485" s="20"/>
      <c r="AS485" s="44">
        <f t="shared" si="453"/>
        <v>65.243368799107344</v>
      </c>
      <c r="AT485" s="44">
        <f t="shared" si="454"/>
        <v>0</v>
      </c>
      <c r="AU485" s="44">
        <f t="shared" si="455"/>
        <v>0</v>
      </c>
      <c r="AV485" s="44">
        <f t="shared" si="456"/>
        <v>0</v>
      </c>
      <c r="AW485" s="44"/>
      <c r="AX485" s="44">
        <f t="shared" si="457"/>
        <v>65.243368799107344</v>
      </c>
      <c r="AY485" s="44">
        <f t="shared" si="458"/>
        <v>305.46714135813949</v>
      </c>
      <c r="AZ485" s="44">
        <f t="shared" si="459"/>
        <v>0</v>
      </c>
      <c r="BA485" s="44"/>
      <c r="BB485" s="44">
        <f t="shared" si="460"/>
        <v>0</v>
      </c>
      <c r="BC485" s="44"/>
      <c r="BD485" s="44">
        <f t="shared" si="461"/>
        <v>305.46714135813949</v>
      </c>
      <c r="BE485" s="20"/>
      <c r="BF485" s="20">
        <v>0.56000000000000005</v>
      </c>
      <c r="BG485" s="20"/>
      <c r="BH485" s="20">
        <v>0.05</v>
      </c>
      <c r="BI485" s="44">
        <f t="shared" si="462"/>
        <v>202.97936959722287</v>
      </c>
      <c r="BJ485" s="44">
        <f t="shared" si="463"/>
        <v>0</v>
      </c>
      <c r="BK485" s="44">
        <f t="shared" si="464"/>
        <v>0</v>
      </c>
      <c r="BL485" s="44">
        <f t="shared" si="465"/>
        <v>0</v>
      </c>
      <c r="BM485" s="44"/>
      <c r="BN485" s="44">
        <f t="shared" si="466"/>
        <v>202.97936959722287</v>
      </c>
      <c r="BO485" s="44">
        <f t="shared" si="467"/>
        <v>120.00494839069765</v>
      </c>
      <c r="BP485" s="44">
        <f t="shared" si="468"/>
        <v>0</v>
      </c>
      <c r="BQ485" s="44"/>
      <c r="BR485" s="44">
        <f t="shared" si="469"/>
        <v>0</v>
      </c>
      <c r="BS485" s="44"/>
      <c r="BT485" s="44">
        <f t="shared" si="470"/>
        <v>120.00494839069765</v>
      </c>
      <c r="BU485" s="20"/>
      <c r="BV485" s="20">
        <v>0.22</v>
      </c>
      <c r="BW485" s="20"/>
      <c r="BX485" s="20">
        <v>0.05</v>
      </c>
      <c r="BY485" s="44">
        <f t="shared" si="471"/>
        <v>79.741895198908978</v>
      </c>
      <c r="BZ485" s="44">
        <f t="shared" si="472"/>
        <v>0</v>
      </c>
      <c r="CA485" s="44">
        <f t="shared" si="473"/>
        <v>0</v>
      </c>
      <c r="CB485" s="44">
        <f t="shared" si="474"/>
        <v>0</v>
      </c>
      <c r="CC485" s="44"/>
      <c r="CD485" s="44">
        <f t="shared" si="475"/>
        <v>79.741895198908978</v>
      </c>
      <c r="CE485" s="44">
        <f t="shared" si="476"/>
        <v>6.429057660887354</v>
      </c>
      <c r="CF485" s="44">
        <f t="shared" si="477"/>
        <v>14.992992371780613</v>
      </c>
      <c r="CG485" s="44">
        <f t="shared" si="478"/>
        <v>6.1554807391474675</v>
      </c>
      <c r="CH485" s="44">
        <f t="shared" si="479"/>
        <v>26.703825294515891</v>
      </c>
      <c r="CI485" s="44">
        <f t="shared" si="480"/>
        <v>83.078567582938334</v>
      </c>
      <c r="CJ485" s="44">
        <f t="shared" si="481"/>
        <v>32.638008693297202</v>
      </c>
      <c r="CK485" s="44">
        <f t="shared" si="482"/>
        <v>148.35458496953274</v>
      </c>
    </row>
    <row r="486" spans="1:89" x14ac:dyDescent="0.25">
      <c r="A486" s="41">
        <f>'[11]ТОВ "Сумитеплоенерго" '!F478</f>
        <v>1970</v>
      </c>
      <c r="B486" s="41" t="str">
        <f>'[11]ТОВ "Сумитеплоенерго" '!C478</f>
        <v>Вул.Р.Корсакова   32</v>
      </c>
      <c r="C486" s="47" t="str">
        <f>'[11]ТОВ "Сумитеплоенерго" '!O478</f>
        <v>так</v>
      </c>
      <c r="D486" s="46">
        <f>'[11]ТОВ "Сумитеплоенерго" '!G478</f>
        <v>5</v>
      </c>
      <c r="E486" s="86" t="str">
        <f t="shared" si="486"/>
        <v>ТОВ "Сумитеплоенерго"</v>
      </c>
      <c r="F486" s="43">
        <f>'[11]ТОВ "Сумитеплоенерго" '!L478</f>
        <v>3520.02</v>
      </c>
      <c r="G486" s="43">
        <f>'[11]ТОВ "Сумитеплоенерго" '!CX478</f>
        <v>718.83826744186035</v>
      </c>
      <c r="H486" s="32">
        <f t="shared" si="487"/>
        <v>204.21425657861616</v>
      </c>
      <c r="I486" s="42"/>
      <c r="J486" s="42"/>
      <c r="K486" s="42"/>
      <c r="L486" s="42"/>
      <c r="M486" s="42"/>
      <c r="N486" s="44">
        <f t="shared" si="488"/>
        <v>718.83826744186035</v>
      </c>
      <c r="O486" s="44">
        <f t="shared" si="489"/>
        <v>477.65968450478908</v>
      </c>
      <c r="P486" s="44">
        <f t="shared" si="490"/>
        <v>0</v>
      </c>
      <c r="Q486" s="44">
        <f t="shared" si="491"/>
        <v>0</v>
      </c>
      <c r="R486" s="44">
        <f t="shared" si="492"/>
        <v>0</v>
      </c>
      <c r="S486" s="44">
        <f t="shared" si="493"/>
        <v>0</v>
      </c>
      <c r="T486" s="44">
        <f t="shared" si="494"/>
        <v>477.65968450478908</v>
      </c>
      <c r="U486" s="44">
        <f t="shared" si="495"/>
        <v>740.40341546511615</v>
      </c>
      <c r="V486" s="44">
        <f t="shared" si="496"/>
        <v>0</v>
      </c>
      <c r="W486" s="44">
        <f t="shared" si="497"/>
        <v>0</v>
      </c>
      <c r="X486" s="44">
        <f t="shared" si="498"/>
        <v>0</v>
      </c>
      <c r="Y486" s="44">
        <f t="shared" si="499"/>
        <v>0</v>
      </c>
      <c r="Z486" s="44">
        <f t="shared" si="500"/>
        <v>740.40341546511615</v>
      </c>
      <c r="AA486" s="20">
        <v>0.03</v>
      </c>
      <c r="AC486" s="44">
        <f t="shared" si="483"/>
        <v>330.88188000000002</v>
      </c>
      <c r="AD486" s="28">
        <v>94</v>
      </c>
      <c r="AE486" s="44">
        <f t="shared" si="484"/>
        <v>2400.65364</v>
      </c>
      <c r="AF486" s="28">
        <v>682</v>
      </c>
      <c r="AG486" s="44">
        <f t="shared" si="485"/>
        <v>387.2022</v>
      </c>
      <c r="AH486" s="28">
        <v>110</v>
      </c>
      <c r="AI486" s="44">
        <f t="shared" si="449"/>
        <v>133.27261478372091</v>
      </c>
      <c r="AJ486" s="44">
        <f t="shared" si="450"/>
        <v>0</v>
      </c>
      <c r="AK486" s="44"/>
      <c r="AL486" s="44">
        <f t="shared" si="451"/>
        <v>0</v>
      </c>
      <c r="AM486" s="44"/>
      <c r="AN486" s="44">
        <f t="shared" si="452"/>
        <v>133.27261478372091</v>
      </c>
      <c r="AO486" s="20"/>
      <c r="AP486" s="20">
        <v>0.18</v>
      </c>
      <c r="AQ486" s="20"/>
      <c r="AR486" s="20"/>
      <c r="AS486" s="44">
        <f t="shared" si="453"/>
        <v>88.558105507187889</v>
      </c>
      <c r="AT486" s="44">
        <f t="shared" si="454"/>
        <v>0</v>
      </c>
      <c r="AU486" s="44">
        <f t="shared" si="455"/>
        <v>0</v>
      </c>
      <c r="AV486" s="44">
        <f t="shared" si="456"/>
        <v>0</v>
      </c>
      <c r="AW486" s="44"/>
      <c r="AX486" s="44">
        <f t="shared" si="457"/>
        <v>88.558105507187889</v>
      </c>
      <c r="AY486" s="44">
        <f t="shared" si="458"/>
        <v>414.62591266046508</v>
      </c>
      <c r="AZ486" s="44">
        <f t="shared" si="459"/>
        <v>0</v>
      </c>
      <c r="BA486" s="44"/>
      <c r="BB486" s="44">
        <f t="shared" si="460"/>
        <v>0</v>
      </c>
      <c r="BC486" s="44"/>
      <c r="BD486" s="44">
        <f t="shared" si="461"/>
        <v>414.62591266046508</v>
      </c>
      <c r="BE486" s="20"/>
      <c r="BF486" s="20">
        <v>0.56000000000000005</v>
      </c>
      <c r="BG486" s="20"/>
      <c r="BH486" s="20">
        <v>0.05</v>
      </c>
      <c r="BI486" s="44">
        <f t="shared" si="462"/>
        <v>275.51410602236234</v>
      </c>
      <c r="BJ486" s="44">
        <f t="shared" si="463"/>
        <v>0</v>
      </c>
      <c r="BK486" s="44">
        <f t="shared" si="464"/>
        <v>0</v>
      </c>
      <c r="BL486" s="44">
        <f t="shared" si="465"/>
        <v>0</v>
      </c>
      <c r="BM486" s="44"/>
      <c r="BN486" s="44">
        <f t="shared" si="466"/>
        <v>275.51410602236234</v>
      </c>
      <c r="BO486" s="44">
        <f t="shared" si="467"/>
        <v>162.88875140232557</v>
      </c>
      <c r="BP486" s="44">
        <f t="shared" si="468"/>
        <v>0</v>
      </c>
      <c r="BQ486" s="44"/>
      <c r="BR486" s="44">
        <f t="shared" si="469"/>
        <v>0</v>
      </c>
      <c r="BS486" s="44"/>
      <c r="BT486" s="44">
        <f t="shared" si="470"/>
        <v>162.88875140232557</v>
      </c>
      <c r="BU486" s="20"/>
      <c r="BV486" s="20">
        <v>0.22</v>
      </c>
      <c r="BW486" s="20"/>
      <c r="BX486" s="20">
        <v>0.05</v>
      </c>
      <c r="BY486" s="44">
        <f t="shared" si="471"/>
        <v>108.23768450878521</v>
      </c>
      <c r="BZ486" s="44">
        <f t="shared" si="472"/>
        <v>0</v>
      </c>
      <c r="CA486" s="44">
        <f t="shared" si="473"/>
        <v>0</v>
      </c>
      <c r="CB486" s="44">
        <f t="shared" si="474"/>
        <v>0</v>
      </c>
      <c r="CC486" s="44"/>
      <c r="CD486" s="44">
        <f t="shared" si="475"/>
        <v>108.23768450878521</v>
      </c>
      <c r="CE486" s="44">
        <f t="shared" si="476"/>
        <v>3.7363251856504962</v>
      </c>
      <c r="CF486" s="44">
        <f t="shared" si="477"/>
        <v>8.7133601783900989</v>
      </c>
      <c r="CG486" s="44">
        <f t="shared" si="478"/>
        <v>3.5773326245589852</v>
      </c>
      <c r="CH486" s="44">
        <f t="shared" si="479"/>
        <v>36.246444985986173</v>
      </c>
      <c r="CI486" s="44">
        <f t="shared" si="480"/>
        <v>112.76671773417921</v>
      </c>
      <c r="CJ486" s="44">
        <f t="shared" si="481"/>
        <v>44.301210538427547</v>
      </c>
      <c r="CK486" s="44">
        <f t="shared" si="482"/>
        <v>201.36913881103428</v>
      </c>
    </row>
    <row r="487" spans="1:89" x14ac:dyDescent="0.25">
      <c r="A487" s="41">
        <f>'[11]ТОВ "Сумитеплоенерго" '!F479</f>
        <v>1971</v>
      </c>
      <c r="B487" s="41" t="str">
        <f>'[11]ТОВ "Сумитеплоенерго" '!C479</f>
        <v>Вул.Р.Корсакова  34</v>
      </c>
      <c r="C487" s="47" t="str">
        <f>'[11]ТОВ "Сумитеплоенерго" '!O479</f>
        <v>так</v>
      </c>
      <c r="D487" s="46">
        <f>'[11]ТОВ "Сумитеплоенерго" '!G479</f>
        <v>5</v>
      </c>
      <c r="E487" s="86" t="str">
        <f t="shared" si="486"/>
        <v>ТОВ "Сумитеплоенерго"</v>
      </c>
      <c r="F487" s="43">
        <f>'[11]ТОВ "Сумитеплоенерго" '!L479</f>
        <v>3537.75</v>
      </c>
      <c r="G487" s="43">
        <f>'[11]ТОВ "Сумитеплоенерго" '!CX479</f>
        <v>720.15805813953489</v>
      </c>
      <c r="H487" s="32">
        <f t="shared" si="487"/>
        <v>203.56386351198782</v>
      </c>
      <c r="I487" s="42"/>
      <c r="J487" s="42"/>
      <c r="K487" s="42"/>
      <c r="L487" s="42"/>
      <c r="M487" s="42"/>
      <c r="N487" s="44">
        <f t="shared" si="488"/>
        <v>720.15805813953489</v>
      </c>
      <c r="O487" s="44">
        <f t="shared" si="489"/>
        <v>478.53667010338137</v>
      </c>
      <c r="P487" s="44">
        <f t="shared" si="490"/>
        <v>0</v>
      </c>
      <c r="Q487" s="44">
        <f t="shared" si="491"/>
        <v>0</v>
      </c>
      <c r="R487" s="44">
        <f t="shared" si="492"/>
        <v>0</v>
      </c>
      <c r="S487" s="44">
        <f t="shared" si="493"/>
        <v>0</v>
      </c>
      <c r="T487" s="44">
        <f t="shared" si="494"/>
        <v>478.53667010338137</v>
      </c>
      <c r="U487" s="44">
        <f t="shared" si="495"/>
        <v>741.76279988372096</v>
      </c>
      <c r="V487" s="44">
        <f t="shared" si="496"/>
        <v>0</v>
      </c>
      <c r="W487" s="44">
        <f t="shared" si="497"/>
        <v>0</v>
      </c>
      <c r="X487" s="44">
        <f t="shared" si="498"/>
        <v>0</v>
      </c>
      <c r="Y487" s="44">
        <f t="shared" si="499"/>
        <v>0</v>
      </c>
      <c r="Z487" s="44">
        <f t="shared" si="500"/>
        <v>741.76279988372096</v>
      </c>
      <c r="AA487" s="20">
        <v>0.03</v>
      </c>
      <c r="AC487" s="44">
        <f t="shared" si="483"/>
        <v>332.54849999999999</v>
      </c>
      <c r="AD487" s="28">
        <v>94</v>
      </c>
      <c r="AE487" s="44">
        <f t="shared" si="484"/>
        <v>2412.7455</v>
      </c>
      <c r="AF487" s="28">
        <v>682</v>
      </c>
      <c r="AG487" s="44">
        <f t="shared" si="485"/>
        <v>389.15249999999997</v>
      </c>
      <c r="AH487" s="28">
        <v>110</v>
      </c>
      <c r="AI487" s="44">
        <f t="shared" si="449"/>
        <v>133.51730397906977</v>
      </c>
      <c r="AJ487" s="44">
        <f t="shared" si="450"/>
        <v>0</v>
      </c>
      <c r="AK487" s="44"/>
      <c r="AL487" s="44">
        <f t="shared" si="451"/>
        <v>0</v>
      </c>
      <c r="AM487" s="44"/>
      <c r="AN487" s="44">
        <f t="shared" si="452"/>
        <v>133.51730397906977</v>
      </c>
      <c r="AO487" s="20"/>
      <c r="AP487" s="20">
        <v>0.18</v>
      </c>
      <c r="AQ487" s="20"/>
      <c r="AR487" s="20"/>
      <c r="AS487" s="44">
        <f t="shared" si="453"/>
        <v>88.720698637166905</v>
      </c>
      <c r="AT487" s="44">
        <f t="shared" si="454"/>
        <v>0</v>
      </c>
      <c r="AU487" s="44">
        <f t="shared" si="455"/>
        <v>0</v>
      </c>
      <c r="AV487" s="44">
        <f t="shared" si="456"/>
        <v>0</v>
      </c>
      <c r="AW487" s="44"/>
      <c r="AX487" s="44">
        <f t="shared" si="457"/>
        <v>88.720698637166905</v>
      </c>
      <c r="AY487" s="44">
        <f t="shared" si="458"/>
        <v>415.38716793488379</v>
      </c>
      <c r="AZ487" s="44">
        <f t="shared" si="459"/>
        <v>0</v>
      </c>
      <c r="BA487" s="44"/>
      <c r="BB487" s="44">
        <f t="shared" si="460"/>
        <v>0</v>
      </c>
      <c r="BC487" s="44"/>
      <c r="BD487" s="44">
        <f t="shared" si="461"/>
        <v>415.38716793488379</v>
      </c>
      <c r="BE487" s="20"/>
      <c r="BF487" s="20">
        <v>0.56000000000000005</v>
      </c>
      <c r="BG487" s="20"/>
      <c r="BH487" s="20">
        <v>0.05</v>
      </c>
      <c r="BI487" s="44">
        <f t="shared" si="462"/>
        <v>276.01995131563041</v>
      </c>
      <c r="BJ487" s="44">
        <f t="shared" si="463"/>
        <v>0</v>
      </c>
      <c r="BK487" s="44">
        <f t="shared" si="464"/>
        <v>0</v>
      </c>
      <c r="BL487" s="44">
        <f t="shared" si="465"/>
        <v>0</v>
      </c>
      <c r="BM487" s="44"/>
      <c r="BN487" s="44">
        <f t="shared" si="466"/>
        <v>276.01995131563041</v>
      </c>
      <c r="BO487" s="44">
        <f t="shared" si="467"/>
        <v>163.18781597441861</v>
      </c>
      <c r="BP487" s="44">
        <f t="shared" si="468"/>
        <v>0</v>
      </c>
      <c r="BQ487" s="44"/>
      <c r="BR487" s="44">
        <f t="shared" si="469"/>
        <v>0</v>
      </c>
      <c r="BS487" s="44"/>
      <c r="BT487" s="44">
        <f t="shared" si="470"/>
        <v>163.18781597441861</v>
      </c>
      <c r="BU487" s="20"/>
      <c r="BV487" s="20">
        <v>0.22</v>
      </c>
      <c r="BW487" s="20"/>
      <c r="BX487" s="20">
        <v>0.05</v>
      </c>
      <c r="BY487" s="44">
        <f t="shared" si="471"/>
        <v>108.43640944542622</v>
      </c>
      <c r="BZ487" s="44">
        <f t="shared" si="472"/>
        <v>0</v>
      </c>
      <c r="CA487" s="44">
        <f t="shared" si="473"/>
        <v>0</v>
      </c>
      <c r="CB487" s="44">
        <f t="shared" si="474"/>
        <v>0</v>
      </c>
      <c r="CC487" s="44"/>
      <c r="CD487" s="44">
        <f t="shared" si="475"/>
        <v>108.43640944542622</v>
      </c>
      <c r="CE487" s="44">
        <f t="shared" si="476"/>
        <v>3.7482628643400768</v>
      </c>
      <c r="CF487" s="44">
        <f t="shared" si="477"/>
        <v>8.7411996433584314</v>
      </c>
      <c r="CG487" s="44">
        <f t="shared" si="478"/>
        <v>3.5887623169213501</v>
      </c>
      <c r="CH487" s="44">
        <f t="shared" si="479"/>
        <v>36.312993642454501</v>
      </c>
      <c r="CI487" s="44">
        <f t="shared" si="480"/>
        <v>112.97375799874735</v>
      </c>
      <c r="CJ487" s="44">
        <f t="shared" si="481"/>
        <v>44.382547785222165</v>
      </c>
      <c r="CK487" s="44">
        <f t="shared" si="482"/>
        <v>201.73885356919166</v>
      </c>
    </row>
    <row r="488" spans="1:89" x14ac:dyDescent="0.25">
      <c r="A488" s="41">
        <f>'[11]ТОВ "Сумитеплоенерго" '!F480</f>
        <v>1966</v>
      </c>
      <c r="B488" s="41" t="str">
        <f>'[11]ТОВ "Сумитеплоенерго" '!C480</f>
        <v>Вул.Серпнева  5</v>
      </c>
      <c r="C488" s="47" t="str">
        <f>'[11]ТОВ "Сумитеплоенерго" '!O480</f>
        <v>так</v>
      </c>
      <c r="D488" s="46">
        <f>'[11]ТОВ "Сумитеплоенерго" '!G480</f>
        <v>5</v>
      </c>
      <c r="E488" s="86" t="str">
        <f t="shared" si="486"/>
        <v>ТОВ "Сумитеплоенерго"</v>
      </c>
      <c r="F488" s="43">
        <f>'[11]ТОВ "Сумитеплоенерго" '!L480</f>
        <v>2535.9299999999998</v>
      </c>
      <c r="G488" s="43">
        <f>'[11]ТОВ "Сумитеплоенерго" '!CX480</f>
        <v>526.04711627906977</v>
      </c>
      <c r="H488" s="32">
        <f t="shared" si="487"/>
        <v>207.43755398574481</v>
      </c>
      <c r="I488" s="42"/>
      <c r="J488" s="42"/>
      <c r="K488" s="42"/>
      <c r="L488" s="42"/>
      <c r="M488" s="42"/>
      <c r="N488" s="44">
        <f t="shared" si="488"/>
        <v>526.04711627906977</v>
      </c>
      <c r="O488" s="44">
        <f t="shared" si="489"/>
        <v>349.55220245955729</v>
      </c>
      <c r="P488" s="44">
        <f t="shared" si="490"/>
        <v>0</v>
      </c>
      <c r="Q488" s="44">
        <f t="shared" si="491"/>
        <v>0</v>
      </c>
      <c r="R488" s="44">
        <f t="shared" si="492"/>
        <v>0</v>
      </c>
      <c r="S488" s="44">
        <f t="shared" si="493"/>
        <v>0</v>
      </c>
      <c r="T488" s="44">
        <f t="shared" si="494"/>
        <v>349.55220245955729</v>
      </c>
      <c r="U488" s="44">
        <f t="shared" si="495"/>
        <v>541.82852976744186</v>
      </c>
      <c r="V488" s="44">
        <f t="shared" si="496"/>
        <v>0</v>
      </c>
      <c r="W488" s="44">
        <f t="shared" si="497"/>
        <v>0</v>
      </c>
      <c r="X488" s="44">
        <f t="shared" si="498"/>
        <v>0</v>
      </c>
      <c r="Y488" s="44">
        <f t="shared" si="499"/>
        <v>0</v>
      </c>
      <c r="Z488" s="44">
        <f t="shared" si="500"/>
        <v>541.82852976744186</v>
      </c>
      <c r="AA488" s="20">
        <v>0.03</v>
      </c>
      <c r="AC488" s="44">
        <f t="shared" si="483"/>
        <v>248.52113999999997</v>
      </c>
      <c r="AD488" s="28">
        <v>98</v>
      </c>
      <c r="AE488" s="44">
        <f t="shared" si="484"/>
        <v>1795.4384399999999</v>
      </c>
      <c r="AF488" s="28">
        <v>708</v>
      </c>
      <c r="AG488" s="44">
        <f t="shared" si="485"/>
        <v>286.56008999999995</v>
      </c>
      <c r="AH488" s="28">
        <v>113</v>
      </c>
      <c r="AI488" s="44">
        <f t="shared" si="449"/>
        <v>97.529135358139527</v>
      </c>
      <c r="AJ488" s="44">
        <f t="shared" si="450"/>
        <v>0</v>
      </c>
      <c r="AK488" s="44"/>
      <c r="AL488" s="44">
        <f t="shared" si="451"/>
        <v>0</v>
      </c>
      <c r="AM488" s="44"/>
      <c r="AN488" s="44">
        <f t="shared" si="452"/>
        <v>97.529135358139527</v>
      </c>
      <c r="AO488" s="20"/>
      <c r="AP488" s="20">
        <v>0.18</v>
      </c>
      <c r="AQ488" s="20"/>
      <c r="AR488" s="20"/>
      <c r="AS488" s="44">
        <f t="shared" si="453"/>
        <v>64.806978336001919</v>
      </c>
      <c r="AT488" s="44">
        <f t="shared" si="454"/>
        <v>0</v>
      </c>
      <c r="AU488" s="44">
        <f t="shared" si="455"/>
        <v>0</v>
      </c>
      <c r="AV488" s="44">
        <f t="shared" si="456"/>
        <v>0</v>
      </c>
      <c r="AW488" s="44"/>
      <c r="AX488" s="44">
        <f t="shared" si="457"/>
        <v>64.806978336001919</v>
      </c>
      <c r="AY488" s="44">
        <f t="shared" si="458"/>
        <v>303.42397666976746</v>
      </c>
      <c r="AZ488" s="44">
        <f t="shared" si="459"/>
        <v>0</v>
      </c>
      <c r="BA488" s="44"/>
      <c r="BB488" s="44">
        <f t="shared" si="460"/>
        <v>0</v>
      </c>
      <c r="BC488" s="44"/>
      <c r="BD488" s="44">
        <f t="shared" si="461"/>
        <v>303.42397666976746</v>
      </c>
      <c r="BE488" s="20"/>
      <c r="BF488" s="20">
        <v>0.56000000000000005</v>
      </c>
      <c r="BG488" s="20"/>
      <c r="BH488" s="20">
        <v>0.05</v>
      </c>
      <c r="BI488" s="44">
        <f t="shared" si="462"/>
        <v>201.62171037867265</v>
      </c>
      <c r="BJ488" s="44">
        <f t="shared" si="463"/>
        <v>0</v>
      </c>
      <c r="BK488" s="44">
        <f t="shared" si="464"/>
        <v>0</v>
      </c>
      <c r="BL488" s="44">
        <f t="shared" si="465"/>
        <v>0</v>
      </c>
      <c r="BM488" s="44"/>
      <c r="BN488" s="44">
        <f t="shared" si="466"/>
        <v>201.62171037867265</v>
      </c>
      <c r="BO488" s="44">
        <f t="shared" si="467"/>
        <v>119.2022765488372</v>
      </c>
      <c r="BP488" s="44">
        <f t="shared" si="468"/>
        <v>0</v>
      </c>
      <c r="BQ488" s="44"/>
      <c r="BR488" s="44">
        <f t="shared" si="469"/>
        <v>0</v>
      </c>
      <c r="BS488" s="44"/>
      <c r="BT488" s="44">
        <f t="shared" si="470"/>
        <v>119.2022765488372</v>
      </c>
      <c r="BU488" s="20"/>
      <c r="BV488" s="20">
        <v>0.22</v>
      </c>
      <c r="BW488" s="20"/>
      <c r="BX488" s="20">
        <v>0.05</v>
      </c>
      <c r="BY488" s="44">
        <f t="shared" si="471"/>
        <v>79.208529077335669</v>
      </c>
      <c r="BZ488" s="44">
        <f t="shared" si="472"/>
        <v>0</v>
      </c>
      <c r="CA488" s="44">
        <f t="shared" si="473"/>
        <v>0</v>
      </c>
      <c r="CB488" s="44">
        <f t="shared" si="474"/>
        <v>0</v>
      </c>
      <c r="CC488" s="44"/>
      <c r="CD488" s="44">
        <f t="shared" si="475"/>
        <v>79.208529077335669</v>
      </c>
      <c r="CE488" s="44">
        <f t="shared" si="476"/>
        <v>3.8347898078429647</v>
      </c>
      <c r="CF488" s="44">
        <f t="shared" si="477"/>
        <v>8.904985661652832</v>
      </c>
      <c r="CG488" s="44">
        <f t="shared" si="478"/>
        <v>3.617793353039235</v>
      </c>
      <c r="CH488" s="44">
        <f t="shared" si="479"/>
        <v>26.525212587945781</v>
      </c>
      <c r="CI488" s="44">
        <f t="shared" si="480"/>
        <v>82.522883606942443</v>
      </c>
      <c r="CJ488" s="44">
        <f t="shared" si="481"/>
        <v>32.419704274155954</v>
      </c>
      <c r="CK488" s="44">
        <f t="shared" si="482"/>
        <v>147.36229215525435</v>
      </c>
    </row>
    <row r="489" spans="1:89" x14ac:dyDescent="0.25">
      <c r="A489" s="41">
        <f>'[11]ТОВ "Сумитеплоенерго" '!F481</f>
        <v>1967</v>
      </c>
      <c r="B489" s="41" t="str">
        <f>'[11]ТОВ "Сумитеплоенерго" '!C481</f>
        <v>Вул.Серпнева   7</v>
      </c>
      <c r="C489" s="47" t="str">
        <f>'[11]ТОВ "Сумитеплоенерго" '!O481</f>
        <v>так</v>
      </c>
      <c r="D489" s="46">
        <f>'[11]ТОВ "Сумитеплоенерго" '!G481</f>
        <v>5</v>
      </c>
      <c r="E489" s="86" t="str">
        <f t="shared" si="486"/>
        <v>ТОВ "Сумитеплоенерго"</v>
      </c>
      <c r="F489" s="43">
        <f>'[11]ТОВ "Сумитеплоенерго" '!L481</f>
        <v>2543.3000000000002</v>
      </c>
      <c r="G489" s="43">
        <f>'[11]ТОВ "Сумитеплоенерго" '!CX481</f>
        <v>518.94686046511629</v>
      </c>
      <c r="H489" s="32">
        <f t="shared" si="487"/>
        <v>204.04469015260341</v>
      </c>
      <c r="I489" s="42"/>
      <c r="J489" s="42"/>
      <c r="K489" s="42"/>
      <c r="L489" s="42"/>
      <c r="M489" s="42"/>
      <c r="N489" s="44">
        <f t="shared" si="488"/>
        <v>518.94686046511629</v>
      </c>
      <c r="O489" s="44">
        <f t="shared" si="489"/>
        <v>344.83416489031976</v>
      </c>
      <c r="P489" s="44">
        <f t="shared" si="490"/>
        <v>0</v>
      </c>
      <c r="Q489" s="44">
        <f t="shared" si="491"/>
        <v>0</v>
      </c>
      <c r="R489" s="44">
        <f t="shared" si="492"/>
        <v>0</v>
      </c>
      <c r="S489" s="44">
        <f t="shared" si="493"/>
        <v>0</v>
      </c>
      <c r="T489" s="44">
        <f t="shared" si="494"/>
        <v>344.83416489031976</v>
      </c>
      <c r="U489" s="44">
        <f t="shared" si="495"/>
        <v>534.51526627906981</v>
      </c>
      <c r="V489" s="44">
        <f t="shared" si="496"/>
        <v>0</v>
      </c>
      <c r="W489" s="44">
        <f t="shared" si="497"/>
        <v>0</v>
      </c>
      <c r="X489" s="44">
        <f t="shared" si="498"/>
        <v>0</v>
      </c>
      <c r="Y489" s="44">
        <f t="shared" si="499"/>
        <v>0</v>
      </c>
      <c r="Z489" s="44">
        <f t="shared" si="500"/>
        <v>534.51526627906981</v>
      </c>
      <c r="AA489" s="20">
        <v>0.03</v>
      </c>
      <c r="AC489" s="44">
        <f t="shared" si="483"/>
        <v>249.24340000000004</v>
      </c>
      <c r="AD489" s="28">
        <v>98</v>
      </c>
      <c r="AE489" s="44">
        <f t="shared" si="484"/>
        <v>1800.6564000000001</v>
      </c>
      <c r="AF489" s="28">
        <v>708</v>
      </c>
      <c r="AG489" s="44">
        <f t="shared" si="485"/>
        <v>287.3929</v>
      </c>
      <c r="AH489" s="28">
        <v>113</v>
      </c>
      <c r="AI489" s="44">
        <f t="shared" si="449"/>
        <v>96.212747930232567</v>
      </c>
      <c r="AJ489" s="44">
        <f t="shared" si="450"/>
        <v>0</v>
      </c>
      <c r="AK489" s="44"/>
      <c r="AL489" s="44">
        <f t="shared" si="451"/>
        <v>0</v>
      </c>
      <c r="AM489" s="44"/>
      <c r="AN489" s="44">
        <f t="shared" si="452"/>
        <v>96.212747930232567</v>
      </c>
      <c r="AO489" s="20"/>
      <c r="AP489" s="20">
        <v>0.18</v>
      </c>
      <c r="AQ489" s="20"/>
      <c r="AR489" s="20"/>
      <c r="AS489" s="44">
        <f t="shared" si="453"/>
        <v>63.932254170665288</v>
      </c>
      <c r="AT489" s="44">
        <f t="shared" si="454"/>
        <v>0</v>
      </c>
      <c r="AU489" s="44">
        <f t="shared" si="455"/>
        <v>0</v>
      </c>
      <c r="AV489" s="44">
        <f t="shared" si="456"/>
        <v>0</v>
      </c>
      <c r="AW489" s="44"/>
      <c r="AX489" s="44">
        <f t="shared" si="457"/>
        <v>63.932254170665288</v>
      </c>
      <c r="AY489" s="44">
        <f t="shared" si="458"/>
        <v>299.32854911627913</v>
      </c>
      <c r="AZ489" s="44">
        <f t="shared" si="459"/>
        <v>0</v>
      </c>
      <c r="BA489" s="44"/>
      <c r="BB489" s="44">
        <f t="shared" si="460"/>
        <v>0</v>
      </c>
      <c r="BC489" s="44"/>
      <c r="BD489" s="44">
        <f t="shared" si="461"/>
        <v>299.32854911627913</v>
      </c>
      <c r="BE489" s="20"/>
      <c r="BF489" s="20">
        <v>0.56000000000000005</v>
      </c>
      <c r="BG489" s="20"/>
      <c r="BH489" s="20">
        <v>0.05</v>
      </c>
      <c r="BI489" s="44">
        <f t="shared" si="462"/>
        <v>198.90034630873646</v>
      </c>
      <c r="BJ489" s="44">
        <f t="shared" si="463"/>
        <v>0</v>
      </c>
      <c r="BK489" s="44">
        <f t="shared" si="464"/>
        <v>0</v>
      </c>
      <c r="BL489" s="44">
        <f t="shared" si="465"/>
        <v>0</v>
      </c>
      <c r="BM489" s="44"/>
      <c r="BN489" s="44">
        <f t="shared" si="466"/>
        <v>198.90034630873646</v>
      </c>
      <c r="BO489" s="44">
        <f t="shared" si="467"/>
        <v>117.59335858139536</v>
      </c>
      <c r="BP489" s="44">
        <f t="shared" si="468"/>
        <v>0</v>
      </c>
      <c r="BQ489" s="44"/>
      <c r="BR489" s="44">
        <f t="shared" si="469"/>
        <v>0</v>
      </c>
      <c r="BS489" s="44"/>
      <c r="BT489" s="44">
        <f t="shared" si="470"/>
        <v>117.59335858139536</v>
      </c>
      <c r="BU489" s="20"/>
      <c r="BV489" s="20">
        <v>0.22</v>
      </c>
      <c r="BW489" s="20"/>
      <c r="BX489" s="20">
        <v>0.05</v>
      </c>
      <c r="BY489" s="44">
        <f t="shared" si="471"/>
        <v>78.139421764146462</v>
      </c>
      <c r="BZ489" s="44">
        <f t="shared" si="472"/>
        <v>0</v>
      </c>
      <c r="CA489" s="44">
        <f t="shared" si="473"/>
        <v>0</v>
      </c>
      <c r="CB489" s="44">
        <f t="shared" si="474"/>
        <v>0</v>
      </c>
      <c r="CC489" s="44"/>
      <c r="CD489" s="44">
        <f t="shared" si="475"/>
        <v>78.139421764146462</v>
      </c>
      <c r="CE489" s="44">
        <f t="shared" si="476"/>
        <v>3.8985548567496471</v>
      </c>
      <c r="CF489" s="44">
        <f t="shared" si="477"/>
        <v>9.0530581440265117</v>
      </c>
      <c r="CG489" s="44">
        <f t="shared" si="478"/>
        <v>3.6779501756163175</v>
      </c>
      <c r="CH489" s="44">
        <f t="shared" si="479"/>
        <v>26.167191815536494</v>
      </c>
      <c r="CI489" s="44">
        <f t="shared" si="480"/>
        <v>81.40904120389132</v>
      </c>
      <c r="CJ489" s="44">
        <f t="shared" si="481"/>
        <v>31.982123330100158</v>
      </c>
      <c r="CK489" s="44">
        <f t="shared" si="482"/>
        <v>145.37328786409162</v>
      </c>
    </row>
    <row r="490" spans="1:89" x14ac:dyDescent="0.25">
      <c r="A490" s="41">
        <f>'[11]ТОВ "Сумитеплоенерго" '!F482</f>
        <v>1967</v>
      </c>
      <c r="B490" s="41" t="str">
        <f>'[11]ТОВ "Сумитеплоенерго" '!C482</f>
        <v>Вул.Серпнева   9</v>
      </c>
      <c r="C490" s="47" t="str">
        <f>'[11]ТОВ "Сумитеплоенерго" '!O482</f>
        <v>так</v>
      </c>
      <c r="D490" s="46">
        <f>'[11]ТОВ "Сумитеплоенерго" '!G482</f>
        <v>5</v>
      </c>
      <c r="E490" s="86" t="str">
        <f t="shared" si="486"/>
        <v>ТОВ "Сумитеплоенерго"</v>
      </c>
      <c r="F490" s="43">
        <f>'[11]ТОВ "Сумитеплоенерго" '!L482</f>
        <v>2534.4499999999998</v>
      </c>
      <c r="G490" s="43">
        <f>'[11]ТОВ "Сумитеплоенерго" '!CX482</f>
        <v>517.11190697674419</v>
      </c>
      <c r="H490" s="32">
        <f t="shared" si="487"/>
        <v>204.03318549458234</v>
      </c>
      <c r="I490" s="42"/>
      <c r="J490" s="42"/>
      <c r="K490" s="42"/>
      <c r="L490" s="42"/>
      <c r="M490" s="42"/>
      <c r="N490" s="44">
        <f t="shared" si="488"/>
        <v>517.11190697674419</v>
      </c>
      <c r="O490" s="44">
        <f t="shared" si="489"/>
        <v>343.61485959727247</v>
      </c>
      <c r="P490" s="44">
        <f t="shared" si="490"/>
        <v>0</v>
      </c>
      <c r="Q490" s="44">
        <f t="shared" si="491"/>
        <v>0</v>
      </c>
      <c r="R490" s="44">
        <f t="shared" si="492"/>
        <v>0</v>
      </c>
      <c r="S490" s="44">
        <f t="shared" si="493"/>
        <v>0</v>
      </c>
      <c r="T490" s="44">
        <f t="shared" si="494"/>
        <v>343.61485959727247</v>
      </c>
      <c r="U490" s="44">
        <f t="shared" si="495"/>
        <v>532.62526418604648</v>
      </c>
      <c r="V490" s="44">
        <f t="shared" si="496"/>
        <v>0</v>
      </c>
      <c r="W490" s="44">
        <f t="shared" si="497"/>
        <v>0</v>
      </c>
      <c r="X490" s="44">
        <f t="shared" si="498"/>
        <v>0</v>
      </c>
      <c r="Y490" s="44">
        <f t="shared" si="499"/>
        <v>0</v>
      </c>
      <c r="Z490" s="44">
        <f t="shared" si="500"/>
        <v>532.62526418604648</v>
      </c>
      <c r="AA490" s="20">
        <v>0.03</v>
      </c>
      <c r="AC490" s="44">
        <f t="shared" si="483"/>
        <v>248.37609999999998</v>
      </c>
      <c r="AD490" s="28">
        <v>98</v>
      </c>
      <c r="AE490" s="44">
        <f t="shared" si="484"/>
        <v>1794.3905999999999</v>
      </c>
      <c r="AF490" s="28">
        <v>708</v>
      </c>
      <c r="AG490" s="44">
        <f t="shared" si="485"/>
        <v>286.39284999999995</v>
      </c>
      <c r="AH490" s="28">
        <v>113</v>
      </c>
      <c r="AI490" s="44">
        <f t="shared" si="449"/>
        <v>95.87254755348836</v>
      </c>
      <c r="AJ490" s="44">
        <f t="shared" si="450"/>
        <v>0</v>
      </c>
      <c r="AK490" s="44"/>
      <c r="AL490" s="44">
        <f t="shared" si="451"/>
        <v>0</v>
      </c>
      <c r="AM490" s="44"/>
      <c r="AN490" s="44">
        <f t="shared" si="452"/>
        <v>95.87254755348836</v>
      </c>
      <c r="AO490" s="20"/>
      <c r="AP490" s="20">
        <v>0.18</v>
      </c>
      <c r="AQ490" s="20"/>
      <c r="AR490" s="20"/>
      <c r="AS490" s="44">
        <f t="shared" si="453"/>
        <v>63.706194969334312</v>
      </c>
      <c r="AT490" s="44">
        <f t="shared" si="454"/>
        <v>0</v>
      </c>
      <c r="AU490" s="44">
        <f t="shared" si="455"/>
        <v>0</v>
      </c>
      <c r="AV490" s="44">
        <f t="shared" si="456"/>
        <v>0</v>
      </c>
      <c r="AW490" s="44"/>
      <c r="AX490" s="44">
        <f t="shared" si="457"/>
        <v>63.706194969334312</v>
      </c>
      <c r="AY490" s="44">
        <f t="shared" si="458"/>
        <v>298.27014794418608</v>
      </c>
      <c r="AZ490" s="44">
        <f t="shared" si="459"/>
        <v>0</v>
      </c>
      <c r="BA490" s="44"/>
      <c r="BB490" s="44">
        <f t="shared" si="460"/>
        <v>0</v>
      </c>
      <c r="BC490" s="44"/>
      <c r="BD490" s="44">
        <f t="shared" si="461"/>
        <v>298.27014794418608</v>
      </c>
      <c r="BE490" s="20"/>
      <c r="BF490" s="20">
        <v>0.56000000000000005</v>
      </c>
      <c r="BG490" s="20"/>
      <c r="BH490" s="20">
        <v>0.05</v>
      </c>
      <c r="BI490" s="44">
        <f t="shared" si="462"/>
        <v>198.19705101570679</v>
      </c>
      <c r="BJ490" s="44">
        <f t="shared" si="463"/>
        <v>0</v>
      </c>
      <c r="BK490" s="44">
        <f t="shared" si="464"/>
        <v>0</v>
      </c>
      <c r="BL490" s="44">
        <f t="shared" si="465"/>
        <v>0</v>
      </c>
      <c r="BM490" s="44"/>
      <c r="BN490" s="44">
        <f t="shared" si="466"/>
        <v>198.19705101570679</v>
      </c>
      <c r="BO490" s="44">
        <f t="shared" si="467"/>
        <v>117.17755812093023</v>
      </c>
      <c r="BP490" s="44">
        <f t="shared" si="468"/>
        <v>0</v>
      </c>
      <c r="BQ490" s="44"/>
      <c r="BR490" s="44">
        <f t="shared" si="469"/>
        <v>0</v>
      </c>
      <c r="BS490" s="44"/>
      <c r="BT490" s="44">
        <f t="shared" si="470"/>
        <v>117.17755812093023</v>
      </c>
      <c r="BU490" s="20"/>
      <c r="BV490" s="20">
        <v>0.22</v>
      </c>
      <c r="BW490" s="20"/>
      <c r="BX490" s="20">
        <v>0.05</v>
      </c>
      <c r="BY490" s="44">
        <f t="shared" si="471"/>
        <v>77.863127184741941</v>
      </c>
      <c r="BZ490" s="44">
        <f t="shared" si="472"/>
        <v>0</v>
      </c>
      <c r="CA490" s="44">
        <f t="shared" si="473"/>
        <v>0</v>
      </c>
      <c r="CB490" s="44">
        <f t="shared" si="474"/>
        <v>0</v>
      </c>
      <c r="CC490" s="44"/>
      <c r="CD490" s="44">
        <f t="shared" si="475"/>
        <v>77.863127184741941</v>
      </c>
      <c r="CE490" s="44">
        <f t="shared" si="476"/>
        <v>3.8987746814820534</v>
      </c>
      <c r="CF490" s="44">
        <f t="shared" si="477"/>
        <v>9.0535686116631346</v>
      </c>
      <c r="CG490" s="44">
        <f t="shared" si="478"/>
        <v>3.6781575612868718</v>
      </c>
      <c r="CH490" s="44">
        <f t="shared" si="479"/>
        <v>26.074666773839954</v>
      </c>
      <c r="CI490" s="44">
        <f t="shared" si="480"/>
        <v>81.121185518613203</v>
      </c>
      <c r="CJ490" s="44">
        <f t="shared" si="481"/>
        <v>31.869037168026612</v>
      </c>
      <c r="CK490" s="44">
        <f t="shared" si="482"/>
        <v>144.85925985466642</v>
      </c>
    </row>
    <row r="491" spans="1:89" x14ac:dyDescent="0.25">
      <c r="A491" s="41">
        <f>'[11]ТОВ "Сумитеплоенерго" '!F483</f>
        <v>1968</v>
      </c>
      <c r="B491" s="41" t="str">
        <f>'[11]ТОВ "Сумитеплоенерго" '!C483</f>
        <v>Вул.Серпнева   12</v>
      </c>
      <c r="C491" s="47" t="str">
        <f>'[11]ТОВ "Сумитеплоенерго" '!O483</f>
        <v>так</v>
      </c>
      <c r="D491" s="46">
        <f>'[11]ТОВ "Сумитеплоенерго" '!G483</f>
        <v>5</v>
      </c>
      <c r="E491" s="86" t="str">
        <f t="shared" si="486"/>
        <v>ТОВ "Сумитеплоенерго"</v>
      </c>
      <c r="F491" s="43">
        <f>'[11]ТОВ "Сумитеплоенерго" '!L483</f>
        <v>2675.85</v>
      </c>
      <c r="G491" s="43">
        <f>'[11]ТОВ "Сумитеплоенерго" '!CX483</f>
        <v>552.33216279069768</v>
      </c>
      <c r="H491" s="32">
        <f t="shared" si="487"/>
        <v>206.41372378522624</v>
      </c>
      <c r="I491" s="42"/>
      <c r="J491" s="42"/>
      <c r="K491" s="42"/>
      <c r="L491" s="42"/>
      <c r="M491" s="42"/>
      <c r="N491" s="44">
        <f t="shared" si="488"/>
        <v>552.33216279069768</v>
      </c>
      <c r="O491" s="44">
        <f t="shared" si="489"/>
        <v>367.01831075206462</v>
      </c>
      <c r="P491" s="44">
        <f t="shared" si="490"/>
        <v>0</v>
      </c>
      <c r="Q491" s="44">
        <f t="shared" si="491"/>
        <v>0</v>
      </c>
      <c r="R491" s="44">
        <f t="shared" si="492"/>
        <v>0</v>
      </c>
      <c r="S491" s="44">
        <f t="shared" si="493"/>
        <v>0</v>
      </c>
      <c r="T491" s="44">
        <f t="shared" si="494"/>
        <v>367.01831075206462</v>
      </c>
      <c r="U491" s="44">
        <f t="shared" si="495"/>
        <v>568.90212767441858</v>
      </c>
      <c r="V491" s="44">
        <f t="shared" si="496"/>
        <v>0</v>
      </c>
      <c r="W491" s="44">
        <f t="shared" si="497"/>
        <v>0</v>
      </c>
      <c r="X491" s="44">
        <f t="shared" si="498"/>
        <v>0</v>
      </c>
      <c r="Y491" s="44">
        <f t="shared" si="499"/>
        <v>0</v>
      </c>
      <c r="Z491" s="44">
        <f t="shared" si="500"/>
        <v>568.90212767441858</v>
      </c>
      <c r="AA491" s="20">
        <v>0.03</v>
      </c>
      <c r="AC491" s="44">
        <f t="shared" si="483"/>
        <v>262.23329999999999</v>
      </c>
      <c r="AD491" s="28">
        <v>98</v>
      </c>
      <c r="AE491" s="44">
        <f t="shared" si="484"/>
        <v>1894.5018</v>
      </c>
      <c r="AF491" s="28">
        <v>708</v>
      </c>
      <c r="AG491" s="44">
        <f t="shared" si="485"/>
        <v>302.37104999999997</v>
      </c>
      <c r="AH491" s="28">
        <v>113</v>
      </c>
      <c r="AI491" s="44">
        <f t="shared" si="449"/>
        <v>102.40238298139533</v>
      </c>
      <c r="AJ491" s="44">
        <f t="shared" si="450"/>
        <v>0</v>
      </c>
      <c r="AK491" s="44"/>
      <c r="AL491" s="44">
        <f t="shared" si="451"/>
        <v>0</v>
      </c>
      <c r="AM491" s="44"/>
      <c r="AN491" s="44">
        <f t="shared" si="452"/>
        <v>102.40238298139533</v>
      </c>
      <c r="AO491" s="20"/>
      <c r="AP491" s="20">
        <v>0.18</v>
      </c>
      <c r="AQ491" s="20"/>
      <c r="AR491" s="20"/>
      <c r="AS491" s="44">
        <f t="shared" si="453"/>
        <v>68.045194813432772</v>
      </c>
      <c r="AT491" s="44">
        <f t="shared" si="454"/>
        <v>0</v>
      </c>
      <c r="AU491" s="44">
        <f t="shared" si="455"/>
        <v>0</v>
      </c>
      <c r="AV491" s="44">
        <f t="shared" si="456"/>
        <v>0</v>
      </c>
      <c r="AW491" s="44"/>
      <c r="AX491" s="44">
        <f t="shared" si="457"/>
        <v>68.045194813432772</v>
      </c>
      <c r="AY491" s="44">
        <f t="shared" si="458"/>
        <v>318.58519149767443</v>
      </c>
      <c r="AZ491" s="44">
        <f t="shared" si="459"/>
        <v>0</v>
      </c>
      <c r="BA491" s="44"/>
      <c r="BB491" s="44">
        <f t="shared" si="460"/>
        <v>0</v>
      </c>
      <c r="BC491" s="44"/>
      <c r="BD491" s="44">
        <f t="shared" si="461"/>
        <v>318.58519149767443</v>
      </c>
      <c r="BE491" s="20"/>
      <c r="BF491" s="20">
        <v>0.56000000000000005</v>
      </c>
      <c r="BG491" s="20"/>
      <c r="BH491" s="20">
        <v>0.05</v>
      </c>
      <c r="BI491" s="44">
        <f t="shared" si="462"/>
        <v>211.69616164179089</v>
      </c>
      <c r="BJ491" s="44">
        <f t="shared" si="463"/>
        <v>0</v>
      </c>
      <c r="BK491" s="44">
        <f t="shared" si="464"/>
        <v>0</v>
      </c>
      <c r="BL491" s="44">
        <f t="shared" si="465"/>
        <v>0</v>
      </c>
      <c r="BM491" s="44"/>
      <c r="BN491" s="44">
        <f t="shared" si="466"/>
        <v>211.69616164179089</v>
      </c>
      <c r="BO491" s="44">
        <f t="shared" si="467"/>
        <v>125.15846808837209</v>
      </c>
      <c r="BP491" s="44">
        <f t="shared" si="468"/>
        <v>0</v>
      </c>
      <c r="BQ491" s="44"/>
      <c r="BR491" s="44">
        <f t="shared" si="469"/>
        <v>0</v>
      </c>
      <c r="BS491" s="44"/>
      <c r="BT491" s="44">
        <f t="shared" si="470"/>
        <v>125.15846808837209</v>
      </c>
      <c r="BU491" s="20"/>
      <c r="BV491" s="20">
        <v>0.22</v>
      </c>
      <c r="BW491" s="20"/>
      <c r="BX491" s="20">
        <v>0.05</v>
      </c>
      <c r="BY491" s="44">
        <f t="shared" si="471"/>
        <v>83.166349216417842</v>
      </c>
      <c r="BZ491" s="44">
        <f t="shared" si="472"/>
        <v>0</v>
      </c>
      <c r="CA491" s="44">
        <f t="shared" si="473"/>
        <v>0</v>
      </c>
      <c r="CB491" s="44">
        <f t="shared" si="474"/>
        <v>0</v>
      </c>
      <c r="CC491" s="44"/>
      <c r="CD491" s="44">
        <f t="shared" si="475"/>
        <v>83.166349216417842</v>
      </c>
      <c r="CE491" s="44">
        <f t="shared" si="476"/>
        <v>3.8538107021222405</v>
      </c>
      <c r="CF491" s="44">
        <f t="shared" si="477"/>
        <v>8.9491551727124321</v>
      </c>
      <c r="CG491" s="44">
        <f t="shared" si="478"/>
        <v>3.6357379258425953</v>
      </c>
      <c r="CH491" s="44">
        <f t="shared" si="479"/>
        <v>27.850600419242429</v>
      </c>
      <c r="CI491" s="44">
        <f t="shared" si="480"/>
        <v>86.646312415420908</v>
      </c>
      <c r="CJ491" s="44">
        <f t="shared" si="481"/>
        <v>34.039622734629639</v>
      </c>
      <c r="CK491" s="44">
        <f t="shared" si="482"/>
        <v>154.72555788468017</v>
      </c>
    </row>
    <row r="492" spans="1:89" x14ac:dyDescent="0.25">
      <c r="A492" s="41">
        <f>'[11]ТОВ "Сумитеплоенерго" '!F484</f>
        <v>1982</v>
      </c>
      <c r="B492" s="41" t="str">
        <f>'[11]ТОВ "Сумитеплоенерго" '!C484</f>
        <v>Вул. Охтирська   19</v>
      </c>
      <c r="C492" s="47" t="str">
        <f>'[11]ТОВ "Сумитеплоенерго" '!O484</f>
        <v>так</v>
      </c>
      <c r="D492" s="46">
        <f>'[11]ТОВ "Сумитеплоенерго" '!G484</f>
        <v>5</v>
      </c>
      <c r="E492" s="86" t="str">
        <f t="shared" si="486"/>
        <v>ТОВ "Сумитеплоенерго"</v>
      </c>
      <c r="F492" s="43">
        <f>'[11]ТОВ "Сумитеплоенерго" '!L484</f>
        <v>4454.63</v>
      </c>
      <c r="G492" s="43">
        <f>'[11]ТОВ "Сумитеплоенерго" '!CX484</f>
        <v>557.36760465116276</v>
      </c>
      <c r="H492" s="32">
        <f t="shared" si="487"/>
        <v>125.12096507480143</v>
      </c>
      <c r="I492" s="42"/>
      <c r="J492" s="42"/>
      <c r="K492" s="42"/>
      <c r="L492" s="42"/>
      <c r="M492" s="42"/>
      <c r="N492" s="44">
        <f t="shared" si="488"/>
        <v>557.36760465116276</v>
      </c>
      <c r="O492" s="44">
        <f t="shared" si="489"/>
        <v>370.36430341738486</v>
      </c>
      <c r="P492" s="44">
        <f t="shared" si="490"/>
        <v>0</v>
      </c>
      <c r="Q492" s="44">
        <f t="shared" si="491"/>
        <v>0</v>
      </c>
      <c r="R492" s="44">
        <f t="shared" si="492"/>
        <v>0</v>
      </c>
      <c r="S492" s="44">
        <f t="shared" si="493"/>
        <v>0</v>
      </c>
      <c r="T492" s="44">
        <f t="shared" si="494"/>
        <v>370.36430341738486</v>
      </c>
      <c r="U492" s="44">
        <f t="shared" si="495"/>
        <v>618.67804116279069</v>
      </c>
      <c r="V492" s="44">
        <f t="shared" si="496"/>
        <v>0</v>
      </c>
      <c r="W492" s="44">
        <f t="shared" si="497"/>
        <v>0</v>
      </c>
      <c r="X492" s="44">
        <f t="shared" si="498"/>
        <v>0</v>
      </c>
      <c r="Y492" s="44">
        <f t="shared" si="499"/>
        <v>0</v>
      </c>
      <c r="Z492" s="44">
        <f t="shared" si="500"/>
        <v>618.67804116279069</v>
      </c>
      <c r="AA492" s="20">
        <v>0.11</v>
      </c>
      <c r="AC492" s="44">
        <f t="shared" si="483"/>
        <v>418.73522000000003</v>
      </c>
      <c r="AD492" s="28">
        <v>94</v>
      </c>
      <c r="AE492" s="44">
        <f t="shared" si="484"/>
        <v>3038.0576599999999</v>
      </c>
      <c r="AF492" s="28">
        <v>682</v>
      </c>
      <c r="AG492" s="44">
        <f t="shared" si="485"/>
        <v>490.0093</v>
      </c>
      <c r="AH492" s="28">
        <v>110</v>
      </c>
      <c r="AI492" s="44">
        <f t="shared" si="449"/>
        <v>111.36204740930232</v>
      </c>
      <c r="AJ492" s="44">
        <f t="shared" si="450"/>
        <v>0</v>
      </c>
      <c r="AK492" s="44"/>
      <c r="AL492" s="44">
        <f t="shared" si="451"/>
        <v>0</v>
      </c>
      <c r="AM492" s="44"/>
      <c r="AN492" s="44">
        <f t="shared" si="452"/>
        <v>111.36204740930232</v>
      </c>
      <c r="AO492" s="20"/>
      <c r="AP492" s="20">
        <v>0.18</v>
      </c>
      <c r="AQ492" s="20"/>
      <c r="AR492" s="20"/>
      <c r="AS492" s="44">
        <f t="shared" si="453"/>
        <v>73.998787822793489</v>
      </c>
      <c r="AT492" s="44">
        <f t="shared" si="454"/>
        <v>0</v>
      </c>
      <c r="AU492" s="44">
        <f t="shared" si="455"/>
        <v>0</v>
      </c>
      <c r="AV492" s="44">
        <f t="shared" si="456"/>
        <v>0</v>
      </c>
      <c r="AW492" s="44"/>
      <c r="AX492" s="44">
        <f t="shared" si="457"/>
        <v>73.998787822793489</v>
      </c>
      <c r="AY492" s="44">
        <f t="shared" si="458"/>
        <v>346.45970305116282</v>
      </c>
      <c r="AZ492" s="44">
        <f t="shared" si="459"/>
        <v>0</v>
      </c>
      <c r="BA492" s="44"/>
      <c r="BB492" s="44">
        <f t="shared" si="460"/>
        <v>0</v>
      </c>
      <c r="BC492" s="44"/>
      <c r="BD492" s="44">
        <f t="shared" si="461"/>
        <v>346.45970305116282</v>
      </c>
      <c r="BE492" s="20"/>
      <c r="BF492" s="20">
        <v>0.56000000000000005</v>
      </c>
      <c r="BG492" s="20"/>
      <c r="BH492" s="20">
        <v>0.05</v>
      </c>
      <c r="BI492" s="44">
        <f t="shared" si="462"/>
        <v>230.21845100424645</v>
      </c>
      <c r="BJ492" s="44">
        <f t="shared" si="463"/>
        <v>0</v>
      </c>
      <c r="BK492" s="44">
        <f t="shared" si="464"/>
        <v>0</v>
      </c>
      <c r="BL492" s="44">
        <f t="shared" si="465"/>
        <v>0</v>
      </c>
      <c r="BM492" s="44"/>
      <c r="BN492" s="44">
        <f t="shared" si="466"/>
        <v>230.21845100424645</v>
      </c>
      <c r="BO492" s="44">
        <f t="shared" si="467"/>
        <v>136.10916905581396</v>
      </c>
      <c r="BP492" s="44">
        <f t="shared" si="468"/>
        <v>0</v>
      </c>
      <c r="BQ492" s="44"/>
      <c r="BR492" s="44">
        <f t="shared" si="469"/>
        <v>0</v>
      </c>
      <c r="BS492" s="44"/>
      <c r="BT492" s="44">
        <f t="shared" si="470"/>
        <v>136.10916905581396</v>
      </c>
      <c r="BU492" s="20"/>
      <c r="BV492" s="20">
        <v>0.22</v>
      </c>
      <c r="BW492" s="20"/>
      <c r="BX492" s="20">
        <v>0.05</v>
      </c>
      <c r="BY492" s="44">
        <f t="shared" si="471"/>
        <v>90.442962894525394</v>
      </c>
      <c r="BZ492" s="44">
        <f t="shared" si="472"/>
        <v>0</v>
      </c>
      <c r="CA492" s="44">
        <f t="shared" si="473"/>
        <v>0</v>
      </c>
      <c r="CB492" s="44">
        <f t="shared" si="474"/>
        <v>0</v>
      </c>
      <c r="CC492" s="44"/>
      <c r="CD492" s="44">
        <f t="shared" si="475"/>
        <v>90.442962894525394</v>
      </c>
      <c r="CE492" s="44">
        <f t="shared" si="476"/>
        <v>5.6586767475536819</v>
      </c>
      <c r="CF492" s="44">
        <f t="shared" si="477"/>
        <v>13.196412567053377</v>
      </c>
      <c r="CG492" s="44">
        <f t="shared" si="478"/>
        <v>5.4178819923386294</v>
      </c>
      <c r="CH492" s="44">
        <f t="shared" si="479"/>
        <v>30.287379980490272</v>
      </c>
      <c r="CI492" s="44">
        <f t="shared" si="480"/>
        <v>94.227404383747526</v>
      </c>
      <c r="CJ492" s="44">
        <f t="shared" si="481"/>
        <v>37.017908865043665</v>
      </c>
      <c r="CK492" s="44">
        <f t="shared" si="482"/>
        <v>168.26322211383484</v>
      </c>
    </row>
    <row r="493" spans="1:89" x14ac:dyDescent="0.25">
      <c r="A493" s="41">
        <f>'[11]ТОВ "Сумитеплоенерго" '!F485</f>
        <v>1970</v>
      </c>
      <c r="B493" s="41" t="str">
        <f>'[11]ТОВ "Сумитеплоенерго" '!C485</f>
        <v>Вул. Охтирська   44</v>
      </c>
      <c r="C493" s="47" t="str">
        <f>'[11]ТОВ "Сумитеплоенерго" '!O485</f>
        <v>так</v>
      </c>
      <c r="D493" s="46">
        <f>'[11]ТОВ "Сумитеплоенерго" '!G485</f>
        <v>5</v>
      </c>
      <c r="E493" s="86" t="str">
        <f t="shared" si="486"/>
        <v>ТОВ "Сумитеплоенерго"</v>
      </c>
      <c r="F493" s="43">
        <f>'[11]ТОВ "Сумитеплоенерго" '!L485</f>
        <v>2676.55</v>
      </c>
      <c r="G493" s="43">
        <f>'[11]ТОВ "Сумитеплоенерго" '!CX485</f>
        <v>552.02683720930224</v>
      </c>
      <c r="H493" s="32">
        <f t="shared" si="487"/>
        <v>206.24566595404613</v>
      </c>
      <c r="I493" s="42"/>
      <c r="J493" s="42"/>
      <c r="K493" s="42"/>
      <c r="L493" s="42"/>
      <c r="M493" s="42"/>
      <c r="N493" s="44">
        <f t="shared" si="488"/>
        <v>552.02683720930224</v>
      </c>
      <c r="O493" s="44">
        <f t="shared" si="489"/>
        <v>366.81542544741939</v>
      </c>
      <c r="P493" s="44">
        <f t="shared" si="490"/>
        <v>0</v>
      </c>
      <c r="Q493" s="44">
        <f t="shared" si="491"/>
        <v>0</v>
      </c>
      <c r="R493" s="44">
        <f t="shared" si="492"/>
        <v>0</v>
      </c>
      <c r="S493" s="44">
        <f t="shared" si="493"/>
        <v>0</v>
      </c>
      <c r="T493" s="44">
        <f t="shared" si="494"/>
        <v>366.81542544741939</v>
      </c>
      <c r="U493" s="44">
        <f t="shared" si="495"/>
        <v>568.58764232558133</v>
      </c>
      <c r="V493" s="44">
        <f t="shared" si="496"/>
        <v>0</v>
      </c>
      <c r="W493" s="44">
        <f t="shared" si="497"/>
        <v>0</v>
      </c>
      <c r="X493" s="44">
        <f t="shared" si="498"/>
        <v>0</v>
      </c>
      <c r="Y493" s="44">
        <f t="shared" si="499"/>
        <v>0</v>
      </c>
      <c r="Z493" s="44">
        <f t="shared" si="500"/>
        <v>568.58764232558133</v>
      </c>
      <c r="AA493" s="20">
        <v>0.03</v>
      </c>
      <c r="AC493" s="44">
        <f t="shared" si="483"/>
        <v>262.30190000000005</v>
      </c>
      <c r="AD493" s="28">
        <v>98</v>
      </c>
      <c r="AE493" s="44">
        <f t="shared" si="484"/>
        <v>1894.9974000000002</v>
      </c>
      <c r="AF493" s="28">
        <v>708</v>
      </c>
      <c r="AG493" s="44">
        <f t="shared" si="485"/>
        <v>302.45015000000001</v>
      </c>
      <c r="AH493" s="28">
        <v>113</v>
      </c>
      <c r="AI493" s="44">
        <f t="shared" si="449"/>
        <v>102.34577561860463</v>
      </c>
      <c r="AJ493" s="44">
        <f t="shared" si="450"/>
        <v>0</v>
      </c>
      <c r="AK493" s="44"/>
      <c r="AL493" s="44">
        <f t="shared" si="451"/>
        <v>0</v>
      </c>
      <c r="AM493" s="44"/>
      <c r="AN493" s="44">
        <f t="shared" si="452"/>
        <v>102.34577561860463</v>
      </c>
      <c r="AO493" s="20"/>
      <c r="AP493" s="20">
        <v>0.18</v>
      </c>
      <c r="AQ493" s="20"/>
      <c r="AR493" s="20"/>
      <c r="AS493" s="44">
        <f t="shared" si="453"/>
        <v>68.007579877951557</v>
      </c>
      <c r="AT493" s="44">
        <f t="shared" si="454"/>
        <v>0</v>
      </c>
      <c r="AU493" s="44">
        <f t="shared" si="455"/>
        <v>0</v>
      </c>
      <c r="AV493" s="44">
        <f t="shared" si="456"/>
        <v>0</v>
      </c>
      <c r="AW493" s="44"/>
      <c r="AX493" s="44">
        <f t="shared" si="457"/>
        <v>68.007579877951557</v>
      </c>
      <c r="AY493" s="44">
        <f t="shared" si="458"/>
        <v>318.40907970232558</v>
      </c>
      <c r="AZ493" s="44">
        <f t="shared" si="459"/>
        <v>0</v>
      </c>
      <c r="BA493" s="44"/>
      <c r="BB493" s="44">
        <f t="shared" si="460"/>
        <v>0</v>
      </c>
      <c r="BC493" s="44"/>
      <c r="BD493" s="44">
        <f t="shared" si="461"/>
        <v>318.40907970232558</v>
      </c>
      <c r="BE493" s="20"/>
      <c r="BF493" s="20">
        <v>0.56000000000000005</v>
      </c>
      <c r="BG493" s="20"/>
      <c r="BH493" s="20">
        <v>0.05</v>
      </c>
      <c r="BI493" s="44">
        <f t="shared" si="462"/>
        <v>211.57913739807154</v>
      </c>
      <c r="BJ493" s="44">
        <f t="shared" si="463"/>
        <v>0</v>
      </c>
      <c r="BK493" s="44">
        <f t="shared" si="464"/>
        <v>0</v>
      </c>
      <c r="BL493" s="44">
        <f t="shared" si="465"/>
        <v>0</v>
      </c>
      <c r="BM493" s="44"/>
      <c r="BN493" s="44">
        <f t="shared" si="466"/>
        <v>211.57913739807154</v>
      </c>
      <c r="BO493" s="44">
        <f t="shared" si="467"/>
        <v>125.08928131162789</v>
      </c>
      <c r="BP493" s="44">
        <f t="shared" si="468"/>
        <v>0</v>
      </c>
      <c r="BQ493" s="44"/>
      <c r="BR493" s="44">
        <f t="shared" si="469"/>
        <v>0</v>
      </c>
      <c r="BS493" s="44"/>
      <c r="BT493" s="44">
        <f t="shared" si="470"/>
        <v>125.08928131162789</v>
      </c>
      <c r="BU493" s="20"/>
      <c r="BV493" s="20">
        <v>0.22</v>
      </c>
      <c r="BW493" s="20"/>
      <c r="BX493" s="20">
        <v>0.05</v>
      </c>
      <c r="BY493" s="44">
        <f t="shared" si="471"/>
        <v>83.120375406385236</v>
      </c>
      <c r="BZ493" s="44">
        <f t="shared" si="472"/>
        <v>0</v>
      </c>
      <c r="CA493" s="44">
        <f t="shared" si="473"/>
        <v>0</v>
      </c>
      <c r="CB493" s="44">
        <f t="shared" si="474"/>
        <v>0</v>
      </c>
      <c r="CC493" s="44"/>
      <c r="CD493" s="44">
        <f t="shared" si="475"/>
        <v>83.120375406385236</v>
      </c>
      <c r="CE493" s="44">
        <f t="shared" si="476"/>
        <v>3.8569509526840231</v>
      </c>
      <c r="CF493" s="44">
        <f t="shared" si="477"/>
        <v>8.9564473289003601</v>
      </c>
      <c r="CG493" s="44">
        <f t="shared" si="478"/>
        <v>3.6387004813354831</v>
      </c>
      <c r="CH493" s="44">
        <f t="shared" si="479"/>
        <v>27.835204790781741</v>
      </c>
      <c r="CI493" s="44">
        <f t="shared" si="480"/>
        <v>86.598414904654319</v>
      </c>
      <c r="CJ493" s="44">
        <f t="shared" si="481"/>
        <v>34.020805855399907</v>
      </c>
      <c r="CK493" s="44">
        <f t="shared" si="482"/>
        <v>154.64002661545413</v>
      </c>
    </row>
    <row r="494" spans="1:89" x14ac:dyDescent="0.25">
      <c r="A494" s="41">
        <f>'[11]ТОВ "Сумитеплоенерго" '!F486</f>
        <v>1969</v>
      </c>
      <c r="B494" s="41" t="str">
        <f>'[11]ТОВ "Сумитеплоенерго" '!C486</f>
        <v>Вул. Серпнева 14</v>
      </c>
      <c r="C494" s="47" t="str">
        <f>'[11]ТОВ "Сумитеплоенерго" '!O486</f>
        <v>так</v>
      </c>
      <c r="D494" s="46">
        <f>'[11]ТОВ "Сумитеплоенерго" '!G486</f>
        <v>5</v>
      </c>
      <c r="E494" s="86" t="str">
        <f t="shared" si="486"/>
        <v>ТОВ "Сумитеплоенерго"</v>
      </c>
      <c r="F494" s="43">
        <f>'[11]ТОВ "Сумитеплоенерго" '!L486</f>
        <v>3157.88</v>
      </c>
      <c r="G494" s="43">
        <f>'[11]ТОВ "Сумитеплоенерго" '!CX486</f>
        <v>627.78431395348844</v>
      </c>
      <c r="H494" s="32">
        <f t="shared" si="487"/>
        <v>198.79929381530914</v>
      </c>
      <c r="I494" s="42"/>
      <c r="J494" s="42"/>
      <c r="K494" s="42"/>
      <c r="L494" s="42"/>
      <c r="M494" s="42"/>
      <c r="N494" s="44">
        <f t="shared" si="488"/>
        <v>627.78431395348844</v>
      </c>
      <c r="O494" s="44">
        <f t="shared" si="489"/>
        <v>417.15538935791562</v>
      </c>
      <c r="P494" s="44">
        <f t="shared" si="490"/>
        <v>0</v>
      </c>
      <c r="Q494" s="44">
        <f t="shared" si="491"/>
        <v>0</v>
      </c>
      <c r="R494" s="44">
        <f t="shared" si="492"/>
        <v>0</v>
      </c>
      <c r="S494" s="44">
        <f t="shared" si="493"/>
        <v>0</v>
      </c>
      <c r="T494" s="44">
        <f t="shared" si="494"/>
        <v>417.15538935791562</v>
      </c>
      <c r="U494" s="44">
        <f t="shared" si="495"/>
        <v>646.61784337209315</v>
      </c>
      <c r="V494" s="44">
        <f t="shared" si="496"/>
        <v>0</v>
      </c>
      <c r="W494" s="44">
        <f t="shared" si="497"/>
        <v>0</v>
      </c>
      <c r="X494" s="44">
        <f t="shared" si="498"/>
        <v>0</v>
      </c>
      <c r="Y494" s="44">
        <f t="shared" si="499"/>
        <v>0</v>
      </c>
      <c r="Z494" s="44">
        <f t="shared" si="500"/>
        <v>646.61784337209315</v>
      </c>
      <c r="AA494" s="20">
        <v>0.03</v>
      </c>
      <c r="AC494" s="44">
        <f t="shared" si="483"/>
        <v>296.84072000000003</v>
      </c>
      <c r="AD494" s="28">
        <v>94</v>
      </c>
      <c r="AE494" s="44">
        <f t="shared" si="484"/>
        <v>2153.67416</v>
      </c>
      <c r="AF494" s="28">
        <v>682</v>
      </c>
      <c r="AG494" s="44">
        <f t="shared" si="485"/>
        <v>347.36680000000001</v>
      </c>
      <c r="AH494" s="28">
        <v>110</v>
      </c>
      <c r="AI494" s="44">
        <f t="shared" si="449"/>
        <v>116.39121180697676</v>
      </c>
      <c r="AJ494" s="44">
        <f t="shared" si="450"/>
        <v>0</v>
      </c>
      <c r="AK494" s="44"/>
      <c r="AL494" s="44">
        <f t="shared" si="451"/>
        <v>0</v>
      </c>
      <c r="AM494" s="44"/>
      <c r="AN494" s="44">
        <f t="shared" si="452"/>
        <v>116.39121180697676</v>
      </c>
      <c r="AO494" s="20"/>
      <c r="AP494" s="20">
        <v>0.18</v>
      </c>
      <c r="AQ494" s="20"/>
      <c r="AR494" s="20"/>
      <c r="AS494" s="44">
        <f t="shared" si="453"/>
        <v>77.34060918695755</v>
      </c>
      <c r="AT494" s="44">
        <f t="shared" si="454"/>
        <v>0</v>
      </c>
      <c r="AU494" s="44">
        <f t="shared" si="455"/>
        <v>0</v>
      </c>
      <c r="AV494" s="44">
        <f t="shared" si="456"/>
        <v>0</v>
      </c>
      <c r="AW494" s="44"/>
      <c r="AX494" s="44">
        <f t="shared" si="457"/>
        <v>77.34060918695755</v>
      </c>
      <c r="AY494" s="44">
        <f t="shared" si="458"/>
        <v>362.10599228837219</v>
      </c>
      <c r="AZ494" s="44">
        <f t="shared" si="459"/>
        <v>0</v>
      </c>
      <c r="BA494" s="44"/>
      <c r="BB494" s="44">
        <f t="shared" si="460"/>
        <v>0</v>
      </c>
      <c r="BC494" s="44"/>
      <c r="BD494" s="44">
        <f t="shared" si="461"/>
        <v>362.10599228837219</v>
      </c>
      <c r="BE494" s="20"/>
      <c r="BF494" s="20">
        <v>0.56000000000000005</v>
      </c>
      <c r="BG494" s="20"/>
      <c r="BH494" s="20">
        <v>0.05</v>
      </c>
      <c r="BI494" s="44">
        <f t="shared" si="462"/>
        <v>240.61522858164577</v>
      </c>
      <c r="BJ494" s="44">
        <f t="shared" si="463"/>
        <v>0</v>
      </c>
      <c r="BK494" s="44">
        <f t="shared" si="464"/>
        <v>0</v>
      </c>
      <c r="BL494" s="44">
        <f t="shared" si="465"/>
        <v>0</v>
      </c>
      <c r="BM494" s="44"/>
      <c r="BN494" s="44">
        <f t="shared" si="466"/>
        <v>240.61522858164577</v>
      </c>
      <c r="BO494" s="44">
        <f t="shared" si="467"/>
        <v>142.25592554186051</v>
      </c>
      <c r="BP494" s="44">
        <f t="shared" si="468"/>
        <v>0</v>
      </c>
      <c r="BQ494" s="44"/>
      <c r="BR494" s="44">
        <f t="shared" si="469"/>
        <v>0</v>
      </c>
      <c r="BS494" s="44"/>
      <c r="BT494" s="44">
        <f t="shared" si="470"/>
        <v>142.25592554186051</v>
      </c>
      <c r="BU494" s="20"/>
      <c r="BV494" s="20">
        <v>0.22</v>
      </c>
      <c r="BW494" s="20"/>
      <c r="BX494" s="20">
        <v>0.05</v>
      </c>
      <c r="BY494" s="44">
        <f t="shared" si="471"/>
        <v>94.527411228503695</v>
      </c>
      <c r="BZ494" s="44">
        <f t="shared" si="472"/>
        <v>0</v>
      </c>
      <c r="CA494" s="44">
        <f t="shared" si="473"/>
        <v>0</v>
      </c>
      <c r="CB494" s="44">
        <f t="shared" si="474"/>
        <v>0</v>
      </c>
      <c r="CC494" s="44"/>
      <c r="CD494" s="44">
        <f t="shared" si="475"/>
        <v>94.527411228503695</v>
      </c>
      <c r="CE494" s="44">
        <f t="shared" si="476"/>
        <v>3.8380964815319585</v>
      </c>
      <c r="CF494" s="44">
        <f t="shared" si="477"/>
        <v>8.9506976457610765</v>
      </c>
      <c r="CG494" s="44">
        <f t="shared" si="478"/>
        <v>3.6747732269986826</v>
      </c>
      <c r="CH494" s="44">
        <f t="shared" si="479"/>
        <v>31.655172838472474</v>
      </c>
      <c r="CI494" s="44">
        <f t="shared" si="480"/>
        <v>98.482759941914381</v>
      </c>
      <c r="CJ494" s="44">
        <f t="shared" si="481"/>
        <v>38.689655691466363</v>
      </c>
      <c r="CK494" s="44">
        <f t="shared" si="482"/>
        <v>175.86207132484708</v>
      </c>
    </row>
    <row r="495" spans="1:89" x14ac:dyDescent="0.25">
      <c r="A495" s="41">
        <f>'[11]ТОВ "Сумитеплоенерго" '!F487</f>
        <v>1966</v>
      </c>
      <c r="B495" s="41" t="str">
        <f>'[11]ТОВ "Сумитеплоенерго" '!C487</f>
        <v>Вул. Миру 38</v>
      </c>
      <c r="C495" s="47" t="str">
        <f>'[11]ТОВ "Сумитеплоенерго" '!O487</f>
        <v>так</v>
      </c>
      <c r="D495" s="46">
        <f>'[11]ТОВ "Сумитеплоенерго" '!G487</f>
        <v>5</v>
      </c>
      <c r="E495" s="86" t="str">
        <f t="shared" si="486"/>
        <v>ТОВ "Сумитеплоенерго"</v>
      </c>
      <c r="F495" s="43">
        <f>'[11]ТОВ "Сумитеплоенерго" '!L487</f>
        <v>2550.5</v>
      </c>
      <c r="G495" s="43">
        <f>'[11]ТОВ "Сумитеплоенерго" '!CX487</f>
        <v>302.31009302325589</v>
      </c>
      <c r="H495" s="32">
        <f t="shared" si="487"/>
        <v>118.5297365313687</v>
      </c>
      <c r="I495" s="42"/>
      <c r="J495" s="42"/>
      <c r="K495" s="42"/>
      <c r="L495" s="42"/>
      <c r="M495" s="42"/>
      <c r="N495" s="44">
        <f t="shared" si="488"/>
        <v>302.31009302325589</v>
      </c>
      <c r="O495" s="44">
        <f t="shared" si="489"/>
        <v>200.88154762542746</v>
      </c>
      <c r="P495" s="44">
        <f t="shared" si="490"/>
        <v>0</v>
      </c>
      <c r="Q495" s="44">
        <f t="shared" si="491"/>
        <v>0</v>
      </c>
      <c r="R495" s="44">
        <f t="shared" si="492"/>
        <v>0</v>
      </c>
      <c r="S495" s="44">
        <f t="shared" si="493"/>
        <v>0</v>
      </c>
      <c r="T495" s="44">
        <f t="shared" si="494"/>
        <v>200.88154762542746</v>
      </c>
      <c r="U495" s="44">
        <f t="shared" si="495"/>
        <v>335.56420325581405</v>
      </c>
      <c r="V495" s="44">
        <f t="shared" si="496"/>
        <v>0</v>
      </c>
      <c r="W495" s="44">
        <f t="shared" si="497"/>
        <v>0</v>
      </c>
      <c r="X495" s="44">
        <f t="shared" si="498"/>
        <v>0</v>
      </c>
      <c r="Y495" s="44">
        <f t="shared" si="499"/>
        <v>0</v>
      </c>
      <c r="Z495" s="44">
        <f t="shared" si="500"/>
        <v>335.56420325581405</v>
      </c>
      <c r="AA495" s="20">
        <v>0.11</v>
      </c>
      <c r="AC495" s="44">
        <f t="shared" si="483"/>
        <v>249.94900000000001</v>
      </c>
      <c r="AD495" s="28">
        <v>98</v>
      </c>
      <c r="AE495" s="44">
        <f t="shared" si="484"/>
        <v>1805.7539999999999</v>
      </c>
      <c r="AF495" s="28">
        <v>708</v>
      </c>
      <c r="AG495" s="44">
        <f t="shared" si="485"/>
        <v>288.20650000000001</v>
      </c>
      <c r="AH495" s="28">
        <v>113</v>
      </c>
      <c r="AI495" s="44">
        <f t="shared" si="449"/>
        <v>60.401556586046524</v>
      </c>
      <c r="AJ495" s="44">
        <f t="shared" si="450"/>
        <v>0</v>
      </c>
      <c r="AK495" s="44"/>
      <c r="AL495" s="44">
        <f t="shared" si="451"/>
        <v>0</v>
      </c>
      <c r="AM495" s="44"/>
      <c r="AN495" s="44">
        <f t="shared" si="452"/>
        <v>60.401556586046524</v>
      </c>
      <c r="AO495" s="20"/>
      <c r="AP495" s="20">
        <v>0.18</v>
      </c>
      <c r="AQ495" s="20"/>
      <c r="AR495" s="20"/>
      <c r="AS495" s="44">
        <f t="shared" si="453"/>
        <v>40.136133215560406</v>
      </c>
      <c r="AT495" s="44">
        <f t="shared" si="454"/>
        <v>0</v>
      </c>
      <c r="AU495" s="44">
        <f t="shared" si="455"/>
        <v>0</v>
      </c>
      <c r="AV495" s="44">
        <f t="shared" si="456"/>
        <v>0</v>
      </c>
      <c r="AW495" s="44"/>
      <c r="AX495" s="44">
        <f t="shared" si="457"/>
        <v>40.136133215560406</v>
      </c>
      <c r="AY495" s="44">
        <f t="shared" si="458"/>
        <v>187.91595382325588</v>
      </c>
      <c r="AZ495" s="44">
        <f t="shared" si="459"/>
        <v>0</v>
      </c>
      <c r="BA495" s="44"/>
      <c r="BB495" s="44">
        <f t="shared" si="460"/>
        <v>0</v>
      </c>
      <c r="BC495" s="44"/>
      <c r="BD495" s="44">
        <f t="shared" si="461"/>
        <v>187.91595382325588</v>
      </c>
      <c r="BE495" s="20"/>
      <c r="BF495" s="20">
        <v>0.56000000000000005</v>
      </c>
      <c r="BG495" s="20"/>
      <c r="BH495" s="20">
        <v>0.05</v>
      </c>
      <c r="BI495" s="44">
        <f t="shared" si="462"/>
        <v>124.86797000396572</v>
      </c>
      <c r="BJ495" s="44">
        <f t="shared" si="463"/>
        <v>0</v>
      </c>
      <c r="BK495" s="44">
        <f t="shared" si="464"/>
        <v>0</v>
      </c>
      <c r="BL495" s="44">
        <f t="shared" si="465"/>
        <v>0</v>
      </c>
      <c r="BM495" s="44"/>
      <c r="BN495" s="44">
        <f t="shared" si="466"/>
        <v>124.86797000396572</v>
      </c>
      <c r="BO495" s="44">
        <f t="shared" si="467"/>
        <v>73.824124716279087</v>
      </c>
      <c r="BP495" s="44">
        <f t="shared" si="468"/>
        <v>0</v>
      </c>
      <c r="BQ495" s="44"/>
      <c r="BR495" s="44">
        <f t="shared" si="469"/>
        <v>0</v>
      </c>
      <c r="BS495" s="44"/>
      <c r="BT495" s="44">
        <f t="shared" si="470"/>
        <v>73.824124716279087</v>
      </c>
      <c r="BU495" s="20"/>
      <c r="BV495" s="20">
        <v>0.22</v>
      </c>
      <c r="BW495" s="20"/>
      <c r="BX495" s="20">
        <v>0.05</v>
      </c>
      <c r="BY495" s="44">
        <f t="shared" si="471"/>
        <v>49.055273930129388</v>
      </c>
      <c r="BZ495" s="44">
        <f t="shared" si="472"/>
        <v>0</v>
      </c>
      <c r="CA495" s="44">
        <f t="shared" si="473"/>
        <v>0</v>
      </c>
      <c r="CB495" s="44">
        <f t="shared" si="474"/>
        <v>0</v>
      </c>
      <c r="CC495" s="44"/>
      <c r="CD495" s="44">
        <f t="shared" si="475"/>
        <v>49.055273930129388</v>
      </c>
      <c r="CE495" s="44">
        <f t="shared" si="476"/>
        <v>6.227530655671063</v>
      </c>
      <c r="CF495" s="44">
        <f t="shared" si="477"/>
        <v>14.461306610034987</v>
      </c>
      <c r="CG495" s="44">
        <f t="shared" si="478"/>
        <v>5.8751379191256676</v>
      </c>
      <c r="CH495" s="44">
        <f t="shared" si="479"/>
        <v>16.42754365866536</v>
      </c>
      <c r="CI495" s="44">
        <f t="shared" si="480"/>
        <v>51.107913604736687</v>
      </c>
      <c r="CJ495" s="44">
        <f t="shared" si="481"/>
        <v>20.078108916146554</v>
      </c>
      <c r="CK495" s="44">
        <f t="shared" si="482"/>
        <v>91.264131437029803</v>
      </c>
    </row>
    <row r="496" spans="1:89" x14ac:dyDescent="0.25">
      <c r="A496" s="41">
        <f>'[11]ТОВ "Сумитеплоенерго" '!F488</f>
        <v>1968</v>
      </c>
      <c r="B496" s="41" t="str">
        <f>'[11]ТОВ "Сумитеплоенерго" '!C488</f>
        <v>Вул. Н.Сироватська  69</v>
      </c>
      <c r="C496" s="47" t="str">
        <f>'[11]ТОВ "Сумитеплоенерго" '!O488</f>
        <v>так</v>
      </c>
      <c r="D496" s="46">
        <f>'[11]ТОВ "Сумитеплоенерго" '!G488</f>
        <v>5</v>
      </c>
      <c r="E496" s="86" t="str">
        <f t="shared" si="486"/>
        <v>ТОВ "Сумитеплоенерго"</v>
      </c>
      <c r="F496" s="43">
        <f>'[11]ТОВ "Сумитеплоенерго" '!L488</f>
        <v>2592.92</v>
      </c>
      <c r="G496" s="43">
        <f>'[11]ТОВ "Сумитеплоенерго" '!CX488</f>
        <v>538.34352325581392</v>
      </c>
      <c r="H496" s="32">
        <f t="shared" si="487"/>
        <v>207.62056802979416</v>
      </c>
      <c r="I496" s="42"/>
      <c r="J496" s="42"/>
      <c r="K496" s="42"/>
      <c r="L496" s="42"/>
      <c r="M496" s="42"/>
      <c r="N496" s="44">
        <f t="shared" si="488"/>
        <v>538.34352325581392</v>
      </c>
      <c r="O496" s="44">
        <f t="shared" si="489"/>
        <v>357.72302216001117</v>
      </c>
      <c r="P496" s="44">
        <f t="shared" si="490"/>
        <v>0</v>
      </c>
      <c r="Q496" s="44">
        <f t="shared" si="491"/>
        <v>0</v>
      </c>
      <c r="R496" s="44">
        <f t="shared" si="492"/>
        <v>0</v>
      </c>
      <c r="S496" s="44">
        <f t="shared" si="493"/>
        <v>0</v>
      </c>
      <c r="T496" s="44">
        <f t="shared" si="494"/>
        <v>357.72302216001117</v>
      </c>
      <c r="U496" s="44">
        <f t="shared" si="495"/>
        <v>554.49382895348833</v>
      </c>
      <c r="V496" s="44">
        <f t="shared" si="496"/>
        <v>0</v>
      </c>
      <c r="W496" s="44">
        <f t="shared" si="497"/>
        <v>0</v>
      </c>
      <c r="X496" s="44">
        <f t="shared" si="498"/>
        <v>0</v>
      </c>
      <c r="Y496" s="44">
        <f t="shared" si="499"/>
        <v>0</v>
      </c>
      <c r="Z496" s="44">
        <f t="shared" si="500"/>
        <v>554.49382895348833</v>
      </c>
      <c r="AA496" s="20">
        <v>0.03</v>
      </c>
      <c r="AC496" s="44">
        <f t="shared" si="483"/>
        <v>254.10616000000002</v>
      </c>
      <c r="AD496" s="28">
        <v>98</v>
      </c>
      <c r="AE496" s="44">
        <f t="shared" si="484"/>
        <v>1835.78736</v>
      </c>
      <c r="AF496" s="28">
        <v>708</v>
      </c>
      <c r="AG496" s="44">
        <f t="shared" si="485"/>
        <v>292.99996000000004</v>
      </c>
      <c r="AH496" s="28">
        <v>113</v>
      </c>
      <c r="AI496" s="44">
        <f t="shared" si="449"/>
        <v>99.8088892116279</v>
      </c>
      <c r="AJ496" s="44">
        <f t="shared" si="450"/>
        <v>0</v>
      </c>
      <c r="AK496" s="44"/>
      <c r="AL496" s="44">
        <f t="shared" si="451"/>
        <v>0</v>
      </c>
      <c r="AM496" s="44"/>
      <c r="AN496" s="44">
        <f t="shared" si="452"/>
        <v>99.8088892116279</v>
      </c>
      <c r="AO496" s="20"/>
      <c r="AP496" s="20">
        <v>0.18</v>
      </c>
      <c r="AQ496" s="20"/>
      <c r="AR496" s="20"/>
      <c r="AS496" s="44">
        <f t="shared" si="453"/>
        <v>66.321848308466073</v>
      </c>
      <c r="AT496" s="44">
        <f t="shared" si="454"/>
        <v>0</v>
      </c>
      <c r="AU496" s="44">
        <f t="shared" si="455"/>
        <v>0</v>
      </c>
      <c r="AV496" s="44">
        <f t="shared" si="456"/>
        <v>0</v>
      </c>
      <c r="AW496" s="44"/>
      <c r="AX496" s="44">
        <f t="shared" si="457"/>
        <v>66.321848308466073</v>
      </c>
      <c r="AY496" s="44">
        <f t="shared" si="458"/>
        <v>310.51654421395352</v>
      </c>
      <c r="AZ496" s="44">
        <f t="shared" si="459"/>
        <v>0</v>
      </c>
      <c r="BA496" s="44"/>
      <c r="BB496" s="44">
        <f t="shared" si="460"/>
        <v>0</v>
      </c>
      <c r="BC496" s="44"/>
      <c r="BD496" s="44">
        <f t="shared" si="461"/>
        <v>310.51654421395352</v>
      </c>
      <c r="BE496" s="20"/>
      <c r="BF496" s="20">
        <v>0.56000000000000005</v>
      </c>
      <c r="BG496" s="20"/>
      <c r="BH496" s="20">
        <v>0.05</v>
      </c>
      <c r="BI496" s="44">
        <f t="shared" si="462"/>
        <v>206.33463918189449</v>
      </c>
      <c r="BJ496" s="44">
        <f t="shared" si="463"/>
        <v>0</v>
      </c>
      <c r="BK496" s="44">
        <f t="shared" si="464"/>
        <v>0</v>
      </c>
      <c r="BL496" s="44">
        <f t="shared" si="465"/>
        <v>0</v>
      </c>
      <c r="BM496" s="44"/>
      <c r="BN496" s="44">
        <f t="shared" si="466"/>
        <v>206.33463918189449</v>
      </c>
      <c r="BO496" s="44">
        <f t="shared" si="467"/>
        <v>121.98864236976743</v>
      </c>
      <c r="BP496" s="44">
        <f t="shared" si="468"/>
        <v>0</v>
      </c>
      <c r="BQ496" s="44"/>
      <c r="BR496" s="44">
        <f t="shared" si="469"/>
        <v>0</v>
      </c>
      <c r="BS496" s="44"/>
      <c r="BT496" s="44">
        <f t="shared" si="470"/>
        <v>121.98864236976743</v>
      </c>
      <c r="BU496" s="20"/>
      <c r="BV496" s="20">
        <v>0.22</v>
      </c>
      <c r="BW496" s="20"/>
      <c r="BX496" s="20">
        <v>0.05</v>
      </c>
      <c r="BY496" s="44">
        <f t="shared" si="471"/>
        <v>81.060036821458525</v>
      </c>
      <c r="BZ496" s="44">
        <f t="shared" si="472"/>
        <v>0</v>
      </c>
      <c r="CA496" s="44">
        <f t="shared" si="473"/>
        <v>0</v>
      </c>
      <c r="CB496" s="44">
        <f t="shared" si="474"/>
        <v>0</v>
      </c>
      <c r="CC496" s="44"/>
      <c r="CD496" s="44">
        <f t="shared" si="475"/>
        <v>81.060036821458525</v>
      </c>
      <c r="CE496" s="44">
        <f t="shared" si="476"/>
        <v>3.8314095050267625</v>
      </c>
      <c r="CF496" s="44">
        <f t="shared" si="477"/>
        <v>8.8971360663376551</v>
      </c>
      <c r="CG496" s="44">
        <f t="shared" si="478"/>
        <v>3.6146043289538201</v>
      </c>
      <c r="CH496" s="44">
        <f t="shared" si="479"/>
        <v>27.145242237443963</v>
      </c>
      <c r="CI496" s="44">
        <f t="shared" si="480"/>
        <v>84.451864738714562</v>
      </c>
      <c r="CJ496" s="44">
        <f t="shared" si="481"/>
        <v>33.177518290209285</v>
      </c>
      <c r="CK496" s="44">
        <f t="shared" si="482"/>
        <v>150.80690131913312</v>
      </c>
    </row>
    <row r="497" spans="1:89" x14ac:dyDescent="0.25">
      <c r="A497" s="41">
        <f>'[11]ТОВ "Сумитеплоенерго" '!F489</f>
        <v>1974</v>
      </c>
      <c r="B497" s="41" t="str">
        <f>'[11]ТОВ "Сумитеплоенерго" '!C489</f>
        <v>Вул. Харківська 114</v>
      </c>
      <c r="C497" s="47" t="str">
        <f>'[11]ТОВ "Сумитеплоенерго" '!O489</f>
        <v>так</v>
      </c>
      <c r="D497" s="46">
        <f>'[11]ТОВ "Сумитеплоенерго" '!G489</f>
        <v>5</v>
      </c>
      <c r="E497" s="86" t="str">
        <f t="shared" si="486"/>
        <v>ТОВ "Сумитеплоенерго"</v>
      </c>
      <c r="F497" s="43">
        <f>'[11]ТОВ "Сумитеплоенерго" '!L489</f>
        <v>2504.98</v>
      </c>
      <c r="G497" s="43">
        <f>'[11]ТОВ "Сумитеплоенерго" '!CX489</f>
        <v>517.0628023255814</v>
      </c>
      <c r="H497" s="32">
        <f t="shared" si="487"/>
        <v>206.41394435308121</v>
      </c>
      <c r="I497" s="42"/>
      <c r="J497" s="42"/>
      <c r="K497" s="42"/>
      <c r="L497" s="42"/>
      <c r="M497" s="42"/>
      <c r="N497" s="44">
        <f t="shared" si="488"/>
        <v>517.0628023255814</v>
      </c>
      <c r="O497" s="44">
        <f t="shared" si="489"/>
        <v>343.5822301265772</v>
      </c>
      <c r="P497" s="44">
        <f t="shared" si="490"/>
        <v>0</v>
      </c>
      <c r="Q497" s="44">
        <f t="shared" si="491"/>
        <v>0</v>
      </c>
      <c r="R497" s="44">
        <f t="shared" si="492"/>
        <v>0</v>
      </c>
      <c r="S497" s="44">
        <f t="shared" si="493"/>
        <v>0</v>
      </c>
      <c r="T497" s="44">
        <f t="shared" si="494"/>
        <v>343.5822301265772</v>
      </c>
      <c r="U497" s="44">
        <f t="shared" si="495"/>
        <v>532.57468639534886</v>
      </c>
      <c r="V497" s="44">
        <f t="shared" si="496"/>
        <v>0</v>
      </c>
      <c r="W497" s="44">
        <f t="shared" si="497"/>
        <v>0</v>
      </c>
      <c r="X497" s="44">
        <f t="shared" si="498"/>
        <v>0</v>
      </c>
      <c r="Y497" s="44">
        <f t="shared" si="499"/>
        <v>0</v>
      </c>
      <c r="Z497" s="44">
        <f t="shared" si="500"/>
        <v>532.57468639534886</v>
      </c>
      <c r="AA497" s="20">
        <v>0.03</v>
      </c>
      <c r="AC497" s="44">
        <f t="shared" si="483"/>
        <v>245.48804000000001</v>
      </c>
      <c r="AD497" s="28">
        <v>98</v>
      </c>
      <c r="AE497" s="44">
        <f t="shared" si="484"/>
        <v>1773.52584</v>
      </c>
      <c r="AF497" s="28">
        <v>708</v>
      </c>
      <c r="AG497" s="44">
        <f t="shared" si="485"/>
        <v>283.06273999999996</v>
      </c>
      <c r="AH497" s="28">
        <v>113</v>
      </c>
      <c r="AI497" s="44">
        <f t="shared" si="449"/>
        <v>95.863443551162788</v>
      </c>
      <c r="AJ497" s="44">
        <f t="shared" si="450"/>
        <v>0</v>
      </c>
      <c r="AK497" s="44"/>
      <c r="AL497" s="44">
        <f t="shared" si="451"/>
        <v>0</v>
      </c>
      <c r="AM497" s="44"/>
      <c r="AN497" s="44">
        <f t="shared" si="452"/>
        <v>95.863443551162788</v>
      </c>
      <c r="AO497" s="20"/>
      <c r="AP497" s="20">
        <v>0.18</v>
      </c>
      <c r="AQ497" s="20"/>
      <c r="AR497" s="20"/>
      <c r="AS497" s="44">
        <f t="shared" si="453"/>
        <v>63.700145465467415</v>
      </c>
      <c r="AT497" s="44">
        <f t="shared" si="454"/>
        <v>0</v>
      </c>
      <c r="AU497" s="44">
        <f t="shared" si="455"/>
        <v>0</v>
      </c>
      <c r="AV497" s="44">
        <f t="shared" si="456"/>
        <v>0</v>
      </c>
      <c r="AW497" s="44"/>
      <c r="AX497" s="44">
        <f t="shared" si="457"/>
        <v>63.700145465467415</v>
      </c>
      <c r="AY497" s="44">
        <f t="shared" si="458"/>
        <v>298.24182438139542</v>
      </c>
      <c r="AZ497" s="44">
        <f t="shared" si="459"/>
        <v>0</v>
      </c>
      <c r="BA497" s="44"/>
      <c r="BB497" s="44">
        <f t="shared" si="460"/>
        <v>0</v>
      </c>
      <c r="BC497" s="44"/>
      <c r="BD497" s="44">
        <f t="shared" si="461"/>
        <v>298.24182438139542</v>
      </c>
      <c r="BE497" s="20"/>
      <c r="BF497" s="20">
        <v>0.56000000000000005</v>
      </c>
      <c r="BG497" s="20"/>
      <c r="BH497" s="20">
        <v>0.05</v>
      </c>
      <c r="BI497" s="44">
        <f t="shared" si="462"/>
        <v>198.17823033700978</v>
      </c>
      <c r="BJ497" s="44">
        <f t="shared" si="463"/>
        <v>0</v>
      </c>
      <c r="BK497" s="44">
        <f t="shared" si="464"/>
        <v>0</v>
      </c>
      <c r="BL497" s="44">
        <f t="shared" si="465"/>
        <v>0</v>
      </c>
      <c r="BM497" s="44"/>
      <c r="BN497" s="44">
        <f t="shared" si="466"/>
        <v>198.17823033700978</v>
      </c>
      <c r="BO497" s="44">
        <f t="shared" si="467"/>
        <v>117.16643100697675</v>
      </c>
      <c r="BP497" s="44">
        <f t="shared" si="468"/>
        <v>0</v>
      </c>
      <c r="BQ497" s="44"/>
      <c r="BR497" s="44">
        <f t="shared" si="469"/>
        <v>0</v>
      </c>
      <c r="BS497" s="44"/>
      <c r="BT497" s="44">
        <f t="shared" si="470"/>
        <v>117.16643100697675</v>
      </c>
      <c r="BU497" s="20"/>
      <c r="BV497" s="20">
        <v>0.22</v>
      </c>
      <c r="BW497" s="20"/>
      <c r="BX497" s="20">
        <v>0.05</v>
      </c>
      <c r="BY497" s="44">
        <f t="shared" si="471"/>
        <v>77.855733346682399</v>
      </c>
      <c r="BZ497" s="44">
        <f t="shared" si="472"/>
        <v>0</v>
      </c>
      <c r="CA497" s="44">
        <f t="shared" si="473"/>
        <v>0</v>
      </c>
      <c r="CB497" s="44">
        <f t="shared" si="474"/>
        <v>0</v>
      </c>
      <c r="CC497" s="44"/>
      <c r="CD497" s="44">
        <f t="shared" si="475"/>
        <v>77.855733346682399</v>
      </c>
      <c r="CE497" s="44">
        <f t="shared" si="476"/>
        <v>3.8538065840537508</v>
      </c>
      <c r="CF497" s="44">
        <f t="shared" si="477"/>
        <v>8.9491456099090723</v>
      </c>
      <c r="CG497" s="44">
        <f t="shared" si="478"/>
        <v>3.6357340408002448</v>
      </c>
      <c r="CH497" s="44">
        <f t="shared" si="479"/>
        <v>26.072190738384496</v>
      </c>
      <c r="CI497" s="44">
        <f t="shared" si="480"/>
        <v>81.113482297196228</v>
      </c>
      <c r="CJ497" s="44">
        <f t="shared" si="481"/>
        <v>31.866010902469942</v>
      </c>
      <c r="CK497" s="44">
        <f t="shared" si="482"/>
        <v>144.84550410213609</v>
      </c>
    </row>
    <row r="498" spans="1:89" x14ac:dyDescent="0.25">
      <c r="A498" s="41">
        <f>'[11]ТОВ "Сумитеплоенерго" '!F490</f>
        <v>1977</v>
      </c>
      <c r="B498" s="41" t="str">
        <f>'[11]ТОВ "Сумитеплоенерго" '!C490</f>
        <v xml:space="preserve">Вул. СКД, 12                      </v>
      </c>
      <c r="C498" s="47" t="str">
        <f>'[11]ТОВ "Сумитеплоенерго" '!O490</f>
        <v>так</v>
      </c>
      <c r="D498" s="46">
        <f>'[11]ТОВ "Сумитеплоенерго" '!G490</f>
        <v>9</v>
      </c>
      <c r="E498" s="86" t="str">
        <f t="shared" si="486"/>
        <v>ТОВ "Сумитеплоенерго"</v>
      </c>
      <c r="F498" s="43">
        <f>'[11]ТОВ "Сумитеплоенерго" '!L490</f>
        <v>16117.6</v>
      </c>
      <c r="G498" s="43">
        <f>'[11]ТОВ "Сумитеплоенерго" '!CX490</f>
        <v>2172.4183139534885</v>
      </c>
      <c r="H498" s="32">
        <f t="shared" si="487"/>
        <v>134.78547140724976</v>
      </c>
      <c r="I498" s="42"/>
      <c r="J498" s="42"/>
      <c r="K498" s="42"/>
      <c r="L498" s="42"/>
      <c r="M498" s="42"/>
      <c r="N498" s="44">
        <f t="shared" si="488"/>
        <v>2172.4183139534885</v>
      </c>
      <c r="O498" s="44">
        <f t="shared" si="489"/>
        <v>1443.5467523845707</v>
      </c>
      <c r="P498" s="44">
        <f t="shared" si="490"/>
        <v>0</v>
      </c>
      <c r="Q498" s="44">
        <f t="shared" si="491"/>
        <v>0</v>
      </c>
      <c r="R498" s="44">
        <f t="shared" si="492"/>
        <v>0</v>
      </c>
      <c r="S498" s="44">
        <f t="shared" si="493"/>
        <v>0</v>
      </c>
      <c r="T498" s="44">
        <f t="shared" si="494"/>
        <v>1443.5467523845707</v>
      </c>
      <c r="U498" s="44">
        <f t="shared" si="495"/>
        <v>2411.3843284883724</v>
      </c>
      <c r="V498" s="44">
        <f t="shared" si="496"/>
        <v>0</v>
      </c>
      <c r="W498" s="44">
        <f t="shared" si="497"/>
        <v>0</v>
      </c>
      <c r="X498" s="44">
        <f t="shared" si="498"/>
        <v>0</v>
      </c>
      <c r="Y498" s="44">
        <f t="shared" si="499"/>
        <v>0</v>
      </c>
      <c r="Z498" s="44">
        <f t="shared" si="500"/>
        <v>2411.3843284883724</v>
      </c>
      <c r="AA498" s="20">
        <v>0.11</v>
      </c>
      <c r="AC498" s="44">
        <f t="shared" si="483"/>
        <v>1095.9968000000001</v>
      </c>
      <c r="AD498" s="28">
        <v>68</v>
      </c>
      <c r="AE498" s="44">
        <f t="shared" si="484"/>
        <v>9880.0888000000014</v>
      </c>
      <c r="AF498" s="28">
        <v>613</v>
      </c>
      <c r="AG498" s="44">
        <f t="shared" si="485"/>
        <v>1482.8191999999999</v>
      </c>
      <c r="AH498" s="28">
        <v>92</v>
      </c>
      <c r="AI498" s="44">
        <f t="shared" si="449"/>
        <v>434.049179127907</v>
      </c>
      <c r="AJ498" s="44">
        <f t="shared" si="450"/>
        <v>0</v>
      </c>
      <c r="AK498" s="44"/>
      <c r="AL498" s="44">
        <f t="shared" si="451"/>
        <v>0</v>
      </c>
      <c r="AM498" s="44"/>
      <c r="AN498" s="44">
        <f t="shared" si="452"/>
        <v>434.049179127907</v>
      </c>
      <c r="AO498" s="20"/>
      <c r="AP498" s="20">
        <v>0.18</v>
      </c>
      <c r="AQ498" s="20"/>
      <c r="AR498" s="20"/>
      <c r="AS498" s="44">
        <f t="shared" si="453"/>
        <v>288.42064112643726</v>
      </c>
      <c r="AT498" s="44">
        <f t="shared" si="454"/>
        <v>0</v>
      </c>
      <c r="AU498" s="44">
        <f t="shared" si="455"/>
        <v>0</v>
      </c>
      <c r="AV498" s="44">
        <f t="shared" si="456"/>
        <v>0</v>
      </c>
      <c r="AW498" s="44"/>
      <c r="AX498" s="44">
        <f t="shared" si="457"/>
        <v>288.42064112643726</v>
      </c>
      <c r="AY498" s="44">
        <f t="shared" si="458"/>
        <v>1350.3752239534886</v>
      </c>
      <c r="AZ498" s="44">
        <f t="shared" si="459"/>
        <v>0</v>
      </c>
      <c r="BA498" s="44"/>
      <c r="BB498" s="44">
        <f t="shared" si="460"/>
        <v>0</v>
      </c>
      <c r="BC498" s="44"/>
      <c r="BD498" s="44">
        <f t="shared" si="461"/>
        <v>1350.3752239534886</v>
      </c>
      <c r="BE498" s="20"/>
      <c r="BF498" s="20">
        <v>0.56000000000000005</v>
      </c>
      <c r="BG498" s="20"/>
      <c r="BH498" s="20">
        <v>0.05</v>
      </c>
      <c r="BI498" s="44">
        <f t="shared" si="462"/>
        <v>897.30866128224932</v>
      </c>
      <c r="BJ498" s="44">
        <f t="shared" si="463"/>
        <v>0</v>
      </c>
      <c r="BK498" s="44">
        <f t="shared" si="464"/>
        <v>0</v>
      </c>
      <c r="BL498" s="44">
        <f t="shared" si="465"/>
        <v>0</v>
      </c>
      <c r="BM498" s="44"/>
      <c r="BN498" s="44">
        <f t="shared" si="466"/>
        <v>897.30866128224932</v>
      </c>
      <c r="BO498" s="44">
        <f t="shared" si="467"/>
        <v>530.50455226744191</v>
      </c>
      <c r="BP498" s="44">
        <f t="shared" si="468"/>
        <v>0</v>
      </c>
      <c r="BQ498" s="44"/>
      <c r="BR498" s="44">
        <f t="shared" si="469"/>
        <v>0</v>
      </c>
      <c r="BS498" s="44"/>
      <c r="BT498" s="44">
        <f t="shared" si="470"/>
        <v>530.50455226744191</v>
      </c>
      <c r="BU498" s="20"/>
      <c r="BV498" s="20">
        <v>0.22</v>
      </c>
      <c r="BW498" s="20"/>
      <c r="BX498" s="20">
        <v>0.05</v>
      </c>
      <c r="BY498" s="44">
        <f t="shared" si="471"/>
        <v>352.51411693231222</v>
      </c>
      <c r="BZ498" s="44">
        <f t="shared" si="472"/>
        <v>0</v>
      </c>
      <c r="CA498" s="44">
        <f t="shared" si="473"/>
        <v>0</v>
      </c>
      <c r="CB498" s="44">
        <f t="shared" si="474"/>
        <v>0</v>
      </c>
      <c r="CC498" s="44"/>
      <c r="CD498" s="44">
        <f t="shared" si="475"/>
        <v>352.51411693231222</v>
      </c>
      <c r="CE498" s="44">
        <f t="shared" si="476"/>
        <v>3.7999943267567291</v>
      </c>
      <c r="CF498" s="44">
        <f t="shared" si="477"/>
        <v>11.010802889031972</v>
      </c>
      <c r="CG498" s="44">
        <f t="shared" si="478"/>
        <v>4.2064108322922076</v>
      </c>
      <c r="CH498" s="44">
        <f t="shared" si="479"/>
        <v>118.04930606339295</v>
      </c>
      <c r="CI498" s="44">
        <f t="shared" si="480"/>
        <v>367.26450775277812</v>
      </c>
      <c r="CJ498" s="44">
        <f t="shared" si="481"/>
        <v>144.28248518859138</v>
      </c>
      <c r="CK498" s="44">
        <f t="shared" si="482"/>
        <v>655.82947812996088</v>
      </c>
    </row>
    <row r="499" spans="1:89" x14ac:dyDescent="0.25">
      <c r="A499" s="41">
        <f>'[11]ТОВ "Сумитеплоенерго" '!F491</f>
        <v>1982</v>
      </c>
      <c r="B499" s="41" t="str">
        <f>'[11]ТОВ "Сумитеплоенерго" '!C491</f>
        <v>вул. Прокоф’єва, 12</v>
      </c>
      <c r="C499" s="47" t="str">
        <f>'[11]ТОВ "Сумитеплоенерго" '!O491</f>
        <v>так</v>
      </c>
      <c r="D499" s="46">
        <f>'[11]ТОВ "Сумитеплоенерго" '!G491</f>
        <v>9</v>
      </c>
      <c r="E499" s="86" t="str">
        <f t="shared" si="486"/>
        <v>ТОВ "Сумитеплоенерго"</v>
      </c>
      <c r="F499" s="43">
        <f>'[11]ТОВ "Сумитеплоенерго" '!L491</f>
        <v>5153</v>
      </c>
      <c r="G499" s="43">
        <f>'[11]ТОВ "Сумитеплоенерго" '!CX491</f>
        <v>1026.6022209302325</v>
      </c>
      <c r="H499" s="32">
        <f t="shared" si="487"/>
        <v>199.22418415102513</v>
      </c>
      <c r="I499" s="42"/>
      <c r="J499" s="42"/>
      <c r="K499" s="42"/>
      <c r="L499" s="42"/>
      <c r="M499" s="42"/>
      <c r="N499" s="44">
        <f t="shared" si="488"/>
        <v>1026.6022209302325</v>
      </c>
      <c r="O499" s="44">
        <f t="shared" si="489"/>
        <v>682.1652591013617</v>
      </c>
      <c r="P499" s="44">
        <f t="shared" si="490"/>
        <v>0</v>
      </c>
      <c r="Q499" s="44">
        <f t="shared" si="491"/>
        <v>0</v>
      </c>
      <c r="R499" s="44">
        <f t="shared" si="492"/>
        <v>0</v>
      </c>
      <c r="S499" s="44">
        <f t="shared" si="493"/>
        <v>0</v>
      </c>
      <c r="T499" s="44">
        <f t="shared" si="494"/>
        <v>682.1652591013617</v>
      </c>
      <c r="U499" s="44">
        <f t="shared" si="495"/>
        <v>1057.4002875581396</v>
      </c>
      <c r="V499" s="44">
        <f t="shared" si="496"/>
        <v>0</v>
      </c>
      <c r="W499" s="44">
        <f t="shared" si="497"/>
        <v>0</v>
      </c>
      <c r="X499" s="44">
        <f t="shared" si="498"/>
        <v>0</v>
      </c>
      <c r="Y499" s="44">
        <f t="shared" si="499"/>
        <v>0</v>
      </c>
      <c r="Z499" s="44">
        <f t="shared" si="500"/>
        <v>1057.4002875581396</v>
      </c>
      <c r="AA499" s="20">
        <v>0.03</v>
      </c>
      <c r="AC499" s="44">
        <f>AD499*F499/1000</f>
        <v>463.77</v>
      </c>
      <c r="AD499" s="28">
        <v>90</v>
      </c>
      <c r="AE499" s="44">
        <f>AF499*F499/1000</f>
        <v>3411.2860000000001</v>
      </c>
      <c r="AF499" s="28">
        <v>662</v>
      </c>
      <c r="AG499" s="44">
        <f>AH499*F499/1000</f>
        <v>520.45299999999997</v>
      </c>
      <c r="AH499" s="28">
        <v>101</v>
      </c>
      <c r="AI499" s="44">
        <f t="shared" si="449"/>
        <v>190.33205176046511</v>
      </c>
      <c r="AJ499" s="44">
        <f t="shared" si="450"/>
        <v>0</v>
      </c>
      <c r="AK499" s="44"/>
      <c r="AL499" s="44">
        <f t="shared" si="451"/>
        <v>0</v>
      </c>
      <c r="AM499" s="44"/>
      <c r="AN499" s="44">
        <f t="shared" si="452"/>
        <v>190.33205176046511</v>
      </c>
      <c r="AO499" s="20"/>
      <c r="AP499" s="20">
        <v>0.18</v>
      </c>
      <c r="AQ499" s="20"/>
      <c r="AR499" s="20"/>
      <c r="AS499" s="44">
        <f t="shared" si="453"/>
        <v>126.47343903739247</v>
      </c>
      <c r="AT499" s="44">
        <f t="shared" si="454"/>
        <v>0</v>
      </c>
      <c r="AU499" s="44">
        <f t="shared" si="455"/>
        <v>0</v>
      </c>
      <c r="AV499" s="44">
        <f t="shared" si="456"/>
        <v>0</v>
      </c>
      <c r="AW499" s="44"/>
      <c r="AX499" s="44">
        <f t="shared" si="457"/>
        <v>126.47343903739247</v>
      </c>
      <c r="AY499" s="44">
        <f t="shared" si="458"/>
        <v>592.14416103255826</v>
      </c>
      <c r="AZ499" s="44">
        <f t="shared" si="459"/>
        <v>0</v>
      </c>
      <c r="BA499" s="44"/>
      <c r="BB499" s="44">
        <f t="shared" si="460"/>
        <v>0</v>
      </c>
      <c r="BC499" s="44"/>
      <c r="BD499" s="44">
        <f t="shared" si="461"/>
        <v>592.14416103255826</v>
      </c>
      <c r="BE499" s="20"/>
      <c r="BF499" s="20">
        <v>0.56000000000000005</v>
      </c>
      <c r="BG499" s="20"/>
      <c r="BH499" s="20">
        <v>0.05</v>
      </c>
      <c r="BI499" s="44">
        <f t="shared" si="462"/>
        <v>393.47292144966553</v>
      </c>
      <c r="BJ499" s="44">
        <f t="shared" si="463"/>
        <v>0</v>
      </c>
      <c r="BK499" s="44">
        <f t="shared" si="464"/>
        <v>0</v>
      </c>
      <c r="BL499" s="44">
        <f t="shared" si="465"/>
        <v>0</v>
      </c>
      <c r="BM499" s="44"/>
      <c r="BN499" s="44">
        <f t="shared" si="466"/>
        <v>393.47292144966553</v>
      </c>
      <c r="BO499" s="44">
        <f t="shared" si="467"/>
        <v>232.6280632627907</v>
      </c>
      <c r="BP499" s="44">
        <f t="shared" si="468"/>
        <v>0</v>
      </c>
      <c r="BQ499" s="44"/>
      <c r="BR499" s="44">
        <f t="shared" si="469"/>
        <v>0</v>
      </c>
      <c r="BS499" s="44"/>
      <c r="BT499" s="44">
        <f t="shared" si="470"/>
        <v>232.6280632627907</v>
      </c>
      <c r="BU499" s="20"/>
      <c r="BV499" s="20">
        <v>0.22</v>
      </c>
      <c r="BW499" s="20"/>
      <c r="BX499" s="20">
        <v>0.05</v>
      </c>
      <c r="BY499" s="44">
        <f t="shared" si="471"/>
        <v>154.57864771236856</v>
      </c>
      <c r="BZ499" s="44">
        <f t="shared" si="472"/>
        <v>0</v>
      </c>
      <c r="CA499" s="44">
        <f t="shared" si="473"/>
        <v>0</v>
      </c>
      <c r="CB499" s="44">
        <f t="shared" si="474"/>
        <v>0</v>
      </c>
      <c r="CC499" s="44"/>
      <c r="CD499" s="44">
        <f t="shared" si="475"/>
        <v>154.57864771236856</v>
      </c>
      <c r="CE499" s="44">
        <f t="shared" si="476"/>
        <v>3.6669359474196335</v>
      </c>
      <c r="CF499" s="44">
        <f t="shared" si="477"/>
        <v>8.6696842756849897</v>
      </c>
      <c r="CG499" s="44">
        <f t="shared" si="478"/>
        <v>3.366913915358027</v>
      </c>
      <c r="CH499" s="44">
        <f t="shared" si="479"/>
        <v>51.765025053355963</v>
      </c>
      <c r="CI499" s="44">
        <f t="shared" si="480"/>
        <v>161.04674461044081</v>
      </c>
      <c r="CJ499" s="44">
        <f t="shared" si="481"/>
        <v>63.268363954101737</v>
      </c>
      <c r="CK499" s="44">
        <f t="shared" si="482"/>
        <v>287.58347251864427</v>
      </c>
    </row>
    <row r="500" spans="1:89" x14ac:dyDescent="0.25">
      <c r="A500" s="41">
        <f>'[11]ТОВ "Сумитеплоенерго" '!F492</f>
        <v>1981</v>
      </c>
      <c r="B500" s="41" t="str">
        <f>'[11]ТОВ "Сумитеплоенерго" '!C492</f>
        <v>вул. Прокоф’єва, 24</v>
      </c>
      <c r="C500" s="47" t="str">
        <f>'[11]ТОВ "Сумитеплоенерго" '!O492</f>
        <v>так</v>
      </c>
      <c r="D500" s="46">
        <f>'[11]ТОВ "Сумитеплоенерго" '!G492</f>
        <v>9</v>
      </c>
      <c r="E500" s="86" t="str">
        <f t="shared" si="486"/>
        <v>ТОВ "Сумитеплоенерго"</v>
      </c>
      <c r="F500" s="43">
        <f>'[11]ТОВ "Сумитеплоенерго" '!L492</f>
        <v>7494.7</v>
      </c>
      <c r="G500" s="43">
        <f>'[11]ТОВ "Сумитеплоенерго" '!CX492</f>
        <v>989.88073255813958</v>
      </c>
      <c r="H500" s="32">
        <f t="shared" si="487"/>
        <v>132.07743239330989</v>
      </c>
      <c r="I500" s="42"/>
      <c r="J500" s="42"/>
      <c r="K500" s="42"/>
      <c r="L500" s="42"/>
      <c r="M500" s="42"/>
      <c r="N500" s="44">
        <f t="shared" si="488"/>
        <v>989.88073255813958</v>
      </c>
      <c r="O500" s="44">
        <f t="shared" si="489"/>
        <v>657.76425633785925</v>
      </c>
      <c r="P500" s="44">
        <f t="shared" si="490"/>
        <v>0</v>
      </c>
      <c r="Q500" s="44">
        <f t="shared" si="491"/>
        <v>0</v>
      </c>
      <c r="R500" s="44">
        <f t="shared" si="492"/>
        <v>0</v>
      </c>
      <c r="S500" s="44">
        <f t="shared" si="493"/>
        <v>0</v>
      </c>
      <c r="T500" s="44">
        <f t="shared" si="494"/>
        <v>657.76425633785925</v>
      </c>
      <c r="U500" s="44">
        <f t="shared" si="495"/>
        <v>1098.7676131395351</v>
      </c>
      <c r="V500" s="44">
        <f t="shared" si="496"/>
        <v>0</v>
      </c>
      <c r="W500" s="44">
        <f t="shared" si="497"/>
        <v>0</v>
      </c>
      <c r="X500" s="44">
        <f t="shared" si="498"/>
        <v>0</v>
      </c>
      <c r="Y500" s="44">
        <f t="shared" si="499"/>
        <v>0</v>
      </c>
      <c r="Z500" s="44">
        <f t="shared" si="500"/>
        <v>1098.7676131395351</v>
      </c>
      <c r="AA500" s="20">
        <v>0.11</v>
      </c>
      <c r="AC500" s="44">
        <f t="shared" ref="AC500:AC502" si="505">AD500*F500/1000</f>
        <v>562.10249999999996</v>
      </c>
      <c r="AD500" s="28">
        <v>75</v>
      </c>
      <c r="AE500" s="44">
        <f t="shared" ref="AE500:AE502" si="506">AF500*F500/1000</f>
        <v>4826.5868</v>
      </c>
      <c r="AF500" s="28">
        <v>644</v>
      </c>
      <c r="AG500" s="44">
        <f t="shared" ref="AG500:AG502" si="507">AH500*F500/1000</f>
        <v>756.96469999999999</v>
      </c>
      <c r="AH500" s="28">
        <v>101</v>
      </c>
      <c r="AI500" s="44">
        <f t="shared" si="449"/>
        <v>197.77817036511632</v>
      </c>
      <c r="AJ500" s="44">
        <f t="shared" si="450"/>
        <v>0</v>
      </c>
      <c r="AK500" s="44"/>
      <c r="AL500" s="44">
        <f t="shared" si="451"/>
        <v>0</v>
      </c>
      <c r="AM500" s="44"/>
      <c r="AN500" s="44">
        <f t="shared" si="452"/>
        <v>197.77817036511632</v>
      </c>
      <c r="AO500" s="20"/>
      <c r="AP500" s="20">
        <v>0.18</v>
      </c>
      <c r="AQ500" s="20"/>
      <c r="AR500" s="20"/>
      <c r="AS500" s="44">
        <f t="shared" si="453"/>
        <v>131.4212984163043</v>
      </c>
      <c r="AT500" s="44">
        <f t="shared" si="454"/>
        <v>0</v>
      </c>
      <c r="AU500" s="44">
        <f t="shared" si="455"/>
        <v>0</v>
      </c>
      <c r="AV500" s="44">
        <f t="shared" si="456"/>
        <v>0</v>
      </c>
      <c r="AW500" s="44"/>
      <c r="AX500" s="44">
        <f t="shared" si="457"/>
        <v>131.4212984163043</v>
      </c>
      <c r="AY500" s="44">
        <f t="shared" si="458"/>
        <v>615.30986335813975</v>
      </c>
      <c r="AZ500" s="44">
        <f t="shared" si="459"/>
        <v>0</v>
      </c>
      <c r="BA500" s="44"/>
      <c r="BB500" s="44">
        <f t="shared" si="460"/>
        <v>0</v>
      </c>
      <c r="BC500" s="44"/>
      <c r="BD500" s="44">
        <f t="shared" si="461"/>
        <v>615.30986335813975</v>
      </c>
      <c r="BE500" s="20"/>
      <c r="BF500" s="20">
        <v>0.56000000000000005</v>
      </c>
      <c r="BG500" s="20"/>
      <c r="BH500" s="20">
        <v>0.05</v>
      </c>
      <c r="BI500" s="44">
        <f t="shared" si="462"/>
        <v>408.86626173961344</v>
      </c>
      <c r="BJ500" s="44">
        <f t="shared" si="463"/>
        <v>0</v>
      </c>
      <c r="BK500" s="44">
        <f t="shared" si="464"/>
        <v>0</v>
      </c>
      <c r="BL500" s="44">
        <f t="shared" si="465"/>
        <v>0</v>
      </c>
      <c r="BM500" s="44"/>
      <c r="BN500" s="44">
        <f t="shared" si="466"/>
        <v>408.86626173961344</v>
      </c>
      <c r="BO500" s="44">
        <f t="shared" si="467"/>
        <v>241.72887489069774</v>
      </c>
      <c r="BP500" s="44">
        <f t="shared" si="468"/>
        <v>0</v>
      </c>
      <c r="BQ500" s="44"/>
      <c r="BR500" s="44">
        <f t="shared" si="469"/>
        <v>0</v>
      </c>
      <c r="BS500" s="44"/>
      <c r="BT500" s="44">
        <f t="shared" si="470"/>
        <v>241.72887489069774</v>
      </c>
      <c r="BU500" s="20"/>
      <c r="BV500" s="20">
        <v>0.22</v>
      </c>
      <c r="BW500" s="20"/>
      <c r="BX500" s="20">
        <v>0.05</v>
      </c>
      <c r="BY500" s="44">
        <f t="shared" si="471"/>
        <v>160.62603139770525</v>
      </c>
      <c r="BZ500" s="44">
        <f t="shared" si="472"/>
        <v>0</v>
      </c>
      <c r="CA500" s="44">
        <f t="shared" si="473"/>
        <v>0</v>
      </c>
      <c r="CB500" s="44">
        <f t="shared" si="474"/>
        <v>0</v>
      </c>
      <c r="CC500" s="44"/>
      <c r="CD500" s="44">
        <f t="shared" si="475"/>
        <v>160.62603139770525</v>
      </c>
      <c r="CE500" s="44">
        <f t="shared" si="476"/>
        <v>4.2771035347666659</v>
      </c>
      <c r="CF500" s="44">
        <f t="shared" si="477"/>
        <v>11.804805755955996</v>
      </c>
      <c r="CG500" s="44">
        <f t="shared" si="478"/>
        <v>4.7125904401247274</v>
      </c>
      <c r="CH500" s="44">
        <f t="shared" si="479"/>
        <v>53.790162241521834</v>
      </c>
      <c r="CI500" s="44">
        <f t="shared" si="480"/>
        <v>167.34717141806794</v>
      </c>
      <c r="CJ500" s="44">
        <f t="shared" si="481"/>
        <v>65.743531628526696</v>
      </c>
      <c r="CK500" s="44">
        <f t="shared" si="482"/>
        <v>298.83423467512131</v>
      </c>
    </row>
    <row r="501" spans="1:89" x14ac:dyDescent="0.25">
      <c r="A501" s="41">
        <f>'[11]ТОВ "Сумитеплоенерго" '!F493</f>
        <v>1981</v>
      </c>
      <c r="B501" s="41" t="str">
        <f>'[11]ТОВ "Сумитеплоенерго" '!C493</f>
        <v>вул. Прокоф’єва, 24Б</v>
      </c>
      <c r="C501" s="47" t="str">
        <f>'[11]ТОВ "Сумитеплоенерго" '!O493</f>
        <v>так</v>
      </c>
      <c r="D501" s="46">
        <f>'[11]ТОВ "Сумитеплоенерго" '!G493</f>
        <v>9</v>
      </c>
      <c r="E501" s="86" t="str">
        <f t="shared" si="486"/>
        <v>ТОВ "Сумитеплоенерго"</v>
      </c>
      <c r="F501" s="43">
        <f>'[11]ТОВ "Сумитеплоенерго" '!L493</f>
        <v>6903.9</v>
      </c>
      <c r="G501" s="43">
        <f>'[11]ТОВ "Сумитеплоенерго" '!CX493</f>
        <v>881.84681395348832</v>
      </c>
      <c r="H501" s="32">
        <f t="shared" si="487"/>
        <v>127.7316899076592</v>
      </c>
      <c r="I501" s="42"/>
      <c r="J501" s="42"/>
      <c r="K501" s="42"/>
      <c r="L501" s="42"/>
      <c r="M501" s="42"/>
      <c r="N501" s="44">
        <f t="shared" si="488"/>
        <v>881.84681395348832</v>
      </c>
      <c r="O501" s="44">
        <f t="shared" si="489"/>
        <v>585.97697147313477</v>
      </c>
      <c r="P501" s="44">
        <f t="shared" si="490"/>
        <v>0</v>
      </c>
      <c r="Q501" s="44">
        <f t="shared" si="491"/>
        <v>0</v>
      </c>
      <c r="R501" s="44">
        <f t="shared" si="492"/>
        <v>0</v>
      </c>
      <c r="S501" s="44">
        <f t="shared" si="493"/>
        <v>0</v>
      </c>
      <c r="T501" s="44">
        <f t="shared" si="494"/>
        <v>585.97697147313477</v>
      </c>
      <c r="U501" s="44">
        <f t="shared" si="495"/>
        <v>978.84996348837217</v>
      </c>
      <c r="V501" s="44">
        <f t="shared" si="496"/>
        <v>0</v>
      </c>
      <c r="W501" s="44">
        <f t="shared" si="497"/>
        <v>0</v>
      </c>
      <c r="X501" s="44">
        <f t="shared" si="498"/>
        <v>0</v>
      </c>
      <c r="Y501" s="44">
        <f t="shared" si="499"/>
        <v>0</v>
      </c>
      <c r="Z501" s="44">
        <f t="shared" si="500"/>
        <v>978.84996348837217</v>
      </c>
      <c r="AA501" s="20">
        <v>0.11</v>
      </c>
      <c r="AC501" s="44">
        <f t="shared" si="505"/>
        <v>517.79250000000002</v>
      </c>
      <c r="AD501" s="28">
        <v>75</v>
      </c>
      <c r="AE501" s="44">
        <f t="shared" si="506"/>
        <v>4446.1115999999993</v>
      </c>
      <c r="AF501" s="28">
        <v>644</v>
      </c>
      <c r="AG501" s="44">
        <f t="shared" si="507"/>
        <v>697.29389999999989</v>
      </c>
      <c r="AH501" s="28">
        <v>101</v>
      </c>
      <c r="AI501" s="44">
        <f t="shared" si="449"/>
        <v>176.19299342790697</v>
      </c>
      <c r="AJ501" s="44">
        <f t="shared" si="450"/>
        <v>0</v>
      </c>
      <c r="AK501" s="44"/>
      <c r="AL501" s="44">
        <f t="shared" si="451"/>
        <v>0</v>
      </c>
      <c r="AM501" s="44"/>
      <c r="AN501" s="44">
        <f t="shared" si="452"/>
        <v>176.19299342790697</v>
      </c>
      <c r="AO501" s="20"/>
      <c r="AP501" s="20">
        <v>0.18</v>
      </c>
      <c r="AQ501" s="20"/>
      <c r="AR501" s="20"/>
      <c r="AS501" s="44">
        <f t="shared" si="453"/>
        <v>117.07819890033234</v>
      </c>
      <c r="AT501" s="44">
        <f t="shared" si="454"/>
        <v>0</v>
      </c>
      <c r="AU501" s="44">
        <f t="shared" si="455"/>
        <v>0</v>
      </c>
      <c r="AV501" s="44">
        <f t="shared" si="456"/>
        <v>0</v>
      </c>
      <c r="AW501" s="44"/>
      <c r="AX501" s="44">
        <f t="shared" si="457"/>
        <v>117.07819890033234</v>
      </c>
      <c r="AY501" s="44">
        <f t="shared" si="458"/>
        <v>548.15597955348846</v>
      </c>
      <c r="AZ501" s="44">
        <f t="shared" si="459"/>
        <v>0</v>
      </c>
      <c r="BA501" s="44"/>
      <c r="BB501" s="44">
        <f t="shared" si="460"/>
        <v>0</v>
      </c>
      <c r="BC501" s="44"/>
      <c r="BD501" s="44">
        <f t="shared" si="461"/>
        <v>548.15597955348846</v>
      </c>
      <c r="BE501" s="20"/>
      <c r="BF501" s="20">
        <v>0.56000000000000005</v>
      </c>
      <c r="BG501" s="20"/>
      <c r="BH501" s="20">
        <v>0.05</v>
      </c>
      <c r="BI501" s="44">
        <f t="shared" si="462"/>
        <v>364.24328546770067</v>
      </c>
      <c r="BJ501" s="44">
        <f t="shared" si="463"/>
        <v>0</v>
      </c>
      <c r="BK501" s="44">
        <f t="shared" si="464"/>
        <v>0</v>
      </c>
      <c r="BL501" s="44">
        <f t="shared" si="465"/>
        <v>0</v>
      </c>
      <c r="BM501" s="44"/>
      <c r="BN501" s="44">
        <f t="shared" si="466"/>
        <v>364.24328546770067</v>
      </c>
      <c r="BO501" s="44">
        <f t="shared" si="467"/>
        <v>215.34699196744188</v>
      </c>
      <c r="BP501" s="44">
        <f t="shared" si="468"/>
        <v>0</v>
      </c>
      <c r="BQ501" s="44"/>
      <c r="BR501" s="44">
        <f t="shared" si="469"/>
        <v>0</v>
      </c>
      <c r="BS501" s="44"/>
      <c r="BT501" s="44">
        <f t="shared" si="470"/>
        <v>215.34699196744188</v>
      </c>
      <c r="BU501" s="20"/>
      <c r="BV501" s="20">
        <v>0.22</v>
      </c>
      <c r="BW501" s="20"/>
      <c r="BX501" s="20">
        <v>0.05</v>
      </c>
      <c r="BY501" s="44">
        <f t="shared" si="471"/>
        <v>143.09557643373955</v>
      </c>
      <c r="BZ501" s="44">
        <f t="shared" si="472"/>
        <v>0</v>
      </c>
      <c r="CA501" s="44">
        <f t="shared" si="473"/>
        <v>0</v>
      </c>
      <c r="CB501" s="44">
        <f t="shared" si="474"/>
        <v>0</v>
      </c>
      <c r="CC501" s="44"/>
      <c r="CD501" s="44">
        <f t="shared" si="475"/>
        <v>143.09557643373955</v>
      </c>
      <c r="CE501" s="44">
        <f t="shared" si="476"/>
        <v>4.4226209906149334</v>
      </c>
      <c r="CF501" s="44">
        <f t="shared" si="477"/>
        <v>12.206433934097213</v>
      </c>
      <c r="CG501" s="44">
        <f t="shared" si="478"/>
        <v>4.8729242187502706</v>
      </c>
      <c r="CH501" s="44">
        <f t="shared" si="479"/>
        <v>47.919594386024912</v>
      </c>
      <c r="CI501" s="44">
        <f t="shared" si="480"/>
        <v>149.08318253429974</v>
      </c>
      <c r="CJ501" s="44">
        <f t="shared" si="481"/>
        <v>58.568393138474896</v>
      </c>
      <c r="CK501" s="44">
        <f t="shared" si="482"/>
        <v>266.21996881124954</v>
      </c>
    </row>
    <row r="502" spans="1:89" x14ac:dyDescent="0.25">
      <c r="A502" s="41">
        <f>'[11]ТОВ "Сумитеплоенерго" '!F494</f>
        <v>1981</v>
      </c>
      <c r="B502" s="41" t="str">
        <f>'[11]ТОВ "Сумитеплоенерго" '!C494</f>
        <v>вул. Прокоф’єва, 25</v>
      </c>
      <c r="C502" s="47" t="str">
        <f>'[11]ТОВ "Сумитеплоенерго" '!O494</f>
        <v>так</v>
      </c>
      <c r="D502" s="46">
        <f>'[11]ТОВ "Сумитеплоенерго" '!G494</f>
        <v>9</v>
      </c>
      <c r="E502" s="86" t="str">
        <f t="shared" si="486"/>
        <v>ТОВ "Сумитеплоенерго"</v>
      </c>
      <c r="F502" s="43">
        <f>'[11]ТОВ "Сумитеплоенерго" '!L494</f>
        <v>7035.67</v>
      </c>
      <c r="G502" s="43">
        <f>'[11]ТОВ "Сумитеплоенерго" '!CX494</f>
        <v>1297.3164883720931</v>
      </c>
      <c r="H502" s="32">
        <f t="shared" si="487"/>
        <v>184.39132141957953</v>
      </c>
      <c r="I502" s="42"/>
      <c r="J502" s="42"/>
      <c r="K502" s="42"/>
      <c r="L502" s="42"/>
      <c r="M502" s="42"/>
      <c r="N502" s="44">
        <f t="shared" si="488"/>
        <v>1297.3164883720931</v>
      </c>
      <c r="O502" s="44">
        <f t="shared" si="489"/>
        <v>862.05174738946994</v>
      </c>
      <c r="P502" s="44">
        <f t="shared" si="490"/>
        <v>0</v>
      </c>
      <c r="Q502" s="44">
        <f t="shared" si="491"/>
        <v>0</v>
      </c>
      <c r="R502" s="44">
        <f t="shared" si="492"/>
        <v>0</v>
      </c>
      <c r="S502" s="44">
        <f t="shared" si="493"/>
        <v>0</v>
      </c>
      <c r="T502" s="44">
        <f t="shared" si="494"/>
        <v>862.05174738946994</v>
      </c>
      <c r="U502" s="44">
        <f t="shared" si="495"/>
        <v>1336.2359830232558</v>
      </c>
      <c r="V502" s="44">
        <f t="shared" si="496"/>
        <v>0</v>
      </c>
      <c r="W502" s="44">
        <f t="shared" si="497"/>
        <v>0</v>
      </c>
      <c r="X502" s="44">
        <f t="shared" si="498"/>
        <v>0</v>
      </c>
      <c r="Y502" s="44">
        <f t="shared" si="499"/>
        <v>0</v>
      </c>
      <c r="Z502" s="44">
        <f t="shared" si="500"/>
        <v>1336.2359830232558</v>
      </c>
      <c r="AA502" s="20">
        <v>0.03</v>
      </c>
      <c r="AC502" s="44">
        <f t="shared" si="505"/>
        <v>527.67525000000001</v>
      </c>
      <c r="AD502" s="28">
        <v>75</v>
      </c>
      <c r="AE502" s="44">
        <f t="shared" si="506"/>
        <v>4530.9714800000002</v>
      </c>
      <c r="AF502" s="28">
        <v>644</v>
      </c>
      <c r="AG502" s="44">
        <f t="shared" si="507"/>
        <v>710.60266999999999</v>
      </c>
      <c r="AH502" s="28">
        <v>101</v>
      </c>
      <c r="AI502" s="44">
        <f t="shared" si="449"/>
        <v>240.52247694418602</v>
      </c>
      <c r="AJ502" s="44">
        <f t="shared" si="450"/>
        <v>0</v>
      </c>
      <c r="AK502" s="44"/>
      <c r="AL502" s="44">
        <f t="shared" si="451"/>
        <v>0</v>
      </c>
      <c r="AM502" s="44"/>
      <c r="AN502" s="44">
        <f t="shared" si="452"/>
        <v>240.52247694418602</v>
      </c>
      <c r="AO502" s="20"/>
      <c r="AP502" s="20">
        <v>0.18</v>
      </c>
      <c r="AQ502" s="20"/>
      <c r="AR502" s="20"/>
      <c r="AS502" s="44">
        <f t="shared" si="453"/>
        <v>159.8243939660077</v>
      </c>
      <c r="AT502" s="44">
        <f t="shared" si="454"/>
        <v>0</v>
      </c>
      <c r="AU502" s="44">
        <f t="shared" si="455"/>
        <v>0</v>
      </c>
      <c r="AV502" s="44">
        <f t="shared" si="456"/>
        <v>0</v>
      </c>
      <c r="AW502" s="44"/>
      <c r="AX502" s="44">
        <f t="shared" si="457"/>
        <v>159.8243939660077</v>
      </c>
      <c r="AY502" s="44">
        <f t="shared" si="458"/>
        <v>748.29215049302331</v>
      </c>
      <c r="AZ502" s="44">
        <f t="shared" si="459"/>
        <v>0</v>
      </c>
      <c r="BA502" s="44"/>
      <c r="BB502" s="44">
        <f t="shared" si="460"/>
        <v>0</v>
      </c>
      <c r="BC502" s="44"/>
      <c r="BD502" s="44">
        <f t="shared" si="461"/>
        <v>748.29215049302331</v>
      </c>
      <c r="BE502" s="20"/>
      <c r="BF502" s="20">
        <v>0.56000000000000005</v>
      </c>
      <c r="BG502" s="20"/>
      <c r="BH502" s="20">
        <v>0.05</v>
      </c>
      <c r="BI502" s="44">
        <f t="shared" si="462"/>
        <v>497.23144789424629</v>
      </c>
      <c r="BJ502" s="44">
        <f t="shared" si="463"/>
        <v>0</v>
      </c>
      <c r="BK502" s="44">
        <f t="shared" si="464"/>
        <v>0</v>
      </c>
      <c r="BL502" s="44">
        <f t="shared" si="465"/>
        <v>0</v>
      </c>
      <c r="BM502" s="44"/>
      <c r="BN502" s="44">
        <f t="shared" si="466"/>
        <v>497.23144789424629</v>
      </c>
      <c r="BO502" s="44">
        <f t="shared" si="467"/>
        <v>293.97191626511631</v>
      </c>
      <c r="BP502" s="44">
        <f t="shared" si="468"/>
        <v>0</v>
      </c>
      <c r="BQ502" s="44"/>
      <c r="BR502" s="44">
        <f t="shared" si="469"/>
        <v>0</v>
      </c>
      <c r="BS502" s="44"/>
      <c r="BT502" s="44">
        <f t="shared" si="470"/>
        <v>293.97191626511631</v>
      </c>
      <c r="BU502" s="20"/>
      <c r="BV502" s="20">
        <v>0.22</v>
      </c>
      <c r="BW502" s="20"/>
      <c r="BX502" s="20">
        <v>0.05</v>
      </c>
      <c r="BY502" s="44">
        <f t="shared" si="471"/>
        <v>195.34092595845388</v>
      </c>
      <c r="BZ502" s="44">
        <f t="shared" si="472"/>
        <v>0</v>
      </c>
      <c r="CA502" s="44">
        <f t="shared" si="473"/>
        <v>0</v>
      </c>
      <c r="CB502" s="44">
        <f t="shared" si="474"/>
        <v>0</v>
      </c>
      <c r="CC502" s="44"/>
      <c r="CD502" s="44">
        <f t="shared" si="475"/>
        <v>195.34092595845388</v>
      </c>
      <c r="CE502" s="44">
        <f t="shared" si="476"/>
        <v>3.3015939363563533</v>
      </c>
      <c r="CF502" s="44">
        <f t="shared" si="477"/>
        <v>9.1123992643435336</v>
      </c>
      <c r="CG502" s="44">
        <f t="shared" si="478"/>
        <v>3.6377562280580906</v>
      </c>
      <c r="CH502" s="44">
        <f t="shared" si="479"/>
        <v>65.415424936312348</v>
      </c>
      <c r="CI502" s="44">
        <f t="shared" si="480"/>
        <v>203.51465535741622</v>
      </c>
      <c r="CJ502" s="44">
        <f t="shared" si="481"/>
        <v>79.952186033270664</v>
      </c>
      <c r="CK502" s="44">
        <f t="shared" si="482"/>
        <v>363.41902742395752</v>
      </c>
    </row>
    <row r="503" spans="1:89" x14ac:dyDescent="0.25">
      <c r="A503" s="41">
        <f>'[11]ТОВ "Сумитеплоенерго" '!F495</f>
        <v>1985</v>
      </c>
      <c r="B503" s="41" t="str">
        <f>'[11]ТОВ "Сумитеплоенерго" '!C495</f>
        <v>вул. Прокоф’єва, 25/1</v>
      </c>
      <c r="C503" s="47" t="str">
        <f>'[11]ТОВ "Сумитеплоенерго" '!O495</f>
        <v>так</v>
      </c>
      <c r="D503" s="46">
        <f>'[11]ТОВ "Сумитеплоенерго" '!G495</f>
        <v>9</v>
      </c>
      <c r="E503" s="86" t="str">
        <f t="shared" si="486"/>
        <v>ТОВ "Сумитеплоенерго"</v>
      </c>
      <c r="F503" s="43">
        <f>'[11]ТОВ "Сумитеплоенерго" '!L495</f>
        <v>1917.93</v>
      </c>
      <c r="G503" s="43">
        <f>'[11]ТОВ "Сумитеплоенерго" '!CX495</f>
        <v>217.41519767441861</v>
      </c>
      <c r="H503" s="32">
        <f t="shared" si="487"/>
        <v>113.35929761483401</v>
      </c>
      <c r="I503" s="42"/>
      <c r="J503" s="42"/>
      <c r="K503" s="42"/>
      <c r="L503" s="42"/>
      <c r="M503" s="42"/>
      <c r="N503" s="44">
        <f t="shared" si="488"/>
        <v>217.41519767441861</v>
      </c>
      <c r="O503" s="44">
        <f t="shared" si="489"/>
        <v>144.46987511847868</v>
      </c>
      <c r="P503" s="44">
        <f t="shared" si="490"/>
        <v>0</v>
      </c>
      <c r="Q503" s="44">
        <f t="shared" si="491"/>
        <v>0</v>
      </c>
      <c r="R503" s="44">
        <f t="shared" si="492"/>
        <v>0</v>
      </c>
      <c r="S503" s="44">
        <f t="shared" si="493"/>
        <v>0</v>
      </c>
      <c r="T503" s="44">
        <f t="shared" si="494"/>
        <v>144.46987511847868</v>
      </c>
      <c r="U503" s="44">
        <f t="shared" si="495"/>
        <v>241.33086941860466</v>
      </c>
      <c r="V503" s="44">
        <f t="shared" si="496"/>
        <v>0</v>
      </c>
      <c r="W503" s="44">
        <f t="shared" si="497"/>
        <v>0</v>
      </c>
      <c r="X503" s="44">
        <f t="shared" si="498"/>
        <v>0</v>
      </c>
      <c r="Y503" s="44">
        <f t="shared" si="499"/>
        <v>0</v>
      </c>
      <c r="Z503" s="44">
        <f t="shared" si="500"/>
        <v>241.33086941860466</v>
      </c>
      <c r="AA503" s="20">
        <v>0.11</v>
      </c>
      <c r="AC503" s="44">
        <f t="shared" si="483"/>
        <v>187.95714000000001</v>
      </c>
      <c r="AD503" s="28">
        <v>98</v>
      </c>
      <c r="AE503" s="44">
        <f t="shared" si="484"/>
        <v>1357.89444</v>
      </c>
      <c r="AF503" s="28">
        <v>708</v>
      </c>
      <c r="AG503" s="44">
        <f t="shared" si="485"/>
        <v>216.72609</v>
      </c>
      <c r="AH503" s="28">
        <v>113</v>
      </c>
      <c r="AI503" s="44">
        <f t="shared" si="449"/>
        <v>43.439556495348839</v>
      </c>
      <c r="AJ503" s="44">
        <f t="shared" si="450"/>
        <v>0</v>
      </c>
      <c r="AK503" s="44"/>
      <c r="AL503" s="44">
        <f t="shared" si="451"/>
        <v>0</v>
      </c>
      <c r="AM503" s="44"/>
      <c r="AN503" s="44">
        <f t="shared" si="452"/>
        <v>43.439556495348839</v>
      </c>
      <c r="AO503" s="20"/>
      <c r="AP503" s="20">
        <v>0.18</v>
      </c>
      <c r="AQ503" s="20"/>
      <c r="AR503" s="20"/>
      <c r="AS503" s="44">
        <f t="shared" si="453"/>
        <v>28.865081048672039</v>
      </c>
      <c r="AT503" s="44">
        <f t="shared" si="454"/>
        <v>0</v>
      </c>
      <c r="AU503" s="44">
        <f t="shared" si="455"/>
        <v>0</v>
      </c>
      <c r="AV503" s="44">
        <f t="shared" si="456"/>
        <v>0</v>
      </c>
      <c r="AW503" s="44"/>
      <c r="AX503" s="44">
        <f t="shared" si="457"/>
        <v>28.865081048672039</v>
      </c>
      <c r="AY503" s="44">
        <f t="shared" si="458"/>
        <v>135.14528687441862</v>
      </c>
      <c r="AZ503" s="44">
        <f t="shared" si="459"/>
        <v>0</v>
      </c>
      <c r="BA503" s="44"/>
      <c r="BB503" s="44">
        <f t="shared" si="460"/>
        <v>0</v>
      </c>
      <c r="BC503" s="44"/>
      <c r="BD503" s="44">
        <f t="shared" si="461"/>
        <v>135.14528687441862</v>
      </c>
      <c r="BE503" s="20"/>
      <c r="BF503" s="20">
        <v>0.56000000000000005</v>
      </c>
      <c r="BG503" s="20"/>
      <c r="BH503" s="20">
        <v>0.05</v>
      </c>
      <c r="BI503" s="44">
        <f t="shared" si="462"/>
        <v>89.802474373646348</v>
      </c>
      <c r="BJ503" s="44">
        <f t="shared" si="463"/>
        <v>0</v>
      </c>
      <c r="BK503" s="44">
        <f t="shared" si="464"/>
        <v>0</v>
      </c>
      <c r="BL503" s="44">
        <f t="shared" si="465"/>
        <v>0</v>
      </c>
      <c r="BM503" s="44"/>
      <c r="BN503" s="44">
        <f t="shared" si="466"/>
        <v>89.802474373646348</v>
      </c>
      <c r="BO503" s="44">
        <f t="shared" si="467"/>
        <v>53.092791272093024</v>
      </c>
      <c r="BP503" s="44">
        <f t="shared" si="468"/>
        <v>0</v>
      </c>
      <c r="BQ503" s="44"/>
      <c r="BR503" s="44">
        <f t="shared" si="469"/>
        <v>0</v>
      </c>
      <c r="BS503" s="44"/>
      <c r="BT503" s="44">
        <f t="shared" si="470"/>
        <v>53.092791272093024</v>
      </c>
      <c r="BU503" s="20"/>
      <c r="BV503" s="20">
        <v>0.22</v>
      </c>
      <c r="BW503" s="20"/>
      <c r="BX503" s="20">
        <v>0.05</v>
      </c>
      <c r="BY503" s="44">
        <f t="shared" si="471"/>
        <v>35.279543503932494</v>
      </c>
      <c r="BZ503" s="44">
        <f t="shared" si="472"/>
        <v>0</v>
      </c>
      <c r="CA503" s="44">
        <f t="shared" si="473"/>
        <v>0</v>
      </c>
      <c r="CB503" s="44">
        <f t="shared" si="474"/>
        <v>0</v>
      </c>
      <c r="CC503" s="44"/>
      <c r="CD503" s="44">
        <f t="shared" si="475"/>
        <v>35.279543503932494</v>
      </c>
      <c r="CE503" s="44">
        <f t="shared" si="476"/>
        <v>6.5115749955133806</v>
      </c>
      <c r="CF503" s="44">
        <f t="shared" si="477"/>
        <v>15.12090228549973</v>
      </c>
      <c r="CG503" s="44">
        <f t="shared" si="478"/>
        <v>6.1431092490140147</v>
      </c>
      <c r="CH503" s="44">
        <f t="shared" si="479"/>
        <v>11.814351337515941</v>
      </c>
      <c r="CI503" s="44">
        <f t="shared" si="480"/>
        <v>36.755759716716263</v>
      </c>
      <c r="CJ503" s="44">
        <f t="shared" si="481"/>
        <v>14.439762745852816</v>
      </c>
      <c r="CK503" s="44">
        <f t="shared" si="482"/>
        <v>65.635285208421891</v>
      </c>
    </row>
    <row r="504" spans="1:89" x14ac:dyDescent="0.25">
      <c r="A504" s="41">
        <f>'[11]ТОВ "Сумитеплоенерго" '!F496</f>
        <v>1988</v>
      </c>
      <c r="B504" s="41" t="str">
        <f>'[11]ТОВ "Сумитеплоенерго" '!C496</f>
        <v>вул. Прокоф’єва, 27/1</v>
      </c>
      <c r="C504" s="47" t="str">
        <f>'[11]ТОВ "Сумитеплоенерго" '!O496</f>
        <v>так</v>
      </c>
      <c r="D504" s="46">
        <f>'[11]ТОВ "Сумитеплоенерго" '!G496</f>
        <v>9</v>
      </c>
      <c r="E504" s="86" t="str">
        <f t="shared" si="486"/>
        <v>ТОВ "Сумитеплоенерго"</v>
      </c>
      <c r="F504" s="43">
        <f>'[11]ТОВ "Сумитеплоенерго" '!L496</f>
        <v>3840.4</v>
      </c>
      <c r="G504" s="43">
        <f>'[11]ТОВ "Сумитеплоенерго" '!CX496</f>
        <v>781.97486046511631</v>
      </c>
      <c r="H504" s="32">
        <f t="shared" si="487"/>
        <v>203.61807636316954</v>
      </c>
      <c r="I504" s="42"/>
      <c r="J504" s="42"/>
      <c r="K504" s="42"/>
      <c r="L504" s="42"/>
      <c r="M504" s="42"/>
      <c r="N504" s="44">
        <f t="shared" si="488"/>
        <v>781.97486046511631</v>
      </c>
      <c r="O504" s="44">
        <f t="shared" si="489"/>
        <v>519.61321768481673</v>
      </c>
      <c r="P504" s="44">
        <f t="shared" si="490"/>
        <v>0</v>
      </c>
      <c r="Q504" s="44">
        <f t="shared" si="491"/>
        <v>0</v>
      </c>
      <c r="R504" s="44">
        <f t="shared" si="492"/>
        <v>0</v>
      </c>
      <c r="S504" s="44">
        <f t="shared" si="493"/>
        <v>0</v>
      </c>
      <c r="T504" s="44">
        <f t="shared" si="494"/>
        <v>519.61321768481673</v>
      </c>
      <c r="U504" s="44">
        <f t="shared" si="495"/>
        <v>805.43410627906985</v>
      </c>
      <c r="V504" s="44">
        <f t="shared" si="496"/>
        <v>0</v>
      </c>
      <c r="W504" s="44">
        <f t="shared" si="497"/>
        <v>0</v>
      </c>
      <c r="X504" s="44">
        <f t="shared" si="498"/>
        <v>0</v>
      </c>
      <c r="Y504" s="44">
        <f t="shared" si="499"/>
        <v>0</v>
      </c>
      <c r="Z504" s="44">
        <f t="shared" si="500"/>
        <v>805.43410627906985</v>
      </c>
      <c r="AA504" s="20">
        <v>0.03</v>
      </c>
      <c r="AC504" s="44">
        <f t="shared" si="483"/>
        <v>360.99760000000003</v>
      </c>
      <c r="AD504" s="28">
        <v>94</v>
      </c>
      <c r="AE504" s="44">
        <f t="shared" si="484"/>
        <v>2619.1528000000003</v>
      </c>
      <c r="AF504" s="28">
        <v>682</v>
      </c>
      <c r="AG504" s="44">
        <f t="shared" si="485"/>
        <v>422.44400000000002</v>
      </c>
      <c r="AH504" s="28">
        <v>110</v>
      </c>
      <c r="AI504" s="44">
        <f t="shared" si="449"/>
        <v>144.97813913023256</v>
      </c>
      <c r="AJ504" s="44">
        <f t="shared" si="450"/>
        <v>0</v>
      </c>
      <c r="AK504" s="44"/>
      <c r="AL504" s="44">
        <f t="shared" si="451"/>
        <v>0</v>
      </c>
      <c r="AM504" s="44"/>
      <c r="AN504" s="44">
        <f t="shared" si="452"/>
        <v>144.97813913023256</v>
      </c>
      <c r="AO504" s="20"/>
      <c r="AP504" s="20">
        <v>0.18</v>
      </c>
      <c r="AQ504" s="20"/>
      <c r="AR504" s="20"/>
      <c r="AS504" s="44">
        <f t="shared" si="453"/>
        <v>96.336290558765029</v>
      </c>
      <c r="AT504" s="44">
        <f t="shared" si="454"/>
        <v>0</v>
      </c>
      <c r="AU504" s="44">
        <f t="shared" si="455"/>
        <v>0</v>
      </c>
      <c r="AV504" s="44">
        <f t="shared" si="456"/>
        <v>0</v>
      </c>
      <c r="AW504" s="44"/>
      <c r="AX504" s="44">
        <f t="shared" si="457"/>
        <v>96.336290558765029</v>
      </c>
      <c r="AY504" s="44">
        <f t="shared" si="458"/>
        <v>451.04309951627914</v>
      </c>
      <c r="AZ504" s="44">
        <f t="shared" si="459"/>
        <v>0</v>
      </c>
      <c r="BA504" s="44"/>
      <c r="BB504" s="44">
        <f t="shared" si="460"/>
        <v>0</v>
      </c>
      <c r="BC504" s="44"/>
      <c r="BD504" s="44">
        <f t="shared" si="461"/>
        <v>451.04309951627914</v>
      </c>
      <c r="BE504" s="20"/>
      <c r="BF504" s="20">
        <v>0.56000000000000005</v>
      </c>
      <c r="BG504" s="20"/>
      <c r="BH504" s="20">
        <v>0.05</v>
      </c>
      <c r="BI504" s="44">
        <f t="shared" si="462"/>
        <v>299.71290396060232</v>
      </c>
      <c r="BJ504" s="44">
        <f t="shared" si="463"/>
        <v>0</v>
      </c>
      <c r="BK504" s="44">
        <f t="shared" si="464"/>
        <v>0</v>
      </c>
      <c r="BL504" s="44">
        <f t="shared" si="465"/>
        <v>0</v>
      </c>
      <c r="BM504" s="44"/>
      <c r="BN504" s="44">
        <f t="shared" si="466"/>
        <v>299.71290396060232</v>
      </c>
      <c r="BO504" s="44">
        <f t="shared" si="467"/>
        <v>177.19550338139535</v>
      </c>
      <c r="BP504" s="44">
        <f t="shared" si="468"/>
        <v>0</v>
      </c>
      <c r="BQ504" s="44"/>
      <c r="BR504" s="44">
        <f t="shared" si="469"/>
        <v>0</v>
      </c>
      <c r="BS504" s="44"/>
      <c r="BT504" s="44">
        <f t="shared" si="470"/>
        <v>177.19550338139535</v>
      </c>
      <c r="BU504" s="20"/>
      <c r="BV504" s="20">
        <v>0.22</v>
      </c>
      <c r="BW504" s="20"/>
      <c r="BX504" s="20">
        <v>0.05</v>
      </c>
      <c r="BY504" s="44">
        <f t="shared" si="471"/>
        <v>117.74435512737948</v>
      </c>
      <c r="BZ504" s="44">
        <f t="shared" si="472"/>
        <v>0</v>
      </c>
      <c r="CA504" s="44">
        <f t="shared" si="473"/>
        <v>0</v>
      </c>
      <c r="CB504" s="44">
        <f t="shared" si="474"/>
        <v>0</v>
      </c>
      <c r="CC504" s="44"/>
      <c r="CD504" s="44">
        <f t="shared" si="475"/>
        <v>117.74435512737948</v>
      </c>
      <c r="CE504" s="44">
        <f t="shared" si="476"/>
        <v>3.7472648978506382</v>
      </c>
      <c r="CF504" s="44">
        <f t="shared" si="477"/>
        <v>8.7388723187717385</v>
      </c>
      <c r="CG504" s="44">
        <f t="shared" si="478"/>
        <v>3.5878068170910362</v>
      </c>
      <c r="CH504" s="44">
        <f t="shared" si="479"/>
        <v>39.430022084300759</v>
      </c>
      <c r="CI504" s="44">
        <f t="shared" si="480"/>
        <v>122.67117981782461</v>
      </c>
      <c r="CJ504" s="44">
        <f t="shared" si="481"/>
        <v>48.192249214145377</v>
      </c>
      <c r="CK504" s="44">
        <f t="shared" si="482"/>
        <v>219.05567824611535</v>
      </c>
    </row>
    <row r="505" spans="1:89" x14ac:dyDescent="0.25">
      <c r="A505" s="41">
        <f>'[11]ТОВ "Сумитеплоенерго" '!F497</f>
        <v>1980</v>
      </c>
      <c r="B505" s="41" t="str">
        <f>'[11]ТОВ "Сумитеплоенерго" '!C497</f>
        <v>вул. Прокоф’єва, 29</v>
      </c>
      <c r="C505" s="47" t="str">
        <f>'[11]ТОВ "Сумитеплоенерго" '!O497</f>
        <v>так</v>
      </c>
      <c r="D505" s="46">
        <f>'[11]ТОВ "Сумитеплоенерго" '!G497</f>
        <v>9</v>
      </c>
      <c r="E505" s="86" t="str">
        <f t="shared" si="486"/>
        <v>ТОВ "Сумитеплоенерго"</v>
      </c>
      <c r="F505" s="43">
        <f>'[11]ТОВ "Сумитеплоенерго" '!L497</f>
        <v>3443.14</v>
      </c>
      <c r="G505" s="43">
        <f>'[11]ТОВ "Сумитеплоенерго" '!CX497</f>
        <v>538.96637209302332</v>
      </c>
      <c r="H505" s="32">
        <f t="shared" si="487"/>
        <v>156.53338873616039</v>
      </c>
      <c r="I505" s="42"/>
      <c r="J505" s="42"/>
      <c r="K505" s="42"/>
      <c r="L505" s="42"/>
      <c r="M505" s="42"/>
      <c r="N505" s="44">
        <f t="shared" si="488"/>
        <v>538.96637209302332</v>
      </c>
      <c r="O505" s="44">
        <f t="shared" si="489"/>
        <v>358.13689798236322</v>
      </c>
      <c r="P505" s="44">
        <f t="shared" si="490"/>
        <v>0</v>
      </c>
      <c r="Q505" s="44">
        <f t="shared" si="491"/>
        <v>0</v>
      </c>
      <c r="R505" s="44">
        <f t="shared" si="492"/>
        <v>0</v>
      </c>
      <c r="S505" s="44">
        <f t="shared" si="493"/>
        <v>0</v>
      </c>
      <c r="T505" s="44">
        <f t="shared" si="494"/>
        <v>358.13689798236322</v>
      </c>
      <c r="U505" s="44">
        <f t="shared" si="495"/>
        <v>555.13536325581401</v>
      </c>
      <c r="V505" s="44">
        <f t="shared" si="496"/>
        <v>0</v>
      </c>
      <c r="W505" s="44">
        <f t="shared" si="497"/>
        <v>0</v>
      </c>
      <c r="X505" s="44">
        <f t="shared" si="498"/>
        <v>0</v>
      </c>
      <c r="Y505" s="44">
        <f t="shared" si="499"/>
        <v>0</v>
      </c>
      <c r="Z505" s="44">
        <f t="shared" si="500"/>
        <v>555.13536325581401</v>
      </c>
      <c r="AA505" s="20">
        <v>0.03</v>
      </c>
      <c r="AC505" s="44">
        <f t="shared" si="483"/>
        <v>323.65515999999997</v>
      </c>
      <c r="AD505" s="28">
        <v>94</v>
      </c>
      <c r="AE505" s="44">
        <f t="shared" si="484"/>
        <v>2348.2214800000002</v>
      </c>
      <c r="AF505" s="28">
        <v>682</v>
      </c>
      <c r="AG505" s="44">
        <f t="shared" si="485"/>
        <v>378.74539999999996</v>
      </c>
      <c r="AH505" s="28">
        <v>110</v>
      </c>
      <c r="AI505" s="44">
        <f t="shared" si="449"/>
        <v>99.924365386046517</v>
      </c>
      <c r="AJ505" s="44">
        <f t="shared" si="450"/>
        <v>0</v>
      </c>
      <c r="AK505" s="44"/>
      <c r="AL505" s="44">
        <f t="shared" si="451"/>
        <v>0</v>
      </c>
      <c r="AM505" s="44"/>
      <c r="AN505" s="44">
        <f t="shared" si="452"/>
        <v>99.924365386046517</v>
      </c>
      <c r="AO505" s="20"/>
      <c r="AP505" s="20">
        <v>0.18</v>
      </c>
      <c r="AQ505" s="20"/>
      <c r="AR505" s="20"/>
      <c r="AS505" s="44">
        <f t="shared" si="453"/>
        <v>66.39858088593013</v>
      </c>
      <c r="AT505" s="44">
        <f t="shared" si="454"/>
        <v>0</v>
      </c>
      <c r="AU505" s="44">
        <f t="shared" si="455"/>
        <v>0</v>
      </c>
      <c r="AV505" s="44">
        <f t="shared" si="456"/>
        <v>0</v>
      </c>
      <c r="AW505" s="44"/>
      <c r="AX505" s="44">
        <f t="shared" si="457"/>
        <v>66.39858088593013</v>
      </c>
      <c r="AY505" s="44">
        <f t="shared" si="458"/>
        <v>310.87580342325589</v>
      </c>
      <c r="AZ505" s="44">
        <f t="shared" si="459"/>
        <v>0</v>
      </c>
      <c r="BA505" s="44"/>
      <c r="BB505" s="44">
        <f t="shared" si="460"/>
        <v>0</v>
      </c>
      <c r="BC505" s="44"/>
      <c r="BD505" s="44">
        <f t="shared" si="461"/>
        <v>310.87580342325589</v>
      </c>
      <c r="BE505" s="20"/>
      <c r="BF505" s="20">
        <v>0.56000000000000005</v>
      </c>
      <c r="BG505" s="20"/>
      <c r="BH505" s="20">
        <v>0.05</v>
      </c>
      <c r="BI505" s="44">
        <f t="shared" si="462"/>
        <v>206.57336275622711</v>
      </c>
      <c r="BJ505" s="44">
        <f t="shared" si="463"/>
        <v>0</v>
      </c>
      <c r="BK505" s="44">
        <f t="shared" si="464"/>
        <v>0</v>
      </c>
      <c r="BL505" s="44">
        <f t="shared" si="465"/>
        <v>0</v>
      </c>
      <c r="BM505" s="44"/>
      <c r="BN505" s="44">
        <f t="shared" si="466"/>
        <v>206.57336275622711</v>
      </c>
      <c r="BO505" s="44">
        <f t="shared" si="467"/>
        <v>122.12977991627908</v>
      </c>
      <c r="BP505" s="44">
        <f t="shared" si="468"/>
        <v>0</v>
      </c>
      <c r="BQ505" s="44"/>
      <c r="BR505" s="44">
        <f t="shared" si="469"/>
        <v>0</v>
      </c>
      <c r="BS505" s="44"/>
      <c r="BT505" s="44">
        <f t="shared" si="470"/>
        <v>122.12977991627908</v>
      </c>
      <c r="BU505" s="20"/>
      <c r="BV505" s="20">
        <v>0.22</v>
      </c>
      <c r="BW505" s="20"/>
      <c r="BX505" s="20">
        <v>0.05</v>
      </c>
      <c r="BY505" s="44">
        <f t="shared" si="471"/>
        <v>81.153821082803503</v>
      </c>
      <c r="BZ505" s="44">
        <f t="shared" si="472"/>
        <v>0</v>
      </c>
      <c r="CA505" s="44">
        <f t="shared" si="473"/>
        <v>0</v>
      </c>
      <c r="CB505" s="44">
        <f t="shared" si="474"/>
        <v>0</v>
      </c>
      <c r="CC505" s="44"/>
      <c r="CD505" s="44">
        <f t="shared" si="475"/>
        <v>81.153821082803503</v>
      </c>
      <c r="CE505" s="44">
        <f t="shared" si="476"/>
        <v>4.8744288760632619</v>
      </c>
      <c r="CF505" s="44">
        <f t="shared" si="477"/>
        <v>11.367494088630812</v>
      </c>
      <c r="CG505" s="44">
        <f t="shared" si="478"/>
        <v>4.6670063706988669</v>
      </c>
      <c r="CH505" s="44">
        <f t="shared" si="479"/>
        <v>27.176648545559466</v>
      </c>
      <c r="CI505" s="44">
        <f t="shared" si="480"/>
        <v>84.549573252851687</v>
      </c>
      <c r="CJ505" s="44">
        <f t="shared" si="481"/>
        <v>33.215903777906014</v>
      </c>
      <c r="CK505" s="44">
        <f t="shared" si="482"/>
        <v>150.98138080866372</v>
      </c>
    </row>
    <row r="506" spans="1:89" x14ac:dyDescent="0.25">
      <c r="A506" s="41">
        <f>'[11]ТОВ "Сумитеплоенерго" '!F498</f>
        <v>1979</v>
      </c>
      <c r="B506" s="41" t="str">
        <f>'[11]ТОВ "Сумитеплоенерго" '!C498</f>
        <v>вул. Прокоф’єва, 30</v>
      </c>
      <c r="C506" s="47" t="str">
        <f>'[11]ТОВ "Сумитеплоенерго" '!O498</f>
        <v>так</v>
      </c>
      <c r="D506" s="46">
        <f>'[11]ТОВ "Сумитеплоенерго" '!G498</f>
        <v>9</v>
      </c>
      <c r="E506" s="86" t="str">
        <f t="shared" si="486"/>
        <v>ТОВ "Сумитеплоенерго"</v>
      </c>
      <c r="F506" s="43">
        <f>'[11]ТОВ "Сумитеплоенерго" '!L498</f>
        <v>11194.3</v>
      </c>
      <c r="G506" s="43">
        <f>'[11]ТОВ "Сумитеплоенерго" '!CX498</f>
        <v>1143.148488372093</v>
      </c>
      <c r="H506" s="32">
        <f t="shared" si="487"/>
        <v>102.11880049418839</v>
      </c>
      <c r="I506" s="42"/>
      <c r="J506" s="42"/>
      <c r="K506" s="42"/>
      <c r="L506" s="42"/>
      <c r="M506" s="42"/>
      <c r="N506" s="44">
        <f t="shared" si="488"/>
        <v>1143.148488372093</v>
      </c>
      <c r="O506" s="44">
        <f t="shared" si="489"/>
        <v>759.60890095782759</v>
      </c>
      <c r="P506" s="44">
        <f t="shared" si="490"/>
        <v>0</v>
      </c>
      <c r="Q506" s="44">
        <f t="shared" si="491"/>
        <v>0</v>
      </c>
      <c r="R506" s="44">
        <f t="shared" si="492"/>
        <v>0</v>
      </c>
      <c r="S506" s="44">
        <f t="shared" si="493"/>
        <v>0</v>
      </c>
      <c r="T506" s="44">
        <f t="shared" si="494"/>
        <v>759.60890095782759</v>
      </c>
      <c r="U506" s="44">
        <f t="shared" si="495"/>
        <v>1268.8948220930233</v>
      </c>
      <c r="V506" s="44">
        <f t="shared" si="496"/>
        <v>0</v>
      </c>
      <c r="W506" s="44">
        <f t="shared" si="497"/>
        <v>0</v>
      </c>
      <c r="X506" s="44">
        <f t="shared" si="498"/>
        <v>0</v>
      </c>
      <c r="Y506" s="44">
        <f t="shared" si="499"/>
        <v>0</v>
      </c>
      <c r="Z506" s="44">
        <f t="shared" si="500"/>
        <v>1268.8948220930233</v>
      </c>
      <c r="AA506" s="20">
        <v>0.11</v>
      </c>
      <c r="AC506" s="44">
        <f t="shared" si="483"/>
        <v>761.21239999999989</v>
      </c>
      <c r="AD506" s="28">
        <v>68</v>
      </c>
      <c r="AE506" s="44">
        <f t="shared" si="484"/>
        <v>6862.1058999999996</v>
      </c>
      <c r="AF506" s="28">
        <v>613</v>
      </c>
      <c r="AG506" s="44">
        <f t="shared" si="485"/>
        <v>1029.8756000000001</v>
      </c>
      <c r="AH506" s="28">
        <v>92</v>
      </c>
      <c r="AI506" s="44">
        <f t="shared" si="449"/>
        <v>228.4010679767442</v>
      </c>
      <c r="AJ506" s="44">
        <f t="shared" si="450"/>
        <v>0</v>
      </c>
      <c r="AK506" s="44"/>
      <c r="AL506" s="44">
        <f t="shared" si="451"/>
        <v>0</v>
      </c>
      <c r="AM506" s="44"/>
      <c r="AN506" s="44">
        <f t="shared" si="452"/>
        <v>228.4010679767442</v>
      </c>
      <c r="AO506" s="20"/>
      <c r="AP506" s="20">
        <v>0.18</v>
      </c>
      <c r="AQ506" s="20"/>
      <c r="AR506" s="20"/>
      <c r="AS506" s="44">
        <f t="shared" si="453"/>
        <v>151.76985841137397</v>
      </c>
      <c r="AT506" s="44">
        <f t="shared" si="454"/>
        <v>0</v>
      </c>
      <c r="AU506" s="44">
        <f t="shared" si="455"/>
        <v>0</v>
      </c>
      <c r="AV506" s="44">
        <f t="shared" si="456"/>
        <v>0</v>
      </c>
      <c r="AW506" s="44"/>
      <c r="AX506" s="44">
        <f t="shared" si="457"/>
        <v>151.76985841137397</v>
      </c>
      <c r="AY506" s="44">
        <f t="shared" si="458"/>
        <v>710.58110037209315</v>
      </c>
      <c r="AZ506" s="44">
        <f t="shared" si="459"/>
        <v>0</v>
      </c>
      <c r="BA506" s="44"/>
      <c r="BB506" s="44">
        <f t="shared" si="460"/>
        <v>0</v>
      </c>
      <c r="BC506" s="44"/>
      <c r="BD506" s="44">
        <f t="shared" si="461"/>
        <v>710.58110037209315</v>
      </c>
      <c r="BE506" s="20"/>
      <c r="BF506" s="20">
        <v>0.56000000000000005</v>
      </c>
      <c r="BG506" s="20"/>
      <c r="BH506" s="20">
        <v>0.05</v>
      </c>
      <c r="BI506" s="44">
        <f t="shared" si="462"/>
        <v>472.17289283538571</v>
      </c>
      <c r="BJ506" s="44">
        <f t="shared" si="463"/>
        <v>0</v>
      </c>
      <c r="BK506" s="44">
        <f t="shared" si="464"/>
        <v>0</v>
      </c>
      <c r="BL506" s="44">
        <f t="shared" si="465"/>
        <v>0</v>
      </c>
      <c r="BM506" s="44"/>
      <c r="BN506" s="44">
        <f t="shared" si="466"/>
        <v>472.17289283538571</v>
      </c>
      <c r="BO506" s="44">
        <f t="shared" si="467"/>
        <v>279.15686086046514</v>
      </c>
      <c r="BP506" s="44">
        <f t="shared" si="468"/>
        <v>0</v>
      </c>
      <c r="BQ506" s="44"/>
      <c r="BR506" s="44">
        <f t="shared" si="469"/>
        <v>0</v>
      </c>
      <c r="BS506" s="44"/>
      <c r="BT506" s="44">
        <f t="shared" si="470"/>
        <v>279.15686086046514</v>
      </c>
      <c r="BU506" s="20"/>
      <c r="BV506" s="20">
        <v>0.22</v>
      </c>
      <c r="BW506" s="20"/>
      <c r="BX506" s="20">
        <v>0.05</v>
      </c>
      <c r="BY506" s="44">
        <f t="shared" si="471"/>
        <v>185.49649361390152</v>
      </c>
      <c r="BZ506" s="44">
        <f t="shared" si="472"/>
        <v>0</v>
      </c>
      <c r="CA506" s="44">
        <f t="shared" si="473"/>
        <v>0</v>
      </c>
      <c r="CB506" s="44">
        <f t="shared" si="474"/>
        <v>0</v>
      </c>
      <c r="CC506" s="44"/>
      <c r="CD506" s="44">
        <f t="shared" si="475"/>
        <v>185.49649361390152</v>
      </c>
      <c r="CE506" s="44">
        <f t="shared" si="476"/>
        <v>5.015570337666948</v>
      </c>
      <c r="CF506" s="44">
        <f t="shared" si="477"/>
        <v>14.533036529888946</v>
      </c>
      <c r="CG506" s="44">
        <f t="shared" si="478"/>
        <v>5.551994972711543</v>
      </c>
      <c r="CH506" s="44">
        <f t="shared" si="479"/>
        <v>62.118738786618174</v>
      </c>
      <c r="CI506" s="44">
        <f t="shared" si="480"/>
        <v>193.25829844725655</v>
      </c>
      <c r="CJ506" s="44">
        <f t="shared" si="481"/>
        <v>75.92290296142221</v>
      </c>
      <c r="CK506" s="44">
        <f t="shared" si="482"/>
        <v>345.10410437010097</v>
      </c>
    </row>
    <row r="507" spans="1:89" x14ac:dyDescent="0.25">
      <c r="A507" s="41">
        <f>'[11]ТОВ "Сумитеплоенерго" '!F499</f>
        <v>1980</v>
      </c>
      <c r="B507" s="41" t="str">
        <f>'[11]ТОВ "Сумитеплоенерго" '!C499</f>
        <v>вул. Прокоф’єва, 31</v>
      </c>
      <c r="C507" s="47" t="str">
        <f>'[11]ТОВ "Сумитеплоенерго" '!O499</f>
        <v>так</v>
      </c>
      <c r="D507" s="46">
        <f>'[11]ТОВ "Сумитеплоенерго" '!G499</f>
        <v>9</v>
      </c>
      <c r="E507" s="86" t="str">
        <f t="shared" si="486"/>
        <v>ТОВ "Сумитеплоенерго"</v>
      </c>
      <c r="F507" s="43">
        <f>'[11]ТОВ "Сумитеплоенерго" '!L499</f>
        <v>7485.39</v>
      </c>
      <c r="G507" s="43">
        <f>'[11]ТОВ "Сумитеплоенерго" '!CX499</f>
        <v>1012.2610348837208</v>
      </c>
      <c r="H507" s="32">
        <f t="shared" si="487"/>
        <v>135.23156908106603</v>
      </c>
      <c r="I507" s="42"/>
      <c r="J507" s="42"/>
      <c r="K507" s="42"/>
      <c r="L507" s="42"/>
      <c r="M507" s="42"/>
      <c r="N507" s="44">
        <f t="shared" si="488"/>
        <v>1012.2610348837208</v>
      </c>
      <c r="O507" s="44">
        <f t="shared" si="489"/>
        <v>672.63570744465983</v>
      </c>
      <c r="P507" s="44">
        <f t="shared" si="490"/>
        <v>0</v>
      </c>
      <c r="Q507" s="44">
        <f t="shared" si="491"/>
        <v>0</v>
      </c>
      <c r="R507" s="44">
        <f t="shared" si="492"/>
        <v>0</v>
      </c>
      <c r="S507" s="44">
        <f t="shared" si="493"/>
        <v>0</v>
      </c>
      <c r="T507" s="44">
        <f t="shared" si="494"/>
        <v>672.63570744465983</v>
      </c>
      <c r="U507" s="44">
        <f t="shared" si="495"/>
        <v>1123.6097487209302</v>
      </c>
      <c r="V507" s="44">
        <f t="shared" si="496"/>
        <v>0</v>
      </c>
      <c r="W507" s="44">
        <f t="shared" si="497"/>
        <v>0</v>
      </c>
      <c r="X507" s="44">
        <f t="shared" si="498"/>
        <v>0</v>
      </c>
      <c r="Y507" s="44">
        <f t="shared" si="499"/>
        <v>0</v>
      </c>
      <c r="Z507" s="44">
        <f t="shared" si="500"/>
        <v>1123.6097487209302</v>
      </c>
      <c r="AA507" s="20">
        <v>0.11</v>
      </c>
      <c r="AC507" s="44">
        <f t="shared" si="483"/>
        <v>561.40425000000005</v>
      </c>
      <c r="AD507" s="28">
        <v>75</v>
      </c>
      <c r="AE507" s="44">
        <f t="shared" si="484"/>
        <v>4820.5911599999999</v>
      </c>
      <c r="AF507" s="28">
        <v>644</v>
      </c>
      <c r="AG507" s="44">
        <f t="shared" si="485"/>
        <v>756.02439000000004</v>
      </c>
      <c r="AH507" s="28">
        <v>101</v>
      </c>
      <c r="AI507" s="44">
        <f t="shared" si="449"/>
        <v>202.24975476976741</v>
      </c>
      <c r="AJ507" s="44">
        <f t="shared" si="450"/>
        <v>0</v>
      </c>
      <c r="AK507" s="44"/>
      <c r="AL507" s="44">
        <f t="shared" si="451"/>
        <v>0</v>
      </c>
      <c r="AM507" s="44"/>
      <c r="AN507" s="44">
        <f t="shared" si="452"/>
        <v>202.24975476976741</v>
      </c>
      <c r="AO507" s="20"/>
      <c r="AP507" s="20">
        <v>0.18</v>
      </c>
      <c r="AQ507" s="20"/>
      <c r="AR507" s="20"/>
      <c r="AS507" s="44">
        <f t="shared" si="453"/>
        <v>134.39261434744304</v>
      </c>
      <c r="AT507" s="44">
        <f t="shared" si="454"/>
        <v>0</v>
      </c>
      <c r="AU507" s="44">
        <f t="shared" si="455"/>
        <v>0</v>
      </c>
      <c r="AV507" s="44">
        <f t="shared" si="456"/>
        <v>0</v>
      </c>
      <c r="AW507" s="44"/>
      <c r="AX507" s="44">
        <f t="shared" si="457"/>
        <v>134.39261434744304</v>
      </c>
      <c r="AY507" s="44">
        <f t="shared" si="458"/>
        <v>629.22145928372095</v>
      </c>
      <c r="AZ507" s="44">
        <f t="shared" si="459"/>
        <v>0</v>
      </c>
      <c r="BA507" s="44"/>
      <c r="BB507" s="44">
        <f t="shared" si="460"/>
        <v>0</v>
      </c>
      <c r="BC507" s="44"/>
      <c r="BD507" s="44">
        <f t="shared" si="461"/>
        <v>629.22145928372095</v>
      </c>
      <c r="BE507" s="20"/>
      <c r="BF507" s="20">
        <v>0.56000000000000005</v>
      </c>
      <c r="BG507" s="20"/>
      <c r="BH507" s="20">
        <v>0.05</v>
      </c>
      <c r="BI507" s="44">
        <f t="shared" si="462"/>
        <v>418.11035574760064</v>
      </c>
      <c r="BJ507" s="44">
        <f t="shared" si="463"/>
        <v>0</v>
      </c>
      <c r="BK507" s="44">
        <f t="shared" si="464"/>
        <v>0</v>
      </c>
      <c r="BL507" s="44">
        <f t="shared" si="465"/>
        <v>0</v>
      </c>
      <c r="BM507" s="44"/>
      <c r="BN507" s="44">
        <f t="shared" si="466"/>
        <v>418.11035574760064</v>
      </c>
      <c r="BO507" s="44">
        <f t="shared" si="467"/>
        <v>247.19414471860463</v>
      </c>
      <c r="BP507" s="44">
        <f t="shared" si="468"/>
        <v>0</v>
      </c>
      <c r="BQ507" s="44"/>
      <c r="BR507" s="44">
        <f t="shared" si="469"/>
        <v>0</v>
      </c>
      <c r="BS507" s="44"/>
      <c r="BT507" s="44">
        <f t="shared" si="470"/>
        <v>247.19414471860463</v>
      </c>
      <c r="BU507" s="20"/>
      <c r="BV507" s="20">
        <v>0.22</v>
      </c>
      <c r="BW507" s="20"/>
      <c r="BX507" s="20">
        <v>0.05</v>
      </c>
      <c r="BY507" s="44">
        <f t="shared" si="471"/>
        <v>164.25763975798594</v>
      </c>
      <c r="BZ507" s="44">
        <f t="shared" si="472"/>
        <v>0</v>
      </c>
      <c r="CA507" s="44">
        <f t="shared" si="473"/>
        <v>0</v>
      </c>
      <c r="CB507" s="44">
        <f t="shared" si="474"/>
        <v>0</v>
      </c>
      <c r="CC507" s="44"/>
      <c r="CD507" s="44">
        <f t="shared" si="475"/>
        <v>164.25763975798594</v>
      </c>
      <c r="CE507" s="44">
        <f t="shared" si="476"/>
        <v>4.1773445120176822</v>
      </c>
      <c r="CF507" s="44">
        <f t="shared" si="477"/>
        <v>11.529470853168801</v>
      </c>
      <c r="CG507" s="44">
        <f t="shared" si="478"/>
        <v>4.6026741350594831</v>
      </c>
      <c r="CH507" s="44">
        <f t="shared" si="479"/>
        <v>55.006308847382357</v>
      </c>
      <c r="CI507" s="44">
        <f t="shared" si="480"/>
        <v>171.13073863630072</v>
      </c>
      <c r="CJ507" s="44">
        <f t="shared" si="481"/>
        <v>67.229933035689555</v>
      </c>
      <c r="CK507" s="44">
        <f t="shared" si="482"/>
        <v>305.5906047076798</v>
      </c>
    </row>
    <row r="508" spans="1:89" x14ac:dyDescent="0.25">
      <c r="A508" s="41">
        <f>'[11]ТОВ "Сумитеплоенерго" '!F500</f>
        <v>1982</v>
      </c>
      <c r="B508" s="41" t="str">
        <f>'[11]ТОВ "Сумитеплоенерго" '!C500</f>
        <v>вул. Прокоф’єва, 31/1</v>
      </c>
      <c r="C508" s="47" t="str">
        <f>'[11]ТОВ "Сумитеплоенерго" '!O500</f>
        <v>так</v>
      </c>
      <c r="D508" s="46">
        <f>'[11]ТОВ "Сумитеплоенерго" '!G500</f>
        <v>9</v>
      </c>
      <c r="E508" s="86" t="str">
        <f t="shared" si="486"/>
        <v>ТОВ "Сумитеплоенерго"</v>
      </c>
      <c r="F508" s="43">
        <f>'[11]ТОВ "Сумитеплоенерго" '!L500</f>
        <v>3883.89</v>
      </c>
      <c r="G508" s="43">
        <f>'[11]ТОВ "Сумитеплоенерго" '!CX500</f>
        <v>425.10032558139534</v>
      </c>
      <c r="H508" s="32">
        <f t="shared" si="487"/>
        <v>109.45220528423704</v>
      </c>
      <c r="I508" s="42"/>
      <c r="J508" s="42"/>
      <c r="K508" s="42"/>
      <c r="L508" s="42"/>
      <c r="M508" s="42"/>
      <c r="N508" s="44">
        <f t="shared" si="488"/>
        <v>425.10032558139534</v>
      </c>
      <c r="O508" s="44">
        <f t="shared" si="489"/>
        <v>282.47423182227197</v>
      </c>
      <c r="P508" s="44">
        <f t="shared" si="490"/>
        <v>0</v>
      </c>
      <c r="Q508" s="44">
        <f t="shared" si="491"/>
        <v>0</v>
      </c>
      <c r="R508" s="44">
        <f t="shared" si="492"/>
        <v>0</v>
      </c>
      <c r="S508" s="44">
        <f t="shared" si="493"/>
        <v>0</v>
      </c>
      <c r="T508" s="44">
        <f t="shared" si="494"/>
        <v>282.47423182227197</v>
      </c>
      <c r="U508" s="44">
        <f t="shared" si="495"/>
        <v>471.86136139534887</v>
      </c>
      <c r="V508" s="44">
        <f t="shared" si="496"/>
        <v>0</v>
      </c>
      <c r="W508" s="44">
        <f t="shared" si="497"/>
        <v>0</v>
      </c>
      <c r="X508" s="44">
        <f t="shared" si="498"/>
        <v>0</v>
      </c>
      <c r="Y508" s="44">
        <f t="shared" si="499"/>
        <v>0</v>
      </c>
      <c r="Z508" s="44">
        <f t="shared" si="500"/>
        <v>471.86136139534887</v>
      </c>
      <c r="AA508" s="20">
        <v>0.11</v>
      </c>
      <c r="AC508" s="44">
        <f t="shared" si="483"/>
        <v>365.08565999999996</v>
      </c>
      <c r="AD508" s="28">
        <v>94</v>
      </c>
      <c r="AE508" s="44">
        <f t="shared" si="484"/>
        <v>2648.8129800000002</v>
      </c>
      <c r="AF508" s="28">
        <v>682</v>
      </c>
      <c r="AG508" s="44">
        <f t="shared" si="485"/>
        <v>427.22789999999998</v>
      </c>
      <c r="AH508" s="28">
        <v>110</v>
      </c>
      <c r="AI508" s="44">
        <f t="shared" si="449"/>
        <v>84.935045051162788</v>
      </c>
      <c r="AJ508" s="44">
        <f t="shared" si="450"/>
        <v>0</v>
      </c>
      <c r="AK508" s="44"/>
      <c r="AL508" s="44">
        <f t="shared" si="451"/>
        <v>0</v>
      </c>
      <c r="AM508" s="44"/>
      <c r="AN508" s="44">
        <f t="shared" si="452"/>
        <v>84.935045051162788</v>
      </c>
      <c r="AO508" s="20"/>
      <c r="AP508" s="20">
        <v>0.18</v>
      </c>
      <c r="AQ508" s="20"/>
      <c r="AR508" s="20"/>
      <c r="AS508" s="44">
        <f t="shared" si="453"/>
        <v>56.438351518089945</v>
      </c>
      <c r="AT508" s="44">
        <f t="shared" si="454"/>
        <v>0</v>
      </c>
      <c r="AU508" s="44">
        <f t="shared" si="455"/>
        <v>0</v>
      </c>
      <c r="AV508" s="44">
        <f t="shared" si="456"/>
        <v>0</v>
      </c>
      <c r="AW508" s="44"/>
      <c r="AX508" s="44">
        <f t="shared" si="457"/>
        <v>56.438351518089945</v>
      </c>
      <c r="AY508" s="44">
        <f t="shared" si="458"/>
        <v>264.24236238139537</v>
      </c>
      <c r="AZ508" s="44">
        <f t="shared" si="459"/>
        <v>0</v>
      </c>
      <c r="BA508" s="44"/>
      <c r="BB508" s="44">
        <f t="shared" si="460"/>
        <v>0</v>
      </c>
      <c r="BC508" s="44"/>
      <c r="BD508" s="44">
        <f t="shared" si="461"/>
        <v>264.24236238139537</v>
      </c>
      <c r="BE508" s="20"/>
      <c r="BF508" s="20">
        <v>0.56000000000000005</v>
      </c>
      <c r="BG508" s="20"/>
      <c r="BH508" s="20">
        <v>0.05</v>
      </c>
      <c r="BI508" s="44">
        <f t="shared" si="462"/>
        <v>175.58598250072427</v>
      </c>
      <c r="BJ508" s="44">
        <f t="shared" si="463"/>
        <v>0</v>
      </c>
      <c r="BK508" s="44">
        <f t="shared" si="464"/>
        <v>0</v>
      </c>
      <c r="BL508" s="44">
        <f t="shared" si="465"/>
        <v>0</v>
      </c>
      <c r="BM508" s="44"/>
      <c r="BN508" s="44">
        <f t="shared" si="466"/>
        <v>175.58598250072427</v>
      </c>
      <c r="BO508" s="44">
        <f t="shared" si="467"/>
        <v>103.80949950697675</v>
      </c>
      <c r="BP508" s="44">
        <f t="shared" si="468"/>
        <v>0</v>
      </c>
      <c r="BQ508" s="44"/>
      <c r="BR508" s="44">
        <f t="shared" si="469"/>
        <v>0</v>
      </c>
      <c r="BS508" s="44"/>
      <c r="BT508" s="44">
        <f t="shared" si="470"/>
        <v>103.80949950697675</v>
      </c>
      <c r="BU508" s="20"/>
      <c r="BV508" s="20">
        <v>0.22</v>
      </c>
      <c r="BW508" s="20"/>
      <c r="BX508" s="20">
        <v>0.05</v>
      </c>
      <c r="BY508" s="44">
        <f t="shared" si="471"/>
        <v>68.98020741099883</v>
      </c>
      <c r="BZ508" s="44">
        <f t="shared" si="472"/>
        <v>0</v>
      </c>
      <c r="CA508" s="44">
        <f t="shared" si="473"/>
        <v>0</v>
      </c>
      <c r="CB508" s="44">
        <f t="shared" si="474"/>
        <v>0</v>
      </c>
      <c r="CC508" s="44"/>
      <c r="CD508" s="44">
        <f t="shared" si="475"/>
        <v>68.98020741099883</v>
      </c>
      <c r="CE508" s="44">
        <f t="shared" si="476"/>
        <v>6.4687513043852922</v>
      </c>
      <c r="CF508" s="44">
        <f t="shared" si="477"/>
        <v>15.085560602704001</v>
      </c>
      <c r="CG508" s="44">
        <f t="shared" si="478"/>
        <v>6.1934852914327259</v>
      </c>
      <c r="CH508" s="44">
        <f t="shared" si="479"/>
        <v>23.099970258895794</v>
      </c>
      <c r="CI508" s="44">
        <f t="shared" si="480"/>
        <v>71.866574138786916</v>
      </c>
      <c r="CJ508" s="44">
        <f t="shared" si="481"/>
        <v>28.233296983094863</v>
      </c>
      <c r="CK508" s="44">
        <f t="shared" si="482"/>
        <v>128.33316810497664</v>
      </c>
    </row>
    <row r="509" spans="1:89" x14ac:dyDescent="0.25">
      <c r="A509" s="41">
        <f>'[11]ТОВ "Сумитеплоенерго" '!F501</f>
        <v>1981</v>
      </c>
      <c r="B509" s="41" t="str">
        <f>'[11]ТОВ "Сумитеплоенерго" '!C501</f>
        <v>вул. Прокоф’єва, 32А</v>
      </c>
      <c r="C509" s="47" t="str">
        <f>'[11]ТОВ "Сумитеплоенерго" '!O501</f>
        <v>так</v>
      </c>
      <c r="D509" s="46">
        <f>'[11]ТОВ "Сумитеплоенерго" '!G501</f>
        <v>9</v>
      </c>
      <c r="E509" s="86" t="str">
        <f t="shared" si="486"/>
        <v>ТОВ "Сумитеплоенерго"</v>
      </c>
      <c r="F509" s="43">
        <f>'[11]ТОВ "Сумитеплоенерго" '!L501</f>
        <v>7220.3</v>
      </c>
      <c r="G509" s="43">
        <f>'[11]ТОВ "Сумитеплоенерго" '!CX501</f>
        <v>891.93882558139524</v>
      </c>
      <c r="H509" s="32">
        <f t="shared" si="487"/>
        <v>123.5321005472619</v>
      </c>
      <c r="I509" s="42"/>
      <c r="J509" s="42"/>
      <c r="K509" s="42"/>
      <c r="L509" s="42"/>
      <c r="M509" s="42"/>
      <c r="N509" s="44">
        <f t="shared" si="488"/>
        <v>891.93882558139524</v>
      </c>
      <c r="O509" s="44">
        <f t="shared" si="489"/>
        <v>592.68299605271045</v>
      </c>
      <c r="P509" s="44">
        <f t="shared" si="490"/>
        <v>0</v>
      </c>
      <c r="Q509" s="44">
        <f t="shared" si="491"/>
        <v>0</v>
      </c>
      <c r="R509" s="44">
        <f t="shared" si="492"/>
        <v>0</v>
      </c>
      <c r="S509" s="44">
        <f t="shared" si="493"/>
        <v>0</v>
      </c>
      <c r="T509" s="44">
        <f t="shared" si="494"/>
        <v>592.68299605271045</v>
      </c>
      <c r="U509" s="44">
        <f t="shared" si="495"/>
        <v>990.05209639534883</v>
      </c>
      <c r="V509" s="44">
        <f t="shared" si="496"/>
        <v>0</v>
      </c>
      <c r="W509" s="44">
        <f t="shared" si="497"/>
        <v>0</v>
      </c>
      <c r="X509" s="44">
        <f t="shared" si="498"/>
        <v>0</v>
      </c>
      <c r="Y509" s="44">
        <f t="shared" si="499"/>
        <v>0</v>
      </c>
      <c r="Z509" s="44">
        <f t="shared" si="500"/>
        <v>990.05209639534883</v>
      </c>
      <c r="AA509" s="20">
        <v>0.11</v>
      </c>
      <c r="AC509" s="44">
        <f t="shared" si="483"/>
        <v>541.52250000000004</v>
      </c>
      <c r="AD509" s="28">
        <v>75</v>
      </c>
      <c r="AE509" s="44">
        <f t="shared" si="484"/>
        <v>4649.8732</v>
      </c>
      <c r="AF509" s="28">
        <v>644</v>
      </c>
      <c r="AG509" s="44">
        <f t="shared" si="485"/>
        <v>729.25030000000004</v>
      </c>
      <c r="AH509" s="28">
        <v>101</v>
      </c>
      <c r="AI509" s="44">
        <f t="shared" si="449"/>
        <v>178.20937735116277</v>
      </c>
      <c r="AJ509" s="44">
        <f t="shared" si="450"/>
        <v>0</v>
      </c>
      <c r="AK509" s="44"/>
      <c r="AL509" s="44">
        <f t="shared" si="451"/>
        <v>0</v>
      </c>
      <c r="AM509" s="44"/>
      <c r="AN509" s="44">
        <f t="shared" si="452"/>
        <v>178.20937735116277</v>
      </c>
      <c r="AO509" s="20"/>
      <c r="AP509" s="20">
        <v>0.18</v>
      </c>
      <c r="AQ509" s="20"/>
      <c r="AR509" s="20"/>
      <c r="AS509" s="44">
        <f t="shared" si="453"/>
        <v>118.41806261133155</v>
      </c>
      <c r="AT509" s="44">
        <f t="shared" si="454"/>
        <v>0</v>
      </c>
      <c r="AU509" s="44">
        <f t="shared" si="455"/>
        <v>0</v>
      </c>
      <c r="AV509" s="44">
        <f t="shared" si="456"/>
        <v>0</v>
      </c>
      <c r="AW509" s="44"/>
      <c r="AX509" s="44">
        <f t="shared" si="457"/>
        <v>118.41806261133155</v>
      </c>
      <c r="AY509" s="44">
        <f t="shared" si="458"/>
        <v>554.42917398139537</v>
      </c>
      <c r="AZ509" s="44">
        <f t="shared" si="459"/>
        <v>0</v>
      </c>
      <c r="BA509" s="44"/>
      <c r="BB509" s="44">
        <f t="shared" si="460"/>
        <v>0</v>
      </c>
      <c r="BC509" s="44"/>
      <c r="BD509" s="44">
        <f t="shared" si="461"/>
        <v>554.42917398139537</v>
      </c>
      <c r="BE509" s="20"/>
      <c r="BF509" s="20">
        <v>0.56000000000000005</v>
      </c>
      <c r="BG509" s="20"/>
      <c r="BH509" s="20">
        <v>0.05</v>
      </c>
      <c r="BI509" s="44">
        <f t="shared" si="462"/>
        <v>368.41175034636484</v>
      </c>
      <c r="BJ509" s="44">
        <f t="shared" si="463"/>
        <v>0</v>
      </c>
      <c r="BK509" s="44">
        <f t="shared" si="464"/>
        <v>0</v>
      </c>
      <c r="BL509" s="44">
        <f t="shared" si="465"/>
        <v>0</v>
      </c>
      <c r="BM509" s="44"/>
      <c r="BN509" s="44">
        <f t="shared" si="466"/>
        <v>368.41175034636484</v>
      </c>
      <c r="BO509" s="44">
        <f t="shared" si="467"/>
        <v>217.81146120697673</v>
      </c>
      <c r="BP509" s="44">
        <f t="shared" si="468"/>
        <v>0</v>
      </c>
      <c r="BQ509" s="44"/>
      <c r="BR509" s="44">
        <f t="shared" si="469"/>
        <v>0</v>
      </c>
      <c r="BS509" s="44"/>
      <c r="BT509" s="44">
        <f t="shared" si="470"/>
        <v>217.81146120697673</v>
      </c>
      <c r="BU509" s="20"/>
      <c r="BV509" s="20">
        <v>0.22</v>
      </c>
      <c r="BW509" s="20"/>
      <c r="BX509" s="20">
        <v>0.05</v>
      </c>
      <c r="BY509" s="44">
        <f t="shared" si="471"/>
        <v>144.7331876360719</v>
      </c>
      <c r="BZ509" s="44">
        <f t="shared" si="472"/>
        <v>0</v>
      </c>
      <c r="CA509" s="44">
        <f t="shared" si="473"/>
        <v>0</v>
      </c>
      <c r="CB509" s="44">
        <f t="shared" si="474"/>
        <v>0</v>
      </c>
      <c r="CC509" s="44"/>
      <c r="CD509" s="44">
        <f t="shared" si="475"/>
        <v>144.7331876360719</v>
      </c>
      <c r="CE509" s="44">
        <f t="shared" si="476"/>
        <v>4.5729721299137447</v>
      </c>
      <c r="CF509" s="44">
        <f t="shared" si="477"/>
        <v>12.621403078561935</v>
      </c>
      <c r="CG509" s="44">
        <f t="shared" si="478"/>
        <v>5.0385838376867804</v>
      </c>
      <c r="CH509" s="44">
        <f t="shared" si="479"/>
        <v>48.467994738666945</v>
      </c>
      <c r="CI509" s="44">
        <f t="shared" si="480"/>
        <v>150.78931696474163</v>
      </c>
      <c r="CJ509" s="44">
        <f t="shared" si="481"/>
        <v>59.23866023614849</v>
      </c>
      <c r="CK509" s="44">
        <f t="shared" si="482"/>
        <v>269.26663743703858</v>
      </c>
    </row>
    <row r="510" spans="1:89" x14ac:dyDescent="0.25">
      <c r="A510" s="41">
        <f>'[11]ТОВ "Сумитеплоенерго" '!F502</f>
        <v>1985</v>
      </c>
      <c r="B510" s="41" t="str">
        <f>'[11]ТОВ "Сумитеплоенерго" '!C502</f>
        <v>вул. Прокоф’єва, 36</v>
      </c>
      <c r="C510" s="47" t="str">
        <f>'[11]ТОВ "Сумитеплоенерго" '!O502</f>
        <v>так</v>
      </c>
      <c r="D510" s="46">
        <f>'[11]ТОВ "Сумитеплоенерго" '!G502</f>
        <v>9</v>
      </c>
      <c r="E510" s="86" t="str">
        <f t="shared" si="486"/>
        <v>ТОВ "Сумитеплоенерго"</v>
      </c>
      <c r="F510" s="43">
        <f>'[11]ТОВ "Сумитеплоенерго" '!L502</f>
        <v>10324.89</v>
      </c>
      <c r="G510" s="43">
        <f>'[11]ТОВ "Сумитеплоенерго" '!CX502</f>
        <v>1494.4435581395348</v>
      </c>
      <c r="H510" s="32">
        <f t="shared" si="487"/>
        <v>144.74183823164557</v>
      </c>
      <c r="I510" s="42"/>
      <c r="J510" s="42"/>
      <c r="K510" s="42"/>
      <c r="L510" s="42"/>
      <c r="M510" s="42"/>
      <c r="N510" s="44">
        <f t="shared" si="488"/>
        <v>1494.4435581395348</v>
      </c>
      <c r="O510" s="44">
        <f t="shared" si="489"/>
        <v>993.04039701653699</v>
      </c>
      <c r="P510" s="44">
        <f t="shared" si="490"/>
        <v>0</v>
      </c>
      <c r="Q510" s="44">
        <f t="shared" si="491"/>
        <v>0</v>
      </c>
      <c r="R510" s="44">
        <f t="shared" si="492"/>
        <v>0</v>
      </c>
      <c r="S510" s="44">
        <f t="shared" si="493"/>
        <v>0</v>
      </c>
      <c r="T510" s="44">
        <f t="shared" si="494"/>
        <v>993.04039701653699</v>
      </c>
      <c r="U510" s="44">
        <f t="shared" si="495"/>
        <v>1658.8323495348839</v>
      </c>
      <c r="V510" s="44">
        <f t="shared" si="496"/>
        <v>0</v>
      </c>
      <c r="W510" s="44">
        <f t="shared" si="497"/>
        <v>0</v>
      </c>
      <c r="X510" s="44">
        <f t="shared" si="498"/>
        <v>0</v>
      </c>
      <c r="Y510" s="44">
        <f t="shared" si="499"/>
        <v>0</v>
      </c>
      <c r="Z510" s="44">
        <f t="shared" si="500"/>
        <v>1658.8323495348839</v>
      </c>
      <c r="AA510" s="20">
        <v>0.11</v>
      </c>
      <c r="AC510" s="44">
        <f t="shared" si="483"/>
        <v>702.09252000000004</v>
      </c>
      <c r="AD510" s="28">
        <v>68</v>
      </c>
      <c r="AE510" s="44">
        <f t="shared" si="484"/>
        <v>6329.1575699999994</v>
      </c>
      <c r="AF510" s="28">
        <v>613</v>
      </c>
      <c r="AG510" s="44">
        <f t="shared" si="485"/>
        <v>949.88987999999983</v>
      </c>
      <c r="AH510" s="28">
        <v>92</v>
      </c>
      <c r="AI510" s="44">
        <f t="shared" si="449"/>
        <v>298.5898229162791</v>
      </c>
      <c r="AJ510" s="44">
        <f t="shared" si="450"/>
        <v>0</v>
      </c>
      <c r="AK510" s="44"/>
      <c r="AL510" s="44">
        <f t="shared" si="451"/>
        <v>0</v>
      </c>
      <c r="AM510" s="44"/>
      <c r="AN510" s="44">
        <f t="shared" si="452"/>
        <v>298.5898229162791</v>
      </c>
      <c r="AO510" s="20"/>
      <c r="AP510" s="20">
        <v>0.18</v>
      </c>
      <c r="AQ510" s="20"/>
      <c r="AR510" s="20"/>
      <c r="AS510" s="44">
        <f t="shared" si="453"/>
        <v>198.40947132390411</v>
      </c>
      <c r="AT510" s="44">
        <f t="shared" si="454"/>
        <v>0</v>
      </c>
      <c r="AU510" s="44">
        <f t="shared" si="455"/>
        <v>0</v>
      </c>
      <c r="AV510" s="44">
        <f t="shared" si="456"/>
        <v>0</v>
      </c>
      <c r="AW510" s="44"/>
      <c r="AX510" s="44">
        <f t="shared" si="457"/>
        <v>198.40947132390411</v>
      </c>
      <c r="AY510" s="44">
        <f t="shared" si="458"/>
        <v>928.946115739535</v>
      </c>
      <c r="AZ510" s="44">
        <f t="shared" si="459"/>
        <v>0</v>
      </c>
      <c r="BA510" s="44"/>
      <c r="BB510" s="44">
        <f t="shared" si="460"/>
        <v>0</v>
      </c>
      <c r="BC510" s="44"/>
      <c r="BD510" s="44">
        <f t="shared" si="461"/>
        <v>928.946115739535</v>
      </c>
      <c r="BE510" s="20"/>
      <c r="BF510" s="20">
        <v>0.56000000000000005</v>
      </c>
      <c r="BG510" s="20"/>
      <c r="BH510" s="20">
        <v>0.05</v>
      </c>
      <c r="BI510" s="44">
        <f t="shared" si="462"/>
        <v>617.27391078547953</v>
      </c>
      <c r="BJ510" s="44">
        <f t="shared" si="463"/>
        <v>0</v>
      </c>
      <c r="BK510" s="44">
        <f t="shared" si="464"/>
        <v>0</v>
      </c>
      <c r="BL510" s="44">
        <f t="shared" si="465"/>
        <v>0</v>
      </c>
      <c r="BM510" s="44"/>
      <c r="BN510" s="44">
        <f t="shared" si="466"/>
        <v>617.27391078547953</v>
      </c>
      <c r="BO510" s="44">
        <f t="shared" si="467"/>
        <v>364.94311689767443</v>
      </c>
      <c r="BP510" s="44">
        <f t="shared" si="468"/>
        <v>0</v>
      </c>
      <c r="BQ510" s="44"/>
      <c r="BR510" s="44">
        <f t="shared" si="469"/>
        <v>0</v>
      </c>
      <c r="BS510" s="44"/>
      <c r="BT510" s="44">
        <f t="shared" si="470"/>
        <v>364.94311689767443</v>
      </c>
      <c r="BU510" s="20"/>
      <c r="BV510" s="20">
        <v>0.22</v>
      </c>
      <c r="BW510" s="20"/>
      <c r="BX510" s="20">
        <v>0.05</v>
      </c>
      <c r="BY510" s="44">
        <f t="shared" si="471"/>
        <v>242.50046495143835</v>
      </c>
      <c r="BZ510" s="44">
        <f t="shared" si="472"/>
        <v>0</v>
      </c>
      <c r="CA510" s="44">
        <f t="shared" si="473"/>
        <v>0</v>
      </c>
      <c r="CB510" s="44">
        <f t="shared" si="474"/>
        <v>0</v>
      </c>
      <c r="CC510" s="44"/>
      <c r="CD510" s="44">
        <f t="shared" si="475"/>
        <v>242.50046495143835</v>
      </c>
      <c r="CE510" s="44">
        <f t="shared" si="476"/>
        <v>3.5386038545197858</v>
      </c>
      <c r="CF510" s="44">
        <f t="shared" si="477"/>
        <v>10.253402030139524</v>
      </c>
      <c r="CG510" s="44">
        <f t="shared" si="478"/>
        <v>3.917064159816019</v>
      </c>
      <c r="CH510" s="44">
        <f t="shared" si="479"/>
        <v>81.20812822104439</v>
      </c>
      <c r="CI510" s="44">
        <f t="shared" si="480"/>
        <v>252.64751002102699</v>
      </c>
      <c r="CJ510" s="44">
        <f t="shared" si="481"/>
        <v>99.254378936832026</v>
      </c>
      <c r="CK510" s="44">
        <f t="shared" si="482"/>
        <v>451.15626789469104</v>
      </c>
    </row>
    <row r="511" spans="1:89" x14ac:dyDescent="0.25">
      <c r="A511" s="41">
        <f>'[11]ТОВ "Сумитеплоенерго" '!F503</f>
        <v>1983</v>
      </c>
      <c r="B511" s="41" t="str">
        <f>'[11]ТОВ "Сумитеплоенерго" '!C503</f>
        <v>Вул. Зеленко, 1</v>
      </c>
      <c r="C511" s="47" t="str">
        <f>'[11]ТОВ "Сумитеплоенерго" '!O503</f>
        <v>так</v>
      </c>
      <c r="D511" s="46">
        <f>'[11]ТОВ "Сумитеплоенерго" '!G503</f>
        <v>9</v>
      </c>
      <c r="E511" s="86" t="str">
        <f t="shared" si="486"/>
        <v>ТОВ "Сумитеплоенерго"</v>
      </c>
      <c r="F511" s="43">
        <f>'[11]ТОВ "Сумитеплоенерго" '!L503</f>
        <v>3561</v>
      </c>
      <c r="G511" s="43">
        <f>'[11]ТОВ "Сумитеплоенерго" '!CX503</f>
        <v>713.7521162790697</v>
      </c>
      <c r="H511" s="32">
        <f t="shared" si="487"/>
        <v>200.43586528477104</v>
      </c>
      <c r="I511" s="42"/>
      <c r="J511" s="42"/>
      <c r="K511" s="42"/>
      <c r="L511" s="42"/>
      <c r="M511" s="42"/>
      <c r="N511" s="44">
        <f t="shared" si="488"/>
        <v>713.7521162790697</v>
      </c>
      <c r="O511" s="44">
        <f t="shared" si="489"/>
        <v>474.27999609670252</v>
      </c>
      <c r="P511" s="44">
        <f t="shared" si="490"/>
        <v>0</v>
      </c>
      <c r="Q511" s="44">
        <f t="shared" si="491"/>
        <v>0</v>
      </c>
      <c r="R511" s="44">
        <f t="shared" si="492"/>
        <v>0</v>
      </c>
      <c r="S511" s="44">
        <f t="shared" si="493"/>
        <v>0</v>
      </c>
      <c r="T511" s="44">
        <f t="shared" si="494"/>
        <v>474.27999609670252</v>
      </c>
      <c r="U511" s="44">
        <f t="shared" si="495"/>
        <v>735.16467976744184</v>
      </c>
      <c r="V511" s="44">
        <f t="shared" si="496"/>
        <v>0</v>
      </c>
      <c r="W511" s="44">
        <f t="shared" si="497"/>
        <v>0</v>
      </c>
      <c r="X511" s="44">
        <f t="shared" si="498"/>
        <v>0</v>
      </c>
      <c r="Y511" s="44">
        <f t="shared" si="499"/>
        <v>0</v>
      </c>
      <c r="Z511" s="44">
        <f t="shared" si="500"/>
        <v>735.16467976744184</v>
      </c>
      <c r="AA511" s="20">
        <v>0.03</v>
      </c>
      <c r="AC511" s="44">
        <f t="shared" si="483"/>
        <v>334.73399999999998</v>
      </c>
      <c r="AD511" s="28">
        <v>94</v>
      </c>
      <c r="AE511" s="44">
        <f t="shared" si="484"/>
        <v>2428.6019999999999</v>
      </c>
      <c r="AF511" s="28">
        <v>682</v>
      </c>
      <c r="AG511" s="44">
        <f t="shared" si="485"/>
        <v>391.71</v>
      </c>
      <c r="AH511" s="28">
        <v>110</v>
      </c>
      <c r="AI511" s="44">
        <f t="shared" si="449"/>
        <v>132.32964235813952</v>
      </c>
      <c r="AJ511" s="44">
        <f t="shared" si="450"/>
        <v>0</v>
      </c>
      <c r="AK511" s="44"/>
      <c r="AL511" s="44">
        <f t="shared" si="451"/>
        <v>0</v>
      </c>
      <c r="AM511" s="44"/>
      <c r="AN511" s="44">
        <f t="shared" si="452"/>
        <v>132.32964235813952</v>
      </c>
      <c r="AO511" s="20"/>
      <c r="AP511" s="20">
        <v>0.18</v>
      </c>
      <c r="AQ511" s="20"/>
      <c r="AR511" s="20"/>
      <c r="AS511" s="44">
        <f t="shared" si="453"/>
        <v>87.931511276328649</v>
      </c>
      <c r="AT511" s="44">
        <f t="shared" si="454"/>
        <v>0</v>
      </c>
      <c r="AU511" s="44">
        <f t="shared" si="455"/>
        <v>0</v>
      </c>
      <c r="AV511" s="44">
        <f t="shared" si="456"/>
        <v>0</v>
      </c>
      <c r="AW511" s="44"/>
      <c r="AX511" s="44">
        <f t="shared" si="457"/>
        <v>87.931511276328649</v>
      </c>
      <c r="AY511" s="44">
        <f t="shared" si="458"/>
        <v>411.69222066976749</v>
      </c>
      <c r="AZ511" s="44">
        <f t="shared" si="459"/>
        <v>0</v>
      </c>
      <c r="BA511" s="44"/>
      <c r="BB511" s="44">
        <f t="shared" si="460"/>
        <v>0</v>
      </c>
      <c r="BC511" s="44"/>
      <c r="BD511" s="44">
        <f t="shared" si="461"/>
        <v>411.69222066976749</v>
      </c>
      <c r="BE511" s="20"/>
      <c r="BF511" s="20">
        <v>0.56000000000000005</v>
      </c>
      <c r="BG511" s="20"/>
      <c r="BH511" s="20">
        <v>0.05</v>
      </c>
      <c r="BI511" s="44">
        <f t="shared" si="462"/>
        <v>273.5647017485781</v>
      </c>
      <c r="BJ511" s="44">
        <f t="shared" si="463"/>
        <v>0</v>
      </c>
      <c r="BK511" s="44">
        <f t="shared" si="464"/>
        <v>0</v>
      </c>
      <c r="BL511" s="44">
        <f t="shared" si="465"/>
        <v>0</v>
      </c>
      <c r="BM511" s="44"/>
      <c r="BN511" s="44">
        <f t="shared" si="466"/>
        <v>273.5647017485781</v>
      </c>
      <c r="BO511" s="44">
        <f t="shared" si="467"/>
        <v>161.7362295488372</v>
      </c>
      <c r="BP511" s="44">
        <f t="shared" si="468"/>
        <v>0</v>
      </c>
      <c r="BQ511" s="44"/>
      <c r="BR511" s="44">
        <f t="shared" si="469"/>
        <v>0</v>
      </c>
      <c r="BS511" s="44"/>
      <c r="BT511" s="44">
        <f t="shared" si="470"/>
        <v>161.7362295488372</v>
      </c>
      <c r="BU511" s="20"/>
      <c r="BV511" s="20">
        <v>0.22</v>
      </c>
      <c r="BW511" s="20"/>
      <c r="BX511" s="20">
        <v>0.05</v>
      </c>
      <c r="BY511" s="44">
        <f t="shared" si="471"/>
        <v>107.4718471155128</v>
      </c>
      <c r="BZ511" s="44">
        <f t="shared" si="472"/>
        <v>0</v>
      </c>
      <c r="CA511" s="44">
        <f t="shared" si="473"/>
        <v>0</v>
      </c>
      <c r="CB511" s="44">
        <f t="shared" si="474"/>
        <v>0</v>
      </c>
      <c r="CC511" s="44"/>
      <c r="CD511" s="44">
        <f t="shared" si="475"/>
        <v>107.4718471155128</v>
      </c>
      <c r="CE511" s="44">
        <f t="shared" si="476"/>
        <v>3.8067581819227878</v>
      </c>
      <c r="CF511" s="44">
        <f t="shared" si="477"/>
        <v>8.8776146355023045</v>
      </c>
      <c r="CG511" s="44">
        <f t="shared" si="478"/>
        <v>3.644768472053733</v>
      </c>
      <c r="CH511" s="44">
        <f t="shared" si="479"/>
        <v>35.989982709751814</v>
      </c>
      <c r="CI511" s="44">
        <f t="shared" si="480"/>
        <v>111.96883509700567</v>
      </c>
      <c r="CJ511" s="44">
        <f t="shared" si="481"/>
        <v>43.987756645252219</v>
      </c>
      <c r="CK511" s="44">
        <f t="shared" si="482"/>
        <v>199.9443483875101</v>
      </c>
    </row>
    <row r="512" spans="1:89" x14ac:dyDescent="0.25">
      <c r="A512" s="41">
        <f>'[11]ТОВ "Сумитеплоенерго" '!F504</f>
        <v>1975</v>
      </c>
      <c r="B512" s="41" t="str">
        <f>'[11]ТОВ "Сумитеплоенерго" '!C504</f>
        <v>Вул. Зеленко, 7</v>
      </c>
      <c r="C512" s="47" t="str">
        <f>'[11]ТОВ "Сумитеплоенерго" '!O504</f>
        <v>так</v>
      </c>
      <c r="D512" s="46">
        <f>'[11]ТОВ "Сумитеплоенерго" '!G504</f>
        <v>9</v>
      </c>
      <c r="E512" s="86" t="str">
        <f t="shared" si="486"/>
        <v>ТОВ "Сумитеплоенерго"</v>
      </c>
      <c r="F512" s="43">
        <f>'[11]ТОВ "Сумитеплоенерго" '!L504</f>
        <v>2587.6999999999998</v>
      </c>
      <c r="G512" s="43">
        <f>'[11]ТОВ "Сумитеплоенерго" '!CX504</f>
        <v>482.78767441860469</v>
      </c>
      <c r="H512" s="32">
        <f t="shared" si="487"/>
        <v>186.57018758689367</v>
      </c>
      <c r="I512" s="42"/>
      <c r="J512" s="42"/>
      <c r="K512" s="42"/>
      <c r="L512" s="42"/>
      <c r="M512" s="42"/>
      <c r="N512" s="44">
        <f t="shared" si="488"/>
        <v>482.78767441860469</v>
      </c>
      <c r="O512" s="44">
        <f t="shared" si="489"/>
        <v>320.80680549501091</v>
      </c>
      <c r="P512" s="44">
        <f t="shared" si="490"/>
        <v>0</v>
      </c>
      <c r="Q512" s="44">
        <f t="shared" si="491"/>
        <v>0</v>
      </c>
      <c r="R512" s="44">
        <f t="shared" si="492"/>
        <v>0</v>
      </c>
      <c r="S512" s="44">
        <f t="shared" si="493"/>
        <v>0</v>
      </c>
      <c r="T512" s="44">
        <f t="shared" si="494"/>
        <v>320.80680549501091</v>
      </c>
      <c r="U512" s="44">
        <f t="shared" si="495"/>
        <v>497.27130465116284</v>
      </c>
      <c r="V512" s="44">
        <f t="shared" si="496"/>
        <v>0</v>
      </c>
      <c r="W512" s="44">
        <f t="shared" si="497"/>
        <v>0</v>
      </c>
      <c r="X512" s="44">
        <f t="shared" si="498"/>
        <v>0</v>
      </c>
      <c r="Y512" s="44">
        <f t="shared" si="499"/>
        <v>0</v>
      </c>
      <c r="Z512" s="44">
        <f t="shared" si="500"/>
        <v>497.27130465116284</v>
      </c>
      <c r="AA512" s="20">
        <v>0.03</v>
      </c>
      <c r="AC512" s="44">
        <f t="shared" si="483"/>
        <v>253.59459999999999</v>
      </c>
      <c r="AD512" s="28">
        <v>98</v>
      </c>
      <c r="AE512" s="44">
        <f t="shared" si="484"/>
        <v>1832.0916</v>
      </c>
      <c r="AF512" s="28">
        <v>708</v>
      </c>
      <c r="AG512" s="44">
        <f t="shared" si="485"/>
        <v>292.4101</v>
      </c>
      <c r="AH512" s="28">
        <v>113</v>
      </c>
      <c r="AI512" s="44">
        <f t="shared" si="449"/>
        <v>89.508834837209307</v>
      </c>
      <c r="AJ512" s="44">
        <f t="shared" si="450"/>
        <v>0</v>
      </c>
      <c r="AK512" s="44"/>
      <c r="AL512" s="44">
        <f t="shared" si="451"/>
        <v>0</v>
      </c>
      <c r="AM512" s="44"/>
      <c r="AN512" s="44">
        <f t="shared" si="452"/>
        <v>89.508834837209307</v>
      </c>
      <c r="AO512" s="20"/>
      <c r="AP512" s="20">
        <v>0.18</v>
      </c>
      <c r="AQ512" s="20"/>
      <c r="AR512" s="20"/>
      <c r="AS512" s="44">
        <f t="shared" si="453"/>
        <v>59.477581738775022</v>
      </c>
      <c r="AT512" s="44">
        <f t="shared" si="454"/>
        <v>0</v>
      </c>
      <c r="AU512" s="44">
        <f t="shared" si="455"/>
        <v>0</v>
      </c>
      <c r="AV512" s="44">
        <f t="shared" si="456"/>
        <v>0</v>
      </c>
      <c r="AW512" s="44"/>
      <c r="AX512" s="44">
        <f t="shared" si="457"/>
        <v>59.477581738775022</v>
      </c>
      <c r="AY512" s="44">
        <f t="shared" si="458"/>
        <v>278.47193060465122</v>
      </c>
      <c r="AZ512" s="44">
        <f t="shared" si="459"/>
        <v>0</v>
      </c>
      <c r="BA512" s="44"/>
      <c r="BB512" s="44">
        <f t="shared" si="460"/>
        <v>0</v>
      </c>
      <c r="BC512" s="44"/>
      <c r="BD512" s="44">
        <f t="shared" si="461"/>
        <v>278.47193060465122</v>
      </c>
      <c r="BE512" s="20"/>
      <c r="BF512" s="20">
        <v>0.56000000000000005</v>
      </c>
      <c r="BG512" s="20"/>
      <c r="BH512" s="20">
        <v>0.05</v>
      </c>
      <c r="BI512" s="44">
        <f t="shared" si="462"/>
        <v>185.04136540952231</v>
      </c>
      <c r="BJ512" s="44">
        <f t="shared" si="463"/>
        <v>0</v>
      </c>
      <c r="BK512" s="44">
        <f t="shared" si="464"/>
        <v>0</v>
      </c>
      <c r="BL512" s="44">
        <f t="shared" si="465"/>
        <v>0</v>
      </c>
      <c r="BM512" s="44"/>
      <c r="BN512" s="44">
        <f t="shared" si="466"/>
        <v>185.04136540952231</v>
      </c>
      <c r="BO512" s="44">
        <f t="shared" si="467"/>
        <v>109.39968702325582</v>
      </c>
      <c r="BP512" s="44">
        <f t="shared" si="468"/>
        <v>0</v>
      </c>
      <c r="BQ512" s="44"/>
      <c r="BR512" s="44">
        <f t="shared" si="469"/>
        <v>0</v>
      </c>
      <c r="BS512" s="44"/>
      <c r="BT512" s="44">
        <f t="shared" si="470"/>
        <v>109.39968702325582</v>
      </c>
      <c r="BU512" s="20"/>
      <c r="BV512" s="20">
        <v>0.22</v>
      </c>
      <c r="BW512" s="20"/>
      <c r="BX512" s="20">
        <v>0.05</v>
      </c>
      <c r="BY512" s="44">
        <f t="shared" si="471"/>
        <v>72.69482212516948</v>
      </c>
      <c r="BZ512" s="44">
        <f t="shared" si="472"/>
        <v>0</v>
      </c>
      <c r="CA512" s="44">
        <f t="shared" si="473"/>
        <v>0</v>
      </c>
      <c r="CB512" s="44">
        <f t="shared" si="474"/>
        <v>0</v>
      </c>
      <c r="CC512" s="44"/>
      <c r="CD512" s="44">
        <f t="shared" si="475"/>
        <v>72.69482212516948</v>
      </c>
      <c r="CE512" s="44">
        <f t="shared" si="476"/>
        <v>4.2637005840920885</v>
      </c>
      <c r="CF512" s="44">
        <f t="shared" si="477"/>
        <v>9.9009840094150086</v>
      </c>
      <c r="CG512" s="44">
        <f t="shared" si="478"/>
        <v>4.0224336679236119</v>
      </c>
      <c r="CH512" s="44">
        <f t="shared" si="479"/>
        <v>24.34391388622268</v>
      </c>
      <c r="CI512" s="44">
        <f t="shared" si="480"/>
        <v>75.736620979359458</v>
      </c>
      <c r="CJ512" s="44">
        <f t="shared" si="481"/>
        <v>29.753672527605499</v>
      </c>
      <c r="CK512" s="44">
        <f t="shared" si="482"/>
        <v>135.24396603457046</v>
      </c>
    </row>
    <row r="513" spans="1:89" x14ac:dyDescent="0.25">
      <c r="A513" s="41">
        <f>'[11]ТОВ "Сумитеплоенерго" '!F505</f>
        <v>1979</v>
      </c>
      <c r="B513" s="41" t="str">
        <f>'[11]ТОВ "Сумитеплоенерго" '!C505</f>
        <v>вул.. Харківська, 12</v>
      </c>
      <c r="C513" s="47" t="str">
        <f>'[11]ТОВ "Сумитеплоенерго" '!O505</f>
        <v>так</v>
      </c>
      <c r="D513" s="46">
        <f>'[11]ТОВ "Сумитеплоенерго" '!G505</f>
        <v>9</v>
      </c>
      <c r="E513" s="86" t="str">
        <f t="shared" si="486"/>
        <v>ТОВ "Сумитеплоенерго"</v>
      </c>
      <c r="F513" s="43">
        <f>'[11]ТОВ "Сумитеплоенерго" '!L505</f>
        <v>7258.2</v>
      </c>
      <c r="G513" s="43">
        <f>'[11]ТОВ "Сумитеплоенерго" '!CX505</f>
        <v>1224.8995</v>
      </c>
      <c r="H513" s="32">
        <f t="shared" si="487"/>
        <v>168.76078090986746</v>
      </c>
      <c r="I513" s="42"/>
      <c r="J513" s="42"/>
      <c r="K513" s="42"/>
      <c r="L513" s="42"/>
      <c r="M513" s="42"/>
      <c r="N513" s="44">
        <f t="shared" si="488"/>
        <v>1224.8995</v>
      </c>
      <c r="O513" s="44">
        <f t="shared" si="489"/>
        <v>813.93149922613929</v>
      </c>
      <c r="P513" s="44">
        <f t="shared" si="490"/>
        <v>0</v>
      </c>
      <c r="Q513" s="44">
        <f t="shared" si="491"/>
        <v>0</v>
      </c>
      <c r="R513" s="44">
        <f t="shared" si="492"/>
        <v>0</v>
      </c>
      <c r="S513" s="44">
        <f t="shared" si="493"/>
        <v>0</v>
      </c>
      <c r="T513" s="44">
        <f t="shared" si="494"/>
        <v>813.93149922613929</v>
      </c>
      <c r="U513" s="44">
        <f t="shared" si="495"/>
        <v>1261.646485</v>
      </c>
      <c r="V513" s="44">
        <f t="shared" si="496"/>
        <v>0</v>
      </c>
      <c r="W513" s="44">
        <f t="shared" si="497"/>
        <v>0</v>
      </c>
      <c r="X513" s="44">
        <f t="shared" si="498"/>
        <v>0</v>
      </c>
      <c r="Y513" s="44">
        <f t="shared" si="499"/>
        <v>0</v>
      </c>
      <c r="Z513" s="44">
        <f t="shared" si="500"/>
        <v>1261.646485</v>
      </c>
      <c r="AA513" s="20">
        <v>0.03</v>
      </c>
      <c r="AC513" s="44">
        <f t="shared" ref="AC513" si="508">AD513*F513/1000</f>
        <v>544.36500000000001</v>
      </c>
      <c r="AD513" s="28">
        <v>75</v>
      </c>
      <c r="AE513" s="44">
        <f t="shared" ref="AE513" si="509">AF513*F513/1000</f>
        <v>4674.2807999999995</v>
      </c>
      <c r="AF513" s="28">
        <v>644</v>
      </c>
      <c r="AG513" s="44">
        <f t="shared" ref="AG513" si="510">AH513*F513/1000</f>
        <v>733.07819999999992</v>
      </c>
      <c r="AH513" s="28">
        <v>101</v>
      </c>
      <c r="AI513" s="44">
        <f t="shared" ref="AI513:AI576" si="511">U513*AP513</f>
        <v>227.0963673</v>
      </c>
      <c r="AJ513" s="44">
        <f t="shared" ref="AJ513:AJ576" si="512">V513*AQ513</f>
        <v>0</v>
      </c>
      <c r="AK513" s="44"/>
      <c r="AL513" s="44">
        <f t="shared" ref="AL513:AL576" si="513">X513*AR513</f>
        <v>0</v>
      </c>
      <c r="AM513" s="44"/>
      <c r="AN513" s="44">
        <f t="shared" ref="AN513:AN576" si="514">SUM(AI513:AL513)</f>
        <v>227.0963673</v>
      </c>
      <c r="AO513" s="20"/>
      <c r="AP513" s="20">
        <v>0.18</v>
      </c>
      <c r="AQ513" s="20"/>
      <c r="AR513" s="20"/>
      <c r="AS513" s="44">
        <f t="shared" ref="AS513:AS576" si="515">AI513*$D$3</f>
        <v>150.90289995652623</v>
      </c>
      <c r="AT513" s="44">
        <f t="shared" ref="AT513:AT576" si="516">AJ513*$D$4</f>
        <v>0</v>
      </c>
      <c r="AU513" s="44">
        <f t="shared" ref="AU513:AU576" si="517">AK513*$D$5</f>
        <v>0</v>
      </c>
      <c r="AV513" s="44">
        <f t="shared" ref="AV513:AV576" si="518">AL513*$D$3</f>
        <v>0</v>
      </c>
      <c r="AW513" s="44"/>
      <c r="AX513" s="44">
        <f t="shared" ref="AX513:AX576" si="519">SUM(AS513:AW513)</f>
        <v>150.90289995652623</v>
      </c>
      <c r="AY513" s="44">
        <f t="shared" ref="AY513:AY576" si="520">U513*BF513</f>
        <v>706.5220316000001</v>
      </c>
      <c r="AZ513" s="44">
        <f t="shared" ref="AZ513:AZ576" si="521">V513*BG513</f>
        <v>0</v>
      </c>
      <c r="BA513" s="44"/>
      <c r="BB513" s="44">
        <f t="shared" ref="BB513:BB576" si="522">X513*BH513</f>
        <v>0</v>
      </c>
      <c r="BC513" s="44"/>
      <c r="BD513" s="44">
        <f t="shared" ref="BD513:BD576" si="523">SUM(AY513:BB513)</f>
        <v>706.5220316000001</v>
      </c>
      <c r="BE513" s="20"/>
      <c r="BF513" s="20">
        <v>0.56000000000000005</v>
      </c>
      <c r="BG513" s="20"/>
      <c r="BH513" s="20">
        <v>0.05</v>
      </c>
      <c r="BI513" s="44">
        <f t="shared" ref="BI513:BI576" si="524">AY513*$D$3</f>
        <v>469.4756887536372</v>
      </c>
      <c r="BJ513" s="44">
        <f t="shared" ref="BJ513:BJ576" si="525">AZ513*$D$4</f>
        <v>0</v>
      </c>
      <c r="BK513" s="44">
        <f t="shared" ref="BK513:BK576" si="526">BA513*$D$5</f>
        <v>0</v>
      </c>
      <c r="BL513" s="44">
        <f t="shared" ref="BL513:BL576" si="527">BB513*$D$3</f>
        <v>0</v>
      </c>
      <c r="BM513" s="44"/>
      <c r="BN513" s="44">
        <f t="shared" ref="BN513:BN576" si="528">SUM(BI513:BM513)</f>
        <v>469.4756887536372</v>
      </c>
      <c r="BO513" s="44">
        <f t="shared" ref="BO513:BO576" si="529">U513*BV513</f>
        <v>277.5622267</v>
      </c>
      <c r="BP513" s="44">
        <f t="shared" ref="BP513:BP576" si="530">V513*BW513</f>
        <v>0</v>
      </c>
      <c r="BQ513" s="44"/>
      <c r="BR513" s="44">
        <f t="shared" ref="BR513:BR576" si="531">X513*BX513</f>
        <v>0</v>
      </c>
      <c r="BS513" s="44"/>
      <c r="BT513" s="44">
        <f t="shared" ref="BT513:BT576" si="532">SUM(BO513:BR513)</f>
        <v>277.5622267</v>
      </c>
      <c r="BU513" s="20"/>
      <c r="BV513" s="20">
        <v>0.22</v>
      </c>
      <c r="BW513" s="20"/>
      <c r="BX513" s="20">
        <v>0.05</v>
      </c>
      <c r="BY513" s="44">
        <f t="shared" ref="BY513:BY576" si="533">BO513*$D$3</f>
        <v>184.43687772464315</v>
      </c>
      <c r="BZ513" s="44">
        <f t="shared" ref="BZ513:BZ576" si="534">BP513*$D$4</f>
        <v>0</v>
      </c>
      <c r="CA513" s="44">
        <f t="shared" ref="CA513:CA576" si="535">BQ513*$D$5</f>
        <v>0</v>
      </c>
      <c r="CB513" s="44">
        <f t="shared" ref="CB513:CB576" si="536">BR513*$D$3</f>
        <v>0</v>
      </c>
      <c r="CC513" s="44"/>
      <c r="CD513" s="44">
        <f t="shared" ref="CD513:CD576" si="537">SUM(BY513:CC513)</f>
        <v>184.43687772464315</v>
      </c>
      <c r="CE513" s="44">
        <f t="shared" ref="CE513:CE576" si="538">AC513/AX513</f>
        <v>3.6073859425950507</v>
      </c>
      <c r="CF513" s="44">
        <f t="shared" ref="CF513:CF576" si="539">AE513/BN513</f>
        <v>9.9563852015623375</v>
      </c>
      <c r="CG513" s="44">
        <f t="shared" ref="CG513:CG576" si="540">AG513/CD513</f>
        <v>3.9746834203865467</v>
      </c>
      <c r="CH513" s="44">
        <f t="shared" ref="CH513:CH576" si="541">AI513*$AD$3+AJ513*$AD$4+AL513*$AD$3</f>
        <v>61.76389648552329</v>
      </c>
      <c r="CI513" s="44">
        <f t="shared" ref="CI513:CI576" si="542">AY513*$AD$3+AZ513*$AD$4+BB513*$AD$3</f>
        <v>192.15434462162804</v>
      </c>
      <c r="CJ513" s="44">
        <f t="shared" ref="CJ513:CJ576" si="543">BO513*$AD$3+BP513*$AD$4+BR513*$AD$3</f>
        <v>75.489206815639577</v>
      </c>
      <c r="CK513" s="44">
        <f t="shared" ref="CK513:CK576" si="544">U513*$AD$3+V513*$AD$4+W513*$AD$5+X513*$AD$3</f>
        <v>343.13275825290714</v>
      </c>
    </row>
    <row r="514" spans="1:89" x14ac:dyDescent="0.25">
      <c r="A514" s="41">
        <f>'[11]ТОВ "Сумитеплоенерго" '!F506</f>
        <v>1978</v>
      </c>
      <c r="B514" s="41" t="str">
        <f>'[11]ТОВ "Сумитеплоенерго" '!C506</f>
        <v>вул.. Харківська, 22/1</v>
      </c>
      <c r="C514" s="47" t="str">
        <f>'[11]ТОВ "Сумитеплоенерго" '!O506</f>
        <v>так</v>
      </c>
      <c r="D514" s="46">
        <f>'[11]ТОВ "Сумитеплоенерго" '!G506</f>
        <v>9</v>
      </c>
      <c r="E514" s="86" t="str">
        <f t="shared" si="486"/>
        <v>ТОВ "Сумитеплоенерго"</v>
      </c>
      <c r="F514" s="43">
        <f>'[11]ТОВ "Сумитеплоенерго" '!L506</f>
        <v>4154.2</v>
      </c>
      <c r="G514" s="43">
        <f>'[11]ТОВ "Сумитеплоенерго" '!CX506</f>
        <v>629.20102325581399</v>
      </c>
      <c r="H514" s="32">
        <f t="shared" si="487"/>
        <v>151.46141814448364</v>
      </c>
      <c r="I514" s="42"/>
      <c r="J514" s="42"/>
      <c r="K514" s="42"/>
      <c r="L514" s="42"/>
      <c r="M514" s="42"/>
      <c r="N514" s="44">
        <f t="shared" si="488"/>
        <v>629.20102325581399</v>
      </c>
      <c r="O514" s="44">
        <f t="shared" si="489"/>
        <v>418.09677624427604</v>
      </c>
      <c r="P514" s="44">
        <f t="shared" si="490"/>
        <v>0</v>
      </c>
      <c r="Q514" s="44">
        <f t="shared" si="491"/>
        <v>0</v>
      </c>
      <c r="R514" s="44">
        <f t="shared" si="492"/>
        <v>0</v>
      </c>
      <c r="S514" s="44">
        <f t="shared" si="493"/>
        <v>0</v>
      </c>
      <c r="T514" s="44">
        <f t="shared" si="494"/>
        <v>418.09677624427604</v>
      </c>
      <c r="U514" s="44">
        <f t="shared" si="495"/>
        <v>648.07705395348842</v>
      </c>
      <c r="V514" s="44">
        <f t="shared" si="496"/>
        <v>0</v>
      </c>
      <c r="W514" s="44">
        <f t="shared" si="497"/>
        <v>0</v>
      </c>
      <c r="X514" s="44">
        <f t="shared" si="498"/>
        <v>0</v>
      </c>
      <c r="Y514" s="44">
        <f t="shared" si="499"/>
        <v>0</v>
      </c>
      <c r="Z514" s="44">
        <f t="shared" si="500"/>
        <v>648.07705395348842</v>
      </c>
      <c r="AA514" s="20">
        <v>0.03</v>
      </c>
      <c r="AC514" s="44">
        <f t="shared" ref="AC514:AC576" si="545">AD514*F514/1000</f>
        <v>390.4948</v>
      </c>
      <c r="AD514" s="28">
        <v>94</v>
      </c>
      <c r="AE514" s="44">
        <f t="shared" ref="AE514:AE576" si="546">AF514*F514/1000</f>
        <v>2833.1644000000001</v>
      </c>
      <c r="AF514" s="28">
        <v>682</v>
      </c>
      <c r="AG514" s="44">
        <f t="shared" ref="AG514:AG576" si="547">AH514*F514/1000</f>
        <v>456.96199999999999</v>
      </c>
      <c r="AH514" s="28">
        <v>110</v>
      </c>
      <c r="AI514" s="44">
        <f t="shared" si="511"/>
        <v>116.65386971162791</v>
      </c>
      <c r="AJ514" s="44">
        <f t="shared" si="512"/>
        <v>0</v>
      </c>
      <c r="AK514" s="44"/>
      <c r="AL514" s="44">
        <f t="shared" si="513"/>
        <v>0</v>
      </c>
      <c r="AM514" s="44"/>
      <c r="AN514" s="44">
        <f t="shared" si="514"/>
        <v>116.65386971162791</v>
      </c>
      <c r="AO514" s="20"/>
      <c r="AP514" s="20">
        <v>0.18</v>
      </c>
      <c r="AQ514" s="20"/>
      <c r="AR514" s="20"/>
      <c r="AS514" s="44">
        <f t="shared" si="515"/>
        <v>77.515142315688777</v>
      </c>
      <c r="AT514" s="44">
        <f t="shared" si="516"/>
        <v>0</v>
      </c>
      <c r="AU514" s="44">
        <f t="shared" si="517"/>
        <v>0</v>
      </c>
      <c r="AV514" s="44">
        <f t="shared" si="518"/>
        <v>0</v>
      </c>
      <c r="AW514" s="44"/>
      <c r="AX514" s="44">
        <f t="shared" si="519"/>
        <v>77.515142315688777</v>
      </c>
      <c r="AY514" s="44">
        <f t="shared" si="520"/>
        <v>362.92315021395353</v>
      </c>
      <c r="AZ514" s="44">
        <f t="shared" si="521"/>
        <v>0</v>
      </c>
      <c r="BA514" s="44"/>
      <c r="BB514" s="44">
        <f t="shared" si="522"/>
        <v>0</v>
      </c>
      <c r="BC514" s="44"/>
      <c r="BD514" s="44">
        <f t="shared" si="523"/>
        <v>362.92315021395353</v>
      </c>
      <c r="BE514" s="20"/>
      <c r="BF514" s="20">
        <v>0.56000000000000005</v>
      </c>
      <c r="BG514" s="20"/>
      <c r="BH514" s="20">
        <v>0.05</v>
      </c>
      <c r="BI514" s="44">
        <f t="shared" si="524"/>
        <v>241.15822053769844</v>
      </c>
      <c r="BJ514" s="44">
        <f t="shared" si="525"/>
        <v>0</v>
      </c>
      <c r="BK514" s="44">
        <f t="shared" si="526"/>
        <v>0</v>
      </c>
      <c r="BL514" s="44">
        <f t="shared" si="527"/>
        <v>0</v>
      </c>
      <c r="BM514" s="44"/>
      <c r="BN514" s="44">
        <f t="shared" si="528"/>
        <v>241.15822053769844</v>
      </c>
      <c r="BO514" s="44">
        <f t="shared" si="529"/>
        <v>142.57695186976744</v>
      </c>
      <c r="BP514" s="44">
        <f t="shared" si="530"/>
        <v>0</v>
      </c>
      <c r="BQ514" s="44"/>
      <c r="BR514" s="44">
        <f t="shared" si="531"/>
        <v>0</v>
      </c>
      <c r="BS514" s="44"/>
      <c r="BT514" s="44">
        <f t="shared" si="532"/>
        <v>142.57695186976744</v>
      </c>
      <c r="BU514" s="20"/>
      <c r="BV514" s="20">
        <v>0.22</v>
      </c>
      <c r="BW514" s="20"/>
      <c r="BX514" s="20">
        <v>0.05</v>
      </c>
      <c r="BY514" s="44">
        <f t="shared" si="533"/>
        <v>94.740729496952952</v>
      </c>
      <c r="BZ514" s="44">
        <f t="shared" si="534"/>
        <v>0</v>
      </c>
      <c r="CA514" s="44">
        <f t="shared" si="535"/>
        <v>0</v>
      </c>
      <c r="CB514" s="44">
        <f t="shared" si="536"/>
        <v>0</v>
      </c>
      <c r="CC514" s="44"/>
      <c r="CD514" s="44">
        <f t="shared" si="537"/>
        <v>94.740729496952952</v>
      </c>
      <c r="CE514" s="44">
        <f t="shared" si="538"/>
        <v>5.0376582991961465</v>
      </c>
      <c r="CF514" s="44">
        <f t="shared" si="539"/>
        <v>11.748156018414114</v>
      </c>
      <c r="CG514" s="44">
        <f t="shared" si="540"/>
        <v>4.8232898609324808</v>
      </c>
      <c r="CH514" s="44">
        <f t="shared" si="541"/>
        <v>31.726608484171496</v>
      </c>
      <c r="CI514" s="44">
        <f t="shared" si="542"/>
        <v>98.705004172978008</v>
      </c>
      <c r="CJ514" s="44">
        <f t="shared" si="543"/>
        <v>38.776965925098494</v>
      </c>
      <c r="CK514" s="44">
        <f t="shared" si="544"/>
        <v>176.25893602317498</v>
      </c>
    </row>
    <row r="515" spans="1:89" x14ac:dyDescent="0.25">
      <c r="A515" s="41">
        <f>'[11]ТОВ "Сумитеплоенерго" '!F507</f>
        <v>1976</v>
      </c>
      <c r="B515" s="41" t="str">
        <f>'[11]ТОВ "Сумитеплоенерго" '!C507</f>
        <v>вул.. Харківська, 32</v>
      </c>
      <c r="C515" s="47" t="str">
        <f>'[11]ТОВ "Сумитеплоенерго" '!O507</f>
        <v>так</v>
      </c>
      <c r="D515" s="46">
        <f>'[11]ТОВ "Сумитеплоенерго" '!G507</f>
        <v>9</v>
      </c>
      <c r="E515" s="86" t="str">
        <f t="shared" si="486"/>
        <v>ТОВ "Сумитеплоенерго"</v>
      </c>
      <c r="F515" s="43">
        <f>'[11]ТОВ "Сумитеплоенерго" '!L507</f>
        <v>8913.81</v>
      </c>
      <c r="G515" s="43">
        <f>'[11]ТОВ "Сумитеплоенерго" '!CX507</f>
        <v>1286.5998488372095</v>
      </c>
      <c r="H515" s="32">
        <f t="shared" si="487"/>
        <v>144.33781389071672</v>
      </c>
      <c r="I515" s="42"/>
      <c r="J515" s="42"/>
      <c r="K515" s="42"/>
      <c r="L515" s="42"/>
      <c r="M515" s="42"/>
      <c r="N515" s="44">
        <f t="shared" si="488"/>
        <v>1286.5998488372095</v>
      </c>
      <c r="O515" s="44">
        <f t="shared" si="489"/>
        <v>854.93066481633321</v>
      </c>
      <c r="P515" s="44">
        <f t="shared" si="490"/>
        <v>0</v>
      </c>
      <c r="Q515" s="44">
        <f t="shared" si="491"/>
        <v>0</v>
      </c>
      <c r="R515" s="44">
        <f t="shared" si="492"/>
        <v>0</v>
      </c>
      <c r="S515" s="44">
        <f t="shared" si="493"/>
        <v>0</v>
      </c>
      <c r="T515" s="44">
        <f t="shared" si="494"/>
        <v>854.93066481633321</v>
      </c>
      <c r="U515" s="44">
        <f t="shared" si="495"/>
        <v>1428.1258322093026</v>
      </c>
      <c r="V515" s="44">
        <f t="shared" si="496"/>
        <v>0</v>
      </c>
      <c r="W515" s="44">
        <f t="shared" si="497"/>
        <v>0</v>
      </c>
      <c r="X515" s="44">
        <f t="shared" si="498"/>
        <v>0</v>
      </c>
      <c r="Y515" s="44">
        <f t="shared" si="499"/>
        <v>0</v>
      </c>
      <c r="Z515" s="44">
        <f t="shared" si="500"/>
        <v>1428.1258322093026</v>
      </c>
      <c r="AA515" s="20">
        <v>0.11</v>
      </c>
      <c r="AC515" s="44">
        <f t="shared" si="545"/>
        <v>606.13907999999992</v>
      </c>
      <c r="AD515" s="28">
        <v>68</v>
      </c>
      <c r="AE515" s="44">
        <f t="shared" si="546"/>
        <v>5464.1655299999993</v>
      </c>
      <c r="AF515" s="28">
        <v>613</v>
      </c>
      <c r="AG515" s="44">
        <f t="shared" si="547"/>
        <v>820.07051999999987</v>
      </c>
      <c r="AH515" s="28">
        <v>92</v>
      </c>
      <c r="AI515" s="44">
        <f t="shared" si="511"/>
        <v>257.06264979767445</v>
      </c>
      <c r="AJ515" s="44">
        <f t="shared" si="512"/>
        <v>0</v>
      </c>
      <c r="AK515" s="44"/>
      <c r="AL515" s="44">
        <f t="shared" si="513"/>
        <v>0</v>
      </c>
      <c r="AM515" s="44"/>
      <c r="AN515" s="44">
        <f t="shared" si="514"/>
        <v>257.06264979767445</v>
      </c>
      <c r="AO515" s="20"/>
      <c r="AP515" s="20">
        <v>0.18</v>
      </c>
      <c r="AQ515" s="20"/>
      <c r="AR515" s="20"/>
      <c r="AS515" s="44">
        <f t="shared" si="515"/>
        <v>170.81514683030338</v>
      </c>
      <c r="AT515" s="44">
        <f t="shared" si="516"/>
        <v>0</v>
      </c>
      <c r="AU515" s="44">
        <f t="shared" si="517"/>
        <v>0</v>
      </c>
      <c r="AV515" s="44">
        <f t="shared" si="518"/>
        <v>0</v>
      </c>
      <c r="AW515" s="44"/>
      <c r="AX515" s="44">
        <f t="shared" si="519"/>
        <v>170.81514683030338</v>
      </c>
      <c r="AY515" s="44">
        <f t="shared" si="520"/>
        <v>799.75046603720955</v>
      </c>
      <c r="AZ515" s="44">
        <f t="shared" si="521"/>
        <v>0</v>
      </c>
      <c r="BA515" s="44"/>
      <c r="BB515" s="44">
        <f t="shared" si="522"/>
        <v>0</v>
      </c>
      <c r="BC515" s="44"/>
      <c r="BD515" s="44">
        <f t="shared" si="523"/>
        <v>799.75046603720955</v>
      </c>
      <c r="BE515" s="20"/>
      <c r="BF515" s="20">
        <v>0.56000000000000005</v>
      </c>
      <c r="BG515" s="20"/>
      <c r="BH515" s="20">
        <v>0.05</v>
      </c>
      <c r="BI515" s="44">
        <f t="shared" si="524"/>
        <v>531.42490124983283</v>
      </c>
      <c r="BJ515" s="44">
        <f t="shared" si="525"/>
        <v>0</v>
      </c>
      <c r="BK515" s="44">
        <f t="shared" si="526"/>
        <v>0</v>
      </c>
      <c r="BL515" s="44">
        <f t="shared" si="527"/>
        <v>0</v>
      </c>
      <c r="BM515" s="44"/>
      <c r="BN515" s="44">
        <f t="shared" si="528"/>
        <v>531.42490124983283</v>
      </c>
      <c r="BO515" s="44">
        <f t="shared" si="529"/>
        <v>314.1876830860466</v>
      </c>
      <c r="BP515" s="44">
        <f t="shared" si="530"/>
        <v>0</v>
      </c>
      <c r="BQ515" s="44"/>
      <c r="BR515" s="44">
        <f t="shared" si="531"/>
        <v>0</v>
      </c>
      <c r="BS515" s="44"/>
      <c r="BT515" s="44">
        <f t="shared" si="532"/>
        <v>314.1876830860466</v>
      </c>
      <c r="BU515" s="20"/>
      <c r="BV515" s="20">
        <v>0.22</v>
      </c>
      <c r="BW515" s="20"/>
      <c r="BX515" s="20">
        <v>0.05</v>
      </c>
      <c r="BY515" s="44">
        <f t="shared" si="533"/>
        <v>208.7740683481486</v>
      </c>
      <c r="BZ515" s="44">
        <f t="shared" si="534"/>
        <v>0</v>
      </c>
      <c r="CA515" s="44">
        <f t="shared" si="535"/>
        <v>0</v>
      </c>
      <c r="CB515" s="44">
        <f t="shared" si="536"/>
        <v>0</v>
      </c>
      <c r="CC515" s="44"/>
      <c r="CD515" s="44">
        <f t="shared" si="537"/>
        <v>208.7740683481486</v>
      </c>
      <c r="CE515" s="44">
        <f t="shared" si="538"/>
        <v>3.5485089656725228</v>
      </c>
      <c r="CF515" s="44">
        <f t="shared" si="539"/>
        <v>10.282102922066862</v>
      </c>
      <c r="CG515" s="44">
        <f t="shared" si="540"/>
        <v>3.9280286411455192</v>
      </c>
      <c r="CH515" s="44">
        <f t="shared" si="541"/>
        <v>69.913891979715032</v>
      </c>
      <c r="CI515" s="44">
        <f t="shared" si="542"/>
        <v>217.50988615911348</v>
      </c>
      <c r="CJ515" s="44">
        <f t="shared" si="543"/>
        <v>85.450312419651723</v>
      </c>
      <c r="CK515" s="44">
        <f t="shared" si="544"/>
        <v>388.4105109984169</v>
      </c>
    </row>
    <row r="516" spans="1:89" x14ac:dyDescent="0.25">
      <c r="A516" s="41">
        <f>'[11]ТОВ "Сумитеплоенерго" '!F508</f>
        <v>1980</v>
      </c>
      <c r="B516" s="41" t="str">
        <f>'[11]ТОВ "Сумитеплоенерго" '!C508</f>
        <v>вул.. Харківська,38</v>
      </c>
      <c r="C516" s="47" t="str">
        <f>'[11]ТОВ "Сумитеплоенерго" '!O508</f>
        <v>так</v>
      </c>
      <c r="D516" s="46">
        <f>'[11]ТОВ "Сумитеплоенерго" '!G508</f>
        <v>9</v>
      </c>
      <c r="E516" s="86" t="str">
        <f t="shared" si="486"/>
        <v>ТОВ "Сумитеплоенерго"</v>
      </c>
      <c r="F516" s="43">
        <f>'[11]ТОВ "Сумитеплоенерго" '!L508</f>
        <v>7165.04</v>
      </c>
      <c r="G516" s="43">
        <f>'[11]ТОВ "Сумитеплоенерго" '!CX508</f>
        <v>1303.0078953488373</v>
      </c>
      <c r="H516" s="32">
        <f t="shared" si="487"/>
        <v>181.85633232317437</v>
      </c>
      <c r="I516" s="42"/>
      <c r="J516" s="42"/>
      <c r="K516" s="42"/>
      <c r="L516" s="42"/>
      <c r="M516" s="42"/>
      <c r="N516" s="44">
        <f t="shared" si="488"/>
        <v>1303.0078953488373</v>
      </c>
      <c r="O516" s="44">
        <f t="shared" si="489"/>
        <v>865.83362126017323</v>
      </c>
      <c r="P516" s="44">
        <f t="shared" si="490"/>
        <v>0</v>
      </c>
      <c r="Q516" s="44">
        <f t="shared" si="491"/>
        <v>0</v>
      </c>
      <c r="R516" s="44">
        <f t="shared" si="492"/>
        <v>0</v>
      </c>
      <c r="S516" s="44">
        <f t="shared" si="493"/>
        <v>0</v>
      </c>
      <c r="T516" s="44">
        <f t="shared" si="494"/>
        <v>865.83362126017323</v>
      </c>
      <c r="U516" s="44">
        <f t="shared" si="495"/>
        <v>1342.0981322093025</v>
      </c>
      <c r="V516" s="44">
        <f t="shared" si="496"/>
        <v>0</v>
      </c>
      <c r="W516" s="44">
        <f t="shared" si="497"/>
        <v>0</v>
      </c>
      <c r="X516" s="44">
        <f t="shared" si="498"/>
        <v>0</v>
      </c>
      <c r="Y516" s="44">
        <f t="shared" si="499"/>
        <v>0</v>
      </c>
      <c r="Z516" s="44">
        <f t="shared" si="500"/>
        <v>1342.0981322093025</v>
      </c>
      <c r="AA516" s="20">
        <v>0.03</v>
      </c>
      <c r="AC516" s="44">
        <f t="shared" si="545"/>
        <v>537.37800000000004</v>
      </c>
      <c r="AD516" s="28">
        <v>75</v>
      </c>
      <c r="AE516" s="44">
        <f t="shared" si="546"/>
        <v>4614.2857599999998</v>
      </c>
      <c r="AF516" s="28">
        <v>644</v>
      </c>
      <c r="AG516" s="44">
        <f t="shared" si="547"/>
        <v>723.66904</v>
      </c>
      <c r="AH516" s="28">
        <v>101</v>
      </c>
      <c r="AI516" s="44">
        <f t="shared" si="511"/>
        <v>241.57766379767446</v>
      </c>
      <c r="AJ516" s="44">
        <f t="shared" si="512"/>
        <v>0</v>
      </c>
      <c r="AK516" s="44"/>
      <c r="AL516" s="44">
        <f t="shared" si="513"/>
        <v>0</v>
      </c>
      <c r="AM516" s="44"/>
      <c r="AN516" s="44">
        <f t="shared" si="514"/>
        <v>241.57766379767446</v>
      </c>
      <c r="AO516" s="20"/>
      <c r="AP516" s="20">
        <v>0.18</v>
      </c>
      <c r="AQ516" s="20"/>
      <c r="AR516" s="20"/>
      <c r="AS516" s="44">
        <f t="shared" si="515"/>
        <v>160.52555338163614</v>
      </c>
      <c r="AT516" s="44">
        <f t="shared" si="516"/>
        <v>0</v>
      </c>
      <c r="AU516" s="44">
        <f t="shared" si="517"/>
        <v>0</v>
      </c>
      <c r="AV516" s="44">
        <f t="shared" si="518"/>
        <v>0</v>
      </c>
      <c r="AW516" s="44"/>
      <c r="AX516" s="44">
        <f t="shared" si="519"/>
        <v>160.52555338163614</v>
      </c>
      <c r="AY516" s="44">
        <f t="shared" si="520"/>
        <v>751.57495403720952</v>
      </c>
      <c r="AZ516" s="44">
        <f t="shared" si="521"/>
        <v>0</v>
      </c>
      <c r="BA516" s="44"/>
      <c r="BB516" s="44">
        <f t="shared" si="522"/>
        <v>0</v>
      </c>
      <c r="BC516" s="44"/>
      <c r="BD516" s="44">
        <f t="shared" si="523"/>
        <v>751.57495403720952</v>
      </c>
      <c r="BE516" s="20"/>
      <c r="BF516" s="20">
        <v>0.56000000000000005</v>
      </c>
      <c r="BG516" s="20"/>
      <c r="BH516" s="20">
        <v>0.05</v>
      </c>
      <c r="BI516" s="44">
        <f t="shared" si="524"/>
        <v>499.41283274286803</v>
      </c>
      <c r="BJ516" s="44">
        <f t="shared" si="525"/>
        <v>0</v>
      </c>
      <c r="BK516" s="44">
        <f t="shared" si="526"/>
        <v>0</v>
      </c>
      <c r="BL516" s="44">
        <f t="shared" si="527"/>
        <v>0</v>
      </c>
      <c r="BM516" s="44"/>
      <c r="BN516" s="44">
        <f t="shared" si="528"/>
        <v>499.41283274286803</v>
      </c>
      <c r="BO516" s="44">
        <f t="shared" si="529"/>
        <v>295.26158908604657</v>
      </c>
      <c r="BP516" s="44">
        <f t="shared" si="530"/>
        <v>0</v>
      </c>
      <c r="BQ516" s="44"/>
      <c r="BR516" s="44">
        <f t="shared" si="531"/>
        <v>0</v>
      </c>
      <c r="BS516" s="44"/>
      <c r="BT516" s="44">
        <f t="shared" si="532"/>
        <v>295.26158908604657</v>
      </c>
      <c r="BU516" s="20"/>
      <c r="BV516" s="20">
        <v>0.22</v>
      </c>
      <c r="BW516" s="20"/>
      <c r="BX516" s="20">
        <v>0.05</v>
      </c>
      <c r="BY516" s="44">
        <f t="shared" si="533"/>
        <v>196.19789857755526</v>
      </c>
      <c r="BZ516" s="44">
        <f t="shared" si="534"/>
        <v>0</v>
      </c>
      <c r="CA516" s="44">
        <f t="shared" si="535"/>
        <v>0</v>
      </c>
      <c r="CB516" s="44">
        <f t="shared" si="536"/>
        <v>0</v>
      </c>
      <c r="CC516" s="44"/>
      <c r="CD516" s="44">
        <f t="shared" si="537"/>
        <v>196.19789857755526</v>
      </c>
      <c r="CE516" s="44">
        <f t="shared" si="538"/>
        <v>3.347616554994385</v>
      </c>
      <c r="CF516" s="44">
        <f t="shared" si="539"/>
        <v>9.2394216917845018</v>
      </c>
      <c r="CG516" s="44">
        <f t="shared" si="540"/>
        <v>3.688464786048359</v>
      </c>
      <c r="CH516" s="44">
        <f t="shared" si="541"/>
        <v>65.702406416318368</v>
      </c>
      <c r="CI516" s="44">
        <f t="shared" si="542"/>
        <v>204.40748662854605</v>
      </c>
      <c r="CJ516" s="44">
        <f t="shared" si="543"/>
        <v>80.302941175500223</v>
      </c>
      <c r="CK516" s="44">
        <f t="shared" si="544"/>
        <v>365.01336897954644</v>
      </c>
    </row>
    <row r="517" spans="1:89" x14ac:dyDescent="0.25">
      <c r="A517" s="41">
        <f>'[11]ТОВ "Сумитеплоенерго" '!F509</f>
        <v>1979</v>
      </c>
      <c r="B517" s="41" t="str">
        <f>'[11]ТОВ "Сумитеплоенерго" '!C509</f>
        <v>вул.. Харківська, 40</v>
      </c>
      <c r="C517" s="47" t="str">
        <f>'[11]ТОВ "Сумитеплоенерго" '!O509</f>
        <v>так</v>
      </c>
      <c r="D517" s="46">
        <f>'[11]ТОВ "Сумитеплоенерго" '!G509</f>
        <v>9</v>
      </c>
      <c r="E517" s="86" t="str">
        <f t="shared" si="486"/>
        <v>ТОВ "Сумитеплоенерго"</v>
      </c>
      <c r="F517" s="43">
        <f>'[11]ТОВ "Сумитеплоенерго" '!L509</f>
        <v>9275.08</v>
      </c>
      <c r="G517" s="43">
        <f>'[11]ТОВ "Сумитеплоенерго" '!CX509</f>
        <v>1898.7776744186046</v>
      </c>
      <c r="H517" s="32">
        <f t="shared" si="487"/>
        <v>204.71819913344194</v>
      </c>
      <c r="I517" s="42"/>
      <c r="J517" s="42"/>
      <c r="K517" s="42"/>
      <c r="L517" s="42"/>
      <c r="M517" s="42"/>
      <c r="N517" s="44">
        <f t="shared" si="488"/>
        <v>1898.7776744186046</v>
      </c>
      <c r="O517" s="44">
        <f t="shared" si="489"/>
        <v>1261.7157238097143</v>
      </c>
      <c r="P517" s="44">
        <f t="shared" si="490"/>
        <v>0</v>
      </c>
      <c r="Q517" s="44">
        <f t="shared" si="491"/>
        <v>0</v>
      </c>
      <c r="R517" s="44">
        <f t="shared" si="492"/>
        <v>0</v>
      </c>
      <c r="S517" s="44">
        <f t="shared" si="493"/>
        <v>0</v>
      </c>
      <c r="T517" s="44">
        <f t="shared" si="494"/>
        <v>1261.7157238097143</v>
      </c>
      <c r="U517" s="44">
        <f t="shared" si="495"/>
        <v>1955.7410046511629</v>
      </c>
      <c r="V517" s="44">
        <f t="shared" si="496"/>
        <v>0</v>
      </c>
      <c r="W517" s="44">
        <f t="shared" si="497"/>
        <v>0</v>
      </c>
      <c r="X517" s="44">
        <f t="shared" si="498"/>
        <v>0</v>
      </c>
      <c r="Y517" s="44">
        <f t="shared" si="499"/>
        <v>0</v>
      </c>
      <c r="Z517" s="44">
        <f t="shared" si="500"/>
        <v>1955.7410046511629</v>
      </c>
      <c r="AA517" s="20">
        <v>0.03</v>
      </c>
      <c r="AC517" s="44">
        <f t="shared" si="545"/>
        <v>630.70543999999995</v>
      </c>
      <c r="AD517" s="28">
        <v>68</v>
      </c>
      <c r="AE517" s="44">
        <f t="shared" si="546"/>
        <v>5685.6240399999997</v>
      </c>
      <c r="AF517" s="28">
        <v>613</v>
      </c>
      <c r="AG517" s="44">
        <f t="shared" si="547"/>
        <v>853.30736000000002</v>
      </c>
      <c r="AH517" s="28">
        <v>92</v>
      </c>
      <c r="AI517" s="44">
        <f t="shared" si="511"/>
        <v>352.03338083720934</v>
      </c>
      <c r="AJ517" s="44">
        <f t="shared" si="512"/>
        <v>0</v>
      </c>
      <c r="AK517" s="44"/>
      <c r="AL517" s="44">
        <f t="shared" si="513"/>
        <v>0</v>
      </c>
      <c r="AM517" s="44"/>
      <c r="AN517" s="44">
        <f t="shared" si="514"/>
        <v>352.03338083720934</v>
      </c>
      <c r="AO517" s="20"/>
      <c r="AP517" s="20">
        <v>0.18</v>
      </c>
      <c r="AQ517" s="20"/>
      <c r="AR517" s="20"/>
      <c r="AS517" s="44">
        <f t="shared" si="515"/>
        <v>233.92209519432103</v>
      </c>
      <c r="AT517" s="44">
        <f t="shared" si="516"/>
        <v>0</v>
      </c>
      <c r="AU517" s="44">
        <f t="shared" si="517"/>
        <v>0</v>
      </c>
      <c r="AV517" s="44">
        <f t="shared" si="518"/>
        <v>0</v>
      </c>
      <c r="AW517" s="44"/>
      <c r="AX517" s="44">
        <f t="shared" si="519"/>
        <v>233.92209519432103</v>
      </c>
      <c r="AY517" s="44">
        <f t="shared" si="520"/>
        <v>1095.2149626046514</v>
      </c>
      <c r="AZ517" s="44">
        <f t="shared" si="521"/>
        <v>0</v>
      </c>
      <c r="BA517" s="44"/>
      <c r="BB517" s="44">
        <f t="shared" si="522"/>
        <v>0</v>
      </c>
      <c r="BC517" s="44"/>
      <c r="BD517" s="44">
        <f t="shared" si="523"/>
        <v>1095.2149626046514</v>
      </c>
      <c r="BE517" s="20"/>
      <c r="BF517" s="20">
        <v>0.56000000000000005</v>
      </c>
      <c r="BG517" s="20"/>
      <c r="BH517" s="20">
        <v>0.05</v>
      </c>
      <c r="BI517" s="44">
        <f t="shared" si="524"/>
        <v>727.75762949344335</v>
      </c>
      <c r="BJ517" s="44">
        <f t="shared" si="525"/>
        <v>0</v>
      </c>
      <c r="BK517" s="44">
        <f t="shared" si="526"/>
        <v>0</v>
      </c>
      <c r="BL517" s="44">
        <f t="shared" si="527"/>
        <v>0</v>
      </c>
      <c r="BM517" s="44"/>
      <c r="BN517" s="44">
        <f t="shared" si="528"/>
        <v>727.75762949344335</v>
      </c>
      <c r="BO517" s="44">
        <f t="shared" si="529"/>
        <v>430.26302102325587</v>
      </c>
      <c r="BP517" s="44">
        <f t="shared" si="530"/>
        <v>0</v>
      </c>
      <c r="BQ517" s="44"/>
      <c r="BR517" s="44">
        <f t="shared" si="531"/>
        <v>0</v>
      </c>
      <c r="BS517" s="44"/>
      <c r="BT517" s="44">
        <f t="shared" si="532"/>
        <v>430.26302102325587</v>
      </c>
      <c r="BU517" s="20"/>
      <c r="BV517" s="20">
        <v>0.22</v>
      </c>
      <c r="BW517" s="20"/>
      <c r="BX517" s="20">
        <v>0.05</v>
      </c>
      <c r="BY517" s="44">
        <f t="shared" si="533"/>
        <v>285.90478301528128</v>
      </c>
      <c r="BZ517" s="44">
        <f t="shared" si="534"/>
        <v>0</v>
      </c>
      <c r="CA517" s="44">
        <f t="shared" si="535"/>
        <v>0</v>
      </c>
      <c r="CB517" s="44">
        <f t="shared" si="536"/>
        <v>0</v>
      </c>
      <c r="CC517" s="44"/>
      <c r="CD517" s="44">
        <f t="shared" si="537"/>
        <v>285.90478301528128</v>
      </c>
      <c r="CE517" s="44">
        <f t="shared" si="538"/>
        <v>2.6962200363162263</v>
      </c>
      <c r="CF517" s="44">
        <f t="shared" si="539"/>
        <v>7.8125241283385591</v>
      </c>
      <c r="CG517" s="44">
        <f t="shared" si="540"/>
        <v>2.9845858156013843</v>
      </c>
      <c r="CH517" s="44">
        <f t="shared" si="541"/>
        <v>95.743289740761057</v>
      </c>
      <c r="CI517" s="44">
        <f t="shared" si="542"/>
        <v>297.86801252681221</v>
      </c>
      <c r="CJ517" s="44">
        <f t="shared" si="543"/>
        <v>117.01957634981908</v>
      </c>
      <c r="CK517" s="44">
        <f t="shared" si="544"/>
        <v>531.90716522645027</v>
      </c>
    </row>
    <row r="518" spans="1:89" x14ac:dyDescent="0.25">
      <c r="A518" s="41">
        <f>'[11]ТОВ "Сумитеплоенерго" '!F510</f>
        <v>1990</v>
      </c>
      <c r="B518" s="41" t="str">
        <f>'[11]ТОВ "Сумитеплоенерго" '!C510</f>
        <v>вул.. Харківська, 40/1</v>
      </c>
      <c r="C518" s="47" t="str">
        <f>'[11]ТОВ "Сумитеплоенерго" '!O510</f>
        <v>так</v>
      </c>
      <c r="D518" s="46">
        <f>'[11]ТОВ "Сумитеплоенерго" '!G510</f>
        <v>9</v>
      </c>
      <c r="E518" s="86" t="str">
        <f t="shared" si="486"/>
        <v>ТОВ "Сумитеплоенерго"</v>
      </c>
      <c r="F518" s="43">
        <f>'[11]ТОВ "Сумитеплоенерго" '!L510</f>
        <v>9258.75</v>
      </c>
      <c r="G518" s="43">
        <f>'[11]ТОВ "Сумитеплоенерго" '!CX510</f>
        <v>1004.1152906976745</v>
      </c>
      <c r="H518" s="32">
        <f t="shared" si="487"/>
        <v>108.45041616823809</v>
      </c>
      <c r="I518" s="42"/>
      <c r="J518" s="42"/>
      <c r="K518" s="42"/>
      <c r="L518" s="42"/>
      <c r="M518" s="42"/>
      <c r="N518" s="44">
        <f t="shared" si="488"/>
        <v>1004.1152906976745</v>
      </c>
      <c r="O518" s="44">
        <f t="shared" si="489"/>
        <v>667.22295498810217</v>
      </c>
      <c r="P518" s="44">
        <f t="shared" si="490"/>
        <v>0</v>
      </c>
      <c r="Q518" s="44">
        <f t="shared" si="491"/>
        <v>0</v>
      </c>
      <c r="R518" s="44">
        <f t="shared" si="492"/>
        <v>0</v>
      </c>
      <c r="S518" s="44">
        <f t="shared" si="493"/>
        <v>0</v>
      </c>
      <c r="T518" s="44">
        <f t="shared" si="494"/>
        <v>667.22295498810217</v>
      </c>
      <c r="U518" s="44">
        <f t="shared" si="495"/>
        <v>1114.5679726744188</v>
      </c>
      <c r="V518" s="44">
        <f t="shared" si="496"/>
        <v>0</v>
      </c>
      <c r="W518" s="44">
        <f t="shared" si="497"/>
        <v>0</v>
      </c>
      <c r="X518" s="44">
        <f t="shared" si="498"/>
        <v>0</v>
      </c>
      <c r="Y518" s="44">
        <f t="shared" si="499"/>
        <v>0</v>
      </c>
      <c r="Z518" s="44">
        <f t="shared" si="500"/>
        <v>1114.5679726744188</v>
      </c>
      <c r="AA518" s="20">
        <v>0.11</v>
      </c>
      <c r="AC518" s="44">
        <f t="shared" si="545"/>
        <v>629.59500000000003</v>
      </c>
      <c r="AD518" s="28">
        <v>68</v>
      </c>
      <c r="AE518" s="44">
        <f t="shared" si="546"/>
        <v>5675.6137500000004</v>
      </c>
      <c r="AF518" s="28">
        <v>613</v>
      </c>
      <c r="AG518" s="44">
        <f t="shared" si="547"/>
        <v>851.80499999999995</v>
      </c>
      <c r="AH518" s="28">
        <v>92</v>
      </c>
      <c r="AI518" s="44">
        <f t="shared" si="511"/>
        <v>200.62223508139539</v>
      </c>
      <c r="AJ518" s="44">
        <f t="shared" si="512"/>
        <v>0</v>
      </c>
      <c r="AK518" s="44"/>
      <c r="AL518" s="44">
        <f t="shared" si="513"/>
        <v>0</v>
      </c>
      <c r="AM518" s="44"/>
      <c r="AN518" s="44">
        <f t="shared" si="514"/>
        <v>200.62223508139539</v>
      </c>
      <c r="AO518" s="20"/>
      <c r="AP518" s="20">
        <v>0.18</v>
      </c>
      <c r="AQ518" s="20"/>
      <c r="AR518" s="20"/>
      <c r="AS518" s="44">
        <f t="shared" si="515"/>
        <v>133.31114640662284</v>
      </c>
      <c r="AT518" s="44">
        <f t="shared" si="516"/>
        <v>0</v>
      </c>
      <c r="AU518" s="44">
        <f t="shared" si="517"/>
        <v>0</v>
      </c>
      <c r="AV518" s="44">
        <f t="shared" si="518"/>
        <v>0</v>
      </c>
      <c r="AW518" s="44"/>
      <c r="AX518" s="44">
        <f t="shared" si="519"/>
        <v>133.31114640662284</v>
      </c>
      <c r="AY518" s="44">
        <f t="shared" si="520"/>
        <v>624.1580646976746</v>
      </c>
      <c r="AZ518" s="44">
        <f t="shared" si="521"/>
        <v>0</v>
      </c>
      <c r="BA518" s="44"/>
      <c r="BB518" s="44">
        <f t="shared" si="522"/>
        <v>0</v>
      </c>
      <c r="BC518" s="44"/>
      <c r="BD518" s="44">
        <f t="shared" si="523"/>
        <v>624.1580646976746</v>
      </c>
      <c r="BE518" s="20"/>
      <c r="BF518" s="20">
        <v>0.56000000000000005</v>
      </c>
      <c r="BG518" s="20"/>
      <c r="BH518" s="20">
        <v>0.05</v>
      </c>
      <c r="BI518" s="44">
        <f t="shared" si="524"/>
        <v>414.74578882060439</v>
      </c>
      <c r="BJ518" s="44">
        <f t="shared" si="525"/>
        <v>0</v>
      </c>
      <c r="BK518" s="44">
        <f t="shared" si="526"/>
        <v>0</v>
      </c>
      <c r="BL518" s="44">
        <f t="shared" si="527"/>
        <v>0</v>
      </c>
      <c r="BM518" s="44"/>
      <c r="BN518" s="44">
        <f t="shared" si="528"/>
        <v>414.74578882060439</v>
      </c>
      <c r="BO518" s="44">
        <f t="shared" si="529"/>
        <v>245.20495398837213</v>
      </c>
      <c r="BP518" s="44">
        <f t="shared" si="530"/>
        <v>0</v>
      </c>
      <c r="BQ518" s="44"/>
      <c r="BR518" s="44">
        <f t="shared" si="531"/>
        <v>0</v>
      </c>
      <c r="BS518" s="44"/>
      <c r="BT518" s="44">
        <f t="shared" si="532"/>
        <v>245.20495398837213</v>
      </c>
      <c r="BU518" s="20"/>
      <c r="BV518" s="20">
        <v>0.22</v>
      </c>
      <c r="BW518" s="20"/>
      <c r="BX518" s="20">
        <v>0.05</v>
      </c>
      <c r="BY518" s="44">
        <f t="shared" si="533"/>
        <v>162.93584560809455</v>
      </c>
      <c r="BZ518" s="44">
        <f t="shared" si="534"/>
        <v>0</v>
      </c>
      <c r="CA518" s="44">
        <f t="shared" si="535"/>
        <v>0</v>
      </c>
      <c r="CB518" s="44">
        <f t="shared" si="536"/>
        <v>0</v>
      </c>
      <c r="CC518" s="44"/>
      <c r="CD518" s="44">
        <f t="shared" si="537"/>
        <v>162.93584560809455</v>
      </c>
      <c r="CE518" s="44">
        <f t="shared" si="538"/>
        <v>4.7227483745404353</v>
      </c>
      <c r="CF518" s="44">
        <f t="shared" si="539"/>
        <v>13.684560284842219</v>
      </c>
      <c r="CG518" s="44">
        <f t="shared" si="540"/>
        <v>5.2278551525661507</v>
      </c>
      <c r="CH518" s="44">
        <f t="shared" si="541"/>
        <v>54.563668752536771</v>
      </c>
      <c r="CI518" s="44">
        <f t="shared" si="542"/>
        <v>169.75363611900332</v>
      </c>
      <c r="CJ518" s="44">
        <f t="shared" si="543"/>
        <v>66.688928475322712</v>
      </c>
      <c r="CK518" s="44">
        <f t="shared" si="544"/>
        <v>303.13149306964874</v>
      </c>
    </row>
    <row r="519" spans="1:89" x14ac:dyDescent="0.25">
      <c r="A519" s="41">
        <f>'[11]ТОВ "Сумитеплоенерго" '!F511</f>
        <v>1980</v>
      </c>
      <c r="B519" s="41" t="str">
        <f>'[11]ТОВ "Сумитеплоенерго" '!C511</f>
        <v>вул.. Харківська, 44</v>
      </c>
      <c r="C519" s="47" t="str">
        <f>'[11]ТОВ "Сумитеплоенерго" '!O511</f>
        <v>так</v>
      </c>
      <c r="D519" s="46">
        <f>'[11]ТОВ "Сумитеплоенерго" '!G511</f>
        <v>9</v>
      </c>
      <c r="E519" s="86" t="str">
        <f t="shared" si="486"/>
        <v>ТОВ "Сумитеплоенерго"</v>
      </c>
      <c r="F519" s="43">
        <f>'[11]ТОВ "Сумитеплоенерго" '!L511</f>
        <v>14353.06</v>
      </c>
      <c r="G519" s="43">
        <f>'[11]ТОВ "Сумитеплоенерго" '!CX511</f>
        <v>2360.6629651162789</v>
      </c>
      <c r="H519" s="32">
        <f t="shared" si="487"/>
        <v>164.47105809606305</v>
      </c>
      <c r="I519" s="42"/>
      <c r="J519" s="42"/>
      <c r="K519" s="42"/>
      <c r="L519" s="42"/>
      <c r="M519" s="42"/>
      <c r="N519" s="44">
        <f t="shared" si="488"/>
        <v>2360.6629651162789</v>
      </c>
      <c r="O519" s="44">
        <f t="shared" si="489"/>
        <v>1568.633137955168</v>
      </c>
      <c r="P519" s="44">
        <f t="shared" si="490"/>
        <v>0</v>
      </c>
      <c r="Q519" s="44">
        <f t="shared" si="491"/>
        <v>0</v>
      </c>
      <c r="R519" s="44">
        <f t="shared" si="492"/>
        <v>0</v>
      </c>
      <c r="S519" s="44">
        <f t="shared" si="493"/>
        <v>0</v>
      </c>
      <c r="T519" s="44">
        <f t="shared" si="494"/>
        <v>1568.633137955168</v>
      </c>
      <c r="U519" s="44">
        <f t="shared" si="495"/>
        <v>2431.4828540697672</v>
      </c>
      <c r="V519" s="44">
        <f t="shared" si="496"/>
        <v>0</v>
      </c>
      <c r="W519" s="44">
        <f t="shared" si="497"/>
        <v>0</v>
      </c>
      <c r="X519" s="44">
        <f t="shared" si="498"/>
        <v>0</v>
      </c>
      <c r="Y519" s="44">
        <f t="shared" si="499"/>
        <v>0</v>
      </c>
      <c r="Z519" s="44">
        <f t="shared" si="500"/>
        <v>2431.4828540697672</v>
      </c>
      <c r="AA519" s="20">
        <v>0.03</v>
      </c>
      <c r="AC519" s="44">
        <f t="shared" si="545"/>
        <v>976.00807999999995</v>
      </c>
      <c r="AD519" s="28">
        <v>68</v>
      </c>
      <c r="AE519" s="44">
        <f t="shared" si="546"/>
        <v>8798.4257799999996</v>
      </c>
      <c r="AF519" s="28">
        <v>613</v>
      </c>
      <c r="AG519" s="44">
        <f t="shared" si="547"/>
        <v>1320.48152</v>
      </c>
      <c r="AH519" s="28">
        <v>92</v>
      </c>
      <c r="AI519" s="44">
        <f t="shared" si="511"/>
        <v>437.6669137325581</v>
      </c>
      <c r="AJ519" s="44">
        <f t="shared" si="512"/>
        <v>0</v>
      </c>
      <c r="AK519" s="44"/>
      <c r="AL519" s="44">
        <f t="shared" si="513"/>
        <v>0</v>
      </c>
      <c r="AM519" s="44"/>
      <c r="AN519" s="44">
        <f t="shared" si="514"/>
        <v>437.6669137325581</v>
      </c>
      <c r="AO519" s="20"/>
      <c r="AP519" s="20">
        <v>0.18</v>
      </c>
      <c r="AQ519" s="20"/>
      <c r="AR519" s="20"/>
      <c r="AS519" s="44">
        <f t="shared" si="515"/>
        <v>290.82458377688812</v>
      </c>
      <c r="AT519" s="44">
        <f t="shared" si="516"/>
        <v>0</v>
      </c>
      <c r="AU519" s="44">
        <f t="shared" si="517"/>
        <v>0</v>
      </c>
      <c r="AV519" s="44">
        <f t="shared" si="518"/>
        <v>0</v>
      </c>
      <c r="AW519" s="44"/>
      <c r="AX519" s="44">
        <f t="shared" si="519"/>
        <v>290.82458377688812</v>
      </c>
      <c r="AY519" s="44">
        <f t="shared" si="520"/>
        <v>1361.6303982790698</v>
      </c>
      <c r="AZ519" s="44">
        <f t="shared" si="521"/>
        <v>0</v>
      </c>
      <c r="BA519" s="44"/>
      <c r="BB519" s="44">
        <f t="shared" si="522"/>
        <v>0</v>
      </c>
      <c r="BC519" s="44"/>
      <c r="BD519" s="44">
        <f t="shared" si="523"/>
        <v>1361.6303982790698</v>
      </c>
      <c r="BE519" s="20"/>
      <c r="BF519" s="20">
        <v>0.56000000000000005</v>
      </c>
      <c r="BG519" s="20"/>
      <c r="BH519" s="20">
        <v>0.05</v>
      </c>
      <c r="BI519" s="44">
        <f t="shared" si="524"/>
        <v>904.787593972541</v>
      </c>
      <c r="BJ519" s="44">
        <f t="shared" si="525"/>
        <v>0</v>
      </c>
      <c r="BK519" s="44">
        <f t="shared" si="526"/>
        <v>0</v>
      </c>
      <c r="BL519" s="44">
        <f t="shared" si="527"/>
        <v>0</v>
      </c>
      <c r="BM519" s="44"/>
      <c r="BN519" s="44">
        <f t="shared" si="528"/>
        <v>904.787593972541</v>
      </c>
      <c r="BO519" s="44">
        <f t="shared" si="529"/>
        <v>534.9262278953488</v>
      </c>
      <c r="BP519" s="44">
        <f t="shared" si="530"/>
        <v>0</v>
      </c>
      <c r="BQ519" s="44"/>
      <c r="BR519" s="44">
        <f t="shared" si="531"/>
        <v>0</v>
      </c>
      <c r="BS519" s="44"/>
      <c r="BT519" s="44">
        <f t="shared" si="532"/>
        <v>534.9262278953488</v>
      </c>
      <c r="BU519" s="20"/>
      <c r="BV519" s="20">
        <v>0.22</v>
      </c>
      <c r="BW519" s="20"/>
      <c r="BX519" s="20">
        <v>0.05</v>
      </c>
      <c r="BY519" s="44">
        <f t="shared" si="533"/>
        <v>355.45226906064107</v>
      </c>
      <c r="BZ519" s="44">
        <f t="shared" si="534"/>
        <v>0</v>
      </c>
      <c r="CA519" s="44">
        <f t="shared" si="535"/>
        <v>0</v>
      </c>
      <c r="CB519" s="44">
        <f t="shared" si="536"/>
        <v>0</v>
      </c>
      <c r="CC519" s="44"/>
      <c r="CD519" s="44">
        <f t="shared" si="537"/>
        <v>355.45226906064107</v>
      </c>
      <c r="CE519" s="44">
        <f t="shared" si="538"/>
        <v>3.3560026711798341</v>
      </c>
      <c r="CF519" s="44">
        <f t="shared" si="539"/>
        <v>9.7242997567747587</v>
      </c>
      <c r="CG519" s="44">
        <f t="shared" si="540"/>
        <v>3.7149334381509393</v>
      </c>
      <c r="CH519" s="44">
        <f t="shared" si="541"/>
        <v>119.03322926872802</v>
      </c>
      <c r="CI519" s="44">
        <f t="shared" si="542"/>
        <v>370.32560216937611</v>
      </c>
      <c r="CJ519" s="44">
        <f t="shared" si="543"/>
        <v>145.48505799511202</v>
      </c>
      <c r="CK519" s="44">
        <f t="shared" si="544"/>
        <v>661.29571815960014</v>
      </c>
    </row>
    <row r="520" spans="1:89" x14ac:dyDescent="0.25">
      <c r="A520" s="41">
        <f>'[11]ТОВ "Сумитеплоенерго" '!F512</f>
        <v>1979</v>
      </c>
      <c r="B520" s="41" t="str">
        <f>'[11]ТОВ "Сумитеплоенерго" '!C512</f>
        <v>вул.. Харківська, 46</v>
      </c>
      <c r="C520" s="47" t="str">
        <f>'[11]ТОВ "Сумитеплоенерго" '!O512</f>
        <v>так</v>
      </c>
      <c r="D520" s="46">
        <f>'[11]ТОВ "Сумитеплоенерго" '!G512</f>
        <v>9</v>
      </c>
      <c r="E520" s="86" t="str">
        <f t="shared" si="486"/>
        <v>ТОВ "Сумитеплоенерго"</v>
      </c>
      <c r="F520" s="43">
        <f>'[11]ТОВ "Сумитеплоенерго" '!L512</f>
        <v>7330.71</v>
      </c>
      <c r="G520" s="43">
        <f>'[11]ТОВ "Сумитеплоенерго" '!CX512</f>
        <v>1130.3287790697673</v>
      </c>
      <c r="H520" s="32">
        <f t="shared" si="487"/>
        <v>154.19090089087788</v>
      </c>
      <c r="I520" s="42"/>
      <c r="J520" s="42"/>
      <c r="K520" s="42"/>
      <c r="L520" s="42"/>
      <c r="M520" s="42"/>
      <c r="N520" s="44">
        <f t="shared" si="488"/>
        <v>1130.3287790697673</v>
      </c>
      <c r="O520" s="44">
        <f t="shared" si="489"/>
        <v>751.09035293647128</v>
      </c>
      <c r="P520" s="44">
        <f t="shared" si="490"/>
        <v>0</v>
      </c>
      <c r="Q520" s="44">
        <f t="shared" si="491"/>
        <v>0</v>
      </c>
      <c r="R520" s="44">
        <f t="shared" si="492"/>
        <v>0</v>
      </c>
      <c r="S520" s="44">
        <f t="shared" si="493"/>
        <v>0</v>
      </c>
      <c r="T520" s="44">
        <f t="shared" si="494"/>
        <v>751.09035293647128</v>
      </c>
      <c r="U520" s="44">
        <f t="shared" si="495"/>
        <v>1164.2386424418603</v>
      </c>
      <c r="V520" s="44">
        <f t="shared" si="496"/>
        <v>0</v>
      </c>
      <c r="W520" s="44">
        <f t="shared" si="497"/>
        <v>0</v>
      </c>
      <c r="X520" s="44">
        <f t="shared" si="498"/>
        <v>0</v>
      </c>
      <c r="Y520" s="44">
        <f t="shared" si="499"/>
        <v>0</v>
      </c>
      <c r="Z520" s="44">
        <f t="shared" si="500"/>
        <v>1164.2386424418603</v>
      </c>
      <c r="AA520" s="20">
        <v>0.03</v>
      </c>
      <c r="AC520" s="44">
        <f t="shared" si="545"/>
        <v>549.80325000000005</v>
      </c>
      <c r="AD520" s="28">
        <v>75</v>
      </c>
      <c r="AE520" s="44">
        <f t="shared" si="546"/>
        <v>4720.9772400000002</v>
      </c>
      <c r="AF520" s="28">
        <v>644</v>
      </c>
      <c r="AG520" s="44">
        <f t="shared" si="547"/>
        <v>740.40170999999998</v>
      </c>
      <c r="AH520" s="28">
        <v>101</v>
      </c>
      <c r="AI520" s="44">
        <f t="shared" si="511"/>
        <v>209.56295563953483</v>
      </c>
      <c r="AJ520" s="44">
        <f t="shared" si="512"/>
        <v>0</v>
      </c>
      <c r="AK520" s="44"/>
      <c r="AL520" s="44">
        <f t="shared" si="513"/>
        <v>0</v>
      </c>
      <c r="AM520" s="44"/>
      <c r="AN520" s="44">
        <f t="shared" si="514"/>
        <v>209.56295563953483</v>
      </c>
      <c r="AO520" s="20"/>
      <c r="AP520" s="20">
        <v>0.18</v>
      </c>
      <c r="AQ520" s="20"/>
      <c r="AR520" s="20"/>
      <c r="AS520" s="44">
        <f t="shared" si="515"/>
        <v>139.25215143442176</v>
      </c>
      <c r="AT520" s="44">
        <f t="shared" si="516"/>
        <v>0</v>
      </c>
      <c r="AU520" s="44">
        <f t="shared" si="517"/>
        <v>0</v>
      </c>
      <c r="AV520" s="44">
        <f t="shared" si="518"/>
        <v>0</v>
      </c>
      <c r="AW520" s="44"/>
      <c r="AX520" s="44">
        <f t="shared" si="519"/>
        <v>139.25215143442176</v>
      </c>
      <c r="AY520" s="44">
        <f t="shared" si="520"/>
        <v>651.9736397674418</v>
      </c>
      <c r="AZ520" s="44">
        <f t="shared" si="521"/>
        <v>0</v>
      </c>
      <c r="BA520" s="44"/>
      <c r="BB520" s="44">
        <f t="shared" si="522"/>
        <v>0</v>
      </c>
      <c r="BC520" s="44"/>
      <c r="BD520" s="44">
        <f t="shared" si="523"/>
        <v>651.9736397674418</v>
      </c>
      <c r="BE520" s="20"/>
      <c r="BF520" s="20">
        <v>0.56000000000000005</v>
      </c>
      <c r="BG520" s="20"/>
      <c r="BH520" s="20">
        <v>0.05</v>
      </c>
      <c r="BI520" s="44">
        <f t="shared" si="524"/>
        <v>433.22891557375669</v>
      </c>
      <c r="BJ520" s="44">
        <f t="shared" si="525"/>
        <v>0</v>
      </c>
      <c r="BK520" s="44">
        <f t="shared" si="526"/>
        <v>0</v>
      </c>
      <c r="BL520" s="44">
        <f t="shared" si="527"/>
        <v>0</v>
      </c>
      <c r="BM520" s="44"/>
      <c r="BN520" s="44">
        <f t="shared" si="528"/>
        <v>433.22891557375669</v>
      </c>
      <c r="BO520" s="44">
        <f t="shared" si="529"/>
        <v>256.13250133720925</v>
      </c>
      <c r="BP520" s="44">
        <f t="shared" si="530"/>
        <v>0</v>
      </c>
      <c r="BQ520" s="44"/>
      <c r="BR520" s="44">
        <f t="shared" si="531"/>
        <v>0</v>
      </c>
      <c r="BS520" s="44"/>
      <c r="BT520" s="44">
        <f t="shared" si="532"/>
        <v>256.13250133720925</v>
      </c>
      <c r="BU520" s="20"/>
      <c r="BV520" s="20">
        <v>0.22</v>
      </c>
      <c r="BW520" s="20"/>
      <c r="BX520" s="20">
        <v>0.05</v>
      </c>
      <c r="BY520" s="44">
        <f t="shared" si="533"/>
        <v>170.19707397540438</v>
      </c>
      <c r="BZ520" s="44">
        <f t="shared" si="534"/>
        <v>0</v>
      </c>
      <c r="CA520" s="44">
        <f t="shared" si="535"/>
        <v>0</v>
      </c>
      <c r="CB520" s="44">
        <f t="shared" si="536"/>
        <v>0</v>
      </c>
      <c r="CC520" s="44"/>
      <c r="CD520" s="44">
        <f t="shared" si="537"/>
        <v>170.19707397540438</v>
      </c>
      <c r="CE520" s="44">
        <f t="shared" si="538"/>
        <v>3.9482567725994508</v>
      </c>
      <c r="CF520" s="44">
        <f t="shared" si="539"/>
        <v>10.897188692374481</v>
      </c>
      <c r="CG520" s="44">
        <f t="shared" si="540"/>
        <v>4.3502610985368486</v>
      </c>
      <c r="CH520" s="44">
        <f t="shared" si="541"/>
        <v>56.995296108026025</v>
      </c>
      <c r="CI520" s="44">
        <f t="shared" si="542"/>
        <v>177.31869900274765</v>
      </c>
      <c r="CJ520" s="44">
        <f t="shared" si="543"/>
        <v>69.660917465365145</v>
      </c>
      <c r="CK520" s="44">
        <f t="shared" si="544"/>
        <v>316.64053393347791</v>
      </c>
    </row>
    <row r="521" spans="1:89" x14ac:dyDescent="0.25">
      <c r="A521" s="41">
        <f>'[11]ТОВ "Сумитеплоенерго" '!F513</f>
        <v>1978</v>
      </c>
      <c r="B521" s="41" t="str">
        <f>'[11]ТОВ "Сумитеплоенерго" '!C513</f>
        <v>вул.. Харківська, 30/2</v>
      </c>
      <c r="C521" s="47" t="str">
        <f>'[11]ТОВ "Сумитеплоенерго" '!O513</f>
        <v>так</v>
      </c>
      <c r="D521" s="46">
        <f>'[11]ТОВ "Сумитеплоенерго" '!G513</f>
        <v>9</v>
      </c>
      <c r="E521" s="86" t="str">
        <f t="shared" si="486"/>
        <v>ТОВ "Сумитеплоенерго"</v>
      </c>
      <c r="F521" s="43">
        <f>'[11]ТОВ "Сумитеплоенерго" '!L513</f>
        <v>3863.2</v>
      </c>
      <c r="G521" s="43">
        <f>'[11]ТОВ "Сумитеплоенерго" '!CX513</f>
        <v>768.27476744186026</v>
      </c>
      <c r="H521" s="32">
        <f t="shared" si="487"/>
        <v>198.87004748443269</v>
      </c>
      <c r="I521" s="42"/>
      <c r="J521" s="42"/>
      <c r="K521" s="42"/>
      <c r="L521" s="42"/>
      <c r="M521" s="42"/>
      <c r="N521" s="44">
        <f t="shared" si="488"/>
        <v>768.27476744186026</v>
      </c>
      <c r="O521" s="44">
        <f t="shared" si="489"/>
        <v>510.50966490031783</v>
      </c>
      <c r="P521" s="44">
        <f t="shared" si="490"/>
        <v>0</v>
      </c>
      <c r="Q521" s="44">
        <f t="shared" si="491"/>
        <v>0</v>
      </c>
      <c r="R521" s="44">
        <f t="shared" si="492"/>
        <v>0</v>
      </c>
      <c r="S521" s="44">
        <f t="shared" si="493"/>
        <v>0</v>
      </c>
      <c r="T521" s="44">
        <f t="shared" si="494"/>
        <v>510.50966490031783</v>
      </c>
      <c r="U521" s="44">
        <f t="shared" si="495"/>
        <v>791.32301046511611</v>
      </c>
      <c r="V521" s="44">
        <f t="shared" si="496"/>
        <v>0</v>
      </c>
      <c r="W521" s="44">
        <f t="shared" si="497"/>
        <v>0</v>
      </c>
      <c r="X521" s="44">
        <f t="shared" si="498"/>
        <v>0</v>
      </c>
      <c r="Y521" s="44">
        <f t="shared" si="499"/>
        <v>0</v>
      </c>
      <c r="Z521" s="44">
        <f t="shared" si="500"/>
        <v>791.32301046511611</v>
      </c>
      <c r="AA521" s="20">
        <v>0.03</v>
      </c>
      <c r="AC521" s="44">
        <f t="shared" si="545"/>
        <v>363.14080000000001</v>
      </c>
      <c r="AD521" s="28">
        <v>94</v>
      </c>
      <c r="AE521" s="44">
        <f t="shared" si="546"/>
        <v>2634.7024000000001</v>
      </c>
      <c r="AF521" s="28">
        <v>682</v>
      </c>
      <c r="AG521" s="44">
        <f t="shared" si="547"/>
        <v>424.952</v>
      </c>
      <c r="AH521" s="28">
        <v>110</v>
      </c>
      <c r="AI521" s="44">
        <f t="shared" si="511"/>
        <v>142.4381418837209</v>
      </c>
      <c r="AJ521" s="44">
        <f t="shared" si="512"/>
        <v>0</v>
      </c>
      <c r="AK521" s="44"/>
      <c r="AL521" s="44">
        <f t="shared" si="513"/>
        <v>0</v>
      </c>
      <c r="AM521" s="44"/>
      <c r="AN521" s="44">
        <f t="shared" si="514"/>
        <v>142.4381418837209</v>
      </c>
      <c r="AO521" s="20"/>
      <c r="AP521" s="20">
        <v>0.18</v>
      </c>
      <c r="AQ521" s="20"/>
      <c r="AR521" s="20"/>
      <c r="AS521" s="44">
        <f t="shared" si="515"/>
        <v>94.648491872518932</v>
      </c>
      <c r="AT521" s="44">
        <f t="shared" si="516"/>
        <v>0</v>
      </c>
      <c r="AU521" s="44">
        <f t="shared" si="517"/>
        <v>0</v>
      </c>
      <c r="AV521" s="44">
        <f t="shared" si="518"/>
        <v>0</v>
      </c>
      <c r="AW521" s="44"/>
      <c r="AX521" s="44">
        <f t="shared" si="519"/>
        <v>94.648491872518932</v>
      </c>
      <c r="AY521" s="44">
        <f t="shared" si="520"/>
        <v>443.14088586046506</v>
      </c>
      <c r="AZ521" s="44">
        <f t="shared" si="521"/>
        <v>0</v>
      </c>
      <c r="BA521" s="44"/>
      <c r="BB521" s="44">
        <f t="shared" si="522"/>
        <v>0</v>
      </c>
      <c r="BC521" s="44"/>
      <c r="BD521" s="44">
        <f t="shared" si="523"/>
        <v>443.14088586046506</v>
      </c>
      <c r="BE521" s="20"/>
      <c r="BF521" s="20">
        <v>0.56000000000000005</v>
      </c>
      <c r="BG521" s="20"/>
      <c r="BH521" s="20">
        <v>0.05</v>
      </c>
      <c r="BI521" s="44">
        <f t="shared" si="524"/>
        <v>294.46197471450336</v>
      </c>
      <c r="BJ521" s="44">
        <f t="shared" si="525"/>
        <v>0</v>
      </c>
      <c r="BK521" s="44">
        <f t="shared" si="526"/>
        <v>0</v>
      </c>
      <c r="BL521" s="44">
        <f t="shared" si="527"/>
        <v>0</v>
      </c>
      <c r="BM521" s="44"/>
      <c r="BN521" s="44">
        <f t="shared" si="528"/>
        <v>294.46197471450336</v>
      </c>
      <c r="BO521" s="44">
        <f t="shared" si="529"/>
        <v>174.09106230232555</v>
      </c>
      <c r="BP521" s="44">
        <f t="shared" si="530"/>
        <v>0</v>
      </c>
      <c r="BQ521" s="44"/>
      <c r="BR521" s="44">
        <f t="shared" si="531"/>
        <v>0</v>
      </c>
      <c r="BS521" s="44"/>
      <c r="BT521" s="44">
        <f t="shared" si="532"/>
        <v>174.09106230232555</v>
      </c>
      <c r="BU521" s="20"/>
      <c r="BV521" s="20">
        <v>0.22</v>
      </c>
      <c r="BW521" s="20"/>
      <c r="BX521" s="20">
        <v>0.05</v>
      </c>
      <c r="BY521" s="44">
        <f t="shared" si="533"/>
        <v>115.68149006641202</v>
      </c>
      <c r="BZ521" s="44">
        <f t="shared" si="534"/>
        <v>0</v>
      </c>
      <c r="CA521" s="44">
        <f t="shared" si="535"/>
        <v>0</v>
      </c>
      <c r="CB521" s="44">
        <f t="shared" si="536"/>
        <v>0</v>
      </c>
      <c r="CC521" s="44"/>
      <c r="CD521" s="44">
        <f t="shared" si="537"/>
        <v>115.68149006641202</v>
      </c>
      <c r="CE521" s="44">
        <f t="shared" si="538"/>
        <v>3.8367309696715566</v>
      </c>
      <c r="CF521" s="44">
        <f t="shared" si="539"/>
        <v>8.9475131807917982</v>
      </c>
      <c r="CG521" s="44">
        <f t="shared" si="540"/>
        <v>3.6734658220259586</v>
      </c>
      <c r="CH521" s="44">
        <f t="shared" si="541"/>
        <v>38.739213469120152</v>
      </c>
      <c r="CI521" s="44">
        <f t="shared" si="542"/>
        <v>120.52199745948492</v>
      </c>
      <c r="CJ521" s="44">
        <f t="shared" si="543"/>
        <v>47.347927573369077</v>
      </c>
      <c r="CK521" s="44">
        <f t="shared" si="544"/>
        <v>215.21785260622306</v>
      </c>
    </row>
    <row r="522" spans="1:89" x14ac:dyDescent="0.25">
      <c r="A522" s="41">
        <f>'[11]ТОВ "Сумитеплоенерго" '!F514</f>
        <v>1996</v>
      </c>
      <c r="B522" s="41" t="str">
        <f>'[11]ТОВ "Сумитеплоенерго" '!C514</f>
        <v>вул. П. Комуни, 30</v>
      </c>
      <c r="C522" s="47" t="str">
        <f>'[11]ТОВ "Сумитеплоенерго" '!O514</f>
        <v>так</v>
      </c>
      <c r="D522" s="46">
        <f>'[11]ТОВ "Сумитеплоенерго" '!G514</f>
        <v>9</v>
      </c>
      <c r="E522" s="86" t="str">
        <f t="shared" si="486"/>
        <v>ТОВ "Сумитеплоенерго"</v>
      </c>
      <c r="F522" s="43">
        <f>'[11]ТОВ "Сумитеплоенерго" '!L514</f>
        <v>15353.1</v>
      </c>
      <c r="G522" s="43">
        <f>'[11]ТОВ "Сумитеплоенерго" '!CX514</f>
        <v>3094.0871279069765</v>
      </c>
      <c r="H522" s="32">
        <f t="shared" si="487"/>
        <v>201.52849443480318</v>
      </c>
      <c r="I522" s="42"/>
      <c r="J522" s="42"/>
      <c r="K522" s="42"/>
      <c r="L522" s="42"/>
      <c r="M522" s="42"/>
      <c r="N522" s="44">
        <f t="shared" si="488"/>
        <v>3094.0871279069765</v>
      </c>
      <c r="O522" s="44">
        <f t="shared" si="489"/>
        <v>2055.9849806074903</v>
      </c>
      <c r="P522" s="44">
        <f t="shared" si="490"/>
        <v>0</v>
      </c>
      <c r="Q522" s="44">
        <f t="shared" si="491"/>
        <v>0</v>
      </c>
      <c r="R522" s="44">
        <f t="shared" si="492"/>
        <v>0</v>
      </c>
      <c r="S522" s="44">
        <f t="shared" si="493"/>
        <v>0</v>
      </c>
      <c r="T522" s="44">
        <f t="shared" si="494"/>
        <v>2055.9849806074903</v>
      </c>
      <c r="U522" s="44">
        <f t="shared" si="495"/>
        <v>3186.9097417441858</v>
      </c>
      <c r="V522" s="44">
        <f t="shared" si="496"/>
        <v>0</v>
      </c>
      <c r="W522" s="44">
        <f t="shared" si="497"/>
        <v>0</v>
      </c>
      <c r="X522" s="44">
        <f t="shared" si="498"/>
        <v>0</v>
      </c>
      <c r="Y522" s="44">
        <f t="shared" si="499"/>
        <v>0</v>
      </c>
      <c r="Z522" s="44">
        <f t="shared" si="500"/>
        <v>3186.9097417441858</v>
      </c>
      <c r="AA522" s="20">
        <v>0.03</v>
      </c>
      <c r="AC522" s="44">
        <f t="shared" si="545"/>
        <v>1044.0108</v>
      </c>
      <c r="AD522" s="28">
        <v>68</v>
      </c>
      <c r="AE522" s="44">
        <f t="shared" si="546"/>
        <v>9411.4503000000004</v>
      </c>
      <c r="AF522" s="28">
        <v>613</v>
      </c>
      <c r="AG522" s="44">
        <f t="shared" si="547"/>
        <v>1412.4851999999998</v>
      </c>
      <c r="AH522" s="28">
        <v>92</v>
      </c>
      <c r="AI522" s="44">
        <f t="shared" si="511"/>
        <v>573.64375351395347</v>
      </c>
      <c r="AJ522" s="44">
        <f t="shared" si="512"/>
        <v>0</v>
      </c>
      <c r="AK522" s="44"/>
      <c r="AL522" s="44">
        <f t="shared" si="513"/>
        <v>0</v>
      </c>
      <c r="AM522" s="44"/>
      <c r="AN522" s="44">
        <f t="shared" si="514"/>
        <v>573.64375351395347</v>
      </c>
      <c r="AO522" s="20"/>
      <c r="AP522" s="20">
        <v>0.18</v>
      </c>
      <c r="AQ522" s="20"/>
      <c r="AR522" s="20"/>
      <c r="AS522" s="44">
        <f t="shared" si="515"/>
        <v>381.17961540462875</v>
      </c>
      <c r="AT522" s="44">
        <f t="shared" si="516"/>
        <v>0</v>
      </c>
      <c r="AU522" s="44">
        <f t="shared" si="517"/>
        <v>0</v>
      </c>
      <c r="AV522" s="44">
        <f t="shared" si="518"/>
        <v>0</v>
      </c>
      <c r="AW522" s="44"/>
      <c r="AX522" s="44">
        <f t="shared" si="519"/>
        <v>381.17961540462875</v>
      </c>
      <c r="AY522" s="44">
        <f t="shared" si="520"/>
        <v>1784.6694553767443</v>
      </c>
      <c r="AZ522" s="44">
        <f t="shared" si="521"/>
        <v>0</v>
      </c>
      <c r="BA522" s="44"/>
      <c r="BB522" s="44">
        <f t="shared" si="522"/>
        <v>0</v>
      </c>
      <c r="BC522" s="44"/>
      <c r="BD522" s="44">
        <f t="shared" si="523"/>
        <v>1784.6694553767443</v>
      </c>
      <c r="BE522" s="20"/>
      <c r="BF522" s="20">
        <v>0.56000000000000005</v>
      </c>
      <c r="BG522" s="20"/>
      <c r="BH522" s="20">
        <v>0.05</v>
      </c>
      <c r="BI522" s="44">
        <f t="shared" si="524"/>
        <v>1185.8921368144006</v>
      </c>
      <c r="BJ522" s="44">
        <f t="shared" si="525"/>
        <v>0</v>
      </c>
      <c r="BK522" s="44">
        <f t="shared" si="526"/>
        <v>0</v>
      </c>
      <c r="BL522" s="44">
        <f t="shared" si="527"/>
        <v>0</v>
      </c>
      <c r="BM522" s="44"/>
      <c r="BN522" s="44">
        <f t="shared" si="528"/>
        <v>1185.8921368144006</v>
      </c>
      <c r="BO522" s="44">
        <f t="shared" si="529"/>
        <v>701.12014318372087</v>
      </c>
      <c r="BP522" s="44">
        <f t="shared" si="530"/>
        <v>0</v>
      </c>
      <c r="BQ522" s="44"/>
      <c r="BR522" s="44">
        <f t="shared" si="531"/>
        <v>0</v>
      </c>
      <c r="BS522" s="44"/>
      <c r="BT522" s="44">
        <f t="shared" si="532"/>
        <v>701.12014318372087</v>
      </c>
      <c r="BU522" s="20"/>
      <c r="BV522" s="20">
        <v>0.22</v>
      </c>
      <c r="BW522" s="20"/>
      <c r="BX522" s="20">
        <v>0.05</v>
      </c>
      <c r="BY522" s="44">
        <f t="shared" si="533"/>
        <v>465.88619660565735</v>
      </c>
      <c r="BZ522" s="44">
        <f t="shared" si="534"/>
        <v>0</v>
      </c>
      <c r="CA522" s="44">
        <f t="shared" si="535"/>
        <v>0</v>
      </c>
      <c r="CB522" s="44">
        <f t="shared" si="536"/>
        <v>0</v>
      </c>
      <c r="CC522" s="44"/>
      <c r="CD522" s="44">
        <f t="shared" si="537"/>
        <v>465.88619660565735</v>
      </c>
      <c r="CE522" s="44">
        <f t="shared" si="538"/>
        <v>2.738894625547498</v>
      </c>
      <c r="CF522" s="44">
        <f t="shared" si="539"/>
        <v>7.9361773367361064</v>
      </c>
      <c r="CG522" s="44">
        <f t="shared" si="540"/>
        <v>3.0318245320231663</v>
      </c>
      <c r="CH522" s="44">
        <f t="shared" si="541"/>
        <v>156.01514825113125</v>
      </c>
      <c r="CI522" s="44">
        <f t="shared" si="542"/>
        <v>485.38046122574173</v>
      </c>
      <c r="CJ522" s="44">
        <f t="shared" si="543"/>
        <v>190.68518119582708</v>
      </c>
      <c r="CK522" s="44">
        <f t="shared" si="544"/>
        <v>866.75082361739589</v>
      </c>
    </row>
    <row r="523" spans="1:89" x14ac:dyDescent="0.25">
      <c r="A523" s="41">
        <f>'[11]ТОВ "Сумитеплоенерго" '!F515</f>
        <v>1992</v>
      </c>
      <c r="B523" s="41" t="str">
        <f>'[11]ТОВ "Сумитеплоенерго" '!C515</f>
        <v>вул. П. Комуни, 52А</v>
      </c>
      <c r="C523" s="47" t="str">
        <f>'[11]ТОВ "Сумитеплоенерго" '!O515</f>
        <v>так</v>
      </c>
      <c r="D523" s="46">
        <f>'[11]ТОВ "Сумитеплоенерго" '!G515</f>
        <v>9</v>
      </c>
      <c r="E523" s="86" t="str">
        <f t="shared" si="486"/>
        <v>ТОВ "Сумитеплоенерго"</v>
      </c>
      <c r="F523" s="43">
        <f>'[11]ТОВ "Сумитеплоенерго" '!L515</f>
        <v>5857.45</v>
      </c>
      <c r="G523" s="43">
        <f>'[11]ТОВ "Сумитеплоенерго" '!CX515</f>
        <v>754.26824418604645</v>
      </c>
      <c r="H523" s="32">
        <f t="shared" si="487"/>
        <v>128.77075249230407</v>
      </c>
      <c r="I523" s="42"/>
      <c r="J523" s="42"/>
      <c r="K523" s="42"/>
      <c r="L523" s="42"/>
      <c r="M523" s="42"/>
      <c r="N523" s="44">
        <f t="shared" si="488"/>
        <v>754.26824418604645</v>
      </c>
      <c r="O523" s="44">
        <f t="shared" si="489"/>
        <v>501.20249278329896</v>
      </c>
      <c r="P523" s="44">
        <f t="shared" si="490"/>
        <v>0</v>
      </c>
      <c r="Q523" s="44">
        <f t="shared" si="491"/>
        <v>0</v>
      </c>
      <c r="R523" s="44">
        <f t="shared" si="492"/>
        <v>0</v>
      </c>
      <c r="S523" s="44">
        <f t="shared" si="493"/>
        <v>0</v>
      </c>
      <c r="T523" s="44">
        <f t="shared" si="494"/>
        <v>501.20249278329896</v>
      </c>
      <c r="U523" s="44">
        <f t="shared" si="495"/>
        <v>837.23775104651168</v>
      </c>
      <c r="V523" s="44">
        <f t="shared" si="496"/>
        <v>0</v>
      </c>
      <c r="W523" s="44">
        <f t="shared" si="497"/>
        <v>0</v>
      </c>
      <c r="X523" s="44">
        <f t="shared" si="498"/>
        <v>0</v>
      </c>
      <c r="Y523" s="44">
        <f t="shared" si="499"/>
        <v>0</v>
      </c>
      <c r="Z523" s="44">
        <f t="shared" si="500"/>
        <v>837.23775104651168</v>
      </c>
      <c r="AA523" s="20">
        <v>0.11</v>
      </c>
      <c r="AC523" s="44">
        <f t="shared" si="545"/>
        <v>527.17049999999995</v>
      </c>
      <c r="AD523" s="28">
        <v>90</v>
      </c>
      <c r="AE523" s="44">
        <f t="shared" si="546"/>
        <v>3877.6318999999999</v>
      </c>
      <c r="AF523" s="28">
        <v>662</v>
      </c>
      <c r="AG523" s="44">
        <f t="shared" si="547"/>
        <v>591.60244999999998</v>
      </c>
      <c r="AH523" s="28">
        <v>101</v>
      </c>
      <c r="AI523" s="44">
        <f t="shared" si="511"/>
        <v>150.70279518837211</v>
      </c>
      <c r="AJ523" s="44">
        <f t="shared" si="512"/>
        <v>0</v>
      </c>
      <c r="AK523" s="44"/>
      <c r="AL523" s="44">
        <f t="shared" si="513"/>
        <v>0</v>
      </c>
      <c r="AM523" s="44"/>
      <c r="AN523" s="44">
        <f t="shared" si="514"/>
        <v>150.70279518837211</v>
      </c>
      <c r="AO523" s="20"/>
      <c r="AP523" s="20">
        <v>0.18</v>
      </c>
      <c r="AQ523" s="20"/>
      <c r="AR523" s="20"/>
      <c r="AS523" s="44">
        <f t="shared" si="515"/>
        <v>100.14025805810314</v>
      </c>
      <c r="AT523" s="44">
        <f t="shared" si="516"/>
        <v>0</v>
      </c>
      <c r="AU523" s="44">
        <f t="shared" si="517"/>
        <v>0</v>
      </c>
      <c r="AV523" s="44">
        <f t="shared" si="518"/>
        <v>0</v>
      </c>
      <c r="AW523" s="44"/>
      <c r="AX523" s="44">
        <f t="shared" si="519"/>
        <v>100.14025805810314</v>
      </c>
      <c r="AY523" s="44">
        <f t="shared" si="520"/>
        <v>468.85314058604661</v>
      </c>
      <c r="AZ523" s="44">
        <f t="shared" si="521"/>
        <v>0</v>
      </c>
      <c r="BA523" s="44"/>
      <c r="BB523" s="44">
        <f t="shared" si="522"/>
        <v>0</v>
      </c>
      <c r="BC523" s="44"/>
      <c r="BD523" s="44">
        <f t="shared" si="523"/>
        <v>468.85314058604661</v>
      </c>
      <c r="BE523" s="20"/>
      <c r="BF523" s="20">
        <v>0.56000000000000005</v>
      </c>
      <c r="BG523" s="20"/>
      <c r="BH523" s="20">
        <v>0.05</v>
      </c>
      <c r="BI523" s="44">
        <f t="shared" si="524"/>
        <v>311.54746951409874</v>
      </c>
      <c r="BJ523" s="44">
        <f t="shared" si="525"/>
        <v>0</v>
      </c>
      <c r="BK523" s="44">
        <f t="shared" si="526"/>
        <v>0</v>
      </c>
      <c r="BL523" s="44">
        <f t="shared" si="527"/>
        <v>0</v>
      </c>
      <c r="BM523" s="44"/>
      <c r="BN523" s="44">
        <f t="shared" si="528"/>
        <v>311.54746951409874</v>
      </c>
      <c r="BO523" s="44">
        <f t="shared" si="529"/>
        <v>184.19230523023256</v>
      </c>
      <c r="BP523" s="44">
        <f t="shared" si="530"/>
        <v>0</v>
      </c>
      <c r="BQ523" s="44"/>
      <c r="BR523" s="44">
        <f t="shared" si="531"/>
        <v>0</v>
      </c>
      <c r="BS523" s="44"/>
      <c r="BT523" s="44">
        <f t="shared" si="532"/>
        <v>184.19230523023256</v>
      </c>
      <c r="BU523" s="20"/>
      <c r="BV523" s="20">
        <v>0.22</v>
      </c>
      <c r="BW523" s="20"/>
      <c r="BX523" s="20">
        <v>0.05</v>
      </c>
      <c r="BY523" s="44">
        <f t="shared" si="533"/>
        <v>122.39364873768162</v>
      </c>
      <c r="BZ523" s="44">
        <f t="shared" si="534"/>
        <v>0</v>
      </c>
      <c r="CA523" s="44">
        <f t="shared" si="535"/>
        <v>0</v>
      </c>
      <c r="CB523" s="44">
        <f t="shared" si="536"/>
        <v>0</v>
      </c>
      <c r="CC523" s="44"/>
      <c r="CD523" s="44">
        <f t="shared" si="537"/>
        <v>122.39364873768162</v>
      </c>
      <c r="CE523" s="44">
        <f t="shared" si="538"/>
        <v>5.2643213650810283</v>
      </c>
      <c r="CF523" s="44">
        <f t="shared" si="539"/>
        <v>12.446359798870143</v>
      </c>
      <c r="CG523" s="44">
        <f t="shared" si="540"/>
        <v>4.83360416248349</v>
      </c>
      <c r="CH523" s="44">
        <f t="shared" si="541"/>
        <v>40.986969332704213</v>
      </c>
      <c r="CI523" s="44">
        <f t="shared" si="542"/>
        <v>127.51501570174645</v>
      </c>
      <c r="CJ523" s="44">
        <f t="shared" si="543"/>
        <v>50.095184739971813</v>
      </c>
      <c r="CK523" s="44">
        <f t="shared" si="544"/>
        <v>227.70538518169008</v>
      </c>
    </row>
    <row r="524" spans="1:89" x14ac:dyDescent="0.25">
      <c r="A524" s="41">
        <f>'[11]ТОВ "Сумитеплоенерго" '!F516</f>
        <v>1999</v>
      </c>
      <c r="B524" s="41" t="str">
        <f>'[11]ТОВ "Сумитеплоенерго" '!C516</f>
        <v>вул. П. Комуни, 52Б</v>
      </c>
      <c r="C524" s="47" t="str">
        <f>'[11]ТОВ "Сумитеплоенерго" '!O516</f>
        <v>так</v>
      </c>
      <c r="D524" s="46">
        <f>'[11]ТОВ "Сумитеплоенерго" '!G516</f>
        <v>9</v>
      </c>
      <c r="E524" s="86" t="str">
        <f t="shared" si="486"/>
        <v>ТОВ "Сумитеплоенерго"</v>
      </c>
      <c r="F524" s="43">
        <f>'[11]ТОВ "Сумитеплоенерго" '!L516</f>
        <v>5777.9</v>
      </c>
      <c r="G524" s="43">
        <f>'[11]ТОВ "Сумитеплоенерго" '!CX516</f>
        <v>724.9168255813953</v>
      </c>
      <c r="H524" s="32">
        <f t="shared" si="487"/>
        <v>125.46371961809574</v>
      </c>
      <c r="I524" s="42"/>
      <c r="J524" s="42"/>
      <c r="K524" s="42"/>
      <c r="L524" s="42"/>
      <c r="M524" s="42"/>
      <c r="N524" s="44">
        <f t="shared" si="488"/>
        <v>724.9168255813953</v>
      </c>
      <c r="O524" s="44">
        <f t="shared" si="489"/>
        <v>481.6988158291507</v>
      </c>
      <c r="P524" s="44">
        <f t="shared" si="490"/>
        <v>0</v>
      </c>
      <c r="Q524" s="44">
        <f t="shared" si="491"/>
        <v>0</v>
      </c>
      <c r="R524" s="44">
        <f t="shared" si="492"/>
        <v>0</v>
      </c>
      <c r="S524" s="44">
        <f t="shared" si="493"/>
        <v>0</v>
      </c>
      <c r="T524" s="44">
        <f t="shared" si="494"/>
        <v>481.6988158291507</v>
      </c>
      <c r="U524" s="44">
        <f t="shared" si="495"/>
        <v>804.65767639534886</v>
      </c>
      <c r="V524" s="44">
        <f t="shared" si="496"/>
        <v>0</v>
      </c>
      <c r="W524" s="44">
        <f t="shared" si="497"/>
        <v>0</v>
      </c>
      <c r="X524" s="44">
        <f t="shared" si="498"/>
        <v>0</v>
      </c>
      <c r="Y524" s="44">
        <f t="shared" si="499"/>
        <v>0</v>
      </c>
      <c r="Z524" s="44">
        <f t="shared" si="500"/>
        <v>804.65767639534886</v>
      </c>
      <c r="AA524" s="20">
        <v>0.11</v>
      </c>
      <c r="AC524" s="44">
        <f t="shared" si="545"/>
        <v>520.01099999999997</v>
      </c>
      <c r="AD524" s="28">
        <v>90</v>
      </c>
      <c r="AE524" s="44">
        <f t="shared" si="546"/>
        <v>3824.9697999999999</v>
      </c>
      <c r="AF524" s="28">
        <v>662</v>
      </c>
      <c r="AG524" s="44">
        <f t="shared" si="547"/>
        <v>583.5678999999999</v>
      </c>
      <c r="AH524" s="28">
        <v>101</v>
      </c>
      <c r="AI524" s="44">
        <f t="shared" si="511"/>
        <v>144.83838175116279</v>
      </c>
      <c r="AJ524" s="44">
        <f t="shared" si="512"/>
        <v>0</v>
      </c>
      <c r="AK524" s="44"/>
      <c r="AL524" s="44">
        <f t="shared" si="513"/>
        <v>0</v>
      </c>
      <c r="AM524" s="44"/>
      <c r="AN524" s="44">
        <f t="shared" si="514"/>
        <v>144.83838175116279</v>
      </c>
      <c r="AO524" s="20"/>
      <c r="AP524" s="20">
        <v>0.18</v>
      </c>
      <c r="AQ524" s="20"/>
      <c r="AR524" s="20"/>
      <c r="AS524" s="44">
        <f t="shared" si="515"/>
        <v>96.24342340266432</v>
      </c>
      <c r="AT524" s="44">
        <f t="shared" si="516"/>
        <v>0</v>
      </c>
      <c r="AU524" s="44">
        <f t="shared" si="517"/>
        <v>0</v>
      </c>
      <c r="AV524" s="44">
        <f t="shared" si="518"/>
        <v>0</v>
      </c>
      <c r="AW524" s="44"/>
      <c r="AX524" s="44">
        <f t="shared" si="519"/>
        <v>96.24342340266432</v>
      </c>
      <c r="AY524" s="44">
        <f t="shared" si="520"/>
        <v>450.60829878139538</v>
      </c>
      <c r="AZ524" s="44">
        <f t="shared" si="521"/>
        <v>0</v>
      </c>
      <c r="BA524" s="44"/>
      <c r="BB524" s="44">
        <f t="shared" si="522"/>
        <v>0</v>
      </c>
      <c r="BC524" s="44"/>
      <c r="BD524" s="44">
        <f t="shared" si="523"/>
        <v>450.60829878139538</v>
      </c>
      <c r="BE524" s="20"/>
      <c r="BF524" s="20">
        <v>0.56000000000000005</v>
      </c>
      <c r="BG524" s="20"/>
      <c r="BH524" s="20">
        <v>0.05</v>
      </c>
      <c r="BI524" s="44">
        <f t="shared" si="524"/>
        <v>299.42398391940014</v>
      </c>
      <c r="BJ524" s="44">
        <f t="shared" si="525"/>
        <v>0</v>
      </c>
      <c r="BK524" s="44">
        <f t="shared" si="526"/>
        <v>0</v>
      </c>
      <c r="BL524" s="44">
        <f t="shared" si="527"/>
        <v>0</v>
      </c>
      <c r="BM524" s="44"/>
      <c r="BN524" s="44">
        <f t="shared" si="528"/>
        <v>299.42398391940014</v>
      </c>
      <c r="BO524" s="44">
        <f t="shared" si="529"/>
        <v>177.02468880697674</v>
      </c>
      <c r="BP524" s="44">
        <f t="shared" si="530"/>
        <v>0</v>
      </c>
      <c r="BQ524" s="44"/>
      <c r="BR524" s="44">
        <f t="shared" si="531"/>
        <v>0</v>
      </c>
      <c r="BS524" s="44"/>
      <c r="BT524" s="44">
        <f t="shared" si="532"/>
        <v>177.02468880697674</v>
      </c>
      <c r="BU524" s="20"/>
      <c r="BV524" s="20">
        <v>0.22</v>
      </c>
      <c r="BW524" s="20"/>
      <c r="BX524" s="20">
        <v>0.05</v>
      </c>
      <c r="BY524" s="44">
        <f t="shared" si="533"/>
        <v>117.6308508254786</v>
      </c>
      <c r="BZ524" s="44">
        <f t="shared" si="534"/>
        <v>0</v>
      </c>
      <c r="CA524" s="44">
        <f t="shared" si="535"/>
        <v>0</v>
      </c>
      <c r="CB524" s="44">
        <f t="shared" si="536"/>
        <v>0</v>
      </c>
      <c r="CC524" s="44"/>
      <c r="CD524" s="44">
        <f t="shared" si="537"/>
        <v>117.6308508254786</v>
      </c>
      <c r="CE524" s="44">
        <f t="shared" si="538"/>
        <v>5.4030808715559928</v>
      </c>
      <c r="CF524" s="44">
        <f t="shared" si="539"/>
        <v>12.774426917750239</v>
      </c>
      <c r="CG524" s="44">
        <f t="shared" si="540"/>
        <v>4.9610106184286842</v>
      </c>
      <c r="CH524" s="44">
        <f t="shared" si="541"/>
        <v>39.392011963766556</v>
      </c>
      <c r="CI524" s="44">
        <f t="shared" si="542"/>
        <v>122.55292610949596</v>
      </c>
      <c r="CJ524" s="44">
        <f t="shared" si="543"/>
        <v>48.145792400159124</v>
      </c>
      <c r="CK524" s="44">
        <f t="shared" si="544"/>
        <v>218.8445109098142</v>
      </c>
    </row>
    <row r="525" spans="1:89" x14ac:dyDescent="0.25">
      <c r="A525" s="41">
        <f>'[11]ТОВ "Сумитеплоенерго" '!F517</f>
        <v>1989</v>
      </c>
      <c r="B525" s="41" t="str">
        <f>'[11]ТОВ "Сумитеплоенерго" '!C517</f>
        <v>вул. П. Комуни, 70/1</v>
      </c>
      <c r="C525" s="47" t="str">
        <f>'[11]ТОВ "Сумитеплоенерго" '!O517</f>
        <v>так</v>
      </c>
      <c r="D525" s="46">
        <f>'[11]ТОВ "Сумитеплоенерго" '!G517</f>
        <v>9</v>
      </c>
      <c r="E525" s="86" t="str">
        <f t="shared" ref="E525:E588" si="548">$D$2</f>
        <v>ТОВ "Сумитеплоенерго"</v>
      </c>
      <c r="F525" s="43">
        <f>'[11]ТОВ "Сумитеплоенерго" '!L517</f>
        <v>5934.49</v>
      </c>
      <c r="G525" s="43">
        <f>'[11]ТОВ "Сумитеплоенерго" '!CX517</f>
        <v>815.02709302325593</v>
      </c>
      <c r="H525" s="32">
        <f t="shared" ref="H525:H588" si="549">G525*1000/F525</f>
        <v>137.33734373522509</v>
      </c>
      <c r="I525" s="42"/>
      <c r="J525" s="42"/>
      <c r="K525" s="42"/>
      <c r="L525" s="42"/>
      <c r="M525" s="42"/>
      <c r="N525" s="44">
        <f t="shared" ref="N525:N588" si="550">G525+I525+J525+K525</f>
        <v>815.02709302325593</v>
      </c>
      <c r="O525" s="44">
        <f t="shared" ref="O525:O588" si="551">G525*$D$3</f>
        <v>541.5760425523406</v>
      </c>
      <c r="P525" s="44">
        <f t="shared" ref="P525:P588" si="552">I525*$D$4</f>
        <v>0</v>
      </c>
      <c r="Q525" s="44">
        <f t="shared" ref="Q525:Q588" si="553">J525*$D$5</f>
        <v>0</v>
      </c>
      <c r="R525" s="44">
        <f t="shared" ref="R525:R588" si="554">K525*$D$3</f>
        <v>0</v>
      </c>
      <c r="S525" s="44">
        <f t="shared" ref="S525:S588" si="555">M525*$D$6</f>
        <v>0</v>
      </c>
      <c r="T525" s="44">
        <f t="shared" ref="T525:T588" si="556">SUM(O525:S525)</f>
        <v>541.5760425523406</v>
      </c>
      <c r="U525" s="44">
        <f t="shared" ref="U525:U588" si="557">G525*(1+AA525)</f>
        <v>904.68007325581414</v>
      </c>
      <c r="V525" s="44">
        <f t="shared" ref="V525:V588" si="558">I525*(1+AB525)</f>
        <v>0</v>
      </c>
      <c r="W525" s="44">
        <f t="shared" ref="W525:W588" si="559">J525</f>
        <v>0</v>
      </c>
      <c r="X525" s="44">
        <f t="shared" ref="X525:X588" si="560">K525</f>
        <v>0</v>
      </c>
      <c r="Y525" s="44">
        <f t="shared" ref="Y525:Y588" si="561">M525</f>
        <v>0</v>
      </c>
      <c r="Z525" s="44">
        <f t="shared" ref="Z525:Z588" si="562">U525+V525+W525+X525</f>
        <v>904.68007325581414</v>
      </c>
      <c r="AA525" s="20">
        <v>0.11</v>
      </c>
      <c r="AC525" s="44">
        <f t="shared" si="545"/>
        <v>534.10410000000002</v>
      </c>
      <c r="AD525" s="28">
        <v>90</v>
      </c>
      <c r="AE525" s="44">
        <f t="shared" si="546"/>
        <v>3928.63238</v>
      </c>
      <c r="AF525" s="28">
        <v>662</v>
      </c>
      <c r="AG525" s="44">
        <f t="shared" si="547"/>
        <v>599.38348999999994</v>
      </c>
      <c r="AH525" s="28">
        <v>101</v>
      </c>
      <c r="AI525" s="44">
        <f t="shared" si="511"/>
        <v>162.84241318604654</v>
      </c>
      <c r="AJ525" s="44">
        <f t="shared" si="512"/>
        <v>0</v>
      </c>
      <c r="AK525" s="44"/>
      <c r="AL525" s="44">
        <f t="shared" si="513"/>
        <v>0</v>
      </c>
      <c r="AM525" s="44"/>
      <c r="AN525" s="44">
        <f t="shared" si="514"/>
        <v>162.84241318604654</v>
      </c>
      <c r="AO525" s="20"/>
      <c r="AP525" s="20">
        <v>0.18</v>
      </c>
      <c r="AQ525" s="20"/>
      <c r="AR525" s="20"/>
      <c r="AS525" s="44">
        <f t="shared" si="515"/>
        <v>108.20689330195766</v>
      </c>
      <c r="AT525" s="44">
        <f t="shared" si="516"/>
        <v>0</v>
      </c>
      <c r="AU525" s="44">
        <f t="shared" si="517"/>
        <v>0</v>
      </c>
      <c r="AV525" s="44">
        <f t="shared" si="518"/>
        <v>0</v>
      </c>
      <c r="AW525" s="44"/>
      <c r="AX525" s="44">
        <f t="shared" si="519"/>
        <v>108.20689330195766</v>
      </c>
      <c r="AY525" s="44">
        <f t="shared" si="520"/>
        <v>506.62084102325599</v>
      </c>
      <c r="AZ525" s="44">
        <f t="shared" si="521"/>
        <v>0</v>
      </c>
      <c r="BA525" s="44"/>
      <c r="BB525" s="44">
        <f t="shared" si="522"/>
        <v>0</v>
      </c>
      <c r="BC525" s="44"/>
      <c r="BD525" s="44">
        <f t="shared" si="523"/>
        <v>506.62084102325599</v>
      </c>
      <c r="BE525" s="20"/>
      <c r="BF525" s="20">
        <v>0.56000000000000005</v>
      </c>
      <c r="BG525" s="20"/>
      <c r="BH525" s="20">
        <v>0.05</v>
      </c>
      <c r="BI525" s="44">
        <f t="shared" si="524"/>
        <v>336.64366805053504</v>
      </c>
      <c r="BJ525" s="44">
        <f t="shared" si="525"/>
        <v>0</v>
      </c>
      <c r="BK525" s="44">
        <f t="shared" si="526"/>
        <v>0</v>
      </c>
      <c r="BL525" s="44">
        <f t="shared" si="527"/>
        <v>0</v>
      </c>
      <c r="BM525" s="44"/>
      <c r="BN525" s="44">
        <f t="shared" si="528"/>
        <v>336.64366805053504</v>
      </c>
      <c r="BO525" s="44">
        <f t="shared" si="529"/>
        <v>199.0296161162791</v>
      </c>
      <c r="BP525" s="44">
        <f t="shared" si="530"/>
        <v>0</v>
      </c>
      <c r="BQ525" s="44"/>
      <c r="BR525" s="44">
        <f t="shared" si="531"/>
        <v>0</v>
      </c>
      <c r="BS525" s="44"/>
      <c r="BT525" s="44">
        <f t="shared" si="532"/>
        <v>199.0296161162791</v>
      </c>
      <c r="BU525" s="20"/>
      <c r="BV525" s="20">
        <v>0.22</v>
      </c>
      <c r="BW525" s="20"/>
      <c r="BX525" s="20">
        <v>0.05</v>
      </c>
      <c r="BY525" s="44">
        <f t="shared" si="533"/>
        <v>132.25286959128158</v>
      </c>
      <c r="BZ525" s="44">
        <f t="shared" si="534"/>
        <v>0</v>
      </c>
      <c r="CA525" s="44">
        <f t="shared" si="535"/>
        <v>0</v>
      </c>
      <c r="CB525" s="44">
        <f t="shared" si="536"/>
        <v>0</v>
      </c>
      <c r="CC525" s="44"/>
      <c r="CD525" s="44">
        <f t="shared" si="537"/>
        <v>132.25286959128158</v>
      </c>
      <c r="CE525" s="44">
        <f t="shared" si="538"/>
        <v>4.9359526339006079</v>
      </c>
      <c r="CF525" s="44">
        <f t="shared" si="539"/>
        <v>11.670002298722149</v>
      </c>
      <c r="CG525" s="44">
        <f t="shared" si="540"/>
        <v>4.5321019638541946</v>
      </c>
      <c r="CH525" s="44">
        <f t="shared" si="541"/>
        <v>44.288607832238938</v>
      </c>
      <c r="CI525" s="44">
        <f t="shared" si="542"/>
        <v>137.78677992252116</v>
      </c>
      <c r="CJ525" s="44">
        <f t="shared" si="543"/>
        <v>54.130520683847593</v>
      </c>
      <c r="CK525" s="44">
        <f t="shared" si="544"/>
        <v>246.04782129021635</v>
      </c>
    </row>
    <row r="526" spans="1:89" x14ac:dyDescent="0.25">
      <c r="A526" s="41">
        <f>'[11]ТОВ "Сумитеплоенерго" '!F518</f>
        <v>1983</v>
      </c>
      <c r="B526" s="41" t="str">
        <f>'[11]ТОВ "Сумитеплоенерго" '!C518</f>
        <v>пр.М.Лушпи, 10</v>
      </c>
      <c r="C526" s="47" t="str">
        <f>'[11]ТОВ "Сумитеплоенерго" '!O518</f>
        <v>так</v>
      </c>
      <c r="D526" s="46">
        <f>'[11]ТОВ "Сумитеплоенерго" '!G518</f>
        <v>9</v>
      </c>
      <c r="E526" s="86" t="str">
        <f t="shared" si="548"/>
        <v>ТОВ "Сумитеплоенерго"</v>
      </c>
      <c r="F526" s="43">
        <f>'[11]ТОВ "Сумитеплоенерго" '!L518</f>
        <v>21709.21</v>
      </c>
      <c r="G526" s="43">
        <f>'[11]ТОВ "Сумитеплоенерго" '!CX518</f>
        <v>4514.9823255813953</v>
      </c>
      <c r="H526" s="32">
        <f t="shared" si="549"/>
        <v>207.97543188266155</v>
      </c>
      <c r="I526" s="42"/>
      <c r="J526" s="42"/>
      <c r="K526" s="42"/>
      <c r="L526" s="42"/>
      <c r="M526" s="42"/>
      <c r="N526" s="44">
        <f t="shared" si="550"/>
        <v>4514.9823255813953</v>
      </c>
      <c r="O526" s="44">
        <f t="shared" si="551"/>
        <v>3000.1533458377494</v>
      </c>
      <c r="P526" s="44">
        <f t="shared" si="552"/>
        <v>0</v>
      </c>
      <c r="Q526" s="44">
        <f t="shared" si="553"/>
        <v>0</v>
      </c>
      <c r="R526" s="44">
        <f t="shared" si="554"/>
        <v>0</v>
      </c>
      <c r="S526" s="44">
        <f t="shared" si="555"/>
        <v>0</v>
      </c>
      <c r="T526" s="44">
        <f t="shared" si="556"/>
        <v>3000.1533458377494</v>
      </c>
      <c r="U526" s="44">
        <f t="shared" si="557"/>
        <v>4650.4317953488371</v>
      </c>
      <c r="V526" s="44">
        <f t="shared" si="558"/>
        <v>0</v>
      </c>
      <c r="W526" s="44">
        <f t="shared" si="559"/>
        <v>0</v>
      </c>
      <c r="X526" s="44">
        <f t="shared" si="560"/>
        <v>0</v>
      </c>
      <c r="Y526" s="44">
        <f t="shared" si="561"/>
        <v>0</v>
      </c>
      <c r="Z526" s="44">
        <f t="shared" si="562"/>
        <v>4650.4317953488371</v>
      </c>
      <c r="AA526" s="20">
        <v>0.03</v>
      </c>
      <c r="AC526" s="44">
        <f t="shared" si="545"/>
        <v>1476.2262800000001</v>
      </c>
      <c r="AD526" s="28">
        <v>68</v>
      </c>
      <c r="AE526" s="44">
        <f t="shared" si="546"/>
        <v>13307.745729999999</v>
      </c>
      <c r="AF526" s="28">
        <v>613</v>
      </c>
      <c r="AG526" s="44">
        <f t="shared" si="547"/>
        <v>1997.2473199999999</v>
      </c>
      <c r="AH526" s="28">
        <v>92</v>
      </c>
      <c r="AI526" s="44">
        <f t="shared" si="511"/>
        <v>837.07772316279068</v>
      </c>
      <c r="AJ526" s="44">
        <f t="shared" si="512"/>
        <v>0</v>
      </c>
      <c r="AK526" s="44"/>
      <c r="AL526" s="44">
        <f t="shared" si="513"/>
        <v>0</v>
      </c>
      <c r="AM526" s="44"/>
      <c r="AN526" s="44">
        <f t="shared" si="514"/>
        <v>837.07772316279068</v>
      </c>
      <c r="AO526" s="20"/>
      <c r="AP526" s="20">
        <v>0.18</v>
      </c>
      <c r="AQ526" s="20"/>
      <c r="AR526" s="20"/>
      <c r="AS526" s="44">
        <f t="shared" si="515"/>
        <v>556.22843031831871</v>
      </c>
      <c r="AT526" s="44">
        <f t="shared" si="516"/>
        <v>0</v>
      </c>
      <c r="AU526" s="44">
        <f t="shared" si="517"/>
        <v>0</v>
      </c>
      <c r="AV526" s="44">
        <f t="shared" si="518"/>
        <v>0</v>
      </c>
      <c r="AW526" s="44"/>
      <c r="AX526" s="44">
        <f t="shared" si="519"/>
        <v>556.22843031831871</v>
      </c>
      <c r="AY526" s="44">
        <f t="shared" si="520"/>
        <v>2604.2418053953488</v>
      </c>
      <c r="AZ526" s="44">
        <f t="shared" si="521"/>
        <v>0</v>
      </c>
      <c r="BA526" s="44"/>
      <c r="BB526" s="44">
        <f t="shared" si="522"/>
        <v>0</v>
      </c>
      <c r="BC526" s="44"/>
      <c r="BD526" s="44">
        <f t="shared" si="523"/>
        <v>2604.2418053953488</v>
      </c>
      <c r="BE526" s="20"/>
      <c r="BF526" s="20">
        <v>0.56000000000000005</v>
      </c>
      <c r="BG526" s="20"/>
      <c r="BH526" s="20">
        <v>0.05</v>
      </c>
      <c r="BI526" s="44">
        <f t="shared" si="524"/>
        <v>1730.4884498792137</v>
      </c>
      <c r="BJ526" s="44">
        <f t="shared" si="525"/>
        <v>0</v>
      </c>
      <c r="BK526" s="44">
        <f t="shared" si="526"/>
        <v>0</v>
      </c>
      <c r="BL526" s="44">
        <f t="shared" si="527"/>
        <v>0</v>
      </c>
      <c r="BM526" s="44"/>
      <c r="BN526" s="44">
        <f t="shared" si="528"/>
        <v>1730.4884498792137</v>
      </c>
      <c r="BO526" s="44">
        <f t="shared" si="529"/>
        <v>1023.0949949767441</v>
      </c>
      <c r="BP526" s="44">
        <f t="shared" si="530"/>
        <v>0</v>
      </c>
      <c r="BQ526" s="44"/>
      <c r="BR526" s="44">
        <f t="shared" si="531"/>
        <v>0</v>
      </c>
      <c r="BS526" s="44"/>
      <c r="BT526" s="44">
        <f t="shared" si="532"/>
        <v>1023.0949949767441</v>
      </c>
      <c r="BU526" s="20"/>
      <c r="BV526" s="20">
        <v>0.22</v>
      </c>
      <c r="BW526" s="20"/>
      <c r="BX526" s="20">
        <v>0.05</v>
      </c>
      <c r="BY526" s="44">
        <f t="shared" si="533"/>
        <v>679.83474816683395</v>
      </c>
      <c r="BZ526" s="44">
        <f t="shared" si="534"/>
        <v>0</v>
      </c>
      <c r="CA526" s="44">
        <f t="shared" si="535"/>
        <v>0</v>
      </c>
      <c r="CB526" s="44">
        <f t="shared" si="536"/>
        <v>0</v>
      </c>
      <c r="CC526" s="44"/>
      <c r="CD526" s="44">
        <f t="shared" si="537"/>
        <v>679.83474816683395</v>
      </c>
      <c r="CE526" s="44">
        <f t="shared" si="538"/>
        <v>2.6539928553367624</v>
      </c>
      <c r="CF526" s="44">
        <f t="shared" si="539"/>
        <v>7.6901673229479606</v>
      </c>
      <c r="CG526" s="44">
        <f t="shared" si="540"/>
        <v>2.937842358581336</v>
      </c>
      <c r="CH526" s="44">
        <f t="shared" si="541"/>
        <v>227.66186204760186</v>
      </c>
      <c r="CI526" s="44">
        <f t="shared" si="542"/>
        <v>708.28134859253919</v>
      </c>
      <c r="CJ526" s="44">
        <f t="shared" si="543"/>
        <v>278.25338694706892</v>
      </c>
      <c r="CK526" s="44">
        <f t="shared" si="544"/>
        <v>1264.7881224866769</v>
      </c>
    </row>
    <row r="527" spans="1:89" x14ac:dyDescent="0.25">
      <c r="A527" s="41">
        <f>'[11]ТОВ "Сумитеплоенерго" '!F519</f>
        <v>1981</v>
      </c>
      <c r="B527" s="41" t="str">
        <f>'[11]ТОВ "Сумитеплоенерго" '!C519</f>
        <v>пр.М.Лушпи, 14</v>
      </c>
      <c r="C527" s="47" t="str">
        <f>'[11]ТОВ "Сумитеплоенерго" '!O519</f>
        <v>так</v>
      </c>
      <c r="D527" s="46">
        <f>'[11]ТОВ "Сумитеплоенерго" '!G519</f>
        <v>9</v>
      </c>
      <c r="E527" s="86" t="str">
        <f t="shared" si="548"/>
        <v>ТОВ "Сумитеплоенерго"</v>
      </c>
      <c r="F527" s="43">
        <f>'[11]ТОВ "Сумитеплоенерго" '!L519</f>
        <v>5810.25</v>
      </c>
      <c r="G527" s="43">
        <f>'[11]ТОВ "Сумитеплоенерго" '!CX519</f>
        <v>1176.2437558139534</v>
      </c>
      <c r="H527" s="32">
        <f t="shared" si="549"/>
        <v>202.44288211590782</v>
      </c>
      <c r="I527" s="42"/>
      <c r="J527" s="42"/>
      <c r="K527" s="42"/>
      <c r="L527" s="42"/>
      <c r="M527" s="42"/>
      <c r="N527" s="44">
        <f t="shared" si="550"/>
        <v>1176.2437558139534</v>
      </c>
      <c r="O527" s="44">
        <f t="shared" si="551"/>
        <v>781.60032200603882</v>
      </c>
      <c r="P527" s="44">
        <f t="shared" si="552"/>
        <v>0</v>
      </c>
      <c r="Q527" s="44">
        <f t="shared" si="553"/>
        <v>0</v>
      </c>
      <c r="R527" s="44">
        <f t="shared" si="554"/>
        <v>0</v>
      </c>
      <c r="S527" s="44">
        <f t="shared" si="555"/>
        <v>0</v>
      </c>
      <c r="T527" s="44">
        <f t="shared" si="556"/>
        <v>781.60032200603882</v>
      </c>
      <c r="U527" s="44">
        <f t="shared" si="557"/>
        <v>1211.5310684883721</v>
      </c>
      <c r="V527" s="44">
        <f t="shared" si="558"/>
        <v>0</v>
      </c>
      <c r="W527" s="44">
        <f t="shared" si="559"/>
        <v>0</v>
      </c>
      <c r="X527" s="44">
        <f t="shared" si="560"/>
        <v>0</v>
      </c>
      <c r="Y527" s="44">
        <f t="shared" si="561"/>
        <v>0</v>
      </c>
      <c r="Z527" s="44">
        <f t="shared" si="562"/>
        <v>1211.5310684883721</v>
      </c>
      <c r="AA527" s="20">
        <v>0.03</v>
      </c>
      <c r="AC527" s="44">
        <f t="shared" si="545"/>
        <v>522.92250000000001</v>
      </c>
      <c r="AD527" s="28">
        <v>90</v>
      </c>
      <c r="AE527" s="44">
        <f t="shared" si="546"/>
        <v>3846.3854999999999</v>
      </c>
      <c r="AF527" s="28">
        <v>662</v>
      </c>
      <c r="AG527" s="44">
        <f t="shared" si="547"/>
        <v>586.83524999999997</v>
      </c>
      <c r="AH527" s="28">
        <v>101</v>
      </c>
      <c r="AI527" s="44">
        <f t="shared" si="511"/>
        <v>218.07559232790697</v>
      </c>
      <c r="AJ527" s="44">
        <f t="shared" si="512"/>
        <v>0</v>
      </c>
      <c r="AK527" s="44"/>
      <c r="AL527" s="44">
        <f t="shared" si="513"/>
        <v>0</v>
      </c>
      <c r="AM527" s="44"/>
      <c r="AN527" s="44">
        <f t="shared" si="514"/>
        <v>218.07559232790697</v>
      </c>
      <c r="AO527" s="20"/>
      <c r="AP527" s="20">
        <v>0.18</v>
      </c>
      <c r="AQ527" s="20"/>
      <c r="AR527" s="20"/>
      <c r="AS527" s="44">
        <f t="shared" si="515"/>
        <v>144.90869969991962</v>
      </c>
      <c r="AT527" s="44">
        <f t="shared" si="516"/>
        <v>0</v>
      </c>
      <c r="AU527" s="44">
        <f t="shared" si="517"/>
        <v>0</v>
      </c>
      <c r="AV527" s="44">
        <f t="shared" si="518"/>
        <v>0</v>
      </c>
      <c r="AW527" s="44"/>
      <c r="AX527" s="44">
        <f t="shared" si="519"/>
        <v>144.90869969991962</v>
      </c>
      <c r="AY527" s="44">
        <f t="shared" si="520"/>
        <v>678.45739835348843</v>
      </c>
      <c r="AZ527" s="44">
        <f t="shared" si="521"/>
        <v>0</v>
      </c>
      <c r="BA527" s="44"/>
      <c r="BB527" s="44">
        <f t="shared" si="522"/>
        <v>0</v>
      </c>
      <c r="BC527" s="44"/>
      <c r="BD527" s="44">
        <f t="shared" si="523"/>
        <v>678.45739835348843</v>
      </c>
      <c r="BE527" s="20"/>
      <c r="BF527" s="20">
        <v>0.56000000000000005</v>
      </c>
      <c r="BG527" s="20"/>
      <c r="BH527" s="20">
        <v>0.05</v>
      </c>
      <c r="BI527" s="44">
        <f t="shared" si="524"/>
        <v>450.82706573308326</v>
      </c>
      <c r="BJ527" s="44">
        <f t="shared" si="525"/>
        <v>0</v>
      </c>
      <c r="BK527" s="44">
        <f t="shared" si="526"/>
        <v>0</v>
      </c>
      <c r="BL527" s="44">
        <f t="shared" si="527"/>
        <v>0</v>
      </c>
      <c r="BM527" s="44"/>
      <c r="BN527" s="44">
        <f t="shared" si="528"/>
        <v>450.82706573308326</v>
      </c>
      <c r="BO527" s="44">
        <f t="shared" si="529"/>
        <v>266.53683506744187</v>
      </c>
      <c r="BP527" s="44">
        <f t="shared" si="530"/>
        <v>0</v>
      </c>
      <c r="BQ527" s="44"/>
      <c r="BR527" s="44">
        <f t="shared" si="531"/>
        <v>0</v>
      </c>
      <c r="BS527" s="44"/>
      <c r="BT527" s="44">
        <f t="shared" si="532"/>
        <v>266.53683506744187</v>
      </c>
      <c r="BU527" s="20"/>
      <c r="BV527" s="20">
        <v>0.22</v>
      </c>
      <c r="BW527" s="20"/>
      <c r="BX527" s="20">
        <v>0.05</v>
      </c>
      <c r="BY527" s="44">
        <f t="shared" si="533"/>
        <v>177.11063296656843</v>
      </c>
      <c r="BZ527" s="44">
        <f t="shared" si="534"/>
        <v>0</v>
      </c>
      <c r="CA527" s="44">
        <f t="shared" si="535"/>
        <v>0</v>
      </c>
      <c r="CB527" s="44">
        <f t="shared" si="536"/>
        <v>0</v>
      </c>
      <c r="CC527" s="44"/>
      <c r="CD527" s="44">
        <f t="shared" si="537"/>
        <v>177.11063296656843</v>
      </c>
      <c r="CE527" s="44">
        <f t="shared" si="538"/>
        <v>3.608634271668163</v>
      </c>
      <c r="CF527" s="44">
        <f t="shared" si="539"/>
        <v>8.5318424565868707</v>
      </c>
      <c r="CG527" s="44">
        <f t="shared" si="540"/>
        <v>3.3133823767134949</v>
      </c>
      <c r="CH527" s="44">
        <f t="shared" si="541"/>
        <v>59.310496555706123</v>
      </c>
      <c r="CI527" s="44">
        <f t="shared" si="542"/>
        <v>184.52154483997464</v>
      </c>
      <c r="CJ527" s="44">
        <f t="shared" si="543"/>
        <v>72.490606901418602</v>
      </c>
      <c r="CK527" s="44">
        <f t="shared" si="544"/>
        <v>329.50275864281178</v>
      </c>
    </row>
    <row r="528" spans="1:89" x14ac:dyDescent="0.25">
      <c r="A528" s="41">
        <f>'[11]ТОВ "Сумитеплоенерго" '!F520</f>
        <v>1982</v>
      </c>
      <c r="B528" s="41" t="str">
        <f>'[11]ТОВ "Сумитеплоенерго" '!C520</f>
        <v>пр.М.Лушпи, 20</v>
      </c>
      <c r="C528" s="47" t="str">
        <f>'[11]ТОВ "Сумитеплоенерго" '!O520</f>
        <v>так</v>
      </c>
      <c r="D528" s="46">
        <f>'[11]ТОВ "Сумитеплоенерго" '!G520</f>
        <v>9</v>
      </c>
      <c r="E528" s="86" t="str">
        <f t="shared" si="548"/>
        <v>ТОВ "Сумитеплоенерго"</v>
      </c>
      <c r="F528" s="43">
        <f>'[11]ТОВ "Сумитеплоенерго" '!L520</f>
        <v>5755.01</v>
      </c>
      <c r="G528" s="43">
        <f>'[11]ТОВ "Сумитеплоенерго" '!CX520</f>
        <v>1157.9844186046512</v>
      </c>
      <c r="H528" s="32">
        <f t="shared" si="549"/>
        <v>201.21327653725209</v>
      </c>
      <c r="I528" s="42"/>
      <c r="J528" s="42"/>
      <c r="K528" s="42"/>
      <c r="L528" s="42"/>
      <c r="M528" s="42"/>
      <c r="N528" s="44">
        <f t="shared" si="550"/>
        <v>1157.9844186046512</v>
      </c>
      <c r="O528" s="44">
        <f t="shared" si="551"/>
        <v>769.46720438321097</v>
      </c>
      <c r="P528" s="44">
        <f t="shared" si="552"/>
        <v>0</v>
      </c>
      <c r="Q528" s="44">
        <f t="shared" si="553"/>
        <v>0</v>
      </c>
      <c r="R528" s="44">
        <f t="shared" si="554"/>
        <v>0</v>
      </c>
      <c r="S528" s="44">
        <f t="shared" si="555"/>
        <v>0</v>
      </c>
      <c r="T528" s="44">
        <f t="shared" si="556"/>
        <v>769.46720438321097</v>
      </c>
      <c r="U528" s="44">
        <f t="shared" si="557"/>
        <v>1192.7239511627909</v>
      </c>
      <c r="V528" s="44">
        <f t="shared" si="558"/>
        <v>0</v>
      </c>
      <c r="W528" s="44">
        <f t="shared" si="559"/>
        <v>0</v>
      </c>
      <c r="X528" s="44">
        <f t="shared" si="560"/>
        <v>0</v>
      </c>
      <c r="Y528" s="44">
        <f t="shared" si="561"/>
        <v>0</v>
      </c>
      <c r="Z528" s="44">
        <f t="shared" si="562"/>
        <v>1192.7239511627909</v>
      </c>
      <c r="AA528" s="20">
        <v>0.03</v>
      </c>
      <c r="AC528" s="44">
        <f t="shared" si="545"/>
        <v>517.95090000000005</v>
      </c>
      <c r="AD528" s="28">
        <v>90</v>
      </c>
      <c r="AE528" s="44">
        <f t="shared" si="546"/>
        <v>3809.8166200000001</v>
      </c>
      <c r="AF528" s="28">
        <v>662</v>
      </c>
      <c r="AG528" s="44">
        <f t="shared" si="547"/>
        <v>581.25601000000006</v>
      </c>
      <c r="AH528" s="28">
        <v>101</v>
      </c>
      <c r="AI528" s="44">
        <f t="shared" si="511"/>
        <v>214.69031120930234</v>
      </c>
      <c r="AJ528" s="44">
        <f t="shared" si="512"/>
        <v>0</v>
      </c>
      <c r="AK528" s="44"/>
      <c r="AL528" s="44">
        <f t="shared" si="513"/>
        <v>0</v>
      </c>
      <c r="AM528" s="44"/>
      <c r="AN528" s="44">
        <f t="shared" si="514"/>
        <v>214.69031120930234</v>
      </c>
      <c r="AO528" s="20"/>
      <c r="AP528" s="20">
        <v>0.18</v>
      </c>
      <c r="AQ528" s="20"/>
      <c r="AR528" s="20"/>
      <c r="AS528" s="44">
        <f t="shared" si="515"/>
        <v>142.65921969264733</v>
      </c>
      <c r="AT528" s="44">
        <f t="shared" si="516"/>
        <v>0</v>
      </c>
      <c r="AU528" s="44">
        <f t="shared" si="517"/>
        <v>0</v>
      </c>
      <c r="AV528" s="44">
        <f t="shared" si="518"/>
        <v>0</v>
      </c>
      <c r="AW528" s="44"/>
      <c r="AX528" s="44">
        <f t="shared" si="519"/>
        <v>142.65921969264733</v>
      </c>
      <c r="AY528" s="44">
        <f t="shared" si="520"/>
        <v>667.9254126511629</v>
      </c>
      <c r="AZ528" s="44">
        <f t="shared" si="521"/>
        <v>0</v>
      </c>
      <c r="BA528" s="44"/>
      <c r="BB528" s="44">
        <f t="shared" si="522"/>
        <v>0</v>
      </c>
      <c r="BC528" s="44"/>
      <c r="BD528" s="44">
        <f t="shared" si="523"/>
        <v>667.9254126511629</v>
      </c>
      <c r="BE528" s="20"/>
      <c r="BF528" s="20">
        <v>0.56000000000000005</v>
      </c>
      <c r="BG528" s="20"/>
      <c r="BH528" s="20">
        <v>0.05</v>
      </c>
      <c r="BI528" s="44">
        <f t="shared" si="524"/>
        <v>443.82868348823621</v>
      </c>
      <c r="BJ528" s="44">
        <f t="shared" si="525"/>
        <v>0</v>
      </c>
      <c r="BK528" s="44">
        <f t="shared" si="526"/>
        <v>0</v>
      </c>
      <c r="BL528" s="44">
        <f t="shared" si="527"/>
        <v>0</v>
      </c>
      <c r="BM528" s="44"/>
      <c r="BN528" s="44">
        <f t="shared" si="528"/>
        <v>443.82868348823621</v>
      </c>
      <c r="BO528" s="44">
        <f t="shared" si="529"/>
        <v>262.39926925581398</v>
      </c>
      <c r="BP528" s="44">
        <f t="shared" si="530"/>
        <v>0</v>
      </c>
      <c r="BQ528" s="44"/>
      <c r="BR528" s="44">
        <f t="shared" si="531"/>
        <v>0</v>
      </c>
      <c r="BS528" s="44"/>
      <c r="BT528" s="44">
        <f t="shared" si="532"/>
        <v>262.39926925581398</v>
      </c>
      <c r="BU528" s="20"/>
      <c r="BV528" s="20">
        <v>0.22</v>
      </c>
      <c r="BW528" s="20"/>
      <c r="BX528" s="20">
        <v>0.05</v>
      </c>
      <c r="BY528" s="44">
        <f t="shared" si="533"/>
        <v>174.36126851323564</v>
      </c>
      <c r="BZ528" s="44">
        <f t="shared" si="534"/>
        <v>0</v>
      </c>
      <c r="CA528" s="44">
        <f t="shared" si="535"/>
        <v>0</v>
      </c>
      <c r="CB528" s="44">
        <f t="shared" si="536"/>
        <v>0</v>
      </c>
      <c r="CC528" s="44"/>
      <c r="CD528" s="44">
        <f t="shared" si="537"/>
        <v>174.36126851323564</v>
      </c>
      <c r="CE528" s="44">
        <f t="shared" si="538"/>
        <v>3.6306864787000883</v>
      </c>
      <c r="CF528" s="44">
        <f t="shared" si="539"/>
        <v>8.5839801746409208</v>
      </c>
      <c r="CG528" s="44">
        <f t="shared" si="540"/>
        <v>3.3336303122609898</v>
      </c>
      <c r="CH528" s="44">
        <f t="shared" si="541"/>
        <v>58.389794234177209</v>
      </c>
      <c r="CI528" s="44">
        <f t="shared" si="542"/>
        <v>181.65713761744021</v>
      </c>
      <c r="CJ528" s="44">
        <f t="shared" si="543"/>
        <v>71.365304063994373</v>
      </c>
      <c r="CK528" s="44">
        <f t="shared" si="544"/>
        <v>324.38774574542896</v>
      </c>
    </row>
    <row r="529" spans="1:89" x14ac:dyDescent="0.25">
      <c r="A529" s="41">
        <f>'[11]ТОВ "Сумитеплоенерго" '!F521</f>
        <v>1982</v>
      </c>
      <c r="B529" s="41" t="str">
        <f>'[11]ТОВ "Сумитеплоенерго" '!C521</f>
        <v>пр.М.Лушпи, 20/1</v>
      </c>
      <c r="C529" s="47" t="str">
        <f>'[11]ТОВ "Сумитеплоенерго" '!O521</f>
        <v>так</v>
      </c>
      <c r="D529" s="46">
        <f>'[11]ТОВ "Сумитеплоенерго" '!G521</f>
        <v>9</v>
      </c>
      <c r="E529" s="86" t="str">
        <f t="shared" si="548"/>
        <v>ТОВ "Сумитеплоенерго"</v>
      </c>
      <c r="F529" s="43">
        <f>'[11]ТОВ "Сумитеплоенерго" '!L521</f>
        <v>3839.66</v>
      </c>
      <c r="G529" s="43">
        <f>'[11]ТОВ "Сумитеплоенерго" '!CX521</f>
        <v>791.70369767441866</v>
      </c>
      <c r="H529" s="32">
        <f t="shared" si="549"/>
        <v>206.19109443920001</v>
      </c>
      <c r="I529" s="42"/>
      <c r="J529" s="42"/>
      <c r="K529" s="42"/>
      <c r="L529" s="42"/>
      <c r="M529" s="42"/>
      <c r="N529" s="44">
        <f t="shared" si="550"/>
        <v>791.70369767441866</v>
      </c>
      <c r="O529" s="44">
        <f t="shared" si="551"/>
        <v>526.07791707892579</v>
      </c>
      <c r="P529" s="44">
        <f t="shared" si="552"/>
        <v>0</v>
      </c>
      <c r="Q529" s="44">
        <f t="shared" si="553"/>
        <v>0</v>
      </c>
      <c r="R529" s="44">
        <f t="shared" si="554"/>
        <v>0</v>
      </c>
      <c r="S529" s="44">
        <f t="shared" si="555"/>
        <v>0</v>
      </c>
      <c r="T529" s="44">
        <f t="shared" si="556"/>
        <v>526.07791707892579</v>
      </c>
      <c r="U529" s="44">
        <f t="shared" si="557"/>
        <v>815.45480860465125</v>
      </c>
      <c r="V529" s="44">
        <f t="shared" si="558"/>
        <v>0</v>
      </c>
      <c r="W529" s="44">
        <f t="shared" si="559"/>
        <v>0</v>
      </c>
      <c r="X529" s="44">
        <f t="shared" si="560"/>
        <v>0</v>
      </c>
      <c r="Y529" s="44">
        <f t="shared" si="561"/>
        <v>0</v>
      </c>
      <c r="Z529" s="44">
        <f t="shared" si="562"/>
        <v>815.45480860465125</v>
      </c>
      <c r="AA529" s="20">
        <v>0.03</v>
      </c>
      <c r="AC529" s="44">
        <f t="shared" si="545"/>
        <v>360.92803999999995</v>
      </c>
      <c r="AD529" s="28">
        <v>94</v>
      </c>
      <c r="AE529" s="44">
        <f t="shared" si="546"/>
        <v>2618.6481200000003</v>
      </c>
      <c r="AF529" s="28">
        <v>682</v>
      </c>
      <c r="AG529" s="44">
        <f t="shared" si="547"/>
        <v>422.36259999999999</v>
      </c>
      <c r="AH529" s="28">
        <v>110</v>
      </c>
      <c r="AI529" s="44">
        <f t="shared" si="511"/>
        <v>146.78186554883723</v>
      </c>
      <c r="AJ529" s="44">
        <f t="shared" si="512"/>
        <v>0</v>
      </c>
      <c r="AK529" s="44"/>
      <c r="AL529" s="44">
        <f t="shared" si="513"/>
        <v>0</v>
      </c>
      <c r="AM529" s="44"/>
      <c r="AN529" s="44">
        <f t="shared" si="514"/>
        <v>146.78186554883723</v>
      </c>
      <c r="AO529" s="20"/>
      <c r="AP529" s="20">
        <v>0.18</v>
      </c>
      <c r="AQ529" s="20"/>
      <c r="AR529" s="20"/>
      <c r="AS529" s="44">
        <f t="shared" si="515"/>
        <v>97.534845826432857</v>
      </c>
      <c r="AT529" s="44">
        <f t="shared" si="516"/>
        <v>0</v>
      </c>
      <c r="AU529" s="44">
        <f t="shared" si="517"/>
        <v>0</v>
      </c>
      <c r="AV529" s="44">
        <f t="shared" si="518"/>
        <v>0</v>
      </c>
      <c r="AW529" s="44"/>
      <c r="AX529" s="44">
        <f t="shared" si="519"/>
        <v>97.534845826432857</v>
      </c>
      <c r="AY529" s="44">
        <f t="shared" si="520"/>
        <v>456.65469281860476</v>
      </c>
      <c r="AZ529" s="44">
        <f t="shared" si="521"/>
        <v>0</v>
      </c>
      <c r="BA529" s="44"/>
      <c r="BB529" s="44">
        <f t="shared" si="522"/>
        <v>0</v>
      </c>
      <c r="BC529" s="44"/>
      <c r="BD529" s="44">
        <f t="shared" si="523"/>
        <v>456.65469281860476</v>
      </c>
      <c r="BE529" s="20"/>
      <c r="BF529" s="20">
        <v>0.56000000000000005</v>
      </c>
      <c r="BG529" s="20"/>
      <c r="BH529" s="20">
        <v>0.05</v>
      </c>
      <c r="BI529" s="44">
        <f t="shared" si="524"/>
        <v>303.44174257112445</v>
      </c>
      <c r="BJ529" s="44">
        <f t="shared" si="525"/>
        <v>0</v>
      </c>
      <c r="BK529" s="44">
        <f t="shared" si="526"/>
        <v>0</v>
      </c>
      <c r="BL529" s="44">
        <f t="shared" si="527"/>
        <v>0</v>
      </c>
      <c r="BM529" s="44"/>
      <c r="BN529" s="44">
        <f t="shared" si="528"/>
        <v>303.44174257112445</v>
      </c>
      <c r="BO529" s="44">
        <f t="shared" si="529"/>
        <v>179.40005789302327</v>
      </c>
      <c r="BP529" s="44">
        <f t="shared" si="530"/>
        <v>0</v>
      </c>
      <c r="BQ529" s="44"/>
      <c r="BR529" s="44">
        <f t="shared" si="531"/>
        <v>0</v>
      </c>
      <c r="BS529" s="44"/>
      <c r="BT529" s="44">
        <f t="shared" si="532"/>
        <v>179.40005789302327</v>
      </c>
      <c r="BU529" s="20"/>
      <c r="BV529" s="20">
        <v>0.22</v>
      </c>
      <c r="BW529" s="20"/>
      <c r="BX529" s="20">
        <v>0.05</v>
      </c>
      <c r="BY529" s="44">
        <f t="shared" si="533"/>
        <v>119.2092560100846</v>
      </c>
      <c r="BZ529" s="44">
        <f t="shared" si="534"/>
        <v>0</v>
      </c>
      <c r="CA529" s="44">
        <f t="shared" si="535"/>
        <v>0</v>
      </c>
      <c r="CB529" s="44">
        <f t="shared" si="536"/>
        <v>0</v>
      </c>
      <c r="CC529" s="44"/>
      <c r="CD529" s="44">
        <f t="shared" si="537"/>
        <v>119.2092560100846</v>
      </c>
      <c r="CE529" s="44">
        <f t="shared" si="538"/>
        <v>3.7005035168896026</v>
      </c>
      <c r="CF529" s="44">
        <f t="shared" si="539"/>
        <v>8.6298216514697508</v>
      </c>
      <c r="CG529" s="44">
        <f t="shared" si="540"/>
        <v>3.5430352821283431</v>
      </c>
      <c r="CH529" s="44">
        <f t="shared" si="541"/>
        <v>39.920585509561249</v>
      </c>
      <c r="CI529" s="44">
        <f t="shared" si="542"/>
        <v>124.19737714085724</v>
      </c>
      <c r="CJ529" s="44">
        <f t="shared" si="543"/>
        <v>48.791826733908195</v>
      </c>
      <c r="CK529" s="44">
        <f t="shared" si="544"/>
        <v>221.7810306086736</v>
      </c>
    </row>
    <row r="530" spans="1:89" x14ac:dyDescent="0.25">
      <c r="A530" s="41">
        <f>'[11]ТОВ "Сумитеплоенерго" '!F522</f>
        <v>1982</v>
      </c>
      <c r="B530" s="41" t="str">
        <f>'[11]ТОВ "Сумитеплоенерго" '!C522</f>
        <v>пр.М.Лушпи, 22</v>
      </c>
      <c r="C530" s="47" t="str">
        <f>'[11]ТОВ "Сумитеплоенерго" '!O522</f>
        <v>так</v>
      </c>
      <c r="D530" s="46">
        <f>'[11]ТОВ "Сумитеплоенерго" '!G522</f>
        <v>9</v>
      </c>
      <c r="E530" s="86" t="str">
        <f t="shared" si="548"/>
        <v>ТОВ "Сумитеплоенерго"</v>
      </c>
      <c r="F530" s="43">
        <f>'[11]ТОВ "Сумитеплоенерго" '!L522</f>
        <v>19566.490000000002</v>
      </c>
      <c r="G530" s="43">
        <f>'[11]ТОВ "Сумитеплоенерго" '!CX522</f>
        <v>2807.4186627906979</v>
      </c>
      <c r="H530" s="32">
        <f t="shared" si="549"/>
        <v>143.48095457032395</v>
      </c>
      <c r="I530" s="42"/>
      <c r="J530" s="42"/>
      <c r="K530" s="42"/>
      <c r="L530" s="42"/>
      <c r="M530" s="42"/>
      <c r="N530" s="44">
        <f t="shared" si="550"/>
        <v>2807.4186627906979</v>
      </c>
      <c r="O530" s="44">
        <f t="shared" si="551"/>
        <v>1865.4971131596315</v>
      </c>
      <c r="P530" s="44">
        <f t="shared" si="552"/>
        <v>0</v>
      </c>
      <c r="Q530" s="44">
        <f t="shared" si="553"/>
        <v>0</v>
      </c>
      <c r="R530" s="44">
        <f t="shared" si="554"/>
        <v>0</v>
      </c>
      <c r="S530" s="44">
        <f t="shared" si="555"/>
        <v>0</v>
      </c>
      <c r="T530" s="44">
        <f t="shared" si="556"/>
        <v>1865.4971131596315</v>
      </c>
      <c r="U530" s="44">
        <f t="shared" si="557"/>
        <v>3116.2347156976748</v>
      </c>
      <c r="V530" s="44">
        <f t="shared" si="558"/>
        <v>0</v>
      </c>
      <c r="W530" s="44">
        <f t="shared" si="559"/>
        <v>0</v>
      </c>
      <c r="X530" s="44">
        <f t="shared" si="560"/>
        <v>0</v>
      </c>
      <c r="Y530" s="44">
        <f t="shared" si="561"/>
        <v>0</v>
      </c>
      <c r="Z530" s="44">
        <f t="shared" si="562"/>
        <v>3116.2347156976748</v>
      </c>
      <c r="AA530" s="20">
        <v>0.11</v>
      </c>
      <c r="AC530" s="44">
        <f t="shared" si="545"/>
        <v>1330.5213200000001</v>
      </c>
      <c r="AD530" s="28">
        <v>68</v>
      </c>
      <c r="AE530" s="44">
        <f t="shared" si="546"/>
        <v>11994.258370000001</v>
      </c>
      <c r="AF530" s="28">
        <v>613</v>
      </c>
      <c r="AG530" s="44">
        <f t="shared" si="547"/>
        <v>1800.11708</v>
      </c>
      <c r="AH530" s="28">
        <v>92</v>
      </c>
      <c r="AI530" s="44">
        <f t="shared" si="511"/>
        <v>560.92224882558139</v>
      </c>
      <c r="AJ530" s="44">
        <f t="shared" si="512"/>
        <v>0</v>
      </c>
      <c r="AK530" s="44"/>
      <c r="AL530" s="44">
        <f t="shared" si="513"/>
        <v>0</v>
      </c>
      <c r="AM530" s="44"/>
      <c r="AN530" s="44">
        <f t="shared" si="514"/>
        <v>560.92224882558139</v>
      </c>
      <c r="AO530" s="20"/>
      <c r="AP530" s="20">
        <v>0.18</v>
      </c>
      <c r="AQ530" s="20"/>
      <c r="AR530" s="20"/>
      <c r="AS530" s="44">
        <f t="shared" si="515"/>
        <v>372.72632320929432</v>
      </c>
      <c r="AT530" s="44">
        <f t="shared" si="516"/>
        <v>0</v>
      </c>
      <c r="AU530" s="44">
        <f t="shared" si="517"/>
        <v>0</v>
      </c>
      <c r="AV530" s="44">
        <f t="shared" si="518"/>
        <v>0</v>
      </c>
      <c r="AW530" s="44"/>
      <c r="AX530" s="44">
        <f t="shared" si="519"/>
        <v>372.72632320929432</v>
      </c>
      <c r="AY530" s="44">
        <f t="shared" si="520"/>
        <v>1745.091440790698</v>
      </c>
      <c r="AZ530" s="44">
        <f t="shared" si="521"/>
        <v>0</v>
      </c>
      <c r="BA530" s="44"/>
      <c r="BB530" s="44">
        <f t="shared" si="522"/>
        <v>0</v>
      </c>
      <c r="BC530" s="44"/>
      <c r="BD530" s="44">
        <f t="shared" si="523"/>
        <v>1745.091440790698</v>
      </c>
      <c r="BE530" s="20"/>
      <c r="BF530" s="20">
        <v>0.56000000000000005</v>
      </c>
      <c r="BG530" s="20"/>
      <c r="BH530" s="20">
        <v>0.05</v>
      </c>
      <c r="BI530" s="44">
        <f t="shared" si="524"/>
        <v>1159.593005540027</v>
      </c>
      <c r="BJ530" s="44">
        <f t="shared" si="525"/>
        <v>0</v>
      </c>
      <c r="BK530" s="44">
        <f t="shared" si="526"/>
        <v>0</v>
      </c>
      <c r="BL530" s="44">
        <f t="shared" si="527"/>
        <v>0</v>
      </c>
      <c r="BM530" s="44"/>
      <c r="BN530" s="44">
        <f t="shared" si="528"/>
        <v>1159.593005540027</v>
      </c>
      <c r="BO530" s="44">
        <f t="shared" si="529"/>
        <v>685.57163745348851</v>
      </c>
      <c r="BP530" s="44">
        <f t="shared" si="530"/>
        <v>0</v>
      </c>
      <c r="BQ530" s="44"/>
      <c r="BR530" s="44">
        <f t="shared" si="531"/>
        <v>0</v>
      </c>
      <c r="BS530" s="44"/>
      <c r="BT530" s="44">
        <f t="shared" si="532"/>
        <v>685.57163745348851</v>
      </c>
      <c r="BU530" s="20"/>
      <c r="BV530" s="20">
        <v>0.22</v>
      </c>
      <c r="BW530" s="20"/>
      <c r="BX530" s="20">
        <v>0.05</v>
      </c>
      <c r="BY530" s="44">
        <f t="shared" si="533"/>
        <v>455.55439503358201</v>
      </c>
      <c r="BZ530" s="44">
        <f t="shared" si="534"/>
        <v>0</v>
      </c>
      <c r="CA530" s="44">
        <f t="shared" si="535"/>
        <v>0</v>
      </c>
      <c r="CB530" s="44">
        <f t="shared" si="536"/>
        <v>0</v>
      </c>
      <c r="CC530" s="44"/>
      <c r="CD530" s="44">
        <f t="shared" si="537"/>
        <v>455.55439503358201</v>
      </c>
      <c r="CE530" s="44">
        <f t="shared" si="538"/>
        <v>3.5697004401078538</v>
      </c>
      <c r="CF530" s="44">
        <f t="shared" si="539"/>
        <v>10.343507000039406</v>
      </c>
      <c r="CG530" s="44">
        <f t="shared" si="540"/>
        <v>3.951486583434896</v>
      </c>
      <c r="CH530" s="44">
        <f t="shared" si="541"/>
        <v>152.55525275366281</v>
      </c>
      <c r="CI530" s="44">
        <f t="shared" si="542"/>
        <v>474.6163419002844</v>
      </c>
      <c r="CJ530" s="44">
        <f t="shared" si="543"/>
        <v>186.45642003225458</v>
      </c>
      <c r="CK530" s="44">
        <f t="shared" si="544"/>
        <v>847.52918196479345</v>
      </c>
    </row>
    <row r="531" spans="1:89" x14ac:dyDescent="0.25">
      <c r="A531" s="41">
        <f>'[11]ТОВ "Сумитеплоенерго" '!F523</f>
        <v>1982</v>
      </c>
      <c r="B531" s="41" t="str">
        <f>'[11]ТОВ "Сумитеплоенерго" '!C523</f>
        <v>в.Інтернац., 10</v>
      </c>
      <c r="C531" s="47" t="str">
        <f>'[11]ТОВ "Сумитеплоенерго" '!O523</f>
        <v>так</v>
      </c>
      <c r="D531" s="46">
        <f>'[11]ТОВ "Сумитеплоенерго" '!G523</f>
        <v>9</v>
      </c>
      <c r="E531" s="86" t="str">
        <f t="shared" si="548"/>
        <v>ТОВ "Сумитеплоенерго"</v>
      </c>
      <c r="F531" s="43">
        <f>'[11]ТОВ "Сумитеплоенерго" '!L523</f>
        <v>3765.53</v>
      </c>
      <c r="G531" s="43">
        <f>'[11]ТОВ "Сумитеплоенерго" '!CX523</f>
        <v>466.85774418604649</v>
      </c>
      <c r="H531" s="32">
        <f t="shared" si="549"/>
        <v>123.98194787614133</v>
      </c>
      <c r="I531" s="42"/>
      <c r="J531" s="42"/>
      <c r="K531" s="42"/>
      <c r="L531" s="42"/>
      <c r="M531" s="42"/>
      <c r="N531" s="44">
        <f t="shared" si="550"/>
        <v>466.85774418604649</v>
      </c>
      <c r="O531" s="44">
        <f t="shared" si="551"/>
        <v>310.22155176868159</v>
      </c>
      <c r="P531" s="44">
        <f t="shared" si="552"/>
        <v>0</v>
      </c>
      <c r="Q531" s="44">
        <f t="shared" si="553"/>
        <v>0</v>
      </c>
      <c r="R531" s="44">
        <f t="shared" si="554"/>
        <v>0</v>
      </c>
      <c r="S531" s="44">
        <f t="shared" si="555"/>
        <v>0</v>
      </c>
      <c r="T531" s="44">
        <f t="shared" si="556"/>
        <v>310.22155176868159</v>
      </c>
      <c r="U531" s="44">
        <f t="shared" si="557"/>
        <v>518.21209604651165</v>
      </c>
      <c r="V531" s="44">
        <f t="shared" si="558"/>
        <v>0</v>
      </c>
      <c r="W531" s="44">
        <f t="shared" si="559"/>
        <v>0</v>
      </c>
      <c r="X531" s="44">
        <f t="shared" si="560"/>
        <v>0</v>
      </c>
      <c r="Y531" s="44">
        <f t="shared" si="561"/>
        <v>0</v>
      </c>
      <c r="Z531" s="44">
        <f t="shared" si="562"/>
        <v>518.21209604651165</v>
      </c>
      <c r="AA531" s="20">
        <v>0.11</v>
      </c>
      <c r="AC531" s="44">
        <f t="shared" si="545"/>
        <v>353.95981999999998</v>
      </c>
      <c r="AD531" s="28">
        <v>94</v>
      </c>
      <c r="AE531" s="44">
        <f t="shared" si="546"/>
        <v>2568.0914600000001</v>
      </c>
      <c r="AF531" s="28">
        <v>682</v>
      </c>
      <c r="AG531" s="44">
        <f t="shared" si="547"/>
        <v>414.20830000000007</v>
      </c>
      <c r="AH531" s="28">
        <v>110</v>
      </c>
      <c r="AI531" s="44">
        <f t="shared" si="511"/>
        <v>93.278177288372092</v>
      </c>
      <c r="AJ531" s="44">
        <f t="shared" si="512"/>
        <v>0</v>
      </c>
      <c r="AK531" s="44"/>
      <c r="AL531" s="44">
        <f t="shared" si="513"/>
        <v>0</v>
      </c>
      <c r="AM531" s="44"/>
      <c r="AN531" s="44">
        <f t="shared" si="514"/>
        <v>93.278177288372092</v>
      </c>
      <c r="AO531" s="20"/>
      <c r="AP531" s="20">
        <v>0.18</v>
      </c>
      <c r="AQ531" s="20"/>
      <c r="AR531" s="20"/>
      <c r="AS531" s="44">
        <f t="shared" si="515"/>
        <v>61.982266043382587</v>
      </c>
      <c r="AT531" s="44">
        <f t="shared" si="516"/>
        <v>0</v>
      </c>
      <c r="AU531" s="44">
        <f t="shared" si="517"/>
        <v>0</v>
      </c>
      <c r="AV531" s="44">
        <f t="shared" si="518"/>
        <v>0</v>
      </c>
      <c r="AW531" s="44"/>
      <c r="AX531" s="44">
        <f t="shared" si="519"/>
        <v>61.982266043382587</v>
      </c>
      <c r="AY531" s="44">
        <f t="shared" si="520"/>
        <v>290.19877378604656</v>
      </c>
      <c r="AZ531" s="44">
        <f t="shared" si="521"/>
        <v>0</v>
      </c>
      <c r="BA531" s="44"/>
      <c r="BB531" s="44">
        <f t="shared" si="522"/>
        <v>0</v>
      </c>
      <c r="BC531" s="44"/>
      <c r="BD531" s="44">
        <f t="shared" si="523"/>
        <v>290.19877378604656</v>
      </c>
      <c r="BE531" s="20"/>
      <c r="BF531" s="20">
        <v>0.56000000000000005</v>
      </c>
      <c r="BG531" s="20"/>
      <c r="BH531" s="20">
        <v>0.05</v>
      </c>
      <c r="BI531" s="44">
        <f t="shared" si="524"/>
        <v>192.83371657941254</v>
      </c>
      <c r="BJ531" s="44">
        <f t="shared" si="525"/>
        <v>0</v>
      </c>
      <c r="BK531" s="44">
        <f t="shared" si="526"/>
        <v>0</v>
      </c>
      <c r="BL531" s="44">
        <f t="shared" si="527"/>
        <v>0</v>
      </c>
      <c r="BM531" s="44"/>
      <c r="BN531" s="44">
        <f t="shared" si="528"/>
        <v>192.83371657941254</v>
      </c>
      <c r="BO531" s="44">
        <f t="shared" si="529"/>
        <v>114.00666113023256</v>
      </c>
      <c r="BP531" s="44">
        <f t="shared" si="530"/>
        <v>0</v>
      </c>
      <c r="BQ531" s="44"/>
      <c r="BR531" s="44">
        <f t="shared" si="531"/>
        <v>0</v>
      </c>
      <c r="BS531" s="44"/>
      <c r="BT531" s="44">
        <f t="shared" si="532"/>
        <v>114.00666113023256</v>
      </c>
      <c r="BU531" s="20"/>
      <c r="BV531" s="20">
        <v>0.22</v>
      </c>
      <c r="BW531" s="20"/>
      <c r="BX531" s="20">
        <v>0.05</v>
      </c>
      <c r="BY531" s="44">
        <f t="shared" si="533"/>
        <v>75.756102941912062</v>
      </c>
      <c r="BZ531" s="44">
        <f t="shared" si="534"/>
        <v>0</v>
      </c>
      <c r="CA531" s="44">
        <f t="shared" si="535"/>
        <v>0</v>
      </c>
      <c r="CB531" s="44">
        <f t="shared" si="536"/>
        <v>0</v>
      </c>
      <c r="CC531" s="44"/>
      <c r="CD531" s="44">
        <f t="shared" si="537"/>
        <v>75.756102941912062</v>
      </c>
      <c r="CE531" s="44">
        <f t="shared" si="538"/>
        <v>5.7106627846141773</v>
      </c>
      <c r="CF531" s="44">
        <f t="shared" si="539"/>
        <v>13.317647481748411</v>
      </c>
      <c r="CG531" s="44">
        <f t="shared" si="540"/>
        <v>5.4676558576093193</v>
      </c>
      <c r="CH531" s="44">
        <f t="shared" si="541"/>
        <v>25.369070209681436</v>
      </c>
      <c r="CI531" s="44">
        <f t="shared" si="542"/>
        <v>78.925996207897811</v>
      </c>
      <c r="CJ531" s="44">
        <f t="shared" si="543"/>
        <v>31.006641367388422</v>
      </c>
      <c r="CK531" s="44">
        <f t="shared" si="544"/>
        <v>140.93927894267463</v>
      </c>
    </row>
    <row r="532" spans="1:89" x14ac:dyDescent="0.25">
      <c r="A532" s="41">
        <f>'[11]ТОВ "Сумитеплоенерго" '!F524</f>
        <v>1982</v>
      </c>
      <c r="B532" s="41" t="str">
        <f>'[11]ТОВ "Сумитеплоенерго" '!C524</f>
        <v>в.Інтернац., 12</v>
      </c>
      <c r="C532" s="47" t="str">
        <f>'[11]ТОВ "Сумитеплоенерго" '!O524</f>
        <v>так</v>
      </c>
      <c r="D532" s="46">
        <f>'[11]ТОВ "Сумитеплоенерго" '!G524</f>
        <v>9</v>
      </c>
      <c r="E532" s="86" t="str">
        <f t="shared" si="548"/>
        <v>ТОВ "Сумитеплоенерго"</v>
      </c>
      <c r="F532" s="43">
        <f>'[11]ТОВ "Сумитеплоенерго" '!L524</f>
        <v>3824.05</v>
      </c>
      <c r="G532" s="43">
        <f>'[11]ТОВ "Сумитеплоенерго" '!CX524</f>
        <v>637.72055813953489</v>
      </c>
      <c r="H532" s="32">
        <f t="shared" si="549"/>
        <v>166.76574786928384</v>
      </c>
      <c r="I532" s="42"/>
      <c r="J532" s="42"/>
      <c r="K532" s="42"/>
      <c r="L532" s="42"/>
      <c r="M532" s="42"/>
      <c r="N532" s="44">
        <f t="shared" si="550"/>
        <v>637.72055813953489</v>
      </c>
      <c r="O532" s="44">
        <f t="shared" si="551"/>
        <v>423.75790828050953</v>
      </c>
      <c r="P532" s="44">
        <f t="shared" si="552"/>
        <v>0</v>
      </c>
      <c r="Q532" s="44">
        <f t="shared" si="553"/>
        <v>0</v>
      </c>
      <c r="R532" s="44">
        <f t="shared" si="554"/>
        <v>0</v>
      </c>
      <c r="S532" s="44">
        <f t="shared" si="555"/>
        <v>0</v>
      </c>
      <c r="T532" s="44">
        <f t="shared" si="556"/>
        <v>423.75790828050953</v>
      </c>
      <c r="U532" s="44">
        <f t="shared" si="557"/>
        <v>656.85217488372098</v>
      </c>
      <c r="V532" s="44">
        <f t="shared" si="558"/>
        <v>0</v>
      </c>
      <c r="W532" s="44">
        <f t="shared" si="559"/>
        <v>0</v>
      </c>
      <c r="X532" s="44">
        <f t="shared" si="560"/>
        <v>0</v>
      </c>
      <c r="Y532" s="44">
        <f t="shared" si="561"/>
        <v>0</v>
      </c>
      <c r="Z532" s="44">
        <f t="shared" si="562"/>
        <v>656.85217488372098</v>
      </c>
      <c r="AA532" s="20">
        <v>0.03</v>
      </c>
      <c r="AC532" s="44">
        <f t="shared" si="545"/>
        <v>359.46070000000003</v>
      </c>
      <c r="AD532" s="28">
        <v>94</v>
      </c>
      <c r="AE532" s="44">
        <f t="shared" si="546"/>
        <v>2608.0021000000002</v>
      </c>
      <c r="AF532" s="28">
        <v>682</v>
      </c>
      <c r="AG532" s="44">
        <f t="shared" si="547"/>
        <v>420.64550000000003</v>
      </c>
      <c r="AH532" s="28">
        <v>110</v>
      </c>
      <c r="AI532" s="44">
        <f t="shared" si="511"/>
        <v>118.23339147906977</v>
      </c>
      <c r="AJ532" s="44">
        <f t="shared" si="512"/>
        <v>0</v>
      </c>
      <c r="AK532" s="44"/>
      <c r="AL532" s="44">
        <f t="shared" si="513"/>
        <v>0</v>
      </c>
      <c r="AM532" s="44"/>
      <c r="AN532" s="44">
        <f t="shared" si="514"/>
        <v>118.23339147906977</v>
      </c>
      <c r="AO532" s="20"/>
      <c r="AP532" s="20">
        <v>0.18</v>
      </c>
      <c r="AQ532" s="20"/>
      <c r="AR532" s="20"/>
      <c r="AS532" s="44">
        <f t="shared" si="515"/>
        <v>78.564716195206458</v>
      </c>
      <c r="AT532" s="44">
        <f t="shared" si="516"/>
        <v>0</v>
      </c>
      <c r="AU532" s="44">
        <f t="shared" si="517"/>
        <v>0</v>
      </c>
      <c r="AV532" s="44">
        <f t="shared" si="518"/>
        <v>0</v>
      </c>
      <c r="AW532" s="44"/>
      <c r="AX532" s="44">
        <f t="shared" si="519"/>
        <v>78.564716195206458</v>
      </c>
      <c r="AY532" s="44">
        <f t="shared" si="520"/>
        <v>367.83721793488377</v>
      </c>
      <c r="AZ532" s="44">
        <f t="shared" si="521"/>
        <v>0</v>
      </c>
      <c r="BA532" s="44"/>
      <c r="BB532" s="44">
        <f t="shared" si="522"/>
        <v>0</v>
      </c>
      <c r="BC532" s="44"/>
      <c r="BD532" s="44">
        <f t="shared" si="523"/>
        <v>367.83721793488377</v>
      </c>
      <c r="BE532" s="20"/>
      <c r="BF532" s="20">
        <v>0.56000000000000005</v>
      </c>
      <c r="BG532" s="20"/>
      <c r="BH532" s="20">
        <v>0.05</v>
      </c>
      <c r="BI532" s="44">
        <f t="shared" si="524"/>
        <v>244.42356149619792</v>
      </c>
      <c r="BJ532" s="44">
        <f t="shared" si="525"/>
        <v>0</v>
      </c>
      <c r="BK532" s="44">
        <f t="shared" si="526"/>
        <v>0</v>
      </c>
      <c r="BL532" s="44">
        <f t="shared" si="527"/>
        <v>0</v>
      </c>
      <c r="BM532" s="44"/>
      <c r="BN532" s="44">
        <f t="shared" si="528"/>
        <v>244.42356149619792</v>
      </c>
      <c r="BO532" s="44">
        <f t="shared" si="529"/>
        <v>144.5074784744186</v>
      </c>
      <c r="BP532" s="44">
        <f t="shared" si="530"/>
        <v>0</v>
      </c>
      <c r="BQ532" s="44"/>
      <c r="BR532" s="44">
        <f t="shared" si="531"/>
        <v>0</v>
      </c>
      <c r="BS532" s="44"/>
      <c r="BT532" s="44">
        <f t="shared" si="532"/>
        <v>144.5074784744186</v>
      </c>
      <c r="BU532" s="20"/>
      <c r="BV532" s="20">
        <v>0.22</v>
      </c>
      <c r="BW532" s="20"/>
      <c r="BX532" s="20">
        <v>0.05</v>
      </c>
      <c r="BY532" s="44">
        <f t="shared" si="533"/>
        <v>96.02354201636345</v>
      </c>
      <c r="BZ532" s="44">
        <f t="shared" si="534"/>
        <v>0</v>
      </c>
      <c r="CA532" s="44">
        <f t="shared" si="535"/>
        <v>0</v>
      </c>
      <c r="CB532" s="44">
        <f t="shared" si="536"/>
        <v>0</v>
      </c>
      <c r="CC532" s="44"/>
      <c r="CD532" s="44">
        <f t="shared" si="537"/>
        <v>96.02354201636345</v>
      </c>
      <c r="CE532" s="44">
        <f t="shared" si="538"/>
        <v>4.5753452364909339</v>
      </c>
      <c r="CF532" s="44">
        <f t="shared" si="539"/>
        <v>10.67001104163425</v>
      </c>
      <c r="CG532" s="44">
        <f t="shared" si="540"/>
        <v>4.3806496945125968</v>
      </c>
      <c r="CH532" s="44">
        <f t="shared" si="541"/>
        <v>32.156194479318806</v>
      </c>
      <c r="CI532" s="44">
        <f t="shared" si="542"/>
        <v>100.04149393565852</v>
      </c>
      <c r="CJ532" s="44">
        <f t="shared" si="543"/>
        <v>39.302015474722985</v>
      </c>
      <c r="CK532" s="44">
        <f t="shared" si="544"/>
        <v>178.64552488510449</v>
      </c>
    </row>
    <row r="533" spans="1:89" x14ac:dyDescent="0.25">
      <c r="A533" s="41">
        <f>'[11]ТОВ "Сумитеплоенерго" '!F525</f>
        <v>1982</v>
      </c>
      <c r="B533" s="41" t="str">
        <f>'[11]ТОВ "Сумитеплоенерго" '!C525</f>
        <v>в.Інтернац., 14</v>
      </c>
      <c r="C533" s="47" t="str">
        <f>'[11]ТОВ "Сумитеплоенерго" '!O525</f>
        <v>так</v>
      </c>
      <c r="D533" s="46">
        <f>'[11]ТОВ "Сумитеплоенерго" '!G525</f>
        <v>9</v>
      </c>
      <c r="E533" s="86" t="str">
        <f t="shared" si="548"/>
        <v>ТОВ "Сумитеплоенерго"</v>
      </c>
      <c r="F533" s="43">
        <f>'[11]ТОВ "Сумитеплоенерго" '!L525</f>
        <v>3842.09</v>
      </c>
      <c r="G533" s="43">
        <f>'[11]ТОВ "Сумитеплоенерго" '!CX525</f>
        <v>524.00090697674409</v>
      </c>
      <c r="H533" s="32">
        <f t="shared" si="549"/>
        <v>136.38433950707662</v>
      </c>
      <c r="I533" s="42"/>
      <c r="J533" s="42"/>
      <c r="K533" s="42"/>
      <c r="L533" s="42"/>
      <c r="M533" s="42"/>
      <c r="N533" s="44">
        <f t="shared" si="550"/>
        <v>524.00090697674409</v>
      </c>
      <c r="O533" s="44">
        <f t="shared" si="551"/>
        <v>348.19252013037647</v>
      </c>
      <c r="P533" s="44">
        <f t="shared" si="552"/>
        <v>0</v>
      </c>
      <c r="Q533" s="44">
        <f t="shared" si="553"/>
        <v>0</v>
      </c>
      <c r="R533" s="44">
        <f t="shared" si="554"/>
        <v>0</v>
      </c>
      <c r="S533" s="44">
        <f t="shared" si="555"/>
        <v>0</v>
      </c>
      <c r="T533" s="44">
        <f t="shared" si="556"/>
        <v>348.19252013037647</v>
      </c>
      <c r="U533" s="44">
        <f t="shared" si="557"/>
        <v>581.64100674418603</v>
      </c>
      <c r="V533" s="44">
        <f t="shared" si="558"/>
        <v>0</v>
      </c>
      <c r="W533" s="44">
        <f t="shared" si="559"/>
        <v>0</v>
      </c>
      <c r="X533" s="44">
        <f t="shared" si="560"/>
        <v>0</v>
      </c>
      <c r="Y533" s="44">
        <f t="shared" si="561"/>
        <v>0</v>
      </c>
      <c r="Z533" s="44">
        <f t="shared" si="562"/>
        <v>581.64100674418603</v>
      </c>
      <c r="AA533" s="20">
        <v>0.11</v>
      </c>
      <c r="AC533" s="44">
        <f t="shared" si="545"/>
        <v>361.15646000000004</v>
      </c>
      <c r="AD533" s="28">
        <v>94</v>
      </c>
      <c r="AE533" s="44">
        <f t="shared" si="546"/>
        <v>2620.3053799999998</v>
      </c>
      <c r="AF533" s="28">
        <v>682</v>
      </c>
      <c r="AG533" s="44">
        <f t="shared" si="547"/>
        <v>422.62990000000002</v>
      </c>
      <c r="AH533" s="28">
        <v>110</v>
      </c>
      <c r="AI533" s="44">
        <f t="shared" si="511"/>
        <v>104.69538121395348</v>
      </c>
      <c r="AJ533" s="44">
        <f t="shared" si="512"/>
        <v>0</v>
      </c>
      <c r="AK533" s="44"/>
      <c r="AL533" s="44">
        <f t="shared" si="513"/>
        <v>0</v>
      </c>
      <c r="AM533" s="44"/>
      <c r="AN533" s="44">
        <f t="shared" si="514"/>
        <v>104.69538121395348</v>
      </c>
      <c r="AO533" s="20"/>
      <c r="AP533" s="20">
        <v>0.18</v>
      </c>
      <c r="AQ533" s="20"/>
      <c r="AR533" s="20"/>
      <c r="AS533" s="44">
        <f t="shared" si="515"/>
        <v>69.568865522049222</v>
      </c>
      <c r="AT533" s="44">
        <f t="shared" si="516"/>
        <v>0</v>
      </c>
      <c r="AU533" s="44">
        <f t="shared" si="517"/>
        <v>0</v>
      </c>
      <c r="AV533" s="44">
        <f t="shared" si="518"/>
        <v>0</v>
      </c>
      <c r="AW533" s="44"/>
      <c r="AX533" s="44">
        <f t="shared" si="519"/>
        <v>69.568865522049222</v>
      </c>
      <c r="AY533" s="44">
        <f t="shared" si="520"/>
        <v>325.7189637767442</v>
      </c>
      <c r="AZ533" s="44">
        <f t="shared" si="521"/>
        <v>0</v>
      </c>
      <c r="BA533" s="44"/>
      <c r="BB533" s="44">
        <f t="shared" si="522"/>
        <v>0</v>
      </c>
      <c r="BC533" s="44"/>
      <c r="BD533" s="44">
        <f t="shared" si="523"/>
        <v>325.7189637767442</v>
      </c>
      <c r="BE533" s="20"/>
      <c r="BF533" s="20">
        <v>0.56000000000000005</v>
      </c>
      <c r="BG533" s="20"/>
      <c r="BH533" s="20">
        <v>0.05</v>
      </c>
      <c r="BI533" s="44">
        <f t="shared" si="524"/>
        <v>216.43647051304205</v>
      </c>
      <c r="BJ533" s="44">
        <f t="shared" si="525"/>
        <v>0</v>
      </c>
      <c r="BK533" s="44">
        <f t="shared" si="526"/>
        <v>0</v>
      </c>
      <c r="BL533" s="44">
        <f t="shared" si="527"/>
        <v>0</v>
      </c>
      <c r="BM533" s="44"/>
      <c r="BN533" s="44">
        <f t="shared" si="528"/>
        <v>216.43647051304205</v>
      </c>
      <c r="BO533" s="44">
        <f t="shared" si="529"/>
        <v>127.96102148372093</v>
      </c>
      <c r="BP533" s="44">
        <f t="shared" si="530"/>
        <v>0</v>
      </c>
      <c r="BQ533" s="44"/>
      <c r="BR533" s="44">
        <f t="shared" si="531"/>
        <v>0</v>
      </c>
      <c r="BS533" s="44"/>
      <c r="BT533" s="44">
        <f t="shared" si="532"/>
        <v>127.96102148372093</v>
      </c>
      <c r="BU533" s="20"/>
      <c r="BV533" s="20">
        <v>0.22</v>
      </c>
      <c r="BW533" s="20"/>
      <c r="BX533" s="20">
        <v>0.05</v>
      </c>
      <c r="BY533" s="44">
        <f t="shared" si="533"/>
        <v>85.028613415837953</v>
      </c>
      <c r="BZ533" s="44">
        <f t="shared" si="534"/>
        <v>0</v>
      </c>
      <c r="CA533" s="44">
        <f t="shared" si="535"/>
        <v>0</v>
      </c>
      <c r="CB533" s="44">
        <f t="shared" si="536"/>
        <v>0</v>
      </c>
      <c r="CC533" s="44"/>
      <c r="CD533" s="44">
        <f t="shared" si="537"/>
        <v>85.028613415837953</v>
      </c>
      <c r="CE533" s="44">
        <f t="shared" si="538"/>
        <v>5.191351868251104</v>
      </c>
      <c r="CF533" s="44">
        <f t="shared" si="539"/>
        <v>12.106579698831787</v>
      </c>
      <c r="CG533" s="44">
        <f t="shared" si="540"/>
        <v>4.9704432781127581</v>
      </c>
      <c r="CH533" s="44">
        <f t="shared" si="541"/>
        <v>28.474232171528982</v>
      </c>
      <c r="CI533" s="44">
        <f t="shared" si="542"/>
        <v>88.586500089201294</v>
      </c>
      <c r="CJ533" s="44">
        <f t="shared" si="543"/>
        <v>34.801839320757644</v>
      </c>
      <c r="CK533" s="44">
        <f t="shared" si="544"/>
        <v>158.19017873071658</v>
      </c>
    </row>
    <row r="534" spans="1:89" ht="30" x14ac:dyDescent="0.25">
      <c r="A534" s="41">
        <f>'[11]ТОВ "Сумитеплоенерго" '!F526</f>
        <v>1983</v>
      </c>
      <c r="B534" s="41" t="str">
        <f>'[11]ТОВ "Сумитеплоенерго" '!C526</f>
        <v>в.Інтернац., 22(1-179,288-392)</v>
      </c>
      <c r="C534" s="47" t="str">
        <f>'[11]ТОВ "Сумитеплоенерго" '!O526</f>
        <v>так</v>
      </c>
      <c r="D534" s="46">
        <f>'[11]ТОВ "Сумитеплоенерго" '!G526</f>
        <v>9</v>
      </c>
      <c r="E534" s="86" t="str">
        <f t="shared" si="548"/>
        <v>ТОВ "Сумитеплоенерго"</v>
      </c>
      <c r="F534" s="43">
        <f>'[11]ТОВ "Сумитеплоенерго" '!L526</f>
        <v>19869.75</v>
      </c>
      <c r="G534" s="43">
        <f>'[11]ТОВ "Сумитеплоенерго" '!CX526</f>
        <v>3107.5215813953487</v>
      </c>
      <c r="H534" s="32">
        <f t="shared" si="549"/>
        <v>156.39459889507157</v>
      </c>
      <c r="I534" s="42"/>
      <c r="J534" s="42"/>
      <c r="K534" s="42"/>
      <c r="L534" s="42"/>
      <c r="M534" s="42"/>
      <c r="N534" s="44">
        <f t="shared" si="550"/>
        <v>3107.5215813953487</v>
      </c>
      <c r="O534" s="44">
        <f t="shared" si="551"/>
        <v>2064.9120190045792</v>
      </c>
      <c r="P534" s="44">
        <f t="shared" si="552"/>
        <v>0</v>
      </c>
      <c r="Q534" s="44">
        <f t="shared" si="553"/>
        <v>0</v>
      </c>
      <c r="R534" s="44">
        <f t="shared" si="554"/>
        <v>0</v>
      </c>
      <c r="S534" s="44">
        <f t="shared" si="555"/>
        <v>0</v>
      </c>
      <c r="T534" s="44">
        <f t="shared" si="556"/>
        <v>2064.9120190045792</v>
      </c>
      <c r="U534" s="44">
        <f t="shared" si="557"/>
        <v>3200.7472288372091</v>
      </c>
      <c r="V534" s="44">
        <f t="shared" si="558"/>
        <v>0</v>
      </c>
      <c r="W534" s="44">
        <f t="shared" si="559"/>
        <v>0</v>
      </c>
      <c r="X534" s="44">
        <f t="shared" si="560"/>
        <v>0</v>
      </c>
      <c r="Y534" s="44">
        <f t="shared" si="561"/>
        <v>0</v>
      </c>
      <c r="Z534" s="44">
        <f t="shared" si="562"/>
        <v>3200.7472288372091</v>
      </c>
      <c r="AA534" s="20">
        <v>0.03</v>
      </c>
      <c r="AC534" s="44">
        <f t="shared" si="545"/>
        <v>1351.143</v>
      </c>
      <c r="AD534" s="28">
        <v>68</v>
      </c>
      <c r="AE534" s="44">
        <f t="shared" si="546"/>
        <v>12180.15675</v>
      </c>
      <c r="AF534" s="28">
        <v>613</v>
      </c>
      <c r="AG534" s="44">
        <f t="shared" si="547"/>
        <v>1828.0170000000001</v>
      </c>
      <c r="AH534" s="28">
        <v>92</v>
      </c>
      <c r="AI534" s="44">
        <f t="shared" si="511"/>
        <v>576.13450119069762</v>
      </c>
      <c r="AJ534" s="44">
        <f t="shared" si="512"/>
        <v>0</v>
      </c>
      <c r="AK534" s="44"/>
      <c r="AL534" s="44">
        <f t="shared" si="513"/>
        <v>0</v>
      </c>
      <c r="AM534" s="44"/>
      <c r="AN534" s="44">
        <f t="shared" si="514"/>
        <v>576.13450119069762</v>
      </c>
      <c r="AO534" s="20"/>
      <c r="AP534" s="20">
        <v>0.18</v>
      </c>
      <c r="AQ534" s="20"/>
      <c r="AR534" s="20"/>
      <c r="AS534" s="44">
        <f t="shared" si="515"/>
        <v>382.83468832344892</v>
      </c>
      <c r="AT534" s="44">
        <f t="shared" si="516"/>
        <v>0</v>
      </c>
      <c r="AU534" s="44">
        <f t="shared" si="517"/>
        <v>0</v>
      </c>
      <c r="AV534" s="44">
        <f t="shared" si="518"/>
        <v>0</v>
      </c>
      <c r="AW534" s="44"/>
      <c r="AX534" s="44">
        <f t="shared" si="519"/>
        <v>382.83468832344892</v>
      </c>
      <c r="AY534" s="44">
        <f t="shared" si="520"/>
        <v>1792.4184481488373</v>
      </c>
      <c r="AZ534" s="44">
        <f t="shared" si="521"/>
        <v>0</v>
      </c>
      <c r="BA534" s="44"/>
      <c r="BB534" s="44">
        <f t="shared" si="522"/>
        <v>0</v>
      </c>
      <c r="BC534" s="44"/>
      <c r="BD534" s="44">
        <f t="shared" si="523"/>
        <v>1792.4184481488373</v>
      </c>
      <c r="BE534" s="20"/>
      <c r="BF534" s="20">
        <v>0.56000000000000005</v>
      </c>
      <c r="BG534" s="20"/>
      <c r="BH534" s="20">
        <v>0.05</v>
      </c>
      <c r="BI534" s="44">
        <f t="shared" si="524"/>
        <v>1191.0412525618412</v>
      </c>
      <c r="BJ534" s="44">
        <f t="shared" si="525"/>
        <v>0</v>
      </c>
      <c r="BK534" s="44">
        <f t="shared" si="526"/>
        <v>0</v>
      </c>
      <c r="BL534" s="44">
        <f t="shared" si="527"/>
        <v>0</v>
      </c>
      <c r="BM534" s="44"/>
      <c r="BN534" s="44">
        <f t="shared" si="528"/>
        <v>1191.0412525618412</v>
      </c>
      <c r="BO534" s="44">
        <f t="shared" si="529"/>
        <v>704.16439034418602</v>
      </c>
      <c r="BP534" s="44">
        <f t="shared" si="530"/>
        <v>0</v>
      </c>
      <c r="BQ534" s="44"/>
      <c r="BR534" s="44">
        <f t="shared" si="531"/>
        <v>0</v>
      </c>
      <c r="BS534" s="44"/>
      <c r="BT534" s="44">
        <f t="shared" si="532"/>
        <v>704.16439034418602</v>
      </c>
      <c r="BU534" s="20"/>
      <c r="BV534" s="20">
        <v>0.22</v>
      </c>
      <c r="BW534" s="20"/>
      <c r="BX534" s="20">
        <v>0.05</v>
      </c>
      <c r="BY534" s="44">
        <f t="shared" si="533"/>
        <v>467.90906350643763</v>
      </c>
      <c r="BZ534" s="44">
        <f t="shared" si="534"/>
        <v>0</v>
      </c>
      <c r="CA534" s="44">
        <f t="shared" si="535"/>
        <v>0</v>
      </c>
      <c r="CB534" s="44">
        <f t="shared" si="536"/>
        <v>0</v>
      </c>
      <c r="CC534" s="44"/>
      <c r="CD534" s="44">
        <f t="shared" si="537"/>
        <v>467.90906350643763</v>
      </c>
      <c r="CE534" s="44">
        <f t="shared" si="538"/>
        <v>3.5293118445380998</v>
      </c>
      <c r="CF534" s="44">
        <f t="shared" si="539"/>
        <v>10.226477650376415</v>
      </c>
      <c r="CG534" s="44">
        <f t="shared" si="540"/>
        <v>3.906778351975329</v>
      </c>
      <c r="CH534" s="44">
        <f t="shared" si="541"/>
        <v>156.69256235293747</v>
      </c>
      <c r="CI534" s="44">
        <f t="shared" si="542"/>
        <v>487.48797176469446</v>
      </c>
      <c r="CJ534" s="44">
        <f t="shared" si="543"/>
        <v>191.51313176470137</v>
      </c>
      <c r="CK534" s="44">
        <f t="shared" si="544"/>
        <v>870.51423529409715</v>
      </c>
    </row>
    <row r="535" spans="1:89" x14ac:dyDescent="0.25">
      <c r="A535" s="41">
        <f>'[11]ТОВ "Сумитеплоенерго" '!F527</f>
        <v>1982</v>
      </c>
      <c r="B535" s="41" t="str">
        <f>'[11]ТОВ "Сумитеплоенерго" '!C527</f>
        <v>в.Д.Коротчен., 15</v>
      </c>
      <c r="C535" s="47" t="str">
        <f>'[11]ТОВ "Сумитеплоенерго" '!O527</f>
        <v>так</v>
      </c>
      <c r="D535" s="46">
        <f>'[11]ТОВ "Сумитеплоенерго" '!G527</f>
        <v>9</v>
      </c>
      <c r="E535" s="86" t="str">
        <f t="shared" si="548"/>
        <v>ТОВ "Сумитеплоенерго"</v>
      </c>
      <c r="F535" s="43">
        <f>'[11]ТОВ "Сумитеплоенерго" '!L527</f>
        <v>16353.84</v>
      </c>
      <c r="G535" s="43">
        <f>'[11]ТОВ "Сумитеплоенерго" '!CX527</f>
        <v>2215.3275813953487</v>
      </c>
      <c r="H535" s="32">
        <f t="shared" si="549"/>
        <v>135.46222669387424</v>
      </c>
      <c r="I535" s="42"/>
      <c r="J535" s="42"/>
      <c r="K535" s="42"/>
      <c r="L535" s="42"/>
      <c r="M535" s="42"/>
      <c r="N535" s="44">
        <f t="shared" si="550"/>
        <v>2215.3275813953487</v>
      </c>
      <c r="O535" s="44">
        <f t="shared" si="551"/>
        <v>1472.0594625127476</v>
      </c>
      <c r="P535" s="44">
        <f t="shared" si="552"/>
        <v>0</v>
      </c>
      <c r="Q535" s="44">
        <f t="shared" si="553"/>
        <v>0</v>
      </c>
      <c r="R535" s="44">
        <f t="shared" si="554"/>
        <v>0</v>
      </c>
      <c r="S535" s="44">
        <f t="shared" si="555"/>
        <v>0</v>
      </c>
      <c r="T535" s="44">
        <f t="shared" si="556"/>
        <v>1472.0594625127476</v>
      </c>
      <c r="U535" s="44">
        <f t="shared" si="557"/>
        <v>2459.0136153488374</v>
      </c>
      <c r="V535" s="44">
        <f t="shared" si="558"/>
        <v>0</v>
      </c>
      <c r="W535" s="44">
        <f t="shared" si="559"/>
        <v>0</v>
      </c>
      <c r="X535" s="44">
        <f t="shared" si="560"/>
        <v>0</v>
      </c>
      <c r="Y535" s="44">
        <f t="shared" si="561"/>
        <v>0</v>
      </c>
      <c r="Z535" s="44">
        <f t="shared" si="562"/>
        <v>2459.0136153488374</v>
      </c>
      <c r="AA535" s="20">
        <v>0.11</v>
      </c>
      <c r="AC535" s="44">
        <f t="shared" si="545"/>
        <v>1112.0611200000001</v>
      </c>
      <c r="AD535" s="28">
        <v>68</v>
      </c>
      <c r="AE535" s="44">
        <f t="shared" si="546"/>
        <v>10024.903920000001</v>
      </c>
      <c r="AF535" s="28">
        <v>613</v>
      </c>
      <c r="AG535" s="44">
        <f t="shared" si="547"/>
        <v>1504.5532800000001</v>
      </c>
      <c r="AH535" s="28">
        <v>92</v>
      </c>
      <c r="AI535" s="44">
        <f t="shared" si="511"/>
        <v>442.62245076279072</v>
      </c>
      <c r="AJ535" s="44">
        <f t="shared" si="512"/>
        <v>0</v>
      </c>
      <c r="AK535" s="44"/>
      <c r="AL535" s="44">
        <f t="shared" si="513"/>
        <v>0</v>
      </c>
      <c r="AM535" s="44"/>
      <c r="AN535" s="44">
        <f t="shared" si="514"/>
        <v>442.62245076279072</v>
      </c>
      <c r="AO535" s="20"/>
      <c r="AP535" s="20">
        <v>0.18</v>
      </c>
      <c r="AQ535" s="20"/>
      <c r="AR535" s="20"/>
      <c r="AS535" s="44">
        <f t="shared" si="515"/>
        <v>294.11748061004698</v>
      </c>
      <c r="AT535" s="44">
        <f t="shared" si="516"/>
        <v>0</v>
      </c>
      <c r="AU535" s="44">
        <f t="shared" si="517"/>
        <v>0</v>
      </c>
      <c r="AV535" s="44">
        <f t="shared" si="518"/>
        <v>0</v>
      </c>
      <c r="AW535" s="44"/>
      <c r="AX535" s="44">
        <f t="shared" si="519"/>
        <v>294.11748061004698</v>
      </c>
      <c r="AY535" s="44">
        <f t="shared" si="520"/>
        <v>1377.0476245953491</v>
      </c>
      <c r="AZ535" s="44">
        <f t="shared" si="521"/>
        <v>0</v>
      </c>
      <c r="BA535" s="44"/>
      <c r="BB535" s="44">
        <f t="shared" si="522"/>
        <v>0</v>
      </c>
      <c r="BC535" s="44"/>
      <c r="BD535" s="44">
        <f t="shared" si="523"/>
        <v>1377.0476245953491</v>
      </c>
      <c r="BE535" s="20"/>
      <c r="BF535" s="20">
        <v>0.56000000000000005</v>
      </c>
      <c r="BG535" s="20"/>
      <c r="BH535" s="20">
        <v>0.05</v>
      </c>
      <c r="BI535" s="44">
        <f t="shared" si="524"/>
        <v>915.0321618979242</v>
      </c>
      <c r="BJ535" s="44">
        <f t="shared" si="525"/>
        <v>0</v>
      </c>
      <c r="BK535" s="44">
        <f t="shared" si="526"/>
        <v>0</v>
      </c>
      <c r="BL535" s="44">
        <f t="shared" si="527"/>
        <v>0</v>
      </c>
      <c r="BM535" s="44"/>
      <c r="BN535" s="44">
        <f t="shared" si="528"/>
        <v>915.0321618979242</v>
      </c>
      <c r="BO535" s="44">
        <f t="shared" si="529"/>
        <v>540.98299537674427</v>
      </c>
      <c r="BP535" s="44">
        <f t="shared" si="530"/>
        <v>0</v>
      </c>
      <c r="BQ535" s="44"/>
      <c r="BR535" s="44">
        <f t="shared" si="531"/>
        <v>0</v>
      </c>
      <c r="BS535" s="44"/>
      <c r="BT535" s="44">
        <f t="shared" si="532"/>
        <v>540.98299537674427</v>
      </c>
      <c r="BU535" s="20"/>
      <c r="BV535" s="20">
        <v>0.22</v>
      </c>
      <c r="BW535" s="20"/>
      <c r="BX535" s="20">
        <v>0.05</v>
      </c>
      <c r="BY535" s="44">
        <f t="shared" si="533"/>
        <v>359.47692074561303</v>
      </c>
      <c r="BZ535" s="44">
        <f t="shared" si="534"/>
        <v>0</v>
      </c>
      <c r="CA535" s="44">
        <f t="shared" si="535"/>
        <v>0</v>
      </c>
      <c r="CB535" s="44">
        <f t="shared" si="536"/>
        <v>0</v>
      </c>
      <c r="CC535" s="44"/>
      <c r="CD535" s="44">
        <f t="shared" si="537"/>
        <v>359.47692074561303</v>
      </c>
      <c r="CE535" s="44">
        <f t="shared" si="538"/>
        <v>3.7810099477712318</v>
      </c>
      <c r="CF535" s="44">
        <f t="shared" si="539"/>
        <v>10.955794055595526</v>
      </c>
      <c r="CG535" s="44">
        <f t="shared" si="540"/>
        <v>4.1853960384419517</v>
      </c>
      <c r="CH535" s="44">
        <f t="shared" si="541"/>
        <v>120.38099753030103</v>
      </c>
      <c r="CI535" s="44">
        <f t="shared" si="542"/>
        <v>374.51865898315879</v>
      </c>
      <c r="CJ535" s="44">
        <f t="shared" si="543"/>
        <v>147.13233031481238</v>
      </c>
      <c r="CK535" s="44">
        <f t="shared" si="544"/>
        <v>668.78331961278354</v>
      </c>
    </row>
    <row r="536" spans="1:89" x14ac:dyDescent="0.25">
      <c r="A536" s="41">
        <f>'[11]ТОВ "Сумитеплоенерго" '!F528</f>
        <v>1983</v>
      </c>
      <c r="B536" s="41" t="str">
        <f>'[11]ТОВ "Сумитеплоенерго" '!C528</f>
        <v>в.Д.Коротчен., 17</v>
      </c>
      <c r="C536" s="47" t="str">
        <f>'[11]ТОВ "Сумитеплоенерго" '!O528</f>
        <v>так</v>
      </c>
      <c r="D536" s="46">
        <f>'[11]ТОВ "Сумитеплоенерго" '!G528</f>
        <v>9</v>
      </c>
      <c r="E536" s="86" t="str">
        <f t="shared" si="548"/>
        <v>ТОВ "Сумитеплоенерго"</v>
      </c>
      <c r="F536" s="43">
        <f>'[11]ТОВ "Сумитеплоенерго" '!L528</f>
        <v>9559.48</v>
      </c>
      <c r="G536" s="43">
        <f>'[11]ТОВ "Сумитеплоенерго" '!CX528</f>
        <v>1291.8211511627906</v>
      </c>
      <c r="H536" s="32">
        <f t="shared" si="549"/>
        <v>135.13508592128343</v>
      </c>
      <c r="I536" s="42"/>
      <c r="J536" s="42"/>
      <c r="K536" s="42"/>
      <c r="L536" s="42"/>
      <c r="M536" s="42"/>
      <c r="N536" s="44">
        <f t="shared" si="550"/>
        <v>1291.8211511627906</v>
      </c>
      <c r="O536" s="44">
        <f t="shared" si="551"/>
        <v>858.40015960327128</v>
      </c>
      <c r="P536" s="44">
        <f t="shared" si="552"/>
        <v>0</v>
      </c>
      <c r="Q536" s="44">
        <f t="shared" si="553"/>
        <v>0</v>
      </c>
      <c r="R536" s="44">
        <f t="shared" si="554"/>
        <v>0</v>
      </c>
      <c r="S536" s="44">
        <f t="shared" si="555"/>
        <v>0</v>
      </c>
      <c r="T536" s="44">
        <f t="shared" si="556"/>
        <v>858.40015960327128</v>
      </c>
      <c r="U536" s="44">
        <f t="shared" si="557"/>
        <v>1433.9214777906977</v>
      </c>
      <c r="V536" s="44">
        <f t="shared" si="558"/>
        <v>0</v>
      </c>
      <c r="W536" s="44">
        <f t="shared" si="559"/>
        <v>0</v>
      </c>
      <c r="X536" s="44">
        <f t="shared" si="560"/>
        <v>0</v>
      </c>
      <c r="Y536" s="44">
        <f t="shared" si="561"/>
        <v>0</v>
      </c>
      <c r="Z536" s="44">
        <f t="shared" si="562"/>
        <v>1433.9214777906977</v>
      </c>
      <c r="AA536" s="20">
        <v>0.11</v>
      </c>
      <c r="AC536" s="44">
        <f t="shared" si="545"/>
        <v>650.04463999999996</v>
      </c>
      <c r="AD536" s="28">
        <v>68</v>
      </c>
      <c r="AE536" s="44">
        <f t="shared" si="546"/>
        <v>5859.9612399999996</v>
      </c>
      <c r="AF536" s="28">
        <v>613</v>
      </c>
      <c r="AG536" s="44">
        <f t="shared" si="547"/>
        <v>879.47215999999992</v>
      </c>
      <c r="AH536" s="28">
        <v>92</v>
      </c>
      <c r="AI536" s="44">
        <f t="shared" si="511"/>
        <v>258.10586600232557</v>
      </c>
      <c r="AJ536" s="44">
        <f t="shared" si="512"/>
        <v>0</v>
      </c>
      <c r="AK536" s="44"/>
      <c r="AL536" s="44">
        <f t="shared" si="513"/>
        <v>0</v>
      </c>
      <c r="AM536" s="44"/>
      <c r="AN536" s="44">
        <f t="shared" si="514"/>
        <v>258.10586600232557</v>
      </c>
      <c r="AO536" s="20"/>
      <c r="AP536" s="20">
        <v>0.18</v>
      </c>
      <c r="AQ536" s="20"/>
      <c r="AR536" s="20"/>
      <c r="AS536" s="44">
        <f t="shared" si="515"/>
        <v>171.50835188873361</v>
      </c>
      <c r="AT536" s="44">
        <f t="shared" si="516"/>
        <v>0</v>
      </c>
      <c r="AU536" s="44">
        <f t="shared" si="517"/>
        <v>0</v>
      </c>
      <c r="AV536" s="44">
        <f t="shared" si="518"/>
        <v>0</v>
      </c>
      <c r="AW536" s="44"/>
      <c r="AX536" s="44">
        <f t="shared" si="519"/>
        <v>171.50835188873361</v>
      </c>
      <c r="AY536" s="44">
        <f t="shared" si="520"/>
        <v>802.9960275627908</v>
      </c>
      <c r="AZ536" s="44">
        <f t="shared" si="521"/>
        <v>0</v>
      </c>
      <c r="BA536" s="44"/>
      <c r="BB536" s="44">
        <f t="shared" si="522"/>
        <v>0</v>
      </c>
      <c r="BC536" s="44"/>
      <c r="BD536" s="44">
        <f t="shared" si="523"/>
        <v>802.9960275627908</v>
      </c>
      <c r="BE536" s="20"/>
      <c r="BF536" s="20">
        <v>0.56000000000000005</v>
      </c>
      <c r="BG536" s="20"/>
      <c r="BH536" s="20">
        <v>0.05</v>
      </c>
      <c r="BI536" s="44">
        <f t="shared" si="524"/>
        <v>533.58153920939355</v>
      </c>
      <c r="BJ536" s="44">
        <f t="shared" si="525"/>
        <v>0</v>
      </c>
      <c r="BK536" s="44">
        <f t="shared" si="526"/>
        <v>0</v>
      </c>
      <c r="BL536" s="44">
        <f t="shared" si="527"/>
        <v>0</v>
      </c>
      <c r="BM536" s="44"/>
      <c r="BN536" s="44">
        <f t="shared" si="528"/>
        <v>533.58153920939355</v>
      </c>
      <c r="BO536" s="44">
        <f t="shared" si="529"/>
        <v>315.46272511395352</v>
      </c>
      <c r="BP536" s="44">
        <f t="shared" si="530"/>
        <v>0</v>
      </c>
      <c r="BQ536" s="44"/>
      <c r="BR536" s="44">
        <f t="shared" si="531"/>
        <v>0</v>
      </c>
      <c r="BS536" s="44"/>
      <c r="BT536" s="44">
        <f t="shared" si="532"/>
        <v>315.46272511395352</v>
      </c>
      <c r="BU536" s="20"/>
      <c r="BV536" s="20">
        <v>0.22</v>
      </c>
      <c r="BW536" s="20"/>
      <c r="BX536" s="20">
        <v>0.05</v>
      </c>
      <c r="BY536" s="44">
        <f t="shared" si="533"/>
        <v>209.6213189751189</v>
      </c>
      <c r="BZ536" s="44">
        <f t="shared" si="534"/>
        <v>0</v>
      </c>
      <c r="CA536" s="44">
        <f t="shared" si="535"/>
        <v>0</v>
      </c>
      <c r="CB536" s="44">
        <f t="shared" si="536"/>
        <v>0</v>
      </c>
      <c r="CC536" s="44"/>
      <c r="CD536" s="44">
        <f t="shared" si="537"/>
        <v>209.6213189751189</v>
      </c>
      <c r="CE536" s="44">
        <f t="shared" si="538"/>
        <v>3.7901631777192852</v>
      </c>
      <c r="CF536" s="44">
        <f t="shared" si="539"/>
        <v>10.982316308548999</v>
      </c>
      <c r="CG536" s="44">
        <f t="shared" si="540"/>
        <v>4.1955282234646623</v>
      </c>
      <c r="CH536" s="44">
        <f t="shared" si="541"/>
        <v>70.197617776134194</v>
      </c>
      <c r="CI536" s="44">
        <f t="shared" si="542"/>
        <v>218.39258863686197</v>
      </c>
      <c r="CJ536" s="44">
        <f t="shared" si="543"/>
        <v>85.797088393052917</v>
      </c>
      <c r="CK536" s="44">
        <f t="shared" si="544"/>
        <v>389.98676542296778</v>
      </c>
    </row>
    <row r="537" spans="1:89" x14ac:dyDescent="0.25">
      <c r="A537" s="41">
        <f>'[11]ТОВ "Сумитеплоенерго" '!F529</f>
        <v>1984</v>
      </c>
      <c r="B537" s="41" t="str">
        <f>'[11]ТОВ "Сумитеплоенерго" '!C529</f>
        <v>в.Д.Коротчен., 25</v>
      </c>
      <c r="C537" s="47" t="str">
        <f>'[11]ТОВ "Сумитеплоенерго" '!O529</f>
        <v>так</v>
      </c>
      <c r="D537" s="46">
        <f>'[11]ТОВ "Сумитеплоенерго" '!G529</f>
        <v>9</v>
      </c>
      <c r="E537" s="86" t="str">
        <f t="shared" si="548"/>
        <v>ТОВ "Сумитеплоенерго"</v>
      </c>
      <c r="F537" s="43">
        <f>'[11]ТОВ "Сумитеплоенерго" '!L529</f>
        <v>7734.14</v>
      </c>
      <c r="G537" s="43">
        <f>'[11]ТОВ "Сумитеплоенерго" '!CX529</f>
        <v>997.78206976744184</v>
      </c>
      <c r="H537" s="32">
        <f t="shared" si="549"/>
        <v>129.0100864178101</v>
      </c>
      <c r="I537" s="42"/>
      <c r="J537" s="42"/>
      <c r="K537" s="42"/>
      <c r="L537" s="42"/>
      <c r="M537" s="42"/>
      <c r="N537" s="44">
        <f t="shared" si="550"/>
        <v>997.78206976744184</v>
      </c>
      <c r="O537" s="44">
        <f t="shared" si="551"/>
        <v>663.0146031954248</v>
      </c>
      <c r="P537" s="44">
        <f t="shared" si="552"/>
        <v>0</v>
      </c>
      <c r="Q537" s="44">
        <f t="shared" si="553"/>
        <v>0</v>
      </c>
      <c r="R537" s="44">
        <f t="shared" si="554"/>
        <v>0</v>
      </c>
      <c r="S537" s="44">
        <f t="shared" si="555"/>
        <v>0</v>
      </c>
      <c r="T537" s="44">
        <f t="shared" si="556"/>
        <v>663.0146031954248</v>
      </c>
      <c r="U537" s="44">
        <f t="shared" si="557"/>
        <v>1107.5380974418606</v>
      </c>
      <c r="V537" s="44">
        <f t="shared" si="558"/>
        <v>0</v>
      </c>
      <c r="W537" s="44">
        <f t="shared" si="559"/>
        <v>0</v>
      </c>
      <c r="X537" s="44">
        <f t="shared" si="560"/>
        <v>0</v>
      </c>
      <c r="Y537" s="44">
        <f t="shared" si="561"/>
        <v>0</v>
      </c>
      <c r="Z537" s="44">
        <f t="shared" si="562"/>
        <v>1107.5380974418606</v>
      </c>
      <c r="AA537" s="20">
        <v>0.11</v>
      </c>
      <c r="AC537" s="44">
        <f t="shared" si="545"/>
        <v>580.06050000000005</v>
      </c>
      <c r="AD537" s="28">
        <v>75</v>
      </c>
      <c r="AE537" s="44">
        <f t="shared" si="546"/>
        <v>4980.7861600000006</v>
      </c>
      <c r="AF537" s="28">
        <v>644</v>
      </c>
      <c r="AG537" s="44">
        <f t="shared" si="547"/>
        <v>781.14814000000001</v>
      </c>
      <c r="AH537" s="28">
        <v>101</v>
      </c>
      <c r="AI537" s="44">
        <f t="shared" si="511"/>
        <v>199.3568575395349</v>
      </c>
      <c r="AJ537" s="44">
        <f t="shared" si="512"/>
        <v>0</v>
      </c>
      <c r="AK537" s="44"/>
      <c r="AL537" s="44">
        <f t="shared" si="513"/>
        <v>0</v>
      </c>
      <c r="AM537" s="44"/>
      <c r="AN537" s="44">
        <f t="shared" si="514"/>
        <v>199.3568575395349</v>
      </c>
      <c r="AO537" s="20"/>
      <c r="AP537" s="20">
        <v>0.18</v>
      </c>
      <c r="AQ537" s="20"/>
      <c r="AR537" s="20"/>
      <c r="AS537" s="44">
        <f t="shared" si="515"/>
        <v>132.4703177184459</v>
      </c>
      <c r="AT537" s="44">
        <f t="shared" si="516"/>
        <v>0</v>
      </c>
      <c r="AU537" s="44">
        <f t="shared" si="517"/>
        <v>0</v>
      </c>
      <c r="AV537" s="44">
        <f t="shared" si="518"/>
        <v>0</v>
      </c>
      <c r="AW537" s="44"/>
      <c r="AX537" s="44">
        <f t="shared" si="519"/>
        <v>132.4703177184459</v>
      </c>
      <c r="AY537" s="44">
        <f t="shared" si="520"/>
        <v>620.221334567442</v>
      </c>
      <c r="AZ537" s="44">
        <f t="shared" si="521"/>
        <v>0</v>
      </c>
      <c r="BA537" s="44"/>
      <c r="BB537" s="44">
        <f t="shared" si="522"/>
        <v>0</v>
      </c>
      <c r="BC537" s="44"/>
      <c r="BD537" s="44">
        <f t="shared" si="523"/>
        <v>620.221334567442</v>
      </c>
      <c r="BE537" s="20"/>
      <c r="BF537" s="20">
        <v>0.56000000000000005</v>
      </c>
      <c r="BG537" s="20"/>
      <c r="BH537" s="20">
        <v>0.05</v>
      </c>
      <c r="BI537" s="44">
        <f t="shared" si="524"/>
        <v>412.12987734627615</v>
      </c>
      <c r="BJ537" s="44">
        <f t="shared" si="525"/>
        <v>0</v>
      </c>
      <c r="BK537" s="44">
        <f t="shared" si="526"/>
        <v>0</v>
      </c>
      <c r="BL537" s="44">
        <f t="shared" si="527"/>
        <v>0</v>
      </c>
      <c r="BM537" s="44"/>
      <c r="BN537" s="44">
        <f t="shared" si="528"/>
        <v>412.12987734627615</v>
      </c>
      <c r="BO537" s="44">
        <f t="shared" si="529"/>
        <v>243.65838143720933</v>
      </c>
      <c r="BP537" s="44">
        <f t="shared" si="530"/>
        <v>0</v>
      </c>
      <c r="BQ537" s="44"/>
      <c r="BR537" s="44">
        <f t="shared" si="531"/>
        <v>0</v>
      </c>
      <c r="BS537" s="44"/>
      <c r="BT537" s="44">
        <f t="shared" si="532"/>
        <v>243.65838143720933</v>
      </c>
      <c r="BU537" s="20"/>
      <c r="BV537" s="20">
        <v>0.22</v>
      </c>
      <c r="BW537" s="20"/>
      <c r="BX537" s="20">
        <v>0.05</v>
      </c>
      <c r="BY537" s="44">
        <f t="shared" si="533"/>
        <v>161.90816610032275</v>
      </c>
      <c r="BZ537" s="44">
        <f t="shared" si="534"/>
        <v>0</v>
      </c>
      <c r="CA537" s="44">
        <f t="shared" si="535"/>
        <v>0</v>
      </c>
      <c r="CB537" s="44">
        <f t="shared" si="536"/>
        <v>0</v>
      </c>
      <c r="CC537" s="44"/>
      <c r="CD537" s="44">
        <f t="shared" si="537"/>
        <v>161.90816610032275</v>
      </c>
      <c r="CE537" s="44">
        <f t="shared" si="538"/>
        <v>4.3787960200478118</v>
      </c>
      <c r="CF537" s="44">
        <f t="shared" si="539"/>
        <v>12.085477015331961</v>
      </c>
      <c r="CG537" s="44">
        <f t="shared" si="540"/>
        <v>4.8246370693617715</v>
      </c>
      <c r="CH537" s="44">
        <f t="shared" si="541"/>
        <v>54.219521250576371</v>
      </c>
      <c r="CI537" s="44">
        <f t="shared" si="542"/>
        <v>168.68295500179318</v>
      </c>
      <c r="CJ537" s="44">
        <f t="shared" si="543"/>
        <v>66.268303750704447</v>
      </c>
      <c r="CK537" s="44">
        <f t="shared" si="544"/>
        <v>301.21956250320204</v>
      </c>
    </row>
    <row r="538" spans="1:89" x14ac:dyDescent="0.25">
      <c r="A538" s="41">
        <f>'[11]ТОВ "Сумитеплоенерго" '!F530</f>
        <v>1984</v>
      </c>
      <c r="B538" s="41" t="str">
        <f>'[11]ТОВ "Сумитеплоенерго" '!C530</f>
        <v>в.Д.Коротчен., 27</v>
      </c>
      <c r="C538" s="47" t="str">
        <f>'[11]ТОВ "Сумитеплоенерго" '!O530</f>
        <v>так</v>
      </c>
      <c r="D538" s="46">
        <f>'[11]ТОВ "Сумитеплоенерго" '!G530</f>
        <v>9</v>
      </c>
      <c r="E538" s="86" t="str">
        <f t="shared" si="548"/>
        <v>ТОВ "Сумитеплоенерго"</v>
      </c>
      <c r="F538" s="43">
        <f>'[11]ТОВ "Сумитеплоенерго" '!L530</f>
        <v>8987.98</v>
      </c>
      <c r="G538" s="43">
        <f>'[11]ТОВ "Сумитеплоенерго" '!CX530</f>
        <v>1329.4666046511627</v>
      </c>
      <c r="H538" s="32">
        <f t="shared" si="549"/>
        <v>147.91606174592764</v>
      </c>
      <c r="I538" s="42"/>
      <c r="J538" s="42"/>
      <c r="K538" s="42"/>
      <c r="L538" s="42"/>
      <c r="M538" s="42"/>
      <c r="N538" s="44">
        <f t="shared" si="550"/>
        <v>1329.4666046511627</v>
      </c>
      <c r="O538" s="44">
        <f t="shared" si="551"/>
        <v>883.41512646123692</v>
      </c>
      <c r="P538" s="44">
        <f t="shared" si="552"/>
        <v>0</v>
      </c>
      <c r="Q538" s="44">
        <f t="shared" si="553"/>
        <v>0</v>
      </c>
      <c r="R538" s="44">
        <f t="shared" si="554"/>
        <v>0</v>
      </c>
      <c r="S538" s="44">
        <f t="shared" si="555"/>
        <v>0</v>
      </c>
      <c r="T538" s="44">
        <f t="shared" si="556"/>
        <v>883.41512646123692</v>
      </c>
      <c r="U538" s="44">
        <f t="shared" si="557"/>
        <v>1475.7079311627908</v>
      </c>
      <c r="V538" s="44">
        <f t="shared" si="558"/>
        <v>0</v>
      </c>
      <c r="W538" s="44">
        <f t="shared" si="559"/>
        <v>0</v>
      </c>
      <c r="X538" s="44">
        <f t="shared" si="560"/>
        <v>0</v>
      </c>
      <c r="Y538" s="44">
        <f t="shared" si="561"/>
        <v>0</v>
      </c>
      <c r="Z538" s="44">
        <f t="shared" si="562"/>
        <v>1475.7079311627908</v>
      </c>
      <c r="AA538" s="20">
        <v>0.11</v>
      </c>
      <c r="AC538" s="44">
        <f t="shared" si="545"/>
        <v>611.18263999999999</v>
      </c>
      <c r="AD538" s="28">
        <v>68</v>
      </c>
      <c r="AE538" s="44">
        <f t="shared" si="546"/>
        <v>5509.6317399999989</v>
      </c>
      <c r="AF538" s="28">
        <v>613</v>
      </c>
      <c r="AG538" s="44">
        <f t="shared" si="547"/>
        <v>826.89415999999994</v>
      </c>
      <c r="AH538" s="28">
        <v>92</v>
      </c>
      <c r="AI538" s="44">
        <f t="shared" si="511"/>
        <v>265.62742760930234</v>
      </c>
      <c r="AJ538" s="44">
        <f t="shared" si="512"/>
        <v>0</v>
      </c>
      <c r="AK538" s="44"/>
      <c r="AL538" s="44">
        <f t="shared" si="513"/>
        <v>0</v>
      </c>
      <c r="AM538" s="44"/>
      <c r="AN538" s="44">
        <f t="shared" si="514"/>
        <v>265.62742760930234</v>
      </c>
      <c r="AO538" s="20"/>
      <c r="AP538" s="20">
        <v>0.18</v>
      </c>
      <c r="AQ538" s="20"/>
      <c r="AR538" s="20"/>
      <c r="AS538" s="44">
        <f t="shared" si="515"/>
        <v>176.50634226695516</v>
      </c>
      <c r="AT538" s="44">
        <f t="shared" si="516"/>
        <v>0</v>
      </c>
      <c r="AU538" s="44">
        <f t="shared" si="517"/>
        <v>0</v>
      </c>
      <c r="AV538" s="44">
        <f t="shared" si="518"/>
        <v>0</v>
      </c>
      <c r="AW538" s="44"/>
      <c r="AX538" s="44">
        <f t="shared" si="519"/>
        <v>176.50634226695516</v>
      </c>
      <c r="AY538" s="44">
        <f t="shared" si="520"/>
        <v>826.3964414511629</v>
      </c>
      <c r="AZ538" s="44">
        <f t="shared" si="521"/>
        <v>0</v>
      </c>
      <c r="BA538" s="44"/>
      <c r="BB538" s="44">
        <f t="shared" si="522"/>
        <v>0</v>
      </c>
      <c r="BC538" s="44"/>
      <c r="BD538" s="44">
        <f t="shared" si="523"/>
        <v>826.3964414511629</v>
      </c>
      <c r="BE538" s="20"/>
      <c r="BF538" s="20">
        <v>0.56000000000000005</v>
      </c>
      <c r="BG538" s="20"/>
      <c r="BH538" s="20">
        <v>0.05</v>
      </c>
      <c r="BI538" s="44">
        <f t="shared" si="524"/>
        <v>549.13084260830499</v>
      </c>
      <c r="BJ538" s="44">
        <f t="shared" si="525"/>
        <v>0</v>
      </c>
      <c r="BK538" s="44">
        <f t="shared" si="526"/>
        <v>0</v>
      </c>
      <c r="BL538" s="44">
        <f t="shared" si="527"/>
        <v>0</v>
      </c>
      <c r="BM538" s="44"/>
      <c r="BN538" s="44">
        <f t="shared" si="528"/>
        <v>549.13084260830499</v>
      </c>
      <c r="BO538" s="44">
        <f t="shared" si="529"/>
        <v>324.65574485581396</v>
      </c>
      <c r="BP538" s="44">
        <f t="shared" si="530"/>
        <v>0</v>
      </c>
      <c r="BQ538" s="44"/>
      <c r="BR538" s="44">
        <f t="shared" si="531"/>
        <v>0</v>
      </c>
      <c r="BS538" s="44"/>
      <c r="BT538" s="44">
        <f t="shared" si="532"/>
        <v>324.65574485581396</v>
      </c>
      <c r="BU538" s="20"/>
      <c r="BV538" s="20">
        <v>0.22</v>
      </c>
      <c r="BW538" s="20"/>
      <c r="BX538" s="20">
        <v>0.05</v>
      </c>
      <c r="BY538" s="44">
        <f t="shared" si="533"/>
        <v>215.72997388183407</v>
      </c>
      <c r="BZ538" s="44">
        <f t="shared" si="534"/>
        <v>0</v>
      </c>
      <c r="CA538" s="44">
        <f t="shared" si="535"/>
        <v>0</v>
      </c>
      <c r="CB538" s="44">
        <f t="shared" si="536"/>
        <v>0</v>
      </c>
      <c r="CC538" s="44"/>
      <c r="CD538" s="44">
        <f t="shared" si="537"/>
        <v>215.72997388183407</v>
      </c>
      <c r="CE538" s="44">
        <f t="shared" si="538"/>
        <v>3.4626667356554433</v>
      </c>
      <c r="CF538" s="44">
        <f t="shared" si="539"/>
        <v>10.033367846959598</v>
      </c>
      <c r="CG538" s="44">
        <f t="shared" si="540"/>
        <v>3.833005423960838</v>
      </c>
      <c r="CH538" s="44">
        <f t="shared" si="541"/>
        <v>72.243273362905882</v>
      </c>
      <c r="CI538" s="44">
        <f t="shared" si="542"/>
        <v>224.75685046237388</v>
      </c>
      <c r="CJ538" s="44">
        <f t="shared" si="543"/>
        <v>88.297334110218301</v>
      </c>
      <c r="CK538" s="44">
        <f t="shared" si="544"/>
        <v>401.35151868281048</v>
      </c>
    </row>
    <row r="539" spans="1:89" x14ac:dyDescent="0.25">
      <c r="A539" s="41">
        <f>'[11]ТОВ "Сумитеплоенерго" '!F531</f>
        <v>1985</v>
      </c>
      <c r="B539" s="41" t="str">
        <f>'[11]ТОВ "Сумитеплоенерго" '!C531</f>
        <v>в.Д.Коротчен., 29</v>
      </c>
      <c r="C539" s="47" t="str">
        <f>'[11]ТОВ "Сумитеплоенерго" '!O531</f>
        <v>так</v>
      </c>
      <c r="D539" s="46">
        <f>'[11]ТОВ "Сумитеплоенерго" '!G531</f>
        <v>9</v>
      </c>
      <c r="E539" s="86" t="str">
        <f t="shared" si="548"/>
        <v>ТОВ "Сумитеплоенерго"</v>
      </c>
      <c r="F539" s="43">
        <f>'[11]ТОВ "Сумитеплоенерго" '!L531</f>
        <v>7639.98</v>
      </c>
      <c r="G539" s="43">
        <f>'[11]ТОВ "Сумитеплоенерго" '!CX531</f>
        <v>1523.546511627907</v>
      </c>
      <c r="H539" s="32">
        <f t="shared" si="549"/>
        <v>199.41760470942424</v>
      </c>
      <c r="I539" s="42"/>
      <c r="J539" s="42"/>
      <c r="K539" s="42"/>
      <c r="L539" s="42"/>
      <c r="M539" s="42"/>
      <c r="N539" s="44">
        <f t="shared" si="550"/>
        <v>1523.546511627907</v>
      </c>
      <c r="O539" s="44">
        <f t="shared" si="551"/>
        <v>1012.3789717850786</v>
      </c>
      <c r="P539" s="44">
        <f t="shared" si="552"/>
        <v>0</v>
      </c>
      <c r="Q539" s="44">
        <f t="shared" si="553"/>
        <v>0</v>
      </c>
      <c r="R539" s="44">
        <f t="shared" si="554"/>
        <v>0</v>
      </c>
      <c r="S539" s="44">
        <f t="shared" si="555"/>
        <v>0</v>
      </c>
      <c r="T539" s="44">
        <f t="shared" si="556"/>
        <v>1012.3789717850786</v>
      </c>
      <c r="U539" s="44">
        <f t="shared" si="557"/>
        <v>1569.2529069767443</v>
      </c>
      <c r="V539" s="44">
        <f t="shared" si="558"/>
        <v>0</v>
      </c>
      <c r="W539" s="44">
        <f t="shared" si="559"/>
        <v>0</v>
      </c>
      <c r="X539" s="44">
        <f t="shared" si="560"/>
        <v>0</v>
      </c>
      <c r="Y539" s="44">
        <f t="shared" si="561"/>
        <v>0</v>
      </c>
      <c r="Z539" s="44">
        <f t="shared" si="562"/>
        <v>1569.2529069767443</v>
      </c>
      <c r="AA539" s="20">
        <v>0.03</v>
      </c>
      <c r="AC539" s="44">
        <f t="shared" si="545"/>
        <v>572.99850000000004</v>
      </c>
      <c r="AD539" s="28">
        <v>75</v>
      </c>
      <c r="AE539" s="44">
        <f t="shared" si="546"/>
        <v>4920.1471200000005</v>
      </c>
      <c r="AF539" s="28">
        <v>644</v>
      </c>
      <c r="AG539" s="44">
        <f t="shared" si="547"/>
        <v>771.63797999999997</v>
      </c>
      <c r="AH539" s="28">
        <v>101</v>
      </c>
      <c r="AI539" s="44">
        <f t="shared" si="511"/>
        <v>282.46552325581393</v>
      </c>
      <c r="AJ539" s="44">
        <f t="shared" si="512"/>
        <v>0</v>
      </c>
      <c r="AK539" s="44"/>
      <c r="AL539" s="44">
        <f t="shared" si="513"/>
        <v>0</v>
      </c>
      <c r="AM539" s="44"/>
      <c r="AN539" s="44">
        <f t="shared" si="514"/>
        <v>282.46552325581393</v>
      </c>
      <c r="AO539" s="20"/>
      <c r="AP539" s="20">
        <v>0.18</v>
      </c>
      <c r="AQ539" s="20"/>
      <c r="AR539" s="20"/>
      <c r="AS539" s="44">
        <f t="shared" si="515"/>
        <v>187.69506136895356</v>
      </c>
      <c r="AT539" s="44">
        <f t="shared" si="516"/>
        <v>0</v>
      </c>
      <c r="AU539" s="44">
        <f t="shared" si="517"/>
        <v>0</v>
      </c>
      <c r="AV539" s="44">
        <f t="shared" si="518"/>
        <v>0</v>
      </c>
      <c r="AW539" s="44"/>
      <c r="AX539" s="44">
        <f t="shared" si="519"/>
        <v>187.69506136895356</v>
      </c>
      <c r="AY539" s="44">
        <f t="shared" si="520"/>
        <v>878.78162790697684</v>
      </c>
      <c r="AZ539" s="44">
        <f t="shared" si="521"/>
        <v>0</v>
      </c>
      <c r="BA539" s="44"/>
      <c r="BB539" s="44">
        <f t="shared" si="522"/>
        <v>0</v>
      </c>
      <c r="BC539" s="44"/>
      <c r="BD539" s="44">
        <f t="shared" si="523"/>
        <v>878.78162790697684</v>
      </c>
      <c r="BE539" s="20"/>
      <c r="BF539" s="20">
        <v>0.56000000000000005</v>
      </c>
      <c r="BG539" s="20"/>
      <c r="BH539" s="20">
        <v>0.05</v>
      </c>
      <c r="BI539" s="44">
        <f t="shared" si="524"/>
        <v>583.94019092563349</v>
      </c>
      <c r="BJ539" s="44">
        <f t="shared" si="525"/>
        <v>0</v>
      </c>
      <c r="BK539" s="44">
        <f t="shared" si="526"/>
        <v>0</v>
      </c>
      <c r="BL539" s="44">
        <f t="shared" si="527"/>
        <v>0</v>
      </c>
      <c r="BM539" s="44"/>
      <c r="BN539" s="44">
        <f t="shared" si="528"/>
        <v>583.94019092563349</v>
      </c>
      <c r="BO539" s="44">
        <f t="shared" si="529"/>
        <v>345.23563953488372</v>
      </c>
      <c r="BP539" s="44">
        <f t="shared" si="530"/>
        <v>0</v>
      </c>
      <c r="BQ539" s="44"/>
      <c r="BR539" s="44">
        <f t="shared" si="531"/>
        <v>0</v>
      </c>
      <c r="BS539" s="44"/>
      <c r="BT539" s="44">
        <f t="shared" si="532"/>
        <v>345.23563953488372</v>
      </c>
      <c r="BU539" s="20"/>
      <c r="BV539" s="20">
        <v>0.22</v>
      </c>
      <c r="BW539" s="20"/>
      <c r="BX539" s="20">
        <v>0.05</v>
      </c>
      <c r="BY539" s="44">
        <f t="shared" si="533"/>
        <v>229.40507500649883</v>
      </c>
      <c r="BZ539" s="44">
        <f t="shared" si="534"/>
        <v>0</v>
      </c>
      <c r="CA539" s="44">
        <f t="shared" si="535"/>
        <v>0</v>
      </c>
      <c r="CB539" s="44">
        <f t="shared" si="536"/>
        <v>0</v>
      </c>
      <c r="CC539" s="44"/>
      <c r="CD539" s="44">
        <f t="shared" si="537"/>
        <v>229.40507500649883</v>
      </c>
      <c r="CE539" s="44">
        <f t="shared" si="538"/>
        <v>3.0528160720950068</v>
      </c>
      <c r="CF539" s="44">
        <f t="shared" si="539"/>
        <v>8.4257723589822167</v>
      </c>
      <c r="CG539" s="44">
        <f t="shared" si="540"/>
        <v>3.3636482539810428</v>
      </c>
      <c r="CH539" s="44">
        <f t="shared" si="541"/>
        <v>76.822767120948413</v>
      </c>
      <c r="CI539" s="44">
        <f t="shared" si="542"/>
        <v>239.00416437628397</v>
      </c>
      <c r="CJ539" s="44">
        <f t="shared" si="543"/>
        <v>93.894493147825841</v>
      </c>
      <c r="CK539" s="44">
        <f t="shared" si="544"/>
        <v>426.79315067193562</v>
      </c>
    </row>
    <row r="540" spans="1:89" x14ac:dyDescent="0.25">
      <c r="A540" s="41">
        <f>'[11]ТОВ "Сумитеплоенерго" '!F532</f>
        <v>1984</v>
      </c>
      <c r="B540" s="41" t="str">
        <f>'[11]ТОВ "Сумитеплоенерго" '!C532</f>
        <v>в.Д.Коротчен., 31</v>
      </c>
      <c r="C540" s="47" t="str">
        <f>'[11]ТОВ "Сумитеплоенерго" '!O532</f>
        <v>так</v>
      </c>
      <c r="D540" s="46">
        <f>'[11]ТОВ "Сумитеплоенерго" '!G532</f>
        <v>9</v>
      </c>
      <c r="E540" s="86" t="str">
        <f t="shared" si="548"/>
        <v>ТОВ "Сумитеплоенерго"</v>
      </c>
      <c r="F540" s="43">
        <f>'[11]ТОВ "Сумитеплоенерго" '!L532</f>
        <v>11526.33</v>
      </c>
      <c r="G540" s="43">
        <f>'[11]ТОВ "Сумитеплоенерго" '!CX532</f>
        <v>1565.1906395348838</v>
      </c>
      <c r="H540" s="32">
        <f t="shared" si="549"/>
        <v>135.79262779522048</v>
      </c>
      <c r="I540" s="42"/>
      <c r="J540" s="42"/>
      <c r="K540" s="42"/>
      <c r="L540" s="42"/>
      <c r="M540" s="42"/>
      <c r="N540" s="44">
        <f t="shared" si="550"/>
        <v>1565.1906395348838</v>
      </c>
      <c r="O540" s="44">
        <f t="shared" si="551"/>
        <v>1040.0510113779519</v>
      </c>
      <c r="P540" s="44">
        <f t="shared" si="552"/>
        <v>0</v>
      </c>
      <c r="Q540" s="44">
        <f t="shared" si="553"/>
        <v>0</v>
      </c>
      <c r="R540" s="44">
        <f t="shared" si="554"/>
        <v>0</v>
      </c>
      <c r="S540" s="44">
        <f t="shared" si="555"/>
        <v>0</v>
      </c>
      <c r="T540" s="44">
        <f t="shared" si="556"/>
        <v>1040.0510113779519</v>
      </c>
      <c r="U540" s="44">
        <f t="shared" si="557"/>
        <v>1737.361609883721</v>
      </c>
      <c r="V540" s="44">
        <f t="shared" si="558"/>
        <v>0</v>
      </c>
      <c r="W540" s="44">
        <f t="shared" si="559"/>
        <v>0</v>
      </c>
      <c r="X540" s="44">
        <f t="shared" si="560"/>
        <v>0</v>
      </c>
      <c r="Y540" s="44">
        <f t="shared" si="561"/>
        <v>0</v>
      </c>
      <c r="Z540" s="44">
        <f t="shared" si="562"/>
        <v>1737.361609883721</v>
      </c>
      <c r="AA540" s="20">
        <v>0.11</v>
      </c>
      <c r="AC540" s="44">
        <f t="shared" si="545"/>
        <v>783.79043999999999</v>
      </c>
      <c r="AD540" s="28">
        <v>68</v>
      </c>
      <c r="AE540" s="44">
        <f t="shared" si="546"/>
        <v>7065.6402900000003</v>
      </c>
      <c r="AF540" s="28">
        <v>613</v>
      </c>
      <c r="AG540" s="44">
        <f t="shared" si="547"/>
        <v>1060.42236</v>
      </c>
      <c r="AH540" s="28">
        <v>92</v>
      </c>
      <c r="AI540" s="44">
        <f t="shared" si="511"/>
        <v>312.72508977906978</v>
      </c>
      <c r="AJ540" s="44">
        <f t="shared" si="512"/>
        <v>0</v>
      </c>
      <c r="AK540" s="44"/>
      <c r="AL540" s="44">
        <f t="shared" si="513"/>
        <v>0</v>
      </c>
      <c r="AM540" s="44"/>
      <c r="AN540" s="44">
        <f t="shared" si="514"/>
        <v>312.72508977906978</v>
      </c>
      <c r="AO540" s="20"/>
      <c r="AP540" s="20">
        <v>0.18</v>
      </c>
      <c r="AQ540" s="20"/>
      <c r="AR540" s="20"/>
      <c r="AS540" s="44">
        <f t="shared" si="515"/>
        <v>207.80219207331481</v>
      </c>
      <c r="AT540" s="44">
        <f t="shared" si="516"/>
        <v>0</v>
      </c>
      <c r="AU540" s="44">
        <f t="shared" si="517"/>
        <v>0</v>
      </c>
      <c r="AV540" s="44">
        <f t="shared" si="518"/>
        <v>0</v>
      </c>
      <c r="AW540" s="44"/>
      <c r="AX540" s="44">
        <f t="shared" si="519"/>
        <v>207.80219207331481</v>
      </c>
      <c r="AY540" s="44">
        <f t="shared" si="520"/>
        <v>972.92250153488385</v>
      </c>
      <c r="AZ540" s="44">
        <f t="shared" si="521"/>
        <v>0</v>
      </c>
      <c r="BA540" s="44"/>
      <c r="BB540" s="44">
        <f t="shared" si="522"/>
        <v>0</v>
      </c>
      <c r="BC540" s="44"/>
      <c r="BD540" s="44">
        <f t="shared" si="523"/>
        <v>972.92250153488385</v>
      </c>
      <c r="BE540" s="20"/>
      <c r="BF540" s="20">
        <v>0.56000000000000005</v>
      </c>
      <c r="BG540" s="20"/>
      <c r="BH540" s="20">
        <v>0.05</v>
      </c>
      <c r="BI540" s="44">
        <f t="shared" si="524"/>
        <v>646.49570867253499</v>
      </c>
      <c r="BJ540" s="44">
        <f t="shared" si="525"/>
        <v>0</v>
      </c>
      <c r="BK540" s="44">
        <f t="shared" si="526"/>
        <v>0</v>
      </c>
      <c r="BL540" s="44">
        <f t="shared" si="527"/>
        <v>0</v>
      </c>
      <c r="BM540" s="44"/>
      <c r="BN540" s="44">
        <f t="shared" si="528"/>
        <v>646.49570867253499</v>
      </c>
      <c r="BO540" s="44">
        <f t="shared" si="529"/>
        <v>382.21955417441865</v>
      </c>
      <c r="BP540" s="44">
        <f t="shared" si="530"/>
        <v>0</v>
      </c>
      <c r="BQ540" s="44"/>
      <c r="BR540" s="44">
        <f t="shared" si="531"/>
        <v>0</v>
      </c>
      <c r="BS540" s="44"/>
      <c r="BT540" s="44">
        <f t="shared" si="532"/>
        <v>382.21955417441865</v>
      </c>
      <c r="BU540" s="20"/>
      <c r="BV540" s="20">
        <v>0.22</v>
      </c>
      <c r="BW540" s="20"/>
      <c r="BX540" s="20">
        <v>0.05</v>
      </c>
      <c r="BY540" s="44">
        <f t="shared" si="533"/>
        <v>253.98045697849591</v>
      </c>
      <c r="BZ540" s="44">
        <f t="shared" si="534"/>
        <v>0</v>
      </c>
      <c r="CA540" s="44">
        <f t="shared" si="535"/>
        <v>0</v>
      </c>
      <c r="CB540" s="44">
        <f t="shared" si="536"/>
        <v>0</v>
      </c>
      <c r="CC540" s="44"/>
      <c r="CD540" s="44">
        <f t="shared" si="537"/>
        <v>253.98045697849591</v>
      </c>
      <c r="CE540" s="44">
        <f t="shared" si="538"/>
        <v>3.7718102594580447</v>
      </c>
      <c r="CF540" s="44">
        <f t="shared" si="539"/>
        <v>10.929137185625018</v>
      </c>
      <c r="CG540" s="44">
        <f t="shared" si="540"/>
        <v>4.1752124262450012</v>
      </c>
      <c r="CH540" s="44">
        <f t="shared" si="541"/>
        <v>85.052527714037296</v>
      </c>
      <c r="CI540" s="44">
        <f t="shared" si="542"/>
        <v>264.60786399922716</v>
      </c>
      <c r="CJ540" s="44">
        <f t="shared" si="543"/>
        <v>103.95308942826782</v>
      </c>
      <c r="CK540" s="44">
        <f t="shared" si="544"/>
        <v>472.51404285576274</v>
      </c>
    </row>
    <row r="541" spans="1:89" x14ac:dyDescent="0.25">
      <c r="A541" s="41">
        <f>'[11]ТОВ "Сумитеплоенерго" '!F533</f>
        <v>1988</v>
      </c>
      <c r="B541" s="41" t="str">
        <f>'[11]ТОВ "Сумитеплоенерго" '!C533</f>
        <v>Харківська, 1/1</v>
      </c>
      <c r="C541" s="47" t="str">
        <f>'[11]ТОВ "Сумитеплоенерго" '!O533</f>
        <v>так</v>
      </c>
      <c r="D541" s="46">
        <f>'[11]ТОВ "Сумитеплоенерго" '!G533</f>
        <v>9</v>
      </c>
      <c r="E541" s="86" t="str">
        <f t="shared" si="548"/>
        <v>ТОВ "Сумитеплоенерго"</v>
      </c>
      <c r="F541" s="43">
        <f>'[11]ТОВ "Сумитеплоенерго" '!L533</f>
        <v>8529</v>
      </c>
      <c r="G541" s="43">
        <f>'[11]ТОВ "Сумитеплоенерго" '!CX533</f>
        <v>1314.4056744186046</v>
      </c>
      <c r="H541" s="32">
        <f t="shared" si="549"/>
        <v>154.11017404368678</v>
      </c>
      <c r="I541" s="42"/>
      <c r="J541" s="42"/>
      <c r="K541" s="42"/>
      <c r="L541" s="42"/>
      <c r="M541" s="42"/>
      <c r="N541" s="44">
        <f t="shared" si="550"/>
        <v>1314.4056744186046</v>
      </c>
      <c r="O541" s="44">
        <f t="shared" si="551"/>
        <v>873.40731314763332</v>
      </c>
      <c r="P541" s="44">
        <f t="shared" si="552"/>
        <v>0</v>
      </c>
      <c r="Q541" s="44">
        <f t="shared" si="553"/>
        <v>0</v>
      </c>
      <c r="R541" s="44">
        <f t="shared" si="554"/>
        <v>0</v>
      </c>
      <c r="S541" s="44">
        <f t="shared" si="555"/>
        <v>0</v>
      </c>
      <c r="T541" s="44">
        <f t="shared" si="556"/>
        <v>873.40731314763332</v>
      </c>
      <c r="U541" s="44">
        <f t="shared" si="557"/>
        <v>1353.8378446511626</v>
      </c>
      <c r="V541" s="44">
        <f t="shared" si="558"/>
        <v>0</v>
      </c>
      <c r="W541" s="44">
        <f t="shared" si="559"/>
        <v>0</v>
      </c>
      <c r="X541" s="44">
        <f t="shared" si="560"/>
        <v>0</v>
      </c>
      <c r="Y541" s="44">
        <f t="shared" si="561"/>
        <v>0</v>
      </c>
      <c r="Z541" s="44">
        <f t="shared" si="562"/>
        <v>1353.8378446511626</v>
      </c>
      <c r="AA541" s="20">
        <v>0.03</v>
      </c>
      <c r="AC541" s="44">
        <f t="shared" si="545"/>
        <v>579.97199999999998</v>
      </c>
      <c r="AD541" s="28">
        <v>68</v>
      </c>
      <c r="AE541" s="44">
        <f t="shared" si="546"/>
        <v>5228.277</v>
      </c>
      <c r="AF541" s="28">
        <v>613</v>
      </c>
      <c r="AG541" s="44">
        <f t="shared" si="547"/>
        <v>784.66800000000001</v>
      </c>
      <c r="AH541" s="28">
        <v>92</v>
      </c>
      <c r="AI541" s="44">
        <f t="shared" si="511"/>
        <v>243.69081203720927</v>
      </c>
      <c r="AJ541" s="44">
        <f t="shared" si="512"/>
        <v>0</v>
      </c>
      <c r="AK541" s="44"/>
      <c r="AL541" s="44">
        <f t="shared" si="513"/>
        <v>0</v>
      </c>
      <c r="AM541" s="44"/>
      <c r="AN541" s="44">
        <f t="shared" si="514"/>
        <v>243.69081203720927</v>
      </c>
      <c r="AO541" s="20"/>
      <c r="AP541" s="20">
        <v>0.18</v>
      </c>
      <c r="AQ541" s="20"/>
      <c r="AR541" s="20"/>
      <c r="AS541" s="44">
        <f t="shared" si="515"/>
        <v>161.92971585757121</v>
      </c>
      <c r="AT541" s="44">
        <f t="shared" si="516"/>
        <v>0</v>
      </c>
      <c r="AU541" s="44">
        <f t="shared" si="517"/>
        <v>0</v>
      </c>
      <c r="AV541" s="44">
        <f t="shared" si="518"/>
        <v>0</v>
      </c>
      <c r="AW541" s="44"/>
      <c r="AX541" s="44">
        <f t="shared" si="519"/>
        <v>161.92971585757121</v>
      </c>
      <c r="AY541" s="44">
        <f t="shared" si="520"/>
        <v>758.14919300465112</v>
      </c>
      <c r="AZ541" s="44">
        <f t="shared" si="521"/>
        <v>0</v>
      </c>
      <c r="BA541" s="44"/>
      <c r="BB541" s="44">
        <f t="shared" si="522"/>
        <v>0</v>
      </c>
      <c r="BC541" s="44"/>
      <c r="BD541" s="44">
        <f t="shared" si="523"/>
        <v>758.14919300465112</v>
      </c>
      <c r="BE541" s="20"/>
      <c r="BF541" s="20">
        <v>0.56000000000000005</v>
      </c>
      <c r="BG541" s="20"/>
      <c r="BH541" s="20">
        <v>0.05</v>
      </c>
      <c r="BI541" s="44">
        <f t="shared" si="524"/>
        <v>503.78133822355494</v>
      </c>
      <c r="BJ541" s="44">
        <f t="shared" si="525"/>
        <v>0</v>
      </c>
      <c r="BK541" s="44">
        <f t="shared" si="526"/>
        <v>0</v>
      </c>
      <c r="BL541" s="44">
        <f t="shared" si="527"/>
        <v>0</v>
      </c>
      <c r="BM541" s="44"/>
      <c r="BN541" s="44">
        <f t="shared" si="528"/>
        <v>503.78133822355494</v>
      </c>
      <c r="BO541" s="44">
        <f t="shared" si="529"/>
        <v>297.84432582325576</v>
      </c>
      <c r="BP541" s="44">
        <f t="shared" si="530"/>
        <v>0</v>
      </c>
      <c r="BQ541" s="44"/>
      <c r="BR541" s="44">
        <f t="shared" si="531"/>
        <v>0</v>
      </c>
      <c r="BS541" s="44"/>
      <c r="BT541" s="44">
        <f t="shared" si="532"/>
        <v>297.84432582325576</v>
      </c>
      <c r="BU541" s="20"/>
      <c r="BV541" s="20">
        <v>0.22</v>
      </c>
      <c r="BW541" s="20"/>
      <c r="BX541" s="20">
        <v>0.05</v>
      </c>
      <c r="BY541" s="44">
        <f t="shared" si="533"/>
        <v>197.91409715925369</v>
      </c>
      <c r="BZ541" s="44">
        <f t="shared" si="534"/>
        <v>0</v>
      </c>
      <c r="CA541" s="44">
        <f t="shared" si="535"/>
        <v>0</v>
      </c>
      <c r="CB541" s="44">
        <f t="shared" si="536"/>
        <v>0</v>
      </c>
      <c r="CC541" s="44"/>
      <c r="CD541" s="44">
        <f t="shared" si="537"/>
        <v>197.91409715925369</v>
      </c>
      <c r="CE541" s="44">
        <f t="shared" si="538"/>
        <v>3.5816279731518019</v>
      </c>
      <c r="CF541" s="44">
        <f t="shared" si="539"/>
        <v>10.378068029347947</v>
      </c>
      <c r="CG541" s="44">
        <f t="shared" si="540"/>
        <v>3.9646897884621555</v>
      </c>
      <c r="CH541" s="44">
        <f t="shared" si="541"/>
        <v>66.277123972027994</v>
      </c>
      <c r="CI541" s="44">
        <f t="shared" si="542"/>
        <v>206.19549680186492</v>
      </c>
      <c r="CJ541" s="44">
        <f t="shared" si="543"/>
        <v>81.005373743589772</v>
      </c>
      <c r="CK541" s="44">
        <f t="shared" si="544"/>
        <v>368.20624428904443</v>
      </c>
    </row>
    <row r="542" spans="1:89" x14ac:dyDescent="0.25">
      <c r="A542" s="41">
        <f>'[11]ТОВ "Сумитеплоенерго" '!F534</f>
        <v>1984</v>
      </c>
      <c r="B542" s="41" t="str">
        <f>'[11]ТОВ "Сумитеплоенерго" '!C534</f>
        <v>Харківська, 3</v>
      </c>
      <c r="C542" s="47" t="str">
        <f>'[11]ТОВ "Сумитеплоенерго" '!O534</f>
        <v>так</v>
      </c>
      <c r="D542" s="46">
        <f>'[11]ТОВ "Сумитеплоенерго" '!G534</f>
        <v>9</v>
      </c>
      <c r="E542" s="86" t="str">
        <f t="shared" si="548"/>
        <v>ТОВ "Сумитеплоенерго"</v>
      </c>
      <c r="F542" s="43">
        <f>'[11]ТОВ "Сумитеплоенерго" '!L534</f>
        <v>14223.48</v>
      </c>
      <c r="G542" s="43">
        <f>'[11]ТОВ "Сумитеплоенерго" '!CX534</f>
        <v>2185.265511627907</v>
      </c>
      <c r="H542" s="32">
        <f t="shared" si="549"/>
        <v>153.63789393509234</v>
      </c>
      <c r="I542" s="42"/>
      <c r="J542" s="42"/>
      <c r="K542" s="42"/>
      <c r="L542" s="42"/>
      <c r="M542" s="42"/>
      <c r="N542" s="44">
        <f t="shared" si="550"/>
        <v>2185.265511627907</v>
      </c>
      <c r="O542" s="44">
        <f t="shared" si="551"/>
        <v>1452.0835661101003</v>
      </c>
      <c r="P542" s="44">
        <f t="shared" si="552"/>
        <v>0</v>
      </c>
      <c r="Q542" s="44">
        <f t="shared" si="553"/>
        <v>0</v>
      </c>
      <c r="R542" s="44">
        <f t="shared" si="554"/>
        <v>0</v>
      </c>
      <c r="S542" s="44">
        <f t="shared" si="555"/>
        <v>0</v>
      </c>
      <c r="T542" s="44">
        <f t="shared" si="556"/>
        <v>1452.0835661101003</v>
      </c>
      <c r="U542" s="44">
        <f t="shared" si="557"/>
        <v>2250.8234769767441</v>
      </c>
      <c r="V542" s="44">
        <f t="shared" si="558"/>
        <v>0</v>
      </c>
      <c r="W542" s="44">
        <f t="shared" si="559"/>
        <v>0</v>
      </c>
      <c r="X542" s="44">
        <f t="shared" si="560"/>
        <v>0</v>
      </c>
      <c r="Y542" s="44">
        <f t="shared" si="561"/>
        <v>0</v>
      </c>
      <c r="Z542" s="44">
        <f t="shared" si="562"/>
        <v>2250.8234769767441</v>
      </c>
      <c r="AA542" s="20">
        <v>0.03</v>
      </c>
      <c r="AC542" s="44">
        <f t="shared" si="545"/>
        <v>967.19664</v>
      </c>
      <c r="AD542" s="28">
        <v>68</v>
      </c>
      <c r="AE542" s="44">
        <f t="shared" si="546"/>
        <v>8718.9932399999998</v>
      </c>
      <c r="AF542" s="28">
        <v>613</v>
      </c>
      <c r="AG542" s="44">
        <f t="shared" si="547"/>
        <v>1308.56016</v>
      </c>
      <c r="AH542" s="28">
        <v>92</v>
      </c>
      <c r="AI542" s="44">
        <f t="shared" si="511"/>
        <v>405.14822585581391</v>
      </c>
      <c r="AJ542" s="44">
        <f t="shared" si="512"/>
        <v>0</v>
      </c>
      <c r="AK542" s="44"/>
      <c r="AL542" s="44">
        <f t="shared" si="513"/>
        <v>0</v>
      </c>
      <c r="AM542" s="44"/>
      <c r="AN542" s="44">
        <f t="shared" si="514"/>
        <v>405.14822585581391</v>
      </c>
      <c r="AO542" s="20"/>
      <c r="AP542" s="20">
        <v>0.18</v>
      </c>
      <c r="AQ542" s="20"/>
      <c r="AR542" s="20"/>
      <c r="AS542" s="44">
        <f t="shared" si="515"/>
        <v>269.21629315681253</v>
      </c>
      <c r="AT542" s="44">
        <f t="shared" si="516"/>
        <v>0</v>
      </c>
      <c r="AU542" s="44">
        <f t="shared" si="517"/>
        <v>0</v>
      </c>
      <c r="AV542" s="44">
        <f t="shared" si="518"/>
        <v>0</v>
      </c>
      <c r="AW542" s="44"/>
      <c r="AX542" s="44">
        <f t="shared" si="519"/>
        <v>269.21629315681253</v>
      </c>
      <c r="AY542" s="44">
        <f t="shared" si="520"/>
        <v>1260.4611471069768</v>
      </c>
      <c r="AZ542" s="44">
        <f t="shared" si="521"/>
        <v>0</v>
      </c>
      <c r="BA542" s="44"/>
      <c r="BB542" s="44">
        <f t="shared" si="522"/>
        <v>0</v>
      </c>
      <c r="BC542" s="44"/>
      <c r="BD542" s="44">
        <f t="shared" si="523"/>
        <v>1260.4611471069768</v>
      </c>
      <c r="BE542" s="20"/>
      <c r="BF542" s="20">
        <v>0.56000000000000005</v>
      </c>
      <c r="BG542" s="20"/>
      <c r="BH542" s="20">
        <v>0.05</v>
      </c>
      <c r="BI542" s="44">
        <f t="shared" si="524"/>
        <v>837.5618009323058</v>
      </c>
      <c r="BJ542" s="44">
        <f t="shared" si="525"/>
        <v>0</v>
      </c>
      <c r="BK542" s="44">
        <f t="shared" si="526"/>
        <v>0</v>
      </c>
      <c r="BL542" s="44">
        <f t="shared" si="527"/>
        <v>0</v>
      </c>
      <c r="BM542" s="44"/>
      <c r="BN542" s="44">
        <f t="shared" si="528"/>
        <v>837.5618009323058</v>
      </c>
      <c r="BO542" s="44">
        <f t="shared" si="529"/>
        <v>495.18116493488372</v>
      </c>
      <c r="BP542" s="44">
        <f t="shared" si="530"/>
        <v>0</v>
      </c>
      <c r="BQ542" s="44"/>
      <c r="BR542" s="44">
        <f t="shared" si="531"/>
        <v>0</v>
      </c>
      <c r="BS542" s="44"/>
      <c r="BT542" s="44">
        <f t="shared" si="532"/>
        <v>495.18116493488372</v>
      </c>
      <c r="BU542" s="20"/>
      <c r="BV542" s="20">
        <v>0.22</v>
      </c>
      <c r="BW542" s="20"/>
      <c r="BX542" s="20">
        <v>0.05</v>
      </c>
      <c r="BY542" s="44">
        <f t="shared" si="533"/>
        <v>329.04213608054869</v>
      </c>
      <c r="BZ542" s="44">
        <f t="shared" si="534"/>
        <v>0</v>
      </c>
      <c r="CA542" s="44">
        <f t="shared" si="535"/>
        <v>0</v>
      </c>
      <c r="CB542" s="44">
        <f t="shared" si="536"/>
        <v>0</v>
      </c>
      <c r="CC542" s="44"/>
      <c r="CD542" s="44">
        <f t="shared" si="537"/>
        <v>329.04213608054869</v>
      </c>
      <c r="CE542" s="44">
        <f t="shared" si="538"/>
        <v>3.5926378327950208</v>
      </c>
      <c r="CF542" s="44">
        <f t="shared" si="539"/>
        <v>10.409970022862462</v>
      </c>
      <c r="CG542" s="44">
        <f t="shared" si="540"/>
        <v>3.9768771732009052</v>
      </c>
      <c r="CH542" s="44">
        <f t="shared" si="541"/>
        <v>110.18905049236294</v>
      </c>
      <c r="CI542" s="44">
        <f t="shared" si="542"/>
        <v>342.81037930957365</v>
      </c>
      <c r="CJ542" s="44">
        <f t="shared" si="543"/>
        <v>134.67550615733251</v>
      </c>
      <c r="CK542" s="44">
        <f t="shared" si="544"/>
        <v>612.1613916242386</v>
      </c>
    </row>
    <row r="543" spans="1:89" x14ac:dyDescent="0.25">
      <c r="A543" s="41">
        <f>'[11]ТОВ "Сумитеплоенерго" '!F535</f>
        <v>1982</v>
      </c>
      <c r="B543" s="41" t="str">
        <f>'[11]ТОВ "Сумитеплоенерго" '!C535</f>
        <v>Харківська, 7</v>
      </c>
      <c r="C543" s="47" t="str">
        <f>'[11]ТОВ "Сумитеплоенерго" '!O535</f>
        <v>так</v>
      </c>
      <c r="D543" s="46">
        <f>'[11]ТОВ "Сумитеплоенерго" '!G535</f>
        <v>9</v>
      </c>
      <c r="E543" s="86" t="str">
        <f t="shared" si="548"/>
        <v>ТОВ "Сумитеплоенерго"</v>
      </c>
      <c r="F543" s="43">
        <f>'[11]ТОВ "Сумитеплоенерго" '!L535</f>
        <v>14584.33</v>
      </c>
      <c r="G543" s="43">
        <f>'[11]ТОВ "Сумитеплоенерго" '!CX535</f>
        <v>2077.2452790697675</v>
      </c>
      <c r="H543" s="32">
        <f t="shared" si="549"/>
        <v>142.42994220987646</v>
      </c>
      <c r="I543" s="42"/>
      <c r="J543" s="42"/>
      <c r="K543" s="42"/>
      <c r="L543" s="42"/>
      <c r="M543" s="42"/>
      <c r="N543" s="44">
        <f t="shared" si="550"/>
        <v>2077.2452790697675</v>
      </c>
      <c r="O543" s="44">
        <f t="shared" si="551"/>
        <v>1380.3053754644166</v>
      </c>
      <c r="P543" s="44">
        <f t="shared" si="552"/>
        <v>0</v>
      </c>
      <c r="Q543" s="44">
        <f t="shared" si="553"/>
        <v>0</v>
      </c>
      <c r="R543" s="44">
        <f t="shared" si="554"/>
        <v>0</v>
      </c>
      <c r="S543" s="44">
        <f t="shared" si="555"/>
        <v>0</v>
      </c>
      <c r="T543" s="44">
        <f t="shared" si="556"/>
        <v>1380.3053754644166</v>
      </c>
      <c r="U543" s="44">
        <f t="shared" si="557"/>
        <v>2305.7422597674422</v>
      </c>
      <c r="V543" s="44">
        <f t="shared" si="558"/>
        <v>0</v>
      </c>
      <c r="W543" s="44">
        <f t="shared" si="559"/>
        <v>0</v>
      </c>
      <c r="X543" s="44">
        <f t="shared" si="560"/>
        <v>0</v>
      </c>
      <c r="Y543" s="44">
        <f t="shared" si="561"/>
        <v>0</v>
      </c>
      <c r="Z543" s="44">
        <f t="shared" si="562"/>
        <v>2305.7422597674422</v>
      </c>
      <c r="AA543" s="20">
        <v>0.11</v>
      </c>
      <c r="AC543" s="44">
        <f t="shared" si="545"/>
        <v>991.73443999999995</v>
      </c>
      <c r="AD543" s="28">
        <v>68</v>
      </c>
      <c r="AE543" s="44">
        <f t="shared" si="546"/>
        <v>8940.1942899999995</v>
      </c>
      <c r="AF543" s="28">
        <v>613</v>
      </c>
      <c r="AG543" s="44">
        <f t="shared" si="547"/>
        <v>1341.75836</v>
      </c>
      <c r="AH543" s="28">
        <v>92</v>
      </c>
      <c r="AI543" s="44">
        <f t="shared" si="511"/>
        <v>415.03360675813957</v>
      </c>
      <c r="AJ543" s="44">
        <f t="shared" si="512"/>
        <v>0</v>
      </c>
      <c r="AK543" s="44"/>
      <c r="AL543" s="44">
        <f t="shared" si="513"/>
        <v>0</v>
      </c>
      <c r="AM543" s="44"/>
      <c r="AN543" s="44">
        <f t="shared" si="514"/>
        <v>415.03360675813957</v>
      </c>
      <c r="AO543" s="20"/>
      <c r="AP543" s="20">
        <v>0.18</v>
      </c>
      <c r="AQ543" s="20"/>
      <c r="AR543" s="20"/>
      <c r="AS543" s="44">
        <f t="shared" si="515"/>
        <v>275.78501401779044</v>
      </c>
      <c r="AT543" s="44">
        <f t="shared" si="516"/>
        <v>0</v>
      </c>
      <c r="AU543" s="44">
        <f t="shared" si="517"/>
        <v>0</v>
      </c>
      <c r="AV543" s="44">
        <f t="shared" si="518"/>
        <v>0</v>
      </c>
      <c r="AW543" s="44"/>
      <c r="AX543" s="44">
        <f t="shared" si="519"/>
        <v>275.78501401779044</v>
      </c>
      <c r="AY543" s="44">
        <f t="shared" si="520"/>
        <v>1291.2156654697678</v>
      </c>
      <c r="AZ543" s="44">
        <f t="shared" si="521"/>
        <v>0</v>
      </c>
      <c r="BA543" s="44"/>
      <c r="BB543" s="44">
        <f t="shared" si="522"/>
        <v>0</v>
      </c>
      <c r="BC543" s="44"/>
      <c r="BD543" s="44">
        <f t="shared" si="523"/>
        <v>1291.2156654697678</v>
      </c>
      <c r="BE543" s="20"/>
      <c r="BF543" s="20">
        <v>0.56000000000000005</v>
      </c>
      <c r="BG543" s="20"/>
      <c r="BH543" s="20">
        <v>0.05</v>
      </c>
      <c r="BI543" s="44">
        <f t="shared" si="524"/>
        <v>857.99782138868147</v>
      </c>
      <c r="BJ543" s="44">
        <f t="shared" si="525"/>
        <v>0</v>
      </c>
      <c r="BK543" s="44">
        <f t="shared" si="526"/>
        <v>0</v>
      </c>
      <c r="BL543" s="44">
        <f t="shared" si="527"/>
        <v>0</v>
      </c>
      <c r="BM543" s="44"/>
      <c r="BN543" s="44">
        <f t="shared" si="528"/>
        <v>857.99782138868147</v>
      </c>
      <c r="BO543" s="44">
        <f t="shared" si="529"/>
        <v>507.2632971488373</v>
      </c>
      <c r="BP543" s="44">
        <f t="shared" si="530"/>
        <v>0</v>
      </c>
      <c r="BQ543" s="44"/>
      <c r="BR543" s="44">
        <f t="shared" si="531"/>
        <v>0</v>
      </c>
      <c r="BS543" s="44"/>
      <c r="BT543" s="44">
        <f t="shared" si="532"/>
        <v>507.2632971488373</v>
      </c>
      <c r="BU543" s="20"/>
      <c r="BV543" s="20">
        <v>0.22</v>
      </c>
      <c r="BW543" s="20"/>
      <c r="BX543" s="20">
        <v>0.05</v>
      </c>
      <c r="BY543" s="44">
        <f t="shared" si="533"/>
        <v>337.07057268841055</v>
      </c>
      <c r="BZ543" s="44">
        <f t="shared" si="534"/>
        <v>0</v>
      </c>
      <c r="CA543" s="44">
        <f t="shared" si="535"/>
        <v>0</v>
      </c>
      <c r="CB543" s="44">
        <f t="shared" si="536"/>
        <v>0</v>
      </c>
      <c r="CC543" s="44"/>
      <c r="CD543" s="44">
        <f t="shared" si="537"/>
        <v>337.07057268841055</v>
      </c>
      <c r="CE543" s="44">
        <f t="shared" si="538"/>
        <v>3.5960418064486448</v>
      </c>
      <c r="CF543" s="44">
        <f t="shared" si="539"/>
        <v>10.419833322572043</v>
      </c>
      <c r="CG543" s="44">
        <f t="shared" si="540"/>
        <v>3.9806452082078581</v>
      </c>
      <c r="CH543" s="44">
        <f t="shared" si="541"/>
        <v>112.87759919100701</v>
      </c>
      <c r="CI543" s="44">
        <f t="shared" si="542"/>
        <v>351.17475303868855</v>
      </c>
      <c r="CJ543" s="44">
        <f t="shared" si="543"/>
        <v>137.96151012234191</v>
      </c>
      <c r="CK543" s="44">
        <f t="shared" si="544"/>
        <v>627.09777328337236</v>
      </c>
    </row>
    <row r="544" spans="1:89" x14ac:dyDescent="0.25">
      <c r="A544" s="41">
        <f>'[11]ТОВ "Сумитеплоенерго" '!F536</f>
        <v>1981</v>
      </c>
      <c r="B544" s="41" t="str">
        <f>'[11]ТОВ "Сумитеплоенерго" '!C536</f>
        <v>Харківська, 23</v>
      </c>
      <c r="C544" s="47" t="str">
        <f>'[11]ТОВ "Сумитеплоенерго" '!O536</f>
        <v>так</v>
      </c>
      <c r="D544" s="46">
        <f>'[11]ТОВ "Сумитеплоенерго" '!G536</f>
        <v>9</v>
      </c>
      <c r="E544" s="86" t="str">
        <f t="shared" si="548"/>
        <v>ТОВ "Сумитеплоенерго"</v>
      </c>
      <c r="F544" s="43">
        <f>'[11]ТОВ "Сумитеплоенерго" '!L536</f>
        <v>7191.62</v>
      </c>
      <c r="G544" s="43">
        <f>'[11]ТОВ "Сумитеплоенерго" '!CX536</f>
        <v>785.69122093023248</v>
      </c>
      <c r="H544" s="32">
        <f t="shared" si="549"/>
        <v>109.25093663600586</v>
      </c>
      <c r="I544" s="42"/>
      <c r="J544" s="42"/>
      <c r="K544" s="42"/>
      <c r="L544" s="42"/>
      <c r="M544" s="42"/>
      <c r="N544" s="44">
        <f t="shared" si="550"/>
        <v>785.69122093023248</v>
      </c>
      <c r="O544" s="44">
        <f t="shared" si="551"/>
        <v>522.08269607470652</v>
      </c>
      <c r="P544" s="44">
        <f t="shared" si="552"/>
        <v>0</v>
      </c>
      <c r="Q544" s="44">
        <f t="shared" si="553"/>
        <v>0</v>
      </c>
      <c r="R544" s="44">
        <f t="shared" si="554"/>
        <v>0</v>
      </c>
      <c r="S544" s="44">
        <f t="shared" si="555"/>
        <v>0</v>
      </c>
      <c r="T544" s="44">
        <f t="shared" si="556"/>
        <v>522.08269607470652</v>
      </c>
      <c r="U544" s="44">
        <f t="shared" si="557"/>
        <v>872.11725523255814</v>
      </c>
      <c r="V544" s="44">
        <f t="shared" si="558"/>
        <v>0</v>
      </c>
      <c r="W544" s="44">
        <f t="shared" si="559"/>
        <v>0</v>
      </c>
      <c r="X544" s="44">
        <f t="shared" si="560"/>
        <v>0</v>
      </c>
      <c r="Y544" s="44">
        <f t="shared" si="561"/>
        <v>0</v>
      </c>
      <c r="Z544" s="44">
        <f t="shared" si="562"/>
        <v>872.11725523255814</v>
      </c>
      <c r="AA544" s="20">
        <v>0.11</v>
      </c>
      <c r="AC544" s="44">
        <f t="shared" si="545"/>
        <v>539.37149999999997</v>
      </c>
      <c r="AD544" s="28">
        <v>75</v>
      </c>
      <c r="AE544" s="44">
        <f t="shared" si="546"/>
        <v>4631.4032800000004</v>
      </c>
      <c r="AF544" s="28">
        <v>644</v>
      </c>
      <c r="AG544" s="44">
        <f t="shared" si="547"/>
        <v>726.35361999999998</v>
      </c>
      <c r="AH544" s="28">
        <v>101</v>
      </c>
      <c r="AI544" s="44">
        <f t="shared" si="511"/>
        <v>156.98110594186045</v>
      </c>
      <c r="AJ544" s="44">
        <f t="shared" si="512"/>
        <v>0</v>
      </c>
      <c r="AK544" s="44"/>
      <c r="AL544" s="44">
        <f t="shared" si="513"/>
        <v>0</v>
      </c>
      <c r="AM544" s="44"/>
      <c r="AN544" s="44">
        <f t="shared" si="514"/>
        <v>156.98110594186045</v>
      </c>
      <c r="AO544" s="20"/>
      <c r="AP544" s="20">
        <v>0.18</v>
      </c>
      <c r="AQ544" s="20"/>
      <c r="AR544" s="20"/>
      <c r="AS544" s="44">
        <f t="shared" si="515"/>
        <v>104.31212267572636</v>
      </c>
      <c r="AT544" s="44">
        <f t="shared" si="516"/>
        <v>0</v>
      </c>
      <c r="AU544" s="44">
        <f t="shared" si="517"/>
        <v>0</v>
      </c>
      <c r="AV544" s="44">
        <f t="shared" si="518"/>
        <v>0</v>
      </c>
      <c r="AW544" s="44"/>
      <c r="AX544" s="44">
        <f t="shared" si="519"/>
        <v>104.31212267572636</v>
      </c>
      <c r="AY544" s="44">
        <f t="shared" si="520"/>
        <v>488.38566293023263</v>
      </c>
      <c r="AZ544" s="44">
        <f t="shared" si="521"/>
        <v>0</v>
      </c>
      <c r="BA544" s="44"/>
      <c r="BB544" s="44">
        <f t="shared" si="522"/>
        <v>0</v>
      </c>
      <c r="BC544" s="44"/>
      <c r="BD544" s="44">
        <f t="shared" si="523"/>
        <v>488.38566293023263</v>
      </c>
      <c r="BE544" s="20"/>
      <c r="BF544" s="20">
        <v>0.56000000000000005</v>
      </c>
      <c r="BG544" s="20"/>
      <c r="BH544" s="20">
        <v>0.05</v>
      </c>
      <c r="BI544" s="44">
        <f t="shared" si="524"/>
        <v>324.52660388003761</v>
      </c>
      <c r="BJ544" s="44">
        <f t="shared" si="525"/>
        <v>0</v>
      </c>
      <c r="BK544" s="44">
        <f t="shared" si="526"/>
        <v>0</v>
      </c>
      <c r="BL544" s="44">
        <f t="shared" si="527"/>
        <v>0</v>
      </c>
      <c r="BM544" s="44"/>
      <c r="BN544" s="44">
        <f t="shared" si="528"/>
        <v>324.52660388003761</v>
      </c>
      <c r="BO544" s="44">
        <f t="shared" si="529"/>
        <v>191.86579615116278</v>
      </c>
      <c r="BP544" s="44">
        <f t="shared" si="530"/>
        <v>0</v>
      </c>
      <c r="BQ544" s="44"/>
      <c r="BR544" s="44">
        <f t="shared" si="531"/>
        <v>0</v>
      </c>
      <c r="BS544" s="44"/>
      <c r="BT544" s="44">
        <f t="shared" si="532"/>
        <v>191.86579615116278</v>
      </c>
      <c r="BU544" s="20"/>
      <c r="BV544" s="20">
        <v>0.22</v>
      </c>
      <c r="BW544" s="20"/>
      <c r="BX544" s="20">
        <v>0.05</v>
      </c>
      <c r="BY544" s="44">
        <f t="shared" si="533"/>
        <v>127.49259438144334</v>
      </c>
      <c r="BZ544" s="44">
        <f t="shared" si="534"/>
        <v>0</v>
      </c>
      <c r="CA544" s="44">
        <f t="shared" si="535"/>
        <v>0</v>
      </c>
      <c r="CB544" s="44">
        <f t="shared" si="536"/>
        <v>0</v>
      </c>
      <c r="CC544" s="44"/>
      <c r="CD544" s="44">
        <f t="shared" si="537"/>
        <v>127.49259438144334</v>
      </c>
      <c r="CE544" s="44">
        <f t="shared" si="538"/>
        <v>5.1707460855411469</v>
      </c>
      <c r="CF544" s="44">
        <f t="shared" si="539"/>
        <v>14.271259196093565</v>
      </c>
      <c r="CG544" s="44">
        <f t="shared" si="540"/>
        <v>5.6972220506144264</v>
      </c>
      <c r="CH544" s="44">
        <f t="shared" si="541"/>
        <v>42.694495261422148</v>
      </c>
      <c r="CI544" s="44">
        <f t="shared" si="542"/>
        <v>132.82731859109117</v>
      </c>
      <c r="CJ544" s="44">
        <f t="shared" si="543"/>
        <v>52.182160875071517</v>
      </c>
      <c r="CK544" s="44">
        <f t="shared" si="544"/>
        <v>237.19164034123418</v>
      </c>
    </row>
    <row r="545" spans="1:89" x14ac:dyDescent="0.25">
      <c r="A545" s="41">
        <f>'[11]ТОВ "Сумитеплоенерго" '!F537</f>
        <v>1981</v>
      </c>
      <c r="B545" s="41" t="str">
        <f>'[11]ТОВ "Сумитеплоенерго" '!C537</f>
        <v>Харківська, 23/1</v>
      </c>
      <c r="C545" s="47" t="str">
        <f>'[11]ТОВ "Сумитеплоенерго" '!O537</f>
        <v>так</v>
      </c>
      <c r="D545" s="46">
        <f>'[11]ТОВ "Сумитеплоенерго" '!G537</f>
        <v>9</v>
      </c>
      <c r="E545" s="86" t="str">
        <f t="shared" si="548"/>
        <v>ТОВ "Сумитеплоенерго"</v>
      </c>
      <c r="F545" s="43">
        <f>'[11]ТОВ "Сумитеплоенерго" '!L537</f>
        <v>6970.19</v>
      </c>
      <c r="G545" s="43">
        <f>'[11]ТОВ "Сумитеплоенерго" '!CX537</f>
        <v>1003.4243488372094</v>
      </c>
      <c r="H545" s="32">
        <f t="shared" si="549"/>
        <v>143.9593969227825</v>
      </c>
      <c r="I545" s="42"/>
      <c r="J545" s="42"/>
      <c r="K545" s="42"/>
      <c r="L545" s="42"/>
      <c r="M545" s="42"/>
      <c r="N545" s="44">
        <f t="shared" si="550"/>
        <v>1003.4243488372094</v>
      </c>
      <c r="O545" s="44">
        <f t="shared" si="551"/>
        <v>666.76383214221448</v>
      </c>
      <c r="P545" s="44">
        <f t="shared" si="552"/>
        <v>0</v>
      </c>
      <c r="Q545" s="44">
        <f t="shared" si="553"/>
        <v>0</v>
      </c>
      <c r="R545" s="44">
        <f t="shared" si="554"/>
        <v>0</v>
      </c>
      <c r="S545" s="44">
        <f t="shared" si="555"/>
        <v>0</v>
      </c>
      <c r="T545" s="44">
        <f t="shared" si="556"/>
        <v>666.76383214221448</v>
      </c>
      <c r="U545" s="44">
        <f t="shared" si="557"/>
        <v>1113.8010272093027</v>
      </c>
      <c r="V545" s="44">
        <f t="shared" si="558"/>
        <v>0</v>
      </c>
      <c r="W545" s="44">
        <f t="shared" si="559"/>
        <v>0</v>
      </c>
      <c r="X545" s="44">
        <f t="shared" si="560"/>
        <v>0</v>
      </c>
      <c r="Y545" s="44">
        <f t="shared" si="561"/>
        <v>0</v>
      </c>
      <c r="Z545" s="44">
        <f t="shared" si="562"/>
        <v>1113.8010272093027</v>
      </c>
      <c r="AA545" s="20">
        <v>0.11</v>
      </c>
      <c r="AC545" s="44">
        <f t="shared" si="545"/>
        <v>522.76424999999995</v>
      </c>
      <c r="AD545" s="28">
        <v>75</v>
      </c>
      <c r="AE545" s="44">
        <f t="shared" si="546"/>
        <v>4488.8023599999997</v>
      </c>
      <c r="AF545" s="28">
        <v>644</v>
      </c>
      <c r="AG545" s="44">
        <f t="shared" si="547"/>
        <v>703.98918999999989</v>
      </c>
      <c r="AH545" s="28">
        <v>101</v>
      </c>
      <c r="AI545" s="44">
        <f t="shared" si="511"/>
        <v>200.48418489767448</v>
      </c>
      <c r="AJ545" s="44">
        <f t="shared" si="512"/>
        <v>0</v>
      </c>
      <c r="AK545" s="44"/>
      <c r="AL545" s="44">
        <f t="shared" si="513"/>
        <v>0</v>
      </c>
      <c r="AM545" s="44"/>
      <c r="AN545" s="44">
        <f t="shared" si="514"/>
        <v>200.48418489767448</v>
      </c>
      <c r="AO545" s="20"/>
      <c r="AP545" s="20">
        <v>0.18</v>
      </c>
      <c r="AQ545" s="20"/>
      <c r="AR545" s="20"/>
      <c r="AS545" s="44">
        <f t="shared" si="515"/>
        <v>133.21941366201449</v>
      </c>
      <c r="AT545" s="44">
        <f t="shared" si="516"/>
        <v>0</v>
      </c>
      <c r="AU545" s="44">
        <f t="shared" si="517"/>
        <v>0</v>
      </c>
      <c r="AV545" s="44">
        <f t="shared" si="518"/>
        <v>0</v>
      </c>
      <c r="AW545" s="44"/>
      <c r="AX545" s="44">
        <f t="shared" si="519"/>
        <v>133.21941366201449</v>
      </c>
      <c r="AY545" s="44">
        <f t="shared" si="520"/>
        <v>623.72857523720961</v>
      </c>
      <c r="AZ545" s="44">
        <f t="shared" si="521"/>
        <v>0</v>
      </c>
      <c r="BA545" s="44"/>
      <c r="BB545" s="44">
        <f t="shared" si="522"/>
        <v>0</v>
      </c>
      <c r="BC545" s="44"/>
      <c r="BD545" s="44">
        <f t="shared" si="523"/>
        <v>623.72857523720961</v>
      </c>
      <c r="BE545" s="20"/>
      <c r="BF545" s="20">
        <v>0.56000000000000005</v>
      </c>
      <c r="BG545" s="20"/>
      <c r="BH545" s="20">
        <v>0.05</v>
      </c>
      <c r="BI545" s="44">
        <f t="shared" si="524"/>
        <v>414.46039805960066</v>
      </c>
      <c r="BJ545" s="44">
        <f t="shared" si="525"/>
        <v>0</v>
      </c>
      <c r="BK545" s="44">
        <f t="shared" si="526"/>
        <v>0</v>
      </c>
      <c r="BL545" s="44">
        <f t="shared" si="527"/>
        <v>0</v>
      </c>
      <c r="BM545" s="44"/>
      <c r="BN545" s="44">
        <f t="shared" si="528"/>
        <v>414.46039805960066</v>
      </c>
      <c r="BO545" s="44">
        <f t="shared" si="529"/>
        <v>245.03622598604659</v>
      </c>
      <c r="BP545" s="44">
        <f t="shared" si="530"/>
        <v>0</v>
      </c>
      <c r="BQ545" s="44"/>
      <c r="BR545" s="44">
        <f t="shared" si="531"/>
        <v>0</v>
      </c>
      <c r="BS545" s="44"/>
      <c r="BT545" s="44">
        <f t="shared" si="532"/>
        <v>245.03622598604659</v>
      </c>
      <c r="BU545" s="20"/>
      <c r="BV545" s="20">
        <v>0.22</v>
      </c>
      <c r="BW545" s="20"/>
      <c r="BX545" s="20">
        <v>0.05</v>
      </c>
      <c r="BY545" s="44">
        <f t="shared" si="533"/>
        <v>162.8237278091288</v>
      </c>
      <c r="BZ545" s="44">
        <f t="shared" si="534"/>
        <v>0</v>
      </c>
      <c r="CA545" s="44">
        <f t="shared" si="535"/>
        <v>0</v>
      </c>
      <c r="CB545" s="44">
        <f t="shared" si="536"/>
        <v>0</v>
      </c>
      <c r="CC545" s="44"/>
      <c r="CD545" s="44">
        <f t="shared" si="537"/>
        <v>162.8237278091288</v>
      </c>
      <c r="CE545" s="44">
        <f t="shared" si="538"/>
        <v>3.9240846032116887</v>
      </c>
      <c r="CF545" s="44">
        <f t="shared" si="539"/>
        <v>10.83047350486426</v>
      </c>
      <c r="CG545" s="44">
        <f t="shared" si="540"/>
        <v>4.3236277628114248</v>
      </c>
      <c r="CH545" s="44">
        <f t="shared" si="541"/>
        <v>54.526122941661328</v>
      </c>
      <c r="CI545" s="44">
        <f t="shared" si="542"/>
        <v>169.63682692961305</v>
      </c>
      <c r="CJ545" s="44">
        <f t="shared" si="543"/>
        <v>66.643039150919407</v>
      </c>
      <c r="CK545" s="44">
        <f t="shared" si="544"/>
        <v>302.92290523145181</v>
      </c>
    </row>
    <row r="546" spans="1:89" x14ac:dyDescent="0.25">
      <c r="A546" s="41">
        <f>'[11]ТОВ "Сумитеплоенерго" '!F538</f>
        <v>1979</v>
      </c>
      <c r="B546" s="41" t="str">
        <f>'[11]ТОВ "Сумитеплоенерго" '!C538</f>
        <v>Харківська, 25</v>
      </c>
      <c r="C546" s="47" t="str">
        <f>'[11]ТОВ "Сумитеплоенерго" '!O538</f>
        <v>так</v>
      </c>
      <c r="D546" s="46">
        <f>'[11]ТОВ "Сумитеплоенерго" '!G538</f>
        <v>9</v>
      </c>
      <c r="E546" s="86" t="str">
        <f t="shared" si="548"/>
        <v>ТОВ "Сумитеплоенерго"</v>
      </c>
      <c r="F546" s="43">
        <f>'[11]ТОВ "Сумитеплоенерго" '!L538</f>
        <v>7284.85</v>
      </c>
      <c r="G546" s="43">
        <f>'[11]ТОВ "Сумитеплоенерго" '!CX538</f>
        <v>1018.7800348837209</v>
      </c>
      <c r="H546" s="32">
        <f t="shared" si="549"/>
        <v>139.84914375501498</v>
      </c>
      <c r="I546" s="42"/>
      <c r="J546" s="42"/>
      <c r="K546" s="42"/>
      <c r="L546" s="42"/>
      <c r="M546" s="42"/>
      <c r="N546" s="44">
        <f t="shared" si="550"/>
        <v>1018.7800348837209</v>
      </c>
      <c r="O546" s="44">
        <f t="shared" si="551"/>
        <v>676.96750727269091</v>
      </c>
      <c r="P546" s="44">
        <f t="shared" si="552"/>
        <v>0</v>
      </c>
      <c r="Q546" s="44">
        <f t="shared" si="553"/>
        <v>0</v>
      </c>
      <c r="R546" s="44">
        <f t="shared" si="554"/>
        <v>0</v>
      </c>
      <c r="S546" s="44">
        <f t="shared" si="555"/>
        <v>0</v>
      </c>
      <c r="T546" s="44">
        <f t="shared" si="556"/>
        <v>676.96750727269091</v>
      </c>
      <c r="U546" s="44">
        <f t="shared" si="557"/>
        <v>1130.8458387209303</v>
      </c>
      <c r="V546" s="44">
        <f t="shared" si="558"/>
        <v>0</v>
      </c>
      <c r="W546" s="44">
        <f t="shared" si="559"/>
        <v>0</v>
      </c>
      <c r="X546" s="44">
        <f t="shared" si="560"/>
        <v>0</v>
      </c>
      <c r="Y546" s="44">
        <f t="shared" si="561"/>
        <v>0</v>
      </c>
      <c r="Z546" s="44">
        <f t="shared" si="562"/>
        <v>1130.8458387209303</v>
      </c>
      <c r="AA546" s="20">
        <v>0.11</v>
      </c>
      <c r="AC546" s="44">
        <f t="shared" si="545"/>
        <v>546.36374999999998</v>
      </c>
      <c r="AD546" s="28">
        <v>75</v>
      </c>
      <c r="AE546" s="44">
        <f t="shared" si="546"/>
        <v>4691.4434000000001</v>
      </c>
      <c r="AF546" s="28">
        <v>644</v>
      </c>
      <c r="AG546" s="44">
        <f t="shared" si="547"/>
        <v>735.76985000000013</v>
      </c>
      <c r="AH546" s="28">
        <v>101</v>
      </c>
      <c r="AI546" s="44">
        <f t="shared" si="511"/>
        <v>203.55225096976744</v>
      </c>
      <c r="AJ546" s="44">
        <f t="shared" si="512"/>
        <v>0</v>
      </c>
      <c r="AK546" s="44"/>
      <c r="AL546" s="44">
        <f t="shared" si="513"/>
        <v>0</v>
      </c>
      <c r="AM546" s="44"/>
      <c r="AN546" s="44">
        <f t="shared" si="514"/>
        <v>203.55225096976744</v>
      </c>
      <c r="AO546" s="20"/>
      <c r="AP546" s="20">
        <v>0.18</v>
      </c>
      <c r="AQ546" s="20"/>
      <c r="AR546" s="20"/>
      <c r="AS546" s="44">
        <f t="shared" si="515"/>
        <v>135.25810795308365</v>
      </c>
      <c r="AT546" s="44">
        <f t="shared" si="516"/>
        <v>0</v>
      </c>
      <c r="AU546" s="44">
        <f t="shared" si="517"/>
        <v>0</v>
      </c>
      <c r="AV546" s="44">
        <f t="shared" si="518"/>
        <v>0</v>
      </c>
      <c r="AW546" s="44"/>
      <c r="AX546" s="44">
        <f t="shared" si="519"/>
        <v>135.25810795308365</v>
      </c>
      <c r="AY546" s="44">
        <f t="shared" si="520"/>
        <v>633.27366968372098</v>
      </c>
      <c r="AZ546" s="44">
        <f t="shared" si="521"/>
        <v>0</v>
      </c>
      <c r="BA546" s="44"/>
      <c r="BB546" s="44">
        <f t="shared" si="522"/>
        <v>0</v>
      </c>
      <c r="BC546" s="44"/>
      <c r="BD546" s="44">
        <f t="shared" si="523"/>
        <v>633.27366968372098</v>
      </c>
      <c r="BE546" s="20"/>
      <c r="BF546" s="20">
        <v>0.56000000000000005</v>
      </c>
      <c r="BG546" s="20"/>
      <c r="BH546" s="20">
        <v>0.05</v>
      </c>
      <c r="BI546" s="44">
        <f t="shared" si="524"/>
        <v>420.80300252070469</v>
      </c>
      <c r="BJ546" s="44">
        <f t="shared" si="525"/>
        <v>0</v>
      </c>
      <c r="BK546" s="44">
        <f t="shared" si="526"/>
        <v>0</v>
      </c>
      <c r="BL546" s="44">
        <f t="shared" si="527"/>
        <v>0</v>
      </c>
      <c r="BM546" s="44"/>
      <c r="BN546" s="44">
        <f t="shared" si="528"/>
        <v>420.80300252070469</v>
      </c>
      <c r="BO546" s="44">
        <f t="shared" si="529"/>
        <v>248.78608451860467</v>
      </c>
      <c r="BP546" s="44">
        <f t="shared" si="530"/>
        <v>0</v>
      </c>
      <c r="BQ546" s="44"/>
      <c r="BR546" s="44">
        <f t="shared" si="531"/>
        <v>0</v>
      </c>
      <c r="BS546" s="44"/>
      <c r="BT546" s="44">
        <f t="shared" si="532"/>
        <v>248.78608451860467</v>
      </c>
      <c r="BU546" s="20"/>
      <c r="BV546" s="20">
        <v>0.22</v>
      </c>
      <c r="BW546" s="20"/>
      <c r="BX546" s="20">
        <v>0.05</v>
      </c>
      <c r="BY546" s="44">
        <f t="shared" si="533"/>
        <v>165.31546527599113</v>
      </c>
      <c r="BZ546" s="44">
        <f t="shared" si="534"/>
        <v>0</v>
      </c>
      <c r="CA546" s="44">
        <f t="shared" si="535"/>
        <v>0</v>
      </c>
      <c r="CB546" s="44">
        <f t="shared" si="536"/>
        <v>0</v>
      </c>
      <c r="CC546" s="44"/>
      <c r="CD546" s="44">
        <f t="shared" si="537"/>
        <v>165.31546527599113</v>
      </c>
      <c r="CE546" s="44">
        <f t="shared" si="538"/>
        <v>4.0394158861775198</v>
      </c>
      <c r="CF546" s="44">
        <f t="shared" si="539"/>
        <v>11.148787845849954</v>
      </c>
      <c r="CG546" s="44">
        <f t="shared" si="540"/>
        <v>4.4507018673155949</v>
      </c>
      <c r="CH546" s="44">
        <f t="shared" si="541"/>
        <v>55.360551592108067</v>
      </c>
      <c r="CI546" s="44">
        <f t="shared" si="542"/>
        <v>172.23282717544734</v>
      </c>
      <c r="CJ546" s="44">
        <f t="shared" si="543"/>
        <v>67.662896390354305</v>
      </c>
      <c r="CK546" s="44">
        <f t="shared" si="544"/>
        <v>307.55861995615595</v>
      </c>
    </row>
    <row r="547" spans="1:89" x14ac:dyDescent="0.25">
      <c r="A547" s="41">
        <f>'[11]ТОВ "Сумитеплоенерго" '!F539</f>
        <v>1995</v>
      </c>
      <c r="B547" s="41" t="str">
        <f>'[11]ТОВ "Сумитеплоенерго" '!C539</f>
        <v>Д.Коротченко, 2</v>
      </c>
      <c r="C547" s="47" t="str">
        <f>'[11]ТОВ "Сумитеплоенерго" '!O539</f>
        <v>так</v>
      </c>
      <c r="D547" s="46">
        <f>'[11]ТОВ "Сумитеплоенерго" '!G539</f>
        <v>9</v>
      </c>
      <c r="E547" s="86" t="str">
        <f t="shared" si="548"/>
        <v>ТОВ "Сумитеплоенерго"</v>
      </c>
      <c r="F547" s="43">
        <f>'[11]ТОВ "Сумитеплоенерго" '!L539</f>
        <v>9501.26</v>
      </c>
      <c r="G547" s="43">
        <f>'[11]ТОВ "Сумитеплоенерго" '!CX539</f>
        <v>888.17082558139532</v>
      </c>
      <c r="H547" s="32">
        <f t="shared" si="549"/>
        <v>93.479267547819475</v>
      </c>
      <c r="I547" s="42"/>
      <c r="J547" s="42"/>
      <c r="K547" s="42"/>
      <c r="L547" s="42"/>
      <c r="M547" s="42"/>
      <c r="N547" s="44">
        <f t="shared" si="550"/>
        <v>888.17082558139532</v>
      </c>
      <c r="O547" s="44">
        <f t="shared" si="551"/>
        <v>590.17920379131749</v>
      </c>
      <c r="P547" s="44">
        <f t="shared" si="552"/>
        <v>0</v>
      </c>
      <c r="Q547" s="44">
        <f t="shared" si="553"/>
        <v>0</v>
      </c>
      <c r="R547" s="44">
        <f t="shared" si="554"/>
        <v>0</v>
      </c>
      <c r="S547" s="44">
        <f t="shared" si="555"/>
        <v>0</v>
      </c>
      <c r="T547" s="44">
        <f t="shared" si="556"/>
        <v>590.17920379131749</v>
      </c>
      <c r="U547" s="44">
        <f t="shared" si="557"/>
        <v>1101.3318237209303</v>
      </c>
      <c r="V547" s="44">
        <f t="shared" si="558"/>
        <v>0</v>
      </c>
      <c r="W547" s="44">
        <f t="shared" si="559"/>
        <v>0</v>
      </c>
      <c r="X547" s="44">
        <f t="shared" si="560"/>
        <v>0</v>
      </c>
      <c r="Y547" s="44">
        <f t="shared" si="561"/>
        <v>0</v>
      </c>
      <c r="Z547" s="44">
        <f t="shared" si="562"/>
        <v>1101.3318237209303</v>
      </c>
      <c r="AA547" s="20">
        <v>0.24</v>
      </c>
      <c r="AC547" s="44">
        <f t="shared" si="545"/>
        <v>646.08568000000002</v>
      </c>
      <c r="AD547" s="28">
        <v>68</v>
      </c>
      <c r="AE547" s="44">
        <f t="shared" si="546"/>
        <v>5824.2723800000003</v>
      </c>
      <c r="AF547" s="28">
        <v>613</v>
      </c>
      <c r="AG547" s="44">
        <f t="shared" si="547"/>
        <v>874.11592000000007</v>
      </c>
      <c r="AH547" s="28">
        <v>92</v>
      </c>
      <c r="AI547" s="44">
        <f t="shared" si="511"/>
        <v>198.23972826976745</v>
      </c>
      <c r="AJ547" s="44">
        <f t="shared" si="512"/>
        <v>0</v>
      </c>
      <c r="AK547" s="44"/>
      <c r="AL547" s="44">
        <f t="shared" si="513"/>
        <v>0</v>
      </c>
      <c r="AM547" s="44"/>
      <c r="AN547" s="44">
        <f t="shared" si="514"/>
        <v>198.23972826976745</v>
      </c>
      <c r="AO547" s="20"/>
      <c r="AP547" s="20">
        <v>0.18</v>
      </c>
      <c r="AQ547" s="20"/>
      <c r="AR547" s="20"/>
      <c r="AS547" s="44">
        <f t="shared" si="515"/>
        <v>131.72799828622209</v>
      </c>
      <c r="AT547" s="44">
        <f t="shared" si="516"/>
        <v>0</v>
      </c>
      <c r="AU547" s="44">
        <f t="shared" si="517"/>
        <v>0</v>
      </c>
      <c r="AV547" s="44">
        <f t="shared" si="518"/>
        <v>0</v>
      </c>
      <c r="AW547" s="44"/>
      <c r="AX547" s="44">
        <f t="shared" si="519"/>
        <v>131.72799828622209</v>
      </c>
      <c r="AY547" s="44">
        <f t="shared" si="520"/>
        <v>616.74582128372106</v>
      </c>
      <c r="AZ547" s="44">
        <f t="shared" si="521"/>
        <v>0</v>
      </c>
      <c r="BA547" s="44"/>
      <c r="BB547" s="44">
        <f t="shared" si="522"/>
        <v>0</v>
      </c>
      <c r="BC547" s="44"/>
      <c r="BD547" s="44">
        <f t="shared" si="523"/>
        <v>616.74582128372106</v>
      </c>
      <c r="BE547" s="20"/>
      <c r="BF547" s="20">
        <v>0.56000000000000005</v>
      </c>
      <c r="BG547" s="20"/>
      <c r="BH547" s="20">
        <v>0.05</v>
      </c>
      <c r="BI547" s="44">
        <f t="shared" si="524"/>
        <v>409.82043911269102</v>
      </c>
      <c r="BJ547" s="44">
        <f t="shared" si="525"/>
        <v>0</v>
      </c>
      <c r="BK547" s="44">
        <f t="shared" si="526"/>
        <v>0</v>
      </c>
      <c r="BL547" s="44">
        <f t="shared" si="527"/>
        <v>0</v>
      </c>
      <c r="BM547" s="44"/>
      <c r="BN547" s="44">
        <f t="shared" si="528"/>
        <v>409.82043911269102</v>
      </c>
      <c r="BO547" s="44">
        <f t="shared" si="529"/>
        <v>242.29300121860467</v>
      </c>
      <c r="BP547" s="44">
        <f t="shared" si="530"/>
        <v>0</v>
      </c>
      <c r="BQ547" s="44"/>
      <c r="BR547" s="44">
        <f t="shared" si="531"/>
        <v>0</v>
      </c>
      <c r="BS547" s="44"/>
      <c r="BT547" s="44">
        <f t="shared" si="532"/>
        <v>242.29300121860467</v>
      </c>
      <c r="BU547" s="20"/>
      <c r="BV547" s="20">
        <v>0.22</v>
      </c>
      <c r="BW547" s="20"/>
      <c r="BX547" s="20">
        <v>0.05</v>
      </c>
      <c r="BY547" s="44">
        <f t="shared" si="533"/>
        <v>161.00088679427145</v>
      </c>
      <c r="BZ547" s="44">
        <f t="shared" si="534"/>
        <v>0</v>
      </c>
      <c r="CA547" s="44">
        <f t="shared" si="535"/>
        <v>0</v>
      </c>
      <c r="CB547" s="44">
        <f t="shared" si="536"/>
        <v>0</v>
      </c>
      <c r="CC547" s="44"/>
      <c r="CD547" s="44">
        <f t="shared" si="537"/>
        <v>161.00088679427145</v>
      </c>
      <c r="CE547" s="44">
        <f t="shared" si="538"/>
        <v>4.9046951931674228</v>
      </c>
      <c r="CF547" s="44">
        <f t="shared" si="539"/>
        <v>14.211766481462536</v>
      </c>
      <c r="CG547" s="44">
        <f t="shared" si="540"/>
        <v>5.429261523987468</v>
      </c>
      <c r="CH547" s="44">
        <f t="shared" si="541"/>
        <v>53.915693155925624</v>
      </c>
      <c r="CI547" s="44">
        <f t="shared" si="542"/>
        <v>167.73771204065753</v>
      </c>
      <c r="CJ547" s="44">
        <f t="shared" si="543"/>
        <v>65.89695830168688</v>
      </c>
      <c r="CK547" s="44">
        <f t="shared" si="544"/>
        <v>299.53162864403123</v>
      </c>
    </row>
    <row r="548" spans="1:89" x14ac:dyDescent="0.25">
      <c r="A548" s="41">
        <f>'[11]ТОВ "Сумитеплоенерго" '!F540</f>
        <v>1986</v>
      </c>
      <c r="B548" s="41" t="str">
        <f>'[11]ТОВ "Сумитеплоенерго" '!C540</f>
        <v>Д.Коротченко, 18</v>
      </c>
      <c r="C548" s="47" t="str">
        <f>'[11]ТОВ "Сумитеплоенерго" '!O540</f>
        <v>так</v>
      </c>
      <c r="D548" s="46">
        <f>'[11]ТОВ "Сумитеплоенерго" '!G540</f>
        <v>9</v>
      </c>
      <c r="E548" s="86" t="str">
        <f t="shared" si="548"/>
        <v>ТОВ "Сумитеплоенерго"</v>
      </c>
      <c r="F548" s="43">
        <f>'[11]ТОВ "Сумитеплоенерго" '!L540</f>
        <v>13113.8</v>
      </c>
      <c r="G548" s="43">
        <f>'[11]ТОВ "Сумитеплоенерго" '!CX540</f>
        <v>1668.0076860465115</v>
      </c>
      <c r="H548" s="32">
        <f t="shared" si="549"/>
        <v>127.19483948561908</v>
      </c>
      <c r="I548" s="42"/>
      <c r="J548" s="42"/>
      <c r="K548" s="42"/>
      <c r="L548" s="42"/>
      <c r="M548" s="42"/>
      <c r="N548" s="44">
        <f t="shared" si="550"/>
        <v>1668.0076860465115</v>
      </c>
      <c r="O548" s="44">
        <f t="shared" si="551"/>
        <v>1108.371745293847</v>
      </c>
      <c r="P548" s="44">
        <f t="shared" si="552"/>
        <v>0</v>
      </c>
      <c r="Q548" s="44">
        <f t="shared" si="553"/>
        <v>0</v>
      </c>
      <c r="R548" s="44">
        <f t="shared" si="554"/>
        <v>0</v>
      </c>
      <c r="S548" s="44">
        <f t="shared" si="555"/>
        <v>0</v>
      </c>
      <c r="T548" s="44">
        <f t="shared" si="556"/>
        <v>1108.371745293847</v>
      </c>
      <c r="U548" s="44">
        <f t="shared" si="557"/>
        <v>1851.4885315116278</v>
      </c>
      <c r="V548" s="44">
        <f t="shared" si="558"/>
        <v>0</v>
      </c>
      <c r="W548" s="44">
        <f t="shared" si="559"/>
        <v>0</v>
      </c>
      <c r="X548" s="44">
        <f t="shared" si="560"/>
        <v>0</v>
      </c>
      <c r="Y548" s="44">
        <f t="shared" si="561"/>
        <v>0</v>
      </c>
      <c r="Z548" s="44">
        <f t="shared" si="562"/>
        <v>1851.4885315116278</v>
      </c>
      <c r="AA548" s="20">
        <v>0.11</v>
      </c>
      <c r="AC548" s="44">
        <f t="shared" si="545"/>
        <v>891.73839999999996</v>
      </c>
      <c r="AD548" s="28">
        <v>68</v>
      </c>
      <c r="AE548" s="44">
        <f t="shared" si="546"/>
        <v>8038.759399999999</v>
      </c>
      <c r="AF548" s="28">
        <v>613</v>
      </c>
      <c r="AG548" s="44">
        <f t="shared" si="547"/>
        <v>1206.4695999999999</v>
      </c>
      <c r="AH548" s="28">
        <v>92</v>
      </c>
      <c r="AI548" s="44">
        <f t="shared" si="511"/>
        <v>333.26793567209302</v>
      </c>
      <c r="AJ548" s="44">
        <f t="shared" si="512"/>
        <v>0</v>
      </c>
      <c r="AK548" s="44"/>
      <c r="AL548" s="44">
        <f t="shared" si="513"/>
        <v>0</v>
      </c>
      <c r="AM548" s="44"/>
      <c r="AN548" s="44">
        <f t="shared" si="514"/>
        <v>333.26793567209302</v>
      </c>
      <c r="AO548" s="20"/>
      <c r="AP548" s="20">
        <v>0.18</v>
      </c>
      <c r="AQ548" s="20"/>
      <c r="AR548" s="20"/>
      <c r="AS548" s="44">
        <f t="shared" si="515"/>
        <v>221.45267470971064</v>
      </c>
      <c r="AT548" s="44">
        <f t="shared" si="516"/>
        <v>0</v>
      </c>
      <c r="AU548" s="44">
        <f t="shared" si="517"/>
        <v>0</v>
      </c>
      <c r="AV548" s="44">
        <f t="shared" si="518"/>
        <v>0</v>
      </c>
      <c r="AW548" s="44"/>
      <c r="AX548" s="44">
        <f t="shared" si="519"/>
        <v>221.45267470971064</v>
      </c>
      <c r="AY548" s="44">
        <f t="shared" si="520"/>
        <v>1036.8335776465117</v>
      </c>
      <c r="AZ548" s="44">
        <f t="shared" si="521"/>
        <v>0</v>
      </c>
      <c r="BA548" s="44"/>
      <c r="BB548" s="44">
        <f t="shared" si="522"/>
        <v>0</v>
      </c>
      <c r="BC548" s="44"/>
      <c r="BD548" s="44">
        <f t="shared" si="523"/>
        <v>1036.8335776465117</v>
      </c>
      <c r="BE548" s="20"/>
      <c r="BF548" s="20">
        <v>0.56000000000000005</v>
      </c>
      <c r="BG548" s="20"/>
      <c r="BH548" s="20">
        <v>0.05</v>
      </c>
      <c r="BI548" s="44">
        <f t="shared" si="524"/>
        <v>688.9638768746554</v>
      </c>
      <c r="BJ548" s="44">
        <f t="shared" si="525"/>
        <v>0</v>
      </c>
      <c r="BK548" s="44">
        <f t="shared" si="526"/>
        <v>0</v>
      </c>
      <c r="BL548" s="44">
        <f t="shared" si="527"/>
        <v>0</v>
      </c>
      <c r="BM548" s="44"/>
      <c r="BN548" s="44">
        <f t="shared" si="528"/>
        <v>688.9638768746554</v>
      </c>
      <c r="BO548" s="44">
        <f t="shared" si="529"/>
        <v>407.32747693255811</v>
      </c>
      <c r="BP548" s="44">
        <f t="shared" si="530"/>
        <v>0</v>
      </c>
      <c r="BQ548" s="44"/>
      <c r="BR548" s="44">
        <f t="shared" si="531"/>
        <v>0</v>
      </c>
      <c r="BS548" s="44"/>
      <c r="BT548" s="44">
        <f t="shared" si="532"/>
        <v>407.32747693255811</v>
      </c>
      <c r="BU548" s="20"/>
      <c r="BV548" s="20">
        <v>0.22</v>
      </c>
      <c r="BW548" s="20"/>
      <c r="BX548" s="20">
        <v>0.05</v>
      </c>
      <c r="BY548" s="44">
        <f t="shared" si="533"/>
        <v>270.66438020075742</v>
      </c>
      <c r="BZ548" s="44">
        <f t="shared" si="534"/>
        <v>0</v>
      </c>
      <c r="CA548" s="44">
        <f t="shared" si="535"/>
        <v>0</v>
      </c>
      <c r="CB548" s="44">
        <f t="shared" si="536"/>
        <v>0</v>
      </c>
      <c r="CC548" s="44"/>
      <c r="CD548" s="44">
        <f t="shared" si="537"/>
        <v>270.66438020075742</v>
      </c>
      <c r="CE548" s="44">
        <f t="shared" si="538"/>
        <v>4.0267673495880221</v>
      </c>
      <c r="CF548" s="44">
        <f t="shared" si="539"/>
        <v>11.667896779242183</v>
      </c>
      <c r="CG548" s="44">
        <f t="shared" si="540"/>
        <v>4.4574376543567951</v>
      </c>
      <c r="CH548" s="44">
        <f t="shared" si="541"/>
        <v>90.639610512145723</v>
      </c>
      <c r="CI548" s="44">
        <f t="shared" si="542"/>
        <v>281.98989937112003</v>
      </c>
      <c r="CJ548" s="44">
        <f t="shared" si="543"/>
        <v>110.78174618151144</v>
      </c>
      <c r="CK548" s="44">
        <f t="shared" si="544"/>
        <v>503.55339173414291</v>
      </c>
    </row>
    <row r="549" spans="1:89" x14ac:dyDescent="0.25">
      <c r="A549" s="41">
        <f>'[11]ТОВ "Сумитеплоенерго" '!F541</f>
        <v>1986</v>
      </c>
      <c r="B549" s="41" t="str">
        <f>'[11]ТОВ "Сумитеплоенерго" '!C541</f>
        <v>М.Лушпи, 7</v>
      </c>
      <c r="C549" s="47" t="str">
        <f>'[11]ТОВ "Сумитеплоенерго" '!O541</f>
        <v>так</v>
      </c>
      <c r="D549" s="46">
        <f>'[11]ТОВ "Сумитеплоенерго" '!G541</f>
        <v>9</v>
      </c>
      <c r="E549" s="86" t="str">
        <f t="shared" si="548"/>
        <v>ТОВ "Сумитеплоенерго"</v>
      </c>
      <c r="F549" s="43">
        <f>'[11]ТОВ "Сумитеплоенерго" '!L541</f>
        <v>12773.3</v>
      </c>
      <c r="G549" s="43">
        <f>'[11]ТОВ "Сумитеплоенерго" '!CX541</f>
        <v>1648.3307441860466</v>
      </c>
      <c r="H549" s="32">
        <f t="shared" si="549"/>
        <v>129.04501923434404</v>
      </c>
      <c r="I549" s="42"/>
      <c r="J549" s="42"/>
      <c r="K549" s="42"/>
      <c r="L549" s="42"/>
      <c r="M549" s="42"/>
      <c r="N549" s="44">
        <f t="shared" si="550"/>
        <v>1648.3307441860466</v>
      </c>
      <c r="O549" s="44">
        <f t="shared" si="551"/>
        <v>1095.2966458357496</v>
      </c>
      <c r="P549" s="44">
        <f t="shared" si="552"/>
        <v>0</v>
      </c>
      <c r="Q549" s="44">
        <f t="shared" si="553"/>
        <v>0</v>
      </c>
      <c r="R549" s="44">
        <f t="shared" si="554"/>
        <v>0</v>
      </c>
      <c r="S549" s="44">
        <f t="shared" si="555"/>
        <v>0</v>
      </c>
      <c r="T549" s="44">
        <f t="shared" si="556"/>
        <v>1095.2966458357496</v>
      </c>
      <c r="U549" s="44">
        <f t="shared" si="557"/>
        <v>1829.6471260465119</v>
      </c>
      <c r="V549" s="44">
        <f t="shared" si="558"/>
        <v>0</v>
      </c>
      <c r="W549" s="44">
        <f t="shared" si="559"/>
        <v>0</v>
      </c>
      <c r="X549" s="44">
        <f t="shared" si="560"/>
        <v>0</v>
      </c>
      <c r="Y549" s="44">
        <f t="shared" si="561"/>
        <v>0</v>
      </c>
      <c r="Z549" s="44">
        <f t="shared" si="562"/>
        <v>1829.6471260465119</v>
      </c>
      <c r="AA549" s="20">
        <v>0.11</v>
      </c>
      <c r="AC549" s="44">
        <f t="shared" si="545"/>
        <v>868.58439999999996</v>
      </c>
      <c r="AD549" s="28">
        <v>68</v>
      </c>
      <c r="AE549" s="44">
        <f t="shared" si="546"/>
        <v>7830.0328999999992</v>
      </c>
      <c r="AF549" s="28">
        <v>613</v>
      </c>
      <c r="AG549" s="44">
        <f t="shared" si="547"/>
        <v>1175.1435999999999</v>
      </c>
      <c r="AH549" s="28">
        <v>92</v>
      </c>
      <c r="AI549" s="44">
        <f t="shared" si="511"/>
        <v>329.33648268837214</v>
      </c>
      <c r="AJ549" s="44">
        <f t="shared" si="512"/>
        <v>0</v>
      </c>
      <c r="AK549" s="44"/>
      <c r="AL549" s="44">
        <f t="shared" si="513"/>
        <v>0</v>
      </c>
      <c r="AM549" s="44"/>
      <c r="AN549" s="44">
        <f t="shared" si="514"/>
        <v>329.33648268837214</v>
      </c>
      <c r="AO549" s="20"/>
      <c r="AP549" s="20">
        <v>0.18</v>
      </c>
      <c r="AQ549" s="20"/>
      <c r="AR549" s="20"/>
      <c r="AS549" s="44">
        <f t="shared" si="515"/>
        <v>218.84026983798279</v>
      </c>
      <c r="AT549" s="44">
        <f t="shared" si="516"/>
        <v>0</v>
      </c>
      <c r="AU549" s="44">
        <f t="shared" si="517"/>
        <v>0</v>
      </c>
      <c r="AV549" s="44">
        <f t="shared" si="518"/>
        <v>0</v>
      </c>
      <c r="AW549" s="44"/>
      <c r="AX549" s="44">
        <f t="shared" si="519"/>
        <v>218.84026983798279</v>
      </c>
      <c r="AY549" s="44">
        <f t="shared" si="520"/>
        <v>1024.6023905860468</v>
      </c>
      <c r="AZ549" s="44">
        <f t="shared" si="521"/>
        <v>0</v>
      </c>
      <c r="BA549" s="44"/>
      <c r="BB549" s="44">
        <f t="shared" si="522"/>
        <v>0</v>
      </c>
      <c r="BC549" s="44"/>
      <c r="BD549" s="44">
        <f t="shared" si="523"/>
        <v>1024.6023905860468</v>
      </c>
      <c r="BE549" s="20"/>
      <c r="BF549" s="20">
        <v>0.56000000000000005</v>
      </c>
      <c r="BG549" s="20"/>
      <c r="BH549" s="20">
        <v>0.05</v>
      </c>
      <c r="BI549" s="44">
        <f t="shared" si="524"/>
        <v>680.83639505150211</v>
      </c>
      <c r="BJ549" s="44">
        <f t="shared" si="525"/>
        <v>0</v>
      </c>
      <c r="BK549" s="44">
        <f t="shared" si="526"/>
        <v>0</v>
      </c>
      <c r="BL549" s="44">
        <f t="shared" si="527"/>
        <v>0</v>
      </c>
      <c r="BM549" s="44"/>
      <c r="BN549" s="44">
        <f t="shared" si="528"/>
        <v>680.83639505150211</v>
      </c>
      <c r="BO549" s="44">
        <f t="shared" si="529"/>
        <v>402.52236773023259</v>
      </c>
      <c r="BP549" s="44">
        <f t="shared" si="530"/>
        <v>0</v>
      </c>
      <c r="BQ549" s="44"/>
      <c r="BR549" s="44">
        <f t="shared" si="531"/>
        <v>0</v>
      </c>
      <c r="BS549" s="44"/>
      <c r="BT549" s="44">
        <f t="shared" si="532"/>
        <v>402.52236773023259</v>
      </c>
      <c r="BU549" s="20"/>
      <c r="BV549" s="20">
        <v>0.22</v>
      </c>
      <c r="BW549" s="20"/>
      <c r="BX549" s="20">
        <v>0.05</v>
      </c>
      <c r="BY549" s="44">
        <f t="shared" si="533"/>
        <v>267.47144091309008</v>
      </c>
      <c r="BZ549" s="44">
        <f t="shared" si="534"/>
        <v>0</v>
      </c>
      <c r="CA549" s="44">
        <f t="shared" si="535"/>
        <v>0</v>
      </c>
      <c r="CB549" s="44">
        <f t="shared" si="536"/>
        <v>0</v>
      </c>
      <c r="CC549" s="44"/>
      <c r="CD549" s="44">
        <f t="shared" si="537"/>
        <v>267.47144091309008</v>
      </c>
      <c r="CE549" s="44">
        <f t="shared" si="538"/>
        <v>3.9690336730212028</v>
      </c>
      <c r="CF549" s="44">
        <f t="shared" si="539"/>
        <v>11.500608599820364</v>
      </c>
      <c r="CG549" s="44">
        <f t="shared" si="540"/>
        <v>4.3935292530234697</v>
      </c>
      <c r="CH549" s="44">
        <f t="shared" si="541"/>
        <v>89.570364632032351</v>
      </c>
      <c r="CI549" s="44">
        <f t="shared" si="542"/>
        <v>278.66335663298958</v>
      </c>
      <c r="CJ549" s="44">
        <f t="shared" si="543"/>
        <v>109.47489010581731</v>
      </c>
      <c r="CK549" s="44">
        <f t="shared" si="544"/>
        <v>497.61313684462419</v>
      </c>
    </row>
    <row r="550" spans="1:89" x14ac:dyDescent="0.25">
      <c r="A550" s="41">
        <f>'[11]ТОВ "Сумитеплоенерго" '!F542</f>
        <v>1987</v>
      </c>
      <c r="B550" s="41" t="str">
        <f>'[11]ТОВ "Сумитеплоенерго" '!C542</f>
        <v>М.Лушпи, 9</v>
      </c>
      <c r="C550" s="47" t="str">
        <f>'[11]ТОВ "Сумитеплоенерго" '!O542</f>
        <v>так</v>
      </c>
      <c r="D550" s="46">
        <f>'[11]ТОВ "Сумитеплоенерго" '!G542</f>
        <v>9</v>
      </c>
      <c r="E550" s="86" t="str">
        <f t="shared" si="548"/>
        <v>ТОВ "Сумитеплоенерго"</v>
      </c>
      <c r="F550" s="43">
        <f>'[11]ТОВ "Сумитеплоенерго" '!L542</f>
        <v>14614.84</v>
      </c>
      <c r="G550" s="43">
        <f>'[11]ТОВ "Сумитеплоенерго" '!CX542</f>
        <v>2738.4295348837209</v>
      </c>
      <c r="H550" s="32">
        <f t="shared" si="549"/>
        <v>187.37321345178742</v>
      </c>
      <c r="I550" s="42"/>
      <c r="J550" s="42"/>
      <c r="K550" s="42"/>
      <c r="L550" s="42"/>
      <c r="M550" s="42"/>
      <c r="N550" s="44">
        <f t="shared" si="550"/>
        <v>2738.4295348837209</v>
      </c>
      <c r="O550" s="44">
        <f t="shared" si="551"/>
        <v>1819.6546384850726</v>
      </c>
      <c r="P550" s="44">
        <f t="shared" si="552"/>
        <v>0</v>
      </c>
      <c r="Q550" s="44">
        <f t="shared" si="553"/>
        <v>0</v>
      </c>
      <c r="R550" s="44">
        <f t="shared" si="554"/>
        <v>0</v>
      </c>
      <c r="S550" s="44">
        <f t="shared" si="555"/>
        <v>0</v>
      </c>
      <c r="T550" s="44">
        <f t="shared" si="556"/>
        <v>1819.6546384850726</v>
      </c>
      <c r="U550" s="44">
        <f t="shared" si="557"/>
        <v>2820.5824209302327</v>
      </c>
      <c r="V550" s="44">
        <f t="shared" si="558"/>
        <v>0</v>
      </c>
      <c r="W550" s="44">
        <f t="shared" si="559"/>
        <v>0</v>
      </c>
      <c r="X550" s="44">
        <f t="shared" si="560"/>
        <v>0</v>
      </c>
      <c r="Y550" s="44">
        <f t="shared" si="561"/>
        <v>0</v>
      </c>
      <c r="Z550" s="44">
        <f t="shared" si="562"/>
        <v>2820.5824209302327</v>
      </c>
      <c r="AA550" s="20">
        <v>0.03</v>
      </c>
      <c r="AC550" s="44">
        <f t="shared" si="545"/>
        <v>993.80912000000001</v>
      </c>
      <c r="AD550" s="28">
        <v>68</v>
      </c>
      <c r="AE550" s="44">
        <f t="shared" si="546"/>
        <v>8958.8969199999992</v>
      </c>
      <c r="AF550" s="28">
        <v>613</v>
      </c>
      <c r="AG550" s="44">
        <f t="shared" si="547"/>
        <v>1344.56528</v>
      </c>
      <c r="AH550" s="28">
        <v>92</v>
      </c>
      <c r="AI550" s="44">
        <f t="shared" si="511"/>
        <v>507.70483576744186</v>
      </c>
      <c r="AJ550" s="44">
        <f t="shared" si="512"/>
        <v>0</v>
      </c>
      <c r="AK550" s="44"/>
      <c r="AL550" s="44">
        <f t="shared" si="513"/>
        <v>0</v>
      </c>
      <c r="AM550" s="44"/>
      <c r="AN550" s="44">
        <f t="shared" si="514"/>
        <v>507.70483576744186</v>
      </c>
      <c r="AO550" s="20"/>
      <c r="AP550" s="20">
        <v>0.18</v>
      </c>
      <c r="AQ550" s="20"/>
      <c r="AR550" s="20"/>
      <c r="AS550" s="44">
        <f t="shared" si="515"/>
        <v>337.36396997513248</v>
      </c>
      <c r="AT550" s="44">
        <f t="shared" si="516"/>
        <v>0</v>
      </c>
      <c r="AU550" s="44">
        <f t="shared" si="517"/>
        <v>0</v>
      </c>
      <c r="AV550" s="44">
        <f t="shared" si="518"/>
        <v>0</v>
      </c>
      <c r="AW550" s="44"/>
      <c r="AX550" s="44">
        <f t="shared" si="519"/>
        <v>337.36396997513248</v>
      </c>
      <c r="AY550" s="44">
        <f t="shared" si="520"/>
        <v>1579.5261557209305</v>
      </c>
      <c r="AZ550" s="44">
        <f t="shared" si="521"/>
        <v>0</v>
      </c>
      <c r="BA550" s="44"/>
      <c r="BB550" s="44">
        <f t="shared" si="522"/>
        <v>0</v>
      </c>
      <c r="BC550" s="44"/>
      <c r="BD550" s="44">
        <f t="shared" si="523"/>
        <v>1579.5261557209305</v>
      </c>
      <c r="BE550" s="20"/>
      <c r="BF550" s="20">
        <v>0.56000000000000005</v>
      </c>
      <c r="BG550" s="20"/>
      <c r="BH550" s="20">
        <v>0.05</v>
      </c>
      <c r="BI550" s="44">
        <f t="shared" si="524"/>
        <v>1049.5767954781902</v>
      </c>
      <c r="BJ550" s="44">
        <f t="shared" si="525"/>
        <v>0</v>
      </c>
      <c r="BK550" s="44">
        <f t="shared" si="526"/>
        <v>0</v>
      </c>
      <c r="BL550" s="44">
        <f t="shared" si="527"/>
        <v>0</v>
      </c>
      <c r="BM550" s="44"/>
      <c r="BN550" s="44">
        <f t="shared" si="528"/>
        <v>1049.5767954781902</v>
      </c>
      <c r="BO550" s="44">
        <f t="shared" si="529"/>
        <v>620.5281326046512</v>
      </c>
      <c r="BP550" s="44">
        <f t="shared" si="530"/>
        <v>0</v>
      </c>
      <c r="BQ550" s="44"/>
      <c r="BR550" s="44">
        <f t="shared" si="531"/>
        <v>0</v>
      </c>
      <c r="BS550" s="44"/>
      <c r="BT550" s="44">
        <f t="shared" si="532"/>
        <v>620.5281326046512</v>
      </c>
      <c r="BU550" s="20"/>
      <c r="BV550" s="20">
        <v>0.22</v>
      </c>
      <c r="BW550" s="20"/>
      <c r="BX550" s="20">
        <v>0.05</v>
      </c>
      <c r="BY550" s="44">
        <f t="shared" si="533"/>
        <v>412.33374108071752</v>
      </c>
      <c r="BZ550" s="44">
        <f t="shared" si="534"/>
        <v>0</v>
      </c>
      <c r="CA550" s="44">
        <f t="shared" si="535"/>
        <v>0</v>
      </c>
      <c r="CB550" s="44">
        <f t="shared" si="536"/>
        <v>0</v>
      </c>
      <c r="CC550" s="44"/>
      <c r="CD550" s="44">
        <f t="shared" si="537"/>
        <v>412.33374108071752</v>
      </c>
      <c r="CE550" s="44">
        <f t="shared" si="538"/>
        <v>2.9458069279693824</v>
      </c>
      <c r="CF550" s="44">
        <f t="shared" si="539"/>
        <v>8.5357231205919533</v>
      </c>
      <c r="CG550" s="44">
        <f t="shared" si="540"/>
        <v>3.2608664924580864</v>
      </c>
      <c r="CH550" s="44">
        <f t="shared" si="541"/>
        <v>138.08159634766594</v>
      </c>
      <c r="CI550" s="44">
        <f t="shared" si="542"/>
        <v>429.58718863718298</v>
      </c>
      <c r="CJ550" s="44">
        <f t="shared" si="543"/>
        <v>168.76639553603616</v>
      </c>
      <c r="CK550" s="44">
        <f t="shared" si="544"/>
        <v>767.11997970925518</v>
      </c>
    </row>
    <row r="551" spans="1:89" x14ac:dyDescent="0.25">
      <c r="A551" s="41">
        <f>'[11]ТОВ "Сумитеплоенерго" '!F543</f>
        <v>1988</v>
      </c>
      <c r="B551" s="41" t="str">
        <f>'[11]ТОВ "Сумитеплоенерго" '!C543</f>
        <v>М.Лушпи, 15</v>
      </c>
      <c r="C551" s="47" t="str">
        <f>'[11]ТОВ "Сумитеплоенерго" '!O543</f>
        <v>так</v>
      </c>
      <c r="D551" s="46">
        <f>'[11]ТОВ "Сумитеплоенерго" '!G543</f>
        <v>9</v>
      </c>
      <c r="E551" s="86" t="str">
        <f t="shared" si="548"/>
        <v>ТОВ "Сумитеплоенерго"</v>
      </c>
      <c r="F551" s="43">
        <f>'[11]ТОВ "Сумитеплоенерго" '!L543</f>
        <v>12442.76</v>
      </c>
      <c r="G551" s="43">
        <f>'[11]ТОВ "Сумитеплоенерго" '!CX543</f>
        <v>1836.2502209302324</v>
      </c>
      <c r="H551" s="32">
        <f t="shared" si="549"/>
        <v>147.57579676295552</v>
      </c>
      <c r="I551" s="42"/>
      <c r="J551" s="42"/>
      <c r="K551" s="42"/>
      <c r="L551" s="42"/>
      <c r="M551" s="42"/>
      <c r="N551" s="44">
        <f t="shared" si="550"/>
        <v>1836.2502209302324</v>
      </c>
      <c r="O551" s="44">
        <f t="shared" si="551"/>
        <v>1220.1669567797796</v>
      </c>
      <c r="P551" s="44">
        <f t="shared" si="552"/>
        <v>0</v>
      </c>
      <c r="Q551" s="44">
        <f t="shared" si="553"/>
        <v>0</v>
      </c>
      <c r="R551" s="44">
        <f t="shared" si="554"/>
        <v>0</v>
      </c>
      <c r="S551" s="44">
        <f t="shared" si="555"/>
        <v>0</v>
      </c>
      <c r="T551" s="44">
        <f t="shared" si="556"/>
        <v>1220.1669567797796</v>
      </c>
      <c r="U551" s="44">
        <f t="shared" si="557"/>
        <v>2038.2377452325582</v>
      </c>
      <c r="V551" s="44">
        <f t="shared" si="558"/>
        <v>0</v>
      </c>
      <c r="W551" s="44">
        <f t="shared" si="559"/>
        <v>0</v>
      </c>
      <c r="X551" s="44">
        <f t="shared" si="560"/>
        <v>0</v>
      </c>
      <c r="Y551" s="44">
        <f t="shared" si="561"/>
        <v>0</v>
      </c>
      <c r="Z551" s="44">
        <f t="shared" si="562"/>
        <v>2038.2377452325582</v>
      </c>
      <c r="AA551" s="20">
        <v>0.11</v>
      </c>
      <c r="AC551" s="44">
        <f t="shared" si="545"/>
        <v>846.10768000000007</v>
      </c>
      <c r="AD551" s="28">
        <v>68</v>
      </c>
      <c r="AE551" s="44">
        <f t="shared" si="546"/>
        <v>7627.4118799999997</v>
      </c>
      <c r="AF551" s="28">
        <v>613</v>
      </c>
      <c r="AG551" s="44">
        <f t="shared" si="547"/>
        <v>1144.7339199999999</v>
      </c>
      <c r="AH551" s="28">
        <v>92</v>
      </c>
      <c r="AI551" s="44">
        <f t="shared" si="511"/>
        <v>366.88279414186047</v>
      </c>
      <c r="AJ551" s="44">
        <f t="shared" si="512"/>
        <v>0</v>
      </c>
      <c r="AK551" s="44"/>
      <c r="AL551" s="44">
        <f t="shared" si="513"/>
        <v>0</v>
      </c>
      <c r="AM551" s="44"/>
      <c r="AN551" s="44">
        <f t="shared" si="514"/>
        <v>366.88279414186047</v>
      </c>
      <c r="AO551" s="20"/>
      <c r="AP551" s="20">
        <v>0.18</v>
      </c>
      <c r="AQ551" s="20"/>
      <c r="AR551" s="20"/>
      <c r="AS551" s="44">
        <f t="shared" si="515"/>
        <v>243.78935796459999</v>
      </c>
      <c r="AT551" s="44">
        <f t="shared" si="516"/>
        <v>0</v>
      </c>
      <c r="AU551" s="44">
        <f t="shared" si="517"/>
        <v>0</v>
      </c>
      <c r="AV551" s="44">
        <f t="shared" si="518"/>
        <v>0</v>
      </c>
      <c r="AW551" s="44"/>
      <c r="AX551" s="44">
        <f t="shared" si="519"/>
        <v>243.78935796459999</v>
      </c>
      <c r="AY551" s="44">
        <f t="shared" si="520"/>
        <v>1141.4131373302328</v>
      </c>
      <c r="AZ551" s="44">
        <f t="shared" si="521"/>
        <v>0</v>
      </c>
      <c r="BA551" s="44"/>
      <c r="BB551" s="44">
        <f t="shared" si="522"/>
        <v>0</v>
      </c>
      <c r="BC551" s="44"/>
      <c r="BD551" s="44">
        <f t="shared" si="523"/>
        <v>1141.4131373302328</v>
      </c>
      <c r="BE551" s="20"/>
      <c r="BF551" s="20">
        <v>0.56000000000000005</v>
      </c>
      <c r="BG551" s="20"/>
      <c r="BH551" s="20">
        <v>0.05</v>
      </c>
      <c r="BI551" s="44">
        <f t="shared" si="524"/>
        <v>758.45578033431116</v>
      </c>
      <c r="BJ551" s="44">
        <f t="shared" si="525"/>
        <v>0</v>
      </c>
      <c r="BK551" s="44">
        <f t="shared" si="526"/>
        <v>0</v>
      </c>
      <c r="BL551" s="44">
        <f t="shared" si="527"/>
        <v>0</v>
      </c>
      <c r="BM551" s="44"/>
      <c r="BN551" s="44">
        <f t="shared" si="528"/>
        <v>758.45578033431116</v>
      </c>
      <c r="BO551" s="44">
        <f t="shared" si="529"/>
        <v>448.41230395116281</v>
      </c>
      <c r="BP551" s="44">
        <f t="shared" si="530"/>
        <v>0</v>
      </c>
      <c r="BQ551" s="44"/>
      <c r="BR551" s="44">
        <f t="shared" si="531"/>
        <v>0</v>
      </c>
      <c r="BS551" s="44"/>
      <c r="BT551" s="44">
        <f t="shared" si="532"/>
        <v>448.41230395116281</v>
      </c>
      <c r="BU551" s="20"/>
      <c r="BV551" s="20">
        <v>0.22</v>
      </c>
      <c r="BW551" s="20"/>
      <c r="BX551" s="20">
        <v>0.05</v>
      </c>
      <c r="BY551" s="44">
        <f t="shared" si="533"/>
        <v>297.96477084562218</v>
      </c>
      <c r="BZ551" s="44">
        <f t="shared" si="534"/>
        <v>0</v>
      </c>
      <c r="CA551" s="44">
        <f t="shared" si="535"/>
        <v>0</v>
      </c>
      <c r="CB551" s="44">
        <f t="shared" si="536"/>
        <v>0</v>
      </c>
      <c r="CC551" s="44"/>
      <c r="CD551" s="44">
        <f t="shared" si="537"/>
        <v>297.96477084562218</v>
      </c>
      <c r="CE551" s="44">
        <f t="shared" si="538"/>
        <v>3.4706505938739998</v>
      </c>
      <c r="CF551" s="44">
        <f t="shared" si="539"/>
        <v>10.056501747060322</v>
      </c>
      <c r="CG551" s="44">
        <f t="shared" si="540"/>
        <v>3.8418431707589193</v>
      </c>
      <c r="CH551" s="44">
        <f t="shared" si="541"/>
        <v>99.781917205935954</v>
      </c>
      <c r="CI551" s="44">
        <f t="shared" si="542"/>
        <v>310.4326313073563</v>
      </c>
      <c r="CJ551" s="44">
        <f t="shared" si="543"/>
        <v>121.95567658503283</v>
      </c>
      <c r="CK551" s="44">
        <f t="shared" si="544"/>
        <v>554.34398447742194</v>
      </c>
    </row>
    <row r="552" spans="1:89" x14ac:dyDescent="0.25">
      <c r="A552" s="41">
        <f>'[11]ТОВ "Сумитеплоенерго" '!F544</f>
        <v>1987</v>
      </c>
      <c r="B552" s="41" t="str">
        <f>'[11]ТОВ "Сумитеплоенерго" '!C544</f>
        <v>М.Лушпи, 23</v>
      </c>
      <c r="C552" s="47" t="str">
        <f>'[11]ТОВ "Сумитеплоенерго" '!O544</f>
        <v>так</v>
      </c>
      <c r="D552" s="46">
        <f>'[11]ТОВ "Сумитеплоенерго" '!G544</f>
        <v>9</v>
      </c>
      <c r="E552" s="86" t="str">
        <f t="shared" si="548"/>
        <v>ТОВ "Сумитеплоенерго"</v>
      </c>
      <c r="F552" s="43">
        <f>'[11]ТОВ "Сумитеплоенерго" '!L544</f>
        <v>10713.71</v>
      </c>
      <c r="G552" s="43">
        <f>'[11]ТОВ "Сумитеплоенерго" '!CX544</f>
        <v>2103.8379186046513</v>
      </c>
      <c r="H552" s="32">
        <f t="shared" si="549"/>
        <v>196.36875728432557</v>
      </c>
      <c r="I552" s="42"/>
      <c r="J552" s="42"/>
      <c r="K552" s="42"/>
      <c r="L552" s="42"/>
      <c r="M552" s="42"/>
      <c r="N552" s="44">
        <f t="shared" si="550"/>
        <v>2103.8379186046513</v>
      </c>
      <c r="O552" s="44">
        <f t="shared" si="551"/>
        <v>1397.975875750365</v>
      </c>
      <c r="P552" s="44">
        <f t="shared" si="552"/>
        <v>0</v>
      </c>
      <c r="Q552" s="44">
        <f t="shared" si="553"/>
        <v>0</v>
      </c>
      <c r="R552" s="44">
        <f t="shared" si="554"/>
        <v>0</v>
      </c>
      <c r="S552" s="44">
        <f t="shared" si="555"/>
        <v>0</v>
      </c>
      <c r="T552" s="44">
        <f t="shared" si="556"/>
        <v>1397.975875750365</v>
      </c>
      <c r="U552" s="44">
        <f t="shared" si="557"/>
        <v>2166.9530561627907</v>
      </c>
      <c r="V552" s="44">
        <f t="shared" si="558"/>
        <v>0</v>
      </c>
      <c r="W552" s="44">
        <f t="shared" si="559"/>
        <v>0</v>
      </c>
      <c r="X552" s="44">
        <f t="shared" si="560"/>
        <v>0</v>
      </c>
      <c r="Y552" s="44">
        <f t="shared" si="561"/>
        <v>0</v>
      </c>
      <c r="Z552" s="44">
        <f t="shared" si="562"/>
        <v>2166.9530561627907</v>
      </c>
      <c r="AA552" s="20">
        <v>0.03</v>
      </c>
      <c r="AC552" s="44">
        <f t="shared" si="545"/>
        <v>728.5322799999999</v>
      </c>
      <c r="AD552" s="28">
        <v>68</v>
      </c>
      <c r="AE552" s="44">
        <f t="shared" si="546"/>
        <v>6567.5042299999996</v>
      </c>
      <c r="AF552" s="28">
        <v>613</v>
      </c>
      <c r="AG552" s="44">
        <f t="shared" si="547"/>
        <v>985.66131999999993</v>
      </c>
      <c r="AH552" s="28">
        <v>92</v>
      </c>
      <c r="AI552" s="44">
        <f t="shared" si="511"/>
        <v>390.0515501093023</v>
      </c>
      <c r="AJ552" s="44">
        <f t="shared" si="512"/>
        <v>0</v>
      </c>
      <c r="AK552" s="44"/>
      <c r="AL552" s="44">
        <f t="shared" si="513"/>
        <v>0</v>
      </c>
      <c r="AM552" s="44"/>
      <c r="AN552" s="44">
        <f t="shared" si="514"/>
        <v>390.0515501093023</v>
      </c>
      <c r="AO552" s="20"/>
      <c r="AP552" s="20">
        <v>0.18</v>
      </c>
      <c r="AQ552" s="20"/>
      <c r="AR552" s="20"/>
      <c r="AS552" s="44">
        <f t="shared" si="515"/>
        <v>259.18472736411763</v>
      </c>
      <c r="AT552" s="44">
        <f t="shared" si="516"/>
        <v>0</v>
      </c>
      <c r="AU552" s="44">
        <f t="shared" si="517"/>
        <v>0</v>
      </c>
      <c r="AV552" s="44">
        <f t="shared" si="518"/>
        <v>0</v>
      </c>
      <c r="AW552" s="44"/>
      <c r="AX552" s="44">
        <f t="shared" si="519"/>
        <v>259.18472736411763</v>
      </c>
      <c r="AY552" s="44">
        <f t="shared" si="520"/>
        <v>1213.4937114511629</v>
      </c>
      <c r="AZ552" s="44">
        <f t="shared" si="521"/>
        <v>0</v>
      </c>
      <c r="BA552" s="44"/>
      <c r="BB552" s="44">
        <f t="shared" si="522"/>
        <v>0</v>
      </c>
      <c r="BC552" s="44"/>
      <c r="BD552" s="44">
        <f t="shared" si="523"/>
        <v>1213.4937114511629</v>
      </c>
      <c r="BE552" s="20"/>
      <c r="BF552" s="20">
        <v>0.56000000000000005</v>
      </c>
      <c r="BG552" s="20"/>
      <c r="BH552" s="20">
        <v>0.05</v>
      </c>
      <c r="BI552" s="44">
        <f t="shared" si="524"/>
        <v>806.35248513281056</v>
      </c>
      <c r="BJ552" s="44">
        <f t="shared" si="525"/>
        <v>0</v>
      </c>
      <c r="BK552" s="44">
        <f t="shared" si="526"/>
        <v>0</v>
      </c>
      <c r="BL552" s="44">
        <f t="shared" si="527"/>
        <v>0</v>
      </c>
      <c r="BM552" s="44"/>
      <c r="BN552" s="44">
        <f t="shared" si="528"/>
        <v>806.35248513281056</v>
      </c>
      <c r="BO552" s="44">
        <f t="shared" si="529"/>
        <v>476.72967235581399</v>
      </c>
      <c r="BP552" s="44">
        <f t="shared" si="530"/>
        <v>0</v>
      </c>
      <c r="BQ552" s="44"/>
      <c r="BR552" s="44">
        <f t="shared" si="531"/>
        <v>0</v>
      </c>
      <c r="BS552" s="44"/>
      <c r="BT552" s="44">
        <f t="shared" si="532"/>
        <v>476.72967235581399</v>
      </c>
      <c r="BU552" s="20"/>
      <c r="BV552" s="20">
        <v>0.22</v>
      </c>
      <c r="BW552" s="20"/>
      <c r="BX552" s="20">
        <v>0.05</v>
      </c>
      <c r="BY552" s="44">
        <f t="shared" si="533"/>
        <v>316.78133344503271</v>
      </c>
      <c r="BZ552" s="44">
        <f t="shared" si="534"/>
        <v>0</v>
      </c>
      <c r="CA552" s="44">
        <f t="shared" si="535"/>
        <v>0</v>
      </c>
      <c r="CB552" s="44">
        <f t="shared" si="536"/>
        <v>0</v>
      </c>
      <c r="CC552" s="44"/>
      <c r="CD552" s="44">
        <f t="shared" si="537"/>
        <v>316.78133344503271</v>
      </c>
      <c r="CE552" s="44">
        <f t="shared" si="538"/>
        <v>2.8108611468318339</v>
      </c>
      <c r="CF552" s="44">
        <f t="shared" si="539"/>
        <v>8.1447063797642993</v>
      </c>
      <c r="CG552" s="44">
        <f t="shared" si="540"/>
        <v>3.1114880074555593</v>
      </c>
      <c r="CH552" s="44">
        <f t="shared" si="541"/>
        <v>106.08317451922908</v>
      </c>
      <c r="CI552" s="44">
        <f t="shared" si="542"/>
        <v>330.03654294871274</v>
      </c>
      <c r="CJ552" s="44">
        <f t="shared" si="543"/>
        <v>129.65721330128</v>
      </c>
      <c r="CK552" s="44">
        <f t="shared" si="544"/>
        <v>589.35096955127267</v>
      </c>
    </row>
    <row r="553" spans="1:89" x14ac:dyDescent="0.25">
      <c r="A553" s="41">
        <f>'[11]ТОВ "Сумитеплоенерго" '!F545</f>
        <v>1989</v>
      </c>
      <c r="B553" s="41" t="str">
        <f>'[11]ТОВ "Сумитеплоенерго" '!C545</f>
        <v>Інтернаціоналістів, 4</v>
      </c>
      <c r="C553" s="47" t="str">
        <f>'[11]ТОВ "Сумитеплоенерго" '!O545</f>
        <v>так</v>
      </c>
      <c r="D553" s="46">
        <f>'[11]ТОВ "Сумитеплоенерго" '!G545</f>
        <v>9</v>
      </c>
      <c r="E553" s="86" t="str">
        <f t="shared" si="548"/>
        <v>ТОВ "Сумитеплоенерго"</v>
      </c>
      <c r="F553" s="43">
        <f>'[11]ТОВ "Сумитеплоенерго" '!L545</f>
        <v>3431.78</v>
      </c>
      <c r="G553" s="43">
        <f>'[11]ТОВ "Сумитеплоенерго" '!CX545</f>
        <v>694.86689534883715</v>
      </c>
      <c r="H553" s="32">
        <f t="shared" si="549"/>
        <v>202.48002358800304</v>
      </c>
      <c r="I553" s="42"/>
      <c r="J553" s="42"/>
      <c r="K553" s="42"/>
      <c r="L553" s="42"/>
      <c r="M553" s="42"/>
      <c r="N553" s="44">
        <f t="shared" si="550"/>
        <v>694.86689534883715</v>
      </c>
      <c r="O553" s="44">
        <f t="shared" si="551"/>
        <v>461.73098600651878</v>
      </c>
      <c r="P553" s="44">
        <f t="shared" si="552"/>
        <v>0</v>
      </c>
      <c r="Q553" s="44">
        <f t="shared" si="553"/>
        <v>0</v>
      </c>
      <c r="R553" s="44">
        <f t="shared" si="554"/>
        <v>0</v>
      </c>
      <c r="S553" s="44">
        <f t="shared" si="555"/>
        <v>0</v>
      </c>
      <c r="T553" s="44">
        <f t="shared" si="556"/>
        <v>461.73098600651878</v>
      </c>
      <c r="U553" s="44">
        <f t="shared" si="557"/>
        <v>715.71290220930223</v>
      </c>
      <c r="V553" s="44">
        <f t="shared" si="558"/>
        <v>0</v>
      </c>
      <c r="W553" s="44">
        <f t="shared" si="559"/>
        <v>0</v>
      </c>
      <c r="X553" s="44">
        <f t="shared" si="560"/>
        <v>0</v>
      </c>
      <c r="Y553" s="44">
        <f t="shared" si="561"/>
        <v>0</v>
      </c>
      <c r="Z553" s="44">
        <f t="shared" si="562"/>
        <v>715.71290220930223</v>
      </c>
      <c r="AA553" s="20">
        <v>0.03</v>
      </c>
      <c r="AC553" s="44">
        <f t="shared" si="545"/>
        <v>322.58732000000003</v>
      </c>
      <c r="AD553" s="28">
        <v>94</v>
      </c>
      <c r="AE553" s="44">
        <f t="shared" si="546"/>
        <v>2340.4739599999998</v>
      </c>
      <c r="AF553" s="28">
        <v>682</v>
      </c>
      <c r="AG553" s="44">
        <f t="shared" si="547"/>
        <v>377.49580000000003</v>
      </c>
      <c r="AH553" s="28">
        <v>110</v>
      </c>
      <c r="AI553" s="44">
        <f t="shared" si="511"/>
        <v>128.82832239767438</v>
      </c>
      <c r="AJ553" s="44">
        <f t="shared" si="512"/>
        <v>0</v>
      </c>
      <c r="AK553" s="44"/>
      <c r="AL553" s="44">
        <f t="shared" si="513"/>
        <v>0</v>
      </c>
      <c r="AM553" s="44"/>
      <c r="AN553" s="44">
        <f t="shared" si="514"/>
        <v>128.82832239767438</v>
      </c>
      <c r="AO553" s="20"/>
      <c r="AP553" s="20">
        <v>0.18</v>
      </c>
      <c r="AQ553" s="20"/>
      <c r="AR553" s="20"/>
      <c r="AS553" s="44">
        <f t="shared" si="515"/>
        <v>85.604924805608562</v>
      </c>
      <c r="AT553" s="44">
        <f t="shared" si="516"/>
        <v>0</v>
      </c>
      <c r="AU553" s="44">
        <f t="shared" si="517"/>
        <v>0</v>
      </c>
      <c r="AV553" s="44">
        <f t="shared" si="518"/>
        <v>0</v>
      </c>
      <c r="AW553" s="44"/>
      <c r="AX553" s="44">
        <f t="shared" si="519"/>
        <v>85.604924805608562</v>
      </c>
      <c r="AY553" s="44">
        <f t="shared" si="520"/>
        <v>400.79922523720927</v>
      </c>
      <c r="AZ553" s="44">
        <f t="shared" si="521"/>
        <v>0</v>
      </c>
      <c r="BA553" s="44"/>
      <c r="BB553" s="44">
        <f t="shared" si="522"/>
        <v>0</v>
      </c>
      <c r="BC553" s="44"/>
      <c r="BD553" s="44">
        <f t="shared" si="523"/>
        <v>400.79922523720927</v>
      </c>
      <c r="BE553" s="20"/>
      <c r="BF553" s="20">
        <v>0.56000000000000005</v>
      </c>
      <c r="BG553" s="20"/>
      <c r="BH553" s="20">
        <v>0.05</v>
      </c>
      <c r="BI553" s="44">
        <f t="shared" si="524"/>
        <v>266.32643272856001</v>
      </c>
      <c r="BJ553" s="44">
        <f t="shared" si="525"/>
        <v>0</v>
      </c>
      <c r="BK553" s="44">
        <f t="shared" si="526"/>
        <v>0</v>
      </c>
      <c r="BL553" s="44">
        <f t="shared" si="527"/>
        <v>0</v>
      </c>
      <c r="BM553" s="44"/>
      <c r="BN553" s="44">
        <f t="shared" si="528"/>
        <v>266.32643272856001</v>
      </c>
      <c r="BO553" s="44">
        <f t="shared" si="529"/>
        <v>157.45683848604648</v>
      </c>
      <c r="BP553" s="44">
        <f t="shared" si="530"/>
        <v>0</v>
      </c>
      <c r="BQ553" s="44"/>
      <c r="BR553" s="44">
        <f t="shared" si="531"/>
        <v>0</v>
      </c>
      <c r="BS553" s="44"/>
      <c r="BT553" s="44">
        <f t="shared" si="532"/>
        <v>157.45683848604648</v>
      </c>
      <c r="BU553" s="20"/>
      <c r="BV553" s="20">
        <v>0.22</v>
      </c>
      <c r="BW553" s="20"/>
      <c r="BX553" s="20">
        <v>0.05</v>
      </c>
      <c r="BY553" s="44">
        <f t="shared" si="533"/>
        <v>104.62824142907715</v>
      </c>
      <c r="BZ553" s="44">
        <f t="shared" si="534"/>
        <v>0</v>
      </c>
      <c r="CA553" s="44">
        <f t="shared" si="535"/>
        <v>0</v>
      </c>
      <c r="CB553" s="44">
        <f t="shared" si="536"/>
        <v>0</v>
      </c>
      <c r="CC553" s="44"/>
      <c r="CD553" s="44">
        <f t="shared" si="537"/>
        <v>104.62824142907715</v>
      </c>
      <c r="CE553" s="44">
        <f t="shared" si="538"/>
        <v>3.7683266556513013</v>
      </c>
      <c r="CF553" s="44">
        <f t="shared" si="539"/>
        <v>8.7879897463479022</v>
      </c>
      <c r="CG553" s="44">
        <f t="shared" si="540"/>
        <v>3.6079723298789048</v>
      </c>
      <c r="CH553" s="44">
        <f t="shared" si="541"/>
        <v>35.037721050210664</v>
      </c>
      <c r="CI553" s="44">
        <f t="shared" si="542"/>
        <v>109.00624326732208</v>
      </c>
      <c r="CJ553" s="44">
        <f t="shared" si="543"/>
        <v>42.823881283590808</v>
      </c>
      <c r="CK553" s="44">
        <f t="shared" si="544"/>
        <v>194.65400583450369</v>
      </c>
    </row>
    <row r="554" spans="1:89" x14ac:dyDescent="0.25">
      <c r="A554" s="41">
        <f>'[11]ТОВ "Сумитеплоенерго" '!F546</f>
        <v>1984</v>
      </c>
      <c r="B554" s="41" t="str">
        <f>'[11]ТОВ "Сумитеплоенерго" '!C546</f>
        <v>Інтернаціоналістів,15</v>
      </c>
      <c r="C554" s="47" t="str">
        <f>'[11]ТОВ "Сумитеплоенерго" '!O546</f>
        <v>так</v>
      </c>
      <c r="D554" s="46">
        <f>'[11]ТОВ "Сумитеплоенерго" '!G546</f>
        <v>9</v>
      </c>
      <c r="E554" s="86" t="str">
        <f t="shared" si="548"/>
        <v>ТОВ "Сумитеплоенерго"</v>
      </c>
      <c r="F554" s="43">
        <f>'[11]ТОВ "Сумитеплоенерго" '!L546</f>
        <v>16734.7</v>
      </c>
      <c r="G554" s="43">
        <f>'[11]ТОВ "Сумитеплоенерго" '!CX546</f>
        <v>2477.3683023255821</v>
      </c>
      <c r="H554" s="32">
        <f t="shared" si="549"/>
        <v>148.03780780806241</v>
      </c>
      <c r="I554" s="42"/>
      <c r="J554" s="42"/>
      <c r="K554" s="42"/>
      <c r="L554" s="42"/>
      <c r="M554" s="42"/>
      <c r="N554" s="44">
        <f t="shared" si="550"/>
        <v>2477.3683023255821</v>
      </c>
      <c r="O554" s="44">
        <f t="shared" si="551"/>
        <v>1646.1824798256318</v>
      </c>
      <c r="P554" s="44">
        <f t="shared" si="552"/>
        <v>0</v>
      </c>
      <c r="Q554" s="44">
        <f t="shared" si="553"/>
        <v>0</v>
      </c>
      <c r="R554" s="44">
        <f t="shared" si="554"/>
        <v>0</v>
      </c>
      <c r="S554" s="44">
        <f t="shared" si="555"/>
        <v>0</v>
      </c>
      <c r="T554" s="44">
        <f t="shared" si="556"/>
        <v>1646.1824798256318</v>
      </c>
      <c r="U554" s="44">
        <f t="shared" si="557"/>
        <v>2749.8788155813963</v>
      </c>
      <c r="V554" s="44">
        <f t="shared" si="558"/>
        <v>0</v>
      </c>
      <c r="W554" s="44">
        <f t="shared" si="559"/>
        <v>0</v>
      </c>
      <c r="X554" s="44">
        <f t="shared" si="560"/>
        <v>0</v>
      </c>
      <c r="Y554" s="44">
        <f t="shared" si="561"/>
        <v>0</v>
      </c>
      <c r="Z554" s="44">
        <f t="shared" si="562"/>
        <v>2749.8788155813963</v>
      </c>
      <c r="AA554" s="20">
        <v>0.11</v>
      </c>
      <c r="AC554" s="44">
        <f t="shared" si="545"/>
        <v>1137.9596000000001</v>
      </c>
      <c r="AD554" s="28">
        <v>68</v>
      </c>
      <c r="AE554" s="44">
        <f t="shared" si="546"/>
        <v>10258.3711</v>
      </c>
      <c r="AF554" s="28">
        <v>613</v>
      </c>
      <c r="AG554" s="44">
        <f t="shared" si="547"/>
        <v>1539.5924000000002</v>
      </c>
      <c r="AH554" s="28">
        <v>92</v>
      </c>
      <c r="AI554" s="44">
        <f t="shared" si="511"/>
        <v>494.97818680465133</v>
      </c>
      <c r="AJ554" s="44">
        <f t="shared" si="512"/>
        <v>0</v>
      </c>
      <c r="AK554" s="44"/>
      <c r="AL554" s="44">
        <f t="shared" si="513"/>
        <v>0</v>
      </c>
      <c r="AM554" s="44"/>
      <c r="AN554" s="44">
        <f t="shared" si="514"/>
        <v>494.97818680465133</v>
      </c>
      <c r="AO554" s="20"/>
      <c r="AP554" s="20">
        <v>0.18</v>
      </c>
      <c r="AQ554" s="20"/>
      <c r="AR554" s="20"/>
      <c r="AS554" s="44">
        <f t="shared" si="515"/>
        <v>328.90725946916126</v>
      </c>
      <c r="AT554" s="44">
        <f t="shared" si="516"/>
        <v>0</v>
      </c>
      <c r="AU554" s="44">
        <f t="shared" si="517"/>
        <v>0</v>
      </c>
      <c r="AV554" s="44">
        <f t="shared" si="518"/>
        <v>0</v>
      </c>
      <c r="AW554" s="44"/>
      <c r="AX554" s="44">
        <f t="shared" si="519"/>
        <v>328.90725946916126</v>
      </c>
      <c r="AY554" s="44">
        <f t="shared" si="520"/>
        <v>1539.932136725582</v>
      </c>
      <c r="AZ554" s="44">
        <f t="shared" si="521"/>
        <v>0</v>
      </c>
      <c r="BA554" s="44"/>
      <c r="BB554" s="44">
        <f t="shared" si="522"/>
        <v>0</v>
      </c>
      <c r="BC554" s="44"/>
      <c r="BD554" s="44">
        <f t="shared" si="523"/>
        <v>1539.932136725582</v>
      </c>
      <c r="BE554" s="20"/>
      <c r="BF554" s="20">
        <v>0.56000000000000005</v>
      </c>
      <c r="BG554" s="20"/>
      <c r="BH554" s="20">
        <v>0.05</v>
      </c>
      <c r="BI554" s="44">
        <f t="shared" si="524"/>
        <v>1023.2670294596129</v>
      </c>
      <c r="BJ554" s="44">
        <f t="shared" si="525"/>
        <v>0</v>
      </c>
      <c r="BK554" s="44">
        <f t="shared" si="526"/>
        <v>0</v>
      </c>
      <c r="BL554" s="44">
        <f t="shared" si="527"/>
        <v>0</v>
      </c>
      <c r="BM554" s="44"/>
      <c r="BN554" s="44">
        <f t="shared" si="528"/>
        <v>1023.2670294596129</v>
      </c>
      <c r="BO554" s="44">
        <f t="shared" si="529"/>
        <v>604.97333942790715</v>
      </c>
      <c r="BP554" s="44">
        <f t="shared" si="530"/>
        <v>0</v>
      </c>
      <c r="BQ554" s="44"/>
      <c r="BR554" s="44">
        <f t="shared" si="531"/>
        <v>0</v>
      </c>
      <c r="BS554" s="44"/>
      <c r="BT554" s="44">
        <f t="shared" si="532"/>
        <v>604.97333942790715</v>
      </c>
      <c r="BU554" s="20"/>
      <c r="BV554" s="20">
        <v>0.22</v>
      </c>
      <c r="BW554" s="20"/>
      <c r="BX554" s="20">
        <v>0.05</v>
      </c>
      <c r="BY554" s="44">
        <f t="shared" si="533"/>
        <v>401.99776157341927</v>
      </c>
      <c r="BZ554" s="44">
        <f t="shared" si="534"/>
        <v>0</v>
      </c>
      <c r="CA554" s="44">
        <f t="shared" si="535"/>
        <v>0</v>
      </c>
      <c r="CB554" s="44">
        <f t="shared" si="536"/>
        <v>0</v>
      </c>
      <c r="CC554" s="44"/>
      <c r="CD554" s="44">
        <f t="shared" si="537"/>
        <v>401.99776157341927</v>
      </c>
      <c r="CE554" s="44">
        <f t="shared" si="538"/>
        <v>3.459819043935382</v>
      </c>
      <c r="CF554" s="44">
        <f t="shared" si="539"/>
        <v>10.025116420898897</v>
      </c>
      <c r="CG554" s="44">
        <f t="shared" si="540"/>
        <v>3.8298531662814126</v>
      </c>
      <c r="CH554" s="44">
        <f t="shared" si="541"/>
        <v>134.62030175061497</v>
      </c>
      <c r="CI554" s="44">
        <f t="shared" si="542"/>
        <v>418.81871655746886</v>
      </c>
      <c r="CJ554" s="44">
        <f t="shared" si="543"/>
        <v>164.53592436186275</v>
      </c>
      <c r="CK554" s="44">
        <f t="shared" si="544"/>
        <v>747.89056528119443</v>
      </c>
    </row>
    <row r="555" spans="1:89" x14ac:dyDescent="0.25">
      <c r="A555" s="41">
        <f>'[11]ТОВ "Сумитеплоенерго" '!F547</f>
        <v>1983</v>
      </c>
      <c r="B555" s="41" t="str">
        <f>'[11]ТОВ "Сумитеплоенерго" '!C547</f>
        <v>Інтернаціоналістів,17</v>
      </c>
      <c r="C555" s="47" t="str">
        <f>'[11]ТОВ "Сумитеплоенерго" '!O547</f>
        <v>так</v>
      </c>
      <c r="D555" s="46">
        <f>'[11]ТОВ "Сумитеплоенерго" '!G547</f>
        <v>9</v>
      </c>
      <c r="E555" s="86" t="str">
        <f t="shared" si="548"/>
        <v>ТОВ "Сумитеплоенерго"</v>
      </c>
      <c r="F555" s="43">
        <f>'[11]ТОВ "Сумитеплоенерго" '!L547</f>
        <v>5668.63</v>
      </c>
      <c r="G555" s="43">
        <f>'[11]ТОВ "Сумитеплоенерго" '!CX547</f>
        <v>1160.7779186046512</v>
      </c>
      <c r="H555" s="32">
        <f t="shared" si="549"/>
        <v>204.77221455707132</v>
      </c>
      <c r="I555" s="42"/>
      <c r="J555" s="42"/>
      <c r="K555" s="42"/>
      <c r="L555" s="42"/>
      <c r="M555" s="42"/>
      <c r="N555" s="44">
        <f t="shared" si="550"/>
        <v>1160.7779186046512</v>
      </c>
      <c r="O555" s="44">
        <f t="shared" si="551"/>
        <v>771.32345270651285</v>
      </c>
      <c r="P555" s="44">
        <f t="shared" si="552"/>
        <v>0</v>
      </c>
      <c r="Q555" s="44">
        <f t="shared" si="553"/>
        <v>0</v>
      </c>
      <c r="R555" s="44">
        <f t="shared" si="554"/>
        <v>0</v>
      </c>
      <c r="S555" s="44">
        <f t="shared" si="555"/>
        <v>0</v>
      </c>
      <c r="T555" s="44">
        <f t="shared" si="556"/>
        <v>771.32345270651285</v>
      </c>
      <c r="U555" s="44">
        <f t="shared" si="557"/>
        <v>1195.6012561627908</v>
      </c>
      <c r="V555" s="44">
        <f t="shared" si="558"/>
        <v>0</v>
      </c>
      <c r="W555" s="44">
        <f t="shared" si="559"/>
        <v>0</v>
      </c>
      <c r="X555" s="44">
        <f t="shared" si="560"/>
        <v>0</v>
      </c>
      <c r="Y555" s="44">
        <f t="shared" si="561"/>
        <v>0</v>
      </c>
      <c r="Z555" s="44">
        <f t="shared" si="562"/>
        <v>1195.6012561627908</v>
      </c>
      <c r="AA555" s="20">
        <v>0.03</v>
      </c>
      <c r="AC555" s="44">
        <f>AD555*F555/1000</f>
        <v>510.17670000000004</v>
      </c>
      <c r="AD555" s="28">
        <v>90</v>
      </c>
      <c r="AE555" s="44">
        <f>AF555*F555/1000</f>
        <v>3752.6330600000001</v>
      </c>
      <c r="AF555" s="28">
        <v>662</v>
      </c>
      <c r="AG555" s="44">
        <f>AH555*F555/1000</f>
        <v>572.53162999999995</v>
      </c>
      <c r="AH555" s="28">
        <v>101</v>
      </c>
      <c r="AI555" s="44">
        <f t="shared" si="511"/>
        <v>215.20822610930233</v>
      </c>
      <c r="AJ555" s="44">
        <f t="shared" si="512"/>
        <v>0</v>
      </c>
      <c r="AK555" s="44"/>
      <c r="AL555" s="44">
        <f t="shared" si="513"/>
        <v>0</v>
      </c>
      <c r="AM555" s="44"/>
      <c r="AN555" s="44">
        <f t="shared" si="514"/>
        <v>215.20822610930233</v>
      </c>
      <c r="AO555" s="20"/>
      <c r="AP555" s="20">
        <v>0.18</v>
      </c>
      <c r="AQ555" s="20"/>
      <c r="AR555" s="20"/>
      <c r="AS555" s="44">
        <f t="shared" si="515"/>
        <v>143.00336813178748</v>
      </c>
      <c r="AT555" s="44">
        <f t="shared" si="516"/>
        <v>0</v>
      </c>
      <c r="AU555" s="44">
        <f t="shared" si="517"/>
        <v>0</v>
      </c>
      <c r="AV555" s="44">
        <f t="shared" si="518"/>
        <v>0</v>
      </c>
      <c r="AW555" s="44"/>
      <c r="AX555" s="44">
        <f t="shared" si="519"/>
        <v>143.00336813178748</v>
      </c>
      <c r="AY555" s="44">
        <f t="shared" si="520"/>
        <v>669.53670345116291</v>
      </c>
      <c r="AZ555" s="44">
        <f t="shared" si="521"/>
        <v>0</v>
      </c>
      <c r="BA555" s="44"/>
      <c r="BB555" s="44">
        <f t="shared" si="522"/>
        <v>0</v>
      </c>
      <c r="BC555" s="44"/>
      <c r="BD555" s="44">
        <f t="shared" si="523"/>
        <v>669.53670345116291</v>
      </c>
      <c r="BE555" s="20"/>
      <c r="BF555" s="20">
        <v>0.56000000000000005</v>
      </c>
      <c r="BG555" s="20"/>
      <c r="BH555" s="20">
        <v>0.05</v>
      </c>
      <c r="BI555" s="44">
        <f t="shared" si="524"/>
        <v>444.89936752111669</v>
      </c>
      <c r="BJ555" s="44">
        <f t="shared" si="525"/>
        <v>0</v>
      </c>
      <c r="BK555" s="44">
        <f t="shared" si="526"/>
        <v>0</v>
      </c>
      <c r="BL555" s="44">
        <f t="shared" si="527"/>
        <v>0</v>
      </c>
      <c r="BM555" s="44"/>
      <c r="BN555" s="44">
        <f t="shared" si="528"/>
        <v>444.89936752111669</v>
      </c>
      <c r="BO555" s="44">
        <f t="shared" si="529"/>
        <v>263.03227635581396</v>
      </c>
      <c r="BP555" s="44">
        <f t="shared" si="530"/>
        <v>0</v>
      </c>
      <c r="BQ555" s="44"/>
      <c r="BR555" s="44">
        <f t="shared" si="531"/>
        <v>0</v>
      </c>
      <c r="BS555" s="44"/>
      <c r="BT555" s="44">
        <f t="shared" si="532"/>
        <v>263.03227635581396</v>
      </c>
      <c r="BU555" s="20"/>
      <c r="BV555" s="20">
        <v>0.22</v>
      </c>
      <c r="BW555" s="20"/>
      <c r="BX555" s="20">
        <v>0.05</v>
      </c>
      <c r="BY555" s="44">
        <f t="shared" si="533"/>
        <v>174.78189438329582</v>
      </c>
      <c r="BZ555" s="44">
        <f t="shared" si="534"/>
        <v>0</v>
      </c>
      <c r="CA555" s="44">
        <f t="shared" si="535"/>
        <v>0</v>
      </c>
      <c r="CB555" s="44">
        <f t="shared" si="536"/>
        <v>0</v>
      </c>
      <c r="CC555" s="44"/>
      <c r="CD555" s="44">
        <f t="shared" si="537"/>
        <v>174.78189438329582</v>
      </c>
      <c r="CE555" s="44">
        <f t="shared" si="538"/>
        <v>3.5675852021180154</v>
      </c>
      <c r="CF555" s="44">
        <f t="shared" si="539"/>
        <v>8.4347907278647352</v>
      </c>
      <c r="CG555" s="44">
        <f t="shared" si="540"/>
        <v>3.2756918673992681</v>
      </c>
      <c r="CH555" s="44">
        <f t="shared" si="541"/>
        <v>58.53065268406008</v>
      </c>
      <c r="CI555" s="44">
        <f t="shared" si="542"/>
        <v>182.09536390596472</v>
      </c>
      <c r="CJ555" s="44">
        <f t="shared" si="543"/>
        <v>71.537464391628987</v>
      </c>
      <c r="CK555" s="44">
        <f t="shared" si="544"/>
        <v>325.17029268922272</v>
      </c>
    </row>
    <row r="556" spans="1:89" x14ac:dyDescent="0.25">
      <c r="A556" s="41">
        <f>'[11]ТОВ "Сумитеплоенерго" '!F548</f>
        <v>1984</v>
      </c>
      <c r="B556" s="41" t="str">
        <f>'[11]ТОВ "Сумитеплоенерго" '!C548</f>
        <v>Інтернаціоналістів,25</v>
      </c>
      <c r="C556" s="48" t="str">
        <f>'[11]ТОВ "Сумитеплоенерго" '!O548</f>
        <v>так</v>
      </c>
      <c r="D556" s="46">
        <f>'[11]ТОВ "Сумитеплоенерго" '!G548</f>
        <v>9</v>
      </c>
      <c r="E556" s="86" t="str">
        <f t="shared" si="548"/>
        <v>ТОВ "Сумитеплоенерго"</v>
      </c>
      <c r="F556" s="43">
        <f>'[11]ТОВ "Сумитеплоенерго" '!L548</f>
        <v>11170</v>
      </c>
      <c r="G556" s="43">
        <f>'[11]ТОВ "Сумитеплоенерго" '!CX548</f>
        <v>1685.8699302325583</v>
      </c>
      <c r="H556" s="32">
        <f t="shared" si="549"/>
        <v>150.9283733422165</v>
      </c>
      <c r="I556" s="42"/>
      <c r="J556" s="42"/>
      <c r="K556" s="42"/>
      <c r="L556" s="42"/>
      <c r="M556" s="42"/>
      <c r="N556" s="44">
        <f t="shared" si="550"/>
        <v>1685.8699302325583</v>
      </c>
      <c r="O556" s="44">
        <f t="shared" si="551"/>
        <v>1120.240999212142</v>
      </c>
      <c r="P556" s="44">
        <f t="shared" si="552"/>
        <v>0</v>
      </c>
      <c r="Q556" s="44">
        <f t="shared" si="553"/>
        <v>0</v>
      </c>
      <c r="R556" s="44">
        <f t="shared" si="554"/>
        <v>0</v>
      </c>
      <c r="S556" s="44">
        <f t="shared" si="555"/>
        <v>0</v>
      </c>
      <c r="T556" s="44">
        <f t="shared" si="556"/>
        <v>1120.240999212142</v>
      </c>
      <c r="U556" s="44">
        <f t="shared" si="557"/>
        <v>1736.4460281395352</v>
      </c>
      <c r="V556" s="44">
        <f t="shared" si="558"/>
        <v>0</v>
      </c>
      <c r="W556" s="44">
        <f t="shared" si="559"/>
        <v>0</v>
      </c>
      <c r="X556" s="44">
        <f t="shared" si="560"/>
        <v>0</v>
      </c>
      <c r="Y556" s="44">
        <f t="shared" si="561"/>
        <v>0</v>
      </c>
      <c r="Z556" s="44">
        <f t="shared" si="562"/>
        <v>1736.4460281395352</v>
      </c>
      <c r="AA556" s="20">
        <v>0.03</v>
      </c>
      <c r="AC556" s="44">
        <f t="shared" ref="AC556:AC559" si="563">AD556*F556/1000</f>
        <v>759.56</v>
      </c>
      <c r="AD556" s="28">
        <v>68</v>
      </c>
      <c r="AE556" s="44">
        <f t="shared" ref="AE556:AE559" si="564">AF556*F556/1000</f>
        <v>6847.21</v>
      </c>
      <c r="AF556" s="28">
        <v>613</v>
      </c>
      <c r="AG556" s="44">
        <f t="shared" ref="AG556:AG559" si="565">AH556*F556/1000</f>
        <v>1027.6400000000001</v>
      </c>
      <c r="AH556" s="28">
        <v>92</v>
      </c>
      <c r="AI556" s="44">
        <f t="shared" si="511"/>
        <v>312.56028506511632</v>
      </c>
      <c r="AJ556" s="44">
        <f t="shared" si="512"/>
        <v>0</v>
      </c>
      <c r="AK556" s="44"/>
      <c r="AL556" s="44">
        <f t="shared" si="513"/>
        <v>0</v>
      </c>
      <c r="AM556" s="44"/>
      <c r="AN556" s="44">
        <f t="shared" si="514"/>
        <v>312.56028506511632</v>
      </c>
      <c r="AO556" s="20"/>
      <c r="AP556" s="20">
        <v>0.18</v>
      </c>
      <c r="AQ556" s="20"/>
      <c r="AR556" s="20"/>
      <c r="AS556" s="44">
        <f t="shared" si="515"/>
        <v>207.69268125393111</v>
      </c>
      <c r="AT556" s="44">
        <f t="shared" si="516"/>
        <v>0</v>
      </c>
      <c r="AU556" s="44">
        <f t="shared" si="517"/>
        <v>0</v>
      </c>
      <c r="AV556" s="44">
        <f t="shared" si="518"/>
        <v>0</v>
      </c>
      <c r="AW556" s="44"/>
      <c r="AX556" s="44">
        <f t="shared" si="519"/>
        <v>207.69268125393111</v>
      </c>
      <c r="AY556" s="44">
        <f t="shared" si="520"/>
        <v>972.40977575813986</v>
      </c>
      <c r="AZ556" s="44">
        <f t="shared" si="521"/>
        <v>0</v>
      </c>
      <c r="BA556" s="44"/>
      <c r="BB556" s="44">
        <f t="shared" si="522"/>
        <v>0</v>
      </c>
      <c r="BC556" s="44"/>
      <c r="BD556" s="44">
        <f t="shared" si="523"/>
        <v>972.40977575813986</v>
      </c>
      <c r="BE556" s="20"/>
      <c r="BF556" s="20">
        <v>0.56000000000000005</v>
      </c>
      <c r="BG556" s="20"/>
      <c r="BH556" s="20">
        <v>0.05</v>
      </c>
      <c r="BI556" s="44">
        <f t="shared" si="524"/>
        <v>646.1550083455636</v>
      </c>
      <c r="BJ556" s="44">
        <f t="shared" si="525"/>
        <v>0</v>
      </c>
      <c r="BK556" s="44">
        <f t="shared" si="526"/>
        <v>0</v>
      </c>
      <c r="BL556" s="44">
        <f t="shared" si="527"/>
        <v>0</v>
      </c>
      <c r="BM556" s="44"/>
      <c r="BN556" s="44">
        <f t="shared" si="528"/>
        <v>646.1550083455636</v>
      </c>
      <c r="BO556" s="44">
        <f t="shared" si="529"/>
        <v>382.01812619069773</v>
      </c>
      <c r="BP556" s="44">
        <f t="shared" si="530"/>
        <v>0</v>
      </c>
      <c r="BQ556" s="44"/>
      <c r="BR556" s="44">
        <f t="shared" si="531"/>
        <v>0</v>
      </c>
      <c r="BS556" s="44"/>
      <c r="BT556" s="44">
        <f t="shared" si="532"/>
        <v>382.01812619069773</v>
      </c>
      <c r="BU556" s="20"/>
      <c r="BV556" s="20">
        <v>0.22</v>
      </c>
      <c r="BW556" s="20"/>
      <c r="BX556" s="20">
        <v>0.05</v>
      </c>
      <c r="BY556" s="44">
        <f t="shared" si="533"/>
        <v>253.84661042147135</v>
      </c>
      <c r="BZ556" s="44">
        <f t="shared" si="534"/>
        <v>0</v>
      </c>
      <c r="CA556" s="44">
        <f t="shared" si="535"/>
        <v>0</v>
      </c>
      <c r="CB556" s="44">
        <f t="shared" si="536"/>
        <v>0</v>
      </c>
      <c r="CC556" s="44"/>
      <c r="CD556" s="44">
        <f t="shared" si="537"/>
        <v>253.84661042147135</v>
      </c>
      <c r="CE556" s="44">
        <f t="shared" si="538"/>
        <v>3.6571341629093794</v>
      </c>
      <c r="CF556" s="44">
        <f t="shared" si="539"/>
        <v>10.596853559228489</v>
      </c>
      <c r="CG556" s="44">
        <f t="shared" si="540"/>
        <v>4.0482715065360519</v>
      </c>
      <c r="CH556" s="44">
        <f t="shared" si="541"/>
        <v>85.007705414966779</v>
      </c>
      <c r="CI556" s="44">
        <f t="shared" si="542"/>
        <v>264.46841684656334</v>
      </c>
      <c r="CJ556" s="44">
        <f t="shared" si="543"/>
        <v>103.89830661829274</v>
      </c>
      <c r="CK556" s="44">
        <f t="shared" si="544"/>
        <v>472.26503008314882</v>
      </c>
    </row>
    <row r="557" spans="1:89" x14ac:dyDescent="0.25">
      <c r="A557" s="41">
        <f>'[11]ТОВ "Сумитеплоенерго" '!F549</f>
        <v>1985</v>
      </c>
      <c r="B557" s="41" t="str">
        <f>'[11]ТОВ "Сумитеплоенерго" '!C549</f>
        <v>Д.Коротченко,35</v>
      </c>
      <c r="C557" s="47" t="str">
        <f>'[11]ТОВ "Сумитеплоенерго" '!O549</f>
        <v>так</v>
      </c>
      <c r="D557" s="46">
        <f>'[11]ТОВ "Сумитеплоенерго" '!G549</f>
        <v>9</v>
      </c>
      <c r="E557" s="86" t="str">
        <f t="shared" si="548"/>
        <v>ТОВ "Сумитеплоенерго"</v>
      </c>
      <c r="F557" s="43">
        <f>'[11]ТОВ "Сумитеплоенерго" '!L549</f>
        <v>17034.3</v>
      </c>
      <c r="G557" s="43">
        <f>'[11]ТОВ "Сумитеплоенерго" '!CX549</f>
        <v>3346.1162209302329</v>
      </c>
      <c r="H557" s="32">
        <f t="shared" si="549"/>
        <v>196.43403139138286</v>
      </c>
      <c r="I557" s="42"/>
      <c r="J557" s="42"/>
      <c r="K557" s="42"/>
      <c r="L557" s="42"/>
      <c r="M557" s="42"/>
      <c r="N557" s="44">
        <f t="shared" si="550"/>
        <v>3346.1162209302329</v>
      </c>
      <c r="O557" s="44">
        <f t="shared" si="551"/>
        <v>2223.4553873902701</v>
      </c>
      <c r="P557" s="44">
        <f t="shared" si="552"/>
        <v>0</v>
      </c>
      <c r="Q557" s="44">
        <f t="shared" si="553"/>
        <v>0</v>
      </c>
      <c r="R557" s="44">
        <f t="shared" si="554"/>
        <v>0</v>
      </c>
      <c r="S557" s="44">
        <f t="shared" si="555"/>
        <v>0</v>
      </c>
      <c r="T557" s="44">
        <f t="shared" si="556"/>
        <v>2223.4553873902701</v>
      </c>
      <c r="U557" s="44">
        <f t="shared" si="557"/>
        <v>3446.49970755814</v>
      </c>
      <c r="V557" s="44">
        <f t="shared" si="558"/>
        <v>0</v>
      </c>
      <c r="W557" s="44">
        <f t="shared" si="559"/>
        <v>0</v>
      </c>
      <c r="X557" s="44">
        <f t="shared" si="560"/>
        <v>0</v>
      </c>
      <c r="Y557" s="44">
        <f t="shared" si="561"/>
        <v>0</v>
      </c>
      <c r="Z557" s="44">
        <f t="shared" si="562"/>
        <v>3446.49970755814</v>
      </c>
      <c r="AA557" s="20">
        <v>0.03</v>
      </c>
      <c r="AC557" s="44">
        <f t="shared" si="563"/>
        <v>1158.3324</v>
      </c>
      <c r="AD557" s="28">
        <v>68</v>
      </c>
      <c r="AE557" s="44">
        <f t="shared" si="564"/>
        <v>10442.025900000001</v>
      </c>
      <c r="AF557" s="28">
        <v>613</v>
      </c>
      <c r="AG557" s="44">
        <f t="shared" si="565"/>
        <v>1567.1555999999998</v>
      </c>
      <c r="AH557" s="28">
        <v>92</v>
      </c>
      <c r="AI557" s="44">
        <f t="shared" si="511"/>
        <v>620.36994736046518</v>
      </c>
      <c r="AJ557" s="44">
        <f t="shared" si="512"/>
        <v>0</v>
      </c>
      <c r="AK557" s="44"/>
      <c r="AL557" s="44">
        <f t="shared" si="513"/>
        <v>0</v>
      </c>
      <c r="AM557" s="44"/>
      <c r="AN557" s="44">
        <f t="shared" si="514"/>
        <v>620.36994736046518</v>
      </c>
      <c r="AO557" s="20"/>
      <c r="AP557" s="20">
        <v>0.18</v>
      </c>
      <c r="AQ557" s="20"/>
      <c r="AR557" s="20"/>
      <c r="AS557" s="44">
        <f t="shared" si="515"/>
        <v>412.22862882215605</v>
      </c>
      <c r="AT557" s="44">
        <f t="shared" si="516"/>
        <v>0</v>
      </c>
      <c r="AU557" s="44">
        <f t="shared" si="517"/>
        <v>0</v>
      </c>
      <c r="AV557" s="44">
        <f t="shared" si="518"/>
        <v>0</v>
      </c>
      <c r="AW557" s="44"/>
      <c r="AX557" s="44">
        <f t="shared" si="519"/>
        <v>412.22862882215605</v>
      </c>
      <c r="AY557" s="44">
        <f t="shared" si="520"/>
        <v>1930.0398362325586</v>
      </c>
      <c r="AZ557" s="44">
        <f t="shared" si="521"/>
        <v>0</v>
      </c>
      <c r="BA557" s="44"/>
      <c r="BB557" s="44">
        <f t="shared" si="522"/>
        <v>0</v>
      </c>
      <c r="BC557" s="44"/>
      <c r="BD557" s="44">
        <f t="shared" si="523"/>
        <v>1930.0398362325586</v>
      </c>
      <c r="BE557" s="20"/>
      <c r="BF557" s="20">
        <v>0.56000000000000005</v>
      </c>
      <c r="BG557" s="20"/>
      <c r="BH557" s="20">
        <v>0.05</v>
      </c>
      <c r="BI557" s="44">
        <f t="shared" si="524"/>
        <v>1282.4890674467078</v>
      </c>
      <c r="BJ557" s="44">
        <f t="shared" si="525"/>
        <v>0</v>
      </c>
      <c r="BK557" s="44">
        <f t="shared" si="526"/>
        <v>0</v>
      </c>
      <c r="BL557" s="44">
        <f t="shared" si="527"/>
        <v>0</v>
      </c>
      <c r="BM557" s="44"/>
      <c r="BN557" s="44">
        <f t="shared" si="528"/>
        <v>1282.4890674467078</v>
      </c>
      <c r="BO557" s="44">
        <f t="shared" si="529"/>
        <v>758.22993566279081</v>
      </c>
      <c r="BP557" s="44">
        <f t="shared" si="530"/>
        <v>0</v>
      </c>
      <c r="BQ557" s="44"/>
      <c r="BR557" s="44">
        <f t="shared" si="531"/>
        <v>0</v>
      </c>
      <c r="BS557" s="44"/>
      <c r="BT557" s="44">
        <f t="shared" si="532"/>
        <v>758.22993566279081</v>
      </c>
      <c r="BU557" s="20"/>
      <c r="BV557" s="20">
        <v>0.22</v>
      </c>
      <c r="BW557" s="20"/>
      <c r="BX557" s="20">
        <v>0.05</v>
      </c>
      <c r="BY557" s="44">
        <f t="shared" si="533"/>
        <v>503.8349907826352</v>
      </c>
      <c r="BZ557" s="44">
        <f t="shared" si="534"/>
        <v>0</v>
      </c>
      <c r="CA557" s="44">
        <f t="shared" si="535"/>
        <v>0</v>
      </c>
      <c r="CB557" s="44">
        <f t="shared" si="536"/>
        <v>0</v>
      </c>
      <c r="CC557" s="44"/>
      <c r="CD557" s="44">
        <f t="shared" si="537"/>
        <v>503.8349907826352</v>
      </c>
      <c r="CE557" s="44">
        <f t="shared" si="538"/>
        <v>2.8099271108599506</v>
      </c>
      <c r="CF557" s="44">
        <f t="shared" si="539"/>
        <v>8.1419999320453513</v>
      </c>
      <c r="CG557" s="44">
        <f t="shared" si="540"/>
        <v>3.1104540745882874</v>
      </c>
      <c r="CH557" s="44">
        <f t="shared" si="541"/>
        <v>168.72337354865871</v>
      </c>
      <c r="CI557" s="44">
        <f t="shared" si="542"/>
        <v>524.91716215138274</v>
      </c>
      <c r="CJ557" s="44">
        <f t="shared" si="543"/>
        <v>206.21745655947177</v>
      </c>
      <c r="CK557" s="44">
        <f t="shared" si="544"/>
        <v>937.35207527032617</v>
      </c>
    </row>
    <row r="558" spans="1:89" x14ac:dyDescent="0.25">
      <c r="A558" s="41">
        <f>'[11]ТОВ "Сумитеплоенерго" '!F550</f>
        <v>1985</v>
      </c>
      <c r="B558" s="41" t="str">
        <f>'[11]ТОВ "Сумитеплоенерго" '!C550</f>
        <v>Д.Коротченко,37</v>
      </c>
      <c r="C558" s="47" t="str">
        <f>'[11]ТОВ "Сумитеплоенерго" '!O550</f>
        <v>так</v>
      </c>
      <c r="D558" s="46">
        <f>'[11]ТОВ "Сумитеплоенерго" '!G550</f>
        <v>9</v>
      </c>
      <c r="E558" s="86" t="str">
        <f t="shared" si="548"/>
        <v>ТОВ "Сумитеплоенерго"</v>
      </c>
      <c r="F558" s="43">
        <f>'[11]ТОВ "Сумитеплоенерго" '!L550</f>
        <v>16812.05</v>
      </c>
      <c r="G558" s="43">
        <f>'[11]ТОВ "Сумитеплоенерго" '!CX550</f>
        <v>2347.8221860465119</v>
      </c>
      <c r="H558" s="32">
        <f t="shared" si="549"/>
        <v>139.65115414518229</v>
      </c>
      <c r="I558" s="42"/>
      <c r="J558" s="42"/>
      <c r="K558" s="42"/>
      <c r="L558" s="42"/>
      <c r="M558" s="42"/>
      <c r="N558" s="44">
        <f t="shared" si="550"/>
        <v>2347.8221860465119</v>
      </c>
      <c r="O558" s="44">
        <f t="shared" si="551"/>
        <v>1560.1005893179229</v>
      </c>
      <c r="P558" s="44">
        <f t="shared" si="552"/>
        <v>0</v>
      </c>
      <c r="Q558" s="44">
        <f t="shared" si="553"/>
        <v>0</v>
      </c>
      <c r="R558" s="44">
        <f t="shared" si="554"/>
        <v>0</v>
      </c>
      <c r="S558" s="44">
        <f t="shared" si="555"/>
        <v>0</v>
      </c>
      <c r="T558" s="44">
        <f t="shared" si="556"/>
        <v>1560.1005893179229</v>
      </c>
      <c r="U558" s="44">
        <f t="shared" si="557"/>
        <v>2606.0826265116284</v>
      </c>
      <c r="V558" s="44">
        <f t="shared" si="558"/>
        <v>0</v>
      </c>
      <c r="W558" s="44">
        <f t="shared" si="559"/>
        <v>0</v>
      </c>
      <c r="X558" s="44">
        <f t="shared" si="560"/>
        <v>0</v>
      </c>
      <c r="Y558" s="44">
        <f t="shared" si="561"/>
        <v>0</v>
      </c>
      <c r="Z558" s="44">
        <f t="shared" si="562"/>
        <v>2606.0826265116284</v>
      </c>
      <c r="AA558" s="20">
        <v>0.11</v>
      </c>
      <c r="AC558" s="44">
        <f t="shared" si="563"/>
        <v>1143.2194</v>
      </c>
      <c r="AD558" s="28">
        <v>68</v>
      </c>
      <c r="AE558" s="44">
        <f t="shared" si="564"/>
        <v>10305.78665</v>
      </c>
      <c r="AF558" s="28">
        <v>613</v>
      </c>
      <c r="AG558" s="44">
        <f t="shared" si="565"/>
        <v>1546.7085999999999</v>
      </c>
      <c r="AH558" s="28">
        <v>92</v>
      </c>
      <c r="AI558" s="44">
        <f t="shared" si="511"/>
        <v>469.09487277209308</v>
      </c>
      <c r="AJ558" s="44">
        <f t="shared" si="512"/>
        <v>0</v>
      </c>
      <c r="AK558" s="44"/>
      <c r="AL558" s="44">
        <f t="shared" si="513"/>
        <v>0</v>
      </c>
      <c r="AM558" s="44"/>
      <c r="AN558" s="44">
        <f t="shared" si="514"/>
        <v>469.09487277209308</v>
      </c>
      <c r="AO558" s="20"/>
      <c r="AP558" s="20">
        <v>0.18</v>
      </c>
      <c r="AQ558" s="20"/>
      <c r="AR558" s="20"/>
      <c r="AS558" s="44">
        <f t="shared" si="515"/>
        <v>311.70809774572103</v>
      </c>
      <c r="AT558" s="44">
        <f t="shared" si="516"/>
        <v>0</v>
      </c>
      <c r="AU558" s="44">
        <f t="shared" si="517"/>
        <v>0</v>
      </c>
      <c r="AV558" s="44">
        <f t="shared" si="518"/>
        <v>0</v>
      </c>
      <c r="AW558" s="44"/>
      <c r="AX558" s="44">
        <f t="shared" si="519"/>
        <v>311.70809774572103</v>
      </c>
      <c r="AY558" s="44">
        <f t="shared" si="520"/>
        <v>1459.4062708465121</v>
      </c>
      <c r="AZ558" s="44">
        <f t="shared" si="521"/>
        <v>0</v>
      </c>
      <c r="BA558" s="44"/>
      <c r="BB558" s="44">
        <f t="shared" si="522"/>
        <v>0</v>
      </c>
      <c r="BC558" s="44"/>
      <c r="BD558" s="44">
        <f t="shared" si="523"/>
        <v>1459.4062708465121</v>
      </c>
      <c r="BE558" s="20"/>
      <c r="BF558" s="20">
        <v>0.56000000000000005</v>
      </c>
      <c r="BG558" s="20"/>
      <c r="BH558" s="20">
        <v>0.05</v>
      </c>
      <c r="BI558" s="44">
        <f t="shared" si="524"/>
        <v>969.75852632002113</v>
      </c>
      <c r="BJ558" s="44">
        <f t="shared" si="525"/>
        <v>0</v>
      </c>
      <c r="BK558" s="44">
        <f t="shared" si="526"/>
        <v>0</v>
      </c>
      <c r="BL558" s="44">
        <f t="shared" si="527"/>
        <v>0</v>
      </c>
      <c r="BM558" s="44"/>
      <c r="BN558" s="44">
        <f t="shared" si="528"/>
        <v>969.75852632002113</v>
      </c>
      <c r="BO558" s="44">
        <f t="shared" si="529"/>
        <v>573.33817783255824</v>
      </c>
      <c r="BP558" s="44">
        <f t="shared" si="530"/>
        <v>0</v>
      </c>
      <c r="BQ558" s="44"/>
      <c r="BR558" s="44">
        <f t="shared" si="531"/>
        <v>0</v>
      </c>
      <c r="BS558" s="44"/>
      <c r="BT558" s="44">
        <f t="shared" si="532"/>
        <v>573.33817783255824</v>
      </c>
      <c r="BU558" s="20"/>
      <c r="BV558" s="20">
        <v>0.22</v>
      </c>
      <c r="BW558" s="20"/>
      <c r="BX558" s="20">
        <v>0.05</v>
      </c>
      <c r="BY558" s="44">
        <f t="shared" si="533"/>
        <v>380.97656391143681</v>
      </c>
      <c r="BZ558" s="44">
        <f t="shared" si="534"/>
        <v>0</v>
      </c>
      <c r="CA558" s="44">
        <f t="shared" si="535"/>
        <v>0</v>
      </c>
      <c r="CB558" s="44">
        <f t="shared" si="536"/>
        <v>0</v>
      </c>
      <c r="CC558" s="44"/>
      <c r="CD558" s="44">
        <f t="shared" si="537"/>
        <v>380.97656391143681</v>
      </c>
      <c r="CE558" s="44">
        <f t="shared" si="538"/>
        <v>3.6675960883524832</v>
      </c>
      <c r="CF558" s="44">
        <f t="shared" si="539"/>
        <v>10.627167867353281</v>
      </c>
      <c r="CG558" s="44">
        <f t="shared" si="540"/>
        <v>4.0598523544864387</v>
      </c>
      <c r="CH558" s="44">
        <f t="shared" si="541"/>
        <v>127.58076013391727</v>
      </c>
      <c r="CI558" s="44">
        <f t="shared" si="542"/>
        <v>396.9179204166316</v>
      </c>
      <c r="CJ558" s="44">
        <f t="shared" si="543"/>
        <v>155.93204016367667</v>
      </c>
      <c r="CK558" s="44">
        <f t="shared" si="544"/>
        <v>708.7820007439849</v>
      </c>
    </row>
    <row r="559" spans="1:89" x14ac:dyDescent="0.25">
      <c r="A559" s="41">
        <f>'[11]ТОВ "Сумитеплоенерго" '!F551</f>
        <v>1985</v>
      </c>
      <c r="B559" s="78" t="str">
        <f>'[11]ТОВ "Сумитеплоенерго" '!C551</f>
        <v>Д.Коротченко,41</v>
      </c>
      <c r="C559" s="47" t="str">
        <f>'[11]ТОВ "Сумитеплоенерго" '!O551</f>
        <v>так</v>
      </c>
      <c r="D559" s="46">
        <f>'[11]ТОВ "Сумитеплоенерго" '!G551</f>
        <v>9</v>
      </c>
      <c r="E559" s="86" t="str">
        <f t="shared" si="548"/>
        <v>ТОВ "Сумитеплоенерго"</v>
      </c>
      <c r="F559" s="43">
        <f>'[11]ТОВ "Сумитеплоенерго" '!L551</f>
        <v>9313.64</v>
      </c>
      <c r="G559" s="43">
        <f>'[11]ТОВ "Сумитеплоенерго" '!CX551</f>
        <v>1351.8391395348838</v>
      </c>
      <c r="H559" s="32">
        <f t="shared" si="549"/>
        <v>145.14616621802901</v>
      </c>
      <c r="I559" s="42"/>
      <c r="J559" s="42"/>
      <c r="K559" s="42"/>
      <c r="L559" s="42"/>
      <c r="M559" s="42"/>
      <c r="N559" s="44">
        <f t="shared" si="550"/>
        <v>1351.8391395348838</v>
      </c>
      <c r="O559" s="44">
        <f t="shared" si="551"/>
        <v>898.28141619308531</v>
      </c>
      <c r="P559" s="44">
        <f t="shared" si="552"/>
        <v>0</v>
      </c>
      <c r="Q559" s="44">
        <f t="shared" si="553"/>
        <v>0</v>
      </c>
      <c r="R559" s="44">
        <f t="shared" si="554"/>
        <v>0</v>
      </c>
      <c r="S559" s="44">
        <f t="shared" si="555"/>
        <v>0</v>
      </c>
      <c r="T559" s="44">
        <f t="shared" si="556"/>
        <v>898.28141619308531</v>
      </c>
      <c r="U559" s="44">
        <f t="shared" si="557"/>
        <v>1500.5414448837212</v>
      </c>
      <c r="V559" s="44">
        <f t="shared" si="558"/>
        <v>0</v>
      </c>
      <c r="W559" s="44">
        <f t="shared" si="559"/>
        <v>0</v>
      </c>
      <c r="X559" s="44">
        <f t="shared" si="560"/>
        <v>0</v>
      </c>
      <c r="Y559" s="44">
        <f t="shared" si="561"/>
        <v>0</v>
      </c>
      <c r="Z559" s="44">
        <f t="shared" si="562"/>
        <v>1500.5414448837212</v>
      </c>
      <c r="AA559" s="20">
        <v>0.11</v>
      </c>
      <c r="AC559" s="44">
        <f t="shared" si="563"/>
        <v>633.32752000000005</v>
      </c>
      <c r="AD559" s="28">
        <v>68</v>
      </c>
      <c r="AE559" s="44">
        <f t="shared" si="564"/>
        <v>5709.2613199999996</v>
      </c>
      <c r="AF559" s="28">
        <v>613</v>
      </c>
      <c r="AG559" s="44">
        <f t="shared" si="565"/>
        <v>856.85487999999987</v>
      </c>
      <c r="AH559" s="28">
        <v>92</v>
      </c>
      <c r="AI559" s="44">
        <f t="shared" si="511"/>
        <v>270.09746007906978</v>
      </c>
      <c r="AJ559" s="44">
        <f t="shared" si="512"/>
        <v>0</v>
      </c>
      <c r="AK559" s="44"/>
      <c r="AL559" s="44">
        <f t="shared" si="513"/>
        <v>0</v>
      </c>
      <c r="AM559" s="44"/>
      <c r="AN559" s="44">
        <f t="shared" si="514"/>
        <v>270.09746007906978</v>
      </c>
      <c r="AO559" s="20"/>
      <c r="AP559" s="20">
        <v>0.18</v>
      </c>
      <c r="AQ559" s="20"/>
      <c r="AR559" s="20"/>
      <c r="AS559" s="44">
        <f t="shared" si="515"/>
        <v>179.47662695537844</v>
      </c>
      <c r="AT559" s="44">
        <f t="shared" si="516"/>
        <v>0</v>
      </c>
      <c r="AU559" s="44">
        <f t="shared" si="517"/>
        <v>0</v>
      </c>
      <c r="AV559" s="44">
        <f t="shared" si="518"/>
        <v>0</v>
      </c>
      <c r="AW559" s="44"/>
      <c r="AX559" s="44">
        <f t="shared" si="519"/>
        <v>179.47662695537844</v>
      </c>
      <c r="AY559" s="44">
        <f t="shared" si="520"/>
        <v>840.3032091348839</v>
      </c>
      <c r="AZ559" s="44">
        <f t="shared" si="521"/>
        <v>0</v>
      </c>
      <c r="BA559" s="44"/>
      <c r="BB559" s="44">
        <f t="shared" si="522"/>
        <v>0</v>
      </c>
      <c r="BC559" s="44"/>
      <c r="BD559" s="44">
        <f t="shared" si="523"/>
        <v>840.3032091348839</v>
      </c>
      <c r="BE559" s="20"/>
      <c r="BF559" s="20">
        <v>0.56000000000000005</v>
      </c>
      <c r="BG559" s="20"/>
      <c r="BH559" s="20">
        <v>0.05</v>
      </c>
      <c r="BI559" s="44">
        <f t="shared" si="524"/>
        <v>558.3717283056219</v>
      </c>
      <c r="BJ559" s="44">
        <f t="shared" si="525"/>
        <v>0</v>
      </c>
      <c r="BK559" s="44">
        <f t="shared" si="526"/>
        <v>0</v>
      </c>
      <c r="BL559" s="44">
        <f t="shared" si="527"/>
        <v>0</v>
      </c>
      <c r="BM559" s="44"/>
      <c r="BN559" s="44">
        <f t="shared" si="528"/>
        <v>558.3717283056219</v>
      </c>
      <c r="BO559" s="44">
        <f t="shared" si="529"/>
        <v>330.11911787441863</v>
      </c>
      <c r="BP559" s="44">
        <f t="shared" si="530"/>
        <v>0</v>
      </c>
      <c r="BQ559" s="44"/>
      <c r="BR559" s="44">
        <f t="shared" si="531"/>
        <v>0</v>
      </c>
      <c r="BS559" s="44"/>
      <c r="BT559" s="44">
        <f t="shared" si="532"/>
        <v>330.11911787441863</v>
      </c>
      <c r="BU559" s="20"/>
      <c r="BV559" s="20">
        <v>0.22</v>
      </c>
      <c r="BW559" s="20"/>
      <c r="BX559" s="20">
        <v>0.05</v>
      </c>
      <c r="BY559" s="44">
        <f t="shared" si="533"/>
        <v>219.36032183435142</v>
      </c>
      <c r="BZ559" s="44">
        <f t="shared" si="534"/>
        <v>0</v>
      </c>
      <c r="CA559" s="44">
        <f t="shared" si="535"/>
        <v>0</v>
      </c>
      <c r="CB559" s="44">
        <f t="shared" si="536"/>
        <v>0</v>
      </c>
      <c r="CC559" s="44"/>
      <c r="CD559" s="44">
        <f t="shared" si="537"/>
        <v>219.36032183435142</v>
      </c>
      <c r="CE559" s="44">
        <f t="shared" si="538"/>
        <v>3.5287465044540771</v>
      </c>
      <c r="CF559" s="44">
        <f t="shared" si="539"/>
        <v>10.224839529975387</v>
      </c>
      <c r="CG559" s="44">
        <f t="shared" si="540"/>
        <v>3.9061525477111969</v>
      </c>
      <c r="CH559" s="44">
        <f t="shared" si="541"/>
        <v>73.458997885636478</v>
      </c>
      <c r="CI559" s="44">
        <f t="shared" si="542"/>
        <v>228.53910453309129</v>
      </c>
      <c r="CJ559" s="44">
        <f t="shared" si="543"/>
        <v>89.783219638000148</v>
      </c>
      <c r="CK559" s="44">
        <f t="shared" si="544"/>
        <v>408.10554380909156</v>
      </c>
    </row>
    <row r="560" spans="1:89" x14ac:dyDescent="0.25">
      <c r="A560" s="41">
        <f>'[11]ТОВ "Сумитеплоенерго" '!F552</f>
        <v>1986</v>
      </c>
      <c r="B560" s="41" t="str">
        <f>'[11]ТОВ "Сумитеплоенерго" '!C552</f>
        <v>Д.Коротченко,45</v>
      </c>
      <c r="C560" s="47" t="str">
        <f>'[11]ТОВ "Сумитеплоенерго" '!O552</f>
        <v>так</v>
      </c>
      <c r="D560" s="46">
        <f>'[11]ТОВ "Сумитеплоенерго" '!G552</f>
        <v>9</v>
      </c>
      <c r="E560" s="86" t="str">
        <f t="shared" si="548"/>
        <v>ТОВ "Сумитеплоенерго"</v>
      </c>
      <c r="F560" s="43">
        <f>'[11]ТОВ "Сумитеплоенерго" '!L552</f>
        <v>5463.74</v>
      </c>
      <c r="G560" s="43">
        <f>'[11]ТОВ "Сумитеплоенерго" '!CX552</f>
        <v>2210.4022209302325</v>
      </c>
      <c r="H560" s="32">
        <f t="shared" si="549"/>
        <v>404.55845646576023</v>
      </c>
      <c r="I560" s="42"/>
      <c r="J560" s="42"/>
      <c r="K560" s="42"/>
      <c r="L560" s="42"/>
      <c r="M560" s="42"/>
      <c r="N560" s="44">
        <f t="shared" si="550"/>
        <v>2210.4022209302325</v>
      </c>
      <c r="O560" s="44">
        <f t="shared" si="551"/>
        <v>1468.7866176568218</v>
      </c>
      <c r="P560" s="44">
        <f t="shared" si="552"/>
        <v>0</v>
      </c>
      <c r="Q560" s="44">
        <f t="shared" si="553"/>
        <v>0</v>
      </c>
      <c r="R560" s="44">
        <f t="shared" si="554"/>
        <v>0</v>
      </c>
      <c r="S560" s="44">
        <f t="shared" si="555"/>
        <v>0</v>
      </c>
      <c r="T560" s="44">
        <f t="shared" si="556"/>
        <v>1468.7866176568218</v>
      </c>
      <c r="U560" s="44">
        <f t="shared" si="557"/>
        <v>2276.7142875581394</v>
      </c>
      <c r="V560" s="44">
        <f t="shared" si="558"/>
        <v>0</v>
      </c>
      <c r="W560" s="44">
        <f t="shared" si="559"/>
        <v>0</v>
      </c>
      <c r="X560" s="44">
        <f t="shared" si="560"/>
        <v>0</v>
      </c>
      <c r="Y560" s="44">
        <f t="shared" si="561"/>
        <v>0</v>
      </c>
      <c r="Z560" s="44">
        <f t="shared" si="562"/>
        <v>2276.7142875581394</v>
      </c>
      <c r="AA560" s="20">
        <v>0.03</v>
      </c>
      <c r="AC560" s="44">
        <f t="shared" si="545"/>
        <v>491.73659999999995</v>
      </c>
      <c r="AD560" s="28">
        <v>90</v>
      </c>
      <c r="AE560" s="44">
        <f t="shared" si="546"/>
        <v>3616.9958799999999</v>
      </c>
      <c r="AF560" s="28">
        <v>662</v>
      </c>
      <c r="AG560" s="44">
        <f t="shared" si="547"/>
        <v>551.83773999999994</v>
      </c>
      <c r="AH560" s="28">
        <v>101</v>
      </c>
      <c r="AI560" s="44">
        <f t="shared" si="511"/>
        <v>409.8085717604651</v>
      </c>
      <c r="AJ560" s="44">
        <f t="shared" si="512"/>
        <v>0</v>
      </c>
      <c r="AK560" s="44"/>
      <c r="AL560" s="44">
        <f t="shared" si="513"/>
        <v>0</v>
      </c>
      <c r="AM560" s="44"/>
      <c r="AN560" s="44">
        <f t="shared" si="514"/>
        <v>409.8085717604651</v>
      </c>
      <c r="AO560" s="20"/>
      <c r="AP560" s="20">
        <v>0.18</v>
      </c>
      <c r="AQ560" s="20"/>
      <c r="AR560" s="20"/>
      <c r="AS560" s="44">
        <f t="shared" si="515"/>
        <v>272.31303891357476</v>
      </c>
      <c r="AT560" s="44">
        <f t="shared" si="516"/>
        <v>0</v>
      </c>
      <c r="AU560" s="44">
        <f t="shared" si="517"/>
        <v>0</v>
      </c>
      <c r="AV560" s="44">
        <f t="shared" si="518"/>
        <v>0</v>
      </c>
      <c r="AW560" s="44"/>
      <c r="AX560" s="44">
        <f t="shared" si="519"/>
        <v>272.31303891357476</v>
      </c>
      <c r="AY560" s="44">
        <f t="shared" si="520"/>
        <v>1274.9600010325582</v>
      </c>
      <c r="AZ560" s="44">
        <f t="shared" si="521"/>
        <v>0</v>
      </c>
      <c r="BA560" s="44"/>
      <c r="BB560" s="44">
        <f t="shared" si="522"/>
        <v>0</v>
      </c>
      <c r="BC560" s="44"/>
      <c r="BD560" s="44">
        <f t="shared" si="523"/>
        <v>1274.9600010325582</v>
      </c>
      <c r="BE560" s="20"/>
      <c r="BF560" s="20">
        <v>0.56000000000000005</v>
      </c>
      <c r="BG560" s="20"/>
      <c r="BH560" s="20">
        <v>0.05</v>
      </c>
      <c r="BI560" s="44">
        <f t="shared" si="524"/>
        <v>847.19612106445481</v>
      </c>
      <c r="BJ560" s="44">
        <f t="shared" si="525"/>
        <v>0</v>
      </c>
      <c r="BK560" s="44">
        <f t="shared" si="526"/>
        <v>0</v>
      </c>
      <c r="BL560" s="44">
        <f t="shared" si="527"/>
        <v>0</v>
      </c>
      <c r="BM560" s="44"/>
      <c r="BN560" s="44">
        <f t="shared" si="528"/>
        <v>847.19612106445481</v>
      </c>
      <c r="BO560" s="44">
        <f t="shared" si="529"/>
        <v>500.8771432627907</v>
      </c>
      <c r="BP560" s="44">
        <f t="shared" si="530"/>
        <v>0</v>
      </c>
      <c r="BQ560" s="44"/>
      <c r="BR560" s="44">
        <f t="shared" si="531"/>
        <v>0</v>
      </c>
      <c r="BS560" s="44"/>
      <c r="BT560" s="44">
        <f t="shared" si="532"/>
        <v>500.8771432627907</v>
      </c>
      <c r="BU560" s="20"/>
      <c r="BV560" s="20">
        <v>0.22</v>
      </c>
      <c r="BW560" s="20"/>
      <c r="BX560" s="20">
        <v>0.05</v>
      </c>
      <c r="BY560" s="44">
        <f t="shared" si="533"/>
        <v>332.82704756103578</v>
      </c>
      <c r="BZ560" s="44">
        <f t="shared" si="534"/>
        <v>0</v>
      </c>
      <c r="CA560" s="44">
        <f t="shared" si="535"/>
        <v>0</v>
      </c>
      <c r="CB560" s="44">
        <f t="shared" si="536"/>
        <v>0</v>
      </c>
      <c r="CC560" s="44"/>
      <c r="CD560" s="44">
        <f t="shared" si="537"/>
        <v>332.82704756103578</v>
      </c>
      <c r="CE560" s="44">
        <f t="shared" si="538"/>
        <v>1.8057769174837959</v>
      </c>
      <c r="CF560" s="44">
        <f t="shared" si="539"/>
        <v>4.2693725691938313</v>
      </c>
      <c r="CG560" s="44">
        <f t="shared" si="540"/>
        <v>1.6580315333260307</v>
      </c>
      <c r="CH560" s="44">
        <f t="shared" si="541"/>
        <v>111.45653497687415</v>
      </c>
      <c r="CI560" s="44">
        <f t="shared" si="542"/>
        <v>346.75366437249738</v>
      </c>
      <c r="CJ560" s="44">
        <f t="shared" si="543"/>
        <v>136.22465386062396</v>
      </c>
      <c r="CK560" s="44">
        <f t="shared" si="544"/>
        <v>619.2029720937453</v>
      </c>
    </row>
    <row r="561" spans="1:89" x14ac:dyDescent="0.25">
      <c r="A561" s="41">
        <f>'[11]ТОВ "Сумитеплоенерго" '!F553</f>
        <v>1984</v>
      </c>
      <c r="B561" s="41" t="str">
        <f>'[11]ТОВ "Сумитеплоенерго" '!C553</f>
        <v>пр.М.Лушпи,24</v>
      </c>
      <c r="C561" s="47" t="str">
        <f>'[11]ТОВ "Сумитеплоенерго" '!O553</f>
        <v>так</v>
      </c>
      <c r="D561" s="46">
        <f>'[11]ТОВ "Сумитеплоенерго" '!G553</f>
        <v>9</v>
      </c>
      <c r="E561" s="86" t="str">
        <f t="shared" si="548"/>
        <v>ТОВ "Сумитеплоенерго"</v>
      </c>
      <c r="F561" s="43">
        <f>'[11]ТОВ "Сумитеплоенерго" '!L553</f>
        <v>5590.42</v>
      </c>
      <c r="G561" s="43">
        <f>'[11]ТОВ "Сумитеплоенерго" '!CX553</f>
        <v>805.44448837209291</v>
      </c>
      <c r="H561" s="32">
        <f t="shared" si="549"/>
        <v>144.07584553076387</v>
      </c>
      <c r="I561" s="42"/>
      <c r="J561" s="42"/>
      <c r="K561" s="42"/>
      <c r="L561" s="42"/>
      <c r="M561" s="42"/>
      <c r="N561" s="44">
        <f t="shared" si="550"/>
        <v>805.44448837209291</v>
      </c>
      <c r="O561" s="44">
        <f t="shared" si="551"/>
        <v>535.20851299566073</v>
      </c>
      <c r="P561" s="44">
        <f t="shared" si="552"/>
        <v>0</v>
      </c>
      <c r="Q561" s="44">
        <f t="shared" si="553"/>
        <v>0</v>
      </c>
      <c r="R561" s="44">
        <f t="shared" si="554"/>
        <v>0</v>
      </c>
      <c r="S561" s="44">
        <f t="shared" si="555"/>
        <v>0</v>
      </c>
      <c r="T561" s="44">
        <f t="shared" si="556"/>
        <v>535.20851299566073</v>
      </c>
      <c r="U561" s="44">
        <f t="shared" si="557"/>
        <v>894.04338209302318</v>
      </c>
      <c r="V561" s="44">
        <f t="shared" si="558"/>
        <v>0</v>
      </c>
      <c r="W561" s="44">
        <f t="shared" si="559"/>
        <v>0</v>
      </c>
      <c r="X561" s="44">
        <f t="shared" si="560"/>
        <v>0</v>
      </c>
      <c r="Y561" s="44">
        <f t="shared" si="561"/>
        <v>0</v>
      </c>
      <c r="Z561" s="44">
        <f t="shared" si="562"/>
        <v>894.04338209302318</v>
      </c>
      <c r="AA561" s="20">
        <v>0.11</v>
      </c>
      <c r="AC561" s="44">
        <f t="shared" si="545"/>
        <v>503.13779999999997</v>
      </c>
      <c r="AD561" s="28">
        <v>90</v>
      </c>
      <c r="AE561" s="44">
        <f t="shared" si="546"/>
        <v>3700.8580400000001</v>
      </c>
      <c r="AF561" s="28">
        <v>662</v>
      </c>
      <c r="AG561" s="44">
        <f t="shared" si="547"/>
        <v>564.63242000000002</v>
      </c>
      <c r="AH561" s="28">
        <v>101</v>
      </c>
      <c r="AI561" s="44">
        <f t="shared" si="511"/>
        <v>160.92780877674417</v>
      </c>
      <c r="AJ561" s="44">
        <f t="shared" si="512"/>
        <v>0</v>
      </c>
      <c r="AK561" s="44"/>
      <c r="AL561" s="44">
        <f t="shared" si="513"/>
        <v>0</v>
      </c>
      <c r="AM561" s="44"/>
      <c r="AN561" s="44">
        <f t="shared" si="514"/>
        <v>160.92780877674417</v>
      </c>
      <c r="AO561" s="20"/>
      <c r="AP561" s="20">
        <v>0.18</v>
      </c>
      <c r="AQ561" s="20"/>
      <c r="AR561" s="20"/>
      <c r="AS561" s="44">
        <f t="shared" si="515"/>
        <v>106.93466089653302</v>
      </c>
      <c r="AT561" s="44">
        <f t="shared" si="516"/>
        <v>0</v>
      </c>
      <c r="AU561" s="44">
        <f t="shared" si="517"/>
        <v>0</v>
      </c>
      <c r="AV561" s="44">
        <f t="shared" si="518"/>
        <v>0</v>
      </c>
      <c r="AW561" s="44"/>
      <c r="AX561" s="44">
        <f t="shared" si="519"/>
        <v>106.93466089653302</v>
      </c>
      <c r="AY561" s="44">
        <f t="shared" si="520"/>
        <v>500.66429397209305</v>
      </c>
      <c r="AZ561" s="44">
        <f t="shared" si="521"/>
        <v>0</v>
      </c>
      <c r="BA561" s="44"/>
      <c r="BB561" s="44">
        <f t="shared" si="522"/>
        <v>0</v>
      </c>
      <c r="BC561" s="44"/>
      <c r="BD561" s="44">
        <f t="shared" si="523"/>
        <v>500.66429397209305</v>
      </c>
      <c r="BE561" s="20"/>
      <c r="BF561" s="20">
        <v>0.56000000000000005</v>
      </c>
      <c r="BG561" s="20"/>
      <c r="BH561" s="20">
        <v>0.05</v>
      </c>
      <c r="BI561" s="44">
        <f t="shared" si="524"/>
        <v>332.68561167810276</v>
      </c>
      <c r="BJ561" s="44">
        <f t="shared" si="525"/>
        <v>0</v>
      </c>
      <c r="BK561" s="44">
        <f t="shared" si="526"/>
        <v>0</v>
      </c>
      <c r="BL561" s="44">
        <f t="shared" si="527"/>
        <v>0</v>
      </c>
      <c r="BM561" s="44"/>
      <c r="BN561" s="44">
        <f t="shared" si="528"/>
        <v>332.68561167810276</v>
      </c>
      <c r="BO561" s="44">
        <f t="shared" si="529"/>
        <v>196.6895440604651</v>
      </c>
      <c r="BP561" s="44">
        <f t="shared" si="530"/>
        <v>0</v>
      </c>
      <c r="BQ561" s="44"/>
      <c r="BR561" s="44">
        <f t="shared" si="531"/>
        <v>0</v>
      </c>
      <c r="BS561" s="44"/>
      <c r="BT561" s="44">
        <f t="shared" si="532"/>
        <v>196.6895440604651</v>
      </c>
      <c r="BU561" s="20"/>
      <c r="BV561" s="20">
        <v>0.22</v>
      </c>
      <c r="BW561" s="20"/>
      <c r="BX561" s="20">
        <v>0.05</v>
      </c>
      <c r="BY561" s="44">
        <f t="shared" si="533"/>
        <v>130.69791887354035</v>
      </c>
      <c r="BZ561" s="44">
        <f t="shared" si="534"/>
        <v>0</v>
      </c>
      <c r="CA561" s="44">
        <f t="shared" si="535"/>
        <v>0</v>
      </c>
      <c r="CB561" s="44">
        <f t="shared" si="536"/>
        <v>0</v>
      </c>
      <c r="CC561" s="44"/>
      <c r="CD561" s="44">
        <f t="shared" si="537"/>
        <v>130.69791887354035</v>
      </c>
      <c r="CE561" s="44">
        <f t="shared" si="538"/>
        <v>4.7050955768852347</v>
      </c>
      <c r="CF561" s="44">
        <f t="shared" si="539"/>
        <v>11.124190256778661</v>
      </c>
      <c r="CG561" s="44">
        <f t="shared" si="540"/>
        <v>4.3201332115037161</v>
      </c>
      <c r="CH561" s="44">
        <f t="shared" si="541"/>
        <v>43.767888676962173</v>
      </c>
      <c r="CI561" s="44">
        <f t="shared" si="542"/>
        <v>136.16676477277122</v>
      </c>
      <c r="CJ561" s="44">
        <f t="shared" si="543"/>
        <v>53.494086160731548</v>
      </c>
      <c r="CK561" s="44">
        <f t="shared" si="544"/>
        <v>243.1549370942343</v>
      </c>
    </row>
    <row r="562" spans="1:89" x14ac:dyDescent="0.25">
      <c r="A562" s="41">
        <f>'[11]ТОВ "Сумитеплоенерго" '!F554</f>
        <v>1984</v>
      </c>
      <c r="B562" s="41" t="str">
        <f>'[11]ТОВ "Сумитеплоенерго" '!C554</f>
        <v>пр.М.Лушпи,26</v>
      </c>
      <c r="C562" s="47" t="str">
        <f>'[11]ТОВ "Сумитеплоенерго" '!O554</f>
        <v>так</v>
      </c>
      <c r="D562" s="46">
        <f>'[11]ТОВ "Сумитеплоенерго" '!G554</f>
        <v>9</v>
      </c>
      <c r="E562" s="86" t="str">
        <f t="shared" si="548"/>
        <v>ТОВ "Сумитеплоенерго"</v>
      </c>
      <c r="F562" s="43">
        <f>'[11]ТОВ "Сумитеплоенерго" '!L554</f>
        <v>1931.98</v>
      </c>
      <c r="G562" s="43">
        <f>'[11]ТОВ "Сумитеплоенерго" '!CX554</f>
        <v>390.8752209302325</v>
      </c>
      <c r="H562" s="32">
        <f t="shared" si="549"/>
        <v>202.3184613351238</v>
      </c>
      <c r="I562" s="42"/>
      <c r="J562" s="42"/>
      <c r="K562" s="42"/>
      <c r="L562" s="42"/>
      <c r="M562" s="42"/>
      <c r="N562" s="44">
        <f t="shared" si="550"/>
        <v>390.8752209302325</v>
      </c>
      <c r="O562" s="44">
        <f t="shared" si="551"/>
        <v>259.73204706352851</v>
      </c>
      <c r="P562" s="44">
        <f t="shared" si="552"/>
        <v>0</v>
      </c>
      <c r="Q562" s="44">
        <f t="shared" si="553"/>
        <v>0</v>
      </c>
      <c r="R562" s="44">
        <f t="shared" si="554"/>
        <v>0</v>
      </c>
      <c r="S562" s="44">
        <f t="shared" si="555"/>
        <v>0</v>
      </c>
      <c r="T562" s="44">
        <f t="shared" si="556"/>
        <v>259.73204706352851</v>
      </c>
      <c r="U562" s="44">
        <f t="shared" si="557"/>
        <v>402.60147755813949</v>
      </c>
      <c r="V562" s="44">
        <f t="shared" si="558"/>
        <v>0</v>
      </c>
      <c r="W562" s="44">
        <f t="shared" si="559"/>
        <v>0</v>
      </c>
      <c r="X562" s="44">
        <f t="shared" si="560"/>
        <v>0</v>
      </c>
      <c r="Y562" s="44">
        <f t="shared" si="561"/>
        <v>0</v>
      </c>
      <c r="Z562" s="44">
        <f t="shared" si="562"/>
        <v>402.60147755813949</v>
      </c>
      <c r="AA562" s="20">
        <v>0.03</v>
      </c>
      <c r="AC562" s="44">
        <f t="shared" si="545"/>
        <v>189.33404000000002</v>
      </c>
      <c r="AD562" s="28">
        <v>98</v>
      </c>
      <c r="AE562" s="44">
        <f t="shared" si="546"/>
        <v>1367.84184</v>
      </c>
      <c r="AF562" s="28">
        <v>708</v>
      </c>
      <c r="AG562" s="44">
        <f t="shared" si="547"/>
        <v>218.31374</v>
      </c>
      <c r="AH562" s="28">
        <v>113</v>
      </c>
      <c r="AI562" s="44">
        <f t="shared" si="511"/>
        <v>72.468265960465104</v>
      </c>
      <c r="AJ562" s="44">
        <f t="shared" si="512"/>
        <v>0</v>
      </c>
      <c r="AK562" s="44"/>
      <c r="AL562" s="44">
        <f t="shared" si="513"/>
        <v>0</v>
      </c>
      <c r="AM562" s="44"/>
      <c r="AN562" s="44">
        <f t="shared" si="514"/>
        <v>72.468265960465104</v>
      </c>
      <c r="AO562" s="20"/>
      <c r="AP562" s="20">
        <v>0.18</v>
      </c>
      <c r="AQ562" s="20"/>
      <c r="AR562" s="20"/>
      <c r="AS562" s="44">
        <f t="shared" si="515"/>
        <v>48.15432152557819</v>
      </c>
      <c r="AT562" s="44">
        <f t="shared" si="516"/>
        <v>0</v>
      </c>
      <c r="AU562" s="44">
        <f t="shared" si="517"/>
        <v>0</v>
      </c>
      <c r="AV562" s="44">
        <f t="shared" si="518"/>
        <v>0</v>
      </c>
      <c r="AW562" s="44"/>
      <c r="AX562" s="44">
        <f t="shared" si="519"/>
        <v>48.15432152557819</v>
      </c>
      <c r="AY562" s="44">
        <f t="shared" si="520"/>
        <v>225.45682743255813</v>
      </c>
      <c r="AZ562" s="44">
        <f t="shared" si="521"/>
        <v>0</v>
      </c>
      <c r="BA562" s="44"/>
      <c r="BB562" s="44">
        <f t="shared" si="522"/>
        <v>0</v>
      </c>
      <c r="BC562" s="44"/>
      <c r="BD562" s="44">
        <f t="shared" si="523"/>
        <v>225.45682743255813</v>
      </c>
      <c r="BE562" s="20"/>
      <c r="BF562" s="20">
        <v>0.56000000000000005</v>
      </c>
      <c r="BG562" s="20"/>
      <c r="BH562" s="20">
        <v>0.05</v>
      </c>
      <c r="BI562" s="44">
        <f t="shared" si="524"/>
        <v>149.81344474624328</v>
      </c>
      <c r="BJ562" s="44">
        <f t="shared" si="525"/>
        <v>0</v>
      </c>
      <c r="BK562" s="44">
        <f t="shared" si="526"/>
        <v>0</v>
      </c>
      <c r="BL562" s="44">
        <f t="shared" si="527"/>
        <v>0</v>
      </c>
      <c r="BM562" s="44"/>
      <c r="BN562" s="44">
        <f t="shared" si="528"/>
        <v>149.81344474624328</v>
      </c>
      <c r="BO562" s="44">
        <f t="shared" si="529"/>
        <v>88.572325062790682</v>
      </c>
      <c r="BP562" s="44">
        <f t="shared" si="530"/>
        <v>0</v>
      </c>
      <c r="BQ562" s="44"/>
      <c r="BR562" s="44">
        <f t="shared" si="531"/>
        <v>0</v>
      </c>
      <c r="BS562" s="44"/>
      <c r="BT562" s="44">
        <f t="shared" si="532"/>
        <v>88.572325062790682</v>
      </c>
      <c r="BU562" s="20"/>
      <c r="BV562" s="20">
        <v>0.22</v>
      </c>
      <c r="BW562" s="20"/>
      <c r="BX562" s="20">
        <v>0.05</v>
      </c>
      <c r="BY562" s="44">
        <f t="shared" si="533"/>
        <v>58.855281864595561</v>
      </c>
      <c r="BZ562" s="44">
        <f t="shared" si="534"/>
        <v>0</v>
      </c>
      <c r="CA562" s="44">
        <f t="shared" si="535"/>
        <v>0</v>
      </c>
      <c r="CB562" s="44">
        <f t="shared" si="536"/>
        <v>0</v>
      </c>
      <c r="CC562" s="44"/>
      <c r="CD562" s="44">
        <f t="shared" si="537"/>
        <v>58.855281864595561</v>
      </c>
      <c r="CE562" s="44">
        <f t="shared" si="538"/>
        <v>3.9318182460411415</v>
      </c>
      <c r="CF562" s="44">
        <f t="shared" si="539"/>
        <v>9.130300970763173</v>
      </c>
      <c r="CG562" s="44">
        <f t="shared" si="540"/>
        <v>3.7093313137512438</v>
      </c>
      <c r="CH562" s="44">
        <f t="shared" si="541"/>
        <v>19.709353040221608</v>
      </c>
      <c r="CI562" s="44">
        <f t="shared" si="542"/>
        <v>61.317987236245003</v>
      </c>
      <c r="CJ562" s="44">
        <f t="shared" si="543"/>
        <v>24.089209271381964</v>
      </c>
      <c r="CK562" s="44">
        <f t="shared" si="544"/>
        <v>109.49640577900892</v>
      </c>
    </row>
    <row r="563" spans="1:89" x14ac:dyDescent="0.25">
      <c r="A563" s="41">
        <f>'[11]ТОВ "Сумитеплоенерго" '!F555</f>
        <v>1984</v>
      </c>
      <c r="B563" s="41" t="str">
        <f>'[11]ТОВ "Сумитеплоенерго" '!C555</f>
        <v>пр.М.Лушпи,30</v>
      </c>
      <c r="C563" s="47" t="str">
        <f>'[11]ТОВ "Сумитеплоенерго" '!O555</f>
        <v>так</v>
      </c>
      <c r="D563" s="46">
        <f>'[11]ТОВ "Сумитеплоенерго" '!G555</f>
        <v>9</v>
      </c>
      <c r="E563" s="86" t="str">
        <f t="shared" si="548"/>
        <v>ТОВ "Сумитеплоенерго"</v>
      </c>
      <c r="F563" s="43">
        <f>'[11]ТОВ "Сумитеплоенерго" '!L555</f>
        <v>1923.47</v>
      </c>
      <c r="G563" s="43">
        <f>'[11]ТОВ "Сумитеплоенерго" '!CX555</f>
        <v>395.06183720930227</v>
      </c>
      <c r="H563" s="32">
        <f t="shared" si="549"/>
        <v>205.39017359735388</v>
      </c>
      <c r="I563" s="42"/>
      <c r="J563" s="42"/>
      <c r="K563" s="42"/>
      <c r="L563" s="42"/>
      <c r="M563" s="42"/>
      <c r="N563" s="44">
        <f t="shared" si="550"/>
        <v>395.06183720930227</v>
      </c>
      <c r="O563" s="44">
        <f t="shared" si="551"/>
        <v>262.51400498310301</v>
      </c>
      <c r="P563" s="44">
        <f t="shared" si="552"/>
        <v>0</v>
      </c>
      <c r="Q563" s="44">
        <f t="shared" si="553"/>
        <v>0</v>
      </c>
      <c r="R563" s="44">
        <f t="shared" si="554"/>
        <v>0</v>
      </c>
      <c r="S563" s="44">
        <f t="shared" si="555"/>
        <v>0</v>
      </c>
      <c r="T563" s="44">
        <f t="shared" si="556"/>
        <v>262.51400498310301</v>
      </c>
      <c r="U563" s="44">
        <f t="shared" si="557"/>
        <v>406.91369232558134</v>
      </c>
      <c r="V563" s="44">
        <f t="shared" si="558"/>
        <v>0</v>
      </c>
      <c r="W563" s="44">
        <f t="shared" si="559"/>
        <v>0</v>
      </c>
      <c r="X563" s="44">
        <f t="shared" si="560"/>
        <v>0</v>
      </c>
      <c r="Y563" s="44">
        <f t="shared" si="561"/>
        <v>0</v>
      </c>
      <c r="Z563" s="44">
        <f t="shared" si="562"/>
        <v>406.91369232558134</v>
      </c>
      <c r="AA563" s="20">
        <v>0.03</v>
      </c>
      <c r="AC563" s="44">
        <f t="shared" si="545"/>
        <v>188.50005999999999</v>
      </c>
      <c r="AD563" s="28">
        <v>98</v>
      </c>
      <c r="AE563" s="44">
        <f t="shared" si="546"/>
        <v>1361.8167599999999</v>
      </c>
      <c r="AF563" s="28">
        <v>708</v>
      </c>
      <c r="AG563" s="44">
        <f t="shared" si="547"/>
        <v>217.35211000000001</v>
      </c>
      <c r="AH563" s="28">
        <v>113</v>
      </c>
      <c r="AI563" s="44">
        <f t="shared" si="511"/>
        <v>73.244464618604638</v>
      </c>
      <c r="AJ563" s="44">
        <f t="shared" si="512"/>
        <v>0</v>
      </c>
      <c r="AK563" s="44"/>
      <c r="AL563" s="44">
        <f t="shared" si="513"/>
        <v>0</v>
      </c>
      <c r="AM563" s="44"/>
      <c r="AN563" s="44">
        <f t="shared" si="514"/>
        <v>73.244464618604638</v>
      </c>
      <c r="AO563" s="20"/>
      <c r="AP563" s="20">
        <v>0.18</v>
      </c>
      <c r="AQ563" s="20"/>
      <c r="AR563" s="20"/>
      <c r="AS563" s="44">
        <f t="shared" si="515"/>
        <v>48.670096523867294</v>
      </c>
      <c r="AT563" s="44">
        <f t="shared" si="516"/>
        <v>0</v>
      </c>
      <c r="AU563" s="44">
        <f t="shared" si="517"/>
        <v>0</v>
      </c>
      <c r="AV563" s="44">
        <f t="shared" si="518"/>
        <v>0</v>
      </c>
      <c r="AW563" s="44"/>
      <c r="AX563" s="44">
        <f t="shared" si="519"/>
        <v>48.670096523867294</v>
      </c>
      <c r="AY563" s="44">
        <f t="shared" si="520"/>
        <v>227.87166770232557</v>
      </c>
      <c r="AZ563" s="44">
        <f t="shared" si="521"/>
        <v>0</v>
      </c>
      <c r="BA563" s="44"/>
      <c r="BB563" s="44">
        <f t="shared" si="522"/>
        <v>0</v>
      </c>
      <c r="BC563" s="44"/>
      <c r="BD563" s="44">
        <f t="shared" si="523"/>
        <v>227.87166770232557</v>
      </c>
      <c r="BE563" s="20"/>
      <c r="BF563" s="20">
        <v>0.56000000000000005</v>
      </c>
      <c r="BG563" s="20"/>
      <c r="BH563" s="20">
        <v>0.05</v>
      </c>
      <c r="BI563" s="44">
        <f t="shared" si="524"/>
        <v>151.41807807425383</v>
      </c>
      <c r="BJ563" s="44">
        <f t="shared" si="525"/>
        <v>0</v>
      </c>
      <c r="BK563" s="44">
        <f t="shared" si="526"/>
        <v>0</v>
      </c>
      <c r="BL563" s="44">
        <f t="shared" si="527"/>
        <v>0</v>
      </c>
      <c r="BM563" s="44"/>
      <c r="BN563" s="44">
        <f t="shared" si="528"/>
        <v>151.41807807425383</v>
      </c>
      <c r="BO563" s="44">
        <f t="shared" si="529"/>
        <v>89.521012311627899</v>
      </c>
      <c r="BP563" s="44">
        <f t="shared" si="530"/>
        <v>0</v>
      </c>
      <c r="BQ563" s="44"/>
      <c r="BR563" s="44">
        <f t="shared" si="531"/>
        <v>0</v>
      </c>
      <c r="BS563" s="44"/>
      <c r="BT563" s="44">
        <f t="shared" si="532"/>
        <v>89.521012311627899</v>
      </c>
      <c r="BU563" s="20"/>
      <c r="BV563" s="20">
        <v>0.22</v>
      </c>
      <c r="BW563" s="20"/>
      <c r="BX563" s="20">
        <v>0.05</v>
      </c>
      <c r="BY563" s="44">
        <f t="shared" si="533"/>
        <v>59.485673529171144</v>
      </c>
      <c r="BZ563" s="44">
        <f t="shared" si="534"/>
        <v>0</v>
      </c>
      <c r="CA563" s="44">
        <f t="shared" si="535"/>
        <v>0</v>
      </c>
      <c r="CB563" s="44">
        <f t="shared" si="536"/>
        <v>0</v>
      </c>
      <c r="CC563" s="44"/>
      <c r="CD563" s="44">
        <f t="shared" si="537"/>
        <v>59.485673529171144</v>
      </c>
      <c r="CE563" s="44">
        <f t="shared" si="538"/>
        <v>3.8730159474321484</v>
      </c>
      <c r="CF563" s="44">
        <f t="shared" si="539"/>
        <v>8.9937527758883551</v>
      </c>
      <c r="CG563" s="44">
        <f t="shared" si="540"/>
        <v>3.6538564179392345</v>
      </c>
      <c r="CH563" s="44">
        <f t="shared" si="541"/>
        <v>19.92045748959486</v>
      </c>
      <c r="CI563" s="44">
        <f t="shared" si="542"/>
        <v>61.974756634295119</v>
      </c>
      <c r="CJ563" s="44">
        <f t="shared" si="543"/>
        <v>24.34722582061594</v>
      </c>
      <c r="CK563" s="44">
        <f t="shared" si="544"/>
        <v>110.669208275527</v>
      </c>
    </row>
    <row r="564" spans="1:89" x14ac:dyDescent="0.25">
      <c r="A564" s="41">
        <f>'[11]ТОВ "Сумитеплоенерго" '!F556</f>
        <v>1985</v>
      </c>
      <c r="B564" s="41" t="str">
        <f>'[11]ТОВ "Сумитеплоенерго" '!C556</f>
        <v>пр.М.Лушпи,32</v>
      </c>
      <c r="C564" s="47" t="str">
        <f>'[11]ТОВ "Сумитеплоенерго" '!O556</f>
        <v>так</v>
      </c>
      <c r="D564" s="46">
        <f>'[11]ТОВ "Сумитеплоенерго" '!G556</f>
        <v>9</v>
      </c>
      <c r="E564" s="86" t="str">
        <f t="shared" si="548"/>
        <v>ТОВ "Сумитеплоенерго"</v>
      </c>
      <c r="F564" s="43">
        <f>'[11]ТОВ "Сумитеплоенерго" '!L556</f>
        <v>3676.18</v>
      </c>
      <c r="G564" s="43">
        <f>'[11]ТОВ "Сумитеплоенерго" '!CX556</f>
        <v>1414.1326860465115</v>
      </c>
      <c r="H564" s="32">
        <f t="shared" si="549"/>
        <v>384.6744952767578</v>
      </c>
      <c r="I564" s="42"/>
      <c r="J564" s="42"/>
      <c r="K564" s="42"/>
      <c r="L564" s="42"/>
      <c r="M564" s="42"/>
      <c r="N564" s="44">
        <f t="shared" si="550"/>
        <v>1414.1326860465115</v>
      </c>
      <c r="O564" s="44">
        <f t="shared" si="551"/>
        <v>939.67475475214451</v>
      </c>
      <c r="P564" s="44">
        <f t="shared" si="552"/>
        <v>0</v>
      </c>
      <c r="Q564" s="44">
        <f t="shared" si="553"/>
        <v>0</v>
      </c>
      <c r="R564" s="44">
        <f t="shared" si="554"/>
        <v>0</v>
      </c>
      <c r="S564" s="44">
        <f t="shared" si="555"/>
        <v>0</v>
      </c>
      <c r="T564" s="44">
        <f t="shared" si="556"/>
        <v>939.67475475214451</v>
      </c>
      <c r="U564" s="44">
        <f t="shared" si="557"/>
        <v>1456.5566666279069</v>
      </c>
      <c r="V564" s="44">
        <f t="shared" si="558"/>
        <v>0</v>
      </c>
      <c r="W564" s="44">
        <f t="shared" si="559"/>
        <v>0</v>
      </c>
      <c r="X564" s="44">
        <f t="shared" si="560"/>
        <v>0</v>
      </c>
      <c r="Y564" s="44">
        <f t="shared" si="561"/>
        <v>0</v>
      </c>
      <c r="Z564" s="44">
        <f t="shared" si="562"/>
        <v>1456.5566666279069</v>
      </c>
      <c r="AA564" s="20">
        <v>0.03</v>
      </c>
      <c r="AC564" s="44">
        <f t="shared" si="545"/>
        <v>345.56092000000001</v>
      </c>
      <c r="AD564" s="28">
        <v>94</v>
      </c>
      <c r="AE564" s="44">
        <f t="shared" si="546"/>
        <v>2507.1547599999999</v>
      </c>
      <c r="AF564" s="28">
        <v>682</v>
      </c>
      <c r="AG564" s="44">
        <f t="shared" si="547"/>
        <v>404.37979999999999</v>
      </c>
      <c r="AH564" s="28">
        <v>110</v>
      </c>
      <c r="AI564" s="44">
        <f t="shared" si="511"/>
        <v>262.18019999302322</v>
      </c>
      <c r="AJ564" s="44">
        <f t="shared" si="512"/>
        <v>0</v>
      </c>
      <c r="AK564" s="44"/>
      <c r="AL564" s="44">
        <f t="shared" si="513"/>
        <v>0</v>
      </c>
      <c r="AM564" s="44"/>
      <c r="AN564" s="44">
        <f t="shared" si="514"/>
        <v>262.18019999302322</v>
      </c>
      <c r="AO564" s="20"/>
      <c r="AP564" s="20">
        <v>0.18</v>
      </c>
      <c r="AQ564" s="20"/>
      <c r="AR564" s="20"/>
      <c r="AS564" s="44">
        <f t="shared" si="515"/>
        <v>174.21569953104759</v>
      </c>
      <c r="AT564" s="44">
        <f t="shared" si="516"/>
        <v>0</v>
      </c>
      <c r="AU564" s="44">
        <f t="shared" si="517"/>
        <v>0</v>
      </c>
      <c r="AV564" s="44">
        <f t="shared" si="518"/>
        <v>0</v>
      </c>
      <c r="AW564" s="44"/>
      <c r="AX564" s="44">
        <f t="shared" si="519"/>
        <v>174.21569953104759</v>
      </c>
      <c r="AY564" s="44">
        <f t="shared" si="520"/>
        <v>815.67173331162792</v>
      </c>
      <c r="AZ564" s="44">
        <f t="shared" si="521"/>
        <v>0</v>
      </c>
      <c r="BA564" s="44"/>
      <c r="BB564" s="44">
        <f t="shared" si="522"/>
        <v>0</v>
      </c>
      <c r="BC564" s="44"/>
      <c r="BD564" s="44">
        <f t="shared" si="523"/>
        <v>815.67173331162792</v>
      </c>
      <c r="BE564" s="20"/>
      <c r="BF564" s="20">
        <v>0.56000000000000005</v>
      </c>
      <c r="BG564" s="20"/>
      <c r="BH564" s="20">
        <v>0.05</v>
      </c>
      <c r="BI564" s="44">
        <f t="shared" si="524"/>
        <v>542.00439854103706</v>
      </c>
      <c r="BJ564" s="44">
        <f t="shared" si="525"/>
        <v>0</v>
      </c>
      <c r="BK564" s="44">
        <f t="shared" si="526"/>
        <v>0</v>
      </c>
      <c r="BL564" s="44">
        <f t="shared" si="527"/>
        <v>0</v>
      </c>
      <c r="BM564" s="44"/>
      <c r="BN564" s="44">
        <f t="shared" si="528"/>
        <v>542.00439854103706</v>
      </c>
      <c r="BO564" s="44">
        <f t="shared" si="529"/>
        <v>320.44246665813949</v>
      </c>
      <c r="BP564" s="44">
        <f t="shared" si="530"/>
        <v>0</v>
      </c>
      <c r="BQ564" s="44"/>
      <c r="BR564" s="44">
        <f t="shared" si="531"/>
        <v>0</v>
      </c>
      <c r="BS564" s="44"/>
      <c r="BT564" s="44">
        <f t="shared" si="532"/>
        <v>320.44246665813949</v>
      </c>
      <c r="BU564" s="20"/>
      <c r="BV564" s="20">
        <v>0.22</v>
      </c>
      <c r="BW564" s="20"/>
      <c r="BX564" s="20">
        <v>0.05</v>
      </c>
      <c r="BY564" s="44">
        <f t="shared" si="533"/>
        <v>212.93029942683594</v>
      </c>
      <c r="BZ564" s="44">
        <f t="shared" si="534"/>
        <v>0</v>
      </c>
      <c r="CA564" s="44">
        <f t="shared" si="535"/>
        <v>0</v>
      </c>
      <c r="CB564" s="44">
        <f t="shared" si="536"/>
        <v>0</v>
      </c>
      <c r="CC564" s="44"/>
      <c r="CD564" s="44">
        <f t="shared" si="537"/>
        <v>212.93029942683594</v>
      </c>
      <c r="CE564" s="44">
        <f t="shared" si="538"/>
        <v>1.9835234191302971</v>
      </c>
      <c r="CF564" s="44">
        <f t="shared" si="539"/>
        <v>4.6257092502362314</v>
      </c>
      <c r="CG564" s="44">
        <f t="shared" si="540"/>
        <v>1.899118167252412</v>
      </c>
      <c r="CH564" s="44">
        <f t="shared" si="541"/>
        <v>71.305723316706178</v>
      </c>
      <c r="CI564" s="44">
        <f t="shared" si="542"/>
        <v>221.84002809641925</v>
      </c>
      <c r="CJ564" s="44">
        <f t="shared" si="543"/>
        <v>87.151439609307545</v>
      </c>
      <c r="CK564" s="44">
        <f t="shared" si="544"/>
        <v>396.14290731503434</v>
      </c>
    </row>
    <row r="565" spans="1:89" x14ac:dyDescent="0.25">
      <c r="A565" s="41">
        <f>'[11]ТОВ "Сумитеплоенерго" '!F557</f>
        <v>1986</v>
      </c>
      <c r="B565" s="41" t="str">
        <f>'[11]ТОВ "Сумитеплоенерго" '!C557</f>
        <v>пр.М.Лушпи,42</v>
      </c>
      <c r="C565" s="47" t="str">
        <f>'[11]ТОВ "Сумитеплоенерго" '!O557</f>
        <v>так</v>
      </c>
      <c r="D565" s="46">
        <f>'[11]ТОВ "Сумитеплоенерго" '!G557</f>
        <v>9</v>
      </c>
      <c r="E565" s="86" t="str">
        <f t="shared" si="548"/>
        <v>ТОВ "Сумитеплоенерго"</v>
      </c>
      <c r="F565" s="43">
        <f>'[11]ТОВ "Сумитеплоенерго" '!L557</f>
        <v>7382.67</v>
      </c>
      <c r="G565" s="43">
        <f>'[11]ТОВ "Сумитеплоенерго" '!CX557</f>
        <v>1479.840023255814</v>
      </c>
      <c r="H565" s="32">
        <f t="shared" si="549"/>
        <v>200.44780861880784</v>
      </c>
      <c r="I565" s="42"/>
      <c r="J565" s="42"/>
      <c r="K565" s="42"/>
      <c r="L565" s="42"/>
      <c r="M565" s="42"/>
      <c r="N565" s="44">
        <f t="shared" si="550"/>
        <v>1479.840023255814</v>
      </c>
      <c r="O565" s="44">
        <f t="shared" si="551"/>
        <v>983.33651760283146</v>
      </c>
      <c r="P565" s="44">
        <f t="shared" si="552"/>
        <v>0</v>
      </c>
      <c r="Q565" s="44">
        <f t="shared" si="553"/>
        <v>0</v>
      </c>
      <c r="R565" s="44">
        <f t="shared" si="554"/>
        <v>0</v>
      </c>
      <c r="S565" s="44">
        <f t="shared" si="555"/>
        <v>0</v>
      </c>
      <c r="T565" s="44">
        <f t="shared" si="556"/>
        <v>983.33651760283146</v>
      </c>
      <c r="U565" s="44">
        <f t="shared" si="557"/>
        <v>1524.2352239534885</v>
      </c>
      <c r="V565" s="44">
        <f t="shared" si="558"/>
        <v>0</v>
      </c>
      <c r="W565" s="44">
        <f t="shared" si="559"/>
        <v>0</v>
      </c>
      <c r="X565" s="44">
        <f t="shared" si="560"/>
        <v>0</v>
      </c>
      <c r="Y565" s="44">
        <f t="shared" si="561"/>
        <v>0</v>
      </c>
      <c r="Z565" s="44">
        <f t="shared" si="562"/>
        <v>1524.2352239534885</v>
      </c>
      <c r="AA565" s="20">
        <v>0.03</v>
      </c>
      <c r="AC565" s="44">
        <f t="shared" si="545"/>
        <v>553.70024999999998</v>
      </c>
      <c r="AD565" s="28">
        <v>75</v>
      </c>
      <c r="AE565" s="44">
        <f t="shared" si="546"/>
        <v>4754.43948</v>
      </c>
      <c r="AF565" s="28">
        <v>644</v>
      </c>
      <c r="AG565" s="44">
        <f t="shared" si="547"/>
        <v>745.64967000000001</v>
      </c>
      <c r="AH565" s="28">
        <v>101</v>
      </c>
      <c r="AI565" s="44">
        <f t="shared" si="511"/>
        <v>274.36234031162792</v>
      </c>
      <c r="AJ565" s="44">
        <f t="shared" si="512"/>
        <v>0</v>
      </c>
      <c r="AK565" s="44"/>
      <c r="AL565" s="44">
        <f t="shared" si="513"/>
        <v>0</v>
      </c>
      <c r="AM565" s="44"/>
      <c r="AN565" s="44">
        <f t="shared" si="514"/>
        <v>274.36234031162792</v>
      </c>
      <c r="AO565" s="20"/>
      <c r="AP565" s="20">
        <v>0.18</v>
      </c>
      <c r="AQ565" s="20"/>
      <c r="AR565" s="20"/>
      <c r="AS565" s="44">
        <f t="shared" si="515"/>
        <v>182.31059036356496</v>
      </c>
      <c r="AT565" s="44">
        <f t="shared" si="516"/>
        <v>0</v>
      </c>
      <c r="AU565" s="44">
        <f t="shared" si="517"/>
        <v>0</v>
      </c>
      <c r="AV565" s="44">
        <f t="shared" si="518"/>
        <v>0</v>
      </c>
      <c r="AW565" s="44"/>
      <c r="AX565" s="44">
        <f t="shared" si="519"/>
        <v>182.31059036356496</v>
      </c>
      <c r="AY565" s="44">
        <f t="shared" si="520"/>
        <v>853.57172541395357</v>
      </c>
      <c r="AZ565" s="44">
        <f t="shared" si="521"/>
        <v>0</v>
      </c>
      <c r="BA565" s="44"/>
      <c r="BB565" s="44">
        <f t="shared" si="522"/>
        <v>0</v>
      </c>
      <c r="BC565" s="44"/>
      <c r="BD565" s="44">
        <f t="shared" si="523"/>
        <v>853.57172541395357</v>
      </c>
      <c r="BE565" s="20"/>
      <c r="BF565" s="20">
        <v>0.56000000000000005</v>
      </c>
      <c r="BG565" s="20"/>
      <c r="BH565" s="20">
        <v>0.05</v>
      </c>
      <c r="BI565" s="44">
        <f t="shared" si="524"/>
        <v>567.18850335331331</v>
      </c>
      <c r="BJ565" s="44">
        <f t="shared" si="525"/>
        <v>0</v>
      </c>
      <c r="BK565" s="44">
        <f t="shared" si="526"/>
        <v>0</v>
      </c>
      <c r="BL565" s="44">
        <f t="shared" si="527"/>
        <v>0</v>
      </c>
      <c r="BM565" s="44"/>
      <c r="BN565" s="44">
        <f t="shared" si="528"/>
        <v>567.18850335331331</v>
      </c>
      <c r="BO565" s="44">
        <f t="shared" si="529"/>
        <v>335.33174926976744</v>
      </c>
      <c r="BP565" s="44">
        <f t="shared" si="530"/>
        <v>0</v>
      </c>
      <c r="BQ565" s="44"/>
      <c r="BR565" s="44">
        <f t="shared" si="531"/>
        <v>0</v>
      </c>
      <c r="BS565" s="44"/>
      <c r="BT565" s="44">
        <f t="shared" si="532"/>
        <v>335.33174926976744</v>
      </c>
      <c r="BU565" s="20"/>
      <c r="BV565" s="20">
        <v>0.22</v>
      </c>
      <c r="BW565" s="20"/>
      <c r="BX565" s="20">
        <v>0.05</v>
      </c>
      <c r="BY565" s="44">
        <f t="shared" si="533"/>
        <v>222.82405488880161</v>
      </c>
      <c r="BZ565" s="44">
        <f t="shared" si="534"/>
        <v>0</v>
      </c>
      <c r="CA565" s="44">
        <f t="shared" si="535"/>
        <v>0</v>
      </c>
      <c r="CB565" s="44">
        <f t="shared" si="536"/>
        <v>0</v>
      </c>
      <c r="CC565" s="44"/>
      <c r="CD565" s="44">
        <f t="shared" si="537"/>
        <v>222.82405488880161</v>
      </c>
      <c r="CE565" s="44">
        <f t="shared" si="538"/>
        <v>3.0371260873864068</v>
      </c>
      <c r="CF565" s="44">
        <f t="shared" si="539"/>
        <v>8.3824680011864814</v>
      </c>
      <c r="CG565" s="44">
        <f t="shared" si="540"/>
        <v>3.3463607435566591</v>
      </c>
      <c r="CH565" s="44">
        <f t="shared" si="541"/>
        <v>74.618926705012512</v>
      </c>
      <c r="CI565" s="44">
        <f t="shared" si="542"/>
        <v>232.14777197115004</v>
      </c>
      <c r="CJ565" s="44">
        <f t="shared" si="543"/>
        <v>91.200910417237509</v>
      </c>
      <c r="CK565" s="44">
        <f t="shared" si="544"/>
        <v>414.54959280562508</v>
      </c>
    </row>
    <row r="566" spans="1:89" x14ac:dyDescent="0.25">
      <c r="A566" s="41">
        <f>'[11]ТОВ "Сумитеплоенерго" '!F558</f>
        <v>1988</v>
      </c>
      <c r="B566" s="41" t="str">
        <f>'[11]ТОВ "Сумитеплоенерго" '!C558</f>
        <v>вул. Заливна,13</v>
      </c>
      <c r="C566" s="47" t="str">
        <f>'[11]ТОВ "Сумитеплоенерго" '!O558</f>
        <v>так</v>
      </c>
      <c r="D566" s="46">
        <f>'[11]ТОВ "Сумитеплоенерго" '!G558</f>
        <v>9</v>
      </c>
      <c r="E566" s="86" t="str">
        <f t="shared" si="548"/>
        <v>ТОВ "Сумитеплоенерго"</v>
      </c>
      <c r="F566" s="43">
        <f>'[11]ТОВ "Сумитеплоенерго" '!L558</f>
        <v>7585.81</v>
      </c>
      <c r="G566" s="43">
        <f>'[11]ТОВ "Сумитеплоенерго" '!CX558</f>
        <v>1186.4841279069767</v>
      </c>
      <c r="H566" s="32">
        <f t="shared" si="549"/>
        <v>156.40836349802811</v>
      </c>
      <c r="I566" s="42"/>
      <c r="J566" s="42"/>
      <c r="K566" s="42"/>
      <c r="L566" s="42"/>
      <c r="M566" s="42"/>
      <c r="N566" s="44">
        <f t="shared" si="550"/>
        <v>1186.4841279069767</v>
      </c>
      <c r="O566" s="44">
        <f t="shared" si="551"/>
        <v>788.40493039252931</v>
      </c>
      <c r="P566" s="44">
        <f t="shared" si="552"/>
        <v>0</v>
      </c>
      <c r="Q566" s="44">
        <f t="shared" si="553"/>
        <v>0</v>
      </c>
      <c r="R566" s="44">
        <f t="shared" si="554"/>
        <v>0</v>
      </c>
      <c r="S566" s="44">
        <f t="shared" si="555"/>
        <v>0</v>
      </c>
      <c r="T566" s="44">
        <f t="shared" si="556"/>
        <v>788.40493039252931</v>
      </c>
      <c r="U566" s="44">
        <f t="shared" si="557"/>
        <v>1222.0786517441861</v>
      </c>
      <c r="V566" s="44">
        <f t="shared" si="558"/>
        <v>0</v>
      </c>
      <c r="W566" s="44">
        <f t="shared" si="559"/>
        <v>0</v>
      </c>
      <c r="X566" s="44">
        <f t="shared" si="560"/>
        <v>0</v>
      </c>
      <c r="Y566" s="44">
        <f t="shared" si="561"/>
        <v>0</v>
      </c>
      <c r="Z566" s="44">
        <f t="shared" si="562"/>
        <v>1222.0786517441861</v>
      </c>
      <c r="AA566" s="20">
        <v>0.03</v>
      </c>
      <c r="AC566" s="44">
        <f t="shared" si="545"/>
        <v>568.93574999999998</v>
      </c>
      <c r="AD566" s="28">
        <v>75</v>
      </c>
      <c r="AE566" s="44">
        <f t="shared" si="546"/>
        <v>4885.2616400000006</v>
      </c>
      <c r="AF566" s="28">
        <v>644</v>
      </c>
      <c r="AG566" s="44">
        <f t="shared" si="547"/>
        <v>766.16681000000005</v>
      </c>
      <c r="AH566" s="28">
        <v>101</v>
      </c>
      <c r="AI566" s="44">
        <f t="shared" si="511"/>
        <v>219.9741573139535</v>
      </c>
      <c r="AJ566" s="44">
        <f t="shared" si="512"/>
        <v>0</v>
      </c>
      <c r="AK566" s="44"/>
      <c r="AL566" s="44">
        <f t="shared" si="513"/>
        <v>0</v>
      </c>
      <c r="AM566" s="44"/>
      <c r="AN566" s="44">
        <f t="shared" si="514"/>
        <v>219.9741573139535</v>
      </c>
      <c r="AO566" s="20"/>
      <c r="AP566" s="20">
        <v>0.18</v>
      </c>
      <c r="AQ566" s="20"/>
      <c r="AR566" s="20"/>
      <c r="AS566" s="44">
        <f t="shared" si="515"/>
        <v>146.17027409477495</v>
      </c>
      <c r="AT566" s="44">
        <f t="shared" si="516"/>
        <v>0</v>
      </c>
      <c r="AU566" s="44">
        <f t="shared" si="517"/>
        <v>0</v>
      </c>
      <c r="AV566" s="44">
        <f t="shared" si="518"/>
        <v>0</v>
      </c>
      <c r="AW566" s="44"/>
      <c r="AX566" s="44">
        <f t="shared" si="519"/>
        <v>146.17027409477495</v>
      </c>
      <c r="AY566" s="44">
        <f t="shared" si="520"/>
        <v>684.36404497674425</v>
      </c>
      <c r="AZ566" s="44">
        <f t="shared" si="521"/>
        <v>0</v>
      </c>
      <c r="BA566" s="44"/>
      <c r="BB566" s="44">
        <f t="shared" si="522"/>
        <v>0</v>
      </c>
      <c r="BC566" s="44"/>
      <c r="BD566" s="44">
        <f t="shared" si="523"/>
        <v>684.36404497674425</v>
      </c>
      <c r="BE566" s="20"/>
      <c r="BF566" s="20">
        <v>0.56000000000000005</v>
      </c>
      <c r="BG566" s="20"/>
      <c r="BH566" s="20">
        <v>0.05</v>
      </c>
      <c r="BI566" s="44">
        <f t="shared" si="524"/>
        <v>454.75196385041096</v>
      </c>
      <c r="BJ566" s="44">
        <f t="shared" si="525"/>
        <v>0</v>
      </c>
      <c r="BK566" s="44">
        <f t="shared" si="526"/>
        <v>0</v>
      </c>
      <c r="BL566" s="44">
        <f t="shared" si="527"/>
        <v>0</v>
      </c>
      <c r="BM566" s="44"/>
      <c r="BN566" s="44">
        <f t="shared" si="528"/>
        <v>454.75196385041096</v>
      </c>
      <c r="BO566" s="44">
        <f t="shared" si="529"/>
        <v>268.85730338372093</v>
      </c>
      <c r="BP566" s="44">
        <f t="shared" si="530"/>
        <v>0</v>
      </c>
      <c r="BQ566" s="44"/>
      <c r="BR566" s="44">
        <f t="shared" si="531"/>
        <v>0</v>
      </c>
      <c r="BS566" s="44"/>
      <c r="BT566" s="44">
        <f t="shared" si="532"/>
        <v>268.85730338372093</v>
      </c>
      <c r="BU566" s="20"/>
      <c r="BV566" s="20">
        <v>0.22</v>
      </c>
      <c r="BW566" s="20"/>
      <c r="BX566" s="20">
        <v>0.05</v>
      </c>
      <c r="BY566" s="44">
        <f t="shared" si="533"/>
        <v>178.65255722694715</v>
      </c>
      <c r="BZ566" s="44">
        <f t="shared" si="534"/>
        <v>0</v>
      </c>
      <c r="CA566" s="44">
        <f t="shared" si="535"/>
        <v>0</v>
      </c>
      <c r="CB566" s="44">
        <f t="shared" si="536"/>
        <v>0</v>
      </c>
      <c r="CC566" s="44"/>
      <c r="CD566" s="44">
        <f t="shared" si="537"/>
        <v>178.65255722694715</v>
      </c>
      <c r="CE566" s="44">
        <f t="shared" si="538"/>
        <v>3.8922807904917058</v>
      </c>
      <c r="CF566" s="44">
        <f t="shared" si="539"/>
        <v>10.74269498175711</v>
      </c>
      <c r="CG566" s="44">
        <f t="shared" si="540"/>
        <v>4.2885857437054078</v>
      </c>
      <c r="CH566" s="44">
        <f t="shared" si="541"/>
        <v>59.826853433904482</v>
      </c>
      <c r="CI566" s="44">
        <f t="shared" si="542"/>
        <v>186.12798846103618</v>
      </c>
      <c r="CJ566" s="44">
        <f t="shared" si="543"/>
        <v>73.121709752549918</v>
      </c>
      <c r="CK566" s="44">
        <f t="shared" si="544"/>
        <v>332.37140796613602</v>
      </c>
    </row>
    <row r="567" spans="1:89" x14ac:dyDescent="0.25">
      <c r="A567" s="41">
        <f>'[11]ТОВ "Сумитеплоенерго" '!F559</f>
        <v>1989</v>
      </c>
      <c r="B567" s="41" t="str">
        <f>'[11]ТОВ "Сумитеплоенерго" '!C559</f>
        <v>вул.Заливна,15</v>
      </c>
      <c r="C567" s="47" t="str">
        <f>'[11]ТОВ "Сумитеплоенерго" '!O559</f>
        <v>так</v>
      </c>
      <c r="D567" s="46">
        <f>'[11]ТОВ "Сумитеплоенерго" '!G559</f>
        <v>9</v>
      </c>
      <c r="E567" s="86" t="str">
        <f t="shared" si="548"/>
        <v>ТОВ "Сумитеплоенерго"</v>
      </c>
      <c r="F567" s="43">
        <f>'[11]ТОВ "Сумитеплоенерго" '!L559</f>
        <v>3434.66</v>
      </c>
      <c r="G567" s="43">
        <f>'[11]ТОВ "Сумитеплоенерго" '!CX559</f>
        <v>718.41673255813942</v>
      </c>
      <c r="H567" s="32">
        <f t="shared" si="549"/>
        <v>209.16676834334095</v>
      </c>
      <c r="I567" s="42"/>
      <c r="J567" s="42"/>
      <c r="K567" s="42"/>
      <c r="L567" s="42"/>
      <c r="M567" s="42"/>
      <c r="N567" s="44">
        <f t="shared" si="550"/>
        <v>718.41673255813942</v>
      </c>
      <c r="O567" s="44">
        <f t="shared" si="551"/>
        <v>477.37957946769575</v>
      </c>
      <c r="P567" s="44">
        <f t="shared" si="552"/>
        <v>0</v>
      </c>
      <c r="Q567" s="44">
        <f t="shared" si="553"/>
        <v>0</v>
      </c>
      <c r="R567" s="44">
        <f t="shared" si="554"/>
        <v>0</v>
      </c>
      <c r="S567" s="44">
        <f t="shared" si="555"/>
        <v>0</v>
      </c>
      <c r="T567" s="44">
        <f t="shared" si="556"/>
        <v>477.37957946769575</v>
      </c>
      <c r="U567" s="44">
        <f t="shared" si="557"/>
        <v>739.96923453488364</v>
      </c>
      <c r="V567" s="44">
        <f t="shared" si="558"/>
        <v>0</v>
      </c>
      <c r="W567" s="44">
        <f t="shared" si="559"/>
        <v>0</v>
      </c>
      <c r="X567" s="44">
        <f t="shared" si="560"/>
        <v>0</v>
      </c>
      <c r="Y567" s="44">
        <f t="shared" si="561"/>
        <v>0</v>
      </c>
      <c r="Z567" s="44">
        <f t="shared" si="562"/>
        <v>739.96923453488364</v>
      </c>
      <c r="AA567" s="20">
        <v>0.03</v>
      </c>
      <c r="AC567" s="44">
        <f t="shared" si="545"/>
        <v>322.85803999999996</v>
      </c>
      <c r="AD567" s="28">
        <v>94</v>
      </c>
      <c r="AE567" s="44">
        <f t="shared" si="546"/>
        <v>2342.4381200000003</v>
      </c>
      <c r="AF567" s="28">
        <v>682</v>
      </c>
      <c r="AG567" s="44">
        <f t="shared" si="547"/>
        <v>377.81259999999997</v>
      </c>
      <c r="AH567" s="28">
        <v>110</v>
      </c>
      <c r="AI567" s="44">
        <f t="shared" si="511"/>
        <v>133.19446221627905</v>
      </c>
      <c r="AJ567" s="44">
        <f t="shared" si="512"/>
        <v>0</v>
      </c>
      <c r="AK567" s="44"/>
      <c r="AL567" s="44">
        <f t="shared" si="513"/>
        <v>0</v>
      </c>
      <c r="AM567" s="44"/>
      <c r="AN567" s="44">
        <f t="shared" si="514"/>
        <v>133.19446221627905</v>
      </c>
      <c r="AO567" s="20"/>
      <c r="AP567" s="20">
        <v>0.18</v>
      </c>
      <c r="AQ567" s="20"/>
      <c r="AR567" s="20"/>
      <c r="AS567" s="44">
        <f t="shared" si="515"/>
        <v>88.506174033310785</v>
      </c>
      <c r="AT567" s="44">
        <f t="shared" si="516"/>
        <v>0</v>
      </c>
      <c r="AU567" s="44">
        <f t="shared" si="517"/>
        <v>0</v>
      </c>
      <c r="AV567" s="44">
        <f t="shared" si="518"/>
        <v>0</v>
      </c>
      <c r="AW567" s="44"/>
      <c r="AX567" s="44">
        <f t="shared" si="519"/>
        <v>88.506174033310785</v>
      </c>
      <c r="AY567" s="44">
        <f t="shared" si="520"/>
        <v>414.38277133953488</v>
      </c>
      <c r="AZ567" s="44">
        <f t="shared" si="521"/>
        <v>0</v>
      </c>
      <c r="BA567" s="44"/>
      <c r="BB567" s="44">
        <f t="shared" si="522"/>
        <v>0</v>
      </c>
      <c r="BC567" s="44"/>
      <c r="BD567" s="44">
        <f t="shared" si="523"/>
        <v>414.38277133953488</v>
      </c>
      <c r="BE567" s="20"/>
      <c r="BF567" s="20">
        <v>0.56000000000000005</v>
      </c>
      <c r="BG567" s="20"/>
      <c r="BH567" s="20">
        <v>0.05</v>
      </c>
      <c r="BI567" s="44">
        <f t="shared" si="524"/>
        <v>275.35254143696693</v>
      </c>
      <c r="BJ567" s="44">
        <f t="shared" si="525"/>
        <v>0</v>
      </c>
      <c r="BK567" s="44">
        <f t="shared" si="526"/>
        <v>0</v>
      </c>
      <c r="BL567" s="44">
        <f t="shared" si="527"/>
        <v>0</v>
      </c>
      <c r="BM567" s="44"/>
      <c r="BN567" s="44">
        <f t="shared" si="528"/>
        <v>275.35254143696693</v>
      </c>
      <c r="BO567" s="44">
        <f t="shared" si="529"/>
        <v>162.79323159767441</v>
      </c>
      <c r="BP567" s="44">
        <f t="shared" si="530"/>
        <v>0</v>
      </c>
      <c r="BQ567" s="44"/>
      <c r="BR567" s="44">
        <f t="shared" si="531"/>
        <v>0</v>
      </c>
      <c r="BS567" s="44"/>
      <c r="BT567" s="44">
        <f t="shared" si="532"/>
        <v>162.79323159767441</v>
      </c>
      <c r="BU567" s="20"/>
      <c r="BV567" s="20">
        <v>0.22</v>
      </c>
      <c r="BW567" s="20"/>
      <c r="BX567" s="20">
        <v>0.05</v>
      </c>
      <c r="BY567" s="44">
        <f t="shared" si="533"/>
        <v>108.17421270737987</v>
      </c>
      <c r="BZ567" s="44">
        <f t="shared" si="534"/>
        <v>0</v>
      </c>
      <c r="CA567" s="44">
        <f t="shared" si="535"/>
        <v>0</v>
      </c>
      <c r="CB567" s="44">
        <f t="shared" si="536"/>
        <v>0</v>
      </c>
      <c r="CC567" s="44"/>
      <c r="CD567" s="44">
        <f t="shared" si="537"/>
        <v>108.17421270737987</v>
      </c>
      <c r="CE567" s="44">
        <f t="shared" si="538"/>
        <v>3.6478589604210767</v>
      </c>
      <c r="CF567" s="44">
        <f t="shared" si="539"/>
        <v>8.5070510254804592</v>
      </c>
      <c r="CG567" s="44">
        <f t="shared" si="540"/>
        <v>3.4926309195520941</v>
      </c>
      <c r="CH567" s="44">
        <f t="shared" si="541"/>
        <v>36.225189661020181</v>
      </c>
      <c r="CI567" s="44">
        <f t="shared" si="542"/>
        <v>112.70059005650725</v>
      </c>
      <c r="CJ567" s="44">
        <f t="shared" si="543"/>
        <v>44.275231807913563</v>
      </c>
      <c r="CK567" s="44">
        <f t="shared" si="544"/>
        <v>201.25105367233436</v>
      </c>
    </row>
    <row r="568" spans="1:89" x14ac:dyDescent="0.25">
      <c r="A568" s="41">
        <f>'[11]ТОВ "Сумитеплоенерго" '!F560</f>
        <v>1990</v>
      </c>
      <c r="B568" s="41" t="str">
        <f>'[11]ТОВ "Сумитеплоенерго" '!C560</f>
        <v>вул.Заливна,27</v>
      </c>
      <c r="C568" s="47" t="str">
        <f>'[11]ТОВ "Сумитеплоенерго" '!O560</f>
        <v>так</v>
      </c>
      <c r="D568" s="46">
        <f>'[11]ТОВ "Сумитеплоенерго" '!G560</f>
        <v>9</v>
      </c>
      <c r="E568" s="86" t="str">
        <f t="shared" si="548"/>
        <v>ТОВ "Сумитеплоенерго"</v>
      </c>
      <c r="F568" s="43">
        <f>'[11]ТОВ "Сумитеплоенерго" '!L560</f>
        <v>3783.3</v>
      </c>
      <c r="G568" s="43">
        <f>'[11]ТОВ "Сумитеплоенерго" '!CX560</f>
        <v>514.14423255813949</v>
      </c>
      <c r="H568" s="32">
        <f t="shared" si="549"/>
        <v>135.89835132242737</v>
      </c>
      <c r="I568" s="42"/>
      <c r="J568" s="42"/>
      <c r="K568" s="42"/>
      <c r="L568" s="42"/>
      <c r="M568" s="42"/>
      <c r="N568" s="44">
        <f t="shared" si="550"/>
        <v>514.14423255813949</v>
      </c>
      <c r="O568" s="44">
        <f t="shared" si="551"/>
        <v>341.64287439460895</v>
      </c>
      <c r="P568" s="44">
        <f t="shared" si="552"/>
        <v>0</v>
      </c>
      <c r="Q568" s="44">
        <f t="shared" si="553"/>
        <v>0</v>
      </c>
      <c r="R568" s="44">
        <f t="shared" si="554"/>
        <v>0</v>
      </c>
      <c r="S568" s="44">
        <f t="shared" si="555"/>
        <v>0</v>
      </c>
      <c r="T568" s="44">
        <f t="shared" si="556"/>
        <v>341.64287439460895</v>
      </c>
      <c r="U568" s="44">
        <f t="shared" si="557"/>
        <v>570.70009813953493</v>
      </c>
      <c r="V568" s="44">
        <f t="shared" si="558"/>
        <v>0</v>
      </c>
      <c r="W568" s="44">
        <f t="shared" si="559"/>
        <v>0</v>
      </c>
      <c r="X568" s="44">
        <f t="shared" si="560"/>
        <v>0</v>
      </c>
      <c r="Y568" s="44">
        <f t="shared" si="561"/>
        <v>0</v>
      </c>
      <c r="Z568" s="44">
        <f t="shared" si="562"/>
        <v>570.70009813953493</v>
      </c>
      <c r="AA568" s="20">
        <v>0.11</v>
      </c>
      <c r="AC568" s="44">
        <f t="shared" si="545"/>
        <v>355.6302</v>
      </c>
      <c r="AD568" s="28">
        <v>94</v>
      </c>
      <c r="AE568" s="44">
        <f t="shared" si="546"/>
        <v>2580.2105999999999</v>
      </c>
      <c r="AF568" s="28">
        <v>682</v>
      </c>
      <c r="AG568" s="44">
        <f t="shared" si="547"/>
        <v>416.16300000000001</v>
      </c>
      <c r="AH568" s="28">
        <v>110</v>
      </c>
      <c r="AI568" s="44">
        <f t="shared" si="511"/>
        <v>102.72601766511629</v>
      </c>
      <c r="AJ568" s="44">
        <f t="shared" si="512"/>
        <v>0</v>
      </c>
      <c r="AK568" s="44"/>
      <c r="AL568" s="44">
        <f t="shared" si="513"/>
        <v>0</v>
      </c>
      <c r="AM568" s="44"/>
      <c r="AN568" s="44">
        <f t="shared" si="514"/>
        <v>102.72601766511629</v>
      </c>
      <c r="AO568" s="20"/>
      <c r="AP568" s="20">
        <v>0.18</v>
      </c>
      <c r="AQ568" s="20"/>
      <c r="AR568" s="20"/>
      <c r="AS568" s="44">
        <f t="shared" si="515"/>
        <v>68.26024630404288</v>
      </c>
      <c r="AT568" s="44">
        <f t="shared" si="516"/>
        <v>0</v>
      </c>
      <c r="AU568" s="44">
        <f t="shared" si="517"/>
        <v>0</v>
      </c>
      <c r="AV568" s="44">
        <f t="shared" si="518"/>
        <v>0</v>
      </c>
      <c r="AW568" s="44"/>
      <c r="AX568" s="44">
        <f t="shared" si="519"/>
        <v>68.26024630404288</v>
      </c>
      <c r="AY568" s="44">
        <f t="shared" si="520"/>
        <v>319.59205495813961</v>
      </c>
      <c r="AZ568" s="44">
        <f t="shared" si="521"/>
        <v>0</v>
      </c>
      <c r="BA568" s="44"/>
      <c r="BB568" s="44">
        <f t="shared" si="522"/>
        <v>0</v>
      </c>
      <c r="BC568" s="44"/>
      <c r="BD568" s="44">
        <f t="shared" si="523"/>
        <v>319.59205495813961</v>
      </c>
      <c r="BE568" s="20"/>
      <c r="BF568" s="20">
        <v>0.56000000000000005</v>
      </c>
      <c r="BG568" s="20"/>
      <c r="BH568" s="20">
        <v>0.05</v>
      </c>
      <c r="BI568" s="44">
        <f t="shared" si="524"/>
        <v>212.36521072368899</v>
      </c>
      <c r="BJ568" s="44">
        <f t="shared" si="525"/>
        <v>0</v>
      </c>
      <c r="BK568" s="44">
        <f t="shared" si="526"/>
        <v>0</v>
      </c>
      <c r="BL568" s="44">
        <f t="shared" si="527"/>
        <v>0</v>
      </c>
      <c r="BM568" s="44"/>
      <c r="BN568" s="44">
        <f t="shared" si="528"/>
        <v>212.36521072368899</v>
      </c>
      <c r="BO568" s="44">
        <f t="shared" si="529"/>
        <v>125.55402159069769</v>
      </c>
      <c r="BP568" s="44">
        <f t="shared" si="530"/>
        <v>0</v>
      </c>
      <c r="BQ568" s="44"/>
      <c r="BR568" s="44">
        <f t="shared" si="531"/>
        <v>0</v>
      </c>
      <c r="BS568" s="44"/>
      <c r="BT568" s="44">
        <f t="shared" si="532"/>
        <v>125.55402159069769</v>
      </c>
      <c r="BU568" s="20"/>
      <c r="BV568" s="20">
        <v>0.22</v>
      </c>
      <c r="BW568" s="20"/>
      <c r="BX568" s="20">
        <v>0.05</v>
      </c>
      <c r="BY568" s="44">
        <f t="shared" si="533"/>
        <v>83.42918992716352</v>
      </c>
      <c r="BZ568" s="44">
        <f t="shared" si="534"/>
        <v>0</v>
      </c>
      <c r="CA568" s="44">
        <f t="shared" si="535"/>
        <v>0</v>
      </c>
      <c r="CB568" s="44">
        <f t="shared" si="536"/>
        <v>0</v>
      </c>
      <c r="CC568" s="44"/>
      <c r="CD568" s="44">
        <f t="shared" si="537"/>
        <v>83.42918992716352</v>
      </c>
      <c r="CE568" s="44">
        <f t="shared" si="538"/>
        <v>5.2099167415242231</v>
      </c>
      <c r="CF568" s="44">
        <f t="shared" si="539"/>
        <v>12.149874224724801</v>
      </c>
      <c r="CG568" s="44">
        <f t="shared" si="540"/>
        <v>4.9882181567785118</v>
      </c>
      <c r="CH568" s="44">
        <f t="shared" si="541"/>
        <v>27.938620053119092</v>
      </c>
      <c r="CI568" s="44">
        <f t="shared" si="542"/>
        <v>86.920151276370518</v>
      </c>
      <c r="CJ568" s="44">
        <f t="shared" si="543"/>
        <v>34.147202287145561</v>
      </c>
      <c r="CK568" s="44">
        <f t="shared" si="544"/>
        <v>155.21455585066164</v>
      </c>
    </row>
    <row r="569" spans="1:89" x14ac:dyDescent="0.25">
      <c r="A569" s="41">
        <f>'[11]ТОВ "Сумитеплоенерго" '!F561</f>
        <v>1988</v>
      </c>
      <c r="B569" s="41" t="str">
        <f>'[11]ТОВ "Сумитеплоенерго" '!C561</f>
        <v>вул.Заливна,29</v>
      </c>
      <c r="C569" s="47" t="str">
        <f>'[11]ТОВ "Сумитеплоенерго" '!O561</f>
        <v>так</v>
      </c>
      <c r="D569" s="46">
        <f>'[11]ТОВ "Сумитеплоенерго" '!G561</f>
        <v>9</v>
      </c>
      <c r="E569" s="86" t="str">
        <f t="shared" si="548"/>
        <v>ТОВ "Сумитеплоенерго"</v>
      </c>
      <c r="F569" s="43">
        <f>'[11]ТОВ "Сумитеплоенерго" '!L561</f>
        <v>3833.63</v>
      </c>
      <c r="G569" s="43">
        <f>'[11]ТОВ "Сумитеплоенерго" '!CX561</f>
        <v>784.07934883720941</v>
      </c>
      <c r="H569" s="32">
        <f t="shared" si="549"/>
        <v>204.52661024595733</v>
      </c>
      <c r="I569" s="42"/>
      <c r="J569" s="42"/>
      <c r="K569" s="42"/>
      <c r="L569" s="42"/>
      <c r="M569" s="42"/>
      <c r="N569" s="44">
        <f t="shared" si="550"/>
        <v>784.07934883720941</v>
      </c>
      <c r="O569" s="44">
        <f t="shared" si="551"/>
        <v>521.01162577935975</v>
      </c>
      <c r="P569" s="44">
        <f t="shared" si="552"/>
        <v>0</v>
      </c>
      <c r="Q569" s="44">
        <f t="shared" si="553"/>
        <v>0</v>
      </c>
      <c r="R569" s="44">
        <f t="shared" si="554"/>
        <v>0</v>
      </c>
      <c r="S569" s="44">
        <f t="shared" si="555"/>
        <v>0</v>
      </c>
      <c r="T569" s="44">
        <f t="shared" si="556"/>
        <v>521.01162577935975</v>
      </c>
      <c r="U569" s="44">
        <f t="shared" si="557"/>
        <v>807.60172930232568</v>
      </c>
      <c r="V569" s="44">
        <f t="shared" si="558"/>
        <v>0</v>
      </c>
      <c r="W569" s="44">
        <f t="shared" si="559"/>
        <v>0</v>
      </c>
      <c r="X569" s="44">
        <f t="shared" si="560"/>
        <v>0</v>
      </c>
      <c r="Y569" s="44">
        <f t="shared" si="561"/>
        <v>0</v>
      </c>
      <c r="Z569" s="44">
        <f t="shared" si="562"/>
        <v>807.60172930232568</v>
      </c>
      <c r="AA569" s="20">
        <v>0.03</v>
      </c>
      <c r="AC569" s="44">
        <f t="shared" si="545"/>
        <v>360.36122</v>
      </c>
      <c r="AD569" s="28">
        <v>94</v>
      </c>
      <c r="AE569" s="44">
        <f t="shared" si="546"/>
        <v>2614.53566</v>
      </c>
      <c r="AF569" s="28">
        <v>682</v>
      </c>
      <c r="AG569" s="44">
        <f t="shared" si="547"/>
        <v>421.69929999999999</v>
      </c>
      <c r="AH569" s="28">
        <v>110</v>
      </c>
      <c r="AI569" s="44">
        <f t="shared" si="511"/>
        <v>145.36831127441863</v>
      </c>
      <c r="AJ569" s="44">
        <f t="shared" si="512"/>
        <v>0</v>
      </c>
      <c r="AK569" s="44"/>
      <c r="AL569" s="44">
        <f t="shared" si="513"/>
        <v>0</v>
      </c>
      <c r="AM569" s="44"/>
      <c r="AN569" s="44">
        <f t="shared" si="514"/>
        <v>145.36831127441863</v>
      </c>
      <c r="AO569" s="20"/>
      <c r="AP569" s="20">
        <v>0.18</v>
      </c>
      <c r="AQ569" s="20"/>
      <c r="AR569" s="20"/>
      <c r="AS569" s="44">
        <f t="shared" si="515"/>
        <v>96.595555419493309</v>
      </c>
      <c r="AT569" s="44">
        <f t="shared" si="516"/>
        <v>0</v>
      </c>
      <c r="AU569" s="44">
        <f t="shared" si="517"/>
        <v>0</v>
      </c>
      <c r="AV569" s="44">
        <f t="shared" si="518"/>
        <v>0</v>
      </c>
      <c r="AW569" s="44"/>
      <c r="AX569" s="44">
        <f t="shared" si="519"/>
        <v>96.595555419493309</v>
      </c>
      <c r="AY569" s="44">
        <f t="shared" si="520"/>
        <v>452.25696840930243</v>
      </c>
      <c r="AZ569" s="44">
        <f t="shared" si="521"/>
        <v>0</v>
      </c>
      <c r="BA569" s="44"/>
      <c r="BB569" s="44">
        <f t="shared" si="522"/>
        <v>0</v>
      </c>
      <c r="BC569" s="44"/>
      <c r="BD569" s="44">
        <f t="shared" si="523"/>
        <v>452.25696840930243</v>
      </c>
      <c r="BE569" s="20"/>
      <c r="BF569" s="20">
        <v>0.56000000000000005</v>
      </c>
      <c r="BG569" s="20"/>
      <c r="BH569" s="20">
        <v>0.05</v>
      </c>
      <c r="BI569" s="44">
        <f t="shared" si="524"/>
        <v>300.51950574953474</v>
      </c>
      <c r="BJ569" s="44">
        <f t="shared" si="525"/>
        <v>0</v>
      </c>
      <c r="BK569" s="44">
        <f t="shared" si="526"/>
        <v>0</v>
      </c>
      <c r="BL569" s="44">
        <f t="shared" si="527"/>
        <v>0</v>
      </c>
      <c r="BM569" s="44"/>
      <c r="BN569" s="44">
        <f t="shared" si="528"/>
        <v>300.51950574953474</v>
      </c>
      <c r="BO569" s="44">
        <f t="shared" si="529"/>
        <v>177.67238044651165</v>
      </c>
      <c r="BP569" s="44">
        <f t="shared" si="530"/>
        <v>0</v>
      </c>
      <c r="BQ569" s="44"/>
      <c r="BR569" s="44">
        <f t="shared" si="531"/>
        <v>0</v>
      </c>
      <c r="BS569" s="44"/>
      <c r="BT569" s="44">
        <f t="shared" si="532"/>
        <v>177.67238044651165</v>
      </c>
      <c r="BU569" s="20"/>
      <c r="BV569" s="20">
        <v>0.22</v>
      </c>
      <c r="BW569" s="20"/>
      <c r="BX569" s="20">
        <v>0.05</v>
      </c>
      <c r="BY569" s="44">
        <f t="shared" si="533"/>
        <v>118.06123440160293</v>
      </c>
      <c r="BZ569" s="44">
        <f t="shared" si="534"/>
        <v>0</v>
      </c>
      <c r="CA569" s="44">
        <f t="shared" si="535"/>
        <v>0</v>
      </c>
      <c r="CB569" s="44">
        <f t="shared" si="536"/>
        <v>0</v>
      </c>
      <c r="CC569" s="44"/>
      <c r="CD569" s="44">
        <f t="shared" si="537"/>
        <v>118.06123440160293</v>
      </c>
      <c r="CE569" s="44">
        <f t="shared" si="538"/>
        <v>3.7306190583513938</v>
      </c>
      <c r="CF569" s="44">
        <f t="shared" si="539"/>
        <v>8.7000531079638499</v>
      </c>
      <c r="CG569" s="44">
        <f t="shared" si="540"/>
        <v>3.5718693111875046</v>
      </c>
      <c r="CH569" s="44">
        <f t="shared" si="541"/>
        <v>39.536138057055219</v>
      </c>
      <c r="CI569" s="44">
        <f t="shared" si="542"/>
        <v>123.00131839972735</v>
      </c>
      <c r="CJ569" s="44">
        <f t="shared" si="543"/>
        <v>48.321946514178599</v>
      </c>
      <c r="CK569" s="44">
        <f t="shared" si="544"/>
        <v>219.64521142808454</v>
      </c>
    </row>
    <row r="570" spans="1:89" x14ac:dyDescent="0.25">
      <c r="A570" s="41">
        <f>'[11]ТОВ "Сумитеплоенерго" '!F562</f>
        <v>1989</v>
      </c>
      <c r="B570" s="41" t="str">
        <f>'[11]ТОВ "Сумитеплоенерго" '!C562</f>
        <v>вул.Заливна,31</v>
      </c>
      <c r="C570" s="47" t="str">
        <f>'[11]ТОВ "Сумитеплоенерго" '!O562</f>
        <v>так</v>
      </c>
      <c r="D570" s="46">
        <f>'[11]ТОВ "Сумитеплоенерго" '!G562</f>
        <v>9</v>
      </c>
      <c r="E570" s="86" t="str">
        <f t="shared" si="548"/>
        <v>ТОВ "Сумитеплоенерго"</v>
      </c>
      <c r="F570" s="43">
        <f>'[11]ТОВ "Сумитеплоенерго" '!L562</f>
        <v>13285.43</v>
      </c>
      <c r="G570" s="43">
        <f>'[11]ТОВ "Сумитеплоенерго" '!CX562</f>
        <v>1924.4018139534883</v>
      </c>
      <c r="H570" s="32">
        <f t="shared" si="549"/>
        <v>144.85054785230801</v>
      </c>
      <c r="I570" s="42"/>
      <c r="J570" s="42"/>
      <c r="K570" s="42"/>
      <c r="L570" s="42"/>
      <c r="M570" s="42"/>
      <c r="N570" s="44">
        <f t="shared" si="550"/>
        <v>1924.4018139534883</v>
      </c>
      <c r="O570" s="44">
        <f t="shared" si="551"/>
        <v>1278.742667087924</v>
      </c>
      <c r="P570" s="44">
        <f t="shared" si="552"/>
        <v>0</v>
      </c>
      <c r="Q570" s="44">
        <f t="shared" si="553"/>
        <v>0</v>
      </c>
      <c r="R570" s="44">
        <f t="shared" si="554"/>
        <v>0</v>
      </c>
      <c r="S570" s="44">
        <f t="shared" si="555"/>
        <v>0</v>
      </c>
      <c r="T570" s="44">
        <f t="shared" si="556"/>
        <v>1278.742667087924</v>
      </c>
      <c r="U570" s="44">
        <f t="shared" si="557"/>
        <v>2136.0860134883724</v>
      </c>
      <c r="V570" s="44">
        <f t="shared" si="558"/>
        <v>0</v>
      </c>
      <c r="W570" s="44">
        <f t="shared" si="559"/>
        <v>0</v>
      </c>
      <c r="X570" s="44">
        <f t="shared" si="560"/>
        <v>0</v>
      </c>
      <c r="Y570" s="44">
        <f t="shared" si="561"/>
        <v>0</v>
      </c>
      <c r="Z570" s="44">
        <f t="shared" si="562"/>
        <v>2136.0860134883724</v>
      </c>
      <c r="AA570" s="20">
        <v>0.11</v>
      </c>
      <c r="AC570" s="44">
        <f t="shared" si="545"/>
        <v>903.40923999999995</v>
      </c>
      <c r="AD570" s="28">
        <v>68</v>
      </c>
      <c r="AE570" s="44">
        <f t="shared" si="546"/>
        <v>8143.9685899999995</v>
      </c>
      <c r="AF570" s="28">
        <v>613</v>
      </c>
      <c r="AG570" s="44">
        <f t="shared" si="547"/>
        <v>1222.25956</v>
      </c>
      <c r="AH570" s="28">
        <v>92</v>
      </c>
      <c r="AI570" s="44">
        <f t="shared" si="511"/>
        <v>384.49548242790701</v>
      </c>
      <c r="AJ570" s="44">
        <f t="shared" si="512"/>
        <v>0</v>
      </c>
      <c r="AK570" s="44"/>
      <c r="AL570" s="44">
        <f t="shared" si="513"/>
        <v>0</v>
      </c>
      <c r="AM570" s="44"/>
      <c r="AN570" s="44">
        <f t="shared" si="514"/>
        <v>384.49548242790701</v>
      </c>
      <c r="AO570" s="20"/>
      <c r="AP570" s="20">
        <v>0.18</v>
      </c>
      <c r="AQ570" s="20"/>
      <c r="AR570" s="20"/>
      <c r="AS570" s="44">
        <f t="shared" si="515"/>
        <v>255.49278488416726</v>
      </c>
      <c r="AT570" s="44">
        <f t="shared" si="516"/>
        <v>0</v>
      </c>
      <c r="AU570" s="44">
        <f t="shared" si="517"/>
        <v>0</v>
      </c>
      <c r="AV570" s="44">
        <f t="shared" si="518"/>
        <v>0</v>
      </c>
      <c r="AW570" s="44"/>
      <c r="AX570" s="44">
        <f t="shared" si="519"/>
        <v>255.49278488416726</v>
      </c>
      <c r="AY570" s="44">
        <f t="shared" si="520"/>
        <v>1196.2081675534887</v>
      </c>
      <c r="AZ570" s="44">
        <f t="shared" si="521"/>
        <v>0</v>
      </c>
      <c r="BA570" s="44"/>
      <c r="BB570" s="44">
        <f t="shared" si="522"/>
        <v>0</v>
      </c>
      <c r="BC570" s="44"/>
      <c r="BD570" s="44">
        <f t="shared" si="523"/>
        <v>1196.2081675534887</v>
      </c>
      <c r="BE570" s="20"/>
      <c r="BF570" s="20">
        <v>0.56000000000000005</v>
      </c>
      <c r="BG570" s="20"/>
      <c r="BH570" s="20">
        <v>0.05</v>
      </c>
      <c r="BI570" s="44">
        <f t="shared" si="524"/>
        <v>794.8664418618539</v>
      </c>
      <c r="BJ570" s="44">
        <f t="shared" si="525"/>
        <v>0</v>
      </c>
      <c r="BK570" s="44">
        <f t="shared" si="526"/>
        <v>0</v>
      </c>
      <c r="BL570" s="44">
        <f t="shared" si="527"/>
        <v>0</v>
      </c>
      <c r="BM570" s="44"/>
      <c r="BN570" s="44">
        <f t="shared" si="528"/>
        <v>794.8664418618539</v>
      </c>
      <c r="BO570" s="44">
        <f t="shared" si="529"/>
        <v>469.9389229674419</v>
      </c>
      <c r="BP570" s="44">
        <f t="shared" si="530"/>
        <v>0</v>
      </c>
      <c r="BQ570" s="44"/>
      <c r="BR570" s="44">
        <f t="shared" si="531"/>
        <v>0</v>
      </c>
      <c r="BS570" s="44"/>
      <c r="BT570" s="44">
        <f t="shared" si="532"/>
        <v>469.9389229674419</v>
      </c>
      <c r="BU570" s="20"/>
      <c r="BV570" s="20">
        <v>0.22</v>
      </c>
      <c r="BW570" s="20"/>
      <c r="BX570" s="20">
        <v>0.05</v>
      </c>
      <c r="BY570" s="44">
        <f t="shared" si="533"/>
        <v>312.26895930287111</v>
      </c>
      <c r="BZ570" s="44">
        <f t="shared" si="534"/>
        <v>0</v>
      </c>
      <c r="CA570" s="44">
        <f t="shared" si="535"/>
        <v>0</v>
      </c>
      <c r="CB570" s="44">
        <f t="shared" si="536"/>
        <v>0</v>
      </c>
      <c r="CC570" s="44"/>
      <c r="CD570" s="44">
        <f t="shared" si="537"/>
        <v>312.26895930287111</v>
      </c>
      <c r="CE570" s="44">
        <f t="shared" si="538"/>
        <v>3.5359481498061816</v>
      </c>
      <c r="CF570" s="44">
        <f t="shared" si="539"/>
        <v>10.245706902563391</v>
      </c>
      <c r="CG570" s="44">
        <f t="shared" si="540"/>
        <v>3.914124422512725</v>
      </c>
      <c r="CH570" s="44">
        <f t="shared" si="541"/>
        <v>104.57207862095373</v>
      </c>
      <c r="CI570" s="44">
        <f t="shared" si="542"/>
        <v>325.33535570963392</v>
      </c>
      <c r="CJ570" s="44">
        <f t="shared" si="543"/>
        <v>127.81031831449901</v>
      </c>
      <c r="CK570" s="44">
        <f t="shared" si="544"/>
        <v>580.95599233863186</v>
      </c>
    </row>
    <row r="571" spans="1:89" x14ac:dyDescent="0.25">
      <c r="A571" s="41">
        <f>'[11]ТОВ "Сумитеплоенерго" '!F563</f>
        <v>1988</v>
      </c>
      <c r="B571" s="41" t="str">
        <f>'[11]ТОВ "Сумитеплоенерго" '!C563</f>
        <v>вул.Заливна,35</v>
      </c>
      <c r="C571" s="47" t="str">
        <f>'[11]ТОВ "Сумитеплоенерго" '!O563</f>
        <v>так</v>
      </c>
      <c r="D571" s="46">
        <f>'[11]ТОВ "Сумитеплоенерго" '!G563</f>
        <v>9</v>
      </c>
      <c r="E571" s="86" t="str">
        <f t="shared" si="548"/>
        <v>ТОВ "Сумитеплоенерго"</v>
      </c>
      <c r="F571" s="43">
        <f>'[11]ТОВ "Сумитеплоенерго" '!L563</f>
        <v>3850.66</v>
      </c>
      <c r="G571" s="43">
        <f>'[11]ТОВ "Сумитеплоенерго" '!CX563</f>
        <v>400.80146511627913</v>
      </c>
      <c r="H571" s="32">
        <f t="shared" si="549"/>
        <v>104.08643326501928</v>
      </c>
      <c r="I571" s="42"/>
      <c r="J571" s="42"/>
      <c r="K571" s="42"/>
      <c r="L571" s="42"/>
      <c r="M571" s="42"/>
      <c r="N571" s="44">
        <f t="shared" si="550"/>
        <v>400.80146511627913</v>
      </c>
      <c r="O571" s="44">
        <f t="shared" si="551"/>
        <v>266.32792110220163</v>
      </c>
      <c r="P571" s="44">
        <f t="shared" si="552"/>
        <v>0</v>
      </c>
      <c r="Q571" s="44">
        <f t="shared" si="553"/>
        <v>0</v>
      </c>
      <c r="R571" s="44">
        <f t="shared" si="554"/>
        <v>0</v>
      </c>
      <c r="S571" s="44">
        <f t="shared" si="555"/>
        <v>0</v>
      </c>
      <c r="T571" s="44">
        <f t="shared" si="556"/>
        <v>266.32792110220163</v>
      </c>
      <c r="U571" s="44">
        <f t="shared" si="557"/>
        <v>444.88962627906989</v>
      </c>
      <c r="V571" s="44">
        <f t="shared" si="558"/>
        <v>0</v>
      </c>
      <c r="W571" s="44">
        <f t="shared" si="559"/>
        <v>0</v>
      </c>
      <c r="X571" s="44">
        <f t="shared" si="560"/>
        <v>0</v>
      </c>
      <c r="Y571" s="44">
        <f t="shared" si="561"/>
        <v>0</v>
      </c>
      <c r="Z571" s="44">
        <f t="shared" si="562"/>
        <v>444.88962627906989</v>
      </c>
      <c r="AA571" s="20">
        <v>0.11</v>
      </c>
      <c r="AC571" s="44">
        <f t="shared" si="545"/>
        <v>361.96204</v>
      </c>
      <c r="AD571" s="28">
        <v>94</v>
      </c>
      <c r="AE571" s="44">
        <f t="shared" si="546"/>
        <v>2626.1501200000002</v>
      </c>
      <c r="AF571" s="28">
        <v>682</v>
      </c>
      <c r="AG571" s="44">
        <f t="shared" si="547"/>
        <v>423.57259999999997</v>
      </c>
      <c r="AH571" s="28">
        <v>110</v>
      </c>
      <c r="AI571" s="44">
        <f t="shared" si="511"/>
        <v>80.080132730232577</v>
      </c>
      <c r="AJ571" s="44">
        <f t="shared" si="512"/>
        <v>0</v>
      </c>
      <c r="AK571" s="44"/>
      <c r="AL571" s="44">
        <f t="shared" si="513"/>
        <v>0</v>
      </c>
      <c r="AM571" s="44"/>
      <c r="AN571" s="44">
        <f t="shared" si="514"/>
        <v>80.080132730232577</v>
      </c>
      <c r="AO571" s="20"/>
      <c r="AP571" s="20">
        <v>0.18</v>
      </c>
      <c r="AQ571" s="20"/>
      <c r="AR571" s="20"/>
      <c r="AS571" s="44">
        <f t="shared" si="515"/>
        <v>53.212318636219891</v>
      </c>
      <c r="AT571" s="44">
        <f t="shared" si="516"/>
        <v>0</v>
      </c>
      <c r="AU571" s="44">
        <f t="shared" si="517"/>
        <v>0</v>
      </c>
      <c r="AV571" s="44">
        <f t="shared" si="518"/>
        <v>0</v>
      </c>
      <c r="AW571" s="44"/>
      <c r="AX571" s="44">
        <f t="shared" si="519"/>
        <v>53.212318636219891</v>
      </c>
      <c r="AY571" s="44">
        <f t="shared" si="520"/>
        <v>249.13819071627915</v>
      </c>
      <c r="AZ571" s="44">
        <f t="shared" si="521"/>
        <v>0</v>
      </c>
      <c r="BA571" s="44"/>
      <c r="BB571" s="44">
        <f t="shared" si="522"/>
        <v>0</v>
      </c>
      <c r="BC571" s="44"/>
      <c r="BD571" s="44">
        <f t="shared" si="523"/>
        <v>249.13819071627915</v>
      </c>
      <c r="BE571" s="20"/>
      <c r="BF571" s="20">
        <v>0.56000000000000005</v>
      </c>
      <c r="BG571" s="20"/>
      <c r="BH571" s="20">
        <v>0.05</v>
      </c>
      <c r="BI571" s="44">
        <f t="shared" si="524"/>
        <v>165.54943575712858</v>
      </c>
      <c r="BJ571" s="44">
        <f t="shared" si="525"/>
        <v>0</v>
      </c>
      <c r="BK571" s="44">
        <f t="shared" si="526"/>
        <v>0</v>
      </c>
      <c r="BL571" s="44">
        <f t="shared" si="527"/>
        <v>0</v>
      </c>
      <c r="BM571" s="44"/>
      <c r="BN571" s="44">
        <f t="shared" si="528"/>
        <v>165.54943575712858</v>
      </c>
      <c r="BO571" s="44">
        <f t="shared" si="529"/>
        <v>97.87571778139538</v>
      </c>
      <c r="BP571" s="44">
        <f t="shared" si="530"/>
        <v>0</v>
      </c>
      <c r="BQ571" s="44"/>
      <c r="BR571" s="44">
        <f t="shared" si="531"/>
        <v>0</v>
      </c>
      <c r="BS571" s="44"/>
      <c r="BT571" s="44">
        <f t="shared" si="532"/>
        <v>97.87571778139538</v>
      </c>
      <c r="BU571" s="20"/>
      <c r="BV571" s="20">
        <v>0.22</v>
      </c>
      <c r="BW571" s="20"/>
      <c r="BX571" s="20">
        <v>0.05</v>
      </c>
      <c r="BY571" s="44">
        <f t="shared" si="533"/>
        <v>65.037278333157658</v>
      </c>
      <c r="BZ571" s="44">
        <f t="shared" si="534"/>
        <v>0</v>
      </c>
      <c r="CA571" s="44">
        <f t="shared" si="535"/>
        <v>0</v>
      </c>
      <c r="CB571" s="44">
        <f t="shared" si="536"/>
        <v>0</v>
      </c>
      <c r="CC571" s="44"/>
      <c r="CD571" s="44">
        <f t="shared" si="537"/>
        <v>65.037278333157658</v>
      </c>
      <c r="CE571" s="44">
        <f t="shared" si="538"/>
        <v>6.8022226671706099</v>
      </c>
      <c r="CF571" s="44">
        <f t="shared" si="539"/>
        <v>15.863238119716261</v>
      </c>
      <c r="CG571" s="44">
        <f t="shared" si="540"/>
        <v>6.5127663834612202</v>
      </c>
      <c r="CH571" s="44">
        <f t="shared" si="541"/>
        <v>21.779569119937438</v>
      </c>
      <c r="CI571" s="44">
        <f t="shared" si="542"/>
        <v>67.758659484249819</v>
      </c>
      <c r="CJ571" s="44">
        <f t="shared" si="543"/>
        <v>26.619473368812425</v>
      </c>
      <c r="CK571" s="44">
        <f t="shared" si="544"/>
        <v>120.99760622187466</v>
      </c>
    </row>
    <row r="572" spans="1:89" x14ac:dyDescent="0.25">
      <c r="A572" s="41">
        <f>'[11]ТОВ "Сумитеплоенерго" '!F564</f>
        <v>1989</v>
      </c>
      <c r="B572" s="41" t="str">
        <f>'[11]ТОВ "Сумитеплоенерго" '!C564</f>
        <v>вул.Черепіна,4</v>
      </c>
      <c r="C572" s="47" t="str">
        <f>'[11]ТОВ "Сумитеплоенерго" '!O564</f>
        <v>так</v>
      </c>
      <c r="D572" s="46">
        <f>'[11]ТОВ "Сумитеплоенерго" '!G564</f>
        <v>9</v>
      </c>
      <c r="E572" s="86" t="str">
        <f t="shared" si="548"/>
        <v>ТОВ "Сумитеплоенерго"</v>
      </c>
      <c r="F572" s="43">
        <f>'[11]ТОВ "Сумитеплоенерго" '!L564</f>
        <v>5755.86</v>
      </c>
      <c r="G572" s="43">
        <f>'[11]ТОВ "Сумитеплоенерго" '!CX564</f>
        <v>601.63099999999997</v>
      </c>
      <c r="H572" s="32">
        <f t="shared" si="549"/>
        <v>104.52495369936031</v>
      </c>
      <c r="I572" s="42"/>
      <c r="J572" s="42"/>
      <c r="K572" s="42"/>
      <c r="L572" s="42"/>
      <c r="M572" s="42"/>
      <c r="N572" s="44">
        <f t="shared" si="550"/>
        <v>601.63099999999997</v>
      </c>
      <c r="O572" s="44">
        <f t="shared" si="551"/>
        <v>399.77681582115218</v>
      </c>
      <c r="P572" s="44">
        <f t="shared" si="552"/>
        <v>0</v>
      </c>
      <c r="Q572" s="44">
        <f t="shared" si="553"/>
        <v>0</v>
      </c>
      <c r="R572" s="44">
        <f t="shared" si="554"/>
        <v>0</v>
      </c>
      <c r="S572" s="44">
        <f t="shared" si="555"/>
        <v>0</v>
      </c>
      <c r="T572" s="44">
        <f t="shared" si="556"/>
        <v>399.77681582115218</v>
      </c>
      <c r="U572" s="44">
        <f t="shared" si="557"/>
        <v>667.81041000000005</v>
      </c>
      <c r="V572" s="44">
        <f t="shared" si="558"/>
        <v>0</v>
      </c>
      <c r="W572" s="44">
        <f t="shared" si="559"/>
        <v>0</v>
      </c>
      <c r="X572" s="44">
        <f t="shared" si="560"/>
        <v>0</v>
      </c>
      <c r="Y572" s="44">
        <f t="shared" si="561"/>
        <v>0</v>
      </c>
      <c r="Z572" s="44">
        <f t="shared" si="562"/>
        <v>667.81041000000005</v>
      </c>
      <c r="AA572" s="20">
        <v>0.11</v>
      </c>
      <c r="AC572" s="44">
        <f>AD572*F572/1000</f>
        <v>518.02739999999994</v>
      </c>
      <c r="AD572" s="28">
        <v>90</v>
      </c>
      <c r="AE572" s="44">
        <f>AF572*F572/1000</f>
        <v>3810.37932</v>
      </c>
      <c r="AF572" s="28">
        <v>662</v>
      </c>
      <c r="AG572" s="44">
        <f>AH572*F572/1000</f>
        <v>581.34186</v>
      </c>
      <c r="AH572" s="28">
        <v>101</v>
      </c>
      <c r="AI572" s="44">
        <f t="shared" si="511"/>
        <v>120.20587380000001</v>
      </c>
      <c r="AJ572" s="44">
        <f t="shared" si="512"/>
        <v>0</v>
      </c>
      <c r="AK572" s="44"/>
      <c r="AL572" s="44">
        <f t="shared" si="513"/>
        <v>0</v>
      </c>
      <c r="AM572" s="44"/>
      <c r="AN572" s="44">
        <f t="shared" si="514"/>
        <v>120.20587380000001</v>
      </c>
      <c r="AO572" s="20"/>
      <c r="AP572" s="20">
        <v>0.18</v>
      </c>
      <c r="AQ572" s="20"/>
      <c r="AR572" s="20"/>
      <c r="AS572" s="44">
        <f t="shared" si="515"/>
        <v>79.875407801066217</v>
      </c>
      <c r="AT572" s="44">
        <f t="shared" si="516"/>
        <v>0</v>
      </c>
      <c r="AU572" s="44">
        <f t="shared" si="517"/>
        <v>0</v>
      </c>
      <c r="AV572" s="44">
        <f t="shared" si="518"/>
        <v>0</v>
      </c>
      <c r="AW572" s="44"/>
      <c r="AX572" s="44">
        <f t="shared" si="519"/>
        <v>79.875407801066217</v>
      </c>
      <c r="AY572" s="44">
        <f t="shared" si="520"/>
        <v>373.97382960000004</v>
      </c>
      <c r="AZ572" s="44">
        <f t="shared" si="521"/>
        <v>0</v>
      </c>
      <c r="BA572" s="44"/>
      <c r="BB572" s="44">
        <f t="shared" si="522"/>
        <v>0</v>
      </c>
      <c r="BC572" s="44"/>
      <c r="BD572" s="44">
        <f t="shared" si="523"/>
        <v>373.97382960000004</v>
      </c>
      <c r="BE572" s="20"/>
      <c r="BF572" s="20">
        <v>0.56000000000000005</v>
      </c>
      <c r="BG572" s="20"/>
      <c r="BH572" s="20">
        <v>0.05</v>
      </c>
      <c r="BI572" s="44">
        <f t="shared" si="524"/>
        <v>248.50126871442822</v>
      </c>
      <c r="BJ572" s="44">
        <f t="shared" si="525"/>
        <v>0</v>
      </c>
      <c r="BK572" s="44">
        <f t="shared" si="526"/>
        <v>0</v>
      </c>
      <c r="BL572" s="44">
        <f t="shared" si="527"/>
        <v>0</v>
      </c>
      <c r="BM572" s="44"/>
      <c r="BN572" s="44">
        <f t="shared" si="528"/>
        <v>248.50126871442822</v>
      </c>
      <c r="BO572" s="44">
        <f t="shared" si="529"/>
        <v>146.9182902</v>
      </c>
      <c r="BP572" s="44">
        <f t="shared" si="530"/>
        <v>0</v>
      </c>
      <c r="BQ572" s="44"/>
      <c r="BR572" s="44">
        <f t="shared" si="531"/>
        <v>0</v>
      </c>
      <c r="BS572" s="44"/>
      <c r="BT572" s="44">
        <f t="shared" si="532"/>
        <v>146.9182902</v>
      </c>
      <c r="BU572" s="20"/>
      <c r="BV572" s="20">
        <v>0.22</v>
      </c>
      <c r="BW572" s="20"/>
      <c r="BX572" s="20">
        <v>0.05</v>
      </c>
      <c r="BY572" s="44">
        <f t="shared" si="533"/>
        <v>97.625498423525372</v>
      </c>
      <c r="BZ572" s="44">
        <f t="shared" si="534"/>
        <v>0</v>
      </c>
      <c r="CA572" s="44">
        <f t="shared" si="535"/>
        <v>0</v>
      </c>
      <c r="CB572" s="44">
        <f t="shared" si="536"/>
        <v>0</v>
      </c>
      <c r="CC572" s="44"/>
      <c r="CD572" s="44">
        <f t="shared" si="537"/>
        <v>97.625498423525372</v>
      </c>
      <c r="CE572" s="44">
        <f t="shared" si="538"/>
        <v>6.485442944969666</v>
      </c>
      <c r="CF572" s="44">
        <f t="shared" si="539"/>
        <v>15.333440105606856</v>
      </c>
      <c r="CG572" s="44">
        <f t="shared" si="540"/>
        <v>5.9548157949266942</v>
      </c>
      <c r="CH572" s="44">
        <f t="shared" si="541"/>
        <v>32.692654817006733</v>
      </c>
      <c r="CI572" s="44">
        <f t="shared" si="542"/>
        <v>101.71048165290985</v>
      </c>
      <c r="CJ572" s="44">
        <f t="shared" si="543"/>
        <v>39.957689220786008</v>
      </c>
      <c r="CK572" s="44">
        <f t="shared" si="544"/>
        <v>181.62586009448188</v>
      </c>
    </row>
    <row r="573" spans="1:89" x14ac:dyDescent="0.25">
      <c r="A573" s="41">
        <f>'[11]ТОВ "Сумитеплоенерго" '!F565</f>
        <v>1989</v>
      </c>
      <c r="B573" s="41" t="str">
        <f>'[11]ТОВ "Сумитеплоенерго" '!C565</f>
        <v>вул.Черепіна,6</v>
      </c>
      <c r="C573" s="47" t="str">
        <f>'[11]ТОВ "Сумитеплоенерго" '!O565</f>
        <v>так</v>
      </c>
      <c r="D573" s="46">
        <f>'[11]ТОВ "Сумитеплоенерго" '!G565</f>
        <v>9</v>
      </c>
      <c r="E573" s="86" t="str">
        <f t="shared" si="548"/>
        <v>ТОВ "Сумитеплоенерго"</v>
      </c>
      <c r="F573" s="43">
        <f>'[11]ТОВ "Сумитеплоенерго" '!L565</f>
        <v>3617.62</v>
      </c>
      <c r="G573" s="43">
        <f>'[11]ТОВ "Сумитеплоенерго" '!CX565</f>
        <v>425.21259302325581</v>
      </c>
      <c r="H573" s="32">
        <f t="shared" si="549"/>
        <v>117.53931950377758</v>
      </c>
      <c r="I573" s="42"/>
      <c r="J573" s="42"/>
      <c r="K573" s="42"/>
      <c r="L573" s="42"/>
      <c r="M573" s="42"/>
      <c r="N573" s="44">
        <f t="shared" si="550"/>
        <v>425.21259302325581</v>
      </c>
      <c r="O573" s="44">
        <f t="shared" si="551"/>
        <v>282.54883223419785</v>
      </c>
      <c r="P573" s="44">
        <f t="shared" si="552"/>
        <v>0</v>
      </c>
      <c r="Q573" s="44">
        <f t="shared" si="553"/>
        <v>0</v>
      </c>
      <c r="R573" s="44">
        <f t="shared" si="554"/>
        <v>0</v>
      </c>
      <c r="S573" s="44">
        <f t="shared" si="555"/>
        <v>0</v>
      </c>
      <c r="T573" s="44">
        <f t="shared" si="556"/>
        <v>282.54883223419785</v>
      </c>
      <c r="U573" s="44">
        <f t="shared" si="557"/>
        <v>471.98597825581396</v>
      </c>
      <c r="V573" s="44">
        <f t="shared" si="558"/>
        <v>0</v>
      </c>
      <c r="W573" s="44">
        <f t="shared" si="559"/>
        <v>0</v>
      </c>
      <c r="X573" s="44">
        <f t="shared" si="560"/>
        <v>0</v>
      </c>
      <c r="Y573" s="44">
        <f t="shared" si="561"/>
        <v>0</v>
      </c>
      <c r="Z573" s="44">
        <f t="shared" si="562"/>
        <v>471.98597825581396</v>
      </c>
      <c r="AA573" s="20">
        <v>0.11</v>
      </c>
      <c r="AC573" s="44">
        <f t="shared" si="545"/>
        <v>340.05627999999996</v>
      </c>
      <c r="AD573" s="28">
        <v>94</v>
      </c>
      <c r="AE573" s="44">
        <f t="shared" si="546"/>
        <v>2467.21684</v>
      </c>
      <c r="AF573" s="28">
        <v>682</v>
      </c>
      <c r="AG573" s="44">
        <f t="shared" si="547"/>
        <v>397.93819999999999</v>
      </c>
      <c r="AH573" s="28">
        <v>110</v>
      </c>
      <c r="AI573" s="44">
        <f t="shared" si="511"/>
        <v>84.957476086046512</v>
      </c>
      <c r="AJ573" s="44">
        <f t="shared" si="512"/>
        <v>0</v>
      </c>
      <c r="AK573" s="44"/>
      <c r="AL573" s="44">
        <f t="shared" si="513"/>
        <v>0</v>
      </c>
      <c r="AM573" s="44"/>
      <c r="AN573" s="44">
        <f t="shared" si="514"/>
        <v>84.957476086046512</v>
      </c>
      <c r="AO573" s="20"/>
      <c r="AP573" s="20">
        <v>0.18</v>
      </c>
      <c r="AQ573" s="20"/>
      <c r="AR573" s="20"/>
      <c r="AS573" s="44">
        <f t="shared" si="515"/>
        <v>56.453256680392727</v>
      </c>
      <c r="AT573" s="44">
        <f t="shared" si="516"/>
        <v>0</v>
      </c>
      <c r="AU573" s="44">
        <f t="shared" si="517"/>
        <v>0</v>
      </c>
      <c r="AV573" s="44">
        <f t="shared" si="518"/>
        <v>0</v>
      </c>
      <c r="AW573" s="44"/>
      <c r="AX573" s="44">
        <f t="shared" si="519"/>
        <v>56.453256680392727</v>
      </c>
      <c r="AY573" s="44">
        <f t="shared" si="520"/>
        <v>264.31214782325583</v>
      </c>
      <c r="AZ573" s="44">
        <f t="shared" si="521"/>
        <v>0</v>
      </c>
      <c r="BA573" s="44"/>
      <c r="BB573" s="44">
        <f t="shared" si="522"/>
        <v>0</v>
      </c>
      <c r="BC573" s="44"/>
      <c r="BD573" s="44">
        <f t="shared" si="523"/>
        <v>264.31214782325583</v>
      </c>
      <c r="BE573" s="20"/>
      <c r="BF573" s="20">
        <v>0.56000000000000005</v>
      </c>
      <c r="BG573" s="20"/>
      <c r="BH573" s="20">
        <v>0.05</v>
      </c>
      <c r="BI573" s="44">
        <f t="shared" si="524"/>
        <v>175.63235411677738</v>
      </c>
      <c r="BJ573" s="44">
        <f t="shared" si="525"/>
        <v>0</v>
      </c>
      <c r="BK573" s="44">
        <f t="shared" si="526"/>
        <v>0</v>
      </c>
      <c r="BL573" s="44">
        <f t="shared" si="527"/>
        <v>0</v>
      </c>
      <c r="BM573" s="44"/>
      <c r="BN573" s="44">
        <f t="shared" si="528"/>
        <v>175.63235411677738</v>
      </c>
      <c r="BO573" s="44">
        <f t="shared" si="529"/>
        <v>103.83691521627907</v>
      </c>
      <c r="BP573" s="44">
        <f t="shared" si="530"/>
        <v>0</v>
      </c>
      <c r="BQ573" s="44"/>
      <c r="BR573" s="44">
        <f t="shared" si="531"/>
        <v>0</v>
      </c>
      <c r="BS573" s="44"/>
      <c r="BT573" s="44">
        <f t="shared" si="532"/>
        <v>103.83691521627907</v>
      </c>
      <c r="BU573" s="20"/>
      <c r="BV573" s="20">
        <v>0.22</v>
      </c>
      <c r="BW573" s="20"/>
      <c r="BX573" s="20">
        <v>0.05</v>
      </c>
      <c r="BY573" s="44">
        <f t="shared" si="533"/>
        <v>68.998424831591109</v>
      </c>
      <c r="BZ573" s="44">
        <f t="shared" si="534"/>
        <v>0</v>
      </c>
      <c r="CA573" s="44">
        <f t="shared" si="535"/>
        <v>0</v>
      </c>
      <c r="CB573" s="44">
        <f t="shared" si="536"/>
        <v>0</v>
      </c>
      <c r="CC573" s="44"/>
      <c r="CD573" s="44">
        <f t="shared" si="537"/>
        <v>68.998424831591109</v>
      </c>
      <c r="CE573" s="44">
        <f t="shared" si="538"/>
        <v>6.0236787033423331</v>
      </c>
      <c r="CF573" s="44">
        <f t="shared" si="539"/>
        <v>14.047621535378132</v>
      </c>
      <c r="CG573" s="44">
        <f t="shared" si="540"/>
        <v>5.7673519500086172</v>
      </c>
      <c r="CH573" s="44">
        <f t="shared" si="541"/>
        <v>23.106070876589918</v>
      </c>
      <c r="CI573" s="44">
        <f t="shared" si="542"/>
        <v>71.885553838279748</v>
      </c>
      <c r="CJ573" s="44">
        <f t="shared" si="543"/>
        <v>28.240753293609899</v>
      </c>
      <c r="CK573" s="44">
        <f t="shared" si="544"/>
        <v>128.36706042549955</v>
      </c>
    </row>
    <row r="574" spans="1:89" x14ac:dyDescent="0.25">
      <c r="A574" s="41">
        <f>'[11]ТОВ "Сумитеплоенерго" '!F566</f>
        <v>1988</v>
      </c>
      <c r="B574" s="41" t="str">
        <f>'[11]ТОВ "Сумитеплоенерго" '!C566</f>
        <v>вул.Черепіна,10</v>
      </c>
      <c r="C574" s="47" t="str">
        <f>'[11]ТОВ "Сумитеплоенерго" '!O566</f>
        <v>так</v>
      </c>
      <c r="D574" s="46">
        <f>'[11]ТОВ "Сумитеплоенерго" '!G566</f>
        <v>9</v>
      </c>
      <c r="E574" s="86" t="str">
        <f t="shared" si="548"/>
        <v>ТОВ "Сумитеплоенерго"</v>
      </c>
      <c r="F574" s="43">
        <f>'[11]ТОВ "Сумитеплоенерго" '!L566</f>
        <v>3660.4</v>
      </c>
      <c r="G574" s="43">
        <f>'[11]ТОВ "Сумитеплоенерго" '!CX566</f>
        <v>426.31143023255817</v>
      </c>
      <c r="H574" s="32">
        <f t="shared" si="549"/>
        <v>116.46580434721838</v>
      </c>
      <c r="I574" s="42"/>
      <c r="J574" s="42"/>
      <c r="K574" s="42"/>
      <c r="L574" s="42"/>
      <c r="M574" s="42"/>
      <c r="N574" s="44">
        <f t="shared" si="550"/>
        <v>426.31143023255817</v>
      </c>
      <c r="O574" s="44">
        <f t="shared" si="551"/>
        <v>283.27899680457517</v>
      </c>
      <c r="P574" s="44">
        <f t="shared" si="552"/>
        <v>0</v>
      </c>
      <c r="Q574" s="44">
        <f t="shared" si="553"/>
        <v>0</v>
      </c>
      <c r="R574" s="44">
        <f t="shared" si="554"/>
        <v>0</v>
      </c>
      <c r="S574" s="44">
        <f t="shared" si="555"/>
        <v>0</v>
      </c>
      <c r="T574" s="44">
        <f t="shared" si="556"/>
        <v>283.27899680457517</v>
      </c>
      <c r="U574" s="44">
        <f t="shared" si="557"/>
        <v>473.20568755813963</v>
      </c>
      <c r="V574" s="44">
        <f t="shared" si="558"/>
        <v>0</v>
      </c>
      <c r="W574" s="44">
        <f t="shared" si="559"/>
        <v>0</v>
      </c>
      <c r="X574" s="44">
        <f t="shared" si="560"/>
        <v>0</v>
      </c>
      <c r="Y574" s="44">
        <f t="shared" si="561"/>
        <v>0</v>
      </c>
      <c r="Z574" s="44">
        <f t="shared" si="562"/>
        <v>473.20568755813963</v>
      </c>
      <c r="AA574" s="20">
        <v>0.11</v>
      </c>
      <c r="AC574" s="44">
        <f t="shared" si="545"/>
        <v>344.07760000000002</v>
      </c>
      <c r="AD574" s="28">
        <v>94</v>
      </c>
      <c r="AE574" s="44">
        <f t="shared" si="546"/>
        <v>2496.3928000000001</v>
      </c>
      <c r="AF574" s="28">
        <v>682</v>
      </c>
      <c r="AG574" s="44">
        <f t="shared" si="547"/>
        <v>402.64400000000001</v>
      </c>
      <c r="AH574" s="28">
        <v>110</v>
      </c>
      <c r="AI574" s="44">
        <f t="shared" si="511"/>
        <v>85.177023760465133</v>
      </c>
      <c r="AJ574" s="44">
        <f t="shared" si="512"/>
        <v>0</v>
      </c>
      <c r="AK574" s="44"/>
      <c r="AL574" s="44">
        <f t="shared" si="513"/>
        <v>0</v>
      </c>
      <c r="AM574" s="44"/>
      <c r="AN574" s="44">
        <f t="shared" si="514"/>
        <v>85.177023760465133</v>
      </c>
      <c r="AO574" s="20"/>
      <c r="AP574" s="20">
        <v>0.18</v>
      </c>
      <c r="AQ574" s="20"/>
      <c r="AR574" s="20"/>
      <c r="AS574" s="44">
        <f t="shared" si="515"/>
        <v>56.599143561554129</v>
      </c>
      <c r="AT574" s="44">
        <f t="shared" si="516"/>
        <v>0</v>
      </c>
      <c r="AU574" s="44">
        <f t="shared" si="517"/>
        <v>0</v>
      </c>
      <c r="AV574" s="44">
        <f t="shared" si="518"/>
        <v>0</v>
      </c>
      <c r="AW574" s="44"/>
      <c r="AX574" s="44">
        <f t="shared" si="519"/>
        <v>56.599143561554129</v>
      </c>
      <c r="AY574" s="44">
        <f t="shared" si="520"/>
        <v>264.9951850325582</v>
      </c>
      <c r="AZ574" s="44">
        <f t="shared" si="521"/>
        <v>0</v>
      </c>
      <c r="BA574" s="44"/>
      <c r="BB574" s="44">
        <f t="shared" si="522"/>
        <v>0</v>
      </c>
      <c r="BC574" s="44"/>
      <c r="BD574" s="44">
        <f t="shared" si="523"/>
        <v>264.9951850325582</v>
      </c>
      <c r="BE574" s="20"/>
      <c r="BF574" s="20">
        <v>0.56000000000000005</v>
      </c>
      <c r="BG574" s="20"/>
      <c r="BH574" s="20">
        <v>0.05</v>
      </c>
      <c r="BI574" s="44">
        <f t="shared" si="524"/>
        <v>176.08622441372395</v>
      </c>
      <c r="BJ574" s="44">
        <f t="shared" si="525"/>
        <v>0</v>
      </c>
      <c r="BK574" s="44">
        <f t="shared" si="526"/>
        <v>0</v>
      </c>
      <c r="BL574" s="44">
        <f t="shared" si="527"/>
        <v>0</v>
      </c>
      <c r="BM574" s="44"/>
      <c r="BN574" s="44">
        <f t="shared" si="528"/>
        <v>176.08622441372395</v>
      </c>
      <c r="BO574" s="44">
        <f t="shared" si="529"/>
        <v>104.10525126279072</v>
      </c>
      <c r="BP574" s="44">
        <f t="shared" si="530"/>
        <v>0</v>
      </c>
      <c r="BQ574" s="44"/>
      <c r="BR574" s="44">
        <f t="shared" si="531"/>
        <v>0</v>
      </c>
      <c r="BS574" s="44"/>
      <c r="BT574" s="44">
        <f t="shared" si="532"/>
        <v>104.10525126279072</v>
      </c>
      <c r="BU574" s="20"/>
      <c r="BV574" s="20">
        <v>0.22</v>
      </c>
      <c r="BW574" s="20"/>
      <c r="BX574" s="20">
        <v>0.05</v>
      </c>
      <c r="BY574" s="44">
        <f t="shared" si="533"/>
        <v>69.176731019677263</v>
      </c>
      <c r="BZ574" s="44">
        <f t="shared" si="534"/>
        <v>0</v>
      </c>
      <c r="CA574" s="44">
        <f t="shared" si="535"/>
        <v>0</v>
      </c>
      <c r="CB574" s="44">
        <f t="shared" si="536"/>
        <v>0</v>
      </c>
      <c r="CC574" s="44"/>
      <c r="CD574" s="44">
        <f t="shared" si="537"/>
        <v>69.176731019677263</v>
      </c>
      <c r="CE574" s="44">
        <f t="shared" si="538"/>
        <v>6.079201527595556</v>
      </c>
      <c r="CF574" s="44">
        <f t="shared" si="539"/>
        <v>14.177104474309088</v>
      </c>
      <c r="CG574" s="44">
        <f t="shared" si="540"/>
        <v>5.8205121008893617</v>
      </c>
      <c r="CH574" s="44">
        <f t="shared" si="541"/>
        <v>23.165781738536538</v>
      </c>
      <c r="CI574" s="44">
        <f t="shared" si="542"/>
        <v>72.071320964335897</v>
      </c>
      <c r="CJ574" s="44">
        <f t="shared" si="543"/>
        <v>28.313733235989101</v>
      </c>
      <c r="CK574" s="44">
        <f t="shared" si="544"/>
        <v>128.69878743631409</v>
      </c>
    </row>
    <row r="575" spans="1:89" x14ac:dyDescent="0.25">
      <c r="A575" s="41">
        <f>'[11]ТОВ "Сумитеплоенерго" '!F567</f>
        <v>1989</v>
      </c>
      <c r="B575" s="41" t="str">
        <f>'[11]ТОВ "Сумитеплоенерго" '!C567</f>
        <v>вул.Черепіна,12</v>
      </c>
      <c r="C575" s="47" t="str">
        <f>'[11]ТОВ "Сумитеплоенерго" '!O567</f>
        <v>так</v>
      </c>
      <c r="D575" s="46">
        <f>'[11]ТОВ "Сумитеплоенерго" '!G567</f>
        <v>9</v>
      </c>
      <c r="E575" s="86" t="str">
        <f t="shared" si="548"/>
        <v>ТОВ "Сумитеплоенерго"</v>
      </c>
      <c r="F575" s="43">
        <f>'[11]ТОВ "Сумитеплоенерго" '!L567</f>
        <v>5478.13</v>
      </c>
      <c r="G575" s="43">
        <f>'[11]ТОВ "Сумитеплоенерго" '!CX567</f>
        <v>845.05858139534894</v>
      </c>
      <c r="H575" s="32">
        <f t="shared" si="549"/>
        <v>154.26041028514271</v>
      </c>
      <c r="I575" s="42"/>
      <c r="J575" s="42"/>
      <c r="K575" s="42"/>
      <c r="L575" s="42"/>
      <c r="M575" s="42"/>
      <c r="N575" s="44">
        <f t="shared" si="550"/>
        <v>845.05858139534894</v>
      </c>
      <c r="O575" s="44">
        <f t="shared" si="551"/>
        <v>561.53161797276493</v>
      </c>
      <c r="P575" s="44">
        <f t="shared" si="552"/>
        <v>0</v>
      </c>
      <c r="Q575" s="44">
        <f t="shared" si="553"/>
        <v>0</v>
      </c>
      <c r="R575" s="44">
        <f t="shared" si="554"/>
        <v>0</v>
      </c>
      <c r="S575" s="44">
        <f t="shared" si="555"/>
        <v>0</v>
      </c>
      <c r="T575" s="44">
        <f t="shared" si="556"/>
        <v>561.53161797276493</v>
      </c>
      <c r="U575" s="44">
        <f t="shared" si="557"/>
        <v>870.41033883720945</v>
      </c>
      <c r="V575" s="44">
        <f t="shared" si="558"/>
        <v>0</v>
      </c>
      <c r="W575" s="44">
        <f t="shared" si="559"/>
        <v>0</v>
      </c>
      <c r="X575" s="44">
        <f t="shared" si="560"/>
        <v>0</v>
      </c>
      <c r="Y575" s="44">
        <f t="shared" si="561"/>
        <v>0</v>
      </c>
      <c r="Z575" s="44">
        <f t="shared" si="562"/>
        <v>870.41033883720945</v>
      </c>
      <c r="AA575" s="20">
        <v>0.03</v>
      </c>
      <c r="AC575" s="44">
        <f>AD575*F575/1000</f>
        <v>493.0317</v>
      </c>
      <c r="AD575" s="28">
        <v>90</v>
      </c>
      <c r="AE575" s="44">
        <f>AF575*F575/1000</f>
        <v>3626.5220600000002</v>
      </c>
      <c r="AF575" s="28">
        <v>662</v>
      </c>
      <c r="AG575" s="44">
        <f>AH575*F575/1000</f>
        <v>553.29112999999995</v>
      </c>
      <c r="AH575" s="28">
        <v>101</v>
      </c>
      <c r="AI575" s="44">
        <f t="shared" si="511"/>
        <v>156.6738609906977</v>
      </c>
      <c r="AJ575" s="44">
        <f t="shared" si="512"/>
        <v>0</v>
      </c>
      <c r="AK575" s="44"/>
      <c r="AL575" s="44">
        <f t="shared" si="513"/>
        <v>0</v>
      </c>
      <c r="AM575" s="44"/>
      <c r="AN575" s="44">
        <f t="shared" si="514"/>
        <v>156.6738609906977</v>
      </c>
      <c r="AO575" s="20"/>
      <c r="AP575" s="20">
        <v>0.18</v>
      </c>
      <c r="AQ575" s="20"/>
      <c r="AR575" s="20"/>
      <c r="AS575" s="44">
        <f t="shared" si="515"/>
        <v>104.10796197215063</v>
      </c>
      <c r="AT575" s="44">
        <f t="shared" si="516"/>
        <v>0</v>
      </c>
      <c r="AU575" s="44">
        <f t="shared" si="517"/>
        <v>0</v>
      </c>
      <c r="AV575" s="44">
        <f t="shared" si="518"/>
        <v>0</v>
      </c>
      <c r="AW575" s="44"/>
      <c r="AX575" s="44">
        <f t="shared" si="519"/>
        <v>104.10796197215063</v>
      </c>
      <c r="AY575" s="44">
        <f t="shared" si="520"/>
        <v>487.42978974883732</v>
      </c>
      <c r="AZ575" s="44">
        <f t="shared" si="521"/>
        <v>0</v>
      </c>
      <c r="BA575" s="44"/>
      <c r="BB575" s="44">
        <f t="shared" si="522"/>
        <v>0</v>
      </c>
      <c r="BC575" s="44"/>
      <c r="BD575" s="44">
        <f t="shared" si="523"/>
        <v>487.42978974883732</v>
      </c>
      <c r="BE575" s="20"/>
      <c r="BF575" s="20">
        <v>0.56000000000000005</v>
      </c>
      <c r="BG575" s="20"/>
      <c r="BH575" s="20">
        <v>0.05</v>
      </c>
      <c r="BI575" s="44">
        <f t="shared" si="524"/>
        <v>323.89143724669088</v>
      </c>
      <c r="BJ575" s="44">
        <f t="shared" si="525"/>
        <v>0</v>
      </c>
      <c r="BK575" s="44">
        <f t="shared" si="526"/>
        <v>0</v>
      </c>
      <c r="BL575" s="44">
        <f t="shared" si="527"/>
        <v>0</v>
      </c>
      <c r="BM575" s="44"/>
      <c r="BN575" s="44">
        <f t="shared" si="528"/>
        <v>323.89143724669088</v>
      </c>
      <c r="BO575" s="44">
        <f t="shared" si="529"/>
        <v>191.49027454418609</v>
      </c>
      <c r="BP575" s="44">
        <f t="shared" si="530"/>
        <v>0</v>
      </c>
      <c r="BQ575" s="44"/>
      <c r="BR575" s="44">
        <f t="shared" si="531"/>
        <v>0</v>
      </c>
      <c r="BS575" s="44"/>
      <c r="BT575" s="44">
        <f t="shared" si="532"/>
        <v>191.49027454418609</v>
      </c>
      <c r="BU575" s="20"/>
      <c r="BV575" s="20">
        <v>0.22</v>
      </c>
      <c r="BW575" s="20"/>
      <c r="BX575" s="20">
        <v>0.05</v>
      </c>
      <c r="BY575" s="44">
        <f t="shared" si="533"/>
        <v>127.24306463262856</v>
      </c>
      <c r="BZ575" s="44">
        <f t="shared" si="534"/>
        <v>0</v>
      </c>
      <c r="CA575" s="44">
        <f t="shared" si="535"/>
        <v>0</v>
      </c>
      <c r="CB575" s="44">
        <f t="shared" si="536"/>
        <v>0</v>
      </c>
      <c r="CC575" s="44"/>
      <c r="CD575" s="44">
        <f t="shared" si="537"/>
        <v>127.24306463262856</v>
      </c>
      <c r="CE575" s="44">
        <f t="shared" si="538"/>
        <v>4.7357732363629239</v>
      </c>
      <c r="CF575" s="44">
        <f t="shared" si="539"/>
        <v>11.196721008829483</v>
      </c>
      <c r="CG575" s="44">
        <f t="shared" si="540"/>
        <v>4.3483008806605019</v>
      </c>
      <c r="CH575" s="44">
        <f t="shared" si="541"/>
        <v>42.610933179012228</v>
      </c>
      <c r="CI575" s="44">
        <f t="shared" si="542"/>
        <v>132.56734766803805</v>
      </c>
      <c r="CJ575" s="44">
        <f t="shared" si="543"/>
        <v>52.08002944101495</v>
      </c>
      <c r="CK575" s="44">
        <f t="shared" si="544"/>
        <v>236.72740655006794</v>
      </c>
    </row>
    <row r="576" spans="1:89" x14ac:dyDescent="0.25">
      <c r="A576" s="41">
        <f>'[11]ТОВ "Сумитеплоенерго" '!F568</f>
        <v>1988</v>
      </c>
      <c r="B576" s="41" t="str">
        <f>'[11]ТОВ "Сумитеплоенерго" '!C568</f>
        <v>вул.Черепіна,16</v>
      </c>
      <c r="C576" s="47" t="str">
        <f>'[11]ТОВ "Сумитеплоенерго" '!O568</f>
        <v>так</v>
      </c>
      <c r="D576" s="46">
        <f>'[11]ТОВ "Сумитеплоенерго" '!G568</f>
        <v>9</v>
      </c>
      <c r="E576" s="86" t="str">
        <f t="shared" si="548"/>
        <v>ТОВ "Сумитеплоенерго"</v>
      </c>
      <c r="F576" s="43">
        <f>'[11]ТОВ "Сумитеплоенерго" '!L568</f>
        <v>3861.68</v>
      </c>
      <c r="G576" s="43">
        <f>'[11]ТОВ "Сумитеплоенерго" '!CX568</f>
        <v>457.0575</v>
      </c>
      <c r="H576" s="32">
        <f t="shared" si="549"/>
        <v>118.35716579312631</v>
      </c>
      <c r="I576" s="42"/>
      <c r="J576" s="42"/>
      <c r="K576" s="42"/>
      <c r="L576" s="42"/>
      <c r="M576" s="42"/>
      <c r="N576" s="44">
        <f t="shared" si="550"/>
        <v>457.0575</v>
      </c>
      <c r="O576" s="44">
        <f t="shared" si="551"/>
        <v>303.70940326741186</v>
      </c>
      <c r="P576" s="44">
        <f t="shared" si="552"/>
        <v>0</v>
      </c>
      <c r="Q576" s="44">
        <f t="shared" si="553"/>
        <v>0</v>
      </c>
      <c r="R576" s="44">
        <f t="shared" si="554"/>
        <v>0</v>
      </c>
      <c r="S576" s="44">
        <f t="shared" si="555"/>
        <v>0</v>
      </c>
      <c r="T576" s="44">
        <f t="shared" si="556"/>
        <v>303.70940326741186</v>
      </c>
      <c r="U576" s="44">
        <f t="shared" si="557"/>
        <v>507.33382500000005</v>
      </c>
      <c r="V576" s="44">
        <f t="shared" si="558"/>
        <v>0</v>
      </c>
      <c r="W576" s="44">
        <f t="shared" si="559"/>
        <v>0</v>
      </c>
      <c r="X576" s="44">
        <f t="shared" si="560"/>
        <v>0</v>
      </c>
      <c r="Y576" s="44">
        <f t="shared" si="561"/>
        <v>0</v>
      </c>
      <c r="Z576" s="44">
        <f t="shared" si="562"/>
        <v>507.33382500000005</v>
      </c>
      <c r="AA576" s="20">
        <v>0.11</v>
      </c>
      <c r="AC576" s="44">
        <f t="shared" si="545"/>
        <v>362.99791999999997</v>
      </c>
      <c r="AD576" s="28">
        <v>94</v>
      </c>
      <c r="AE576" s="44">
        <f t="shared" si="546"/>
        <v>2633.6657599999999</v>
      </c>
      <c r="AF576" s="28">
        <v>682</v>
      </c>
      <c r="AG576" s="44">
        <f t="shared" si="547"/>
        <v>424.78479999999996</v>
      </c>
      <c r="AH576" s="28">
        <v>110</v>
      </c>
      <c r="AI576" s="44">
        <f t="shared" si="511"/>
        <v>91.320088500000011</v>
      </c>
      <c r="AJ576" s="44">
        <f t="shared" si="512"/>
        <v>0</v>
      </c>
      <c r="AK576" s="44"/>
      <c r="AL576" s="44">
        <f t="shared" si="513"/>
        <v>0</v>
      </c>
      <c r="AM576" s="44"/>
      <c r="AN576" s="44">
        <f t="shared" si="514"/>
        <v>91.320088500000011</v>
      </c>
      <c r="AO576" s="20"/>
      <c r="AP576" s="20">
        <v>0.18</v>
      </c>
      <c r="AQ576" s="20"/>
      <c r="AR576" s="20"/>
      <c r="AS576" s="44">
        <f t="shared" si="515"/>
        <v>60.681138772828895</v>
      </c>
      <c r="AT576" s="44">
        <f t="shared" si="516"/>
        <v>0</v>
      </c>
      <c r="AU576" s="44">
        <f t="shared" si="517"/>
        <v>0</v>
      </c>
      <c r="AV576" s="44">
        <f t="shared" si="518"/>
        <v>0</v>
      </c>
      <c r="AW576" s="44"/>
      <c r="AX576" s="44">
        <f t="shared" si="519"/>
        <v>60.681138772828895</v>
      </c>
      <c r="AY576" s="44">
        <f t="shared" si="520"/>
        <v>284.10694200000006</v>
      </c>
      <c r="AZ576" s="44">
        <f t="shared" si="521"/>
        <v>0</v>
      </c>
      <c r="BA576" s="44"/>
      <c r="BB576" s="44">
        <f t="shared" si="522"/>
        <v>0</v>
      </c>
      <c r="BC576" s="44"/>
      <c r="BD576" s="44">
        <f t="shared" si="523"/>
        <v>284.10694200000006</v>
      </c>
      <c r="BE576" s="20"/>
      <c r="BF576" s="20">
        <v>0.56000000000000005</v>
      </c>
      <c r="BG576" s="20"/>
      <c r="BH576" s="20">
        <v>0.05</v>
      </c>
      <c r="BI576" s="44">
        <f t="shared" si="524"/>
        <v>188.78576507102326</v>
      </c>
      <c r="BJ576" s="44">
        <f t="shared" si="525"/>
        <v>0</v>
      </c>
      <c r="BK576" s="44">
        <f t="shared" si="526"/>
        <v>0</v>
      </c>
      <c r="BL576" s="44">
        <f t="shared" si="527"/>
        <v>0</v>
      </c>
      <c r="BM576" s="44"/>
      <c r="BN576" s="44">
        <f t="shared" si="528"/>
        <v>188.78576507102326</v>
      </c>
      <c r="BO576" s="44">
        <f t="shared" si="529"/>
        <v>111.61344150000001</v>
      </c>
      <c r="BP576" s="44">
        <f t="shared" si="530"/>
        <v>0</v>
      </c>
      <c r="BQ576" s="44"/>
      <c r="BR576" s="44">
        <f t="shared" si="531"/>
        <v>0</v>
      </c>
      <c r="BS576" s="44"/>
      <c r="BT576" s="44">
        <f t="shared" si="532"/>
        <v>111.61344150000001</v>
      </c>
      <c r="BU576" s="20"/>
      <c r="BV576" s="20">
        <v>0.22</v>
      </c>
      <c r="BW576" s="20"/>
      <c r="BX576" s="20">
        <v>0.05</v>
      </c>
      <c r="BY576" s="44">
        <f t="shared" si="533"/>
        <v>74.165836277901988</v>
      </c>
      <c r="BZ576" s="44">
        <f t="shared" si="534"/>
        <v>0</v>
      </c>
      <c r="CA576" s="44">
        <f t="shared" si="535"/>
        <v>0</v>
      </c>
      <c r="CB576" s="44">
        <f t="shared" si="536"/>
        <v>0</v>
      </c>
      <c r="CC576" s="44"/>
      <c r="CD576" s="44">
        <f t="shared" si="537"/>
        <v>74.165836277901988</v>
      </c>
      <c r="CE576" s="44">
        <f t="shared" si="538"/>
        <v>5.9820551713597538</v>
      </c>
      <c r="CF576" s="44">
        <f t="shared" si="539"/>
        <v>13.950552675458269</v>
      </c>
      <c r="CG576" s="44">
        <f t="shared" si="540"/>
        <v>5.7274996321529557</v>
      </c>
      <c r="CH576" s="44">
        <f t="shared" si="541"/>
        <v>24.836524512573419</v>
      </c>
      <c r="CI576" s="44">
        <f t="shared" si="542"/>
        <v>77.269187372450645</v>
      </c>
      <c r="CJ576" s="44">
        <f t="shared" si="543"/>
        <v>30.355752182034177</v>
      </c>
      <c r="CK576" s="44">
        <f t="shared" si="544"/>
        <v>137.98069173651899</v>
      </c>
    </row>
    <row r="577" spans="1:91" x14ac:dyDescent="0.25">
      <c r="A577" s="41">
        <f>'[11]ТОВ "Сумитеплоенерго" '!F569</f>
        <v>1988</v>
      </c>
      <c r="B577" s="41" t="str">
        <f>'[11]ТОВ "Сумитеплоенерго" '!C569</f>
        <v>вул.Черепіна,18</v>
      </c>
      <c r="C577" s="47" t="str">
        <f>'[11]ТОВ "Сумитеплоенерго" '!O569</f>
        <v>так</v>
      </c>
      <c r="D577" s="46">
        <f>'[11]ТОВ "Сумитеплоенерго" '!G569</f>
        <v>9</v>
      </c>
      <c r="E577" s="86" t="str">
        <f t="shared" si="548"/>
        <v>ТОВ "Сумитеплоенерго"</v>
      </c>
      <c r="F577" s="43">
        <f>'[11]ТОВ "Сумитеплоенерго" '!L569</f>
        <v>3646.8</v>
      </c>
      <c r="G577" s="43">
        <f>'[11]ТОВ "Сумитеплоенерго" '!CX569</f>
        <v>543.48853488372094</v>
      </c>
      <c r="H577" s="32">
        <f t="shared" si="549"/>
        <v>149.03162632546915</v>
      </c>
      <c r="I577" s="42"/>
      <c r="J577" s="42"/>
      <c r="K577" s="42"/>
      <c r="L577" s="42"/>
      <c r="M577" s="42"/>
      <c r="N577" s="44">
        <f t="shared" si="550"/>
        <v>543.48853488372094</v>
      </c>
      <c r="O577" s="44">
        <f t="shared" si="551"/>
        <v>361.14182266392049</v>
      </c>
      <c r="P577" s="44">
        <f t="shared" si="552"/>
        <v>0</v>
      </c>
      <c r="Q577" s="44">
        <f t="shared" si="553"/>
        <v>0</v>
      </c>
      <c r="R577" s="44">
        <f t="shared" si="554"/>
        <v>0</v>
      </c>
      <c r="S577" s="44">
        <f t="shared" si="555"/>
        <v>0</v>
      </c>
      <c r="T577" s="44">
        <f t="shared" si="556"/>
        <v>361.14182266392049</v>
      </c>
      <c r="U577" s="44">
        <f t="shared" si="557"/>
        <v>603.27227372093034</v>
      </c>
      <c r="V577" s="44">
        <f t="shared" si="558"/>
        <v>0</v>
      </c>
      <c r="W577" s="44">
        <f t="shared" si="559"/>
        <v>0</v>
      </c>
      <c r="X577" s="44">
        <f t="shared" si="560"/>
        <v>0</v>
      </c>
      <c r="Y577" s="44">
        <f t="shared" si="561"/>
        <v>0</v>
      </c>
      <c r="Z577" s="44">
        <f t="shared" si="562"/>
        <v>603.27227372093034</v>
      </c>
      <c r="AA577" s="20">
        <v>0.11</v>
      </c>
      <c r="AC577" s="44">
        <f t="shared" ref="AC577" si="566">AD577*F577/1000</f>
        <v>342.79919999999998</v>
      </c>
      <c r="AD577" s="28">
        <v>94</v>
      </c>
      <c r="AE577" s="44">
        <f t="shared" ref="AE577" si="567">AF577*F577/1000</f>
        <v>2487.1176</v>
      </c>
      <c r="AF577" s="28">
        <v>682</v>
      </c>
      <c r="AG577" s="44">
        <f t="shared" ref="AG577" si="568">AH577*F577/1000</f>
        <v>401.14800000000002</v>
      </c>
      <c r="AH577" s="28">
        <v>110</v>
      </c>
      <c r="AI577" s="44">
        <f t="shared" ref="AI577:AI640" si="569">U577*AP577</f>
        <v>108.58900926976746</v>
      </c>
      <c r="AJ577" s="44">
        <f t="shared" ref="AJ577:AJ640" si="570">V577*AQ577</f>
        <v>0</v>
      </c>
      <c r="AK577" s="44"/>
      <c r="AL577" s="44">
        <f t="shared" ref="AL577:AL640" si="571">X577*AR577</f>
        <v>0</v>
      </c>
      <c r="AM577" s="44"/>
      <c r="AN577" s="44">
        <f t="shared" ref="AN577:AN640" si="572">SUM(AI577:AL577)</f>
        <v>108.58900926976746</v>
      </c>
      <c r="AO577" s="20"/>
      <c r="AP577" s="20">
        <v>0.18</v>
      </c>
      <c r="AQ577" s="20"/>
      <c r="AR577" s="20"/>
      <c r="AS577" s="44">
        <f t="shared" ref="AS577:AS640" si="573">AI577*$D$3</f>
        <v>72.156136168251322</v>
      </c>
      <c r="AT577" s="44">
        <f t="shared" ref="AT577:AT640" si="574">AJ577*$D$4</f>
        <v>0</v>
      </c>
      <c r="AU577" s="44">
        <f t="shared" ref="AU577:AU640" si="575">AK577*$D$5</f>
        <v>0</v>
      </c>
      <c r="AV577" s="44">
        <f t="shared" ref="AV577:AV640" si="576">AL577*$D$3</f>
        <v>0</v>
      </c>
      <c r="AW577" s="44"/>
      <c r="AX577" s="44">
        <f t="shared" ref="AX577:AX640" si="577">SUM(AS577:AW577)</f>
        <v>72.156136168251322</v>
      </c>
      <c r="AY577" s="44">
        <f t="shared" ref="AY577:AY640" si="578">U577*BF577</f>
        <v>337.83247328372101</v>
      </c>
      <c r="AZ577" s="44">
        <f t="shared" ref="AZ577:AZ640" si="579">V577*BG577</f>
        <v>0</v>
      </c>
      <c r="BA577" s="44"/>
      <c r="BB577" s="44">
        <f t="shared" ref="BB577:BB640" si="580">X577*BH577</f>
        <v>0</v>
      </c>
      <c r="BC577" s="44"/>
      <c r="BD577" s="44">
        <f t="shared" ref="BD577:BD640" si="581">SUM(AY577:BB577)</f>
        <v>337.83247328372101</v>
      </c>
      <c r="BE577" s="20"/>
      <c r="BF577" s="20">
        <v>0.56000000000000005</v>
      </c>
      <c r="BG577" s="20"/>
      <c r="BH577" s="20">
        <v>0.05</v>
      </c>
      <c r="BI577" s="44">
        <f t="shared" ref="BI577:BI640" si="582">AY577*$D$3</f>
        <v>224.48575696789302</v>
      </c>
      <c r="BJ577" s="44">
        <f t="shared" ref="BJ577:BJ640" si="583">AZ577*$D$4</f>
        <v>0</v>
      </c>
      <c r="BK577" s="44">
        <f t="shared" ref="BK577:BK640" si="584">BA577*$D$5</f>
        <v>0</v>
      </c>
      <c r="BL577" s="44">
        <f t="shared" ref="BL577:BL640" si="585">BB577*$D$3</f>
        <v>0</v>
      </c>
      <c r="BM577" s="44"/>
      <c r="BN577" s="44">
        <f t="shared" ref="BN577:BN640" si="586">SUM(BI577:BM577)</f>
        <v>224.48575696789302</v>
      </c>
      <c r="BO577" s="44">
        <f t="shared" ref="BO577:BO640" si="587">U577*BV577</f>
        <v>132.71990021860466</v>
      </c>
      <c r="BP577" s="44">
        <f t="shared" ref="BP577:BP640" si="588">V577*BW577</f>
        <v>0</v>
      </c>
      <c r="BQ577" s="44"/>
      <c r="BR577" s="44">
        <f t="shared" ref="BR577:BR640" si="589">X577*BX577</f>
        <v>0</v>
      </c>
      <c r="BS577" s="44"/>
      <c r="BT577" s="44">
        <f t="shared" ref="BT577:BT640" si="590">SUM(BO577:BR577)</f>
        <v>132.71990021860466</v>
      </c>
      <c r="BU577" s="20"/>
      <c r="BV577" s="20">
        <v>0.22</v>
      </c>
      <c r="BW577" s="20"/>
      <c r="BX577" s="20">
        <v>0.05</v>
      </c>
      <c r="BY577" s="44">
        <f t="shared" ref="BY577:BY640" si="591">BO577*$D$3</f>
        <v>88.190833094529395</v>
      </c>
      <c r="BZ577" s="44">
        <f t="shared" ref="BZ577:BZ640" si="592">BP577*$D$4</f>
        <v>0</v>
      </c>
      <c r="CA577" s="44">
        <f t="shared" ref="CA577:CA640" si="593">BQ577*$D$5</f>
        <v>0</v>
      </c>
      <c r="CB577" s="44">
        <f t="shared" ref="CB577:CB640" si="594">BR577*$D$3</f>
        <v>0</v>
      </c>
      <c r="CC577" s="44"/>
      <c r="CD577" s="44">
        <f t="shared" ref="CD577:CD640" si="595">SUM(BY577:CC577)</f>
        <v>88.190833094529395</v>
      </c>
      <c r="CE577" s="44">
        <f t="shared" ref="CE577:CE640" si="596">AC577/AX577</f>
        <v>4.7507976203253452</v>
      </c>
      <c r="CF577" s="44">
        <f t="shared" ref="CF577:CF640" si="597">AE577/BN577</f>
        <v>11.079177733114351</v>
      </c>
      <c r="CG577" s="44">
        <f t="shared" ref="CG577:CG640" si="598">AG577/CD577</f>
        <v>4.5486360194604378</v>
      </c>
      <c r="CH577" s="44">
        <f t="shared" ref="CH577:CH640" si="599">AI577*$AD$3+AJ577*$AD$4+AL577*$AD$3</f>
        <v>29.533190723141285</v>
      </c>
      <c r="CI577" s="44">
        <f t="shared" ref="CI577:CI640" si="600">AY577*$AD$3+AZ577*$AD$4+BB577*$AD$3</f>
        <v>91.881037805328447</v>
      </c>
      <c r="CJ577" s="44">
        <f t="shared" ref="CJ577:CJ640" si="601">BO577*$AD$3+BP577*$AD$4+BR577*$AD$3</f>
        <v>36.096121994950458</v>
      </c>
      <c r="CK577" s="44">
        <f t="shared" ref="CK577:CK640" si="602">U577*$AD$3+V577*$AD$4+W577*$AD$5+X577*$AD$3</f>
        <v>164.07328179522938</v>
      </c>
    </row>
    <row r="578" spans="1:91" x14ac:dyDescent="0.25">
      <c r="A578" s="41">
        <f>'[11]ТОВ "Сумитеплоенерго" '!F570</f>
        <v>1989</v>
      </c>
      <c r="B578" s="41" t="str">
        <f>'[11]ТОВ "Сумитеплоенерго" '!C570</f>
        <v>вул.Черепіна,20</v>
      </c>
      <c r="C578" s="47" t="str">
        <f>'[11]ТОВ "Сумитеплоенерго" '!O570</f>
        <v>так</v>
      </c>
      <c r="D578" s="46">
        <f>'[11]ТОВ "Сумитеплоенерго" '!G570</f>
        <v>9</v>
      </c>
      <c r="E578" s="86" t="str">
        <f t="shared" si="548"/>
        <v>ТОВ "Сумитеплоенерго"</v>
      </c>
      <c r="F578" s="43">
        <f>'[11]ТОВ "Сумитеплоенерго" '!L570</f>
        <v>5783.06</v>
      </c>
      <c r="G578" s="43">
        <f>'[11]ТОВ "Сумитеплоенерго" '!CX570</f>
        <v>660.55304651162805</v>
      </c>
      <c r="H578" s="32">
        <f t="shared" si="549"/>
        <v>114.22206349434867</v>
      </c>
      <c r="I578" s="42"/>
      <c r="J578" s="42"/>
      <c r="K578" s="42"/>
      <c r="L578" s="42"/>
      <c r="M578" s="42"/>
      <c r="N578" s="44">
        <f t="shared" si="550"/>
        <v>660.55304651162805</v>
      </c>
      <c r="O578" s="44">
        <f t="shared" si="551"/>
        <v>438.92983176628218</v>
      </c>
      <c r="P578" s="44">
        <f t="shared" si="552"/>
        <v>0</v>
      </c>
      <c r="Q578" s="44">
        <f t="shared" si="553"/>
        <v>0</v>
      </c>
      <c r="R578" s="44">
        <f t="shared" si="554"/>
        <v>0</v>
      </c>
      <c r="S578" s="44">
        <f t="shared" si="555"/>
        <v>0</v>
      </c>
      <c r="T578" s="44">
        <f t="shared" si="556"/>
        <v>438.92983176628218</v>
      </c>
      <c r="U578" s="44">
        <f t="shared" si="557"/>
        <v>733.2138816279072</v>
      </c>
      <c r="V578" s="44">
        <f t="shared" si="558"/>
        <v>0</v>
      </c>
      <c r="W578" s="44">
        <f t="shared" si="559"/>
        <v>0</v>
      </c>
      <c r="X578" s="44">
        <f t="shared" si="560"/>
        <v>0</v>
      </c>
      <c r="Y578" s="44">
        <f t="shared" si="561"/>
        <v>0</v>
      </c>
      <c r="Z578" s="44">
        <f t="shared" si="562"/>
        <v>733.2138816279072</v>
      </c>
      <c r="AA578" s="20">
        <v>0.11</v>
      </c>
      <c r="AC578" s="44">
        <f>AD578*F578/1000</f>
        <v>520.47540000000004</v>
      </c>
      <c r="AD578" s="28">
        <v>90</v>
      </c>
      <c r="AE578" s="44">
        <f>AF578*F578/1000</f>
        <v>3828.3857200000002</v>
      </c>
      <c r="AF578" s="28">
        <v>662</v>
      </c>
      <c r="AG578" s="44">
        <f>AH578*F578/1000</f>
        <v>584.08906000000002</v>
      </c>
      <c r="AH578" s="28">
        <v>101</v>
      </c>
      <c r="AI578" s="44">
        <f t="shared" si="569"/>
        <v>131.97849869302328</v>
      </c>
      <c r="AJ578" s="44">
        <f t="shared" si="570"/>
        <v>0</v>
      </c>
      <c r="AK578" s="44"/>
      <c r="AL578" s="44">
        <f t="shared" si="571"/>
        <v>0</v>
      </c>
      <c r="AM578" s="44"/>
      <c r="AN578" s="44">
        <f t="shared" si="572"/>
        <v>131.97849869302328</v>
      </c>
      <c r="AO578" s="20"/>
      <c r="AP578" s="20">
        <v>0.18</v>
      </c>
      <c r="AQ578" s="20"/>
      <c r="AR578" s="20"/>
      <c r="AS578" s="44">
        <f t="shared" si="573"/>
        <v>87.698180386903175</v>
      </c>
      <c r="AT578" s="44">
        <f t="shared" si="574"/>
        <v>0</v>
      </c>
      <c r="AU578" s="44">
        <f t="shared" si="575"/>
        <v>0</v>
      </c>
      <c r="AV578" s="44">
        <f t="shared" si="576"/>
        <v>0</v>
      </c>
      <c r="AW578" s="44"/>
      <c r="AX578" s="44">
        <f t="shared" si="577"/>
        <v>87.698180386903175</v>
      </c>
      <c r="AY578" s="44">
        <f t="shared" si="578"/>
        <v>410.59977371162807</v>
      </c>
      <c r="AZ578" s="44">
        <f t="shared" si="579"/>
        <v>0</v>
      </c>
      <c r="BA578" s="44"/>
      <c r="BB578" s="44">
        <f t="shared" si="580"/>
        <v>0</v>
      </c>
      <c r="BC578" s="44"/>
      <c r="BD578" s="44">
        <f t="shared" si="581"/>
        <v>410.59977371162807</v>
      </c>
      <c r="BE578" s="20"/>
      <c r="BF578" s="20">
        <v>0.56000000000000005</v>
      </c>
      <c r="BG578" s="20"/>
      <c r="BH578" s="20">
        <v>0.05</v>
      </c>
      <c r="BI578" s="44">
        <f t="shared" si="582"/>
        <v>272.83878342592106</v>
      </c>
      <c r="BJ578" s="44">
        <f t="shared" si="583"/>
        <v>0</v>
      </c>
      <c r="BK578" s="44">
        <f t="shared" si="584"/>
        <v>0</v>
      </c>
      <c r="BL578" s="44">
        <f t="shared" si="585"/>
        <v>0</v>
      </c>
      <c r="BM578" s="44"/>
      <c r="BN578" s="44">
        <f t="shared" si="586"/>
        <v>272.83878342592106</v>
      </c>
      <c r="BO578" s="44">
        <f t="shared" si="587"/>
        <v>161.30705395813959</v>
      </c>
      <c r="BP578" s="44">
        <f t="shared" si="588"/>
        <v>0</v>
      </c>
      <c r="BQ578" s="44"/>
      <c r="BR578" s="44">
        <f t="shared" si="589"/>
        <v>0</v>
      </c>
      <c r="BS578" s="44"/>
      <c r="BT578" s="44">
        <f t="shared" si="590"/>
        <v>161.30705395813959</v>
      </c>
      <c r="BU578" s="20"/>
      <c r="BV578" s="20">
        <v>0.22</v>
      </c>
      <c r="BW578" s="20"/>
      <c r="BX578" s="20">
        <v>0.05</v>
      </c>
      <c r="BY578" s="44">
        <f t="shared" si="591"/>
        <v>107.18666491732611</v>
      </c>
      <c r="BZ578" s="44">
        <f t="shared" si="592"/>
        <v>0</v>
      </c>
      <c r="CA578" s="44">
        <f t="shared" si="593"/>
        <v>0</v>
      </c>
      <c r="CB578" s="44">
        <f t="shared" si="594"/>
        <v>0</v>
      </c>
      <c r="CC578" s="44"/>
      <c r="CD578" s="44">
        <f t="shared" si="595"/>
        <v>107.18666491732611</v>
      </c>
      <c r="CE578" s="44">
        <f t="shared" si="596"/>
        <v>5.9348483366905489</v>
      </c>
      <c r="CF578" s="44">
        <f t="shared" si="597"/>
        <v>14.031677138889794</v>
      </c>
      <c r="CG578" s="44">
        <f t="shared" si="598"/>
        <v>5.4492698364158674</v>
      </c>
      <c r="CH578" s="44">
        <f t="shared" si="599"/>
        <v>35.894481397944674</v>
      </c>
      <c r="CI578" s="44">
        <f t="shared" si="600"/>
        <v>111.67171990471678</v>
      </c>
      <c r="CJ578" s="44">
        <f t="shared" si="601"/>
        <v>43.871032819710159</v>
      </c>
      <c r="CK578" s="44">
        <f t="shared" si="602"/>
        <v>199.41378554413708</v>
      </c>
    </row>
    <row r="579" spans="1:91" x14ac:dyDescent="0.25">
      <c r="A579" s="41">
        <f>'[11]ТОВ "Сумитеплоенерго" '!F571</f>
        <v>1987</v>
      </c>
      <c r="B579" s="41" t="str">
        <f>'[11]ТОВ "Сумитеплоенерго" '!C571</f>
        <v>пр.М.Лушпи,29</v>
      </c>
      <c r="C579" s="47" t="str">
        <f>'[11]ТОВ "Сумитеплоенерго" '!O571</f>
        <v>так</v>
      </c>
      <c r="D579" s="46">
        <f>'[11]ТОВ "Сумитеплоенерго" '!G571</f>
        <v>9</v>
      </c>
      <c r="E579" s="86" t="str">
        <f t="shared" si="548"/>
        <v>ТОВ "Сумитеплоенерго"</v>
      </c>
      <c r="F579" s="43">
        <f>'[11]ТОВ "Сумитеплоенерго" '!L571</f>
        <v>12676.04</v>
      </c>
      <c r="G579" s="43">
        <f>'[11]ТОВ "Сумитеплоенерго" '!CX571</f>
        <v>1573.7513255813953</v>
      </c>
      <c r="H579" s="32">
        <f t="shared" si="549"/>
        <v>124.151653480219</v>
      </c>
      <c r="I579" s="42"/>
      <c r="J579" s="42"/>
      <c r="K579" s="42"/>
      <c r="L579" s="42"/>
      <c r="M579" s="42"/>
      <c r="N579" s="44">
        <f t="shared" si="550"/>
        <v>1573.7513255813953</v>
      </c>
      <c r="O579" s="44">
        <f t="shared" si="551"/>
        <v>1045.7394878841808</v>
      </c>
      <c r="P579" s="44">
        <f t="shared" si="552"/>
        <v>0</v>
      </c>
      <c r="Q579" s="44">
        <f t="shared" si="553"/>
        <v>0</v>
      </c>
      <c r="R579" s="44">
        <f t="shared" si="554"/>
        <v>0</v>
      </c>
      <c r="S579" s="44">
        <f t="shared" si="555"/>
        <v>0</v>
      </c>
      <c r="T579" s="44">
        <f t="shared" si="556"/>
        <v>1045.7394878841808</v>
      </c>
      <c r="U579" s="44">
        <f t="shared" si="557"/>
        <v>1746.8639713953489</v>
      </c>
      <c r="V579" s="44">
        <f t="shared" si="558"/>
        <v>0</v>
      </c>
      <c r="W579" s="44">
        <f t="shared" si="559"/>
        <v>0</v>
      </c>
      <c r="X579" s="44">
        <f t="shared" si="560"/>
        <v>0</v>
      </c>
      <c r="Y579" s="44">
        <f t="shared" si="561"/>
        <v>0</v>
      </c>
      <c r="Z579" s="44">
        <f t="shared" si="562"/>
        <v>1746.8639713953489</v>
      </c>
      <c r="AA579" s="20">
        <v>0.11</v>
      </c>
      <c r="AC579" s="44">
        <f t="shared" ref="AC579:AC580" si="603">AD579*F579/1000</f>
        <v>861.97072000000014</v>
      </c>
      <c r="AD579" s="28">
        <v>68</v>
      </c>
      <c r="AE579" s="44">
        <f t="shared" ref="AE579:AE580" si="604">AF579*F579/1000</f>
        <v>7770.4125200000008</v>
      </c>
      <c r="AF579" s="28">
        <v>613</v>
      </c>
      <c r="AG579" s="44">
        <f t="shared" ref="AG579:AG580" si="605">AH579*F579/1000</f>
        <v>1166.1956800000003</v>
      </c>
      <c r="AH579" s="28">
        <v>92</v>
      </c>
      <c r="AI579" s="44">
        <f t="shared" si="569"/>
        <v>314.43551485116279</v>
      </c>
      <c r="AJ579" s="44">
        <f t="shared" si="570"/>
        <v>0</v>
      </c>
      <c r="AK579" s="44"/>
      <c r="AL579" s="44">
        <f t="shared" si="571"/>
        <v>0</v>
      </c>
      <c r="AM579" s="44"/>
      <c r="AN579" s="44">
        <f t="shared" si="572"/>
        <v>314.43551485116279</v>
      </c>
      <c r="AO579" s="20"/>
      <c r="AP579" s="20">
        <v>0.18</v>
      </c>
      <c r="AQ579" s="20"/>
      <c r="AR579" s="20"/>
      <c r="AS579" s="44">
        <f t="shared" si="573"/>
        <v>208.93874967925933</v>
      </c>
      <c r="AT579" s="44">
        <f t="shared" si="574"/>
        <v>0</v>
      </c>
      <c r="AU579" s="44">
        <f t="shared" si="575"/>
        <v>0</v>
      </c>
      <c r="AV579" s="44">
        <f t="shared" si="576"/>
        <v>0</v>
      </c>
      <c r="AW579" s="44"/>
      <c r="AX579" s="44">
        <f t="shared" si="577"/>
        <v>208.93874967925933</v>
      </c>
      <c r="AY579" s="44">
        <f t="shared" si="578"/>
        <v>978.24382398139551</v>
      </c>
      <c r="AZ579" s="44">
        <f t="shared" si="579"/>
        <v>0</v>
      </c>
      <c r="BA579" s="44"/>
      <c r="BB579" s="44">
        <f t="shared" si="580"/>
        <v>0</v>
      </c>
      <c r="BC579" s="44"/>
      <c r="BD579" s="44">
        <f t="shared" si="581"/>
        <v>978.24382398139551</v>
      </c>
      <c r="BE579" s="20"/>
      <c r="BF579" s="20">
        <v>0.56000000000000005</v>
      </c>
      <c r="BG579" s="20"/>
      <c r="BH579" s="20">
        <v>0.05</v>
      </c>
      <c r="BI579" s="44">
        <f t="shared" si="582"/>
        <v>650.03166566880691</v>
      </c>
      <c r="BJ579" s="44">
        <f t="shared" si="583"/>
        <v>0</v>
      </c>
      <c r="BK579" s="44">
        <f t="shared" si="584"/>
        <v>0</v>
      </c>
      <c r="BL579" s="44">
        <f t="shared" si="585"/>
        <v>0</v>
      </c>
      <c r="BM579" s="44"/>
      <c r="BN579" s="44">
        <f t="shared" si="586"/>
        <v>650.03166566880691</v>
      </c>
      <c r="BO579" s="44">
        <f t="shared" si="587"/>
        <v>384.31007370697677</v>
      </c>
      <c r="BP579" s="44">
        <f t="shared" si="588"/>
        <v>0</v>
      </c>
      <c r="BQ579" s="44"/>
      <c r="BR579" s="44">
        <f t="shared" si="589"/>
        <v>0</v>
      </c>
      <c r="BS579" s="44"/>
      <c r="BT579" s="44">
        <f t="shared" si="590"/>
        <v>384.31007370697677</v>
      </c>
      <c r="BU579" s="20"/>
      <c r="BV579" s="20">
        <v>0.22</v>
      </c>
      <c r="BW579" s="20"/>
      <c r="BX579" s="20">
        <v>0.05</v>
      </c>
      <c r="BY579" s="44">
        <f t="shared" si="591"/>
        <v>255.36958294131696</v>
      </c>
      <c r="BZ579" s="44">
        <f t="shared" si="592"/>
        <v>0</v>
      </c>
      <c r="CA579" s="44">
        <f t="shared" si="593"/>
        <v>0</v>
      </c>
      <c r="CB579" s="44">
        <f t="shared" si="594"/>
        <v>0</v>
      </c>
      <c r="CC579" s="44"/>
      <c r="CD579" s="44">
        <f t="shared" si="595"/>
        <v>255.36958294131696</v>
      </c>
      <c r="CE579" s="44">
        <f t="shared" si="596"/>
        <v>4.1254708440784986</v>
      </c>
      <c r="CF579" s="44">
        <f t="shared" si="597"/>
        <v>11.953898448939638</v>
      </c>
      <c r="CG579" s="44">
        <f t="shared" si="598"/>
        <v>4.5666976723221886</v>
      </c>
      <c r="CH579" s="44">
        <f t="shared" si="599"/>
        <v>85.517715767703692</v>
      </c>
      <c r="CI579" s="44">
        <f t="shared" si="600"/>
        <v>266.05511572174487</v>
      </c>
      <c r="CJ579" s="44">
        <f t="shared" si="601"/>
        <v>104.52165260497118</v>
      </c>
      <c r="CK579" s="44">
        <f t="shared" si="602"/>
        <v>475.0984209316872</v>
      </c>
    </row>
    <row r="580" spans="1:91" x14ac:dyDescent="0.25">
      <c r="A580" s="41">
        <f>'[11]ТОВ "Сумитеплоенерго" '!F572</f>
        <v>1987</v>
      </c>
      <c r="B580" s="41" t="str">
        <f>'[11]ТОВ "Сумитеплоенерго" '!C572</f>
        <v>пр.М.Лушпи,31</v>
      </c>
      <c r="C580" s="47" t="str">
        <f>'[11]ТОВ "Сумитеплоенерго" '!O572</f>
        <v>так</v>
      </c>
      <c r="D580" s="46">
        <f>'[11]ТОВ "Сумитеплоенерго" '!G572</f>
        <v>9</v>
      </c>
      <c r="E580" s="86" t="str">
        <f t="shared" si="548"/>
        <v>ТОВ "Сумитеплоенерго"</v>
      </c>
      <c r="F580" s="43">
        <f>'[11]ТОВ "Сумитеплоенерго" '!L572</f>
        <v>14815.17</v>
      </c>
      <c r="G580" s="43">
        <f>'[11]ТОВ "Сумитеплоенерго" '!CX572</f>
        <v>1627.6296162790698</v>
      </c>
      <c r="H580" s="32">
        <f t="shared" si="549"/>
        <v>109.86236514863278</v>
      </c>
      <c r="I580" s="42"/>
      <c r="J580" s="42"/>
      <c r="K580" s="42"/>
      <c r="L580" s="42"/>
      <c r="M580" s="42"/>
      <c r="N580" s="44">
        <f t="shared" si="550"/>
        <v>1627.6296162790698</v>
      </c>
      <c r="O580" s="44">
        <f t="shared" si="551"/>
        <v>1081.540986638405</v>
      </c>
      <c r="P580" s="44">
        <f t="shared" si="552"/>
        <v>0</v>
      </c>
      <c r="Q580" s="44">
        <f t="shared" si="553"/>
        <v>0</v>
      </c>
      <c r="R580" s="44">
        <f t="shared" si="554"/>
        <v>0</v>
      </c>
      <c r="S580" s="44">
        <f t="shared" si="555"/>
        <v>0</v>
      </c>
      <c r="T580" s="44">
        <f t="shared" si="556"/>
        <v>1081.540986638405</v>
      </c>
      <c r="U580" s="44">
        <f t="shared" si="557"/>
        <v>1806.6688740697675</v>
      </c>
      <c r="V580" s="44">
        <f t="shared" si="558"/>
        <v>0</v>
      </c>
      <c r="W580" s="44">
        <f t="shared" si="559"/>
        <v>0</v>
      </c>
      <c r="X580" s="44">
        <f t="shared" si="560"/>
        <v>0</v>
      </c>
      <c r="Y580" s="44">
        <f t="shared" si="561"/>
        <v>0</v>
      </c>
      <c r="Z580" s="44">
        <f t="shared" si="562"/>
        <v>1806.6688740697675</v>
      </c>
      <c r="AA580" s="20">
        <v>0.11</v>
      </c>
      <c r="AC580" s="44">
        <f t="shared" si="603"/>
        <v>1007.4315600000001</v>
      </c>
      <c r="AD580" s="28">
        <v>68</v>
      </c>
      <c r="AE580" s="44">
        <f t="shared" si="604"/>
        <v>9081.6992100000007</v>
      </c>
      <c r="AF580" s="28">
        <v>613</v>
      </c>
      <c r="AG580" s="44">
        <f t="shared" si="605"/>
        <v>1362.9956399999999</v>
      </c>
      <c r="AH580" s="28">
        <v>92</v>
      </c>
      <c r="AI580" s="44">
        <f t="shared" si="569"/>
        <v>325.20039733255817</v>
      </c>
      <c r="AJ580" s="44">
        <f t="shared" si="570"/>
        <v>0</v>
      </c>
      <c r="AK580" s="44"/>
      <c r="AL580" s="44">
        <f t="shared" si="571"/>
        <v>0</v>
      </c>
      <c r="AM580" s="44"/>
      <c r="AN580" s="44">
        <f t="shared" si="572"/>
        <v>325.20039733255817</v>
      </c>
      <c r="AO580" s="20"/>
      <c r="AP580" s="20">
        <v>0.18</v>
      </c>
      <c r="AQ580" s="20"/>
      <c r="AR580" s="20"/>
      <c r="AS580" s="44">
        <f t="shared" si="573"/>
        <v>216.09188913035337</v>
      </c>
      <c r="AT580" s="44">
        <f t="shared" si="574"/>
        <v>0</v>
      </c>
      <c r="AU580" s="44">
        <f t="shared" si="575"/>
        <v>0</v>
      </c>
      <c r="AV580" s="44">
        <f t="shared" si="576"/>
        <v>0</v>
      </c>
      <c r="AW580" s="44"/>
      <c r="AX580" s="44">
        <f t="shared" si="577"/>
        <v>216.09188913035337</v>
      </c>
      <c r="AY580" s="44">
        <f t="shared" si="578"/>
        <v>1011.7345694790699</v>
      </c>
      <c r="AZ580" s="44">
        <f t="shared" si="579"/>
        <v>0</v>
      </c>
      <c r="BA580" s="44"/>
      <c r="BB580" s="44">
        <f t="shared" si="580"/>
        <v>0</v>
      </c>
      <c r="BC580" s="44"/>
      <c r="BD580" s="44">
        <f t="shared" si="581"/>
        <v>1011.7345694790699</v>
      </c>
      <c r="BE580" s="20"/>
      <c r="BF580" s="20">
        <v>0.56000000000000005</v>
      </c>
      <c r="BG580" s="20"/>
      <c r="BH580" s="20">
        <v>0.05</v>
      </c>
      <c r="BI580" s="44">
        <f t="shared" si="582"/>
        <v>672.28587729443268</v>
      </c>
      <c r="BJ580" s="44">
        <f t="shared" si="583"/>
        <v>0</v>
      </c>
      <c r="BK580" s="44">
        <f t="shared" si="584"/>
        <v>0</v>
      </c>
      <c r="BL580" s="44">
        <f t="shared" si="585"/>
        <v>0</v>
      </c>
      <c r="BM580" s="44"/>
      <c r="BN580" s="44">
        <f t="shared" si="586"/>
        <v>672.28587729443268</v>
      </c>
      <c r="BO580" s="44">
        <f t="shared" si="587"/>
        <v>397.46715229534885</v>
      </c>
      <c r="BP580" s="44">
        <f t="shared" si="588"/>
        <v>0</v>
      </c>
      <c r="BQ580" s="44"/>
      <c r="BR580" s="44">
        <f t="shared" si="589"/>
        <v>0</v>
      </c>
      <c r="BS580" s="44"/>
      <c r="BT580" s="44">
        <f t="shared" si="590"/>
        <v>397.46715229534885</v>
      </c>
      <c r="BU580" s="20"/>
      <c r="BV580" s="20">
        <v>0.22</v>
      </c>
      <c r="BW580" s="20"/>
      <c r="BX580" s="20">
        <v>0.05</v>
      </c>
      <c r="BY580" s="44">
        <f t="shared" si="591"/>
        <v>264.11230893709853</v>
      </c>
      <c r="BZ580" s="44">
        <f t="shared" si="592"/>
        <v>0</v>
      </c>
      <c r="CA580" s="44">
        <f t="shared" si="593"/>
        <v>0</v>
      </c>
      <c r="CB580" s="44">
        <f t="shared" si="594"/>
        <v>0</v>
      </c>
      <c r="CC580" s="44"/>
      <c r="CD580" s="44">
        <f t="shared" si="595"/>
        <v>264.11230893709853</v>
      </c>
      <c r="CE580" s="44">
        <f t="shared" si="596"/>
        <v>4.662051704274222</v>
      </c>
      <c r="CF580" s="44">
        <f t="shared" si="597"/>
        <v>13.508686582185337</v>
      </c>
      <c r="CG580" s="44">
        <f t="shared" si="598"/>
        <v>5.1606668598115712</v>
      </c>
      <c r="CH580" s="44">
        <f t="shared" si="599"/>
        <v>88.445464437418877</v>
      </c>
      <c r="CI580" s="44">
        <f t="shared" si="600"/>
        <v>275.16366713863653</v>
      </c>
      <c r="CJ580" s="44">
        <f t="shared" si="601"/>
        <v>108.10001209017862</v>
      </c>
      <c r="CK580" s="44">
        <f t="shared" si="602"/>
        <v>491.36369131899374</v>
      </c>
    </row>
    <row r="581" spans="1:91" x14ac:dyDescent="0.25">
      <c r="A581" s="41">
        <f>'[11]ТОВ "Сумитеплоенерго" '!F573</f>
        <v>1987</v>
      </c>
      <c r="B581" s="41" t="str">
        <f>'[11]ТОВ "Сумитеплоенерго" '!C573</f>
        <v>пр.М.Лушпи,33</v>
      </c>
      <c r="C581" s="47" t="str">
        <f>'[11]ТОВ "Сумитеплоенерго" '!O573</f>
        <v>так</v>
      </c>
      <c r="D581" s="46">
        <f>'[11]ТОВ "Сумитеплоенерго" '!G573</f>
        <v>9</v>
      </c>
      <c r="E581" s="86" t="str">
        <f t="shared" si="548"/>
        <v>ТОВ "Сумитеплоенерго"</v>
      </c>
      <c r="F581" s="43">
        <f>'[11]ТОВ "Сумитеплоенерго" '!L573</f>
        <v>3851.76</v>
      </c>
      <c r="G581" s="43">
        <f>'[11]ТОВ "Сумитеплоенерго" '!CX573</f>
        <v>492.64870930232553</v>
      </c>
      <c r="H581" s="32">
        <f t="shared" si="549"/>
        <v>127.90223412214819</v>
      </c>
      <c r="I581" s="42"/>
      <c r="J581" s="42"/>
      <c r="K581" s="42"/>
      <c r="L581" s="42"/>
      <c r="M581" s="42"/>
      <c r="N581" s="44">
        <f t="shared" si="550"/>
        <v>492.64870930232553</v>
      </c>
      <c r="O581" s="44">
        <f t="shared" si="551"/>
        <v>327.35934870923228</v>
      </c>
      <c r="P581" s="44">
        <f t="shared" si="552"/>
        <v>0</v>
      </c>
      <c r="Q581" s="44">
        <f t="shared" si="553"/>
        <v>0</v>
      </c>
      <c r="R581" s="44">
        <f t="shared" si="554"/>
        <v>0</v>
      </c>
      <c r="S581" s="44">
        <f t="shared" si="555"/>
        <v>0</v>
      </c>
      <c r="T581" s="44">
        <f t="shared" si="556"/>
        <v>327.35934870923228</v>
      </c>
      <c r="U581" s="44">
        <f t="shared" si="557"/>
        <v>546.84006732558134</v>
      </c>
      <c r="V581" s="44">
        <f t="shared" si="558"/>
        <v>0</v>
      </c>
      <c r="W581" s="44">
        <f t="shared" si="559"/>
        <v>0</v>
      </c>
      <c r="X581" s="44">
        <f t="shared" si="560"/>
        <v>0</v>
      </c>
      <c r="Y581" s="44">
        <f t="shared" si="561"/>
        <v>0</v>
      </c>
      <c r="Z581" s="44">
        <f t="shared" si="562"/>
        <v>546.84006732558134</v>
      </c>
      <c r="AA581" s="20">
        <v>0.11</v>
      </c>
      <c r="AC581" s="44">
        <f t="shared" ref="AC581:AC640" si="606">AD581*F581/1000</f>
        <v>362.06544000000002</v>
      </c>
      <c r="AD581" s="28">
        <v>94</v>
      </c>
      <c r="AE581" s="44">
        <f t="shared" ref="AE581:AE640" si="607">AF581*F581/1000</f>
        <v>2626.9003200000002</v>
      </c>
      <c r="AF581" s="28">
        <v>682</v>
      </c>
      <c r="AG581" s="44">
        <f t="shared" ref="AG581:AG640" si="608">AH581*F581/1000</f>
        <v>423.69360000000006</v>
      </c>
      <c r="AH581" s="28">
        <v>110</v>
      </c>
      <c r="AI581" s="44">
        <f t="shared" si="569"/>
        <v>98.431212118604634</v>
      </c>
      <c r="AJ581" s="44">
        <f t="shared" si="570"/>
        <v>0</v>
      </c>
      <c r="AK581" s="44"/>
      <c r="AL581" s="44">
        <f t="shared" si="571"/>
        <v>0</v>
      </c>
      <c r="AM581" s="44"/>
      <c r="AN581" s="44">
        <f t="shared" si="572"/>
        <v>98.431212118604634</v>
      </c>
      <c r="AO581" s="20"/>
      <c r="AP581" s="20">
        <v>0.18</v>
      </c>
      <c r="AQ581" s="20"/>
      <c r="AR581" s="20"/>
      <c r="AS581" s="44">
        <f t="shared" si="573"/>
        <v>65.406397872104606</v>
      </c>
      <c r="AT581" s="44">
        <f t="shared" si="574"/>
        <v>0</v>
      </c>
      <c r="AU581" s="44">
        <f t="shared" si="575"/>
        <v>0</v>
      </c>
      <c r="AV581" s="44">
        <f t="shared" si="576"/>
        <v>0</v>
      </c>
      <c r="AW581" s="44"/>
      <c r="AX581" s="44">
        <f t="shared" si="577"/>
        <v>65.406397872104606</v>
      </c>
      <c r="AY581" s="44">
        <f t="shared" si="578"/>
        <v>306.23043770232556</v>
      </c>
      <c r="AZ581" s="44">
        <f t="shared" si="579"/>
        <v>0</v>
      </c>
      <c r="BA581" s="44"/>
      <c r="BB581" s="44">
        <f t="shared" si="580"/>
        <v>0</v>
      </c>
      <c r="BC581" s="44"/>
      <c r="BD581" s="44">
        <f t="shared" si="581"/>
        <v>306.23043770232556</v>
      </c>
      <c r="BE581" s="20"/>
      <c r="BF581" s="20">
        <v>0.56000000000000005</v>
      </c>
      <c r="BG581" s="20"/>
      <c r="BH581" s="20">
        <v>0.05</v>
      </c>
      <c r="BI581" s="44">
        <f t="shared" si="582"/>
        <v>203.4865711576588</v>
      </c>
      <c r="BJ581" s="44">
        <f t="shared" si="583"/>
        <v>0</v>
      </c>
      <c r="BK581" s="44">
        <f t="shared" si="584"/>
        <v>0</v>
      </c>
      <c r="BL581" s="44">
        <f t="shared" si="585"/>
        <v>0</v>
      </c>
      <c r="BM581" s="44"/>
      <c r="BN581" s="44">
        <f t="shared" si="586"/>
        <v>203.4865711576588</v>
      </c>
      <c r="BO581" s="44">
        <f t="shared" si="587"/>
        <v>120.30481481162789</v>
      </c>
      <c r="BP581" s="44">
        <f t="shared" si="588"/>
        <v>0</v>
      </c>
      <c r="BQ581" s="44"/>
      <c r="BR581" s="44">
        <f t="shared" si="589"/>
        <v>0</v>
      </c>
      <c r="BS581" s="44"/>
      <c r="BT581" s="44">
        <f t="shared" si="590"/>
        <v>120.30481481162789</v>
      </c>
      <c r="BU581" s="20"/>
      <c r="BV581" s="20">
        <v>0.22</v>
      </c>
      <c r="BW581" s="20"/>
      <c r="BX581" s="20">
        <v>0.05</v>
      </c>
      <c r="BY581" s="44">
        <f t="shared" si="591"/>
        <v>79.941152954794532</v>
      </c>
      <c r="BZ581" s="44">
        <f t="shared" si="592"/>
        <v>0</v>
      </c>
      <c r="CA581" s="44">
        <f t="shared" si="593"/>
        <v>0</v>
      </c>
      <c r="CB581" s="44">
        <f t="shared" si="594"/>
        <v>0</v>
      </c>
      <c r="CC581" s="44"/>
      <c r="CD581" s="44">
        <f t="shared" si="595"/>
        <v>79.941152954794532</v>
      </c>
      <c r="CE581" s="44">
        <f t="shared" si="596"/>
        <v>5.5356272746892632</v>
      </c>
      <c r="CF581" s="44">
        <f t="shared" si="597"/>
        <v>12.909452968101327</v>
      </c>
      <c r="CG581" s="44">
        <f t="shared" si="598"/>
        <v>5.3000686672556769</v>
      </c>
      <c r="CH581" s="44">
        <f t="shared" si="599"/>
        <v>26.770552380553568</v>
      </c>
      <c r="CI581" s="44">
        <f t="shared" si="600"/>
        <v>83.286162961722212</v>
      </c>
      <c r="CJ581" s="44">
        <f t="shared" si="601"/>
        <v>32.719564020676579</v>
      </c>
      <c r="CK581" s="44">
        <f t="shared" si="602"/>
        <v>148.72529100307537</v>
      </c>
    </row>
    <row r="582" spans="1:91" x14ac:dyDescent="0.25">
      <c r="A582" s="41">
        <f>'[11]ТОВ "Сумитеплоенерго" '!F574</f>
        <v>1989</v>
      </c>
      <c r="B582" s="41" t="str">
        <f>'[11]ТОВ "Сумитеплоенерго" '!C574</f>
        <v>пр.М.Лушпи,39</v>
      </c>
      <c r="C582" s="47" t="str">
        <f>'[11]ТОВ "Сумитеплоенерго" '!O574</f>
        <v>так</v>
      </c>
      <c r="D582" s="46">
        <f>'[11]ТОВ "Сумитеплоенерго" '!G574</f>
        <v>9</v>
      </c>
      <c r="E582" s="86" t="str">
        <f t="shared" si="548"/>
        <v>ТОВ "Сумитеплоенерго"</v>
      </c>
      <c r="F582" s="43">
        <f>'[11]ТОВ "Сумитеплоенерго" '!L574</f>
        <v>5814.4</v>
      </c>
      <c r="G582" s="43">
        <f>'[11]ТОВ "Сумитеплоенерго" '!CX574</f>
        <v>1226.1349069767443</v>
      </c>
      <c r="H582" s="32">
        <f t="shared" si="549"/>
        <v>210.87900849214785</v>
      </c>
      <c r="I582" s="42"/>
      <c r="J582" s="42"/>
      <c r="K582" s="42"/>
      <c r="L582" s="42"/>
      <c r="M582" s="42"/>
      <c r="N582" s="44">
        <f t="shared" si="550"/>
        <v>1226.1349069767443</v>
      </c>
      <c r="O582" s="44">
        <f t="shared" si="551"/>
        <v>814.75241282169213</v>
      </c>
      <c r="P582" s="44">
        <f t="shared" si="552"/>
        <v>0</v>
      </c>
      <c r="Q582" s="44">
        <f t="shared" si="553"/>
        <v>0</v>
      </c>
      <c r="R582" s="44">
        <f t="shared" si="554"/>
        <v>0</v>
      </c>
      <c r="S582" s="44">
        <f t="shared" si="555"/>
        <v>0</v>
      </c>
      <c r="T582" s="44">
        <f t="shared" si="556"/>
        <v>814.75241282169213</v>
      </c>
      <c r="U582" s="44">
        <f t="shared" si="557"/>
        <v>1262.9189541860467</v>
      </c>
      <c r="V582" s="44">
        <f t="shared" si="558"/>
        <v>0</v>
      </c>
      <c r="W582" s="44">
        <f t="shared" si="559"/>
        <v>0</v>
      </c>
      <c r="X582" s="44">
        <f t="shared" si="560"/>
        <v>0</v>
      </c>
      <c r="Y582" s="44">
        <f t="shared" si="561"/>
        <v>0</v>
      </c>
      <c r="Z582" s="44">
        <f t="shared" si="562"/>
        <v>1262.9189541860467</v>
      </c>
      <c r="AA582" s="20">
        <v>0.03</v>
      </c>
      <c r="AC582" s="44">
        <f>AD582*F582/1000</f>
        <v>523.29599999999994</v>
      </c>
      <c r="AD582" s="28">
        <v>90</v>
      </c>
      <c r="AE582" s="44">
        <f>AF582*F582/1000</f>
        <v>3849.1327999999999</v>
      </c>
      <c r="AF582" s="28">
        <v>662</v>
      </c>
      <c r="AG582" s="44">
        <f>AH582*F582/1000</f>
        <v>587.25439999999992</v>
      </c>
      <c r="AH582" s="28">
        <v>101</v>
      </c>
      <c r="AI582" s="44">
        <f t="shared" si="569"/>
        <v>227.3254117534884</v>
      </c>
      <c r="AJ582" s="44">
        <f t="shared" si="570"/>
        <v>0</v>
      </c>
      <c r="AK582" s="44"/>
      <c r="AL582" s="44">
        <f t="shared" si="571"/>
        <v>0</v>
      </c>
      <c r="AM582" s="44"/>
      <c r="AN582" s="44">
        <f t="shared" si="572"/>
        <v>227.3254117534884</v>
      </c>
      <c r="AO582" s="20"/>
      <c r="AP582" s="20">
        <v>0.18</v>
      </c>
      <c r="AQ582" s="20"/>
      <c r="AR582" s="20"/>
      <c r="AS582" s="44">
        <f t="shared" si="573"/>
        <v>151.05509733714172</v>
      </c>
      <c r="AT582" s="44">
        <f t="shared" si="574"/>
        <v>0</v>
      </c>
      <c r="AU582" s="44">
        <f t="shared" si="575"/>
        <v>0</v>
      </c>
      <c r="AV582" s="44">
        <f t="shared" si="576"/>
        <v>0</v>
      </c>
      <c r="AW582" s="44"/>
      <c r="AX582" s="44">
        <f t="shared" si="577"/>
        <v>151.05509733714172</v>
      </c>
      <c r="AY582" s="44">
        <f t="shared" si="578"/>
        <v>707.23461434418618</v>
      </c>
      <c r="AZ582" s="44">
        <f t="shared" si="579"/>
        <v>0</v>
      </c>
      <c r="BA582" s="44"/>
      <c r="BB582" s="44">
        <f t="shared" si="580"/>
        <v>0</v>
      </c>
      <c r="BC582" s="44"/>
      <c r="BD582" s="44">
        <f t="shared" si="581"/>
        <v>707.23461434418618</v>
      </c>
      <c r="BE582" s="20"/>
      <c r="BF582" s="20">
        <v>0.56000000000000005</v>
      </c>
      <c r="BG582" s="20"/>
      <c r="BH582" s="20">
        <v>0.05</v>
      </c>
      <c r="BI582" s="44">
        <f t="shared" si="582"/>
        <v>469.9491917155521</v>
      </c>
      <c r="BJ582" s="44">
        <f t="shared" si="583"/>
        <v>0</v>
      </c>
      <c r="BK582" s="44">
        <f t="shared" si="584"/>
        <v>0</v>
      </c>
      <c r="BL582" s="44">
        <f t="shared" si="585"/>
        <v>0</v>
      </c>
      <c r="BM582" s="44"/>
      <c r="BN582" s="44">
        <f t="shared" si="586"/>
        <v>469.9491917155521</v>
      </c>
      <c r="BO582" s="44">
        <f t="shared" si="587"/>
        <v>277.84216992093025</v>
      </c>
      <c r="BP582" s="44">
        <f t="shared" si="588"/>
        <v>0</v>
      </c>
      <c r="BQ582" s="44"/>
      <c r="BR582" s="44">
        <f t="shared" si="589"/>
        <v>0</v>
      </c>
      <c r="BS582" s="44"/>
      <c r="BT582" s="44">
        <f t="shared" si="590"/>
        <v>277.84216992093025</v>
      </c>
      <c r="BU582" s="20"/>
      <c r="BV582" s="20">
        <v>0.22</v>
      </c>
      <c r="BW582" s="20"/>
      <c r="BX582" s="20">
        <v>0.05</v>
      </c>
      <c r="BY582" s="44">
        <f t="shared" si="591"/>
        <v>184.62289674539542</v>
      </c>
      <c r="BZ582" s="44">
        <f t="shared" si="592"/>
        <v>0</v>
      </c>
      <c r="CA582" s="44">
        <f t="shared" si="593"/>
        <v>0</v>
      </c>
      <c r="CB582" s="44">
        <f t="shared" si="594"/>
        <v>0</v>
      </c>
      <c r="CC582" s="44"/>
      <c r="CD582" s="44">
        <f t="shared" si="595"/>
        <v>184.62289674539542</v>
      </c>
      <c r="CE582" s="44">
        <f t="shared" si="596"/>
        <v>3.4642723696509838</v>
      </c>
      <c r="CF582" s="44">
        <f t="shared" si="597"/>
        <v>8.1905296739605387</v>
      </c>
      <c r="CG582" s="44">
        <f t="shared" si="598"/>
        <v>3.1808319030431762</v>
      </c>
      <c r="CH582" s="44">
        <f t="shared" si="599"/>
        <v>61.826190207276895</v>
      </c>
      <c r="CI582" s="44">
        <f t="shared" si="600"/>
        <v>192.34814731152812</v>
      </c>
      <c r="CJ582" s="44">
        <f t="shared" si="601"/>
        <v>75.565343586671759</v>
      </c>
      <c r="CK582" s="44">
        <f t="shared" si="602"/>
        <v>343.47883448487164</v>
      </c>
    </row>
    <row r="583" spans="1:91" x14ac:dyDescent="0.25">
      <c r="A583" s="41">
        <f>'[11]ТОВ "Сумитеплоенерго" '!F575</f>
        <v>1989</v>
      </c>
      <c r="B583" s="41" t="str">
        <f>'[11]ТОВ "Сумитеплоенерго" '!C575</f>
        <v>пр.М.Лушпи,47</v>
      </c>
      <c r="C583" s="47" t="str">
        <f>'[11]ТОВ "Сумитеплоенерго" '!O575</f>
        <v>так</v>
      </c>
      <c r="D583" s="46">
        <f>'[11]ТОВ "Сумитеплоенерго" '!G575</f>
        <v>9</v>
      </c>
      <c r="E583" s="86" t="str">
        <f t="shared" si="548"/>
        <v>ТОВ "Сумитеплоенерго"</v>
      </c>
      <c r="F583" s="43">
        <f>'[11]ТОВ "Сумитеплоенерго" '!L575</f>
        <v>11158.37</v>
      </c>
      <c r="G583" s="43">
        <f>'[11]ТОВ "Сумитеплоенерго" '!CX575</f>
        <v>1627.6650116279072</v>
      </c>
      <c r="H583" s="32">
        <f t="shared" si="549"/>
        <v>145.86942462276363</v>
      </c>
      <c r="I583" s="42"/>
      <c r="J583" s="42"/>
      <c r="K583" s="42"/>
      <c r="L583" s="42"/>
      <c r="M583" s="42"/>
      <c r="N583" s="44">
        <f t="shared" si="550"/>
        <v>1627.6650116279072</v>
      </c>
      <c r="O583" s="44">
        <f t="shared" si="551"/>
        <v>1081.5645064368416</v>
      </c>
      <c r="P583" s="44">
        <f t="shared" si="552"/>
        <v>0</v>
      </c>
      <c r="Q583" s="44">
        <f t="shared" si="553"/>
        <v>0</v>
      </c>
      <c r="R583" s="44">
        <f t="shared" si="554"/>
        <v>0</v>
      </c>
      <c r="S583" s="44">
        <f t="shared" si="555"/>
        <v>0</v>
      </c>
      <c r="T583" s="44">
        <f t="shared" si="556"/>
        <v>1081.5645064368416</v>
      </c>
      <c r="U583" s="44">
        <f t="shared" si="557"/>
        <v>1806.7081629069771</v>
      </c>
      <c r="V583" s="44">
        <f t="shared" si="558"/>
        <v>0</v>
      </c>
      <c r="W583" s="44">
        <f t="shared" si="559"/>
        <v>0</v>
      </c>
      <c r="X583" s="44">
        <f t="shared" si="560"/>
        <v>0</v>
      </c>
      <c r="Y583" s="44">
        <f t="shared" si="561"/>
        <v>0</v>
      </c>
      <c r="Z583" s="44">
        <f t="shared" si="562"/>
        <v>1806.7081629069771</v>
      </c>
      <c r="AA583" s="20">
        <v>0.11</v>
      </c>
      <c r="AC583" s="44">
        <f t="shared" ref="AC583:AC584" si="609">AD583*F583/1000</f>
        <v>758.76916000000006</v>
      </c>
      <c r="AD583" s="28">
        <v>68</v>
      </c>
      <c r="AE583" s="44">
        <f t="shared" ref="AE583:AE584" si="610">AF583*F583/1000</f>
        <v>6840.0808100000004</v>
      </c>
      <c r="AF583" s="28">
        <v>613</v>
      </c>
      <c r="AG583" s="44">
        <f t="shared" ref="AG583:AG584" si="611">AH583*F583/1000</f>
        <v>1026.5700400000001</v>
      </c>
      <c r="AH583" s="28">
        <v>92</v>
      </c>
      <c r="AI583" s="44">
        <f t="shared" si="569"/>
        <v>325.20746932325585</v>
      </c>
      <c r="AJ583" s="44">
        <f t="shared" si="570"/>
        <v>0</v>
      </c>
      <c r="AK583" s="44"/>
      <c r="AL583" s="44">
        <f t="shared" si="571"/>
        <v>0</v>
      </c>
      <c r="AM583" s="44"/>
      <c r="AN583" s="44">
        <f t="shared" si="572"/>
        <v>325.20746932325585</v>
      </c>
      <c r="AO583" s="20"/>
      <c r="AP583" s="20">
        <v>0.18</v>
      </c>
      <c r="AQ583" s="20"/>
      <c r="AR583" s="20"/>
      <c r="AS583" s="44">
        <f t="shared" si="573"/>
        <v>216.09658838608092</v>
      </c>
      <c r="AT583" s="44">
        <f t="shared" si="574"/>
        <v>0</v>
      </c>
      <c r="AU583" s="44">
        <f t="shared" si="575"/>
        <v>0</v>
      </c>
      <c r="AV583" s="44">
        <f t="shared" si="576"/>
        <v>0</v>
      </c>
      <c r="AW583" s="44"/>
      <c r="AX583" s="44">
        <f t="shared" si="577"/>
        <v>216.09658838608092</v>
      </c>
      <c r="AY583" s="44">
        <f t="shared" si="578"/>
        <v>1011.7565712279073</v>
      </c>
      <c r="AZ583" s="44">
        <f t="shared" si="579"/>
        <v>0</v>
      </c>
      <c r="BA583" s="44"/>
      <c r="BB583" s="44">
        <f t="shared" si="580"/>
        <v>0</v>
      </c>
      <c r="BC583" s="44"/>
      <c r="BD583" s="44">
        <f t="shared" si="581"/>
        <v>1011.7565712279073</v>
      </c>
      <c r="BE583" s="20"/>
      <c r="BF583" s="20">
        <v>0.56000000000000005</v>
      </c>
      <c r="BG583" s="20"/>
      <c r="BH583" s="20">
        <v>0.05</v>
      </c>
      <c r="BI583" s="44">
        <f t="shared" si="582"/>
        <v>672.30049720114084</v>
      </c>
      <c r="BJ583" s="44">
        <f t="shared" si="583"/>
        <v>0</v>
      </c>
      <c r="BK583" s="44">
        <f t="shared" si="584"/>
        <v>0</v>
      </c>
      <c r="BL583" s="44">
        <f t="shared" si="585"/>
        <v>0</v>
      </c>
      <c r="BM583" s="44"/>
      <c r="BN583" s="44">
        <f t="shared" si="586"/>
        <v>672.30049720114084</v>
      </c>
      <c r="BO583" s="44">
        <f t="shared" si="587"/>
        <v>397.47579583953495</v>
      </c>
      <c r="BP583" s="44">
        <f t="shared" si="588"/>
        <v>0</v>
      </c>
      <c r="BQ583" s="44"/>
      <c r="BR583" s="44">
        <f t="shared" si="589"/>
        <v>0</v>
      </c>
      <c r="BS583" s="44"/>
      <c r="BT583" s="44">
        <f t="shared" si="590"/>
        <v>397.47579583953495</v>
      </c>
      <c r="BU583" s="20"/>
      <c r="BV583" s="20">
        <v>0.22</v>
      </c>
      <c r="BW583" s="20"/>
      <c r="BX583" s="20">
        <v>0.05</v>
      </c>
      <c r="BY583" s="44">
        <f t="shared" si="591"/>
        <v>264.11805247187669</v>
      </c>
      <c r="BZ583" s="44">
        <f t="shared" si="592"/>
        <v>0</v>
      </c>
      <c r="CA583" s="44">
        <f t="shared" si="593"/>
        <v>0</v>
      </c>
      <c r="CB583" s="44">
        <f t="shared" si="594"/>
        <v>0</v>
      </c>
      <c r="CC583" s="44"/>
      <c r="CD583" s="44">
        <f t="shared" si="595"/>
        <v>264.11805247187669</v>
      </c>
      <c r="CE583" s="44">
        <f t="shared" si="596"/>
        <v>3.5112500649217719</v>
      </c>
      <c r="CF583" s="44">
        <f t="shared" si="597"/>
        <v>10.174142126141497</v>
      </c>
      <c r="CG583" s="44">
        <f t="shared" si="598"/>
        <v>3.8867848312235656</v>
      </c>
      <c r="CH583" s="44">
        <f t="shared" si="599"/>
        <v>88.447387822220634</v>
      </c>
      <c r="CI583" s="44">
        <f t="shared" si="600"/>
        <v>275.16965100246426</v>
      </c>
      <c r="CJ583" s="44">
        <f t="shared" si="601"/>
        <v>108.10236289382523</v>
      </c>
      <c r="CK583" s="44">
        <f t="shared" si="602"/>
        <v>491.3743767901147</v>
      </c>
    </row>
    <row r="584" spans="1:91" x14ac:dyDescent="0.25">
      <c r="A584" s="41">
        <f>'[11]ТОВ "Сумитеплоенерго" '!F576</f>
        <v>1989</v>
      </c>
      <c r="B584" s="41" t="str">
        <f>'[11]ТОВ "Сумитеплоенерго" '!C576</f>
        <v>пр.М.Лушпи,49</v>
      </c>
      <c r="C584" s="47" t="str">
        <f>'[11]ТОВ "Сумитеплоенерго" '!O576</f>
        <v>так</v>
      </c>
      <c r="D584" s="46">
        <f>'[11]ТОВ "Сумитеплоенерго" '!G576</f>
        <v>9</v>
      </c>
      <c r="E584" s="86" t="str">
        <f t="shared" si="548"/>
        <v>ТОВ "Сумитеплоенерго"</v>
      </c>
      <c r="F584" s="43">
        <f>'[11]ТОВ "Сумитеплоенерго" '!L576</f>
        <v>9057.0300000000007</v>
      </c>
      <c r="G584" s="43">
        <f>'[11]ТОВ "Сумитеплоенерго" '!CX576</f>
        <v>1277.6562906976746</v>
      </c>
      <c r="H584" s="32">
        <f t="shared" si="549"/>
        <v>141.06790975603201</v>
      </c>
      <c r="I584" s="42"/>
      <c r="J584" s="42"/>
      <c r="K584" s="42"/>
      <c r="L584" s="42"/>
      <c r="M584" s="42"/>
      <c r="N584" s="44">
        <f t="shared" si="550"/>
        <v>1277.6562906976746</v>
      </c>
      <c r="O584" s="44">
        <f t="shared" si="551"/>
        <v>848.98777424863533</v>
      </c>
      <c r="P584" s="44">
        <f t="shared" si="552"/>
        <v>0</v>
      </c>
      <c r="Q584" s="44">
        <f t="shared" si="553"/>
        <v>0</v>
      </c>
      <c r="R584" s="44">
        <f t="shared" si="554"/>
        <v>0</v>
      </c>
      <c r="S584" s="44">
        <f t="shared" si="555"/>
        <v>0</v>
      </c>
      <c r="T584" s="44">
        <f t="shared" si="556"/>
        <v>848.98777424863533</v>
      </c>
      <c r="U584" s="44">
        <f t="shared" si="557"/>
        <v>1418.198482674419</v>
      </c>
      <c r="V584" s="44">
        <f t="shared" si="558"/>
        <v>0</v>
      </c>
      <c r="W584" s="44">
        <f t="shared" si="559"/>
        <v>0</v>
      </c>
      <c r="X584" s="44">
        <f t="shared" si="560"/>
        <v>0</v>
      </c>
      <c r="Y584" s="44">
        <f t="shared" si="561"/>
        <v>0</v>
      </c>
      <c r="Z584" s="44">
        <f t="shared" si="562"/>
        <v>1418.198482674419</v>
      </c>
      <c r="AA584" s="20">
        <v>0.11</v>
      </c>
      <c r="AC584" s="44">
        <f t="shared" si="609"/>
        <v>615.87804000000006</v>
      </c>
      <c r="AD584" s="28">
        <v>68</v>
      </c>
      <c r="AE584" s="44">
        <f t="shared" si="610"/>
        <v>5551.9593900000009</v>
      </c>
      <c r="AF584" s="28">
        <v>613</v>
      </c>
      <c r="AG584" s="44">
        <f t="shared" si="611"/>
        <v>833.24675999999999</v>
      </c>
      <c r="AH584" s="28">
        <v>92</v>
      </c>
      <c r="AI584" s="44">
        <f t="shared" si="569"/>
        <v>255.2757268813954</v>
      </c>
      <c r="AJ584" s="44">
        <f t="shared" si="570"/>
        <v>0</v>
      </c>
      <c r="AK584" s="44"/>
      <c r="AL584" s="44">
        <f t="shared" si="571"/>
        <v>0</v>
      </c>
      <c r="AM584" s="44"/>
      <c r="AN584" s="44">
        <f t="shared" si="572"/>
        <v>255.2757268813954</v>
      </c>
      <c r="AO584" s="20"/>
      <c r="AP584" s="20">
        <v>0.18</v>
      </c>
      <c r="AQ584" s="20"/>
      <c r="AR584" s="20"/>
      <c r="AS584" s="44">
        <f t="shared" si="573"/>
        <v>169.62775729487734</v>
      </c>
      <c r="AT584" s="44">
        <f t="shared" si="574"/>
        <v>0</v>
      </c>
      <c r="AU584" s="44">
        <f t="shared" si="575"/>
        <v>0</v>
      </c>
      <c r="AV584" s="44">
        <f t="shared" si="576"/>
        <v>0</v>
      </c>
      <c r="AW584" s="44"/>
      <c r="AX584" s="44">
        <f t="shared" si="577"/>
        <v>169.62775729487734</v>
      </c>
      <c r="AY584" s="44">
        <f t="shared" si="578"/>
        <v>794.19115029767465</v>
      </c>
      <c r="AZ584" s="44">
        <f t="shared" si="579"/>
        <v>0</v>
      </c>
      <c r="BA584" s="44"/>
      <c r="BB584" s="44">
        <f t="shared" si="580"/>
        <v>0</v>
      </c>
      <c r="BC584" s="44"/>
      <c r="BD584" s="44">
        <f t="shared" si="581"/>
        <v>794.19115029767465</v>
      </c>
      <c r="BE584" s="20"/>
      <c r="BF584" s="20">
        <v>0.56000000000000005</v>
      </c>
      <c r="BG584" s="20"/>
      <c r="BH584" s="20">
        <v>0.05</v>
      </c>
      <c r="BI584" s="44">
        <f t="shared" si="582"/>
        <v>527.73080047295184</v>
      </c>
      <c r="BJ584" s="44">
        <f t="shared" si="583"/>
        <v>0</v>
      </c>
      <c r="BK584" s="44">
        <f t="shared" si="584"/>
        <v>0</v>
      </c>
      <c r="BL584" s="44">
        <f t="shared" si="585"/>
        <v>0</v>
      </c>
      <c r="BM584" s="44"/>
      <c r="BN584" s="44">
        <f t="shared" si="586"/>
        <v>527.73080047295184</v>
      </c>
      <c r="BO584" s="44">
        <f t="shared" si="587"/>
        <v>312.00366618837216</v>
      </c>
      <c r="BP584" s="44">
        <f t="shared" si="588"/>
        <v>0</v>
      </c>
      <c r="BQ584" s="44"/>
      <c r="BR584" s="44">
        <f t="shared" si="589"/>
        <v>0</v>
      </c>
      <c r="BS584" s="44"/>
      <c r="BT584" s="44">
        <f t="shared" si="590"/>
        <v>312.00366618837216</v>
      </c>
      <c r="BU584" s="20"/>
      <c r="BV584" s="20">
        <v>0.22</v>
      </c>
      <c r="BW584" s="20"/>
      <c r="BX584" s="20">
        <v>0.05</v>
      </c>
      <c r="BY584" s="44">
        <f t="shared" si="591"/>
        <v>207.32281447151678</v>
      </c>
      <c r="BZ584" s="44">
        <f t="shared" si="592"/>
        <v>0</v>
      </c>
      <c r="CA584" s="44">
        <f t="shared" si="593"/>
        <v>0</v>
      </c>
      <c r="CB584" s="44">
        <f t="shared" si="594"/>
        <v>0</v>
      </c>
      <c r="CC584" s="44"/>
      <c r="CD584" s="44">
        <f t="shared" si="595"/>
        <v>207.32281447151678</v>
      </c>
      <c r="CE584" s="44">
        <f t="shared" si="596"/>
        <v>3.6307621454274761</v>
      </c>
      <c r="CF584" s="44">
        <f t="shared" si="597"/>
        <v>10.520438422438751</v>
      </c>
      <c r="CG584" s="44">
        <f t="shared" si="598"/>
        <v>4.0190789524250663</v>
      </c>
      <c r="CH584" s="44">
        <f t="shared" si="599"/>
        <v>69.427898639791323</v>
      </c>
      <c r="CI584" s="44">
        <f t="shared" si="600"/>
        <v>215.99790687935078</v>
      </c>
      <c r="CJ584" s="44">
        <f t="shared" si="601"/>
        <v>84.856320559744944</v>
      </c>
      <c r="CK584" s="44">
        <f t="shared" si="602"/>
        <v>385.7105479988407</v>
      </c>
    </row>
    <row r="585" spans="1:91" x14ac:dyDescent="0.25">
      <c r="A585" s="41">
        <f>'[11]ТОВ "Сумитеплоенерго" '!F577</f>
        <v>1989</v>
      </c>
      <c r="B585" s="41" t="str">
        <f>'[11]ТОВ "Сумитеплоенерго" '!C577</f>
        <v>пр.М.Лушпи,55</v>
      </c>
      <c r="C585" s="47" t="str">
        <f>'[11]ТОВ "Сумитеплоенерго" '!O577</f>
        <v>так</v>
      </c>
      <c r="D585" s="46">
        <f>'[11]ТОВ "Сумитеплоенерго" '!G577</f>
        <v>9</v>
      </c>
      <c r="E585" s="86" t="str">
        <f t="shared" si="548"/>
        <v>ТОВ "Сумитеплоенерго"</v>
      </c>
      <c r="F585" s="43">
        <f>'[11]ТОВ "Сумитеплоенерго" '!L577</f>
        <v>3866.1</v>
      </c>
      <c r="G585" s="43">
        <f>'[11]ТОВ "Сумитеплоенерго" '!CX577</f>
        <v>448.09039534883721</v>
      </c>
      <c r="H585" s="32">
        <f t="shared" si="549"/>
        <v>115.90243277432999</v>
      </c>
      <c r="I585" s="42"/>
      <c r="J585" s="42"/>
      <c r="K585" s="42"/>
      <c r="L585" s="42"/>
      <c r="M585" s="42"/>
      <c r="N585" s="44">
        <f t="shared" si="550"/>
        <v>448.09039534883721</v>
      </c>
      <c r="O585" s="44">
        <f t="shared" si="551"/>
        <v>297.75086631606308</v>
      </c>
      <c r="P585" s="44">
        <f t="shared" si="552"/>
        <v>0</v>
      </c>
      <c r="Q585" s="44">
        <f t="shared" si="553"/>
        <v>0</v>
      </c>
      <c r="R585" s="44">
        <f t="shared" si="554"/>
        <v>0</v>
      </c>
      <c r="S585" s="44">
        <f t="shared" si="555"/>
        <v>0</v>
      </c>
      <c r="T585" s="44">
        <f t="shared" si="556"/>
        <v>297.75086631606308</v>
      </c>
      <c r="U585" s="44">
        <f t="shared" si="557"/>
        <v>497.38033883720937</v>
      </c>
      <c r="V585" s="44">
        <f t="shared" si="558"/>
        <v>0</v>
      </c>
      <c r="W585" s="44">
        <f t="shared" si="559"/>
        <v>0</v>
      </c>
      <c r="X585" s="44">
        <f t="shared" si="560"/>
        <v>0</v>
      </c>
      <c r="Y585" s="44">
        <f t="shared" si="561"/>
        <v>0</v>
      </c>
      <c r="Z585" s="44">
        <f t="shared" si="562"/>
        <v>497.38033883720937</v>
      </c>
      <c r="AA585" s="20">
        <v>0.11</v>
      </c>
      <c r="AC585" s="44">
        <f t="shared" si="606"/>
        <v>363.41339999999997</v>
      </c>
      <c r="AD585" s="28">
        <v>94</v>
      </c>
      <c r="AE585" s="44">
        <f t="shared" si="607"/>
        <v>2636.6801999999998</v>
      </c>
      <c r="AF585" s="28">
        <v>682</v>
      </c>
      <c r="AG585" s="44">
        <f t="shared" si="608"/>
        <v>425.27100000000002</v>
      </c>
      <c r="AH585" s="28">
        <v>110</v>
      </c>
      <c r="AI585" s="44">
        <f t="shared" si="569"/>
        <v>89.528460990697681</v>
      </c>
      <c r="AJ585" s="44">
        <f t="shared" si="570"/>
        <v>0</v>
      </c>
      <c r="AK585" s="44"/>
      <c r="AL585" s="44">
        <f t="shared" si="571"/>
        <v>0</v>
      </c>
      <c r="AM585" s="44"/>
      <c r="AN585" s="44">
        <f t="shared" si="572"/>
        <v>89.528460990697681</v>
      </c>
      <c r="AO585" s="20"/>
      <c r="AP585" s="20">
        <v>0.18</v>
      </c>
      <c r="AQ585" s="20"/>
      <c r="AR585" s="20"/>
      <c r="AS585" s="44">
        <f t="shared" si="573"/>
        <v>59.490623089949416</v>
      </c>
      <c r="AT585" s="44">
        <f t="shared" si="574"/>
        <v>0</v>
      </c>
      <c r="AU585" s="44">
        <f t="shared" si="575"/>
        <v>0</v>
      </c>
      <c r="AV585" s="44">
        <f t="shared" si="576"/>
        <v>0</v>
      </c>
      <c r="AW585" s="44"/>
      <c r="AX585" s="44">
        <f t="shared" si="577"/>
        <v>59.490623089949416</v>
      </c>
      <c r="AY585" s="44">
        <f t="shared" si="578"/>
        <v>278.53298974883728</v>
      </c>
      <c r="AZ585" s="44">
        <f t="shared" si="579"/>
        <v>0</v>
      </c>
      <c r="BA585" s="44"/>
      <c r="BB585" s="44">
        <f t="shared" si="580"/>
        <v>0</v>
      </c>
      <c r="BC585" s="44"/>
      <c r="BD585" s="44">
        <f t="shared" si="581"/>
        <v>278.53298974883728</v>
      </c>
      <c r="BE585" s="20"/>
      <c r="BF585" s="20">
        <v>0.56000000000000005</v>
      </c>
      <c r="BG585" s="20"/>
      <c r="BH585" s="20">
        <v>0.05</v>
      </c>
      <c r="BI585" s="44">
        <f t="shared" si="582"/>
        <v>185.08193850206487</v>
      </c>
      <c r="BJ585" s="44">
        <f t="shared" si="583"/>
        <v>0</v>
      </c>
      <c r="BK585" s="44">
        <f t="shared" si="584"/>
        <v>0</v>
      </c>
      <c r="BL585" s="44">
        <f t="shared" si="585"/>
        <v>0</v>
      </c>
      <c r="BM585" s="44"/>
      <c r="BN585" s="44">
        <f t="shared" si="586"/>
        <v>185.08193850206487</v>
      </c>
      <c r="BO585" s="44">
        <f t="shared" si="587"/>
        <v>109.42367454418606</v>
      </c>
      <c r="BP585" s="44">
        <f t="shared" si="588"/>
        <v>0</v>
      </c>
      <c r="BQ585" s="44"/>
      <c r="BR585" s="44">
        <f t="shared" si="589"/>
        <v>0</v>
      </c>
      <c r="BS585" s="44"/>
      <c r="BT585" s="44">
        <f t="shared" si="590"/>
        <v>109.42367454418606</v>
      </c>
      <c r="BU585" s="20"/>
      <c r="BV585" s="20">
        <v>0.22</v>
      </c>
      <c r="BW585" s="20"/>
      <c r="BX585" s="20">
        <v>0.05</v>
      </c>
      <c r="BY585" s="44">
        <f t="shared" si="591"/>
        <v>72.710761554382614</v>
      </c>
      <c r="BZ585" s="44">
        <f t="shared" si="592"/>
        <v>0</v>
      </c>
      <c r="CA585" s="44">
        <f t="shared" si="593"/>
        <v>0</v>
      </c>
      <c r="CB585" s="44">
        <f t="shared" si="594"/>
        <v>0</v>
      </c>
      <c r="CC585" s="44"/>
      <c r="CD585" s="44">
        <f t="shared" si="595"/>
        <v>72.710761554382614</v>
      </c>
      <c r="CE585" s="44">
        <f t="shared" si="596"/>
        <v>6.1087509446744468</v>
      </c>
      <c r="CF585" s="44">
        <f t="shared" si="597"/>
        <v>14.246015690885924</v>
      </c>
      <c r="CG585" s="44">
        <f t="shared" si="598"/>
        <v>5.8488040959648977</v>
      </c>
      <c r="CH585" s="44">
        <f t="shared" si="599"/>
        <v>24.349251654179415</v>
      </c>
      <c r="CI585" s="44">
        <f t="shared" si="600"/>
        <v>75.7532273685582</v>
      </c>
      <c r="CJ585" s="44">
        <f t="shared" si="601"/>
        <v>29.760196466219288</v>
      </c>
      <c r="CK585" s="44">
        <f t="shared" si="602"/>
        <v>135.27362030099675</v>
      </c>
    </row>
    <row r="586" spans="1:91" x14ac:dyDescent="0.25">
      <c r="A586" s="41">
        <f>'[11]ТОВ "Сумитеплоенерго" '!F578</f>
        <v>1987</v>
      </c>
      <c r="B586" s="41" t="str">
        <f>'[11]ТОВ "Сумитеплоенерго" '!C578</f>
        <v>пр.М.Лушпи,57</v>
      </c>
      <c r="C586" s="47" t="str">
        <f>'[11]ТОВ "Сумитеплоенерго" '!O578</f>
        <v>так</v>
      </c>
      <c r="D586" s="46">
        <f>'[11]ТОВ "Сумитеплоенерго" '!G578</f>
        <v>9</v>
      </c>
      <c r="E586" s="86" t="str">
        <f t="shared" si="548"/>
        <v>ТОВ "Сумитеплоенерго"</v>
      </c>
      <c r="F586" s="43">
        <f>'[11]ТОВ "Сумитеплоенерго" '!L578</f>
        <v>5524.61</v>
      </c>
      <c r="G586" s="43">
        <f>'[11]ТОВ "Сумитеплоенерго" '!CX578</f>
        <v>608.14622093023252</v>
      </c>
      <c r="H586" s="32">
        <f t="shared" si="549"/>
        <v>110.07948451207101</v>
      </c>
      <c r="I586" s="42"/>
      <c r="J586" s="42"/>
      <c r="K586" s="42"/>
      <c r="L586" s="42"/>
      <c r="M586" s="42"/>
      <c r="N586" s="44">
        <f t="shared" si="550"/>
        <v>608.14622093023252</v>
      </c>
      <c r="O586" s="44">
        <f t="shared" si="551"/>
        <v>404.10610450118975</v>
      </c>
      <c r="P586" s="44">
        <f t="shared" si="552"/>
        <v>0</v>
      </c>
      <c r="Q586" s="44">
        <f t="shared" si="553"/>
        <v>0</v>
      </c>
      <c r="R586" s="44">
        <f t="shared" si="554"/>
        <v>0</v>
      </c>
      <c r="S586" s="44">
        <f t="shared" si="555"/>
        <v>0</v>
      </c>
      <c r="T586" s="44">
        <f t="shared" si="556"/>
        <v>404.10610450118975</v>
      </c>
      <c r="U586" s="44">
        <f t="shared" si="557"/>
        <v>675.04230523255819</v>
      </c>
      <c r="V586" s="44">
        <f t="shared" si="558"/>
        <v>0</v>
      </c>
      <c r="W586" s="44">
        <f t="shared" si="559"/>
        <v>0</v>
      </c>
      <c r="X586" s="44">
        <f t="shared" si="560"/>
        <v>0</v>
      </c>
      <c r="Y586" s="44">
        <f t="shared" si="561"/>
        <v>0</v>
      </c>
      <c r="Z586" s="44">
        <f t="shared" si="562"/>
        <v>675.04230523255819</v>
      </c>
      <c r="AA586" s="20">
        <v>0.11</v>
      </c>
      <c r="AC586" s="44">
        <f>AD586*F586/1000</f>
        <v>497.21489999999994</v>
      </c>
      <c r="AD586" s="28">
        <v>90</v>
      </c>
      <c r="AE586" s="44">
        <f>AF586*F586/1000</f>
        <v>3657.2918199999999</v>
      </c>
      <c r="AF586" s="28">
        <v>662</v>
      </c>
      <c r="AG586" s="44">
        <f>AH586*F586/1000</f>
        <v>557.98560999999995</v>
      </c>
      <c r="AH586" s="28">
        <v>101</v>
      </c>
      <c r="AI586" s="44">
        <f t="shared" si="569"/>
        <v>121.50761494186047</v>
      </c>
      <c r="AJ586" s="44">
        <f t="shared" si="570"/>
        <v>0</v>
      </c>
      <c r="AK586" s="44"/>
      <c r="AL586" s="44">
        <f t="shared" si="571"/>
        <v>0</v>
      </c>
      <c r="AM586" s="44"/>
      <c r="AN586" s="44">
        <f t="shared" si="572"/>
        <v>121.50761494186047</v>
      </c>
      <c r="AO586" s="20"/>
      <c r="AP586" s="20">
        <v>0.18</v>
      </c>
      <c r="AQ586" s="20"/>
      <c r="AR586" s="20"/>
      <c r="AS586" s="44">
        <f t="shared" si="573"/>
        <v>80.740399679337713</v>
      </c>
      <c r="AT586" s="44">
        <f t="shared" si="574"/>
        <v>0</v>
      </c>
      <c r="AU586" s="44">
        <f t="shared" si="575"/>
        <v>0</v>
      </c>
      <c r="AV586" s="44">
        <f t="shared" si="576"/>
        <v>0</v>
      </c>
      <c r="AW586" s="44"/>
      <c r="AX586" s="44">
        <f t="shared" si="577"/>
        <v>80.740399679337713</v>
      </c>
      <c r="AY586" s="44">
        <f t="shared" si="578"/>
        <v>378.02369093023265</v>
      </c>
      <c r="AZ586" s="44">
        <f t="shared" si="579"/>
        <v>0</v>
      </c>
      <c r="BA586" s="44"/>
      <c r="BB586" s="44">
        <f t="shared" si="580"/>
        <v>0</v>
      </c>
      <c r="BC586" s="44"/>
      <c r="BD586" s="44">
        <f t="shared" si="581"/>
        <v>378.02369093023265</v>
      </c>
      <c r="BE586" s="20"/>
      <c r="BF586" s="20">
        <v>0.56000000000000005</v>
      </c>
      <c r="BG586" s="20"/>
      <c r="BH586" s="20">
        <v>0.05</v>
      </c>
      <c r="BI586" s="44">
        <f t="shared" si="582"/>
        <v>251.19235455793964</v>
      </c>
      <c r="BJ586" s="44">
        <f t="shared" si="583"/>
        <v>0</v>
      </c>
      <c r="BK586" s="44">
        <f t="shared" si="584"/>
        <v>0</v>
      </c>
      <c r="BL586" s="44">
        <f t="shared" si="585"/>
        <v>0</v>
      </c>
      <c r="BM586" s="44"/>
      <c r="BN586" s="44">
        <f t="shared" si="586"/>
        <v>251.19235455793964</v>
      </c>
      <c r="BO586" s="44">
        <f t="shared" si="587"/>
        <v>148.5093071511628</v>
      </c>
      <c r="BP586" s="44">
        <f t="shared" si="588"/>
        <v>0</v>
      </c>
      <c r="BQ586" s="44"/>
      <c r="BR586" s="44">
        <f t="shared" si="589"/>
        <v>0</v>
      </c>
      <c r="BS586" s="44"/>
      <c r="BT586" s="44">
        <f t="shared" si="590"/>
        <v>148.5093071511628</v>
      </c>
      <c r="BU586" s="20"/>
      <c r="BV586" s="20">
        <v>0.22</v>
      </c>
      <c r="BW586" s="20"/>
      <c r="BX586" s="20">
        <v>0.05</v>
      </c>
      <c r="BY586" s="44">
        <f t="shared" si="591"/>
        <v>98.682710719190553</v>
      </c>
      <c r="BZ586" s="44">
        <f t="shared" si="592"/>
        <v>0</v>
      </c>
      <c r="CA586" s="44">
        <f t="shared" si="593"/>
        <v>0</v>
      </c>
      <c r="CB586" s="44">
        <f t="shared" si="594"/>
        <v>0</v>
      </c>
      <c r="CC586" s="44"/>
      <c r="CD586" s="44">
        <f t="shared" si="595"/>
        <v>98.682710719190553</v>
      </c>
      <c r="CE586" s="44">
        <f t="shared" si="596"/>
        <v>6.1581922058188949</v>
      </c>
      <c r="CF586" s="44">
        <f t="shared" si="597"/>
        <v>14.559725858043242</v>
      </c>
      <c r="CG586" s="44">
        <f t="shared" si="598"/>
        <v>5.6543401162518938</v>
      </c>
      <c r="CH586" s="44">
        <f t="shared" si="599"/>
        <v>33.046692206916219</v>
      </c>
      <c r="CI586" s="44">
        <f t="shared" si="600"/>
        <v>102.81193131040602</v>
      </c>
      <c r="CJ586" s="44">
        <f t="shared" si="601"/>
        <v>40.390401586230936</v>
      </c>
      <c r="CK586" s="44">
        <f t="shared" si="602"/>
        <v>183.59273448286788</v>
      </c>
    </row>
    <row r="587" spans="1:91" x14ac:dyDescent="0.25">
      <c r="A587" s="41">
        <f>'[11]ТОВ "Сумитеплоенерго" '!F579</f>
        <v>1977</v>
      </c>
      <c r="B587" s="41" t="str">
        <f>'[11]ТОВ "Сумитеплоенерго" '!C579</f>
        <v>Пр.Огарьова,3</v>
      </c>
      <c r="C587" s="47" t="str">
        <f>'[11]ТОВ "Сумитеплоенерго" '!O579</f>
        <v>так</v>
      </c>
      <c r="D587" s="46">
        <f>'[11]ТОВ "Сумитеплоенерго" '!G579</f>
        <v>9</v>
      </c>
      <c r="E587" s="86" t="str">
        <f t="shared" si="548"/>
        <v>ТОВ "Сумитеплоенерго"</v>
      </c>
      <c r="F587" s="43">
        <f>'[11]ТОВ "Сумитеплоенерго" '!L579</f>
        <v>3340.91</v>
      </c>
      <c r="G587" s="43">
        <f>'[11]ТОВ "Сумитеплоенерго" '!CX579</f>
        <v>556.38265116279069</v>
      </c>
      <c r="H587" s="32">
        <f t="shared" si="549"/>
        <v>166.53625843341806</v>
      </c>
      <c r="I587" s="42"/>
      <c r="J587" s="42"/>
      <c r="K587" s="42"/>
      <c r="L587" s="42"/>
      <c r="M587" s="42"/>
      <c r="N587" s="44">
        <f t="shared" si="550"/>
        <v>556.38265116279069</v>
      </c>
      <c r="O587" s="44">
        <f t="shared" si="551"/>
        <v>369.70981325761363</v>
      </c>
      <c r="P587" s="44">
        <f t="shared" si="552"/>
        <v>0</v>
      </c>
      <c r="Q587" s="44">
        <f t="shared" si="553"/>
        <v>0</v>
      </c>
      <c r="R587" s="44">
        <f t="shared" si="554"/>
        <v>0</v>
      </c>
      <c r="S587" s="44">
        <f t="shared" si="555"/>
        <v>0</v>
      </c>
      <c r="T587" s="44">
        <f t="shared" si="556"/>
        <v>369.70981325761363</v>
      </c>
      <c r="U587" s="44">
        <f t="shared" si="557"/>
        <v>573.07413069767438</v>
      </c>
      <c r="V587" s="44">
        <f t="shared" si="558"/>
        <v>0</v>
      </c>
      <c r="W587" s="44">
        <f t="shared" si="559"/>
        <v>0</v>
      </c>
      <c r="X587" s="44">
        <f t="shared" si="560"/>
        <v>0</v>
      </c>
      <c r="Y587" s="44">
        <f t="shared" si="561"/>
        <v>0</v>
      </c>
      <c r="Z587" s="44">
        <f t="shared" si="562"/>
        <v>573.07413069767438</v>
      </c>
      <c r="AA587" s="20">
        <v>0.03</v>
      </c>
      <c r="AC587" s="44">
        <f t="shared" si="606"/>
        <v>314.04553999999996</v>
      </c>
      <c r="AD587" s="28">
        <v>94</v>
      </c>
      <c r="AE587" s="44">
        <f t="shared" si="607"/>
        <v>2278.5006200000003</v>
      </c>
      <c r="AF587" s="28">
        <v>682</v>
      </c>
      <c r="AG587" s="44">
        <f t="shared" si="608"/>
        <v>367.50009999999997</v>
      </c>
      <c r="AH587" s="28">
        <v>110</v>
      </c>
      <c r="AI587" s="44">
        <f t="shared" si="569"/>
        <v>103.15334352558138</v>
      </c>
      <c r="AJ587" s="44">
        <f t="shared" si="570"/>
        <v>0</v>
      </c>
      <c r="AK587" s="44"/>
      <c r="AL587" s="44">
        <f t="shared" si="571"/>
        <v>0</v>
      </c>
      <c r="AM587" s="44"/>
      <c r="AN587" s="44">
        <f t="shared" si="572"/>
        <v>103.15334352558138</v>
      </c>
      <c r="AO587" s="20"/>
      <c r="AP587" s="20">
        <v>0.18</v>
      </c>
      <c r="AQ587" s="20"/>
      <c r="AR587" s="20"/>
      <c r="AS587" s="44">
        <f t="shared" si="573"/>
        <v>68.544199377961547</v>
      </c>
      <c r="AT587" s="44">
        <f t="shared" si="574"/>
        <v>0</v>
      </c>
      <c r="AU587" s="44">
        <f t="shared" si="575"/>
        <v>0</v>
      </c>
      <c r="AV587" s="44">
        <f t="shared" si="576"/>
        <v>0</v>
      </c>
      <c r="AW587" s="44"/>
      <c r="AX587" s="44">
        <f t="shared" si="577"/>
        <v>68.544199377961547</v>
      </c>
      <c r="AY587" s="44">
        <f t="shared" si="578"/>
        <v>320.92151319069768</v>
      </c>
      <c r="AZ587" s="44">
        <f t="shared" si="579"/>
        <v>0</v>
      </c>
      <c r="BA587" s="44"/>
      <c r="BB587" s="44">
        <f t="shared" si="580"/>
        <v>0</v>
      </c>
      <c r="BC587" s="44"/>
      <c r="BD587" s="44">
        <f t="shared" si="581"/>
        <v>320.92151319069768</v>
      </c>
      <c r="BE587" s="20"/>
      <c r="BF587" s="20">
        <v>0.56000000000000005</v>
      </c>
      <c r="BG587" s="20"/>
      <c r="BH587" s="20">
        <v>0.05</v>
      </c>
      <c r="BI587" s="44">
        <f t="shared" si="582"/>
        <v>213.24862028699155</v>
      </c>
      <c r="BJ587" s="44">
        <f t="shared" si="583"/>
        <v>0</v>
      </c>
      <c r="BK587" s="44">
        <f t="shared" si="584"/>
        <v>0</v>
      </c>
      <c r="BL587" s="44">
        <f t="shared" si="585"/>
        <v>0</v>
      </c>
      <c r="BM587" s="44"/>
      <c r="BN587" s="44">
        <f t="shared" si="586"/>
        <v>213.24862028699155</v>
      </c>
      <c r="BO587" s="44">
        <f t="shared" si="587"/>
        <v>126.07630875348836</v>
      </c>
      <c r="BP587" s="44">
        <f t="shared" si="588"/>
        <v>0</v>
      </c>
      <c r="BQ587" s="44"/>
      <c r="BR587" s="44">
        <f t="shared" si="589"/>
        <v>0</v>
      </c>
      <c r="BS587" s="44"/>
      <c r="BT587" s="44">
        <f t="shared" si="590"/>
        <v>126.07630875348836</v>
      </c>
      <c r="BU587" s="20"/>
      <c r="BV587" s="20">
        <v>0.22</v>
      </c>
      <c r="BW587" s="20"/>
      <c r="BX587" s="20">
        <v>0.05</v>
      </c>
      <c r="BY587" s="44">
        <f t="shared" si="591"/>
        <v>83.776243684175242</v>
      </c>
      <c r="BZ587" s="44">
        <f t="shared" si="592"/>
        <v>0</v>
      </c>
      <c r="CA587" s="44">
        <f t="shared" si="593"/>
        <v>0</v>
      </c>
      <c r="CB587" s="44">
        <f t="shared" si="594"/>
        <v>0</v>
      </c>
      <c r="CC587" s="44"/>
      <c r="CD587" s="44">
        <f t="shared" si="595"/>
        <v>83.776243684175242</v>
      </c>
      <c r="CE587" s="44">
        <f t="shared" si="596"/>
        <v>4.5816501301344612</v>
      </c>
      <c r="CF587" s="44">
        <f t="shared" si="597"/>
        <v>10.684714475214786</v>
      </c>
      <c r="CG587" s="44">
        <f t="shared" si="598"/>
        <v>4.3866862948095893</v>
      </c>
      <c r="CH587" s="44">
        <f t="shared" si="599"/>
        <v>28.054840803477845</v>
      </c>
      <c r="CI587" s="44">
        <f t="shared" si="600"/>
        <v>87.28172694415332</v>
      </c>
      <c r="CJ587" s="44">
        <f t="shared" si="601"/>
        <v>34.289249870917374</v>
      </c>
      <c r="CK587" s="44">
        <f t="shared" si="602"/>
        <v>155.86022668598804</v>
      </c>
    </row>
    <row r="588" spans="1:91" x14ac:dyDescent="0.25">
      <c r="A588" s="41">
        <f>'[11]ТОВ "Сумитеплоенерго" '!F580</f>
        <v>1981</v>
      </c>
      <c r="B588" s="41" t="str">
        <f>'[11]ТОВ "Сумитеплоенерго" '!C580</f>
        <v>Вул.О.Береста,5</v>
      </c>
      <c r="C588" s="50">
        <f>'[11]ТОВ "Сумитеплоенерго" '!O580</f>
        <v>1</v>
      </c>
      <c r="D588" s="46">
        <f>'[11]ТОВ "Сумитеплоенерго" '!G580</f>
        <v>9</v>
      </c>
      <c r="E588" s="86" t="str">
        <f t="shared" si="548"/>
        <v>ТОВ "Сумитеплоенерго"</v>
      </c>
      <c r="F588" s="43">
        <f>'[11]ТОВ "Сумитеплоенерго" '!L580</f>
        <v>5793.56</v>
      </c>
      <c r="G588" s="43">
        <f>'[11]ТОВ "Сумитеплоенерго" '!CX580</f>
        <v>1154.6302325581396</v>
      </c>
      <c r="H588" s="32">
        <f t="shared" si="549"/>
        <v>199.29546471567386</v>
      </c>
      <c r="I588" s="42"/>
      <c r="J588" s="42"/>
      <c r="K588" s="42"/>
      <c r="L588" s="42"/>
      <c r="M588" s="42"/>
      <c r="N588" s="44">
        <f t="shared" si="550"/>
        <v>1154.6302325581396</v>
      </c>
      <c r="O588" s="44">
        <f t="shared" si="551"/>
        <v>767.23838669039571</v>
      </c>
      <c r="P588" s="44">
        <f t="shared" si="552"/>
        <v>0</v>
      </c>
      <c r="Q588" s="44">
        <f t="shared" si="553"/>
        <v>0</v>
      </c>
      <c r="R588" s="44">
        <f t="shared" si="554"/>
        <v>0</v>
      </c>
      <c r="S588" s="44">
        <f t="shared" si="555"/>
        <v>0</v>
      </c>
      <c r="T588" s="44">
        <f t="shared" si="556"/>
        <v>767.23838669039571</v>
      </c>
      <c r="U588" s="44">
        <f t="shared" si="557"/>
        <v>1189.2691395348838</v>
      </c>
      <c r="V588" s="44">
        <f t="shared" si="558"/>
        <v>0</v>
      </c>
      <c r="W588" s="44">
        <f t="shared" si="559"/>
        <v>0</v>
      </c>
      <c r="X588" s="44">
        <f t="shared" si="560"/>
        <v>0</v>
      </c>
      <c r="Y588" s="44">
        <f t="shared" si="561"/>
        <v>0</v>
      </c>
      <c r="Z588" s="44">
        <f t="shared" si="562"/>
        <v>1189.2691395348838</v>
      </c>
      <c r="AA588" s="20">
        <v>0.03</v>
      </c>
      <c r="AC588" s="44">
        <f>AD588*F588/1000</f>
        <v>562.80297142857148</v>
      </c>
      <c r="AD588" s="28">
        <f>90+$CG$5</f>
        <v>97.142857142857139</v>
      </c>
      <c r="AE588" s="44">
        <f>AF588*F588/1000</f>
        <v>3876.7192914285715</v>
      </c>
      <c r="AF588" s="28">
        <f>662+$CG$5</f>
        <v>669.14285714285711</v>
      </c>
      <c r="AG588" s="44">
        <f>AH588*F588/1000</f>
        <v>597.56433142857145</v>
      </c>
      <c r="AH588" s="28">
        <f>96+$CG$5</f>
        <v>103.14285714285714</v>
      </c>
      <c r="AI588" s="44">
        <f t="shared" si="569"/>
        <v>214.06844511627909</v>
      </c>
      <c r="AJ588" s="44">
        <f t="shared" si="570"/>
        <v>0</v>
      </c>
      <c r="AK588" s="44"/>
      <c r="AL588" s="44">
        <f t="shared" si="571"/>
        <v>0</v>
      </c>
      <c r="AM588" s="44"/>
      <c r="AN588" s="44">
        <f t="shared" si="572"/>
        <v>214.06844511627909</v>
      </c>
      <c r="AO588" s="20"/>
      <c r="AP588" s="20">
        <v>0.18</v>
      </c>
      <c r="AQ588" s="20"/>
      <c r="AR588" s="20"/>
      <c r="AS588" s="44">
        <f t="shared" si="573"/>
        <v>142.24599689239938</v>
      </c>
      <c r="AT588" s="44">
        <f t="shared" si="574"/>
        <v>0</v>
      </c>
      <c r="AU588" s="44">
        <f t="shared" si="575"/>
        <v>0</v>
      </c>
      <c r="AV588" s="44">
        <f t="shared" si="576"/>
        <v>0</v>
      </c>
      <c r="AW588" s="44"/>
      <c r="AX588" s="44">
        <f t="shared" si="577"/>
        <v>142.24599689239938</v>
      </c>
      <c r="AY588" s="44">
        <f t="shared" si="578"/>
        <v>665.99071813953503</v>
      </c>
      <c r="AZ588" s="44">
        <f t="shared" si="579"/>
        <v>0</v>
      </c>
      <c r="BA588" s="44"/>
      <c r="BB588" s="44">
        <f t="shared" si="580"/>
        <v>0</v>
      </c>
      <c r="BC588" s="44"/>
      <c r="BD588" s="44">
        <f t="shared" si="581"/>
        <v>665.99071813953503</v>
      </c>
      <c r="BE588" s="20"/>
      <c r="BF588" s="20">
        <v>0.56000000000000005</v>
      </c>
      <c r="BG588" s="20"/>
      <c r="BH588" s="20">
        <v>0.05</v>
      </c>
      <c r="BI588" s="44">
        <f t="shared" si="582"/>
        <v>442.54310144302036</v>
      </c>
      <c r="BJ588" s="44">
        <f t="shared" si="583"/>
        <v>0</v>
      </c>
      <c r="BK588" s="44">
        <f t="shared" si="584"/>
        <v>0</v>
      </c>
      <c r="BL588" s="44">
        <f t="shared" si="585"/>
        <v>0</v>
      </c>
      <c r="BM588" s="44"/>
      <c r="BN588" s="44">
        <f t="shared" si="586"/>
        <v>442.54310144302036</v>
      </c>
      <c r="BO588" s="44">
        <f t="shared" si="587"/>
        <v>261.63921069767446</v>
      </c>
      <c r="BP588" s="44">
        <f t="shared" si="588"/>
        <v>0</v>
      </c>
      <c r="BQ588" s="44"/>
      <c r="BR588" s="44">
        <f t="shared" si="589"/>
        <v>0</v>
      </c>
      <c r="BS588" s="44"/>
      <c r="BT588" s="44">
        <f t="shared" si="590"/>
        <v>261.63921069767446</v>
      </c>
      <c r="BU588" s="20"/>
      <c r="BV588" s="20">
        <v>0.22</v>
      </c>
      <c r="BW588" s="20"/>
      <c r="BX588" s="20">
        <v>0.05</v>
      </c>
      <c r="BY588" s="44">
        <f t="shared" si="591"/>
        <v>173.8562184240437</v>
      </c>
      <c r="BZ588" s="44">
        <f t="shared" si="592"/>
        <v>0</v>
      </c>
      <c r="CA588" s="44">
        <f t="shared" si="593"/>
        <v>0</v>
      </c>
      <c r="CB588" s="44">
        <f t="shared" si="594"/>
        <v>0</v>
      </c>
      <c r="CC588" s="44"/>
      <c r="CD588" s="44">
        <f t="shared" si="595"/>
        <v>173.8562184240437</v>
      </c>
      <c r="CE588" s="44">
        <f t="shared" si="596"/>
        <v>3.9565469941083715</v>
      </c>
      <c r="CF588" s="44">
        <f t="shared" si="597"/>
        <v>8.7600942796025461</v>
      </c>
      <c r="CG588" s="44">
        <f t="shared" si="598"/>
        <v>3.4371179635984213</v>
      </c>
      <c r="CH588" s="44">
        <f t="shared" si="599"/>
        <v>58.220663950615226</v>
      </c>
      <c r="CI588" s="44">
        <f t="shared" si="600"/>
        <v>181.13095451302519</v>
      </c>
      <c r="CJ588" s="44">
        <f t="shared" si="601"/>
        <v>71.158589272974169</v>
      </c>
      <c r="CK588" s="44">
        <f t="shared" si="602"/>
        <v>323.4481330589735</v>
      </c>
      <c r="CM588" s="35">
        <f>$CE$5/1000</f>
        <v>50</v>
      </c>
    </row>
    <row r="589" spans="1:91" x14ac:dyDescent="0.25">
      <c r="A589" s="41">
        <f>'[11]ТОВ "Сумитеплоенерго" '!F581</f>
        <v>1975</v>
      </c>
      <c r="B589" s="41" t="str">
        <f>'[11]ТОВ "Сумитеплоенерго" '!C581</f>
        <v>Вул.Петропавлівс.,76</v>
      </c>
      <c r="C589" s="51" t="str">
        <f>'[11]ТОВ "Сумитеплоенерго" '!O581</f>
        <v>так</v>
      </c>
      <c r="D589" s="46">
        <f>'[11]ТОВ "Сумитеплоенерго" '!G581</f>
        <v>9</v>
      </c>
      <c r="E589" s="86" t="str">
        <f t="shared" ref="E589:E652" si="612">$D$2</f>
        <v>ТОВ "Сумитеплоенерго"</v>
      </c>
      <c r="F589" s="43">
        <f>'[11]ТОВ "Сумитеплоенерго" '!L581</f>
        <v>2497.84</v>
      </c>
      <c r="G589" s="43">
        <f>'[11]ТОВ "Сумитеплоенерго" '!CX581</f>
        <v>580.26608139534881</v>
      </c>
      <c r="H589" s="32">
        <f t="shared" ref="H589:H652" si="613">G589*1000/F589</f>
        <v>232.30714593222493</v>
      </c>
      <c r="I589" s="42"/>
      <c r="J589" s="42"/>
      <c r="K589" s="42"/>
      <c r="L589" s="42"/>
      <c r="M589" s="42"/>
      <c r="N589" s="44">
        <f t="shared" ref="N589:N652" si="614">G589+I589+J589+K589</f>
        <v>580.26608139534881</v>
      </c>
      <c r="O589" s="44">
        <f t="shared" ref="O589:O652" si="615">G589*$D$3</f>
        <v>385.5800754104261</v>
      </c>
      <c r="P589" s="44">
        <f t="shared" ref="P589:P652" si="616">I589*$D$4</f>
        <v>0</v>
      </c>
      <c r="Q589" s="44">
        <f t="shared" ref="Q589:Q652" si="617">J589*$D$5</f>
        <v>0</v>
      </c>
      <c r="R589" s="44">
        <f t="shared" ref="R589:R652" si="618">K589*$D$3</f>
        <v>0</v>
      </c>
      <c r="S589" s="44">
        <f t="shared" ref="S589:S652" si="619">M589*$D$6</f>
        <v>0</v>
      </c>
      <c r="T589" s="44">
        <f t="shared" ref="T589:T652" si="620">SUM(O589:S589)</f>
        <v>385.5800754104261</v>
      </c>
      <c r="U589" s="44">
        <f t="shared" ref="U589:U652" si="621">G589*(1+AA589)</f>
        <v>597.67406383720925</v>
      </c>
      <c r="V589" s="44">
        <f t="shared" ref="V589:V652" si="622">I589*(1+AB589)</f>
        <v>0</v>
      </c>
      <c r="W589" s="44">
        <f t="shared" ref="W589:W652" si="623">J589</f>
        <v>0</v>
      </c>
      <c r="X589" s="44">
        <f t="shared" ref="X589:X652" si="624">K589</f>
        <v>0</v>
      </c>
      <c r="Y589" s="44">
        <f t="shared" ref="Y589:Y652" si="625">M589</f>
        <v>0</v>
      </c>
      <c r="Z589" s="44">
        <f t="shared" ref="Z589:Z652" si="626">U589+V589+W589+X589</f>
        <v>597.67406383720925</v>
      </c>
      <c r="AA589" s="20">
        <v>0.03</v>
      </c>
      <c r="AC589" s="44">
        <f t="shared" si="606"/>
        <v>244.78832</v>
      </c>
      <c r="AD589" s="28">
        <v>98</v>
      </c>
      <c r="AE589" s="44">
        <f t="shared" si="607"/>
        <v>1768.4707200000003</v>
      </c>
      <c r="AF589" s="28">
        <v>708</v>
      </c>
      <c r="AG589" s="44">
        <f t="shared" si="608"/>
        <v>282.25592000000006</v>
      </c>
      <c r="AH589" s="28">
        <v>113</v>
      </c>
      <c r="AI589" s="44">
        <f t="shared" si="569"/>
        <v>107.58133149069766</v>
      </c>
      <c r="AJ589" s="44">
        <f t="shared" si="570"/>
        <v>0</v>
      </c>
      <c r="AK589" s="44"/>
      <c r="AL589" s="44">
        <f t="shared" si="571"/>
        <v>0</v>
      </c>
      <c r="AM589" s="44"/>
      <c r="AN589" s="44">
        <f t="shared" si="572"/>
        <v>107.58133149069766</v>
      </c>
      <c r="AO589" s="20"/>
      <c r="AP589" s="20">
        <v>0.18</v>
      </c>
      <c r="AQ589" s="20"/>
      <c r="AR589" s="20"/>
      <c r="AS589" s="44">
        <f t="shared" si="573"/>
        <v>71.486545981093002</v>
      </c>
      <c r="AT589" s="44">
        <f t="shared" si="574"/>
        <v>0</v>
      </c>
      <c r="AU589" s="44">
        <f t="shared" si="575"/>
        <v>0</v>
      </c>
      <c r="AV589" s="44">
        <f t="shared" si="576"/>
        <v>0</v>
      </c>
      <c r="AW589" s="44"/>
      <c r="AX589" s="44">
        <f t="shared" si="577"/>
        <v>71.486545981093002</v>
      </c>
      <c r="AY589" s="44">
        <f t="shared" si="578"/>
        <v>334.69747574883723</v>
      </c>
      <c r="AZ589" s="44">
        <f t="shared" si="579"/>
        <v>0</v>
      </c>
      <c r="BA589" s="44"/>
      <c r="BB589" s="44">
        <f t="shared" si="580"/>
        <v>0</v>
      </c>
      <c r="BC589" s="44"/>
      <c r="BD589" s="44">
        <f t="shared" si="581"/>
        <v>334.69747574883723</v>
      </c>
      <c r="BE589" s="20"/>
      <c r="BF589" s="20">
        <v>0.56000000000000005</v>
      </c>
      <c r="BG589" s="20"/>
      <c r="BH589" s="20">
        <v>0.05</v>
      </c>
      <c r="BI589" s="44">
        <f t="shared" si="582"/>
        <v>222.40258749673382</v>
      </c>
      <c r="BJ589" s="44">
        <f t="shared" si="583"/>
        <v>0</v>
      </c>
      <c r="BK589" s="44">
        <f t="shared" si="584"/>
        <v>0</v>
      </c>
      <c r="BL589" s="44">
        <f t="shared" si="585"/>
        <v>0</v>
      </c>
      <c r="BM589" s="44"/>
      <c r="BN589" s="44">
        <f t="shared" si="586"/>
        <v>222.40258749673382</v>
      </c>
      <c r="BO589" s="44">
        <f t="shared" si="587"/>
        <v>131.48829404418603</v>
      </c>
      <c r="BP589" s="44">
        <f t="shared" si="588"/>
        <v>0</v>
      </c>
      <c r="BQ589" s="44"/>
      <c r="BR589" s="44">
        <f t="shared" si="589"/>
        <v>0</v>
      </c>
      <c r="BS589" s="44"/>
      <c r="BT589" s="44">
        <f t="shared" si="590"/>
        <v>131.48829404418603</v>
      </c>
      <c r="BU589" s="20"/>
      <c r="BV589" s="20">
        <v>0.22</v>
      </c>
      <c r="BW589" s="20"/>
      <c r="BX589" s="20">
        <v>0.05</v>
      </c>
      <c r="BY589" s="44">
        <f t="shared" si="591"/>
        <v>87.37244508800255</v>
      </c>
      <c r="BZ589" s="44">
        <f t="shared" si="592"/>
        <v>0</v>
      </c>
      <c r="CA589" s="44">
        <f t="shared" si="593"/>
        <v>0</v>
      </c>
      <c r="CB589" s="44">
        <f t="shared" si="594"/>
        <v>0</v>
      </c>
      <c r="CC589" s="44"/>
      <c r="CD589" s="44">
        <f t="shared" si="595"/>
        <v>87.37244508800255</v>
      </c>
      <c r="CE589" s="44">
        <f t="shared" si="596"/>
        <v>3.4242572030930467</v>
      </c>
      <c r="CF589" s="44">
        <f t="shared" si="597"/>
        <v>7.9516643214682556</v>
      </c>
      <c r="CG589" s="44">
        <f t="shared" si="598"/>
        <v>3.2304912574634783</v>
      </c>
      <c r="CH589" s="44">
        <f t="shared" si="599"/>
        <v>29.259130390176953</v>
      </c>
      <c r="CI589" s="44">
        <f t="shared" si="600"/>
        <v>91.02840565832831</v>
      </c>
      <c r="CJ589" s="44">
        <f t="shared" si="601"/>
        <v>35.761159365771832</v>
      </c>
      <c r="CK589" s="44">
        <f t="shared" si="602"/>
        <v>162.55072438987196</v>
      </c>
    </row>
    <row r="590" spans="1:91" x14ac:dyDescent="0.25">
      <c r="A590" s="41">
        <f>'[11]ТОВ "Сумитеплоенерго" '!F582</f>
        <v>1970</v>
      </c>
      <c r="B590" s="78" t="str">
        <f>'[11]ТОВ "Сумитеплоенерго" '!C582</f>
        <v>Вул.Петропавлівс.,101</v>
      </c>
      <c r="C590" s="47" t="str">
        <f>'[11]ТОВ "Сумитеплоенерго" '!O582</f>
        <v>так</v>
      </c>
      <c r="D590" s="46">
        <f>'[11]ТОВ "Сумитеплоенерго" '!G582</f>
        <v>9</v>
      </c>
      <c r="E590" s="86" t="str">
        <f t="shared" si="612"/>
        <v>ТОВ "Сумитеплоенерго"</v>
      </c>
      <c r="F590" s="43">
        <f>'[11]ТОВ "Сумитеплоенерго" '!L582</f>
        <v>2503.6</v>
      </c>
      <c r="G590" s="43">
        <f>'[11]ТОВ "Сумитеплоенерго" '!CX582</f>
        <v>411.05330232558146</v>
      </c>
      <c r="H590" s="32">
        <f t="shared" si="613"/>
        <v>164.18489468189065</v>
      </c>
      <c r="I590" s="42"/>
      <c r="J590" s="42"/>
      <c r="K590" s="42"/>
      <c r="L590" s="42"/>
      <c r="M590" s="42"/>
      <c r="N590" s="44">
        <f t="shared" si="614"/>
        <v>411.05330232558146</v>
      </c>
      <c r="O590" s="44">
        <f t="shared" si="615"/>
        <v>273.14014792537347</v>
      </c>
      <c r="P590" s="44">
        <f t="shared" si="616"/>
        <v>0</v>
      </c>
      <c r="Q590" s="44">
        <f t="shared" si="617"/>
        <v>0</v>
      </c>
      <c r="R590" s="44">
        <f t="shared" si="618"/>
        <v>0</v>
      </c>
      <c r="S590" s="44">
        <f t="shared" si="619"/>
        <v>0</v>
      </c>
      <c r="T590" s="44">
        <f t="shared" si="620"/>
        <v>273.14014792537347</v>
      </c>
      <c r="U590" s="44">
        <f t="shared" si="621"/>
        <v>423.38490139534889</v>
      </c>
      <c r="V590" s="44">
        <f t="shared" si="622"/>
        <v>0</v>
      </c>
      <c r="W590" s="44">
        <f t="shared" si="623"/>
        <v>0</v>
      </c>
      <c r="X590" s="44">
        <f t="shared" si="624"/>
        <v>0</v>
      </c>
      <c r="Y590" s="44">
        <f t="shared" si="625"/>
        <v>0</v>
      </c>
      <c r="Z590" s="44">
        <f t="shared" si="626"/>
        <v>423.38490139534889</v>
      </c>
      <c r="AA590" s="20">
        <v>0.03</v>
      </c>
      <c r="AC590" s="44">
        <f t="shared" si="606"/>
        <v>245.3528</v>
      </c>
      <c r="AD590" s="28">
        <v>98</v>
      </c>
      <c r="AE590" s="44">
        <f t="shared" si="607"/>
        <v>1772.5488</v>
      </c>
      <c r="AF590" s="28">
        <v>708</v>
      </c>
      <c r="AG590" s="44">
        <f t="shared" si="608"/>
        <v>282.90679999999998</v>
      </c>
      <c r="AH590" s="28">
        <v>113</v>
      </c>
      <c r="AI590" s="44">
        <f t="shared" si="569"/>
        <v>76.209282251162804</v>
      </c>
      <c r="AJ590" s="44">
        <f t="shared" si="570"/>
        <v>0</v>
      </c>
      <c r="AK590" s="44"/>
      <c r="AL590" s="44">
        <f t="shared" si="571"/>
        <v>0</v>
      </c>
      <c r="AM590" s="44"/>
      <c r="AN590" s="44">
        <f t="shared" si="572"/>
        <v>76.209282251162804</v>
      </c>
      <c r="AO590" s="20"/>
      <c r="AP590" s="20">
        <v>0.18</v>
      </c>
      <c r="AQ590" s="20"/>
      <c r="AR590" s="20"/>
      <c r="AS590" s="44">
        <f t="shared" si="573"/>
        <v>50.640183425364242</v>
      </c>
      <c r="AT590" s="44">
        <f t="shared" si="574"/>
        <v>0</v>
      </c>
      <c r="AU590" s="44">
        <f t="shared" si="575"/>
        <v>0</v>
      </c>
      <c r="AV590" s="44">
        <f t="shared" si="576"/>
        <v>0</v>
      </c>
      <c r="AW590" s="44"/>
      <c r="AX590" s="44">
        <f t="shared" si="577"/>
        <v>50.640183425364242</v>
      </c>
      <c r="AY590" s="44">
        <f t="shared" si="578"/>
        <v>237.0955447813954</v>
      </c>
      <c r="AZ590" s="44">
        <f t="shared" si="579"/>
        <v>0</v>
      </c>
      <c r="BA590" s="44"/>
      <c r="BB590" s="44">
        <f t="shared" si="580"/>
        <v>0</v>
      </c>
      <c r="BC590" s="44"/>
      <c r="BD590" s="44">
        <f t="shared" si="581"/>
        <v>237.0955447813954</v>
      </c>
      <c r="BE590" s="20"/>
      <c r="BF590" s="20">
        <v>0.56000000000000005</v>
      </c>
      <c r="BG590" s="20"/>
      <c r="BH590" s="20">
        <v>0.05</v>
      </c>
      <c r="BI590" s="44">
        <f t="shared" si="582"/>
        <v>157.54723732335543</v>
      </c>
      <c r="BJ590" s="44">
        <f t="shared" si="583"/>
        <v>0</v>
      </c>
      <c r="BK590" s="44">
        <f t="shared" si="584"/>
        <v>0</v>
      </c>
      <c r="BL590" s="44">
        <f t="shared" si="585"/>
        <v>0</v>
      </c>
      <c r="BM590" s="44"/>
      <c r="BN590" s="44">
        <f t="shared" si="586"/>
        <v>157.54723732335543</v>
      </c>
      <c r="BO590" s="44">
        <f t="shared" si="587"/>
        <v>93.144678306976758</v>
      </c>
      <c r="BP590" s="44">
        <f t="shared" si="588"/>
        <v>0</v>
      </c>
      <c r="BQ590" s="44"/>
      <c r="BR590" s="44">
        <f t="shared" si="589"/>
        <v>0</v>
      </c>
      <c r="BS590" s="44"/>
      <c r="BT590" s="44">
        <f t="shared" si="590"/>
        <v>93.144678306976758</v>
      </c>
      <c r="BU590" s="20"/>
      <c r="BV590" s="20">
        <v>0.22</v>
      </c>
      <c r="BW590" s="20"/>
      <c r="BX590" s="20">
        <v>0.05</v>
      </c>
      <c r="BY590" s="44">
        <f t="shared" si="591"/>
        <v>61.893557519889626</v>
      </c>
      <c r="BZ590" s="44">
        <f t="shared" si="592"/>
        <v>0</v>
      </c>
      <c r="CA590" s="44">
        <f t="shared" si="593"/>
        <v>0</v>
      </c>
      <c r="CB590" s="44">
        <f t="shared" si="594"/>
        <v>0</v>
      </c>
      <c r="CC590" s="44"/>
      <c r="CD590" s="44">
        <f t="shared" si="595"/>
        <v>61.893557519889626</v>
      </c>
      <c r="CE590" s="44">
        <f t="shared" si="596"/>
        <v>4.8450219451043637</v>
      </c>
      <c r="CF590" s="44">
        <f t="shared" si="597"/>
        <v>11.250903729666545</v>
      </c>
      <c r="CG590" s="44">
        <f t="shared" si="598"/>
        <v>4.5708602209379752</v>
      </c>
      <c r="CH590" s="44">
        <f t="shared" si="599"/>
        <v>20.726805435768178</v>
      </c>
      <c r="CI590" s="44">
        <f t="shared" si="600"/>
        <v>64.483394689056553</v>
      </c>
      <c r="CJ590" s="44">
        <f t="shared" si="601"/>
        <v>25.332762199272217</v>
      </c>
      <c r="CK590" s="44">
        <f t="shared" si="602"/>
        <v>115.14891908760097</v>
      </c>
    </row>
    <row r="591" spans="1:91" x14ac:dyDescent="0.25">
      <c r="A591" s="41">
        <f>'[11]ТОВ "Сумитеплоенерго" '!F583</f>
        <v>1972</v>
      </c>
      <c r="B591" s="41" t="str">
        <f>'[11]ТОВ "Сумитеплоенерго" '!C583</f>
        <v>Вул.Петропавлівс.,109</v>
      </c>
      <c r="C591" s="47" t="str">
        <f>'[11]ТОВ "Сумитеплоенерго" '!O583</f>
        <v>так</v>
      </c>
      <c r="D591" s="46">
        <f>'[11]ТОВ "Сумитеплоенерго" '!G583</f>
        <v>9</v>
      </c>
      <c r="E591" s="86" t="str">
        <f t="shared" si="612"/>
        <v>ТОВ "Сумитеплоенерго"</v>
      </c>
      <c r="F591" s="43">
        <f>'[11]ТОВ "Сумитеплоенерго" '!L583</f>
        <v>2458.4</v>
      </c>
      <c r="G591" s="43">
        <f>'[11]ТОВ "Сумитеплоенерго" '!CX583</f>
        <v>488.05012790697668</v>
      </c>
      <c r="H591" s="32">
        <f t="shared" si="613"/>
        <v>198.52348190163386</v>
      </c>
      <c r="I591" s="42"/>
      <c r="J591" s="42"/>
      <c r="K591" s="42"/>
      <c r="L591" s="42"/>
      <c r="M591" s="42"/>
      <c r="N591" s="44">
        <f t="shared" si="614"/>
        <v>488.05012790697668</v>
      </c>
      <c r="O591" s="44">
        <f t="shared" si="615"/>
        <v>324.3036447519446</v>
      </c>
      <c r="P591" s="44">
        <f t="shared" si="616"/>
        <v>0</v>
      </c>
      <c r="Q591" s="44">
        <f t="shared" si="617"/>
        <v>0</v>
      </c>
      <c r="R591" s="44">
        <f t="shared" si="618"/>
        <v>0</v>
      </c>
      <c r="S591" s="44">
        <f t="shared" si="619"/>
        <v>0</v>
      </c>
      <c r="T591" s="44">
        <f t="shared" si="620"/>
        <v>324.3036447519446</v>
      </c>
      <c r="U591" s="44">
        <f t="shared" si="621"/>
        <v>502.691631744186</v>
      </c>
      <c r="V591" s="44">
        <f t="shared" si="622"/>
        <v>0</v>
      </c>
      <c r="W591" s="44">
        <f t="shared" si="623"/>
        <v>0</v>
      </c>
      <c r="X591" s="44">
        <f t="shared" si="624"/>
        <v>0</v>
      </c>
      <c r="Y591" s="44">
        <f t="shared" si="625"/>
        <v>0</v>
      </c>
      <c r="Z591" s="44">
        <f t="shared" si="626"/>
        <v>502.691631744186</v>
      </c>
      <c r="AA591" s="20">
        <v>0.03</v>
      </c>
      <c r="AC591" s="44">
        <f t="shared" si="606"/>
        <v>240.92320000000001</v>
      </c>
      <c r="AD591" s="28">
        <v>98</v>
      </c>
      <c r="AE591" s="44">
        <f t="shared" si="607"/>
        <v>1740.5472</v>
      </c>
      <c r="AF591" s="28">
        <v>708</v>
      </c>
      <c r="AG591" s="44">
        <f t="shared" si="608"/>
        <v>277.79919999999998</v>
      </c>
      <c r="AH591" s="28">
        <v>113</v>
      </c>
      <c r="AI591" s="44">
        <f t="shared" si="569"/>
        <v>90.484493713953469</v>
      </c>
      <c r="AJ591" s="44">
        <f t="shared" si="570"/>
        <v>0</v>
      </c>
      <c r="AK591" s="44"/>
      <c r="AL591" s="44">
        <f t="shared" si="571"/>
        <v>0</v>
      </c>
      <c r="AM591" s="44"/>
      <c r="AN591" s="44">
        <f t="shared" si="572"/>
        <v>90.484493713953469</v>
      </c>
      <c r="AO591" s="20"/>
      <c r="AP591" s="20">
        <v>0.18</v>
      </c>
      <c r="AQ591" s="20"/>
      <c r="AR591" s="20"/>
      <c r="AS591" s="44">
        <f t="shared" si="573"/>
        <v>60.125895737010524</v>
      </c>
      <c r="AT591" s="44">
        <f t="shared" si="574"/>
        <v>0</v>
      </c>
      <c r="AU591" s="44">
        <f t="shared" si="575"/>
        <v>0</v>
      </c>
      <c r="AV591" s="44">
        <f t="shared" si="576"/>
        <v>0</v>
      </c>
      <c r="AW591" s="44"/>
      <c r="AX591" s="44">
        <f t="shared" si="577"/>
        <v>60.125895737010524</v>
      </c>
      <c r="AY591" s="44">
        <f t="shared" si="578"/>
        <v>281.50731377674418</v>
      </c>
      <c r="AZ591" s="44">
        <f t="shared" si="579"/>
        <v>0</v>
      </c>
      <c r="BA591" s="44"/>
      <c r="BB591" s="44">
        <f t="shared" si="580"/>
        <v>0</v>
      </c>
      <c r="BC591" s="44"/>
      <c r="BD591" s="44">
        <f t="shared" si="581"/>
        <v>281.50731377674418</v>
      </c>
      <c r="BE591" s="20"/>
      <c r="BF591" s="20">
        <v>0.56000000000000005</v>
      </c>
      <c r="BG591" s="20"/>
      <c r="BH591" s="20">
        <v>0.05</v>
      </c>
      <c r="BI591" s="44">
        <f t="shared" si="582"/>
        <v>187.05834229292168</v>
      </c>
      <c r="BJ591" s="44">
        <f t="shared" si="583"/>
        <v>0</v>
      </c>
      <c r="BK591" s="44">
        <f t="shared" si="584"/>
        <v>0</v>
      </c>
      <c r="BL591" s="44">
        <f t="shared" si="585"/>
        <v>0</v>
      </c>
      <c r="BM591" s="44"/>
      <c r="BN591" s="44">
        <f t="shared" si="586"/>
        <v>187.05834229292168</v>
      </c>
      <c r="BO591" s="44">
        <f t="shared" si="587"/>
        <v>110.59215898372092</v>
      </c>
      <c r="BP591" s="44">
        <f t="shared" si="588"/>
        <v>0</v>
      </c>
      <c r="BQ591" s="44"/>
      <c r="BR591" s="44">
        <f t="shared" si="589"/>
        <v>0</v>
      </c>
      <c r="BS591" s="44"/>
      <c r="BT591" s="44">
        <f t="shared" si="590"/>
        <v>110.59215898372092</v>
      </c>
      <c r="BU591" s="20"/>
      <c r="BV591" s="20">
        <v>0.22</v>
      </c>
      <c r="BW591" s="20"/>
      <c r="BX591" s="20">
        <v>0.05</v>
      </c>
      <c r="BY591" s="44">
        <f t="shared" si="591"/>
        <v>73.487205900790656</v>
      </c>
      <c r="BZ591" s="44">
        <f t="shared" si="592"/>
        <v>0</v>
      </c>
      <c r="CA591" s="44">
        <f t="shared" si="593"/>
        <v>0</v>
      </c>
      <c r="CB591" s="44">
        <f t="shared" si="594"/>
        <v>0</v>
      </c>
      <c r="CC591" s="44"/>
      <c r="CD591" s="44">
        <f t="shared" si="595"/>
        <v>73.487205900790656</v>
      </c>
      <c r="CE591" s="44">
        <f t="shared" si="596"/>
        <v>4.006978973815098</v>
      </c>
      <c r="CF591" s="44">
        <f t="shared" si="597"/>
        <v>9.3048360135385551</v>
      </c>
      <c r="CG591" s="44">
        <f t="shared" si="598"/>
        <v>3.7802389762244468</v>
      </c>
      <c r="CH591" s="44">
        <f t="shared" si="599"/>
        <v>24.609265968181802</v>
      </c>
      <c r="CI591" s="44">
        <f t="shared" si="600"/>
        <v>76.562160789898954</v>
      </c>
      <c r="CJ591" s="44">
        <f t="shared" si="601"/>
        <v>30.077991738888873</v>
      </c>
      <c r="CK591" s="44">
        <f t="shared" si="602"/>
        <v>136.71814426767671</v>
      </c>
    </row>
    <row r="592" spans="1:91" x14ac:dyDescent="0.25">
      <c r="A592" s="41">
        <f>'[11]ТОВ "Сумитеплоенерго" '!F584</f>
        <v>1980</v>
      </c>
      <c r="B592" s="41" t="str">
        <f>'[11]ТОВ "Сумитеплоенерго" '!C584</f>
        <v>Вул.Петропавлівс.,127</v>
      </c>
      <c r="C592" s="47" t="str">
        <f>'[11]ТОВ "Сумитеплоенерго" '!O584</f>
        <v>так</v>
      </c>
      <c r="D592" s="46">
        <f>'[11]ТОВ "Сумитеплоенерго" '!G584</f>
        <v>9</v>
      </c>
      <c r="E592" s="86" t="str">
        <f t="shared" si="612"/>
        <v>ТОВ "Сумитеплоенерго"</v>
      </c>
      <c r="F592" s="43">
        <f>'[11]ТОВ "Сумитеплоенерго" '!L584</f>
        <v>5353.4</v>
      </c>
      <c r="G592" s="43">
        <f>'[11]ТОВ "Сумитеплоенерго" '!CX584</f>
        <v>1063.0520813953488</v>
      </c>
      <c r="H592" s="32">
        <f t="shared" si="613"/>
        <v>198.57512634874078</v>
      </c>
      <c r="I592" s="42"/>
      <c r="J592" s="42"/>
      <c r="K592" s="42"/>
      <c r="L592" s="42"/>
      <c r="M592" s="42"/>
      <c r="N592" s="44">
        <f t="shared" si="614"/>
        <v>1063.0520813953488</v>
      </c>
      <c r="O592" s="44">
        <f t="shared" si="615"/>
        <v>706.38576827371071</v>
      </c>
      <c r="P592" s="44">
        <f t="shared" si="616"/>
        <v>0</v>
      </c>
      <c r="Q592" s="44">
        <f t="shared" si="617"/>
        <v>0</v>
      </c>
      <c r="R592" s="44">
        <f t="shared" si="618"/>
        <v>0</v>
      </c>
      <c r="S592" s="44">
        <f t="shared" si="619"/>
        <v>0</v>
      </c>
      <c r="T592" s="44">
        <f t="shared" si="620"/>
        <v>706.38576827371071</v>
      </c>
      <c r="U592" s="44">
        <f t="shared" si="621"/>
        <v>1094.9436438372093</v>
      </c>
      <c r="V592" s="44">
        <f t="shared" si="622"/>
        <v>0</v>
      </c>
      <c r="W592" s="44">
        <f t="shared" si="623"/>
        <v>0</v>
      </c>
      <c r="X592" s="44">
        <f t="shared" si="624"/>
        <v>0</v>
      </c>
      <c r="Y592" s="44">
        <f t="shared" si="625"/>
        <v>0</v>
      </c>
      <c r="Z592" s="44">
        <f t="shared" si="626"/>
        <v>1094.9436438372093</v>
      </c>
      <c r="AA592" s="20">
        <v>0.03</v>
      </c>
      <c r="AC592" s="44">
        <f>AD592*F592/1000</f>
        <v>481.80599999999993</v>
      </c>
      <c r="AD592" s="28">
        <v>90</v>
      </c>
      <c r="AE592" s="44">
        <f>AF592*F592/1000</f>
        <v>3543.9507999999996</v>
      </c>
      <c r="AF592" s="28">
        <v>662</v>
      </c>
      <c r="AG592" s="44">
        <f>AH592*F592/1000</f>
        <v>540.69339999999988</v>
      </c>
      <c r="AH592" s="28">
        <v>101</v>
      </c>
      <c r="AI592" s="44">
        <f t="shared" si="569"/>
        <v>197.08985589069766</v>
      </c>
      <c r="AJ592" s="44">
        <f t="shared" si="570"/>
        <v>0</v>
      </c>
      <c r="AK592" s="44"/>
      <c r="AL592" s="44">
        <f t="shared" si="571"/>
        <v>0</v>
      </c>
      <c r="AM592" s="44"/>
      <c r="AN592" s="44">
        <f t="shared" si="572"/>
        <v>197.08985589069766</v>
      </c>
      <c r="AO592" s="20"/>
      <c r="AP592" s="20">
        <v>0.18</v>
      </c>
      <c r="AQ592" s="20"/>
      <c r="AR592" s="20"/>
      <c r="AS592" s="44">
        <f t="shared" si="573"/>
        <v>130.96392143794597</v>
      </c>
      <c r="AT592" s="44">
        <f t="shared" si="574"/>
        <v>0</v>
      </c>
      <c r="AU592" s="44">
        <f t="shared" si="575"/>
        <v>0</v>
      </c>
      <c r="AV592" s="44">
        <f t="shared" si="576"/>
        <v>0</v>
      </c>
      <c r="AW592" s="44"/>
      <c r="AX592" s="44">
        <f t="shared" si="577"/>
        <v>130.96392143794597</v>
      </c>
      <c r="AY592" s="44">
        <f t="shared" si="578"/>
        <v>613.16844054883722</v>
      </c>
      <c r="AZ592" s="44">
        <f t="shared" si="579"/>
        <v>0</v>
      </c>
      <c r="BA592" s="44"/>
      <c r="BB592" s="44">
        <f t="shared" si="580"/>
        <v>0</v>
      </c>
      <c r="BC592" s="44"/>
      <c r="BD592" s="44">
        <f t="shared" si="581"/>
        <v>613.16844054883722</v>
      </c>
      <c r="BE592" s="20"/>
      <c r="BF592" s="20">
        <v>0.56000000000000005</v>
      </c>
      <c r="BG592" s="20"/>
      <c r="BH592" s="20">
        <v>0.05</v>
      </c>
      <c r="BI592" s="44">
        <f t="shared" si="582"/>
        <v>407.44331114027636</v>
      </c>
      <c r="BJ592" s="44">
        <f t="shared" si="583"/>
        <v>0</v>
      </c>
      <c r="BK592" s="44">
        <f t="shared" si="584"/>
        <v>0</v>
      </c>
      <c r="BL592" s="44">
        <f t="shared" si="585"/>
        <v>0</v>
      </c>
      <c r="BM592" s="44"/>
      <c r="BN592" s="44">
        <f t="shared" si="586"/>
        <v>407.44331114027636</v>
      </c>
      <c r="BO592" s="44">
        <f t="shared" si="587"/>
        <v>240.88760164418605</v>
      </c>
      <c r="BP592" s="44">
        <f t="shared" si="588"/>
        <v>0</v>
      </c>
      <c r="BQ592" s="44"/>
      <c r="BR592" s="44">
        <f t="shared" si="589"/>
        <v>0</v>
      </c>
      <c r="BS592" s="44"/>
      <c r="BT592" s="44">
        <f t="shared" si="590"/>
        <v>240.88760164418605</v>
      </c>
      <c r="BU592" s="20"/>
      <c r="BV592" s="20">
        <v>0.22</v>
      </c>
      <c r="BW592" s="20"/>
      <c r="BX592" s="20">
        <v>0.05</v>
      </c>
      <c r="BY592" s="44">
        <f t="shared" si="591"/>
        <v>160.06701509082285</v>
      </c>
      <c r="BZ592" s="44">
        <f t="shared" si="592"/>
        <v>0</v>
      </c>
      <c r="CA592" s="44">
        <f t="shared" si="593"/>
        <v>0</v>
      </c>
      <c r="CB592" s="44">
        <f t="shared" si="594"/>
        <v>0</v>
      </c>
      <c r="CC592" s="44"/>
      <c r="CD592" s="44">
        <f t="shared" si="595"/>
        <v>160.06701509082285</v>
      </c>
      <c r="CE592" s="44">
        <f t="shared" si="596"/>
        <v>3.678921604590863</v>
      </c>
      <c r="CF592" s="44">
        <f t="shared" si="597"/>
        <v>8.6980217937112556</v>
      </c>
      <c r="CG592" s="44">
        <f t="shared" si="598"/>
        <v>3.3779189278516104</v>
      </c>
      <c r="CH592" s="44">
        <f t="shared" si="599"/>
        <v>53.60295984611178</v>
      </c>
      <c r="CI592" s="44">
        <f t="shared" si="600"/>
        <v>166.76476396568111</v>
      </c>
      <c r="CJ592" s="44">
        <f t="shared" si="601"/>
        <v>65.514728700803289</v>
      </c>
      <c r="CK592" s="44">
        <f t="shared" si="602"/>
        <v>297.79422136728766</v>
      </c>
    </row>
    <row r="593" spans="1:89" x14ac:dyDescent="0.25">
      <c r="A593" s="41">
        <f>'[11]ТОВ "Сумитеплоенерго" '!F585</f>
        <v>1979</v>
      </c>
      <c r="B593" s="41" t="str">
        <f>'[11]ТОВ "Сумитеплоенерго" '!C585</f>
        <v>Вул.Шишкарівська,15</v>
      </c>
      <c r="C593" s="47" t="str">
        <f>'[11]ТОВ "Сумитеплоенерго" '!O585</f>
        <v>так</v>
      </c>
      <c r="D593" s="46">
        <f>'[11]ТОВ "Сумитеплоенерго" '!G585</f>
        <v>9</v>
      </c>
      <c r="E593" s="86" t="str">
        <f t="shared" si="612"/>
        <v>ТОВ "Сумитеплоенерго"</v>
      </c>
      <c r="F593" s="43">
        <f>'[11]ТОВ "Сумитеплоенерго" '!L585</f>
        <v>7672.81</v>
      </c>
      <c r="G593" s="43">
        <f>'[11]ТОВ "Сумитеплоенерго" '!CX585</f>
        <v>1025.3535348837213</v>
      </c>
      <c r="H593" s="32">
        <f t="shared" si="613"/>
        <v>133.63468336681362</v>
      </c>
      <c r="I593" s="42"/>
      <c r="J593" s="42"/>
      <c r="K593" s="42"/>
      <c r="L593" s="42"/>
      <c r="M593" s="42"/>
      <c r="N593" s="44">
        <f t="shared" si="614"/>
        <v>1025.3535348837213</v>
      </c>
      <c r="O593" s="44">
        <f t="shared" si="615"/>
        <v>681.33552171809094</v>
      </c>
      <c r="P593" s="44">
        <f t="shared" si="616"/>
        <v>0</v>
      </c>
      <c r="Q593" s="44">
        <f t="shared" si="617"/>
        <v>0</v>
      </c>
      <c r="R593" s="44">
        <f t="shared" si="618"/>
        <v>0</v>
      </c>
      <c r="S593" s="44">
        <f t="shared" si="619"/>
        <v>0</v>
      </c>
      <c r="T593" s="44">
        <f t="shared" si="620"/>
        <v>681.33552171809094</v>
      </c>
      <c r="U593" s="44">
        <f t="shared" si="621"/>
        <v>1138.1424237209308</v>
      </c>
      <c r="V593" s="44">
        <f t="shared" si="622"/>
        <v>0</v>
      </c>
      <c r="W593" s="44">
        <f t="shared" si="623"/>
        <v>0</v>
      </c>
      <c r="X593" s="44">
        <f t="shared" si="624"/>
        <v>0</v>
      </c>
      <c r="Y593" s="44">
        <f t="shared" si="625"/>
        <v>0</v>
      </c>
      <c r="Z593" s="44">
        <f t="shared" si="626"/>
        <v>1138.1424237209308</v>
      </c>
      <c r="AA593" s="20">
        <v>0.11</v>
      </c>
      <c r="AC593" s="44">
        <f t="shared" ref="AC593" si="627">AD593*F593/1000</f>
        <v>575.46074999999996</v>
      </c>
      <c r="AD593" s="28">
        <v>75</v>
      </c>
      <c r="AE593" s="44">
        <f t="shared" ref="AE593" si="628">AF593*F593/1000</f>
        <v>4941.2896400000009</v>
      </c>
      <c r="AF593" s="28">
        <v>644</v>
      </c>
      <c r="AG593" s="44">
        <f t="shared" ref="AG593" si="629">AH593*F593/1000</f>
        <v>774.95381000000009</v>
      </c>
      <c r="AH593" s="28">
        <v>101</v>
      </c>
      <c r="AI593" s="44">
        <f t="shared" si="569"/>
        <v>204.86563626976752</v>
      </c>
      <c r="AJ593" s="44">
        <f t="shared" si="570"/>
        <v>0</v>
      </c>
      <c r="AK593" s="44"/>
      <c r="AL593" s="44">
        <f t="shared" si="571"/>
        <v>0</v>
      </c>
      <c r="AM593" s="44"/>
      <c r="AN593" s="44">
        <f t="shared" si="572"/>
        <v>204.86563626976752</v>
      </c>
      <c r="AO593" s="20"/>
      <c r="AP593" s="20">
        <v>0.18</v>
      </c>
      <c r="AQ593" s="20"/>
      <c r="AR593" s="20"/>
      <c r="AS593" s="44">
        <f t="shared" si="573"/>
        <v>136.13083723927457</v>
      </c>
      <c r="AT593" s="44">
        <f t="shared" si="574"/>
        <v>0</v>
      </c>
      <c r="AU593" s="44">
        <f t="shared" si="575"/>
        <v>0</v>
      </c>
      <c r="AV593" s="44">
        <f t="shared" si="576"/>
        <v>0</v>
      </c>
      <c r="AW593" s="44"/>
      <c r="AX593" s="44">
        <f t="shared" si="577"/>
        <v>136.13083723927457</v>
      </c>
      <c r="AY593" s="44">
        <f t="shared" si="578"/>
        <v>637.35975728372125</v>
      </c>
      <c r="AZ593" s="44">
        <f t="shared" si="579"/>
        <v>0</v>
      </c>
      <c r="BA593" s="44"/>
      <c r="BB593" s="44">
        <f t="shared" si="580"/>
        <v>0</v>
      </c>
      <c r="BC593" s="44"/>
      <c r="BD593" s="44">
        <f t="shared" si="581"/>
        <v>637.35975728372125</v>
      </c>
      <c r="BE593" s="20"/>
      <c r="BF593" s="20">
        <v>0.56000000000000005</v>
      </c>
      <c r="BG593" s="20"/>
      <c r="BH593" s="20">
        <v>0.05</v>
      </c>
      <c r="BI593" s="44">
        <f t="shared" si="582"/>
        <v>423.51816029996542</v>
      </c>
      <c r="BJ593" s="44">
        <f t="shared" si="583"/>
        <v>0</v>
      </c>
      <c r="BK593" s="44">
        <f t="shared" si="584"/>
        <v>0</v>
      </c>
      <c r="BL593" s="44">
        <f t="shared" si="585"/>
        <v>0</v>
      </c>
      <c r="BM593" s="44"/>
      <c r="BN593" s="44">
        <f t="shared" si="586"/>
        <v>423.51816029996542</v>
      </c>
      <c r="BO593" s="44">
        <f t="shared" si="587"/>
        <v>250.39133321860476</v>
      </c>
      <c r="BP593" s="44">
        <f t="shared" si="588"/>
        <v>0</v>
      </c>
      <c r="BQ593" s="44"/>
      <c r="BR593" s="44">
        <f t="shared" si="589"/>
        <v>0</v>
      </c>
      <c r="BS593" s="44"/>
      <c r="BT593" s="44">
        <f t="shared" si="590"/>
        <v>250.39133321860476</v>
      </c>
      <c r="BU593" s="20"/>
      <c r="BV593" s="20">
        <v>0.22</v>
      </c>
      <c r="BW593" s="20"/>
      <c r="BX593" s="20">
        <v>0.05</v>
      </c>
      <c r="BY593" s="44">
        <f t="shared" si="591"/>
        <v>166.38213440355784</v>
      </c>
      <c r="BZ593" s="44">
        <f t="shared" si="592"/>
        <v>0</v>
      </c>
      <c r="CA593" s="44">
        <f t="shared" si="593"/>
        <v>0</v>
      </c>
      <c r="CB593" s="44">
        <f t="shared" si="594"/>
        <v>0</v>
      </c>
      <c r="CC593" s="44"/>
      <c r="CD593" s="44">
        <f t="shared" si="595"/>
        <v>166.38213440355784</v>
      </c>
      <c r="CE593" s="44">
        <f t="shared" si="596"/>
        <v>4.2272622549769796</v>
      </c>
      <c r="CF593" s="44">
        <f t="shared" si="597"/>
        <v>11.667243823736463</v>
      </c>
      <c r="CG593" s="44">
        <f t="shared" si="598"/>
        <v>4.6576744118473625</v>
      </c>
      <c r="CH593" s="44">
        <f t="shared" si="599"/>
        <v>55.717755869214145</v>
      </c>
      <c r="CI593" s="44">
        <f t="shared" si="600"/>
        <v>173.34412937088848</v>
      </c>
      <c r="CJ593" s="44">
        <f t="shared" si="601"/>
        <v>68.099479395706183</v>
      </c>
      <c r="CK593" s="44">
        <f t="shared" si="602"/>
        <v>309.54308816230082</v>
      </c>
    </row>
    <row r="594" spans="1:89" x14ac:dyDescent="0.25">
      <c r="A594" s="41">
        <f>'[11]ТОВ "Сумитеплоенерго" '!F586</f>
        <v>1993</v>
      </c>
      <c r="B594" s="41" t="str">
        <f>'[11]ТОВ "Сумитеплоенерго" '!C586</f>
        <v>Вул.Шишкарівська,2</v>
      </c>
      <c r="C594" s="47" t="str">
        <f>'[11]ТОВ "Сумитеплоенерго" '!O586</f>
        <v>так</v>
      </c>
      <c r="D594" s="46">
        <f>'[11]ТОВ "Сумитеплоенерго" '!G586</f>
        <v>9</v>
      </c>
      <c r="E594" s="86" t="str">
        <f t="shared" si="612"/>
        <v>ТОВ "Сумитеплоенерго"</v>
      </c>
      <c r="F594" s="43">
        <f>'[11]ТОВ "Сумитеплоенерго" '!L586</f>
        <v>3795.96</v>
      </c>
      <c r="G594" s="43">
        <f>'[11]ТОВ "Сумитеплоенерго" '!CX586</f>
        <v>441.10180232558133</v>
      </c>
      <c r="H594" s="32">
        <f t="shared" si="613"/>
        <v>116.20296376294306</v>
      </c>
      <c r="I594" s="42"/>
      <c r="J594" s="42"/>
      <c r="K594" s="42"/>
      <c r="L594" s="42"/>
      <c r="M594" s="42"/>
      <c r="N594" s="44">
        <f t="shared" si="614"/>
        <v>441.10180232558133</v>
      </c>
      <c r="O594" s="44">
        <f t="shared" si="615"/>
        <v>293.10702737507245</v>
      </c>
      <c r="P594" s="44">
        <f t="shared" si="616"/>
        <v>0</v>
      </c>
      <c r="Q594" s="44">
        <f t="shared" si="617"/>
        <v>0</v>
      </c>
      <c r="R594" s="44">
        <f t="shared" si="618"/>
        <v>0</v>
      </c>
      <c r="S594" s="44">
        <f t="shared" si="619"/>
        <v>0</v>
      </c>
      <c r="T594" s="44">
        <f t="shared" si="620"/>
        <v>293.10702737507245</v>
      </c>
      <c r="U594" s="44">
        <f t="shared" si="621"/>
        <v>489.62300058139533</v>
      </c>
      <c r="V594" s="44">
        <f t="shared" si="622"/>
        <v>0</v>
      </c>
      <c r="W594" s="44">
        <f t="shared" si="623"/>
        <v>0</v>
      </c>
      <c r="X594" s="44">
        <f t="shared" si="624"/>
        <v>0</v>
      </c>
      <c r="Y594" s="44">
        <f t="shared" si="625"/>
        <v>0</v>
      </c>
      <c r="Z594" s="44">
        <f t="shared" si="626"/>
        <v>489.62300058139533</v>
      </c>
      <c r="AA594" s="20">
        <v>0.11</v>
      </c>
      <c r="AC594" s="44">
        <f t="shared" si="606"/>
        <v>356.82024000000001</v>
      </c>
      <c r="AD594" s="28">
        <v>94</v>
      </c>
      <c r="AE594" s="44">
        <f t="shared" si="607"/>
        <v>2588.8447200000001</v>
      </c>
      <c r="AF594" s="28">
        <v>682</v>
      </c>
      <c r="AG594" s="44">
        <f t="shared" si="608"/>
        <v>417.55559999999997</v>
      </c>
      <c r="AH594" s="28">
        <v>110</v>
      </c>
      <c r="AI594" s="44">
        <f t="shared" si="569"/>
        <v>88.132140104651157</v>
      </c>
      <c r="AJ594" s="44">
        <f t="shared" si="570"/>
        <v>0</v>
      </c>
      <c r="AK594" s="44"/>
      <c r="AL594" s="44">
        <f t="shared" si="571"/>
        <v>0</v>
      </c>
      <c r="AM594" s="44"/>
      <c r="AN594" s="44">
        <f t="shared" si="572"/>
        <v>88.132140104651157</v>
      </c>
      <c r="AO594" s="20"/>
      <c r="AP594" s="20">
        <v>0.18</v>
      </c>
      <c r="AQ594" s="20"/>
      <c r="AR594" s="20"/>
      <c r="AS594" s="44">
        <f t="shared" si="573"/>
        <v>58.562784069539475</v>
      </c>
      <c r="AT594" s="44">
        <f t="shared" si="574"/>
        <v>0</v>
      </c>
      <c r="AU594" s="44">
        <f t="shared" si="575"/>
        <v>0</v>
      </c>
      <c r="AV594" s="44">
        <f t="shared" si="576"/>
        <v>0</v>
      </c>
      <c r="AW594" s="44"/>
      <c r="AX594" s="44">
        <f t="shared" si="577"/>
        <v>58.562784069539475</v>
      </c>
      <c r="AY594" s="44">
        <f t="shared" si="578"/>
        <v>274.18888032558141</v>
      </c>
      <c r="AZ594" s="44">
        <f t="shared" si="579"/>
        <v>0</v>
      </c>
      <c r="BA594" s="44"/>
      <c r="BB594" s="44">
        <f t="shared" si="580"/>
        <v>0</v>
      </c>
      <c r="BC594" s="44"/>
      <c r="BD594" s="44">
        <f t="shared" si="581"/>
        <v>274.18888032558141</v>
      </c>
      <c r="BE594" s="20"/>
      <c r="BF594" s="20">
        <v>0.56000000000000005</v>
      </c>
      <c r="BG594" s="20"/>
      <c r="BH594" s="20">
        <v>0.05</v>
      </c>
      <c r="BI594" s="44">
        <f t="shared" si="582"/>
        <v>182.19532821634508</v>
      </c>
      <c r="BJ594" s="44">
        <f t="shared" si="583"/>
        <v>0</v>
      </c>
      <c r="BK594" s="44">
        <f t="shared" si="584"/>
        <v>0</v>
      </c>
      <c r="BL594" s="44">
        <f t="shared" si="585"/>
        <v>0</v>
      </c>
      <c r="BM594" s="44"/>
      <c r="BN594" s="44">
        <f t="shared" si="586"/>
        <v>182.19532821634508</v>
      </c>
      <c r="BO594" s="44">
        <f t="shared" si="587"/>
        <v>107.71706012790698</v>
      </c>
      <c r="BP594" s="44">
        <f t="shared" si="588"/>
        <v>0</v>
      </c>
      <c r="BQ594" s="44"/>
      <c r="BR594" s="44">
        <f t="shared" si="589"/>
        <v>0</v>
      </c>
      <c r="BS594" s="44"/>
      <c r="BT594" s="44">
        <f t="shared" si="590"/>
        <v>107.71706012790698</v>
      </c>
      <c r="BU594" s="20"/>
      <c r="BV594" s="20">
        <v>0.22</v>
      </c>
      <c r="BW594" s="20"/>
      <c r="BX594" s="20">
        <v>0.05</v>
      </c>
      <c r="BY594" s="44">
        <f t="shared" si="591"/>
        <v>71.576736084992703</v>
      </c>
      <c r="BZ594" s="44">
        <f t="shared" si="592"/>
        <v>0</v>
      </c>
      <c r="CA594" s="44">
        <f t="shared" si="593"/>
        <v>0</v>
      </c>
      <c r="CB594" s="44">
        <f t="shared" si="594"/>
        <v>0</v>
      </c>
      <c r="CC594" s="44"/>
      <c r="CD594" s="44">
        <f t="shared" si="595"/>
        <v>71.576736084992703</v>
      </c>
      <c r="CE594" s="44">
        <f t="shared" si="596"/>
        <v>6.0929521311059824</v>
      </c>
      <c r="CF594" s="44">
        <f t="shared" si="597"/>
        <v>14.209171801188644</v>
      </c>
      <c r="CG594" s="44">
        <f t="shared" si="598"/>
        <v>5.833677572335513</v>
      </c>
      <c r="CH594" s="44">
        <f t="shared" si="599"/>
        <v>23.969491204059914</v>
      </c>
      <c r="CI594" s="44">
        <f t="shared" si="600"/>
        <v>74.571750412630848</v>
      </c>
      <c r="CJ594" s="44">
        <f t="shared" si="601"/>
        <v>29.296044804962118</v>
      </c>
      <c r="CK594" s="44">
        <f t="shared" si="602"/>
        <v>133.16384002255509</v>
      </c>
    </row>
    <row r="595" spans="1:89" x14ac:dyDescent="0.25">
      <c r="A595" s="41">
        <f>'[11]ТОВ "Сумитеплоенерго" '!F587</f>
        <v>1987</v>
      </c>
      <c r="B595" s="41" t="str">
        <f>'[11]ТОВ "Сумитеплоенерго" '!C587</f>
        <v>вул.Рибалко 8</v>
      </c>
      <c r="C595" s="47" t="str">
        <f>'[11]ТОВ "Сумитеплоенерго" '!O587</f>
        <v>так</v>
      </c>
      <c r="D595" s="46">
        <f>'[11]ТОВ "Сумитеплоенерго" '!G587</f>
        <v>9</v>
      </c>
      <c r="E595" s="86" t="str">
        <f t="shared" si="612"/>
        <v>ТОВ "Сумитеплоенерго"</v>
      </c>
      <c r="F595" s="43">
        <f>'[11]ТОВ "Сумитеплоенерго" '!L587</f>
        <v>8003.1</v>
      </c>
      <c r="G595" s="43">
        <f>'[11]ТОВ "Сумитеплоенерго" '!CX587</f>
        <v>1633.7879302325582</v>
      </c>
      <c r="H595" s="32">
        <f t="shared" si="613"/>
        <v>204.14438532975447</v>
      </c>
      <c r="I595" s="42"/>
      <c r="J595" s="42"/>
      <c r="K595" s="42"/>
      <c r="L595" s="42"/>
      <c r="M595" s="42"/>
      <c r="N595" s="44">
        <f t="shared" si="614"/>
        <v>1633.7879302325582</v>
      </c>
      <c r="O595" s="44">
        <f t="shared" si="615"/>
        <v>1085.6331147753406</v>
      </c>
      <c r="P595" s="44">
        <f t="shared" si="616"/>
        <v>0</v>
      </c>
      <c r="Q595" s="44">
        <f t="shared" si="617"/>
        <v>0</v>
      </c>
      <c r="R595" s="44">
        <f t="shared" si="618"/>
        <v>0</v>
      </c>
      <c r="S595" s="44">
        <f t="shared" si="619"/>
        <v>0</v>
      </c>
      <c r="T595" s="44">
        <f t="shared" si="620"/>
        <v>1085.6331147753406</v>
      </c>
      <c r="U595" s="44">
        <f t="shared" si="621"/>
        <v>1682.801568139535</v>
      </c>
      <c r="V595" s="44">
        <f t="shared" si="622"/>
        <v>0</v>
      </c>
      <c r="W595" s="44">
        <f t="shared" si="623"/>
        <v>0</v>
      </c>
      <c r="X595" s="44">
        <f t="shared" si="624"/>
        <v>0</v>
      </c>
      <c r="Y595" s="44">
        <f t="shared" si="625"/>
        <v>0</v>
      </c>
      <c r="Z595" s="44">
        <f t="shared" si="626"/>
        <v>1682.801568139535</v>
      </c>
      <c r="AA595" s="20">
        <v>0.03</v>
      </c>
      <c r="AC595" s="44">
        <f t="shared" si="606"/>
        <v>544.21080000000006</v>
      </c>
      <c r="AD595" s="28">
        <v>68</v>
      </c>
      <c r="AE595" s="44">
        <f t="shared" si="607"/>
        <v>4905.9003000000002</v>
      </c>
      <c r="AF595" s="28">
        <v>613</v>
      </c>
      <c r="AG595" s="44">
        <f t="shared" si="608"/>
        <v>736.28520000000003</v>
      </c>
      <c r="AH595" s="28">
        <v>92</v>
      </c>
      <c r="AI595" s="44">
        <f t="shared" si="569"/>
        <v>302.90428226511631</v>
      </c>
      <c r="AJ595" s="44">
        <f t="shared" si="570"/>
        <v>0</v>
      </c>
      <c r="AK595" s="44"/>
      <c r="AL595" s="44">
        <f t="shared" si="571"/>
        <v>0</v>
      </c>
      <c r="AM595" s="44"/>
      <c r="AN595" s="44">
        <f t="shared" si="572"/>
        <v>302.90428226511631</v>
      </c>
      <c r="AO595" s="20"/>
      <c r="AP595" s="20">
        <v>0.18</v>
      </c>
      <c r="AQ595" s="20"/>
      <c r="AR595" s="20"/>
      <c r="AS595" s="44">
        <f t="shared" si="573"/>
        <v>201.27637947934812</v>
      </c>
      <c r="AT595" s="44">
        <f t="shared" si="574"/>
        <v>0</v>
      </c>
      <c r="AU595" s="44">
        <f t="shared" si="575"/>
        <v>0</v>
      </c>
      <c r="AV595" s="44">
        <f t="shared" si="576"/>
        <v>0</v>
      </c>
      <c r="AW595" s="44"/>
      <c r="AX595" s="44">
        <f t="shared" si="577"/>
        <v>201.27637947934812</v>
      </c>
      <c r="AY595" s="44">
        <f t="shared" si="578"/>
        <v>942.36887815813964</v>
      </c>
      <c r="AZ595" s="44">
        <f t="shared" si="579"/>
        <v>0</v>
      </c>
      <c r="BA595" s="44"/>
      <c r="BB595" s="44">
        <f t="shared" si="580"/>
        <v>0</v>
      </c>
      <c r="BC595" s="44"/>
      <c r="BD595" s="44">
        <f t="shared" si="581"/>
        <v>942.36887815813964</v>
      </c>
      <c r="BE595" s="20"/>
      <c r="BF595" s="20">
        <v>0.56000000000000005</v>
      </c>
      <c r="BG595" s="20"/>
      <c r="BH595" s="20">
        <v>0.05</v>
      </c>
      <c r="BI595" s="44">
        <f t="shared" si="582"/>
        <v>626.19318060241642</v>
      </c>
      <c r="BJ595" s="44">
        <f t="shared" si="583"/>
        <v>0</v>
      </c>
      <c r="BK595" s="44">
        <f t="shared" si="584"/>
        <v>0</v>
      </c>
      <c r="BL595" s="44">
        <f t="shared" si="585"/>
        <v>0</v>
      </c>
      <c r="BM595" s="44"/>
      <c r="BN595" s="44">
        <f t="shared" si="586"/>
        <v>626.19318060241642</v>
      </c>
      <c r="BO595" s="44">
        <f t="shared" si="587"/>
        <v>370.21634499069768</v>
      </c>
      <c r="BP595" s="44">
        <f t="shared" si="588"/>
        <v>0</v>
      </c>
      <c r="BQ595" s="44"/>
      <c r="BR595" s="44">
        <f t="shared" si="589"/>
        <v>0</v>
      </c>
      <c r="BS595" s="44"/>
      <c r="BT595" s="44">
        <f t="shared" si="590"/>
        <v>370.21634499069768</v>
      </c>
      <c r="BU595" s="20"/>
      <c r="BV595" s="20">
        <v>0.22</v>
      </c>
      <c r="BW595" s="20"/>
      <c r="BX595" s="20">
        <v>0.05</v>
      </c>
      <c r="BY595" s="44">
        <f t="shared" si="591"/>
        <v>246.00446380809214</v>
      </c>
      <c r="BZ595" s="44">
        <f t="shared" si="592"/>
        <v>0</v>
      </c>
      <c r="CA595" s="44">
        <f t="shared" si="593"/>
        <v>0</v>
      </c>
      <c r="CB595" s="44">
        <f t="shared" si="594"/>
        <v>0</v>
      </c>
      <c r="CC595" s="44"/>
      <c r="CD595" s="44">
        <f t="shared" si="595"/>
        <v>246.00446380809214</v>
      </c>
      <c r="CE595" s="44">
        <f t="shared" si="596"/>
        <v>2.7037986345329634</v>
      </c>
      <c r="CF595" s="44">
        <f t="shared" si="597"/>
        <v>7.8344837535285494</v>
      </c>
      <c r="CG595" s="44">
        <f t="shared" si="598"/>
        <v>2.9929749590819434</v>
      </c>
      <c r="CH595" s="44">
        <f t="shared" si="599"/>
        <v>82.381541181281463</v>
      </c>
      <c r="CI595" s="44">
        <f t="shared" si="600"/>
        <v>256.29812811954235</v>
      </c>
      <c r="CJ595" s="44">
        <f t="shared" si="601"/>
        <v>100.68855033267734</v>
      </c>
      <c r="CK595" s="44">
        <f t="shared" si="602"/>
        <v>457.675228784897</v>
      </c>
    </row>
    <row r="596" spans="1:89" x14ac:dyDescent="0.25">
      <c r="A596" s="41">
        <f>'[11]ТОВ "Сумитеплоенерго" '!F588</f>
        <v>1970</v>
      </c>
      <c r="B596" s="41" t="str">
        <f>'[11]ТОВ "Сумитеплоенерго" '!C588</f>
        <v>просп.Шевченко 25</v>
      </c>
      <c r="C596" s="47" t="str">
        <f>'[11]ТОВ "Сумитеплоенерго" '!O588</f>
        <v>так</v>
      </c>
      <c r="D596" s="46">
        <f>'[11]ТОВ "Сумитеплоенерго" '!G588</f>
        <v>9</v>
      </c>
      <c r="E596" s="86" t="str">
        <f t="shared" si="612"/>
        <v>ТОВ "Сумитеплоенерго"</v>
      </c>
      <c r="F596" s="43">
        <f>'[11]ТОВ "Сумитеплоенерго" '!L588</f>
        <v>1816</v>
      </c>
      <c r="G596" s="43">
        <f>'[11]ТОВ "Сумитеплоенерго" '!CX588</f>
        <v>278.28844186046513</v>
      </c>
      <c r="H596" s="32">
        <f t="shared" si="613"/>
        <v>153.24253406413277</v>
      </c>
      <c r="I596" s="42"/>
      <c r="J596" s="42"/>
      <c r="K596" s="42"/>
      <c r="L596" s="42"/>
      <c r="M596" s="42"/>
      <c r="N596" s="44">
        <f t="shared" si="614"/>
        <v>278.28844186046513</v>
      </c>
      <c r="O596" s="44">
        <f t="shared" si="615"/>
        <v>184.9194392689316</v>
      </c>
      <c r="P596" s="44">
        <f t="shared" si="616"/>
        <v>0</v>
      </c>
      <c r="Q596" s="44">
        <f t="shared" si="617"/>
        <v>0</v>
      </c>
      <c r="R596" s="44">
        <f t="shared" si="618"/>
        <v>0</v>
      </c>
      <c r="S596" s="44">
        <f t="shared" si="619"/>
        <v>0</v>
      </c>
      <c r="T596" s="44">
        <f t="shared" si="620"/>
        <v>184.9194392689316</v>
      </c>
      <c r="U596" s="44">
        <f t="shared" si="621"/>
        <v>286.63709511627911</v>
      </c>
      <c r="V596" s="44">
        <f t="shared" si="622"/>
        <v>0</v>
      </c>
      <c r="W596" s="44">
        <f t="shared" si="623"/>
        <v>0</v>
      </c>
      <c r="X596" s="44">
        <f t="shared" si="624"/>
        <v>0</v>
      </c>
      <c r="Y596" s="44">
        <f t="shared" si="625"/>
        <v>0</v>
      </c>
      <c r="Z596" s="44">
        <f t="shared" si="626"/>
        <v>286.63709511627911</v>
      </c>
      <c r="AA596" s="20">
        <v>0.03</v>
      </c>
      <c r="AC596" s="44">
        <f t="shared" si="606"/>
        <v>177.96799999999999</v>
      </c>
      <c r="AD596" s="28">
        <v>98</v>
      </c>
      <c r="AE596" s="44">
        <f t="shared" si="607"/>
        <v>1285.7280000000001</v>
      </c>
      <c r="AF596" s="28">
        <v>708</v>
      </c>
      <c r="AG596" s="44">
        <f t="shared" si="608"/>
        <v>205.208</v>
      </c>
      <c r="AH596" s="28">
        <v>113</v>
      </c>
      <c r="AI596" s="44">
        <f t="shared" si="569"/>
        <v>51.594677120930236</v>
      </c>
      <c r="AJ596" s="44">
        <f t="shared" si="570"/>
        <v>0</v>
      </c>
      <c r="AK596" s="44"/>
      <c r="AL596" s="44">
        <f t="shared" si="571"/>
        <v>0</v>
      </c>
      <c r="AM596" s="44"/>
      <c r="AN596" s="44">
        <f t="shared" si="572"/>
        <v>51.594677120930236</v>
      </c>
      <c r="AO596" s="20"/>
      <c r="AP596" s="20">
        <v>0.18</v>
      </c>
      <c r="AQ596" s="20"/>
      <c r="AR596" s="20"/>
      <c r="AS596" s="44">
        <f t="shared" si="573"/>
        <v>34.284064040459917</v>
      </c>
      <c r="AT596" s="44">
        <f t="shared" si="574"/>
        <v>0</v>
      </c>
      <c r="AU596" s="44">
        <f t="shared" si="575"/>
        <v>0</v>
      </c>
      <c r="AV596" s="44">
        <f t="shared" si="576"/>
        <v>0</v>
      </c>
      <c r="AW596" s="44"/>
      <c r="AX596" s="44">
        <f t="shared" si="577"/>
        <v>34.284064040459917</v>
      </c>
      <c r="AY596" s="44">
        <f t="shared" si="578"/>
        <v>160.51677326511631</v>
      </c>
      <c r="AZ596" s="44">
        <f t="shared" si="579"/>
        <v>0</v>
      </c>
      <c r="BA596" s="44"/>
      <c r="BB596" s="44">
        <f t="shared" si="580"/>
        <v>0</v>
      </c>
      <c r="BC596" s="44"/>
      <c r="BD596" s="44">
        <f t="shared" si="581"/>
        <v>160.51677326511631</v>
      </c>
      <c r="BE596" s="20"/>
      <c r="BF596" s="20">
        <v>0.56000000000000005</v>
      </c>
      <c r="BG596" s="20"/>
      <c r="BH596" s="20">
        <v>0.05</v>
      </c>
      <c r="BI596" s="44">
        <f t="shared" si="582"/>
        <v>106.66153257031976</v>
      </c>
      <c r="BJ596" s="44">
        <f t="shared" si="583"/>
        <v>0</v>
      </c>
      <c r="BK596" s="44">
        <f t="shared" si="584"/>
        <v>0</v>
      </c>
      <c r="BL596" s="44">
        <f t="shared" si="585"/>
        <v>0</v>
      </c>
      <c r="BM596" s="44"/>
      <c r="BN596" s="44">
        <f t="shared" si="586"/>
        <v>106.66153257031976</v>
      </c>
      <c r="BO596" s="44">
        <f t="shared" si="587"/>
        <v>63.060160925581407</v>
      </c>
      <c r="BP596" s="44">
        <f t="shared" si="588"/>
        <v>0</v>
      </c>
      <c r="BQ596" s="44"/>
      <c r="BR596" s="44">
        <f t="shared" si="589"/>
        <v>0</v>
      </c>
      <c r="BS596" s="44"/>
      <c r="BT596" s="44">
        <f t="shared" si="590"/>
        <v>63.060160925581407</v>
      </c>
      <c r="BU596" s="20"/>
      <c r="BV596" s="20">
        <v>0.22</v>
      </c>
      <c r="BW596" s="20"/>
      <c r="BX596" s="20">
        <v>0.05</v>
      </c>
      <c r="BY596" s="44">
        <f t="shared" si="591"/>
        <v>41.902744938339907</v>
      </c>
      <c r="BZ596" s="44">
        <f t="shared" si="592"/>
        <v>0</v>
      </c>
      <c r="CA596" s="44">
        <f t="shared" si="593"/>
        <v>0</v>
      </c>
      <c r="CB596" s="44">
        <f t="shared" si="594"/>
        <v>0</v>
      </c>
      <c r="CC596" s="44"/>
      <c r="CD596" s="44">
        <f t="shared" si="595"/>
        <v>41.902744938339907</v>
      </c>
      <c r="CE596" s="44">
        <f t="shared" si="596"/>
        <v>5.1909831865315983</v>
      </c>
      <c r="CF596" s="44">
        <f t="shared" si="597"/>
        <v>12.054280198461859</v>
      </c>
      <c r="CG596" s="44">
        <f t="shared" si="598"/>
        <v>4.8972448058465998</v>
      </c>
      <c r="CH596" s="44">
        <f t="shared" si="599"/>
        <v>14.032317358434168</v>
      </c>
      <c r="CI596" s="44">
        <f t="shared" si="600"/>
        <v>43.656098448461869</v>
      </c>
      <c r="CJ596" s="44">
        <f t="shared" si="601"/>
        <v>17.150610104752875</v>
      </c>
      <c r="CK596" s="44">
        <f t="shared" si="602"/>
        <v>77.957318657967605</v>
      </c>
    </row>
    <row r="597" spans="1:89" x14ac:dyDescent="0.25">
      <c r="A597" s="41">
        <f>'[11]ТОВ "Сумитеплоенерго" '!F589</f>
        <v>1974</v>
      </c>
      <c r="B597" s="41" t="str">
        <f>'[11]ТОВ "Сумитеплоенерго" '!C589</f>
        <v>пр.З.Красовицького2</v>
      </c>
      <c r="C597" s="47" t="str">
        <f>'[11]ТОВ "Сумитеплоенерго" '!O589</f>
        <v>так</v>
      </c>
      <c r="D597" s="46">
        <f>'[11]ТОВ "Сумитеплоенерго" '!G589</f>
        <v>9</v>
      </c>
      <c r="E597" s="86" t="str">
        <f t="shared" si="612"/>
        <v>ТОВ "Сумитеплоенерго"</v>
      </c>
      <c r="F597" s="43">
        <f>'[11]ТОВ "Сумитеплоенерго" '!L589</f>
        <v>2025</v>
      </c>
      <c r="G597" s="43">
        <f>'[11]ТОВ "Сумитеплоенерго" '!CX589</f>
        <v>405.37873255813952</v>
      </c>
      <c r="H597" s="32">
        <f t="shared" si="613"/>
        <v>200.1870284237726</v>
      </c>
      <c r="I597" s="42"/>
      <c r="J597" s="42"/>
      <c r="K597" s="42"/>
      <c r="L597" s="42"/>
      <c r="M597" s="42"/>
      <c r="N597" s="44">
        <f t="shared" si="614"/>
        <v>405.37873255813952</v>
      </c>
      <c r="O597" s="44">
        <f t="shared" si="615"/>
        <v>269.36946218480671</v>
      </c>
      <c r="P597" s="44">
        <f t="shared" si="616"/>
        <v>0</v>
      </c>
      <c r="Q597" s="44">
        <f t="shared" si="617"/>
        <v>0</v>
      </c>
      <c r="R597" s="44">
        <f t="shared" si="618"/>
        <v>0</v>
      </c>
      <c r="S597" s="44">
        <f t="shared" si="619"/>
        <v>0</v>
      </c>
      <c r="T597" s="44">
        <f t="shared" si="620"/>
        <v>269.36946218480671</v>
      </c>
      <c r="U597" s="44">
        <f t="shared" si="621"/>
        <v>417.54009453488374</v>
      </c>
      <c r="V597" s="44">
        <f t="shared" si="622"/>
        <v>0</v>
      </c>
      <c r="W597" s="44">
        <f t="shared" si="623"/>
        <v>0</v>
      </c>
      <c r="X597" s="44">
        <f t="shared" si="624"/>
        <v>0</v>
      </c>
      <c r="Y597" s="44">
        <f t="shared" si="625"/>
        <v>0</v>
      </c>
      <c r="Z597" s="44">
        <f t="shared" si="626"/>
        <v>417.54009453488374</v>
      </c>
      <c r="AA597" s="20">
        <v>0.03</v>
      </c>
      <c r="AC597" s="44">
        <f t="shared" si="606"/>
        <v>198.45</v>
      </c>
      <c r="AD597" s="28">
        <v>98</v>
      </c>
      <c r="AE597" s="44">
        <f t="shared" si="607"/>
        <v>1433.7</v>
      </c>
      <c r="AF597" s="28">
        <v>708</v>
      </c>
      <c r="AG597" s="44">
        <f t="shared" si="608"/>
        <v>228.82499999999999</v>
      </c>
      <c r="AH597" s="28">
        <v>113</v>
      </c>
      <c r="AI597" s="44">
        <f t="shared" si="569"/>
        <v>75.157217016279063</v>
      </c>
      <c r="AJ597" s="44">
        <f t="shared" si="570"/>
        <v>0</v>
      </c>
      <c r="AK597" s="44"/>
      <c r="AL597" s="44">
        <f t="shared" si="571"/>
        <v>0</v>
      </c>
      <c r="AM597" s="44"/>
      <c r="AN597" s="44">
        <f t="shared" si="572"/>
        <v>75.157217016279063</v>
      </c>
      <c r="AO597" s="20"/>
      <c r="AP597" s="20">
        <v>0.18</v>
      </c>
      <c r="AQ597" s="20"/>
      <c r="AR597" s="20"/>
      <c r="AS597" s="44">
        <f t="shared" si="573"/>
        <v>49.941098289063163</v>
      </c>
      <c r="AT597" s="44">
        <f t="shared" si="574"/>
        <v>0</v>
      </c>
      <c r="AU597" s="44">
        <f t="shared" si="575"/>
        <v>0</v>
      </c>
      <c r="AV597" s="44">
        <f t="shared" si="576"/>
        <v>0</v>
      </c>
      <c r="AW597" s="44"/>
      <c r="AX597" s="44">
        <f t="shared" si="577"/>
        <v>49.941098289063163</v>
      </c>
      <c r="AY597" s="44">
        <f t="shared" si="578"/>
        <v>233.82245293953491</v>
      </c>
      <c r="AZ597" s="44">
        <f t="shared" si="579"/>
        <v>0</v>
      </c>
      <c r="BA597" s="44"/>
      <c r="BB597" s="44">
        <f t="shared" si="580"/>
        <v>0</v>
      </c>
      <c r="BC597" s="44"/>
      <c r="BD597" s="44">
        <f t="shared" si="581"/>
        <v>233.82245293953491</v>
      </c>
      <c r="BE597" s="20"/>
      <c r="BF597" s="20">
        <v>0.56000000000000005</v>
      </c>
      <c r="BG597" s="20"/>
      <c r="BH597" s="20">
        <v>0.05</v>
      </c>
      <c r="BI597" s="44">
        <f t="shared" si="582"/>
        <v>155.37230578819654</v>
      </c>
      <c r="BJ597" s="44">
        <f t="shared" si="583"/>
        <v>0</v>
      </c>
      <c r="BK597" s="44">
        <f t="shared" si="584"/>
        <v>0</v>
      </c>
      <c r="BL597" s="44">
        <f t="shared" si="585"/>
        <v>0</v>
      </c>
      <c r="BM597" s="44"/>
      <c r="BN597" s="44">
        <f t="shared" si="586"/>
        <v>155.37230578819654</v>
      </c>
      <c r="BO597" s="44">
        <f t="shared" si="587"/>
        <v>91.858820797674426</v>
      </c>
      <c r="BP597" s="44">
        <f t="shared" si="588"/>
        <v>0</v>
      </c>
      <c r="BQ597" s="44"/>
      <c r="BR597" s="44">
        <f t="shared" si="589"/>
        <v>0</v>
      </c>
      <c r="BS597" s="44"/>
      <c r="BT597" s="44">
        <f t="shared" si="590"/>
        <v>91.858820797674426</v>
      </c>
      <c r="BU597" s="20"/>
      <c r="BV597" s="20">
        <v>0.22</v>
      </c>
      <c r="BW597" s="20"/>
      <c r="BX597" s="20">
        <v>0.05</v>
      </c>
      <c r="BY597" s="44">
        <f t="shared" si="591"/>
        <v>61.039120131077212</v>
      </c>
      <c r="BZ597" s="44">
        <f t="shared" si="592"/>
        <v>0</v>
      </c>
      <c r="CA597" s="44">
        <f t="shared" si="593"/>
        <v>0</v>
      </c>
      <c r="CB597" s="44">
        <f t="shared" si="594"/>
        <v>0</v>
      </c>
      <c r="CC597" s="44"/>
      <c r="CD597" s="44">
        <f t="shared" si="595"/>
        <v>61.039120131077212</v>
      </c>
      <c r="CE597" s="44">
        <f t="shared" si="596"/>
        <v>3.9736811323482546</v>
      </c>
      <c r="CF597" s="44">
        <f t="shared" si="597"/>
        <v>9.2275131834267761</v>
      </c>
      <c r="CG597" s="44">
        <f t="shared" si="598"/>
        <v>3.7488253354342986</v>
      </c>
      <c r="CH597" s="44">
        <f t="shared" si="599"/>
        <v>20.440672949212207</v>
      </c>
      <c r="CI597" s="44">
        <f t="shared" si="600"/>
        <v>63.593204730882434</v>
      </c>
      <c r="CJ597" s="44">
        <f t="shared" si="601"/>
        <v>24.983044715703812</v>
      </c>
      <c r="CK597" s="44">
        <f t="shared" si="602"/>
        <v>113.55929416229004</v>
      </c>
    </row>
    <row r="598" spans="1:89" x14ac:dyDescent="0.25">
      <c r="A598" s="41">
        <f>'[11]ТОВ "Сумитеплоенерго" '!F590</f>
        <v>1974</v>
      </c>
      <c r="B598" s="41" t="str">
        <f>'[11]ТОВ "Сумитеплоенерго" '!C590</f>
        <v>пр.З.Красовицького4</v>
      </c>
      <c r="C598" s="47" t="str">
        <f>'[11]ТОВ "Сумитеплоенерго" '!O590</f>
        <v>так</v>
      </c>
      <c r="D598" s="46">
        <f>'[11]ТОВ "Сумитеплоенерго" '!G590</f>
        <v>9</v>
      </c>
      <c r="E598" s="86" t="str">
        <f t="shared" si="612"/>
        <v>ТОВ "Сумитеплоенерго"</v>
      </c>
      <c r="F598" s="43">
        <f>'[11]ТОВ "Сумитеплоенерго" '!L590</f>
        <v>1924</v>
      </c>
      <c r="G598" s="43">
        <f>'[11]ТОВ "Сумитеплоенерго" '!CX590</f>
        <v>361.94608139534881</v>
      </c>
      <c r="H598" s="32">
        <f t="shared" si="613"/>
        <v>188.12166392689647</v>
      </c>
      <c r="I598" s="42"/>
      <c r="J598" s="42"/>
      <c r="K598" s="42"/>
      <c r="L598" s="42"/>
      <c r="M598" s="42"/>
      <c r="N598" s="44">
        <f t="shared" si="614"/>
        <v>361.94608139534881</v>
      </c>
      <c r="O598" s="44">
        <f t="shared" si="615"/>
        <v>240.50896964946307</v>
      </c>
      <c r="P598" s="44">
        <f t="shared" si="616"/>
        <v>0</v>
      </c>
      <c r="Q598" s="44">
        <f t="shared" si="617"/>
        <v>0</v>
      </c>
      <c r="R598" s="44">
        <f t="shared" si="618"/>
        <v>0</v>
      </c>
      <c r="S598" s="44">
        <f t="shared" si="619"/>
        <v>0</v>
      </c>
      <c r="T598" s="44">
        <f t="shared" si="620"/>
        <v>240.50896964946307</v>
      </c>
      <c r="U598" s="44">
        <f t="shared" si="621"/>
        <v>372.80446383720931</v>
      </c>
      <c r="V598" s="44">
        <f t="shared" si="622"/>
        <v>0</v>
      </c>
      <c r="W598" s="44">
        <f t="shared" si="623"/>
        <v>0</v>
      </c>
      <c r="X598" s="44">
        <f t="shared" si="624"/>
        <v>0</v>
      </c>
      <c r="Y598" s="44">
        <f t="shared" si="625"/>
        <v>0</v>
      </c>
      <c r="Z598" s="44">
        <f t="shared" si="626"/>
        <v>372.80446383720931</v>
      </c>
      <c r="AA598" s="20">
        <v>0.03</v>
      </c>
      <c r="AC598" s="44">
        <f t="shared" si="606"/>
        <v>188.55199999999999</v>
      </c>
      <c r="AD598" s="28">
        <v>98</v>
      </c>
      <c r="AE598" s="44">
        <f t="shared" si="607"/>
        <v>1362.192</v>
      </c>
      <c r="AF598" s="28">
        <v>708</v>
      </c>
      <c r="AG598" s="44">
        <f t="shared" si="608"/>
        <v>217.41200000000001</v>
      </c>
      <c r="AH598" s="28">
        <v>113</v>
      </c>
      <c r="AI598" s="44">
        <f t="shared" si="569"/>
        <v>67.104803490697677</v>
      </c>
      <c r="AJ598" s="44">
        <f t="shared" si="570"/>
        <v>0</v>
      </c>
      <c r="AK598" s="44"/>
      <c r="AL598" s="44">
        <f t="shared" si="571"/>
        <v>0</v>
      </c>
      <c r="AM598" s="44"/>
      <c r="AN598" s="44">
        <f t="shared" si="572"/>
        <v>67.104803490697677</v>
      </c>
      <c r="AO598" s="20"/>
      <c r="AP598" s="20">
        <v>0.18</v>
      </c>
      <c r="AQ598" s="20"/>
      <c r="AR598" s="20"/>
      <c r="AS598" s="44">
        <f t="shared" si="573"/>
        <v>44.590362973010457</v>
      </c>
      <c r="AT598" s="44">
        <f t="shared" si="574"/>
        <v>0</v>
      </c>
      <c r="AU598" s="44">
        <f t="shared" si="575"/>
        <v>0</v>
      </c>
      <c r="AV598" s="44">
        <f t="shared" si="576"/>
        <v>0</v>
      </c>
      <c r="AW598" s="44"/>
      <c r="AX598" s="44">
        <f t="shared" si="577"/>
        <v>44.590362973010457</v>
      </c>
      <c r="AY598" s="44">
        <f t="shared" si="578"/>
        <v>208.77049974883724</v>
      </c>
      <c r="AZ598" s="44">
        <f t="shared" si="579"/>
        <v>0</v>
      </c>
      <c r="BA598" s="44"/>
      <c r="BB598" s="44">
        <f t="shared" si="580"/>
        <v>0</v>
      </c>
      <c r="BC598" s="44"/>
      <c r="BD598" s="44">
        <f t="shared" si="581"/>
        <v>208.77049974883724</v>
      </c>
      <c r="BE598" s="20"/>
      <c r="BF598" s="20">
        <v>0.56000000000000005</v>
      </c>
      <c r="BG598" s="20"/>
      <c r="BH598" s="20">
        <v>0.05</v>
      </c>
      <c r="BI598" s="44">
        <f t="shared" si="582"/>
        <v>138.72557369381033</v>
      </c>
      <c r="BJ598" s="44">
        <f t="shared" si="583"/>
        <v>0</v>
      </c>
      <c r="BK598" s="44">
        <f t="shared" si="584"/>
        <v>0</v>
      </c>
      <c r="BL598" s="44">
        <f t="shared" si="585"/>
        <v>0</v>
      </c>
      <c r="BM598" s="44"/>
      <c r="BN598" s="44">
        <f t="shared" si="586"/>
        <v>138.72557369381033</v>
      </c>
      <c r="BO598" s="44">
        <f t="shared" si="587"/>
        <v>82.016982044186051</v>
      </c>
      <c r="BP598" s="44">
        <f t="shared" si="588"/>
        <v>0</v>
      </c>
      <c r="BQ598" s="44"/>
      <c r="BR598" s="44">
        <f t="shared" si="589"/>
        <v>0</v>
      </c>
      <c r="BS598" s="44"/>
      <c r="BT598" s="44">
        <f t="shared" si="590"/>
        <v>82.016982044186051</v>
      </c>
      <c r="BU598" s="20"/>
      <c r="BV598" s="20">
        <v>0.22</v>
      </c>
      <c r="BW598" s="20"/>
      <c r="BX598" s="20">
        <v>0.05</v>
      </c>
      <c r="BY598" s="44">
        <f t="shared" si="591"/>
        <v>54.499332522568338</v>
      </c>
      <c r="BZ598" s="44">
        <f t="shared" si="592"/>
        <v>0</v>
      </c>
      <c r="CA598" s="44">
        <f t="shared" si="593"/>
        <v>0</v>
      </c>
      <c r="CB598" s="44">
        <f t="shared" si="594"/>
        <v>0</v>
      </c>
      <c r="CC598" s="44"/>
      <c r="CD598" s="44">
        <f t="shared" si="595"/>
        <v>54.499332522568338</v>
      </c>
      <c r="CE598" s="44">
        <f t="shared" si="596"/>
        <v>4.2285370072929496</v>
      </c>
      <c r="CF598" s="44">
        <f t="shared" si="597"/>
        <v>9.8193286481307123</v>
      </c>
      <c r="CG598" s="44">
        <f t="shared" si="598"/>
        <v>3.9892598668060577</v>
      </c>
      <c r="CH598" s="44">
        <f t="shared" si="599"/>
        <v>18.250640403268278</v>
      </c>
      <c r="CI598" s="44">
        <f t="shared" si="600"/>
        <v>56.779770143501317</v>
      </c>
      <c r="CJ598" s="44">
        <f t="shared" si="601"/>
        <v>22.306338270661229</v>
      </c>
      <c r="CK598" s="44">
        <f t="shared" si="602"/>
        <v>101.39244668482377</v>
      </c>
    </row>
    <row r="599" spans="1:89" x14ac:dyDescent="0.25">
      <c r="A599" s="41">
        <f>'[11]ТОВ "Сумитеплоенерго" '!F591</f>
        <v>1982</v>
      </c>
      <c r="B599" s="41" t="str">
        <f>'[11]ТОВ "Сумитеплоенерго" '!C591</f>
        <v>вул.Леваневського,26</v>
      </c>
      <c r="C599" s="47" t="str">
        <f>'[11]ТОВ "Сумитеплоенерго" '!O591</f>
        <v>так</v>
      </c>
      <c r="D599" s="46">
        <f>'[11]ТОВ "Сумитеплоенерго" '!G591</f>
        <v>9</v>
      </c>
      <c r="E599" s="86" t="str">
        <f t="shared" si="612"/>
        <v>ТОВ "Сумитеплоенерго"</v>
      </c>
      <c r="F599" s="43">
        <f>'[11]ТОВ "Сумитеплоенерго" '!L591</f>
        <v>7081.39</v>
      </c>
      <c r="G599" s="43">
        <f>'[11]ТОВ "Сумитеплоенерго" '!CX591</f>
        <v>919.30695348837207</v>
      </c>
      <c r="H599" s="32">
        <f t="shared" si="613"/>
        <v>129.82012761454629</v>
      </c>
      <c r="I599" s="42"/>
      <c r="J599" s="42"/>
      <c r="K599" s="42"/>
      <c r="L599" s="42"/>
      <c r="M599" s="42"/>
      <c r="N599" s="44">
        <f t="shared" si="614"/>
        <v>919.30695348837207</v>
      </c>
      <c r="O599" s="44">
        <f t="shared" si="615"/>
        <v>610.86879936011519</v>
      </c>
      <c r="P599" s="44">
        <f t="shared" si="616"/>
        <v>0</v>
      </c>
      <c r="Q599" s="44">
        <f t="shared" si="617"/>
        <v>0</v>
      </c>
      <c r="R599" s="44">
        <f t="shared" si="618"/>
        <v>0</v>
      </c>
      <c r="S599" s="44">
        <f t="shared" si="619"/>
        <v>0</v>
      </c>
      <c r="T599" s="44">
        <f t="shared" si="620"/>
        <v>610.86879936011519</v>
      </c>
      <c r="U599" s="44">
        <f t="shared" si="621"/>
        <v>1020.4307183720931</v>
      </c>
      <c r="V599" s="44">
        <f t="shared" si="622"/>
        <v>0</v>
      </c>
      <c r="W599" s="44">
        <f t="shared" si="623"/>
        <v>0</v>
      </c>
      <c r="X599" s="44">
        <f t="shared" si="624"/>
        <v>0</v>
      </c>
      <c r="Y599" s="44">
        <f t="shared" si="625"/>
        <v>0</v>
      </c>
      <c r="Z599" s="44">
        <f t="shared" si="626"/>
        <v>1020.4307183720931</v>
      </c>
      <c r="AA599" s="20">
        <v>0.11</v>
      </c>
      <c r="AC599" s="44">
        <f t="shared" si="606"/>
        <v>531.10424999999998</v>
      </c>
      <c r="AD599" s="28">
        <v>75</v>
      </c>
      <c r="AE599" s="44">
        <f t="shared" si="607"/>
        <v>4560.4151600000005</v>
      </c>
      <c r="AF599" s="28">
        <v>644</v>
      </c>
      <c r="AG599" s="44">
        <f t="shared" si="608"/>
        <v>715.22039000000007</v>
      </c>
      <c r="AH599" s="28">
        <v>101</v>
      </c>
      <c r="AI599" s="44">
        <f t="shared" si="569"/>
        <v>183.67752930697677</v>
      </c>
      <c r="AJ599" s="44">
        <f t="shared" si="570"/>
        <v>0</v>
      </c>
      <c r="AK599" s="44"/>
      <c r="AL599" s="44">
        <f t="shared" si="571"/>
        <v>0</v>
      </c>
      <c r="AM599" s="44"/>
      <c r="AN599" s="44">
        <f t="shared" si="572"/>
        <v>183.67752930697677</v>
      </c>
      <c r="AO599" s="20"/>
      <c r="AP599" s="20">
        <v>0.18</v>
      </c>
      <c r="AQ599" s="20"/>
      <c r="AR599" s="20"/>
      <c r="AS599" s="44">
        <f t="shared" si="573"/>
        <v>122.05158611215103</v>
      </c>
      <c r="AT599" s="44">
        <f t="shared" si="574"/>
        <v>0</v>
      </c>
      <c r="AU599" s="44">
        <f t="shared" si="575"/>
        <v>0</v>
      </c>
      <c r="AV599" s="44">
        <f t="shared" si="576"/>
        <v>0</v>
      </c>
      <c r="AW599" s="44"/>
      <c r="AX599" s="44">
        <f t="shared" si="577"/>
        <v>122.05158611215103</v>
      </c>
      <c r="AY599" s="44">
        <f t="shared" si="578"/>
        <v>571.44120228837221</v>
      </c>
      <c r="AZ599" s="44">
        <f t="shared" si="579"/>
        <v>0</v>
      </c>
      <c r="BA599" s="44"/>
      <c r="BB599" s="44">
        <f t="shared" si="580"/>
        <v>0</v>
      </c>
      <c r="BC599" s="44"/>
      <c r="BD599" s="44">
        <f t="shared" si="581"/>
        <v>571.44120228837221</v>
      </c>
      <c r="BE599" s="20"/>
      <c r="BF599" s="20">
        <v>0.56000000000000005</v>
      </c>
      <c r="BG599" s="20"/>
      <c r="BH599" s="20">
        <v>0.05</v>
      </c>
      <c r="BI599" s="44">
        <f t="shared" si="582"/>
        <v>379.71604568224768</v>
      </c>
      <c r="BJ599" s="44">
        <f t="shared" si="583"/>
        <v>0</v>
      </c>
      <c r="BK599" s="44">
        <f t="shared" si="584"/>
        <v>0</v>
      </c>
      <c r="BL599" s="44">
        <f t="shared" si="585"/>
        <v>0</v>
      </c>
      <c r="BM599" s="44"/>
      <c r="BN599" s="44">
        <f t="shared" si="586"/>
        <v>379.71604568224768</v>
      </c>
      <c r="BO599" s="44">
        <f t="shared" si="587"/>
        <v>224.49475804186048</v>
      </c>
      <c r="BP599" s="44">
        <f t="shared" si="588"/>
        <v>0</v>
      </c>
      <c r="BQ599" s="44"/>
      <c r="BR599" s="44">
        <f t="shared" si="589"/>
        <v>0</v>
      </c>
      <c r="BS599" s="44"/>
      <c r="BT599" s="44">
        <f t="shared" si="590"/>
        <v>224.49475804186048</v>
      </c>
      <c r="BU599" s="20"/>
      <c r="BV599" s="20">
        <v>0.22</v>
      </c>
      <c r="BW599" s="20"/>
      <c r="BX599" s="20">
        <v>0.05</v>
      </c>
      <c r="BY599" s="44">
        <f t="shared" si="591"/>
        <v>149.17416080374014</v>
      </c>
      <c r="BZ599" s="44">
        <f t="shared" si="592"/>
        <v>0</v>
      </c>
      <c r="CA599" s="44">
        <f t="shared" si="593"/>
        <v>0</v>
      </c>
      <c r="CB599" s="44">
        <f t="shared" si="594"/>
        <v>0</v>
      </c>
      <c r="CC599" s="44"/>
      <c r="CD599" s="44">
        <f t="shared" si="595"/>
        <v>149.17416080374014</v>
      </c>
      <c r="CE599" s="44">
        <f t="shared" si="596"/>
        <v>4.351473560630156</v>
      </c>
      <c r="CF599" s="44">
        <f t="shared" si="597"/>
        <v>12.010067027339232</v>
      </c>
      <c r="CG599" s="44">
        <f t="shared" si="598"/>
        <v>4.7945326868034099</v>
      </c>
      <c r="CH599" s="44">
        <f t="shared" si="599"/>
        <v>49.955180004470215</v>
      </c>
      <c r="CI599" s="44">
        <f t="shared" si="600"/>
        <v>155.4161155694629</v>
      </c>
      <c r="CJ599" s="44">
        <f t="shared" si="601"/>
        <v>61.056331116574697</v>
      </c>
      <c r="CK599" s="44">
        <f t="shared" si="602"/>
        <v>277.5287778026123</v>
      </c>
    </row>
    <row r="600" spans="1:89" x14ac:dyDescent="0.25">
      <c r="A600" s="41">
        <f>'[11]ТОВ "Сумитеплоенерго" '!F592</f>
        <v>1993</v>
      </c>
      <c r="B600" s="41" t="str">
        <f>'[11]ТОВ "Сумитеплоенерго" '!C592</f>
        <v>вул.Леваневського,28</v>
      </c>
      <c r="C600" s="47" t="str">
        <f>'[11]ТОВ "Сумитеплоенерго" '!O592</f>
        <v>так</v>
      </c>
      <c r="D600" s="46">
        <f>'[11]ТОВ "Сумитеплоенерго" '!G592</f>
        <v>9</v>
      </c>
      <c r="E600" s="86" t="str">
        <f t="shared" si="612"/>
        <v>ТОВ "Сумитеплоенерго"</v>
      </c>
      <c r="F600" s="43">
        <f>'[11]ТОВ "Сумитеплоенерго" '!L592</f>
        <v>5283.6</v>
      </c>
      <c r="G600" s="43">
        <f>'[11]ТОВ "Сумитеплоенерго" '!CX592</f>
        <v>1023.6505697674419</v>
      </c>
      <c r="H600" s="32">
        <f t="shared" si="613"/>
        <v>193.74111775445562</v>
      </c>
      <c r="I600" s="42"/>
      <c r="J600" s="42"/>
      <c r="K600" s="42"/>
      <c r="L600" s="42"/>
      <c r="M600" s="42"/>
      <c r="N600" s="44">
        <f t="shared" si="614"/>
        <v>1023.6505697674419</v>
      </c>
      <c r="O600" s="44">
        <f t="shared" si="615"/>
        <v>680.20392116619007</v>
      </c>
      <c r="P600" s="44">
        <f t="shared" si="616"/>
        <v>0</v>
      </c>
      <c r="Q600" s="44">
        <f t="shared" si="617"/>
        <v>0</v>
      </c>
      <c r="R600" s="44">
        <f t="shared" si="618"/>
        <v>0</v>
      </c>
      <c r="S600" s="44">
        <f t="shared" si="619"/>
        <v>0</v>
      </c>
      <c r="T600" s="44">
        <f t="shared" si="620"/>
        <v>680.20392116619007</v>
      </c>
      <c r="U600" s="44">
        <f t="shared" si="621"/>
        <v>1054.3600868604651</v>
      </c>
      <c r="V600" s="44">
        <f t="shared" si="622"/>
        <v>0</v>
      </c>
      <c r="W600" s="44">
        <f t="shared" si="623"/>
        <v>0</v>
      </c>
      <c r="X600" s="44">
        <f t="shared" si="624"/>
        <v>0</v>
      </c>
      <c r="Y600" s="44">
        <f t="shared" si="625"/>
        <v>0</v>
      </c>
      <c r="Z600" s="44">
        <f t="shared" si="626"/>
        <v>1054.3600868604651</v>
      </c>
      <c r="AA600" s="20">
        <v>0.03</v>
      </c>
      <c r="AC600" s="44">
        <f>AD600*F600/1000</f>
        <v>475.52400000000006</v>
      </c>
      <c r="AD600" s="28">
        <v>90</v>
      </c>
      <c r="AE600" s="44">
        <f>AF600*F600/1000</f>
        <v>3497.7432000000003</v>
      </c>
      <c r="AF600" s="28">
        <v>662</v>
      </c>
      <c r="AG600" s="44">
        <f>AH600*F600/1000</f>
        <v>533.64360000000011</v>
      </c>
      <c r="AH600" s="28">
        <v>101</v>
      </c>
      <c r="AI600" s="44">
        <f t="shared" si="569"/>
        <v>189.78481563488373</v>
      </c>
      <c r="AJ600" s="44">
        <f t="shared" si="570"/>
        <v>0</v>
      </c>
      <c r="AK600" s="44"/>
      <c r="AL600" s="44">
        <f t="shared" si="571"/>
        <v>0</v>
      </c>
      <c r="AM600" s="44"/>
      <c r="AN600" s="44">
        <f t="shared" si="572"/>
        <v>189.78481563488373</v>
      </c>
      <c r="AO600" s="20"/>
      <c r="AP600" s="20">
        <v>0.18</v>
      </c>
      <c r="AQ600" s="20"/>
      <c r="AR600" s="20"/>
      <c r="AS600" s="44">
        <f t="shared" si="573"/>
        <v>126.10980698421164</v>
      </c>
      <c r="AT600" s="44">
        <f t="shared" si="574"/>
        <v>0</v>
      </c>
      <c r="AU600" s="44">
        <f t="shared" si="575"/>
        <v>0</v>
      </c>
      <c r="AV600" s="44">
        <f t="shared" si="576"/>
        <v>0</v>
      </c>
      <c r="AW600" s="44"/>
      <c r="AX600" s="44">
        <f t="shared" si="577"/>
        <v>126.10980698421164</v>
      </c>
      <c r="AY600" s="44">
        <f t="shared" si="578"/>
        <v>590.44164864186052</v>
      </c>
      <c r="AZ600" s="44">
        <f t="shared" si="579"/>
        <v>0</v>
      </c>
      <c r="BA600" s="44"/>
      <c r="BB600" s="44">
        <f t="shared" si="580"/>
        <v>0</v>
      </c>
      <c r="BC600" s="44"/>
      <c r="BD600" s="44">
        <f t="shared" si="581"/>
        <v>590.44164864186052</v>
      </c>
      <c r="BE600" s="20"/>
      <c r="BF600" s="20">
        <v>0.56000000000000005</v>
      </c>
      <c r="BG600" s="20"/>
      <c r="BH600" s="20">
        <v>0.05</v>
      </c>
      <c r="BI600" s="44">
        <f t="shared" si="582"/>
        <v>392.34162172865848</v>
      </c>
      <c r="BJ600" s="44">
        <f t="shared" si="583"/>
        <v>0</v>
      </c>
      <c r="BK600" s="44">
        <f t="shared" si="584"/>
        <v>0</v>
      </c>
      <c r="BL600" s="44">
        <f t="shared" si="585"/>
        <v>0</v>
      </c>
      <c r="BM600" s="44"/>
      <c r="BN600" s="44">
        <f t="shared" si="586"/>
        <v>392.34162172865848</v>
      </c>
      <c r="BO600" s="44">
        <f t="shared" si="587"/>
        <v>231.95921910930232</v>
      </c>
      <c r="BP600" s="44">
        <f t="shared" si="588"/>
        <v>0</v>
      </c>
      <c r="BQ600" s="44"/>
      <c r="BR600" s="44">
        <f t="shared" si="589"/>
        <v>0</v>
      </c>
      <c r="BS600" s="44"/>
      <c r="BT600" s="44">
        <f t="shared" si="590"/>
        <v>231.95921910930232</v>
      </c>
      <c r="BU600" s="20"/>
      <c r="BV600" s="20">
        <v>0.22</v>
      </c>
      <c r="BW600" s="20"/>
      <c r="BX600" s="20">
        <v>0.05</v>
      </c>
      <c r="BY600" s="44">
        <f t="shared" si="591"/>
        <v>154.13420853625868</v>
      </c>
      <c r="BZ600" s="44">
        <f t="shared" si="592"/>
        <v>0</v>
      </c>
      <c r="CA600" s="44">
        <f t="shared" si="593"/>
        <v>0</v>
      </c>
      <c r="CB600" s="44">
        <f t="shared" si="594"/>
        <v>0</v>
      </c>
      <c r="CC600" s="44"/>
      <c r="CD600" s="44">
        <f t="shared" si="595"/>
        <v>154.13420853625868</v>
      </c>
      <c r="CE600" s="44">
        <f t="shared" si="596"/>
        <v>3.7707138831759011</v>
      </c>
      <c r="CF600" s="44">
        <f t="shared" si="597"/>
        <v>8.9150449666515943</v>
      </c>
      <c r="CG600" s="44">
        <f t="shared" si="598"/>
        <v>3.462200929097873</v>
      </c>
      <c r="CH600" s="44">
        <f t="shared" si="599"/>
        <v>51.616192045521458</v>
      </c>
      <c r="CI600" s="44">
        <f t="shared" si="600"/>
        <v>160.58370858606679</v>
      </c>
      <c r="CJ600" s="44">
        <f t="shared" si="601"/>
        <v>63.086456944526226</v>
      </c>
      <c r="CK600" s="44">
        <f t="shared" si="602"/>
        <v>286.75662247511923</v>
      </c>
    </row>
    <row r="601" spans="1:89" x14ac:dyDescent="0.25">
      <c r="A601" s="41">
        <f>'[11]ТОВ "Сумитеплоенерго" '!F593</f>
        <v>1976</v>
      </c>
      <c r="B601" s="41" t="str">
        <f>'[11]ТОВ "Сумитеплоенерго" '!C593</f>
        <v>вул.Троїцька,29</v>
      </c>
      <c r="C601" s="47" t="str">
        <f>'[11]ТОВ "Сумитеплоенерго" '!O593</f>
        <v>так</v>
      </c>
      <c r="D601" s="46">
        <f>'[11]ТОВ "Сумитеплоенерго" '!G593</f>
        <v>9</v>
      </c>
      <c r="E601" s="86" t="str">
        <f t="shared" si="612"/>
        <v>ТОВ "Сумитеплоенерго"</v>
      </c>
      <c r="F601" s="43">
        <f>'[11]ТОВ "Сумитеплоенерго" '!L593</f>
        <v>1797.03</v>
      </c>
      <c r="G601" s="43">
        <f>'[11]ТОВ "Сумитеплоенерго" '!CX593</f>
        <v>372.77244186046516</v>
      </c>
      <c r="H601" s="32">
        <f t="shared" si="613"/>
        <v>207.43807385545327</v>
      </c>
      <c r="I601" s="42"/>
      <c r="J601" s="42"/>
      <c r="K601" s="42"/>
      <c r="L601" s="42"/>
      <c r="M601" s="42"/>
      <c r="N601" s="44">
        <f t="shared" si="614"/>
        <v>372.77244186046516</v>
      </c>
      <c r="O601" s="44">
        <f t="shared" si="615"/>
        <v>247.70296050710874</v>
      </c>
      <c r="P601" s="44">
        <f t="shared" si="616"/>
        <v>0</v>
      </c>
      <c r="Q601" s="44">
        <f t="shared" si="617"/>
        <v>0</v>
      </c>
      <c r="R601" s="44">
        <f t="shared" si="618"/>
        <v>0</v>
      </c>
      <c r="S601" s="44">
        <f t="shared" si="619"/>
        <v>0</v>
      </c>
      <c r="T601" s="44">
        <f t="shared" si="620"/>
        <v>247.70296050710874</v>
      </c>
      <c r="U601" s="44">
        <f t="shared" si="621"/>
        <v>383.95561511627915</v>
      </c>
      <c r="V601" s="44">
        <f t="shared" si="622"/>
        <v>0</v>
      </c>
      <c r="W601" s="44">
        <f t="shared" si="623"/>
        <v>0</v>
      </c>
      <c r="X601" s="44">
        <f t="shared" si="624"/>
        <v>0</v>
      </c>
      <c r="Y601" s="44">
        <f t="shared" si="625"/>
        <v>0</v>
      </c>
      <c r="Z601" s="44">
        <f t="shared" si="626"/>
        <v>383.95561511627915</v>
      </c>
      <c r="AA601" s="20">
        <v>0.03</v>
      </c>
      <c r="AC601" s="44">
        <f t="shared" si="606"/>
        <v>176.10893999999999</v>
      </c>
      <c r="AD601" s="28">
        <v>98</v>
      </c>
      <c r="AE601" s="44">
        <f t="shared" si="607"/>
        <v>1272.2972400000001</v>
      </c>
      <c r="AF601" s="28">
        <v>708</v>
      </c>
      <c r="AG601" s="44">
        <f t="shared" si="608"/>
        <v>203.06438999999997</v>
      </c>
      <c r="AH601" s="28">
        <v>113</v>
      </c>
      <c r="AI601" s="44">
        <f t="shared" si="569"/>
        <v>69.112010720930243</v>
      </c>
      <c r="AJ601" s="44">
        <f t="shared" si="570"/>
        <v>0</v>
      </c>
      <c r="AK601" s="44"/>
      <c r="AL601" s="44">
        <f t="shared" si="571"/>
        <v>0</v>
      </c>
      <c r="AM601" s="44"/>
      <c r="AN601" s="44">
        <f t="shared" si="572"/>
        <v>69.112010720930243</v>
      </c>
      <c r="AO601" s="20"/>
      <c r="AP601" s="20">
        <v>0.18</v>
      </c>
      <c r="AQ601" s="20"/>
      <c r="AR601" s="20"/>
      <c r="AS601" s="44">
        <f t="shared" si="573"/>
        <v>45.92412887801796</v>
      </c>
      <c r="AT601" s="44">
        <f t="shared" si="574"/>
        <v>0</v>
      </c>
      <c r="AU601" s="44">
        <f t="shared" si="575"/>
        <v>0</v>
      </c>
      <c r="AV601" s="44">
        <f t="shared" si="576"/>
        <v>0</v>
      </c>
      <c r="AW601" s="44"/>
      <c r="AX601" s="44">
        <f t="shared" si="577"/>
        <v>45.92412887801796</v>
      </c>
      <c r="AY601" s="44">
        <f t="shared" si="578"/>
        <v>215.01514446511635</v>
      </c>
      <c r="AZ601" s="44">
        <f t="shared" si="579"/>
        <v>0</v>
      </c>
      <c r="BA601" s="44"/>
      <c r="BB601" s="44">
        <f t="shared" si="580"/>
        <v>0</v>
      </c>
      <c r="BC601" s="44"/>
      <c r="BD601" s="44">
        <f t="shared" si="581"/>
        <v>215.01514446511635</v>
      </c>
      <c r="BE601" s="20"/>
      <c r="BF601" s="20">
        <v>0.56000000000000005</v>
      </c>
      <c r="BG601" s="20"/>
      <c r="BH601" s="20">
        <v>0.05</v>
      </c>
      <c r="BI601" s="44">
        <f t="shared" si="582"/>
        <v>142.87506762050035</v>
      </c>
      <c r="BJ601" s="44">
        <f t="shared" si="583"/>
        <v>0</v>
      </c>
      <c r="BK601" s="44">
        <f t="shared" si="584"/>
        <v>0</v>
      </c>
      <c r="BL601" s="44">
        <f t="shared" si="585"/>
        <v>0</v>
      </c>
      <c r="BM601" s="44"/>
      <c r="BN601" s="44">
        <f t="shared" si="586"/>
        <v>142.87506762050035</v>
      </c>
      <c r="BO601" s="44">
        <f t="shared" si="587"/>
        <v>84.470235325581413</v>
      </c>
      <c r="BP601" s="44">
        <f t="shared" si="588"/>
        <v>0</v>
      </c>
      <c r="BQ601" s="44"/>
      <c r="BR601" s="44">
        <f t="shared" si="589"/>
        <v>0</v>
      </c>
      <c r="BS601" s="44"/>
      <c r="BT601" s="44">
        <f t="shared" si="590"/>
        <v>84.470235325581413</v>
      </c>
      <c r="BU601" s="20"/>
      <c r="BV601" s="20">
        <v>0.22</v>
      </c>
      <c r="BW601" s="20"/>
      <c r="BX601" s="20">
        <v>0.05</v>
      </c>
      <c r="BY601" s="44">
        <f t="shared" si="591"/>
        <v>56.129490850910848</v>
      </c>
      <c r="BZ601" s="44">
        <f t="shared" si="592"/>
        <v>0</v>
      </c>
      <c r="CA601" s="44">
        <f t="shared" si="593"/>
        <v>0</v>
      </c>
      <c r="CB601" s="44">
        <f t="shared" si="594"/>
        <v>0</v>
      </c>
      <c r="CC601" s="44"/>
      <c r="CD601" s="44">
        <f t="shared" si="595"/>
        <v>56.129490850910848</v>
      </c>
      <c r="CE601" s="44">
        <f t="shared" si="596"/>
        <v>3.8347801973070474</v>
      </c>
      <c r="CF601" s="44">
        <f t="shared" si="597"/>
        <v>8.9049633444754033</v>
      </c>
      <c r="CG601" s="44">
        <f t="shared" si="598"/>
        <v>3.6177842863277054</v>
      </c>
      <c r="CH601" s="44">
        <f t="shared" si="599"/>
        <v>18.796544950606574</v>
      </c>
      <c r="CI601" s="44">
        <f t="shared" si="600"/>
        <v>58.47813984633158</v>
      </c>
      <c r="CJ601" s="44">
        <f t="shared" si="601"/>
        <v>22.973554939630262</v>
      </c>
      <c r="CK601" s="44">
        <f t="shared" si="602"/>
        <v>104.4252497255921</v>
      </c>
    </row>
    <row r="602" spans="1:89" x14ac:dyDescent="0.25">
      <c r="A602" s="41">
        <f>'[11]ТОВ "Сумитеплоенерго" '!F594</f>
        <v>1972</v>
      </c>
      <c r="B602" s="41" t="str">
        <f>'[11]ТОВ "Сумитеплоенерго" '!C594</f>
        <v>вул.Новомістенська,23</v>
      </c>
      <c r="C602" s="47" t="str">
        <f>'[11]ТОВ "Сумитеплоенерго" '!O594</f>
        <v>так</v>
      </c>
      <c r="D602" s="46">
        <f>'[11]ТОВ "Сумитеплоенерго" '!G594</f>
        <v>9</v>
      </c>
      <c r="E602" s="86" t="str">
        <f t="shared" si="612"/>
        <v>ТОВ "Сумитеплоенерго"</v>
      </c>
      <c r="F602" s="43">
        <f>'[11]ТОВ "Сумитеплоенерго" '!L594</f>
        <v>5488.2</v>
      </c>
      <c r="G602" s="43">
        <f>'[11]ТОВ "Сумитеплоенерго" '!CX594</f>
        <v>870.43547674418608</v>
      </c>
      <c r="H602" s="32">
        <f t="shared" si="613"/>
        <v>158.60126758211914</v>
      </c>
      <c r="I602" s="42"/>
      <c r="J602" s="42"/>
      <c r="K602" s="42"/>
      <c r="L602" s="42"/>
      <c r="M602" s="42"/>
      <c r="N602" s="44">
        <f t="shared" si="614"/>
        <v>870.43547674418608</v>
      </c>
      <c r="O602" s="44">
        <f t="shared" si="615"/>
        <v>578.39427035933534</v>
      </c>
      <c r="P602" s="44">
        <f t="shared" si="616"/>
        <v>0</v>
      </c>
      <c r="Q602" s="44">
        <f t="shared" si="617"/>
        <v>0</v>
      </c>
      <c r="R602" s="44">
        <f t="shared" si="618"/>
        <v>0</v>
      </c>
      <c r="S602" s="44">
        <f t="shared" si="619"/>
        <v>0</v>
      </c>
      <c r="T602" s="44">
        <f t="shared" si="620"/>
        <v>578.39427035933534</v>
      </c>
      <c r="U602" s="44">
        <f t="shared" si="621"/>
        <v>896.54854104651167</v>
      </c>
      <c r="V602" s="44">
        <f t="shared" si="622"/>
        <v>0</v>
      </c>
      <c r="W602" s="44">
        <f t="shared" si="623"/>
        <v>0</v>
      </c>
      <c r="X602" s="44">
        <f t="shared" si="624"/>
        <v>0</v>
      </c>
      <c r="Y602" s="44">
        <f t="shared" si="625"/>
        <v>0</v>
      </c>
      <c r="Z602" s="44">
        <f t="shared" si="626"/>
        <v>896.54854104651167</v>
      </c>
      <c r="AA602" s="20">
        <v>0.03</v>
      </c>
      <c r="AC602" s="44">
        <f>AD602*F602/1000</f>
        <v>493.93799999999999</v>
      </c>
      <c r="AD602" s="28">
        <v>90</v>
      </c>
      <c r="AE602" s="44">
        <f>AF602*F602/1000</f>
        <v>3633.1884</v>
      </c>
      <c r="AF602" s="28">
        <v>662</v>
      </c>
      <c r="AG602" s="44">
        <f>AH602*F602/1000</f>
        <v>554.30819999999994</v>
      </c>
      <c r="AH602" s="28">
        <v>101</v>
      </c>
      <c r="AI602" s="44">
        <f t="shared" si="569"/>
        <v>161.37873738837209</v>
      </c>
      <c r="AJ602" s="44">
        <f t="shared" si="570"/>
        <v>0</v>
      </c>
      <c r="AK602" s="44"/>
      <c r="AL602" s="44">
        <f t="shared" si="571"/>
        <v>0</v>
      </c>
      <c r="AM602" s="44"/>
      <c r="AN602" s="44">
        <f t="shared" si="572"/>
        <v>161.37873738837209</v>
      </c>
      <c r="AO602" s="20"/>
      <c r="AP602" s="20">
        <v>0.18</v>
      </c>
      <c r="AQ602" s="20"/>
      <c r="AR602" s="20"/>
      <c r="AS602" s="44">
        <f t="shared" si="573"/>
        <v>107.23429772462076</v>
      </c>
      <c r="AT602" s="44">
        <f t="shared" si="574"/>
        <v>0</v>
      </c>
      <c r="AU602" s="44">
        <f t="shared" si="575"/>
        <v>0</v>
      </c>
      <c r="AV602" s="44">
        <f t="shared" si="576"/>
        <v>0</v>
      </c>
      <c r="AW602" s="44"/>
      <c r="AX602" s="44">
        <f t="shared" si="577"/>
        <v>107.23429772462076</v>
      </c>
      <c r="AY602" s="44">
        <f t="shared" si="578"/>
        <v>502.06718298604659</v>
      </c>
      <c r="AZ602" s="44">
        <f t="shared" si="579"/>
        <v>0</v>
      </c>
      <c r="BA602" s="44"/>
      <c r="BB602" s="44">
        <f t="shared" si="580"/>
        <v>0</v>
      </c>
      <c r="BC602" s="44"/>
      <c r="BD602" s="44">
        <f t="shared" si="581"/>
        <v>502.06718298604659</v>
      </c>
      <c r="BE602" s="20"/>
      <c r="BF602" s="20">
        <v>0.56000000000000005</v>
      </c>
      <c r="BG602" s="20"/>
      <c r="BH602" s="20">
        <v>0.05</v>
      </c>
      <c r="BI602" s="44">
        <f t="shared" si="582"/>
        <v>333.61781514326464</v>
      </c>
      <c r="BJ602" s="44">
        <f t="shared" si="583"/>
        <v>0</v>
      </c>
      <c r="BK602" s="44">
        <f t="shared" si="584"/>
        <v>0</v>
      </c>
      <c r="BL602" s="44">
        <f t="shared" si="585"/>
        <v>0</v>
      </c>
      <c r="BM602" s="44"/>
      <c r="BN602" s="44">
        <f t="shared" si="586"/>
        <v>333.61781514326464</v>
      </c>
      <c r="BO602" s="44">
        <f t="shared" si="587"/>
        <v>197.24067903023257</v>
      </c>
      <c r="BP602" s="44">
        <f t="shared" si="588"/>
        <v>0</v>
      </c>
      <c r="BQ602" s="44"/>
      <c r="BR602" s="44">
        <f t="shared" si="589"/>
        <v>0</v>
      </c>
      <c r="BS602" s="44"/>
      <c r="BT602" s="44">
        <f t="shared" si="590"/>
        <v>197.24067903023257</v>
      </c>
      <c r="BU602" s="20"/>
      <c r="BV602" s="20">
        <v>0.22</v>
      </c>
      <c r="BW602" s="20"/>
      <c r="BX602" s="20">
        <v>0.05</v>
      </c>
      <c r="BY602" s="44">
        <f t="shared" si="591"/>
        <v>131.0641416634254</v>
      </c>
      <c r="BZ602" s="44">
        <f t="shared" si="592"/>
        <v>0</v>
      </c>
      <c r="CA602" s="44">
        <f t="shared" si="593"/>
        <v>0</v>
      </c>
      <c r="CB602" s="44">
        <f t="shared" si="594"/>
        <v>0</v>
      </c>
      <c r="CC602" s="44"/>
      <c r="CD602" s="44">
        <f t="shared" si="595"/>
        <v>131.0641416634254</v>
      </c>
      <c r="CE602" s="44">
        <f t="shared" si="596"/>
        <v>4.6061568964478132</v>
      </c>
      <c r="CF602" s="44">
        <f t="shared" si="597"/>
        <v>10.890270948030187</v>
      </c>
      <c r="CG602" s="44">
        <f t="shared" si="598"/>
        <v>4.2292895140111728</v>
      </c>
      <c r="CH602" s="44">
        <f t="shared" si="599"/>
        <v>43.890528719258207</v>
      </c>
      <c r="CI602" s="44">
        <f t="shared" si="600"/>
        <v>136.54831157102555</v>
      </c>
      <c r="CJ602" s="44">
        <f t="shared" si="601"/>
        <v>53.643979545760033</v>
      </c>
      <c r="CK602" s="44">
        <f t="shared" si="602"/>
        <v>243.83627066254562</v>
      </c>
    </row>
    <row r="603" spans="1:89" x14ac:dyDescent="0.25">
      <c r="A603" s="41">
        <f>'[11]ТОВ "Сумитеплоенерго" '!F595</f>
        <v>1972</v>
      </c>
      <c r="B603" s="41" t="str">
        <f>'[11]ТОВ "Сумитеплоенерго" '!C595</f>
        <v>просп.Шевченко 32</v>
      </c>
      <c r="C603" s="47" t="str">
        <f>'[11]ТОВ "Сумитеплоенерго" '!O595</f>
        <v>так</v>
      </c>
      <c r="D603" s="46">
        <f>'[11]ТОВ "Сумитеплоенерго" '!G595</f>
        <v>9</v>
      </c>
      <c r="E603" s="86" t="str">
        <f t="shared" si="612"/>
        <v>ТОВ "Сумитеплоенерго"</v>
      </c>
      <c r="F603" s="43">
        <f>'[11]ТОВ "Сумитеплоенерго" '!L595</f>
        <v>1987.9</v>
      </c>
      <c r="G603" s="43">
        <f>'[11]ТОВ "Сумитеплоенерго" '!CX595</f>
        <v>271.28002325581394</v>
      </c>
      <c r="H603" s="32">
        <f t="shared" si="613"/>
        <v>136.46562868142959</v>
      </c>
      <c r="I603" s="42"/>
      <c r="J603" s="42"/>
      <c r="K603" s="42"/>
      <c r="L603" s="42"/>
      <c r="M603" s="42"/>
      <c r="N603" s="44">
        <f t="shared" si="614"/>
        <v>271.28002325581394</v>
      </c>
      <c r="O603" s="44">
        <f t="shared" si="615"/>
        <v>180.26242645923733</v>
      </c>
      <c r="P603" s="44">
        <f t="shared" si="616"/>
        <v>0</v>
      </c>
      <c r="Q603" s="44">
        <f t="shared" si="617"/>
        <v>0</v>
      </c>
      <c r="R603" s="44">
        <f t="shared" si="618"/>
        <v>0</v>
      </c>
      <c r="S603" s="44">
        <f t="shared" si="619"/>
        <v>0</v>
      </c>
      <c r="T603" s="44">
        <f t="shared" si="620"/>
        <v>180.26242645923733</v>
      </c>
      <c r="U603" s="44">
        <f t="shared" si="621"/>
        <v>301.1208258139535</v>
      </c>
      <c r="V603" s="44">
        <f t="shared" si="622"/>
        <v>0</v>
      </c>
      <c r="W603" s="44">
        <f t="shared" si="623"/>
        <v>0</v>
      </c>
      <c r="X603" s="44">
        <f t="shared" si="624"/>
        <v>0</v>
      </c>
      <c r="Y603" s="44">
        <f t="shared" si="625"/>
        <v>0</v>
      </c>
      <c r="Z603" s="44">
        <f t="shared" si="626"/>
        <v>301.1208258139535</v>
      </c>
      <c r="AA603" s="20">
        <v>0.11</v>
      </c>
      <c r="AC603" s="44">
        <f t="shared" si="606"/>
        <v>194.8142</v>
      </c>
      <c r="AD603" s="28">
        <v>98</v>
      </c>
      <c r="AE603" s="44">
        <f t="shared" si="607"/>
        <v>1407.4331999999999</v>
      </c>
      <c r="AF603" s="28">
        <v>708</v>
      </c>
      <c r="AG603" s="44">
        <f t="shared" si="608"/>
        <v>224.6327</v>
      </c>
      <c r="AH603" s="28">
        <v>113</v>
      </c>
      <c r="AI603" s="44">
        <f t="shared" si="569"/>
        <v>54.201748646511625</v>
      </c>
      <c r="AJ603" s="44">
        <f t="shared" si="570"/>
        <v>0</v>
      </c>
      <c r="AK603" s="44"/>
      <c r="AL603" s="44">
        <f t="shared" si="571"/>
        <v>0</v>
      </c>
      <c r="AM603" s="44"/>
      <c r="AN603" s="44">
        <f t="shared" si="572"/>
        <v>54.201748646511625</v>
      </c>
      <c r="AO603" s="20"/>
      <c r="AP603" s="20">
        <v>0.18</v>
      </c>
      <c r="AQ603" s="20"/>
      <c r="AR603" s="20"/>
      <c r="AS603" s="44">
        <f t="shared" si="573"/>
        <v>36.016432806555621</v>
      </c>
      <c r="AT603" s="44">
        <f t="shared" si="574"/>
        <v>0</v>
      </c>
      <c r="AU603" s="44">
        <f t="shared" si="575"/>
        <v>0</v>
      </c>
      <c r="AV603" s="44">
        <f t="shared" si="576"/>
        <v>0</v>
      </c>
      <c r="AW603" s="44"/>
      <c r="AX603" s="44">
        <f t="shared" si="577"/>
        <v>36.016432806555621</v>
      </c>
      <c r="AY603" s="44">
        <f t="shared" si="578"/>
        <v>168.62766245581398</v>
      </c>
      <c r="AZ603" s="44">
        <f t="shared" si="579"/>
        <v>0</v>
      </c>
      <c r="BA603" s="44"/>
      <c r="BB603" s="44">
        <f t="shared" si="580"/>
        <v>0</v>
      </c>
      <c r="BC603" s="44"/>
      <c r="BD603" s="44">
        <f t="shared" si="581"/>
        <v>168.62766245581398</v>
      </c>
      <c r="BE603" s="20"/>
      <c r="BF603" s="20">
        <v>0.56000000000000005</v>
      </c>
      <c r="BG603" s="20"/>
      <c r="BH603" s="20">
        <v>0.05</v>
      </c>
      <c r="BI603" s="44">
        <f t="shared" si="582"/>
        <v>112.05112428706194</v>
      </c>
      <c r="BJ603" s="44">
        <f t="shared" si="583"/>
        <v>0</v>
      </c>
      <c r="BK603" s="44">
        <f t="shared" si="584"/>
        <v>0</v>
      </c>
      <c r="BL603" s="44">
        <f t="shared" si="585"/>
        <v>0</v>
      </c>
      <c r="BM603" s="44"/>
      <c r="BN603" s="44">
        <f t="shared" si="586"/>
        <v>112.05112428706194</v>
      </c>
      <c r="BO603" s="44">
        <f t="shared" si="587"/>
        <v>66.246581679069777</v>
      </c>
      <c r="BP603" s="44">
        <f t="shared" si="588"/>
        <v>0</v>
      </c>
      <c r="BQ603" s="44"/>
      <c r="BR603" s="44">
        <f t="shared" si="589"/>
        <v>0</v>
      </c>
      <c r="BS603" s="44"/>
      <c r="BT603" s="44">
        <f t="shared" si="590"/>
        <v>66.246581679069777</v>
      </c>
      <c r="BU603" s="20"/>
      <c r="BV603" s="20">
        <v>0.22</v>
      </c>
      <c r="BW603" s="20"/>
      <c r="BX603" s="20">
        <v>0.05</v>
      </c>
      <c r="BY603" s="44">
        <f t="shared" si="591"/>
        <v>44.020084541345767</v>
      </c>
      <c r="BZ603" s="44">
        <f t="shared" si="592"/>
        <v>0</v>
      </c>
      <c r="CA603" s="44">
        <f t="shared" si="593"/>
        <v>0</v>
      </c>
      <c r="CB603" s="44">
        <f t="shared" si="594"/>
        <v>0</v>
      </c>
      <c r="CC603" s="44"/>
      <c r="CD603" s="44">
        <f t="shared" si="595"/>
        <v>44.020084541345767</v>
      </c>
      <c r="CE603" s="44">
        <f t="shared" si="596"/>
        <v>5.4090365097051034</v>
      </c>
      <c r="CF603" s="44">
        <f t="shared" si="597"/>
        <v>12.560634343965349</v>
      </c>
      <c r="CG603" s="44">
        <f t="shared" si="598"/>
        <v>5.1029593046104722</v>
      </c>
      <c r="CH603" s="44">
        <f t="shared" si="599"/>
        <v>14.741368312224411</v>
      </c>
      <c r="CI603" s="44">
        <f t="shared" si="600"/>
        <v>45.862034749142623</v>
      </c>
      <c r="CJ603" s="44">
        <f t="shared" si="601"/>
        <v>18.017227937163174</v>
      </c>
      <c r="CK603" s="44">
        <f t="shared" si="602"/>
        <v>81.896490623468964</v>
      </c>
    </row>
    <row r="604" spans="1:89" x14ac:dyDescent="0.25">
      <c r="A604" s="41">
        <f>'[11]ТОВ "Сумитеплоенерго" '!F596</f>
        <v>1972</v>
      </c>
      <c r="B604" s="41" t="str">
        <f>'[11]ТОВ "Сумитеплоенерго" '!C596</f>
        <v>просп.Шевченко 34</v>
      </c>
      <c r="C604" s="47" t="str">
        <f>'[11]ТОВ "Сумитеплоенерго" '!O596</f>
        <v>так</v>
      </c>
      <c r="D604" s="46">
        <f>'[11]ТОВ "Сумитеплоенерго" '!G596</f>
        <v>9</v>
      </c>
      <c r="E604" s="86" t="str">
        <f t="shared" si="612"/>
        <v>ТОВ "Сумитеплоенерго"</v>
      </c>
      <c r="F604" s="43">
        <f>'[11]ТОВ "Сумитеплоенерго" '!L596</f>
        <v>2026.7</v>
      </c>
      <c r="G604" s="43">
        <f>'[11]ТОВ "Сумитеплоенерго" '!CX596</f>
        <v>386.05874418604651</v>
      </c>
      <c r="H604" s="32">
        <f t="shared" si="613"/>
        <v>190.48637893425101</v>
      </c>
      <c r="I604" s="42"/>
      <c r="J604" s="42"/>
      <c r="K604" s="42"/>
      <c r="L604" s="42"/>
      <c r="M604" s="42"/>
      <c r="N604" s="44">
        <f t="shared" si="614"/>
        <v>386.05874418604651</v>
      </c>
      <c r="O604" s="44">
        <f t="shared" si="615"/>
        <v>256.53155417624828</v>
      </c>
      <c r="P604" s="44">
        <f t="shared" si="616"/>
        <v>0</v>
      </c>
      <c r="Q604" s="44">
        <f t="shared" si="617"/>
        <v>0</v>
      </c>
      <c r="R604" s="44">
        <f t="shared" si="618"/>
        <v>0</v>
      </c>
      <c r="S604" s="44">
        <f t="shared" si="619"/>
        <v>0</v>
      </c>
      <c r="T604" s="44">
        <f t="shared" si="620"/>
        <v>256.53155417624828</v>
      </c>
      <c r="U604" s="44">
        <f t="shared" si="621"/>
        <v>397.6405065116279</v>
      </c>
      <c r="V604" s="44">
        <f t="shared" si="622"/>
        <v>0</v>
      </c>
      <c r="W604" s="44">
        <f t="shared" si="623"/>
        <v>0</v>
      </c>
      <c r="X604" s="44">
        <f t="shared" si="624"/>
        <v>0</v>
      </c>
      <c r="Y604" s="44">
        <f t="shared" si="625"/>
        <v>0</v>
      </c>
      <c r="Z604" s="44">
        <f t="shared" si="626"/>
        <v>397.6405065116279</v>
      </c>
      <c r="AA604" s="20">
        <v>0.03</v>
      </c>
      <c r="AC604" s="44">
        <f t="shared" si="606"/>
        <v>198.61660000000001</v>
      </c>
      <c r="AD604" s="28">
        <v>98</v>
      </c>
      <c r="AE604" s="44">
        <f t="shared" si="607"/>
        <v>1434.9036000000001</v>
      </c>
      <c r="AF604" s="28">
        <v>708</v>
      </c>
      <c r="AG604" s="44">
        <f t="shared" si="608"/>
        <v>229.0171</v>
      </c>
      <c r="AH604" s="28">
        <v>113</v>
      </c>
      <c r="AI604" s="44">
        <f t="shared" si="569"/>
        <v>71.575291172093017</v>
      </c>
      <c r="AJ604" s="44">
        <f t="shared" si="570"/>
        <v>0</v>
      </c>
      <c r="AK604" s="44"/>
      <c r="AL604" s="44">
        <f t="shared" si="571"/>
        <v>0</v>
      </c>
      <c r="AM604" s="44"/>
      <c r="AN604" s="44">
        <f t="shared" si="572"/>
        <v>71.575291172093017</v>
      </c>
      <c r="AO604" s="20"/>
      <c r="AP604" s="20">
        <v>0.18</v>
      </c>
      <c r="AQ604" s="20"/>
      <c r="AR604" s="20"/>
      <c r="AS604" s="44">
        <f t="shared" si="573"/>
        <v>47.560950144276426</v>
      </c>
      <c r="AT604" s="44">
        <f t="shared" si="574"/>
        <v>0</v>
      </c>
      <c r="AU604" s="44">
        <f t="shared" si="575"/>
        <v>0</v>
      </c>
      <c r="AV604" s="44">
        <f t="shared" si="576"/>
        <v>0</v>
      </c>
      <c r="AW604" s="44"/>
      <c r="AX604" s="44">
        <f t="shared" si="577"/>
        <v>47.560950144276426</v>
      </c>
      <c r="AY604" s="44">
        <f t="shared" si="578"/>
        <v>222.67868364651164</v>
      </c>
      <c r="AZ604" s="44">
        <f t="shared" si="579"/>
        <v>0</v>
      </c>
      <c r="BA604" s="44"/>
      <c r="BB604" s="44">
        <f t="shared" si="580"/>
        <v>0</v>
      </c>
      <c r="BC604" s="44"/>
      <c r="BD604" s="44">
        <f t="shared" si="581"/>
        <v>222.67868364651164</v>
      </c>
      <c r="BE604" s="20"/>
      <c r="BF604" s="20">
        <v>0.56000000000000005</v>
      </c>
      <c r="BG604" s="20"/>
      <c r="BH604" s="20">
        <v>0.05</v>
      </c>
      <c r="BI604" s="44">
        <f t="shared" si="582"/>
        <v>147.96740044886002</v>
      </c>
      <c r="BJ604" s="44">
        <f t="shared" si="583"/>
        <v>0</v>
      </c>
      <c r="BK604" s="44">
        <f t="shared" si="584"/>
        <v>0</v>
      </c>
      <c r="BL604" s="44">
        <f t="shared" si="585"/>
        <v>0</v>
      </c>
      <c r="BM604" s="44"/>
      <c r="BN604" s="44">
        <f t="shared" si="586"/>
        <v>147.96740044886002</v>
      </c>
      <c r="BO604" s="44">
        <f t="shared" si="587"/>
        <v>87.480911432558145</v>
      </c>
      <c r="BP604" s="44">
        <f t="shared" si="588"/>
        <v>0</v>
      </c>
      <c r="BQ604" s="44"/>
      <c r="BR604" s="44">
        <f t="shared" si="589"/>
        <v>0</v>
      </c>
      <c r="BS604" s="44"/>
      <c r="BT604" s="44">
        <f t="shared" si="590"/>
        <v>87.480911432558145</v>
      </c>
      <c r="BU604" s="20"/>
      <c r="BV604" s="20">
        <v>0.22</v>
      </c>
      <c r="BW604" s="20"/>
      <c r="BX604" s="20">
        <v>0.05</v>
      </c>
      <c r="BY604" s="44">
        <f t="shared" si="591"/>
        <v>58.130050176337861</v>
      </c>
      <c r="BZ604" s="44">
        <f t="shared" si="592"/>
        <v>0</v>
      </c>
      <c r="CA604" s="44">
        <f t="shared" si="593"/>
        <v>0</v>
      </c>
      <c r="CB604" s="44">
        <f t="shared" si="594"/>
        <v>0</v>
      </c>
      <c r="CC604" s="44"/>
      <c r="CD604" s="44">
        <f t="shared" si="595"/>
        <v>58.130050176337861</v>
      </c>
      <c r="CE604" s="44">
        <f t="shared" si="596"/>
        <v>4.1760435693041318</v>
      </c>
      <c r="CF604" s="44">
        <f t="shared" si="597"/>
        <v>9.6974306208476406</v>
      </c>
      <c r="CG604" s="44">
        <f t="shared" si="598"/>
        <v>3.9397368367182763</v>
      </c>
      <c r="CH604" s="44">
        <f t="shared" si="599"/>
        <v>19.466488730902487</v>
      </c>
      <c r="CI604" s="44">
        <f t="shared" si="600"/>
        <v>60.562409385029966</v>
      </c>
      <c r="CJ604" s="44">
        <f t="shared" si="601"/>
        <v>23.792375115547486</v>
      </c>
      <c r="CK604" s="44">
        <f t="shared" si="602"/>
        <v>108.14715961612494</v>
      </c>
    </row>
    <row r="605" spans="1:89" x14ac:dyDescent="0.25">
      <c r="A605" s="41">
        <f>'[11]ТОВ "Сумитеплоенерго" '!F597</f>
        <v>1985</v>
      </c>
      <c r="B605" s="41" t="str">
        <f>'[11]ТОВ "Сумитеплоенерго" '!C597</f>
        <v>вул.Супруна,32/1</v>
      </c>
      <c r="C605" s="47" t="str">
        <f>'[11]ТОВ "Сумитеплоенерго" '!O597</f>
        <v>так</v>
      </c>
      <c r="D605" s="46">
        <f>'[11]ТОВ "Сумитеплоенерго" '!G597</f>
        <v>9</v>
      </c>
      <c r="E605" s="86" t="str">
        <f t="shared" si="612"/>
        <v>ТОВ "Сумитеплоенерго"</v>
      </c>
      <c r="F605" s="43">
        <f>'[11]ТОВ "Сумитеплоенерго" '!L597</f>
        <v>3771.9</v>
      </c>
      <c r="G605" s="43">
        <f>'[11]ТОВ "Сумитеплоенерго" '!CX597</f>
        <v>782.3061860465117</v>
      </c>
      <c r="H605" s="32">
        <f t="shared" si="613"/>
        <v>207.40374507450139</v>
      </c>
      <c r="I605" s="42"/>
      <c r="J605" s="42"/>
      <c r="K605" s="42"/>
      <c r="L605" s="42"/>
      <c r="M605" s="42"/>
      <c r="N605" s="44">
        <f t="shared" si="614"/>
        <v>782.3061860465117</v>
      </c>
      <c r="O605" s="44">
        <f t="shared" si="615"/>
        <v>519.83337968765625</v>
      </c>
      <c r="P605" s="44">
        <f t="shared" si="616"/>
        <v>0</v>
      </c>
      <c r="Q605" s="44">
        <f t="shared" si="617"/>
        <v>0</v>
      </c>
      <c r="R605" s="44">
        <f t="shared" si="618"/>
        <v>0</v>
      </c>
      <c r="S605" s="44">
        <f t="shared" si="619"/>
        <v>0</v>
      </c>
      <c r="T605" s="44">
        <f t="shared" si="620"/>
        <v>519.83337968765625</v>
      </c>
      <c r="U605" s="44">
        <f t="shared" si="621"/>
        <v>805.77537162790702</v>
      </c>
      <c r="V605" s="44">
        <f t="shared" si="622"/>
        <v>0</v>
      </c>
      <c r="W605" s="44">
        <f t="shared" si="623"/>
        <v>0</v>
      </c>
      <c r="X605" s="44">
        <f t="shared" si="624"/>
        <v>0</v>
      </c>
      <c r="Y605" s="44">
        <f t="shared" si="625"/>
        <v>0</v>
      </c>
      <c r="Z605" s="44">
        <f t="shared" si="626"/>
        <v>805.77537162790702</v>
      </c>
      <c r="AA605" s="20">
        <v>0.03</v>
      </c>
      <c r="AC605" s="44">
        <f t="shared" si="606"/>
        <v>354.55860000000001</v>
      </c>
      <c r="AD605" s="28">
        <v>94</v>
      </c>
      <c r="AE605" s="44">
        <f t="shared" si="607"/>
        <v>2572.4358000000002</v>
      </c>
      <c r="AF605" s="28">
        <v>682</v>
      </c>
      <c r="AG605" s="44">
        <f t="shared" si="608"/>
        <v>414.90899999999999</v>
      </c>
      <c r="AH605" s="28">
        <v>110</v>
      </c>
      <c r="AI605" s="44">
        <f t="shared" si="569"/>
        <v>145.03956689302325</v>
      </c>
      <c r="AJ605" s="44">
        <f t="shared" si="570"/>
        <v>0</v>
      </c>
      <c r="AK605" s="44"/>
      <c r="AL605" s="44">
        <f t="shared" si="571"/>
        <v>0</v>
      </c>
      <c r="AM605" s="44"/>
      <c r="AN605" s="44">
        <f t="shared" si="572"/>
        <v>145.03956689302325</v>
      </c>
      <c r="AO605" s="20"/>
      <c r="AP605" s="20">
        <v>0.18</v>
      </c>
      <c r="AQ605" s="20"/>
      <c r="AR605" s="20"/>
      <c r="AS605" s="44">
        <f t="shared" si="573"/>
        <v>96.377108594091453</v>
      </c>
      <c r="AT605" s="44">
        <f t="shared" si="574"/>
        <v>0</v>
      </c>
      <c r="AU605" s="44">
        <f t="shared" si="575"/>
        <v>0</v>
      </c>
      <c r="AV605" s="44">
        <f t="shared" si="576"/>
        <v>0</v>
      </c>
      <c r="AW605" s="44"/>
      <c r="AX605" s="44">
        <f t="shared" si="577"/>
        <v>96.377108594091453</v>
      </c>
      <c r="AY605" s="44">
        <f t="shared" si="578"/>
        <v>451.23420811162799</v>
      </c>
      <c r="AZ605" s="44">
        <f t="shared" si="579"/>
        <v>0</v>
      </c>
      <c r="BA605" s="44"/>
      <c r="BB605" s="44">
        <f t="shared" si="580"/>
        <v>0</v>
      </c>
      <c r="BC605" s="44"/>
      <c r="BD605" s="44">
        <f t="shared" si="581"/>
        <v>451.23420811162799</v>
      </c>
      <c r="BE605" s="20"/>
      <c r="BF605" s="20">
        <v>0.56000000000000005</v>
      </c>
      <c r="BG605" s="20"/>
      <c r="BH605" s="20">
        <v>0.05</v>
      </c>
      <c r="BI605" s="44">
        <f t="shared" si="582"/>
        <v>299.83989340384016</v>
      </c>
      <c r="BJ605" s="44">
        <f t="shared" si="583"/>
        <v>0</v>
      </c>
      <c r="BK605" s="44">
        <f t="shared" si="584"/>
        <v>0</v>
      </c>
      <c r="BL605" s="44">
        <f t="shared" si="585"/>
        <v>0</v>
      </c>
      <c r="BM605" s="44"/>
      <c r="BN605" s="44">
        <f t="shared" si="586"/>
        <v>299.83989340384016</v>
      </c>
      <c r="BO605" s="44">
        <f t="shared" si="587"/>
        <v>177.27058175813954</v>
      </c>
      <c r="BP605" s="44">
        <f t="shared" si="588"/>
        <v>0</v>
      </c>
      <c r="BQ605" s="44"/>
      <c r="BR605" s="44">
        <f t="shared" si="589"/>
        <v>0</v>
      </c>
      <c r="BS605" s="44"/>
      <c r="BT605" s="44">
        <f t="shared" si="590"/>
        <v>177.27058175813954</v>
      </c>
      <c r="BU605" s="20"/>
      <c r="BV605" s="20">
        <v>0.22</v>
      </c>
      <c r="BW605" s="20"/>
      <c r="BX605" s="20">
        <v>0.05</v>
      </c>
      <c r="BY605" s="44">
        <f t="shared" si="591"/>
        <v>117.79424383722291</v>
      </c>
      <c r="BZ605" s="44">
        <f t="shared" si="592"/>
        <v>0</v>
      </c>
      <c r="CA605" s="44">
        <f t="shared" si="593"/>
        <v>0</v>
      </c>
      <c r="CB605" s="44">
        <f t="shared" si="594"/>
        <v>0</v>
      </c>
      <c r="CC605" s="44"/>
      <c r="CD605" s="44">
        <f t="shared" si="595"/>
        <v>117.79424383722291</v>
      </c>
      <c r="CE605" s="44">
        <f t="shared" si="596"/>
        <v>3.6788673697743279</v>
      </c>
      <c r="CF605" s="44">
        <f t="shared" si="597"/>
        <v>8.5793647096028955</v>
      </c>
      <c r="CG605" s="44">
        <f t="shared" si="598"/>
        <v>3.5223198221243557</v>
      </c>
      <c r="CH605" s="44">
        <f t="shared" si="599"/>
        <v>39.446728727508884</v>
      </c>
      <c r="CI605" s="44">
        <f t="shared" si="600"/>
        <v>122.72315604113876</v>
      </c>
      <c r="CJ605" s="44">
        <f t="shared" si="601"/>
        <v>48.212668444733083</v>
      </c>
      <c r="CK605" s="44">
        <f t="shared" si="602"/>
        <v>219.1484929306049</v>
      </c>
    </row>
    <row r="606" spans="1:89" x14ac:dyDescent="0.25">
      <c r="A606" s="41">
        <f>'[11]ТОВ "Сумитеплоенерго" '!F598</f>
        <v>1982</v>
      </c>
      <c r="B606" s="41" t="str">
        <f>'[11]ТОВ "Сумитеплоенерго" '!C598</f>
        <v>вул. Г. «Правда»,18</v>
      </c>
      <c r="C606" s="47" t="str">
        <f>'[11]ТОВ "Сумитеплоенерго" '!O598</f>
        <v>так</v>
      </c>
      <c r="D606" s="46">
        <f>'[11]ТОВ "Сумитеплоенерго" '!G598</f>
        <v>9</v>
      </c>
      <c r="E606" s="86" t="str">
        <f t="shared" si="612"/>
        <v>ТОВ "Сумитеплоенерго"</v>
      </c>
      <c r="F606" s="43">
        <f>'[11]ТОВ "Сумитеплоенерго" '!L598</f>
        <v>3571.16</v>
      </c>
      <c r="G606" s="43">
        <f>'[11]ТОВ "Сумитеплоенерго" '!CX598</f>
        <v>737.1370813953489</v>
      </c>
      <c r="H606" s="32">
        <f t="shared" si="613"/>
        <v>206.41390511636246</v>
      </c>
      <c r="I606" s="42"/>
      <c r="J606" s="42"/>
      <c r="K606" s="42"/>
      <c r="L606" s="42"/>
      <c r="M606" s="42"/>
      <c r="N606" s="44">
        <f t="shared" si="614"/>
        <v>737.1370813953489</v>
      </c>
      <c r="O606" s="44">
        <f t="shared" si="615"/>
        <v>489.81903396588615</v>
      </c>
      <c r="P606" s="44">
        <f t="shared" si="616"/>
        <v>0</v>
      </c>
      <c r="Q606" s="44">
        <f t="shared" si="617"/>
        <v>0</v>
      </c>
      <c r="R606" s="44">
        <f t="shared" si="618"/>
        <v>0</v>
      </c>
      <c r="S606" s="44">
        <f t="shared" si="619"/>
        <v>0</v>
      </c>
      <c r="T606" s="44">
        <f t="shared" si="620"/>
        <v>489.81903396588615</v>
      </c>
      <c r="U606" s="44">
        <f t="shared" si="621"/>
        <v>759.25119383720937</v>
      </c>
      <c r="V606" s="44">
        <f t="shared" si="622"/>
        <v>0</v>
      </c>
      <c r="W606" s="44">
        <f t="shared" si="623"/>
        <v>0</v>
      </c>
      <c r="X606" s="44">
        <f t="shared" si="624"/>
        <v>0</v>
      </c>
      <c r="Y606" s="44">
        <f t="shared" si="625"/>
        <v>0</v>
      </c>
      <c r="Z606" s="44">
        <f t="shared" si="626"/>
        <v>759.25119383720937</v>
      </c>
      <c r="AA606" s="20">
        <v>0.03</v>
      </c>
      <c r="AC606" s="44">
        <f t="shared" si="606"/>
        <v>335.68903999999998</v>
      </c>
      <c r="AD606" s="28">
        <v>94</v>
      </c>
      <c r="AE606" s="44">
        <f t="shared" si="607"/>
        <v>2435.5311200000001</v>
      </c>
      <c r="AF606" s="28">
        <v>682</v>
      </c>
      <c r="AG606" s="44">
        <f t="shared" si="608"/>
        <v>392.82759999999996</v>
      </c>
      <c r="AH606" s="28">
        <v>110</v>
      </c>
      <c r="AI606" s="44">
        <f t="shared" si="569"/>
        <v>136.66521489069768</v>
      </c>
      <c r="AJ606" s="44">
        <f t="shared" si="570"/>
        <v>0</v>
      </c>
      <c r="AK606" s="44"/>
      <c r="AL606" s="44">
        <f t="shared" si="571"/>
        <v>0</v>
      </c>
      <c r="AM606" s="44"/>
      <c r="AN606" s="44">
        <f t="shared" si="572"/>
        <v>136.66521489069768</v>
      </c>
      <c r="AO606" s="20"/>
      <c r="AP606" s="20">
        <v>0.18</v>
      </c>
      <c r="AQ606" s="20"/>
      <c r="AR606" s="20"/>
      <c r="AS606" s="44">
        <f t="shared" si="573"/>
        <v>90.812448897275289</v>
      </c>
      <c r="AT606" s="44">
        <f t="shared" si="574"/>
        <v>0</v>
      </c>
      <c r="AU606" s="44">
        <f t="shared" si="575"/>
        <v>0</v>
      </c>
      <c r="AV606" s="44">
        <f t="shared" si="576"/>
        <v>0</v>
      </c>
      <c r="AW606" s="44"/>
      <c r="AX606" s="44">
        <f t="shared" si="577"/>
        <v>90.812448897275289</v>
      </c>
      <c r="AY606" s="44">
        <f t="shared" si="578"/>
        <v>425.18066854883728</v>
      </c>
      <c r="AZ606" s="44">
        <f t="shared" si="579"/>
        <v>0</v>
      </c>
      <c r="BA606" s="44"/>
      <c r="BB606" s="44">
        <f t="shared" si="580"/>
        <v>0</v>
      </c>
      <c r="BC606" s="44"/>
      <c r="BD606" s="44">
        <f t="shared" si="581"/>
        <v>425.18066854883728</v>
      </c>
      <c r="BE606" s="20"/>
      <c r="BF606" s="20">
        <v>0.56000000000000005</v>
      </c>
      <c r="BG606" s="20"/>
      <c r="BH606" s="20">
        <v>0.05</v>
      </c>
      <c r="BI606" s="44">
        <f t="shared" si="582"/>
        <v>282.52761879152314</v>
      </c>
      <c r="BJ606" s="44">
        <f t="shared" si="583"/>
        <v>0</v>
      </c>
      <c r="BK606" s="44">
        <f t="shared" si="584"/>
        <v>0</v>
      </c>
      <c r="BL606" s="44">
        <f t="shared" si="585"/>
        <v>0</v>
      </c>
      <c r="BM606" s="44"/>
      <c r="BN606" s="44">
        <f t="shared" si="586"/>
        <v>282.52761879152314</v>
      </c>
      <c r="BO606" s="44">
        <f t="shared" si="587"/>
        <v>167.03526264418608</v>
      </c>
      <c r="BP606" s="44">
        <f t="shared" si="588"/>
        <v>0</v>
      </c>
      <c r="BQ606" s="44"/>
      <c r="BR606" s="44">
        <f t="shared" si="589"/>
        <v>0</v>
      </c>
      <c r="BS606" s="44"/>
      <c r="BT606" s="44">
        <f t="shared" si="590"/>
        <v>167.03526264418608</v>
      </c>
      <c r="BU606" s="20"/>
      <c r="BV606" s="20">
        <v>0.22</v>
      </c>
      <c r="BW606" s="20"/>
      <c r="BX606" s="20">
        <v>0.05</v>
      </c>
      <c r="BY606" s="44">
        <f t="shared" si="591"/>
        <v>110.99299309666982</v>
      </c>
      <c r="BZ606" s="44">
        <f t="shared" si="592"/>
        <v>0</v>
      </c>
      <c r="CA606" s="44">
        <f t="shared" si="593"/>
        <v>0</v>
      </c>
      <c r="CB606" s="44">
        <f t="shared" si="594"/>
        <v>0</v>
      </c>
      <c r="CC606" s="44"/>
      <c r="CD606" s="44">
        <f t="shared" si="595"/>
        <v>110.99299309666982</v>
      </c>
      <c r="CE606" s="44">
        <f t="shared" si="596"/>
        <v>3.696509058793501</v>
      </c>
      <c r="CF606" s="44">
        <f t="shared" si="597"/>
        <v>8.6205063080830211</v>
      </c>
      <c r="CG606" s="44">
        <f t="shared" si="598"/>
        <v>3.5392108009725001</v>
      </c>
      <c r="CH606" s="44">
        <f t="shared" si="599"/>
        <v>37.169137868815426</v>
      </c>
      <c r="CI606" s="44">
        <f t="shared" si="600"/>
        <v>115.63731781409246</v>
      </c>
      <c r="CJ606" s="44">
        <f t="shared" si="601"/>
        <v>45.428946284107752</v>
      </c>
      <c r="CK606" s="44">
        <f t="shared" si="602"/>
        <v>206.49521038230793</v>
      </c>
    </row>
    <row r="607" spans="1:89" x14ac:dyDescent="0.25">
      <c r="A607" s="41">
        <f>'[11]ТОВ "Сумитеплоенерго" '!F599</f>
        <v>1990</v>
      </c>
      <c r="B607" s="41" t="str">
        <f>'[11]ТОВ "Сумитеплоенерго" '!C599</f>
        <v>вул.Г."Правда",9</v>
      </c>
      <c r="C607" s="47" t="str">
        <f>'[11]ТОВ "Сумитеплоенерго" '!O599</f>
        <v>так</v>
      </c>
      <c r="D607" s="46">
        <f>'[11]ТОВ "Сумитеплоенерго" '!G599</f>
        <v>9</v>
      </c>
      <c r="E607" s="86" t="str">
        <f t="shared" si="612"/>
        <v>ТОВ "Сумитеплоенерго"</v>
      </c>
      <c r="F607" s="43">
        <f>'[11]ТОВ "Сумитеплоенерго" '!L599</f>
        <v>5570.35</v>
      </c>
      <c r="G607" s="43">
        <f>'[11]ТОВ "Сумитеплоенерго" '!CX599</f>
        <v>730.62946511627911</v>
      </c>
      <c r="H607" s="32">
        <f t="shared" si="613"/>
        <v>131.16401395177664</v>
      </c>
      <c r="I607" s="42"/>
      <c r="J607" s="42"/>
      <c r="K607" s="42"/>
      <c r="L607" s="42"/>
      <c r="M607" s="42"/>
      <c r="N607" s="44">
        <f t="shared" si="614"/>
        <v>730.62946511627911</v>
      </c>
      <c r="O607" s="44">
        <f t="shared" si="615"/>
        <v>485.49479848827212</v>
      </c>
      <c r="P607" s="44">
        <f t="shared" si="616"/>
        <v>0</v>
      </c>
      <c r="Q607" s="44">
        <f t="shared" si="617"/>
        <v>0</v>
      </c>
      <c r="R607" s="44">
        <f t="shared" si="618"/>
        <v>0</v>
      </c>
      <c r="S607" s="44">
        <f t="shared" si="619"/>
        <v>0</v>
      </c>
      <c r="T607" s="44">
        <f t="shared" si="620"/>
        <v>485.49479848827212</v>
      </c>
      <c r="U607" s="44">
        <f t="shared" si="621"/>
        <v>810.99870627906989</v>
      </c>
      <c r="V607" s="44">
        <f t="shared" si="622"/>
        <v>0</v>
      </c>
      <c r="W607" s="44">
        <f t="shared" si="623"/>
        <v>0</v>
      </c>
      <c r="X607" s="44">
        <f t="shared" si="624"/>
        <v>0</v>
      </c>
      <c r="Y607" s="44">
        <f t="shared" si="625"/>
        <v>0</v>
      </c>
      <c r="Z607" s="44">
        <f t="shared" si="626"/>
        <v>810.99870627906989</v>
      </c>
      <c r="AA607" s="20">
        <v>0.11</v>
      </c>
      <c r="AC607" s="44">
        <f>AD607*F607/1000</f>
        <v>501.33150000000006</v>
      </c>
      <c r="AD607" s="28">
        <v>90</v>
      </c>
      <c r="AE607" s="44">
        <f>AF607*F607/1000</f>
        <v>3687.5717</v>
      </c>
      <c r="AF607" s="28">
        <v>662</v>
      </c>
      <c r="AG607" s="44">
        <f>AH607*F607/1000</f>
        <v>562.60535000000004</v>
      </c>
      <c r="AH607" s="28">
        <v>101</v>
      </c>
      <c r="AI607" s="44">
        <f t="shared" si="569"/>
        <v>145.97976713023257</v>
      </c>
      <c r="AJ607" s="44">
        <f t="shared" si="570"/>
        <v>0</v>
      </c>
      <c r="AK607" s="44"/>
      <c r="AL607" s="44">
        <f t="shared" si="571"/>
        <v>0</v>
      </c>
      <c r="AM607" s="44"/>
      <c r="AN607" s="44">
        <f t="shared" si="572"/>
        <v>145.97976713023257</v>
      </c>
      <c r="AO607" s="20"/>
      <c r="AP607" s="20">
        <v>0.18</v>
      </c>
      <c r="AQ607" s="20"/>
      <c r="AR607" s="20"/>
      <c r="AS607" s="44">
        <f t="shared" si="573"/>
        <v>97.001860737956775</v>
      </c>
      <c r="AT607" s="44">
        <f t="shared" si="574"/>
        <v>0</v>
      </c>
      <c r="AU607" s="44">
        <f t="shared" si="575"/>
        <v>0</v>
      </c>
      <c r="AV607" s="44">
        <f t="shared" si="576"/>
        <v>0</v>
      </c>
      <c r="AW607" s="44"/>
      <c r="AX607" s="44">
        <f t="shared" si="577"/>
        <v>97.001860737956775</v>
      </c>
      <c r="AY607" s="44">
        <f t="shared" si="578"/>
        <v>454.15927551627919</v>
      </c>
      <c r="AZ607" s="44">
        <f t="shared" si="579"/>
        <v>0</v>
      </c>
      <c r="BA607" s="44"/>
      <c r="BB607" s="44">
        <f t="shared" si="580"/>
        <v>0</v>
      </c>
      <c r="BC607" s="44"/>
      <c r="BD607" s="44">
        <f t="shared" si="581"/>
        <v>454.15927551627919</v>
      </c>
      <c r="BE607" s="20"/>
      <c r="BF607" s="20">
        <v>0.56000000000000005</v>
      </c>
      <c r="BG607" s="20"/>
      <c r="BH607" s="20">
        <v>0.05</v>
      </c>
      <c r="BI607" s="44">
        <f t="shared" si="582"/>
        <v>301.78356674031005</v>
      </c>
      <c r="BJ607" s="44">
        <f t="shared" si="583"/>
        <v>0</v>
      </c>
      <c r="BK607" s="44">
        <f t="shared" si="584"/>
        <v>0</v>
      </c>
      <c r="BL607" s="44">
        <f t="shared" si="585"/>
        <v>0</v>
      </c>
      <c r="BM607" s="44"/>
      <c r="BN607" s="44">
        <f t="shared" si="586"/>
        <v>301.78356674031005</v>
      </c>
      <c r="BO607" s="44">
        <f t="shared" si="587"/>
        <v>178.41971538139538</v>
      </c>
      <c r="BP607" s="44">
        <f t="shared" si="588"/>
        <v>0</v>
      </c>
      <c r="BQ607" s="44"/>
      <c r="BR607" s="44">
        <f t="shared" si="589"/>
        <v>0</v>
      </c>
      <c r="BS607" s="44"/>
      <c r="BT607" s="44">
        <f t="shared" si="590"/>
        <v>178.41971538139538</v>
      </c>
      <c r="BU607" s="20"/>
      <c r="BV607" s="20">
        <v>0.22</v>
      </c>
      <c r="BW607" s="20"/>
      <c r="BX607" s="20">
        <v>0.05</v>
      </c>
      <c r="BY607" s="44">
        <f t="shared" si="591"/>
        <v>118.55782979083607</v>
      </c>
      <c r="BZ607" s="44">
        <f t="shared" si="592"/>
        <v>0</v>
      </c>
      <c r="CA607" s="44">
        <f t="shared" si="593"/>
        <v>0</v>
      </c>
      <c r="CB607" s="44">
        <f t="shared" si="594"/>
        <v>0</v>
      </c>
      <c r="CC607" s="44"/>
      <c r="CD607" s="44">
        <f t="shared" si="595"/>
        <v>118.55782979083607</v>
      </c>
      <c r="CE607" s="44">
        <f t="shared" si="596"/>
        <v>5.1682668372136629</v>
      </c>
      <c r="CF607" s="44">
        <f t="shared" si="597"/>
        <v>12.21925945084087</v>
      </c>
      <c r="CG607" s="44">
        <f t="shared" si="598"/>
        <v>4.7454086414416352</v>
      </c>
      <c r="CH607" s="44">
        <f t="shared" si="599"/>
        <v>39.702437045599012</v>
      </c>
      <c r="CI607" s="44">
        <f t="shared" si="600"/>
        <v>123.5186930307525</v>
      </c>
      <c r="CJ607" s="44">
        <f t="shared" si="601"/>
        <v>48.525200833509906</v>
      </c>
      <c r="CK607" s="44">
        <f t="shared" si="602"/>
        <v>220.5690946977723</v>
      </c>
    </row>
    <row r="608" spans="1:89" x14ac:dyDescent="0.25">
      <c r="A608" s="41">
        <f>'[11]ТОВ "Сумитеплоенерго" '!F600</f>
        <v>1985</v>
      </c>
      <c r="B608" s="41" t="str">
        <f>'[11]ТОВ "Сумитеплоенерго" '!C600</f>
        <v>вул.Леваневського,22</v>
      </c>
      <c r="C608" s="47" t="str">
        <f>'[11]ТОВ "Сумитеплоенерго" '!O600</f>
        <v>так</v>
      </c>
      <c r="D608" s="46">
        <f>'[11]ТОВ "Сумитеплоенерго" '!G600</f>
        <v>9</v>
      </c>
      <c r="E608" s="86" t="str">
        <f t="shared" si="612"/>
        <v>ТОВ "Сумитеплоенерго"</v>
      </c>
      <c r="F608" s="43">
        <f>'[11]ТОВ "Сумитеплоенерго" '!L600</f>
        <v>9661.27</v>
      </c>
      <c r="G608" s="43">
        <f>'[11]ТОВ "Сумитеплоенерго" '!CX600</f>
        <v>1529.4690581395348</v>
      </c>
      <c r="H608" s="32">
        <f t="shared" si="613"/>
        <v>158.3093173195175</v>
      </c>
      <c r="I608" s="42"/>
      <c r="J608" s="42"/>
      <c r="K608" s="42"/>
      <c r="L608" s="42"/>
      <c r="M608" s="42"/>
      <c r="N608" s="44">
        <f t="shared" si="614"/>
        <v>1529.4690581395348</v>
      </c>
      <c r="O608" s="44">
        <f t="shared" si="615"/>
        <v>1016.3144351936651</v>
      </c>
      <c r="P608" s="44">
        <f t="shared" si="616"/>
        <v>0</v>
      </c>
      <c r="Q608" s="44">
        <f t="shared" si="617"/>
        <v>0</v>
      </c>
      <c r="R608" s="44">
        <f t="shared" si="618"/>
        <v>0</v>
      </c>
      <c r="S608" s="44">
        <f t="shared" si="619"/>
        <v>0</v>
      </c>
      <c r="T608" s="44">
        <f t="shared" si="620"/>
        <v>1016.3144351936651</v>
      </c>
      <c r="U608" s="44">
        <f t="shared" si="621"/>
        <v>1575.3531298837208</v>
      </c>
      <c r="V608" s="44">
        <f t="shared" si="622"/>
        <v>0</v>
      </c>
      <c r="W608" s="44">
        <f t="shared" si="623"/>
        <v>0</v>
      </c>
      <c r="X608" s="44">
        <f t="shared" si="624"/>
        <v>0</v>
      </c>
      <c r="Y608" s="44">
        <f t="shared" si="625"/>
        <v>0</v>
      </c>
      <c r="Z608" s="44">
        <f t="shared" si="626"/>
        <v>1575.3531298837208</v>
      </c>
      <c r="AA608" s="20">
        <v>0.03</v>
      </c>
      <c r="AC608" s="44">
        <f t="shared" ref="AC608" si="630">AD608*F608/1000</f>
        <v>656.96636000000001</v>
      </c>
      <c r="AD608" s="28">
        <v>68</v>
      </c>
      <c r="AE608" s="44">
        <f t="shared" ref="AE608" si="631">AF608*F608/1000</f>
        <v>5922.3585100000009</v>
      </c>
      <c r="AF608" s="28">
        <v>613</v>
      </c>
      <c r="AG608" s="44">
        <f t="shared" ref="AG608" si="632">AH608*F608/1000</f>
        <v>888.83684000000005</v>
      </c>
      <c r="AH608" s="28">
        <v>92</v>
      </c>
      <c r="AI608" s="44">
        <f t="shared" si="569"/>
        <v>283.56356337906976</v>
      </c>
      <c r="AJ608" s="44">
        <f t="shared" si="570"/>
        <v>0</v>
      </c>
      <c r="AK608" s="44"/>
      <c r="AL608" s="44">
        <f t="shared" si="571"/>
        <v>0</v>
      </c>
      <c r="AM608" s="44"/>
      <c r="AN608" s="44">
        <f t="shared" si="572"/>
        <v>283.56356337906976</v>
      </c>
      <c r="AO608" s="20"/>
      <c r="AP608" s="20">
        <v>0.18</v>
      </c>
      <c r="AQ608" s="20"/>
      <c r="AR608" s="20"/>
      <c r="AS608" s="44">
        <f t="shared" si="573"/>
        <v>188.42469628490551</v>
      </c>
      <c r="AT608" s="44">
        <f t="shared" si="574"/>
        <v>0</v>
      </c>
      <c r="AU608" s="44">
        <f t="shared" si="575"/>
        <v>0</v>
      </c>
      <c r="AV608" s="44">
        <f t="shared" si="576"/>
        <v>0</v>
      </c>
      <c r="AW608" s="44"/>
      <c r="AX608" s="44">
        <f t="shared" si="577"/>
        <v>188.42469628490551</v>
      </c>
      <c r="AY608" s="44">
        <f t="shared" si="578"/>
        <v>882.19775273488381</v>
      </c>
      <c r="AZ608" s="44">
        <f t="shared" si="579"/>
        <v>0</v>
      </c>
      <c r="BA608" s="44"/>
      <c r="BB608" s="44">
        <f t="shared" si="580"/>
        <v>0</v>
      </c>
      <c r="BC608" s="44"/>
      <c r="BD608" s="44">
        <f t="shared" si="581"/>
        <v>882.19775273488381</v>
      </c>
      <c r="BE608" s="20"/>
      <c r="BF608" s="20">
        <v>0.56000000000000005</v>
      </c>
      <c r="BG608" s="20"/>
      <c r="BH608" s="20">
        <v>0.05</v>
      </c>
      <c r="BI608" s="44">
        <f t="shared" si="582"/>
        <v>586.21016621970614</v>
      </c>
      <c r="BJ608" s="44">
        <f t="shared" si="583"/>
        <v>0</v>
      </c>
      <c r="BK608" s="44">
        <f t="shared" si="584"/>
        <v>0</v>
      </c>
      <c r="BL608" s="44">
        <f t="shared" si="585"/>
        <v>0</v>
      </c>
      <c r="BM608" s="44"/>
      <c r="BN608" s="44">
        <f t="shared" si="586"/>
        <v>586.21016621970614</v>
      </c>
      <c r="BO608" s="44">
        <f t="shared" si="587"/>
        <v>346.57768857441857</v>
      </c>
      <c r="BP608" s="44">
        <f t="shared" si="588"/>
        <v>0</v>
      </c>
      <c r="BQ608" s="44"/>
      <c r="BR608" s="44">
        <f t="shared" si="589"/>
        <v>0</v>
      </c>
      <c r="BS608" s="44"/>
      <c r="BT608" s="44">
        <f t="shared" si="590"/>
        <v>346.57768857441857</v>
      </c>
      <c r="BU608" s="20"/>
      <c r="BV608" s="20">
        <v>0.22</v>
      </c>
      <c r="BW608" s="20"/>
      <c r="BX608" s="20">
        <v>0.05</v>
      </c>
      <c r="BY608" s="44">
        <f t="shared" si="591"/>
        <v>230.29685101488451</v>
      </c>
      <c r="BZ608" s="44">
        <f t="shared" si="592"/>
        <v>0</v>
      </c>
      <c r="CA608" s="44">
        <f t="shared" si="593"/>
        <v>0</v>
      </c>
      <c r="CB608" s="44">
        <f t="shared" si="594"/>
        <v>0</v>
      </c>
      <c r="CC608" s="44"/>
      <c r="CD608" s="44">
        <f t="shared" si="595"/>
        <v>230.29685101488451</v>
      </c>
      <c r="CE608" s="44">
        <f t="shared" si="596"/>
        <v>3.4866255483126332</v>
      </c>
      <c r="CF608" s="44">
        <f t="shared" si="597"/>
        <v>10.102790519979409</v>
      </c>
      <c r="CG608" s="44">
        <f t="shared" si="598"/>
        <v>3.8595266764744123</v>
      </c>
      <c r="CH608" s="44">
        <f t="shared" si="599"/>
        <v>77.121403498606242</v>
      </c>
      <c r="CI608" s="44">
        <f t="shared" si="600"/>
        <v>239.93325532899721</v>
      </c>
      <c r="CJ608" s="44">
        <f t="shared" si="601"/>
        <v>94.259493164963175</v>
      </c>
      <c r="CK608" s="44">
        <f t="shared" si="602"/>
        <v>428.45224165892353</v>
      </c>
    </row>
    <row r="609" spans="1:89" x14ac:dyDescent="0.25">
      <c r="A609" s="41">
        <f>'[11]ТОВ "Сумитеплоенерго" '!F601</f>
        <v>1983</v>
      </c>
      <c r="B609" s="41" t="str">
        <f>'[11]ТОВ "Сумитеплоенерго" '!C601</f>
        <v>Вул.Богуна 16</v>
      </c>
      <c r="C609" s="47" t="str">
        <f>'[11]ТОВ "Сумитеплоенерго" '!O601</f>
        <v>так</v>
      </c>
      <c r="D609" s="46">
        <f>'[11]ТОВ "Сумитеплоенерго" '!G601</f>
        <v>9</v>
      </c>
      <c r="E609" s="86" t="str">
        <f t="shared" si="612"/>
        <v>ТОВ "Сумитеплоенерго"</v>
      </c>
      <c r="F609" s="43">
        <f>'[11]ТОВ "Сумитеплоенерго" '!L601</f>
        <v>3366.7</v>
      </c>
      <c r="G609" s="43">
        <f>'[11]ТОВ "Сумитеплоенерго" '!CX601</f>
        <v>694.97186046511627</v>
      </c>
      <c r="H609" s="32">
        <f t="shared" si="613"/>
        <v>206.42524147239618</v>
      </c>
      <c r="I609" s="42"/>
      <c r="J609" s="42"/>
      <c r="K609" s="42"/>
      <c r="L609" s="42"/>
      <c r="M609" s="42"/>
      <c r="N609" s="44">
        <f t="shared" si="614"/>
        <v>694.97186046511627</v>
      </c>
      <c r="O609" s="44">
        <f t="shared" si="615"/>
        <v>461.80073410786059</v>
      </c>
      <c r="P609" s="44">
        <f t="shared" si="616"/>
        <v>0</v>
      </c>
      <c r="Q609" s="44">
        <f t="shared" si="617"/>
        <v>0</v>
      </c>
      <c r="R609" s="44">
        <f t="shared" si="618"/>
        <v>0</v>
      </c>
      <c r="S609" s="44">
        <f t="shared" si="619"/>
        <v>0</v>
      </c>
      <c r="T609" s="44">
        <f t="shared" si="620"/>
        <v>461.80073410786059</v>
      </c>
      <c r="U609" s="44">
        <f t="shared" si="621"/>
        <v>715.8210162790698</v>
      </c>
      <c r="V609" s="44">
        <f t="shared" si="622"/>
        <v>0</v>
      </c>
      <c r="W609" s="44">
        <f t="shared" si="623"/>
        <v>0</v>
      </c>
      <c r="X609" s="44">
        <f t="shared" si="624"/>
        <v>0</v>
      </c>
      <c r="Y609" s="44">
        <f t="shared" si="625"/>
        <v>0</v>
      </c>
      <c r="Z609" s="44">
        <f t="shared" si="626"/>
        <v>715.8210162790698</v>
      </c>
      <c r="AA609" s="20">
        <v>0.03</v>
      </c>
      <c r="AC609" s="44">
        <f t="shared" si="606"/>
        <v>316.46979999999996</v>
      </c>
      <c r="AD609" s="28">
        <v>94</v>
      </c>
      <c r="AE609" s="44">
        <f t="shared" si="607"/>
        <v>2296.0893999999998</v>
      </c>
      <c r="AF609" s="28">
        <v>682</v>
      </c>
      <c r="AG609" s="44">
        <f t="shared" si="608"/>
        <v>370.33699999999999</v>
      </c>
      <c r="AH609" s="28">
        <v>110</v>
      </c>
      <c r="AI609" s="44">
        <f t="shared" si="569"/>
        <v>128.84778293023257</v>
      </c>
      <c r="AJ609" s="44">
        <f t="shared" si="570"/>
        <v>0</v>
      </c>
      <c r="AK609" s="44"/>
      <c r="AL609" s="44">
        <f t="shared" si="571"/>
        <v>0</v>
      </c>
      <c r="AM609" s="44"/>
      <c r="AN609" s="44">
        <f t="shared" si="572"/>
        <v>128.84778293023257</v>
      </c>
      <c r="AO609" s="20"/>
      <c r="AP609" s="20">
        <v>0.18</v>
      </c>
      <c r="AQ609" s="20"/>
      <c r="AR609" s="20"/>
      <c r="AS609" s="44">
        <f t="shared" si="573"/>
        <v>85.617856103597362</v>
      </c>
      <c r="AT609" s="44">
        <f t="shared" si="574"/>
        <v>0</v>
      </c>
      <c r="AU609" s="44">
        <f t="shared" si="575"/>
        <v>0</v>
      </c>
      <c r="AV609" s="44">
        <f t="shared" si="576"/>
        <v>0</v>
      </c>
      <c r="AW609" s="44"/>
      <c r="AX609" s="44">
        <f t="shared" si="577"/>
        <v>85.617856103597362</v>
      </c>
      <c r="AY609" s="44">
        <f t="shared" si="578"/>
        <v>400.8597691162791</v>
      </c>
      <c r="AZ609" s="44">
        <f t="shared" si="579"/>
        <v>0</v>
      </c>
      <c r="BA609" s="44"/>
      <c r="BB609" s="44">
        <f t="shared" si="580"/>
        <v>0</v>
      </c>
      <c r="BC609" s="44"/>
      <c r="BD609" s="44">
        <f t="shared" si="581"/>
        <v>400.8597691162791</v>
      </c>
      <c r="BE609" s="20"/>
      <c r="BF609" s="20">
        <v>0.56000000000000005</v>
      </c>
      <c r="BG609" s="20"/>
      <c r="BH609" s="20">
        <v>0.05</v>
      </c>
      <c r="BI609" s="44">
        <f t="shared" si="582"/>
        <v>266.36666343341398</v>
      </c>
      <c r="BJ609" s="44">
        <f t="shared" si="583"/>
        <v>0</v>
      </c>
      <c r="BK609" s="44">
        <f t="shared" si="584"/>
        <v>0</v>
      </c>
      <c r="BL609" s="44">
        <f t="shared" si="585"/>
        <v>0</v>
      </c>
      <c r="BM609" s="44"/>
      <c r="BN609" s="44">
        <f t="shared" si="586"/>
        <v>266.36666343341398</v>
      </c>
      <c r="BO609" s="44">
        <f t="shared" si="587"/>
        <v>157.48062358139535</v>
      </c>
      <c r="BP609" s="44">
        <f t="shared" si="588"/>
        <v>0</v>
      </c>
      <c r="BQ609" s="44"/>
      <c r="BR609" s="44">
        <f t="shared" si="589"/>
        <v>0</v>
      </c>
      <c r="BS609" s="44"/>
      <c r="BT609" s="44">
        <f t="shared" si="590"/>
        <v>157.48062358139535</v>
      </c>
      <c r="BU609" s="20"/>
      <c r="BV609" s="20">
        <v>0.22</v>
      </c>
      <c r="BW609" s="20"/>
      <c r="BX609" s="20">
        <v>0.05</v>
      </c>
      <c r="BY609" s="44">
        <f t="shared" si="591"/>
        <v>104.6440463488412</v>
      </c>
      <c r="BZ609" s="44">
        <f t="shared" si="592"/>
        <v>0</v>
      </c>
      <c r="CA609" s="44">
        <f t="shared" si="593"/>
        <v>0</v>
      </c>
      <c r="CB609" s="44">
        <f t="shared" si="594"/>
        <v>0</v>
      </c>
      <c r="CC609" s="44"/>
      <c r="CD609" s="44">
        <f t="shared" si="595"/>
        <v>104.6440463488412</v>
      </c>
      <c r="CE609" s="44">
        <f t="shared" si="596"/>
        <v>3.6963060557960294</v>
      </c>
      <c r="CF609" s="44">
        <f t="shared" si="597"/>
        <v>8.6200328915182496</v>
      </c>
      <c r="CG609" s="44">
        <f t="shared" si="598"/>
        <v>3.5390164364004546</v>
      </c>
      <c r="CH609" s="44">
        <f t="shared" si="599"/>
        <v>35.043013773880205</v>
      </c>
      <c r="CI609" s="44">
        <f t="shared" si="600"/>
        <v>109.02270951873842</v>
      </c>
      <c r="CJ609" s="44">
        <f t="shared" si="601"/>
        <v>42.830350168075803</v>
      </c>
      <c r="CK609" s="44">
        <f t="shared" si="602"/>
        <v>194.68340985489004</v>
      </c>
    </row>
    <row r="610" spans="1:89" x14ac:dyDescent="0.25">
      <c r="A610" s="41">
        <f>'[11]ТОВ "Сумитеплоенерго" '!F602</f>
        <v>1991</v>
      </c>
      <c r="B610" s="41" t="str">
        <f>'[11]ТОВ "Сумитеплоенерго" '!C602</f>
        <v xml:space="preserve">Вул.Миру 5          </v>
      </c>
      <c r="C610" s="47" t="str">
        <f>'[11]ТОВ "Сумитеплоенерго" '!O602</f>
        <v>так</v>
      </c>
      <c r="D610" s="46">
        <f>'[11]ТОВ "Сумитеплоенерго" '!G602</f>
        <v>9</v>
      </c>
      <c r="E610" s="86" t="str">
        <f t="shared" si="612"/>
        <v>ТОВ "Сумитеплоенерго"</v>
      </c>
      <c r="F610" s="43">
        <f>'[11]ТОВ "Сумитеплоенерго" '!L602</f>
        <v>8704.59</v>
      </c>
      <c r="G610" s="43">
        <f>'[11]ТОВ "Сумитеплоенерго" '!CX602</f>
        <v>1775.6800116279071</v>
      </c>
      <c r="H610" s="32">
        <f t="shared" si="613"/>
        <v>203.99352659090286</v>
      </c>
      <c r="I610" s="42"/>
      <c r="J610" s="42"/>
      <c r="K610" s="42"/>
      <c r="L610" s="42"/>
      <c r="M610" s="42"/>
      <c r="N610" s="44">
        <f t="shared" si="614"/>
        <v>1775.6800116279071</v>
      </c>
      <c r="O610" s="44">
        <f t="shared" si="615"/>
        <v>1179.9187557919574</v>
      </c>
      <c r="P610" s="44">
        <f t="shared" si="616"/>
        <v>0</v>
      </c>
      <c r="Q610" s="44">
        <f t="shared" si="617"/>
        <v>0</v>
      </c>
      <c r="R610" s="44">
        <f t="shared" si="618"/>
        <v>0</v>
      </c>
      <c r="S610" s="44">
        <f t="shared" si="619"/>
        <v>0</v>
      </c>
      <c r="T610" s="44">
        <f t="shared" si="620"/>
        <v>1179.9187557919574</v>
      </c>
      <c r="U610" s="44">
        <f t="shared" si="621"/>
        <v>1828.9504119767444</v>
      </c>
      <c r="V610" s="44">
        <f t="shared" si="622"/>
        <v>0</v>
      </c>
      <c r="W610" s="44">
        <f t="shared" si="623"/>
        <v>0</v>
      </c>
      <c r="X610" s="44">
        <f t="shared" si="624"/>
        <v>0</v>
      </c>
      <c r="Y610" s="44">
        <f t="shared" si="625"/>
        <v>0</v>
      </c>
      <c r="Z610" s="44">
        <f t="shared" si="626"/>
        <v>1828.9504119767444</v>
      </c>
      <c r="AA610" s="20">
        <v>0.03</v>
      </c>
      <c r="AC610" s="44">
        <f t="shared" si="606"/>
        <v>591.91211999999996</v>
      </c>
      <c r="AD610" s="28">
        <v>68</v>
      </c>
      <c r="AE610" s="44">
        <f t="shared" si="607"/>
        <v>5335.9136699999999</v>
      </c>
      <c r="AF610" s="28">
        <v>613</v>
      </c>
      <c r="AG610" s="44">
        <f t="shared" si="608"/>
        <v>800.82227999999998</v>
      </c>
      <c r="AH610" s="28">
        <v>92</v>
      </c>
      <c r="AI610" s="44">
        <f t="shared" si="569"/>
        <v>329.21107415581395</v>
      </c>
      <c r="AJ610" s="44">
        <f t="shared" si="570"/>
        <v>0</v>
      </c>
      <c r="AK610" s="44"/>
      <c r="AL610" s="44">
        <f t="shared" si="571"/>
        <v>0</v>
      </c>
      <c r="AM610" s="44"/>
      <c r="AN610" s="44">
        <f t="shared" si="572"/>
        <v>329.21107415581395</v>
      </c>
      <c r="AO610" s="20"/>
      <c r="AP610" s="20">
        <v>0.18</v>
      </c>
      <c r="AQ610" s="20"/>
      <c r="AR610" s="20"/>
      <c r="AS610" s="44">
        <f t="shared" si="573"/>
        <v>218.75693732382891</v>
      </c>
      <c r="AT610" s="44">
        <f t="shared" si="574"/>
        <v>0</v>
      </c>
      <c r="AU610" s="44">
        <f t="shared" si="575"/>
        <v>0</v>
      </c>
      <c r="AV610" s="44">
        <f t="shared" si="576"/>
        <v>0</v>
      </c>
      <c r="AW610" s="44"/>
      <c r="AX610" s="44">
        <f t="shared" si="577"/>
        <v>218.75693732382891</v>
      </c>
      <c r="AY610" s="44">
        <f t="shared" si="578"/>
        <v>1024.2122307069769</v>
      </c>
      <c r="AZ610" s="44">
        <f t="shared" si="579"/>
        <v>0</v>
      </c>
      <c r="BA610" s="44"/>
      <c r="BB610" s="44">
        <f t="shared" si="580"/>
        <v>0</v>
      </c>
      <c r="BC610" s="44"/>
      <c r="BD610" s="44">
        <f t="shared" si="581"/>
        <v>1024.2122307069769</v>
      </c>
      <c r="BE610" s="20"/>
      <c r="BF610" s="20">
        <v>0.56000000000000005</v>
      </c>
      <c r="BG610" s="20"/>
      <c r="BH610" s="20">
        <v>0.05</v>
      </c>
      <c r="BI610" s="44">
        <f t="shared" si="582"/>
        <v>680.57713834080118</v>
      </c>
      <c r="BJ610" s="44">
        <f t="shared" si="583"/>
        <v>0</v>
      </c>
      <c r="BK610" s="44">
        <f t="shared" si="584"/>
        <v>0</v>
      </c>
      <c r="BL610" s="44">
        <f t="shared" si="585"/>
        <v>0</v>
      </c>
      <c r="BM610" s="44"/>
      <c r="BN610" s="44">
        <f t="shared" si="586"/>
        <v>680.57713834080118</v>
      </c>
      <c r="BO610" s="44">
        <f t="shared" si="587"/>
        <v>402.36909063488378</v>
      </c>
      <c r="BP610" s="44">
        <f t="shared" si="588"/>
        <v>0</v>
      </c>
      <c r="BQ610" s="44"/>
      <c r="BR610" s="44">
        <f t="shared" si="589"/>
        <v>0</v>
      </c>
      <c r="BS610" s="44"/>
      <c r="BT610" s="44">
        <f t="shared" si="590"/>
        <v>402.36909063488378</v>
      </c>
      <c r="BU610" s="20"/>
      <c r="BV610" s="20">
        <v>0.22</v>
      </c>
      <c r="BW610" s="20"/>
      <c r="BX610" s="20">
        <v>0.05</v>
      </c>
      <c r="BY610" s="44">
        <f t="shared" si="591"/>
        <v>267.36959006245758</v>
      </c>
      <c r="BZ610" s="44">
        <f t="shared" si="592"/>
        <v>0</v>
      </c>
      <c r="CA610" s="44">
        <f t="shared" si="593"/>
        <v>0</v>
      </c>
      <c r="CB610" s="44">
        <f t="shared" si="594"/>
        <v>0</v>
      </c>
      <c r="CC610" s="44"/>
      <c r="CD610" s="44">
        <f t="shared" si="595"/>
        <v>267.36959006245758</v>
      </c>
      <c r="CE610" s="44">
        <f t="shared" si="596"/>
        <v>2.705798166865832</v>
      </c>
      <c r="CF610" s="44">
        <f t="shared" si="597"/>
        <v>7.840277566490963</v>
      </c>
      <c r="CG610" s="44">
        <f t="shared" si="598"/>
        <v>2.9951883451402526</v>
      </c>
      <c r="CH610" s="44">
        <f t="shared" si="599"/>
        <v>89.536256998716084</v>
      </c>
      <c r="CI610" s="44">
        <f t="shared" si="600"/>
        <v>278.55724399600564</v>
      </c>
      <c r="CJ610" s="44">
        <f t="shared" si="601"/>
        <v>109.43320299843079</v>
      </c>
      <c r="CK610" s="44">
        <f t="shared" si="602"/>
        <v>497.42364999286718</v>
      </c>
    </row>
    <row r="611" spans="1:89" x14ac:dyDescent="0.25">
      <c r="A611" s="41">
        <f>'[11]ТОВ "Сумитеплоенерго" '!F603</f>
        <v>1993</v>
      </c>
      <c r="B611" s="41" t="str">
        <f>'[11]ТОВ "Сумитеплоенерго" '!C603</f>
        <v>Вул.Охтирська 19/3</v>
      </c>
      <c r="C611" s="47" t="str">
        <f>'[11]ТОВ "Сумитеплоенерго" '!O603</f>
        <v>так</v>
      </c>
      <c r="D611" s="46">
        <f>'[11]ТОВ "Сумитеплоенерго" '!G603</f>
        <v>9</v>
      </c>
      <c r="E611" s="86" t="str">
        <f t="shared" si="612"/>
        <v>ТОВ "Сумитеплоенерго"</v>
      </c>
      <c r="F611" s="43">
        <f>'[11]ТОВ "Сумитеплоенерго" '!L603</f>
        <v>7308.6</v>
      </c>
      <c r="G611" s="43">
        <f>'[11]ТОВ "Сумитеплоенерго" '!CX603</f>
        <v>1375.2655465116279</v>
      </c>
      <c r="H611" s="32">
        <f t="shared" si="613"/>
        <v>188.17085987899569</v>
      </c>
      <c r="I611" s="42"/>
      <c r="J611" s="42"/>
      <c r="K611" s="42"/>
      <c r="L611" s="42"/>
      <c r="M611" s="42"/>
      <c r="N611" s="44">
        <f t="shared" si="614"/>
        <v>1375.2655465116279</v>
      </c>
      <c r="O611" s="44">
        <f t="shared" si="615"/>
        <v>913.84799169749442</v>
      </c>
      <c r="P611" s="44">
        <f t="shared" si="616"/>
        <v>0</v>
      </c>
      <c r="Q611" s="44">
        <f t="shared" si="617"/>
        <v>0</v>
      </c>
      <c r="R611" s="44">
        <f t="shared" si="618"/>
        <v>0</v>
      </c>
      <c r="S611" s="44">
        <f t="shared" si="619"/>
        <v>0</v>
      </c>
      <c r="T611" s="44">
        <f t="shared" si="620"/>
        <v>913.84799169749442</v>
      </c>
      <c r="U611" s="44">
        <f t="shared" si="621"/>
        <v>1416.5235129069767</v>
      </c>
      <c r="V611" s="44">
        <f t="shared" si="622"/>
        <v>0</v>
      </c>
      <c r="W611" s="44">
        <f t="shared" si="623"/>
        <v>0</v>
      </c>
      <c r="X611" s="44">
        <f t="shared" si="624"/>
        <v>0</v>
      </c>
      <c r="Y611" s="44">
        <f t="shared" si="625"/>
        <v>0</v>
      </c>
      <c r="Z611" s="44">
        <f t="shared" si="626"/>
        <v>1416.5235129069767</v>
      </c>
      <c r="AA611" s="20">
        <v>0.03</v>
      </c>
      <c r="AC611" s="44">
        <f t="shared" si="606"/>
        <v>548.14499999999998</v>
      </c>
      <c r="AD611" s="28">
        <v>75</v>
      </c>
      <c r="AE611" s="44">
        <f t="shared" si="607"/>
        <v>4706.7384000000002</v>
      </c>
      <c r="AF611" s="28">
        <v>644</v>
      </c>
      <c r="AG611" s="44">
        <f t="shared" si="608"/>
        <v>738.16860000000008</v>
      </c>
      <c r="AH611" s="28">
        <v>101</v>
      </c>
      <c r="AI611" s="44">
        <f t="shared" si="569"/>
        <v>254.97423232325582</v>
      </c>
      <c r="AJ611" s="44">
        <f t="shared" si="570"/>
        <v>0</v>
      </c>
      <c r="AK611" s="44"/>
      <c r="AL611" s="44">
        <f t="shared" si="571"/>
        <v>0</v>
      </c>
      <c r="AM611" s="44"/>
      <c r="AN611" s="44">
        <f t="shared" si="572"/>
        <v>254.97423232325582</v>
      </c>
      <c r="AO611" s="20"/>
      <c r="AP611" s="20">
        <v>0.18</v>
      </c>
      <c r="AQ611" s="20"/>
      <c r="AR611" s="20"/>
      <c r="AS611" s="44">
        <f t="shared" si="573"/>
        <v>169.42741766071546</v>
      </c>
      <c r="AT611" s="44">
        <f t="shared" si="574"/>
        <v>0</v>
      </c>
      <c r="AU611" s="44">
        <f t="shared" si="575"/>
        <v>0</v>
      </c>
      <c r="AV611" s="44">
        <f t="shared" si="576"/>
        <v>0</v>
      </c>
      <c r="AW611" s="44"/>
      <c r="AX611" s="44">
        <f t="shared" si="577"/>
        <v>169.42741766071546</v>
      </c>
      <c r="AY611" s="44">
        <f t="shared" si="578"/>
        <v>793.25316722790706</v>
      </c>
      <c r="AZ611" s="44">
        <f t="shared" si="579"/>
        <v>0</v>
      </c>
      <c r="BA611" s="44"/>
      <c r="BB611" s="44">
        <f t="shared" si="580"/>
        <v>0</v>
      </c>
      <c r="BC611" s="44"/>
      <c r="BD611" s="44">
        <f t="shared" si="581"/>
        <v>793.25316722790706</v>
      </c>
      <c r="BE611" s="20"/>
      <c r="BF611" s="20">
        <v>0.56000000000000005</v>
      </c>
      <c r="BG611" s="20"/>
      <c r="BH611" s="20">
        <v>0.05</v>
      </c>
      <c r="BI611" s="44">
        <f t="shared" si="582"/>
        <v>527.10752161111486</v>
      </c>
      <c r="BJ611" s="44">
        <f t="shared" si="583"/>
        <v>0</v>
      </c>
      <c r="BK611" s="44">
        <f t="shared" si="584"/>
        <v>0</v>
      </c>
      <c r="BL611" s="44">
        <f t="shared" si="585"/>
        <v>0</v>
      </c>
      <c r="BM611" s="44"/>
      <c r="BN611" s="44">
        <f t="shared" si="586"/>
        <v>527.10752161111486</v>
      </c>
      <c r="BO611" s="44">
        <f t="shared" si="587"/>
        <v>311.6351728395349</v>
      </c>
      <c r="BP611" s="44">
        <f t="shared" si="588"/>
        <v>0</v>
      </c>
      <c r="BQ611" s="44"/>
      <c r="BR611" s="44">
        <f t="shared" si="589"/>
        <v>0</v>
      </c>
      <c r="BS611" s="44"/>
      <c r="BT611" s="44">
        <f t="shared" si="590"/>
        <v>311.6351728395349</v>
      </c>
      <c r="BU611" s="20"/>
      <c r="BV611" s="20">
        <v>0.22</v>
      </c>
      <c r="BW611" s="20"/>
      <c r="BX611" s="20">
        <v>0.05</v>
      </c>
      <c r="BY611" s="44">
        <f t="shared" si="591"/>
        <v>207.07795491865224</v>
      </c>
      <c r="BZ611" s="44">
        <f t="shared" si="592"/>
        <v>0</v>
      </c>
      <c r="CA611" s="44">
        <f t="shared" si="593"/>
        <v>0</v>
      </c>
      <c r="CB611" s="44">
        <f t="shared" si="594"/>
        <v>0</v>
      </c>
      <c r="CC611" s="44"/>
      <c r="CD611" s="44">
        <f t="shared" si="595"/>
        <v>207.07795491865224</v>
      </c>
      <c r="CE611" s="44">
        <f t="shared" si="596"/>
        <v>3.2352791984215932</v>
      </c>
      <c r="CF611" s="44">
        <f t="shared" si="597"/>
        <v>8.9293705876435965</v>
      </c>
      <c r="CG611" s="44">
        <f t="shared" si="598"/>
        <v>3.5646894440790646</v>
      </c>
      <c r="CH611" s="44">
        <f t="shared" si="599"/>
        <v>69.345900504368558</v>
      </c>
      <c r="CI611" s="44">
        <f t="shared" si="600"/>
        <v>215.74280156914665</v>
      </c>
      <c r="CJ611" s="44">
        <f t="shared" si="601"/>
        <v>84.756100616450468</v>
      </c>
      <c r="CK611" s="44">
        <f t="shared" si="602"/>
        <v>385.25500280204756</v>
      </c>
    </row>
    <row r="612" spans="1:89" x14ac:dyDescent="0.25">
      <c r="A612" s="41">
        <f>'[11]ТОВ "Сумитеплоенерго" '!F604</f>
        <v>1982</v>
      </c>
      <c r="B612" s="41" t="str">
        <f>'[11]ТОВ "Сумитеплоенерго" '!C604</f>
        <v>Вул.Харківська 54</v>
      </c>
      <c r="C612" s="47" t="str">
        <f>'[11]ТОВ "Сумитеплоенерго" '!O604</f>
        <v>так</v>
      </c>
      <c r="D612" s="46">
        <f>'[11]ТОВ "Сумитеплоенерго" '!G604</f>
        <v>9</v>
      </c>
      <c r="E612" s="86" t="str">
        <f t="shared" si="612"/>
        <v>ТОВ "Сумитеплоенерго"</v>
      </c>
      <c r="F612" s="43">
        <f>'[11]ТОВ "Сумитеплоенерго" '!L604</f>
        <v>9561.4500000000007</v>
      </c>
      <c r="G612" s="43">
        <f>'[11]ТОВ "Сумитеплоенерго" '!CX604</f>
        <v>1337.856534883721</v>
      </c>
      <c r="H612" s="32">
        <f t="shared" si="613"/>
        <v>139.92192971607037</v>
      </c>
      <c r="I612" s="42"/>
      <c r="J612" s="42"/>
      <c r="K612" s="42"/>
      <c r="L612" s="42"/>
      <c r="M612" s="42"/>
      <c r="N612" s="44">
        <f t="shared" si="614"/>
        <v>1337.856534883721</v>
      </c>
      <c r="O612" s="44">
        <f t="shared" si="615"/>
        <v>888.99013771121201</v>
      </c>
      <c r="P612" s="44">
        <f t="shared" si="616"/>
        <v>0</v>
      </c>
      <c r="Q612" s="44">
        <f t="shared" si="617"/>
        <v>0</v>
      </c>
      <c r="R612" s="44">
        <f t="shared" si="618"/>
        <v>0</v>
      </c>
      <c r="S612" s="44">
        <f t="shared" si="619"/>
        <v>0</v>
      </c>
      <c r="T612" s="44">
        <f t="shared" si="620"/>
        <v>888.99013771121201</v>
      </c>
      <c r="U612" s="44">
        <f t="shared" si="621"/>
        <v>1485.0207537209305</v>
      </c>
      <c r="V612" s="44">
        <f t="shared" si="622"/>
        <v>0</v>
      </c>
      <c r="W612" s="44">
        <f t="shared" si="623"/>
        <v>0</v>
      </c>
      <c r="X612" s="44">
        <f t="shared" si="624"/>
        <v>0</v>
      </c>
      <c r="Y612" s="44">
        <f t="shared" si="625"/>
        <v>0</v>
      </c>
      <c r="Z612" s="44">
        <f t="shared" si="626"/>
        <v>1485.0207537209305</v>
      </c>
      <c r="AA612" s="20">
        <v>0.11</v>
      </c>
      <c r="AC612" s="44">
        <f t="shared" si="606"/>
        <v>650.17860000000007</v>
      </c>
      <c r="AD612" s="28">
        <v>68</v>
      </c>
      <c r="AE612" s="44">
        <f t="shared" si="607"/>
        <v>5861.1688500000009</v>
      </c>
      <c r="AF612" s="28">
        <v>613</v>
      </c>
      <c r="AG612" s="44">
        <f t="shared" si="608"/>
        <v>879.65340000000003</v>
      </c>
      <c r="AH612" s="28">
        <v>92</v>
      </c>
      <c r="AI612" s="44">
        <f t="shared" si="569"/>
        <v>267.30373566976749</v>
      </c>
      <c r="AJ612" s="44">
        <f t="shared" si="570"/>
        <v>0</v>
      </c>
      <c r="AK612" s="44"/>
      <c r="AL612" s="44">
        <f t="shared" si="571"/>
        <v>0</v>
      </c>
      <c r="AM612" s="44"/>
      <c r="AN612" s="44">
        <f t="shared" si="572"/>
        <v>267.30373566976749</v>
      </c>
      <c r="AO612" s="20"/>
      <c r="AP612" s="20">
        <v>0.18</v>
      </c>
      <c r="AQ612" s="20"/>
      <c r="AR612" s="20"/>
      <c r="AS612" s="44">
        <f t="shared" si="573"/>
        <v>177.62022951470018</v>
      </c>
      <c r="AT612" s="44">
        <f t="shared" si="574"/>
        <v>0</v>
      </c>
      <c r="AU612" s="44">
        <f t="shared" si="575"/>
        <v>0</v>
      </c>
      <c r="AV612" s="44">
        <f t="shared" si="576"/>
        <v>0</v>
      </c>
      <c r="AW612" s="44"/>
      <c r="AX612" s="44">
        <f t="shared" si="577"/>
        <v>177.62022951470018</v>
      </c>
      <c r="AY612" s="44">
        <f t="shared" si="578"/>
        <v>831.61162208372116</v>
      </c>
      <c r="AZ612" s="44">
        <f t="shared" si="579"/>
        <v>0</v>
      </c>
      <c r="BA612" s="44"/>
      <c r="BB612" s="44">
        <f t="shared" si="580"/>
        <v>0</v>
      </c>
      <c r="BC612" s="44"/>
      <c r="BD612" s="44">
        <f t="shared" si="581"/>
        <v>831.61162208372116</v>
      </c>
      <c r="BE612" s="20"/>
      <c r="BF612" s="20">
        <v>0.56000000000000005</v>
      </c>
      <c r="BG612" s="20"/>
      <c r="BH612" s="20">
        <v>0.05</v>
      </c>
      <c r="BI612" s="44">
        <f t="shared" si="582"/>
        <v>552.59626960128946</v>
      </c>
      <c r="BJ612" s="44">
        <f t="shared" si="583"/>
        <v>0</v>
      </c>
      <c r="BK612" s="44">
        <f t="shared" si="584"/>
        <v>0</v>
      </c>
      <c r="BL612" s="44">
        <f t="shared" si="585"/>
        <v>0</v>
      </c>
      <c r="BM612" s="44"/>
      <c r="BN612" s="44">
        <f t="shared" si="586"/>
        <v>552.59626960128946</v>
      </c>
      <c r="BO612" s="44">
        <f t="shared" si="587"/>
        <v>326.70456581860475</v>
      </c>
      <c r="BP612" s="44">
        <f t="shared" si="588"/>
        <v>0</v>
      </c>
      <c r="BQ612" s="44"/>
      <c r="BR612" s="44">
        <f t="shared" si="589"/>
        <v>0</v>
      </c>
      <c r="BS612" s="44"/>
      <c r="BT612" s="44">
        <f t="shared" si="590"/>
        <v>326.70456581860475</v>
      </c>
      <c r="BU612" s="20"/>
      <c r="BV612" s="20">
        <v>0.22</v>
      </c>
      <c r="BW612" s="20"/>
      <c r="BX612" s="20">
        <v>0.05</v>
      </c>
      <c r="BY612" s="44">
        <f t="shared" si="591"/>
        <v>217.09139162907803</v>
      </c>
      <c r="BZ612" s="44">
        <f t="shared" si="592"/>
        <v>0</v>
      </c>
      <c r="CA612" s="44">
        <f t="shared" si="593"/>
        <v>0</v>
      </c>
      <c r="CB612" s="44">
        <f t="shared" si="594"/>
        <v>0</v>
      </c>
      <c r="CC612" s="44"/>
      <c r="CD612" s="44">
        <f t="shared" si="595"/>
        <v>217.09139162907803</v>
      </c>
      <c r="CE612" s="44">
        <f t="shared" si="596"/>
        <v>3.6604985917225723</v>
      </c>
      <c r="CF612" s="44">
        <f t="shared" si="597"/>
        <v>10.606602274439828</v>
      </c>
      <c r="CG612" s="44">
        <f t="shared" si="598"/>
        <v>4.051995767307873</v>
      </c>
      <c r="CH612" s="44">
        <f t="shared" si="599"/>
        <v>72.699182538184075</v>
      </c>
      <c r="CI612" s="44">
        <f t="shared" si="600"/>
        <v>226.17523456323937</v>
      </c>
      <c r="CJ612" s="44">
        <f t="shared" si="601"/>
        <v>88.854556435558337</v>
      </c>
      <c r="CK612" s="44">
        <f t="shared" si="602"/>
        <v>403.88434743435602</v>
      </c>
    </row>
    <row r="613" spans="1:89" x14ac:dyDescent="0.25">
      <c r="A613" s="41">
        <f>'[11]ТОВ "Сумитеплоенерго" '!F605</f>
        <v>1985</v>
      </c>
      <c r="B613" s="41" t="str">
        <f>'[11]ТОВ "Сумитеплоенерго" '!C605</f>
        <v>Вул.Харківська 54/1</v>
      </c>
      <c r="C613" s="47" t="str">
        <f>'[11]ТОВ "Сумитеплоенерго" '!O605</f>
        <v>так</v>
      </c>
      <c r="D613" s="46">
        <f>'[11]ТОВ "Сумитеплоенерго" '!G605</f>
        <v>9</v>
      </c>
      <c r="E613" s="86" t="str">
        <f t="shared" si="612"/>
        <v>ТОВ "Сумитеплоенерго"</v>
      </c>
      <c r="F613" s="43">
        <f>'[11]ТОВ "Сумитеплоенерго" '!L605</f>
        <v>7072.7</v>
      </c>
      <c r="G613" s="43">
        <f>'[11]ТОВ "Сумитеплоенерго" '!CX605</f>
        <v>1403.5706744186048</v>
      </c>
      <c r="H613" s="32">
        <f t="shared" si="613"/>
        <v>198.44906109669643</v>
      </c>
      <c r="I613" s="42"/>
      <c r="J613" s="42"/>
      <c r="K613" s="42"/>
      <c r="L613" s="42"/>
      <c r="M613" s="42"/>
      <c r="N613" s="44">
        <f t="shared" si="614"/>
        <v>1403.5706744186048</v>
      </c>
      <c r="O613" s="44">
        <f t="shared" si="615"/>
        <v>932.65642062828692</v>
      </c>
      <c r="P613" s="44">
        <f t="shared" si="616"/>
        <v>0</v>
      </c>
      <c r="Q613" s="44">
        <f t="shared" si="617"/>
        <v>0</v>
      </c>
      <c r="R613" s="44">
        <f t="shared" si="618"/>
        <v>0</v>
      </c>
      <c r="S613" s="44">
        <f t="shared" si="619"/>
        <v>0</v>
      </c>
      <c r="T613" s="44">
        <f t="shared" si="620"/>
        <v>932.65642062828692</v>
      </c>
      <c r="U613" s="44">
        <f t="shared" si="621"/>
        <v>1445.6777946511629</v>
      </c>
      <c r="V613" s="44">
        <f t="shared" si="622"/>
        <v>0</v>
      </c>
      <c r="W613" s="44">
        <f t="shared" si="623"/>
        <v>0</v>
      </c>
      <c r="X613" s="44">
        <f t="shared" si="624"/>
        <v>0</v>
      </c>
      <c r="Y613" s="44">
        <f t="shared" si="625"/>
        <v>0</v>
      </c>
      <c r="Z613" s="44">
        <f t="shared" si="626"/>
        <v>1445.6777946511629</v>
      </c>
      <c r="AA613" s="20">
        <v>0.03</v>
      </c>
      <c r="AC613" s="44">
        <f t="shared" si="606"/>
        <v>530.45249999999999</v>
      </c>
      <c r="AD613" s="28">
        <v>75</v>
      </c>
      <c r="AE613" s="44">
        <f t="shared" si="607"/>
        <v>4554.8188</v>
      </c>
      <c r="AF613" s="28">
        <v>644</v>
      </c>
      <c r="AG613" s="44">
        <f t="shared" si="608"/>
        <v>714.34269999999992</v>
      </c>
      <c r="AH613" s="28">
        <v>101</v>
      </c>
      <c r="AI613" s="44">
        <f t="shared" si="569"/>
        <v>260.22200303720933</v>
      </c>
      <c r="AJ613" s="44">
        <f t="shared" si="570"/>
        <v>0</v>
      </c>
      <c r="AK613" s="44"/>
      <c r="AL613" s="44">
        <f t="shared" si="571"/>
        <v>0</v>
      </c>
      <c r="AM613" s="44"/>
      <c r="AN613" s="44">
        <f t="shared" si="572"/>
        <v>260.22200303720933</v>
      </c>
      <c r="AO613" s="20"/>
      <c r="AP613" s="20">
        <v>0.18</v>
      </c>
      <c r="AQ613" s="20"/>
      <c r="AR613" s="20"/>
      <c r="AS613" s="44">
        <f t="shared" si="573"/>
        <v>172.9145003844844</v>
      </c>
      <c r="AT613" s="44">
        <f t="shared" si="574"/>
        <v>0</v>
      </c>
      <c r="AU613" s="44">
        <f t="shared" si="575"/>
        <v>0</v>
      </c>
      <c r="AV613" s="44">
        <f t="shared" si="576"/>
        <v>0</v>
      </c>
      <c r="AW613" s="44"/>
      <c r="AX613" s="44">
        <f t="shared" si="577"/>
        <v>172.9145003844844</v>
      </c>
      <c r="AY613" s="44">
        <f t="shared" si="578"/>
        <v>809.57956500465127</v>
      </c>
      <c r="AZ613" s="44">
        <f t="shared" si="579"/>
        <v>0</v>
      </c>
      <c r="BA613" s="44"/>
      <c r="BB613" s="44">
        <f t="shared" si="580"/>
        <v>0</v>
      </c>
      <c r="BC613" s="44"/>
      <c r="BD613" s="44">
        <f t="shared" si="581"/>
        <v>809.57956500465127</v>
      </c>
      <c r="BE613" s="20"/>
      <c r="BF613" s="20">
        <v>0.56000000000000005</v>
      </c>
      <c r="BG613" s="20"/>
      <c r="BH613" s="20">
        <v>0.05</v>
      </c>
      <c r="BI613" s="44">
        <f t="shared" si="582"/>
        <v>537.95622341839601</v>
      </c>
      <c r="BJ613" s="44">
        <f t="shared" si="583"/>
        <v>0</v>
      </c>
      <c r="BK613" s="44">
        <f t="shared" si="584"/>
        <v>0</v>
      </c>
      <c r="BL613" s="44">
        <f t="shared" si="585"/>
        <v>0</v>
      </c>
      <c r="BM613" s="44"/>
      <c r="BN613" s="44">
        <f t="shared" si="586"/>
        <v>537.95622341839601</v>
      </c>
      <c r="BO613" s="44">
        <f t="shared" si="587"/>
        <v>318.04911482325582</v>
      </c>
      <c r="BP613" s="44">
        <f t="shared" si="588"/>
        <v>0</v>
      </c>
      <c r="BQ613" s="44"/>
      <c r="BR613" s="44">
        <f t="shared" si="589"/>
        <v>0</v>
      </c>
      <c r="BS613" s="44"/>
      <c r="BT613" s="44">
        <f t="shared" si="590"/>
        <v>318.04911482325582</v>
      </c>
      <c r="BU613" s="20"/>
      <c r="BV613" s="20">
        <v>0.22</v>
      </c>
      <c r="BW613" s="20"/>
      <c r="BX613" s="20">
        <v>0.05</v>
      </c>
      <c r="BY613" s="44">
        <f t="shared" si="591"/>
        <v>211.33994491436982</v>
      </c>
      <c r="BZ613" s="44">
        <f t="shared" si="592"/>
        <v>0</v>
      </c>
      <c r="CA613" s="44">
        <f t="shared" si="593"/>
        <v>0</v>
      </c>
      <c r="CB613" s="44">
        <f t="shared" si="594"/>
        <v>0</v>
      </c>
      <c r="CC613" s="44"/>
      <c r="CD613" s="44">
        <f t="shared" si="595"/>
        <v>211.33994491436982</v>
      </c>
      <c r="CE613" s="44">
        <f t="shared" si="596"/>
        <v>3.0677155404579213</v>
      </c>
      <c r="CF613" s="44">
        <f t="shared" si="597"/>
        <v>8.4668948916638609</v>
      </c>
      <c r="CG613" s="44">
        <f t="shared" si="598"/>
        <v>3.3800647591227273</v>
      </c>
      <c r="CH613" s="44">
        <f t="shared" si="599"/>
        <v>70.773148201062057</v>
      </c>
      <c r="CI613" s="44">
        <f t="shared" si="600"/>
        <v>220.18312773663752</v>
      </c>
      <c r="CJ613" s="44">
        <f t="shared" si="601"/>
        <v>86.500514467964734</v>
      </c>
      <c r="CK613" s="44">
        <f t="shared" si="602"/>
        <v>393.18415667256698</v>
      </c>
    </row>
    <row r="614" spans="1:89" x14ac:dyDescent="0.25">
      <c r="A614" s="41">
        <f>'[11]ТОВ "Сумитеплоенерго" '!F606</f>
        <v>1979</v>
      </c>
      <c r="B614" s="41" t="str">
        <f>'[11]ТОВ "Сумитеплоенерго" '!C606</f>
        <v>Вул.Харківська 58А</v>
      </c>
      <c r="C614" s="47" t="str">
        <f>'[11]ТОВ "Сумитеплоенерго" '!O606</f>
        <v>так</v>
      </c>
      <c r="D614" s="46">
        <f>'[11]ТОВ "Сумитеплоенерго" '!G606</f>
        <v>9</v>
      </c>
      <c r="E614" s="86" t="str">
        <f t="shared" si="612"/>
        <v>ТОВ "Сумитеплоенерго"</v>
      </c>
      <c r="F614" s="43">
        <f>'[11]ТОВ "Сумитеплоенерго" '!L606</f>
        <v>9445.7800000000007</v>
      </c>
      <c r="G614" s="43">
        <f>'[11]ТОВ "Сумитеплоенерго" '!CX606</f>
        <v>1770.0848953488371</v>
      </c>
      <c r="H614" s="32">
        <f t="shared" si="613"/>
        <v>187.39425387303504</v>
      </c>
      <c r="I614" s="42"/>
      <c r="J614" s="42"/>
      <c r="K614" s="42"/>
      <c r="L614" s="42"/>
      <c r="M614" s="42"/>
      <c r="N614" s="44">
        <f t="shared" si="614"/>
        <v>1770.0848953488371</v>
      </c>
      <c r="O614" s="44">
        <f t="shared" si="615"/>
        <v>1176.200865972125</v>
      </c>
      <c r="P614" s="44">
        <f t="shared" si="616"/>
        <v>0</v>
      </c>
      <c r="Q614" s="44">
        <f t="shared" si="617"/>
        <v>0</v>
      </c>
      <c r="R614" s="44">
        <f t="shared" si="618"/>
        <v>0</v>
      </c>
      <c r="S614" s="44">
        <f t="shared" si="619"/>
        <v>0</v>
      </c>
      <c r="T614" s="44">
        <f t="shared" si="620"/>
        <v>1176.200865972125</v>
      </c>
      <c r="U614" s="44">
        <f t="shared" si="621"/>
        <v>1823.1874422093022</v>
      </c>
      <c r="V614" s="44">
        <f t="shared" si="622"/>
        <v>0</v>
      </c>
      <c r="W614" s="44">
        <f t="shared" si="623"/>
        <v>0</v>
      </c>
      <c r="X614" s="44">
        <f t="shared" si="624"/>
        <v>0</v>
      </c>
      <c r="Y614" s="44">
        <f t="shared" si="625"/>
        <v>0</v>
      </c>
      <c r="Z614" s="44">
        <f t="shared" si="626"/>
        <v>1823.1874422093022</v>
      </c>
      <c r="AA614" s="20">
        <v>0.03</v>
      </c>
      <c r="AC614" s="44">
        <f t="shared" si="606"/>
        <v>642.31304</v>
      </c>
      <c r="AD614" s="28">
        <v>68</v>
      </c>
      <c r="AE614" s="44">
        <f t="shared" si="607"/>
        <v>5790.2631400000009</v>
      </c>
      <c r="AF614" s="28">
        <v>613</v>
      </c>
      <c r="AG614" s="44">
        <f t="shared" si="608"/>
        <v>869.01175999999998</v>
      </c>
      <c r="AH614" s="28">
        <v>92</v>
      </c>
      <c r="AI614" s="44">
        <f t="shared" si="569"/>
        <v>328.1737395976744</v>
      </c>
      <c r="AJ614" s="44">
        <f t="shared" si="570"/>
        <v>0</v>
      </c>
      <c r="AK614" s="44"/>
      <c r="AL614" s="44">
        <f t="shared" si="571"/>
        <v>0</v>
      </c>
      <c r="AM614" s="44"/>
      <c r="AN614" s="44">
        <f t="shared" si="572"/>
        <v>328.1737395976744</v>
      </c>
      <c r="AO614" s="20"/>
      <c r="AP614" s="20">
        <v>0.18</v>
      </c>
      <c r="AQ614" s="20"/>
      <c r="AR614" s="20"/>
      <c r="AS614" s="44">
        <f t="shared" si="573"/>
        <v>218.06764055123196</v>
      </c>
      <c r="AT614" s="44">
        <f t="shared" si="574"/>
        <v>0</v>
      </c>
      <c r="AU614" s="44">
        <f t="shared" si="575"/>
        <v>0</v>
      </c>
      <c r="AV614" s="44">
        <f t="shared" si="576"/>
        <v>0</v>
      </c>
      <c r="AW614" s="44"/>
      <c r="AX614" s="44">
        <f t="shared" si="577"/>
        <v>218.06764055123196</v>
      </c>
      <c r="AY614" s="44">
        <f t="shared" si="578"/>
        <v>1020.9849676372093</v>
      </c>
      <c r="AZ614" s="44">
        <f t="shared" si="579"/>
        <v>0</v>
      </c>
      <c r="BA614" s="44"/>
      <c r="BB614" s="44">
        <f t="shared" si="580"/>
        <v>0</v>
      </c>
      <c r="BC614" s="44"/>
      <c r="BD614" s="44">
        <f t="shared" si="581"/>
        <v>1020.9849676372093</v>
      </c>
      <c r="BE614" s="20"/>
      <c r="BF614" s="20">
        <v>0.56000000000000005</v>
      </c>
      <c r="BG614" s="20"/>
      <c r="BH614" s="20">
        <v>0.05</v>
      </c>
      <c r="BI614" s="44">
        <f t="shared" si="582"/>
        <v>678.43265949272165</v>
      </c>
      <c r="BJ614" s="44">
        <f t="shared" si="583"/>
        <v>0</v>
      </c>
      <c r="BK614" s="44">
        <f t="shared" si="584"/>
        <v>0</v>
      </c>
      <c r="BL614" s="44">
        <f t="shared" si="585"/>
        <v>0</v>
      </c>
      <c r="BM614" s="44"/>
      <c r="BN614" s="44">
        <f t="shared" si="586"/>
        <v>678.43265949272165</v>
      </c>
      <c r="BO614" s="44">
        <f t="shared" si="587"/>
        <v>401.10123728604646</v>
      </c>
      <c r="BP614" s="44">
        <f t="shared" si="588"/>
        <v>0</v>
      </c>
      <c r="BQ614" s="44"/>
      <c r="BR614" s="44">
        <f t="shared" si="589"/>
        <v>0</v>
      </c>
      <c r="BS614" s="44"/>
      <c r="BT614" s="44">
        <f t="shared" si="590"/>
        <v>401.10123728604646</v>
      </c>
      <c r="BU614" s="20"/>
      <c r="BV614" s="20">
        <v>0.22</v>
      </c>
      <c r="BW614" s="20"/>
      <c r="BX614" s="20">
        <v>0.05</v>
      </c>
      <c r="BY614" s="44">
        <f t="shared" si="591"/>
        <v>266.52711622928348</v>
      </c>
      <c r="BZ614" s="44">
        <f t="shared" si="592"/>
        <v>0</v>
      </c>
      <c r="CA614" s="44">
        <f t="shared" si="593"/>
        <v>0</v>
      </c>
      <c r="CB614" s="44">
        <f t="shared" si="594"/>
        <v>0</v>
      </c>
      <c r="CC614" s="44"/>
      <c r="CD614" s="44">
        <f t="shared" si="595"/>
        <v>266.52711622928348</v>
      </c>
      <c r="CE614" s="44">
        <f t="shared" si="596"/>
        <v>2.9454761759991506</v>
      </c>
      <c r="CF614" s="44">
        <f t="shared" si="597"/>
        <v>8.5347647389639256</v>
      </c>
      <c r="CG614" s="44">
        <f t="shared" si="598"/>
        <v>3.260500365945584</v>
      </c>
      <c r="CH614" s="44">
        <f t="shared" si="599"/>
        <v>89.254130846582839</v>
      </c>
      <c r="CI614" s="44">
        <f t="shared" si="600"/>
        <v>277.67951818936882</v>
      </c>
      <c r="CJ614" s="44">
        <f t="shared" si="601"/>
        <v>109.08838214582346</v>
      </c>
      <c r="CK614" s="44">
        <f t="shared" si="602"/>
        <v>495.85628248101574</v>
      </c>
    </row>
    <row r="615" spans="1:89" x14ac:dyDescent="0.25">
      <c r="A615" s="41">
        <f>'[11]ТОВ "Сумитеплоенерго" '!F607</f>
        <v>1980</v>
      </c>
      <c r="B615" s="41" t="str">
        <f>'[11]ТОВ "Сумитеплоенерго" '!C607</f>
        <v>Вул.Харківська  58Б</v>
      </c>
      <c r="C615" s="47" t="str">
        <f>'[11]ТОВ "Сумитеплоенерго" '!O607</f>
        <v>так</v>
      </c>
      <c r="D615" s="46">
        <f>'[11]ТОВ "Сумитеплоенерго" '!G607</f>
        <v>9</v>
      </c>
      <c r="E615" s="86" t="str">
        <f t="shared" si="612"/>
        <v>ТОВ "Сумитеплоенерго"</v>
      </c>
      <c r="F615" s="43">
        <f>'[11]ТОВ "Сумитеплоенерго" '!L607</f>
        <v>7529.48</v>
      </c>
      <c r="G615" s="43">
        <f>'[11]ТОВ "Сумитеплоенерго" '!CX607</f>
        <v>1375.3574883720928</v>
      </c>
      <c r="H615" s="32">
        <f t="shared" si="613"/>
        <v>182.66301104088103</v>
      </c>
      <c r="I615" s="42"/>
      <c r="J615" s="42"/>
      <c r="K615" s="42"/>
      <c r="L615" s="42"/>
      <c r="M615" s="42"/>
      <c r="N615" s="44">
        <f t="shared" si="614"/>
        <v>1375.3574883720928</v>
      </c>
      <c r="O615" s="44">
        <f t="shared" si="615"/>
        <v>913.9090859965205</v>
      </c>
      <c r="P615" s="44">
        <f t="shared" si="616"/>
        <v>0</v>
      </c>
      <c r="Q615" s="44">
        <f t="shared" si="617"/>
        <v>0</v>
      </c>
      <c r="R615" s="44">
        <f t="shared" si="618"/>
        <v>0</v>
      </c>
      <c r="S615" s="44">
        <f t="shared" si="619"/>
        <v>0</v>
      </c>
      <c r="T615" s="44">
        <f t="shared" si="620"/>
        <v>913.9090859965205</v>
      </c>
      <c r="U615" s="44">
        <f t="shared" si="621"/>
        <v>1416.6182130232555</v>
      </c>
      <c r="V615" s="44">
        <f t="shared" si="622"/>
        <v>0</v>
      </c>
      <c r="W615" s="44">
        <f t="shared" si="623"/>
        <v>0</v>
      </c>
      <c r="X615" s="44">
        <f t="shared" si="624"/>
        <v>0</v>
      </c>
      <c r="Y615" s="44">
        <f t="shared" si="625"/>
        <v>0</v>
      </c>
      <c r="Z615" s="44">
        <f t="shared" si="626"/>
        <v>1416.6182130232555</v>
      </c>
      <c r="AA615" s="20">
        <v>0.03</v>
      </c>
      <c r="AC615" s="44">
        <f t="shared" si="606"/>
        <v>564.71100000000001</v>
      </c>
      <c r="AD615" s="28">
        <v>75</v>
      </c>
      <c r="AE615" s="44">
        <f t="shared" si="607"/>
        <v>4848.9851200000003</v>
      </c>
      <c r="AF615" s="28">
        <v>644</v>
      </c>
      <c r="AG615" s="44">
        <f t="shared" si="608"/>
        <v>760.47748000000001</v>
      </c>
      <c r="AH615" s="28">
        <v>101</v>
      </c>
      <c r="AI615" s="44">
        <f t="shared" si="569"/>
        <v>254.99127834418599</v>
      </c>
      <c r="AJ615" s="44">
        <f t="shared" si="570"/>
        <v>0</v>
      </c>
      <c r="AK615" s="44"/>
      <c r="AL615" s="44">
        <f t="shared" si="571"/>
        <v>0</v>
      </c>
      <c r="AM615" s="44"/>
      <c r="AN615" s="44">
        <f t="shared" si="572"/>
        <v>254.99127834418599</v>
      </c>
      <c r="AO615" s="20"/>
      <c r="AP615" s="20">
        <v>0.18</v>
      </c>
      <c r="AQ615" s="20"/>
      <c r="AR615" s="20"/>
      <c r="AS615" s="44">
        <f t="shared" si="573"/>
        <v>169.43874454375489</v>
      </c>
      <c r="AT615" s="44">
        <f t="shared" si="574"/>
        <v>0</v>
      </c>
      <c r="AU615" s="44">
        <f t="shared" si="575"/>
        <v>0</v>
      </c>
      <c r="AV615" s="44">
        <f t="shared" si="576"/>
        <v>0</v>
      </c>
      <c r="AW615" s="44"/>
      <c r="AX615" s="44">
        <f t="shared" si="577"/>
        <v>169.43874454375489</v>
      </c>
      <c r="AY615" s="44">
        <f t="shared" si="578"/>
        <v>793.30619929302316</v>
      </c>
      <c r="AZ615" s="44">
        <f t="shared" si="579"/>
        <v>0</v>
      </c>
      <c r="BA615" s="44"/>
      <c r="BB615" s="44">
        <f t="shared" si="580"/>
        <v>0</v>
      </c>
      <c r="BC615" s="44"/>
      <c r="BD615" s="44">
        <f t="shared" si="581"/>
        <v>793.30619929302316</v>
      </c>
      <c r="BE615" s="20"/>
      <c r="BF615" s="20">
        <v>0.56000000000000005</v>
      </c>
      <c r="BG615" s="20"/>
      <c r="BH615" s="20">
        <v>0.05</v>
      </c>
      <c r="BI615" s="44">
        <f t="shared" si="582"/>
        <v>527.14276080279308</v>
      </c>
      <c r="BJ615" s="44">
        <f t="shared" si="583"/>
        <v>0</v>
      </c>
      <c r="BK615" s="44">
        <f t="shared" si="584"/>
        <v>0</v>
      </c>
      <c r="BL615" s="44">
        <f t="shared" si="585"/>
        <v>0</v>
      </c>
      <c r="BM615" s="44"/>
      <c r="BN615" s="44">
        <f t="shared" si="586"/>
        <v>527.14276080279308</v>
      </c>
      <c r="BO615" s="44">
        <f t="shared" si="587"/>
        <v>311.65600686511624</v>
      </c>
      <c r="BP615" s="44">
        <f t="shared" si="588"/>
        <v>0</v>
      </c>
      <c r="BQ615" s="44"/>
      <c r="BR615" s="44">
        <f t="shared" si="589"/>
        <v>0</v>
      </c>
      <c r="BS615" s="44"/>
      <c r="BT615" s="44">
        <f t="shared" si="590"/>
        <v>311.65600686511624</v>
      </c>
      <c r="BU615" s="20"/>
      <c r="BV615" s="20">
        <v>0.22</v>
      </c>
      <c r="BW615" s="20"/>
      <c r="BX615" s="20">
        <v>0.05</v>
      </c>
      <c r="BY615" s="44">
        <f t="shared" si="591"/>
        <v>207.09179888681155</v>
      </c>
      <c r="BZ615" s="44">
        <f t="shared" si="592"/>
        <v>0</v>
      </c>
      <c r="CA615" s="44">
        <f t="shared" si="593"/>
        <v>0</v>
      </c>
      <c r="CB615" s="44">
        <f t="shared" si="594"/>
        <v>0</v>
      </c>
      <c r="CC615" s="44"/>
      <c r="CD615" s="44">
        <f t="shared" si="595"/>
        <v>207.09179888681155</v>
      </c>
      <c r="CE615" s="44">
        <f t="shared" si="596"/>
        <v>3.3328327680932048</v>
      </c>
      <c r="CF615" s="44">
        <f t="shared" si="597"/>
        <v>9.1986184399372437</v>
      </c>
      <c r="CG615" s="44">
        <f t="shared" si="598"/>
        <v>3.6721757408445126</v>
      </c>
      <c r="CH615" s="44">
        <f t="shared" si="599"/>
        <v>69.350536548021481</v>
      </c>
      <c r="CI615" s="44">
        <f t="shared" si="600"/>
        <v>215.75722481606684</v>
      </c>
      <c r="CJ615" s="44">
        <f t="shared" si="601"/>
        <v>84.761766892026259</v>
      </c>
      <c r="CK615" s="44">
        <f t="shared" si="602"/>
        <v>385.28075860011933</v>
      </c>
    </row>
    <row r="616" spans="1:89" x14ac:dyDescent="0.25">
      <c r="A616" s="41">
        <f>'[11]ТОВ "Сумитеплоенерго" '!F608</f>
        <v>1980</v>
      </c>
      <c r="B616" s="41" t="str">
        <f>'[11]ТОВ "Сумитеплоенерго" '!C608</f>
        <v>Вул.Харківська  58В</v>
      </c>
      <c r="C616" s="47" t="str">
        <f>'[11]ТОВ "Сумитеплоенерго" '!O608</f>
        <v>так</v>
      </c>
      <c r="D616" s="46">
        <f>'[11]ТОВ "Сумитеплоенерго" '!G608</f>
        <v>9</v>
      </c>
      <c r="E616" s="86" t="str">
        <f t="shared" si="612"/>
        <v>ТОВ "Сумитеплоенерго"</v>
      </c>
      <c r="F616" s="43">
        <f>'[11]ТОВ "Сумитеплоенерго" '!L608</f>
        <v>7617.6</v>
      </c>
      <c r="G616" s="43">
        <f>'[11]ТОВ "Сумитеплоенерго" '!CX608</f>
        <v>1090.0458837209301</v>
      </c>
      <c r="H616" s="32">
        <f t="shared" si="613"/>
        <v>143.0957104233525</v>
      </c>
      <c r="I616" s="42"/>
      <c r="J616" s="42"/>
      <c r="K616" s="42"/>
      <c r="L616" s="42"/>
      <c r="M616" s="42"/>
      <c r="N616" s="44">
        <f t="shared" si="614"/>
        <v>1090.0458837209301</v>
      </c>
      <c r="O616" s="44">
        <f t="shared" si="615"/>
        <v>724.32283657741596</v>
      </c>
      <c r="P616" s="44">
        <f t="shared" si="616"/>
        <v>0</v>
      </c>
      <c r="Q616" s="44">
        <f t="shared" si="617"/>
        <v>0</v>
      </c>
      <c r="R616" s="44">
        <f t="shared" si="618"/>
        <v>0</v>
      </c>
      <c r="S616" s="44">
        <f t="shared" si="619"/>
        <v>0</v>
      </c>
      <c r="T616" s="44">
        <f t="shared" si="620"/>
        <v>724.32283657741596</v>
      </c>
      <c r="U616" s="44">
        <f t="shared" si="621"/>
        <v>1209.9509309302325</v>
      </c>
      <c r="V616" s="44">
        <f t="shared" si="622"/>
        <v>0</v>
      </c>
      <c r="W616" s="44">
        <f t="shared" si="623"/>
        <v>0</v>
      </c>
      <c r="X616" s="44">
        <f t="shared" si="624"/>
        <v>0</v>
      </c>
      <c r="Y616" s="44">
        <f t="shared" si="625"/>
        <v>0</v>
      </c>
      <c r="Z616" s="44">
        <f t="shared" si="626"/>
        <v>1209.9509309302325</v>
      </c>
      <c r="AA616" s="20">
        <v>0.11</v>
      </c>
      <c r="AC616" s="44">
        <f t="shared" si="606"/>
        <v>571.32000000000005</v>
      </c>
      <c r="AD616" s="28">
        <v>75</v>
      </c>
      <c r="AE616" s="44">
        <f t="shared" si="607"/>
        <v>4905.7344000000003</v>
      </c>
      <c r="AF616" s="28">
        <v>644</v>
      </c>
      <c r="AG616" s="44">
        <f t="shared" si="608"/>
        <v>769.37760000000014</v>
      </c>
      <c r="AH616" s="28">
        <v>101</v>
      </c>
      <c r="AI616" s="44">
        <f t="shared" si="569"/>
        <v>217.79116756744185</v>
      </c>
      <c r="AJ616" s="44">
        <f t="shared" si="570"/>
        <v>0</v>
      </c>
      <c r="AK616" s="44"/>
      <c r="AL616" s="44">
        <f t="shared" si="571"/>
        <v>0</v>
      </c>
      <c r="AM616" s="44"/>
      <c r="AN616" s="44">
        <f t="shared" si="572"/>
        <v>217.79116756744185</v>
      </c>
      <c r="AO616" s="20"/>
      <c r="AP616" s="20">
        <v>0.18</v>
      </c>
      <c r="AQ616" s="20"/>
      <c r="AR616" s="20"/>
      <c r="AS616" s="44">
        <f t="shared" si="573"/>
        <v>144.71970274816772</v>
      </c>
      <c r="AT616" s="44">
        <f t="shared" si="574"/>
        <v>0</v>
      </c>
      <c r="AU616" s="44">
        <f t="shared" si="575"/>
        <v>0</v>
      </c>
      <c r="AV616" s="44">
        <f t="shared" si="576"/>
        <v>0</v>
      </c>
      <c r="AW616" s="44"/>
      <c r="AX616" s="44">
        <f t="shared" si="577"/>
        <v>144.71970274816772</v>
      </c>
      <c r="AY616" s="44">
        <f t="shared" si="578"/>
        <v>677.57252132093026</v>
      </c>
      <c r="AZ616" s="44">
        <f t="shared" si="579"/>
        <v>0</v>
      </c>
      <c r="BA616" s="44"/>
      <c r="BB616" s="44">
        <f t="shared" si="580"/>
        <v>0</v>
      </c>
      <c r="BC616" s="44"/>
      <c r="BD616" s="44">
        <f t="shared" si="581"/>
        <v>677.57252132093026</v>
      </c>
      <c r="BE616" s="20"/>
      <c r="BF616" s="20">
        <v>0.56000000000000005</v>
      </c>
      <c r="BG616" s="20"/>
      <c r="BH616" s="20">
        <v>0.05</v>
      </c>
      <c r="BI616" s="44">
        <f t="shared" si="582"/>
        <v>450.23907521652183</v>
      </c>
      <c r="BJ616" s="44">
        <f t="shared" si="583"/>
        <v>0</v>
      </c>
      <c r="BK616" s="44">
        <f t="shared" si="584"/>
        <v>0</v>
      </c>
      <c r="BL616" s="44">
        <f t="shared" si="585"/>
        <v>0</v>
      </c>
      <c r="BM616" s="44"/>
      <c r="BN616" s="44">
        <f t="shared" si="586"/>
        <v>450.23907521652183</v>
      </c>
      <c r="BO616" s="44">
        <f t="shared" si="587"/>
        <v>266.18920480465118</v>
      </c>
      <c r="BP616" s="44">
        <f t="shared" si="588"/>
        <v>0</v>
      </c>
      <c r="BQ616" s="44"/>
      <c r="BR616" s="44">
        <f t="shared" si="589"/>
        <v>0</v>
      </c>
      <c r="BS616" s="44"/>
      <c r="BT616" s="44">
        <f t="shared" si="590"/>
        <v>266.18920480465118</v>
      </c>
      <c r="BU616" s="20"/>
      <c r="BV616" s="20">
        <v>0.22</v>
      </c>
      <c r="BW616" s="20"/>
      <c r="BX616" s="20">
        <v>0.05</v>
      </c>
      <c r="BY616" s="44">
        <f t="shared" si="591"/>
        <v>176.87963669220503</v>
      </c>
      <c r="BZ616" s="44">
        <f t="shared" si="592"/>
        <v>0</v>
      </c>
      <c r="CA616" s="44">
        <f t="shared" si="593"/>
        <v>0</v>
      </c>
      <c r="CB616" s="44">
        <f t="shared" si="594"/>
        <v>0</v>
      </c>
      <c r="CC616" s="44"/>
      <c r="CD616" s="44">
        <f t="shared" si="595"/>
        <v>176.87963669220503</v>
      </c>
      <c r="CE616" s="44">
        <f t="shared" si="596"/>
        <v>3.9477693026648608</v>
      </c>
      <c r="CF616" s="44">
        <f t="shared" si="597"/>
        <v>10.895843275355015</v>
      </c>
      <c r="CG616" s="44">
        <f t="shared" si="598"/>
        <v>4.3497239952998283</v>
      </c>
      <c r="CH616" s="44">
        <f t="shared" si="599"/>
        <v>59.23314093054951</v>
      </c>
      <c r="CI616" s="44">
        <f t="shared" si="600"/>
        <v>184.28088289504294</v>
      </c>
      <c r="CJ616" s="44">
        <f t="shared" si="601"/>
        <v>72.396061137338293</v>
      </c>
      <c r="CK616" s="44">
        <f t="shared" si="602"/>
        <v>329.07300516971952</v>
      </c>
    </row>
    <row r="617" spans="1:89" x14ac:dyDescent="0.25">
      <c r="A617" s="41">
        <f>'[11]ТОВ "Сумитеплоенерго" '!F609</f>
        <v>1982</v>
      </c>
      <c r="B617" s="41" t="str">
        <f>'[11]ТОВ "Сумитеплоенерго" '!C609</f>
        <v>Вул.Харківська  58Г</v>
      </c>
      <c r="C617" s="47" t="str">
        <f>'[11]ТОВ "Сумитеплоенерго" '!O609</f>
        <v>так</v>
      </c>
      <c r="D617" s="46">
        <f>'[11]ТОВ "Сумитеплоенерго" '!G609</f>
        <v>9</v>
      </c>
      <c r="E617" s="86" t="str">
        <f t="shared" si="612"/>
        <v>ТОВ "Сумитеплоенерго"</v>
      </c>
      <c r="F617" s="43">
        <f>'[11]ТОВ "Сумитеплоенерго" '!L609</f>
        <v>5212.3999999999996</v>
      </c>
      <c r="G617" s="43">
        <f>'[11]ТОВ "Сумитеплоенерго" '!CX609</f>
        <v>1081.2473837209304</v>
      </c>
      <c r="H617" s="32">
        <f t="shared" si="613"/>
        <v>207.43753045064278</v>
      </c>
      <c r="I617" s="42"/>
      <c r="J617" s="42"/>
      <c r="K617" s="42"/>
      <c r="L617" s="42"/>
      <c r="M617" s="42"/>
      <c r="N617" s="44">
        <f t="shared" si="614"/>
        <v>1081.2473837209304</v>
      </c>
      <c r="O617" s="44">
        <f t="shared" si="615"/>
        <v>718.47633545961742</v>
      </c>
      <c r="P617" s="44">
        <f t="shared" si="616"/>
        <v>0</v>
      </c>
      <c r="Q617" s="44">
        <f t="shared" si="617"/>
        <v>0</v>
      </c>
      <c r="R617" s="44">
        <f t="shared" si="618"/>
        <v>0</v>
      </c>
      <c r="S617" s="44">
        <f t="shared" si="619"/>
        <v>0</v>
      </c>
      <c r="T617" s="44">
        <f t="shared" si="620"/>
        <v>718.47633545961742</v>
      </c>
      <c r="U617" s="44">
        <f t="shared" si="621"/>
        <v>1113.6848052325583</v>
      </c>
      <c r="V617" s="44">
        <f t="shared" si="622"/>
        <v>0</v>
      </c>
      <c r="W617" s="44">
        <f t="shared" si="623"/>
        <v>0</v>
      </c>
      <c r="X617" s="44">
        <f t="shared" si="624"/>
        <v>0</v>
      </c>
      <c r="Y617" s="44">
        <f t="shared" si="625"/>
        <v>0</v>
      </c>
      <c r="Z617" s="44">
        <f t="shared" si="626"/>
        <v>1113.6848052325583</v>
      </c>
      <c r="AA617" s="20">
        <v>0.03</v>
      </c>
      <c r="AC617" s="44">
        <f>AD617*F617/1000</f>
        <v>469.11599999999993</v>
      </c>
      <c r="AD617" s="28">
        <v>90</v>
      </c>
      <c r="AE617" s="44">
        <f>AF617*F617/1000</f>
        <v>3450.6088</v>
      </c>
      <c r="AF617" s="28">
        <v>662</v>
      </c>
      <c r="AG617" s="44">
        <f>AH617*F617/1000</f>
        <v>526.4523999999999</v>
      </c>
      <c r="AH617" s="28">
        <v>101</v>
      </c>
      <c r="AI617" s="44">
        <f t="shared" si="569"/>
        <v>200.4632649418605</v>
      </c>
      <c r="AJ617" s="44">
        <f t="shared" si="570"/>
        <v>0</v>
      </c>
      <c r="AK617" s="44"/>
      <c r="AL617" s="44">
        <f t="shared" si="571"/>
        <v>0</v>
      </c>
      <c r="AM617" s="44"/>
      <c r="AN617" s="44">
        <f t="shared" si="572"/>
        <v>200.4632649418605</v>
      </c>
      <c r="AO617" s="20"/>
      <c r="AP617" s="20">
        <v>0.18</v>
      </c>
      <c r="AQ617" s="20"/>
      <c r="AR617" s="20"/>
      <c r="AS617" s="44">
        <f t="shared" si="573"/>
        <v>133.20551259421308</v>
      </c>
      <c r="AT617" s="44">
        <f t="shared" si="574"/>
        <v>0</v>
      </c>
      <c r="AU617" s="44">
        <f t="shared" si="575"/>
        <v>0</v>
      </c>
      <c r="AV617" s="44">
        <f t="shared" si="576"/>
        <v>0</v>
      </c>
      <c r="AW617" s="44"/>
      <c r="AX617" s="44">
        <f t="shared" si="577"/>
        <v>133.20551259421308</v>
      </c>
      <c r="AY617" s="44">
        <f t="shared" si="578"/>
        <v>623.66349093023268</v>
      </c>
      <c r="AZ617" s="44">
        <f t="shared" si="579"/>
        <v>0</v>
      </c>
      <c r="BA617" s="44"/>
      <c r="BB617" s="44">
        <f t="shared" si="580"/>
        <v>0</v>
      </c>
      <c r="BC617" s="44"/>
      <c r="BD617" s="44">
        <f t="shared" si="581"/>
        <v>623.66349093023268</v>
      </c>
      <c r="BE617" s="20"/>
      <c r="BF617" s="20">
        <v>0.56000000000000005</v>
      </c>
      <c r="BG617" s="20"/>
      <c r="BH617" s="20">
        <v>0.05</v>
      </c>
      <c r="BI617" s="44">
        <f t="shared" si="582"/>
        <v>414.41715029310734</v>
      </c>
      <c r="BJ617" s="44">
        <f t="shared" si="583"/>
        <v>0</v>
      </c>
      <c r="BK617" s="44">
        <f t="shared" si="584"/>
        <v>0</v>
      </c>
      <c r="BL617" s="44">
        <f t="shared" si="585"/>
        <v>0</v>
      </c>
      <c r="BM617" s="44"/>
      <c r="BN617" s="44">
        <f t="shared" si="586"/>
        <v>414.41715029310734</v>
      </c>
      <c r="BO617" s="44">
        <f t="shared" si="587"/>
        <v>245.01065715116283</v>
      </c>
      <c r="BP617" s="44">
        <f t="shared" si="588"/>
        <v>0</v>
      </c>
      <c r="BQ617" s="44"/>
      <c r="BR617" s="44">
        <f t="shared" si="589"/>
        <v>0</v>
      </c>
      <c r="BS617" s="44"/>
      <c r="BT617" s="44">
        <f t="shared" si="590"/>
        <v>245.01065715116283</v>
      </c>
      <c r="BU617" s="20"/>
      <c r="BV617" s="20">
        <v>0.22</v>
      </c>
      <c r="BW617" s="20"/>
      <c r="BX617" s="20">
        <v>0.05</v>
      </c>
      <c r="BY617" s="44">
        <f t="shared" si="591"/>
        <v>162.8067376151493</v>
      </c>
      <c r="BZ617" s="44">
        <f t="shared" si="592"/>
        <v>0</v>
      </c>
      <c r="CA617" s="44">
        <f t="shared" si="593"/>
        <v>0</v>
      </c>
      <c r="CB617" s="44">
        <f t="shared" si="594"/>
        <v>0</v>
      </c>
      <c r="CC617" s="44"/>
      <c r="CD617" s="44">
        <f t="shared" si="595"/>
        <v>162.8067376151493</v>
      </c>
      <c r="CE617" s="44">
        <f t="shared" si="596"/>
        <v>3.5217461414609654</v>
      </c>
      <c r="CF617" s="44">
        <f t="shared" si="597"/>
        <v>8.3264140915969982</v>
      </c>
      <c r="CG617" s="44">
        <f t="shared" si="598"/>
        <v>3.2336032753414319</v>
      </c>
      <c r="CH617" s="44">
        <f t="shared" si="599"/>
        <v>54.52043329545193</v>
      </c>
      <c r="CI617" s="44">
        <f t="shared" si="600"/>
        <v>169.61912580807268</v>
      </c>
      <c r="CJ617" s="44">
        <f t="shared" si="601"/>
        <v>66.63608513888569</v>
      </c>
      <c r="CK617" s="44">
        <f t="shared" si="602"/>
        <v>302.89129608584409</v>
      </c>
    </row>
    <row r="618" spans="1:89" x14ac:dyDescent="0.25">
      <c r="A618" s="41">
        <f>'[11]ТОВ "Сумитеплоенерго" '!F610</f>
        <v>1977</v>
      </c>
      <c r="B618" s="41" t="str">
        <f>'[11]ТОВ "Сумитеплоенерго" '!C610</f>
        <v>Вул. Р.Корсакова  3</v>
      </c>
      <c r="C618" s="47" t="str">
        <f>'[11]ТОВ "Сумитеплоенерго" '!O610</f>
        <v>так</v>
      </c>
      <c r="D618" s="46">
        <f>'[11]ТОВ "Сумитеплоенерго" '!G610</f>
        <v>9</v>
      </c>
      <c r="E618" s="86" t="str">
        <f t="shared" si="612"/>
        <v>ТОВ "Сумитеплоенерго"</v>
      </c>
      <c r="F618" s="43">
        <f>'[11]ТОВ "Сумитеплоенерго" '!L610</f>
        <v>4781.32</v>
      </c>
      <c r="G618" s="43">
        <f>'[11]ТОВ "Сумитеплоенерго" '!CX610</f>
        <v>567.84186046511627</v>
      </c>
      <c r="H618" s="32">
        <f t="shared" si="613"/>
        <v>118.76257193936324</v>
      </c>
      <c r="I618" s="42"/>
      <c r="J618" s="42"/>
      <c r="K618" s="42"/>
      <c r="L618" s="42"/>
      <c r="M618" s="42"/>
      <c r="N618" s="44">
        <f t="shared" si="614"/>
        <v>567.84186046511627</v>
      </c>
      <c r="O618" s="44">
        <f t="shared" si="615"/>
        <v>377.32432482153212</v>
      </c>
      <c r="P618" s="44">
        <f t="shared" si="616"/>
        <v>0</v>
      </c>
      <c r="Q618" s="44">
        <f t="shared" si="617"/>
        <v>0</v>
      </c>
      <c r="R618" s="44">
        <f t="shared" si="618"/>
        <v>0</v>
      </c>
      <c r="S618" s="44">
        <f t="shared" si="619"/>
        <v>0</v>
      </c>
      <c r="T618" s="44">
        <f t="shared" si="620"/>
        <v>377.32432482153212</v>
      </c>
      <c r="U618" s="44">
        <f t="shared" si="621"/>
        <v>630.30446511627906</v>
      </c>
      <c r="V618" s="44">
        <f t="shared" si="622"/>
        <v>0</v>
      </c>
      <c r="W618" s="44">
        <f t="shared" si="623"/>
        <v>0</v>
      </c>
      <c r="X618" s="44">
        <f t="shared" si="624"/>
        <v>0</v>
      </c>
      <c r="Y618" s="44">
        <f t="shared" si="625"/>
        <v>0</v>
      </c>
      <c r="Z618" s="44">
        <f t="shared" si="626"/>
        <v>630.30446511627906</v>
      </c>
      <c r="AA618" s="20">
        <v>0.11</v>
      </c>
      <c r="AC618" s="44">
        <f t="shared" si="606"/>
        <v>449.44407999999999</v>
      </c>
      <c r="AD618" s="28">
        <v>94</v>
      </c>
      <c r="AE618" s="44">
        <f t="shared" si="607"/>
        <v>3260.86024</v>
      </c>
      <c r="AF618" s="28">
        <v>682</v>
      </c>
      <c r="AG618" s="44">
        <f t="shared" si="608"/>
        <v>525.9452</v>
      </c>
      <c r="AH618" s="28">
        <v>110</v>
      </c>
      <c r="AI618" s="44">
        <f t="shared" si="569"/>
        <v>113.45480372093023</v>
      </c>
      <c r="AJ618" s="44">
        <f t="shared" si="570"/>
        <v>0</v>
      </c>
      <c r="AK618" s="44"/>
      <c r="AL618" s="44">
        <f t="shared" si="571"/>
        <v>0</v>
      </c>
      <c r="AM618" s="44"/>
      <c r="AN618" s="44">
        <f t="shared" si="572"/>
        <v>113.45480372093023</v>
      </c>
      <c r="AO618" s="20"/>
      <c r="AP618" s="20">
        <v>0.18</v>
      </c>
      <c r="AQ618" s="20"/>
      <c r="AR618" s="20"/>
      <c r="AS618" s="44">
        <f t="shared" si="573"/>
        <v>75.389400099342112</v>
      </c>
      <c r="AT618" s="44">
        <f t="shared" si="574"/>
        <v>0</v>
      </c>
      <c r="AU618" s="44">
        <f t="shared" si="575"/>
        <v>0</v>
      </c>
      <c r="AV618" s="44">
        <f t="shared" si="576"/>
        <v>0</v>
      </c>
      <c r="AW618" s="44"/>
      <c r="AX618" s="44">
        <f t="shared" si="577"/>
        <v>75.389400099342112</v>
      </c>
      <c r="AY618" s="44">
        <f t="shared" si="578"/>
        <v>352.97050046511629</v>
      </c>
      <c r="AZ618" s="44">
        <f t="shared" si="579"/>
        <v>0</v>
      </c>
      <c r="BA618" s="44"/>
      <c r="BB618" s="44">
        <f t="shared" si="580"/>
        <v>0</v>
      </c>
      <c r="BC618" s="44"/>
      <c r="BD618" s="44">
        <f t="shared" si="581"/>
        <v>352.97050046511629</v>
      </c>
      <c r="BE618" s="20"/>
      <c r="BF618" s="20">
        <v>0.56000000000000005</v>
      </c>
      <c r="BG618" s="20"/>
      <c r="BH618" s="20">
        <v>0.05</v>
      </c>
      <c r="BI618" s="44">
        <f t="shared" si="582"/>
        <v>234.54480030906439</v>
      </c>
      <c r="BJ618" s="44">
        <f t="shared" si="583"/>
        <v>0</v>
      </c>
      <c r="BK618" s="44">
        <f t="shared" si="584"/>
        <v>0</v>
      </c>
      <c r="BL618" s="44">
        <f t="shared" si="585"/>
        <v>0</v>
      </c>
      <c r="BM618" s="44"/>
      <c r="BN618" s="44">
        <f t="shared" si="586"/>
        <v>234.54480030906439</v>
      </c>
      <c r="BO618" s="44">
        <f t="shared" si="587"/>
        <v>138.66698232558139</v>
      </c>
      <c r="BP618" s="44">
        <f t="shared" si="588"/>
        <v>0</v>
      </c>
      <c r="BQ618" s="44"/>
      <c r="BR618" s="44">
        <f t="shared" si="589"/>
        <v>0</v>
      </c>
      <c r="BS618" s="44"/>
      <c r="BT618" s="44">
        <f t="shared" si="590"/>
        <v>138.66698232558139</v>
      </c>
      <c r="BU618" s="20"/>
      <c r="BV618" s="20">
        <v>0.22</v>
      </c>
      <c r="BW618" s="20"/>
      <c r="BX618" s="20">
        <v>0.05</v>
      </c>
      <c r="BY618" s="44">
        <f t="shared" si="591"/>
        <v>92.142600121418141</v>
      </c>
      <c r="BZ618" s="44">
        <f t="shared" si="592"/>
        <v>0</v>
      </c>
      <c r="CA618" s="44">
        <f t="shared" si="593"/>
        <v>0</v>
      </c>
      <c r="CB618" s="44">
        <f t="shared" si="594"/>
        <v>0</v>
      </c>
      <c r="CC618" s="44"/>
      <c r="CD618" s="44">
        <f t="shared" si="595"/>
        <v>92.142600121418141</v>
      </c>
      <c r="CE618" s="44">
        <f t="shared" si="596"/>
        <v>5.961634916947987</v>
      </c>
      <c r="CF618" s="44">
        <f t="shared" si="597"/>
        <v>13.902931276681892</v>
      </c>
      <c r="CG618" s="44">
        <f t="shared" si="598"/>
        <v>5.7079483247374343</v>
      </c>
      <c r="CH618" s="44">
        <f t="shared" si="599"/>
        <v>30.85655149889708</v>
      </c>
      <c r="CI618" s="44">
        <f t="shared" si="600"/>
        <v>95.998160218790929</v>
      </c>
      <c r="CJ618" s="44">
        <f t="shared" si="601"/>
        <v>37.713562943096427</v>
      </c>
      <c r="CK618" s="44">
        <f t="shared" si="602"/>
        <v>171.4252861049838</v>
      </c>
    </row>
    <row r="619" spans="1:89" x14ac:dyDescent="0.25">
      <c r="A619" s="41">
        <f>'[11]ТОВ "Сумитеплоенерго" '!F611</f>
        <v>1996</v>
      </c>
      <c r="B619" s="41" t="str">
        <f>'[11]ТОВ "Сумитеплоенерго" '!C611</f>
        <v>вул. СКД, 6</v>
      </c>
      <c r="C619" s="47" t="str">
        <f>'[11]ТОВ "Сумитеплоенерго" '!O611</f>
        <v>так</v>
      </c>
      <c r="D619" s="46">
        <f>'[11]ТОВ "Сумитеплоенерго" '!G611</f>
        <v>10</v>
      </c>
      <c r="E619" s="86" t="str">
        <f t="shared" si="612"/>
        <v>ТОВ "Сумитеплоенерго"</v>
      </c>
      <c r="F619" s="43">
        <f>'[11]ТОВ "Сумитеплоенерго" '!L611</f>
        <v>4524.8</v>
      </c>
      <c r="G619" s="43">
        <f>'[11]ТОВ "Сумитеплоенерго" '!CX611</f>
        <v>493.80648837209299</v>
      </c>
      <c r="H619" s="32">
        <f t="shared" si="613"/>
        <v>109.13332929015492</v>
      </c>
      <c r="I619" s="42"/>
      <c r="J619" s="42"/>
      <c r="K619" s="42"/>
      <c r="L619" s="42"/>
      <c r="M619" s="42"/>
      <c r="N619" s="44">
        <f t="shared" si="614"/>
        <v>493.80648837209299</v>
      </c>
      <c r="O619" s="44">
        <f t="shared" si="615"/>
        <v>328.12867946169689</v>
      </c>
      <c r="P619" s="44">
        <f t="shared" si="616"/>
        <v>0</v>
      </c>
      <c r="Q619" s="44">
        <f t="shared" si="617"/>
        <v>0</v>
      </c>
      <c r="R619" s="44">
        <f t="shared" si="618"/>
        <v>0</v>
      </c>
      <c r="S619" s="44">
        <f t="shared" si="619"/>
        <v>0</v>
      </c>
      <c r="T619" s="44">
        <f t="shared" si="620"/>
        <v>328.12867946169689</v>
      </c>
      <c r="U619" s="44">
        <f t="shared" si="621"/>
        <v>548.12520209302329</v>
      </c>
      <c r="V619" s="44">
        <f t="shared" si="622"/>
        <v>0</v>
      </c>
      <c r="W619" s="44">
        <f t="shared" si="623"/>
        <v>0</v>
      </c>
      <c r="X619" s="44">
        <f t="shared" si="624"/>
        <v>0</v>
      </c>
      <c r="Y619" s="44">
        <f t="shared" si="625"/>
        <v>0</v>
      </c>
      <c r="Z619" s="44">
        <f t="shared" si="626"/>
        <v>548.12520209302329</v>
      </c>
      <c r="AA619" s="20">
        <v>0.11</v>
      </c>
      <c r="AC619" s="44">
        <f t="shared" si="606"/>
        <v>425.33120000000002</v>
      </c>
      <c r="AD619" s="28">
        <v>94</v>
      </c>
      <c r="AE619" s="44">
        <f t="shared" si="607"/>
        <v>3085.9136000000003</v>
      </c>
      <c r="AF619" s="28">
        <v>682</v>
      </c>
      <c r="AG619" s="44">
        <f t="shared" si="608"/>
        <v>497.72800000000001</v>
      </c>
      <c r="AH619" s="28">
        <v>110</v>
      </c>
      <c r="AI619" s="44">
        <f t="shared" si="569"/>
        <v>98.662536376744185</v>
      </c>
      <c r="AJ619" s="44">
        <f t="shared" si="570"/>
        <v>0</v>
      </c>
      <c r="AK619" s="44"/>
      <c r="AL619" s="44">
        <f t="shared" si="571"/>
        <v>0</v>
      </c>
      <c r="AM619" s="44"/>
      <c r="AN619" s="44">
        <f t="shared" si="572"/>
        <v>98.662536376744185</v>
      </c>
      <c r="AO619" s="20"/>
      <c r="AP619" s="20">
        <v>0.18</v>
      </c>
      <c r="AQ619" s="20"/>
      <c r="AR619" s="20"/>
      <c r="AS619" s="44">
        <f t="shared" si="573"/>
        <v>65.560110156447038</v>
      </c>
      <c r="AT619" s="44">
        <f t="shared" si="574"/>
        <v>0</v>
      </c>
      <c r="AU619" s="44">
        <f t="shared" si="575"/>
        <v>0</v>
      </c>
      <c r="AV619" s="44">
        <f t="shared" si="576"/>
        <v>0</v>
      </c>
      <c r="AW619" s="44"/>
      <c r="AX619" s="44">
        <f t="shared" si="577"/>
        <v>65.560110156447038</v>
      </c>
      <c r="AY619" s="44">
        <f t="shared" si="578"/>
        <v>306.9501131720931</v>
      </c>
      <c r="AZ619" s="44">
        <f t="shared" si="579"/>
        <v>0</v>
      </c>
      <c r="BA619" s="44"/>
      <c r="BB619" s="44">
        <f t="shared" si="580"/>
        <v>0</v>
      </c>
      <c r="BC619" s="44"/>
      <c r="BD619" s="44">
        <f t="shared" si="581"/>
        <v>306.9501131720931</v>
      </c>
      <c r="BE619" s="20"/>
      <c r="BF619" s="20">
        <v>0.56000000000000005</v>
      </c>
      <c r="BG619" s="20"/>
      <c r="BH619" s="20">
        <v>0.05</v>
      </c>
      <c r="BI619" s="44">
        <f t="shared" si="582"/>
        <v>203.96478715339083</v>
      </c>
      <c r="BJ619" s="44">
        <f t="shared" si="583"/>
        <v>0</v>
      </c>
      <c r="BK619" s="44">
        <f t="shared" si="584"/>
        <v>0</v>
      </c>
      <c r="BL619" s="44">
        <f t="shared" si="585"/>
        <v>0</v>
      </c>
      <c r="BM619" s="44"/>
      <c r="BN619" s="44">
        <f t="shared" si="586"/>
        <v>203.96478715339083</v>
      </c>
      <c r="BO619" s="44">
        <f t="shared" si="587"/>
        <v>120.58754446046512</v>
      </c>
      <c r="BP619" s="44">
        <f t="shared" si="588"/>
        <v>0</v>
      </c>
      <c r="BQ619" s="44"/>
      <c r="BR619" s="44">
        <f t="shared" si="589"/>
        <v>0</v>
      </c>
      <c r="BS619" s="44"/>
      <c r="BT619" s="44">
        <f t="shared" si="590"/>
        <v>120.58754446046512</v>
      </c>
      <c r="BU619" s="20"/>
      <c r="BV619" s="20">
        <v>0.22</v>
      </c>
      <c r="BW619" s="20"/>
      <c r="BX619" s="20">
        <v>0.05</v>
      </c>
      <c r="BY619" s="44">
        <f t="shared" si="591"/>
        <v>80.129023524546383</v>
      </c>
      <c r="BZ619" s="44">
        <f t="shared" si="592"/>
        <v>0</v>
      </c>
      <c r="CA619" s="44">
        <f t="shared" si="593"/>
        <v>0</v>
      </c>
      <c r="CB619" s="44">
        <f t="shared" si="594"/>
        <v>0</v>
      </c>
      <c r="CC619" s="44"/>
      <c r="CD619" s="44">
        <f t="shared" si="595"/>
        <v>80.129023524546383</v>
      </c>
      <c r="CE619" s="44">
        <f t="shared" si="596"/>
        <v>6.487652308469678</v>
      </c>
      <c r="CF619" s="44">
        <f t="shared" si="597"/>
        <v>15.129639008125714</v>
      </c>
      <c r="CG619" s="44">
        <f t="shared" si="598"/>
        <v>6.2115819974709678</v>
      </c>
      <c r="CH619" s="44">
        <f t="shared" si="599"/>
        <v>26.833466145772221</v>
      </c>
      <c r="CI619" s="44">
        <f t="shared" si="600"/>
        <v>83.481894675735816</v>
      </c>
      <c r="CJ619" s="44">
        <f t="shared" si="601"/>
        <v>32.796458622610494</v>
      </c>
      <c r="CK619" s="44">
        <f t="shared" si="602"/>
        <v>149.07481192095679</v>
      </c>
    </row>
    <row r="620" spans="1:89" x14ac:dyDescent="0.25">
      <c r="A620" s="41">
        <f>'[11]ТОВ "Сумитеплоенерго" '!F612</f>
        <v>1996</v>
      </c>
      <c r="B620" s="41" t="str">
        <f>'[11]ТОВ "Сумитеплоенерго" '!C612</f>
        <v>Вул. СКД, 6/1</v>
      </c>
      <c r="C620" s="47" t="str">
        <f>'[11]ТОВ "Сумитеплоенерго" '!O612</f>
        <v>так</v>
      </c>
      <c r="D620" s="46">
        <f>'[11]ТОВ "Сумитеплоенерго" '!G612</f>
        <v>10</v>
      </c>
      <c r="E620" s="86" t="str">
        <f t="shared" si="612"/>
        <v>ТОВ "Сумитеплоенерго"</v>
      </c>
      <c r="F620" s="43">
        <f>'[11]ТОВ "Сумитеплоенерго" '!L612</f>
        <v>4289.8</v>
      </c>
      <c r="G620" s="43">
        <f>'[11]ТОВ "Сумитеплоенерго" '!CX612</f>
        <v>447.95469767441858</v>
      </c>
      <c r="H620" s="32">
        <f t="shared" si="613"/>
        <v>104.42321266129389</v>
      </c>
      <c r="I620" s="42"/>
      <c r="J620" s="42"/>
      <c r="K620" s="42"/>
      <c r="L620" s="42"/>
      <c r="M620" s="42"/>
      <c r="N620" s="44">
        <f t="shared" si="614"/>
        <v>447.95469767441858</v>
      </c>
      <c r="O620" s="44">
        <f t="shared" si="615"/>
        <v>297.6606967865784</v>
      </c>
      <c r="P620" s="44">
        <f t="shared" si="616"/>
        <v>0</v>
      </c>
      <c r="Q620" s="44">
        <f t="shared" si="617"/>
        <v>0</v>
      </c>
      <c r="R620" s="44">
        <f t="shared" si="618"/>
        <v>0</v>
      </c>
      <c r="S620" s="44">
        <f t="shared" si="619"/>
        <v>0</v>
      </c>
      <c r="T620" s="44">
        <f t="shared" si="620"/>
        <v>297.6606967865784</v>
      </c>
      <c r="U620" s="44">
        <f t="shared" si="621"/>
        <v>497.22971441860466</v>
      </c>
      <c r="V620" s="44">
        <f t="shared" si="622"/>
        <v>0</v>
      </c>
      <c r="W620" s="44">
        <f t="shared" si="623"/>
        <v>0</v>
      </c>
      <c r="X620" s="44">
        <f t="shared" si="624"/>
        <v>0</v>
      </c>
      <c r="Y620" s="44">
        <f t="shared" si="625"/>
        <v>0</v>
      </c>
      <c r="Z620" s="44">
        <f t="shared" si="626"/>
        <v>497.22971441860466</v>
      </c>
      <c r="AA620" s="20">
        <v>0.11</v>
      </c>
      <c r="AC620" s="44">
        <f t="shared" si="606"/>
        <v>403.24119999999999</v>
      </c>
      <c r="AD620" s="28">
        <v>94</v>
      </c>
      <c r="AE620" s="44">
        <f t="shared" si="607"/>
        <v>2925.6435999999999</v>
      </c>
      <c r="AF620" s="28">
        <v>682</v>
      </c>
      <c r="AG620" s="44">
        <f t="shared" si="608"/>
        <v>471.87799999999999</v>
      </c>
      <c r="AH620" s="28">
        <v>110</v>
      </c>
      <c r="AI620" s="44">
        <f t="shared" si="569"/>
        <v>89.50134859534883</v>
      </c>
      <c r="AJ620" s="44">
        <f t="shared" si="570"/>
        <v>0</v>
      </c>
      <c r="AK620" s="44"/>
      <c r="AL620" s="44">
        <f t="shared" si="571"/>
        <v>0</v>
      </c>
      <c r="AM620" s="44"/>
      <c r="AN620" s="44">
        <f t="shared" si="572"/>
        <v>89.50134859534883</v>
      </c>
      <c r="AO620" s="20"/>
      <c r="AP620" s="20">
        <v>0.18</v>
      </c>
      <c r="AQ620" s="20"/>
      <c r="AR620" s="20"/>
      <c r="AS620" s="44">
        <f t="shared" si="573"/>
        <v>59.472607217958362</v>
      </c>
      <c r="AT620" s="44">
        <f t="shared" si="574"/>
        <v>0</v>
      </c>
      <c r="AU620" s="44">
        <f t="shared" si="575"/>
        <v>0</v>
      </c>
      <c r="AV620" s="44">
        <f t="shared" si="576"/>
        <v>0</v>
      </c>
      <c r="AW620" s="44"/>
      <c r="AX620" s="44">
        <f t="shared" si="577"/>
        <v>59.472607217958362</v>
      </c>
      <c r="AY620" s="44">
        <f t="shared" si="578"/>
        <v>278.44864007441862</v>
      </c>
      <c r="AZ620" s="44">
        <f t="shared" si="579"/>
        <v>0</v>
      </c>
      <c r="BA620" s="44"/>
      <c r="BB620" s="44">
        <f t="shared" si="580"/>
        <v>0</v>
      </c>
      <c r="BC620" s="44"/>
      <c r="BD620" s="44">
        <f t="shared" si="581"/>
        <v>278.44864007441862</v>
      </c>
      <c r="BE620" s="20"/>
      <c r="BF620" s="20">
        <v>0.56000000000000005</v>
      </c>
      <c r="BG620" s="20"/>
      <c r="BH620" s="20">
        <v>0.05</v>
      </c>
      <c r="BI620" s="44">
        <f t="shared" si="582"/>
        <v>185.02588912253714</v>
      </c>
      <c r="BJ620" s="44">
        <f t="shared" si="583"/>
        <v>0</v>
      </c>
      <c r="BK620" s="44">
        <f t="shared" si="584"/>
        <v>0</v>
      </c>
      <c r="BL620" s="44">
        <f t="shared" si="585"/>
        <v>0</v>
      </c>
      <c r="BM620" s="44"/>
      <c r="BN620" s="44">
        <f t="shared" si="586"/>
        <v>185.02588912253714</v>
      </c>
      <c r="BO620" s="44">
        <f t="shared" si="587"/>
        <v>109.39053717209302</v>
      </c>
      <c r="BP620" s="44">
        <f t="shared" si="588"/>
        <v>0</v>
      </c>
      <c r="BQ620" s="44"/>
      <c r="BR620" s="44">
        <f t="shared" si="589"/>
        <v>0</v>
      </c>
      <c r="BS620" s="44"/>
      <c r="BT620" s="44">
        <f t="shared" si="590"/>
        <v>109.39053717209302</v>
      </c>
      <c r="BU620" s="20"/>
      <c r="BV620" s="20">
        <v>0.22</v>
      </c>
      <c r="BW620" s="20"/>
      <c r="BX620" s="20">
        <v>0.05</v>
      </c>
      <c r="BY620" s="44">
        <f t="shared" si="591"/>
        <v>72.688742155282441</v>
      </c>
      <c r="BZ620" s="44">
        <f t="shared" si="592"/>
        <v>0</v>
      </c>
      <c r="CA620" s="44">
        <f t="shared" si="593"/>
        <v>0</v>
      </c>
      <c r="CB620" s="44">
        <f t="shared" si="594"/>
        <v>0</v>
      </c>
      <c r="CC620" s="44"/>
      <c r="CD620" s="44">
        <f t="shared" si="595"/>
        <v>72.688742155282441</v>
      </c>
      <c r="CE620" s="44">
        <f t="shared" si="596"/>
        <v>6.7802845522171289</v>
      </c>
      <c r="CF620" s="44">
        <f t="shared" si="597"/>
        <v>15.812076968658333</v>
      </c>
      <c r="CG620" s="44">
        <f t="shared" si="598"/>
        <v>6.4917618053142725</v>
      </c>
      <c r="CH620" s="44">
        <f t="shared" si="599"/>
        <v>24.341877836624736</v>
      </c>
      <c r="CI620" s="44">
        <f t="shared" si="600"/>
        <v>75.730286602832521</v>
      </c>
      <c r="CJ620" s="44">
        <f t="shared" si="601"/>
        <v>29.751184022541345</v>
      </c>
      <c r="CK620" s="44">
        <f t="shared" si="602"/>
        <v>135.23265464791521</v>
      </c>
    </row>
    <row r="621" spans="1:89" x14ac:dyDescent="0.25">
      <c r="A621" s="41">
        <f>'[11]ТОВ "Сумитеплоенерго" '!F613</f>
        <v>1994</v>
      </c>
      <c r="B621" s="41" t="str">
        <f>'[11]ТОВ "Сумитеплоенерго" '!C613</f>
        <v>вул.. Харківська, 40/2</v>
      </c>
      <c r="C621" s="47" t="str">
        <f>'[11]ТОВ "Сумитеплоенерго" '!O613</f>
        <v>так</v>
      </c>
      <c r="D621" s="46">
        <f>'[11]ТОВ "Сумитеплоенерго" '!G613</f>
        <v>10</v>
      </c>
      <c r="E621" s="86" t="str">
        <f t="shared" si="612"/>
        <v>ТОВ "Сумитеплоенерго"</v>
      </c>
      <c r="F621" s="43">
        <f>'[11]ТОВ "Сумитеплоенерго" '!L613</f>
        <v>4069.7</v>
      </c>
      <c r="G621" s="43">
        <f>'[11]ТОВ "Сумитеплоенерго" '!CX613</f>
        <v>843.99470930232565</v>
      </c>
      <c r="H621" s="32">
        <f t="shared" si="613"/>
        <v>207.38499380846883</v>
      </c>
      <c r="I621" s="42"/>
      <c r="J621" s="42"/>
      <c r="K621" s="42"/>
      <c r="L621" s="42"/>
      <c r="M621" s="42"/>
      <c r="N621" s="44">
        <f t="shared" si="614"/>
        <v>843.99470930232565</v>
      </c>
      <c r="O621" s="44">
        <f t="shared" si="615"/>
        <v>560.82468731628308</v>
      </c>
      <c r="P621" s="44">
        <f t="shared" si="616"/>
        <v>0</v>
      </c>
      <c r="Q621" s="44">
        <f t="shared" si="617"/>
        <v>0</v>
      </c>
      <c r="R621" s="44">
        <f t="shared" si="618"/>
        <v>0</v>
      </c>
      <c r="S621" s="44">
        <f t="shared" si="619"/>
        <v>0</v>
      </c>
      <c r="T621" s="44">
        <f t="shared" si="620"/>
        <v>560.82468731628308</v>
      </c>
      <c r="U621" s="44">
        <f t="shared" si="621"/>
        <v>869.31455058139545</v>
      </c>
      <c r="V621" s="44">
        <f t="shared" si="622"/>
        <v>0</v>
      </c>
      <c r="W621" s="44">
        <f t="shared" si="623"/>
        <v>0</v>
      </c>
      <c r="X621" s="44">
        <f t="shared" si="624"/>
        <v>0</v>
      </c>
      <c r="Y621" s="44">
        <f t="shared" si="625"/>
        <v>0</v>
      </c>
      <c r="Z621" s="44">
        <f t="shared" si="626"/>
        <v>869.31455058139545</v>
      </c>
      <c r="AA621" s="20">
        <v>0.03</v>
      </c>
      <c r="AC621" s="44">
        <f t="shared" si="606"/>
        <v>382.55180000000001</v>
      </c>
      <c r="AD621" s="28">
        <v>94</v>
      </c>
      <c r="AE621" s="44">
        <f t="shared" si="607"/>
        <v>2775.5353999999998</v>
      </c>
      <c r="AF621" s="28">
        <v>682</v>
      </c>
      <c r="AG621" s="44">
        <f t="shared" si="608"/>
        <v>447.66699999999997</v>
      </c>
      <c r="AH621" s="28">
        <v>110</v>
      </c>
      <c r="AI621" s="44">
        <f t="shared" si="569"/>
        <v>156.47661910465118</v>
      </c>
      <c r="AJ621" s="44">
        <f t="shared" si="570"/>
        <v>0</v>
      </c>
      <c r="AK621" s="44"/>
      <c r="AL621" s="44">
        <f t="shared" si="571"/>
        <v>0</v>
      </c>
      <c r="AM621" s="44"/>
      <c r="AN621" s="44">
        <f t="shared" si="572"/>
        <v>156.47661910465118</v>
      </c>
      <c r="AO621" s="20"/>
      <c r="AP621" s="20">
        <v>0.18</v>
      </c>
      <c r="AQ621" s="20"/>
      <c r="AR621" s="20"/>
      <c r="AS621" s="44">
        <f t="shared" si="573"/>
        <v>103.97689702843888</v>
      </c>
      <c r="AT621" s="44">
        <f t="shared" si="574"/>
        <v>0</v>
      </c>
      <c r="AU621" s="44">
        <f t="shared" si="575"/>
        <v>0</v>
      </c>
      <c r="AV621" s="44">
        <f t="shared" si="576"/>
        <v>0</v>
      </c>
      <c r="AW621" s="44"/>
      <c r="AX621" s="44">
        <f t="shared" si="577"/>
        <v>103.97689702843888</v>
      </c>
      <c r="AY621" s="44">
        <f t="shared" si="578"/>
        <v>486.81614832558148</v>
      </c>
      <c r="AZ621" s="44">
        <f t="shared" si="579"/>
        <v>0</v>
      </c>
      <c r="BA621" s="44"/>
      <c r="BB621" s="44">
        <f t="shared" si="580"/>
        <v>0</v>
      </c>
      <c r="BC621" s="44"/>
      <c r="BD621" s="44">
        <f t="shared" si="581"/>
        <v>486.81614832558148</v>
      </c>
      <c r="BE621" s="20"/>
      <c r="BF621" s="20">
        <v>0.56000000000000005</v>
      </c>
      <c r="BG621" s="20"/>
      <c r="BH621" s="20">
        <v>0.05</v>
      </c>
      <c r="BI621" s="44">
        <f t="shared" si="582"/>
        <v>323.48367964403212</v>
      </c>
      <c r="BJ621" s="44">
        <f t="shared" si="583"/>
        <v>0</v>
      </c>
      <c r="BK621" s="44">
        <f t="shared" si="584"/>
        <v>0</v>
      </c>
      <c r="BL621" s="44">
        <f t="shared" si="585"/>
        <v>0</v>
      </c>
      <c r="BM621" s="44"/>
      <c r="BN621" s="44">
        <f t="shared" si="586"/>
        <v>323.48367964403212</v>
      </c>
      <c r="BO621" s="44">
        <f t="shared" si="587"/>
        <v>191.24920112790701</v>
      </c>
      <c r="BP621" s="44">
        <f t="shared" si="588"/>
        <v>0</v>
      </c>
      <c r="BQ621" s="44"/>
      <c r="BR621" s="44">
        <f t="shared" si="589"/>
        <v>0</v>
      </c>
      <c r="BS621" s="44"/>
      <c r="BT621" s="44">
        <f t="shared" si="590"/>
        <v>191.24920112790701</v>
      </c>
      <c r="BU621" s="20"/>
      <c r="BV621" s="20">
        <v>0.22</v>
      </c>
      <c r="BW621" s="20"/>
      <c r="BX621" s="20">
        <v>0.05</v>
      </c>
      <c r="BY621" s="44">
        <f t="shared" si="591"/>
        <v>127.08287414586977</v>
      </c>
      <c r="BZ621" s="44">
        <f t="shared" si="592"/>
        <v>0</v>
      </c>
      <c r="CA621" s="44">
        <f t="shared" si="593"/>
        <v>0</v>
      </c>
      <c r="CB621" s="44">
        <f t="shared" si="594"/>
        <v>0</v>
      </c>
      <c r="CC621" s="44"/>
      <c r="CD621" s="44">
        <f t="shared" si="595"/>
        <v>127.08287414586977</v>
      </c>
      <c r="CE621" s="44">
        <f t="shared" si="596"/>
        <v>3.6792000043564261</v>
      </c>
      <c r="CF621" s="44">
        <f t="shared" si="597"/>
        <v>8.5801404356913906</v>
      </c>
      <c r="CG621" s="44">
        <f t="shared" si="598"/>
        <v>3.522638302043386</v>
      </c>
      <c r="CH621" s="44">
        <f t="shared" si="599"/>
        <v>42.557288871191602</v>
      </c>
      <c r="CI621" s="44">
        <f t="shared" si="600"/>
        <v>132.40045426592945</v>
      </c>
      <c r="CJ621" s="44">
        <f t="shared" si="601"/>
        <v>52.014464175900855</v>
      </c>
      <c r="CK621" s="44">
        <f t="shared" si="602"/>
        <v>236.42938261773114</v>
      </c>
    </row>
    <row r="622" spans="1:89" x14ac:dyDescent="0.25">
      <c r="A622" s="41">
        <f>'[11]ТОВ "Сумитеплоенерго" '!F614</f>
        <v>1997</v>
      </c>
      <c r="B622" s="41" t="str">
        <f>'[11]ТОВ "Сумитеплоенерго" '!C614</f>
        <v>вул. Прокоф’єва, 29/1</v>
      </c>
      <c r="C622" s="47" t="str">
        <f>'[11]ТОВ "Сумитеплоенерго" '!O614</f>
        <v>так</v>
      </c>
      <c r="D622" s="46">
        <f>'[11]ТОВ "Сумитеплоенерго" '!G614</f>
        <v>10</v>
      </c>
      <c r="E622" s="86" t="str">
        <f t="shared" si="612"/>
        <v>ТОВ "Сумитеплоенерго"</v>
      </c>
      <c r="F622" s="43">
        <f>'[11]ТОВ "Сумитеплоенерго" '!L614</f>
        <v>5767.81</v>
      </c>
      <c r="G622" s="43">
        <f>'[11]ТОВ "Сумитеплоенерго" '!CX614</f>
        <v>635.35337209302327</v>
      </c>
      <c r="H622" s="32">
        <f t="shared" si="613"/>
        <v>110.15504534529106</v>
      </c>
      <c r="I622" s="42"/>
      <c r="J622" s="42"/>
      <c r="K622" s="42"/>
      <c r="L622" s="42"/>
      <c r="M622" s="42"/>
      <c r="N622" s="44">
        <f t="shared" si="614"/>
        <v>635.35337209302327</v>
      </c>
      <c r="O622" s="44">
        <f t="shared" si="615"/>
        <v>422.18494063068647</v>
      </c>
      <c r="P622" s="44">
        <f t="shared" si="616"/>
        <v>0</v>
      </c>
      <c r="Q622" s="44">
        <f t="shared" si="617"/>
        <v>0</v>
      </c>
      <c r="R622" s="44">
        <f t="shared" si="618"/>
        <v>0</v>
      </c>
      <c r="S622" s="44">
        <f t="shared" si="619"/>
        <v>0</v>
      </c>
      <c r="T622" s="44">
        <f t="shared" si="620"/>
        <v>422.18494063068647</v>
      </c>
      <c r="U622" s="44">
        <f t="shared" si="621"/>
        <v>705.24224302325592</v>
      </c>
      <c r="V622" s="44">
        <f t="shared" si="622"/>
        <v>0</v>
      </c>
      <c r="W622" s="44">
        <f t="shared" si="623"/>
        <v>0</v>
      </c>
      <c r="X622" s="44">
        <f t="shared" si="624"/>
        <v>0</v>
      </c>
      <c r="Y622" s="44">
        <f t="shared" si="625"/>
        <v>0</v>
      </c>
      <c r="Z622" s="44">
        <f t="shared" si="626"/>
        <v>705.24224302325592</v>
      </c>
      <c r="AA622" s="20">
        <v>0.11</v>
      </c>
      <c r="AC622" s="44">
        <f>AD622*F622/1000</f>
        <v>519.10289999999998</v>
      </c>
      <c r="AD622" s="28">
        <v>90</v>
      </c>
      <c r="AE622" s="44">
        <f>AF622*F622/1000</f>
        <v>3818.2902200000003</v>
      </c>
      <c r="AF622" s="28">
        <v>662</v>
      </c>
      <c r="AG622" s="44">
        <f>AH622*F622/1000</f>
        <v>582.54881</v>
      </c>
      <c r="AH622" s="28">
        <v>101</v>
      </c>
      <c r="AI622" s="44">
        <f t="shared" si="569"/>
        <v>126.94360374418606</v>
      </c>
      <c r="AJ622" s="44">
        <f t="shared" si="570"/>
        <v>0</v>
      </c>
      <c r="AK622" s="44"/>
      <c r="AL622" s="44">
        <f t="shared" si="571"/>
        <v>0</v>
      </c>
      <c r="AM622" s="44"/>
      <c r="AN622" s="44">
        <f t="shared" si="572"/>
        <v>126.94360374418606</v>
      </c>
      <c r="AO622" s="20"/>
      <c r="AP622" s="20">
        <v>0.18</v>
      </c>
      <c r="AQ622" s="20"/>
      <c r="AR622" s="20"/>
      <c r="AS622" s="44">
        <f t="shared" si="573"/>
        <v>84.352551138011165</v>
      </c>
      <c r="AT622" s="44">
        <f t="shared" si="574"/>
        <v>0</v>
      </c>
      <c r="AU622" s="44">
        <f t="shared" si="575"/>
        <v>0</v>
      </c>
      <c r="AV622" s="44">
        <f t="shared" si="576"/>
        <v>0</v>
      </c>
      <c r="AW622" s="44"/>
      <c r="AX622" s="44">
        <f t="shared" si="577"/>
        <v>84.352551138011165</v>
      </c>
      <c r="AY622" s="44">
        <f t="shared" si="578"/>
        <v>394.93565609302334</v>
      </c>
      <c r="AZ622" s="44">
        <f t="shared" si="579"/>
        <v>0</v>
      </c>
      <c r="BA622" s="44"/>
      <c r="BB622" s="44">
        <f t="shared" si="580"/>
        <v>0</v>
      </c>
      <c r="BC622" s="44"/>
      <c r="BD622" s="44">
        <f t="shared" si="581"/>
        <v>394.93565609302334</v>
      </c>
      <c r="BE622" s="20"/>
      <c r="BF622" s="20">
        <v>0.56000000000000005</v>
      </c>
      <c r="BG622" s="20"/>
      <c r="BH622" s="20">
        <v>0.05</v>
      </c>
      <c r="BI622" s="44">
        <f t="shared" si="582"/>
        <v>262.43015909603474</v>
      </c>
      <c r="BJ622" s="44">
        <f t="shared" si="583"/>
        <v>0</v>
      </c>
      <c r="BK622" s="44">
        <f t="shared" si="584"/>
        <v>0</v>
      </c>
      <c r="BL622" s="44">
        <f t="shared" si="585"/>
        <v>0</v>
      </c>
      <c r="BM622" s="44"/>
      <c r="BN622" s="44">
        <f t="shared" si="586"/>
        <v>262.43015909603474</v>
      </c>
      <c r="BO622" s="44">
        <f t="shared" si="587"/>
        <v>155.15329346511629</v>
      </c>
      <c r="BP622" s="44">
        <f t="shared" si="588"/>
        <v>0</v>
      </c>
      <c r="BQ622" s="44"/>
      <c r="BR622" s="44">
        <f t="shared" si="589"/>
        <v>0</v>
      </c>
      <c r="BS622" s="44"/>
      <c r="BT622" s="44">
        <f t="shared" si="590"/>
        <v>155.15329346511629</v>
      </c>
      <c r="BU622" s="20"/>
      <c r="BV622" s="20">
        <v>0.22</v>
      </c>
      <c r="BW622" s="20"/>
      <c r="BX622" s="20">
        <v>0.05</v>
      </c>
      <c r="BY622" s="44">
        <f t="shared" si="591"/>
        <v>103.09756250201364</v>
      </c>
      <c r="BZ622" s="44">
        <f t="shared" si="592"/>
        <v>0</v>
      </c>
      <c r="CA622" s="44">
        <f t="shared" si="593"/>
        <v>0</v>
      </c>
      <c r="CB622" s="44">
        <f t="shared" si="594"/>
        <v>0</v>
      </c>
      <c r="CC622" s="44"/>
      <c r="CD622" s="44">
        <f t="shared" si="595"/>
        <v>103.09756250201364</v>
      </c>
      <c r="CE622" s="44">
        <f t="shared" si="596"/>
        <v>6.1539679950009303</v>
      </c>
      <c r="CF622" s="44">
        <f t="shared" si="597"/>
        <v>14.549738616752199</v>
      </c>
      <c r="CG622" s="44">
        <f t="shared" si="598"/>
        <v>5.6504615226826722</v>
      </c>
      <c r="CH622" s="44">
        <f t="shared" si="599"/>
        <v>34.525129989409542</v>
      </c>
      <c r="CI622" s="44">
        <f t="shared" si="600"/>
        <v>107.41151552260747</v>
      </c>
      <c r="CJ622" s="44">
        <f t="shared" si="601"/>
        <v>42.197381098167213</v>
      </c>
      <c r="CK622" s="44">
        <f t="shared" si="602"/>
        <v>191.80627771894191</v>
      </c>
    </row>
    <row r="623" spans="1:89" x14ac:dyDescent="0.25">
      <c r="A623" s="41">
        <f>'[11]ТОВ "Сумитеплоенерго" '!F615</f>
        <v>1990</v>
      </c>
      <c r="B623" s="41" t="str">
        <f>'[11]ТОВ "Сумитеплоенерго" '!C615</f>
        <v>Черепіна,36</v>
      </c>
      <c r="C623" s="47" t="str">
        <f>'[11]ТОВ "Сумитеплоенерго" '!O615</f>
        <v>так</v>
      </c>
      <c r="D623" s="46">
        <f>'[11]ТОВ "Сумитеплоенерго" '!G615</f>
        <v>10</v>
      </c>
      <c r="E623" s="86" t="str">
        <f t="shared" si="612"/>
        <v>ТОВ "Сумитеплоенерго"</v>
      </c>
      <c r="F623" s="43">
        <f>'[11]ТОВ "Сумитеплоенерго" '!L615</f>
        <v>12625.79</v>
      </c>
      <c r="G623" s="43">
        <f>'[11]ТОВ "Сумитеплоенерго" '!CX615</f>
        <v>2232.2276976744183</v>
      </c>
      <c r="H623" s="32">
        <f t="shared" si="613"/>
        <v>176.79905159791332</v>
      </c>
      <c r="I623" s="42"/>
      <c r="J623" s="42"/>
      <c r="K623" s="42"/>
      <c r="L623" s="42"/>
      <c r="M623" s="42"/>
      <c r="N623" s="44">
        <f t="shared" si="614"/>
        <v>2232.2276976744183</v>
      </c>
      <c r="O623" s="44">
        <f t="shared" si="615"/>
        <v>1483.289393605151</v>
      </c>
      <c r="P623" s="44">
        <f t="shared" si="616"/>
        <v>0</v>
      </c>
      <c r="Q623" s="44">
        <f t="shared" si="617"/>
        <v>0</v>
      </c>
      <c r="R623" s="44">
        <f t="shared" si="618"/>
        <v>0</v>
      </c>
      <c r="S623" s="44">
        <f t="shared" si="619"/>
        <v>0</v>
      </c>
      <c r="T623" s="44">
        <f t="shared" si="620"/>
        <v>1483.289393605151</v>
      </c>
      <c r="U623" s="44">
        <f t="shared" si="621"/>
        <v>2299.1945286046507</v>
      </c>
      <c r="V623" s="44">
        <f t="shared" si="622"/>
        <v>0</v>
      </c>
      <c r="W623" s="44">
        <f t="shared" si="623"/>
        <v>0</v>
      </c>
      <c r="X623" s="44">
        <f t="shared" si="624"/>
        <v>0</v>
      </c>
      <c r="Y623" s="44">
        <f t="shared" si="625"/>
        <v>0</v>
      </c>
      <c r="Z623" s="44">
        <f t="shared" si="626"/>
        <v>2299.1945286046507</v>
      </c>
      <c r="AA623" s="20">
        <v>0.03</v>
      </c>
      <c r="AC623" s="44">
        <f t="shared" ref="AC623" si="633">AD623*F623/1000</f>
        <v>858.55372000000011</v>
      </c>
      <c r="AD623" s="28">
        <v>68</v>
      </c>
      <c r="AE623" s="44">
        <f t="shared" ref="AE623" si="634">AF623*F623/1000</f>
        <v>7739.6092700000008</v>
      </c>
      <c r="AF623" s="28">
        <v>613</v>
      </c>
      <c r="AG623" s="44">
        <f t="shared" ref="AG623" si="635">AH623*F623/1000</f>
        <v>1161.5726800000002</v>
      </c>
      <c r="AH623" s="28">
        <v>92</v>
      </c>
      <c r="AI623" s="44">
        <f t="shared" si="569"/>
        <v>413.85501514883714</v>
      </c>
      <c r="AJ623" s="44">
        <f t="shared" si="570"/>
        <v>0</v>
      </c>
      <c r="AK623" s="44"/>
      <c r="AL623" s="44">
        <f t="shared" si="571"/>
        <v>0</v>
      </c>
      <c r="AM623" s="44"/>
      <c r="AN623" s="44">
        <f t="shared" si="572"/>
        <v>413.85501514883714</v>
      </c>
      <c r="AO623" s="20"/>
      <c r="AP623" s="20">
        <v>0.18</v>
      </c>
      <c r="AQ623" s="20"/>
      <c r="AR623" s="20"/>
      <c r="AS623" s="44">
        <f t="shared" si="573"/>
        <v>275.00185357439494</v>
      </c>
      <c r="AT623" s="44">
        <f t="shared" si="574"/>
        <v>0</v>
      </c>
      <c r="AU623" s="44">
        <f t="shared" si="575"/>
        <v>0</v>
      </c>
      <c r="AV623" s="44">
        <f t="shared" si="576"/>
        <v>0</v>
      </c>
      <c r="AW623" s="44"/>
      <c r="AX623" s="44">
        <f t="shared" si="577"/>
        <v>275.00185357439494</v>
      </c>
      <c r="AY623" s="44">
        <f t="shared" si="578"/>
        <v>1287.5489360186045</v>
      </c>
      <c r="AZ623" s="44">
        <f t="shared" si="579"/>
        <v>0</v>
      </c>
      <c r="BA623" s="44"/>
      <c r="BB623" s="44">
        <f t="shared" si="580"/>
        <v>0</v>
      </c>
      <c r="BC623" s="44"/>
      <c r="BD623" s="44">
        <f t="shared" si="581"/>
        <v>1287.5489360186045</v>
      </c>
      <c r="BE623" s="20"/>
      <c r="BF623" s="20">
        <v>0.56000000000000005</v>
      </c>
      <c r="BG623" s="20"/>
      <c r="BH623" s="20">
        <v>0.05</v>
      </c>
      <c r="BI623" s="44">
        <f t="shared" si="582"/>
        <v>855.56132223145107</v>
      </c>
      <c r="BJ623" s="44">
        <f t="shared" si="583"/>
        <v>0</v>
      </c>
      <c r="BK623" s="44">
        <f t="shared" si="584"/>
        <v>0</v>
      </c>
      <c r="BL623" s="44">
        <f t="shared" si="585"/>
        <v>0</v>
      </c>
      <c r="BM623" s="44"/>
      <c r="BN623" s="44">
        <f t="shared" si="586"/>
        <v>855.56132223145107</v>
      </c>
      <c r="BO623" s="44">
        <f t="shared" si="587"/>
        <v>505.82279629302315</v>
      </c>
      <c r="BP623" s="44">
        <f t="shared" si="588"/>
        <v>0</v>
      </c>
      <c r="BQ623" s="44"/>
      <c r="BR623" s="44">
        <f t="shared" si="589"/>
        <v>0</v>
      </c>
      <c r="BS623" s="44"/>
      <c r="BT623" s="44">
        <f t="shared" si="590"/>
        <v>505.82279629302315</v>
      </c>
      <c r="BU623" s="20"/>
      <c r="BV623" s="20">
        <v>0.22</v>
      </c>
      <c r="BW623" s="20"/>
      <c r="BX623" s="20">
        <v>0.05</v>
      </c>
      <c r="BY623" s="44">
        <f t="shared" si="591"/>
        <v>336.11337659092715</v>
      </c>
      <c r="BZ623" s="44">
        <f t="shared" si="592"/>
        <v>0</v>
      </c>
      <c r="CA623" s="44">
        <f t="shared" si="593"/>
        <v>0</v>
      </c>
      <c r="CB623" s="44">
        <f t="shared" si="594"/>
        <v>0</v>
      </c>
      <c r="CC623" s="44"/>
      <c r="CD623" s="44">
        <f t="shared" si="595"/>
        <v>336.11337659092715</v>
      </c>
      <c r="CE623" s="44">
        <f t="shared" si="596"/>
        <v>3.1219924841988007</v>
      </c>
      <c r="CF623" s="44">
        <f t="shared" si="597"/>
        <v>9.0462355752756203</v>
      </c>
      <c r="CG623" s="44">
        <f t="shared" si="598"/>
        <v>3.4558954236853037</v>
      </c>
      <c r="CH623" s="44">
        <f t="shared" si="599"/>
        <v>112.55705504923526</v>
      </c>
      <c r="CI623" s="44">
        <f t="shared" si="600"/>
        <v>350.17750459762084</v>
      </c>
      <c r="CJ623" s="44">
        <f t="shared" si="601"/>
        <v>137.5697339490653</v>
      </c>
      <c r="CK623" s="44">
        <f t="shared" si="602"/>
        <v>625.31697249575143</v>
      </c>
    </row>
    <row r="624" spans="1:89" x14ac:dyDescent="0.25">
      <c r="A624" s="41">
        <f>'[11]ТОВ "Сумитеплоенерго" '!F616</f>
        <v>1993</v>
      </c>
      <c r="B624" s="41" t="str">
        <f>'[11]ТОВ "Сумитеплоенерго" '!C616</f>
        <v>Черепіна,36в</v>
      </c>
      <c r="C624" s="47" t="str">
        <f>'[11]ТОВ "Сумитеплоенерго" '!O616</f>
        <v>так</v>
      </c>
      <c r="D624" s="46">
        <f>'[11]ТОВ "Сумитеплоенерго" '!G616</f>
        <v>10</v>
      </c>
      <c r="E624" s="86" t="str">
        <f t="shared" si="612"/>
        <v>ТОВ "Сумитеплоенерго"</v>
      </c>
      <c r="F624" s="43">
        <f>'[11]ТОВ "Сумитеплоенерго" '!L616</f>
        <v>4242.38</v>
      </c>
      <c r="G624" s="43">
        <f>'[11]ТОВ "Сумитеплоенерго" '!CX616</f>
        <v>866.05174418604656</v>
      </c>
      <c r="H624" s="32">
        <f t="shared" si="613"/>
        <v>204.14289719121024</v>
      </c>
      <c r="I624" s="42"/>
      <c r="J624" s="42"/>
      <c r="K624" s="42"/>
      <c r="L624" s="42"/>
      <c r="M624" s="42"/>
      <c r="N624" s="44">
        <f t="shared" si="614"/>
        <v>866.05174418604656</v>
      </c>
      <c r="O624" s="44">
        <f t="shared" si="615"/>
        <v>575.48133096042716</v>
      </c>
      <c r="P624" s="44">
        <f t="shared" si="616"/>
        <v>0</v>
      </c>
      <c r="Q624" s="44">
        <f t="shared" si="617"/>
        <v>0</v>
      </c>
      <c r="R624" s="44">
        <f t="shared" si="618"/>
        <v>0</v>
      </c>
      <c r="S624" s="44">
        <f t="shared" si="619"/>
        <v>0</v>
      </c>
      <c r="T624" s="44">
        <f t="shared" si="620"/>
        <v>575.48133096042716</v>
      </c>
      <c r="U624" s="44">
        <f t="shared" si="621"/>
        <v>892.03329651162801</v>
      </c>
      <c r="V624" s="44">
        <f t="shared" si="622"/>
        <v>0</v>
      </c>
      <c r="W624" s="44">
        <f t="shared" si="623"/>
        <v>0</v>
      </c>
      <c r="X624" s="44">
        <f t="shared" si="624"/>
        <v>0</v>
      </c>
      <c r="Y624" s="44">
        <f t="shared" si="625"/>
        <v>0</v>
      </c>
      <c r="Z624" s="44">
        <f t="shared" si="626"/>
        <v>892.03329651162801</v>
      </c>
      <c r="AA624" s="20">
        <v>0.03</v>
      </c>
      <c r="AC624" s="44">
        <f t="shared" si="606"/>
        <v>398.78372000000002</v>
      </c>
      <c r="AD624" s="28">
        <v>94</v>
      </c>
      <c r="AE624" s="44">
        <f t="shared" si="607"/>
        <v>2893.3031599999999</v>
      </c>
      <c r="AF624" s="28">
        <v>682</v>
      </c>
      <c r="AG624" s="44">
        <f t="shared" si="608"/>
        <v>466.66179999999997</v>
      </c>
      <c r="AH624" s="28">
        <v>110</v>
      </c>
      <c r="AI624" s="44">
        <f t="shared" si="569"/>
        <v>160.56599337209303</v>
      </c>
      <c r="AJ624" s="44">
        <f t="shared" si="570"/>
        <v>0</v>
      </c>
      <c r="AK624" s="44"/>
      <c r="AL624" s="44">
        <f t="shared" si="571"/>
        <v>0</v>
      </c>
      <c r="AM624" s="44"/>
      <c r="AN624" s="44">
        <f t="shared" si="572"/>
        <v>160.56599337209303</v>
      </c>
      <c r="AO624" s="20"/>
      <c r="AP624" s="20">
        <v>0.18</v>
      </c>
      <c r="AQ624" s="20"/>
      <c r="AR624" s="20"/>
      <c r="AS624" s="44">
        <f t="shared" si="573"/>
        <v>106.6942387600632</v>
      </c>
      <c r="AT624" s="44">
        <f t="shared" si="574"/>
        <v>0</v>
      </c>
      <c r="AU624" s="44">
        <f t="shared" si="575"/>
        <v>0</v>
      </c>
      <c r="AV624" s="44">
        <f t="shared" si="576"/>
        <v>0</v>
      </c>
      <c r="AW624" s="44"/>
      <c r="AX624" s="44">
        <f t="shared" si="577"/>
        <v>106.6942387600632</v>
      </c>
      <c r="AY624" s="44">
        <f t="shared" si="578"/>
        <v>499.53864604651176</v>
      </c>
      <c r="AZ624" s="44">
        <f t="shared" si="579"/>
        <v>0</v>
      </c>
      <c r="BA624" s="44"/>
      <c r="BB624" s="44">
        <f t="shared" si="580"/>
        <v>0</v>
      </c>
      <c r="BC624" s="44"/>
      <c r="BD624" s="44">
        <f t="shared" si="581"/>
        <v>499.53864604651176</v>
      </c>
      <c r="BE624" s="20"/>
      <c r="BF624" s="20">
        <v>0.56000000000000005</v>
      </c>
      <c r="BG624" s="20"/>
      <c r="BH624" s="20">
        <v>0.05</v>
      </c>
      <c r="BI624" s="44">
        <f t="shared" si="582"/>
        <v>331.93763169797444</v>
      </c>
      <c r="BJ624" s="44">
        <f t="shared" si="583"/>
        <v>0</v>
      </c>
      <c r="BK624" s="44">
        <f t="shared" si="584"/>
        <v>0</v>
      </c>
      <c r="BL624" s="44">
        <f t="shared" si="585"/>
        <v>0</v>
      </c>
      <c r="BM624" s="44"/>
      <c r="BN624" s="44">
        <f t="shared" si="586"/>
        <v>331.93763169797444</v>
      </c>
      <c r="BO624" s="44">
        <f t="shared" si="587"/>
        <v>196.24732523255815</v>
      </c>
      <c r="BP624" s="44">
        <f t="shared" si="588"/>
        <v>0</v>
      </c>
      <c r="BQ624" s="44"/>
      <c r="BR624" s="44">
        <f t="shared" si="589"/>
        <v>0</v>
      </c>
      <c r="BS624" s="44"/>
      <c r="BT624" s="44">
        <f t="shared" si="590"/>
        <v>196.24732523255815</v>
      </c>
      <c r="BU624" s="20"/>
      <c r="BV624" s="20">
        <v>0.22</v>
      </c>
      <c r="BW624" s="20"/>
      <c r="BX624" s="20">
        <v>0.05</v>
      </c>
      <c r="BY624" s="44">
        <f t="shared" si="591"/>
        <v>130.40406959563279</v>
      </c>
      <c r="BZ624" s="44">
        <f t="shared" si="592"/>
        <v>0</v>
      </c>
      <c r="CA624" s="44">
        <f t="shared" si="593"/>
        <v>0</v>
      </c>
      <c r="CB624" s="44">
        <f t="shared" si="594"/>
        <v>0</v>
      </c>
      <c r="CC624" s="44"/>
      <c r="CD624" s="44">
        <f t="shared" si="595"/>
        <v>130.40406959563279</v>
      </c>
      <c r="CE624" s="44">
        <f t="shared" si="596"/>
        <v>3.7376312407720094</v>
      </c>
      <c r="CF624" s="44">
        <f t="shared" si="597"/>
        <v>8.7164059862684606</v>
      </c>
      <c r="CG624" s="44">
        <f t="shared" si="598"/>
        <v>3.5785831028668174</v>
      </c>
      <c r="CH624" s="44">
        <f t="shared" si="599"/>
        <v>43.669484948776514</v>
      </c>
      <c r="CI624" s="44">
        <f t="shared" si="600"/>
        <v>135.86061984063807</v>
      </c>
      <c r="CJ624" s="44">
        <f t="shared" si="601"/>
        <v>53.373814937393512</v>
      </c>
      <c r="CK624" s="44">
        <f t="shared" si="602"/>
        <v>242.60824971542507</v>
      </c>
    </row>
    <row r="625" spans="1:89" x14ac:dyDescent="0.25">
      <c r="A625" s="41">
        <f>'[11]ТОВ "Сумитеплоенерго" '!F617</f>
        <v>1990</v>
      </c>
      <c r="B625" s="41" t="str">
        <f>'[11]ТОВ "Сумитеплоенерго" '!C617</f>
        <v>Черепіна,38</v>
      </c>
      <c r="C625" s="47" t="str">
        <f>'[11]ТОВ "Сумитеплоенерго" '!O617</f>
        <v>так</v>
      </c>
      <c r="D625" s="46">
        <f>'[11]ТОВ "Сумитеплоенерго" '!G617</f>
        <v>10</v>
      </c>
      <c r="E625" s="86" t="str">
        <f t="shared" si="612"/>
        <v>ТОВ "Сумитеплоенерго"</v>
      </c>
      <c r="F625" s="43">
        <f>'[11]ТОВ "Сумитеплоенерго" '!L617</f>
        <v>8535.0300000000007</v>
      </c>
      <c r="G625" s="43">
        <f>'[11]ТОВ "Сумитеплоенерго" '!CX617</f>
        <v>1224.2314069767442</v>
      </c>
      <c r="H625" s="32">
        <f t="shared" si="613"/>
        <v>143.43609887449068</v>
      </c>
      <c r="I625" s="42"/>
      <c r="J625" s="42"/>
      <c r="K625" s="42"/>
      <c r="L625" s="42"/>
      <c r="M625" s="42"/>
      <c r="N625" s="44">
        <f t="shared" si="614"/>
        <v>1224.2314069767442</v>
      </c>
      <c r="O625" s="44">
        <f t="shared" si="615"/>
        <v>813.4875591673499</v>
      </c>
      <c r="P625" s="44">
        <f t="shared" si="616"/>
        <v>0</v>
      </c>
      <c r="Q625" s="44">
        <f t="shared" si="617"/>
        <v>0</v>
      </c>
      <c r="R625" s="44">
        <f t="shared" si="618"/>
        <v>0</v>
      </c>
      <c r="S625" s="44">
        <f t="shared" si="619"/>
        <v>0</v>
      </c>
      <c r="T625" s="44">
        <f t="shared" si="620"/>
        <v>813.4875591673499</v>
      </c>
      <c r="U625" s="44">
        <f t="shared" si="621"/>
        <v>1358.8968617441863</v>
      </c>
      <c r="V625" s="44">
        <f t="shared" si="622"/>
        <v>0</v>
      </c>
      <c r="W625" s="44">
        <f t="shared" si="623"/>
        <v>0</v>
      </c>
      <c r="X625" s="44">
        <f t="shared" si="624"/>
        <v>0</v>
      </c>
      <c r="Y625" s="44">
        <f t="shared" si="625"/>
        <v>0</v>
      </c>
      <c r="Z625" s="44">
        <f t="shared" si="626"/>
        <v>1358.8968617441863</v>
      </c>
      <c r="AA625" s="20">
        <v>0.11</v>
      </c>
      <c r="AC625" s="44">
        <f t="shared" si="606"/>
        <v>580.38204000000007</v>
      </c>
      <c r="AD625" s="28">
        <v>68</v>
      </c>
      <c r="AE625" s="44">
        <f t="shared" si="607"/>
        <v>5231.973390000001</v>
      </c>
      <c r="AF625" s="28">
        <v>613</v>
      </c>
      <c r="AG625" s="44">
        <f t="shared" si="608"/>
        <v>785.22275999999999</v>
      </c>
      <c r="AH625" s="28">
        <v>92</v>
      </c>
      <c r="AI625" s="44">
        <f t="shared" si="569"/>
        <v>244.60143511395353</v>
      </c>
      <c r="AJ625" s="44">
        <f t="shared" si="570"/>
        <v>0</v>
      </c>
      <c r="AK625" s="44"/>
      <c r="AL625" s="44">
        <f t="shared" si="571"/>
        <v>0</v>
      </c>
      <c r="AM625" s="44"/>
      <c r="AN625" s="44">
        <f t="shared" si="572"/>
        <v>244.60143511395353</v>
      </c>
      <c r="AO625" s="20"/>
      <c r="AP625" s="20">
        <v>0.18</v>
      </c>
      <c r="AQ625" s="20"/>
      <c r="AR625" s="20"/>
      <c r="AS625" s="44">
        <f t="shared" si="573"/>
        <v>162.53481432163653</v>
      </c>
      <c r="AT625" s="44">
        <f t="shared" si="574"/>
        <v>0</v>
      </c>
      <c r="AU625" s="44">
        <f t="shared" si="575"/>
        <v>0</v>
      </c>
      <c r="AV625" s="44">
        <f t="shared" si="576"/>
        <v>0</v>
      </c>
      <c r="AW625" s="44"/>
      <c r="AX625" s="44">
        <f t="shared" si="577"/>
        <v>162.53481432163653</v>
      </c>
      <c r="AY625" s="44">
        <f t="shared" si="578"/>
        <v>760.9822425767444</v>
      </c>
      <c r="AZ625" s="44">
        <f t="shared" si="579"/>
        <v>0</v>
      </c>
      <c r="BA625" s="44"/>
      <c r="BB625" s="44">
        <f t="shared" si="580"/>
        <v>0</v>
      </c>
      <c r="BC625" s="44"/>
      <c r="BD625" s="44">
        <f t="shared" si="581"/>
        <v>760.9822425767444</v>
      </c>
      <c r="BE625" s="20"/>
      <c r="BF625" s="20">
        <v>0.56000000000000005</v>
      </c>
      <c r="BG625" s="20"/>
      <c r="BH625" s="20">
        <v>0.05</v>
      </c>
      <c r="BI625" s="44">
        <f t="shared" si="582"/>
        <v>505.66386677842479</v>
      </c>
      <c r="BJ625" s="44">
        <f t="shared" si="583"/>
        <v>0</v>
      </c>
      <c r="BK625" s="44">
        <f t="shared" si="584"/>
        <v>0</v>
      </c>
      <c r="BL625" s="44">
        <f t="shared" si="585"/>
        <v>0</v>
      </c>
      <c r="BM625" s="44"/>
      <c r="BN625" s="44">
        <f t="shared" si="586"/>
        <v>505.66386677842479</v>
      </c>
      <c r="BO625" s="44">
        <f t="shared" si="587"/>
        <v>298.95730958372098</v>
      </c>
      <c r="BP625" s="44">
        <f t="shared" si="588"/>
        <v>0</v>
      </c>
      <c r="BQ625" s="44"/>
      <c r="BR625" s="44">
        <f t="shared" si="589"/>
        <v>0</v>
      </c>
      <c r="BS625" s="44"/>
      <c r="BT625" s="44">
        <f t="shared" si="590"/>
        <v>298.95730958372098</v>
      </c>
      <c r="BU625" s="20"/>
      <c r="BV625" s="20">
        <v>0.22</v>
      </c>
      <c r="BW625" s="20"/>
      <c r="BX625" s="20">
        <v>0.05</v>
      </c>
      <c r="BY625" s="44">
        <f t="shared" si="591"/>
        <v>198.65366194866687</v>
      </c>
      <c r="BZ625" s="44">
        <f t="shared" si="592"/>
        <v>0</v>
      </c>
      <c r="CA625" s="44">
        <f t="shared" si="593"/>
        <v>0</v>
      </c>
      <c r="CB625" s="44">
        <f t="shared" si="594"/>
        <v>0</v>
      </c>
      <c r="CC625" s="44"/>
      <c r="CD625" s="44">
        <f t="shared" si="595"/>
        <v>198.65366194866687</v>
      </c>
      <c r="CE625" s="44">
        <f t="shared" si="596"/>
        <v>3.5708167657637642</v>
      </c>
      <c r="CF625" s="44">
        <f t="shared" si="597"/>
        <v>10.346741647436286</v>
      </c>
      <c r="CG625" s="44">
        <f t="shared" si="598"/>
        <v>3.9527223022090858</v>
      </c>
      <c r="CH625" s="44">
        <f t="shared" si="599"/>
        <v>66.524788124995553</v>
      </c>
      <c r="CI625" s="44">
        <f t="shared" si="600"/>
        <v>206.96600749998618</v>
      </c>
      <c r="CJ625" s="44">
        <f t="shared" si="601"/>
        <v>81.308074374994561</v>
      </c>
      <c r="CK625" s="44">
        <f t="shared" si="602"/>
        <v>369.58215624997524</v>
      </c>
    </row>
    <row r="626" spans="1:89" x14ac:dyDescent="0.25">
      <c r="A626" s="41">
        <f>'[11]ТОВ "Сумитеплоенерго" '!F618</f>
        <v>1991</v>
      </c>
      <c r="B626" s="41" t="str">
        <f>'[11]ТОВ "Сумитеплоенерго" '!C618</f>
        <v>Черепіна,40</v>
      </c>
      <c r="C626" s="47" t="str">
        <f>'[11]ТОВ "Сумитеплоенерго" '!O618</f>
        <v>так</v>
      </c>
      <c r="D626" s="46">
        <f>'[11]ТОВ "Сумитеплоенерго" '!G618</f>
        <v>10</v>
      </c>
      <c r="E626" s="86" t="str">
        <f t="shared" si="612"/>
        <v>ТОВ "Сумитеплоенерго"</v>
      </c>
      <c r="F626" s="43">
        <f>'[11]ТОВ "Сумитеплоенерго" '!L618</f>
        <v>6419.43</v>
      </c>
      <c r="G626" s="43">
        <f>'[11]ТОВ "Сумитеплоенерго" '!CX618</f>
        <v>891.17963953488379</v>
      </c>
      <c r="H626" s="32">
        <f t="shared" si="613"/>
        <v>138.82535358043998</v>
      </c>
      <c r="I626" s="42"/>
      <c r="J626" s="42"/>
      <c r="K626" s="42"/>
      <c r="L626" s="42"/>
      <c r="M626" s="42"/>
      <c r="N626" s="44">
        <f t="shared" si="614"/>
        <v>891.17963953488379</v>
      </c>
      <c r="O626" s="44">
        <f t="shared" si="615"/>
        <v>592.17852573736729</v>
      </c>
      <c r="P626" s="44">
        <f t="shared" si="616"/>
        <v>0</v>
      </c>
      <c r="Q626" s="44">
        <f t="shared" si="617"/>
        <v>0</v>
      </c>
      <c r="R626" s="44">
        <f t="shared" si="618"/>
        <v>0</v>
      </c>
      <c r="S626" s="44">
        <f t="shared" si="619"/>
        <v>0</v>
      </c>
      <c r="T626" s="44">
        <f t="shared" si="620"/>
        <v>592.17852573736729</v>
      </c>
      <c r="U626" s="44">
        <f t="shared" si="621"/>
        <v>989.20939988372106</v>
      </c>
      <c r="V626" s="44">
        <f t="shared" si="622"/>
        <v>0</v>
      </c>
      <c r="W626" s="44">
        <f t="shared" si="623"/>
        <v>0</v>
      </c>
      <c r="X626" s="44">
        <f t="shared" si="624"/>
        <v>0</v>
      </c>
      <c r="Y626" s="44">
        <f t="shared" si="625"/>
        <v>0</v>
      </c>
      <c r="Z626" s="44">
        <f t="shared" si="626"/>
        <v>989.20939988372106</v>
      </c>
      <c r="AA626" s="20">
        <v>0.11</v>
      </c>
      <c r="AC626" s="44">
        <f t="shared" si="606"/>
        <v>481.45724999999999</v>
      </c>
      <c r="AD626" s="28">
        <v>75</v>
      </c>
      <c r="AE626" s="44">
        <f t="shared" si="607"/>
        <v>4134.1129200000005</v>
      </c>
      <c r="AF626" s="28">
        <v>644</v>
      </c>
      <c r="AG626" s="44">
        <f t="shared" si="608"/>
        <v>648.36243000000002</v>
      </c>
      <c r="AH626" s="28">
        <v>101</v>
      </c>
      <c r="AI626" s="44">
        <f t="shared" si="569"/>
        <v>178.05769197906977</v>
      </c>
      <c r="AJ626" s="44">
        <f t="shared" si="570"/>
        <v>0</v>
      </c>
      <c r="AK626" s="44"/>
      <c r="AL626" s="44">
        <f t="shared" si="571"/>
        <v>0</v>
      </c>
      <c r="AM626" s="44"/>
      <c r="AN626" s="44">
        <f t="shared" si="572"/>
        <v>178.05769197906977</v>
      </c>
      <c r="AO626" s="20"/>
      <c r="AP626" s="20">
        <v>0.18</v>
      </c>
      <c r="AQ626" s="20"/>
      <c r="AR626" s="20"/>
      <c r="AS626" s="44">
        <f t="shared" si="573"/>
        <v>118.31726944232598</v>
      </c>
      <c r="AT626" s="44">
        <f t="shared" si="574"/>
        <v>0</v>
      </c>
      <c r="AU626" s="44">
        <f t="shared" si="575"/>
        <v>0</v>
      </c>
      <c r="AV626" s="44">
        <f t="shared" si="576"/>
        <v>0</v>
      </c>
      <c r="AW626" s="44"/>
      <c r="AX626" s="44">
        <f t="shared" si="577"/>
        <v>118.31726944232598</v>
      </c>
      <c r="AY626" s="44">
        <f t="shared" si="578"/>
        <v>553.95726393488383</v>
      </c>
      <c r="AZ626" s="44">
        <f t="shared" si="579"/>
        <v>0</v>
      </c>
      <c r="BA626" s="44"/>
      <c r="BB626" s="44">
        <f t="shared" si="580"/>
        <v>0</v>
      </c>
      <c r="BC626" s="44"/>
      <c r="BD626" s="44">
        <f t="shared" si="581"/>
        <v>553.95726393488383</v>
      </c>
      <c r="BE626" s="20"/>
      <c r="BF626" s="20">
        <v>0.56000000000000005</v>
      </c>
      <c r="BG626" s="20"/>
      <c r="BH626" s="20">
        <v>0.05</v>
      </c>
      <c r="BI626" s="44">
        <f t="shared" si="582"/>
        <v>368.09817159834756</v>
      </c>
      <c r="BJ626" s="44">
        <f t="shared" si="583"/>
        <v>0</v>
      </c>
      <c r="BK626" s="44">
        <f t="shared" si="584"/>
        <v>0</v>
      </c>
      <c r="BL626" s="44">
        <f t="shared" si="585"/>
        <v>0</v>
      </c>
      <c r="BM626" s="44"/>
      <c r="BN626" s="44">
        <f t="shared" si="586"/>
        <v>368.09817159834756</v>
      </c>
      <c r="BO626" s="44">
        <f t="shared" si="587"/>
        <v>217.62606797441865</v>
      </c>
      <c r="BP626" s="44">
        <f t="shared" si="588"/>
        <v>0</v>
      </c>
      <c r="BQ626" s="44"/>
      <c r="BR626" s="44">
        <f t="shared" si="589"/>
        <v>0</v>
      </c>
      <c r="BS626" s="44"/>
      <c r="BT626" s="44">
        <f t="shared" si="590"/>
        <v>217.62606797441865</v>
      </c>
      <c r="BU626" s="20"/>
      <c r="BV626" s="20">
        <v>0.22</v>
      </c>
      <c r="BW626" s="20"/>
      <c r="BX626" s="20">
        <v>0.05</v>
      </c>
      <c r="BY626" s="44">
        <f t="shared" si="591"/>
        <v>144.60999598506513</v>
      </c>
      <c r="BZ626" s="44">
        <f t="shared" si="592"/>
        <v>0</v>
      </c>
      <c r="CA626" s="44">
        <f t="shared" si="593"/>
        <v>0</v>
      </c>
      <c r="CB626" s="44">
        <f t="shared" si="594"/>
        <v>0</v>
      </c>
      <c r="CC626" s="44"/>
      <c r="CD626" s="44">
        <f t="shared" si="595"/>
        <v>144.60999598506513</v>
      </c>
      <c r="CE626" s="44">
        <f t="shared" si="596"/>
        <v>4.0692052163584407</v>
      </c>
      <c r="CF626" s="44">
        <f t="shared" si="597"/>
        <v>11.231006397149295</v>
      </c>
      <c r="CG626" s="44">
        <f t="shared" si="598"/>
        <v>4.4835242929331169</v>
      </c>
      <c r="CH626" s="44">
        <f t="shared" si="599"/>
        <v>48.426740535741082</v>
      </c>
      <c r="CI626" s="44">
        <f t="shared" si="600"/>
        <v>150.66097055563895</v>
      </c>
      <c r="CJ626" s="44">
        <f t="shared" si="601"/>
        <v>59.18823843257244</v>
      </c>
      <c r="CK626" s="44">
        <f t="shared" si="602"/>
        <v>269.03744742078379</v>
      </c>
    </row>
    <row r="627" spans="1:89" x14ac:dyDescent="0.25">
      <c r="A627" s="41">
        <f>'[11]ТОВ "Сумитеплоенерго" '!F619</f>
        <v>1991</v>
      </c>
      <c r="B627" s="41" t="str">
        <f>'[11]ТОВ "Сумитеплоенерго" '!C619</f>
        <v>Черепіна,42</v>
      </c>
      <c r="C627" s="47" t="str">
        <f>'[11]ТОВ "Сумитеплоенерго" '!O619</f>
        <v>так</v>
      </c>
      <c r="D627" s="46">
        <f>'[11]ТОВ "Сумитеплоенерго" '!G619</f>
        <v>10</v>
      </c>
      <c r="E627" s="86" t="str">
        <f t="shared" si="612"/>
        <v>ТОВ "Сумитеплоенерго"</v>
      </c>
      <c r="F627" s="43">
        <f>'[11]ТОВ "Сумитеплоенерго" '!L619</f>
        <v>6349.59</v>
      </c>
      <c r="G627" s="43">
        <f>'[11]ТОВ "Сумитеплоенерго" '!CX619</f>
        <v>1152.1920348837209</v>
      </c>
      <c r="H627" s="32">
        <f t="shared" si="613"/>
        <v>181.45928081714266</v>
      </c>
      <c r="I627" s="42"/>
      <c r="J627" s="42"/>
      <c r="K627" s="42"/>
      <c r="L627" s="42"/>
      <c r="M627" s="42"/>
      <c r="N627" s="44">
        <f t="shared" si="614"/>
        <v>1152.1920348837209</v>
      </c>
      <c r="O627" s="44">
        <f t="shared" si="615"/>
        <v>765.61823263812516</v>
      </c>
      <c r="P627" s="44">
        <f t="shared" si="616"/>
        <v>0</v>
      </c>
      <c r="Q627" s="44">
        <f t="shared" si="617"/>
        <v>0</v>
      </c>
      <c r="R627" s="44">
        <f t="shared" si="618"/>
        <v>0</v>
      </c>
      <c r="S627" s="44">
        <f t="shared" si="619"/>
        <v>0</v>
      </c>
      <c r="T627" s="44">
        <f t="shared" si="620"/>
        <v>765.61823263812516</v>
      </c>
      <c r="U627" s="44">
        <f t="shared" si="621"/>
        <v>1186.7577959302325</v>
      </c>
      <c r="V627" s="44">
        <f t="shared" si="622"/>
        <v>0</v>
      </c>
      <c r="W627" s="44">
        <f t="shared" si="623"/>
        <v>0</v>
      </c>
      <c r="X627" s="44">
        <f t="shared" si="624"/>
        <v>0</v>
      </c>
      <c r="Y627" s="44">
        <f t="shared" si="625"/>
        <v>0</v>
      </c>
      <c r="Z627" s="44">
        <f t="shared" si="626"/>
        <v>1186.7577959302325</v>
      </c>
      <c r="AA627" s="20">
        <v>0.03</v>
      </c>
      <c r="AC627" s="44">
        <f t="shared" si="606"/>
        <v>476.21924999999999</v>
      </c>
      <c r="AD627" s="28">
        <v>75</v>
      </c>
      <c r="AE627" s="44">
        <f t="shared" si="607"/>
        <v>4089.1359600000001</v>
      </c>
      <c r="AF627" s="28">
        <v>644</v>
      </c>
      <c r="AG627" s="44">
        <f t="shared" si="608"/>
        <v>641.30858999999998</v>
      </c>
      <c r="AH627" s="28">
        <v>101</v>
      </c>
      <c r="AI627" s="44">
        <f t="shared" si="569"/>
        <v>213.61640326744185</v>
      </c>
      <c r="AJ627" s="44">
        <f t="shared" si="570"/>
        <v>0</v>
      </c>
      <c r="AK627" s="44"/>
      <c r="AL627" s="44">
        <f t="shared" si="571"/>
        <v>0</v>
      </c>
      <c r="AM627" s="44"/>
      <c r="AN627" s="44">
        <f t="shared" si="572"/>
        <v>213.61640326744185</v>
      </c>
      <c r="AO627" s="20"/>
      <c r="AP627" s="20">
        <v>0.18</v>
      </c>
      <c r="AQ627" s="20"/>
      <c r="AR627" s="20"/>
      <c r="AS627" s="44">
        <f t="shared" si="573"/>
        <v>141.94562033110839</v>
      </c>
      <c r="AT627" s="44">
        <f t="shared" si="574"/>
        <v>0</v>
      </c>
      <c r="AU627" s="44">
        <f t="shared" si="575"/>
        <v>0</v>
      </c>
      <c r="AV627" s="44">
        <f t="shared" si="576"/>
        <v>0</v>
      </c>
      <c r="AW627" s="44"/>
      <c r="AX627" s="44">
        <f t="shared" si="577"/>
        <v>141.94562033110839</v>
      </c>
      <c r="AY627" s="44">
        <f t="shared" si="578"/>
        <v>664.58436572093024</v>
      </c>
      <c r="AZ627" s="44">
        <f t="shared" si="579"/>
        <v>0</v>
      </c>
      <c r="BA627" s="44"/>
      <c r="BB627" s="44">
        <f t="shared" si="580"/>
        <v>0</v>
      </c>
      <c r="BC627" s="44"/>
      <c r="BD627" s="44">
        <f t="shared" si="581"/>
        <v>664.58436572093024</v>
      </c>
      <c r="BE627" s="20"/>
      <c r="BF627" s="20">
        <v>0.56000000000000005</v>
      </c>
      <c r="BG627" s="20"/>
      <c r="BH627" s="20">
        <v>0.05</v>
      </c>
      <c r="BI627" s="44">
        <f t="shared" si="582"/>
        <v>441.60859658567057</v>
      </c>
      <c r="BJ627" s="44">
        <f t="shared" si="583"/>
        <v>0</v>
      </c>
      <c r="BK627" s="44">
        <f t="shared" si="584"/>
        <v>0</v>
      </c>
      <c r="BL627" s="44">
        <f t="shared" si="585"/>
        <v>0</v>
      </c>
      <c r="BM627" s="44"/>
      <c r="BN627" s="44">
        <f t="shared" si="586"/>
        <v>441.60859658567057</v>
      </c>
      <c r="BO627" s="44">
        <f t="shared" si="587"/>
        <v>261.08671510465115</v>
      </c>
      <c r="BP627" s="44">
        <f t="shared" si="588"/>
        <v>0</v>
      </c>
      <c r="BQ627" s="44"/>
      <c r="BR627" s="44">
        <f t="shared" si="589"/>
        <v>0</v>
      </c>
      <c r="BS627" s="44"/>
      <c r="BT627" s="44">
        <f t="shared" si="590"/>
        <v>261.08671510465115</v>
      </c>
      <c r="BU627" s="20"/>
      <c r="BV627" s="20">
        <v>0.22</v>
      </c>
      <c r="BW627" s="20"/>
      <c r="BX627" s="20">
        <v>0.05</v>
      </c>
      <c r="BY627" s="44">
        <f t="shared" si="591"/>
        <v>173.48909151579915</v>
      </c>
      <c r="BZ627" s="44">
        <f t="shared" si="592"/>
        <v>0</v>
      </c>
      <c r="CA627" s="44">
        <f t="shared" si="593"/>
        <v>0</v>
      </c>
      <c r="CB627" s="44">
        <f t="shared" si="594"/>
        <v>0</v>
      </c>
      <c r="CC627" s="44"/>
      <c r="CD627" s="44">
        <f t="shared" si="595"/>
        <v>173.48909151579915</v>
      </c>
      <c r="CE627" s="44">
        <f t="shared" si="596"/>
        <v>3.3549414831479178</v>
      </c>
      <c r="CF627" s="44">
        <f t="shared" si="597"/>
        <v>9.2596384934882519</v>
      </c>
      <c r="CG627" s="44">
        <f t="shared" si="598"/>
        <v>3.6965355250684326</v>
      </c>
      <c r="CH627" s="44">
        <f t="shared" si="599"/>
        <v>58.097721138756754</v>
      </c>
      <c r="CI627" s="44">
        <f t="shared" si="600"/>
        <v>180.748465765021</v>
      </c>
      <c r="CJ627" s="44">
        <f t="shared" si="601"/>
        <v>71.008325836258251</v>
      </c>
      <c r="CK627" s="44">
        <f t="shared" si="602"/>
        <v>322.76511743753753</v>
      </c>
    </row>
    <row r="628" spans="1:89" x14ac:dyDescent="0.25">
      <c r="A628" s="41">
        <f>'[11]ТОВ "Сумитеплоенерго" '!F620</f>
        <v>2001</v>
      </c>
      <c r="B628" s="41" t="str">
        <f>'[11]ТОВ "Сумитеплоенерго" '!C620</f>
        <v>Черепіна,42в</v>
      </c>
      <c r="C628" s="47" t="str">
        <f>'[11]ТОВ "Сумитеплоенерго" '!O620</f>
        <v>так</v>
      </c>
      <c r="D628" s="46">
        <f>'[11]ТОВ "Сумитеплоенерго" '!G620</f>
        <v>10</v>
      </c>
      <c r="E628" s="86" t="str">
        <f t="shared" si="612"/>
        <v>ТОВ "Сумитеплоенерго"</v>
      </c>
      <c r="F628" s="43">
        <f>'[11]ТОВ "Сумитеплоенерго" '!L620</f>
        <v>2174.9</v>
      </c>
      <c r="G628" s="43">
        <f>'[11]ТОВ "Сумитеплоенерго" '!CX620</f>
        <v>577.89261627906978</v>
      </c>
      <c r="H628" s="32">
        <f t="shared" si="613"/>
        <v>265.70997116146481</v>
      </c>
      <c r="I628" s="42"/>
      <c r="J628" s="42"/>
      <c r="K628" s="42"/>
      <c r="L628" s="42"/>
      <c r="M628" s="42"/>
      <c r="N628" s="44">
        <f t="shared" si="614"/>
        <v>577.89261627906978</v>
      </c>
      <c r="O628" s="44">
        <f t="shared" si="615"/>
        <v>384.00293539162953</v>
      </c>
      <c r="P628" s="44">
        <f t="shared" si="616"/>
        <v>0</v>
      </c>
      <c r="Q628" s="44">
        <f t="shared" si="617"/>
        <v>0</v>
      </c>
      <c r="R628" s="44">
        <f t="shared" si="618"/>
        <v>0</v>
      </c>
      <c r="S628" s="44">
        <f t="shared" si="619"/>
        <v>0</v>
      </c>
      <c r="T628" s="44">
        <f t="shared" si="620"/>
        <v>384.00293539162953</v>
      </c>
      <c r="U628" s="44">
        <f t="shared" si="621"/>
        <v>595.22939476744193</v>
      </c>
      <c r="V628" s="44">
        <f t="shared" si="622"/>
        <v>0</v>
      </c>
      <c r="W628" s="44">
        <f t="shared" si="623"/>
        <v>0</v>
      </c>
      <c r="X628" s="44">
        <f t="shared" si="624"/>
        <v>0</v>
      </c>
      <c r="Y628" s="44">
        <f t="shared" si="625"/>
        <v>0</v>
      </c>
      <c r="Z628" s="44">
        <f t="shared" si="626"/>
        <v>595.22939476744193</v>
      </c>
      <c r="AA628" s="20">
        <v>0.03</v>
      </c>
      <c r="AC628" s="44">
        <f t="shared" si="606"/>
        <v>213.14020000000002</v>
      </c>
      <c r="AD628" s="28">
        <v>98</v>
      </c>
      <c r="AE628" s="44">
        <f t="shared" si="607"/>
        <v>1539.8291999999999</v>
      </c>
      <c r="AF628" s="28">
        <v>708</v>
      </c>
      <c r="AG628" s="44">
        <f t="shared" si="608"/>
        <v>245.7637</v>
      </c>
      <c r="AH628" s="28">
        <v>113</v>
      </c>
      <c r="AI628" s="44">
        <f t="shared" si="569"/>
        <v>107.14129105813954</v>
      </c>
      <c r="AJ628" s="44">
        <f t="shared" si="570"/>
        <v>0</v>
      </c>
      <c r="AK628" s="44"/>
      <c r="AL628" s="44">
        <f t="shared" si="571"/>
        <v>0</v>
      </c>
      <c r="AM628" s="44"/>
      <c r="AN628" s="44">
        <f t="shared" si="572"/>
        <v>107.14129105813954</v>
      </c>
      <c r="AO628" s="20"/>
      <c r="AP628" s="20">
        <v>0.18</v>
      </c>
      <c r="AQ628" s="20"/>
      <c r="AR628" s="20"/>
      <c r="AS628" s="44">
        <f t="shared" si="573"/>
        <v>71.194144221608113</v>
      </c>
      <c r="AT628" s="44">
        <f t="shared" si="574"/>
        <v>0</v>
      </c>
      <c r="AU628" s="44">
        <f t="shared" si="575"/>
        <v>0</v>
      </c>
      <c r="AV628" s="44">
        <f t="shared" si="576"/>
        <v>0</v>
      </c>
      <c r="AW628" s="44"/>
      <c r="AX628" s="44">
        <f t="shared" si="577"/>
        <v>71.194144221608113</v>
      </c>
      <c r="AY628" s="44">
        <f t="shared" si="578"/>
        <v>333.32846106976751</v>
      </c>
      <c r="AZ628" s="44">
        <f t="shared" si="579"/>
        <v>0</v>
      </c>
      <c r="BA628" s="44"/>
      <c r="BB628" s="44">
        <f t="shared" si="580"/>
        <v>0</v>
      </c>
      <c r="BC628" s="44"/>
      <c r="BD628" s="44">
        <f t="shared" si="581"/>
        <v>333.32846106976751</v>
      </c>
      <c r="BE628" s="20"/>
      <c r="BF628" s="20">
        <v>0.56000000000000005</v>
      </c>
      <c r="BG628" s="20"/>
      <c r="BH628" s="20">
        <v>0.05</v>
      </c>
      <c r="BI628" s="44">
        <f t="shared" si="582"/>
        <v>221.49289313389195</v>
      </c>
      <c r="BJ628" s="44">
        <f t="shared" si="583"/>
        <v>0</v>
      </c>
      <c r="BK628" s="44">
        <f t="shared" si="584"/>
        <v>0</v>
      </c>
      <c r="BL628" s="44">
        <f t="shared" si="585"/>
        <v>0</v>
      </c>
      <c r="BM628" s="44"/>
      <c r="BN628" s="44">
        <f t="shared" si="586"/>
        <v>221.49289313389195</v>
      </c>
      <c r="BO628" s="44">
        <f t="shared" si="587"/>
        <v>130.95046684883724</v>
      </c>
      <c r="BP628" s="44">
        <f t="shared" si="588"/>
        <v>0</v>
      </c>
      <c r="BQ628" s="44"/>
      <c r="BR628" s="44">
        <f t="shared" si="589"/>
        <v>0</v>
      </c>
      <c r="BS628" s="44"/>
      <c r="BT628" s="44">
        <f t="shared" si="590"/>
        <v>130.95046684883724</v>
      </c>
      <c r="BU628" s="20"/>
      <c r="BV628" s="20">
        <v>0.22</v>
      </c>
      <c r="BW628" s="20"/>
      <c r="BX628" s="20">
        <v>0.05</v>
      </c>
      <c r="BY628" s="44">
        <f t="shared" si="591"/>
        <v>87.015065159743259</v>
      </c>
      <c r="BZ628" s="44">
        <f t="shared" si="592"/>
        <v>0</v>
      </c>
      <c r="CA628" s="44">
        <f t="shared" si="593"/>
        <v>0</v>
      </c>
      <c r="CB628" s="44">
        <f t="shared" si="594"/>
        <v>0</v>
      </c>
      <c r="CC628" s="44"/>
      <c r="CD628" s="44">
        <f t="shared" si="595"/>
        <v>87.015065159743259</v>
      </c>
      <c r="CE628" s="44">
        <f t="shared" si="596"/>
        <v>2.9937883561961534</v>
      </c>
      <c r="CF628" s="44">
        <f t="shared" si="597"/>
        <v>6.9520478883680328</v>
      </c>
      <c r="CG628" s="44">
        <f t="shared" si="598"/>
        <v>2.8243810373390419</v>
      </c>
      <c r="CH628" s="44">
        <f t="shared" si="599"/>
        <v>29.139451629793871</v>
      </c>
      <c r="CI628" s="44">
        <f t="shared" si="600"/>
        <v>90.6560717371365</v>
      </c>
      <c r="CJ628" s="44">
        <f t="shared" si="601"/>
        <v>35.614885325303625</v>
      </c>
      <c r="CK628" s="44">
        <f t="shared" si="602"/>
        <v>161.88584238774374</v>
      </c>
    </row>
    <row r="629" spans="1:89" x14ac:dyDescent="0.25">
      <c r="A629" s="41">
        <f>'[11]ТОВ "Сумитеплоенерго" '!F621</f>
        <v>1991</v>
      </c>
      <c r="B629" s="41" t="str">
        <f>'[11]ТОВ "Сумитеплоенерго" '!C621</f>
        <v>Черепіна,44</v>
      </c>
      <c r="C629" s="47" t="str">
        <f>'[11]ТОВ "Сумитеплоенерго" '!O621</f>
        <v>так</v>
      </c>
      <c r="D629" s="46">
        <f>'[11]ТОВ "Сумитеплоенерго" '!G621</f>
        <v>10</v>
      </c>
      <c r="E629" s="86" t="str">
        <f t="shared" si="612"/>
        <v>ТОВ "Сумитеплоенерго"</v>
      </c>
      <c r="F629" s="43">
        <f>'[11]ТОВ "Сумитеплоенерго" '!L621</f>
        <v>8446.51</v>
      </c>
      <c r="G629" s="43">
        <f>'[11]ТОВ "Сумитеплоенерго" '!CX621</f>
        <v>1597.5120232558143</v>
      </c>
      <c r="H629" s="32">
        <f t="shared" si="613"/>
        <v>189.13279250907348</v>
      </c>
      <c r="I629" s="42"/>
      <c r="J629" s="42"/>
      <c r="K629" s="42"/>
      <c r="L629" s="42"/>
      <c r="M629" s="42"/>
      <c r="N629" s="44">
        <f t="shared" si="614"/>
        <v>1597.5120232558143</v>
      </c>
      <c r="O629" s="44">
        <f t="shared" si="615"/>
        <v>1061.5281956767783</v>
      </c>
      <c r="P629" s="44">
        <f t="shared" si="616"/>
        <v>0</v>
      </c>
      <c r="Q629" s="44">
        <f t="shared" si="617"/>
        <v>0</v>
      </c>
      <c r="R629" s="44">
        <f t="shared" si="618"/>
        <v>0</v>
      </c>
      <c r="S629" s="44">
        <f t="shared" si="619"/>
        <v>0</v>
      </c>
      <c r="T629" s="44">
        <f t="shared" si="620"/>
        <v>1061.5281956767783</v>
      </c>
      <c r="U629" s="44">
        <f t="shared" si="621"/>
        <v>1645.4373839534887</v>
      </c>
      <c r="V629" s="44">
        <f t="shared" si="622"/>
        <v>0</v>
      </c>
      <c r="W629" s="44">
        <f t="shared" si="623"/>
        <v>0</v>
      </c>
      <c r="X629" s="44">
        <f t="shared" si="624"/>
        <v>0</v>
      </c>
      <c r="Y629" s="44">
        <f t="shared" si="625"/>
        <v>0</v>
      </c>
      <c r="Z629" s="44">
        <f t="shared" si="626"/>
        <v>1645.4373839534887</v>
      </c>
      <c r="AA629" s="20">
        <v>0.03</v>
      </c>
      <c r="AC629" s="44">
        <f t="shared" si="606"/>
        <v>574.36268000000007</v>
      </c>
      <c r="AD629" s="28">
        <v>68</v>
      </c>
      <c r="AE629" s="44">
        <f t="shared" si="607"/>
        <v>5177.7106299999996</v>
      </c>
      <c r="AF629" s="28">
        <v>613</v>
      </c>
      <c r="AG629" s="44">
        <f t="shared" si="608"/>
        <v>777.07892000000004</v>
      </c>
      <c r="AH629" s="28">
        <v>92</v>
      </c>
      <c r="AI629" s="44">
        <f t="shared" si="569"/>
        <v>296.17872911162794</v>
      </c>
      <c r="AJ629" s="44">
        <f t="shared" si="570"/>
        <v>0</v>
      </c>
      <c r="AK629" s="44"/>
      <c r="AL629" s="44">
        <f t="shared" si="571"/>
        <v>0</v>
      </c>
      <c r="AM629" s="44"/>
      <c r="AN629" s="44">
        <f t="shared" si="572"/>
        <v>296.17872911162794</v>
      </c>
      <c r="AO629" s="20"/>
      <c r="AP629" s="20">
        <v>0.18</v>
      </c>
      <c r="AQ629" s="20"/>
      <c r="AR629" s="20"/>
      <c r="AS629" s="44">
        <f t="shared" si="573"/>
        <v>196.80732747847469</v>
      </c>
      <c r="AT629" s="44">
        <f t="shared" si="574"/>
        <v>0</v>
      </c>
      <c r="AU629" s="44">
        <f t="shared" si="575"/>
        <v>0</v>
      </c>
      <c r="AV629" s="44">
        <f t="shared" si="576"/>
        <v>0</v>
      </c>
      <c r="AW629" s="44"/>
      <c r="AX629" s="44">
        <f t="shared" si="577"/>
        <v>196.80732747847469</v>
      </c>
      <c r="AY629" s="44">
        <f t="shared" si="578"/>
        <v>921.4449350139538</v>
      </c>
      <c r="AZ629" s="44">
        <f t="shared" si="579"/>
        <v>0</v>
      </c>
      <c r="BA629" s="44"/>
      <c r="BB629" s="44">
        <f t="shared" si="580"/>
        <v>0</v>
      </c>
      <c r="BC629" s="44"/>
      <c r="BD629" s="44">
        <f t="shared" si="581"/>
        <v>921.4449350139538</v>
      </c>
      <c r="BE629" s="20"/>
      <c r="BF629" s="20">
        <v>0.56000000000000005</v>
      </c>
      <c r="BG629" s="20"/>
      <c r="BH629" s="20">
        <v>0.05</v>
      </c>
      <c r="BI629" s="44">
        <f t="shared" si="582"/>
        <v>612.28946326636583</v>
      </c>
      <c r="BJ629" s="44">
        <f t="shared" si="583"/>
        <v>0</v>
      </c>
      <c r="BK629" s="44">
        <f t="shared" si="584"/>
        <v>0</v>
      </c>
      <c r="BL629" s="44">
        <f t="shared" si="585"/>
        <v>0</v>
      </c>
      <c r="BM629" s="44"/>
      <c r="BN629" s="44">
        <f t="shared" si="586"/>
        <v>612.28946326636583</v>
      </c>
      <c r="BO629" s="44">
        <f t="shared" si="587"/>
        <v>361.99622446976753</v>
      </c>
      <c r="BP629" s="44">
        <f t="shared" si="588"/>
        <v>0</v>
      </c>
      <c r="BQ629" s="44"/>
      <c r="BR629" s="44">
        <f t="shared" si="589"/>
        <v>0</v>
      </c>
      <c r="BS629" s="44"/>
      <c r="BT629" s="44">
        <f t="shared" si="590"/>
        <v>361.99622446976753</v>
      </c>
      <c r="BU629" s="20"/>
      <c r="BV629" s="20">
        <v>0.22</v>
      </c>
      <c r="BW629" s="20"/>
      <c r="BX629" s="20">
        <v>0.05</v>
      </c>
      <c r="BY629" s="44">
        <f t="shared" si="591"/>
        <v>240.54228914035798</v>
      </c>
      <c r="BZ629" s="44">
        <f t="shared" si="592"/>
        <v>0</v>
      </c>
      <c r="CA629" s="44">
        <f t="shared" si="593"/>
        <v>0</v>
      </c>
      <c r="CB629" s="44">
        <f t="shared" si="594"/>
        <v>0</v>
      </c>
      <c r="CC629" s="44"/>
      <c r="CD629" s="44">
        <f t="shared" si="595"/>
        <v>240.54228914035798</v>
      </c>
      <c r="CE629" s="44">
        <f t="shared" si="596"/>
        <v>2.918400891668119</v>
      </c>
      <c r="CF629" s="44">
        <f t="shared" si="597"/>
        <v>8.4563118273807802</v>
      </c>
      <c r="CG629" s="44">
        <f t="shared" si="598"/>
        <v>3.2305293292796819</v>
      </c>
      <c r="CH629" s="44">
        <f t="shared" si="599"/>
        <v>80.552377757318851</v>
      </c>
      <c r="CI629" s="44">
        <f t="shared" si="600"/>
        <v>250.60739746721424</v>
      </c>
      <c r="CJ629" s="44">
        <f t="shared" si="601"/>
        <v>98.452906147834156</v>
      </c>
      <c r="CK629" s="44">
        <f t="shared" si="602"/>
        <v>447.51320976288252</v>
      </c>
    </row>
    <row r="630" spans="1:89" x14ac:dyDescent="0.25">
      <c r="A630" s="41">
        <f>'[11]ТОВ "Сумитеплоенерго" '!F622</f>
        <v>1991</v>
      </c>
      <c r="B630" s="41" t="str">
        <f>'[11]ТОВ "Сумитеплоенерго" '!C622</f>
        <v>Черепіна,46б</v>
      </c>
      <c r="C630" s="47" t="str">
        <f>'[11]ТОВ "Сумитеплоенерго" '!O622</f>
        <v>так</v>
      </c>
      <c r="D630" s="46">
        <f>'[11]ТОВ "Сумитеплоенерго" '!G622</f>
        <v>10</v>
      </c>
      <c r="E630" s="86" t="str">
        <f t="shared" si="612"/>
        <v>ТОВ "Сумитеплоенерго"</v>
      </c>
      <c r="F630" s="43">
        <f>'[11]ТОВ "Сумитеплоенерго" '!L622</f>
        <v>2113.0100000000002</v>
      </c>
      <c r="G630" s="43">
        <f>'[11]ТОВ "Сумитеплоенерго" '!CX622</f>
        <v>442.37822093023249</v>
      </c>
      <c r="H630" s="32">
        <f t="shared" si="613"/>
        <v>209.35926518579299</v>
      </c>
      <c r="I630" s="42"/>
      <c r="J630" s="42"/>
      <c r="K630" s="42"/>
      <c r="L630" s="42"/>
      <c r="M630" s="42"/>
      <c r="N630" s="44">
        <f t="shared" si="614"/>
        <v>442.37822093023249</v>
      </c>
      <c r="O630" s="44">
        <f t="shared" si="615"/>
        <v>293.95519272131014</v>
      </c>
      <c r="P630" s="44">
        <f t="shared" si="616"/>
        <v>0</v>
      </c>
      <c r="Q630" s="44">
        <f t="shared" si="617"/>
        <v>0</v>
      </c>
      <c r="R630" s="44">
        <f t="shared" si="618"/>
        <v>0</v>
      </c>
      <c r="S630" s="44">
        <f t="shared" si="619"/>
        <v>0</v>
      </c>
      <c r="T630" s="44">
        <f t="shared" si="620"/>
        <v>293.95519272131014</v>
      </c>
      <c r="U630" s="44">
        <f t="shared" si="621"/>
        <v>455.64956755813949</v>
      </c>
      <c r="V630" s="44">
        <f t="shared" si="622"/>
        <v>0</v>
      </c>
      <c r="W630" s="44">
        <f t="shared" si="623"/>
        <v>0</v>
      </c>
      <c r="X630" s="44">
        <f t="shared" si="624"/>
        <v>0</v>
      </c>
      <c r="Y630" s="44">
        <f t="shared" si="625"/>
        <v>0</v>
      </c>
      <c r="Z630" s="44">
        <f t="shared" si="626"/>
        <v>455.64956755813949</v>
      </c>
      <c r="AA630" s="20">
        <v>0.03</v>
      </c>
      <c r="AC630" s="44">
        <f t="shared" si="606"/>
        <v>207.07498000000001</v>
      </c>
      <c r="AD630" s="28">
        <v>98</v>
      </c>
      <c r="AE630" s="44">
        <f t="shared" si="607"/>
        <v>1496.01108</v>
      </c>
      <c r="AF630" s="28">
        <v>708</v>
      </c>
      <c r="AG630" s="44">
        <f t="shared" si="608"/>
        <v>238.77013000000002</v>
      </c>
      <c r="AH630" s="28">
        <v>113</v>
      </c>
      <c r="AI630" s="44">
        <f t="shared" si="569"/>
        <v>82.0169221604651</v>
      </c>
      <c r="AJ630" s="44">
        <f t="shared" si="570"/>
        <v>0</v>
      </c>
      <c r="AK630" s="44"/>
      <c r="AL630" s="44">
        <f t="shared" si="571"/>
        <v>0</v>
      </c>
      <c r="AM630" s="44"/>
      <c r="AN630" s="44">
        <f t="shared" si="572"/>
        <v>82.0169221604651</v>
      </c>
      <c r="AO630" s="20"/>
      <c r="AP630" s="20">
        <v>0.18</v>
      </c>
      <c r="AQ630" s="20"/>
      <c r="AR630" s="20"/>
      <c r="AS630" s="44">
        <f t="shared" si="573"/>
        <v>54.49929273053089</v>
      </c>
      <c r="AT630" s="44">
        <f t="shared" si="574"/>
        <v>0</v>
      </c>
      <c r="AU630" s="44">
        <f t="shared" si="575"/>
        <v>0</v>
      </c>
      <c r="AV630" s="44">
        <f t="shared" si="576"/>
        <v>0</v>
      </c>
      <c r="AW630" s="44"/>
      <c r="AX630" s="44">
        <f t="shared" si="577"/>
        <v>54.49929273053089</v>
      </c>
      <c r="AY630" s="44">
        <f t="shared" si="578"/>
        <v>255.16375783255813</v>
      </c>
      <c r="AZ630" s="44">
        <f t="shared" si="579"/>
        <v>0</v>
      </c>
      <c r="BA630" s="44"/>
      <c r="BB630" s="44">
        <f t="shared" si="580"/>
        <v>0</v>
      </c>
      <c r="BC630" s="44"/>
      <c r="BD630" s="44">
        <f t="shared" si="581"/>
        <v>255.16375783255813</v>
      </c>
      <c r="BE630" s="20"/>
      <c r="BF630" s="20">
        <v>0.56000000000000005</v>
      </c>
      <c r="BG630" s="20"/>
      <c r="BH630" s="20">
        <v>0.05</v>
      </c>
      <c r="BI630" s="44">
        <f t="shared" si="582"/>
        <v>169.55335516165169</v>
      </c>
      <c r="BJ630" s="44">
        <f t="shared" si="583"/>
        <v>0</v>
      </c>
      <c r="BK630" s="44">
        <f t="shared" si="584"/>
        <v>0</v>
      </c>
      <c r="BL630" s="44">
        <f t="shared" si="585"/>
        <v>0</v>
      </c>
      <c r="BM630" s="44"/>
      <c r="BN630" s="44">
        <f t="shared" si="586"/>
        <v>169.55335516165169</v>
      </c>
      <c r="BO630" s="44">
        <f t="shared" si="587"/>
        <v>100.2429048627907</v>
      </c>
      <c r="BP630" s="44">
        <f t="shared" si="588"/>
        <v>0</v>
      </c>
      <c r="BQ630" s="44"/>
      <c r="BR630" s="44">
        <f t="shared" si="589"/>
        <v>0</v>
      </c>
      <c r="BS630" s="44"/>
      <c r="BT630" s="44">
        <f t="shared" si="590"/>
        <v>100.2429048627907</v>
      </c>
      <c r="BU630" s="20"/>
      <c r="BV630" s="20">
        <v>0.22</v>
      </c>
      <c r="BW630" s="20"/>
      <c r="BX630" s="20">
        <v>0.05</v>
      </c>
      <c r="BY630" s="44">
        <f t="shared" si="591"/>
        <v>66.610246670648877</v>
      </c>
      <c r="BZ630" s="44">
        <f t="shared" si="592"/>
        <v>0</v>
      </c>
      <c r="CA630" s="44">
        <f t="shared" si="593"/>
        <v>0</v>
      </c>
      <c r="CB630" s="44">
        <f t="shared" si="594"/>
        <v>0</v>
      </c>
      <c r="CC630" s="44"/>
      <c r="CD630" s="44">
        <f t="shared" si="595"/>
        <v>66.610246670648877</v>
      </c>
      <c r="CE630" s="44">
        <f t="shared" si="596"/>
        <v>3.7995902263149031</v>
      </c>
      <c r="CF630" s="44">
        <f t="shared" si="597"/>
        <v>8.8232466917195893</v>
      </c>
      <c r="CG630" s="44">
        <f t="shared" si="598"/>
        <v>3.5845855845661001</v>
      </c>
      <c r="CH630" s="44">
        <f t="shared" si="599"/>
        <v>22.306321983954462</v>
      </c>
      <c r="CI630" s="44">
        <f t="shared" si="600"/>
        <v>69.397446172302779</v>
      </c>
      <c r="CJ630" s="44">
        <f t="shared" si="601"/>
        <v>27.263282424833235</v>
      </c>
      <c r="CK630" s="44">
        <f t="shared" si="602"/>
        <v>123.92401102196925</v>
      </c>
    </row>
    <row r="631" spans="1:89" x14ac:dyDescent="0.25">
      <c r="A631" s="41">
        <f>'[11]ТОВ "Сумитеплоенерго" '!F623</f>
        <v>1991</v>
      </c>
      <c r="B631" s="41" t="str">
        <f>'[11]ТОВ "Сумитеплоенерго" '!C623</f>
        <v>Черепіна,46</v>
      </c>
      <c r="C631" s="47" t="str">
        <f>'[11]ТОВ "Сумитеплоенерго" '!O623</f>
        <v>так</v>
      </c>
      <c r="D631" s="46">
        <f>'[11]ТОВ "Сумитеплоенерго" '!G623</f>
        <v>10</v>
      </c>
      <c r="E631" s="86" t="str">
        <f t="shared" si="612"/>
        <v>ТОВ "Сумитеплоенерго"</v>
      </c>
      <c r="F631" s="43">
        <f>'[11]ТОВ "Сумитеплоенерго" '!L623</f>
        <v>6223.77</v>
      </c>
      <c r="G631" s="43">
        <f>'[11]ТОВ "Сумитеплоенерго" '!CX623</f>
        <v>1023.338534883721</v>
      </c>
      <c r="H631" s="32">
        <f t="shared" si="613"/>
        <v>164.4242211527291</v>
      </c>
      <c r="I631" s="42"/>
      <c r="J631" s="42"/>
      <c r="K631" s="42"/>
      <c r="L631" s="42"/>
      <c r="M631" s="42"/>
      <c r="N631" s="44">
        <f t="shared" si="614"/>
        <v>1023.338534883721</v>
      </c>
      <c r="O631" s="44">
        <f t="shared" si="615"/>
        <v>679.99657760803052</v>
      </c>
      <c r="P631" s="44">
        <f t="shared" si="616"/>
        <v>0</v>
      </c>
      <c r="Q631" s="44">
        <f t="shared" si="617"/>
        <v>0</v>
      </c>
      <c r="R631" s="44">
        <f t="shared" si="618"/>
        <v>0</v>
      </c>
      <c r="S631" s="44">
        <f t="shared" si="619"/>
        <v>0</v>
      </c>
      <c r="T631" s="44">
        <f t="shared" si="620"/>
        <v>679.99657760803052</v>
      </c>
      <c r="U631" s="44">
        <f t="shared" si="621"/>
        <v>1054.0386909302326</v>
      </c>
      <c r="V631" s="44">
        <f t="shared" si="622"/>
        <v>0</v>
      </c>
      <c r="W631" s="44">
        <f t="shared" si="623"/>
        <v>0</v>
      </c>
      <c r="X631" s="44">
        <f t="shared" si="624"/>
        <v>0</v>
      </c>
      <c r="Y631" s="44">
        <f t="shared" si="625"/>
        <v>0</v>
      </c>
      <c r="Z631" s="44">
        <f t="shared" si="626"/>
        <v>1054.0386909302326</v>
      </c>
      <c r="AA631" s="20">
        <v>0.03</v>
      </c>
      <c r="AC631" s="44">
        <f t="shared" si="606"/>
        <v>466.78275000000008</v>
      </c>
      <c r="AD631" s="28">
        <v>75</v>
      </c>
      <c r="AE631" s="44">
        <f t="shared" si="607"/>
        <v>4008.1078800000005</v>
      </c>
      <c r="AF631" s="28">
        <v>644</v>
      </c>
      <c r="AG631" s="44">
        <f t="shared" si="608"/>
        <v>628.60077000000001</v>
      </c>
      <c r="AH631" s="28">
        <v>101</v>
      </c>
      <c r="AI631" s="44">
        <f t="shared" si="569"/>
        <v>189.72696436744187</v>
      </c>
      <c r="AJ631" s="44">
        <f t="shared" si="570"/>
        <v>0</v>
      </c>
      <c r="AK631" s="44"/>
      <c r="AL631" s="44">
        <f t="shared" si="571"/>
        <v>0</v>
      </c>
      <c r="AM631" s="44"/>
      <c r="AN631" s="44">
        <f t="shared" si="572"/>
        <v>189.72696436744187</v>
      </c>
      <c r="AO631" s="20"/>
      <c r="AP631" s="20">
        <v>0.18</v>
      </c>
      <c r="AQ631" s="20"/>
      <c r="AR631" s="20"/>
      <c r="AS631" s="44">
        <f t="shared" si="573"/>
        <v>126.07136548852887</v>
      </c>
      <c r="AT631" s="44">
        <f t="shared" si="574"/>
        <v>0</v>
      </c>
      <c r="AU631" s="44">
        <f t="shared" si="575"/>
        <v>0</v>
      </c>
      <c r="AV631" s="44">
        <f t="shared" si="576"/>
        <v>0</v>
      </c>
      <c r="AW631" s="44"/>
      <c r="AX631" s="44">
        <f t="shared" si="577"/>
        <v>126.07136548852887</v>
      </c>
      <c r="AY631" s="44">
        <f t="shared" si="578"/>
        <v>590.26166692093034</v>
      </c>
      <c r="AZ631" s="44">
        <f t="shared" si="579"/>
        <v>0</v>
      </c>
      <c r="BA631" s="44"/>
      <c r="BB631" s="44">
        <f t="shared" si="580"/>
        <v>0</v>
      </c>
      <c r="BC631" s="44"/>
      <c r="BD631" s="44">
        <f t="shared" si="581"/>
        <v>590.26166692093034</v>
      </c>
      <c r="BE631" s="20"/>
      <c r="BF631" s="20">
        <v>0.56000000000000005</v>
      </c>
      <c r="BG631" s="20"/>
      <c r="BH631" s="20">
        <v>0.05</v>
      </c>
      <c r="BI631" s="44">
        <f t="shared" si="582"/>
        <v>392.22202596431208</v>
      </c>
      <c r="BJ631" s="44">
        <f t="shared" si="583"/>
        <v>0</v>
      </c>
      <c r="BK631" s="44">
        <f t="shared" si="584"/>
        <v>0</v>
      </c>
      <c r="BL631" s="44">
        <f t="shared" si="585"/>
        <v>0</v>
      </c>
      <c r="BM631" s="44"/>
      <c r="BN631" s="44">
        <f t="shared" si="586"/>
        <v>392.22202596431208</v>
      </c>
      <c r="BO631" s="44">
        <f t="shared" si="587"/>
        <v>231.88851200465118</v>
      </c>
      <c r="BP631" s="44">
        <f t="shared" si="588"/>
        <v>0</v>
      </c>
      <c r="BQ631" s="44"/>
      <c r="BR631" s="44">
        <f t="shared" si="589"/>
        <v>0</v>
      </c>
      <c r="BS631" s="44"/>
      <c r="BT631" s="44">
        <f t="shared" si="590"/>
        <v>231.88851200465118</v>
      </c>
      <c r="BU631" s="20"/>
      <c r="BV631" s="20">
        <v>0.22</v>
      </c>
      <c r="BW631" s="20"/>
      <c r="BX631" s="20">
        <v>0.05</v>
      </c>
      <c r="BY631" s="44">
        <f t="shared" si="591"/>
        <v>154.08722448597973</v>
      </c>
      <c r="BZ631" s="44">
        <f t="shared" si="592"/>
        <v>0</v>
      </c>
      <c r="CA631" s="44">
        <f t="shared" si="593"/>
        <v>0</v>
      </c>
      <c r="CB631" s="44">
        <f t="shared" si="594"/>
        <v>0</v>
      </c>
      <c r="CC631" s="44"/>
      <c r="CD631" s="44">
        <f t="shared" si="595"/>
        <v>154.08722448597973</v>
      </c>
      <c r="CE631" s="44">
        <f t="shared" si="596"/>
        <v>3.7025279149726691</v>
      </c>
      <c r="CF631" s="44">
        <f t="shared" si="597"/>
        <v>10.218977045324564</v>
      </c>
      <c r="CG631" s="44">
        <f t="shared" si="598"/>
        <v>4.0795125754062491</v>
      </c>
      <c r="CH631" s="44">
        <f t="shared" si="599"/>
        <v>51.600458109587933</v>
      </c>
      <c r="CI631" s="44">
        <f t="shared" si="600"/>
        <v>160.53475856316248</v>
      </c>
      <c r="CJ631" s="44">
        <f t="shared" si="601"/>
        <v>63.067226578385252</v>
      </c>
      <c r="CK631" s="44">
        <f t="shared" si="602"/>
        <v>286.66921171993295</v>
      </c>
    </row>
    <row r="632" spans="1:89" x14ac:dyDescent="0.25">
      <c r="A632" s="41">
        <f>'[11]ТОВ "Сумитеплоенерго" '!F624</f>
        <v>1992</v>
      </c>
      <c r="B632" s="41" t="str">
        <f>'[11]ТОВ "Сумитеплоенерго" '!C624</f>
        <v>Черепіна,50</v>
      </c>
      <c r="C632" s="47" t="str">
        <f>'[11]ТОВ "Сумитеплоенерго" '!O624</f>
        <v>так</v>
      </c>
      <c r="D632" s="46">
        <f>'[11]ТОВ "Сумитеплоенерго" '!G624</f>
        <v>10</v>
      </c>
      <c r="E632" s="86" t="str">
        <f t="shared" si="612"/>
        <v>ТОВ "Сумитеплоенерго"</v>
      </c>
      <c r="F632" s="43">
        <f>'[11]ТОВ "Сумитеплоенерго" '!L624</f>
        <v>4290.12</v>
      </c>
      <c r="G632" s="43">
        <f>'[11]ТОВ "Сумитеплоенерго" '!CX624</f>
        <v>775.02231395348838</v>
      </c>
      <c r="H632" s="32">
        <f t="shared" si="613"/>
        <v>180.65282881445935</v>
      </c>
      <c r="I632" s="42"/>
      <c r="J632" s="42"/>
      <c r="K632" s="42"/>
      <c r="L632" s="42"/>
      <c r="M632" s="42"/>
      <c r="N632" s="44">
        <f t="shared" si="614"/>
        <v>775.02231395348838</v>
      </c>
      <c r="O632" s="44">
        <f t="shared" si="615"/>
        <v>514.99333123237818</v>
      </c>
      <c r="P632" s="44">
        <f t="shared" si="616"/>
        <v>0</v>
      </c>
      <c r="Q632" s="44">
        <f t="shared" si="617"/>
        <v>0</v>
      </c>
      <c r="R632" s="44">
        <f t="shared" si="618"/>
        <v>0</v>
      </c>
      <c r="S632" s="44">
        <f t="shared" si="619"/>
        <v>0</v>
      </c>
      <c r="T632" s="44">
        <f t="shared" si="620"/>
        <v>514.99333123237818</v>
      </c>
      <c r="U632" s="44">
        <f t="shared" si="621"/>
        <v>798.27298337209299</v>
      </c>
      <c r="V632" s="44">
        <f t="shared" si="622"/>
        <v>0</v>
      </c>
      <c r="W632" s="44">
        <f t="shared" si="623"/>
        <v>0</v>
      </c>
      <c r="X632" s="44">
        <f t="shared" si="624"/>
        <v>0</v>
      </c>
      <c r="Y632" s="44">
        <f t="shared" si="625"/>
        <v>0</v>
      </c>
      <c r="Z632" s="44">
        <f t="shared" si="626"/>
        <v>798.27298337209299</v>
      </c>
      <c r="AA632" s="20">
        <v>0.03</v>
      </c>
      <c r="AC632" s="44">
        <f t="shared" si="606"/>
        <v>403.27127999999999</v>
      </c>
      <c r="AD632" s="28">
        <v>94</v>
      </c>
      <c r="AE632" s="44">
        <f t="shared" si="607"/>
        <v>2925.86184</v>
      </c>
      <c r="AF632" s="28">
        <v>682</v>
      </c>
      <c r="AG632" s="44">
        <f t="shared" si="608"/>
        <v>471.91320000000002</v>
      </c>
      <c r="AH632" s="28">
        <v>110</v>
      </c>
      <c r="AI632" s="44">
        <f t="shared" si="569"/>
        <v>143.68913700697672</v>
      </c>
      <c r="AJ632" s="44">
        <f t="shared" si="570"/>
        <v>0</v>
      </c>
      <c r="AK632" s="44"/>
      <c r="AL632" s="44">
        <f t="shared" si="571"/>
        <v>0</v>
      </c>
      <c r="AM632" s="44"/>
      <c r="AN632" s="44">
        <f t="shared" si="572"/>
        <v>143.68913700697672</v>
      </c>
      <c r="AO632" s="20"/>
      <c r="AP632" s="20">
        <v>0.18</v>
      </c>
      <c r="AQ632" s="20"/>
      <c r="AR632" s="20"/>
      <c r="AS632" s="44">
        <f t="shared" si="573"/>
        <v>95.479763610482891</v>
      </c>
      <c r="AT632" s="44">
        <f t="shared" si="574"/>
        <v>0</v>
      </c>
      <c r="AU632" s="44">
        <f t="shared" si="575"/>
        <v>0</v>
      </c>
      <c r="AV632" s="44">
        <f t="shared" si="576"/>
        <v>0</v>
      </c>
      <c r="AW632" s="44"/>
      <c r="AX632" s="44">
        <f t="shared" si="577"/>
        <v>95.479763610482891</v>
      </c>
      <c r="AY632" s="44">
        <f t="shared" si="578"/>
        <v>447.0328706883721</v>
      </c>
      <c r="AZ632" s="44">
        <f t="shared" si="579"/>
        <v>0</v>
      </c>
      <c r="BA632" s="44"/>
      <c r="BB632" s="44">
        <f t="shared" si="580"/>
        <v>0</v>
      </c>
      <c r="BC632" s="44"/>
      <c r="BD632" s="44">
        <f t="shared" si="581"/>
        <v>447.0328706883721</v>
      </c>
      <c r="BE632" s="20"/>
      <c r="BF632" s="20">
        <v>0.56000000000000005</v>
      </c>
      <c r="BG632" s="20"/>
      <c r="BH632" s="20">
        <v>0.05</v>
      </c>
      <c r="BI632" s="44">
        <f t="shared" si="582"/>
        <v>297.04815345483576</v>
      </c>
      <c r="BJ632" s="44">
        <f t="shared" si="583"/>
        <v>0</v>
      </c>
      <c r="BK632" s="44">
        <f t="shared" si="584"/>
        <v>0</v>
      </c>
      <c r="BL632" s="44">
        <f t="shared" si="585"/>
        <v>0</v>
      </c>
      <c r="BM632" s="44"/>
      <c r="BN632" s="44">
        <f t="shared" si="586"/>
        <v>297.04815345483576</v>
      </c>
      <c r="BO632" s="44">
        <f t="shared" si="587"/>
        <v>175.62005634186045</v>
      </c>
      <c r="BP632" s="44">
        <f t="shared" si="588"/>
        <v>0</v>
      </c>
      <c r="BQ632" s="44"/>
      <c r="BR632" s="44">
        <f t="shared" si="589"/>
        <v>0</v>
      </c>
      <c r="BS632" s="44"/>
      <c r="BT632" s="44">
        <f t="shared" si="590"/>
        <v>175.62005634186045</v>
      </c>
      <c r="BU632" s="20"/>
      <c r="BV632" s="20">
        <v>0.22</v>
      </c>
      <c r="BW632" s="20"/>
      <c r="BX632" s="20">
        <v>0.05</v>
      </c>
      <c r="BY632" s="44">
        <f t="shared" si="591"/>
        <v>116.69748885725689</v>
      </c>
      <c r="BZ632" s="44">
        <f t="shared" si="592"/>
        <v>0</v>
      </c>
      <c r="CA632" s="44">
        <f t="shared" si="593"/>
        <v>0</v>
      </c>
      <c r="CB632" s="44">
        <f t="shared" si="594"/>
        <v>0</v>
      </c>
      <c r="CC632" s="44"/>
      <c r="CD632" s="44">
        <f t="shared" si="595"/>
        <v>116.69748885725689</v>
      </c>
      <c r="CE632" s="44">
        <f t="shared" si="596"/>
        <v>4.2236309009433297</v>
      </c>
      <c r="CF632" s="44">
        <f t="shared" si="597"/>
        <v>9.8497896922454977</v>
      </c>
      <c r="CG632" s="44">
        <f t="shared" si="598"/>
        <v>4.0439019264351028</v>
      </c>
      <c r="CH632" s="44">
        <f t="shared" si="599"/>
        <v>39.079449353186916</v>
      </c>
      <c r="CI632" s="44">
        <f t="shared" si="600"/>
        <v>121.58050909880376</v>
      </c>
      <c r="CJ632" s="44">
        <f t="shared" si="601"/>
        <v>47.7637714316729</v>
      </c>
      <c r="CK632" s="44">
        <f t="shared" si="602"/>
        <v>217.10805196214957</v>
      </c>
    </row>
    <row r="633" spans="1:89" x14ac:dyDescent="0.25">
      <c r="A633" s="41">
        <f>'[11]ТОВ "Сумитеплоенерго" '!F625</f>
        <v>1999</v>
      </c>
      <c r="B633" s="41" t="str">
        <f>'[11]ТОВ "Сумитеплоенерго" '!C625</f>
        <v>Черепіна,50б</v>
      </c>
      <c r="C633" s="47" t="str">
        <f>'[11]ТОВ "Сумитеплоенерго" '!O625</f>
        <v>так</v>
      </c>
      <c r="D633" s="46">
        <f>'[11]ТОВ "Сумитеплоенерго" '!G625</f>
        <v>10</v>
      </c>
      <c r="E633" s="86" t="str">
        <f t="shared" si="612"/>
        <v>ТОВ "Сумитеплоенерго"</v>
      </c>
      <c r="F633" s="43">
        <f>'[11]ТОВ "Сумитеплоенерго" '!L625</f>
        <v>2317.23</v>
      </c>
      <c r="G633" s="43">
        <f>'[11]ТОВ "Сумитеплоенерго" '!CX625</f>
        <v>376.61518604651167</v>
      </c>
      <c r="H633" s="32">
        <f t="shared" si="613"/>
        <v>162.52818496502795</v>
      </c>
      <c r="I633" s="42"/>
      <c r="J633" s="42"/>
      <c r="K633" s="42"/>
      <c r="L633" s="42"/>
      <c r="M633" s="42"/>
      <c r="N633" s="44">
        <f t="shared" si="614"/>
        <v>376.61518604651167</v>
      </c>
      <c r="O633" s="44">
        <f t="shared" si="615"/>
        <v>250.25641941250578</v>
      </c>
      <c r="P633" s="44">
        <f t="shared" si="616"/>
        <v>0</v>
      </c>
      <c r="Q633" s="44">
        <f t="shared" si="617"/>
        <v>0</v>
      </c>
      <c r="R633" s="44">
        <f t="shared" si="618"/>
        <v>0</v>
      </c>
      <c r="S633" s="44">
        <f t="shared" si="619"/>
        <v>0</v>
      </c>
      <c r="T633" s="44">
        <f t="shared" si="620"/>
        <v>250.25641941250578</v>
      </c>
      <c r="U633" s="44">
        <f t="shared" si="621"/>
        <v>387.91364162790705</v>
      </c>
      <c r="V633" s="44">
        <f t="shared" si="622"/>
        <v>0</v>
      </c>
      <c r="W633" s="44">
        <f t="shared" si="623"/>
        <v>0</v>
      </c>
      <c r="X633" s="44">
        <f t="shared" si="624"/>
        <v>0</v>
      </c>
      <c r="Y633" s="44">
        <f t="shared" si="625"/>
        <v>0</v>
      </c>
      <c r="Z633" s="44">
        <f t="shared" si="626"/>
        <v>387.91364162790705</v>
      </c>
      <c r="AA633" s="20">
        <v>0.03</v>
      </c>
      <c r="AC633" s="44">
        <f t="shared" si="606"/>
        <v>227.08853999999999</v>
      </c>
      <c r="AD633" s="28">
        <v>98</v>
      </c>
      <c r="AE633" s="44">
        <f t="shared" si="607"/>
        <v>1640.5988400000001</v>
      </c>
      <c r="AF633" s="28">
        <v>708</v>
      </c>
      <c r="AG633" s="44">
        <f t="shared" si="608"/>
        <v>261.84699000000001</v>
      </c>
      <c r="AH633" s="28">
        <v>113</v>
      </c>
      <c r="AI633" s="44">
        <f t="shared" si="569"/>
        <v>69.824455493023265</v>
      </c>
      <c r="AJ633" s="44">
        <f t="shared" si="570"/>
        <v>0</v>
      </c>
      <c r="AK633" s="44"/>
      <c r="AL633" s="44">
        <f t="shared" si="571"/>
        <v>0</v>
      </c>
      <c r="AM633" s="44"/>
      <c r="AN633" s="44">
        <f t="shared" si="572"/>
        <v>69.824455493023265</v>
      </c>
      <c r="AO633" s="20"/>
      <c r="AP633" s="20">
        <v>0.18</v>
      </c>
      <c r="AQ633" s="20"/>
      <c r="AR633" s="20"/>
      <c r="AS633" s="44">
        <f t="shared" si="573"/>
        <v>46.397540159078574</v>
      </c>
      <c r="AT633" s="44">
        <f t="shared" si="574"/>
        <v>0</v>
      </c>
      <c r="AU633" s="44">
        <f t="shared" si="575"/>
        <v>0</v>
      </c>
      <c r="AV633" s="44">
        <f t="shared" si="576"/>
        <v>0</v>
      </c>
      <c r="AW633" s="44"/>
      <c r="AX633" s="44">
        <f t="shared" si="577"/>
        <v>46.397540159078574</v>
      </c>
      <c r="AY633" s="44">
        <f t="shared" si="578"/>
        <v>217.23163931162796</v>
      </c>
      <c r="AZ633" s="44">
        <f t="shared" si="579"/>
        <v>0</v>
      </c>
      <c r="BA633" s="44"/>
      <c r="BB633" s="44">
        <f t="shared" si="580"/>
        <v>0</v>
      </c>
      <c r="BC633" s="44"/>
      <c r="BD633" s="44">
        <f t="shared" si="581"/>
        <v>217.23163931162796</v>
      </c>
      <c r="BE633" s="20"/>
      <c r="BF633" s="20">
        <v>0.56000000000000005</v>
      </c>
      <c r="BG633" s="20"/>
      <c r="BH633" s="20">
        <v>0.05</v>
      </c>
      <c r="BI633" s="44">
        <f t="shared" si="582"/>
        <v>144.34790271713334</v>
      </c>
      <c r="BJ633" s="44">
        <f t="shared" si="583"/>
        <v>0</v>
      </c>
      <c r="BK633" s="44">
        <f t="shared" si="584"/>
        <v>0</v>
      </c>
      <c r="BL633" s="44">
        <f t="shared" si="585"/>
        <v>0</v>
      </c>
      <c r="BM633" s="44"/>
      <c r="BN633" s="44">
        <f t="shared" si="586"/>
        <v>144.34790271713334</v>
      </c>
      <c r="BO633" s="44">
        <f t="shared" si="587"/>
        <v>85.341001158139548</v>
      </c>
      <c r="BP633" s="44">
        <f t="shared" si="588"/>
        <v>0</v>
      </c>
      <c r="BQ633" s="44"/>
      <c r="BR633" s="44">
        <f t="shared" si="589"/>
        <v>0</v>
      </c>
      <c r="BS633" s="44"/>
      <c r="BT633" s="44">
        <f t="shared" si="590"/>
        <v>85.341001158139548</v>
      </c>
      <c r="BU633" s="20"/>
      <c r="BV633" s="20">
        <v>0.22</v>
      </c>
      <c r="BW633" s="20"/>
      <c r="BX633" s="20">
        <v>0.05</v>
      </c>
      <c r="BY633" s="44">
        <f t="shared" si="591"/>
        <v>56.708104638873813</v>
      </c>
      <c r="BZ633" s="44">
        <f t="shared" si="592"/>
        <v>0</v>
      </c>
      <c r="CA633" s="44">
        <f t="shared" si="593"/>
        <v>0</v>
      </c>
      <c r="CB633" s="44">
        <f t="shared" si="594"/>
        <v>0</v>
      </c>
      <c r="CC633" s="44"/>
      <c r="CD633" s="44">
        <f t="shared" si="595"/>
        <v>56.708104638873813</v>
      </c>
      <c r="CE633" s="44">
        <f t="shared" si="596"/>
        <v>4.8944090402509355</v>
      </c>
      <c r="CF633" s="44">
        <f t="shared" si="597"/>
        <v>11.365588339824695</v>
      </c>
      <c r="CG633" s="44">
        <f t="shared" si="598"/>
        <v>4.6174526845410035</v>
      </c>
      <c r="CH633" s="44">
        <f t="shared" si="599"/>
        <v>18.990310115934282</v>
      </c>
      <c r="CI633" s="44">
        <f t="shared" si="600"/>
        <v>59.080964805128879</v>
      </c>
      <c r="CJ633" s="44">
        <f t="shared" si="601"/>
        <v>23.210379030586342</v>
      </c>
      <c r="CK633" s="44">
        <f t="shared" si="602"/>
        <v>105.50172286630156</v>
      </c>
    </row>
    <row r="634" spans="1:89" x14ac:dyDescent="0.25">
      <c r="A634" s="41">
        <f>'[11]ТОВ "Сумитеплоенерго" '!F626</f>
        <v>1999</v>
      </c>
      <c r="B634" s="41" t="str">
        <f>'[11]ТОВ "Сумитеплоенерго" '!C626</f>
        <v>Черепіна,54б</v>
      </c>
      <c r="C634" s="47" t="str">
        <f>'[11]ТОВ "Сумитеплоенерго" '!O626</f>
        <v>так</v>
      </c>
      <c r="D634" s="46">
        <f>'[11]ТОВ "Сумитеплоенерго" '!G626</f>
        <v>10</v>
      </c>
      <c r="E634" s="86" t="str">
        <f t="shared" si="612"/>
        <v>ТОВ "Сумитеплоенерго"</v>
      </c>
      <c r="F634" s="43">
        <f>'[11]ТОВ "Сумитеплоенерго" '!L626</f>
        <v>2256.1999999999998</v>
      </c>
      <c r="G634" s="43">
        <f>'[11]ТОВ "Сумитеплоенерго" '!CX626</f>
        <v>349.57349999999997</v>
      </c>
      <c r="H634" s="32">
        <f t="shared" si="613"/>
        <v>154.93905682120379</v>
      </c>
      <c r="I634" s="42"/>
      <c r="J634" s="42"/>
      <c r="K634" s="42"/>
      <c r="L634" s="42"/>
      <c r="M634" s="42"/>
      <c r="N634" s="44">
        <f t="shared" si="614"/>
        <v>349.57349999999997</v>
      </c>
      <c r="O634" s="44">
        <f t="shared" si="615"/>
        <v>232.2875329320722</v>
      </c>
      <c r="P634" s="44">
        <f t="shared" si="616"/>
        <v>0</v>
      </c>
      <c r="Q634" s="44">
        <f t="shared" si="617"/>
        <v>0</v>
      </c>
      <c r="R634" s="44">
        <f t="shared" si="618"/>
        <v>0</v>
      </c>
      <c r="S634" s="44">
        <f t="shared" si="619"/>
        <v>0</v>
      </c>
      <c r="T634" s="44">
        <f t="shared" si="620"/>
        <v>232.2875329320722</v>
      </c>
      <c r="U634" s="44">
        <f t="shared" si="621"/>
        <v>360.06070499999998</v>
      </c>
      <c r="V634" s="44">
        <f t="shared" si="622"/>
        <v>0</v>
      </c>
      <c r="W634" s="44">
        <f t="shared" si="623"/>
        <v>0</v>
      </c>
      <c r="X634" s="44">
        <f t="shared" si="624"/>
        <v>0</v>
      </c>
      <c r="Y634" s="44">
        <f t="shared" si="625"/>
        <v>0</v>
      </c>
      <c r="Z634" s="44">
        <f t="shared" si="626"/>
        <v>360.06070499999998</v>
      </c>
      <c r="AA634" s="20">
        <v>0.03</v>
      </c>
      <c r="AC634" s="44">
        <f t="shared" si="606"/>
        <v>221.10759999999999</v>
      </c>
      <c r="AD634" s="28">
        <v>98</v>
      </c>
      <c r="AE634" s="44">
        <f t="shared" si="607"/>
        <v>1597.3896</v>
      </c>
      <c r="AF634" s="28">
        <v>708</v>
      </c>
      <c r="AG634" s="44">
        <f t="shared" si="608"/>
        <v>254.95059999999998</v>
      </c>
      <c r="AH634" s="28">
        <v>113</v>
      </c>
      <c r="AI634" s="44">
        <f t="shared" si="569"/>
        <v>64.810926899999998</v>
      </c>
      <c r="AJ634" s="44">
        <f t="shared" si="570"/>
        <v>0</v>
      </c>
      <c r="AK634" s="44"/>
      <c r="AL634" s="44">
        <f t="shared" si="571"/>
        <v>0</v>
      </c>
      <c r="AM634" s="44"/>
      <c r="AN634" s="44">
        <f t="shared" si="572"/>
        <v>64.810926899999998</v>
      </c>
      <c r="AO634" s="20"/>
      <c r="AP634" s="20">
        <v>0.18</v>
      </c>
      <c r="AQ634" s="20"/>
      <c r="AR634" s="20"/>
      <c r="AS634" s="44">
        <f t="shared" si="573"/>
        <v>43.066108605606189</v>
      </c>
      <c r="AT634" s="44">
        <f t="shared" si="574"/>
        <v>0</v>
      </c>
      <c r="AU634" s="44">
        <f t="shared" si="575"/>
        <v>0</v>
      </c>
      <c r="AV634" s="44">
        <f t="shared" si="576"/>
        <v>0</v>
      </c>
      <c r="AW634" s="44"/>
      <c r="AX634" s="44">
        <f t="shared" si="577"/>
        <v>43.066108605606189</v>
      </c>
      <c r="AY634" s="44">
        <f t="shared" si="578"/>
        <v>201.63399480000001</v>
      </c>
      <c r="AZ634" s="44">
        <f t="shared" si="579"/>
        <v>0</v>
      </c>
      <c r="BA634" s="44"/>
      <c r="BB634" s="44">
        <f t="shared" si="580"/>
        <v>0</v>
      </c>
      <c r="BC634" s="44"/>
      <c r="BD634" s="44">
        <f t="shared" si="581"/>
        <v>201.63399480000001</v>
      </c>
      <c r="BE634" s="20"/>
      <c r="BF634" s="20">
        <v>0.56000000000000005</v>
      </c>
      <c r="BG634" s="20"/>
      <c r="BH634" s="20">
        <v>0.05</v>
      </c>
      <c r="BI634" s="44">
        <f t="shared" si="582"/>
        <v>133.98344899521928</v>
      </c>
      <c r="BJ634" s="44">
        <f t="shared" si="583"/>
        <v>0</v>
      </c>
      <c r="BK634" s="44">
        <f t="shared" si="584"/>
        <v>0</v>
      </c>
      <c r="BL634" s="44">
        <f t="shared" si="585"/>
        <v>0</v>
      </c>
      <c r="BM634" s="44"/>
      <c r="BN634" s="44">
        <f t="shared" si="586"/>
        <v>133.98344899521928</v>
      </c>
      <c r="BO634" s="44">
        <f t="shared" si="587"/>
        <v>79.213355100000001</v>
      </c>
      <c r="BP634" s="44">
        <f t="shared" si="588"/>
        <v>0</v>
      </c>
      <c r="BQ634" s="44"/>
      <c r="BR634" s="44">
        <f t="shared" si="589"/>
        <v>0</v>
      </c>
      <c r="BS634" s="44"/>
      <c r="BT634" s="44">
        <f t="shared" si="590"/>
        <v>79.213355100000001</v>
      </c>
      <c r="BU634" s="20"/>
      <c r="BV634" s="20">
        <v>0.22</v>
      </c>
      <c r="BW634" s="20"/>
      <c r="BX634" s="20">
        <v>0.05</v>
      </c>
      <c r="BY634" s="44">
        <f t="shared" si="591"/>
        <v>52.636354962407566</v>
      </c>
      <c r="BZ634" s="44">
        <f t="shared" si="592"/>
        <v>0</v>
      </c>
      <c r="CA634" s="44">
        <f t="shared" si="593"/>
        <v>0</v>
      </c>
      <c r="CB634" s="44">
        <f t="shared" si="594"/>
        <v>0</v>
      </c>
      <c r="CC634" s="44"/>
      <c r="CD634" s="44">
        <f t="shared" si="595"/>
        <v>52.636354962407566</v>
      </c>
      <c r="CE634" s="44">
        <f t="shared" si="596"/>
        <v>5.1341439279985703</v>
      </c>
      <c r="CF634" s="44">
        <f t="shared" si="597"/>
        <v>11.922290491693472</v>
      </c>
      <c r="CG634" s="44">
        <f t="shared" si="598"/>
        <v>4.8436218689930852</v>
      </c>
      <c r="CH634" s="44">
        <f t="shared" si="599"/>
        <v>17.626769761994414</v>
      </c>
      <c r="CI634" s="44">
        <f t="shared" si="600"/>
        <v>54.838839259538176</v>
      </c>
      <c r="CJ634" s="44">
        <f t="shared" si="601"/>
        <v>21.543829709104283</v>
      </c>
      <c r="CK634" s="44">
        <f t="shared" si="602"/>
        <v>97.926498677746736</v>
      </c>
    </row>
    <row r="635" spans="1:89" x14ac:dyDescent="0.25">
      <c r="A635" s="41">
        <f>'[11]ТОВ "Сумитеплоенерго" '!F627</f>
        <v>1992</v>
      </c>
      <c r="B635" s="41" t="str">
        <f>'[11]ТОВ "Сумитеплоенерго" '!C627</f>
        <v>Черепіна,62</v>
      </c>
      <c r="C635" s="47" t="str">
        <f>'[11]ТОВ "Сумитеплоенерго" '!O627</f>
        <v>так</v>
      </c>
      <c r="D635" s="46">
        <f>'[11]ТОВ "Сумитеплоенерго" '!G627</f>
        <v>10</v>
      </c>
      <c r="E635" s="86" t="str">
        <f t="shared" si="612"/>
        <v>ТОВ "Сумитеплоенерго"</v>
      </c>
      <c r="F635" s="43">
        <f>'[11]ТОВ "Сумитеплоенерго" '!L627</f>
        <v>4324.67</v>
      </c>
      <c r="G635" s="43">
        <f>'[11]ТОВ "Сумитеплоенерго" '!CX627</f>
        <v>513.00115116279062</v>
      </c>
      <c r="H635" s="32">
        <f t="shared" si="613"/>
        <v>118.62203385756384</v>
      </c>
      <c r="I635" s="42"/>
      <c r="J635" s="42"/>
      <c r="K635" s="42"/>
      <c r="L635" s="42"/>
      <c r="M635" s="42"/>
      <c r="N635" s="44">
        <f t="shared" si="614"/>
        <v>513.00115116279062</v>
      </c>
      <c r="O635" s="44">
        <f t="shared" si="615"/>
        <v>340.88331007618621</v>
      </c>
      <c r="P635" s="44">
        <f t="shared" si="616"/>
        <v>0</v>
      </c>
      <c r="Q635" s="44">
        <f t="shared" si="617"/>
        <v>0</v>
      </c>
      <c r="R635" s="44">
        <f t="shared" si="618"/>
        <v>0</v>
      </c>
      <c r="S635" s="44">
        <f t="shared" si="619"/>
        <v>0</v>
      </c>
      <c r="T635" s="44">
        <f t="shared" si="620"/>
        <v>340.88331007618621</v>
      </c>
      <c r="U635" s="44">
        <f t="shared" si="621"/>
        <v>569.43127779069766</v>
      </c>
      <c r="V635" s="44">
        <f t="shared" si="622"/>
        <v>0</v>
      </c>
      <c r="W635" s="44">
        <f t="shared" si="623"/>
        <v>0</v>
      </c>
      <c r="X635" s="44">
        <f t="shared" si="624"/>
        <v>0</v>
      </c>
      <c r="Y635" s="44">
        <f t="shared" si="625"/>
        <v>0</v>
      </c>
      <c r="Z635" s="44">
        <f t="shared" si="626"/>
        <v>569.43127779069766</v>
      </c>
      <c r="AA635" s="20">
        <v>0.11</v>
      </c>
      <c r="AC635" s="44">
        <f t="shared" si="606"/>
        <v>406.51898</v>
      </c>
      <c r="AD635" s="28">
        <v>94</v>
      </c>
      <c r="AE635" s="44">
        <f t="shared" si="607"/>
        <v>2949.4249399999999</v>
      </c>
      <c r="AF635" s="28">
        <v>682</v>
      </c>
      <c r="AG635" s="44">
        <f t="shared" si="608"/>
        <v>475.71370000000002</v>
      </c>
      <c r="AH635" s="28">
        <v>110</v>
      </c>
      <c r="AI635" s="44">
        <f t="shared" si="569"/>
        <v>102.49763000232558</v>
      </c>
      <c r="AJ635" s="44">
        <f t="shared" si="570"/>
        <v>0</v>
      </c>
      <c r="AK635" s="44"/>
      <c r="AL635" s="44">
        <f t="shared" si="571"/>
        <v>0</v>
      </c>
      <c r="AM635" s="44"/>
      <c r="AN635" s="44">
        <f t="shared" si="572"/>
        <v>102.49763000232558</v>
      </c>
      <c r="AO635" s="20"/>
      <c r="AP635" s="20">
        <v>0.18</v>
      </c>
      <c r="AQ635" s="20"/>
      <c r="AR635" s="20"/>
      <c r="AS635" s="44">
        <f t="shared" si="573"/>
        <v>68.108485353222022</v>
      </c>
      <c r="AT635" s="44">
        <f t="shared" si="574"/>
        <v>0</v>
      </c>
      <c r="AU635" s="44">
        <f t="shared" si="575"/>
        <v>0</v>
      </c>
      <c r="AV635" s="44">
        <f t="shared" si="576"/>
        <v>0</v>
      </c>
      <c r="AW635" s="44"/>
      <c r="AX635" s="44">
        <f t="shared" si="577"/>
        <v>68.108485353222022</v>
      </c>
      <c r="AY635" s="44">
        <f t="shared" si="578"/>
        <v>318.8815155627907</v>
      </c>
      <c r="AZ635" s="44">
        <f t="shared" si="579"/>
        <v>0</v>
      </c>
      <c r="BA635" s="44"/>
      <c r="BB635" s="44">
        <f t="shared" si="580"/>
        <v>0</v>
      </c>
      <c r="BC635" s="44"/>
      <c r="BD635" s="44">
        <f t="shared" si="581"/>
        <v>318.8815155627907</v>
      </c>
      <c r="BE635" s="20"/>
      <c r="BF635" s="20">
        <v>0.56000000000000005</v>
      </c>
      <c r="BG635" s="20"/>
      <c r="BH635" s="20">
        <v>0.05</v>
      </c>
      <c r="BI635" s="44">
        <f t="shared" si="582"/>
        <v>211.89306554335738</v>
      </c>
      <c r="BJ635" s="44">
        <f t="shared" si="583"/>
        <v>0</v>
      </c>
      <c r="BK635" s="44">
        <f t="shared" si="584"/>
        <v>0</v>
      </c>
      <c r="BL635" s="44">
        <f t="shared" si="585"/>
        <v>0</v>
      </c>
      <c r="BM635" s="44"/>
      <c r="BN635" s="44">
        <f t="shared" si="586"/>
        <v>211.89306554335738</v>
      </c>
      <c r="BO635" s="44">
        <f t="shared" si="587"/>
        <v>125.27488111395348</v>
      </c>
      <c r="BP635" s="44">
        <f t="shared" si="588"/>
        <v>0</v>
      </c>
      <c r="BQ635" s="44"/>
      <c r="BR635" s="44">
        <f t="shared" si="589"/>
        <v>0</v>
      </c>
      <c r="BS635" s="44"/>
      <c r="BT635" s="44">
        <f t="shared" si="590"/>
        <v>125.27488111395348</v>
      </c>
      <c r="BU635" s="20"/>
      <c r="BV635" s="20">
        <v>0.22</v>
      </c>
      <c r="BW635" s="20"/>
      <c r="BX635" s="20">
        <v>0.05</v>
      </c>
      <c r="BY635" s="44">
        <f t="shared" si="591"/>
        <v>83.243704320604692</v>
      </c>
      <c r="BZ635" s="44">
        <f t="shared" si="592"/>
        <v>0</v>
      </c>
      <c r="CA635" s="44">
        <f t="shared" si="593"/>
        <v>0</v>
      </c>
      <c r="CB635" s="44">
        <f t="shared" si="594"/>
        <v>0</v>
      </c>
      <c r="CC635" s="44"/>
      <c r="CD635" s="44">
        <f t="shared" si="595"/>
        <v>83.243704320604692</v>
      </c>
      <c r="CE635" s="44">
        <f t="shared" si="596"/>
        <v>5.9686979954366102</v>
      </c>
      <c r="CF635" s="44">
        <f t="shared" si="597"/>
        <v>13.919402848020484</v>
      </c>
      <c r="CG635" s="44">
        <f t="shared" si="598"/>
        <v>5.7147108466946266</v>
      </c>
      <c r="CH635" s="44">
        <f t="shared" si="599"/>
        <v>27.876504960170287</v>
      </c>
      <c r="CI635" s="44">
        <f t="shared" si="600"/>
        <v>86.726904320529783</v>
      </c>
      <c r="CJ635" s="44">
        <f t="shared" si="601"/>
        <v>34.071283840208125</v>
      </c>
      <c r="CK635" s="44">
        <f t="shared" si="602"/>
        <v>154.86947200094605</v>
      </c>
    </row>
    <row r="636" spans="1:89" x14ac:dyDescent="0.25">
      <c r="A636" s="41">
        <f>'[11]ТОВ "Сумитеплоенерго" '!F628</f>
        <v>1992</v>
      </c>
      <c r="B636" s="41" t="str">
        <f>'[11]ТОВ "Сумитеплоенерго" '!C628</f>
        <v>Черепіна,62б</v>
      </c>
      <c r="C636" s="47" t="str">
        <f>'[11]ТОВ "Сумитеплоенерго" '!O628</f>
        <v>так</v>
      </c>
      <c r="D636" s="46">
        <f>'[11]ТОВ "Сумитеплоенерго" '!G628</f>
        <v>10</v>
      </c>
      <c r="E636" s="86" t="str">
        <f t="shared" si="612"/>
        <v>ТОВ "Сумитеплоенерго"</v>
      </c>
      <c r="F636" s="43">
        <f>'[11]ТОВ "Сумитеплоенерго" '!L628</f>
        <v>2170.4499999999998</v>
      </c>
      <c r="G636" s="43">
        <f>'[11]ТОВ "Сумитеплоенерго" '!CX628</f>
        <v>449.66484883720932</v>
      </c>
      <c r="H636" s="32">
        <f t="shared" si="613"/>
        <v>207.1758616126653</v>
      </c>
      <c r="I636" s="42"/>
      <c r="J636" s="42"/>
      <c r="K636" s="42"/>
      <c r="L636" s="42"/>
      <c r="M636" s="42"/>
      <c r="N636" s="44">
        <f t="shared" si="614"/>
        <v>449.66484883720932</v>
      </c>
      <c r="O636" s="44">
        <f t="shared" si="615"/>
        <v>298.79707238297107</v>
      </c>
      <c r="P636" s="44">
        <f t="shared" si="616"/>
        <v>0</v>
      </c>
      <c r="Q636" s="44">
        <f t="shared" si="617"/>
        <v>0</v>
      </c>
      <c r="R636" s="44">
        <f t="shared" si="618"/>
        <v>0</v>
      </c>
      <c r="S636" s="44">
        <f t="shared" si="619"/>
        <v>0</v>
      </c>
      <c r="T636" s="44">
        <f t="shared" si="620"/>
        <v>298.79707238297107</v>
      </c>
      <c r="U636" s="44">
        <f t="shared" si="621"/>
        <v>463.15479430232563</v>
      </c>
      <c r="V636" s="44">
        <f t="shared" si="622"/>
        <v>0</v>
      </c>
      <c r="W636" s="44">
        <f t="shared" si="623"/>
        <v>0</v>
      </c>
      <c r="X636" s="44">
        <f t="shared" si="624"/>
        <v>0</v>
      </c>
      <c r="Y636" s="44">
        <f t="shared" si="625"/>
        <v>0</v>
      </c>
      <c r="Z636" s="44">
        <f t="shared" si="626"/>
        <v>463.15479430232563</v>
      </c>
      <c r="AA636" s="20">
        <v>0.03</v>
      </c>
      <c r="AC636" s="44">
        <f t="shared" si="606"/>
        <v>212.70409999999998</v>
      </c>
      <c r="AD636" s="28">
        <v>98</v>
      </c>
      <c r="AE636" s="44">
        <f t="shared" si="607"/>
        <v>1536.6786</v>
      </c>
      <c r="AF636" s="28">
        <v>708</v>
      </c>
      <c r="AG636" s="44">
        <f t="shared" si="608"/>
        <v>245.26084999999998</v>
      </c>
      <c r="AH636" s="28">
        <v>113</v>
      </c>
      <c r="AI636" s="44">
        <f t="shared" si="569"/>
        <v>83.367862974418614</v>
      </c>
      <c r="AJ636" s="44">
        <f t="shared" si="570"/>
        <v>0</v>
      </c>
      <c r="AK636" s="44"/>
      <c r="AL636" s="44">
        <f t="shared" si="571"/>
        <v>0</v>
      </c>
      <c r="AM636" s="44"/>
      <c r="AN636" s="44">
        <f t="shared" si="572"/>
        <v>83.367862974418614</v>
      </c>
      <c r="AO636" s="20"/>
      <c r="AP636" s="20">
        <v>0.18</v>
      </c>
      <c r="AQ636" s="20"/>
      <c r="AR636" s="20"/>
      <c r="AS636" s="44">
        <f t="shared" si="573"/>
        <v>55.396977219802842</v>
      </c>
      <c r="AT636" s="44">
        <f t="shared" si="574"/>
        <v>0</v>
      </c>
      <c r="AU636" s="44">
        <f t="shared" si="575"/>
        <v>0</v>
      </c>
      <c r="AV636" s="44">
        <f t="shared" si="576"/>
        <v>0</v>
      </c>
      <c r="AW636" s="44"/>
      <c r="AX636" s="44">
        <f t="shared" si="577"/>
        <v>55.396977219802842</v>
      </c>
      <c r="AY636" s="44">
        <f t="shared" si="578"/>
        <v>259.3666848093024</v>
      </c>
      <c r="AZ636" s="44">
        <f t="shared" si="579"/>
        <v>0</v>
      </c>
      <c r="BA636" s="44"/>
      <c r="BB636" s="44">
        <f t="shared" si="580"/>
        <v>0</v>
      </c>
      <c r="BC636" s="44"/>
      <c r="BD636" s="44">
        <f t="shared" si="581"/>
        <v>259.3666848093024</v>
      </c>
      <c r="BE636" s="20"/>
      <c r="BF636" s="20">
        <v>0.56000000000000005</v>
      </c>
      <c r="BG636" s="20"/>
      <c r="BH636" s="20">
        <v>0.05</v>
      </c>
      <c r="BI636" s="44">
        <f t="shared" si="582"/>
        <v>172.34615135049776</v>
      </c>
      <c r="BJ636" s="44">
        <f t="shared" si="583"/>
        <v>0</v>
      </c>
      <c r="BK636" s="44">
        <f t="shared" si="584"/>
        <v>0</v>
      </c>
      <c r="BL636" s="44">
        <f t="shared" si="585"/>
        <v>0</v>
      </c>
      <c r="BM636" s="44"/>
      <c r="BN636" s="44">
        <f t="shared" si="586"/>
        <v>172.34615135049776</v>
      </c>
      <c r="BO636" s="44">
        <f t="shared" si="587"/>
        <v>101.89405474651164</v>
      </c>
      <c r="BP636" s="44">
        <f t="shared" si="588"/>
        <v>0</v>
      </c>
      <c r="BQ636" s="44"/>
      <c r="BR636" s="44">
        <f t="shared" si="589"/>
        <v>0</v>
      </c>
      <c r="BS636" s="44"/>
      <c r="BT636" s="44">
        <f t="shared" si="590"/>
        <v>101.89405474651164</v>
      </c>
      <c r="BU636" s="20"/>
      <c r="BV636" s="20">
        <v>0.22</v>
      </c>
      <c r="BW636" s="20"/>
      <c r="BX636" s="20">
        <v>0.05</v>
      </c>
      <c r="BY636" s="44">
        <f t="shared" si="591"/>
        <v>67.707416601981251</v>
      </c>
      <c r="BZ636" s="44">
        <f t="shared" si="592"/>
        <v>0</v>
      </c>
      <c r="CA636" s="44">
        <f t="shared" si="593"/>
        <v>0</v>
      </c>
      <c r="CB636" s="44">
        <f t="shared" si="594"/>
        <v>0</v>
      </c>
      <c r="CC636" s="44"/>
      <c r="CD636" s="44">
        <f t="shared" si="595"/>
        <v>67.707416601981251</v>
      </c>
      <c r="CE636" s="44">
        <f t="shared" si="596"/>
        <v>3.8396336889653306</v>
      </c>
      <c r="CF636" s="44">
        <f t="shared" si="597"/>
        <v>8.9162339162124944</v>
      </c>
      <c r="CG636" s="44">
        <f t="shared" si="598"/>
        <v>3.6223631369923388</v>
      </c>
      <c r="CH636" s="44">
        <f t="shared" si="599"/>
        <v>22.673740316458513</v>
      </c>
      <c r="CI636" s="44">
        <f t="shared" si="600"/>
        <v>70.54052542898205</v>
      </c>
      <c r="CJ636" s="44">
        <f t="shared" si="601"/>
        <v>27.712349275671517</v>
      </c>
      <c r="CK636" s="44">
        <f t="shared" si="602"/>
        <v>125.96522398032508</v>
      </c>
    </row>
    <row r="637" spans="1:89" x14ac:dyDescent="0.25">
      <c r="A637" s="41">
        <f>'[11]ТОВ "Сумитеплоенерго" '!F629</f>
        <v>1994</v>
      </c>
      <c r="B637" s="41" t="str">
        <f>'[11]ТОВ "Сумитеплоенерго" '!C629</f>
        <v>Черепіна,68а</v>
      </c>
      <c r="C637" s="47" t="str">
        <f>'[11]ТОВ "Сумитеплоенерго" '!O629</f>
        <v>так</v>
      </c>
      <c r="D637" s="46">
        <f>'[11]ТОВ "Сумитеплоенерго" '!G629</f>
        <v>10</v>
      </c>
      <c r="E637" s="86" t="str">
        <f t="shared" si="612"/>
        <v>ТОВ "Сумитеплоенерго"</v>
      </c>
      <c r="F637" s="43">
        <f>'[11]ТОВ "Сумитеплоенерго" '!L629</f>
        <v>6458.68</v>
      </c>
      <c r="G637" s="43">
        <f>'[11]ТОВ "Сумитеплоенерго" '!CX629</f>
        <v>1283.1558720930236</v>
      </c>
      <c r="H637" s="32">
        <f t="shared" si="613"/>
        <v>198.67153537456937</v>
      </c>
      <c r="I637" s="42"/>
      <c r="J637" s="42"/>
      <c r="K637" s="42"/>
      <c r="L637" s="42"/>
      <c r="M637" s="42"/>
      <c r="N637" s="44">
        <f t="shared" si="614"/>
        <v>1283.1558720930236</v>
      </c>
      <c r="O637" s="44">
        <f t="shared" si="615"/>
        <v>852.64218224719571</v>
      </c>
      <c r="P637" s="44">
        <f t="shared" si="616"/>
        <v>0</v>
      </c>
      <c r="Q637" s="44">
        <f t="shared" si="617"/>
        <v>0</v>
      </c>
      <c r="R637" s="44">
        <f t="shared" si="618"/>
        <v>0</v>
      </c>
      <c r="S637" s="44">
        <f t="shared" si="619"/>
        <v>0</v>
      </c>
      <c r="T637" s="44">
        <f t="shared" si="620"/>
        <v>852.64218224719571</v>
      </c>
      <c r="U637" s="44">
        <f t="shared" si="621"/>
        <v>1321.6505482558143</v>
      </c>
      <c r="V637" s="44">
        <f t="shared" si="622"/>
        <v>0</v>
      </c>
      <c r="W637" s="44">
        <f t="shared" si="623"/>
        <v>0</v>
      </c>
      <c r="X637" s="44">
        <f t="shared" si="624"/>
        <v>0</v>
      </c>
      <c r="Y637" s="44">
        <f t="shared" si="625"/>
        <v>0</v>
      </c>
      <c r="Z637" s="44">
        <f t="shared" si="626"/>
        <v>1321.6505482558143</v>
      </c>
      <c r="AA637" s="20">
        <v>0.03</v>
      </c>
      <c r="AC637" s="44">
        <f t="shared" si="606"/>
        <v>484.40100000000001</v>
      </c>
      <c r="AD637" s="28">
        <v>75</v>
      </c>
      <c r="AE637" s="44">
        <f t="shared" si="607"/>
        <v>4159.3899200000005</v>
      </c>
      <c r="AF637" s="28">
        <v>644</v>
      </c>
      <c r="AG637" s="44">
        <f t="shared" si="608"/>
        <v>652.32668000000001</v>
      </c>
      <c r="AH637" s="28">
        <v>101</v>
      </c>
      <c r="AI637" s="44">
        <f t="shared" si="569"/>
        <v>237.89709868604658</v>
      </c>
      <c r="AJ637" s="44">
        <f t="shared" si="570"/>
        <v>0</v>
      </c>
      <c r="AK637" s="44"/>
      <c r="AL637" s="44">
        <f t="shared" si="571"/>
        <v>0</v>
      </c>
      <c r="AM637" s="44"/>
      <c r="AN637" s="44">
        <f t="shared" si="572"/>
        <v>237.89709868604658</v>
      </c>
      <c r="AO637" s="20"/>
      <c r="AP637" s="20">
        <v>0.18</v>
      </c>
      <c r="AQ637" s="20"/>
      <c r="AR637" s="20"/>
      <c r="AS637" s="44">
        <f t="shared" si="573"/>
        <v>158.07986058863008</v>
      </c>
      <c r="AT637" s="44">
        <f t="shared" si="574"/>
        <v>0</v>
      </c>
      <c r="AU637" s="44">
        <f t="shared" si="575"/>
        <v>0</v>
      </c>
      <c r="AV637" s="44">
        <f t="shared" si="576"/>
        <v>0</v>
      </c>
      <c r="AW637" s="44"/>
      <c r="AX637" s="44">
        <f t="shared" si="577"/>
        <v>158.07986058863008</v>
      </c>
      <c r="AY637" s="44">
        <f t="shared" si="578"/>
        <v>740.12430702325605</v>
      </c>
      <c r="AZ637" s="44">
        <f t="shared" si="579"/>
        <v>0</v>
      </c>
      <c r="BA637" s="44"/>
      <c r="BB637" s="44">
        <f t="shared" si="580"/>
        <v>0</v>
      </c>
      <c r="BC637" s="44"/>
      <c r="BD637" s="44">
        <f t="shared" si="581"/>
        <v>740.12430702325605</v>
      </c>
      <c r="BE637" s="20"/>
      <c r="BF637" s="20">
        <v>0.56000000000000005</v>
      </c>
      <c r="BG637" s="20"/>
      <c r="BH637" s="20">
        <v>0.05</v>
      </c>
      <c r="BI637" s="44">
        <f t="shared" si="582"/>
        <v>491.80401072018253</v>
      </c>
      <c r="BJ637" s="44">
        <f t="shared" si="583"/>
        <v>0</v>
      </c>
      <c r="BK637" s="44">
        <f t="shared" si="584"/>
        <v>0</v>
      </c>
      <c r="BL637" s="44">
        <f t="shared" si="585"/>
        <v>0</v>
      </c>
      <c r="BM637" s="44"/>
      <c r="BN637" s="44">
        <f t="shared" si="586"/>
        <v>491.80401072018253</v>
      </c>
      <c r="BO637" s="44">
        <f t="shared" si="587"/>
        <v>290.76312061627914</v>
      </c>
      <c r="BP637" s="44">
        <f t="shared" si="588"/>
        <v>0</v>
      </c>
      <c r="BQ637" s="44"/>
      <c r="BR637" s="44">
        <f t="shared" si="589"/>
        <v>0</v>
      </c>
      <c r="BS637" s="44"/>
      <c r="BT637" s="44">
        <f t="shared" si="590"/>
        <v>290.76312061627914</v>
      </c>
      <c r="BU637" s="20"/>
      <c r="BV637" s="20">
        <v>0.22</v>
      </c>
      <c r="BW637" s="20"/>
      <c r="BX637" s="20">
        <v>0.05</v>
      </c>
      <c r="BY637" s="44">
        <f t="shared" si="591"/>
        <v>193.20871849721453</v>
      </c>
      <c r="BZ637" s="44">
        <f t="shared" si="592"/>
        <v>0</v>
      </c>
      <c r="CA637" s="44">
        <f t="shared" si="593"/>
        <v>0</v>
      </c>
      <c r="CB637" s="44">
        <f t="shared" si="594"/>
        <v>0</v>
      </c>
      <c r="CC637" s="44"/>
      <c r="CD637" s="44">
        <f t="shared" si="595"/>
        <v>193.20871849721453</v>
      </c>
      <c r="CE637" s="44">
        <f t="shared" si="596"/>
        <v>3.0642802833724199</v>
      </c>
      <c r="CF637" s="44">
        <f t="shared" si="597"/>
        <v>8.4574135821078791</v>
      </c>
      <c r="CG637" s="44">
        <f t="shared" si="598"/>
        <v>3.3762797304067029</v>
      </c>
      <c r="CH637" s="44">
        <f t="shared" si="599"/>
        <v>64.701395060366067</v>
      </c>
      <c r="CI637" s="44">
        <f t="shared" si="600"/>
        <v>201.29322907669444</v>
      </c>
      <c r="CJ637" s="44">
        <f t="shared" si="601"/>
        <v>79.079482851558524</v>
      </c>
      <c r="CK637" s="44">
        <f t="shared" si="602"/>
        <v>359.45219477981152</v>
      </c>
    </row>
    <row r="638" spans="1:89" x14ac:dyDescent="0.25">
      <c r="A638" s="41">
        <f>'[11]ТОВ "Сумитеплоенерго" '!F630</f>
        <v>1994</v>
      </c>
      <c r="B638" s="41" t="str">
        <f>'[11]ТОВ "Сумитеплоенерго" '!C630</f>
        <v>Черепіна,68б</v>
      </c>
      <c r="C638" s="47" t="str">
        <f>'[11]ТОВ "Сумитеплоенерго" '!O630</f>
        <v>так</v>
      </c>
      <c r="D638" s="46">
        <f>'[11]ТОВ "Сумитеплоенерго" '!G630</f>
        <v>10</v>
      </c>
      <c r="E638" s="86" t="str">
        <f t="shared" si="612"/>
        <v>ТОВ "Сумитеплоенерго"</v>
      </c>
      <c r="F638" s="43">
        <f>'[11]ТОВ "Сумитеплоенерго" '!L630</f>
        <v>4289.1499999999996</v>
      </c>
      <c r="G638" s="43">
        <f>'[11]ТОВ "Сумитеплоенерго" '!CX630</f>
        <v>766.25260465116276</v>
      </c>
      <c r="H638" s="32">
        <f t="shared" si="613"/>
        <v>178.64905742423622</v>
      </c>
      <c r="I638" s="42"/>
      <c r="J638" s="42"/>
      <c r="K638" s="42"/>
      <c r="L638" s="42"/>
      <c r="M638" s="42"/>
      <c r="N638" s="44">
        <f t="shared" si="614"/>
        <v>766.25260465116276</v>
      </c>
      <c r="O638" s="44">
        <f t="shared" si="615"/>
        <v>509.16596119898418</v>
      </c>
      <c r="P638" s="44">
        <f t="shared" si="616"/>
        <v>0</v>
      </c>
      <c r="Q638" s="44">
        <f t="shared" si="617"/>
        <v>0</v>
      </c>
      <c r="R638" s="44">
        <f t="shared" si="618"/>
        <v>0</v>
      </c>
      <c r="S638" s="44">
        <f t="shared" si="619"/>
        <v>0</v>
      </c>
      <c r="T638" s="44">
        <f t="shared" si="620"/>
        <v>509.16596119898418</v>
      </c>
      <c r="U638" s="44">
        <f t="shared" si="621"/>
        <v>789.24018279069765</v>
      </c>
      <c r="V638" s="44">
        <f t="shared" si="622"/>
        <v>0</v>
      </c>
      <c r="W638" s="44">
        <f t="shared" si="623"/>
        <v>0</v>
      </c>
      <c r="X638" s="44">
        <f t="shared" si="624"/>
        <v>0</v>
      </c>
      <c r="Y638" s="44">
        <f t="shared" si="625"/>
        <v>0</v>
      </c>
      <c r="Z638" s="44">
        <f t="shared" si="626"/>
        <v>789.24018279069765</v>
      </c>
      <c r="AA638" s="20">
        <v>0.03</v>
      </c>
      <c r="AC638" s="44">
        <f t="shared" si="606"/>
        <v>403.18009999999998</v>
      </c>
      <c r="AD638" s="28">
        <v>94</v>
      </c>
      <c r="AE638" s="44">
        <f t="shared" si="607"/>
        <v>2925.2003</v>
      </c>
      <c r="AF638" s="28">
        <v>682</v>
      </c>
      <c r="AG638" s="44">
        <f t="shared" si="608"/>
        <v>471.80649999999991</v>
      </c>
      <c r="AH638" s="28">
        <v>110</v>
      </c>
      <c r="AI638" s="44">
        <f t="shared" si="569"/>
        <v>142.06323290232558</v>
      </c>
      <c r="AJ638" s="44">
        <f t="shared" si="570"/>
        <v>0</v>
      </c>
      <c r="AK638" s="44"/>
      <c r="AL638" s="44">
        <f t="shared" si="571"/>
        <v>0</v>
      </c>
      <c r="AM638" s="44"/>
      <c r="AN638" s="44">
        <f t="shared" si="572"/>
        <v>142.06323290232558</v>
      </c>
      <c r="AO638" s="20"/>
      <c r="AP638" s="20">
        <v>0.18</v>
      </c>
      <c r="AQ638" s="20"/>
      <c r="AR638" s="20"/>
      <c r="AS638" s="44">
        <f t="shared" si="573"/>
        <v>94.399369206291667</v>
      </c>
      <c r="AT638" s="44">
        <f t="shared" si="574"/>
        <v>0</v>
      </c>
      <c r="AU638" s="44">
        <f t="shared" si="575"/>
        <v>0</v>
      </c>
      <c r="AV638" s="44">
        <f t="shared" si="576"/>
        <v>0</v>
      </c>
      <c r="AW638" s="44"/>
      <c r="AX638" s="44">
        <f t="shared" si="577"/>
        <v>94.399369206291667</v>
      </c>
      <c r="AY638" s="44">
        <f t="shared" si="578"/>
        <v>441.9745023627907</v>
      </c>
      <c r="AZ638" s="44">
        <f t="shared" si="579"/>
        <v>0</v>
      </c>
      <c r="BA638" s="44"/>
      <c r="BB638" s="44">
        <f t="shared" si="580"/>
        <v>0</v>
      </c>
      <c r="BC638" s="44"/>
      <c r="BD638" s="44">
        <f t="shared" si="581"/>
        <v>441.9745023627907</v>
      </c>
      <c r="BE638" s="20"/>
      <c r="BF638" s="20">
        <v>0.56000000000000005</v>
      </c>
      <c r="BG638" s="20"/>
      <c r="BH638" s="20">
        <v>0.05</v>
      </c>
      <c r="BI638" s="44">
        <f t="shared" si="582"/>
        <v>293.68692641957409</v>
      </c>
      <c r="BJ638" s="44">
        <f t="shared" si="583"/>
        <v>0</v>
      </c>
      <c r="BK638" s="44">
        <f t="shared" si="584"/>
        <v>0</v>
      </c>
      <c r="BL638" s="44">
        <f t="shared" si="585"/>
        <v>0</v>
      </c>
      <c r="BM638" s="44"/>
      <c r="BN638" s="44">
        <f t="shared" si="586"/>
        <v>293.68692641957409</v>
      </c>
      <c r="BO638" s="44">
        <f t="shared" si="587"/>
        <v>173.63284021395347</v>
      </c>
      <c r="BP638" s="44">
        <f t="shared" si="588"/>
        <v>0</v>
      </c>
      <c r="BQ638" s="44"/>
      <c r="BR638" s="44">
        <f t="shared" si="589"/>
        <v>0</v>
      </c>
      <c r="BS638" s="44"/>
      <c r="BT638" s="44">
        <f t="shared" si="590"/>
        <v>173.63284021395347</v>
      </c>
      <c r="BU638" s="20"/>
      <c r="BV638" s="20">
        <v>0.22</v>
      </c>
      <c r="BW638" s="20"/>
      <c r="BX638" s="20">
        <v>0.05</v>
      </c>
      <c r="BY638" s="44">
        <f t="shared" si="591"/>
        <v>115.37700680768981</v>
      </c>
      <c r="BZ638" s="44">
        <f t="shared" si="592"/>
        <v>0</v>
      </c>
      <c r="CA638" s="44">
        <f t="shared" si="593"/>
        <v>0</v>
      </c>
      <c r="CB638" s="44">
        <f t="shared" si="594"/>
        <v>0</v>
      </c>
      <c r="CC638" s="44"/>
      <c r="CD638" s="44">
        <f t="shared" si="595"/>
        <v>115.37700680768981</v>
      </c>
      <c r="CE638" s="44">
        <f t="shared" si="596"/>
        <v>4.2710041750271381</v>
      </c>
      <c r="CF638" s="44">
        <f t="shared" si="597"/>
        <v>9.9602673352266624</v>
      </c>
      <c r="CG638" s="44">
        <f t="shared" si="598"/>
        <v>4.0892593165153448</v>
      </c>
      <c r="CH638" s="44">
        <f t="shared" si="599"/>
        <v>38.637248652184951</v>
      </c>
      <c r="CI638" s="44">
        <f t="shared" si="600"/>
        <v>120.20477358457541</v>
      </c>
      <c r="CJ638" s="44">
        <f t="shared" si="601"/>
        <v>47.223303908226043</v>
      </c>
      <c r="CK638" s="44">
        <f t="shared" si="602"/>
        <v>214.65138140102749</v>
      </c>
    </row>
    <row r="639" spans="1:89" x14ac:dyDescent="0.25">
      <c r="A639" s="41">
        <f>'[11]ТОВ "Сумитеплоенерго" '!F631</f>
        <v>1994</v>
      </c>
      <c r="B639" s="41" t="str">
        <f>'[11]ТОВ "Сумитеплоенерго" '!C631</f>
        <v>Черепіна,70а</v>
      </c>
      <c r="C639" s="47" t="str">
        <f>'[11]ТОВ "Сумитеплоенерго" '!O631</f>
        <v>так</v>
      </c>
      <c r="D639" s="46">
        <f>'[11]ТОВ "Сумитеплоенерго" '!G631</f>
        <v>10</v>
      </c>
      <c r="E639" s="86" t="str">
        <f t="shared" si="612"/>
        <v>ТОВ "Сумитеплоенерго"</v>
      </c>
      <c r="F639" s="43">
        <f>'[11]ТОВ "Сумитеплоенерго" '!L631</f>
        <v>4090.16</v>
      </c>
      <c r="G639" s="43">
        <f>'[11]ТОВ "Сумитеплоенерго" '!CX631</f>
        <v>705.40848837209307</v>
      </c>
      <c r="H639" s="32">
        <f t="shared" si="613"/>
        <v>172.4647662614893</v>
      </c>
      <c r="I639" s="42"/>
      <c r="J639" s="42"/>
      <c r="K639" s="42"/>
      <c r="L639" s="42"/>
      <c r="M639" s="42"/>
      <c r="N639" s="44">
        <f t="shared" si="614"/>
        <v>705.40848837209307</v>
      </c>
      <c r="O639" s="44">
        <f t="shared" si="615"/>
        <v>468.73575220460322</v>
      </c>
      <c r="P639" s="44">
        <f t="shared" si="616"/>
        <v>0</v>
      </c>
      <c r="Q639" s="44">
        <f t="shared" si="617"/>
        <v>0</v>
      </c>
      <c r="R639" s="44">
        <f t="shared" si="618"/>
        <v>0</v>
      </c>
      <c r="S639" s="44">
        <f t="shared" si="619"/>
        <v>0</v>
      </c>
      <c r="T639" s="44">
        <f t="shared" si="620"/>
        <v>468.73575220460322</v>
      </c>
      <c r="U639" s="44">
        <f t="shared" si="621"/>
        <v>726.57074302325589</v>
      </c>
      <c r="V639" s="44">
        <f t="shared" si="622"/>
        <v>0</v>
      </c>
      <c r="W639" s="44">
        <f t="shared" si="623"/>
        <v>0</v>
      </c>
      <c r="X639" s="44">
        <f t="shared" si="624"/>
        <v>0</v>
      </c>
      <c r="Y639" s="44">
        <f t="shared" si="625"/>
        <v>0</v>
      </c>
      <c r="Z639" s="44">
        <f t="shared" si="626"/>
        <v>726.57074302325589</v>
      </c>
      <c r="AA639" s="20">
        <v>0.03</v>
      </c>
      <c r="AC639" s="44">
        <f t="shared" si="606"/>
        <v>384.47503999999998</v>
      </c>
      <c r="AD639" s="28">
        <v>94</v>
      </c>
      <c r="AE639" s="44">
        <f t="shared" si="607"/>
        <v>2789.4891200000002</v>
      </c>
      <c r="AF639" s="28">
        <v>682</v>
      </c>
      <c r="AG639" s="44">
        <f t="shared" si="608"/>
        <v>449.91759999999999</v>
      </c>
      <c r="AH639" s="28">
        <v>110</v>
      </c>
      <c r="AI639" s="44">
        <f t="shared" si="569"/>
        <v>130.78273374418606</v>
      </c>
      <c r="AJ639" s="44">
        <f t="shared" si="570"/>
        <v>0</v>
      </c>
      <c r="AK639" s="44"/>
      <c r="AL639" s="44">
        <f t="shared" si="571"/>
        <v>0</v>
      </c>
      <c r="AM639" s="44"/>
      <c r="AN639" s="44">
        <f t="shared" si="572"/>
        <v>130.78273374418606</v>
      </c>
      <c r="AO639" s="20"/>
      <c r="AP639" s="20">
        <v>0.18</v>
      </c>
      <c r="AQ639" s="20"/>
      <c r="AR639" s="20"/>
      <c r="AS639" s="44">
        <f t="shared" si="573"/>
        <v>86.90360845873343</v>
      </c>
      <c r="AT639" s="44">
        <f t="shared" si="574"/>
        <v>0</v>
      </c>
      <c r="AU639" s="44">
        <f t="shared" si="575"/>
        <v>0</v>
      </c>
      <c r="AV639" s="44">
        <f t="shared" si="576"/>
        <v>0</v>
      </c>
      <c r="AW639" s="44"/>
      <c r="AX639" s="44">
        <f t="shared" si="577"/>
        <v>86.90360845873343</v>
      </c>
      <c r="AY639" s="44">
        <f t="shared" si="578"/>
        <v>406.87961609302334</v>
      </c>
      <c r="AZ639" s="44">
        <f t="shared" si="579"/>
        <v>0</v>
      </c>
      <c r="BA639" s="44"/>
      <c r="BB639" s="44">
        <f t="shared" si="580"/>
        <v>0</v>
      </c>
      <c r="BC639" s="44"/>
      <c r="BD639" s="44">
        <f t="shared" si="581"/>
        <v>406.87961609302334</v>
      </c>
      <c r="BE639" s="20"/>
      <c r="BF639" s="20">
        <v>0.56000000000000005</v>
      </c>
      <c r="BG639" s="20"/>
      <c r="BH639" s="20">
        <v>0.05</v>
      </c>
      <c r="BI639" s="44">
        <f t="shared" si="582"/>
        <v>270.36678187161516</v>
      </c>
      <c r="BJ639" s="44">
        <f t="shared" si="583"/>
        <v>0</v>
      </c>
      <c r="BK639" s="44">
        <f t="shared" si="584"/>
        <v>0</v>
      </c>
      <c r="BL639" s="44">
        <f t="shared" si="585"/>
        <v>0</v>
      </c>
      <c r="BM639" s="44"/>
      <c r="BN639" s="44">
        <f t="shared" si="586"/>
        <v>270.36678187161516</v>
      </c>
      <c r="BO639" s="44">
        <f t="shared" si="587"/>
        <v>159.8455634651163</v>
      </c>
      <c r="BP639" s="44">
        <f t="shared" si="588"/>
        <v>0</v>
      </c>
      <c r="BQ639" s="44"/>
      <c r="BR639" s="44">
        <f t="shared" si="589"/>
        <v>0</v>
      </c>
      <c r="BS639" s="44"/>
      <c r="BT639" s="44">
        <f t="shared" si="590"/>
        <v>159.8455634651163</v>
      </c>
      <c r="BU639" s="20"/>
      <c r="BV639" s="20">
        <v>0.22</v>
      </c>
      <c r="BW639" s="20"/>
      <c r="BX639" s="20">
        <v>0.05</v>
      </c>
      <c r="BY639" s="44">
        <f t="shared" si="591"/>
        <v>106.21552144956308</v>
      </c>
      <c r="BZ639" s="44">
        <f t="shared" si="592"/>
        <v>0</v>
      </c>
      <c r="CA639" s="44">
        <f t="shared" si="593"/>
        <v>0</v>
      </c>
      <c r="CB639" s="44">
        <f t="shared" si="594"/>
        <v>0</v>
      </c>
      <c r="CC639" s="44"/>
      <c r="CD639" s="44">
        <f t="shared" si="595"/>
        <v>106.21552144956308</v>
      </c>
      <c r="CE639" s="44">
        <f t="shared" si="596"/>
        <v>4.4241550704142476</v>
      </c>
      <c r="CF639" s="44">
        <f t="shared" si="597"/>
        <v>10.317425464362708</v>
      </c>
      <c r="CG639" s="44">
        <f t="shared" si="598"/>
        <v>4.2358931525242793</v>
      </c>
      <c r="CH639" s="44">
        <f t="shared" si="599"/>
        <v>35.5692665854002</v>
      </c>
      <c r="CI639" s="44">
        <f t="shared" si="600"/>
        <v>110.65994048791175</v>
      </c>
      <c r="CJ639" s="44">
        <f t="shared" si="601"/>
        <v>43.473548048822472</v>
      </c>
      <c r="CK639" s="44">
        <f t="shared" si="602"/>
        <v>197.60703658555667</v>
      </c>
    </row>
    <row r="640" spans="1:89" x14ac:dyDescent="0.25">
      <c r="A640" s="41">
        <f>'[11]ТОВ "Сумитеплоенерго" '!F632</f>
        <v>1994</v>
      </c>
      <c r="B640" s="41" t="str">
        <f>'[11]ТОВ "Сумитеплоенерго" '!C632</f>
        <v>Черепіна,70б</v>
      </c>
      <c r="C640" s="47" t="str">
        <f>'[11]ТОВ "Сумитеплоенерго" '!O632</f>
        <v>так</v>
      </c>
      <c r="D640" s="46">
        <f>'[11]ТОВ "Сумитеплоенерго" '!G632</f>
        <v>10</v>
      </c>
      <c r="E640" s="86" t="str">
        <f t="shared" si="612"/>
        <v>ТОВ "Сумитеплоенерго"</v>
      </c>
      <c r="F640" s="43">
        <f>'[11]ТОВ "Сумитеплоенерго" '!L632</f>
        <v>4207.1099999999997</v>
      </c>
      <c r="G640" s="43">
        <f>'[11]ТОВ "Сумитеплоенерго" '!CX632</f>
        <v>715.0587093023255</v>
      </c>
      <c r="H640" s="32">
        <f t="shared" si="613"/>
        <v>169.96434828238995</v>
      </c>
      <c r="I640" s="42"/>
      <c r="J640" s="42"/>
      <c r="K640" s="42"/>
      <c r="L640" s="42"/>
      <c r="M640" s="42"/>
      <c r="N640" s="44">
        <f t="shared" si="614"/>
        <v>715.0587093023255</v>
      </c>
      <c r="O640" s="44">
        <f t="shared" si="615"/>
        <v>475.14821199384107</v>
      </c>
      <c r="P640" s="44">
        <f t="shared" si="616"/>
        <v>0</v>
      </c>
      <c r="Q640" s="44">
        <f t="shared" si="617"/>
        <v>0</v>
      </c>
      <c r="R640" s="44">
        <f t="shared" si="618"/>
        <v>0</v>
      </c>
      <c r="S640" s="44">
        <f t="shared" si="619"/>
        <v>0</v>
      </c>
      <c r="T640" s="44">
        <f t="shared" si="620"/>
        <v>475.14821199384107</v>
      </c>
      <c r="U640" s="44">
        <f t="shared" si="621"/>
        <v>736.51047058139523</v>
      </c>
      <c r="V640" s="44">
        <f t="shared" si="622"/>
        <v>0</v>
      </c>
      <c r="W640" s="44">
        <f t="shared" si="623"/>
        <v>0</v>
      </c>
      <c r="X640" s="44">
        <f t="shared" si="624"/>
        <v>0</v>
      </c>
      <c r="Y640" s="44">
        <f t="shared" si="625"/>
        <v>0</v>
      </c>
      <c r="Z640" s="44">
        <f t="shared" si="626"/>
        <v>736.51047058139523</v>
      </c>
      <c r="AA640" s="20">
        <v>0.03</v>
      </c>
      <c r="AC640" s="44">
        <f t="shared" si="606"/>
        <v>395.46833999999996</v>
      </c>
      <c r="AD640" s="28">
        <v>94</v>
      </c>
      <c r="AE640" s="44">
        <f t="shared" si="607"/>
        <v>2869.2490199999997</v>
      </c>
      <c r="AF640" s="28">
        <v>682</v>
      </c>
      <c r="AG640" s="44">
        <f t="shared" si="608"/>
        <v>462.78209999999996</v>
      </c>
      <c r="AH640" s="28">
        <v>110</v>
      </c>
      <c r="AI640" s="44">
        <f t="shared" si="569"/>
        <v>132.57188470465113</v>
      </c>
      <c r="AJ640" s="44">
        <f t="shared" si="570"/>
        <v>0</v>
      </c>
      <c r="AK640" s="44"/>
      <c r="AL640" s="44">
        <f t="shared" si="571"/>
        <v>0</v>
      </c>
      <c r="AM640" s="44"/>
      <c r="AN640" s="44">
        <f t="shared" si="572"/>
        <v>132.57188470465113</v>
      </c>
      <c r="AO640" s="20"/>
      <c r="AP640" s="20">
        <v>0.18</v>
      </c>
      <c r="AQ640" s="20"/>
      <c r="AR640" s="20"/>
      <c r="AS640" s="44">
        <f t="shared" si="573"/>
        <v>88.092478503658114</v>
      </c>
      <c r="AT640" s="44">
        <f t="shared" si="574"/>
        <v>0</v>
      </c>
      <c r="AU640" s="44">
        <f t="shared" si="575"/>
        <v>0</v>
      </c>
      <c r="AV640" s="44">
        <f t="shared" si="576"/>
        <v>0</v>
      </c>
      <c r="AW640" s="44"/>
      <c r="AX640" s="44">
        <f t="shared" si="577"/>
        <v>88.092478503658114</v>
      </c>
      <c r="AY640" s="44">
        <f t="shared" si="578"/>
        <v>412.44586352558139</v>
      </c>
      <c r="AZ640" s="44">
        <f t="shared" si="579"/>
        <v>0</v>
      </c>
      <c r="BA640" s="44"/>
      <c r="BB640" s="44">
        <f t="shared" si="580"/>
        <v>0</v>
      </c>
      <c r="BC640" s="44"/>
      <c r="BD640" s="44">
        <f t="shared" si="581"/>
        <v>412.44586352558139</v>
      </c>
      <c r="BE640" s="20"/>
      <c r="BF640" s="20">
        <v>0.56000000000000005</v>
      </c>
      <c r="BG640" s="20"/>
      <c r="BH640" s="20">
        <v>0.05</v>
      </c>
      <c r="BI640" s="44">
        <f t="shared" si="582"/>
        <v>274.06548867804753</v>
      </c>
      <c r="BJ640" s="44">
        <f t="shared" si="583"/>
        <v>0</v>
      </c>
      <c r="BK640" s="44">
        <f t="shared" si="584"/>
        <v>0</v>
      </c>
      <c r="BL640" s="44">
        <f t="shared" si="585"/>
        <v>0</v>
      </c>
      <c r="BM640" s="44"/>
      <c r="BN640" s="44">
        <f t="shared" si="586"/>
        <v>274.06548867804753</v>
      </c>
      <c r="BO640" s="44">
        <f t="shared" si="587"/>
        <v>162.03230352790695</v>
      </c>
      <c r="BP640" s="44">
        <f t="shared" si="588"/>
        <v>0</v>
      </c>
      <c r="BQ640" s="44"/>
      <c r="BR640" s="44">
        <f t="shared" si="589"/>
        <v>0</v>
      </c>
      <c r="BS640" s="44"/>
      <c r="BT640" s="44">
        <f t="shared" si="590"/>
        <v>162.03230352790695</v>
      </c>
      <c r="BU640" s="20"/>
      <c r="BV640" s="20">
        <v>0.22</v>
      </c>
      <c r="BW640" s="20"/>
      <c r="BX640" s="20">
        <v>0.05</v>
      </c>
      <c r="BY640" s="44">
        <f t="shared" si="591"/>
        <v>107.66858483780437</v>
      </c>
      <c r="BZ640" s="44">
        <f t="shared" si="592"/>
        <v>0</v>
      </c>
      <c r="CA640" s="44">
        <f t="shared" si="593"/>
        <v>0</v>
      </c>
      <c r="CB640" s="44">
        <f t="shared" si="594"/>
        <v>0</v>
      </c>
      <c r="CC640" s="44"/>
      <c r="CD640" s="44">
        <f t="shared" si="595"/>
        <v>107.66858483780437</v>
      </c>
      <c r="CE640" s="44">
        <f t="shared" si="596"/>
        <v>4.4892407015608917</v>
      </c>
      <c r="CF640" s="44">
        <f t="shared" si="597"/>
        <v>10.469209508427337</v>
      </c>
      <c r="CG640" s="44">
        <f t="shared" si="598"/>
        <v>4.2982091823455342</v>
      </c>
      <c r="CH640" s="44">
        <f t="shared" si="599"/>
        <v>36.055865891381877</v>
      </c>
      <c r="CI640" s="44">
        <f t="shared" si="600"/>
        <v>112.17380499541031</v>
      </c>
      <c r="CJ640" s="44">
        <f t="shared" si="601"/>
        <v>44.068280533911185</v>
      </c>
      <c r="CK640" s="44">
        <f t="shared" si="602"/>
        <v>200.31036606323266</v>
      </c>
    </row>
    <row r="641" spans="1:89" x14ac:dyDescent="0.25">
      <c r="A641" s="41">
        <f>'[11]ТОВ "Сумитеплоенерго" '!F633</f>
        <v>1994</v>
      </c>
      <c r="B641" s="41" t="str">
        <f>'[11]ТОВ "Сумитеплоенерго" '!C633</f>
        <v>Черепіна,74б</v>
      </c>
      <c r="C641" s="47" t="str">
        <f>'[11]ТОВ "Сумитеплоенерго" '!O633</f>
        <v>так</v>
      </c>
      <c r="D641" s="46">
        <f>'[11]ТОВ "Сумитеплоенерго" '!G633</f>
        <v>10</v>
      </c>
      <c r="E641" s="86" t="str">
        <f t="shared" si="612"/>
        <v>ТОВ "Сумитеплоенерго"</v>
      </c>
      <c r="F641" s="43">
        <f>'[11]ТОВ "Сумитеплоенерго" '!L633</f>
        <v>4229.2</v>
      </c>
      <c r="G641" s="43">
        <f>'[11]ТОВ "Сумитеплоенерго" '!CX633</f>
        <v>717.7237558139534</v>
      </c>
      <c r="H641" s="32">
        <f t="shared" si="613"/>
        <v>169.7067426023724</v>
      </c>
      <c r="I641" s="42"/>
      <c r="J641" s="42"/>
      <c r="K641" s="42"/>
      <c r="L641" s="42"/>
      <c r="M641" s="42"/>
      <c r="N641" s="44">
        <f t="shared" si="614"/>
        <v>717.7237558139534</v>
      </c>
      <c r="O641" s="44">
        <f t="shared" si="615"/>
        <v>476.9191044651962</v>
      </c>
      <c r="P641" s="44">
        <f t="shared" si="616"/>
        <v>0</v>
      </c>
      <c r="Q641" s="44">
        <f t="shared" si="617"/>
        <v>0</v>
      </c>
      <c r="R641" s="44">
        <f t="shared" si="618"/>
        <v>0</v>
      </c>
      <c r="S641" s="44">
        <f t="shared" si="619"/>
        <v>0</v>
      </c>
      <c r="T641" s="44">
        <f t="shared" si="620"/>
        <v>476.9191044651962</v>
      </c>
      <c r="U641" s="44">
        <f t="shared" si="621"/>
        <v>739.255468488372</v>
      </c>
      <c r="V641" s="44">
        <f t="shared" si="622"/>
        <v>0</v>
      </c>
      <c r="W641" s="44">
        <f t="shared" si="623"/>
        <v>0</v>
      </c>
      <c r="X641" s="44">
        <f t="shared" si="624"/>
        <v>0</v>
      </c>
      <c r="Y641" s="44">
        <f t="shared" si="625"/>
        <v>0</v>
      </c>
      <c r="Z641" s="44">
        <f t="shared" si="626"/>
        <v>739.255468488372</v>
      </c>
      <c r="AA641" s="20">
        <v>0.03</v>
      </c>
      <c r="AC641" s="44">
        <f t="shared" ref="AC641:AC642" si="636">AD641*F641/1000</f>
        <v>397.54480000000001</v>
      </c>
      <c r="AD641" s="28">
        <v>94</v>
      </c>
      <c r="AE641" s="44">
        <f t="shared" ref="AE641:AE642" si="637">AF641*F641/1000</f>
        <v>2884.3143999999998</v>
      </c>
      <c r="AF641" s="28">
        <v>682</v>
      </c>
      <c r="AG641" s="44">
        <f t="shared" ref="AG641:AG642" si="638">AH641*F641/1000</f>
        <v>465.21199999999999</v>
      </c>
      <c r="AH641" s="28">
        <v>110</v>
      </c>
      <c r="AI641" s="44">
        <f t="shared" ref="AI641:AI704" si="639">U641*AP641</f>
        <v>133.06598432790696</v>
      </c>
      <c r="AJ641" s="44">
        <f t="shared" ref="AJ641:AJ704" si="640">V641*AQ641</f>
        <v>0</v>
      </c>
      <c r="AK641" s="44"/>
      <c r="AL641" s="44">
        <f t="shared" ref="AL641:AL704" si="641">X641*AR641</f>
        <v>0</v>
      </c>
      <c r="AM641" s="44"/>
      <c r="AN641" s="44">
        <f t="shared" ref="AN641:AN704" si="642">SUM(AI641:AL641)</f>
        <v>133.06598432790696</v>
      </c>
      <c r="AO641" s="20"/>
      <c r="AP641" s="20">
        <v>0.18</v>
      </c>
      <c r="AQ641" s="20"/>
      <c r="AR641" s="20"/>
      <c r="AS641" s="44">
        <f t="shared" ref="AS641:AS704" si="643">AI641*$D$3</f>
        <v>88.420801967847382</v>
      </c>
      <c r="AT641" s="44">
        <f t="shared" ref="AT641:AT704" si="644">AJ641*$D$4</f>
        <v>0</v>
      </c>
      <c r="AU641" s="44">
        <f t="shared" ref="AU641:AU704" si="645">AK641*$D$5</f>
        <v>0</v>
      </c>
      <c r="AV641" s="44">
        <f t="shared" ref="AV641:AV704" si="646">AL641*$D$3</f>
        <v>0</v>
      </c>
      <c r="AW641" s="44"/>
      <c r="AX641" s="44">
        <f t="shared" ref="AX641:AX704" si="647">SUM(AS641:AW641)</f>
        <v>88.420801967847382</v>
      </c>
      <c r="AY641" s="44">
        <f t="shared" ref="AY641:AY704" si="648">U641*BF641</f>
        <v>413.98306235348838</v>
      </c>
      <c r="AZ641" s="44">
        <f t="shared" ref="AZ641:AZ704" si="649">V641*BG641</f>
        <v>0</v>
      </c>
      <c r="BA641" s="44"/>
      <c r="BB641" s="44">
        <f t="shared" ref="BB641:BB704" si="650">X641*BH641</f>
        <v>0</v>
      </c>
      <c r="BC641" s="44"/>
      <c r="BD641" s="44">
        <f t="shared" ref="BD641:BD704" si="651">SUM(AY641:BB641)</f>
        <v>413.98306235348838</v>
      </c>
      <c r="BE641" s="20"/>
      <c r="BF641" s="20">
        <v>0.56000000000000005</v>
      </c>
      <c r="BG641" s="20"/>
      <c r="BH641" s="20">
        <v>0.05</v>
      </c>
      <c r="BI641" s="44">
        <f t="shared" ref="BI641:BI704" si="652">AY641*$D$3</f>
        <v>275.08693945552523</v>
      </c>
      <c r="BJ641" s="44">
        <f t="shared" ref="BJ641:BJ704" si="653">AZ641*$D$4</f>
        <v>0</v>
      </c>
      <c r="BK641" s="44">
        <f t="shared" ref="BK641:BK704" si="654">BA641*$D$5</f>
        <v>0</v>
      </c>
      <c r="BL641" s="44">
        <f t="shared" ref="BL641:BL704" si="655">BB641*$D$3</f>
        <v>0</v>
      </c>
      <c r="BM641" s="44"/>
      <c r="BN641" s="44">
        <f t="shared" ref="BN641:BN704" si="656">SUM(BI641:BM641)</f>
        <v>275.08693945552523</v>
      </c>
      <c r="BO641" s="44">
        <f t="shared" ref="BO641:BO704" si="657">U641*BV641</f>
        <v>162.63620306744184</v>
      </c>
      <c r="BP641" s="44">
        <f t="shared" ref="BP641:BP704" si="658">V641*BW641</f>
        <v>0</v>
      </c>
      <c r="BQ641" s="44"/>
      <c r="BR641" s="44">
        <f t="shared" ref="BR641:BR704" si="659">X641*BX641</f>
        <v>0</v>
      </c>
      <c r="BS641" s="44"/>
      <c r="BT641" s="44">
        <f t="shared" ref="BT641:BT704" si="660">SUM(BO641:BR641)</f>
        <v>162.63620306744184</v>
      </c>
      <c r="BU641" s="20"/>
      <c r="BV641" s="20">
        <v>0.22</v>
      </c>
      <c r="BW641" s="20"/>
      <c r="BX641" s="20">
        <v>0.05</v>
      </c>
      <c r="BY641" s="44">
        <f t="shared" ref="BY641:BY704" si="661">BO641*$D$3</f>
        <v>108.06986907181346</v>
      </c>
      <c r="BZ641" s="44">
        <f t="shared" ref="BZ641:BZ704" si="662">BP641*$D$4</f>
        <v>0</v>
      </c>
      <c r="CA641" s="44">
        <f t="shared" ref="CA641:CA704" si="663">BQ641*$D$5</f>
        <v>0</v>
      </c>
      <c r="CB641" s="44">
        <f t="shared" ref="CB641:CB704" si="664">BR641*$D$3</f>
        <v>0</v>
      </c>
      <c r="CC641" s="44"/>
      <c r="CD641" s="44">
        <f t="shared" ref="CD641:CD704" si="665">SUM(BY641:CC641)</f>
        <v>108.06986907181346</v>
      </c>
      <c r="CE641" s="44">
        <f t="shared" ref="CE641:CE704" si="666">AC641/AX641</f>
        <v>4.4960551267625908</v>
      </c>
      <c r="CF641" s="44">
        <f t="shared" ref="CF641:CF704" si="667">AE641/BN641</f>
        <v>10.485101203673548</v>
      </c>
      <c r="CG641" s="44">
        <f t="shared" ref="CG641:CG704" si="668">AG641/CD641</f>
        <v>4.3047336320067364</v>
      </c>
      <c r="CH641" s="44">
        <f t="shared" ref="CH641:CH704" si="669">AI641*$AD$3+AJ641*$AD$4+AL641*$AD$3</f>
        <v>36.190247248279562</v>
      </c>
      <c r="CI641" s="44">
        <f t="shared" ref="CI641:CI704" si="670">AY641*$AD$3+AZ641*$AD$4+BB641*$AD$3</f>
        <v>112.59188032798087</v>
      </c>
      <c r="CJ641" s="44">
        <f t="shared" ref="CJ641:CJ704" si="671">BO641*$AD$3+BP641*$AD$4+BR641*$AD$3</f>
        <v>44.232524414563912</v>
      </c>
      <c r="CK641" s="44">
        <f t="shared" ref="CK641:CK704" si="672">U641*$AD$3+V641*$AD$4+W641*$AD$5+X641*$AD$3</f>
        <v>201.05692915710867</v>
      </c>
    </row>
    <row r="642" spans="1:89" x14ac:dyDescent="0.25">
      <c r="A642" s="41">
        <f>'[11]ТОВ "Сумитеплоенерго" '!F634</f>
        <v>1993</v>
      </c>
      <c r="B642" s="41" t="str">
        <f>'[11]ТОВ "Сумитеплоенерго" '!C634</f>
        <v>Черепіна,78</v>
      </c>
      <c r="C642" s="47" t="str">
        <f>'[11]ТОВ "Сумитеплоенерго" '!O634</f>
        <v>так</v>
      </c>
      <c r="D642" s="46">
        <f>'[11]ТОВ "Сумитеплоенерго" '!G634</f>
        <v>10</v>
      </c>
      <c r="E642" s="86" t="str">
        <f t="shared" si="612"/>
        <v>ТОВ "Сумитеплоенерго"</v>
      </c>
      <c r="F642" s="43">
        <f>'[11]ТОВ "Сумитеплоенерго" '!L634</f>
        <v>8416.41</v>
      </c>
      <c r="G642" s="43">
        <f>'[11]ТОВ "Сумитеплоенерго" '!CX634</f>
        <v>1650.3521395348835</v>
      </c>
      <c r="H642" s="32">
        <f t="shared" si="613"/>
        <v>196.08742201661795</v>
      </c>
      <c r="I642" s="42"/>
      <c r="J642" s="42"/>
      <c r="K642" s="42"/>
      <c r="L642" s="42"/>
      <c r="M642" s="42"/>
      <c r="N642" s="44">
        <f t="shared" si="614"/>
        <v>1650.3521395348835</v>
      </c>
      <c r="O642" s="44">
        <f t="shared" si="615"/>
        <v>1096.6398395808753</v>
      </c>
      <c r="P642" s="44">
        <f t="shared" si="616"/>
        <v>0</v>
      </c>
      <c r="Q642" s="44">
        <f t="shared" si="617"/>
        <v>0</v>
      </c>
      <c r="R642" s="44">
        <f t="shared" si="618"/>
        <v>0</v>
      </c>
      <c r="S642" s="44">
        <f t="shared" si="619"/>
        <v>0</v>
      </c>
      <c r="T642" s="44">
        <f t="shared" si="620"/>
        <v>1096.6398395808753</v>
      </c>
      <c r="U642" s="44">
        <f t="shared" si="621"/>
        <v>1699.8627037209301</v>
      </c>
      <c r="V642" s="44">
        <f t="shared" si="622"/>
        <v>0</v>
      </c>
      <c r="W642" s="44">
        <f t="shared" si="623"/>
        <v>0</v>
      </c>
      <c r="X642" s="44">
        <f t="shared" si="624"/>
        <v>0</v>
      </c>
      <c r="Y642" s="44">
        <f t="shared" si="625"/>
        <v>0</v>
      </c>
      <c r="Z642" s="44">
        <f t="shared" si="626"/>
        <v>1699.8627037209301</v>
      </c>
      <c r="AA642" s="20">
        <v>0.03</v>
      </c>
      <c r="AC642" s="44">
        <f t="shared" si="636"/>
        <v>572.31587999999999</v>
      </c>
      <c r="AD642" s="28">
        <v>68</v>
      </c>
      <c r="AE642" s="44">
        <f t="shared" si="637"/>
        <v>5159.2593299999999</v>
      </c>
      <c r="AF642" s="28">
        <v>613</v>
      </c>
      <c r="AG642" s="44">
        <f t="shared" si="638"/>
        <v>774.30971999999997</v>
      </c>
      <c r="AH642" s="28">
        <v>92</v>
      </c>
      <c r="AI642" s="44">
        <f t="shared" si="639"/>
        <v>305.9752866697674</v>
      </c>
      <c r="AJ642" s="44">
        <f t="shared" si="640"/>
        <v>0</v>
      </c>
      <c r="AK642" s="44"/>
      <c r="AL642" s="44">
        <f t="shared" si="641"/>
        <v>0</v>
      </c>
      <c r="AM642" s="44"/>
      <c r="AN642" s="44">
        <f t="shared" si="642"/>
        <v>305.9752866697674</v>
      </c>
      <c r="AO642" s="20"/>
      <c r="AP642" s="20">
        <v>0.18</v>
      </c>
      <c r="AQ642" s="20"/>
      <c r="AR642" s="20"/>
      <c r="AS642" s="44">
        <f t="shared" si="643"/>
        <v>203.31702625829428</v>
      </c>
      <c r="AT642" s="44">
        <f t="shared" si="644"/>
        <v>0</v>
      </c>
      <c r="AU642" s="44">
        <f t="shared" si="645"/>
        <v>0</v>
      </c>
      <c r="AV642" s="44">
        <f t="shared" si="646"/>
        <v>0</v>
      </c>
      <c r="AW642" s="44"/>
      <c r="AX642" s="44">
        <f t="shared" si="647"/>
        <v>203.31702625829428</v>
      </c>
      <c r="AY642" s="44">
        <f t="shared" si="648"/>
        <v>951.92311408372098</v>
      </c>
      <c r="AZ642" s="44">
        <f t="shared" si="649"/>
        <v>0</v>
      </c>
      <c r="BA642" s="44"/>
      <c r="BB642" s="44">
        <f t="shared" si="650"/>
        <v>0</v>
      </c>
      <c r="BC642" s="44"/>
      <c r="BD642" s="44">
        <f t="shared" si="651"/>
        <v>951.92311408372098</v>
      </c>
      <c r="BE642" s="20"/>
      <c r="BF642" s="20">
        <v>0.56000000000000005</v>
      </c>
      <c r="BG642" s="20"/>
      <c r="BH642" s="20">
        <v>0.05</v>
      </c>
      <c r="BI642" s="44">
        <f t="shared" si="652"/>
        <v>632.54185947024894</v>
      </c>
      <c r="BJ642" s="44">
        <f t="shared" si="653"/>
        <v>0</v>
      </c>
      <c r="BK642" s="44">
        <f t="shared" si="654"/>
        <v>0</v>
      </c>
      <c r="BL642" s="44">
        <f t="shared" si="655"/>
        <v>0</v>
      </c>
      <c r="BM642" s="44"/>
      <c r="BN642" s="44">
        <f t="shared" si="656"/>
        <v>632.54185947024894</v>
      </c>
      <c r="BO642" s="44">
        <f t="shared" si="657"/>
        <v>373.96979481860461</v>
      </c>
      <c r="BP642" s="44">
        <f t="shared" si="658"/>
        <v>0</v>
      </c>
      <c r="BQ642" s="44"/>
      <c r="BR642" s="44">
        <f t="shared" si="659"/>
        <v>0</v>
      </c>
      <c r="BS642" s="44"/>
      <c r="BT642" s="44">
        <f t="shared" si="660"/>
        <v>373.96979481860461</v>
      </c>
      <c r="BU642" s="20"/>
      <c r="BV642" s="20">
        <v>0.22</v>
      </c>
      <c r="BW642" s="20"/>
      <c r="BX642" s="20">
        <v>0.05</v>
      </c>
      <c r="BY642" s="44">
        <f t="shared" si="661"/>
        <v>248.49858764902635</v>
      </c>
      <c r="BZ642" s="44">
        <f t="shared" si="662"/>
        <v>0</v>
      </c>
      <c r="CA642" s="44">
        <f t="shared" si="663"/>
        <v>0</v>
      </c>
      <c r="CB642" s="44">
        <f t="shared" si="664"/>
        <v>0</v>
      </c>
      <c r="CC642" s="44"/>
      <c r="CD642" s="44">
        <f t="shared" si="665"/>
        <v>248.49858764902635</v>
      </c>
      <c r="CE642" s="44">
        <f t="shared" si="666"/>
        <v>2.8148940132191829</v>
      </c>
      <c r="CF642" s="44">
        <f t="shared" si="667"/>
        <v>8.1563919490179781</v>
      </c>
      <c r="CG642" s="44">
        <f t="shared" si="668"/>
        <v>3.1159521964511812</v>
      </c>
      <c r="CH642" s="44">
        <f t="shared" si="669"/>
        <v>83.216768976470661</v>
      </c>
      <c r="CI642" s="44">
        <f t="shared" si="670"/>
        <v>258.89661459346434</v>
      </c>
      <c r="CJ642" s="44">
        <f t="shared" si="671"/>
        <v>101.70938430457527</v>
      </c>
      <c r="CK642" s="44">
        <f t="shared" si="672"/>
        <v>462.31538320261484</v>
      </c>
    </row>
    <row r="643" spans="1:89" x14ac:dyDescent="0.25">
      <c r="A643" s="41">
        <f>'[11]ТОВ "Сумитеплоенерго" '!F635</f>
        <v>1994</v>
      </c>
      <c r="B643" s="41" t="str">
        <f>'[11]ТОВ "Сумитеплоенерго" '!C635</f>
        <v>Черепіна,82а</v>
      </c>
      <c r="C643" s="47" t="str">
        <f>'[11]ТОВ "Сумитеплоенерго" '!O635</f>
        <v>так</v>
      </c>
      <c r="D643" s="46">
        <f>'[11]ТОВ "Сумитеплоенерго" '!G635</f>
        <v>10</v>
      </c>
      <c r="E643" s="86" t="str">
        <f t="shared" si="612"/>
        <v>ТОВ "Сумитеплоенерго"</v>
      </c>
      <c r="F643" s="43">
        <f>'[11]ТОВ "Сумитеплоенерго" '!L635</f>
        <v>6336.8</v>
      </c>
      <c r="G643" s="43">
        <f>'[11]ТОВ "Сумитеплоенерго" '!CX635</f>
        <v>927.41311627906975</v>
      </c>
      <c r="H643" s="32">
        <f t="shared" si="613"/>
        <v>146.35354063234911</v>
      </c>
      <c r="I643" s="42"/>
      <c r="J643" s="42"/>
      <c r="K643" s="42"/>
      <c r="L643" s="42"/>
      <c r="M643" s="42"/>
      <c r="N643" s="44">
        <f t="shared" si="614"/>
        <v>927.41311627906975</v>
      </c>
      <c r="O643" s="44">
        <f t="shared" si="615"/>
        <v>616.25525043892094</v>
      </c>
      <c r="P643" s="44">
        <f t="shared" si="616"/>
        <v>0</v>
      </c>
      <c r="Q643" s="44">
        <f t="shared" si="617"/>
        <v>0</v>
      </c>
      <c r="R643" s="44">
        <f t="shared" si="618"/>
        <v>0</v>
      </c>
      <c r="S643" s="44">
        <f t="shared" si="619"/>
        <v>0</v>
      </c>
      <c r="T643" s="44">
        <f t="shared" si="620"/>
        <v>616.25525043892094</v>
      </c>
      <c r="U643" s="44">
        <f t="shared" si="621"/>
        <v>1029.4285590697675</v>
      </c>
      <c r="V643" s="44">
        <f t="shared" si="622"/>
        <v>0</v>
      </c>
      <c r="W643" s="44">
        <f t="shared" si="623"/>
        <v>0</v>
      </c>
      <c r="X643" s="44">
        <f t="shared" si="624"/>
        <v>0</v>
      </c>
      <c r="Y643" s="44">
        <f t="shared" si="625"/>
        <v>0</v>
      </c>
      <c r="Z643" s="44">
        <f t="shared" si="626"/>
        <v>1029.4285590697675</v>
      </c>
      <c r="AA643" s="20">
        <v>0.11</v>
      </c>
      <c r="AC643" s="44">
        <f t="shared" ref="AC643:AC704" si="673">AD643*F643/1000</f>
        <v>475.26</v>
      </c>
      <c r="AD643" s="28">
        <v>75</v>
      </c>
      <c r="AE643" s="44">
        <f t="shared" ref="AE643:AE704" si="674">AF643*F643/1000</f>
        <v>4080.8992000000003</v>
      </c>
      <c r="AF643" s="28">
        <v>644</v>
      </c>
      <c r="AG643" s="44">
        <f t="shared" ref="AG643:AG704" si="675">AH643*F643/1000</f>
        <v>640.0168000000001</v>
      </c>
      <c r="AH643" s="28">
        <v>101</v>
      </c>
      <c r="AI643" s="44">
        <f t="shared" si="639"/>
        <v>185.29714063255815</v>
      </c>
      <c r="AJ643" s="44">
        <f t="shared" si="640"/>
        <v>0</v>
      </c>
      <c r="AK643" s="44"/>
      <c r="AL643" s="44">
        <f t="shared" si="641"/>
        <v>0</v>
      </c>
      <c r="AM643" s="44"/>
      <c r="AN643" s="44">
        <f t="shared" si="642"/>
        <v>185.29714063255815</v>
      </c>
      <c r="AO643" s="20"/>
      <c r="AP643" s="20">
        <v>0.18</v>
      </c>
      <c r="AQ643" s="20"/>
      <c r="AR643" s="20"/>
      <c r="AS643" s="44">
        <f t="shared" si="643"/>
        <v>123.12779903769642</v>
      </c>
      <c r="AT643" s="44">
        <f t="shared" si="644"/>
        <v>0</v>
      </c>
      <c r="AU643" s="44">
        <f t="shared" si="645"/>
        <v>0</v>
      </c>
      <c r="AV643" s="44">
        <f t="shared" si="646"/>
        <v>0</v>
      </c>
      <c r="AW643" s="44"/>
      <c r="AX643" s="44">
        <f t="shared" si="647"/>
        <v>123.12779903769642</v>
      </c>
      <c r="AY643" s="44">
        <f t="shared" si="648"/>
        <v>576.47999307906991</v>
      </c>
      <c r="AZ643" s="44">
        <f t="shared" si="649"/>
        <v>0</v>
      </c>
      <c r="BA643" s="44"/>
      <c r="BB643" s="44">
        <f t="shared" si="650"/>
        <v>0</v>
      </c>
      <c r="BC643" s="44"/>
      <c r="BD643" s="44">
        <f t="shared" si="651"/>
        <v>576.47999307906991</v>
      </c>
      <c r="BE643" s="20"/>
      <c r="BF643" s="20">
        <v>0.56000000000000005</v>
      </c>
      <c r="BG643" s="20"/>
      <c r="BH643" s="20">
        <v>0.05</v>
      </c>
      <c r="BI643" s="44">
        <f t="shared" si="652"/>
        <v>383.06426367283336</v>
      </c>
      <c r="BJ643" s="44">
        <f t="shared" si="653"/>
        <v>0</v>
      </c>
      <c r="BK643" s="44">
        <f t="shared" si="654"/>
        <v>0</v>
      </c>
      <c r="BL643" s="44">
        <f t="shared" si="655"/>
        <v>0</v>
      </c>
      <c r="BM643" s="44"/>
      <c r="BN643" s="44">
        <f t="shared" si="656"/>
        <v>383.06426367283336</v>
      </c>
      <c r="BO643" s="44">
        <f t="shared" si="657"/>
        <v>226.47428299534886</v>
      </c>
      <c r="BP643" s="44">
        <f t="shared" si="658"/>
        <v>0</v>
      </c>
      <c r="BQ643" s="44"/>
      <c r="BR643" s="44">
        <f t="shared" si="659"/>
        <v>0</v>
      </c>
      <c r="BS643" s="44"/>
      <c r="BT643" s="44">
        <f t="shared" si="660"/>
        <v>226.47428299534886</v>
      </c>
      <c r="BU643" s="20"/>
      <c r="BV643" s="20">
        <v>0.22</v>
      </c>
      <c r="BW643" s="20"/>
      <c r="BX643" s="20">
        <v>0.05</v>
      </c>
      <c r="BY643" s="44">
        <f t="shared" si="661"/>
        <v>150.48953215718453</v>
      </c>
      <c r="BZ643" s="44">
        <f t="shared" si="662"/>
        <v>0</v>
      </c>
      <c r="CA643" s="44">
        <f t="shared" si="663"/>
        <v>0</v>
      </c>
      <c r="CB643" s="44">
        <f t="shared" si="664"/>
        <v>0</v>
      </c>
      <c r="CC643" s="44"/>
      <c r="CD643" s="44">
        <f t="shared" si="665"/>
        <v>150.48953215718453</v>
      </c>
      <c r="CE643" s="44">
        <f t="shared" si="666"/>
        <v>3.859891947345667</v>
      </c>
      <c r="CF643" s="44">
        <f t="shared" si="667"/>
        <v>10.653301774674041</v>
      </c>
      <c r="CG643" s="44">
        <f t="shared" si="668"/>
        <v>4.2528991274390444</v>
      </c>
      <c r="CH643" s="44">
        <f t="shared" si="669"/>
        <v>50.395669244563791</v>
      </c>
      <c r="CI643" s="44">
        <f t="shared" si="670"/>
        <v>156.78652653864293</v>
      </c>
      <c r="CJ643" s="44">
        <f t="shared" si="671"/>
        <v>61.594706854466864</v>
      </c>
      <c r="CK643" s="44">
        <f t="shared" si="672"/>
        <v>279.97594024757666</v>
      </c>
    </row>
    <row r="644" spans="1:89" x14ac:dyDescent="0.25">
      <c r="A644" s="41">
        <f>'[11]ТОВ "Сумитеплоенерго" '!F636</f>
        <v>1994</v>
      </c>
      <c r="B644" s="41" t="str">
        <f>'[11]ТОВ "Сумитеплоенерго" '!C636</f>
        <v>Черепіна,82б</v>
      </c>
      <c r="C644" s="47" t="str">
        <f>'[11]ТОВ "Сумитеплоенерго" '!O636</f>
        <v>так</v>
      </c>
      <c r="D644" s="46">
        <f>'[11]ТОВ "Сумитеплоенерго" '!G636</f>
        <v>10</v>
      </c>
      <c r="E644" s="86" t="str">
        <f t="shared" si="612"/>
        <v>ТОВ "Сумитеплоенерго"</v>
      </c>
      <c r="F644" s="43">
        <f>'[11]ТОВ "Сумитеплоенерго" '!L636</f>
        <v>4196.01</v>
      </c>
      <c r="G644" s="43">
        <f>'[11]ТОВ "Сумитеплоенерго" '!CX636</f>
        <v>793.61691860465112</v>
      </c>
      <c r="H644" s="32">
        <f t="shared" si="613"/>
        <v>189.13608847563543</v>
      </c>
      <c r="I644" s="42"/>
      <c r="J644" s="42"/>
      <c r="K644" s="42"/>
      <c r="L644" s="42"/>
      <c r="M644" s="42"/>
      <c r="N644" s="44">
        <f t="shared" si="614"/>
        <v>793.61691860465112</v>
      </c>
      <c r="O644" s="44">
        <f t="shared" si="615"/>
        <v>527.34923017856784</v>
      </c>
      <c r="P644" s="44">
        <f t="shared" si="616"/>
        <v>0</v>
      </c>
      <c r="Q644" s="44">
        <f t="shared" si="617"/>
        <v>0</v>
      </c>
      <c r="R644" s="44">
        <f t="shared" si="618"/>
        <v>0</v>
      </c>
      <c r="S644" s="44">
        <f t="shared" si="619"/>
        <v>0</v>
      </c>
      <c r="T644" s="44">
        <f t="shared" si="620"/>
        <v>527.34923017856784</v>
      </c>
      <c r="U644" s="44">
        <f t="shared" si="621"/>
        <v>817.4254261627907</v>
      </c>
      <c r="V644" s="44">
        <f t="shared" si="622"/>
        <v>0</v>
      </c>
      <c r="W644" s="44">
        <f t="shared" si="623"/>
        <v>0</v>
      </c>
      <c r="X644" s="44">
        <f t="shared" si="624"/>
        <v>0</v>
      </c>
      <c r="Y644" s="44">
        <f t="shared" si="625"/>
        <v>0</v>
      </c>
      <c r="Z644" s="44">
        <f t="shared" si="626"/>
        <v>817.4254261627907</v>
      </c>
      <c r="AA644" s="20">
        <v>0.03</v>
      </c>
      <c r="AC644" s="44">
        <f t="shared" si="673"/>
        <v>394.42493999999999</v>
      </c>
      <c r="AD644" s="28">
        <v>94</v>
      </c>
      <c r="AE644" s="44">
        <f t="shared" si="674"/>
        <v>2861.6788200000001</v>
      </c>
      <c r="AF644" s="28">
        <v>682</v>
      </c>
      <c r="AG644" s="44">
        <f t="shared" si="675"/>
        <v>461.56110000000001</v>
      </c>
      <c r="AH644" s="28">
        <v>110</v>
      </c>
      <c r="AI644" s="44">
        <f t="shared" si="639"/>
        <v>147.13657670930232</v>
      </c>
      <c r="AJ644" s="44">
        <f t="shared" si="640"/>
        <v>0</v>
      </c>
      <c r="AK644" s="44"/>
      <c r="AL644" s="44">
        <f t="shared" si="641"/>
        <v>0</v>
      </c>
      <c r="AM644" s="44"/>
      <c r="AN644" s="44">
        <f t="shared" si="642"/>
        <v>147.13657670930232</v>
      </c>
      <c r="AO644" s="20"/>
      <c r="AP644" s="20">
        <v>0.18</v>
      </c>
      <c r="AQ644" s="20"/>
      <c r="AR644" s="20"/>
      <c r="AS644" s="44">
        <f t="shared" si="643"/>
        <v>97.77054727510648</v>
      </c>
      <c r="AT644" s="44">
        <f t="shared" si="644"/>
        <v>0</v>
      </c>
      <c r="AU644" s="44">
        <f t="shared" si="645"/>
        <v>0</v>
      </c>
      <c r="AV644" s="44">
        <f t="shared" si="646"/>
        <v>0</v>
      </c>
      <c r="AW644" s="44"/>
      <c r="AX644" s="44">
        <f t="shared" si="647"/>
        <v>97.77054727510648</v>
      </c>
      <c r="AY644" s="44">
        <f t="shared" si="648"/>
        <v>457.75823865116286</v>
      </c>
      <c r="AZ644" s="44">
        <f t="shared" si="649"/>
        <v>0</v>
      </c>
      <c r="BA644" s="44"/>
      <c r="BB644" s="44">
        <f t="shared" si="650"/>
        <v>0</v>
      </c>
      <c r="BC644" s="44"/>
      <c r="BD644" s="44">
        <f t="shared" si="651"/>
        <v>457.75823865116286</v>
      </c>
      <c r="BE644" s="20"/>
      <c r="BF644" s="20">
        <v>0.56000000000000005</v>
      </c>
      <c r="BG644" s="20"/>
      <c r="BH644" s="20">
        <v>0.05</v>
      </c>
      <c r="BI644" s="44">
        <f t="shared" si="652"/>
        <v>304.175035966998</v>
      </c>
      <c r="BJ644" s="44">
        <f t="shared" si="653"/>
        <v>0</v>
      </c>
      <c r="BK644" s="44">
        <f t="shared" si="654"/>
        <v>0</v>
      </c>
      <c r="BL644" s="44">
        <f t="shared" si="655"/>
        <v>0</v>
      </c>
      <c r="BM644" s="44"/>
      <c r="BN644" s="44">
        <f t="shared" si="656"/>
        <v>304.175035966998</v>
      </c>
      <c r="BO644" s="44">
        <f t="shared" si="657"/>
        <v>179.83359375581395</v>
      </c>
      <c r="BP644" s="44">
        <f t="shared" si="658"/>
        <v>0</v>
      </c>
      <c r="BQ644" s="44"/>
      <c r="BR644" s="44">
        <f t="shared" si="659"/>
        <v>0</v>
      </c>
      <c r="BS644" s="44"/>
      <c r="BT644" s="44">
        <f t="shared" si="660"/>
        <v>179.83359375581395</v>
      </c>
      <c r="BU644" s="20"/>
      <c r="BV644" s="20">
        <v>0.22</v>
      </c>
      <c r="BW644" s="20"/>
      <c r="BX644" s="20">
        <v>0.05</v>
      </c>
      <c r="BY644" s="44">
        <f t="shared" si="661"/>
        <v>119.49733555846348</v>
      </c>
      <c r="BZ644" s="44">
        <f t="shared" si="662"/>
        <v>0</v>
      </c>
      <c r="CA644" s="44">
        <f t="shared" si="663"/>
        <v>0</v>
      </c>
      <c r="CB644" s="44">
        <f t="shared" si="664"/>
        <v>0</v>
      </c>
      <c r="CC644" s="44"/>
      <c r="CD644" s="44">
        <f t="shared" si="665"/>
        <v>119.49733555846348</v>
      </c>
      <c r="CE644" s="44">
        <f t="shared" si="666"/>
        <v>4.0341897533841991</v>
      </c>
      <c r="CF644" s="44">
        <f t="shared" si="667"/>
        <v>9.4080002683405048</v>
      </c>
      <c r="CG644" s="44">
        <f t="shared" si="668"/>
        <v>3.8625221043040208</v>
      </c>
      <c r="CH644" s="44">
        <f t="shared" si="669"/>
        <v>40.017057080893274</v>
      </c>
      <c r="CI644" s="44">
        <f t="shared" si="670"/>
        <v>124.49751091833465</v>
      </c>
      <c r="CJ644" s="44">
        <f t="shared" si="671"/>
        <v>48.909736432202891</v>
      </c>
      <c r="CK644" s="44">
        <f t="shared" si="672"/>
        <v>222.31698378274044</v>
      </c>
    </row>
    <row r="645" spans="1:89" x14ac:dyDescent="0.25">
      <c r="A645" s="41">
        <f>'[11]ТОВ "Сумитеплоенерго" '!F637</f>
        <v>1993</v>
      </c>
      <c r="B645" s="41" t="str">
        <f>'[11]ТОВ "Сумитеплоенерго" '!C637</f>
        <v>Інтернаціоналістів,61а</v>
      </c>
      <c r="C645" s="47" t="str">
        <f>'[11]ТОВ "Сумитеплоенерго" '!O637</f>
        <v>так</v>
      </c>
      <c r="D645" s="46">
        <f>'[11]ТОВ "Сумитеплоенерго" '!G637</f>
        <v>10</v>
      </c>
      <c r="E645" s="86" t="str">
        <f t="shared" si="612"/>
        <v>ТОВ "Сумитеплоенерго"</v>
      </c>
      <c r="F645" s="43">
        <f>'[11]ТОВ "Сумитеплоенерго" '!L637</f>
        <v>2116.1</v>
      </c>
      <c r="G645" s="43">
        <f>'[11]ТОВ "Сумитеплоенерго" '!CX637</f>
        <v>263.71032558139535</v>
      </c>
      <c r="H645" s="32">
        <f t="shared" si="613"/>
        <v>124.62091847332138</v>
      </c>
      <c r="I645" s="42"/>
      <c r="J645" s="42"/>
      <c r="K645" s="42"/>
      <c r="L645" s="42"/>
      <c r="M645" s="42"/>
      <c r="N645" s="44">
        <f t="shared" si="614"/>
        <v>263.71032558139535</v>
      </c>
      <c r="O645" s="44">
        <f t="shared" si="615"/>
        <v>175.23245022295987</v>
      </c>
      <c r="P645" s="44">
        <f t="shared" si="616"/>
        <v>0</v>
      </c>
      <c r="Q645" s="44">
        <f t="shared" si="617"/>
        <v>0</v>
      </c>
      <c r="R645" s="44">
        <f t="shared" si="618"/>
        <v>0</v>
      </c>
      <c r="S645" s="44">
        <f t="shared" si="619"/>
        <v>0</v>
      </c>
      <c r="T645" s="44">
        <f t="shared" si="620"/>
        <v>175.23245022295987</v>
      </c>
      <c r="U645" s="44">
        <f t="shared" si="621"/>
        <v>292.71846139534887</v>
      </c>
      <c r="V645" s="44">
        <f t="shared" si="622"/>
        <v>0</v>
      </c>
      <c r="W645" s="44">
        <f t="shared" si="623"/>
        <v>0</v>
      </c>
      <c r="X645" s="44">
        <f t="shared" si="624"/>
        <v>0</v>
      </c>
      <c r="Y645" s="44">
        <f t="shared" si="625"/>
        <v>0</v>
      </c>
      <c r="Z645" s="44">
        <f t="shared" si="626"/>
        <v>292.71846139534887</v>
      </c>
      <c r="AA645" s="20">
        <v>0.11</v>
      </c>
      <c r="AC645" s="44">
        <f t="shared" si="673"/>
        <v>207.37779999999998</v>
      </c>
      <c r="AD645" s="28">
        <v>98</v>
      </c>
      <c r="AE645" s="44">
        <f t="shared" si="674"/>
        <v>1498.1988000000001</v>
      </c>
      <c r="AF645" s="28">
        <v>708</v>
      </c>
      <c r="AG645" s="44">
        <f t="shared" si="675"/>
        <v>239.11929999999998</v>
      </c>
      <c r="AH645" s="28">
        <v>113</v>
      </c>
      <c r="AI645" s="44">
        <f t="shared" si="639"/>
        <v>52.689323051162795</v>
      </c>
      <c r="AJ645" s="44">
        <f t="shared" si="640"/>
        <v>0</v>
      </c>
      <c r="AK645" s="44"/>
      <c r="AL645" s="44">
        <f t="shared" si="641"/>
        <v>0</v>
      </c>
      <c r="AM645" s="44"/>
      <c r="AN645" s="44">
        <f t="shared" si="642"/>
        <v>52.689323051162795</v>
      </c>
      <c r="AO645" s="20"/>
      <c r="AP645" s="20">
        <v>0.18</v>
      </c>
      <c r="AQ645" s="20"/>
      <c r="AR645" s="20"/>
      <c r="AS645" s="44">
        <f t="shared" si="643"/>
        <v>35.011443554547384</v>
      </c>
      <c r="AT645" s="44">
        <f t="shared" si="644"/>
        <v>0</v>
      </c>
      <c r="AU645" s="44">
        <f t="shared" si="645"/>
        <v>0</v>
      </c>
      <c r="AV645" s="44">
        <f t="shared" si="646"/>
        <v>0</v>
      </c>
      <c r="AW645" s="44"/>
      <c r="AX645" s="44">
        <f t="shared" si="647"/>
        <v>35.011443554547384</v>
      </c>
      <c r="AY645" s="44">
        <f t="shared" si="648"/>
        <v>163.92233838139538</v>
      </c>
      <c r="AZ645" s="44">
        <f t="shared" si="649"/>
        <v>0</v>
      </c>
      <c r="BA645" s="44"/>
      <c r="BB645" s="44">
        <f t="shared" si="650"/>
        <v>0</v>
      </c>
      <c r="BC645" s="44"/>
      <c r="BD645" s="44">
        <f t="shared" si="651"/>
        <v>163.92233838139538</v>
      </c>
      <c r="BE645" s="20"/>
      <c r="BF645" s="20">
        <v>0.56000000000000005</v>
      </c>
      <c r="BG645" s="20"/>
      <c r="BH645" s="20">
        <v>0.05</v>
      </c>
      <c r="BI645" s="44">
        <f t="shared" si="652"/>
        <v>108.92449105859187</v>
      </c>
      <c r="BJ645" s="44">
        <f t="shared" si="653"/>
        <v>0</v>
      </c>
      <c r="BK645" s="44">
        <f t="shared" si="654"/>
        <v>0</v>
      </c>
      <c r="BL645" s="44">
        <f t="shared" si="655"/>
        <v>0</v>
      </c>
      <c r="BM645" s="44"/>
      <c r="BN645" s="44">
        <f t="shared" si="656"/>
        <v>108.92449105859187</v>
      </c>
      <c r="BO645" s="44">
        <f t="shared" si="657"/>
        <v>64.398061506976745</v>
      </c>
      <c r="BP645" s="44">
        <f t="shared" si="658"/>
        <v>0</v>
      </c>
      <c r="BQ645" s="44"/>
      <c r="BR645" s="44">
        <f t="shared" si="659"/>
        <v>0</v>
      </c>
      <c r="BS645" s="44"/>
      <c r="BT645" s="44">
        <f t="shared" si="660"/>
        <v>64.398061506976745</v>
      </c>
      <c r="BU645" s="20"/>
      <c r="BV645" s="20">
        <v>0.22</v>
      </c>
      <c r="BW645" s="20"/>
      <c r="BX645" s="20">
        <v>0.05</v>
      </c>
      <c r="BY645" s="44">
        <f t="shared" si="661"/>
        <v>42.791764344446797</v>
      </c>
      <c r="BZ645" s="44">
        <f t="shared" si="662"/>
        <v>0</v>
      </c>
      <c r="CA645" s="44">
        <f t="shared" si="663"/>
        <v>0</v>
      </c>
      <c r="CB645" s="44">
        <f t="shared" si="664"/>
        <v>0</v>
      </c>
      <c r="CC645" s="44"/>
      <c r="CD645" s="44">
        <f t="shared" si="665"/>
        <v>42.791764344446797</v>
      </c>
      <c r="CE645" s="44">
        <f t="shared" si="666"/>
        <v>5.9231433767336101</v>
      </c>
      <c r="CF645" s="44">
        <f t="shared" si="667"/>
        <v>13.75447142731289</v>
      </c>
      <c r="CG645" s="44">
        <f t="shared" si="668"/>
        <v>5.5879747812041582</v>
      </c>
      <c r="CH645" s="44">
        <f t="shared" si="669"/>
        <v>14.330030609980236</v>
      </c>
      <c r="CI645" s="44">
        <f t="shared" si="670"/>
        <v>44.582317453271855</v>
      </c>
      <c r="CJ645" s="44">
        <f t="shared" si="671"/>
        <v>17.514481856642512</v>
      </c>
      <c r="CK645" s="44">
        <f t="shared" si="672"/>
        <v>79.611281166556878</v>
      </c>
    </row>
    <row r="646" spans="1:89" x14ac:dyDescent="0.25">
      <c r="A646" s="41">
        <f>'[11]ТОВ "Сумитеплоенерго" '!F638</f>
        <v>1997</v>
      </c>
      <c r="B646" s="41" t="str">
        <f>'[11]ТОВ "Сумитеплоенерго" '!C638</f>
        <v>Інтернаціоналістів,63а</v>
      </c>
      <c r="C646" s="47" t="str">
        <f>'[11]ТОВ "Сумитеплоенерго" '!O638</f>
        <v>так</v>
      </c>
      <c r="D646" s="46">
        <f>'[11]ТОВ "Сумитеплоенерго" '!G638</f>
        <v>10</v>
      </c>
      <c r="E646" s="86" t="str">
        <f t="shared" si="612"/>
        <v>ТОВ "Сумитеплоенерго"</v>
      </c>
      <c r="F646" s="43">
        <f>'[11]ТОВ "Сумитеплоенерго" '!L638</f>
        <v>6111.99</v>
      </c>
      <c r="G646" s="43">
        <f>'[11]ТОВ "Сумитеплоенерго" '!CX638</f>
        <v>1229.6307441860465</v>
      </c>
      <c r="H646" s="32">
        <f t="shared" si="613"/>
        <v>201.18336976762831</v>
      </c>
      <c r="I646" s="42"/>
      <c r="J646" s="42"/>
      <c r="K646" s="42"/>
      <c r="L646" s="42"/>
      <c r="M646" s="42"/>
      <c r="N646" s="44">
        <f t="shared" si="614"/>
        <v>1229.6307441860465</v>
      </c>
      <c r="O646" s="44">
        <f t="shared" si="615"/>
        <v>817.07535606790782</v>
      </c>
      <c r="P646" s="44">
        <f t="shared" si="616"/>
        <v>0</v>
      </c>
      <c r="Q646" s="44">
        <f t="shared" si="617"/>
        <v>0</v>
      </c>
      <c r="R646" s="44">
        <f t="shared" si="618"/>
        <v>0</v>
      </c>
      <c r="S646" s="44">
        <f t="shared" si="619"/>
        <v>0</v>
      </c>
      <c r="T646" s="44">
        <f t="shared" si="620"/>
        <v>817.07535606790782</v>
      </c>
      <c r="U646" s="44">
        <f t="shared" si="621"/>
        <v>1266.519666511628</v>
      </c>
      <c r="V646" s="44">
        <f t="shared" si="622"/>
        <v>0</v>
      </c>
      <c r="W646" s="44">
        <f t="shared" si="623"/>
        <v>0</v>
      </c>
      <c r="X646" s="44">
        <f t="shared" si="624"/>
        <v>0</v>
      </c>
      <c r="Y646" s="44">
        <f t="shared" si="625"/>
        <v>0</v>
      </c>
      <c r="Z646" s="44">
        <f t="shared" si="626"/>
        <v>1266.519666511628</v>
      </c>
      <c r="AA646" s="20">
        <v>0.03</v>
      </c>
      <c r="AC646" s="44">
        <f t="shared" si="673"/>
        <v>458.39924999999999</v>
      </c>
      <c r="AD646" s="28">
        <v>75</v>
      </c>
      <c r="AE646" s="44">
        <f t="shared" si="674"/>
        <v>3936.12156</v>
      </c>
      <c r="AF646" s="28">
        <v>644</v>
      </c>
      <c r="AG646" s="44">
        <f t="shared" si="675"/>
        <v>617.31098999999995</v>
      </c>
      <c r="AH646" s="28">
        <v>101</v>
      </c>
      <c r="AI646" s="44">
        <f t="shared" si="639"/>
        <v>227.97353997209302</v>
      </c>
      <c r="AJ646" s="44">
        <f t="shared" si="640"/>
        <v>0</v>
      </c>
      <c r="AK646" s="44"/>
      <c r="AL646" s="44">
        <f t="shared" si="641"/>
        <v>0</v>
      </c>
      <c r="AM646" s="44"/>
      <c r="AN646" s="44">
        <f t="shared" si="642"/>
        <v>227.97353997209302</v>
      </c>
      <c r="AO646" s="20"/>
      <c r="AP646" s="20">
        <v>0.18</v>
      </c>
      <c r="AQ646" s="20"/>
      <c r="AR646" s="20"/>
      <c r="AS646" s="44">
        <f t="shared" si="643"/>
        <v>151.48577101499009</v>
      </c>
      <c r="AT646" s="44">
        <f t="shared" si="644"/>
        <v>0</v>
      </c>
      <c r="AU646" s="44">
        <f t="shared" si="645"/>
        <v>0</v>
      </c>
      <c r="AV646" s="44">
        <f t="shared" si="646"/>
        <v>0</v>
      </c>
      <c r="AW646" s="44"/>
      <c r="AX646" s="44">
        <f t="shared" si="647"/>
        <v>151.48577101499009</v>
      </c>
      <c r="AY646" s="44">
        <f t="shared" si="648"/>
        <v>709.25101324651177</v>
      </c>
      <c r="AZ646" s="44">
        <f t="shared" si="649"/>
        <v>0</v>
      </c>
      <c r="BA646" s="44"/>
      <c r="BB646" s="44">
        <f t="shared" si="650"/>
        <v>0</v>
      </c>
      <c r="BC646" s="44"/>
      <c r="BD646" s="44">
        <f t="shared" si="651"/>
        <v>709.25101324651177</v>
      </c>
      <c r="BE646" s="20"/>
      <c r="BF646" s="20">
        <v>0.56000000000000005</v>
      </c>
      <c r="BG646" s="20"/>
      <c r="BH646" s="20">
        <v>0.05</v>
      </c>
      <c r="BI646" s="44">
        <f t="shared" si="652"/>
        <v>471.28906537996932</v>
      </c>
      <c r="BJ646" s="44">
        <f t="shared" si="653"/>
        <v>0</v>
      </c>
      <c r="BK646" s="44">
        <f t="shared" si="654"/>
        <v>0</v>
      </c>
      <c r="BL646" s="44">
        <f t="shared" si="655"/>
        <v>0</v>
      </c>
      <c r="BM646" s="44"/>
      <c r="BN646" s="44">
        <f t="shared" si="656"/>
        <v>471.28906537996932</v>
      </c>
      <c r="BO646" s="44">
        <f t="shared" si="657"/>
        <v>278.63432663255816</v>
      </c>
      <c r="BP646" s="44">
        <f t="shared" si="658"/>
        <v>0</v>
      </c>
      <c r="BQ646" s="44"/>
      <c r="BR646" s="44">
        <f t="shared" si="659"/>
        <v>0</v>
      </c>
      <c r="BS646" s="44"/>
      <c r="BT646" s="44">
        <f t="shared" si="660"/>
        <v>278.63432663255816</v>
      </c>
      <c r="BU646" s="20"/>
      <c r="BV646" s="20">
        <v>0.22</v>
      </c>
      <c r="BW646" s="20"/>
      <c r="BX646" s="20">
        <v>0.05</v>
      </c>
      <c r="BY646" s="44">
        <f t="shared" si="661"/>
        <v>185.14927568498791</v>
      </c>
      <c r="BZ646" s="44">
        <f t="shared" si="662"/>
        <v>0</v>
      </c>
      <c r="CA646" s="44">
        <f t="shared" si="663"/>
        <v>0</v>
      </c>
      <c r="CB646" s="44">
        <f t="shared" si="664"/>
        <v>0</v>
      </c>
      <c r="CC646" s="44"/>
      <c r="CD646" s="44">
        <f t="shared" si="665"/>
        <v>185.14927568498791</v>
      </c>
      <c r="CE646" s="44">
        <f t="shared" si="666"/>
        <v>3.0260218298300745</v>
      </c>
      <c r="CF646" s="44">
        <f t="shared" si="667"/>
        <v>8.3518202503310039</v>
      </c>
      <c r="CG646" s="44">
        <f t="shared" si="668"/>
        <v>3.3341258706854999</v>
      </c>
      <c r="CH646" s="44">
        <f t="shared" si="669"/>
        <v>62.002463058662315</v>
      </c>
      <c r="CI646" s="44">
        <f t="shared" si="670"/>
        <v>192.89655173806059</v>
      </c>
      <c r="CJ646" s="44">
        <f t="shared" si="671"/>
        <v>75.780788182809502</v>
      </c>
      <c r="CK646" s="44">
        <f t="shared" si="672"/>
        <v>344.45812810367954</v>
      </c>
    </row>
    <row r="647" spans="1:89" x14ac:dyDescent="0.25">
      <c r="A647" s="41">
        <f>'[11]ТОВ "Сумитеплоенерго" '!F639</f>
        <v>1996</v>
      </c>
      <c r="B647" s="41" t="str">
        <f>'[11]ТОВ "Сумитеплоенерго" '!C639</f>
        <v>Інтернаціоналістів,63б</v>
      </c>
      <c r="C647" s="47" t="str">
        <f>'[11]ТОВ "Сумитеплоенерго" '!O639</f>
        <v>так</v>
      </c>
      <c r="D647" s="46">
        <f>'[11]ТОВ "Сумитеплоенерго" '!G639</f>
        <v>10</v>
      </c>
      <c r="E647" s="86" t="str">
        <f t="shared" si="612"/>
        <v>ТОВ "Сумитеплоенерго"</v>
      </c>
      <c r="F647" s="43">
        <f>'[11]ТОВ "Сумитеплоенерго" '!L639</f>
        <v>4279.26</v>
      </c>
      <c r="G647" s="43">
        <f>'[11]ТОВ "Сумитеплоенерго" '!CX639</f>
        <v>795.35756976744199</v>
      </c>
      <c r="H647" s="32">
        <f t="shared" si="613"/>
        <v>185.86334314050606</v>
      </c>
      <c r="I647" s="42"/>
      <c r="J647" s="42"/>
      <c r="K647" s="42"/>
      <c r="L647" s="42"/>
      <c r="M647" s="42"/>
      <c r="N647" s="44">
        <f t="shared" si="614"/>
        <v>795.35756976744199</v>
      </c>
      <c r="O647" s="44">
        <f t="shared" si="615"/>
        <v>528.5058726709193</v>
      </c>
      <c r="P647" s="44">
        <f t="shared" si="616"/>
        <v>0</v>
      </c>
      <c r="Q647" s="44">
        <f t="shared" si="617"/>
        <v>0</v>
      </c>
      <c r="R647" s="44">
        <f t="shared" si="618"/>
        <v>0</v>
      </c>
      <c r="S647" s="44">
        <f t="shared" si="619"/>
        <v>0</v>
      </c>
      <c r="T647" s="44">
        <f t="shared" si="620"/>
        <v>528.5058726709193</v>
      </c>
      <c r="U647" s="44">
        <f t="shared" si="621"/>
        <v>819.21829686046522</v>
      </c>
      <c r="V647" s="44">
        <f t="shared" si="622"/>
        <v>0</v>
      </c>
      <c r="W647" s="44">
        <f t="shared" si="623"/>
        <v>0</v>
      </c>
      <c r="X647" s="44">
        <f t="shared" si="624"/>
        <v>0</v>
      </c>
      <c r="Y647" s="44">
        <f t="shared" si="625"/>
        <v>0</v>
      </c>
      <c r="Z647" s="44">
        <f t="shared" si="626"/>
        <v>819.21829686046522</v>
      </c>
      <c r="AA647" s="20">
        <v>0.03</v>
      </c>
      <c r="AC647" s="44">
        <f t="shared" si="673"/>
        <v>402.25044000000003</v>
      </c>
      <c r="AD647" s="28">
        <v>94</v>
      </c>
      <c r="AE647" s="44">
        <f t="shared" si="674"/>
        <v>2918.4553200000005</v>
      </c>
      <c r="AF647" s="28">
        <v>682</v>
      </c>
      <c r="AG647" s="44">
        <f t="shared" si="675"/>
        <v>470.71860000000004</v>
      </c>
      <c r="AH647" s="28">
        <v>110</v>
      </c>
      <c r="AI647" s="44">
        <f t="shared" si="639"/>
        <v>147.45929343488373</v>
      </c>
      <c r="AJ647" s="44">
        <f t="shared" si="640"/>
        <v>0</v>
      </c>
      <c r="AK647" s="44"/>
      <c r="AL647" s="44">
        <f t="shared" si="641"/>
        <v>0</v>
      </c>
      <c r="AM647" s="44"/>
      <c r="AN647" s="44">
        <f t="shared" si="642"/>
        <v>147.45929343488373</v>
      </c>
      <c r="AO647" s="20"/>
      <c r="AP647" s="20">
        <v>0.18</v>
      </c>
      <c r="AQ647" s="20"/>
      <c r="AR647" s="20"/>
      <c r="AS647" s="44">
        <f t="shared" si="643"/>
        <v>97.984988793188435</v>
      </c>
      <c r="AT647" s="44">
        <f t="shared" si="644"/>
        <v>0</v>
      </c>
      <c r="AU647" s="44">
        <f t="shared" si="645"/>
        <v>0</v>
      </c>
      <c r="AV647" s="44">
        <f t="shared" si="646"/>
        <v>0</v>
      </c>
      <c r="AW647" s="44"/>
      <c r="AX647" s="44">
        <f t="shared" si="647"/>
        <v>97.984988793188435</v>
      </c>
      <c r="AY647" s="44">
        <f t="shared" si="648"/>
        <v>458.76224624186057</v>
      </c>
      <c r="AZ647" s="44">
        <f t="shared" si="649"/>
        <v>0</v>
      </c>
      <c r="BA647" s="44"/>
      <c r="BB647" s="44">
        <f t="shared" si="650"/>
        <v>0</v>
      </c>
      <c r="BC647" s="44"/>
      <c r="BD647" s="44">
        <f t="shared" si="651"/>
        <v>458.76224624186057</v>
      </c>
      <c r="BE647" s="20"/>
      <c r="BF647" s="20">
        <v>0.56000000000000005</v>
      </c>
      <c r="BG647" s="20"/>
      <c r="BH647" s="20">
        <v>0.05</v>
      </c>
      <c r="BI647" s="44">
        <f t="shared" si="652"/>
        <v>304.84218735658629</v>
      </c>
      <c r="BJ647" s="44">
        <f t="shared" si="653"/>
        <v>0</v>
      </c>
      <c r="BK647" s="44">
        <f t="shared" si="654"/>
        <v>0</v>
      </c>
      <c r="BL647" s="44">
        <f t="shared" si="655"/>
        <v>0</v>
      </c>
      <c r="BM647" s="44"/>
      <c r="BN647" s="44">
        <f t="shared" si="656"/>
        <v>304.84218735658629</v>
      </c>
      <c r="BO647" s="44">
        <f t="shared" si="657"/>
        <v>180.22802530930235</v>
      </c>
      <c r="BP647" s="44">
        <f t="shared" si="658"/>
        <v>0</v>
      </c>
      <c r="BQ647" s="44"/>
      <c r="BR647" s="44">
        <f t="shared" si="659"/>
        <v>0</v>
      </c>
      <c r="BS647" s="44"/>
      <c r="BT647" s="44">
        <f t="shared" si="660"/>
        <v>180.22802530930235</v>
      </c>
      <c r="BU647" s="20"/>
      <c r="BV647" s="20">
        <v>0.22</v>
      </c>
      <c r="BW647" s="20"/>
      <c r="BX647" s="20">
        <v>0.05</v>
      </c>
      <c r="BY647" s="44">
        <f t="shared" si="661"/>
        <v>119.75943074723031</v>
      </c>
      <c r="BZ647" s="44">
        <f t="shared" si="662"/>
        <v>0</v>
      </c>
      <c r="CA647" s="44">
        <f t="shared" si="663"/>
        <v>0</v>
      </c>
      <c r="CB647" s="44">
        <f t="shared" si="664"/>
        <v>0</v>
      </c>
      <c r="CC647" s="44"/>
      <c r="CD647" s="44">
        <f t="shared" si="665"/>
        <v>119.75943074723031</v>
      </c>
      <c r="CE647" s="44">
        <f t="shared" si="666"/>
        <v>4.1052251467723089</v>
      </c>
      <c r="CF647" s="44">
        <f t="shared" si="667"/>
        <v>9.5736595558086748</v>
      </c>
      <c r="CG647" s="44">
        <f t="shared" si="668"/>
        <v>3.9305347149947636</v>
      </c>
      <c r="CH647" s="44">
        <f t="shared" si="669"/>
        <v>40.104827055683877</v>
      </c>
      <c r="CI647" s="44">
        <f t="shared" si="670"/>
        <v>124.77057306212762</v>
      </c>
      <c r="CJ647" s="44">
        <f t="shared" si="671"/>
        <v>49.017010845835848</v>
      </c>
      <c r="CK647" s="44">
        <f t="shared" si="672"/>
        <v>222.80459475379931</v>
      </c>
    </row>
    <row r="648" spans="1:89" x14ac:dyDescent="0.25">
      <c r="A648" s="41">
        <f>'[11]ТОВ "Сумитеплоенерго" '!F640</f>
        <v>1995</v>
      </c>
      <c r="B648" s="41" t="str">
        <f>'[11]ТОВ "Сумитеплоенерго" '!C640</f>
        <v>Інтернаціоналістів,65а</v>
      </c>
      <c r="C648" s="47" t="str">
        <f>'[11]ТОВ "Сумитеплоенерго" '!O640</f>
        <v>так</v>
      </c>
      <c r="D648" s="46">
        <f>'[11]ТОВ "Сумитеплоенерго" '!G640</f>
        <v>10</v>
      </c>
      <c r="E648" s="86" t="str">
        <f t="shared" si="612"/>
        <v>ТОВ "Сумитеплоенерго"</v>
      </c>
      <c r="F648" s="43">
        <f>'[11]ТОВ "Сумитеплоенерго" '!L640</f>
        <v>6383.69</v>
      </c>
      <c r="G648" s="43">
        <f>'[11]ТОВ "Сумитеплоенерго" '!CX640</f>
        <v>926.58045348837209</v>
      </c>
      <c r="H648" s="32">
        <f t="shared" si="613"/>
        <v>145.14809671026822</v>
      </c>
      <c r="I648" s="42"/>
      <c r="J648" s="42"/>
      <c r="K648" s="42"/>
      <c r="L648" s="42"/>
      <c r="M648" s="42"/>
      <c r="N648" s="44">
        <f t="shared" si="614"/>
        <v>926.58045348837209</v>
      </c>
      <c r="O648" s="44">
        <f t="shared" si="615"/>
        <v>615.70195567997757</v>
      </c>
      <c r="P648" s="44">
        <f t="shared" si="616"/>
        <v>0</v>
      </c>
      <c r="Q648" s="44">
        <f t="shared" si="617"/>
        <v>0</v>
      </c>
      <c r="R648" s="44">
        <f t="shared" si="618"/>
        <v>0</v>
      </c>
      <c r="S648" s="44">
        <f t="shared" si="619"/>
        <v>0</v>
      </c>
      <c r="T648" s="44">
        <f t="shared" si="620"/>
        <v>615.70195567997757</v>
      </c>
      <c r="U648" s="44">
        <f t="shared" si="621"/>
        <v>1028.5043033720931</v>
      </c>
      <c r="V648" s="44">
        <f t="shared" si="622"/>
        <v>0</v>
      </c>
      <c r="W648" s="44">
        <f t="shared" si="623"/>
        <v>0</v>
      </c>
      <c r="X648" s="44">
        <f t="shared" si="624"/>
        <v>0</v>
      </c>
      <c r="Y648" s="44">
        <f t="shared" si="625"/>
        <v>0</v>
      </c>
      <c r="Z648" s="44">
        <f t="shared" si="626"/>
        <v>1028.5043033720931</v>
      </c>
      <c r="AA648" s="20">
        <v>0.11</v>
      </c>
      <c r="AC648" s="44">
        <f t="shared" si="673"/>
        <v>478.77674999999994</v>
      </c>
      <c r="AD648" s="28">
        <v>75</v>
      </c>
      <c r="AE648" s="44">
        <f t="shared" si="674"/>
        <v>4111.0963599999995</v>
      </c>
      <c r="AF648" s="28">
        <v>644</v>
      </c>
      <c r="AG648" s="44">
        <f t="shared" si="675"/>
        <v>644.75268999999992</v>
      </c>
      <c r="AH648" s="28">
        <v>101</v>
      </c>
      <c r="AI648" s="44">
        <f t="shared" si="639"/>
        <v>185.13077460697676</v>
      </c>
      <c r="AJ648" s="44">
        <f t="shared" si="640"/>
        <v>0</v>
      </c>
      <c r="AK648" s="44"/>
      <c r="AL648" s="44">
        <f t="shared" si="641"/>
        <v>0</v>
      </c>
      <c r="AM648" s="44"/>
      <c r="AN648" s="44">
        <f t="shared" si="642"/>
        <v>185.13077460697676</v>
      </c>
      <c r="AO648" s="20"/>
      <c r="AP648" s="20">
        <v>0.18</v>
      </c>
      <c r="AQ648" s="20"/>
      <c r="AR648" s="20"/>
      <c r="AS648" s="44">
        <f t="shared" si="643"/>
        <v>123.01725074485954</v>
      </c>
      <c r="AT648" s="44">
        <f t="shared" si="644"/>
        <v>0</v>
      </c>
      <c r="AU648" s="44">
        <f t="shared" si="645"/>
        <v>0</v>
      </c>
      <c r="AV648" s="44">
        <f t="shared" si="646"/>
        <v>0</v>
      </c>
      <c r="AW648" s="44"/>
      <c r="AX648" s="44">
        <f t="shared" si="647"/>
        <v>123.01725074485954</v>
      </c>
      <c r="AY648" s="44">
        <f t="shared" si="648"/>
        <v>575.96240988837224</v>
      </c>
      <c r="AZ648" s="44">
        <f t="shared" si="649"/>
        <v>0</v>
      </c>
      <c r="BA648" s="44"/>
      <c r="BB648" s="44">
        <f t="shared" si="650"/>
        <v>0</v>
      </c>
      <c r="BC648" s="44"/>
      <c r="BD648" s="44">
        <f t="shared" si="651"/>
        <v>575.96240988837224</v>
      </c>
      <c r="BE648" s="20"/>
      <c r="BF648" s="20">
        <v>0.56000000000000005</v>
      </c>
      <c r="BG648" s="20"/>
      <c r="BH648" s="20">
        <v>0.05</v>
      </c>
      <c r="BI648" s="44">
        <f t="shared" si="652"/>
        <v>382.72033565067414</v>
      </c>
      <c r="BJ648" s="44">
        <f t="shared" si="653"/>
        <v>0</v>
      </c>
      <c r="BK648" s="44">
        <f t="shared" si="654"/>
        <v>0</v>
      </c>
      <c r="BL648" s="44">
        <f t="shared" si="655"/>
        <v>0</v>
      </c>
      <c r="BM648" s="44"/>
      <c r="BN648" s="44">
        <f t="shared" si="656"/>
        <v>382.72033565067414</v>
      </c>
      <c r="BO648" s="44">
        <f t="shared" si="657"/>
        <v>226.27094674186048</v>
      </c>
      <c r="BP648" s="44">
        <f t="shared" si="658"/>
        <v>0</v>
      </c>
      <c r="BQ648" s="44"/>
      <c r="BR648" s="44">
        <f t="shared" si="659"/>
        <v>0</v>
      </c>
      <c r="BS648" s="44"/>
      <c r="BT648" s="44">
        <f t="shared" si="660"/>
        <v>226.27094674186048</v>
      </c>
      <c r="BU648" s="20"/>
      <c r="BV648" s="20">
        <v>0.22</v>
      </c>
      <c r="BW648" s="20"/>
      <c r="BX648" s="20">
        <v>0.05</v>
      </c>
      <c r="BY648" s="44">
        <f t="shared" si="661"/>
        <v>150.35441757705055</v>
      </c>
      <c r="BZ648" s="44">
        <f t="shared" si="662"/>
        <v>0</v>
      </c>
      <c r="CA648" s="44">
        <f t="shared" si="663"/>
        <v>0</v>
      </c>
      <c r="CB648" s="44">
        <f t="shared" si="664"/>
        <v>0</v>
      </c>
      <c r="CC648" s="44"/>
      <c r="CD648" s="44">
        <f t="shared" si="665"/>
        <v>150.35441757705055</v>
      </c>
      <c r="CE648" s="44">
        <f t="shared" si="666"/>
        <v>3.8919480568866991</v>
      </c>
      <c r="CF648" s="44">
        <f t="shared" si="667"/>
        <v>10.741776637007289</v>
      </c>
      <c r="CG648" s="44">
        <f t="shared" si="668"/>
        <v>4.2882191317697087</v>
      </c>
      <c r="CH648" s="44">
        <f t="shared" si="669"/>
        <v>50.350422312149668</v>
      </c>
      <c r="CI648" s="44">
        <f t="shared" si="670"/>
        <v>156.64575830446566</v>
      </c>
      <c r="CJ648" s="44">
        <f t="shared" si="671"/>
        <v>61.539405048182928</v>
      </c>
      <c r="CK648" s="44">
        <f t="shared" si="672"/>
        <v>279.72456840083146</v>
      </c>
    </row>
    <row r="649" spans="1:89" x14ac:dyDescent="0.25">
      <c r="A649" s="41">
        <f>'[11]ТОВ "Сумитеплоенерго" '!F641</f>
        <v>1998</v>
      </c>
      <c r="B649" s="41" t="str">
        <f>'[11]ТОВ "Сумитеплоенерго" '!C641</f>
        <v>Інтернаціоналістів,65б</v>
      </c>
      <c r="C649" s="47" t="str">
        <f>'[11]ТОВ "Сумитеплоенерго" '!O641</f>
        <v>так</v>
      </c>
      <c r="D649" s="46">
        <f>'[11]ТОВ "Сумитеплоенерго" '!G641</f>
        <v>10</v>
      </c>
      <c r="E649" s="86" t="str">
        <f t="shared" si="612"/>
        <v>ТОВ "Сумитеплоенерго"</v>
      </c>
      <c r="F649" s="43">
        <f>'[11]ТОВ "Сумитеплоенерго" '!L641</f>
        <v>2379.33</v>
      </c>
      <c r="G649" s="43">
        <f>'[11]ТОВ "Сумитеплоенерго" '!CX641</f>
        <v>496.00036046511622</v>
      </c>
      <c r="H649" s="32">
        <f t="shared" si="613"/>
        <v>208.46219753675035</v>
      </c>
      <c r="I649" s="42"/>
      <c r="J649" s="42"/>
      <c r="K649" s="42"/>
      <c r="L649" s="42"/>
      <c r="M649" s="42"/>
      <c r="N649" s="44">
        <f t="shared" si="614"/>
        <v>496.00036046511622</v>
      </c>
      <c r="O649" s="44">
        <f t="shared" si="615"/>
        <v>329.58648200123974</v>
      </c>
      <c r="P649" s="44">
        <f t="shared" si="616"/>
        <v>0</v>
      </c>
      <c r="Q649" s="44">
        <f t="shared" si="617"/>
        <v>0</v>
      </c>
      <c r="R649" s="44">
        <f t="shared" si="618"/>
        <v>0</v>
      </c>
      <c r="S649" s="44">
        <f t="shared" si="619"/>
        <v>0</v>
      </c>
      <c r="T649" s="44">
        <f t="shared" si="620"/>
        <v>329.58648200123974</v>
      </c>
      <c r="U649" s="44">
        <f t="shared" si="621"/>
        <v>510.88037127906972</v>
      </c>
      <c r="V649" s="44">
        <f t="shared" si="622"/>
        <v>0</v>
      </c>
      <c r="W649" s="44">
        <f t="shared" si="623"/>
        <v>0</v>
      </c>
      <c r="X649" s="44">
        <f t="shared" si="624"/>
        <v>0</v>
      </c>
      <c r="Y649" s="44">
        <f t="shared" si="625"/>
        <v>0</v>
      </c>
      <c r="Z649" s="44">
        <f t="shared" si="626"/>
        <v>510.88037127906972</v>
      </c>
      <c r="AA649" s="20">
        <v>0.03</v>
      </c>
      <c r="AC649" s="44">
        <f t="shared" si="673"/>
        <v>233.17434</v>
      </c>
      <c r="AD649" s="28">
        <v>98</v>
      </c>
      <c r="AE649" s="44">
        <f t="shared" si="674"/>
        <v>1684.5656399999998</v>
      </c>
      <c r="AF649" s="28">
        <v>708</v>
      </c>
      <c r="AG649" s="44">
        <f t="shared" si="675"/>
        <v>268.86428999999998</v>
      </c>
      <c r="AH649" s="28">
        <v>113</v>
      </c>
      <c r="AI649" s="44">
        <f t="shared" si="639"/>
        <v>91.958466830232553</v>
      </c>
      <c r="AJ649" s="44">
        <f t="shared" si="640"/>
        <v>0</v>
      </c>
      <c r="AK649" s="44"/>
      <c r="AL649" s="44">
        <f t="shared" si="641"/>
        <v>0</v>
      </c>
      <c r="AM649" s="44"/>
      <c r="AN649" s="44">
        <f t="shared" si="642"/>
        <v>91.958466830232553</v>
      </c>
      <c r="AO649" s="20"/>
      <c r="AP649" s="20">
        <v>0.18</v>
      </c>
      <c r="AQ649" s="20"/>
      <c r="AR649" s="20"/>
      <c r="AS649" s="44">
        <f t="shared" si="643"/>
        <v>61.105333763029847</v>
      </c>
      <c r="AT649" s="44">
        <f t="shared" si="644"/>
        <v>0</v>
      </c>
      <c r="AU649" s="44">
        <f t="shared" si="645"/>
        <v>0</v>
      </c>
      <c r="AV649" s="44">
        <f t="shared" si="646"/>
        <v>0</v>
      </c>
      <c r="AW649" s="44"/>
      <c r="AX649" s="44">
        <f t="shared" si="647"/>
        <v>61.105333763029847</v>
      </c>
      <c r="AY649" s="44">
        <f t="shared" si="648"/>
        <v>286.09300791627908</v>
      </c>
      <c r="AZ649" s="44">
        <f t="shared" si="649"/>
        <v>0</v>
      </c>
      <c r="BA649" s="44"/>
      <c r="BB649" s="44">
        <f t="shared" si="650"/>
        <v>0</v>
      </c>
      <c r="BC649" s="44"/>
      <c r="BD649" s="44">
        <f t="shared" si="651"/>
        <v>286.09300791627908</v>
      </c>
      <c r="BE649" s="20"/>
      <c r="BF649" s="20">
        <v>0.56000000000000005</v>
      </c>
      <c r="BG649" s="20"/>
      <c r="BH649" s="20">
        <v>0.05</v>
      </c>
      <c r="BI649" s="44">
        <f t="shared" si="652"/>
        <v>190.1054828183151</v>
      </c>
      <c r="BJ649" s="44">
        <f t="shared" si="653"/>
        <v>0</v>
      </c>
      <c r="BK649" s="44">
        <f t="shared" si="654"/>
        <v>0</v>
      </c>
      <c r="BL649" s="44">
        <f t="shared" si="655"/>
        <v>0</v>
      </c>
      <c r="BM649" s="44"/>
      <c r="BN649" s="44">
        <f t="shared" si="656"/>
        <v>190.1054828183151</v>
      </c>
      <c r="BO649" s="44">
        <f t="shared" si="657"/>
        <v>112.39368168139534</v>
      </c>
      <c r="BP649" s="44">
        <f t="shared" si="658"/>
        <v>0</v>
      </c>
      <c r="BQ649" s="44"/>
      <c r="BR649" s="44">
        <f t="shared" si="659"/>
        <v>0</v>
      </c>
      <c r="BS649" s="44"/>
      <c r="BT649" s="44">
        <f t="shared" si="660"/>
        <v>112.39368168139534</v>
      </c>
      <c r="BU649" s="20"/>
      <c r="BV649" s="20">
        <v>0.22</v>
      </c>
      <c r="BW649" s="20"/>
      <c r="BX649" s="20">
        <v>0.05</v>
      </c>
      <c r="BY649" s="44">
        <f t="shared" si="661"/>
        <v>74.684296821480928</v>
      </c>
      <c r="BZ649" s="44">
        <f t="shared" si="662"/>
        <v>0</v>
      </c>
      <c r="CA649" s="44">
        <f t="shared" si="663"/>
        <v>0</v>
      </c>
      <c r="CB649" s="44">
        <f t="shared" si="664"/>
        <v>0</v>
      </c>
      <c r="CC649" s="44"/>
      <c r="CD649" s="44">
        <f t="shared" si="665"/>
        <v>74.684296821480928</v>
      </c>
      <c r="CE649" s="44">
        <f t="shared" si="666"/>
        <v>3.8159408621228401</v>
      </c>
      <c r="CF649" s="44">
        <f t="shared" si="667"/>
        <v>8.8612154422181959</v>
      </c>
      <c r="CG649" s="44">
        <f t="shared" si="668"/>
        <v>3.6000109988672802</v>
      </c>
      <c r="CH649" s="44">
        <f t="shared" si="669"/>
        <v>25.010145665460453</v>
      </c>
      <c r="CI649" s="44">
        <f t="shared" si="670"/>
        <v>77.809342070321421</v>
      </c>
      <c r="CJ649" s="44">
        <f t="shared" si="671"/>
        <v>30.567955813340554</v>
      </c>
      <c r="CK649" s="44">
        <f t="shared" si="672"/>
        <v>138.94525369700253</v>
      </c>
    </row>
    <row r="650" spans="1:89" x14ac:dyDescent="0.25">
      <c r="A650" s="41">
        <f>'[11]ТОВ "Сумитеплоенерго" '!F642</f>
        <v>1989</v>
      </c>
      <c r="B650" s="41" t="str">
        <f>'[11]ТОВ "Сумитеплоенерго" '!C642</f>
        <v>пр.М.Лушпи,39/1</v>
      </c>
      <c r="C650" s="47" t="str">
        <f>'[11]ТОВ "Сумитеплоенерго" '!O642</f>
        <v>так</v>
      </c>
      <c r="D650" s="46">
        <f>'[11]ТОВ "Сумитеплоенерго" '!G642</f>
        <v>10</v>
      </c>
      <c r="E650" s="86" t="str">
        <f t="shared" si="612"/>
        <v>ТОВ "Сумитеплоенерго"</v>
      </c>
      <c r="F650" s="43">
        <f>'[11]ТОВ "Сумитеплоенерго" '!L642</f>
        <v>6391.15</v>
      </c>
      <c r="G650" s="43">
        <f>'[11]ТОВ "Сумитеплоенерго" '!CX642</f>
        <v>946.18281395348822</v>
      </c>
      <c r="H650" s="32">
        <f t="shared" si="613"/>
        <v>148.04578424125364</v>
      </c>
      <c r="I650" s="42"/>
      <c r="J650" s="42"/>
      <c r="K650" s="42"/>
      <c r="L650" s="42"/>
      <c r="M650" s="42"/>
      <c r="N650" s="44">
        <f t="shared" si="614"/>
        <v>946.18281395348822</v>
      </c>
      <c r="O650" s="44">
        <f t="shared" si="615"/>
        <v>628.7274966665999</v>
      </c>
      <c r="P650" s="44">
        <f t="shared" si="616"/>
        <v>0</v>
      </c>
      <c r="Q650" s="44">
        <f t="shared" si="617"/>
        <v>0</v>
      </c>
      <c r="R650" s="44">
        <f t="shared" si="618"/>
        <v>0</v>
      </c>
      <c r="S650" s="44">
        <f t="shared" si="619"/>
        <v>0</v>
      </c>
      <c r="T650" s="44">
        <f t="shared" si="620"/>
        <v>628.7274966665999</v>
      </c>
      <c r="U650" s="44">
        <f t="shared" si="621"/>
        <v>1050.2629234883721</v>
      </c>
      <c r="V650" s="44">
        <f t="shared" si="622"/>
        <v>0</v>
      </c>
      <c r="W650" s="44">
        <f t="shared" si="623"/>
        <v>0</v>
      </c>
      <c r="X650" s="44">
        <f t="shared" si="624"/>
        <v>0</v>
      </c>
      <c r="Y650" s="44">
        <f t="shared" si="625"/>
        <v>0</v>
      </c>
      <c r="Z650" s="44">
        <f t="shared" si="626"/>
        <v>1050.2629234883721</v>
      </c>
      <c r="AA650" s="20">
        <v>0.11</v>
      </c>
      <c r="AC650" s="44">
        <f t="shared" si="673"/>
        <v>479.33625000000001</v>
      </c>
      <c r="AD650" s="28">
        <v>75</v>
      </c>
      <c r="AE650" s="44">
        <f t="shared" si="674"/>
        <v>4115.9005999999999</v>
      </c>
      <c r="AF650" s="28">
        <v>644</v>
      </c>
      <c r="AG650" s="44">
        <f t="shared" si="675"/>
        <v>645.50614999999993</v>
      </c>
      <c r="AH650" s="28">
        <v>101</v>
      </c>
      <c r="AI650" s="44">
        <f t="shared" si="639"/>
        <v>189.04732622790695</v>
      </c>
      <c r="AJ650" s="44">
        <f t="shared" si="640"/>
        <v>0</v>
      </c>
      <c r="AK650" s="44"/>
      <c r="AL650" s="44">
        <f t="shared" si="641"/>
        <v>0</v>
      </c>
      <c r="AM650" s="44"/>
      <c r="AN650" s="44">
        <f t="shared" si="642"/>
        <v>189.04732622790695</v>
      </c>
      <c r="AO650" s="20"/>
      <c r="AP650" s="20">
        <v>0.18</v>
      </c>
      <c r="AQ650" s="20"/>
      <c r="AR650" s="20"/>
      <c r="AS650" s="44">
        <f t="shared" si="643"/>
        <v>125.61975383398666</v>
      </c>
      <c r="AT650" s="44">
        <f t="shared" si="644"/>
        <v>0</v>
      </c>
      <c r="AU650" s="44">
        <f t="shared" si="645"/>
        <v>0</v>
      </c>
      <c r="AV650" s="44">
        <f t="shared" si="646"/>
        <v>0</v>
      </c>
      <c r="AW650" s="44"/>
      <c r="AX650" s="44">
        <f t="shared" si="647"/>
        <v>125.61975383398666</v>
      </c>
      <c r="AY650" s="44">
        <f t="shared" si="648"/>
        <v>588.14723715348839</v>
      </c>
      <c r="AZ650" s="44">
        <f t="shared" si="649"/>
        <v>0</v>
      </c>
      <c r="BA650" s="44"/>
      <c r="BB650" s="44">
        <f t="shared" si="650"/>
        <v>0</v>
      </c>
      <c r="BC650" s="44"/>
      <c r="BD650" s="44">
        <f t="shared" si="651"/>
        <v>588.14723715348839</v>
      </c>
      <c r="BE650" s="20"/>
      <c r="BF650" s="20">
        <v>0.56000000000000005</v>
      </c>
      <c r="BG650" s="20"/>
      <c r="BH650" s="20">
        <v>0.05</v>
      </c>
      <c r="BI650" s="44">
        <f t="shared" si="652"/>
        <v>390.81701192795856</v>
      </c>
      <c r="BJ650" s="44">
        <f t="shared" si="653"/>
        <v>0</v>
      </c>
      <c r="BK650" s="44">
        <f t="shared" si="654"/>
        <v>0</v>
      </c>
      <c r="BL650" s="44">
        <f t="shared" si="655"/>
        <v>0</v>
      </c>
      <c r="BM650" s="44"/>
      <c r="BN650" s="44">
        <f t="shared" si="656"/>
        <v>390.81701192795856</v>
      </c>
      <c r="BO650" s="44">
        <f t="shared" si="657"/>
        <v>231.05784316744186</v>
      </c>
      <c r="BP650" s="44">
        <f t="shared" si="658"/>
        <v>0</v>
      </c>
      <c r="BQ650" s="44"/>
      <c r="BR650" s="44">
        <f t="shared" si="659"/>
        <v>0</v>
      </c>
      <c r="BS650" s="44"/>
      <c r="BT650" s="44">
        <f t="shared" si="660"/>
        <v>231.05784316744186</v>
      </c>
      <c r="BU650" s="20"/>
      <c r="BV650" s="20">
        <v>0.22</v>
      </c>
      <c r="BW650" s="20"/>
      <c r="BX650" s="20">
        <v>0.05</v>
      </c>
      <c r="BY650" s="44">
        <f t="shared" si="661"/>
        <v>153.53525468598372</v>
      </c>
      <c r="BZ650" s="44">
        <f t="shared" si="662"/>
        <v>0</v>
      </c>
      <c r="CA650" s="44">
        <f t="shared" si="663"/>
        <v>0</v>
      </c>
      <c r="CB650" s="44">
        <f t="shared" si="664"/>
        <v>0</v>
      </c>
      <c r="CC650" s="44"/>
      <c r="CD650" s="44">
        <f t="shared" si="665"/>
        <v>153.53525468598372</v>
      </c>
      <c r="CE650" s="44">
        <f t="shared" si="666"/>
        <v>3.8157712889126412</v>
      </c>
      <c r="CF650" s="44">
        <f t="shared" si="667"/>
        <v>10.531528757398888</v>
      </c>
      <c r="CG650" s="44">
        <f t="shared" si="668"/>
        <v>4.2042861837837453</v>
      </c>
      <c r="CH650" s="44">
        <f t="shared" si="669"/>
        <v>51.415615435982346</v>
      </c>
      <c r="CI650" s="44">
        <f t="shared" si="670"/>
        <v>159.95969246750067</v>
      </c>
      <c r="CJ650" s="44">
        <f t="shared" si="671"/>
        <v>62.841307755089545</v>
      </c>
      <c r="CK650" s="44">
        <f t="shared" si="672"/>
        <v>285.64230797767971</v>
      </c>
    </row>
    <row r="651" spans="1:89" x14ac:dyDescent="0.25">
      <c r="A651" s="41">
        <f>'[11]ТОВ "Сумитеплоенерго" '!F643</f>
        <v>1976</v>
      </c>
      <c r="B651" s="41" t="str">
        <f>'[11]ТОВ "Сумитеплоенерго" '!C643</f>
        <v>вул.Новомістинська 37</v>
      </c>
      <c r="C651" s="47" t="str">
        <f>'[11]ТОВ "Сумитеплоенерго" '!O643</f>
        <v>так</v>
      </c>
      <c r="D651" s="46">
        <f>'[11]ТОВ "Сумитеплоенерго" '!G643</f>
        <v>12</v>
      </c>
      <c r="E651" s="86" t="str">
        <f t="shared" si="612"/>
        <v>ТОВ "Сумитеплоенерго"</v>
      </c>
      <c r="F651" s="43">
        <f>'[11]ТОВ "Сумитеплоенерго" '!L643</f>
        <v>4481.05</v>
      </c>
      <c r="G651" s="43">
        <f>'[11]ТОВ "Сумитеплоенерго" '!CX643</f>
        <v>600.02269767441874</v>
      </c>
      <c r="H651" s="32">
        <f t="shared" si="613"/>
        <v>133.90225453284802</v>
      </c>
      <c r="I651" s="42"/>
      <c r="J651" s="42"/>
      <c r="K651" s="42"/>
      <c r="L651" s="42"/>
      <c r="M651" s="42"/>
      <c r="N651" s="44">
        <f t="shared" si="614"/>
        <v>600.02269767441874</v>
      </c>
      <c r="O651" s="44">
        <f t="shared" si="615"/>
        <v>398.70811759483303</v>
      </c>
      <c r="P651" s="44">
        <f t="shared" si="616"/>
        <v>0</v>
      </c>
      <c r="Q651" s="44">
        <f t="shared" si="617"/>
        <v>0</v>
      </c>
      <c r="R651" s="44">
        <f t="shared" si="618"/>
        <v>0</v>
      </c>
      <c r="S651" s="44">
        <f t="shared" si="619"/>
        <v>0</v>
      </c>
      <c r="T651" s="44">
        <f t="shared" si="620"/>
        <v>398.70811759483303</v>
      </c>
      <c r="U651" s="44">
        <f t="shared" si="621"/>
        <v>666.02519441860488</v>
      </c>
      <c r="V651" s="44">
        <f t="shared" si="622"/>
        <v>0</v>
      </c>
      <c r="W651" s="44">
        <f t="shared" si="623"/>
        <v>0</v>
      </c>
      <c r="X651" s="44">
        <f t="shared" si="624"/>
        <v>0</v>
      </c>
      <c r="Y651" s="44">
        <f t="shared" si="625"/>
        <v>0</v>
      </c>
      <c r="Z651" s="44">
        <f t="shared" si="626"/>
        <v>666.02519441860488</v>
      </c>
      <c r="AA651" s="20">
        <v>0.11</v>
      </c>
      <c r="AC651" s="44">
        <f t="shared" si="673"/>
        <v>421.21870000000001</v>
      </c>
      <c r="AD651" s="28">
        <v>94</v>
      </c>
      <c r="AE651" s="44">
        <f t="shared" si="674"/>
        <v>3056.0761000000002</v>
      </c>
      <c r="AF651" s="28">
        <v>682</v>
      </c>
      <c r="AG651" s="44">
        <f t="shared" si="675"/>
        <v>492.91550000000001</v>
      </c>
      <c r="AH651" s="28">
        <v>110</v>
      </c>
      <c r="AI651" s="44">
        <f t="shared" si="639"/>
        <v>119.88453499534887</v>
      </c>
      <c r="AJ651" s="44">
        <f t="shared" si="640"/>
        <v>0</v>
      </c>
      <c r="AK651" s="44"/>
      <c r="AL651" s="44">
        <f t="shared" si="641"/>
        <v>0</v>
      </c>
      <c r="AM651" s="44"/>
      <c r="AN651" s="44">
        <f t="shared" si="642"/>
        <v>119.88453499534887</v>
      </c>
      <c r="AO651" s="20"/>
      <c r="AP651" s="20">
        <v>0.18</v>
      </c>
      <c r="AQ651" s="20"/>
      <c r="AR651" s="20"/>
      <c r="AS651" s="44">
        <f t="shared" si="643"/>
        <v>79.661881895447635</v>
      </c>
      <c r="AT651" s="44">
        <f t="shared" si="644"/>
        <v>0</v>
      </c>
      <c r="AU651" s="44">
        <f t="shared" si="645"/>
        <v>0</v>
      </c>
      <c r="AV651" s="44">
        <f t="shared" si="646"/>
        <v>0</v>
      </c>
      <c r="AW651" s="44"/>
      <c r="AX651" s="44">
        <f t="shared" si="647"/>
        <v>79.661881895447635</v>
      </c>
      <c r="AY651" s="44">
        <f t="shared" si="648"/>
        <v>372.97410887441879</v>
      </c>
      <c r="AZ651" s="44">
        <f t="shared" si="649"/>
        <v>0</v>
      </c>
      <c r="BA651" s="44"/>
      <c r="BB651" s="44">
        <f t="shared" si="650"/>
        <v>0</v>
      </c>
      <c r="BC651" s="44"/>
      <c r="BD651" s="44">
        <f t="shared" si="651"/>
        <v>372.97410887441879</v>
      </c>
      <c r="BE651" s="20"/>
      <c r="BF651" s="20">
        <v>0.56000000000000005</v>
      </c>
      <c r="BG651" s="20"/>
      <c r="BH651" s="20">
        <v>0.05</v>
      </c>
      <c r="BI651" s="44">
        <f t="shared" si="652"/>
        <v>247.83696589694827</v>
      </c>
      <c r="BJ651" s="44">
        <f t="shared" si="653"/>
        <v>0</v>
      </c>
      <c r="BK651" s="44">
        <f t="shared" si="654"/>
        <v>0</v>
      </c>
      <c r="BL651" s="44">
        <f t="shared" si="655"/>
        <v>0</v>
      </c>
      <c r="BM651" s="44"/>
      <c r="BN651" s="44">
        <f t="shared" si="656"/>
        <v>247.83696589694827</v>
      </c>
      <c r="BO651" s="44">
        <f t="shared" si="657"/>
        <v>146.52554277209308</v>
      </c>
      <c r="BP651" s="44">
        <f t="shared" si="658"/>
        <v>0</v>
      </c>
      <c r="BQ651" s="44"/>
      <c r="BR651" s="44">
        <f t="shared" si="659"/>
        <v>0</v>
      </c>
      <c r="BS651" s="44"/>
      <c r="BT651" s="44">
        <f t="shared" si="660"/>
        <v>146.52554277209308</v>
      </c>
      <c r="BU651" s="20"/>
      <c r="BV651" s="20">
        <v>0.22</v>
      </c>
      <c r="BW651" s="20"/>
      <c r="BX651" s="20">
        <v>0.05</v>
      </c>
      <c r="BY651" s="44">
        <f t="shared" si="661"/>
        <v>97.364522316658238</v>
      </c>
      <c r="BZ651" s="44">
        <f t="shared" si="662"/>
        <v>0</v>
      </c>
      <c r="CA651" s="44">
        <f t="shared" si="663"/>
        <v>0</v>
      </c>
      <c r="CB651" s="44">
        <f t="shared" si="664"/>
        <v>0</v>
      </c>
      <c r="CC651" s="44"/>
      <c r="CD651" s="44">
        <f t="shared" si="665"/>
        <v>97.364522316658238</v>
      </c>
      <c r="CE651" s="44">
        <f t="shared" si="666"/>
        <v>5.2875815883037909</v>
      </c>
      <c r="CF651" s="44">
        <f t="shared" si="667"/>
        <v>12.330993840808761</v>
      </c>
      <c r="CG651" s="44">
        <f t="shared" si="668"/>
        <v>5.0625781164610757</v>
      </c>
      <c r="CH651" s="44">
        <f t="shared" si="669"/>
        <v>32.605259598389985</v>
      </c>
      <c r="CI651" s="44">
        <f t="shared" si="670"/>
        <v>101.4385854172133</v>
      </c>
      <c r="CJ651" s="44">
        <f t="shared" si="671"/>
        <v>39.850872842476647</v>
      </c>
      <c r="CK651" s="44">
        <f t="shared" si="672"/>
        <v>181.14033110216658</v>
      </c>
    </row>
    <row r="652" spans="1:89" x14ac:dyDescent="0.25">
      <c r="A652" s="41">
        <f>'[11]ТОВ "Сумитеплоенерго" '!F644</f>
        <v>1998</v>
      </c>
      <c r="B652" s="41" t="str">
        <f>'[11]ТОВ "Сумитеплоенерго" '!C644</f>
        <v>вул. Прокоф’єва, 22</v>
      </c>
      <c r="C652" s="47" t="str">
        <f>'[11]ТОВ "Сумитеплоенерго" '!O644</f>
        <v>так</v>
      </c>
      <c r="D652" s="46">
        <f>'[11]ТОВ "Сумитеплоенерго" '!G644</f>
        <v>14</v>
      </c>
      <c r="E652" s="86" t="str">
        <f t="shared" si="612"/>
        <v>ТОВ "Сумитеплоенерго"</v>
      </c>
      <c r="F652" s="43">
        <f>'[11]ТОВ "Сумитеплоенерго" '!L644</f>
        <v>4792.1000000000004</v>
      </c>
      <c r="G652" s="43">
        <f>'[11]ТОВ "Сумитеплоенерго" '!CX644</f>
        <v>609.1724999999999</v>
      </c>
      <c r="H652" s="32">
        <f t="shared" si="613"/>
        <v>127.1201560902318</v>
      </c>
      <c r="I652" s="42"/>
      <c r="J652" s="42"/>
      <c r="K652" s="42"/>
      <c r="L652" s="42"/>
      <c r="M652" s="42"/>
      <c r="N652" s="44">
        <f t="shared" si="614"/>
        <v>609.1724999999999</v>
      </c>
      <c r="O652" s="44">
        <f t="shared" si="615"/>
        <v>404.78805503009454</v>
      </c>
      <c r="P652" s="44">
        <f t="shared" si="616"/>
        <v>0</v>
      </c>
      <c r="Q652" s="44">
        <f t="shared" si="617"/>
        <v>0</v>
      </c>
      <c r="R652" s="44">
        <f t="shared" si="618"/>
        <v>0</v>
      </c>
      <c r="S652" s="44">
        <f t="shared" si="619"/>
        <v>0</v>
      </c>
      <c r="T652" s="44">
        <f t="shared" si="620"/>
        <v>404.78805503009454</v>
      </c>
      <c r="U652" s="44">
        <f t="shared" si="621"/>
        <v>676.18147499999998</v>
      </c>
      <c r="V652" s="44">
        <f t="shared" si="622"/>
        <v>0</v>
      </c>
      <c r="W652" s="44">
        <f t="shared" si="623"/>
        <v>0</v>
      </c>
      <c r="X652" s="44">
        <f t="shared" si="624"/>
        <v>0</v>
      </c>
      <c r="Y652" s="44">
        <f t="shared" si="625"/>
        <v>0</v>
      </c>
      <c r="Z652" s="44">
        <f t="shared" si="626"/>
        <v>676.18147499999998</v>
      </c>
      <c r="AA652" s="20">
        <v>0.11</v>
      </c>
      <c r="AC652" s="44">
        <f t="shared" si="673"/>
        <v>450.45740000000001</v>
      </c>
      <c r="AD652" s="28">
        <v>94</v>
      </c>
      <c r="AE652" s="44">
        <f t="shared" si="674"/>
        <v>3268.2122000000004</v>
      </c>
      <c r="AF652" s="28">
        <v>682</v>
      </c>
      <c r="AG652" s="44">
        <f t="shared" si="675"/>
        <v>527.13099999999997</v>
      </c>
      <c r="AH652" s="28">
        <v>110</v>
      </c>
      <c r="AI652" s="44">
        <f t="shared" si="639"/>
        <v>121.71266549999999</v>
      </c>
      <c r="AJ652" s="44">
        <f t="shared" si="640"/>
        <v>0</v>
      </c>
      <c r="AK652" s="44"/>
      <c r="AL652" s="44">
        <f t="shared" si="641"/>
        <v>0</v>
      </c>
      <c r="AM652" s="44"/>
      <c r="AN652" s="44">
        <f t="shared" si="642"/>
        <v>121.71266549999999</v>
      </c>
      <c r="AO652" s="20"/>
      <c r="AP652" s="20">
        <v>0.18</v>
      </c>
      <c r="AQ652" s="20"/>
      <c r="AR652" s="20"/>
      <c r="AS652" s="44">
        <f t="shared" si="643"/>
        <v>80.87665339501288</v>
      </c>
      <c r="AT652" s="44">
        <f t="shared" si="644"/>
        <v>0</v>
      </c>
      <c r="AU652" s="44">
        <f t="shared" si="645"/>
        <v>0</v>
      </c>
      <c r="AV652" s="44">
        <f t="shared" si="646"/>
        <v>0</v>
      </c>
      <c r="AW652" s="44"/>
      <c r="AX652" s="44">
        <f t="shared" si="647"/>
        <v>80.87665339501288</v>
      </c>
      <c r="AY652" s="44">
        <f t="shared" si="648"/>
        <v>378.66162600000001</v>
      </c>
      <c r="AZ652" s="44">
        <f t="shared" si="649"/>
        <v>0</v>
      </c>
      <c r="BA652" s="44"/>
      <c r="BB652" s="44">
        <f t="shared" si="650"/>
        <v>0</v>
      </c>
      <c r="BC652" s="44"/>
      <c r="BD652" s="44">
        <f t="shared" si="651"/>
        <v>378.66162600000001</v>
      </c>
      <c r="BE652" s="20"/>
      <c r="BF652" s="20">
        <v>0.56000000000000005</v>
      </c>
      <c r="BG652" s="20"/>
      <c r="BH652" s="20">
        <v>0.05</v>
      </c>
      <c r="BI652" s="44">
        <f t="shared" si="652"/>
        <v>251.61625500670681</v>
      </c>
      <c r="BJ652" s="44">
        <f t="shared" si="653"/>
        <v>0</v>
      </c>
      <c r="BK652" s="44">
        <f t="shared" si="654"/>
        <v>0</v>
      </c>
      <c r="BL652" s="44">
        <f t="shared" si="655"/>
        <v>0</v>
      </c>
      <c r="BM652" s="44"/>
      <c r="BN652" s="44">
        <f t="shared" si="656"/>
        <v>251.61625500670681</v>
      </c>
      <c r="BO652" s="44">
        <f t="shared" si="657"/>
        <v>148.75992449999998</v>
      </c>
      <c r="BP652" s="44">
        <f t="shared" si="658"/>
        <v>0</v>
      </c>
      <c r="BQ652" s="44"/>
      <c r="BR652" s="44">
        <f t="shared" si="659"/>
        <v>0</v>
      </c>
      <c r="BS652" s="44"/>
      <c r="BT652" s="44">
        <f t="shared" si="660"/>
        <v>148.75992449999998</v>
      </c>
      <c r="BU652" s="20"/>
      <c r="BV652" s="20">
        <v>0.22</v>
      </c>
      <c r="BW652" s="20"/>
      <c r="BX652" s="20">
        <v>0.05</v>
      </c>
      <c r="BY652" s="44">
        <f t="shared" si="661"/>
        <v>98.849243038349087</v>
      </c>
      <c r="BZ652" s="44">
        <f t="shared" si="662"/>
        <v>0</v>
      </c>
      <c r="CA652" s="44">
        <f t="shared" si="663"/>
        <v>0</v>
      </c>
      <c r="CB652" s="44">
        <f t="shared" si="664"/>
        <v>0</v>
      </c>
      <c r="CC652" s="44"/>
      <c r="CD652" s="44">
        <f t="shared" si="665"/>
        <v>98.849243038349087</v>
      </c>
      <c r="CE652" s="44">
        <f t="shared" si="666"/>
        <v>5.5696839704766603</v>
      </c>
      <c r="CF652" s="44">
        <f t="shared" si="667"/>
        <v>12.988875460024975</v>
      </c>
      <c r="CG652" s="44">
        <f t="shared" si="668"/>
        <v>5.332676141945738</v>
      </c>
      <c r="CH652" s="44">
        <f t="shared" si="669"/>
        <v>33.102460256391431</v>
      </c>
      <c r="CI652" s="44">
        <f t="shared" si="670"/>
        <v>102.98543190877335</v>
      </c>
      <c r="CJ652" s="44">
        <f t="shared" si="671"/>
        <v>40.458562535589529</v>
      </c>
      <c r="CK652" s="44">
        <f t="shared" si="672"/>
        <v>183.90255697995241</v>
      </c>
    </row>
    <row r="653" spans="1:89" x14ac:dyDescent="0.25">
      <c r="A653" s="41">
        <f>'[11]ТОВ "Сумитеплоенерго" '!F645</f>
        <v>1986</v>
      </c>
      <c r="B653" s="41" t="str">
        <f>'[11]ТОВ "Сумитеплоенерго" '!C645</f>
        <v>пр.М.Лушпи, 12</v>
      </c>
      <c r="C653" s="47" t="str">
        <f>'[11]ТОВ "Сумитеплоенерго" '!O645</f>
        <v>так</v>
      </c>
      <c r="D653" s="46">
        <f>'[11]ТОВ "Сумитеплоенерго" '!G645</f>
        <v>14</v>
      </c>
      <c r="E653" s="86" t="str">
        <f t="shared" ref="E653:E716" si="676">$D$2</f>
        <v>ТОВ "Сумитеплоенерго"</v>
      </c>
      <c r="F653" s="43">
        <f>'[11]ТОВ "Сумитеплоенерго" '!L645</f>
        <v>4590.4399999999996</v>
      </c>
      <c r="G653" s="43">
        <f>'[11]ТОВ "Сумитеплоенерго" '!CX645</f>
        <v>936.11369767441863</v>
      </c>
      <c r="H653" s="32">
        <f t="shared" ref="H653:H716" si="677">G653*1000/F653</f>
        <v>203.92679082493589</v>
      </c>
      <c r="I653" s="42"/>
      <c r="J653" s="42"/>
      <c r="K653" s="42"/>
      <c r="L653" s="42"/>
      <c r="M653" s="42"/>
      <c r="N653" s="44">
        <f t="shared" ref="N653:N716" si="678">G653+I653+J653+K653</f>
        <v>936.11369767441863</v>
      </c>
      <c r="O653" s="44">
        <f t="shared" ref="O653:O716" si="679">G653*$D$3</f>
        <v>622.03668578055954</v>
      </c>
      <c r="P653" s="44">
        <f t="shared" ref="P653:P716" si="680">I653*$D$4</f>
        <v>0</v>
      </c>
      <c r="Q653" s="44">
        <f t="shared" ref="Q653:Q716" si="681">J653*$D$5</f>
        <v>0</v>
      </c>
      <c r="R653" s="44">
        <f t="shared" ref="R653:R716" si="682">K653*$D$3</f>
        <v>0</v>
      </c>
      <c r="S653" s="44">
        <f t="shared" ref="S653:S716" si="683">M653*$D$6</f>
        <v>0</v>
      </c>
      <c r="T653" s="44">
        <f t="shared" ref="T653:T716" si="684">SUM(O653:S653)</f>
        <v>622.03668578055954</v>
      </c>
      <c r="U653" s="44">
        <f t="shared" ref="U653:U716" si="685">G653*(1+AA653)</f>
        <v>964.19710860465125</v>
      </c>
      <c r="V653" s="44">
        <f t="shared" ref="V653:V716" si="686">I653*(1+AB653)</f>
        <v>0</v>
      </c>
      <c r="W653" s="44">
        <f t="shared" ref="W653:W716" si="687">J653</f>
        <v>0</v>
      </c>
      <c r="X653" s="44">
        <f t="shared" ref="X653:X716" si="688">K653</f>
        <v>0</v>
      </c>
      <c r="Y653" s="44">
        <f t="shared" ref="Y653:Y716" si="689">M653</f>
        <v>0</v>
      </c>
      <c r="Z653" s="44">
        <f t="shared" ref="Z653:Z716" si="690">U653+V653+W653+X653</f>
        <v>964.19710860465125</v>
      </c>
      <c r="AA653" s="20">
        <v>0.03</v>
      </c>
      <c r="AC653" s="44">
        <f t="shared" si="673"/>
        <v>431.50135999999998</v>
      </c>
      <c r="AD653" s="28">
        <v>94</v>
      </c>
      <c r="AE653" s="44">
        <f t="shared" si="674"/>
        <v>3130.6800799999996</v>
      </c>
      <c r="AF653" s="28">
        <v>682</v>
      </c>
      <c r="AG653" s="44">
        <f t="shared" si="675"/>
        <v>504.94839999999999</v>
      </c>
      <c r="AH653" s="28">
        <v>110</v>
      </c>
      <c r="AI653" s="44">
        <f t="shared" si="639"/>
        <v>173.55547954883721</v>
      </c>
      <c r="AJ653" s="44">
        <f t="shared" si="640"/>
        <v>0</v>
      </c>
      <c r="AK653" s="44"/>
      <c r="AL653" s="44">
        <f t="shared" si="641"/>
        <v>0</v>
      </c>
      <c r="AM653" s="44"/>
      <c r="AN653" s="44">
        <f t="shared" si="642"/>
        <v>173.55547954883721</v>
      </c>
      <c r="AO653" s="20"/>
      <c r="AP653" s="20">
        <v>0.18</v>
      </c>
      <c r="AQ653" s="20"/>
      <c r="AR653" s="20"/>
      <c r="AS653" s="44">
        <f t="shared" si="643"/>
        <v>115.32560154371573</v>
      </c>
      <c r="AT653" s="44">
        <f t="shared" si="644"/>
        <v>0</v>
      </c>
      <c r="AU653" s="44">
        <f t="shared" si="645"/>
        <v>0</v>
      </c>
      <c r="AV653" s="44">
        <f t="shared" si="646"/>
        <v>0</v>
      </c>
      <c r="AW653" s="44"/>
      <c r="AX653" s="44">
        <f t="shared" si="647"/>
        <v>115.32560154371573</v>
      </c>
      <c r="AY653" s="44">
        <f t="shared" si="648"/>
        <v>539.9503808186048</v>
      </c>
      <c r="AZ653" s="44">
        <f t="shared" si="649"/>
        <v>0</v>
      </c>
      <c r="BA653" s="44"/>
      <c r="BB653" s="44">
        <f t="shared" si="650"/>
        <v>0</v>
      </c>
      <c r="BC653" s="44"/>
      <c r="BD653" s="44">
        <f t="shared" si="651"/>
        <v>539.9503808186048</v>
      </c>
      <c r="BE653" s="20"/>
      <c r="BF653" s="20">
        <v>0.56000000000000005</v>
      </c>
      <c r="BG653" s="20"/>
      <c r="BH653" s="20">
        <v>0.05</v>
      </c>
      <c r="BI653" s="44">
        <f t="shared" si="652"/>
        <v>358.79076035822681</v>
      </c>
      <c r="BJ653" s="44">
        <f t="shared" si="653"/>
        <v>0</v>
      </c>
      <c r="BK653" s="44">
        <f t="shared" si="654"/>
        <v>0</v>
      </c>
      <c r="BL653" s="44">
        <f t="shared" si="655"/>
        <v>0</v>
      </c>
      <c r="BM653" s="44"/>
      <c r="BN653" s="44">
        <f t="shared" si="656"/>
        <v>358.79076035822681</v>
      </c>
      <c r="BO653" s="44">
        <f t="shared" si="657"/>
        <v>212.12336389302328</v>
      </c>
      <c r="BP653" s="44">
        <f t="shared" si="658"/>
        <v>0</v>
      </c>
      <c r="BQ653" s="44"/>
      <c r="BR653" s="44">
        <f t="shared" si="659"/>
        <v>0</v>
      </c>
      <c r="BS653" s="44"/>
      <c r="BT653" s="44">
        <f t="shared" si="660"/>
        <v>212.12336389302328</v>
      </c>
      <c r="BU653" s="20"/>
      <c r="BV653" s="20">
        <v>0.22</v>
      </c>
      <c r="BW653" s="20"/>
      <c r="BX653" s="20">
        <v>0.05</v>
      </c>
      <c r="BY653" s="44">
        <f t="shared" si="661"/>
        <v>140.95351299787481</v>
      </c>
      <c r="BZ653" s="44">
        <f t="shared" si="662"/>
        <v>0</v>
      </c>
      <c r="CA653" s="44">
        <f t="shared" si="663"/>
        <v>0</v>
      </c>
      <c r="CB653" s="44">
        <f t="shared" si="664"/>
        <v>0</v>
      </c>
      <c r="CC653" s="44"/>
      <c r="CD653" s="44">
        <f t="shared" si="665"/>
        <v>140.95351299787481</v>
      </c>
      <c r="CE653" s="44">
        <f t="shared" si="666"/>
        <v>3.7415921029159649</v>
      </c>
      <c r="CF653" s="44">
        <f t="shared" si="667"/>
        <v>8.7256429816482459</v>
      </c>
      <c r="CG653" s="44">
        <f t="shared" si="668"/>
        <v>3.5823754176854976</v>
      </c>
      <c r="CH653" s="44">
        <f t="shared" si="669"/>
        <v>47.202263958670272</v>
      </c>
      <c r="CI653" s="44">
        <f t="shared" si="670"/>
        <v>146.85148787141864</v>
      </c>
      <c r="CJ653" s="44">
        <f t="shared" si="671"/>
        <v>57.691655949485892</v>
      </c>
      <c r="CK653" s="44">
        <f t="shared" si="672"/>
        <v>262.2347997703904</v>
      </c>
    </row>
    <row r="654" spans="1:89" x14ac:dyDescent="0.25">
      <c r="A654" s="41">
        <f>'[11]ТОВ "Сумитеплоенерго" '!F646</f>
        <v>1987</v>
      </c>
      <c r="B654" s="41" t="str">
        <f>'[11]ТОВ "Сумитеплоенерго" '!C646</f>
        <v>в.Д.Коротчен., 19</v>
      </c>
      <c r="C654" s="47" t="str">
        <f>'[11]ТОВ "Сумитеплоенерго" '!O646</f>
        <v>так</v>
      </c>
      <c r="D654" s="46">
        <f>'[11]ТОВ "Сумитеплоенерго" '!G646</f>
        <v>14</v>
      </c>
      <c r="E654" s="86" t="str">
        <f t="shared" si="676"/>
        <v>ТОВ "Сумитеплоенерго"</v>
      </c>
      <c r="F654" s="43">
        <f>'[11]ТОВ "Сумитеплоенерго" '!L646</f>
        <v>4076.56</v>
      </c>
      <c r="G654" s="43">
        <f>'[11]ТОВ "Сумитеплоенерго" '!CX646</f>
        <v>580.49347674418607</v>
      </c>
      <c r="H654" s="32">
        <f t="shared" si="677"/>
        <v>142.39787387998362</v>
      </c>
      <c r="I654" s="42"/>
      <c r="J654" s="42"/>
      <c r="K654" s="42"/>
      <c r="L654" s="42"/>
      <c r="M654" s="42"/>
      <c r="N654" s="44">
        <f t="shared" si="678"/>
        <v>580.49347674418607</v>
      </c>
      <c r="O654" s="44">
        <f t="shared" si="679"/>
        <v>385.73117698014357</v>
      </c>
      <c r="P654" s="44">
        <f t="shared" si="680"/>
        <v>0</v>
      </c>
      <c r="Q654" s="44">
        <f t="shared" si="681"/>
        <v>0</v>
      </c>
      <c r="R654" s="44">
        <f t="shared" si="682"/>
        <v>0</v>
      </c>
      <c r="S654" s="44">
        <f t="shared" si="683"/>
        <v>0</v>
      </c>
      <c r="T654" s="44">
        <f t="shared" si="684"/>
        <v>385.73117698014357</v>
      </c>
      <c r="U654" s="44">
        <f t="shared" si="685"/>
        <v>644.34775918604657</v>
      </c>
      <c r="V654" s="44">
        <f t="shared" si="686"/>
        <v>0</v>
      </c>
      <c r="W654" s="44">
        <f t="shared" si="687"/>
        <v>0</v>
      </c>
      <c r="X654" s="44">
        <f t="shared" si="688"/>
        <v>0</v>
      </c>
      <c r="Y654" s="44">
        <f t="shared" si="689"/>
        <v>0</v>
      </c>
      <c r="Z654" s="44">
        <f t="shared" si="690"/>
        <v>644.34775918604657</v>
      </c>
      <c r="AA654" s="20">
        <v>0.11</v>
      </c>
      <c r="AC654" s="44">
        <f t="shared" si="673"/>
        <v>383.19664</v>
      </c>
      <c r="AD654" s="28">
        <v>94</v>
      </c>
      <c r="AE654" s="44">
        <f t="shared" si="674"/>
        <v>2780.2139200000001</v>
      </c>
      <c r="AF654" s="28">
        <v>682</v>
      </c>
      <c r="AG654" s="44">
        <f t="shared" si="675"/>
        <v>448.42159999999996</v>
      </c>
      <c r="AH654" s="28">
        <v>110</v>
      </c>
      <c r="AI654" s="44">
        <f t="shared" si="639"/>
        <v>115.98259665348837</v>
      </c>
      <c r="AJ654" s="44">
        <f t="shared" si="640"/>
        <v>0</v>
      </c>
      <c r="AK654" s="44"/>
      <c r="AL654" s="44">
        <f t="shared" si="641"/>
        <v>0</v>
      </c>
      <c r="AM654" s="44"/>
      <c r="AN654" s="44">
        <f t="shared" si="642"/>
        <v>115.98259665348837</v>
      </c>
      <c r="AO654" s="20"/>
      <c r="AP654" s="20">
        <v>0.18</v>
      </c>
      <c r="AQ654" s="20"/>
      <c r="AR654" s="20"/>
      <c r="AS654" s="44">
        <f t="shared" si="643"/>
        <v>77.069089160632686</v>
      </c>
      <c r="AT654" s="44">
        <f t="shared" si="644"/>
        <v>0</v>
      </c>
      <c r="AU654" s="44">
        <f t="shared" si="645"/>
        <v>0</v>
      </c>
      <c r="AV654" s="44">
        <f t="shared" si="646"/>
        <v>0</v>
      </c>
      <c r="AW654" s="44"/>
      <c r="AX654" s="44">
        <f t="shared" si="647"/>
        <v>77.069089160632686</v>
      </c>
      <c r="AY654" s="44">
        <f t="shared" si="648"/>
        <v>360.83474514418612</v>
      </c>
      <c r="AZ654" s="44">
        <f t="shared" si="649"/>
        <v>0</v>
      </c>
      <c r="BA654" s="44"/>
      <c r="BB654" s="44">
        <f t="shared" si="650"/>
        <v>0</v>
      </c>
      <c r="BC654" s="44"/>
      <c r="BD654" s="44">
        <f t="shared" si="651"/>
        <v>360.83474514418612</v>
      </c>
      <c r="BE654" s="20"/>
      <c r="BF654" s="20">
        <v>0.56000000000000005</v>
      </c>
      <c r="BG654" s="20"/>
      <c r="BH654" s="20">
        <v>0.05</v>
      </c>
      <c r="BI654" s="44">
        <f t="shared" si="652"/>
        <v>239.77049961085729</v>
      </c>
      <c r="BJ654" s="44">
        <f t="shared" si="653"/>
        <v>0</v>
      </c>
      <c r="BK654" s="44">
        <f t="shared" si="654"/>
        <v>0</v>
      </c>
      <c r="BL654" s="44">
        <f t="shared" si="655"/>
        <v>0</v>
      </c>
      <c r="BM654" s="44"/>
      <c r="BN654" s="44">
        <f t="shared" si="656"/>
        <v>239.77049961085729</v>
      </c>
      <c r="BO654" s="44">
        <f t="shared" si="657"/>
        <v>141.75650702093026</v>
      </c>
      <c r="BP654" s="44">
        <f t="shared" si="658"/>
        <v>0</v>
      </c>
      <c r="BQ654" s="44"/>
      <c r="BR654" s="44">
        <f t="shared" si="659"/>
        <v>0</v>
      </c>
      <c r="BS654" s="44"/>
      <c r="BT654" s="44">
        <f t="shared" si="660"/>
        <v>141.75650702093026</v>
      </c>
      <c r="BU654" s="20"/>
      <c r="BV654" s="20">
        <v>0.22</v>
      </c>
      <c r="BW654" s="20"/>
      <c r="BX654" s="20">
        <v>0.05</v>
      </c>
      <c r="BY654" s="44">
        <f t="shared" si="661"/>
        <v>94.195553418551071</v>
      </c>
      <c r="BZ654" s="44">
        <f t="shared" si="662"/>
        <v>0</v>
      </c>
      <c r="CA654" s="44">
        <f t="shared" si="663"/>
        <v>0</v>
      </c>
      <c r="CB654" s="44">
        <f t="shared" si="664"/>
        <v>0</v>
      </c>
      <c r="CC654" s="44"/>
      <c r="CD654" s="44">
        <f t="shared" si="665"/>
        <v>94.195553418551071</v>
      </c>
      <c r="CE654" s="44">
        <f t="shared" si="666"/>
        <v>4.9721184481798568</v>
      </c>
      <c r="CF654" s="44">
        <f t="shared" si="667"/>
        <v>11.595312703240104</v>
      </c>
      <c r="CG654" s="44">
        <f t="shared" si="668"/>
        <v>4.7605389397466702</v>
      </c>
      <c r="CH654" s="44">
        <f t="shared" si="669"/>
        <v>31.544040880077326</v>
      </c>
      <c r="CI654" s="44">
        <f t="shared" si="670"/>
        <v>98.137016071351695</v>
      </c>
      <c r="CJ654" s="44">
        <f t="shared" si="671"/>
        <v>38.553827742316734</v>
      </c>
      <c r="CK654" s="44">
        <f t="shared" si="672"/>
        <v>175.24467155598515</v>
      </c>
    </row>
    <row r="655" spans="1:89" x14ac:dyDescent="0.25">
      <c r="A655" s="41">
        <f>'[11]ТОВ "Сумитеплоенерго" '!F647</f>
        <v>1988</v>
      </c>
      <c r="B655" s="41" t="str">
        <f>'[11]ТОВ "Сумитеплоенерго" '!C647</f>
        <v>в.Д.Коротчен., 21</v>
      </c>
      <c r="C655" s="47" t="str">
        <f>'[11]ТОВ "Сумитеплоенерго" '!O647</f>
        <v>так</v>
      </c>
      <c r="D655" s="46">
        <f>'[11]ТОВ "Сумитеплоенерго" '!G647</f>
        <v>14</v>
      </c>
      <c r="E655" s="86" t="str">
        <f t="shared" si="676"/>
        <v>ТОВ "Сумитеплоенерго"</v>
      </c>
      <c r="F655" s="43">
        <f>'[11]ТОВ "Сумитеплоенерго" '!L647</f>
        <v>4144.03</v>
      </c>
      <c r="G655" s="43">
        <f>'[11]ТОВ "Сумитеплоенерго" '!CX647</f>
        <v>704.70979069767452</v>
      </c>
      <c r="H655" s="32">
        <f t="shared" si="677"/>
        <v>170.05422033568158</v>
      </c>
      <c r="I655" s="42"/>
      <c r="J655" s="42"/>
      <c r="K655" s="42"/>
      <c r="L655" s="42"/>
      <c r="M655" s="42"/>
      <c r="N655" s="44">
        <f t="shared" si="678"/>
        <v>704.70979069767452</v>
      </c>
      <c r="O655" s="44">
        <f t="shared" si="679"/>
        <v>468.27147571037221</v>
      </c>
      <c r="P655" s="44">
        <f t="shared" si="680"/>
        <v>0</v>
      </c>
      <c r="Q655" s="44">
        <f t="shared" si="681"/>
        <v>0</v>
      </c>
      <c r="R655" s="44">
        <f t="shared" si="682"/>
        <v>0</v>
      </c>
      <c r="S655" s="44">
        <f t="shared" si="683"/>
        <v>0</v>
      </c>
      <c r="T655" s="44">
        <f t="shared" si="684"/>
        <v>468.27147571037221</v>
      </c>
      <c r="U655" s="44">
        <f t="shared" si="685"/>
        <v>725.85108441860473</v>
      </c>
      <c r="V655" s="44">
        <f t="shared" si="686"/>
        <v>0</v>
      </c>
      <c r="W655" s="44">
        <f t="shared" si="687"/>
        <v>0</v>
      </c>
      <c r="X655" s="44">
        <f t="shared" si="688"/>
        <v>0</v>
      </c>
      <c r="Y655" s="44">
        <f t="shared" si="689"/>
        <v>0</v>
      </c>
      <c r="Z655" s="44">
        <f t="shared" si="690"/>
        <v>725.85108441860473</v>
      </c>
      <c r="AA655" s="20">
        <v>0.03</v>
      </c>
      <c r="AC655" s="44">
        <f t="shared" si="673"/>
        <v>389.53881999999993</v>
      </c>
      <c r="AD655" s="28">
        <v>94</v>
      </c>
      <c r="AE655" s="44">
        <f t="shared" si="674"/>
        <v>2826.2284599999998</v>
      </c>
      <c r="AF655" s="28">
        <v>682</v>
      </c>
      <c r="AG655" s="44">
        <f t="shared" si="675"/>
        <v>455.8433</v>
      </c>
      <c r="AH655" s="28">
        <v>110</v>
      </c>
      <c r="AI655" s="44">
        <f t="shared" si="639"/>
        <v>130.65319519534884</v>
      </c>
      <c r="AJ655" s="44">
        <f t="shared" si="640"/>
        <v>0</v>
      </c>
      <c r="AK655" s="44"/>
      <c r="AL655" s="44">
        <f t="shared" si="641"/>
        <v>0</v>
      </c>
      <c r="AM655" s="44"/>
      <c r="AN655" s="44">
        <f t="shared" si="642"/>
        <v>130.65319519534884</v>
      </c>
      <c r="AO655" s="20"/>
      <c r="AP655" s="20">
        <v>0.18</v>
      </c>
      <c r="AQ655" s="20"/>
      <c r="AR655" s="20"/>
      <c r="AS655" s="44">
        <f t="shared" si="643"/>
        <v>86.817531596702992</v>
      </c>
      <c r="AT655" s="44">
        <f t="shared" si="644"/>
        <v>0</v>
      </c>
      <c r="AU655" s="44">
        <f t="shared" si="645"/>
        <v>0</v>
      </c>
      <c r="AV655" s="44">
        <f t="shared" si="646"/>
        <v>0</v>
      </c>
      <c r="AW655" s="44"/>
      <c r="AX655" s="44">
        <f t="shared" si="647"/>
        <v>86.817531596702992</v>
      </c>
      <c r="AY655" s="44">
        <f t="shared" si="648"/>
        <v>406.47660727441871</v>
      </c>
      <c r="AZ655" s="44">
        <f t="shared" si="649"/>
        <v>0</v>
      </c>
      <c r="BA655" s="44"/>
      <c r="BB655" s="44">
        <f t="shared" si="650"/>
        <v>0</v>
      </c>
      <c r="BC655" s="44"/>
      <c r="BD655" s="44">
        <f t="shared" si="651"/>
        <v>406.47660727441871</v>
      </c>
      <c r="BE655" s="20"/>
      <c r="BF655" s="20">
        <v>0.56000000000000005</v>
      </c>
      <c r="BG655" s="20"/>
      <c r="BH655" s="20">
        <v>0.05</v>
      </c>
      <c r="BI655" s="44">
        <f t="shared" si="652"/>
        <v>270.09898718974273</v>
      </c>
      <c r="BJ655" s="44">
        <f t="shared" si="653"/>
        <v>0</v>
      </c>
      <c r="BK655" s="44">
        <f t="shared" si="654"/>
        <v>0</v>
      </c>
      <c r="BL655" s="44">
        <f t="shared" si="655"/>
        <v>0</v>
      </c>
      <c r="BM655" s="44"/>
      <c r="BN655" s="44">
        <f t="shared" si="656"/>
        <v>270.09898718974273</v>
      </c>
      <c r="BO655" s="44">
        <f t="shared" si="657"/>
        <v>159.68723857209304</v>
      </c>
      <c r="BP655" s="44">
        <f t="shared" si="658"/>
        <v>0</v>
      </c>
      <c r="BQ655" s="44"/>
      <c r="BR655" s="44">
        <f t="shared" si="659"/>
        <v>0</v>
      </c>
      <c r="BS655" s="44"/>
      <c r="BT655" s="44">
        <f t="shared" si="660"/>
        <v>159.68723857209304</v>
      </c>
      <c r="BU655" s="20"/>
      <c r="BV655" s="20">
        <v>0.22</v>
      </c>
      <c r="BW655" s="20"/>
      <c r="BX655" s="20">
        <v>0.05</v>
      </c>
      <c r="BY655" s="44">
        <f t="shared" si="661"/>
        <v>106.11031639597033</v>
      </c>
      <c r="BZ655" s="44">
        <f t="shared" si="662"/>
        <v>0</v>
      </c>
      <c r="CA655" s="44">
        <f t="shared" si="663"/>
        <v>0</v>
      </c>
      <c r="CB655" s="44">
        <f t="shared" si="664"/>
        <v>0</v>
      </c>
      <c r="CC655" s="44"/>
      <c r="CD655" s="44">
        <f t="shared" si="665"/>
        <v>106.11031639597033</v>
      </c>
      <c r="CE655" s="44">
        <f t="shared" si="666"/>
        <v>4.4868681801452324</v>
      </c>
      <c r="CF655" s="44">
        <f t="shared" si="667"/>
        <v>10.463676629837169</v>
      </c>
      <c r="CG655" s="44">
        <f t="shared" si="668"/>
        <v>4.2959376192879883</v>
      </c>
      <c r="CH655" s="44">
        <f t="shared" si="669"/>
        <v>35.534035702509428</v>
      </c>
      <c r="CI655" s="44">
        <f t="shared" si="670"/>
        <v>110.55033329669602</v>
      </c>
      <c r="CJ655" s="44">
        <f t="shared" si="671"/>
        <v>43.43048808084486</v>
      </c>
      <c r="CK655" s="44">
        <f t="shared" si="672"/>
        <v>197.41130945838572</v>
      </c>
    </row>
    <row r="656" spans="1:89" x14ac:dyDescent="0.25">
      <c r="A656" s="41">
        <f>'[11]ТОВ "Сумитеплоенерго" '!F648</f>
        <v>1987</v>
      </c>
      <c r="B656" s="41" t="str">
        <f>'[11]ТОВ "Сумитеплоенерго" '!C648</f>
        <v>в.Д.Коротчен., 23</v>
      </c>
      <c r="C656" s="47" t="str">
        <f>'[11]ТОВ "Сумитеплоенерго" '!O648</f>
        <v>так</v>
      </c>
      <c r="D656" s="46">
        <f>'[11]ТОВ "Сумитеплоенерго" '!G648</f>
        <v>14</v>
      </c>
      <c r="E656" s="86" t="str">
        <f t="shared" si="676"/>
        <v>ТОВ "Сумитеплоенерго"</v>
      </c>
      <c r="F656" s="43">
        <f>'[11]ТОВ "Сумитеплоенерго" '!L648</f>
        <v>4064.25</v>
      </c>
      <c r="G656" s="43">
        <f>'[11]ТОВ "Сумитеплоенерго" '!CX648</f>
        <v>846.54941860465124</v>
      </c>
      <c r="H656" s="32">
        <f t="shared" si="677"/>
        <v>208.29166970650212</v>
      </c>
      <c r="I656" s="42"/>
      <c r="J656" s="42"/>
      <c r="K656" s="42"/>
      <c r="L656" s="42"/>
      <c r="M656" s="42"/>
      <c r="N656" s="44">
        <f t="shared" si="678"/>
        <v>846.54941860465124</v>
      </c>
      <c r="O656" s="44">
        <f t="shared" si="679"/>
        <v>562.52226199284132</v>
      </c>
      <c r="P656" s="44">
        <f t="shared" si="680"/>
        <v>0</v>
      </c>
      <c r="Q656" s="44">
        <f t="shared" si="681"/>
        <v>0</v>
      </c>
      <c r="R656" s="44">
        <f t="shared" si="682"/>
        <v>0</v>
      </c>
      <c r="S656" s="44">
        <f t="shared" si="683"/>
        <v>0</v>
      </c>
      <c r="T656" s="44">
        <f t="shared" si="684"/>
        <v>562.52226199284132</v>
      </c>
      <c r="U656" s="44">
        <f t="shared" si="685"/>
        <v>871.94590116279085</v>
      </c>
      <c r="V656" s="44">
        <f t="shared" si="686"/>
        <v>0</v>
      </c>
      <c r="W656" s="44">
        <f t="shared" si="687"/>
        <v>0</v>
      </c>
      <c r="X656" s="44">
        <f t="shared" si="688"/>
        <v>0</v>
      </c>
      <c r="Y656" s="44">
        <f t="shared" si="689"/>
        <v>0</v>
      </c>
      <c r="Z656" s="44">
        <f t="shared" si="690"/>
        <v>871.94590116279085</v>
      </c>
      <c r="AA656" s="20">
        <v>0.03</v>
      </c>
      <c r="AC656" s="44">
        <f t="shared" si="673"/>
        <v>382.03949999999998</v>
      </c>
      <c r="AD656" s="28">
        <v>94</v>
      </c>
      <c r="AE656" s="44">
        <f t="shared" si="674"/>
        <v>2771.8184999999999</v>
      </c>
      <c r="AF656" s="28">
        <v>682</v>
      </c>
      <c r="AG656" s="44">
        <f t="shared" si="675"/>
        <v>447.0675</v>
      </c>
      <c r="AH656" s="28">
        <v>110</v>
      </c>
      <c r="AI656" s="44">
        <f t="shared" si="639"/>
        <v>156.95026220930234</v>
      </c>
      <c r="AJ656" s="44">
        <f t="shared" si="640"/>
        <v>0</v>
      </c>
      <c r="AK656" s="44"/>
      <c r="AL656" s="44">
        <f t="shared" si="641"/>
        <v>0</v>
      </c>
      <c r="AM656" s="44"/>
      <c r="AN656" s="44">
        <f t="shared" si="642"/>
        <v>156.95026220930234</v>
      </c>
      <c r="AO656" s="20"/>
      <c r="AP656" s="20">
        <v>0.18</v>
      </c>
      <c r="AQ656" s="20"/>
      <c r="AR656" s="20"/>
      <c r="AS656" s="44">
        <f t="shared" si="643"/>
        <v>104.29162737347278</v>
      </c>
      <c r="AT656" s="44">
        <f t="shared" si="644"/>
        <v>0</v>
      </c>
      <c r="AU656" s="44">
        <f t="shared" si="645"/>
        <v>0</v>
      </c>
      <c r="AV656" s="44">
        <f t="shared" si="646"/>
        <v>0</v>
      </c>
      <c r="AW656" s="44"/>
      <c r="AX656" s="44">
        <f t="shared" si="647"/>
        <v>104.29162737347278</v>
      </c>
      <c r="AY656" s="44">
        <f t="shared" si="648"/>
        <v>488.28970465116294</v>
      </c>
      <c r="AZ656" s="44">
        <f t="shared" si="649"/>
        <v>0</v>
      </c>
      <c r="BA656" s="44"/>
      <c r="BB656" s="44">
        <f t="shared" si="650"/>
        <v>0</v>
      </c>
      <c r="BC656" s="44"/>
      <c r="BD656" s="44">
        <f t="shared" si="651"/>
        <v>488.28970465116294</v>
      </c>
      <c r="BE656" s="20"/>
      <c r="BF656" s="20">
        <v>0.56000000000000005</v>
      </c>
      <c r="BG656" s="20"/>
      <c r="BH656" s="20">
        <v>0.05</v>
      </c>
      <c r="BI656" s="44">
        <f t="shared" si="652"/>
        <v>324.46284071747095</v>
      </c>
      <c r="BJ656" s="44">
        <f t="shared" si="653"/>
        <v>0</v>
      </c>
      <c r="BK656" s="44">
        <f t="shared" si="654"/>
        <v>0</v>
      </c>
      <c r="BL656" s="44">
        <f t="shared" si="655"/>
        <v>0</v>
      </c>
      <c r="BM656" s="44"/>
      <c r="BN656" s="44">
        <f t="shared" si="656"/>
        <v>324.46284071747095</v>
      </c>
      <c r="BO656" s="44">
        <f t="shared" si="657"/>
        <v>191.82809825581398</v>
      </c>
      <c r="BP656" s="44">
        <f t="shared" si="658"/>
        <v>0</v>
      </c>
      <c r="BQ656" s="44"/>
      <c r="BR656" s="44">
        <f t="shared" si="659"/>
        <v>0</v>
      </c>
      <c r="BS656" s="44"/>
      <c r="BT656" s="44">
        <f t="shared" si="660"/>
        <v>191.82809825581398</v>
      </c>
      <c r="BU656" s="20"/>
      <c r="BV656" s="20">
        <v>0.22</v>
      </c>
      <c r="BW656" s="20"/>
      <c r="BX656" s="20">
        <v>0.05</v>
      </c>
      <c r="BY656" s="44">
        <f t="shared" si="661"/>
        <v>127.46754456757786</v>
      </c>
      <c r="BZ656" s="44">
        <f t="shared" si="662"/>
        <v>0</v>
      </c>
      <c r="CA656" s="44">
        <f t="shared" si="663"/>
        <v>0</v>
      </c>
      <c r="CB656" s="44">
        <f t="shared" si="664"/>
        <v>0</v>
      </c>
      <c r="CC656" s="44"/>
      <c r="CD656" s="44">
        <f t="shared" si="665"/>
        <v>127.46754456757786</v>
      </c>
      <c r="CE656" s="44">
        <f t="shared" si="666"/>
        <v>3.6631847600948846</v>
      </c>
      <c r="CF656" s="44">
        <f t="shared" si="667"/>
        <v>8.5427918151452875</v>
      </c>
      <c r="CG656" s="44">
        <f t="shared" si="668"/>
        <v>3.5073045575376551</v>
      </c>
      <c r="CH656" s="44">
        <f t="shared" si="669"/>
        <v>42.686106623912899</v>
      </c>
      <c r="CI656" s="44">
        <f t="shared" si="670"/>
        <v>132.80122060772905</v>
      </c>
      <c r="CJ656" s="44">
        <f t="shared" si="671"/>
        <v>52.171908095893549</v>
      </c>
      <c r="CK656" s="44">
        <f t="shared" si="672"/>
        <v>237.14503679951613</v>
      </c>
    </row>
    <row r="657" spans="1:89" x14ac:dyDescent="0.25">
      <c r="A657" s="41">
        <f>'[11]ТОВ "Сумитеплоенерго" '!F649</f>
        <v>1986</v>
      </c>
      <c r="B657" s="41" t="str">
        <f>'[11]ТОВ "Сумитеплоенерго" '!C649</f>
        <v>в.Харківська,31</v>
      </c>
      <c r="C657" s="47" t="str">
        <f>'[11]ТОВ "Сумитеплоенерго" '!O649</f>
        <v>так</v>
      </c>
      <c r="D657" s="46">
        <f>'[11]ТОВ "Сумитеплоенерго" '!G649</f>
        <v>14</v>
      </c>
      <c r="E657" s="86" t="str">
        <f t="shared" si="676"/>
        <v>ТОВ "Сумитеплоенерго"</v>
      </c>
      <c r="F657" s="43">
        <f>'[11]ТОВ "Сумитеплоенерго" '!L649</f>
        <v>4910.8999999999996</v>
      </c>
      <c r="G657" s="43">
        <f>'[11]ТОВ "Сумитеплоенерго" '!CX649</f>
        <v>804.04618604651171</v>
      </c>
      <c r="H657" s="32">
        <f t="shared" si="677"/>
        <v>163.7268496704294</v>
      </c>
      <c r="I657" s="42"/>
      <c r="J657" s="42"/>
      <c r="K657" s="42"/>
      <c r="L657" s="42"/>
      <c r="M657" s="42"/>
      <c r="N657" s="44">
        <f t="shared" si="678"/>
        <v>804.04618604651171</v>
      </c>
      <c r="O657" s="44">
        <f t="shared" si="679"/>
        <v>534.27935733168033</v>
      </c>
      <c r="P657" s="44">
        <f t="shared" si="680"/>
        <v>0</v>
      </c>
      <c r="Q657" s="44">
        <f t="shared" si="681"/>
        <v>0</v>
      </c>
      <c r="R657" s="44">
        <f t="shared" si="682"/>
        <v>0</v>
      </c>
      <c r="S657" s="44">
        <f t="shared" si="683"/>
        <v>0</v>
      </c>
      <c r="T657" s="44">
        <f t="shared" si="684"/>
        <v>534.27935733168033</v>
      </c>
      <c r="U657" s="44">
        <f t="shared" si="685"/>
        <v>828.16757162790702</v>
      </c>
      <c r="V657" s="44">
        <f t="shared" si="686"/>
        <v>0</v>
      </c>
      <c r="W657" s="44">
        <f t="shared" si="687"/>
        <v>0</v>
      </c>
      <c r="X657" s="44">
        <f t="shared" si="688"/>
        <v>0</v>
      </c>
      <c r="Y657" s="44">
        <f t="shared" si="689"/>
        <v>0</v>
      </c>
      <c r="Z657" s="44">
        <f t="shared" si="690"/>
        <v>828.16757162790702</v>
      </c>
      <c r="AA657" s="20">
        <v>0.03</v>
      </c>
      <c r="AC657" s="44">
        <f t="shared" si="673"/>
        <v>461.62459999999999</v>
      </c>
      <c r="AD657" s="28">
        <v>94</v>
      </c>
      <c r="AE657" s="44">
        <f t="shared" si="674"/>
        <v>3349.2338</v>
      </c>
      <c r="AF657" s="28">
        <v>682</v>
      </c>
      <c r="AG657" s="44">
        <f t="shared" si="675"/>
        <v>540.19899999999996</v>
      </c>
      <c r="AH657" s="28">
        <v>110</v>
      </c>
      <c r="AI657" s="44">
        <f t="shared" si="639"/>
        <v>149.07016289302325</v>
      </c>
      <c r="AJ657" s="44">
        <f t="shared" si="640"/>
        <v>0</v>
      </c>
      <c r="AK657" s="44"/>
      <c r="AL657" s="44">
        <f t="shared" si="641"/>
        <v>0</v>
      </c>
      <c r="AM657" s="44"/>
      <c r="AN657" s="44">
        <f t="shared" si="642"/>
        <v>149.07016289302325</v>
      </c>
      <c r="AO657" s="20"/>
      <c r="AP657" s="20">
        <v>0.18</v>
      </c>
      <c r="AQ657" s="20"/>
      <c r="AR657" s="20"/>
      <c r="AS657" s="44">
        <f t="shared" si="643"/>
        <v>99.055392849293526</v>
      </c>
      <c r="AT657" s="44">
        <f t="shared" si="644"/>
        <v>0</v>
      </c>
      <c r="AU657" s="44">
        <f t="shared" si="645"/>
        <v>0</v>
      </c>
      <c r="AV657" s="44">
        <f t="shared" si="646"/>
        <v>0</v>
      </c>
      <c r="AW657" s="44"/>
      <c r="AX657" s="44">
        <f t="shared" si="647"/>
        <v>99.055392849293526</v>
      </c>
      <c r="AY657" s="44">
        <f t="shared" si="648"/>
        <v>463.77384011162798</v>
      </c>
      <c r="AZ657" s="44">
        <f t="shared" si="649"/>
        <v>0</v>
      </c>
      <c r="BA657" s="44"/>
      <c r="BB657" s="44">
        <f t="shared" si="650"/>
        <v>0</v>
      </c>
      <c r="BC657" s="44"/>
      <c r="BD657" s="44">
        <f t="shared" si="651"/>
        <v>463.77384011162798</v>
      </c>
      <c r="BE657" s="20"/>
      <c r="BF657" s="20">
        <v>0.56000000000000005</v>
      </c>
      <c r="BG657" s="20"/>
      <c r="BH657" s="20">
        <v>0.05</v>
      </c>
      <c r="BI657" s="44">
        <f t="shared" si="652"/>
        <v>308.17233330891321</v>
      </c>
      <c r="BJ657" s="44">
        <f t="shared" si="653"/>
        <v>0</v>
      </c>
      <c r="BK657" s="44">
        <f t="shared" si="654"/>
        <v>0</v>
      </c>
      <c r="BL657" s="44">
        <f t="shared" si="655"/>
        <v>0</v>
      </c>
      <c r="BM657" s="44"/>
      <c r="BN657" s="44">
        <f t="shared" si="656"/>
        <v>308.17233330891321</v>
      </c>
      <c r="BO657" s="44">
        <f t="shared" si="657"/>
        <v>182.19686575813955</v>
      </c>
      <c r="BP657" s="44">
        <f t="shared" si="658"/>
        <v>0</v>
      </c>
      <c r="BQ657" s="44"/>
      <c r="BR657" s="44">
        <f t="shared" si="659"/>
        <v>0</v>
      </c>
      <c r="BS657" s="44"/>
      <c r="BT657" s="44">
        <f t="shared" si="660"/>
        <v>182.19686575813955</v>
      </c>
      <c r="BU657" s="20"/>
      <c r="BV657" s="20">
        <v>0.22</v>
      </c>
      <c r="BW657" s="20"/>
      <c r="BX657" s="20">
        <v>0.05</v>
      </c>
      <c r="BY657" s="44">
        <f t="shared" si="661"/>
        <v>121.06770237135876</v>
      </c>
      <c r="BZ657" s="44">
        <f t="shared" si="662"/>
        <v>0</v>
      </c>
      <c r="CA657" s="44">
        <f t="shared" si="663"/>
        <v>0</v>
      </c>
      <c r="CB657" s="44">
        <f t="shared" si="664"/>
        <v>0</v>
      </c>
      <c r="CC657" s="44"/>
      <c r="CD657" s="44">
        <f t="shared" si="665"/>
        <v>121.06770237135876</v>
      </c>
      <c r="CE657" s="44">
        <f t="shared" si="666"/>
        <v>4.6602672173773758</v>
      </c>
      <c r="CF657" s="44">
        <f t="shared" si="667"/>
        <v>10.86805477973493</v>
      </c>
      <c r="CG657" s="44">
        <f t="shared" si="668"/>
        <v>4.4619579740847213</v>
      </c>
      <c r="CH657" s="44">
        <f t="shared" si="669"/>
        <v>40.542938750939598</v>
      </c>
      <c r="CI657" s="44">
        <f t="shared" si="670"/>
        <v>126.13358722514545</v>
      </c>
      <c r="CJ657" s="44">
        <f t="shared" si="671"/>
        <v>49.552480695592848</v>
      </c>
      <c r="CK657" s="44">
        <f t="shared" si="672"/>
        <v>225.23854861633114</v>
      </c>
    </row>
    <row r="658" spans="1:89" x14ac:dyDescent="0.25">
      <c r="A658" s="41">
        <f>'[11]ТОВ "Сумитеплоенерго" '!F650</f>
        <v>1985</v>
      </c>
      <c r="B658" s="41" t="str">
        <f>'[11]ТОВ "Сумитеплоенерго" '!C650</f>
        <v>в.Харківська,33</v>
      </c>
      <c r="C658" s="47" t="str">
        <f>'[11]ТОВ "Сумитеплоенерго" '!O650</f>
        <v>так</v>
      </c>
      <c r="D658" s="46">
        <f>'[11]ТОВ "Сумитеплоенерго" '!G650</f>
        <v>14</v>
      </c>
      <c r="E658" s="86" t="str">
        <f t="shared" si="676"/>
        <v>ТОВ "Сумитеплоенерго"</v>
      </c>
      <c r="F658" s="43">
        <f>'[11]ТОВ "Сумитеплоенерго" '!L650</f>
        <v>4874.78</v>
      </c>
      <c r="G658" s="43">
        <f>'[11]ТОВ "Сумитеплоенерго" '!CX650</f>
        <v>979.39158139534891</v>
      </c>
      <c r="H658" s="32">
        <f t="shared" si="677"/>
        <v>200.90990391265839</v>
      </c>
      <c r="I658" s="42"/>
      <c r="J658" s="42"/>
      <c r="K658" s="42"/>
      <c r="L658" s="42"/>
      <c r="M658" s="42"/>
      <c r="N658" s="44">
        <f t="shared" si="678"/>
        <v>979.39158139534891</v>
      </c>
      <c r="O658" s="44">
        <f t="shared" si="679"/>
        <v>650.79433714731351</v>
      </c>
      <c r="P658" s="44">
        <f t="shared" si="680"/>
        <v>0</v>
      </c>
      <c r="Q658" s="44">
        <f t="shared" si="681"/>
        <v>0</v>
      </c>
      <c r="R658" s="44">
        <f t="shared" si="682"/>
        <v>0</v>
      </c>
      <c r="S658" s="44">
        <f t="shared" si="683"/>
        <v>0</v>
      </c>
      <c r="T658" s="44">
        <f t="shared" si="684"/>
        <v>650.79433714731351</v>
      </c>
      <c r="U658" s="44">
        <f t="shared" si="685"/>
        <v>1008.7733288372094</v>
      </c>
      <c r="V658" s="44">
        <f t="shared" si="686"/>
        <v>0</v>
      </c>
      <c r="W658" s="44">
        <f t="shared" si="687"/>
        <v>0</v>
      </c>
      <c r="X658" s="44">
        <f t="shared" si="688"/>
        <v>0</v>
      </c>
      <c r="Y658" s="44">
        <f t="shared" si="689"/>
        <v>0</v>
      </c>
      <c r="Z658" s="44">
        <f t="shared" si="690"/>
        <v>1008.7733288372094</v>
      </c>
      <c r="AA658" s="20">
        <v>0.03</v>
      </c>
      <c r="AC658" s="44">
        <f t="shared" si="673"/>
        <v>458.22931999999997</v>
      </c>
      <c r="AD658" s="28">
        <v>94</v>
      </c>
      <c r="AE658" s="44">
        <f t="shared" si="674"/>
        <v>3324.59996</v>
      </c>
      <c r="AF658" s="28">
        <v>682</v>
      </c>
      <c r="AG658" s="44">
        <f t="shared" si="675"/>
        <v>536.22579999999994</v>
      </c>
      <c r="AH658" s="28">
        <v>110</v>
      </c>
      <c r="AI658" s="44">
        <f t="shared" si="639"/>
        <v>181.57919919069769</v>
      </c>
      <c r="AJ658" s="44">
        <f t="shared" si="640"/>
        <v>0</v>
      </c>
      <c r="AK658" s="44"/>
      <c r="AL658" s="44">
        <f t="shared" si="641"/>
        <v>0</v>
      </c>
      <c r="AM658" s="44"/>
      <c r="AN658" s="44">
        <f t="shared" si="642"/>
        <v>181.57919919069769</v>
      </c>
      <c r="AO658" s="20"/>
      <c r="AP658" s="20">
        <v>0.18</v>
      </c>
      <c r="AQ658" s="20"/>
      <c r="AR658" s="20"/>
      <c r="AS658" s="44">
        <f t="shared" si="643"/>
        <v>120.65727010711193</v>
      </c>
      <c r="AT658" s="44">
        <f t="shared" si="644"/>
        <v>0</v>
      </c>
      <c r="AU658" s="44">
        <f t="shared" si="645"/>
        <v>0</v>
      </c>
      <c r="AV658" s="44">
        <f t="shared" si="646"/>
        <v>0</v>
      </c>
      <c r="AW658" s="44"/>
      <c r="AX658" s="44">
        <f t="shared" si="647"/>
        <v>120.65727010711193</v>
      </c>
      <c r="AY658" s="44">
        <f t="shared" si="648"/>
        <v>564.91306414883729</v>
      </c>
      <c r="AZ658" s="44">
        <f t="shared" si="649"/>
        <v>0</v>
      </c>
      <c r="BA658" s="44"/>
      <c r="BB658" s="44">
        <f t="shared" si="650"/>
        <v>0</v>
      </c>
      <c r="BC658" s="44"/>
      <c r="BD658" s="44">
        <f t="shared" si="651"/>
        <v>564.91306414883729</v>
      </c>
      <c r="BE658" s="20"/>
      <c r="BF658" s="20">
        <v>0.56000000000000005</v>
      </c>
      <c r="BG658" s="20"/>
      <c r="BH658" s="20">
        <v>0.05</v>
      </c>
      <c r="BI658" s="44">
        <f t="shared" si="652"/>
        <v>375.37817366657049</v>
      </c>
      <c r="BJ658" s="44">
        <f t="shared" si="653"/>
        <v>0</v>
      </c>
      <c r="BK658" s="44">
        <f t="shared" si="654"/>
        <v>0</v>
      </c>
      <c r="BL658" s="44">
        <f t="shared" si="655"/>
        <v>0</v>
      </c>
      <c r="BM658" s="44"/>
      <c r="BN658" s="44">
        <f t="shared" si="656"/>
        <v>375.37817366657049</v>
      </c>
      <c r="BO658" s="44">
        <f t="shared" si="657"/>
        <v>221.93013234418606</v>
      </c>
      <c r="BP658" s="44">
        <f t="shared" si="658"/>
        <v>0</v>
      </c>
      <c r="BQ658" s="44"/>
      <c r="BR658" s="44">
        <f t="shared" si="659"/>
        <v>0</v>
      </c>
      <c r="BS658" s="44"/>
      <c r="BT658" s="44">
        <f t="shared" si="660"/>
        <v>221.93013234418606</v>
      </c>
      <c r="BU658" s="20"/>
      <c r="BV658" s="20">
        <v>0.22</v>
      </c>
      <c r="BW658" s="20"/>
      <c r="BX658" s="20">
        <v>0.05</v>
      </c>
      <c r="BY658" s="44">
        <f t="shared" si="661"/>
        <v>147.46999679758125</v>
      </c>
      <c r="BZ658" s="44">
        <f t="shared" si="662"/>
        <v>0</v>
      </c>
      <c r="CA658" s="44">
        <f t="shared" si="663"/>
        <v>0</v>
      </c>
      <c r="CB658" s="44">
        <f t="shared" si="664"/>
        <v>0</v>
      </c>
      <c r="CC658" s="44"/>
      <c r="CD658" s="44">
        <f t="shared" si="665"/>
        <v>147.46999679758125</v>
      </c>
      <c r="CE658" s="44">
        <f t="shared" si="666"/>
        <v>3.7977762930755259</v>
      </c>
      <c r="CF658" s="44">
        <f t="shared" si="667"/>
        <v>8.8566682700978632</v>
      </c>
      <c r="CG658" s="44">
        <f t="shared" si="668"/>
        <v>3.6361687912425245</v>
      </c>
      <c r="CH658" s="44">
        <f t="shared" si="669"/>
        <v>49.384492566202603</v>
      </c>
      <c r="CI658" s="44">
        <f t="shared" si="670"/>
        <v>153.640643539297</v>
      </c>
      <c r="CJ658" s="44">
        <f t="shared" si="671"/>
        <v>60.358824247580962</v>
      </c>
      <c r="CK658" s="44">
        <f t="shared" si="672"/>
        <v>274.35829203445894</v>
      </c>
    </row>
    <row r="659" spans="1:89" x14ac:dyDescent="0.25">
      <c r="A659" s="41">
        <f>'[11]ТОВ "Сумитеплоенерго" '!F651</f>
        <v>1986</v>
      </c>
      <c r="B659" s="41" t="str">
        <f>'[11]ТОВ "Сумитеплоенерго" '!C651</f>
        <v>в.Харківська,39</v>
      </c>
      <c r="C659" s="47" t="str">
        <f>'[11]ТОВ "Сумитеплоенерго" '!O651</f>
        <v>так</v>
      </c>
      <c r="D659" s="46">
        <f>'[11]ТОВ "Сумитеплоенерго" '!G651</f>
        <v>14</v>
      </c>
      <c r="E659" s="86" t="str">
        <f t="shared" si="676"/>
        <v>ТОВ "Сумитеплоенерго"</v>
      </c>
      <c r="F659" s="43">
        <f>'[11]ТОВ "Сумитеплоенерго" '!L651</f>
        <v>4941.5</v>
      </c>
      <c r="G659" s="43">
        <f>'[11]ТОВ "Сумитеплоенерго" '!CX651</f>
        <v>1001.3351627906977</v>
      </c>
      <c r="H659" s="32">
        <f t="shared" si="677"/>
        <v>202.63789594064511</v>
      </c>
      <c r="I659" s="42"/>
      <c r="J659" s="42"/>
      <c r="K659" s="42"/>
      <c r="L659" s="42"/>
      <c r="M659" s="42"/>
      <c r="N659" s="44">
        <f t="shared" si="678"/>
        <v>1001.3351627906977</v>
      </c>
      <c r="O659" s="44">
        <f t="shared" si="679"/>
        <v>665.37559226539224</v>
      </c>
      <c r="P659" s="44">
        <f t="shared" si="680"/>
        <v>0</v>
      </c>
      <c r="Q659" s="44">
        <f t="shared" si="681"/>
        <v>0</v>
      </c>
      <c r="R659" s="44">
        <f t="shared" si="682"/>
        <v>0</v>
      </c>
      <c r="S659" s="44">
        <f t="shared" si="683"/>
        <v>0</v>
      </c>
      <c r="T659" s="44">
        <f t="shared" si="684"/>
        <v>665.37559226539224</v>
      </c>
      <c r="U659" s="44">
        <f t="shared" si="685"/>
        <v>1031.3752176744188</v>
      </c>
      <c r="V659" s="44">
        <f t="shared" si="686"/>
        <v>0</v>
      </c>
      <c r="W659" s="44">
        <f t="shared" si="687"/>
        <v>0</v>
      </c>
      <c r="X659" s="44">
        <f t="shared" si="688"/>
        <v>0</v>
      </c>
      <c r="Y659" s="44">
        <f t="shared" si="689"/>
        <v>0</v>
      </c>
      <c r="Z659" s="44">
        <f t="shared" si="690"/>
        <v>1031.3752176744188</v>
      </c>
      <c r="AA659" s="20">
        <v>0.03</v>
      </c>
      <c r="AC659" s="44">
        <f t="shared" si="673"/>
        <v>464.50099999999998</v>
      </c>
      <c r="AD659" s="28">
        <v>94</v>
      </c>
      <c r="AE659" s="44">
        <f t="shared" si="674"/>
        <v>3370.1030000000001</v>
      </c>
      <c r="AF659" s="28">
        <v>682</v>
      </c>
      <c r="AG659" s="44">
        <f t="shared" si="675"/>
        <v>543.56500000000005</v>
      </c>
      <c r="AH659" s="28">
        <v>110</v>
      </c>
      <c r="AI659" s="44">
        <f t="shared" si="639"/>
        <v>185.64753918139536</v>
      </c>
      <c r="AJ659" s="44">
        <f t="shared" si="640"/>
        <v>0</v>
      </c>
      <c r="AK659" s="44"/>
      <c r="AL659" s="44">
        <f t="shared" si="641"/>
        <v>0</v>
      </c>
      <c r="AM659" s="44"/>
      <c r="AN659" s="44">
        <f t="shared" si="642"/>
        <v>185.64753918139536</v>
      </c>
      <c r="AO659" s="20"/>
      <c r="AP659" s="20">
        <v>0.18</v>
      </c>
      <c r="AQ659" s="20"/>
      <c r="AR659" s="20"/>
      <c r="AS659" s="44">
        <f t="shared" si="643"/>
        <v>123.36063480600373</v>
      </c>
      <c r="AT659" s="44">
        <f t="shared" si="644"/>
        <v>0</v>
      </c>
      <c r="AU659" s="44">
        <f t="shared" si="645"/>
        <v>0</v>
      </c>
      <c r="AV659" s="44">
        <f t="shared" si="646"/>
        <v>0</v>
      </c>
      <c r="AW659" s="44"/>
      <c r="AX659" s="44">
        <f t="shared" si="647"/>
        <v>123.36063480600373</v>
      </c>
      <c r="AY659" s="44">
        <f t="shared" si="648"/>
        <v>577.57012189767454</v>
      </c>
      <c r="AZ659" s="44">
        <f t="shared" si="649"/>
        <v>0</v>
      </c>
      <c r="BA659" s="44"/>
      <c r="BB659" s="44">
        <f t="shared" si="650"/>
        <v>0</v>
      </c>
      <c r="BC659" s="44"/>
      <c r="BD659" s="44">
        <f t="shared" si="651"/>
        <v>577.57012189767454</v>
      </c>
      <c r="BE659" s="20"/>
      <c r="BF659" s="20">
        <v>0.56000000000000005</v>
      </c>
      <c r="BG659" s="20"/>
      <c r="BH659" s="20">
        <v>0.05</v>
      </c>
      <c r="BI659" s="44">
        <f t="shared" si="652"/>
        <v>383.7886416186783</v>
      </c>
      <c r="BJ659" s="44">
        <f t="shared" si="653"/>
        <v>0</v>
      </c>
      <c r="BK659" s="44">
        <f t="shared" si="654"/>
        <v>0</v>
      </c>
      <c r="BL659" s="44">
        <f t="shared" si="655"/>
        <v>0</v>
      </c>
      <c r="BM659" s="44"/>
      <c r="BN659" s="44">
        <f t="shared" si="656"/>
        <v>383.7886416186783</v>
      </c>
      <c r="BO659" s="44">
        <f t="shared" si="657"/>
        <v>226.90254788837214</v>
      </c>
      <c r="BP659" s="44">
        <f t="shared" si="658"/>
        <v>0</v>
      </c>
      <c r="BQ659" s="44"/>
      <c r="BR659" s="44">
        <f t="shared" si="659"/>
        <v>0</v>
      </c>
      <c r="BS659" s="44"/>
      <c r="BT659" s="44">
        <f t="shared" si="660"/>
        <v>226.90254788837214</v>
      </c>
      <c r="BU659" s="20"/>
      <c r="BV659" s="20">
        <v>0.22</v>
      </c>
      <c r="BW659" s="20"/>
      <c r="BX659" s="20">
        <v>0.05</v>
      </c>
      <c r="BY659" s="44">
        <f t="shared" si="661"/>
        <v>150.77410920733791</v>
      </c>
      <c r="BZ659" s="44">
        <f t="shared" si="662"/>
        <v>0</v>
      </c>
      <c r="CA659" s="44">
        <f t="shared" si="663"/>
        <v>0</v>
      </c>
      <c r="CB659" s="44">
        <f t="shared" si="664"/>
        <v>0</v>
      </c>
      <c r="CC659" s="44"/>
      <c r="CD659" s="44">
        <f t="shared" si="665"/>
        <v>150.77410920733791</v>
      </c>
      <c r="CE659" s="44">
        <f t="shared" si="666"/>
        <v>3.7653908050203513</v>
      </c>
      <c r="CF659" s="44">
        <f t="shared" si="667"/>
        <v>8.7811431463582519</v>
      </c>
      <c r="CG659" s="44">
        <f t="shared" si="668"/>
        <v>3.6051614090620387</v>
      </c>
      <c r="CH659" s="44">
        <f t="shared" si="669"/>
        <v>50.490967905464295</v>
      </c>
      <c r="CI659" s="44">
        <f t="shared" si="670"/>
        <v>157.08301126144451</v>
      </c>
      <c r="CJ659" s="44">
        <f t="shared" si="671"/>
        <v>61.711182995567484</v>
      </c>
      <c r="CK659" s="44">
        <f t="shared" si="672"/>
        <v>280.50537725257948</v>
      </c>
    </row>
    <row r="660" spans="1:89" x14ac:dyDescent="0.25">
      <c r="A660" s="41">
        <f>'[11]ТОВ "Сумитеплоенерго" '!F652</f>
        <v>1986</v>
      </c>
      <c r="B660" s="41" t="str">
        <f>'[11]ТОВ "Сумитеплоенерго" '!C652</f>
        <v>в.Харківська,41</v>
      </c>
      <c r="C660" s="47" t="str">
        <f>'[11]ТОВ "Сумитеплоенерго" '!O652</f>
        <v>так</v>
      </c>
      <c r="D660" s="46">
        <f>'[11]ТОВ "Сумитеплоенерго" '!G652</f>
        <v>14</v>
      </c>
      <c r="E660" s="86" t="str">
        <f t="shared" si="676"/>
        <v>ТОВ "Сумитеплоенерго"</v>
      </c>
      <c r="F660" s="43">
        <f>'[11]ТОВ "Сумитеплоенерго" '!L652</f>
        <v>4856.68</v>
      </c>
      <c r="G660" s="43">
        <f>'[11]ТОВ "Сумитеплоенерго" '!CX652</f>
        <v>757.92680232558143</v>
      </c>
      <c r="H660" s="32">
        <f t="shared" si="677"/>
        <v>156.05862488893266</v>
      </c>
      <c r="I660" s="42"/>
      <c r="J660" s="42"/>
      <c r="K660" s="42"/>
      <c r="L660" s="42"/>
      <c r="M660" s="42"/>
      <c r="N660" s="44">
        <f t="shared" si="678"/>
        <v>757.92680232558143</v>
      </c>
      <c r="O660" s="44">
        <f t="shared" si="679"/>
        <v>503.63356219880421</v>
      </c>
      <c r="P660" s="44">
        <f t="shared" si="680"/>
        <v>0</v>
      </c>
      <c r="Q660" s="44">
        <f t="shared" si="681"/>
        <v>0</v>
      </c>
      <c r="R660" s="44">
        <f t="shared" si="682"/>
        <v>0</v>
      </c>
      <c r="S660" s="44">
        <f t="shared" si="683"/>
        <v>0</v>
      </c>
      <c r="T660" s="44">
        <f t="shared" si="684"/>
        <v>503.63356219880421</v>
      </c>
      <c r="U660" s="44">
        <f t="shared" si="685"/>
        <v>780.66460639534887</v>
      </c>
      <c r="V660" s="44">
        <f t="shared" si="686"/>
        <v>0</v>
      </c>
      <c r="W660" s="44">
        <f t="shared" si="687"/>
        <v>0</v>
      </c>
      <c r="X660" s="44">
        <f t="shared" si="688"/>
        <v>0</v>
      </c>
      <c r="Y660" s="44">
        <f t="shared" si="689"/>
        <v>0</v>
      </c>
      <c r="Z660" s="44">
        <f t="shared" si="690"/>
        <v>780.66460639534887</v>
      </c>
      <c r="AA660" s="20">
        <v>0.03</v>
      </c>
      <c r="AC660" s="44">
        <f t="shared" si="673"/>
        <v>456.52792000000005</v>
      </c>
      <c r="AD660" s="28">
        <v>94</v>
      </c>
      <c r="AE660" s="44">
        <f t="shared" si="674"/>
        <v>3312.2557600000005</v>
      </c>
      <c r="AF660" s="28">
        <v>682</v>
      </c>
      <c r="AG660" s="44">
        <f t="shared" si="675"/>
        <v>534.23480000000006</v>
      </c>
      <c r="AH660" s="28">
        <v>110</v>
      </c>
      <c r="AI660" s="44">
        <f t="shared" si="639"/>
        <v>140.5196291511628</v>
      </c>
      <c r="AJ660" s="44">
        <f t="shared" si="640"/>
        <v>0</v>
      </c>
      <c r="AK660" s="44"/>
      <c r="AL660" s="44">
        <f t="shared" si="641"/>
        <v>0</v>
      </c>
      <c r="AM660" s="44"/>
      <c r="AN660" s="44">
        <f t="shared" si="642"/>
        <v>140.5196291511628</v>
      </c>
      <c r="AO660" s="20"/>
      <c r="AP660" s="20">
        <v>0.18</v>
      </c>
      <c r="AQ660" s="20"/>
      <c r="AR660" s="20"/>
      <c r="AS660" s="44">
        <f t="shared" si="643"/>
        <v>93.373662431658303</v>
      </c>
      <c r="AT660" s="44">
        <f t="shared" si="644"/>
        <v>0</v>
      </c>
      <c r="AU660" s="44">
        <f t="shared" si="645"/>
        <v>0</v>
      </c>
      <c r="AV660" s="44">
        <f t="shared" si="646"/>
        <v>0</v>
      </c>
      <c r="AW660" s="44"/>
      <c r="AX660" s="44">
        <f t="shared" si="647"/>
        <v>93.373662431658303</v>
      </c>
      <c r="AY660" s="44">
        <f t="shared" si="648"/>
        <v>437.17217958139543</v>
      </c>
      <c r="AZ660" s="44">
        <f t="shared" si="649"/>
        <v>0</v>
      </c>
      <c r="BA660" s="44"/>
      <c r="BB660" s="44">
        <f t="shared" si="650"/>
        <v>0</v>
      </c>
      <c r="BC660" s="44"/>
      <c r="BD660" s="44">
        <f t="shared" si="651"/>
        <v>437.17217958139543</v>
      </c>
      <c r="BE660" s="20"/>
      <c r="BF660" s="20">
        <v>0.56000000000000005</v>
      </c>
      <c r="BG660" s="20"/>
      <c r="BH660" s="20">
        <v>0.05</v>
      </c>
      <c r="BI660" s="44">
        <f t="shared" si="652"/>
        <v>290.4958386762703</v>
      </c>
      <c r="BJ660" s="44">
        <f t="shared" si="653"/>
        <v>0</v>
      </c>
      <c r="BK660" s="44">
        <f t="shared" si="654"/>
        <v>0</v>
      </c>
      <c r="BL660" s="44">
        <f t="shared" si="655"/>
        <v>0</v>
      </c>
      <c r="BM660" s="44"/>
      <c r="BN660" s="44">
        <f t="shared" si="656"/>
        <v>290.4958386762703</v>
      </c>
      <c r="BO660" s="44">
        <f t="shared" si="657"/>
        <v>171.74621340697675</v>
      </c>
      <c r="BP660" s="44">
        <f t="shared" si="658"/>
        <v>0</v>
      </c>
      <c r="BQ660" s="44"/>
      <c r="BR660" s="44">
        <f t="shared" si="659"/>
        <v>0</v>
      </c>
      <c r="BS660" s="44"/>
      <c r="BT660" s="44">
        <f t="shared" si="660"/>
        <v>171.74621340697675</v>
      </c>
      <c r="BU660" s="20"/>
      <c r="BV660" s="20">
        <v>0.22</v>
      </c>
      <c r="BW660" s="20"/>
      <c r="BX660" s="20">
        <v>0.05</v>
      </c>
      <c r="BY660" s="44">
        <f t="shared" si="661"/>
        <v>114.12336519424903</v>
      </c>
      <c r="BZ660" s="44">
        <f t="shared" si="662"/>
        <v>0</v>
      </c>
      <c r="CA660" s="44">
        <f t="shared" si="663"/>
        <v>0</v>
      </c>
      <c r="CB660" s="44">
        <f t="shared" si="664"/>
        <v>0</v>
      </c>
      <c r="CC660" s="44"/>
      <c r="CD660" s="44">
        <f t="shared" si="665"/>
        <v>114.12336519424903</v>
      </c>
      <c r="CE660" s="44">
        <f t="shared" si="666"/>
        <v>4.889257935385583</v>
      </c>
      <c r="CF660" s="44">
        <f t="shared" si="667"/>
        <v>11.402076446579295</v>
      </c>
      <c r="CG660" s="44">
        <f t="shared" si="668"/>
        <v>4.6812044062202389</v>
      </c>
      <c r="CH660" s="44">
        <f t="shared" si="669"/>
        <v>38.217431358606063</v>
      </c>
      <c r="CI660" s="44">
        <f t="shared" si="670"/>
        <v>118.89867533788554</v>
      </c>
      <c r="CJ660" s="44">
        <f t="shared" si="671"/>
        <v>46.710193882740739</v>
      </c>
      <c r="CK660" s="44">
        <f t="shared" si="672"/>
        <v>212.319063103367</v>
      </c>
    </row>
    <row r="661" spans="1:89" x14ac:dyDescent="0.25">
      <c r="A661" s="41">
        <f>'[11]ТОВ "Сумитеплоенерго" '!F653</f>
        <v>1986</v>
      </c>
      <c r="B661" s="41" t="str">
        <f>'[11]ТОВ "Сумитеплоенерго" '!C653</f>
        <v>в.Харківська,43</v>
      </c>
      <c r="C661" s="47" t="str">
        <f>'[11]ТОВ "Сумитеплоенерго" '!O653</f>
        <v>так</v>
      </c>
      <c r="D661" s="46">
        <f>'[11]ТОВ "Сумитеплоенерго" '!G653</f>
        <v>14</v>
      </c>
      <c r="E661" s="86" t="str">
        <f t="shared" si="676"/>
        <v>ТОВ "Сумитеплоенерго"</v>
      </c>
      <c r="F661" s="43">
        <f>'[11]ТОВ "Сумитеплоенерго" '!L653</f>
        <v>4989.34</v>
      </c>
      <c r="G661" s="43">
        <f>'[11]ТОВ "Сумитеплоенерго" '!CX653</f>
        <v>1045.671406976744</v>
      </c>
      <c r="H661" s="32">
        <f t="shared" si="677"/>
        <v>209.58110831828338</v>
      </c>
      <c r="I661" s="42"/>
      <c r="J661" s="42"/>
      <c r="K661" s="42"/>
      <c r="L661" s="42"/>
      <c r="M661" s="42"/>
      <c r="N661" s="44">
        <f t="shared" si="678"/>
        <v>1045.671406976744</v>
      </c>
      <c r="O661" s="44">
        <f t="shared" si="679"/>
        <v>694.83651187586224</v>
      </c>
      <c r="P661" s="44">
        <f t="shared" si="680"/>
        <v>0</v>
      </c>
      <c r="Q661" s="44">
        <f t="shared" si="681"/>
        <v>0</v>
      </c>
      <c r="R661" s="44">
        <f t="shared" si="682"/>
        <v>0</v>
      </c>
      <c r="S661" s="44">
        <f t="shared" si="683"/>
        <v>0</v>
      </c>
      <c r="T661" s="44">
        <f t="shared" si="684"/>
        <v>694.83651187586224</v>
      </c>
      <c r="U661" s="44">
        <f t="shared" si="685"/>
        <v>1077.0415491860465</v>
      </c>
      <c r="V661" s="44">
        <f t="shared" si="686"/>
        <v>0</v>
      </c>
      <c r="W661" s="44">
        <f t="shared" si="687"/>
        <v>0</v>
      </c>
      <c r="X661" s="44">
        <f t="shared" si="688"/>
        <v>0</v>
      </c>
      <c r="Y661" s="44">
        <f t="shared" si="689"/>
        <v>0</v>
      </c>
      <c r="Z661" s="44">
        <f t="shared" si="690"/>
        <v>1077.0415491860465</v>
      </c>
      <c r="AA661" s="20">
        <v>0.03</v>
      </c>
      <c r="AC661" s="44">
        <f t="shared" si="673"/>
        <v>468.99796000000003</v>
      </c>
      <c r="AD661" s="28">
        <v>94</v>
      </c>
      <c r="AE661" s="44">
        <f t="shared" si="674"/>
        <v>3402.7298799999999</v>
      </c>
      <c r="AF661" s="28">
        <v>682</v>
      </c>
      <c r="AG661" s="44">
        <f t="shared" si="675"/>
        <v>548.82740000000001</v>
      </c>
      <c r="AH661" s="28">
        <v>110</v>
      </c>
      <c r="AI661" s="44">
        <f t="shared" si="639"/>
        <v>193.86747885348836</v>
      </c>
      <c r="AJ661" s="44">
        <f t="shared" si="640"/>
        <v>0</v>
      </c>
      <c r="AK661" s="44"/>
      <c r="AL661" s="44">
        <f t="shared" si="641"/>
        <v>0</v>
      </c>
      <c r="AM661" s="44"/>
      <c r="AN661" s="44">
        <f t="shared" si="642"/>
        <v>193.86747885348836</v>
      </c>
      <c r="AO661" s="20"/>
      <c r="AP661" s="20">
        <v>0.18</v>
      </c>
      <c r="AQ661" s="20"/>
      <c r="AR661" s="20"/>
      <c r="AS661" s="44">
        <f t="shared" si="643"/>
        <v>128.82268930178486</v>
      </c>
      <c r="AT661" s="44">
        <f t="shared" si="644"/>
        <v>0</v>
      </c>
      <c r="AU661" s="44">
        <f t="shared" si="645"/>
        <v>0</v>
      </c>
      <c r="AV661" s="44">
        <f t="shared" si="646"/>
        <v>0</v>
      </c>
      <c r="AW661" s="44"/>
      <c r="AX661" s="44">
        <f t="shared" si="647"/>
        <v>128.82268930178486</v>
      </c>
      <c r="AY661" s="44">
        <f t="shared" si="648"/>
        <v>603.14326754418607</v>
      </c>
      <c r="AZ661" s="44">
        <f t="shared" si="649"/>
        <v>0</v>
      </c>
      <c r="BA661" s="44"/>
      <c r="BB661" s="44">
        <f t="shared" si="650"/>
        <v>0</v>
      </c>
      <c r="BC661" s="44"/>
      <c r="BD661" s="44">
        <f t="shared" si="651"/>
        <v>603.14326754418607</v>
      </c>
      <c r="BE661" s="20"/>
      <c r="BF661" s="20">
        <v>0.56000000000000005</v>
      </c>
      <c r="BG661" s="20"/>
      <c r="BH661" s="20">
        <v>0.05</v>
      </c>
      <c r="BI661" s="44">
        <f t="shared" si="652"/>
        <v>400.78170004999743</v>
      </c>
      <c r="BJ661" s="44">
        <f t="shared" si="653"/>
        <v>0</v>
      </c>
      <c r="BK661" s="44">
        <f t="shared" si="654"/>
        <v>0</v>
      </c>
      <c r="BL661" s="44">
        <f t="shared" si="655"/>
        <v>0</v>
      </c>
      <c r="BM661" s="44"/>
      <c r="BN661" s="44">
        <f t="shared" si="656"/>
        <v>400.78170004999743</v>
      </c>
      <c r="BO661" s="44">
        <f t="shared" si="657"/>
        <v>236.94914082093024</v>
      </c>
      <c r="BP661" s="44">
        <f t="shared" si="658"/>
        <v>0</v>
      </c>
      <c r="BQ661" s="44"/>
      <c r="BR661" s="44">
        <f t="shared" si="659"/>
        <v>0</v>
      </c>
      <c r="BS661" s="44"/>
      <c r="BT661" s="44">
        <f t="shared" si="660"/>
        <v>236.94914082093024</v>
      </c>
      <c r="BU661" s="20"/>
      <c r="BV661" s="20">
        <v>0.22</v>
      </c>
      <c r="BW661" s="20"/>
      <c r="BX661" s="20">
        <v>0.05</v>
      </c>
      <c r="BY661" s="44">
        <f t="shared" si="661"/>
        <v>157.4499535910704</v>
      </c>
      <c r="BZ661" s="44">
        <f t="shared" si="662"/>
        <v>0</v>
      </c>
      <c r="CA661" s="44">
        <f t="shared" si="663"/>
        <v>0</v>
      </c>
      <c r="CB661" s="44">
        <f t="shared" si="664"/>
        <v>0</v>
      </c>
      <c r="CC661" s="44"/>
      <c r="CD661" s="44">
        <f t="shared" si="665"/>
        <v>157.4499535910704</v>
      </c>
      <c r="CE661" s="44">
        <f t="shared" si="666"/>
        <v>3.6406471759125276</v>
      </c>
      <c r="CF661" s="44">
        <f t="shared" si="667"/>
        <v>8.4902326617595314</v>
      </c>
      <c r="CG661" s="44">
        <f t="shared" si="668"/>
        <v>3.4857260194907176</v>
      </c>
      <c r="CH661" s="44">
        <f t="shared" si="669"/>
        <v>52.726562904453075</v>
      </c>
      <c r="CI661" s="44">
        <f t="shared" si="670"/>
        <v>164.03819570274291</v>
      </c>
      <c r="CJ661" s="44">
        <f t="shared" si="671"/>
        <v>64.44357688322043</v>
      </c>
      <c r="CK661" s="44">
        <f t="shared" si="672"/>
        <v>292.92534946918374</v>
      </c>
    </row>
    <row r="662" spans="1:89" x14ac:dyDescent="0.25">
      <c r="A662" s="41">
        <f>'[11]ТОВ "Сумитеплоенерго" '!F654</f>
        <v>1989</v>
      </c>
      <c r="B662" s="41" t="str">
        <f>'[11]ТОВ "Сумитеплоенерго" '!C654</f>
        <v>Харківська, 9</v>
      </c>
      <c r="C662" s="47" t="str">
        <f>'[11]ТОВ "Сумитеплоенерго" '!O654</f>
        <v>так</v>
      </c>
      <c r="D662" s="46">
        <f>'[11]ТОВ "Сумитеплоенерго" '!G654</f>
        <v>14</v>
      </c>
      <c r="E662" s="86" t="str">
        <f t="shared" si="676"/>
        <v>ТОВ "Сумитеплоенерго"</v>
      </c>
      <c r="F662" s="43">
        <f>'[11]ТОВ "Сумитеплоенерго" '!L654</f>
        <v>3637.3</v>
      </c>
      <c r="G662" s="43">
        <f>'[11]ТОВ "Сумитеплоенерго" '!CX654</f>
        <v>733.34923255813953</v>
      </c>
      <c r="H662" s="32">
        <f t="shared" si="677"/>
        <v>201.61912202956574</v>
      </c>
      <c r="I662" s="42"/>
      <c r="J662" s="42"/>
      <c r="K662" s="42"/>
      <c r="L662" s="42"/>
      <c r="M662" s="42"/>
      <c r="N662" s="44">
        <f t="shared" si="678"/>
        <v>733.34923255813953</v>
      </c>
      <c r="O662" s="44">
        <f t="shared" si="679"/>
        <v>487.30205238257111</v>
      </c>
      <c r="P662" s="44">
        <f t="shared" si="680"/>
        <v>0</v>
      </c>
      <c r="Q662" s="44">
        <f t="shared" si="681"/>
        <v>0</v>
      </c>
      <c r="R662" s="44">
        <f t="shared" si="682"/>
        <v>0</v>
      </c>
      <c r="S662" s="44">
        <f t="shared" si="683"/>
        <v>0</v>
      </c>
      <c r="T662" s="44">
        <f t="shared" si="684"/>
        <v>487.30205238257111</v>
      </c>
      <c r="U662" s="44">
        <f t="shared" si="685"/>
        <v>755.34970953488369</v>
      </c>
      <c r="V662" s="44">
        <f t="shared" si="686"/>
        <v>0</v>
      </c>
      <c r="W662" s="44">
        <f t="shared" si="687"/>
        <v>0</v>
      </c>
      <c r="X662" s="44">
        <f t="shared" si="688"/>
        <v>0</v>
      </c>
      <c r="Y662" s="44">
        <f t="shared" si="689"/>
        <v>0</v>
      </c>
      <c r="Z662" s="44">
        <f t="shared" si="690"/>
        <v>755.34970953488369</v>
      </c>
      <c r="AA662" s="20">
        <v>0.03</v>
      </c>
      <c r="AC662" s="44">
        <f t="shared" si="673"/>
        <v>341.90620000000001</v>
      </c>
      <c r="AD662" s="28">
        <v>94</v>
      </c>
      <c r="AE662" s="44">
        <f t="shared" si="674"/>
        <v>2480.6386000000002</v>
      </c>
      <c r="AF662" s="28">
        <v>682</v>
      </c>
      <c r="AG662" s="44">
        <f t="shared" si="675"/>
        <v>400.10300000000001</v>
      </c>
      <c r="AH662" s="28">
        <v>110</v>
      </c>
      <c r="AI662" s="44">
        <f t="shared" si="639"/>
        <v>135.96294771627905</v>
      </c>
      <c r="AJ662" s="44">
        <f t="shared" si="640"/>
        <v>0</v>
      </c>
      <c r="AK662" s="44"/>
      <c r="AL662" s="44">
        <f t="shared" si="641"/>
        <v>0</v>
      </c>
      <c r="AM662" s="44"/>
      <c r="AN662" s="44">
        <f t="shared" si="642"/>
        <v>135.96294771627905</v>
      </c>
      <c r="AO662" s="20"/>
      <c r="AP662" s="20">
        <v>0.18</v>
      </c>
      <c r="AQ662" s="20"/>
      <c r="AR662" s="20"/>
      <c r="AS662" s="44">
        <f t="shared" si="643"/>
        <v>90.345800511728669</v>
      </c>
      <c r="AT662" s="44">
        <f t="shared" si="644"/>
        <v>0</v>
      </c>
      <c r="AU662" s="44">
        <f t="shared" si="645"/>
        <v>0</v>
      </c>
      <c r="AV662" s="44">
        <f t="shared" si="646"/>
        <v>0</v>
      </c>
      <c r="AW662" s="44"/>
      <c r="AX662" s="44">
        <f t="shared" si="647"/>
        <v>90.345800511728669</v>
      </c>
      <c r="AY662" s="44">
        <f t="shared" si="648"/>
        <v>422.99583733953489</v>
      </c>
      <c r="AZ662" s="44">
        <f t="shared" si="649"/>
        <v>0</v>
      </c>
      <c r="BA662" s="44"/>
      <c r="BB662" s="44">
        <f t="shared" si="650"/>
        <v>0</v>
      </c>
      <c r="BC662" s="44"/>
      <c r="BD662" s="44">
        <f t="shared" si="651"/>
        <v>422.99583733953489</v>
      </c>
      <c r="BE662" s="20"/>
      <c r="BF662" s="20">
        <v>0.56000000000000005</v>
      </c>
      <c r="BG662" s="20"/>
      <c r="BH662" s="20">
        <v>0.05</v>
      </c>
      <c r="BI662" s="44">
        <f t="shared" si="652"/>
        <v>281.07582381426704</v>
      </c>
      <c r="BJ662" s="44">
        <f t="shared" si="653"/>
        <v>0</v>
      </c>
      <c r="BK662" s="44">
        <f t="shared" si="654"/>
        <v>0</v>
      </c>
      <c r="BL662" s="44">
        <f t="shared" si="655"/>
        <v>0</v>
      </c>
      <c r="BM662" s="44"/>
      <c r="BN662" s="44">
        <f t="shared" si="656"/>
        <v>281.07582381426704</v>
      </c>
      <c r="BO662" s="44">
        <f t="shared" si="657"/>
        <v>166.1769360976744</v>
      </c>
      <c r="BP662" s="44">
        <f t="shared" si="658"/>
        <v>0</v>
      </c>
      <c r="BQ662" s="44"/>
      <c r="BR662" s="44">
        <f t="shared" si="659"/>
        <v>0</v>
      </c>
      <c r="BS662" s="44"/>
      <c r="BT662" s="44">
        <f t="shared" si="660"/>
        <v>166.1769360976744</v>
      </c>
      <c r="BU662" s="20"/>
      <c r="BV662" s="20">
        <v>0.22</v>
      </c>
      <c r="BW662" s="20"/>
      <c r="BX662" s="20">
        <v>0.05</v>
      </c>
      <c r="BY662" s="44">
        <f t="shared" si="661"/>
        <v>110.42264506989061</v>
      </c>
      <c r="BZ662" s="44">
        <f t="shared" si="662"/>
        <v>0</v>
      </c>
      <c r="CA662" s="44">
        <f t="shared" si="663"/>
        <v>0</v>
      </c>
      <c r="CB662" s="44">
        <f t="shared" si="664"/>
        <v>0</v>
      </c>
      <c r="CC662" s="44"/>
      <c r="CD662" s="44">
        <f t="shared" si="665"/>
        <v>110.42264506989061</v>
      </c>
      <c r="CE662" s="44">
        <f t="shared" si="666"/>
        <v>3.7844171844557826</v>
      </c>
      <c r="CF662" s="44">
        <f t="shared" si="667"/>
        <v>8.8255139354823662</v>
      </c>
      <c r="CG662" s="44">
        <f t="shared" si="668"/>
        <v>3.6233781553300042</v>
      </c>
      <c r="CH662" s="44">
        <f t="shared" si="669"/>
        <v>36.978140727021987</v>
      </c>
      <c r="CI662" s="44">
        <f t="shared" si="670"/>
        <v>115.04310448406842</v>
      </c>
      <c r="CJ662" s="44">
        <f t="shared" si="671"/>
        <v>45.195505333026873</v>
      </c>
      <c r="CK662" s="44">
        <f t="shared" si="672"/>
        <v>205.43411515012218</v>
      </c>
    </row>
    <row r="663" spans="1:89" x14ac:dyDescent="0.25">
      <c r="A663" s="41">
        <f>'[11]ТОВ "Сумитеплоенерго" '!F655</f>
        <v>1992</v>
      </c>
      <c r="B663" s="41" t="str">
        <f>'[11]ТОВ "Сумитеплоенерго" '!C655</f>
        <v>Заливна, 9</v>
      </c>
      <c r="C663" s="47" t="str">
        <f>'[11]ТОВ "Сумитеплоенерго" '!O655</f>
        <v>так</v>
      </c>
      <c r="D663" s="46">
        <f>'[11]ТОВ "Сумитеплоенерго" '!G655</f>
        <v>14</v>
      </c>
      <c r="E663" s="86" t="str">
        <f t="shared" si="676"/>
        <v>ТОВ "Сумитеплоенерго"</v>
      </c>
      <c r="F663" s="43">
        <f>'[11]ТОВ "Сумитеплоенерго" '!L655</f>
        <v>9045.5</v>
      </c>
      <c r="G663" s="43">
        <f>'[11]ТОВ "Сумитеплоенерго" '!CX655</f>
        <v>1870.8180930232559</v>
      </c>
      <c r="H663" s="32">
        <f t="shared" si="677"/>
        <v>206.82307147457365</v>
      </c>
      <c r="I663" s="42"/>
      <c r="J663" s="42"/>
      <c r="K663" s="42"/>
      <c r="L663" s="42"/>
      <c r="M663" s="42"/>
      <c r="N663" s="44">
        <f t="shared" si="678"/>
        <v>1870.8180930232559</v>
      </c>
      <c r="O663" s="44">
        <f t="shared" si="679"/>
        <v>1243.1369065248255</v>
      </c>
      <c r="P663" s="44">
        <f t="shared" si="680"/>
        <v>0</v>
      </c>
      <c r="Q663" s="44">
        <f t="shared" si="681"/>
        <v>0</v>
      </c>
      <c r="R663" s="44">
        <f t="shared" si="682"/>
        <v>0</v>
      </c>
      <c r="S663" s="44">
        <f t="shared" si="683"/>
        <v>0</v>
      </c>
      <c r="T663" s="44">
        <f t="shared" si="684"/>
        <v>1243.1369065248255</v>
      </c>
      <c r="U663" s="44">
        <f t="shared" si="685"/>
        <v>1926.9426358139535</v>
      </c>
      <c r="V663" s="44">
        <f t="shared" si="686"/>
        <v>0</v>
      </c>
      <c r="W663" s="44">
        <f t="shared" si="687"/>
        <v>0</v>
      </c>
      <c r="X663" s="44">
        <f t="shared" si="688"/>
        <v>0</v>
      </c>
      <c r="Y663" s="44">
        <f t="shared" si="689"/>
        <v>0</v>
      </c>
      <c r="Z663" s="44">
        <f t="shared" si="690"/>
        <v>1926.9426358139535</v>
      </c>
      <c r="AA663" s="20">
        <v>0.03</v>
      </c>
      <c r="AC663" s="44">
        <f t="shared" si="673"/>
        <v>615.09400000000005</v>
      </c>
      <c r="AD663" s="28">
        <v>68</v>
      </c>
      <c r="AE663" s="44">
        <f t="shared" si="674"/>
        <v>5544.8914999999997</v>
      </c>
      <c r="AF663" s="28">
        <v>613</v>
      </c>
      <c r="AG663" s="44">
        <f t="shared" si="675"/>
        <v>832.18600000000004</v>
      </c>
      <c r="AH663" s="28">
        <v>92</v>
      </c>
      <c r="AI663" s="44">
        <f t="shared" si="639"/>
        <v>346.84967444651164</v>
      </c>
      <c r="AJ663" s="44">
        <f t="shared" si="640"/>
        <v>0</v>
      </c>
      <c r="AK663" s="44"/>
      <c r="AL663" s="44">
        <f t="shared" si="641"/>
        <v>0</v>
      </c>
      <c r="AM663" s="44"/>
      <c r="AN663" s="44">
        <f t="shared" si="642"/>
        <v>346.84967444651164</v>
      </c>
      <c r="AO663" s="20"/>
      <c r="AP663" s="20">
        <v>0.18</v>
      </c>
      <c r="AQ663" s="20"/>
      <c r="AR663" s="20"/>
      <c r="AS663" s="44">
        <f t="shared" si="643"/>
        <v>230.47758246970267</v>
      </c>
      <c r="AT663" s="44">
        <f t="shared" si="644"/>
        <v>0</v>
      </c>
      <c r="AU663" s="44">
        <f t="shared" si="645"/>
        <v>0</v>
      </c>
      <c r="AV663" s="44">
        <f t="shared" si="646"/>
        <v>0</v>
      </c>
      <c r="AW663" s="44"/>
      <c r="AX663" s="44">
        <f t="shared" si="647"/>
        <v>230.47758246970267</v>
      </c>
      <c r="AY663" s="44">
        <f t="shared" si="648"/>
        <v>1079.0878760558141</v>
      </c>
      <c r="AZ663" s="44">
        <f t="shared" si="649"/>
        <v>0</v>
      </c>
      <c r="BA663" s="44"/>
      <c r="BB663" s="44">
        <f t="shared" si="650"/>
        <v>0</v>
      </c>
      <c r="BC663" s="44"/>
      <c r="BD663" s="44">
        <f t="shared" si="651"/>
        <v>1079.0878760558141</v>
      </c>
      <c r="BE663" s="20"/>
      <c r="BF663" s="20">
        <v>0.56000000000000005</v>
      </c>
      <c r="BG663" s="20"/>
      <c r="BH663" s="20">
        <v>0.05</v>
      </c>
      <c r="BI663" s="44">
        <f t="shared" si="652"/>
        <v>717.04136768351952</v>
      </c>
      <c r="BJ663" s="44">
        <f t="shared" si="653"/>
        <v>0</v>
      </c>
      <c r="BK663" s="44">
        <f t="shared" si="654"/>
        <v>0</v>
      </c>
      <c r="BL663" s="44">
        <f t="shared" si="655"/>
        <v>0</v>
      </c>
      <c r="BM663" s="44"/>
      <c r="BN663" s="44">
        <f t="shared" si="656"/>
        <v>717.04136768351952</v>
      </c>
      <c r="BO663" s="44">
        <f t="shared" si="657"/>
        <v>423.9273798790698</v>
      </c>
      <c r="BP663" s="44">
        <f t="shared" si="658"/>
        <v>0</v>
      </c>
      <c r="BQ663" s="44"/>
      <c r="BR663" s="44">
        <f t="shared" si="659"/>
        <v>0</v>
      </c>
      <c r="BS663" s="44"/>
      <c r="BT663" s="44">
        <f t="shared" si="660"/>
        <v>423.9273798790698</v>
      </c>
      <c r="BU663" s="20"/>
      <c r="BV663" s="20">
        <v>0.22</v>
      </c>
      <c r="BW663" s="20"/>
      <c r="BX663" s="20">
        <v>0.05</v>
      </c>
      <c r="BY663" s="44">
        <f t="shared" si="661"/>
        <v>281.69482301852548</v>
      </c>
      <c r="BZ663" s="44">
        <f t="shared" si="662"/>
        <v>0</v>
      </c>
      <c r="CA663" s="44">
        <f t="shared" si="663"/>
        <v>0</v>
      </c>
      <c r="CB663" s="44">
        <f t="shared" si="664"/>
        <v>0</v>
      </c>
      <c r="CC663" s="44"/>
      <c r="CD663" s="44">
        <f t="shared" si="665"/>
        <v>281.69482301852548</v>
      </c>
      <c r="CE663" s="44">
        <f t="shared" si="666"/>
        <v>2.6687801625169207</v>
      </c>
      <c r="CF663" s="44">
        <f t="shared" si="667"/>
        <v>7.7330147881333229</v>
      </c>
      <c r="CG663" s="44">
        <f t="shared" si="668"/>
        <v>2.9542111959411899</v>
      </c>
      <c r="CH663" s="44">
        <f t="shared" si="669"/>
        <v>94.333465758400962</v>
      </c>
      <c r="CI663" s="44">
        <f t="shared" si="670"/>
        <v>293.48189347058081</v>
      </c>
      <c r="CJ663" s="44">
        <f t="shared" si="671"/>
        <v>115.29645814915673</v>
      </c>
      <c r="CK663" s="44">
        <f t="shared" si="672"/>
        <v>524.07480976889417</v>
      </c>
    </row>
    <row r="664" spans="1:89" x14ac:dyDescent="0.25">
      <c r="A664" s="41">
        <f>'[11]ТОВ "Сумитеплоенерго" '!F656</f>
        <v>2004</v>
      </c>
      <c r="B664" s="41" t="str">
        <f>'[11]ТОВ "Сумитеплоенерго" '!C656</f>
        <v>пр.М.Лушпи,38</v>
      </c>
      <c r="C664" s="47" t="str">
        <f>'[11]ТОВ "Сумитеплоенерго" '!O656</f>
        <v>так</v>
      </c>
      <c r="D664" s="46">
        <f>'[11]ТОВ "Сумитеплоенерго" '!G656</f>
        <v>14</v>
      </c>
      <c r="E664" s="86" t="str">
        <f t="shared" si="676"/>
        <v>ТОВ "Сумитеплоенерго"</v>
      </c>
      <c r="F664" s="43">
        <f>'[11]ТОВ "Сумитеплоенерго" '!L656</f>
        <v>4651.1000000000004</v>
      </c>
      <c r="G664" s="43">
        <f>'[11]ТОВ "Сумитеплоенерго" '!CX656</f>
        <v>536.93491860465122</v>
      </c>
      <c r="H664" s="32">
        <f t="shared" si="677"/>
        <v>115.44256597464066</v>
      </c>
      <c r="I664" s="42"/>
      <c r="J664" s="42"/>
      <c r="K664" s="42"/>
      <c r="L664" s="42"/>
      <c r="M664" s="42"/>
      <c r="N664" s="44">
        <f t="shared" si="678"/>
        <v>536.93491860465122</v>
      </c>
      <c r="O664" s="44">
        <f t="shared" si="679"/>
        <v>356.78702072027039</v>
      </c>
      <c r="P664" s="44">
        <f t="shared" si="680"/>
        <v>0</v>
      </c>
      <c r="Q664" s="44">
        <f t="shared" si="681"/>
        <v>0</v>
      </c>
      <c r="R664" s="44">
        <f t="shared" si="682"/>
        <v>0</v>
      </c>
      <c r="S664" s="44">
        <f t="shared" si="683"/>
        <v>0</v>
      </c>
      <c r="T664" s="44">
        <f t="shared" si="684"/>
        <v>356.78702072027039</v>
      </c>
      <c r="U664" s="44">
        <f t="shared" si="685"/>
        <v>595.99775965116294</v>
      </c>
      <c r="V664" s="44">
        <f t="shared" si="686"/>
        <v>0</v>
      </c>
      <c r="W664" s="44">
        <f t="shared" si="687"/>
        <v>0</v>
      </c>
      <c r="X664" s="44">
        <f t="shared" si="688"/>
        <v>0</v>
      </c>
      <c r="Y664" s="44">
        <f t="shared" si="689"/>
        <v>0</v>
      </c>
      <c r="Z664" s="44">
        <f t="shared" si="690"/>
        <v>595.99775965116294</v>
      </c>
      <c r="AA664" s="20">
        <v>0.11</v>
      </c>
      <c r="AC664" s="44">
        <f t="shared" si="673"/>
        <v>437.20340000000004</v>
      </c>
      <c r="AD664" s="28">
        <v>94</v>
      </c>
      <c r="AE664" s="44">
        <f t="shared" si="674"/>
        <v>3172.0502000000001</v>
      </c>
      <c r="AF664" s="28">
        <v>682</v>
      </c>
      <c r="AG664" s="44">
        <f t="shared" si="675"/>
        <v>511.62100000000004</v>
      </c>
      <c r="AH664" s="28">
        <v>110</v>
      </c>
      <c r="AI664" s="44">
        <f t="shared" si="639"/>
        <v>107.27959673720933</v>
      </c>
      <c r="AJ664" s="44">
        <f t="shared" si="640"/>
        <v>0</v>
      </c>
      <c r="AK664" s="44"/>
      <c r="AL664" s="44">
        <f t="shared" si="641"/>
        <v>0</v>
      </c>
      <c r="AM664" s="44"/>
      <c r="AN664" s="44">
        <f t="shared" si="642"/>
        <v>107.27959673720933</v>
      </c>
      <c r="AO664" s="20"/>
      <c r="AP664" s="20">
        <v>0.18</v>
      </c>
      <c r="AQ664" s="20"/>
      <c r="AR664" s="20"/>
      <c r="AS664" s="44">
        <f t="shared" si="643"/>
        <v>71.286046739910034</v>
      </c>
      <c r="AT664" s="44">
        <f t="shared" si="644"/>
        <v>0</v>
      </c>
      <c r="AU664" s="44">
        <f t="shared" si="645"/>
        <v>0</v>
      </c>
      <c r="AV664" s="44">
        <f t="shared" si="646"/>
        <v>0</v>
      </c>
      <c r="AW664" s="44"/>
      <c r="AX664" s="44">
        <f t="shared" si="647"/>
        <v>71.286046739910034</v>
      </c>
      <c r="AY664" s="44">
        <f t="shared" si="648"/>
        <v>333.75874540465128</v>
      </c>
      <c r="AZ664" s="44">
        <f t="shared" si="649"/>
        <v>0</v>
      </c>
      <c r="BA664" s="44"/>
      <c r="BB664" s="44">
        <f t="shared" si="650"/>
        <v>0</v>
      </c>
      <c r="BC664" s="44"/>
      <c r="BD664" s="44">
        <f t="shared" si="651"/>
        <v>333.75874540465128</v>
      </c>
      <c r="BE664" s="20"/>
      <c r="BF664" s="20">
        <v>0.56000000000000005</v>
      </c>
      <c r="BG664" s="20"/>
      <c r="BH664" s="20">
        <v>0.05</v>
      </c>
      <c r="BI664" s="44">
        <f t="shared" si="652"/>
        <v>221.77881207972013</v>
      </c>
      <c r="BJ664" s="44">
        <f t="shared" si="653"/>
        <v>0</v>
      </c>
      <c r="BK664" s="44">
        <f t="shared" si="654"/>
        <v>0</v>
      </c>
      <c r="BL664" s="44">
        <f t="shared" si="655"/>
        <v>0</v>
      </c>
      <c r="BM664" s="44"/>
      <c r="BN664" s="44">
        <f t="shared" si="656"/>
        <v>221.77881207972013</v>
      </c>
      <c r="BO664" s="44">
        <f t="shared" si="657"/>
        <v>131.11950712325586</v>
      </c>
      <c r="BP664" s="44">
        <f t="shared" si="658"/>
        <v>0</v>
      </c>
      <c r="BQ664" s="44"/>
      <c r="BR664" s="44">
        <f t="shared" si="659"/>
        <v>0</v>
      </c>
      <c r="BS664" s="44"/>
      <c r="BT664" s="44">
        <f t="shared" si="660"/>
        <v>131.11950712325586</v>
      </c>
      <c r="BU664" s="20"/>
      <c r="BV664" s="20">
        <v>0.22</v>
      </c>
      <c r="BW664" s="20"/>
      <c r="BX664" s="20">
        <v>0.05</v>
      </c>
      <c r="BY664" s="44">
        <f t="shared" si="661"/>
        <v>87.127390459890051</v>
      </c>
      <c r="BZ664" s="44">
        <f t="shared" si="662"/>
        <v>0</v>
      </c>
      <c r="CA664" s="44">
        <f t="shared" si="663"/>
        <v>0</v>
      </c>
      <c r="CB664" s="44">
        <f t="shared" si="664"/>
        <v>0</v>
      </c>
      <c r="CC664" s="44"/>
      <c r="CD664" s="44">
        <f t="shared" si="665"/>
        <v>87.127390459890051</v>
      </c>
      <c r="CE664" s="44">
        <f t="shared" si="666"/>
        <v>6.1330852248709196</v>
      </c>
      <c r="CF664" s="44">
        <f t="shared" si="667"/>
        <v>14.302764859520403</v>
      </c>
      <c r="CG664" s="44">
        <f t="shared" si="668"/>
        <v>5.8721028748764121</v>
      </c>
      <c r="CH664" s="44">
        <f t="shared" si="669"/>
        <v>29.177066928299027</v>
      </c>
      <c r="CI664" s="44">
        <f t="shared" si="670"/>
        <v>90.773097110263649</v>
      </c>
      <c r="CJ664" s="44">
        <f t="shared" si="671"/>
        <v>35.660859579032149</v>
      </c>
      <c r="CK664" s="44">
        <f t="shared" si="672"/>
        <v>162.09481626832795</v>
      </c>
    </row>
    <row r="665" spans="1:89" x14ac:dyDescent="0.25">
      <c r="A665" s="41">
        <f>'[11]ТОВ "Сумитеплоенерго" '!F657</f>
        <v>1996</v>
      </c>
      <c r="B665" s="41" t="str">
        <f>'[11]ТОВ "Сумитеплоенерго" '!C657</f>
        <v>пр.М.Лушпи,40</v>
      </c>
      <c r="C665" s="47" t="str">
        <f>'[11]ТОВ "Сумитеплоенерго" '!O657</f>
        <v>так</v>
      </c>
      <c r="D665" s="46">
        <f>'[11]ТОВ "Сумитеплоенерго" '!G657</f>
        <v>14</v>
      </c>
      <c r="E665" s="86" t="str">
        <f t="shared" si="676"/>
        <v>ТОВ "Сумитеплоенерго"</v>
      </c>
      <c r="F665" s="43">
        <f>'[11]ТОВ "Сумитеплоенерго" '!L657</f>
        <v>3850.46</v>
      </c>
      <c r="G665" s="43">
        <f>'[11]ТОВ "Сумитеплоенерго" '!CX657</f>
        <v>515.76734883720928</v>
      </c>
      <c r="H665" s="32">
        <f t="shared" si="677"/>
        <v>133.94954079180391</v>
      </c>
      <c r="I665" s="42"/>
      <c r="J665" s="42"/>
      <c r="K665" s="42"/>
      <c r="L665" s="42"/>
      <c r="M665" s="42"/>
      <c r="N665" s="44">
        <f t="shared" si="678"/>
        <v>515.76734883720928</v>
      </c>
      <c r="O665" s="44">
        <f t="shared" si="679"/>
        <v>342.72141632106218</v>
      </c>
      <c r="P665" s="44">
        <f t="shared" si="680"/>
        <v>0</v>
      </c>
      <c r="Q665" s="44">
        <f t="shared" si="681"/>
        <v>0</v>
      </c>
      <c r="R665" s="44">
        <f t="shared" si="682"/>
        <v>0</v>
      </c>
      <c r="S665" s="44">
        <f t="shared" si="683"/>
        <v>0</v>
      </c>
      <c r="T665" s="44">
        <f t="shared" si="684"/>
        <v>342.72141632106218</v>
      </c>
      <c r="U665" s="44">
        <f t="shared" si="685"/>
        <v>572.50175720930235</v>
      </c>
      <c r="V665" s="44">
        <f t="shared" si="686"/>
        <v>0</v>
      </c>
      <c r="W665" s="44">
        <f t="shared" si="687"/>
        <v>0</v>
      </c>
      <c r="X665" s="44">
        <f t="shared" si="688"/>
        <v>0</v>
      </c>
      <c r="Y665" s="44">
        <f t="shared" si="689"/>
        <v>0</v>
      </c>
      <c r="Z665" s="44">
        <f t="shared" si="690"/>
        <v>572.50175720930235</v>
      </c>
      <c r="AA665" s="20">
        <v>0.11</v>
      </c>
      <c r="AC665" s="44">
        <f t="shared" si="673"/>
        <v>361.94324</v>
      </c>
      <c r="AD665" s="28">
        <v>94</v>
      </c>
      <c r="AE665" s="44">
        <f t="shared" si="674"/>
        <v>2626.0137200000004</v>
      </c>
      <c r="AF665" s="28">
        <v>682</v>
      </c>
      <c r="AG665" s="44">
        <f t="shared" si="675"/>
        <v>423.55059999999997</v>
      </c>
      <c r="AH665" s="28">
        <v>110</v>
      </c>
      <c r="AI665" s="44">
        <f t="shared" si="639"/>
        <v>103.05031629767441</v>
      </c>
      <c r="AJ665" s="44">
        <f t="shared" si="640"/>
        <v>0</v>
      </c>
      <c r="AK665" s="44"/>
      <c r="AL665" s="44">
        <f t="shared" si="641"/>
        <v>0</v>
      </c>
      <c r="AM665" s="44"/>
      <c r="AN665" s="44">
        <f t="shared" si="642"/>
        <v>103.05031629767441</v>
      </c>
      <c r="AO665" s="20"/>
      <c r="AP665" s="20">
        <v>0.18</v>
      </c>
      <c r="AQ665" s="20"/>
      <c r="AR665" s="20"/>
      <c r="AS665" s="44">
        <f t="shared" si="643"/>
        <v>68.475738980948222</v>
      </c>
      <c r="AT665" s="44">
        <f t="shared" si="644"/>
        <v>0</v>
      </c>
      <c r="AU665" s="44">
        <f t="shared" si="645"/>
        <v>0</v>
      </c>
      <c r="AV665" s="44">
        <f t="shared" si="646"/>
        <v>0</v>
      </c>
      <c r="AW665" s="44"/>
      <c r="AX665" s="44">
        <f t="shared" si="647"/>
        <v>68.475738980948222</v>
      </c>
      <c r="AY665" s="44">
        <f t="shared" si="648"/>
        <v>320.60098403720934</v>
      </c>
      <c r="AZ665" s="44">
        <f t="shared" si="649"/>
        <v>0</v>
      </c>
      <c r="BA665" s="44"/>
      <c r="BB665" s="44">
        <f t="shared" si="650"/>
        <v>0</v>
      </c>
      <c r="BC665" s="44"/>
      <c r="BD665" s="44">
        <f t="shared" si="651"/>
        <v>320.60098403720934</v>
      </c>
      <c r="BE665" s="20"/>
      <c r="BF665" s="20">
        <v>0.56000000000000005</v>
      </c>
      <c r="BG665" s="20"/>
      <c r="BH665" s="20">
        <v>0.05</v>
      </c>
      <c r="BI665" s="44">
        <f t="shared" si="652"/>
        <v>213.03563238517231</v>
      </c>
      <c r="BJ665" s="44">
        <f t="shared" si="653"/>
        <v>0</v>
      </c>
      <c r="BK665" s="44">
        <f t="shared" si="654"/>
        <v>0</v>
      </c>
      <c r="BL665" s="44">
        <f t="shared" si="655"/>
        <v>0</v>
      </c>
      <c r="BM665" s="44"/>
      <c r="BN665" s="44">
        <f t="shared" si="656"/>
        <v>213.03563238517231</v>
      </c>
      <c r="BO665" s="44">
        <f t="shared" si="657"/>
        <v>125.95038658604652</v>
      </c>
      <c r="BP665" s="44">
        <f t="shared" si="658"/>
        <v>0</v>
      </c>
      <c r="BQ665" s="44"/>
      <c r="BR665" s="44">
        <f t="shared" si="659"/>
        <v>0</v>
      </c>
      <c r="BS665" s="44"/>
      <c r="BT665" s="44">
        <f t="shared" si="660"/>
        <v>125.95038658604652</v>
      </c>
      <c r="BU665" s="20"/>
      <c r="BV665" s="20">
        <v>0.22</v>
      </c>
      <c r="BW665" s="20"/>
      <c r="BX665" s="20">
        <v>0.05</v>
      </c>
      <c r="BY665" s="44">
        <f t="shared" si="661"/>
        <v>83.692569865603389</v>
      </c>
      <c r="BZ665" s="44">
        <f t="shared" si="662"/>
        <v>0</v>
      </c>
      <c r="CA665" s="44">
        <f t="shared" si="663"/>
        <v>0</v>
      </c>
      <c r="CB665" s="44">
        <f t="shared" si="664"/>
        <v>0</v>
      </c>
      <c r="CC665" s="44"/>
      <c r="CD665" s="44">
        <f t="shared" si="665"/>
        <v>83.692569865603389</v>
      </c>
      <c r="CE665" s="44">
        <f t="shared" si="666"/>
        <v>5.2857149902493532</v>
      </c>
      <c r="CF665" s="44">
        <f t="shared" si="667"/>
        <v>12.326640809327708</v>
      </c>
      <c r="CG665" s="44">
        <f t="shared" si="668"/>
        <v>5.060790948111082</v>
      </c>
      <c r="CH665" s="44">
        <f t="shared" si="669"/>
        <v>28.026820262615427</v>
      </c>
      <c r="CI665" s="44">
        <f t="shared" si="670"/>
        <v>87.194551928136903</v>
      </c>
      <c r="CJ665" s="44">
        <f t="shared" si="671"/>
        <v>34.255002543196639</v>
      </c>
      <c r="CK665" s="44">
        <f t="shared" si="672"/>
        <v>155.70455701453017</v>
      </c>
    </row>
    <row r="666" spans="1:89" x14ac:dyDescent="0.25">
      <c r="A666" s="41">
        <f>'[11]ТОВ "Сумитеплоенерго" '!F658</f>
        <v>1996</v>
      </c>
      <c r="B666" s="41" t="str">
        <f>'[11]ТОВ "Сумитеплоенерго" '!C658</f>
        <v>пр.М.Лушпи,43/1</v>
      </c>
      <c r="C666" s="47" t="str">
        <f>'[11]ТОВ "Сумитеплоенерго" '!O658</f>
        <v>так</v>
      </c>
      <c r="D666" s="46">
        <f>'[11]ТОВ "Сумитеплоенерго" '!G658</f>
        <v>14</v>
      </c>
      <c r="E666" s="86" t="str">
        <f t="shared" si="676"/>
        <v>ТОВ "Сумитеплоенерго"</v>
      </c>
      <c r="F666" s="43">
        <f>'[11]ТОВ "Сумитеплоенерго" '!L658</f>
        <v>3999.35</v>
      </c>
      <c r="G666" s="43">
        <f>'[11]ТОВ "Сумитеплоенерго" '!CX658</f>
        <v>771.7282790697675</v>
      </c>
      <c r="H666" s="32">
        <f t="shared" si="677"/>
        <v>192.96342632421954</v>
      </c>
      <c r="I666" s="42"/>
      <c r="J666" s="42"/>
      <c r="K666" s="42"/>
      <c r="L666" s="42"/>
      <c r="M666" s="42"/>
      <c r="N666" s="44">
        <f t="shared" si="678"/>
        <v>771.7282790697675</v>
      </c>
      <c r="O666" s="44">
        <f t="shared" si="679"/>
        <v>512.80448328900798</v>
      </c>
      <c r="P666" s="44">
        <f t="shared" si="680"/>
        <v>0</v>
      </c>
      <c r="Q666" s="44">
        <f t="shared" si="681"/>
        <v>0</v>
      </c>
      <c r="R666" s="44">
        <f t="shared" si="682"/>
        <v>0</v>
      </c>
      <c r="S666" s="44">
        <f t="shared" si="683"/>
        <v>0</v>
      </c>
      <c r="T666" s="44">
        <f t="shared" si="684"/>
        <v>512.80448328900798</v>
      </c>
      <c r="U666" s="44">
        <f t="shared" si="685"/>
        <v>794.88012744186051</v>
      </c>
      <c r="V666" s="44">
        <f t="shared" si="686"/>
        <v>0</v>
      </c>
      <c r="W666" s="44">
        <f t="shared" si="687"/>
        <v>0</v>
      </c>
      <c r="X666" s="44">
        <f t="shared" si="688"/>
        <v>0</v>
      </c>
      <c r="Y666" s="44">
        <f t="shared" si="689"/>
        <v>0</v>
      </c>
      <c r="Z666" s="44">
        <f t="shared" si="690"/>
        <v>794.88012744186051</v>
      </c>
      <c r="AA666" s="20">
        <v>0.03</v>
      </c>
      <c r="AC666" s="44">
        <f t="shared" si="673"/>
        <v>375.93889999999999</v>
      </c>
      <c r="AD666" s="28">
        <v>94</v>
      </c>
      <c r="AE666" s="44">
        <f t="shared" si="674"/>
        <v>2727.5566999999996</v>
      </c>
      <c r="AF666" s="28">
        <v>682</v>
      </c>
      <c r="AG666" s="44">
        <f t="shared" si="675"/>
        <v>439.92849999999999</v>
      </c>
      <c r="AH666" s="28">
        <v>110</v>
      </c>
      <c r="AI666" s="44">
        <f t="shared" si="639"/>
        <v>143.07842293953487</v>
      </c>
      <c r="AJ666" s="44">
        <f t="shared" si="640"/>
        <v>0</v>
      </c>
      <c r="AK666" s="44"/>
      <c r="AL666" s="44">
        <f t="shared" si="641"/>
        <v>0</v>
      </c>
      <c r="AM666" s="44"/>
      <c r="AN666" s="44">
        <f t="shared" si="642"/>
        <v>143.07842293953487</v>
      </c>
      <c r="AO666" s="20"/>
      <c r="AP666" s="20">
        <v>0.18</v>
      </c>
      <c r="AQ666" s="20"/>
      <c r="AR666" s="20"/>
      <c r="AS666" s="44">
        <f t="shared" si="643"/>
        <v>95.073951201782066</v>
      </c>
      <c r="AT666" s="44">
        <f t="shared" si="644"/>
        <v>0</v>
      </c>
      <c r="AU666" s="44">
        <f t="shared" si="645"/>
        <v>0</v>
      </c>
      <c r="AV666" s="44">
        <f t="shared" si="646"/>
        <v>0</v>
      </c>
      <c r="AW666" s="44"/>
      <c r="AX666" s="44">
        <f t="shared" si="647"/>
        <v>95.073951201782066</v>
      </c>
      <c r="AY666" s="44">
        <f t="shared" si="648"/>
        <v>445.13287136744191</v>
      </c>
      <c r="AZ666" s="44">
        <f t="shared" si="649"/>
        <v>0</v>
      </c>
      <c r="BA666" s="44"/>
      <c r="BB666" s="44">
        <f t="shared" si="650"/>
        <v>0</v>
      </c>
      <c r="BC666" s="44"/>
      <c r="BD666" s="44">
        <f t="shared" si="651"/>
        <v>445.13287136744191</v>
      </c>
      <c r="BE666" s="20"/>
      <c r="BF666" s="20">
        <v>0.56000000000000005</v>
      </c>
      <c r="BG666" s="20"/>
      <c r="BH666" s="20">
        <v>0.05</v>
      </c>
      <c r="BI666" s="44">
        <f t="shared" si="652"/>
        <v>295.78562596109981</v>
      </c>
      <c r="BJ666" s="44">
        <f t="shared" si="653"/>
        <v>0</v>
      </c>
      <c r="BK666" s="44">
        <f t="shared" si="654"/>
        <v>0</v>
      </c>
      <c r="BL666" s="44">
        <f t="shared" si="655"/>
        <v>0</v>
      </c>
      <c r="BM666" s="44"/>
      <c r="BN666" s="44">
        <f t="shared" si="656"/>
        <v>295.78562596109981</v>
      </c>
      <c r="BO666" s="44">
        <f t="shared" si="657"/>
        <v>174.8736280372093</v>
      </c>
      <c r="BP666" s="44">
        <f t="shared" si="658"/>
        <v>0</v>
      </c>
      <c r="BQ666" s="44"/>
      <c r="BR666" s="44">
        <f t="shared" si="659"/>
        <v>0</v>
      </c>
      <c r="BS666" s="44"/>
      <c r="BT666" s="44">
        <f t="shared" si="660"/>
        <v>174.8736280372093</v>
      </c>
      <c r="BU666" s="20"/>
      <c r="BV666" s="20">
        <v>0.22</v>
      </c>
      <c r="BW666" s="20"/>
      <c r="BX666" s="20">
        <v>0.05</v>
      </c>
      <c r="BY666" s="44">
        <f t="shared" si="661"/>
        <v>116.20149591328921</v>
      </c>
      <c r="BZ666" s="44">
        <f t="shared" si="662"/>
        <v>0</v>
      </c>
      <c r="CA666" s="44">
        <f t="shared" si="663"/>
        <v>0</v>
      </c>
      <c r="CB666" s="44">
        <f t="shared" si="664"/>
        <v>0</v>
      </c>
      <c r="CC666" s="44"/>
      <c r="CD666" s="44">
        <f t="shared" si="665"/>
        <v>116.20149591328921</v>
      </c>
      <c r="CE666" s="44">
        <f t="shared" si="666"/>
        <v>3.9541735170143366</v>
      </c>
      <c r="CF666" s="44">
        <f t="shared" si="667"/>
        <v>9.2213970544961974</v>
      </c>
      <c r="CG666" s="44">
        <f t="shared" si="668"/>
        <v>3.7859108141626621</v>
      </c>
      <c r="CH666" s="44">
        <f t="shared" si="669"/>
        <v>38.913352110451626</v>
      </c>
      <c r="CI666" s="44">
        <f t="shared" si="670"/>
        <v>121.06376212140508</v>
      </c>
      <c r="CJ666" s="44">
        <f t="shared" si="671"/>
        <v>47.560763690551987</v>
      </c>
      <c r="CK666" s="44">
        <f t="shared" si="672"/>
        <v>216.18528950250905</v>
      </c>
    </row>
    <row r="667" spans="1:89" x14ac:dyDescent="0.25">
      <c r="A667" s="41">
        <f>'[11]ТОВ "Сумитеплоенерго" '!F659</f>
        <v>1977</v>
      </c>
      <c r="B667" s="41" t="str">
        <f>'[11]ТОВ "Сумитеплоенерго" '!C659</f>
        <v>Вул.Г. КОНДРАТЬЄВА,4</v>
      </c>
      <c r="C667" s="47" t="str">
        <f>'[11]ТОВ "Сумитеплоенерго" '!O659</f>
        <v>так</v>
      </c>
      <c r="D667" s="46">
        <f>'[11]ТОВ "Сумитеплоенерго" '!G659</f>
        <v>14</v>
      </c>
      <c r="E667" s="86" t="str">
        <f t="shared" si="676"/>
        <v>ТОВ "Сумитеплоенерго"</v>
      </c>
      <c r="F667" s="43">
        <f>'[11]ТОВ "Сумитеплоенерго" '!L659</f>
        <v>4268.3999999999996</v>
      </c>
      <c r="G667" s="43">
        <f>'[11]ТОВ "Сумитеплоенерго" '!CX659</f>
        <v>549.48946511627901</v>
      </c>
      <c r="H667" s="32">
        <f t="shared" si="677"/>
        <v>128.73429507925195</v>
      </c>
      <c r="I667" s="42"/>
      <c r="J667" s="42"/>
      <c r="K667" s="42"/>
      <c r="L667" s="42"/>
      <c r="M667" s="42"/>
      <c r="N667" s="44">
        <f t="shared" si="678"/>
        <v>549.48946511627901</v>
      </c>
      <c r="O667" s="44">
        <f t="shared" si="679"/>
        <v>365.12937114519383</v>
      </c>
      <c r="P667" s="44">
        <f t="shared" si="680"/>
        <v>0</v>
      </c>
      <c r="Q667" s="44">
        <f t="shared" si="681"/>
        <v>0</v>
      </c>
      <c r="R667" s="44">
        <f t="shared" si="682"/>
        <v>0</v>
      </c>
      <c r="S667" s="44">
        <f t="shared" si="683"/>
        <v>0</v>
      </c>
      <c r="T667" s="44">
        <f t="shared" si="684"/>
        <v>365.12937114519383</v>
      </c>
      <c r="U667" s="44">
        <f t="shared" si="685"/>
        <v>609.93330627906971</v>
      </c>
      <c r="V667" s="44">
        <f t="shared" si="686"/>
        <v>0</v>
      </c>
      <c r="W667" s="44">
        <f t="shared" si="687"/>
        <v>0</v>
      </c>
      <c r="X667" s="44">
        <f t="shared" si="688"/>
        <v>0</v>
      </c>
      <c r="Y667" s="44">
        <f t="shared" si="689"/>
        <v>0</v>
      </c>
      <c r="Z667" s="44">
        <f t="shared" si="690"/>
        <v>609.93330627906971</v>
      </c>
      <c r="AA667" s="20">
        <v>0.11</v>
      </c>
      <c r="AC667" s="44">
        <f t="shared" si="673"/>
        <v>401.2296</v>
      </c>
      <c r="AD667" s="28">
        <v>94</v>
      </c>
      <c r="AE667" s="44">
        <f t="shared" si="674"/>
        <v>2911.0488</v>
      </c>
      <c r="AF667" s="28">
        <v>682</v>
      </c>
      <c r="AG667" s="44">
        <f t="shared" si="675"/>
        <v>469.52399999999994</v>
      </c>
      <c r="AH667" s="28">
        <v>110</v>
      </c>
      <c r="AI667" s="44">
        <f t="shared" si="639"/>
        <v>109.78799513023255</v>
      </c>
      <c r="AJ667" s="44">
        <f t="shared" si="640"/>
        <v>0</v>
      </c>
      <c r="AK667" s="44"/>
      <c r="AL667" s="44">
        <f t="shared" si="641"/>
        <v>0</v>
      </c>
      <c r="AM667" s="44"/>
      <c r="AN667" s="44">
        <f t="shared" si="642"/>
        <v>109.78799513023255</v>
      </c>
      <c r="AO667" s="20"/>
      <c r="AP667" s="20">
        <v>0.18</v>
      </c>
      <c r="AQ667" s="20"/>
      <c r="AR667" s="20"/>
      <c r="AS667" s="44">
        <f t="shared" si="643"/>
        <v>72.952848354809731</v>
      </c>
      <c r="AT667" s="44">
        <f t="shared" si="644"/>
        <v>0</v>
      </c>
      <c r="AU667" s="44">
        <f t="shared" si="645"/>
        <v>0</v>
      </c>
      <c r="AV667" s="44">
        <f t="shared" si="646"/>
        <v>0</v>
      </c>
      <c r="AW667" s="44"/>
      <c r="AX667" s="44">
        <f t="shared" si="647"/>
        <v>72.952848354809731</v>
      </c>
      <c r="AY667" s="44">
        <f t="shared" si="648"/>
        <v>341.56265151627906</v>
      </c>
      <c r="AZ667" s="44">
        <f t="shared" si="649"/>
        <v>0</v>
      </c>
      <c r="BA667" s="44"/>
      <c r="BB667" s="44">
        <f t="shared" si="650"/>
        <v>0</v>
      </c>
      <c r="BC667" s="44"/>
      <c r="BD667" s="44">
        <f t="shared" si="651"/>
        <v>341.56265151627906</v>
      </c>
      <c r="BE667" s="20"/>
      <c r="BF667" s="20">
        <v>0.56000000000000005</v>
      </c>
      <c r="BG667" s="20"/>
      <c r="BH667" s="20">
        <v>0.05</v>
      </c>
      <c r="BI667" s="44">
        <f t="shared" si="652"/>
        <v>226.9644171038525</v>
      </c>
      <c r="BJ667" s="44">
        <f t="shared" si="653"/>
        <v>0</v>
      </c>
      <c r="BK667" s="44">
        <f t="shared" si="654"/>
        <v>0</v>
      </c>
      <c r="BL667" s="44">
        <f t="shared" si="655"/>
        <v>0</v>
      </c>
      <c r="BM667" s="44"/>
      <c r="BN667" s="44">
        <f t="shared" si="656"/>
        <v>226.9644171038525</v>
      </c>
      <c r="BO667" s="44">
        <f t="shared" si="657"/>
        <v>134.18532738139533</v>
      </c>
      <c r="BP667" s="44">
        <f t="shared" si="658"/>
        <v>0</v>
      </c>
      <c r="BQ667" s="44"/>
      <c r="BR667" s="44">
        <f t="shared" si="659"/>
        <v>0</v>
      </c>
      <c r="BS667" s="44"/>
      <c r="BT667" s="44">
        <f t="shared" si="660"/>
        <v>134.18532738139533</v>
      </c>
      <c r="BU667" s="20"/>
      <c r="BV667" s="20">
        <v>0.22</v>
      </c>
      <c r="BW667" s="20"/>
      <c r="BX667" s="20">
        <v>0.05</v>
      </c>
      <c r="BY667" s="44">
        <f t="shared" si="661"/>
        <v>89.164592433656324</v>
      </c>
      <c r="BZ667" s="44">
        <f t="shared" si="662"/>
        <v>0</v>
      </c>
      <c r="CA667" s="44">
        <f t="shared" si="663"/>
        <v>0</v>
      </c>
      <c r="CB667" s="44">
        <f t="shared" si="664"/>
        <v>0</v>
      </c>
      <c r="CC667" s="44"/>
      <c r="CD667" s="44">
        <f t="shared" si="665"/>
        <v>89.164592433656324</v>
      </c>
      <c r="CE667" s="44">
        <f t="shared" si="666"/>
        <v>5.4998483136477452</v>
      </c>
      <c r="CF667" s="44">
        <f t="shared" si="667"/>
        <v>12.826014038438398</v>
      </c>
      <c r="CG667" s="44">
        <f t="shared" si="668"/>
        <v>5.26581221519465</v>
      </c>
      <c r="CH667" s="44">
        <f t="shared" si="669"/>
        <v>29.859281534076825</v>
      </c>
      <c r="CI667" s="44">
        <f t="shared" si="670"/>
        <v>92.895542550461229</v>
      </c>
      <c r="CJ667" s="44">
        <f t="shared" si="671"/>
        <v>36.494677430538339</v>
      </c>
      <c r="CK667" s="44">
        <f t="shared" si="672"/>
        <v>165.88489741153791</v>
      </c>
    </row>
    <row r="668" spans="1:89" x14ac:dyDescent="0.25">
      <c r="A668" s="41">
        <f>'[11]ТОВ "Сумитеплоенерго" '!F660</f>
        <v>1978</v>
      </c>
      <c r="B668" s="41" t="str">
        <f>'[11]ТОВ "Сумитеплоенерго" '!C660</f>
        <v>Вул.Г. КОНДРАТЬЄВА,6</v>
      </c>
      <c r="C668" s="52" t="str">
        <f>'[11]ТОВ "Сумитеплоенерго" '!O660</f>
        <v>так</v>
      </c>
      <c r="D668" s="46">
        <f>'[11]ТОВ "Сумитеплоенерго" '!G660</f>
        <v>14</v>
      </c>
      <c r="E668" s="86" t="str">
        <f t="shared" si="676"/>
        <v>ТОВ "Сумитеплоенерго"</v>
      </c>
      <c r="F668" s="43">
        <f>'[11]ТОВ "Сумитеплоенерго" '!L660</f>
        <v>4273.6000000000004</v>
      </c>
      <c r="G668" s="43">
        <f>'[11]ТОВ "Сумитеплоенерго" '!CX660</f>
        <v>600.91962790697676</v>
      </c>
      <c r="H668" s="32">
        <f t="shared" si="677"/>
        <v>140.61204322046441</v>
      </c>
      <c r="I668" s="42"/>
      <c r="J668" s="42"/>
      <c r="K668" s="42"/>
      <c r="L668" s="42"/>
      <c r="M668" s="42"/>
      <c r="N668" s="44">
        <f t="shared" si="678"/>
        <v>600.91962790697676</v>
      </c>
      <c r="O668" s="44">
        <f t="shared" si="679"/>
        <v>399.30411732288189</v>
      </c>
      <c r="P668" s="44">
        <f t="shared" si="680"/>
        <v>0</v>
      </c>
      <c r="Q668" s="44">
        <f t="shared" si="681"/>
        <v>0</v>
      </c>
      <c r="R668" s="44">
        <f t="shared" si="682"/>
        <v>0</v>
      </c>
      <c r="S668" s="44">
        <f t="shared" si="683"/>
        <v>0</v>
      </c>
      <c r="T668" s="44">
        <f t="shared" si="684"/>
        <v>399.30411732288189</v>
      </c>
      <c r="U668" s="44">
        <f t="shared" si="685"/>
        <v>667.02078697674426</v>
      </c>
      <c r="V668" s="44">
        <f t="shared" si="686"/>
        <v>0</v>
      </c>
      <c r="W668" s="44">
        <f t="shared" si="687"/>
        <v>0</v>
      </c>
      <c r="X668" s="44">
        <f t="shared" si="688"/>
        <v>0</v>
      </c>
      <c r="Y668" s="44">
        <f t="shared" si="689"/>
        <v>0</v>
      </c>
      <c r="Z668" s="44">
        <f t="shared" si="690"/>
        <v>667.02078697674426</v>
      </c>
      <c r="AA668" s="20">
        <v>0.11</v>
      </c>
      <c r="AC668" s="44">
        <f t="shared" si="673"/>
        <v>401.71840000000003</v>
      </c>
      <c r="AD668" s="28">
        <v>94</v>
      </c>
      <c r="AE668" s="44">
        <f t="shared" si="674"/>
        <v>2914.5952000000002</v>
      </c>
      <c r="AF668" s="28">
        <v>682</v>
      </c>
      <c r="AG668" s="44">
        <f t="shared" si="675"/>
        <v>470.09600000000006</v>
      </c>
      <c r="AH668" s="28">
        <v>110</v>
      </c>
      <c r="AI668" s="44">
        <f t="shared" si="639"/>
        <v>120.06374165581396</v>
      </c>
      <c r="AJ668" s="44">
        <f t="shared" si="640"/>
        <v>0</v>
      </c>
      <c r="AK668" s="44"/>
      <c r="AL668" s="44">
        <f t="shared" si="641"/>
        <v>0</v>
      </c>
      <c r="AM668" s="44"/>
      <c r="AN668" s="44">
        <f t="shared" si="642"/>
        <v>120.06374165581396</v>
      </c>
      <c r="AO668" s="20"/>
      <c r="AP668" s="20">
        <v>0.18</v>
      </c>
      <c r="AQ668" s="20"/>
      <c r="AR668" s="20"/>
      <c r="AS668" s="44">
        <f t="shared" si="643"/>
        <v>79.780962641111799</v>
      </c>
      <c r="AT668" s="44">
        <f t="shared" si="644"/>
        <v>0</v>
      </c>
      <c r="AU668" s="44">
        <f t="shared" si="645"/>
        <v>0</v>
      </c>
      <c r="AV668" s="44">
        <f t="shared" si="646"/>
        <v>0</v>
      </c>
      <c r="AW668" s="44"/>
      <c r="AX668" s="44">
        <f t="shared" si="647"/>
        <v>79.780962641111799</v>
      </c>
      <c r="AY668" s="44">
        <f t="shared" si="648"/>
        <v>373.53164070697682</v>
      </c>
      <c r="AZ668" s="44">
        <f t="shared" si="649"/>
        <v>0</v>
      </c>
      <c r="BA668" s="44"/>
      <c r="BB668" s="44">
        <f t="shared" si="650"/>
        <v>0</v>
      </c>
      <c r="BC668" s="44"/>
      <c r="BD668" s="44">
        <f t="shared" si="651"/>
        <v>373.53164070697682</v>
      </c>
      <c r="BE668" s="20"/>
      <c r="BF668" s="20">
        <v>0.56000000000000005</v>
      </c>
      <c r="BG668" s="20"/>
      <c r="BH668" s="20">
        <v>0.05</v>
      </c>
      <c r="BI668" s="44">
        <f t="shared" si="652"/>
        <v>248.20743932790342</v>
      </c>
      <c r="BJ668" s="44">
        <f t="shared" si="653"/>
        <v>0</v>
      </c>
      <c r="BK668" s="44">
        <f t="shared" si="654"/>
        <v>0</v>
      </c>
      <c r="BL668" s="44">
        <f t="shared" si="655"/>
        <v>0</v>
      </c>
      <c r="BM668" s="44"/>
      <c r="BN668" s="44">
        <f t="shared" si="656"/>
        <v>248.20743932790342</v>
      </c>
      <c r="BO668" s="44">
        <f t="shared" si="657"/>
        <v>146.74457313488375</v>
      </c>
      <c r="BP668" s="44">
        <f t="shared" si="658"/>
        <v>0</v>
      </c>
      <c r="BQ668" s="44"/>
      <c r="BR668" s="44">
        <f t="shared" si="659"/>
        <v>0</v>
      </c>
      <c r="BS668" s="44"/>
      <c r="BT668" s="44">
        <f t="shared" si="660"/>
        <v>146.74457313488375</v>
      </c>
      <c r="BU668" s="20"/>
      <c r="BV668" s="20">
        <v>0.22</v>
      </c>
      <c r="BW668" s="20"/>
      <c r="BX668" s="20">
        <v>0.05</v>
      </c>
      <c r="BY668" s="44">
        <f t="shared" si="661"/>
        <v>97.510065450247779</v>
      </c>
      <c r="BZ668" s="44">
        <f t="shared" si="662"/>
        <v>0</v>
      </c>
      <c r="CA668" s="44">
        <f t="shared" si="663"/>
        <v>0</v>
      </c>
      <c r="CB668" s="44">
        <f t="shared" si="664"/>
        <v>0</v>
      </c>
      <c r="CC668" s="44"/>
      <c r="CD668" s="44">
        <f t="shared" si="665"/>
        <v>97.510065450247779</v>
      </c>
      <c r="CE668" s="44">
        <f t="shared" si="666"/>
        <v>5.0352663931506783</v>
      </c>
      <c r="CF668" s="44">
        <f t="shared" si="667"/>
        <v>11.742577933570995</v>
      </c>
      <c r="CG668" s="44">
        <f t="shared" si="668"/>
        <v>4.820999738122989</v>
      </c>
      <c r="CH668" s="44">
        <f t="shared" si="669"/>
        <v>32.653998826401761</v>
      </c>
      <c r="CI668" s="44">
        <f t="shared" si="670"/>
        <v>101.59021857102772</v>
      </c>
      <c r="CJ668" s="44">
        <f t="shared" si="671"/>
        <v>39.910443010046606</v>
      </c>
      <c r="CK668" s="44">
        <f t="shared" si="672"/>
        <v>181.41110459112093</v>
      </c>
    </row>
    <row r="669" spans="1:89" x14ac:dyDescent="0.25">
      <c r="A669" s="41">
        <f>'[11]ТОВ "Сумитеплоенерго" '!F661</f>
        <v>1983</v>
      </c>
      <c r="B669" s="41" t="str">
        <f>'[11]ТОВ "Сумитеплоенерго" '!C661</f>
        <v>Вул. Г. КОНДРАТЬЄВА, 8</v>
      </c>
      <c r="C669" s="52" t="str">
        <f>'[11]ТОВ "Сумитеплоенерго" '!O661</f>
        <v>так</v>
      </c>
      <c r="D669" s="46">
        <f>'[11]ТОВ "Сумитеплоенерго" '!G661</f>
        <v>14</v>
      </c>
      <c r="E669" s="86" t="str">
        <f t="shared" si="676"/>
        <v>ТОВ "Сумитеплоенерго"</v>
      </c>
      <c r="F669" s="43">
        <f>'[11]ТОВ "Сумитеплоенерго" '!L661</f>
        <v>4284.22</v>
      </c>
      <c r="G669" s="43">
        <f>'[11]ТОВ "Сумитеплоенерго" '!CX661</f>
        <v>902.84830232558136</v>
      </c>
      <c r="H669" s="32">
        <f t="shared" si="677"/>
        <v>210.73808122028777</v>
      </c>
      <c r="I669" s="42"/>
      <c r="J669" s="42"/>
      <c r="K669" s="42"/>
      <c r="L669" s="42"/>
      <c r="M669" s="42"/>
      <c r="N669" s="44">
        <f t="shared" si="678"/>
        <v>902.84830232558136</v>
      </c>
      <c r="O669" s="44">
        <f t="shared" si="679"/>
        <v>599.93221671299159</v>
      </c>
      <c r="P669" s="44">
        <f t="shared" si="680"/>
        <v>0</v>
      </c>
      <c r="Q669" s="44">
        <f t="shared" si="681"/>
        <v>0</v>
      </c>
      <c r="R669" s="44">
        <f t="shared" si="682"/>
        <v>0</v>
      </c>
      <c r="S669" s="44">
        <f t="shared" si="683"/>
        <v>0</v>
      </c>
      <c r="T669" s="44">
        <f t="shared" si="684"/>
        <v>599.93221671299159</v>
      </c>
      <c r="U669" s="44">
        <f t="shared" si="685"/>
        <v>929.93375139534885</v>
      </c>
      <c r="V669" s="44">
        <f t="shared" si="686"/>
        <v>0</v>
      </c>
      <c r="W669" s="44">
        <f t="shared" si="687"/>
        <v>0</v>
      </c>
      <c r="X669" s="44">
        <f t="shared" si="688"/>
        <v>0</v>
      </c>
      <c r="Y669" s="44">
        <f t="shared" si="689"/>
        <v>0</v>
      </c>
      <c r="Z669" s="44">
        <f t="shared" si="690"/>
        <v>929.93375139534885</v>
      </c>
      <c r="AA669" s="20">
        <v>0.03</v>
      </c>
      <c r="AC669" s="44">
        <f t="shared" si="673"/>
        <v>402.71668000000005</v>
      </c>
      <c r="AD669" s="28">
        <v>94</v>
      </c>
      <c r="AE669" s="44">
        <f t="shared" si="674"/>
        <v>2921.8380400000001</v>
      </c>
      <c r="AF669" s="28">
        <v>682</v>
      </c>
      <c r="AG669" s="44">
        <f t="shared" si="675"/>
        <v>471.26420000000002</v>
      </c>
      <c r="AH669" s="28">
        <v>110</v>
      </c>
      <c r="AI669" s="44">
        <f t="shared" si="639"/>
        <v>167.38807525116277</v>
      </c>
      <c r="AJ669" s="44">
        <f t="shared" si="640"/>
        <v>0</v>
      </c>
      <c r="AK669" s="44"/>
      <c r="AL669" s="44">
        <f t="shared" si="641"/>
        <v>0</v>
      </c>
      <c r="AM669" s="44"/>
      <c r="AN669" s="44">
        <f t="shared" si="642"/>
        <v>167.38807525116277</v>
      </c>
      <c r="AO669" s="20"/>
      <c r="AP669" s="20">
        <v>0.18</v>
      </c>
      <c r="AQ669" s="20"/>
      <c r="AR669" s="20"/>
      <c r="AS669" s="44">
        <f t="shared" si="643"/>
        <v>111.22743297858864</v>
      </c>
      <c r="AT669" s="44">
        <f t="shared" si="644"/>
        <v>0</v>
      </c>
      <c r="AU669" s="44">
        <f t="shared" si="645"/>
        <v>0</v>
      </c>
      <c r="AV669" s="44">
        <f t="shared" si="646"/>
        <v>0</v>
      </c>
      <c r="AW669" s="44"/>
      <c r="AX669" s="44">
        <f t="shared" si="647"/>
        <v>111.22743297858864</v>
      </c>
      <c r="AY669" s="44">
        <f t="shared" si="648"/>
        <v>520.76290078139539</v>
      </c>
      <c r="AZ669" s="44">
        <f t="shared" si="649"/>
        <v>0</v>
      </c>
      <c r="BA669" s="44"/>
      <c r="BB669" s="44">
        <f t="shared" si="650"/>
        <v>0</v>
      </c>
      <c r="BC669" s="44"/>
      <c r="BD669" s="44">
        <f t="shared" si="651"/>
        <v>520.76290078139539</v>
      </c>
      <c r="BE669" s="20"/>
      <c r="BF669" s="20">
        <v>0.56000000000000005</v>
      </c>
      <c r="BG669" s="20"/>
      <c r="BH669" s="20">
        <v>0.05</v>
      </c>
      <c r="BI669" s="44">
        <f t="shared" si="652"/>
        <v>346.04090260005358</v>
      </c>
      <c r="BJ669" s="44">
        <f t="shared" si="653"/>
        <v>0</v>
      </c>
      <c r="BK669" s="44">
        <f t="shared" si="654"/>
        <v>0</v>
      </c>
      <c r="BL669" s="44">
        <f t="shared" si="655"/>
        <v>0</v>
      </c>
      <c r="BM669" s="44"/>
      <c r="BN669" s="44">
        <f t="shared" si="656"/>
        <v>346.04090260005358</v>
      </c>
      <c r="BO669" s="44">
        <f t="shared" si="657"/>
        <v>204.58542530697676</v>
      </c>
      <c r="BP669" s="44">
        <f t="shared" si="658"/>
        <v>0</v>
      </c>
      <c r="BQ669" s="44"/>
      <c r="BR669" s="44">
        <f t="shared" si="659"/>
        <v>0</v>
      </c>
      <c r="BS669" s="44"/>
      <c r="BT669" s="44">
        <f t="shared" si="660"/>
        <v>204.58542530697676</v>
      </c>
      <c r="BU669" s="20"/>
      <c r="BV669" s="20">
        <v>0.22</v>
      </c>
      <c r="BW669" s="20"/>
      <c r="BX669" s="20">
        <v>0.05</v>
      </c>
      <c r="BY669" s="44">
        <f t="shared" si="661"/>
        <v>135.94464030716392</v>
      </c>
      <c r="BZ669" s="44">
        <f t="shared" si="662"/>
        <v>0</v>
      </c>
      <c r="CA669" s="44">
        <f t="shared" si="663"/>
        <v>0</v>
      </c>
      <c r="CB669" s="44">
        <f t="shared" si="664"/>
        <v>0</v>
      </c>
      <c r="CC669" s="44"/>
      <c r="CD669" s="44">
        <f t="shared" si="665"/>
        <v>135.94464030716392</v>
      </c>
      <c r="CE669" s="44">
        <f t="shared" si="666"/>
        <v>3.6206596629585373</v>
      </c>
      <c r="CF669" s="44">
        <f t="shared" si="667"/>
        <v>8.4436204449998087</v>
      </c>
      <c r="CG669" s="44">
        <f t="shared" si="668"/>
        <v>3.4665890390028538</v>
      </c>
      <c r="CH669" s="44">
        <f t="shared" si="669"/>
        <v>45.524901501688618</v>
      </c>
      <c r="CI669" s="44">
        <f t="shared" si="670"/>
        <v>141.6330268941424</v>
      </c>
      <c r="CJ669" s="44">
        <f t="shared" si="671"/>
        <v>55.641546279841656</v>
      </c>
      <c r="CK669" s="44">
        <f t="shared" si="672"/>
        <v>252.91611945382567</v>
      </c>
    </row>
    <row r="670" spans="1:89" x14ac:dyDescent="0.25">
      <c r="A670" s="41">
        <f>'[11]ТОВ "Сумитеплоенерго" '!F662</f>
        <v>1996</v>
      </c>
      <c r="B670" s="41" t="str">
        <f>'[11]ТОВ "Сумитеплоенерго" '!C662</f>
        <v>вул.Леваневського 14</v>
      </c>
      <c r="C670" s="52" t="str">
        <f>'[11]ТОВ "Сумитеплоенерго" '!O662</f>
        <v>так</v>
      </c>
      <c r="D670" s="46">
        <f>'[11]ТОВ "Сумитеплоенерго" '!G662</f>
        <v>14</v>
      </c>
      <c r="E670" s="86" t="str">
        <f t="shared" si="676"/>
        <v>ТОВ "Сумитеплоенерго"</v>
      </c>
      <c r="F670" s="43">
        <f>'[11]ТОВ "Сумитеплоенерго" '!L662</f>
        <v>7819.6</v>
      </c>
      <c r="G670" s="43">
        <f>'[11]ТОВ "Сумитеплоенерго" '!CX662</f>
        <v>1597.1836162790698</v>
      </c>
      <c r="H670" s="32">
        <f t="shared" si="677"/>
        <v>204.25387696033937</v>
      </c>
      <c r="I670" s="42"/>
      <c r="J670" s="42"/>
      <c r="K670" s="42"/>
      <c r="L670" s="42"/>
      <c r="M670" s="42"/>
      <c r="N670" s="44">
        <f t="shared" si="678"/>
        <v>1597.1836162790698</v>
      </c>
      <c r="O670" s="44">
        <f t="shared" si="679"/>
        <v>1061.3099730528504</v>
      </c>
      <c r="P670" s="44">
        <f t="shared" si="680"/>
        <v>0</v>
      </c>
      <c r="Q670" s="44">
        <f t="shared" si="681"/>
        <v>0</v>
      </c>
      <c r="R670" s="44">
        <f t="shared" si="682"/>
        <v>0</v>
      </c>
      <c r="S670" s="44">
        <f t="shared" si="683"/>
        <v>0</v>
      </c>
      <c r="T670" s="44">
        <f t="shared" si="684"/>
        <v>1061.3099730528504</v>
      </c>
      <c r="U670" s="44">
        <f t="shared" si="685"/>
        <v>1645.0991247674419</v>
      </c>
      <c r="V670" s="44">
        <f t="shared" si="686"/>
        <v>0</v>
      </c>
      <c r="W670" s="44">
        <f t="shared" si="687"/>
        <v>0</v>
      </c>
      <c r="X670" s="44">
        <f t="shared" si="688"/>
        <v>0</v>
      </c>
      <c r="Y670" s="44">
        <f t="shared" si="689"/>
        <v>0</v>
      </c>
      <c r="Z670" s="44">
        <f t="shared" si="690"/>
        <v>1645.0991247674419</v>
      </c>
      <c r="AA670" s="20">
        <v>0.03</v>
      </c>
      <c r="AC670" s="44">
        <f t="shared" si="673"/>
        <v>586.47</v>
      </c>
      <c r="AD670" s="28">
        <v>75</v>
      </c>
      <c r="AE670" s="44">
        <f t="shared" si="674"/>
        <v>5035.8224</v>
      </c>
      <c r="AF670" s="28">
        <v>644</v>
      </c>
      <c r="AG670" s="44">
        <f t="shared" si="675"/>
        <v>789.77960000000007</v>
      </c>
      <c r="AH670" s="28">
        <v>101</v>
      </c>
      <c r="AI670" s="44">
        <f t="shared" si="639"/>
        <v>296.11784245813953</v>
      </c>
      <c r="AJ670" s="44">
        <f t="shared" si="640"/>
        <v>0</v>
      </c>
      <c r="AK670" s="44"/>
      <c r="AL670" s="44">
        <f t="shared" si="641"/>
        <v>0</v>
      </c>
      <c r="AM670" s="44"/>
      <c r="AN670" s="44">
        <f t="shared" si="642"/>
        <v>296.11784245813953</v>
      </c>
      <c r="AO670" s="20"/>
      <c r="AP670" s="20">
        <v>0.18</v>
      </c>
      <c r="AQ670" s="20"/>
      <c r="AR670" s="20"/>
      <c r="AS670" s="44">
        <f t="shared" si="643"/>
        <v>196.76686900399847</v>
      </c>
      <c r="AT670" s="44">
        <f t="shared" si="644"/>
        <v>0</v>
      </c>
      <c r="AU670" s="44">
        <f t="shared" si="645"/>
        <v>0</v>
      </c>
      <c r="AV670" s="44">
        <f t="shared" si="646"/>
        <v>0</v>
      </c>
      <c r="AW670" s="44"/>
      <c r="AX670" s="44">
        <f t="shared" si="647"/>
        <v>196.76686900399847</v>
      </c>
      <c r="AY670" s="44">
        <f t="shared" si="648"/>
        <v>921.25550986976759</v>
      </c>
      <c r="AZ670" s="44">
        <f t="shared" si="649"/>
        <v>0</v>
      </c>
      <c r="BA670" s="44"/>
      <c r="BB670" s="44">
        <f t="shared" si="650"/>
        <v>0</v>
      </c>
      <c r="BC670" s="44"/>
      <c r="BD670" s="44">
        <f t="shared" si="651"/>
        <v>921.25550986976759</v>
      </c>
      <c r="BE670" s="20"/>
      <c r="BF670" s="20">
        <v>0.56000000000000005</v>
      </c>
      <c r="BG670" s="20"/>
      <c r="BH670" s="20">
        <v>0.05</v>
      </c>
      <c r="BI670" s="44">
        <f t="shared" si="652"/>
        <v>612.1635924568842</v>
      </c>
      <c r="BJ670" s="44">
        <f t="shared" si="653"/>
        <v>0</v>
      </c>
      <c r="BK670" s="44">
        <f t="shared" si="654"/>
        <v>0</v>
      </c>
      <c r="BL670" s="44">
        <f t="shared" si="655"/>
        <v>0</v>
      </c>
      <c r="BM670" s="44"/>
      <c r="BN670" s="44">
        <f t="shared" si="656"/>
        <v>612.1635924568842</v>
      </c>
      <c r="BO670" s="44">
        <f t="shared" si="657"/>
        <v>361.92180744883723</v>
      </c>
      <c r="BP670" s="44">
        <f t="shared" si="658"/>
        <v>0</v>
      </c>
      <c r="BQ670" s="44"/>
      <c r="BR670" s="44">
        <f t="shared" si="659"/>
        <v>0</v>
      </c>
      <c r="BS670" s="44"/>
      <c r="BT670" s="44">
        <f t="shared" si="660"/>
        <v>361.92180744883723</v>
      </c>
      <c r="BU670" s="20"/>
      <c r="BV670" s="20">
        <v>0.22</v>
      </c>
      <c r="BW670" s="20"/>
      <c r="BX670" s="20">
        <v>0.05</v>
      </c>
      <c r="BY670" s="44">
        <f t="shared" si="661"/>
        <v>240.49283989377594</v>
      </c>
      <c r="BZ670" s="44">
        <f t="shared" si="662"/>
        <v>0</v>
      </c>
      <c r="CA670" s="44">
        <f t="shared" si="663"/>
        <v>0</v>
      </c>
      <c r="CB670" s="44">
        <f t="shared" si="664"/>
        <v>0</v>
      </c>
      <c r="CC670" s="44"/>
      <c r="CD670" s="44">
        <f t="shared" si="665"/>
        <v>240.49283989377594</v>
      </c>
      <c r="CE670" s="44">
        <f t="shared" si="666"/>
        <v>2.9805322561090426</v>
      </c>
      <c r="CF670" s="44">
        <f t="shared" si="667"/>
        <v>8.2262690268609564</v>
      </c>
      <c r="CG670" s="44">
        <f t="shared" si="668"/>
        <v>3.2840046312765088</v>
      </c>
      <c r="CH670" s="44">
        <f t="shared" si="669"/>
        <v>80.535818280793009</v>
      </c>
      <c r="CI670" s="44">
        <f t="shared" si="670"/>
        <v>250.55587909580049</v>
      </c>
      <c r="CJ670" s="44">
        <f t="shared" si="671"/>
        <v>98.432666787635895</v>
      </c>
      <c r="CK670" s="44">
        <f t="shared" si="672"/>
        <v>447.42121267107228</v>
      </c>
    </row>
    <row r="671" spans="1:89" x14ac:dyDescent="0.25">
      <c r="A671" s="41">
        <f>'[11]ТОВ "Сумитеплоенерго" '!F663</f>
        <v>1986</v>
      </c>
      <c r="B671" s="78" t="str">
        <f>'[11]ТОВ "Сумитеплоенерго" '!C663</f>
        <v>пр.З.Красовицького5</v>
      </c>
      <c r="C671" s="47" t="str">
        <f>'[11]ТОВ "Сумитеплоенерго" '!O663</f>
        <v>так</v>
      </c>
      <c r="D671" s="46">
        <f>'[11]ТОВ "Сумитеплоенерго" '!G663</f>
        <v>14</v>
      </c>
      <c r="E671" s="86" t="str">
        <f t="shared" si="676"/>
        <v>ТОВ "Сумитеплоенерго"</v>
      </c>
      <c r="F671" s="43">
        <f>'[11]ТОВ "Сумитеплоенерго" '!L663</f>
        <v>5167.82</v>
      </c>
      <c r="G671" s="43">
        <f>'[11]ТОВ "Сумитеплоенерго" '!CX663</f>
        <v>1024.3800465116281</v>
      </c>
      <c r="H671" s="32">
        <f t="shared" si="677"/>
        <v>198.22285731926192</v>
      </c>
      <c r="I671" s="42"/>
      <c r="J671" s="42"/>
      <c r="K671" s="42"/>
      <c r="L671" s="42"/>
      <c r="M671" s="42"/>
      <c r="N671" s="44">
        <f t="shared" si="678"/>
        <v>1024.3800465116281</v>
      </c>
      <c r="O671" s="44">
        <f t="shared" si="679"/>
        <v>680.68864999500101</v>
      </c>
      <c r="P671" s="44">
        <f t="shared" si="680"/>
        <v>0</v>
      </c>
      <c r="Q671" s="44">
        <f t="shared" si="681"/>
        <v>0</v>
      </c>
      <c r="R671" s="44">
        <f t="shared" si="682"/>
        <v>0</v>
      </c>
      <c r="S671" s="44">
        <f t="shared" si="683"/>
        <v>0</v>
      </c>
      <c r="T671" s="44">
        <f t="shared" si="684"/>
        <v>680.68864999500101</v>
      </c>
      <c r="U671" s="44">
        <f t="shared" si="685"/>
        <v>1055.111447906977</v>
      </c>
      <c r="V671" s="44">
        <f t="shared" si="686"/>
        <v>0</v>
      </c>
      <c r="W671" s="44">
        <f t="shared" si="687"/>
        <v>0</v>
      </c>
      <c r="X671" s="44">
        <f t="shared" si="688"/>
        <v>0</v>
      </c>
      <c r="Y671" s="44">
        <f t="shared" si="689"/>
        <v>0</v>
      </c>
      <c r="Z671" s="44">
        <f t="shared" si="690"/>
        <v>1055.111447906977</v>
      </c>
      <c r="AA671" s="20">
        <v>0.03</v>
      </c>
      <c r="AC671" s="44">
        <f t="shared" si="673"/>
        <v>465.10379999999998</v>
      </c>
      <c r="AD671" s="28">
        <v>90</v>
      </c>
      <c r="AE671" s="44">
        <f t="shared" si="674"/>
        <v>3421.0968399999997</v>
      </c>
      <c r="AF671" s="28">
        <v>662</v>
      </c>
      <c r="AG671" s="44">
        <f t="shared" si="675"/>
        <v>521.94981999999993</v>
      </c>
      <c r="AH671" s="28">
        <v>101</v>
      </c>
      <c r="AI671" s="44">
        <f t="shared" si="639"/>
        <v>189.92006062325586</v>
      </c>
      <c r="AJ671" s="44">
        <f t="shared" si="640"/>
        <v>0</v>
      </c>
      <c r="AK671" s="44"/>
      <c r="AL671" s="44">
        <f t="shared" si="641"/>
        <v>0</v>
      </c>
      <c r="AM671" s="44"/>
      <c r="AN671" s="44">
        <f t="shared" si="642"/>
        <v>189.92006062325586</v>
      </c>
      <c r="AO671" s="20"/>
      <c r="AP671" s="20">
        <v>0.18</v>
      </c>
      <c r="AQ671" s="20"/>
      <c r="AR671" s="20"/>
      <c r="AS671" s="44">
        <f t="shared" si="643"/>
        <v>126.1996757090732</v>
      </c>
      <c r="AT671" s="44">
        <f t="shared" si="644"/>
        <v>0</v>
      </c>
      <c r="AU671" s="44">
        <f t="shared" si="645"/>
        <v>0</v>
      </c>
      <c r="AV671" s="44">
        <f t="shared" si="646"/>
        <v>0</v>
      </c>
      <c r="AW671" s="44"/>
      <c r="AX671" s="44">
        <f t="shared" si="647"/>
        <v>126.1996757090732</v>
      </c>
      <c r="AY671" s="44">
        <f t="shared" si="648"/>
        <v>590.86241082790718</v>
      </c>
      <c r="AZ671" s="44">
        <f t="shared" si="649"/>
        <v>0</v>
      </c>
      <c r="BA671" s="44"/>
      <c r="BB671" s="44">
        <f t="shared" si="650"/>
        <v>0</v>
      </c>
      <c r="BC671" s="44"/>
      <c r="BD671" s="44">
        <f t="shared" si="651"/>
        <v>590.86241082790718</v>
      </c>
      <c r="BE671" s="20"/>
      <c r="BF671" s="20">
        <v>0.56000000000000005</v>
      </c>
      <c r="BG671" s="20"/>
      <c r="BH671" s="20">
        <v>0.05</v>
      </c>
      <c r="BI671" s="44">
        <f t="shared" si="652"/>
        <v>392.62121331711666</v>
      </c>
      <c r="BJ671" s="44">
        <f t="shared" si="653"/>
        <v>0</v>
      </c>
      <c r="BK671" s="44">
        <f t="shared" si="654"/>
        <v>0</v>
      </c>
      <c r="BL671" s="44">
        <f t="shared" si="655"/>
        <v>0</v>
      </c>
      <c r="BM671" s="44"/>
      <c r="BN671" s="44">
        <f t="shared" si="656"/>
        <v>392.62121331711666</v>
      </c>
      <c r="BO671" s="44">
        <f t="shared" si="657"/>
        <v>232.12451853953493</v>
      </c>
      <c r="BP671" s="44">
        <f t="shared" si="658"/>
        <v>0</v>
      </c>
      <c r="BQ671" s="44"/>
      <c r="BR671" s="44">
        <f t="shared" si="659"/>
        <v>0</v>
      </c>
      <c r="BS671" s="44"/>
      <c r="BT671" s="44">
        <f t="shared" si="660"/>
        <v>232.12451853953493</v>
      </c>
      <c r="BU671" s="20"/>
      <c r="BV671" s="20">
        <v>0.22</v>
      </c>
      <c r="BW671" s="20"/>
      <c r="BX671" s="20">
        <v>0.05</v>
      </c>
      <c r="BY671" s="44">
        <f t="shared" si="661"/>
        <v>154.24404808886723</v>
      </c>
      <c r="BZ671" s="44">
        <f t="shared" si="662"/>
        <v>0</v>
      </c>
      <c r="CA671" s="44">
        <f t="shared" si="663"/>
        <v>0</v>
      </c>
      <c r="CB671" s="44">
        <f t="shared" si="664"/>
        <v>0</v>
      </c>
      <c r="CC671" s="44"/>
      <c r="CD671" s="44">
        <f t="shared" si="665"/>
        <v>154.24404808886723</v>
      </c>
      <c r="CE671" s="44">
        <f t="shared" si="666"/>
        <v>3.6854595496124642</v>
      </c>
      <c r="CF671" s="44">
        <f t="shared" si="667"/>
        <v>8.713479363726611</v>
      </c>
      <c r="CG671" s="44">
        <f t="shared" si="668"/>
        <v>3.3839219500987174</v>
      </c>
      <c r="CH671" s="44">
        <f t="shared" si="669"/>
        <v>51.652974921272914</v>
      </c>
      <c r="CI671" s="44">
        <f t="shared" si="670"/>
        <v>160.69814419951575</v>
      </c>
      <c r="CJ671" s="44">
        <f t="shared" si="671"/>
        <v>63.131413792666891</v>
      </c>
      <c r="CK671" s="44">
        <f t="shared" si="672"/>
        <v>286.96097178484951</v>
      </c>
    </row>
    <row r="672" spans="1:89" x14ac:dyDescent="0.25">
      <c r="A672" s="41">
        <f>'[11]ТОВ "Сумитеплоенерго" '!F664</f>
        <v>1988</v>
      </c>
      <c r="B672" s="41" t="str">
        <f>'[11]ТОВ "Сумитеплоенерго" '!C664</f>
        <v>пр.З.Красовицького7</v>
      </c>
      <c r="C672" s="47" t="str">
        <f>'[11]ТОВ "Сумитеплоенерго" '!O664</f>
        <v>так</v>
      </c>
      <c r="D672" s="46">
        <f>'[11]ТОВ "Сумитеплоенерго" '!G664</f>
        <v>14</v>
      </c>
      <c r="E672" s="86" t="str">
        <f t="shared" si="676"/>
        <v>ТОВ "Сумитеплоенерго"</v>
      </c>
      <c r="F672" s="43">
        <f>'[11]ТОВ "Сумитеплоенерго" '!L664</f>
        <v>5056.71</v>
      </c>
      <c r="G672" s="43">
        <f>'[11]ТОВ "Сумитеплоенерго" '!CX664</f>
        <v>989.83837209302328</v>
      </c>
      <c r="H672" s="32">
        <f t="shared" si="677"/>
        <v>195.74750620324741</v>
      </c>
      <c r="I672" s="42"/>
      <c r="J672" s="42"/>
      <c r="K672" s="42"/>
      <c r="L672" s="42"/>
      <c r="M672" s="42"/>
      <c r="N672" s="44">
        <f t="shared" si="678"/>
        <v>989.83837209302328</v>
      </c>
      <c r="O672" s="44">
        <f t="shared" si="679"/>
        <v>657.73610830050586</v>
      </c>
      <c r="P672" s="44">
        <f t="shared" si="680"/>
        <v>0</v>
      </c>
      <c r="Q672" s="44">
        <f t="shared" si="681"/>
        <v>0</v>
      </c>
      <c r="R672" s="44">
        <f t="shared" si="682"/>
        <v>0</v>
      </c>
      <c r="S672" s="44">
        <f t="shared" si="683"/>
        <v>0</v>
      </c>
      <c r="T672" s="44">
        <f t="shared" si="684"/>
        <v>657.73610830050586</v>
      </c>
      <c r="U672" s="44">
        <f t="shared" si="685"/>
        <v>1019.533523255814</v>
      </c>
      <c r="V672" s="44">
        <f t="shared" si="686"/>
        <v>0</v>
      </c>
      <c r="W672" s="44">
        <f t="shared" si="687"/>
        <v>0</v>
      </c>
      <c r="X672" s="44">
        <f t="shared" si="688"/>
        <v>0</v>
      </c>
      <c r="Y672" s="44">
        <f t="shared" si="689"/>
        <v>0</v>
      </c>
      <c r="Z672" s="44">
        <f t="shared" si="690"/>
        <v>1019.533523255814</v>
      </c>
      <c r="AA672" s="20">
        <v>0.03</v>
      </c>
      <c r="AC672" s="44">
        <f t="shared" si="673"/>
        <v>455.10390000000001</v>
      </c>
      <c r="AD672" s="28">
        <v>90</v>
      </c>
      <c r="AE672" s="44">
        <f t="shared" si="674"/>
        <v>3347.5420199999999</v>
      </c>
      <c r="AF672" s="28">
        <v>662</v>
      </c>
      <c r="AG672" s="44">
        <f t="shared" si="675"/>
        <v>510.72771</v>
      </c>
      <c r="AH672" s="28">
        <v>101</v>
      </c>
      <c r="AI672" s="44">
        <f t="shared" si="639"/>
        <v>183.51603418604651</v>
      </c>
      <c r="AJ672" s="44">
        <f t="shared" si="640"/>
        <v>0</v>
      </c>
      <c r="AK672" s="44"/>
      <c r="AL672" s="44">
        <f t="shared" si="641"/>
        <v>0</v>
      </c>
      <c r="AM672" s="44"/>
      <c r="AN672" s="44">
        <f t="shared" si="642"/>
        <v>183.51603418604651</v>
      </c>
      <c r="AO672" s="20"/>
      <c r="AP672" s="20">
        <v>0.18</v>
      </c>
      <c r="AQ672" s="20"/>
      <c r="AR672" s="20"/>
      <c r="AS672" s="44">
        <f t="shared" si="643"/>
        <v>121.9442744789138</v>
      </c>
      <c r="AT672" s="44">
        <f t="shared" si="644"/>
        <v>0</v>
      </c>
      <c r="AU672" s="44">
        <f t="shared" si="645"/>
        <v>0</v>
      </c>
      <c r="AV672" s="44">
        <f t="shared" si="646"/>
        <v>0</v>
      </c>
      <c r="AW672" s="44"/>
      <c r="AX672" s="44">
        <f t="shared" si="647"/>
        <v>121.9442744789138</v>
      </c>
      <c r="AY672" s="44">
        <f t="shared" si="648"/>
        <v>570.93877302325586</v>
      </c>
      <c r="AZ672" s="44">
        <f t="shared" si="649"/>
        <v>0</v>
      </c>
      <c r="BA672" s="44"/>
      <c r="BB672" s="44">
        <f t="shared" si="650"/>
        <v>0</v>
      </c>
      <c r="BC672" s="44"/>
      <c r="BD672" s="44">
        <f t="shared" si="651"/>
        <v>570.93877302325586</v>
      </c>
      <c r="BE672" s="20"/>
      <c r="BF672" s="20">
        <v>0.56000000000000005</v>
      </c>
      <c r="BG672" s="20"/>
      <c r="BH672" s="20">
        <v>0.05</v>
      </c>
      <c r="BI672" s="44">
        <f t="shared" si="652"/>
        <v>379.38218726773181</v>
      </c>
      <c r="BJ672" s="44">
        <f t="shared" si="653"/>
        <v>0</v>
      </c>
      <c r="BK672" s="44">
        <f t="shared" si="654"/>
        <v>0</v>
      </c>
      <c r="BL672" s="44">
        <f t="shared" si="655"/>
        <v>0</v>
      </c>
      <c r="BM672" s="44"/>
      <c r="BN672" s="44">
        <f t="shared" si="656"/>
        <v>379.38218726773181</v>
      </c>
      <c r="BO672" s="44">
        <f t="shared" si="657"/>
        <v>224.29737511627908</v>
      </c>
      <c r="BP672" s="44">
        <f t="shared" si="658"/>
        <v>0</v>
      </c>
      <c r="BQ672" s="44"/>
      <c r="BR672" s="44">
        <f t="shared" si="659"/>
        <v>0</v>
      </c>
      <c r="BS672" s="44"/>
      <c r="BT672" s="44">
        <f t="shared" si="660"/>
        <v>224.29737511627908</v>
      </c>
      <c r="BU672" s="20"/>
      <c r="BV672" s="20">
        <v>0.22</v>
      </c>
      <c r="BW672" s="20"/>
      <c r="BX672" s="20">
        <v>0.05</v>
      </c>
      <c r="BY672" s="44">
        <f t="shared" si="661"/>
        <v>149.04300214089466</v>
      </c>
      <c r="BZ672" s="44">
        <f t="shared" si="662"/>
        <v>0</v>
      </c>
      <c r="CA672" s="44">
        <f t="shared" si="663"/>
        <v>0</v>
      </c>
      <c r="CB672" s="44">
        <f t="shared" si="664"/>
        <v>0</v>
      </c>
      <c r="CC672" s="44"/>
      <c r="CD672" s="44">
        <f t="shared" si="665"/>
        <v>149.04300214089466</v>
      </c>
      <c r="CE672" s="44">
        <f t="shared" si="666"/>
        <v>3.7320645183607621</v>
      </c>
      <c r="CF672" s="44">
        <f t="shared" si="667"/>
        <v>8.8236668255529445</v>
      </c>
      <c r="CG672" s="44">
        <f t="shared" si="668"/>
        <v>3.4267137850403357</v>
      </c>
      <c r="CH672" s="44">
        <f t="shared" si="669"/>
        <v>49.911257822664119</v>
      </c>
      <c r="CI672" s="44">
        <f t="shared" si="670"/>
        <v>155.27946878162172</v>
      </c>
      <c r="CJ672" s="44">
        <f t="shared" si="671"/>
        <v>61.002648449922816</v>
      </c>
      <c r="CK672" s="44">
        <f t="shared" si="672"/>
        <v>277.28476568146732</v>
      </c>
    </row>
    <row r="673" spans="1:89" x14ac:dyDescent="0.25">
      <c r="A673" s="41">
        <f>'[11]ТОВ "Сумитеплоенерго" '!F665</f>
        <v>1989</v>
      </c>
      <c r="B673" s="41" t="str">
        <f>'[11]ТОВ "Сумитеплоенерго" '!C665</f>
        <v>пр.З.Красовицького9</v>
      </c>
      <c r="C673" s="47" t="str">
        <f>'[11]ТОВ "Сумитеплоенерго" '!O665</f>
        <v>так</v>
      </c>
      <c r="D673" s="46">
        <f>'[11]ТОВ "Сумитеплоенерго" '!G665</f>
        <v>14</v>
      </c>
      <c r="E673" s="86" t="str">
        <f t="shared" si="676"/>
        <v>ТОВ "Сумитеплоенерго"</v>
      </c>
      <c r="F673" s="43">
        <f>'[11]ТОВ "Сумитеплоенерго" '!L665</f>
        <v>5173.3999999999996</v>
      </c>
      <c r="G673" s="43">
        <f>'[11]ТОВ "Сумитеплоенерго" '!CX665</f>
        <v>986.96925581395362</v>
      </c>
      <c r="H673" s="32">
        <f t="shared" si="677"/>
        <v>190.77768117948614</v>
      </c>
      <c r="I673" s="42"/>
      <c r="J673" s="42"/>
      <c r="K673" s="42"/>
      <c r="L673" s="42"/>
      <c r="M673" s="42"/>
      <c r="N673" s="44">
        <f t="shared" si="678"/>
        <v>986.96925581395362</v>
      </c>
      <c r="O673" s="44">
        <f t="shared" si="679"/>
        <v>655.82961383750933</v>
      </c>
      <c r="P673" s="44">
        <f t="shared" si="680"/>
        <v>0</v>
      </c>
      <c r="Q673" s="44">
        <f t="shared" si="681"/>
        <v>0</v>
      </c>
      <c r="R673" s="44">
        <f t="shared" si="682"/>
        <v>0</v>
      </c>
      <c r="S673" s="44">
        <f t="shared" si="683"/>
        <v>0</v>
      </c>
      <c r="T673" s="44">
        <f t="shared" si="684"/>
        <v>655.82961383750933</v>
      </c>
      <c r="U673" s="44">
        <f t="shared" si="685"/>
        <v>1016.5783334883722</v>
      </c>
      <c r="V673" s="44">
        <f t="shared" si="686"/>
        <v>0</v>
      </c>
      <c r="W673" s="44">
        <f t="shared" si="687"/>
        <v>0</v>
      </c>
      <c r="X673" s="44">
        <f t="shared" si="688"/>
        <v>0</v>
      </c>
      <c r="Y673" s="44">
        <f t="shared" si="689"/>
        <v>0</v>
      </c>
      <c r="Z673" s="44">
        <f t="shared" si="690"/>
        <v>1016.5783334883722</v>
      </c>
      <c r="AA673" s="20">
        <v>0.03</v>
      </c>
      <c r="AC673" s="44">
        <f t="shared" si="673"/>
        <v>465.60599999999994</v>
      </c>
      <c r="AD673" s="28">
        <v>90</v>
      </c>
      <c r="AE673" s="44">
        <f t="shared" si="674"/>
        <v>3424.7907999999998</v>
      </c>
      <c r="AF673" s="28">
        <v>662</v>
      </c>
      <c r="AG673" s="44">
        <f t="shared" si="675"/>
        <v>522.51339999999993</v>
      </c>
      <c r="AH673" s="28">
        <v>101</v>
      </c>
      <c r="AI673" s="44">
        <f t="shared" si="639"/>
        <v>182.984100027907</v>
      </c>
      <c r="AJ673" s="44">
        <f t="shared" si="640"/>
        <v>0</v>
      </c>
      <c r="AK673" s="44"/>
      <c r="AL673" s="44">
        <f t="shared" si="641"/>
        <v>0</v>
      </c>
      <c r="AM673" s="44"/>
      <c r="AN673" s="44">
        <f t="shared" si="642"/>
        <v>182.984100027907</v>
      </c>
      <c r="AO673" s="20"/>
      <c r="AP673" s="20">
        <v>0.18</v>
      </c>
      <c r="AQ673" s="20"/>
      <c r="AR673" s="20"/>
      <c r="AS673" s="44">
        <f t="shared" si="643"/>
        <v>121.59081040547423</v>
      </c>
      <c r="AT673" s="44">
        <f t="shared" si="644"/>
        <v>0</v>
      </c>
      <c r="AU673" s="44">
        <f t="shared" si="645"/>
        <v>0</v>
      </c>
      <c r="AV673" s="44">
        <f t="shared" si="646"/>
        <v>0</v>
      </c>
      <c r="AW673" s="44"/>
      <c r="AX673" s="44">
        <f t="shared" si="647"/>
        <v>121.59081040547423</v>
      </c>
      <c r="AY673" s="44">
        <f t="shared" si="648"/>
        <v>569.2838667534885</v>
      </c>
      <c r="AZ673" s="44">
        <f t="shared" si="649"/>
        <v>0</v>
      </c>
      <c r="BA673" s="44"/>
      <c r="BB673" s="44">
        <f t="shared" si="650"/>
        <v>0</v>
      </c>
      <c r="BC673" s="44"/>
      <c r="BD673" s="44">
        <f t="shared" si="651"/>
        <v>569.2838667534885</v>
      </c>
      <c r="BE673" s="20"/>
      <c r="BF673" s="20">
        <v>0.56000000000000005</v>
      </c>
      <c r="BG673" s="20"/>
      <c r="BH673" s="20">
        <v>0.05</v>
      </c>
      <c r="BI673" s="44">
        <f t="shared" si="652"/>
        <v>378.28252126147544</v>
      </c>
      <c r="BJ673" s="44">
        <f t="shared" si="653"/>
        <v>0</v>
      </c>
      <c r="BK673" s="44">
        <f t="shared" si="654"/>
        <v>0</v>
      </c>
      <c r="BL673" s="44">
        <f t="shared" si="655"/>
        <v>0</v>
      </c>
      <c r="BM673" s="44"/>
      <c r="BN673" s="44">
        <f t="shared" si="656"/>
        <v>378.28252126147544</v>
      </c>
      <c r="BO673" s="44">
        <f t="shared" si="657"/>
        <v>223.64723336744188</v>
      </c>
      <c r="BP673" s="44">
        <f t="shared" si="658"/>
        <v>0</v>
      </c>
      <c r="BQ673" s="44"/>
      <c r="BR673" s="44">
        <f t="shared" si="659"/>
        <v>0</v>
      </c>
      <c r="BS673" s="44"/>
      <c r="BT673" s="44">
        <f t="shared" si="660"/>
        <v>223.64723336744188</v>
      </c>
      <c r="BU673" s="20"/>
      <c r="BV673" s="20">
        <v>0.22</v>
      </c>
      <c r="BW673" s="20"/>
      <c r="BX673" s="20">
        <v>0.05</v>
      </c>
      <c r="BY673" s="44">
        <f t="shared" si="661"/>
        <v>148.61099049557961</v>
      </c>
      <c r="BZ673" s="44">
        <f t="shared" si="662"/>
        <v>0</v>
      </c>
      <c r="CA673" s="44">
        <f t="shared" si="663"/>
        <v>0</v>
      </c>
      <c r="CB673" s="44">
        <f t="shared" si="664"/>
        <v>0</v>
      </c>
      <c r="CC673" s="44"/>
      <c r="CD673" s="44">
        <f t="shared" si="665"/>
        <v>148.61099049557961</v>
      </c>
      <c r="CE673" s="44">
        <f t="shared" si="666"/>
        <v>3.8292860985737582</v>
      </c>
      <c r="CF673" s="44">
        <f t="shared" si="667"/>
        <v>9.0535264187708133</v>
      </c>
      <c r="CG673" s="44">
        <f t="shared" si="668"/>
        <v>3.5159808723268142</v>
      </c>
      <c r="CH673" s="44">
        <f t="shared" si="669"/>
        <v>49.76658652443485</v>
      </c>
      <c r="CI673" s="44">
        <f t="shared" si="670"/>
        <v>154.82938029824177</v>
      </c>
      <c r="CJ673" s="44">
        <f t="shared" si="671"/>
        <v>60.825827974309256</v>
      </c>
      <c r="CK673" s="44">
        <f t="shared" si="672"/>
        <v>276.48103624686024</v>
      </c>
    </row>
    <row r="674" spans="1:89" x14ac:dyDescent="0.25">
      <c r="A674" s="41">
        <f>'[11]ТОВ "Сумитеплоенерго" '!F666</f>
        <v>1990</v>
      </c>
      <c r="B674" s="41" t="str">
        <f>'[11]ТОВ "Сумитеплоенерго" '!C666</f>
        <v>Харківська, 1</v>
      </c>
      <c r="C674" s="47" t="str">
        <f>'[11]ТОВ "Сумитеплоенерго" '!O666</f>
        <v>так</v>
      </c>
      <c r="D674" s="46">
        <f>'[11]ТОВ "Сумитеплоенерго" '!G666</f>
        <v>15</v>
      </c>
      <c r="E674" s="86" t="str">
        <f t="shared" si="676"/>
        <v>ТОВ "Сумитеплоенерго"</v>
      </c>
      <c r="F674" s="43">
        <f>'[11]ТОВ "Сумитеплоенерго" '!L666</f>
        <v>3510.7</v>
      </c>
      <c r="G674" s="43">
        <f>'[11]ТОВ "Сумитеплоенерго" '!CX666</f>
        <v>741.60231395348842</v>
      </c>
      <c r="H674" s="32">
        <f t="shared" si="677"/>
        <v>211.24058277650852</v>
      </c>
      <c r="I674" s="42"/>
      <c r="J674" s="42"/>
      <c r="K674" s="42"/>
      <c r="L674" s="42"/>
      <c r="M674" s="42"/>
      <c r="N674" s="44">
        <f t="shared" si="678"/>
        <v>741.60231395348842</v>
      </c>
      <c r="O674" s="44">
        <f t="shared" si="679"/>
        <v>492.78612916874965</v>
      </c>
      <c r="P674" s="44">
        <f t="shared" si="680"/>
        <v>0</v>
      </c>
      <c r="Q674" s="44">
        <f t="shared" si="681"/>
        <v>0</v>
      </c>
      <c r="R674" s="44">
        <f t="shared" si="682"/>
        <v>0</v>
      </c>
      <c r="S674" s="44">
        <f t="shared" si="683"/>
        <v>0</v>
      </c>
      <c r="T674" s="44">
        <f t="shared" si="684"/>
        <v>492.78612916874965</v>
      </c>
      <c r="U674" s="44">
        <f t="shared" si="685"/>
        <v>763.85038337209312</v>
      </c>
      <c r="V674" s="44">
        <f t="shared" si="686"/>
        <v>0</v>
      </c>
      <c r="W674" s="44">
        <f t="shared" si="687"/>
        <v>0</v>
      </c>
      <c r="X674" s="44">
        <f t="shared" si="688"/>
        <v>0</v>
      </c>
      <c r="Y674" s="44">
        <f t="shared" si="689"/>
        <v>0</v>
      </c>
      <c r="Z674" s="44">
        <f t="shared" si="690"/>
        <v>763.85038337209312</v>
      </c>
      <c r="AA674" s="20">
        <v>0.03</v>
      </c>
      <c r="AC674" s="44">
        <f t="shared" si="673"/>
        <v>330.00579999999997</v>
      </c>
      <c r="AD674" s="28">
        <v>94</v>
      </c>
      <c r="AE674" s="44">
        <f t="shared" si="674"/>
        <v>2394.2973999999999</v>
      </c>
      <c r="AF674" s="28">
        <v>682</v>
      </c>
      <c r="AG674" s="44">
        <f t="shared" si="675"/>
        <v>386.17700000000002</v>
      </c>
      <c r="AH674" s="28">
        <v>110</v>
      </c>
      <c r="AI674" s="44">
        <f t="shared" si="639"/>
        <v>137.49306900697675</v>
      </c>
      <c r="AJ674" s="44">
        <f t="shared" si="640"/>
        <v>0</v>
      </c>
      <c r="AK674" s="44"/>
      <c r="AL674" s="44">
        <f t="shared" si="641"/>
        <v>0</v>
      </c>
      <c r="AM674" s="44"/>
      <c r="AN674" s="44">
        <f t="shared" si="642"/>
        <v>137.49306900697675</v>
      </c>
      <c r="AO674" s="20"/>
      <c r="AP674" s="20">
        <v>0.18</v>
      </c>
      <c r="AQ674" s="20"/>
      <c r="AR674" s="20"/>
      <c r="AS674" s="44">
        <f t="shared" si="643"/>
        <v>91.36254834788619</v>
      </c>
      <c r="AT674" s="44">
        <f t="shared" si="644"/>
        <v>0</v>
      </c>
      <c r="AU674" s="44">
        <f t="shared" si="645"/>
        <v>0</v>
      </c>
      <c r="AV674" s="44">
        <f t="shared" si="646"/>
        <v>0</v>
      </c>
      <c r="AW674" s="44"/>
      <c r="AX674" s="44">
        <f t="shared" si="647"/>
        <v>91.36254834788619</v>
      </c>
      <c r="AY674" s="44">
        <f t="shared" si="648"/>
        <v>427.75621468837221</v>
      </c>
      <c r="AZ674" s="44">
        <f t="shared" si="649"/>
        <v>0</v>
      </c>
      <c r="BA674" s="44"/>
      <c r="BB674" s="44">
        <f t="shared" si="650"/>
        <v>0</v>
      </c>
      <c r="BC674" s="44"/>
      <c r="BD674" s="44">
        <f t="shared" si="651"/>
        <v>427.75621468837221</v>
      </c>
      <c r="BE674" s="20"/>
      <c r="BF674" s="20">
        <v>0.56000000000000005</v>
      </c>
      <c r="BG674" s="20"/>
      <c r="BH674" s="20">
        <v>0.05</v>
      </c>
      <c r="BI674" s="44">
        <f t="shared" si="652"/>
        <v>284.23903930453486</v>
      </c>
      <c r="BJ674" s="44">
        <f t="shared" si="653"/>
        <v>0</v>
      </c>
      <c r="BK674" s="44">
        <f t="shared" si="654"/>
        <v>0</v>
      </c>
      <c r="BL674" s="44">
        <f t="shared" si="655"/>
        <v>0</v>
      </c>
      <c r="BM674" s="44"/>
      <c r="BN674" s="44">
        <f t="shared" si="656"/>
        <v>284.23903930453486</v>
      </c>
      <c r="BO674" s="44">
        <f t="shared" si="657"/>
        <v>168.04708434186048</v>
      </c>
      <c r="BP674" s="44">
        <f t="shared" si="658"/>
        <v>0</v>
      </c>
      <c r="BQ674" s="44"/>
      <c r="BR674" s="44">
        <f t="shared" si="659"/>
        <v>0</v>
      </c>
      <c r="BS674" s="44"/>
      <c r="BT674" s="44">
        <f t="shared" si="660"/>
        <v>168.04708434186048</v>
      </c>
      <c r="BU674" s="20"/>
      <c r="BV674" s="20">
        <v>0.22</v>
      </c>
      <c r="BW674" s="20"/>
      <c r="BX674" s="20">
        <v>0.05</v>
      </c>
      <c r="BY674" s="44">
        <f t="shared" si="661"/>
        <v>111.66533686963868</v>
      </c>
      <c r="BZ674" s="44">
        <f t="shared" si="662"/>
        <v>0</v>
      </c>
      <c r="CA674" s="44">
        <f t="shared" si="663"/>
        <v>0</v>
      </c>
      <c r="CB674" s="44">
        <f t="shared" si="664"/>
        <v>0</v>
      </c>
      <c r="CC674" s="44"/>
      <c r="CD674" s="44">
        <f t="shared" si="665"/>
        <v>111.66533686963868</v>
      </c>
      <c r="CE674" s="44">
        <f t="shared" si="666"/>
        <v>3.612046795623725</v>
      </c>
      <c r="CF674" s="44">
        <f t="shared" si="667"/>
        <v>8.4235346624386107</v>
      </c>
      <c r="CG674" s="44">
        <f t="shared" si="668"/>
        <v>3.4583426766610139</v>
      </c>
      <c r="CH674" s="44">
        <f t="shared" si="669"/>
        <v>37.39429116629389</v>
      </c>
      <c r="CI674" s="44">
        <f t="shared" si="670"/>
        <v>116.33779473958101</v>
      </c>
      <c r="CJ674" s="44">
        <f t="shared" si="671"/>
        <v>45.70413364769253</v>
      </c>
      <c r="CK674" s="44">
        <f t="shared" si="672"/>
        <v>207.74606203496606</v>
      </c>
    </row>
    <row r="675" spans="1:89" x14ac:dyDescent="0.25">
      <c r="A675" s="41">
        <f>'[11]ТОВ "Сумитеплоенерго" '!F667</f>
        <v>1994</v>
      </c>
      <c r="B675" s="41" t="str">
        <f>'[11]ТОВ "Сумитеплоенерго" '!C667</f>
        <v>Д.Коротченко,43</v>
      </c>
      <c r="C675" s="47" t="str">
        <f>'[11]ТОВ "Сумитеплоенерго" '!O667</f>
        <v>так</v>
      </c>
      <c r="D675" s="46">
        <f>'[11]ТОВ "Сумитеплоенерго" '!G667</f>
        <v>15</v>
      </c>
      <c r="E675" s="86" t="str">
        <f t="shared" si="676"/>
        <v>ТОВ "Сумитеплоенерго"</v>
      </c>
      <c r="F675" s="43">
        <f>'[11]ТОВ "Сумитеплоенерго" '!L667</f>
        <v>4860.1000000000004</v>
      </c>
      <c r="G675" s="43">
        <f>'[11]ТОВ "Сумитеплоенерго" '!CX667</f>
        <v>1011.8958255813953</v>
      </c>
      <c r="H675" s="32">
        <f t="shared" si="677"/>
        <v>208.20473356132493</v>
      </c>
      <c r="I675" s="42"/>
      <c r="J675" s="42"/>
      <c r="K675" s="42"/>
      <c r="L675" s="42"/>
      <c r="M675" s="42"/>
      <c r="N675" s="44">
        <f t="shared" si="678"/>
        <v>1011.8958255813953</v>
      </c>
      <c r="O675" s="44">
        <f t="shared" si="679"/>
        <v>672.39303010258152</v>
      </c>
      <c r="P675" s="44">
        <f t="shared" si="680"/>
        <v>0</v>
      </c>
      <c r="Q675" s="44">
        <f t="shared" si="681"/>
        <v>0</v>
      </c>
      <c r="R675" s="44">
        <f t="shared" si="682"/>
        <v>0</v>
      </c>
      <c r="S675" s="44">
        <f t="shared" si="683"/>
        <v>0</v>
      </c>
      <c r="T675" s="44">
        <f t="shared" si="684"/>
        <v>672.39303010258152</v>
      </c>
      <c r="U675" s="44">
        <f t="shared" si="685"/>
        <v>1042.2527003488372</v>
      </c>
      <c r="V675" s="44">
        <f t="shared" si="686"/>
        <v>0</v>
      </c>
      <c r="W675" s="44">
        <f t="shared" si="687"/>
        <v>0</v>
      </c>
      <c r="X675" s="44">
        <f t="shared" si="688"/>
        <v>0</v>
      </c>
      <c r="Y675" s="44">
        <f t="shared" si="689"/>
        <v>0</v>
      </c>
      <c r="Z675" s="44">
        <f t="shared" si="690"/>
        <v>1042.2527003488372</v>
      </c>
      <c r="AA675" s="20">
        <v>0.03</v>
      </c>
      <c r="AC675" s="44">
        <f t="shared" si="673"/>
        <v>456.8494</v>
      </c>
      <c r="AD675" s="28">
        <v>94</v>
      </c>
      <c r="AE675" s="44">
        <f t="shared" si="674"/>
        <v>3314.5882000000001</v>
      </c>
      <c r="AF675" s="28">
        <v>682</v>
      </c>
      <c r="AG675" s="44">
        <f t="shared" si="675"/>
        <v>534.61099999999999</v>
      </c>
      <c r="AH675" s="28">
        <v>110</v>
      </c>
      <c r="AI675" s="44">
        <f t="shared" si="639"/>
        <v>187.60548606279067</v>
      </c>
      <c r="AJ675" s="44">
        <f t="shared" si="640"/>
        <v>0</v>
      </c>
      <c r="AK675" s="44"/>
      <c r="AL675" s="44">
        <f t="shared" si="641"/>
        <v>0</v>
      </c>
      <c r="AM675" s="44"/>
      <c r="AN675" s="44">
        <f t="shared" si="642"/>
        <v>187.60548606279067</v>
      </c>
      <c r="AO675" s="20"/>
      <c r="AP675" s="20">
        <v>0.18</v>
      </c>
      <c r="AQ675" s="20"/>
      <c r="AR675" s="20"/>
      <c r="AS675" s="44">
        <f t="shared" si="643"/>
        <v>124.66166778101859</v>
      </c>
      <c r="AT675" s="44">
        <f t="shared" si="644"/>
        <v>0</v>
      </c>
      <c r="AU675" s="44">
        <f t="shared" si="645"/>
        <v>0</v>
      </c>
      <c r="AV675" s="44">
        <f t="shared" si="646"/>
        <v>0</v>
      </c>
      <c r="AW675" s="44"/>
      <c r="AX675" s="44">
        <f t="shared" si="647"/>
        <v>124.66166778101859</v>
      </c>
      <c r="AY675" s="44">
        <f t="shared" si="648"/>
        <v>583.66151219534891</v>
      </c>
      <c r="AZ675" s="44">
        <f t="shared" si="649"/>
        <v>0</v>
      </c>
      <c r="BA675" s="44"/>
      <c r="BB675" s="44">
        <f t="shared" si="650"/>
        <v>0</v>
      </c>
      <c r="BC675" s="44"/>
      <c r="BD675" s="44">
        <f t="shared" si="651"/>
        <v>583.66151219534891</v>
      </c>
      <c r="BE675" s="20"/>
      <c r="BF675" s="20">
        <v>0.56000000000000005</v>
      </c>
      <c r="BG675" s="20"/>
      <c r="BH675" s="20">
        <v>0.05</v>
      </c>
      <c r="BI675" s="44">
        <f t="shared" si="652"/>
        <v>387.83629976316905</v>
      </c>
      <c r="BJ675" s="44">
        <f t="shared" si="653"/>
        <v>0</v>
      </c>
      <c r="BK675" s="44">
        <f t="shared" si="654"/>
        <v>0</v>
      </c>
      <c r="BL675" s="44">
        <f t="shared" si="655"/>
        <v>0</v>
      </c>
      <c r="BM675" s="44"/>
      <c r="BN675" s="44">
        <f t="shared" si="656"/>
        <v>387.83629976316905</v>
      </c>
      <c r="BO675" s="44">
        <f t="shared" si="657"/>
        <v>229.29559407674418</v>
      </c>
      <c r="BP675" s="44">
        <f t="shared" si="658"/>
        <v>0</v>
      </c>
      <c r="BQ675" s="44"/>
      <c r="BR675" s="44">
        <f t="shared" si="659"/>
        <v>0</v>
      </c>
      <c r="BS675" s="44"/>
      <c r="BT675" s="44">
        <f t="shared" si="660"/>
        <v>229.29559407674418</v>
      </c>
      <c r="BU675" s="20"/>
      <c r="BV675" s="20">
        <v>0.22</v>
      </c>
      <c r="BW675" s="20"/>
      <c r="BX675" s="20">
        <v>0.05</v>
      </c>
      <c r="BY675" s="44">
        <f t="shared" si="661"/>
        <v>152.36426062124497</v>
      </c>
      <c r="BZ675" s="44">
        <f t="shared" si="662"/>
        <v>0</v>
      </c>
      <c r="CA675" s="44">
        <f t="shared" si="663"/>
        <v>0</v>
      </c>
      <c r="CB675" s="44">
        <f t="shared" si="664"/>
        <v>0</v>
      </c>
      <c r="CC675" s="44"/>
      <c r="CD675" s="44">
        <f t="shared" si="665"/>
        <v>152.36426062124497</v>
      </c>
      <c r="CE675" s="44">
        <f t="shared" si="666"/>
        <v>3.664714327442693</v>
      </c>
      <c r="CF675" s="44">
        <f t="shared" si="667"/>
        <v>8.5463588684814766</v>
      </c>
      <c r="CG675" s="44">
        <f t="shared" si="668"/>
        <v>3.5087690369132165</v>
      </c>
      <c r="CH675" s="44">
        <f t="shared" si="669"/>
        <v>51.023475007820984</v>
      </c>
      <c r="CI675" s="44">
        <f t="shared" si="670"/>
        <v>158.739700024332</v>
      </c>
      <c r="CJ675" s="44">
        <f t="shared" si="671"/>
        <v>62.362025009558991</v>
      </c>
      <c r="CK675" s="44">
        <f t="shared" si="672"/>
        <v>283.46375004344992</v>
      </c>
    </row>
    <row r="676" spans="1:89" x14ac:dyDescent="0.25">
      <c r="A676" s="41">
        <f>'[11]ТОВ "Сумитеплоенерго" '!F668</f>
        <v>1995</v>
      </c>
      <c r="B676" s="41" t="str">
        <f>'[11]ТОВ "Сумитеплоенерго" '!C668</f>
        <v>іул.Черепіна,26</v>
      </c>
      <c r="C676" s="47" t="str">
        <f>'[11]ТОВ "Сумитеплоенерго" '!O668</f>
        <v>так</v>
      </c>
      <c r="D676" s="46">
        <f>'[11]ТОВ "Сумитеплоенерго" '!G668</f>
        <v>15</v>
      </c>
      <c r="E676" s="86" t="str">
        <f t="shared" si="676"/>
        <v>ТОВ "Сумитеплоенерго"</v>
      </c>
      <c r="F676" s="43">
        <f>'[11]ТОВ "Сумитеплоенерго" '!L668</f>
        <v>4713.96</v>
      </c>
      <c r="G676" s="43">
        <f>'[11]ТОВ "Сумитеплоенерго" '!CX668</f>
        <v>975.35950000000003</v>
      </c>
      <c r="H676" s="32">
        <f t="shared" si="677"/>
        <v>206.90873490653294</v>
      </c>
      <c r="I676" s="42"/>
      <c r="J676" s="42"/>
      <c r="K676" s="42"/>
      <c r="L676" s="42"/>
      <c r="M676" s="42"/>
      <c r="N676" s="44">
        <f t="shared" si="678"/>
        <v>975.35950000000003</v>
      </c>
      <c r="O676" s="44">
        <f t="shared" si="679"/>
        <v>648.11506586414441</v>
      </c>
      <c r="P676" s="44">
        <f t="shared" si="680"/>
        <v>0</v>
      </c>
      <c r="Q676" s="44">
        <f t="shared" si="681"/>
        <v>0</v>
      </c>
      <c r="R676" s="44">
        <f t="shared" si="682"/>
        <v>0</v>
      </c>
      <c r="S676" s="44">
        <f t="shared" si="683"/>
        <v>0</v>
      </c>
      <c r="T676" s="44">
        <f t="shared" si="684"/>
        <v>648.11506586414441</v>
      </c>
      <c r="U676" s="44">
        <f t="shared" si="685"/>
        <v>1004.6202850000001</v>
      </c>
      <c r="V676" s="44">
        <f t="shared" si="686"/>
        <v>0</v>
      </c>
      <c r="W676" s="44">
        <f t="shared" si="687"/>
        <v>0</v>
      </c>
      <c r="X676" s="44">
        <f t="shared" si="688"/>
        <v>0</v>
      </c>
      <c r="Y676" s="44">
        <f t="shared" si="689"/>
        <v>0</v>
      </c>
      <c r="Z676" s="44">
        <f t="shared" si="690"/>
        <v>1004.6202850000001</v>
      </c>
      <c r="AA676" s="20">
        <v>0.03</v>
      </c>
      <c r="AC676" s="44">
        <f t="shared" si="673"/>
        <v>443.11223999999999</v>
      </c>
      <c r="AD676" s="28">
        <v>94</v>
      </c>
      <c r="AE676" s="44">
        <f t="shared" si="674"/>
        <v>3214.9207200000001</v>
      </c>
      <c r="AF676" s="28">
        <v>682</v>
      </c>
      <c r="AG676" s="44">
        <f t="shared" si="675"/>
        <v>518.53559999999993</v>
      </c>
      <c r="AH676" s="28">
        <v>110</v>
      </c>
      <c r="AI676" s="44">
        <f t="shared" si="639"/>
        <v>180.8316513</v>
      </c>
      <c r="AJ676" s="44">
        <f t="shared" si="640"/>
        <v>0</v>
      </c>
      <c r="AK676" s="44"/>
      <c r="AL676" s="44">
        <f t="shared" si="641"/>
        <v>0</v>
      </c>
      <c r="AM676" s="44"/>
      <c r="AN676" s="44">
        <f t="shared" si="642"/>
        <v>180.8316513</v>
      </c>
      <c r="AO676" s="20"/>
      <c r="AP676" s="20">
        <v>0.18</v>
      </c>
      <c r="AQ676" s="20"/>
      <c r="AR676" s="20"/>
      <c r="AS676" s="44">
        <f t="shared" si="643"/>
        <v>120.16053321121238</v>
      </c>
      <c r="AT676" s="44">
        <f t="shared" si="644"/>
        <v>0</v>
      </c>
      <c r="AU676" s="44">
        <f t="shared" si="645"/>
        <v>0</v>
      </c>
      <c r="AV676" s="44">
        <f t="shared" si="646"/>
        <v>0</v>
      </c>
      <c r="AW676" s="44"/>
      <c r="AX676" s="44">
        <f t="shared" si="647"/>
        <v>120.16053321121238</v>
      </c>
      <c r="AY676" s="44">
        <f t="shared" si="648"/>
        <v>562.58735960000013</v>
      </c>
      <c r="AZ676" s="44">
        <f t="shared" si="649"/>
        <v>0</v>
      </c>
      <c r="BA676" s="44"/>
      <c r="BB676" s="44">
        <f t="shared" si="650"/>
        <v>0</v>
      </c>
      <c r="BC676" s="44"/>
      <c r="BD676" s="44">
        <f t="shared" si="651"/>
        <v>562.58735960000013</v>
      </c>
      <c r="BE676" s="20"/>
      <c r="BF676" s="20">
        <v>0.56000000000000005</v>
      </c>
      <c r="BG676" s="20"/>
      <c r="BH676" s="20">
        <v>0.05</v>
      </c>
      <c r="BI676" s="44">
        <f t="shared" si="652"/>
        <v>373.83276999043858</v>
      </c>
      <c r="BJ676" s="44">
        <f t="shared" si="653"/>
        <v>0</v>
      </c>
      <c r="BK676" s="44">
        <f t="shared" si="654"/>
        <v>0</v>
      </c>
      <c r="BL676" s="44">
        <f t="shared" si="655"/>
        <v>0</v>
      </c>
      <c r="BM676" s="44"/>
      <c r="BN676" s="44">
        <f t="shared" si="656"/>
        <v>373.83276999043858</v>
      </c>
      <c r="BO676" s="44">
        <f t="shared" si="657"/>
        <v>221.01646270000001</v>
      </c>
      <c r="BP676" s="44">
        <f t="shared" si="658"/>
        <v>0</v>
      </c>
      <c r="BQ676" s="44"/>
      <c r="BR676" s="44">
        <f t="shared" si="659"/>
        <v>0</v>
      </c>
      <c r="BS676" s="44"/>
      <c r="BT676" s="44">
        <f t="shared" si="660"/>
        <v>221.01646270000001</v>
      </c>
      <c r="BU676" s="20"/>
      <c r="BV676" s="20">
        <v>0.22</v>
      </c>
      <c r="BW676" s="20"/>
      <c r="BX676" s="20">
        <v>0.05</v>
      </c>
      <c r="BY676" s="44">
        <f t="shared" si="661"/>
        <v>146.86287392481515</v>
      </c>
      <c r="BZ676" s="44">
        <f t="shared" si="662"/>
        <v>0</v>
      </c>
      <c r="CA676" s="44">
        <f t="shared" si="663"/>
        <v>0</v>
      </c>
      <c r="CB676" s="44">
        <f t="shared" si="664"/>
        <v>0</v>
      </c>
      <c r="CC676" s="44"/>
      <c r="CD676" s="44">
        <f t="shared" si="665"/>
        <v>146.86287392481515</v>
      </c>
      <c r="CE676" s="44">
        <f t="shared" si="666"/>
        <v>3.6876687224841014</v>
      </c>
      <c r="CF676" s="44">
        <f t="shared" si="667"/>
        <v>8.5998900526623903</v>
      </c>
      <c r="CG676" s="44">
        <f t="shared" si="668"/>
        <v>3.5307466491869048</v>
      </c>
      <c r="CH676" s="44">
        <f t="shared" si="669"/>
        <v>49.181180328812083</v>
      </c>
      <c r="CI676" s="44">
        <f t="shared" si="670"/>
        <v>153.00811657852651</v>
      </c>
      <c r="CJ676" s="44">
        <f t="shared" si="671"/>
        <v>60.110331512992545</v>
      </c>
      <c r="CK676" s="44">
        <f t="shared" si="672"/>
        <v>273.22877960451154</v>
      </c>
    </row>
    <row r="677" spans="1:89" x14ac:dyDescent="0.25">
      <c r="A677" s="41">
        <f>'[11]ТОВ "Сумитеплоенерго" '!F669</f>
        <v>1995</v>
      </c>
      <c r="B677" s="41" t="str">
        <f>'[11]ТОВ "Сумитеплоенерго" '!C669</f>
        <v>пр.М.Лушпи,43/2</v>
      </c>
      <c r="C677" s="47" t="str">
        <f>'[11]ТОВ "Сумитеплоенерго" '!O669</f>
        <v>так</v>
      </c>
      <c r="D677" s="46">
        <f>'[11]ТОВ "Сумитеплоенерго" '!G669</f>
        <v>14</v>
      </c>
      <c r="E677" s="86" t="str">
        <f t="shared" si="676"/>
        <v>ТОВ "Сумитеплоенерго"</v>
      </c>
      <c r="F677" s="43">
        <f>'[11]ТОВ "Сумитеплоенерго" '!L669</f>
        <v>3811.98</v>
      </c>
      <c r="G677" s="43">
        <f>'[11]ТОВ "Сумитеплоенерго" '!CX669</f>
        <v>763.33980232558145</v>
      </c>
      <c r="H677" s="32">
        <f t="shared" si="677"/>
        <v>200.24758847779407</v>
      </c>
      <c r="I677" s="42"/>
      <c r="J677" s="42"/>
      <c r="K677" s="42"/>
      <c r="L677" s="42"/>
      <c r="M677" s="42"/>
      <c r="N677" s="44">
        <f t="shared" si="678"/>
        <v>763.33980232558145</v>
      </c>
      <c r="O677" s="44">
        <f t="shared" si="679"/>
        <v>507.23043786518429</v>
      </c>
      <c r="P677" s="44">
        <f t="shared" si="680"/>
        <v>0</v>
      </c>
      <c r="Q677" s="44">
        <f t="shared" si="681"/>
        <v>0</v>
      </c>
      <c r="R677" s="44">
        <f t="shared" si="682"/>
        <v>0</v>
      </c>
      <c r="S677" s="44">
        <f t="shared" si="683"/>
        <v>0</v>
      </c>
      <c r="T677" s="44">
        <f t="shared" si="684"/>
        <v>507.23043786518429</v>
      </c>
      <c r="U677" s="44">
        <f t="shared" si="685"/>
        <v>786.23999639534895</v>
      </c>
      <c r="V677" s="44">
        <f t="shared" si="686"/>
        <v>0</v>
      </c>
      <c r="W677" s="44">
        <f t="shared" si="687"/>
        <v>0</v>
      </c>
      <c r="X677" s="44">
        <f t="shared" si="688"/>
        <v>0</v>
      </c>
      <c r="Y677" s="44">
        <f t="shared" si="689"/>
        <v>0</v>
      </c>
      <c r="Z677" s="44">
        <f t="shared" si="690"/>
        <v>786.23999639534895</v>
      </c>
      <c r="AA677" s="20">
        <v>0.03</v>
      </c>
      <c r="AC677" s="44">
        <f t="shared" si="673"/>
        <v>358.32612</v>
      </c>
      <c r="AD677" s="28">
        <v>94</v>
      </c>
      <c r="AE677" s="44">
        <f t="shared" si="674"/>
        <v>2599.77036</v>
      </c>
      <c r="AF677" s="28">
        <v>682</v>
      </c>
      <c r="AG677" s="44">
        <f t="shared" si="675"/>
        <v>419.31779999999998</v>
      </c>
      <c r="AH677" s="28">
        <v>110</v>
      </c>
      <c r="AI677" s="44">
        <f t="shared" si="639"/>
        <v>141.52319935116282</v>
      </c>
      <c r="AJ677" s="44">
        <f t="shared" si="640"/>
        <v>0</v>
      </c>
      <c r="AK677" s="44"/>
      <c r="AL677" s="44">
        <f t="shared" si="641"/>
        <v>0</v>
      </c>
      <c r="AM677" s="44"/>
      <c r="AN677" s="44">
        <f t="shared" si="642"/>
        <v>141.52319935116282</v>
      </c>
      <c r="AO677" s="20"/>
      <c r="AP677" s="20">
        <v>0.18</v>
      </c>
      <c r="AQ677" s="20"/>
      <c r="AR677" s="20"/>
      <c r="AS677" s="44">
        <f t="shared" si="643"/>
        <v>94.040523180205184</v>
      </c>
      <c r="AT677" s="44">
        <f t="shared" si="644"/>
        <v>0</v>
      </c>
      <c r="AU677" s="44">
        <f t="shared" si="645"/>
        <v>0</v>
      </c>
      <c r="AV677" s="44">
        <f t="shared" si="646"/>
        <v>0</v>
      </c>
      <c r="AW677" s="44"/>
      <c r="AX677" s="44">
        <f t="shared" si="647"/>
        <v>94.040523180205184</v>
      </c>
      <c r="AY677" s="44">
        <f t="shared" si="648"/>
        <v>440.29439798139543</v>
      </c>
      <c r="AZ677" s="44">
        <f t="shared" si="649"/>
        <v>0</v>
      </c>
      <c r="BA677" s="44"/>
      <c r="BB677" s="44">
        <f t="shared" si="650"/>
        <v>0</v>
      </c>
      <c r="BC677" s="44"/>
      <c r="BD677" s="44">
        <f t="shared" si="651"/>
        <v>440.29439798139543</v>
      </c>
      <c r="BE677" s="20"/>
      <c r="BF677" s="20">
        <v>0.56000000000000005</v>
      </c>
      <c r="BG677" s="20"/>
      <c r="BH677" s="20">
        <v>0.05</v>
      </c>
      <c r="BI677" s="44">
        <f t="shared" si="652"/>
        <v>292.57051656063834</v>
      </c>
      <c r="BJ677" s="44">
        <f t="shared" si="653"/>
        <v>0</v>
      </c>
      <c r="BK677" s="44">
        <f t="shared" si="654"/>
        <v>0</v>
      </c>
      <c r="BL677" s="44">
        <f t="shared" si="655"/>
        <v>0</v>
      </c>
      <c r="BM677" s="44"/>
      <c r="BN677" s="44">
        <f t="shared" si="656"/>
        <v>292.57051656063834</v>
      </c>
      <c r="BO677" s="44">
        <f t="shared" si="657"/>
        <v>172.97279920697676</v>
      </c>
      <c r="BP677" s="44">
        <f t="shared" si="658"/>
        <v>0</v>
      </c>
      <c r="BQ677" s="44"/>
      <c r="BR677" s="44">
        <f t="shared" si="659"/>
        <v>0</v>
      </c>
      <c r="BS677" s="44"/>
      <c r="BT677" s="44">
        <f t="shared" si="660"/>
        <v>172.97279920697676</v>
      </c>
      <c r="BU677" s="20"/>
      <c r="BV677" s="20">
        <v>0.22</v>
      </c>
      <c r="BW677" s="20"/>
      <c r="BX677" s="20">
        <v>0.05</v>
      </c>
      <c r="BY677" s="44">
        <f t="shared" si="661"/>
        <v>114.93841722025077</v>
      </c>
      <c r="BZ677" s="44">
        <f t="shared" si="662"/>
        <v>0</v>
      </c>
      <c r="CA677" s="44">
        <f t="shared" si="663"/>
        <v>0</v>
      </c>
      <c r="CB677" s="44">
        <f t="shared" si="664"/>
        <v>0</v>
      </c>
      <c r="CC677" s="44"/>
      <c r="CD677" s="44">
        <f t="shared" si="665"/>
        <v>114.93841722025077</v>
      </c>
      <c r="CE677" s="44">
        <f t="shared" si="666"/>
        <v>3.8103373724682226</v>
      </c>
      <c r="CF677" s="44">
        <f t="shared" si="667"/>
        <v>8.8859615471922311</v>
      </c>
      <c r="CG677" s="44">
        <f t="shared" si="668"/>
        <v>3.648195356618511</v>
      </c>
      <c r="CH677" s="44">
        <f t="shared" si="669"/>
        <v>38.490374544292841</v>
      </c>
      <c r="CI677" s="44">
        <f t="shared" si="670"/>
        <v>119.74783191557772</v>
      </c>
      <c r="CJ677" s="44">
        <f t="shared" si="671"/>
        <v>47.043791109691242</v>
      </c>
      <c r="CK677" s="44">
        <f t="shared" si="672"/>
        <v>213.83541413496022</v>
      </c>
    </row>
    <row r="678" spans="1:89" x14ac:dyDescent="0.25">
      <c r="A678" s="41">
        <f>'[11]ТОВ "Сумитеплоенерго" '!F670</f>
        <v>1990</v>
      </c>
      <c r="B678" s="41" t="str">
        <f>'[11]ТОВ "Сумитеплоенерго" '!C670</f>
        <v>Харківська, 5</v>
      </c>
      <c r="C678" s="47" t="str">
        <f>'[11]ТОВ "Сумитеплоенерго" '!O670</f>
        <v>так</v>
      </c>
      <c r="D678" s="46">
        <f>'[11]ТОВ "Сумитеплоенерго" '!G670</f>
        <v>16</v>
      </c>
      <c r="E678" s="86" t="str">
        <f t="shared" si="676"/>
        <v>ТОВ "Сумитеплоенерго"</v>
      </c>
      <c r="F678" s="43">
        <f>'[11]ТОВ "Сумитеплоенерго" '!L670</f>
        <v>3618.7</v>
      </c>
      <c r="G678" s="43">
        <f>'[11]ТОВ "Сумитеплоенерго" '!CX670</f>
        <v>577.46100000000013</v>
      </c>
      <c r="H678" s="32">
        <f t="shared" si="677"/>
        <v>159.57691988835774</v>
      </c>
      <c r="I678" s="42"/>
      <c r="J678" s="42"/>
      <c r="K678" s="42"/>
      <c r="L678" s="42"/>
      <c r="M678" s="42"/>
      <c r="N678" s="44">
        <f t="shared" si="678"/>
        <v>577.46100000000013</v>
      </c>
      <c r="O678" s="44">
        <f t="shared" si="679"/>
        <v>383.71613138435089</v>
      </c>
      <c r="P678" s="44">
        <f t="shared" si="680"/>
        <v>0</v>
      </c>
      <c r="Q678" s="44">
        <f t="shared" si="681"/>
        <v>0</v>
      </c>
      <c r="R678" s="44">
        <f t="shared" si="682"/>
        <v>0</v>
      </c>
      <c r="S678" s="44">
        <f t="shared" si="683"/>
        <v>0</v>
      </c>
      <c r="T678" s="44">
        <f t="shared" si="684"/>
        <v>383.71613138435089</v>
      </c>
      <c r="U678" s="44">
        <f t="shared" si="685"/>
        <v>594.78483000000017</v>
      </c>
      <c r="V678" s="44">
        <f t="shared" si="686"/>
        <v>0</v>
      </c>
      <c r="W678" s="44">
        <f t="shared" si="687"/>
        <v>0</v>
      </c>
      <c r="X678" s="44">
        <f t="shared" si="688"/>
        <v>0</v>
      </c>
      <c r="Y678" s="44">
        <f t="shared" si="689"/>
        <v>0</v>
      </c>
      <c r="Z678" s="44">
        <f t="shared" si="690"/>
        <v>594.78483000000017</v>
      </c>
      <c r="AA678" s="20">
        <v>0.03</v>
      </c>
      <c r="AC678" s="44">
        <f t="shared" si="673"/>
        <v>340.15780000000001</v>
      </c>
      <c r="AD678" s="28">
        <v>94</v>
      </c>
      <c r="AE678" s="44">
        <f t="shared" si="674"/>
        <v>2467.9533999999999</v>
      </c>
      <c r="AF678" s="28">
        <v>682</v>
      </c>
      <c r="AG678" s="44">
        <f t="shared" si="675"/>
        <v>398.05700000000002</v>
      </c>
      <c r="AH678" s="28">
        <v>110</v>
      </c>
      <c r="AI678" s="44">
        <f t="shared" si="639"/>
        <v>107.06126940000003</v>
      </c>
      <c r="AJ678" s="44">
        <f t="shared" si="640"/>
        <v>0</v>
      </c>
      <c r="AK678" s="44"/>
      <c r="AL678" s="44">
        <f t="shared" si="641"/>
        <v>0</v>
      </c>
      <c r="AM678" s="44"/>
      <c r="AN678" s="44">
        <f t="shared" si="642"/>
        <v>107.06126940000003</v>
      </c>
      <c r="AO678" s="20"/>
      <c r="AP678" s="20">
        <v>0.18</v>
      </c>
      <c r="AQ678" s="20"/>
      <c r="AR678" s="20"/>
      <c r="AS678" s="44">
        <f t="shared" si="643"/>
        <v>71.140970758658653</v>
      </c>
      <c r="AT678" s="44">
        <f t="shared" si="644"/>
        <v>0</v>
      </c>
      <c r="AU678" s="44">
        <f t="shared" si="645"/>
        <v>0</v>
      </c>
      <c r="AV678" s="44">
        <f t="shared" si="646"/>
        <v>0</v>
      </c>
      <c r="AW678" s="44"/>
      <c r="AX678" s="44">
        <f t="shared" si="647"/>
        <v>71.140970758658653</v>
      </c>
      <c r="AY678" s="44">
        <f t="shared" si="648"/>
        <v>333.07950480000011</v>
      </c>
      <c r="AZ678" s="44">
        <f t="shared" si="649"/>
        <v>0</v>
      </c>
      <c r="BA678" s="44"/>
      <c r="BB678" s="44">
        <f t="shared" si="650"/>
        <v>0</v>
      </c>
      <c r="BC678" s="44"/>
      <c r="BD678" s="44">
        <f t="shared" si="651"/>
        <v>333.07950480000011</v>
      </c>
      <c r="BE678" s="20"/>
      <c r="BF678" s="20">
        <v>0.56000000000000005</v>
      </c>
      <c r="BG678" s="20"/>
      <c r="BH678" s="20">
        <v>0.05</v>
      </c>
      <c r="BI678" s="44">
        <f t="shared" si="652"/>
        <v>221.32746458249363</v>
      </c>
      <c r="BJ678" s="44">
        <f t="shared" si="653"/>
        <v>0</v>
      </c>
      <c r="BK678" s="44">
        <f t="shared" si="654"/>
        <v>0</v>
      </c>
      <c r="BL678" s="44">
        <f t="shared" si="655"/>
        <v>0</v>
      </c>
      <c r="BM678" s="44"/>
      <c r="BN678" s="44">
        <f t="shared" si="656"/>
        <v>221.32746458249363</v>
      </c>
      <c r="BO678" s="44">
        <f t="shared" si="657"/>
        <v>130.85266260000003</v>
      </c>
      <c r="BP678" s="44">
        <f t="shared" si="658"/>
        <v>0</v>
      </c>
      <c r="BQ678" s="44"/>
      <c r="BR678" s="44">
        <f t="shared" si="659"/>
        <v>0</v>
      </c>
      <c r="BS678" s="44"/>
      <c r="BT678" s="44">
        <f t="shared" si="660"/>
        <v>130.85266260000003</v>
      </c>
      <c r="BU678" s="20"/>
      <c r="BV678" s="20">
        <v>0.22</v>
      </c>
      <c r="BW678" s="20"/>
      <c r="BX678" s="20">
        <v>0.05</v>
      </c>
      <c r="BY678" s="44">
        <f t="shared" si="661"/>
        <v>86.950075371693913</v>
      </c>
      <c r="BZ678" s="44">
        <f t="shared" si="662"/>
        <v>0</v>
      </c>
      <c r="CA678" s="44">
        <f t="shared" si="663"/>
        <v>0</v>
      </c>
      <c r="CB678" s="44">
        <f t="shared" si="664"/>
        <v>0</v>
      </c>
      <c r="CC678" s="44"/>
      <c r="CD678" s="44">
        <f t="shared" si="665"/>
        <v>86.950075371693913</v>
      </c>
      <c r="CE678" s="44">
        <f t="shared" si="666"/>
        <v>4.7814613207059589</v>
      </c>
      <c r="CF678" s="44">
        <f t="shared" si="667"/>
        <v>11.150687532862145</v>
      </c>
      <c r="CG678" s="44">
        <f t="shared" si="668"/>
        <v>4.5779948815269815</v>
      </c>
      <c r="CH678" s="44">
        <f t="shared" si="669"/>
        <v>29.117687964136465</v>
      </c>
      <c r="CI678" s="44">
        <f t="shared" si="670"/>
        <v>90.588362555091223</v>
      </c>
      <c r="CJ678" s="44">
        <f t="shared" si="671"/>
        <v>35.588285289500121</v>
      </c>
      <c r="CK678" s="44">
        <f t="shared" si="672"/>
        <v>161.76493313409148</v>
      </c>
    </row>
    <row r="679" spans="1:89" x14ac:dyDescent="0.25">
      <c r="A679" s="41">
        <f>'[11]ТОВ "Сумитеплоенерго" '!F671</f>
        <v>1995</v>
      </c>
      <c r="B679" s="41" t="str">
        <f>'[11]ТОВ "Сумитеплоенерго" '!C671</f>
        <v>Заливна, 1</v>
      </c>
      <c r="C679" s="47" t="str">
        <f>'[11]ТОВ "Сумитеплоенерго" '!O671</f>
        <v>так</v>
      </c>
      <c r="D679" s="46">
        <f>'[11]ТОВ "Сумитеплоенерго" '!G671</f>
        <v>16</v>
      </c>
      <c r="E679" s="86" t="str">
        <f t="shared" si="676"/>
        <v>ТОВ "Сумитеплоенерго"</v>
      </c>
      <c r="F679" s="43">
        <f>'[11]ТОВ "Сумитеплоенерго" '!L671</f>
        <v>5200.25</v>
      </c>
      <c r="G679" s="43">
        <f>'[11]ТОВ "Сумитеплоенерго" '!CX671</f>
        <v>1037.1567558139534</v>
      </c>
      <c r="H679" s="32">
        <f t="shared" si="677"/>
        <v>199.44363363568161</v>
      </c>
      <c r="I679" s="42"/>
      <c r="J679" s="42"/>
      <c r="K679" s="42"/>
      <c r="L679" s="42"/>
      <c r="M679" s="42"/>
      <c r="N679" s="44">
        <f t="shared" si="678"/>
        <v>1037.1567558139534</v>
      </c>
      <c r="O679" s="44">
        <f t="shared" si="679"/>
        <v>689.17862501549712</v>
      </c>
      <c r="P679" s="44">
        <f t="shared" si="680"/>
        <v>0</v>
      </c>
      <c r="Q679" s="44">
        <f t="shared" si="681"/>
        <v>0</v>
      </c>
      <c r="R679" s="44">
        <f t="shared" si="682"/>
        <v>0</v>
      </c>
      <c r="S679" s="44">
        <f t="shared" si="683"/>
        <v>0</v>
      </c>
      <c r="T679" s="44">
        <f t="shared" si="684"/>
        <v>689.17862501549712</v>
      </c>
      <c r="U679" s="44">
        <f t="shared" si="685"/>
        <v>1068.271458488372</v>
      </c>
      <c r="V679" s="44">
        <f t="shared" si="686"/>
        <v>0</v>
      </c>
      <c r="W679" s="44">
        <f t="shared" si="687"/>
        <v>0</v>
      </c>
      <c r="X679" s="44">
        <f t="shared" si="688"/>
        <v>0</v>
      </c>
      <c r="Y679" s="44">
        <f t="shared" si="689"/>
        <v>0</v>
      </c>
      <c r="Z679" s="44">
        <f t="shared" si="690"/>
        <v>1068.271458488372</v>
      </c>
      <c r="AA679" s="20">
        <v>0.03</v>
      </c>
      <c r="AC679" s="44">
        <f>AD679*F679/1000</f>
        <v>468.02249999999998</v>
      </c>
      <c r="AD679" s="28">
        <v>90</v>
      </c>
      <c r="AE679" s="44">
        <f>AF679*F679/1000</f>
        <v>3442.5655000000002</v>
      </c>
      <c r="AF679" s="28">
        <v>662</v>
      </c>
      <c r="AG679" s="44">
        <f>AH679*F679/1000</f>
        <v>525.22524999999996</v>
      </c>
      <c r="AH679" s="28">
        <v>101</v>
      </c>
      <c r="AI679" s="44">
        <f t="shared" si="639"/>
        <v>192.28886252790696</v>
      </c>
      <c r="AJ679" s="44">
        <f t="shared" si="640"/>
        <v>0</v>
      </c>
      <c r="AK679" s="44"/>
      <c r="AL679" s="44">
        <f t="shared" si="641"/>
        <v>0</v>
      </c>
      <c r="AM679" s="44"/>
      <c r="AN679" s="44">
        <f t="shared" si="642"/>
        <v>192.28886252790696</v>
      </c>
      <c r="AO679" s="20"/>
      <c r="AP679" s="20">
        <v>0.18</v>
      </c>
      <c r="AQ679" s="20"/>
      <c r="AR679" s="20"/>
      <c r="AS679" s="44">
        <f t="shared" si="643"/>
        <v>127.77371707787317</v>
      </c>
      <c r="AT679" s="44">
        <f t="shared" si="644"/>
        <v>0</v>
      </c>
      <c r="AU679" s="44">
        <f t="shared" si="645"/>
        <v>0</v>
      </c>
      <c r="AV679" s="44">
        <f t="shared" si="646"/>
        <v>0</v>
      </c>
      <c r="AW679" s="44"/>
      <c r="AX679" s="44">
        <f t="shared" si="647"/>
        <v>127.77371707787317</v>
      </c>
      <c r="AY679" s="44">
        <f t="shared" si="648"/>
        <v>598.23201675348832</v>
      </c>
      <c r="AZ679" s="44">
        <f t="shared" si="649"/>
        <v>0</v>
      </c>
      <c r="BA679" s="44"/>
      <c r="BB679" s="44">
        <f t="shared" si="650"/>
        <v>0</v>
      </c>
      <c r="BC679" s="44"/>
      <c r="BD679" s="44">
        <f t="shared" si="651"/>
        <v>598.23201675348832</v>
      </c>
      <c r="BE679" s="20"/>
      <c r="BF679" s="20">
        <v>0.56000000000000005</v>
      </c>
      <c r="BG679" s="20"/>
      <c r="BH679" s="20">
        <v>0.05</v>
      </c>
      <c r="BI679" s="44">
        <f t="shared" si="652"/>
        <v>397.51823090893873</v>
      </c>
      <c r="BJ679" s="44">
        <f t="shared" si="653"/>
        <v>0</v>
      </c>
      <c r="BK679" s="44">
        <f t="shared" si="654"/>
        <v>0</v>
      </c>
      <c r="BL679" s="44">
        <f t="shared" si="655"/>
        <v>0</v>
      </c>
      <c r="BM679" s="44"/>
      <c r="BN679" s="44">
        <f t="shared" si="656"/>
        <v>397.51823090893873</v>
      </c>
      <c r="BO679" s="44">
        <f t="shared" si="657"/>
        <v>235.01972086744183</v>
      </c>
      <c r="BP679" s="44">
        <f t="shared" si="658"/>
        <v>0</v>
      </c>
      <c r="BQ679" s="44"/>
      <c r="BR679" s="44">
        <f t="shared" si="659"/>
        <v>0</v>
      </c>
      <c r="BS679" s="44"/>
      <c r="BT679" s="44">
        <f t="shared" si="660"/>
        <v>235.01972086744183</v>
      </c>
      <c r="BU679" s="20"/>
      <c r="BV679" s="20">
        <v>0.22</v>
      </c>
      <c r="BW679" s="20"/>
      <c r="BX679" s="20">
        <v>0.05</v>
      </c>
      <c r="BY679" s="44">
        <f t="shared" si="661"/>
        <v>156.16787642851165</v>
      </c>
      <c r="BZ679" s="44">
        <f t="shared" si="662"/>
        <v>0</v>
      </c>
      <c r="CA679" s="44">
        <f t="shared" si="663"/>
        <v>0</v>
      </c>
      <c r="CB679" s="44">
        <f t="shared" si="664"/>
        <v>0</v>
      </c>
      <c r="CC679" s="44"/>
      <c r="CD679" s="44">
        <f t="shared" si="665"/>
        <v>156.16787642851165</v>
      </c>
      <c r="CE679" s="44">
        <f t="shared" si="666"/>
        <v>3.6629011873761037</v>
      </c>
      <c r="CF679" s="44">
        <f t="shared" si="667"/>
        <v>8.6601449501535033</v>
      </c>
      <c r="CG679" s="44">
        <f t="shared" si="668"/>
        <v>3.3632092720453315</v>
      </c>
      <c r="CH679" s="44">
        <f t="shared" si="669"/>
        <v>52.297223164311987</v>
      </c>
      <c r="CI679" s="44">
        <f t="shared" si="670"/>
        <v>162.70247206674841</v>
      </c>
      <c r="CJ679" s="44">
        <f t="shared" si="671"/>
        <v>63.918828311936871</v>
      </c>
      <c r="CK679" s="44">
        <f t="shared" si="672"/>
        <v>290.54012869062217</v>
      </c>
    </row>
    <row r="680" spans="1:89" x14ac:dyDescent="0.25">
      <c r="A680" s="41">
        <f>'[11]ТОВ "Сумитеплоенерго" '!F672</f>
        <v>1997</v>
      </c>
      <c r="B680" s="41" t="str">
        <f>'[11]ТОВ "Сумитеплоенерго" '!C672</f>
        <v>Заливна, 7</v>
      </c>
      <c r="C680" s="47" t="str">
        <f>'[11]ТОВ "Сумитеплоенерго" '!O672</f>
        <v>так</v>
      </c>
      <c r="D680" s="46">
        <f>'[11]ТОВ "Сумитеплоенерго" '!G672</f>
        <v>16</v>
      </c>
      <c r="E680" s="86" t="str">
        <f t="shared" si="676"/>
        <v>ТОВ "Сумитеплоенерго"</v>
      </c>
      <c r="F680" s="43">
        <f>'[11]ТОВ "Сумитеплоенерго" '!L672</f>
        <v>4921.71</v>
      </c>
      <c r="G680" s="43">
        <f>'[11]ТОВ "Сумитеплоенерго" '!CX672</f>
        <v>752.83723255813959</v>
      </c>
      <c r="H680" s="32">
        <f t="shared" si="677"/>
        <v>152.96253386691609</v>
      </c>
      <c r="I680" s="42"/>
      <c r="J680" s="42"/>
      <c r="K680" s="42"/>
      <c r="L680" s="42"/>
      <c r="M680" s="42"/>
      <c r="N680" s="44">
        <f t="shared" si="678"/>
        <v>752.83723255813959</v>
      </c>
      <c r="O680" s="44">
        <f t="shared" si="679"/>
        <v>500.25160216760986</v>
      </c>
      <c r="P680" s="44">
        <f t="shared" si="680"/>
        <v>0</v>
      </c>
      <c r="Q680" s="44">
        <f t="shared" si="681"/>
        <v>0</v>
      </c>
      <c r="R680" s="44">
        <f t="shared" si="682"/>
        <v>0</v>
      </c>
      <c r="S680" s="44">
        <f t="shared" si="683"/>
        <v>0</v>
      </c>
      <c r="T680" s="44">
        <f t="shared" si="684"/>
        <v>500.25160216760986</v>
      </c>
      <c r="U680" s="44">
        <f t="shared" si="685"/>
        <v>775.42234953488378</v>
      </c>
      <c r="V680" s="44">
        <f t="shared" si="686"/>
        <v>0</v>
      </c>
      <c r="W680" s="44">
        <f t="shared" si="687"/>
        <v>0</v>
      </c>
      <c r="X680" s="44">
        <f t="shared" si="688"/>
        <v>0</v>
      </c>
      <c r="Y680" s="44">
        <f t="shared" si="689"/>
        <v>0</v>
      </c>
      <c r="Z680" s="44">
        <f t="shared" si="690"/>
        <v>775.42234953488378</v>
      </c>
      <c r="AA680" s="20">
        <v>0.03</v>
      </c>
      <c r="AC680" s="44">
        <f t="shared" si="673"/>
        <v>462.64073999999999</v>
      </c>
      <c r="AD680" s="28">
        <v>94</v>
      </c>
      <c r="AE680" s="44">
        <f t="shared" si="674"/>
        <v>3356.6062200000001</v>
      </c>
      <c r="AF680" s="28">
        <v>682</v>
      </c>
      <c r="AG680" s="44">
        <f t="shared" si="675"/>
        <v>541.38810000000001</v>
      </c>
      <c r="AH680" s="28">
        <v>110</v>
      </c>
      <c r="AI680" s="44">
        <f t="shared" si="639"/>
        <v>139.57602291627907</v>
      </c>
      <c r="AJ680" s="44">
        <f t="shared" si="640"/>
        <v>0</v>
      </c>
      <c r="AK680" s="44"/>
      <c r="AL680" s="44">
        <f t="shared" si="641"/>
        <v>0</v>
      </c>
      <c r="AM680" s="44"/>
      <c r="AN680" s="44">
        <f t="shared" si="642"/>
        <v>139.57602291627907</v>
      </c>
      <c r="AO680" s="20"/>
      <c r="AP680" s="20">
        <v>0.18</v>
      </c>
      <c r="AQ680" s="20"/>
      <c r="AR680" s="20"/>
      <c r="AS680" s="44">
        <f t="shared" si="643"/>
        <v>92.746647041874866</v>
      </c>
      <c r="AT680" s="44">
        <f t="shared" si="644"/>
        <v>0</v>
      </c>
      <c r="AU680" s="44">
        <f t="shared" si="645"/>
        <v>0</v>
      </c>
      <c r="AV680" s="44">
        <f t="shared" si="646"/>
        <v>0</v>
      </c>
      <c r="AW680" s="44"/>
      <c r="AX680" s="44">
        <f t="shared" si="647"/>
        <v>92.746647041874866</v>
      </c>
      <c r="AY680" s="44">
        <f t="shared" si="648"/>
        <v>434.23651573953498</v>
      </c>
      <c r="AZ680" s="44">
        <f t="shared" si="649"/>
        <v>0</v>
      </c>
      <c r="BA680" s="44"/>
      <c r="BB680" s="44">
        <f t="shared" si="650"/>
        <v>0</v>
      </c>
      <c r="BC680" s="44"/>
      <c r="BD680" s="44">
        <f t="shared" si="651"/>
        <v>434.23651573953498</v>
      </c>
      <c r="BE680" s="20"/>
      <c r="BF680" s="20">
        <v>0.56000000000000005</v>
      </c>
      <c r="BG680" s="20"/>
      <c r="BH680" s="20">
        <v>0.05</v>
      </c>
      <c r="BI680" s="44">
        <f t="shared" si="652"/>
        <v>288.54512413027743</v>
      </c>
      <c r="BJ680" s="44">
        <f t="shared" si="653"/>
        <v>0</v>
      </c>
      <c r="BK680" s="44">
        <f t="shared" si="654"/>
        <v>0</v>
      </c>
      <c r="BL680" s="44">
        <f t="shared" si="655"/>
        <v>0</v>
      </c>
      <c r="BM680" s="44"/>
      <c r="BN680" s="44">
        <f t="shared" si="656"/>
        <v>288.54512413027743</v>
      </c>
      <c r="BO680" s="44">
        <f t="shared" si="657"/>
        <v>170.59291689767443</v>
      </c>
      <c r="BP680" s="44">
        <f t="shared" si="658"/>
        <v>0</v>
      </c>
      <c r="BQ680" s="44"/>
      <c r="BR680" s="44">
        <f t="shared" si="659"/>
        <v>0</v>
      </c>
      <c r="BS680" s="44"/>
      <c r="BT680" s="44">
        <f t="shared" si="660"/>
        <v>170.59291689767443</v>
      </c>
      <c r="BU680" s="20"/>
      <c r="BV680" s="20">
        <v>0.22</v>
      </c>
      <c r="BW680" s="20"/>
      <c r="BX680" s="20">
        <v>0.05</v>
      </c>
      <c r="BY680" s="44">
        <f t="shared" si="661"/>
        <v>113.35701305118039</v>
      </c>
      <c r="BZ680" s="44">
        <f t="shared" si="662"/>
        <v>0</v>
      </c>
      <c r="CA680" s="44">
        <f t="shared" si="663"/>
        <v>0</v>
      </c>
      <c r="CB680" s="44">
        <f t="shared" si="664"/>
        <v>0</v>
      </c>
      <c r="CC680" s="44"/>
      <c r="CD680" s="44">
        <f t="shared" si="665"/>
        <v>113.35701305118039</v>
      </c>
      <c r="CE680" s="44">
        <f t="shared" si="666"/>
        <v>4.9882206500804163</v>
      </c>
      <c r="CF680" s="44">
        <f t="shared" si="667"/>
        <v>11.632864114815195</v>
      </c>
      <c r="CG680" s="44">
        <f t="shared" si="668"/>
        <v>4.7759559415663571</v>
      </c>
      <c r="CH680" s="44">
        <f t="shared" si="669"/>
        <v>37.960796703867338</v>
      </c>
      <c r="CI680" s="44">
        <f t="shared" si="670"/>
        <v>118.10025641203175</v>
      </c>
      <c r="CJ680" s="44">
        <f t="shared" si="671"/>
        <v>46.396529304726748</v>
      </c>
      <c r="CK680" s="44">
        <f t="shared" si="672"/>
        <v>210.89331502148522</v>
      </c>
    </row>
    <row r="681" spans="1:89" x14ac:dyDescent="0.25">
      <c r="A681" s="41">
        <f>'[11]ТОВ "Сумитеплоенерго" '!F673</f>
        <v>1993</v>
      </c>
      <c r="B681" s="41" t="str">
        <f>'[11]ТОВ "Сумитеплоенерго" '!C673</f>
        <v>Заливна, 11</v>
      </c>
      <c r="C681" s="47" t="str">
        <f>'[11]ТОВ "Сумитеплоенерго" '!O673</f>
        <v>так</v>
      </c>
      <c r="D681" s="46">
        <f>'[11]ТОВ "Сумитеплоенерго" '!G673</f>
        <v>16</v>
      </c>
      <c r="E681" s="86" t="str">
        <f t="shared" si="676"/>
        <v>ТОВ "Сумитеплоенерго"</v>
      </c>
      <c r="F681" s="43">
        <f>'[11]ТОВ "Сумитеплоенерго" '!L673</f>
        <v>5076.76</v>
      </c>
      <c r="G681" s="43">
        <f>'[11]ТОВ "Сумитеплоенерго" '!CX673</f>
        <v>791.12130232558138</v>
      </c>
      <c r="H681" s="32">
        <f t="shared" si="677"/>
        <v>155.83192869577869</v>
      </c>
      <c r="I681" s="42"/>
      <c r="J681" s="42"/>
      <c r="K681" s="42"/>
      <c r="L681" s="42"/>
      <c r="M681" s="42"/>
      <c r="N681" s="44">
        <f t="shared" si="678"/>
        <v>791.12130232558138</v>
      </c>
      <c r="O681" s="44">
        <f t="shared" si="679"/>
        <v>525.69092213001659</v>
      </c>
      <c r="P681" s="44">
        <f t="shared" si="680"/>
        <v>0</v>
      </c>
      <c r="Q681" s="44">
        <f t="shared" si="681"/>
        <v>0</v>
      </c>
      <c r="R681" s="44">
        <f t="shared" si="682"/>
        <v>0</v>
      </c>
      <c r="S681" s="44">
        <f t="shared" si="683"/>
        <v>0</v>
      </c>
      <c r="T681" s="44">
        <f t="shared" si="684"/>
        <v>525.69092213001659</v>
      </c>
      <c r="U681" s="44">
        <f t="shared" si="685"/>
        <v>814.85494139534887</v>
      </c>
      <c r="V681" s="44">
        <f t="shared" si="686"/>
        <v>0</v>
      </c>
      <c r="W681" s="44">
        <f t="shared" si="687"/>
        <v>0</v>
      </c>
      <c r="X681" s="44">
        <f t="shared" si="688"/>
        <v>0</v>
      </c>
      <c r="Y681" s="44">
        <f t="shared" si="689"/>
        <v>0</v>
      </c>
      <c r="Z681" s="44">
        <f t="shared" si="690"/>
        <v>814.85494139534887</v>
      </c>
      <c r="AA681" s="20">
        <v>0.03</v>
      </c>
      <c r="AC681" s="44">
        <f>AD681*F681/1000</f>
        <v>456.90840000000003</v>
      </c>
      <c r="AD681" s="28">
        <v>90</v>
      </c>
      <c r="AE681" s="44">
        <f>AF681*F681/1000</f>
        <v>3360.8151200000002</v>
      </c>
      <c r="AF681" s="28">
        <v>662</v>
      </c>
      <c r="AG681" s="44">
        <f>AH681*F681/1000</f>
        <v>512.75275999999997</v>
      </c>
      <c r="AH681" s="28">
        <v>101</v>
      </c>
      <c r="AI681" s="44">
        <f t="shared" si="639"/>
        <v>146.67388945116278</v>
      </c>
      <c r="AJ681" s="44">
        <f t="shared" si="640"/>
        <v>0</v>
      </c>
      <c r="AK681" s="44"/>
      <c r="AL681" s="44">
        <f t="shared" si="641"/>
        <v>0</v>
      </c>
      <c r="AM681" s="44"/>
      <c r="AN681" s="44">
        <f t="shared" si="642"/>
        <v>146.67388945116278</v>
      </c>
      <c r="AO681" s="20"/>
      <c r="AP681" s="20">
        <v>0.18</v>
      </c>
      <c r="AQ681" s="20"/>
      <c r="AR681" s="20"/>
      <c r="AS681" s="44">
        <f t="shared" si="643"/>
        <v>97.46309696290507</v>
      </c>
      <c r="AT681" s="44">
        <f t="shared" si="644"/>
        <v>0</v>
      </c>
      <c r="AU681" s="44">
        <f t="shared" si="645"/>
        <v>0</v>
      </c>
      <c r="AV681" s="44">
        <f t="shared" si="646"/>
        <v>0</v>
      </c>
      <c r="AW681" s="44"/>
      <c r="AX681" s="44">
        <f t="shared" si="647"/>
        <v>97.46309696290507</v>
      </c>
      <c r="AY681" s="44">
        <f t="shared" si="648"/>
        <v>456.3187671813954</v>
      </c>
      <c r="AZ681" s="44">
        <f t="shared" si="649"/>
        <v>0</v>
      </c>
      <c r="BA681" s="44"/>
      <c r="BB681" s="44">
        <f t="shared" si="650"/>
        <v>0</v>
      </c>
      <c r="BC681" s="44"/>
      <c r="BD681" s="44">
        <f t="shared" si="651"/>
        <v>456.3187671813954</v>
      </c>
      <c r="BE681" s="20"/>
      <c r="BF681" s="20">
        <v>0.56000000000000005</v>
      </c>
      <c r="BG681" s="20"/>
      <c r="BH681" s="20">
        <v>0.05</v>
      </c>
      <c r="BI681" s="44">
        <f t="shared" si="652"/>
        <v>303.21852388459359</v>
      </c>
      <c r="BJ681" s="44">
        <f t="shared" si="653"/>
        <v>0</v>
      </c>
      <c r="BK681" s="44">
        <f t="shared" si="654"/>
        <v>0</v>
      </c>
      <c r="BL681" s="44">
        <f t="shared" si="655"/>
        <v>0</v>
      </c>
      <c r="BM681" s="44"/>
      <c r="BN681" s="44">
        <f t="shared" si="656"/>
        <v>303.21852388459359</v>
      </c>
      <c r="BO681" s="44">
        <f t="shared" si="657"/>
        <v>179.26808710697676</v>
      </c>
      <c r="BP681" s="44">
        <f t="shared" si="658"/>
        <v>0</v>
      </c>
      <c r="BQ681" s="44"/>
      <c r="BR681" s="44">
        <f t="shared" si="659"/>
        <v>0</v>
      </c>
      <c r="BS681" s="44"/>
      <c r="BT681" s="44">
        <f t="shared" si="660"/>
        <v>179.26808710697676</v>
      </c>
      <c r="BU681" s="20"/>
      <c r="BV681" s="20">
        <v>0.22</v>
      </c>
      <c r="BW681" s="20"/>
      <c r="BX681" s="20">
        <v>0.05</v>
      </c>
      <c r="BY681" s="44">
        <f t="shared" si="661"/>
        <v>119.12156295466177</v>
      </c>
      <c r="BZ681" s="44">
        <f t="shared" si="662"/>
        <v>0</v>
      </c>
      <c r="CA681" s="44">
        <f t="shared" si="663"/>
        <v>0</v>
      </c>
      <c r="CB681" s="44">
        <f t="shared" si="664"/>
        <v>0</v>
      </c>
      <c r="CC681" s="44"/>
      <c r="CD681" s="44">
        <f t="shared" si="665"/>
        <v>119.12156295466177</v>
      </c>
      <c r="CE681" s="44">
        <f t="shared" si="666"/>
        <v>4.6880143791644704</v>
      </c>
      <c r="CF681" s="44">
        <f t="shared" si="667"/>
        <v>11.083805425024568</v>
      </c>
      <c r="CG681" s="44">
        <f t="shared" si="668"/>
        <v>4.3044495663237399</v>
      </c>
      <c r="CH681" s="44">
        <f t="shared" si="669"/>
        <v>39.891219013747317</v>
      </c>
      <c r="CI681" s="44">
        <f t="shared" si="670"/>
        <v>124.10601470943611</v>
      </c>
      <c r="CJ681" s="44">
        <f t="shared" si="671"/>
        <v>48.755934350135618</v>
      </c>
      <c r="CK681" s="44">
        <f t="shared" si="672"/>
        <v>221.61788340970733</v>
      </c>
    </row>
    <row r="682" spans="1:89" x14ac:dyDescent="0.25">
      <c r="A682" s="41">
        <f>'[11]ТОВ "Сумитеплоенерго" '!F674</f>
        <v>1947</v>
      </c>
      <c r="B682" s="41" t="str">
        <f>'[11]ТОВ "Сумитеплоенерго" '!C674</f>
        <v>тер. ЧРЗ,9</v>
      </c>
      <c r="C682" s="47" t="str">
        <f>'[11]ТОВ "Сумитеплоенерго" '!O674</f>
        <v>так</v>
      </c>
      <c r="D682" s="46">
        <f>'[11]ТОВ "Сумитеплоенерго" '!G674</f>
        <v>3</v>
      </c>
      <c r="E682" s="86" t="str">
        <f t="shared" si="676"/>
        <v>ТОВ "Сумитеплоенерго"</v>
      </c>
      <c r="F682" s="43">
        <f>'[11]ТОВ "Сумитеплоенерго" '!L674</f>
        <v>2910.6</v>
      </c>
      <c r="G682" s="43">
        <f>'[11]ТОВ "Сумитеплоенерго" '!CX674</f>
        <v>555.02136046511635</v>
      </c>
      <c r="H682" s="32">
        <f t="shared" si="677"/>
        <v>190.68967239233024</v>
      </c>
      <c r="I682" s="42"/>
      <c r="J682" s="42"/>
      <c r="K682" s="42"/>
      <c r="L682" s="42"/>
      <c r="M682" s="42"/>
      <c r="N682" s="44">
        <f t="shared" si="678"/>
        <v>555.02136046511635</v>
      </c>
      <c r="O682" s="44">
        <f t="shared" si="679"/>
        <v>368.80525139074973</v>
      </c>
      <c r="P682" s="44">
        <f t="shared" si="680"/>
        <v>0</v>
      </c>
      <c r="Q682" s="44">
        <f t="shared" si="681"/>
        <v>0</v>
      </c>
      <c r="R682" s="44">
        <f t="shared" si="682"/>
        <v>0</v>
      </c>
      <c r="S682" s="44">
        <f t="shared" si="683"/>
        <v>0</v>
      </c>
      <c r="T682" s="44">
        <f t="shared" si="684"/>
        <v>368.80525139074973</v>
      </c>
      <c r="U682" s="44">
        <f t="shared" si="685"/>
        <v>571.67200127906983</v>
      </c>
      <c r="V682" s="44">
        <f t="shared" si="686"/>
        <v>0</v>
      </c>
      <c r="W682" s="44">
        <f t="shared" si="687"/>
        <v>0</v>
      </c>
      <c r="X682" s="44">
        <f t="shared" si="688"/>
        <v>0</v>
      </c>
      <c r="Y682" s="44">
        <f t="shared" si="689"/>
        <v>0</v>
      </c>
      <c r="Z682" s="44">
        <f t="shared" si="690"/>
        <v>571.67200127906983</v>
      </c>
      <c r="AA682" s="20">
        <v>0.03</v>
      </c>
      <c r="AC682" s="44">
        <f t="shared" si="673"/>
        <v>285.23879999999997</v>
      </c>
      <c r="AD682" s="28">
        <v>98</v>
      </c>
      <c r="AE682" s="44">
        <f t="shared" si="674"/>
        <v>2060.7048</v>
      </c>
      <c r="AF682" s="28">
        <v>708</v>
      </c>
      <c r="AG682" s="44">
        <f t="shared" si="675"/>
        <v>328.89779999999996</v>
      </c>
      <c r="AH682" s="28">
        <v>113</v>
      </c>
      <c r="AI682" s="44">
        <f t="shared" si="639"/>
        <v>102.90096023023257</v>
      </c>
      <c r="AJ682" s="44">
        <f t="shared" si="640"/>
        <v>0</v>
      </c>
      <c r="AK682" s="44"/>
      <c r="AL682" s="44">
        <f t="shared" si="641"/>
        <v>0</v>
      </c>
      <c r="AM682" s="44"/>
      <c r="AN682" s="44">
        <f t="shared" si="642"/>
        <v>102.90096023023257</v>
      </c>
      <c r="AO682" s="20"/>
      <c r="AP682" s="20">
        <v>0.18</v>
      </c>
      <c r="AQ682" s="20"/>
      <c r="AR682" s="20"/>
      <c r="AS682" s="44">
        <f t="shared" si="643"/>
        <v>68.376493607844992</v>
      </c>
      <c r="AT682" s="44">
        <f t="shared" si="644"/>
        <v>0</v>
      </c>
      <c r="AU682" s="44">
        <f t="shared" si="645"/>
        <v>0</v>
      </c>
      <c r="AV682" s="44">
        <f t="shared" si="646"/>
        <v>0</v>
      </c>
      <c r="AW682" s="44"/>
      <c r="AX682" s="44">
        <f t="shared" si="647"/>
        <v>68.376493607844992</v>
      </c>
      <c r="AY682" s="44">
        <f t="shared" si="648"/>
        <v>320.13632071627916</v>
      </c>
      <c r="AZ682" s="44">
        <f t="shared" si="649"/>
        <v>0</v>
      </c>
      <c r="BA682" s="44"/>
      <c r="BB682" s="44">
        <f t="shared" si="650"/>
        <v>0</v>
      </c>
      <c r="BC682" s="44"/>
      <c r="BD682" s="44">
        <f t="shared" si="651"/>
        <v>320.13632071627916</v>
      </c>
      <c r="BE682" s="20"/>
      <c r="BF682" s="20">
        <v>0.56000000000000005</v>
      </c>
      <c r="BG682" s="20"/>
      <c r="BH682" s="20">
        <v>0.05</v>
      </c>
      <c r="BI682" s="44">
        <f t="shared" si="652"/>
        <v>212.72686900218446</v>
      </c>
      <c r="BJ682" s="44">
        <f t="shared" si="653"/>
        <v>0</v>
      </c>
      <c r="BK682" s="44">
        <f t="shared" si="654"/>
        <v>0</v>
      </c>
      <c r="BL682" s="44">
        <f t="shared" si="655"/>
        <v>0</v>
      </c>
      <c r="BM682" s="44"/>
      <c r="BN682" s="44">
        <f t="shared" si="656"/>
        <v>212.72686900218446</v>
      </c>
      <c r="BO682" s="44">
        <f t="shared" si="657"/>
        <v>125.76784028139537</v>
      </c>
      <c r="BP682" s="44">
        <f t="shared" si="658"/>
        <v>0</v>
      </c>
      <c r="BQ682" s="44"/>
      <c r="BR682" s="44">
        <f t="shared" si="659"/>
        <v>0</v>
      </c>
      <c r="BS682" s="44"/>
      <c r="BT682" s="44">
        <f t="shared" si="660"/>
        <v>125.76784028139537</v>
      </c>
      <c r="BU682" s="20"/>
      <c r="BV682" s="20">
        <v>0.22</v>
      </c>
      <c r="BW682" s="20"/>
      <c r="BX682" s="20">
        <v>0.05</v>
      </c>
      <c r="BY682" s="44">
        <f t="shared" si="661"/>
        <v>83.571269965143884</v>
      </c>
      <c r="BZ682" s="44">
        <f t="shared" si="662"/>
        <v>0</v>
      </c>
      <c r="CA682" s="44">
        <f t="shared" si="663"/>
        <v>0</v>
      </c>
      <c r="CB682" s="44">
        <f t="shared" si="664"/>
        <v>0</v>
      </c>
      <c r="CC682" s="44"/>
      <c r="CD682" s="44">
        <f t="shared" si="665"/>
        <v>83.571269965143884</v>
      </c>
      <c r="CE682" s="44">
        <f t="shared" si="666"/>
        <v>4.1715915068109588</v>
      </c>
      <c r="CF682" s="44">
        <f t="shared" si="667"/>
        <v>9.6870922308306948</v>
      </c>
      <c r="CG682" s="44">
        <f t="shared" si="668"/>
        <v>3.9355366998392807</v>
      </c>
      <c r="CH682" s="44">
        <f t="shared" si="669"/>
        <v>27.986199565778051</v>
      </c>
      <c r="CI682" s="44">
        <f t="shared" si="670"/>
        <v>87.068176426865065</v>
      </c>
      <c r="CJ682" s="44">
        <f t="shared" si="671"/>
        <v>34.205355024839839</v>
      </c>
      <c r="CK682" s="44">
        <f t="shared" si="672"/>
        <v>155.47888647654474</v>
      </c>
    </row>
    <row r="683" spans="1:89" x14ac:dyDescent="0.25">
      <c r="A683" s="41">
        <f>'[11]ТОВ "Сумитеплоенерго" '!F675</f>
        <v>1947</v>
      </c>
      <c r="B683" s="41" t="str">
        <f>'[11]ТОВ "Сумитеплоенерго" '!C675</f>
        <v>тер. ЧРЗ,10</v>
      </c>
      <c r="C683" s="47" t="str">
        <f>'[11]ТОВ "Сумитеплоенерго" '!O675</f>
        <v>так</v>
      </c>
      <c r="D683" s="46">
        <f>'[11]ТОВ "Сумитеплоенерго" '!G675</f>
        <v>3</v>
      </c>
      <c r="E683" s="86" t="str">
        <f t="shared" si="676"/>
        <v>ТОВ "Сумитеплоенерго"</v>
      </c>
      <c r="F683" s="43">
        <f>'[11]ТОВ "Сумитеплоенерго" '!L675</f>
        <v>662.7</v>
      </c>
      <c r="G683" s="43">
        <f>'[11]ТОВ "Сумитеплоенерго" '!CX675</f>
        <v>134.70990697674418</v>
      </c>
      <c r="H683" s="32">
        <f t="shared" si="677"/>
        <v>203.27434280480486</v>
      </c>
      <c r="I683" s="42"/>
      <c r="J683" s="42"/>
      <c r="K683" s="42"/>
      <c r="L683" s="42"/>
      <c r="M683" s="42"/>
      <c r="N683" s="44">
        <f t="shared" si="678"/>
        <v>134.70990697674418</v>
      </c>
      <c r="O683" s="44">
        <f t="shared" si="679"/>
        <v>89.513169485492611</v>
      </c>
      <c r="P683" s="44">
        <f t="shared" si="680"/>
        <v>0</v>
      </c>
      <c r="Q683" s="44">
        <f t="shared" si="681"/>
        <v>0</v>
      </c>
      <c r="R683" s="44">
        <f t="shared" si="682"/>
        <v>0</v>
      </c>
      <c r="S683" s="44">
        <f t="shared" si="683"/>
        <v>0</v>
      </c>
      <c r="T683" s="44">
        <f t="shared" si="684"/>
        <v>89.513169485492611</v>
      </c>
      <c r="U683" s="44">
        <f t="shared" si="685"/>
        <v>138.75120418604652</v>
      </c>
      <c r="V683" s="44">
        <f t="shared" si="686"/>
        <v>0</v>
      </c>
      <c r="W683" s="44">
        <f t="shared" si="687"/>
        <v>0</v>
      </c>
      <c r="X683" s="44">
        <f t="shared" si="688"/>
        <v>0</v>
      </c>
      <c r="Y683" s="44">
        <f t="shared" si="689"/>
        <v>0</v>
      </c>
      <c r="Z683" s="44">
        <f t="shared" si="690"/>
        <v>138.75120418604652</v>
      </c>
      <c r="AA683" s="20">
        <v>0.03</v>
      </c>
      <c r="AC683" s="44">
        <f t="shared" si="673"/>
        <v>64.944600000000008</v>
      </c>
      <c r="AD683" s="28">
        <v>98</v>
      </c>
      <c r="AE683" s="44">
        <f t="shared" si="674"/>
        <v>469.19160000000005</v>
      </c>
      <c r="AF683" s="28">
        <v>708</v>
      </c>
      <c r="AG683" s="44">
        <f t="shared" si="675"/>
        <v>74.885100000000008</v>
      </c>
      <c r="AH683" s="28">
        <v>113</v>
      </c>
      <c r="AI683" s="44">
        <f t="shared" si="639"/>
        <v>24.975216753488372</v>
      </c>
      <c r="AJ683" s="44">
        <f t="shared" si="640"/>
        <v>0</v>
      </c>
      <c r="AK683" s="44"/>
      <c r="AL683" s="44">
        <f t="shared" si="641"/>
        <v>0</v>
      </c>
      <c r="AM683" s="44"/>
      <c r="AN683" s="44">
        <f t="shared" si="642"/>
        <v>24.975216753488372</v>
      </c>
      <c r="AO683" s="20"/>
      <c r="AP683" s="20">
        <v>0.18</v>
      </c>
      <c r="AQ683" s="20"/>
      <c r="AR683" s="20"/>
      <c r="AS683" s="44">
        <f t="shared" si="643"/>
        <v>16.59574162261033</v>
      </c>
      <c r="AT683" s="44">
        <f t="shared" si="644"/>
        <v>0</v>
      </c>
      <c r="AU683" s="44">
        <f t="shared" si="645"/>
        <v>0</v>
      </c>
      <c r="AV683" s="44">
        <f t="shared" si="646"/>
        <v>0</v>
      </c>
      <c r="AW683" s="44"/>
      <c r="AX683" s="44">
        <f t="shared" si="647"/>
        <v>16.59574162261033</v>
      </c>
      <c r="AY683" s="44">
        <f t="shared" si="648"/>
        <v>77.700674344186055</v>
      </c>
      <c r="AZ683" s="44">
        <f t="shared" si="649"/>
        <v>0</v>
      </c>
      <c r="BA683" s="44"/>
      <c r="BB683" s="44">
        <f t="shared" si="650"/>
        <v>0</v>
      </c>
      <c r="BC683" s="44"/>
      <c r="BD683" s="44">
        <f t="shared" si="651"/>
        <v>77.700674344186055</v>
      </c>
      <c r="BE683" s="20"/>
      <c r="BF683" s="20">
        <v>0.56000000000000005</v>
      </c>
      <c r="BG683" s="20"/>
      <c r="BH683" s="20">
        <v>0.05</v>
      </c>
      <c r="BI683" s="44">
        <f t="shared" si="652"/>
        <v>51.631196159232147</v>
      </c>
      <c r="BJ683" s="44">
        <f t="shared" si="653"/>
        <v>0</v>
      </c>
      <c r="BK683" s="44">
        <f t="shared" si="654"/>
        <v>0</v>
      </c>
      <c r="BL683" s="44">
        <f t="shared" si="655"/>
        <v>0</v>
      </c>
      <c r="BM683" s="44"/>
      <c r="BN683" s="44">
        <f t="shared" si="656"/>
        <v>51.631196159232147</v>
      </c>
      <c r="BO683" s="44">
        <f t="shared" si="657"/>
        <v>30.525264920930233</v>
      </c>
      <c r="BP683" s="44">
        <f t="shared" si="658"/>
        <v>0</v>
      </c>
      <c r="BQ683" s="44"/>
      <c r="BR683" s="44">
        <f t="shared" si="659"/>
        <v>0</v>
      </c>
      <c r="BS683" s="44"/>
      <c r="BT683" s="44">
        <f t="shared" si="660"/>
        <v>30.525264920930233</v>
      </c>
      <c r="BU683" s="20"/>
      <c r="BV683" s="20">
        <v>0.22</v>
      </c>
      <c r="BW683" s="20"/>
      <c r="BX683" s="20">
        <v>0.05</v>
      </c>
      <c r="BY683" s="44">
        <f t="shared" si="661"/>
        <v>20.283684205412627</v>
      </c>
      <c r="BZ683" s="44">
        <f t="shared" si="662"/>
        <v>0</v>
      </c>
      <c r="CA683" s="44">
        <f t="shared" si="663"/>
        <v>0</v>
      </c>
      <c r="CB683" s="44">
        <f t="shared" si="664"/>
        <v>0</v>
      </c>
      <c r="CC683" s="44"/>
      <c r="CD683" s="44">
        <f t="shared" si="665"/>
        <v>20.283684205412627</v>
      </c>
      <c r="CE683" s="44">
        <f t="shared" si="666"/>
        <v>3.9133291826813177</v>
      </c>
      <c r="CF683" s="44">
        <f t="shared" si="667"/>
        <v>9.0873664548270234</v>
      </c>
      <c r="CG683" s="44">
        <f t="shared" si="668"/>
        <v>3.6918884775388681</v>
      </c>
      <c r="CH683" s="44">
        <f t="shared" si="669"/>
        <v>6.7925644104566123</v>
      </c>
      <c r="CI683" s="44">
        <f t="shared" si="670"/>
        <v>21.132422610309462</v>
      </c>
      <c r="CJ683" s="44">
        <f t="shared" si="671"/>
        <v>8.3020231683358592</v>
      </c>
      <c r="CK683" s="44">
        <f t="shared" si="672"/>
        <v>37.736468946981184</v>
      </c>
    </row>
    <row r="684" spans="1:89" x14ac:dyDescent="0.25">
      <c r="A684" s="41">
        <f>'[11]ТОВ "Сумитеплоенерго" '!F676</f>
        <v>1963</v>
      </c>
      <c r="B684" s="41" t="str">
        <f>'[11]ТОВ "Сумитеплоенерго" '!C676</f>
        <v>Привокзальна,8</v>
      </c>
      <c r="C684" s="47" t="str">
        <f>'[11]ТОВ "Сумитеплоенерго" '!O676</f>
        <v>так</v>
      </c>
      <c r="D684" s="46">
        <f>'[11]ТОВ "Сумитеплоенерго" '!G676</f>
        <v>3</v>
      </c>
      <c r="E684" s="86" t="str">
        <f t="shared" si="676"/>
        <v>ТОВ "Сумитеплоенерго"</v>
      </c>
      <c r="F684" s="43">
        <f>'[11]ТОВ "Сумитеплоенерго" '!L676</f>
        <v>1074.0999999999999</v>
      </c>
      <c r="G684" s="43">
        <f>'[11]ТОВ "Сумитеплоенерго" '!CX676</f>
        <v>219.51025581395348</v>
      </c>
      <c r="H684" s="32">
        <f t="shared" si="677"/>
        <v>204.36668449302064</v>
      </c>
      <c r="I684" s="42"/>
      <c r="J684" s="42"/>
      <c r="K684" s="42"/>
      <c r="L684" s="42"/>
      <c r="M684" s="42"/>
      <c r="N684" s="44">
        <f t="shared" si="678"/>
        <v>219.51025581395348</v>
      </c>
      <c r="O684" s="44">
        <f t="shared" si="679"/>
        <v>145.86201693295206</v>
      </c>
      <c r="P684" s="44">
        <f t="shared" si="680"/>
        <v>0</v>
      </c>
      <c r="Q684" s="44">
        <f t="shared" si="681"/>
        <v>0</v>
      </c>
      <c r="R684" s="44">
        <f t="shared" si="682"/>
        <v>0</v>
      </c>
      <c r="S684" s="44">
        <f t="shared" si="683"/>
        <v>0</v>
      </c>
      <c r="T684" s="44">
        <f t="shared" si="684"/>
        <v>145.86201693295206</v>
      </c>
      <c r="U684" s="44">
        <f t="shared" si="685"/>
        <v>226.09556348837208</v>
      </c>
      <c r="V684" s="44">
        <f t="shared" si="686"/>
        <v>0</v>
      </c>
      <c r="W684" s="44">
        <f t="shared" si="687"/>
        <v>0</v>
      </c>
      <c r="X684" s="44">
        <f t="shared" si="688"/>
        <v>0</v>
      </c>
      <c r="Y684" s="44">
        <f t="shared" si="689"/>
        <v>0</v>
      </c>
      <c r="Z684" s="44">
        <f t="shared" si="690"/>
        <v>226.09556348837208</v>
      </c>
      <c r="AA684" s="20">
        <v>0.03</v>
      </c>
      <c r="AC684" s="44">
        <f t="shared" si="673"/>
        <v>105.26179999999999</v>
      </c>
      <c r="AD684" s="28">
        <v>98</v>
      </c>
      <c r="AE684" s="44">
        <f t="shared" si="674"/>
        <v>760.4627999999999</v>
      </c>
      <c r="AF684" s="28">
        <v>708</v>
      </c>
      <c r="AG684" s="44">
        <f t="shared" si="675"/>
        <v>121.37329999999999</v>
      </c>
      <c r="AH684" s="28">
        <v>113</v>
      </c>
      <c r="AI684" s="44">
        <f t="shared" si="639"/>
        <v>40.697201427906975</v>
      </c>
      <c r="AJ684" s="44">
        <f t="shared" si="640"/>
        <v>0</v>
      </c>
      <c r="AK684" s="44"/>
      <c r="AL684" s="44">
        <f t="shared" si="641"/>
        <v>0</v>
      </c>
      <c r="AM684" s="44"/>
      <c r="AN684" s="44">
        <f t="shared" si="642"/>
        <v>40.697201427906975</v>
      </c>
      <c r="AO684" s="20"/>
      <c r="AP684" s="20">
        <v>0.18</v>
      </c>
      <c r="AQ684" s="20"/>
      <c r="AR684" s="20"/>
      <c r="AS684" s="44">
        <f t="shared" si="643"/>
        <v>27.042817939369311</v>
      </c>
      <c r="AT684" s="44">
        <f t="shared" si="644"/>
        <v>0</v>
      </c>
      <c r="AU684" s="44">
        <f t="shared" si="645"/>
        <v>0</v>
      </c>
      <c r="AV684" s="44">
        <f t="shared" si="646"/>
        <v>0</v>
      </c>
      <c r="AW684" s="44"/>
      <c r="AX684" s="44">
        <f t="shared" si="647"/>
        <v>27.042817939369311</v>
      </c>
      <c r="AY684" s="44">
        <f t="shared" si="648"/>
        <v>126.61351555348837</v>
      </c>
      <c r="AZ684" s="44">
        <f t="shared" si="649"/>
        <v>0</v>
      </c>
      <c r="BA684" s="44"/>
      <c r="BB684" s="44">
        <f t="shared" si="650"/>
        <v>0</v>
      </c>
      <c r="BC684" s="44"/>
      <c r="BD684" s="44">
        <f t="shared" si="651"/>
        <v>126.61351555348837</v>
      </c>
      <c r="BE684" s="20"/>
      <c r="BF684" s="20">
        <v>0.56000000000000005</v>
      </c>
      <c r="BG684" s="20"/>
      <c r="BH684" s="20">
        <v>0.05</v>
      </c>
      <c r="BI684" s="44">
        <f t="shared" si="652"/>
        <v>84.133211366926744</v>
      </c>
      <c r="BJ684" s="44">
        <f t="shared" si="653"/>
        <v>0</v>
      </c>
      <c r="BK684" s="44">
        <f t="shared" si="654"/>
        <v>0</v>
      </c>
      <c r="BL684" s="44">
        <f t="shared" si="655"/>
        <v>0</v>
      </c>
      <c r="BM684" s="44"/>
      <c r="BN684" s="44">
        <f t="shared" si="656"/>
        <v>84.133211366926744</v>
      </c>
      <c r="BO684" s="44">
        <f t="shared" si="657"/>
        <v>49.741023967441855</v>
      </c>
      <c r="BP684" s="44">
        <f t="shared" si="658"/>
        <v>0</v>
      </c>
      <c r="BQ684" s="44"/>
      <c r="BR684" s="44">
        <f t="shared" si="659"/>
        <v>0</v>
      </c>
      <c r="BS684" s="44"/>
      <c r="BT684" s="44">
        <f t="shared" si="660"/>
        <v>49.741023967441855</v>
      </c>
      <c r="BU684" s="20"/>
      <c r="BV684" s="20">
        <v>0.22</v>
      </c>
      <c r="BW684" s="20"/>
      <c r="BX684" s="20">
        <v>0.05</v>
      </c>
      <c r="BY684" s="44">
        <f t="shared" si="661"/>
        <v>33.052333037006932</v>
      </c>
      <c r="BZ684" s="44">
        <f t="shared" si="662"/>
        <v>0</v>
      </c>
      <c r="CA684" s="44">
        <f t="shared" si="663"/>
        <v>0</v>
      </c>
      <c r="CB684" s="44">
        <f t="shared" si="664"/>
        <v>0</v>
      </c>
      <c r="CC684" s="44"/>
      <c r="CD684" s="44">
        <f t="shared" si="665"/>
        <v>33.052333037006932</v>
      </c>
      <c r="CE684" s="44">
        <f t="shared" si="666"/>
        <v>3.8924124045060555</v>
      </c>
      <c r="CF684" s="44">
        <f t="shared" si="667"/>
        <v>9.0387944028835943</v>
      </c>
      <c r="CG684" s="44">
        <f t="shared" si="668"/>
        <v>3.6721553018392012</v>
      </c>
      <c r="CH684" s="44">
        <f t="shared" si="669"/>
        <v>11.068507022497567</v>
      </c>
      <c r="CI684" s="44">
        <f t="shared" si="670"/>
        <v>34.435355181103546</v>
      </c>
      <c r="CJ684" s="44">
        <f t="shared" si="671"/>
        <v>13.528175249719249</v>
      </c>
      <c r="CK684" s="44">
        <f t="shared" si="672"/>
        <v>61.49170568054204</v>
      </c>
    </row>
    <row r="685" spans="1:89" x14ac:dyDescent="0.25">
      <c r="A685" s="41">
        <f>'[11]ТОВ "Сумитеплоенерго" '!F677</f>
        <v>1947</v>
      </c>
      <c r="B685" s="41" t="str">
        <f>'[11]ТОВ "Сумитеплоенерго" '!C677</f>
        <v>Привокзальна,10</v>
      </c>
      <c r="C685" s="47" t="str">
        <f>'[11]ТОВ "Сумитеплоенерго" '!O677</f>
        <v>так</v>
      </c>
      <c r="D685" s="46">
        <f>'[11]ТОВ "Сумитеплоенерго" '!G677</f>
        <v>3</v>
      </c>
      <c r="E685" s="86" t="str">
        <f t="shared" si="676"/>
        <v>ТОВ "Сумитеплоенерго"</v>
      </c>
      <c r="F685" s="43">
        <f>'[11]ТОВ "Сумитеплоенерго" '!L677</f>
        <v>1095</v>
      </c>
      <c r="G685" s="43">
        <f>'[11]ТОВ "Сумитеплоенерго" '!CX677</f>
        <v>223.78124418604654</v>
      </c>
      <c r="H685" s="32">
        <f t="shared" si="677"/>
        <v>204.36643304661783</v>
      </c>
      <c r="I685" s="42"/>
      <c r="J685" s="42"/>
      <c r="K685" s="42"/>
      <c r="L685" s="42"/>
      <c r="M685" s="42"/>
      <c r="N685" s="44">
        <f t="shared" si="678"/>
        <v>223.78124418604654</v>
      </c>
      <c r="O685" s="44">
        <f t="shared" si="679"/>
        <v>148.7000391289568</v>
      </c>
      <c r="P685" s="44">
        <f t="shared" si="680"/>
        <v>0</v>
      </c>
      <c r="Q685" s="44">
        <f t="shared" si="681"/>
        <v>0</v>
      </c>
      <c r="R685" s="44">
        <f t="shared" si="682"/>
        <v>0</v>
      </c>
      <c r="S685" s="44">
        <f t="shared" si="683"/>
        <v>0</v>
      </c>
      <c r="T685" s="44">
        <f t="shared" si="684"/>
        <v>148.7000391289568</v>
      </c>
      <c r="U685" s="44">
        <f t="shared" si="685"/>
        <v>230.49468151162793</v>
      </c>
      <c r="V685" s="44">
        <f t="shared" si="686"/>
        <v>0</v>
      </c>
      <c r="W685" s="44">
        <f t="shared" si="687"/>
        <v>0</v>
      </c>
      <c r="X685" s="44">
        <f t="shared" si="688"/>
        <v>0</v>
      </c>
      <c r="Y685" s="44">
        <f t="shared" si="689"/>
        <v>0</v>
      </c>
      <c r="Z685" s="44">
        <f t="shared" si="690"/>
        <v>230.49468151162793</v>
      </c>
      <c r="AA685" s="20">
        <v>0.03</v>
      </c>
      <c r="AC685" s="44">
        <f t="shared" si="673"/>
        <v>107.31</v>
      </c>
      <c r="AD685" s="28">
        <v>98</v>
      </c>
      <c r="AE685" s="44">
        <f t="shared" si="674"/>
        <v>775.26</v>
      </c>
      <c r="AF685" s="28">
        <v>708</v>
      </c>
      <c r="AG685" s="44">
        <f t="shared" si="675"/>
        <v>123.735</v>
      </c>
      <c r="AH685" s="28">
        <v>113</v>
      </c>
      <c r="AI685" s="44">
        <f t="shared" si="639"/>
        <v>41.489042672093028</v>
      </c>
      <c r="AJ685" s="44">
        <f t="shared" si="640"/>
        <v>0</v>
      </c>
      <c r="AK685" s="44"/>
      <c r="AL685" s="44">
        <f t="shared" si="641"/>
        <v>0</v>
      </c>
      <c r="AM685" s="44"/>
      <c r="AN685" s="44">
        <f t="shared" si="642"/>
        <v>41.489042672093028</v>
      </c>
      <c r="AO685" s="20"/>
      <c r="AP685" s="20">
        <v>0.18</v>
      </c>
      <c r="AQ685" s="20"/>
      <c r="AR685" s="20"/>
      <c r="AS685" s="44">
        <f t="shared" si="643"/>
        <v>27.568987254508592</v>
      </c>
      <c r="AT685" s="44">
        <f t="shared" si="644"/>
        <v>0</v>
      </c>
      <c r="AU685" s="44">
        <f t="shared" si="645"/>
        <v>0</v>
      </c>
      <c r="AV685" s="44">
        <f t="shared" si="646"/>
        <v>0</v>
      </c>
      <c r="AW685" s="44"/>
      <c r="AX685" s="44">
        <f t="shared" si="647"/>
        <v>27.568987254508592</v>
      </c>
      <c r="AY685" s="44">
        <f t="shared" si="648"/>
        <v>129.07702164651167</v>
      </c>
      <c r="AZ685" s="44">
        <f t="shared" si="649"/>
        <v>0</v>
      </c>
      <c r="BA685" s="44"/>
      <c r="BB685" s="44">
        <f t="shared" si="650"/>
        <v>0</v>
      </c>
      <c r="BC685" s="44"/>
      <c r="BD685" s="44">
        <f t="shared" si="651"/>
        <v>129.07702164651167</v>
      </c>
      <c r="BE685" s="20"/>
      <c r="BF685" s="20">
        <v>0.56000000000000005</v>
      </c>
      <c r="BG685" s="20"/>
      <c r="BH685" s="20">
        <v>0.05</v>
      </c>
      <c r="BI685" s="44">
        <f t="shared" si="652"/>
        <v>85.770182569582303</v>
      </c>
      <c r="BJ685" s="44">
        <f t="shared" si="653"/>
        <v>0</v>
      </c>
      <c r="BK685" s="44">
        <f t="shared" si="654"/>
        <v>0</v>
      </c>
      <c r="BL685" s="44">
        <f t="shared" si="655"/>
        <v>0</v>
      </c>
      <c r="BM685" s="44"/>
      <c r="BN685" s="44">
        <f t="shared" si="656"/>
        <v>85.770182569582303</v>
      </c>
      <c r="BO685" s="44">
        <f t="shared" si="657"/>
        <v>50.708829932558146</v>
      </c>
      <c r="BP685" s="44">
        <f t="shared" si="658"/>
        <v>0</v>
      </c>
      <c r="BQ685" s="44"/>
      <c r="BR685" s="44">
        <f t="shared" si="659"/>
        <v>0</v>
      </c>
      <c r="BS685" s="44"/>
      <c r="BT685" s="44">
        <f t="shared" si="660"/>
        <v>50.708829932558146</v>
      </c>
      <c r="BU685" s="20"/>
      <c r="BV685" s="20">
        <v>0.22</v>
      </c>
      <c r="BW685" s="20"/>
      <c r="BX685" s="20">
        <v>0.05</v>
      </c>
      <c r="BY685" s="44">
        <f t="shared" si="661"/>
        <v>33.695428866621612</v>
      </c>
      <c r="BZ685" s="44">
        <f t="shared" si="662"/>
        <v>0</v>
      </c>
      <c r="CA685" s="44">
        <f t="shared" si="663"/>
        <v>0</v>
      </c>
      <c r="CB685" s="44">
        <f t="shared" si="664"/>
        <v>0</v>
      </c>
      <c r="CC685" s="44"/>
      <c r="CD685" s="44">
        <f t="shared" si="665"/>
        <v>33.695428866621612</v>
      </c>
      <c r="CE685" s="44">
        <f t="shared" si="666"/>
        <v>3.8924171936149263</v>
      </c>
      <c r="CF685" s="44">
        <f t="shared" si="667"/>
        <v>9.038805523948362</v>
      </c>
      <c r="CG685" s="44">
        <f t="shared" si="668"/>
        <v>3.6721598199502599</v>
      </c>
      <c r="CH685" s="44">
        <f t="shared" si="669"/>
        <v>11.283865820264102</v>
      </c>
      <c r="CI685" s="44">
        <f t="shared" si="670"/>
        <v>35.10536032971055</v>
      </c>
      <c r="CJ685" s="44">
        <f t="shared" si="671"/>
        <v>13.791391558100569</v>
      </c>
      <c r="CK685" s="44">
        <f t="shared" si="672"/>
        <v>62.688143445911678</v>
      </c>
    </row>
    <row r="686" spans="1:89" x14ac:dyDescent="0.25">
      <c r="A686" s="41">
        <f>'[11]ТОВ "Сумитеплоенерго" '!F678</f>
        <v>1907</v>
      </c>
      <c r="B686" s="41" t="str">
        <f>'[11]ТОВ "Сумитеплоенерго" '!C678</f>
        <v>Привокзальна,16</v>
      </c>
      <c r="C686" s="47" t="str">
        <f>'[11]ТОВ "Сумитеплоенерго" '!O678</f>
        <v>так</v>
      </c>
      <c r="D686" s="46">
        <f>'[11]ТОВ "Сумитеплоенерго" '!G678</f>
        <v>3</v>
      </c>
      <c r="E686" s="86" t="str">
        <f t="shared" si="676"/>
        <v>ТОВ "Сумитеплоенерго"</v>
      </c>
      <c r="F686" s="43">
        <f>'[11]ТОВ "Сумитеплоенерго" '!L678</f>
        <v>760</v>
      </c>
      <c r="G686" s="43">
        <f>'[11]ТОВ "Сумитеплоенерго" '!CX678</f>
        <v>156.09651162790698</v>
      </c>
      <c r="H686" s="32">
        <f t="shared" si="677"/>
        <v>205.39014687882499</v>
      </c>
      <c r="I686" s="42"/>
      <c r="J686" s="42"/>
      <c r="K686" s="42"/>
      <c r="L686" s="42"/>
      <c r="M686" s="42"/>
      <c r="N686" s="44">
        <f t="shared" si="678"/>
        <v>156.09651162790698</v>
      </c>
      <c r="O686" s="44">
        <f t="shared" si="679"/>
        <v>103.72432002239597</v>
      </c>
      <c r="P686" s="44">
        <f t="shared" si="680"/>
        <v>0</v>
      </c>
      <c r="Q686" s="44">
        <f t="shared" si="681"/>
        <v>0</v>
      </c>
      <c r="R686" s="44">
        <f t="shared" si="682"/>
        <v>0</v>
      </c>
      <c r="S686" s="44">
        <f t="shared" si="683"/>
        <v>0</v>
      </c>
      <c r="T686" s="44">
        <f t="shared" si="684"/>
        <v>103.72432002239597</v>
      </c>
      <c r="U686" s="44">
        <f t="shared" si="685"/>
        <v>160.77940697674418</v>
      </c>
      <c r="V686" s="44">
        <f t="shared" si="686"/>
        <v>0</v>
      </c>
      <c r="W686" s="44">
        <f t="shared" si="687"/>
        <v>0</v>
      </c>
      <c r="X686" s="44">
        <f t="shared" si="688"/>
        <v>0</v>
      </c>
      <c r="Y686" s="44">
        <f t="shared" si="689"/>
        <v>0</v>
      </c>
      <c r="Z686" s="44">
        <f t="shared" si="690"/>
        <v>160.77940697674418</v>
      </c>
      <c r="AA686" s="20">
        <v>0.03</v>
      </c>
      <c r="AC686" s="44">
        <f t="shared" si="673"/>
        <v>74.48</v>
      </c>
      <c r="AD686" s="28">
        <v>98</v>
      </c>
      <c r="AE686" s="44">
        <f t="shared" si="674"/>
        <v>538.08000000000004</v>
      </c>
      <c r="AF686" s="28">
        <v>708</v>
      </c>
      <c r="AG686" s="44">
        <f t="shared" si="675"/>
        <v>85.88</v>
      </c>
      <c r="AH686" s="28">
        <v>113</v>
      </c>
      <c r="AI686" s="44">
        <f t="shared" si="639"/>
        <v>28.940293255813952</v>
      </c>
      <c r="AJ686" s="44">
        <f t="shared" si="640"/>
        <v>0</v>
      </c>
      <c r="AK686" s="44"/>
      <c r="AL686" s="44">
        <f t="shared" si="641"/>
        <v>0</v>
      </c>
      <c r="AM686" s="44"/>
      <c r="AN686" s="44">
        <f t="shared" si="642"/>
        <v>28.940293255813952</v>
      </c>
      <c r="AO686" s="20"/>
      <c r="AP686" s="20">
        <v>0.18</v>
      </c>
      <c r="AQ686" s="20"/>
      <c r="AR686" s="20"/>
      <c r="AS686" s="44">
        <f t="shared" si="643"/>
        <v>19.230488932152213</v>
      </c>
      <c r="AT686" s="44">
        <f t="shared" si="644"/>
        <v>0</v>
      </c>
      <c r="AU686" s="44">
        <f t="shared" si="645"/>
        <v>0</v>
      </c>
      <c r="AV686" s="44">
        <f t="shared" si="646"/>
        <v>0</v>
      </c>
      <c r="AW686" s="44"/>
      <c r="AX686" s="44">
        <f t="shared" si="647"/>
        <v>19.230488932152213</v>
      </c>
      <c r="AY686" s="44">
        <f t="shared" si="648"/>
        <v>90.036467906976753</v>
      </c>
      <c r="AZ686" s="44">
        <f t="shared" si="649"/>
        <v>0</v>
      </c>
      <c r="BA686" s="44"/>
      <c r="BB686" s="44">
        <f t="shared" si="650"/>
        <v>0</v>
      </c>
      <c r="BC686" s="44"/>
      <c r="BD686" s="44">
        <f t="shared" si="651"/>
        <v>90.036467906976753</v>
      </c>
      <c r="BE686" s="20"/>
      <c r="BF686" s="20">
        <v>0.56000000000000005</v>
      </c>
      <c r="BG686" s="20"/>
      <c r="BH686" s="20">
        <v>0.05</v>
      </c>
      <c r="BI686" s="44">
        <f t="shared" si="652"/>
        <v>59.828187788918001</v>
      </c>
      <c r="BJ686" s="44">
        <f t="shared" si="653"/>
        <v>0</v>
      </c>
      <c r="BK686" s="44">
        <f t="shared" si="654"/>
        <v>0</v>
      </c>
      <c r="BL686" s="44">
        <f t="shared" si="655"/>
        <v>0</v>
      </c>
      <c r="BM686" s="44"/>
      <c r="BN686" s="44">
        <f t="shared" si="656"/>
        <v>59.828187788918001</v>
      </c>
      <c r="BO686" s="44">
        <f t="shared" si="657"/>
        <v>35.371469534883722</v>
      </c>
      <c r="BP686" s="44">
        <f t="shared" si="658"/>
        <v>0</v>
      </c>
      <c r="BQ686" s="44"/>
      <c r="BR686" s="44">
        <f t="shared" si="659"/>
        <v>0</v>
      </c>
      <c r="BS686" s="44"/>
      <c r="BT686" s="44">
        <f t="shared" si="660"/>
        <v>35.371469534883722</v>
      </c>
      <c r="BU686" s="20"/>
      <c r="BV686" s="20">
        <v>0.22</v>
      </c>
      <c r="BW686" s="20"/>
      <c r="BX686" s="20">
        <v>0.05</v>
      </c>
      <c r="BY686" s="44">
        <f t="shared" si="661"/>
        <v>23.503930917074928</v>
      </c>
      <c r="BZ686" s="44">
        <f t="shared" si="662"/>
        <v>0</v>
      </c>
      <c r="CA686" s="44">
        <f t="shared" si="663"/>
        <v>0</v>
      </c>
      <c r="CB686" s="44">
        <f t="shared" si="664"/>
        <v>0</v>
      </c>
      <c r="CC686" s="44"/>
      <c r="CD686" s="44">
        <f t="shared" si="665"/>
        <v>23.503930917074928</v>
      </c>
      <c r="CE686" s="44">
        <f t="shared" si="666"/>
        <v>3.8730164512600589</v>
      </c>
      <c r="CF686" s="44">
        <f t="shared" si="667"/>
        <v>8.9937539458560831</v>
      </c>
      <c r="CG686" s="44">
        <f t="shared" si="668"/>
        <v>3.653856893257402</v>
      </c>
      <c r="CH686" s="44">
        <f t="shared" si="669"/>
        <v>7.8709549525796429</v>
      </c>
      <c r="CI686" s="44">
        <f t="shared" si="670"/>
        <v>24.487415408025559</v>
      </c>
      <c r="CJ686" s="44">
        <f t="shared" si="671"/>
        <v>9.6200560531528971</v>
      </c>
      <c r="CK686" s="44">
        <f t="shared" si="672"/>
        <v>43.727527514331349</v>
      </c>
    </row>
    <row r="687" spans="1:89" x14ac:dyDescent="0.25">
      <c r="A687" s="41">
        <f>'[11]ТОВ "Сумитеплоенерго" '!F679</f>
        <v>1956</v>
      </c>
      <c r="B687" s="41" t="str">
        <f>'[11]ТОВ "Сумитеплоенерго" '!C679</f>
        <v>Привокзальна,35</v>
      </c>
      <c r="C687" s="47" t="str">
        <f>'[11]ТОВ "Сумитеплоенерго" '!O679</f>
        <v>так</v>
      </c>
      <c r="D687" s="46">
        <f>'[11]ТОВ "Сумитеплоенерго" '!G679</f>
        <v>3</v>
      </c>
      <c r="E687" s="86" t="str">
        <f t="shared" si="676"/>
        <v>ТОВ "Сумитеплоенерго"</v>
      </c>
      <c r="F687" s="43">
        <f>'[11]ТОВ "Сумитеплоенерго" '!L679</f>
        <v>1922.7</v>
      </c>
      <c r="G687" s="43">
        <f>'[11]ТОВ "Сумитеплоенерго" '!CX679</f>
        <v>380.55502325581398</v>
      </c>
      <c r="H687" s="32">
        <f t="shared" si="677"/>
        <v>197.92740586457273</v>
      </c>
      <c r="I687" s="42"/>
      <c r="J687" s="42"/>
      <c r="K687" s="42"/>
      <c r="L687" s="42"/>
      <c r="M687" s="42"/>
      <c r="N687" s="44">
        <f t="shared" si="678"/>
        <v>380.55502325581398</v>
      </c>
      <c r="O687" s="44">
        <f t="shared" si="679"/>
        <v>252.87439550480914</v>
      </c>
      <c r="P687" s="44">
        <f t="shared" si="680"/>
        <v>0</v>
      </c>
      <c r="Q687" s="44">
        <f t="shared" si="681"/>
        <v>0</v>
      </c>
      <c r="R687" s="44">
        <f t="shared" si="682"/>
        <v>0</v>
      </c>
      <c r="S687" s="44">
        <f t="shared" si="683"/>
        <v>0</v>
      </c>
      <c r="T687" s="44">
        <f t="shared" si="684"/>
        <v>252.87439550480914</v>
      </c>
      <c r="U687" s="44">
        <f t="shared" si="685"/>
        <v>391.97167395348839</v>
      </c>
      <c r="V687" s="44">
        <f t="shared" si="686"/>
        <v>0</v>
      </c>
      <c r="W687" s="44">
        <f t="shared" si="687"/>
        <v>0</v>
      </c>
      <c r="X687" s="44">
        <f t="shared" si="688"/>
        <v>0</v>
      </c>
      <c r="Y687" s="44">
        <f t="shared" si="689"/>
        <v>0</v>
      </c>
      <c r="Z687" s="44">
        <f t="shared" si="690"/>
        <v>391.97167395348839</v>
      </c>
      <c r="AA687" s="20">
        <v>0.03</v>
      </c>
      <c r="AC687" s="44">
        <f t="shared" si="673"/>
        <v>188.4246</v>
      </c>
      <c r="AD687" s="28">
        <v>98</v>
      </c>
      <c r="AE687" s="44">
        <f t="shared" si="674"/>
        <v>1361.2716</v>
      </c>
      <c r="AF687" s="28">
        <v>708</v>
      </c>
      <c r="AG687" s="44">
        <f t="shared" si="675"/>
        <v>217.26510000000002</v>
      </c>
      <c r="AH687" s="28">
        <v>113</v>
      </c>
      <c r="AI687" s="44">
        <f t="shared" si="639"/>
        <v>70.554901311627901</v>
      </c>
      <c r="AJ687" s="44">
        <f t="shared" si="640"/>
        <v>0</v>
      </c>
      <c r="AK687" s="44"/>
      <c r="AL687" s="44">
        <f t="shared" si="641"/>
        <v>0</v>
      </c>
      <c r="AM687" s="44"/>
      <c r="AN687" s="44">
        <f t="shared" si="642"/>
        <v>70.554901311627901</v>
      </c>
      <c r="AO687" s="20"/>
      <c r="AP687" s="20">
        <v>0.18</v>
      </c>
      <c r="AQ687" s="20"/>
      <c r="AR687" s="20"/>
      <c r="AS687" s="44">
        <f t="shared" si="643"/>
        <v>46.882912926591608</v>
      </c>
      <c r="AT687" s="44">
        <f t="shared" si="644"/>
        <v>0</v>
      </c>
      <c r="AU687" s="44">
        <f t="shared" si="645"/>
        <v>0</v>
      </c>
      <c r="AV687" s="44">
        <f t="shared" si="646"/>
        <v>0</v>
      </c>
      <c r="AW687" s="44"/>
      <c r="AX687" s="44">
        <f t="shared" si="647"/>
        <v>46.882912926591608</v>
      </c>
      <c r="AY687" s="44">
        <f t="shared" si="648"/>
        <v>219.50413741395352</v>
      </c>
      <c r="AZ687" s="44">
        <f t="shared" si="649"/>
        <v>0</v>
      </c>
      <c r="BA687" s="44"/>
      <c r="BB687" s="44">
        <f t="shared" si="650"/>
        <v>0</v>
      </c>
      <c r="BC687" s="44"/>
      <c r="BD687" s="44">
        <f t="shared" si="651"/>
        <v>219.50413741395352</v>
      </c>
      <c r="BE687" s="20"/>
      <c r="BF687" s="20">
        <v>0.56000000000000005</v>
      </c>
      <c r="BG687" s="20"/>
      <c r="BH687" s="20">
        <v>0.05</v>
      </c>
      <c r="BI687" s="44">
        <f t="shared" si="652"/>
        <v>145.85795132717394</v>
      </c>
      <c r="BJ687" s="44">
        <f t="shared" si="653"/>
        <v>0</v>
      </c>
      <c r="BK687" s="44">
        <f t="shared" si="654"/>
        <v>0</v>
      </c>
      <c r="BL687" s="44">
        <f t="shared" si="655"/>
        <v>0</v>
      </c>
      <c r="BM687" s="44"/>
      <c r="BN687" s="44">
        <f t="shared" si="656"/>
        <v>145.85795132717394</v>
      </c>
      <c r="BO687" s="44">
        <f t="shared" si="657"/>
        <v>86.233768269767452</v>
      </c>
      <c r="BP687" s="44">
        <f t="shared" si="658"/>
        <v>0</v>
      </c>
      <c r="BQ687" s="44"/>
      <c r="BR687" s="44">
        <f t="shared" si="659"/>
        <v>0</v>
      </c>
      <c r="BS687" s="44"/>
      <c r="BT687" s="44">
        <f t="shared" si="660"/>
        <v>86.233768269767452</v>
      </c>
      <c r="BU687" s="20"/>
      <c r="BV687" s="20">
        <v>0.22</v>
      </c>
      <c r="BW687" s="20"/>
      <c r="BX687" s="20">
        <v>0.05</v>
      </c>
      <c r="BY687" s="44">
        <f t="shared" si="661"/>
        <v>57.301338021389753</v>
      </c>
      <c r="BZ687" s="44">
        <f t="shared" si="662"/>
        <v>0</v>
      </c>
      <c r="CA687" s="44">
        <f t="shared" si="663"/>
        <v>0</v>
      </c>
      <c r="CB687" s="44">
        <f t="shared" si="664"/>
        <v>0</v>
      </c>
      <c r="CC687" s="44"/>
      <c r="CD687" s="44">
        <f t="shared" si="665"/>
        <v>57.301338021389753</v>
      </c>
      <c r="CE687" s="44">
        <f t="shared" si="666"/>
        <v>4.0190463484005727</v>
      </c>
      <c r="CF687" s="44">
        <f t="shared" si="667"/>
        <v>9.332858357145934</v>
      </c>
      <c r="CG687" s="44">
        <f t="shared" si="668"/>
        <v>3.7916235030829144</v>
      </c>
      <c r="CH687" s="44">
        <f t="shared" si="669"/>
        <v>19.188971065314337</v>
      </c>
      <c r="CI687" s="44">
        <f t="shared" si="670"/>
        <v>59.699021092089062</v>
      </c>
      <c r="CJ687" s="44">
        <f t="shared" si="671"/>
        <v>23.453186857606415</v>
      </c>
      <c r="CK687" s="44">
        <f t="shared" si="672"/>
        <v>106.60539480730189</v>
      </c>
    </row>
    <row r="688" spans="1:89" x14ac:dyDescent="0.25">
      <c r="A688" s="41">
        <f>'[11]ТОВ "Сумитеплоенерго" '!F680</f>
        <v>1934</v>
      </c>
      <c r="B688" s="41" t="str">
        <f>'[11]ТОВ "Сумитеплоенерго" '!C680</f>
        <v xml:space="preserve">тер.ЧРЗ,8 </v>
      </c>
      <c r="C688" s="47" t="str">
        <f>'[11]ТОВ "Сумитеплоенерго" '!O680</f>
        <v>так</v>
      </c>
      <c r="D688" s="46">
        <f>'[11]ТОВ "Сумитеплоенерго" '!G680</f>
        <v>2</v>
      </c>
      <c r="E688" s="86" t="str">
        <f t="shared" si="676"/>
        <v>ТОВ "Сумитеплоенерго"</v>
      </c>
      <c r="F688" s="43">
        <f>'[11]ТОВ "Сумитеплоенерго" '!L680</f>
        <v>328.51</v>
      </c>
      <c r="G688" s="43">
        <f>'[11]ТОВ "Сумитеплоенерго" '!CX680</f>
        <v>46.693988372093031</v>
      </c>
      <c r="H688" s="32">
        <f t="shared" si="677"/>
        <v>142.13871228301431</v>
      </c>
      <c r="I688" s="42"/>
      <c r="J688" s="42"/>
      <c r="K688" s="42"/>
      <c r="L688" s="42"/>
      <c r="M688" s="42"/>
      <c r="N688" s="44">
        <f t="shared" si="678"/>
        <v>46.693988372093031</v>
      </c>
      <c r="O688" s="44">
        <f t="shared" si="679"/>
        <v>31.027613253614355</v>
      </c>
      <c r="P688" s="44">
        <f t="shared" si="680"/>
        <v>0</v>
      </c>
      <c r="Q688" s="44">
        <f t="shared" si="681"/>
        <v>0</v>
      </c>
      <c r="R688" s="44">
        <f t="shared" si="682"/>
        <v>0</v>
      </c>
      <c r="S688" s="44">
        <f t="shared" si="683"/>
        <v>0</v>
      </c>
      <c r="T688" s="44">
        <f t="shared" si="684"/>
        <v>31.027613253614355</v>
      </c>
      <c r="U688" s="44">
        <f t="shared" si="685"/>
        <v>51.830327093023271</v>
      </c>
      <c r="V688" s="44">
        <f t="shared" si="686"/>
        <v>0</v>
      </c>
      <c r="W688" s="44">
        <f t="shared" si="687"/>
        <v>0</v>
      </c>
      <c r="X688" s="44">
        <f t="shared" si="688"/>
        <v>0</v>
      </c>
      <c r="Y688" s="44">
        <f t="shared" si="689"/>
        <v>0</v>
      </c>
      <c r="Z688" s="44">
        <f t="shared" si="690"/>
        <v>51.830327093023271</v>
      </c>
      <c r="AA688" s="20">
        <v>0.11</v>
      </c>
      <c r="AC688" s="44">
        <f t="shared" si="673"/>
        <v>32.193979999999996</v>
      </c>
      <c r="AD688" s="28">
        <v>98</v>
      </c>
      <c r="AE688" s="44">
        <f t="shared" si="674"/>
        <v>232.58507999999998</v>
      </c>
      <c r="AF688" s="28">
        <v>708</v>
      </c>
      <c r="AG688" s="44">
        <f t="shared" si="675"/>
        <v>37.121629999999996</v>
      </c>
      <c r="AH688" s="28">
        <v>113</v>
      </c>
      <c r="AI688" s="44">
        <f t="shared" si="639"/>
        <v>9.3294588767441891</v>
      </c>
      <c r="AJ688" s="44">
        <f t="shared" si="640"/>
        <v>0</v>
      </c>
      <c r="AK688" s="44"/>
      <c r="AL688" s="44">
        <f t="shared" si="641"/>
        <v>0</v>
      </c>
      <c r="AM688" s="44"/>
      <c r="AN688" s="44">
        <f t="shared" si="642"/>
        <v>9.3294588767441891</v>
      </c>
      <c r="AO688" s="20"/>
      <c r="AP688" s="20">
        <v>0.18</v>
      </c>
      <c r="AQ688" s="20"/>
      <c r="AR688" s="20"/>
      <c r="AS688" s="44">
        <f t="shared" si="643"/>
        <v>6.1993171280721491</v>
      </c>
      <c r="AT688" s="44">
        <f t="shared" si="644"/>
        <v>0</v>
      </c>
      <c r="AU688" s="44">
        <f t="shared" si="645"/>
        <v>0</v>
      </c>
      <c r="AV688" s="44">
        <f t="shared" si="646"/>
        <v>0</v>
      </c>
      <c r="AW688" s="44"/>
      <c r="AX688" s="44">
        <f t="shared" si="647"/>
        <v>6.1993171280721491</v>
      </c>
      <c r="AY688" s="44">
        <f t="shared" si="648"/>
        <v>29.024983172093034</v>
      </c>
      <c r="AZ688" s="44">
        <f t="shared" si="649"/>
        <v>0</v>
      </c>
      <c r="BA688" s="44"/>
      <c r="BB688" s="44">
        <f t="shared" si="650"/>
        <v>0</v>
      </c>
      <c r="BC688" s="44"/>
      <c r="BD688" s="44">
        <f t="shared" si="651"/>
        <v>29.024983172093034</v>
      </c>
      <c r="BE688" s="20"/>
      <c r="BF688" s="20">
        <v>0.56000000000000005</v>
      </c>
      <c r="BG688" s="20"/>
      <c r="BH688" s="20">
        <v>0.05</v>
      </c>
      <c r="BI688" s="44">
        <f t="shared" si="652"/>
        <v>19.286764398446685</v>
      </c>
      <c r="BJ688" s="44">
        <f t="shared" si="653"/>
        <v>0</v>
      </c>
      <c r="BK688" s="44">
        <f t="shared" si="654"/>
        <v>0</v>
      </c>
      <c r="BL688" s="44">
        <f t="shared" si="655"/>
        <v>0</v>
      </c>
      <c r="BM688" s="44"/>
      <c r="BN688" s="44">
        <f t="shared" si="656"/>
        <v>19.286764398446685</v>
      </c>
      <c r="BO688" s="44">
        <f t="shared" si="657"/>
        <v>11.402671960465121</v>
      </c>
      <c r="BP688" s="44">
        <f t="shared" si="658"/>
        <v>0</v>
      </c>
      <c r="BQ688" s="44"/>
      <c r="BR688" s="44">
        <f t="shared" si="659"/>
        <v>0</v>
      </c>
      <c r="BS688" s="44"/>
      <c r="BT688" s="44">
        <f t="shared" si="660"/>
        <v>11.402671960465121</v>
      </c>
      <c r="BU688" s="20"/>
      <c r="BV688" s="20">
        <v>0.22</v>
      </c>
      <c r="BW688" s="20"/>
      <c r="BX688" s="20">
        <v>0.05</v>
      </c>
      <c r="BY688" s="44">
        <f t="shared" si="661"/>
        <v>7.5769431565326268</v>
      </c>
      <c r="BZ688" s="44">
        <f t="shared" si="662"/>
        <v>0</v>
      </c>
      <c r="CA688" s="44">
        <f t="shared" si="663"/>
        <v>0</v>
      </c>
      <c r="CB688" s="44">
        <f t="shared" si="664"/>
        <v>0</v>
      </c>
      <c r="CC688" s="44"/>
      <c r="CD688" s="44">
        <f t="shared" si="665"/>
        <v>7.5769431565326268</v>
      </c>
      <c r="CE688" s="44">
        <f t="shared" si="666"/>
        <v>5.1931493961193134</v>
      </c>
      <c r="CF688" s="44">
        <f t="shared" si="667"/>
        <v>12.059310478160446</v>
      </c>
      <c r="CG688" s="44">
        <f t="shared" si="668"/>
        <v>4.89928843771182</v>
      </c>
      <c r="CH688" s="44">
        <f t="shared" si="669"/>
        <v>2.5373533675594575</v>
      </c>
      <c r="CI688" s="44">
        <f t="shared" si="670"/>
        <v>7.8939882546294236</v>
      </c>
      <c r="CJ688" s="44">
        <f t="shared" si="671"/>
        <v>3.1012096714615591</v>
      </c>
      <c r="CK688" s="44">
        <f t="shared" si="672"/>
        <v>14.096407597552542</v>
      </c>
    </row>
    <row r="689" spans="1:91" x14ac:dyDescent="0.25">
      <c r="A689" s="41">
        <f>'[11]ТОВ "Сумитеплоенерго" '!F681</f>
        <v>1915</v>
      </c>
      <c r="B689" s="41" t="str">
        <f>'[11]ТОВ "Сумитеплоенерго" '!C681</f>
        <v>тер.ЧРЗ,11</v>
      </c>
      <c r="C689" s="47" t="str">
        <f>'[11]ТОВ "Сумитеплоенерго" '!O681</f>
        <v>так</v>
      </c>
      <c r="D689" s="46">
        <f>'[11]ТОВ "Сумитеплоенерго" '!G681</f>
        <v>2</v>
      </c>
      <c r="E689" s="86" t="str">
        <f t="shared" si="676"/>
        <v>ТОВ "Сумитеплоенерго"</v>
      </c>
      <c r="F689" s="43">
        <f>'[11]ТОВ "Сумитеплоенерго" '!L681</f>
        <v>1003.7</v>
      </c>
      <c r="G689" s="43">
        <f>'[11]ТОВ "Сумитеплоенерго" '!CX681</f>
        <v>183.37168604651163</v>
      </c>
      <c r="H689" s="32">
        <f t="shared" si="677"/>
        <v>182.69571191243563</v>
      </c>
      <c r="I689" s="42"/>
      <c r="J689" s="42"/>
      <c r="K689" s="42"/>
      <c r="L689" s="42"/>
      <c r="M689" s="42"/>
      <c r="N689" s="44">
        <f t="shared" si="678"/>
        <v>183.37168604651163</v>
      </c>
      <c r="O689" s="44">
        <f t="shared" si="679"/>
        <v>121.84835681577316</v>
      </c>
      <c r="P689" s="44">
        <f t="shared" si="680"/>
        <v>0</v>
      </c>
      <c r="Q689" s="44">
        <f t="shared" si="681"/>
        <v>0</v>
      </c>
      <c r="R689" s="44">
        <f t="shared" si="682"/>
        <v>0</v>
      </c>
      <c r="S689" s="44">
        <f t="shared" si="683"/>
        <v>0</v>
      </c>
      <c r="T689" s="44">
        <f t="shared" si="684"/>
        <v>121.84835681577316</v>
      </c>
      <c r="U689" s="44">
        <f t="shared" si="685"/>
        <v>188.87283662790699</v>
      </c>
      <c r="V689" s="44">
        <f t="shared" si="686"/>
        <v>0</v>
      </c>
      <c r="W689" s="44">
        <f t="shared" si="687"/>
        <v>0</v>
      </c>
      <c r="X689" s="44">
        <f t="shared" si="688"/>
        <v>0</v>
      </c>
      <c r="Y689" s="44">
        <f t="shared" si="689"/>
        <v>0</v>
      </c>
      <c r="Z689" s="44">
        <f t="shared" si="690"/>
        <v>188.87283662790699</v>
      </c>
      <c r="AA689" s="20">
        <v>0.03</v>
      </c>
      <c r="AC689" s="44">
        <f t="shared" si="673"/>
        <v>98.3626</v>
      </c>
      <c r="AD689" s="28">
        <v>98</v>
      </c>
      <c r="AE689" s="44">
        <f t="shared" si="674"/>
        <v>710.61959999999999</v>
      </c>
      <c r="AF689" s="28">
        <v>708</v>
      </c>
      <c r="AG689" s="44">
        <f t="shared" si="675"/>
        <v>113.41810000000001</v>
      </c>
      <c r="AH689" s="28">
        <v>113</v>
      </c>
      <c r="AI689" s="44">
        <f t="shared" si="639"/>
        <v>33.997110593023258</v>
      </c>
      <c r="AJ689" s="44">
        <f t="shared" si="640"/>
        <v>0</v>
      </c>
      <c r="AK689" s="44"/>
      <c r="AL689" s="44">
        <f t="shared" si="641"/>
        <v>0</v>
      </c>
      <c r="AM689" s="44"/>
      <c r="AN689" s="44">
        <f t="shared" si="642"/>
        <v>33.997110593023258</v>
      </c>
      <c r="AO689" s="20"/>
      <c r="AP689" s="20">
        <v>0.18</v>
      </c>
      <c r="AQ689" s="20"/>
      <c r="AR689" s="20"/>
      <c r="AS689" s="44">
        <f t="shared" si="643"/>
        <v>22.590685353644346</v>
      </c>
      <c r="AT689" s="44">
        <f t="shared" si="644"/>
        <v>0</v>
      </c>
      <c r="AU689" s="44">
        <f t="shared" si="645"/>
        <v>0</v>
      </c>
      <c r="AV689" s="44">
        <f t="shared" si="646"/>
        <v>0</v>
      </c>
      <c r="AW689" s="44"/>
      <c r="AX689" s="44">
        <f t="shared" si="647"/>
        <v>22.590685353644346</v>
      </c>
      <c r="AY689" s="44">
        <f t="shared" si="648"/>
        <v>105.76878851162793</v>
      </c>
      <c r="AZ689" s="44">
        <f t="shared" si="649"/>
        <v>0</v>
      </c>
      <c r="BA689" s="44"/>
      <c r="BB689" s="44">
        <f t="shared" si="650"/>
        <v>0</v>
      </c>
      <c r="BC689" s="44"/>
      <c r="BD689" s="44">
        <f t="shared" si="651"/>
        <v>105.76878851162793</v>
      </c>
      <c r="BE689" s="20"/>
      <c r="BF689" s="20">
        <v>0.56000000000000005</v>
      </c>
      <c r="BG689" s="20"/>
      <c r="BH689" s="20">
        <v>0.05</v>
      </c>
      <c r="BI689" s="44">
        <f t="shared" si="652"/>
        <v>70.282132211337981</v>
      </c>
      <c r="BJ689" s="44">
        <f t="shared" si="653"/>
        <v>0</v>
      </c>
      <c r="BK689" s="44">
        <f t="shared" si="654"/>
        <v>0</v>
      </c>
      <c r="BL689" s="44">
        <f t="shared" si="655"/>
        <v>0</v>
      </c>
      <c r="BM689" s="44"/>
      <c r="BN689" s="44">
        <f t="shared" si="656"/>
        <v>70.282132211337981</v>
      </c>
      <c r="BO689" s="44">
        <f t="shared" si="657"/>
        <v>41.552024058139537</v>
      </c>
      <c r="BP689" s="44">
        <f t="shared" si="658"/>
        <v>0</v>
      </c>
      <c r="BQ689" s="44"/>
      <c r="BR689" s="44">
        <f t="shared" si="659"/>
        <v>0</v>
      </c>
      <c r="BS689" s="44"/>
      <c r="BT689" s="44">
        <f t="shared" si="660"/>
        <v>41.552024058139537</v>
      </c>
      <c r="BU689" s="20"/>
      <c r="BV689" s="20">
        <v>0.22</v>
      </c>
      <c r="BW689" s="20"/>
      <c r="BX689" s="20">
        <v>0.05</v>
      </c>
      <c r="BY689" s="44">
        <f t="shared" si="661"/>
        <v>27.610837654454201</v>
      </c>
      <c r="BZ689" s="44">
        <f t="shared" si="662"/>
        <v>0</v>
      </c>
      <c r="CA689" s="44">
        <f t="shared" si="663"/>
        <v>0</v>
      </c>
      <c r="CB689" s="44">
        <f t="shared" si="664"/>
        <v>0</v>
      </c>
      <c r="CC689" s="44"/>
      <c r="CD689" s="44">
        <f t="shared" si="665"/>
        <v>27.610837654454201</v>
      </c>
      <c r="CE689" s="44">
        <f t="shared" si="666"/>
        <v>4.3541219958664099</v>
      </c>
      <c r="CF689" s="44">
        <f t="shared" si="667"/>
        <v>10.110956762995903</v>
      </c>
      <c r="CG689" s="44">
        <f t="shared" si="668"/>
        <v>4.1077384691986447</v>
      </c>
      <c r="CH689" s="44">
        <f t="shared" si="669"/>
        <v>9.2462686411028994</v>
      </c>
      <c r="CI689" s="44">
        <f t="shared" si="670"/>
        <v>28.766169105653468</v>
      </c>
      <c r="CJ689" s="44">
        <f t="shared" si="671"/>
        <v>11.300995005792432</v>
      </c>
      <c r="CK689" s="44">
        <f t="shared" si="672"/>
        <v>51.368159117238328</v>
      </c>
    </row>
    <row r="690" spans="1:91" x14ac:dyDescent="0.25">
      <c r="A690" s="41">
        <f>'[11]ТОВ "Сумитеплоенерго" '!F682</f>
        <v>1964</v>
      </c>
      <c r="B690" s="41" t="str">
        <f>'[11]ТОВ "Сумитеплоенерго" '!C682</f>
        <v>Привокзальна,6</v>
      </c>
      <c r="C690" s="47" t="str">
        <f>'[11]ТОВ "Сумитеплоенерго" '!O682</f>
        <v>так</v>
      </c>
      <c r="D690" s="46">
        <f>'[11]ТОВ "Сумитеплоенерго" '!G682</f>
        <v>2</v>
      </c>
      <c r="E690" s="86" t="str">
        <f t="shared" si="676"/>
        <v>ТОВ "Сумитеплоенерго"</v>
      </c>
      <c r="F690" s="43">
        <f>'[11]ТОВ "Сумитеплоенерго" '!L682</f>
        <v>354.9</v>
      </c>
      <c r="G690" s="43">
        <f>'[11]ТОВ "Сумитеплоенерго" '!CX682</f>
        <v>63.88513953488372</v>
      </c>
      <c r="H690" s="32">
        <f t="shared" si="677"/>
        <v>180.00884625213786</v>
      </c>
      <c r="I690" s="42"/>
      <c r="J690" s="42"/>
      <c r="K690" s="42"/>
      <c r="L690" s="42"/>
      <c r="M690" s="42"/>
      <c r="N690" s="44">
        <f t="shared" si="678"/>
        <v>63.88513953488372</v>
      </c>
      <c r="O690" s="44">
        <f t="shared" si="679"/>
        <v>42.450933647943366</v>
      </c>
      <c r="P690" s="44">
        <f t="shared" si="680"/>
        <v>0</v>
      </c>
      <c r="Q690" s="44">
        <f t="shared" si="681"/>
        <v>0</v>
      </c>
      <c r="R690" s="44">
        <f t="shared" si="682"/>
        <v>0</v>
      </c>
      <c r="S690" s="44">
        <f t="shared" si="683"/>
        <v>0</v>
      </c>
      <c r="T690" s="44">
        <f t="shared" si="684"/>
        <v>42.450933647943366</v>
      </c>
      <c r="U690" s="44">
        <f t="shared" si="685"/>
        <v>65.801693720930231</v>
      </c>
      <c r="V690" s="44">
        <f t="shared" si="686"/>
        <v>0</v>
      </c>
      <c r="W690" s="44">
        <f t="shared" si="687"/>
        <v>0</v>
      </c>
      <c r="X690" s="44">
        <f t="shared" si="688"/>
        <v>0</v>
      </c>
      <c r="Y690" s="44">
        <f t="shared" si="689"/>
        <v>0</v>
      </c>
      <c r="Z690" s="44">
        <f t="shared" si="690"/>
        <v>65.801693720930231</v>
      </c>
      <c r="AA690" s="20">
        <v>0.03</v>
      </c>
      <c r="AC690" s="44">
        <f t="shared" si="673"/>
        <v>34.780199999999994</v>
      </c>
      <c r="AD690" s="28">
        <v>98</v>
      </c>
      <c r="AE690" s="44">
        <f t="shared" si="674"/>
        <v>251.26919999999998</v>
      </c>
      <c r="AF690" s="28">
        <v>708</v>
      </c>
      <c r="AG690" s="44">
        <f t="shared" si="675"/>
        <v>40.103699999999996</v>
      </c>
      <c r="AH690" s="28">
        <v>113</v>
      </c>
      <c r="AI690" s="44">
        <f t="shared" si="639"/>
        <v>11.844304869767441</v>
      </c>
      <c r="AJ690" s="44">
        <f t="shared" si="640"/>
        <v>0</v>
      </c>
      <c r="AK690" s="44"/>
      <c r="AL690" s="44">
        <f t="shared" si="641"/>
        <v>0</v>
      </c>
      <c r="AM690" s="44"/>
      <c r="AN690" s="44">
        <f t="shared" si="642"/>
        <v>11.844304869767441</v>
      </c>
      <c r="AO690" s="20"/>
      <c r="AP690" s="20">
        <v>0.18</v>
      </c>
      <c r="AQ690" s="20"/>
      <c r="AR690" s="20"/>
      <c r="AS690" s="44">
        <f t="shared" si="643"/>
        <v>7.8704030983287003</v>
      </c>
      <c r="AT690" s="44">
        <f t="shared" si="644"/>
        <v>0</v>
      </c>
      <c r="AU690" s="44">
        <f t="shared" si="645"/>
        <v>0</v>
      </c>
      <c r="AV690" s="44">
        <f t="shared" si="646"/>
        <v>0</v>
      </c>
      <c r="AW690" s="44"/>
      <c r="AX690" s="44">
        <f t="shared" si="647"/>
        <v>7.8704030983287003</v>
      </c>
      <c r="AY690" s="44">
        <f t="shared" si="648"/>
        <v>36.848948483720932</v>
      </c>
      <c r="AZ690" s="44">
        <f t="shared" si="649"/>
        <v>0</v>
      </c>
      <c r="BA690" s="44"/>
      <c r="BB690" s="44">
        <f t="shared" si="650"/>
        <v>0</v>
      </c>
      <c r="BC690" s="44"/>
      <c r="BD690" s="44">
        <f t="shared" si="651"/>
        <v>36.848948483720932</v>
      </c>
      <c r="BE690" s="20"/>
      <c r="BF690" s="20">
        <v>0.56000000000000005</v>
      </c>
      <c r="BG690" s="20"/>
      <c r="BH690" s="20">
        <v>0.05</v>
      </c>
      <c r="BI690" s="44">
        <f t="shared" si="652"/>
        <v>24.485698528133735</v>
      </c>
      <c r="BJ690" s="44">
        <f t="shared" si="653"/>
        <v>0</v>
      </c>
      <c r="BK690" s="44">
        <f t="shared" si="654"/>
        <v>0</v>
      </c>
      <c r="BL690" s="44">
        <f t="shared" si="655"/>
        <v>0</v>
      </c>
      <c r="BM690" s="44"/>
      <c r="BN690" s="44">
        <f t="shared" si="656"/>
        <v>24.485698528133735</v>
      </c>
      <c r="BO690" s="44">
        <f t="shared" si="657"/>
        <v>14.476372618604652</v>
      </c>
      <c r="BP690" s="44">
        <f t="shared" si="658"/>
        <v>0</v>
      </c>
      <c r="BQ690" s="44"/>
      <c r="BR690" s="44">
        <f t="shared" si="659"/>
        <v>0</v>
      </c>
      <c r="BS690" s="44"/>
      <c r="BT690" s="44">
        <f t="shared" si="660"/>
        <v>14.476372618604652</v>
      </c>
      <c r="BU690" s="20"/>
      <c r="BV690" s="20">
        <v>0.22</v>
      </c>
      <c r="BW690" s="20"/>
      <c r="BX690" s="20">
        <v>0.05</v>
      </c>
      <c r="BY690" s="44">
        <f t="shared" si="661"/>
        <v>9.6193815646239678</v>
      </c>
      <c r="BZ690" s="44">
        <f t="shared" si="662"/>
        <v>0</v>
      </c>
      <c r="CA690" s="44">
        <f t="shared" si="663"/>
        <v>0</v>
      </c>
      <c r="CB690" s="44">
        <f t="shared" si="664"/>
        <v>0</v>
      </c>
      <c r="CC690" s="44"/>
      <c r="CD690" s="44">
        <f t="shared" si="665"/>
        <v>9.6193815646239678</v>
      </c>
      <c r="CE690" s="44">
        <f t="shared" si="666"/>
        <v>4.4191129177850694</v>
      </c>
      <c r="CF690" s="44">
        <f t="shared" si="667"/>
        <v>10.261875915497983</v>
      </c>
      <c r="CG690" s="44">
        <f t="shared" si="668"/>
        <v>4.1690517972053946</v>
      </c>
      <c r="CH690" s="44">
        <f t="shared" si="669"/>
        <v>3.2213215412331944</v>
      </c>
      <c r="CI690" s="44">
        <f t="shared" si="670"/>
        <v>10.021889239392161</v>
      </c>
      <c r="CJ690" s="44">
        <f t="shared" si="671"/>
        <v>3.9371707726183489</v>
      </c>
      <c r="CK690" s="44">
        <f t="shared" si="672"/>
        <v>17.896230784628859</v>
      </c>
    </row>
    <row r="691" spans="1:91" x14ac:dyDescent="0.25">
      <c r="A691" s="41">
        <f>'[11]ТОВ "Сумитеплоенерго" '!F683</f>
        <v>1906</v>
      </c>
      <c r="B691" s="41" t="str">
        <f>'[11]ТОВ "Сумитеплоенерго" '!C683</f>
        <v>Привокзальна,12</v>
      </c>
      <c r="C691" s="47" t="str">
        <f>'[11]ТОВ "Сумитеплоенерго" '!O683</f>
        <v>так</v>
      </c>
      <c r="D691" s="46">
        <f>'[11]ТОВ "Сумитеплоенерго" '!G683</f>
        <v>2</v>
      </c>
      <c r="E691" s="86" t="str">
        <f t="shared" si="676"/>
        <v>ТОВ "Сумитеплоенерго"</v>
      </c>
      <c r="F691" s="43">
        <f>'[11]ТОВ "Сумитеплоенерго" '!L683</f>
        <v>802.41</v>
      </c>
      <c r="G691" s="43">
        <f>'[11]ТОВ "Сумитеплоенерго" '!CX683</f>
        <v>165.01206976744186</v>
      </c>
      <c r="H691" s="32">
        <f t="shared" si="677"/>
        <v>205.64557989985403</v>
      </c>
      <c r="I691" s="42"/>
      <c r="J691" s="42"/>
      <c r="K691" s="42"/>
      <c r="L691" s="42"/>
      <c r="M691" s="42"/>
      <c r="N691" s="44">
        <f t="shared" si="678"/>
        <v>165.01206976744186</v>
      </c>
      <c r="O691" s="44">
        <f t="shared" si="679"/>
        <v>109.64860491511527</v>
      </c>
      <c r="P691" s="44">
        <f t="shared" si="680"/>
        <v>0</v>
      </c>
      <c r="Q691" s="44">
        <f t="shared" si="681"/>
        <v>0</v>
      </c>
      <c r="R691" s="44">
        <f t="shared" si="682"/>
        <v>0</v>
      </c>
      <c r="S691" s="44">
        <f t="shared" si="683"/>
        <v>0</v>
      </c>
      <c r="T691" s="44">
        <f t="shared" si="684"/>
        <v>109.64860491511527</v>
      </c>
      <c r="U691" s="44">
        <f t="shared" si="685"/>
        <v>169.96243186046513</v>
      </c>
      <c r="V691" s="44">
        <f t="shared" si="686"/>
        <v>0</v>
      </c>
      <c r="W691" s="44">
        <f t="shared" si="687"/>
        <v>0</v>
      </c>
      <c r="X691" s="44">
        <f t="shared" si="688"/>
        <v>0</v>
      </c>
      <c r="Y691" s="44">
        <f t="shared" si="689"/>
        <v>0</v>
      </c>
      <c r="Z691" s="44">
        <f t="shared" si="690"/>
        <v>169.96243186046513</v>
      </c>
      <c r="AA691" s="20">
        <v>0.03</v>
      </c>
      <c r="AC691" s="44">
        <f t="shared" si="673"/>
        <v>78.636179999999996</v>
      </c>
      <c r="AD691" s="28">
        <v>98</v>
      </c>
      <c r="AE691" s="44">
        <f t="shared" si="674"/>
        <v>568.10628000000008</v>
      </c>
      <c r="AF691" s="28">
        <v>708</v>
      </c>
      <c r="AG691" s="44">
        <f t="shared" si="675"/>
        <v>90.672330000000002</v>
      </c>
      <c r="AH691" s="28">
        <v>113</v>
      </c>
      <c r="AI691" s="44">
        <f t="shared" si="639"/>
        <v>30.593237734883722</v>
      </c>
      <c r="AJ691" s="44">
        <f t="shared" si="640"/>
        <v>0</v>
      </c>
      <c r="AK691" s="44"/>
      <c r="AL691" s="44">
        <f t="shared" si="641"/>
        <v>0</v>
      </c>
      <c r="AM691" s="44"/>
      <c r="AN691" s="44">
        <f t="shared" si="642"/>
        <v>30.593237734883722</v>
      </c>
      <c r="AO691" s="20"/>
      <c r="AP691" s="20">
        <v>0.18</v>
      </c>
      <c r="AQ691" s="20"/>
      <c r="AR691" s="20"/>
      <c r="AS691" s="44">
        <f t="shared" si="643"/>
        <v>20.328851351262372</v>
      </c>
      <c r="AT691" s="44">
        <f t="shared" si="644"/>
        <v>0</v>
      </c>
      <c r="AU691" s="44">
        <f t="shared" si="645"/>
        <v>0</v>
      </c>
      <c r="AV691" s="44">
        <f t="shared" si="646"/>
        <v>0</v>
      </c>
      <c r="AW691" s="44"/>
      <c r="AX691" s="44">
        <f t="shared" si="647"/>
        <v>20.328851351262372</v>
      </c>
      <c r="AY691" s="44">
        <f t="shared" si="648"/>
        <v>95.178961841860485</v>
      </c>
      <c r="AZ691" s="44">
        <f t="shared" si="649"/>
        <v>0</v>
      </c>
      <c r="BA691" s="44"/>
      <c r="BB691" s="44">
        <f t="shared" si="650"/>
        <v>0</v>
      </c>
      <c r="BC691" s="44"/>
      <c r="BD691" s="44">
        <f t="shared" si="651"/>
        <v>95.178961841860485</v>
      </c>
      <c r="BE691" s="20"/>
      <c r="BF691" s="20">
        <v>0.56000000000000005</v>
      </c>
      <c r="BG691" s="20"/>
      <c r="BH691" s="20">
        <v>0.05</v>
      </c>
      <c r="BI691" s="44">
        <f t="shared" si="652"/>
        <v>63.245315315038503</v>
      </c>
      <c r="BJ691" s="44">
        <f t="shared" si="653"/>
        <v>0</v>
      </c>
      <c r="BK691" s="44">
        <f t="shared" si="654"/>
        <v>0</v>
      </c>
      <c r="BL691" s="44">
        <f t="shared" si="655"/>
        <v>0</v>
      </c>
      <c r="BM691" s="44"/>
      <c r="BN691" s="44">
        <f t="shared" si="656"/>
        <v>63.245315315038503</v>
      </c>
      <c r="BO691" s="44">
        <f t="shared" si="657"/>
        <v>37.39173500930233</v>
      </c>
      <c r="BP691" s="44">
        <f t="shared" si="658"/>
        <v>0</v>
      </c>
      <c r="BQ691" s="44"/>
      <c r="BR691" s="44">
        <f t="shared" si="659"/>
        <v>0</v>
      </c>
      <c r="BS691" s="44"/>
      <c r="BT691" s="44">
        <f t="shared" si="660"/>
        <v>37.39173500930233</v>
      </c>
      <c r="BU691" s="20"/>
      <c r="BV691" s="20">
        <v>0.22</v>
      </c>
      <c r="BW691" s="20"/>
      <c r="BX691" s="20">
        <v>0.05</v>
      </c>
      <c r="BY691" s="44">
        <f t="shared" si="661"/>
        <v>24.846373873765124</v>
      </c>
      <c r="BZ691" s="44">
        <f t="shared" si="662"/>
        <v>0</v>
      </c>
      <c r="CA691" s="44">
        <f t="shared" si="663"/>
        <v>0</v>
      </c>
      <c r="CB691" s="44">
        <f t="shared" si="664"/>
        <v>0</v>
      </c>
      <c r="CC691" s="44"/>
      <c r="CD691" s="44">
        <f t="shared" si="665"/>
        <v>24.846373873765124</v>
      </c>
      <c r="CE691" s="44">
        <f t="shared" si="666"/>
        <v>3.8682057653551034</v>
      </c>
      <c r="CF691" s="44">
        <f t="shared" si="667"/>
        <v>8.9825827758173187</v>
      </c>
      <c r="CG691" s="44">
        <f t="shared" si="668"/>
        <v>3.6493184261281448</v>
      </c>
      <c r="CH691" s="44">
        <f t="shared" si="669"/>
        <v>8.3205098834461335</v>
      </c>
      <c r="CI691" s="44">
        <f t="shared" si="670"/>
        <v>25.886030748499085</v>
      </c>
      <c r="CJ691" s="44">
        <f t="shared" si="671"/>
        <v>10.169512079767497</v>
      </c>
      <c r="CK691" s="44">
        <f t="shared" si="672"/>
        <v>46.225054908034075</v>
      </c>
    </row>
    <row r="692" spans="1:91" x14ac:dyDescent="0.25">
      <c r="A692" s="41">
        <f>'[11]ТОВ "Сумитеплоенерго" '!F684</f>
        <v>1914</v>
      </c>
      <c r="B692" s="41" t="str">
        <f>'[11]ТОВ "Сумитеплоенерго" '!C684</f>
        <v>Привокзальна,18</v>
      </c>
      <c r="C692" s="47" t="str">
        <f>'[11]ТОВ "Сумитеплоенерго" '!O684</f>
        <v>так</v>
      </c>
      <c r="D692" s="46">
        <f>'[11]ТОВ "Сумитеплоенерго" '!G684</f>
        <v>2</v>
      </c>
      <c r="E692" s="86" t="str">
        <f t="shared" si="676"/>
        <v>ТОВ "Сумитеплоенерго"</v>
      </c>
      <c r="F692" s="43">
        <f>'[11]ТОВ "Сумитеплоенерго" '!L684</f>
        <v>570.45000000000005</v>
      </c>
      <c r="G692" s="43">
        <f>'[11]ТОВ "Сумитеплоенерго" '!CX684</f>
        <v>117.16482558139536</v>
      </c>
      <c r="H692" s="32">
        <f t="shared" si="677"/>
        <v>205.3901754428878</v>
      </c>
      <c r="I692" s="42"/>
      <c r="J692" s="42"/>
      <c r="K692" s="42"/>
      <c r="L692" s="42"/>
      <c r="M692" s="42"/>
      <c r="N692" s="44">
        <f t="shared" si="678"/>
        <v>117.16482558139536</v>
      </c>
      <c r="O692" s="44">
        <f t="shared" si="679"/>
        <v>77.854666560019211</v>
      </c>
      <c r="P692" s="44">
        <f t="shared" si="680"/>
        <v>0</v>
      </c>
      <c r="Q692" s="44">
        <f t="shared" si="681"/>
        <v>0</v>
      </c>
      <c r="R692" s="44">
        <f t="shared" si="682"/>
        <v>0</v>
      </c>
      <c r="S692" s="44">
        <f t="shared" si="683"/>
        <v>0</v>
      </c>
      <c r="T692" s="44">
        <f t="shared" si="684"/>
        <v>77.854666560019211</v>
      </c>
      <c r="U692" s="44">
        <f t="shared" si="685"/>
        <v>120.67977034883722</v>
      </c>
      <c r="V692" s="44">
        <f t="shared" si="686"/>
        <v>0</v>
      </c>
      <c r="W692" s="44">
        <f t="shared" si="687"/>
        <v>0</v>
      </c>
      <c r="X692" s="44">
        <f t="shared" si="688"/>
        <v>0</v>
      </c>
      <c r="Y692" s="44">
        <f t="shared" si="689"/>
        <v>0</v>
      </c>
      <c r="Z692" s="44">
        <f t="shared" si="690"/>
        <v>120.67977034883722</v>
      </c>
      <c r="AA692" s="20">
        <v>0.03</v>
      </c>
      <c r="AC692" s="44">
        <f t="shared" si="673"/>
        <v>55.904100000000007</v>
      </c>
      <c r="AD692" s="28">
        <v>98</v>
      </c>
      <c r="AE692" s="44">
        <f t="shared" si="674"/>
        <v>403.87860000000006</v>
      </c>
      <c r="AF692" s="28">
        <v>708</v>
      </c>
      <c r="AG692" s="44">
        <f t="shared" si="675"/>
        <v>64.460850000000008</v>
      </c>
      <c r="AH692" s="28">
        <v>113</v>
      </c>
      <c r="AI692" s="44">
        <f t="shared" si="639"/>
        <v>21.7223586627907</v>
      </c>
      <c r="AJ692" s="44">
        <f t="shared" si="640"/>
        <v>0</v>
      </c>
      <c r="AK692" s="44"/>
      <c r="AL692" s="44">
        <f t="shared" si="641"/>
        <v>0</v>
      </c>
      <c r="AM692" s="44"/>
      <c r="AN692" s="44">
        <f t="shared" si="642"/>
        <v>21.7223586627907</v>
      </c>
      <c r="AO692" s="20"/>
      <c r="AP692" s="20">
        <v>0.18</v>
      </c>
      <c r="AQ692" s="20"/>
      <c r="AR692" s="20"/>
      <c r="AS692" s="44">
        <f t="shared" si="643"/>
        <v>14.434255180227561</v>
      </c>
      <c r="AT692" s="44">
        <f t="shared" si="644"/>
        <v>0</v>
      </c>
      <c r="AU692" s="44">
        <f t="shared" si="645"/>
        <v>0</v>
      </c>
      <c r="AV692" s="44">
        <f t="shared" si="646"/>
        <v>0</v>
      </c>
      <c r="AW692" s="44"/>
      <c r="AX692" s="44">
        <f t="shared" si="647"/>
        <v>14.434255180227561</v>
      </c>
      <c r="AY692" s="44">
        <f t="shared" si="648"/>
        <v>67.580671395348858</v>
      </c>
      <c r="AZ692" s="44">
        <f t="shared" si="649"/>
        <v>0</v>
      </c>
      <c r="BA692" s="44"/>
      <c r="BB692" s="44">
        <f t="shared" si="650"/>
        <v>0</v>
      </c>
      <c r="BC692" s="44"/>
      <c r="BD692" s="44">
        <f t="shared" si="651"/>
        <v>67.580671395348858</v>
      </c>
      <c r="BE692" s="20"/>
      <c r="BF692" s="20">
        <v>0.56000000000000005</v>
      </c>
      <c r="BG692" s="20"/>
      <c r="BH692" s="20">
        <v>0.05</v>
      </c>
      <c r="BI692" s="44">
        <f t="shared" si="652"/>
        <v>44.906571671819087</v>
      </c>
      <c r="BJ692" s="44">
        <f t="shared" si="653"/>
        <v>0</v>
      </c>
      <c r="BK692" s="44">
        <f t="shared" si="654"/>
        <v>0</v>
      </c>
      <c r="BL692" s="44">
        <f t="shared" si="655"/>
        <v>0</v>
      </c>
      <c r="BM692" s="44"/>
      <c r="BN692" s="44">
        <f t="shared" si="656"/>
        <v>44.906571671819087</v>
      </c>
      <c r="BO692" s="44">
        <f t="shared" si="657"/>
        <v>26.54954947674419</v>
      </c>
      <c r="BP692" s="44">
        <f t="shared" si="658"/>
        <v>0</v>
      </c>
      <c r="BQ692" s="44"/>
      <c r="BR692" s="44">
        <f t="shared" si="659"/>
        <v>0</v>
      </c>
      <c r="BS692" s="44"/>
      <c r="BT692" s="44">
        <f t="shared" si="660"/>
        <v>26.54954947674419</v>
      </c>
      <c r="BU692" s="20"/>
      <c r="BV692" s="20">
        <v>0.22</v>
      </c>
      <c r="BW692" s="20"/>
      <c r="BX692" s="20">
        <v>0.05</v>
      </c>
      <c r="BY692" s="44">
        <f t="shared" si="661"/>
        <v>17.641867442500352</v>
      </c>
      <c r="BZ692" s="44">
        <f t="shared" si="662"/>
        <v>0</v>
      </c>
      <c r="CA692" s="44">
        <f t="shared" si="663"/>
        <v>0</v>
      </c>
      <c r="CB692" s="44">
        <f t="shared" si="664"/>
        <v>0</v>
      </c>
      <c r="CC692" s="44"/>
      <c r="CD692" s="44">
        <f t="shared" si="665"/>
        <v>17.641867442500352</v>
      </c>
      <c r="CE692" s="44">
        <f t="shared" si="666"/>
        <v>3.8730159126311539</v>
      </c>
      <c r="CF692" s="44">
        <f t="shared" si="667"/>
        <v>8.9937526950749671</v>
      </c>
      <c r="CG692" s="44">
        <f t="shared" si="668"/>
        <v>3.6538563851074986</v>
      </c>
      <c r="CH692" s="44">
        <f t="shared" si="669"/>
        <v>5.9078774699097307</v>
      </c>
      <c r="CI692" s="44">
        <f t="shared" si="670"/>
        <v>18.380063239719167</v>
      </c>
      <c r="CJ692" s="44">
        <f t="shared" si="671"/>
        <v>7.2207391298896706</v>
      </c>
      <c r="CK692" s="44">
        <f t="shared" si="672"/>
        <v>32.821541499498501</v>
      </c>
    </row>
    <row r="693" spans="1:91" x14ac:dyDescent="0.25">
      <c r="A693" s="41">
        <f>'[11]ТОВ "Сумитеплоенерго" '!F685</f>
        <v>1957</v>
      </c>
      <c r="B693" s="41" t="str">
        <f>'[11]ТОВ "Сумитеплоенерго" '!C685</f>
        <v>Привокзальна,35-а</v>
      </c>
      <c r="C693" s="47" t="str">
        <f>'[11]ТОВ "Сумитеплоенерго" '!O685</f>
        <v>так</v>
      </c>
      <c r="D693" s="46">
        <f>'[11]ТОВ "Сумитеплоенерго" '!G685</f>
        <v>2</v>
      </c>
      <c r="E693" s="86" t="str">
        <f t="shared" si="676"/>
        <v>ТОВ "Сумитеплоенерго"</v>
      </c>
      <c r="F693" s="43">
        <f>'[11]ТОВ "Сумитеплоенерго" '!L685</f>
        <v>643.4</v>
      </c>
      <c r="G693" s="43">
        <f>'[11]ТОВ "Сумитеплоенерго" '!CX685</f>
        <v>131.26475581395349</v>
      </c>
      <c r="H693" s="32">
        <f t="shared" si="677"/>
        <v>204.01733884667937</v>
      </c>
      <c r="I693" s="42"/>
      <c r="J693" s="42"/>
      <c r="K693" s="42"/>
      <c r="L693" s="42"/>
      <c r="M693" s="42"/>
      <c r="N693" s="44">
        <f t="shared" si="678"/>
        <v>131.26475581395349</v>
      </c>
      <c r="O693" s="44">
        <f t="shared" si="679"/>
        <v>87.223906528824813</v>
      </c>
      <c r="P693" s="44">
        <f t="shared" si="680"/>
        <v>0</v>
      </c>
      <c r="Q693" s="44">
        <f t="shared" si="681"/>
        <v>0</v>
      </c>
      <c r="R693" s="44">
        <f t="shared" si="682"/>
        <v>0</v>
      </c>
      <c r="S693" s="44">
        <f t="shared" si="683"/>
        <v>0</v>
      </c>
      <c r="T693" s="44">
        <f t="shared" si="684"/>
        <v>87.223906528824813</v>
      </c>
      <c r="U693" s="44">
        <f t="shared" si="685"/>
        <v>135.20269848837211</v>
      </c>
      <c r="V693" s="44">
        <f t="shared" si="686"/>
        <v>0</v>
      </c>
      <c r="W693" s="44">
        <f t="shared" si="687"/>
        <v>0</v>
      </c>
      <c r="X693" s="44">
        <f t="shared" si="688"/>
        <v>0</v>
      </c>
      <c r="Y693" s="44">
        <f t="shared" si="689"/>
        <v>0</v>
      </c>
      <c r="Z693" s="44">
        <f t="shared" si="690"/>
        <v>135.20269848837211</v>
      </c>
      <c r="AA693" s="20">
        <v>0.03</v>
      </c>
      <c r="AC693" s="44">
        <f t="shared" si="673"/>
        <v>63.053199999999997</v>
      </c>
      <c r="AD693" s="28">
        <v>98</v>
      </c>
      <c r="AE693" s="44">
        <f t="shared" si="674"/>
        <v>455.52719999999999</v>
      </c>
      <c r="AF693" s="28">
        <v>708</v>
      </c>
      <c r="AG693" s="44">
        <f t="shared" si="675"/>
        <v>72.7042</v>
      </c>
      <c r="AH693" s="28">
        <v>113</v>
      </c>
      <c r="AI693" s="44">
        <f t="shared" si="639"/>
        <v>24.336485727906979</v>
      </c>
      <c r="AJ693" s="44">
        <f t="shared" si="640"/>
        <v>0</v>
      </c>
      <c r="AK693" s="44"/>
      <c r="AL693" s="44">
        <f t="shared" si="641"/>
        <v>0</v>
      </c>
      <c r="AM693" s="44"/>
      <c r="AN693" s="44">
        <f t="shared" si="642"/>
        <v>24.336485727906979</v>
      </c>
      <c r="AO693" s="20"/>
      <c r="AP693" s="20">
        <v>0.18</v>
      </c>
      <c r="AQ693" s="20"/>
      <c r="AR693" s="20"/>
      <c r="AS693" s="44">
        <f t="shared" si="643"/>
        <v>16.171312270444123</v>
      </c>
      <c r="AT693" s="44">
        <f t="shared" si="644"/>
        <v>0</v>
      </c>
      <c r="AU693" s="44">
        <f t="shared" si="645"/>
        <v>0</v>
      </c>
      <c r="AV693" s="44">
        <f t="shared" si="646"/>
        <v>0</v>
      </c>
      <c r="AW693" s="44"/>
      <c r="AX693" s="44">
        <f t="shared" si="647"/>
        <v>16.171312270444123</v>
      </c>
      <c r="AY693" s="44">
        <f t="shared" si="648"/>
        <v>75.713511153488383</v>
      </c>
      <c r="AZ693" s="44">
        <f t="shared" si="649"/>
        <v>0</v>
      </c>
      <c r="BA693" s="44"/>
      <c r="BB693" s="44">
        <f t="shared" si="650"/>
        <v>0</v>
      </c>
      <c r="BC693" s="44"/>
      <c r="BD693" s="44">
        <f t="shared" si="651"/>
        <v>75.713511153488383</v>
      </c>
      <c r="BE693" s="20"/>
      <c r="BF693" s="20">
        <v>0.56000000000000005</v>
      </c>
      <c r="BG693" s="20"/>
      <c r="BH693" s="20">
        <v>0.05</v>
      </c>
      <c r="BI693" s="44">
        <f t="shared" si="652"/>
        <v>50.310749285826155</v>
      </c>
      <c r="BJ693" s="44">
        <f t="shared" si="653"/>
        <v>0</v>
      </c>
      <c r="BK693" s="44">
        <f t="shared" si="654"/>
        <v>0</v>
      </c>
      <c r="BL693" s="44">
        <f t="shared" si="655"/>
        <v>0</v>
      </c>
      <c r="BM693" s="44"/>
      <c r="BN693" s="44">
        <f t="shared" si="656"/>
        <v>50.310749285826155</v>
      </c>
      <c r="BO693" s="44">
        <f t="shared" si="657"/>
        <v>29.744593667441865</v>
      </c>
      <c r="BP693" s="44">
        <f t="shared" si="658"/>
        <v>0</v>
      </c>
      <c r="BQ693" s="44"/>
      <c r="BR693" s="44">
        <f t="shared" si="659"/>
        <v>0</v>
      </c>
      <c r="BS693" s="44"/>
      <c r="BT693" s="44">
        <f t="shared" si="660"/>
        <v>29.744593667441865</v>
      </c>
      <c r="BU693" s="20"/>
      <c r="BV693" s="20">
        <v>0.22</v>
      </c>
      <c r="BW693" s="20"/>
      <c r="BX693" s="20">
        <v>0.05</v>
      </c>
      <c r="BY693" s="44">
        <f t="shared" si="661"/>
        <v>19.764937219431705</v>
      </c>
      <c r="BZ693" s="44">
        <f t="shared" si="662"/>
        <v>0</v>
      </c>
      <c r="CA693" s="44">
        <f t="shared" si="663"/>
        <v>0</v>
      </c>
      <c r="CB693" s="44">
        <f t="shared" si="664"/>
        <v>0</v>
      </c>
      <c r="CC693" s="44"/>
      <c r="CD693" s="44">
        <f t="shared" si="665"/>
        <v>19.764937219431705</v>
      </c>
      <c r="CE693" s="44">
        <f t="shared" si="666"/>
        <v>3.8990775111826053</v>
      </c>
      <c r="CF693" s="44">
        <f t="shared" si="667"/>
        <v>9.054271829903632</v>
      </c>
      <c r="CG693" s="44">
        <f t="shared" si="668"/>
        <v>3.6784432549839612</v>
      </c>
      <c r="CH693" s="44">
        <f t="shared" si="669"/>
        <v>6.6188473342429441</v>
      </c>
      <c r="CI693" s="44">
        <f t="shared" si="670"/>
        <v>20.591969484311385</v>
      </c>
      <c r="CJ693" s="44">
        <f t="shared" si="671"/>
        <v>8.0897022974080439</v>
      </c>
      <c r="CK693" s="44">
        <f t="shared" si="672"/>
        <v>36.771374079127469</v>
      </c>
    </row>
    <row r="694" spans="1:91" x14ac:dyDescent="0.25">
      <c r="A694" s="41">
        <f>'[11]ТОВ "Сумитеплоенерго" '!F686</f>
        <v>1957</v>
      </c>
      <c r="B694" s="41" t="str">
        <f>'[11]ТОВ "Сумитеплоенерго" '!C686</f>
        <v>Привокзальна,35-б</v>
      </c>
      <c r="C694" s="47" t="str">
        <f>'[11]ТОВ "Сумитеплоенерго" '!O686</f>
        <v>так</v>
      </c>
      <c r="D694" s="46">
        <f>'[11]ТОВ "Сумитеплоенерго" '!G686</f>
        <v>2</v>
      </c>
      <c r="E694" s="86" t="str">
        <f t="shared" si="676"/>
        <v>ТОВ "Сумитеплоенерго"</v>
      </c>
      <c r="F694" s="43">
        <f>'[11]ТОВ "Сумитеплоенерго" '!L686</f>
        <v>639.9</v>
      </c>
      <c r="G694" s="43">
        <f>'[11]ТОВ "Сумитеплоенерго" '!CX686</f>
        <v>130.95776744186045</v>
      </c>
      <c r="H694" s="32">
        <f t="shared" si="677"/>
        <v>204.6534887355219</v>
      </c>
      <c r="I694" s="42"/>
      <c r="J694" s="42"/>
      <c r="K694" s="42"/>
      <c r="L694" s="42"/>
      <c r="M694" s="42"/>
      <c r="N694" s="44">
        <f t="shared" si="678"/>
        <v>130.95776744186045</v>
      </c>
      <c r="O694" s="44">
        <f t="shared" si="679"/>
        <v>87.01991631906256</v>
      </c>
      <c r="P694" s="44">
        <f t="shared" si="680"/>
        <v>0</v>
      </c>
      <c r="Q694" s="44">
        <f t="shared" si="681"/>
        <v>0</v>
      </c>
      <c r="R694" s="44">
        <f t="shared" si="682"/>
        <v>0</v>
      </c>
      <c r="S694" s="44">
        <f t="shared" si="683"/>
        <v>0</v>
      </c>
      <c r="T694" s="44">
        <f t="shared" si="684"/>
        <v>87.01991631906256</v>
      </c>
      <c r="U694" s="44">
        <f t="shared" si="685"/>
        <v>134.88650046511628</v>
      </c>
      <c r="V694" s="44">
        <f t="shared" si="686"/>
        <v>0</v>
      </c>
      <c r="W694" s="44">
        <f t="shared" si="687"/>
        <v>0</v>
      </c>
      <c r="X694" s="44">
        <f t="shared" si="688"/>
        <v>0</v>
      </c>
      <c r="Y694" s="44">
        <f t="shared" si="689"/>
        <v>0</v>
      </c>
      <c r="Z694" s="44">
        <f t="shared" si="690"/>
        <v>134.88650046511628</v>
      </c>
      <c r="AA694" s="20">
        <v>0.03</v>
      </c>
      <c r="AC694" s="44">
        <f t="shared" si="673"/>
        <v>62.7102</v>
      </c>
      <c r="AD694" s="28">
        <v>98</v>
      </c>
      <c r="AE694" s="44">
        <f t="shared" si="674"/>
        <v>453.04919999999998</v>
      </c>
      <c r="AF694" s="28">
        <v>708</v>
      </c>
      <c r="AG694" s="44">
        <f t="shared" si="675"/>
        <v>72.308700000000002</v>
      </c>
      <c r="AH694" s="28">
        <v>113</v>
      </c>
      <c r="AI694" s="44">
        <f t="shared" si="639"/>
        <v>24.27957008372093</v>
      </c>
      <c r="AJ694" s="44">
        <f t="shared" si="640"/>
        <v>0</v>
      </c>
      <c r="AK694" s="44"/>
      <c r="AL694" s="44">
        <f t="shared" si="641"/>
        <v>0</v>
      </c>
      <c r="AM694" s="44"/>
      <c r="AN694" s="44">
        <f t="shared" si="642"/>
        <v>24.27957008372093</v>
      </c>
      <c r="AO694" s="20"/>
      <c r="AP694" s="20">
        <v>0.18</v>
      </c>
      <c r="AQ694" s="20"/>
      <c r="AR694" s="20"/>
      <c r="AS694" s="44">
        <f t="shared" si="643"/>
        <v>16.1334924855542</v>
      </c>
      <c r="AT694" s="44">
        <f t="shared" si="644"/>
        <v>0</v>
      </c>
      <c r="AU694" s="44">
        <f t="shared" si="645"/>
        <v>0</v>
      </c>
      <c r="AV694" s="44">
        <f t="shared" si="646"/>
        <v>0</v>
      </c>
      <c r="AW694" s="44"/>
      <c r="AX694" s="44">
        <f t="shared" si="647"/>
        <v>16.1334924855542</v>
      </c>
      <c r="AY694" s="44">
        <f t="shared" si="648"/>
        <v>75.536440260465127</v>
      </c>
      <c r="AZ694" s="44">
        <f t="shared" si="649"/>
        <v>0</v>
      </c>
      <c r="BA694" s="44"/>
      <c r="BB694" s="44">
        <f t="shared" si="650"/>
        <v>0</v>
      </c>
      <c r="BC694" s="44"/>
      <c r="BD694" s="44">
        <f t="shared" si="651"/>
        <v>75.536440260465127</v>
      </c>
      <c r="BE694" s="20"/>
      <c r="BF694" s="20">
        <v>0.56000000000000005</v>
      </c>
      <c r="BG694" s="20"/>
      <c r="BH694" s="20">
        <v>0.05</v>
      </c>
      <c r="BI694" s="44">
        <f t="shared" si="652"/>
        <v>50.193087732835295</v>
      </c>
      <c r="BJ694" s="44">
        <f t="shared" si="653"/>
        <v>0</v>
      </c>
      <c r="BK694" s="44">
        <f t="shared" si="654"/>
        <v>0</v>
      </c>
      <c r="BL694" s="44">
        <f t="shared" si="655"/>
        <v>0</v>
      </c>
      <c r="BM694" s="44"/>
      <c r="BN694" s="44">
        <f t="shared" si="656"/>
        <v>50.193087732835295</v>
      </c>
      <c r="BO694" s="44">
        <f t="shared" si="657"/>
        <v>29.675030102325582</v>
      </c>
      <c r="BP694" s="44">
        <f t="shared" si="658"/>
        <v>0</v>
      </c>
      <c r="BQ694" s="44"/>
      <c r="BR694" s="44">
        <f t="shared" si="659"/>
        <v>0</v>
      </c>
      <c r="BS694" s="44"/>
      <c r="BT694" s="44">
        <f t="shared" si="660"/>
        <v>29.675030102325582</v>
      </c>
      <c r="BU694" s="20"/>
      <c r="BV694" s="20">
        <v>0.22</v>
      </c>
      <c r="BW694" s="20"/>
      <c r="BX694" s="20">
        <v>0.05</v>
      </c>
      <c r="BY694" s="44">
        <f t="shared" si="661"/>
        <v>19.71871303789958</v>
      </c>
      <c r="BZ694" s="44">
        <f t="shared" si="662"/>
        <v>0</v>
      </c>
      <c r="CA694" s="44">
        <f t="shared" si="663"/>
        <v>0</v>
      </c>
      <c r="CB694" s="44">
        <f t="shared" si="664"/>
        <v>0</v>
      </c>
      <c r="CC694" s="44"/>
      <c r="CD694" s="44">
        <f t="shared" si="665"/>
        <v>19.71871303789958</v>
      </c>
      <c r="CE694" s="44">
        <f t="shared" si="666"/>
        <v>3.8869575236825016</v>
      </c>
      <c r="CF694" s="44">
        <f t="shared" si="667"/>
        <v>9.0261273108253999</v>
      </c>
      <c r="CG694" s="44">
        <f t="shared" si="668"/>
        <v>3.6670090923795025</v>
      </c>
      <c r="CH694" s="44">
        <f t="shared" si="669"/>
        <v>6.6033678618158484</v>
      </c>
      <c r="CI694" s="44">
        <f t="shared" si="670"/>
        <v>20.543811125649309</v>
      </c>
      <c r="CJ694" s="44">
        <f t="shared" si="671"/>
        <v>8.0707829422193704</v>
      </c>
      <c r="CK694" s="44">
        <f t="shared" si="672"/>
        <v>36.685377010088047</v>
      </c>
    </row>
    <row r="695" spans="1:91" x14ac:dyDescent="0.25">
      <c r="A695" s="41">
        <f>'[11]ТОВ "Сумитеплоенерго" '!F687</f>
        <v>1958</v>
      </c>
      <c r="B695" s="41" t="str">
        <f>'[11]ТОВ "Сумитеплоенерго" '!C687</f>
        <v>Привокзальна,35-в</v>
      </c>
      <c r="C695" s="47" t="str">
        <f>'[11]ТОВ "Сумитеплоенерго" '!O687</f>
        <v>так</v>
      </c>
      <c r="D695" s="46">
        <f>'[11]ТОВ "Сумитеплоенерго" '!G687</f>
        <v>2</v>
      </c>
      <c r="E695" s="86" t="str">
        <f t="shared" si="676"/>
        <v>ТОВ "Сумитеплоенерго"</v>
      </c>
      <c r="F695" s="43">
        <f>'[11]ТОВ "Сумитеплоенерго" '!L687</f>
        <v>547.70000000000005</v>
      </c>
      <c r="G695" s="43">
        <f>'[11]ТОВ "Сумитеплоенерго" '!CX687</f>
        <v>104.28831395348837</v>
      </c>
      <c r="H695" s="32">
        <f t="shared" si="677"/>
        <v>190.41138205858746</v>
      </c>
      <c r="I695" s="42"/>
      <c r="J695" s="42"/>
      <c r="K695" s="42"/>
      <c r="L695" s="42"/>
      <c r="M695" s="42"/>
      <c r="N695" s="44">
        <f t="shared" si="678"/>
        <v>104.28831395348837</v>
      </c>
      <c r="O695" s="44">
        <f t="shared" si="679"/>
        <v>69.298374052670511</v>
      </c>
      <c r="P695" s="44">
        <f t="shared" si="680"/>
        <v>0</v>
      </c>
      <c r="Q695" s="44">
        <f t="shared" si="681"/>
        <v>0</v>
      </c>
      <c r="R695" s="44">
        <f t="shared" si="682"/>
        <v>0</v>
      </c>
      <c r="S695" s="44">
        <f t="shared" si="683"/>
        <v>0</v>
      </c>
      <c r="T695" s="44">
        <f t="shared" si="684"/>
        <v>69.298374052670511</v>
      </c>
      <c r="U695" s="44">
        <f t="shared" si="685"/>
        <v>107.41696337209302</v>
      </c>
      <c r="V695" s="44">
        <f t="shared" si="686"/>
        <v>0</v>
      </c>
      <c r="W695" s="44">
        <f t="shared" si="687"/>
        <v>0</v>
      </c>
      <c r="X695" s="44">
        <f t="shared" si="688"/>
        <v>0</v>
      </c>
      <c r="Y695" s="44">
        <f t="shared" si="689"/>
        <v>0</v>
      </c>
      <c r="Z695" s="44">
        <f t="shared" si="690"/>
        <v>107.41696337209302</v>
      </c>
      <c r="AA695" s="20">
        <v>0.03</v>
      </c>
      <c r="AC695" s="44">
        <f t="shared" si="673"/>
        <v>53.674600000000005</v>
      </c>
      <c r="AD695" s="28">
        <v>98</v>
      </c>
      <c r="AE695" s="44">
        <f t="shared" si="674"/>
        <v>387.77160000000003</v>
      </c>
      <c r="AF695" s="28">
        <v>708</v>
      </c>
      <c r="AG695" s="44">
        <f t="shared" si="675"/>
        <v>61.890100000000004</v>
      </c>
      <c r="AH695" s="28">
        <v>113</v>
      </c>
      <c r="AI695" s="44">
        <f t="shared" si="639"/>
        <v>19.335053406976744</v>
      </c>
      <c r="AJ695" s="44">
        <f t="shared" si="640"/>
        <v>0</v>
      </c>
      <c r="AK695" s="44"/>
      <c r="AL695" s="44">
        <f t="shared" si="641"/>
        <v>0</v>
      </c>
      <c r="AM695" s="44"/>
      <c r="AN695" s="44">
        <f t="shared" si="642"/>
        <v>19.335053406976744</v>
      </c>
      <c r="AO695" s="20"/>
      <c r="AP695" s="20">
        <v>0.18</v>
      </c>
      <c r="AQ695" s="20"/>
      <c r="AR695" s="20"/>
      <c r="AS695" s="44">
        <f t="shared" si="643"/>
        <v>12.847918549365113</v>
      </c>
      <c r="AT695" s="44">
        <f t="shared" si="644"/>
        <v>0</v>
      </c>
      <c r="AU695" s="44">
        <f t="shared" si="645"/>
        <v>0</v>
      </c>
      <c r="AV695" s="44">
        <f t="shared" si="646"/>
        <v>0</v>
      </c>
      <c r="AW695" s="44"/>
      <c r="AX695" s="44">
        <f t="shared" si="647"/>
        <v>12.847918549365113</v>
      </c>
      <c r="AY695" s="44">
        <f t="shared" si="648"/>
        <v>60.153499488372098</v>
      </c>
      <c r="AZ695" s="44">
        <f t="shared" si="649"/>
        <v>0</v>
      </c>
      <c r="BA695" s="44"/>
      <c r="BB695" s="44">
        <f t="shared" si="650"/>
        <v>0</v>
      </c>
      <c r="BC695" s="44"/>
      <c r="BD695" s="44">
        <f t="shared" si="651"/>
        <v>60.153499488372098</v>
      </c>
      <c r="BE695" s="20"/>
      <c r="BF695" s="20">
        <v>0.56000000000000005</v>
      </c>
      <c r="BG695" s="20"/>
      <c r="BH695" s="20">
        <v>0.05</v>
      </c>
      <c r="BI695" s="44">
        <f t="shared" si="652"/>
        <v>39.971302153580361</v>
      </c>
      <c r="BJ695" s="44">
        <f t="shared" si="653"/>
        <v>0</v>
      </c>
      <c r="BK695" s="44">
        <f t="shared" si="654"/>
        <v>0</v>
      </c>
      <c r="BL695" s="44">
        <f t="shared" si="655"/>
        <v>0</v>
      </c>
      <c r="BM695" s="44"/>
      <c r="BN695" s="44">
        <f t="shared" si="656"/>
        <v>39.971302153580361</v>
      </c>
      <c r="BO695" s="44">
        <f t="shared" si="657"/>
        <v>23.631731941860465</v>
      </c>
      <c r="BP695" s="44">
        <f t="shared" si="658"/>
        <v>0</v>
      </c>
      <c r="BQ695" s="44"/>
      <c r="BR695" s="44">
        <f t="shared" si="659"/>
        <v>0</v>
      </c>
      <c r="BS695" s="44"/>
      <c r="BT695" s="44">
        <f t="shared" si="660"/>
        <v>23.631731941860465</v>
      </c>
      <c r="BU695" s="20"/>
      <c r="BV695" s="20">
        <v>0.22</v>
      </c>
      <c r="BW695" s="20"/>
      <c r="BX695" s="20">
        <v>0.05</v>
      </c>
      <c r="BY695" s="44">
        <f t="shared" si="661"/>
        <v>15.70301156033514</v>
      </c>
      <c r="BZ695" s="44">
        <f t="shared" si="662"/>
        <v>0</v>
      </c>
      <c r="CA695" s="44">
        <f t="shared" si="663"/>
        <v>0</v>
      </c>
      <c r="CB695" s="44">
        <f t="shared" si="664"/>
        <v>0</v>
      </c>
      <c r="CC695" s="44"/>
      <c r="CD695" s="44">
        <f t="shared" si="665"/>
        <v>15.70301156033514</v>
      </c>
      <c r="CE695" s="44">
        <f t="shared" si="666"/>
        <v>4.177688377597347</v>
      </c>
      <c r="CF695" s="44">
        <f t="shared" si="667"/>
        <v>9.701250124653896</v>
      </c>
      <c r="CG695" s="44">
        <f t="shared" si="668"/>
        <v>3.941288571443879</v>
      </c>
      <c r="CH695" s="44">
        <f t="shared" si="669"/>
        <v>5.2585968299219727</v>
      </c>
      <c r="CI695" s="44">
        <f t="shared" si="670"/>
        <v>16.360079026423918</v>
      </c>
      <c r="CJ695" s="44">
        <f t="shared" si="671"/>
        <v>6.4271739032379669</v>
      </c>
      <c r="CK695" s="44">
        <f t="shared" si="672"/>
        <v>29.21442683289985</v>
      </c>
    </row>
    <row r="696" spans="1:91" x14ac:dyDescent="0.25">
      <c r="A696" s="41">
        <f>'[11]ТОВ "Сумитеплоенерго" '!F688</f>
        <v>1958</v>
      </c>
      <c r="B696" s="41" t="str">
        <f>'[11]ТОВ "Сумитеплоенерго" '!C688</f>
        <v>Привокзальна,35-г</v>
      </c>
      <c r="C696" s="47" t="str">
        <f>'[11]ТОВ "Сумитеплоенерго" '!O688</f>
        <v>так</v>
      </c>
      <c r="D696" s="46">
        <f>'[11]ТОВ "Сумитеплоенерго" '!G688</f>
        <v>2</v>
      </c>
      <c r="E696" s="86" t="str">
        <f t="shared" si="676"/>
        <v>ТОВ "Сумитеплоенерго"</v>
      </c>
      <c r="F696" s="43">
        <f>'[11]ТОВ "Сумитеплоенерго" '!L688</f>
        <v>549.9</v>
      </c>
      <c r="G696" s="43">
        <f>'[11]ТОВ "Сумитеплоенерго" '!CX688</f>
        <v>99.444325581395347</v>
      </c>
      <c r="H696" s="32">
        <f t="shared" si="677"/>
        <v>180.84074482886953</v>
      </c>
      <c r="I696" s="42"/>
      <c r="J696" s="42"/>
      <c r="K696" s="42"/>
      <c r="L696" s="42"/>
      <c r="M696" s="42"/>
      <c r="N696" s="44">
        <f t="shared" si="678"/>
        <v>99.444325581395347</v>
      </c>
      <c r="O696" s="44">
        <f t="shared" si="679"/>
        <v>66.079600007998565</v>
      </c>
      <c r="P696" s="44">
        <f t="shared" si="680"/>
        <v>0</v>
      </c>
      <c r="Q696" s="44">
        <f t="shared" si="681"/>
        <v>0</v>
      </c>
      <c r="R696" s="44">
        <f t="shared" si="682"/>
        <v>0</v>
      </c>
      <c r="S696" s="44">
        <f t="shared" si="683"/>
        <v>0</v>
      </c>
      <c r="T696" s="44">
        <f t="shared" si="684"/>
        <v>66.079600007998565</v>
      </c>
      <c r="U696" s="44">
        <f t="shared" si="685"/>
        <v>102.42765534883721</v>
      </c>
      <c r="V696" s="44">
        <f t="shared" si="686"/>
        <v>0</v>
      </c>
      <c r="W696" s="44">
        <f t="shared" si="687"/>
        <v>0</v>
      </c>
      <c r="X696" s="44">
        <f t="shared" si="688"/>
        <v>0</v>
      </c>
      <c r="Y696" s="44">
        <f t="shared" si="689"/>
        <v>0</v>
      </c>
      <c r="Z696" s="44">
        <f t="shared" si="690"/>
        <v>102.42765534883721</v>
      </c>
      <c r="AA696" s="20">
        <v>0.03</v>
      </c>
      <c r="AC696" s="44">
        <f t="shared" si="673"/>
        <v>53.8902</v>
      </c>
      <c r="AD696" s="28">
        <v>98</v>
      </c>
      <c r="AE696" s="44">
        <f t="shared" si="674"/>
        <v>389.32920000000001</v>
      </c>
      <c r="AF696" s="28">
        <v>708</v>
      </c>
      <c r="AG696" s="44">
        <f t="shared" si="675"/>
        <v>62.1387</v>
      </c>
      <c r="AH696" s="28">
        <v>113</v>
      </c>
      <c r="AI696" s="44">
        <f t="shared" si="639"/>
        <v>18.436977962790696</v>
      </c>
      <c r="AJ696" s="44">
        <f t="shared" si="640"/>
        <v>0</v>
      </c>
      <c r="AK696" s="44"/>
      <c r="AL696" s="44">
        <f t="shared" si="641"/>
        <v>0</v>
      </c>
      <c r="AM696" s="44"/>
      <c r="AN696" s="44">
        <f t="shared" si="642"/>
        <v>18.436977962790696</v>
      </c>
      <c r="AO696" s="20"/>
      <c r="AP696" s="20">
        <v>0.18</v>
      </c>
      <c r="AQ696" s="20"/>
      <c r="AR696" s="20"/>
      <c r="AS696" s="44">
        <f t="shared" si="643"/>
        <v>12.251157841482932</v>
      </c>
      <c r="AT696" s="44">
        <f t="shared" si="644"/>
        <v>0</v>
      </c>
      <c r="AU696" s="44">
        <f t="shared" si="645"/>
        <v>0</v>
      </c>
      <c r="AV696" s="44">
        <f t="shared" si="646"/>
        <v>0</v>
      </c>
      <c r="AW696" s="44"/>
      <c r="AX696" s="44">
        <f t="shared" si="647"/>
        <v>12.251157841482932</v>
      </c>
      <c r="AY696" s="44">
        <f t="shared" si="648"/>
        <v>57.359486995348838</v>
      </c>
      <c r="AZ696" s="44">
        <f t="shared" si="649"/>
        <v>0</v>
      </c>
      <c r="BA696" s="44"/>
      <c r="BB696" s="44">
        <f t="shared" si="650"/>
        <v>0</v>
      </c>
      <c r="BC696" s="44"/>
      <c r="BD696" s="44">
        <f t="shared" si="651"/>
        <v>57.359486995348838</v>
      </c>
      <c r="BE696" s="20"/>
      <c r="BF696" s="20">
        <v>0.56000000000000005</v>
      </c>
      <c r="BG696" s="20"/>
      <c r="BH696" s="20">
        <v>0.05</v>
      </c>
      <c r="BI696" s="44">
        <f t="shared" si="652"/>
        <v>38.114713284613572</v>
      </c>
      <c r="BJ696" s="44">
        <f t="shared" si="653"/>
        <v>0</v>
      </c>
      <c r="BK696" s="44">
        <f t="shared" si="654"/>
        <v>0</v>
      </c>
      <c r="BL696" s="44">
        <f t="shared" si="655"/>
        <v>0</v>
      </c>
      <c r="BM696" s="44"/>
      <c r="BN696" s="44">
        <f t="shared" si="656"/>
        <v>38.114713284613572</v>
      </c>
      <c r="BO696" s="44">
        <f t="shared" si="657"/>
        <v>22.534084176744184</v>
      </c>
      <c r="BP696" s="44">
        <f t="shared" si="658"/>
        <v>0</v>
      </c>
      <c r="BQ696" s="44"/>
      <c r="BR696" s="44">
        <f t="shared" si="659"/>
        <v>0</v>
      </c>
      <c r="BS696" s="44"/>
      <c r="BT696" s="44">
        <f t="shared" si="660"/>
        <v>22.534084176744184</v>
      </c>
      <c r="BU696" s="20"/>
      <c r="BV696" s="20">
        <v>0.22</v>
      </c>
      <c r="BW696" s="20"/>
      <c r="BX696" s="20">
        <v>0.05</v>
      </c>
      <c r="BY696" s="44">
        <f t="shared" si="661"/>
        <v>14.973637361812472</v>
      </c>
      <c r="BZ696" s="44">
        <f t="shared" si="662"/>
        <v>0</v>
      </c>
      <c r="CA696" s="44">
        <f t="shared" si="663"/>
        <v>0</v>
      </c>
      <c r="CB696" s="44">
        <f t="shared" si="664"/>
        <v>0</v>
      </c>
      <c r="CC696" s="44"/>
      <c r="CD696" s="44">
        <f t="shared" si="665"/>
        <v>14.973637361812472</v>
      </c>
      <c r="CE696" s="44">
        <f t="shared" si="666"/>
        <v>4.3987842371539392</v>
      </c>
      <c r="CF696" s="44">
        <f t="shared" si="667"/>
        <v>10.214669518638811</v>
      </c>
      <c r="CG696" s="44">
        <f t="shared" si="668"/>
        <v>4.1498734408029279</v>
      </c>
      <c r="CH696" s="44">
        <f t="shared" si="669"/>
        <v>5.014345284067776</v>
      </c>
      <c r="CI696" s="44">
        <f t="shared" si="670"/>
        <v>15.600185328210861</v>
      </c>
      <c r="CJ696" s="44">
        <f t="shared" si="671"/>
        <v>6.1286442360828373</v>
      </c>
      <c r="CK696" s="44">
        <f t="shared" si="672"/>
        <v>27.857473800376535</v>
      </c>
    </row>
    <row r="697" spans="1:91" x14ac:dyDescent="0.25">
      <c r="A697" s="41">
        <f>'[11]ТОВ "Сумитеплоенерго" '!F689</f>
        <v>1958</v>
      </c>
      <c r="B697" s="41" t="str">
        <f>'[11]ТОВ "Сумитеплоенерго" '!C689</f>
        <v>Привокзальна,35-д</v>
      </c>
      <c r="C697" s="47" t="str">
        <f>'[11]ТОВ "Сумитеплоенерго" '!O689</f>
        <v>так</v>
      </c>
      <c r="D697" s="46">
        <f>'[11]ТОВ "Сумитеплоенерго" '!G689</f>
        <v>2</v>
      </c>
      <c r="E697" s="86" t="str">
        <f t="shared" si="676"/>
        <v>ТОВ "Сумитеплоенерго"</v>
      </c>
      <c r="F697" s="43">
        <f>'[11]ТОВ "Сумитеплоенерго" '!L689</f>
        <v>545.6</v>
      </c>
      <c r="G697" s="43">
        <f>'[11]ТОВ "Сумитеплоенерго" '!CX689</f>
        <v>111.50160465116281</v>
      </c>
      <c r="H697" s="32">
        <f t="shared" si="677"/>
        <v>204.36511116415471</v>
      </c>
      <c r="I697" s="42"/>
      <c r="J697" s="42"/>
      <c r="K697" s="42"/>
      <c r="L697" s="42"/>
      <c r="M697" s="42"/>
      <c r="N697" s="44">
        <f t="shared" si="678"/>
        <v>111.50160465116281</v>
      </c>
      <c r="O697" s="44">
        <f t="shared" si="679"/>
        <v>74.091521990041798</v>
      </c>
      <c r="P697" s="44">
        <f t="shared" si="680"/>
        <v>0</v>
      </c>
      <c r="Q697" s="44">
        <f t="shared" si="681"/>
        <v>0</v>
      </c>
      <c r="R697" s="44">
        <f t="shared" si="682"/>
        <v>0</v>
      </c>
      <c r="S697" s="44">
        <f t="shared" si="683"/>
        <v>0</v>
      </c>
      <c r="T697" s="44">
        <f t="shared" si="684"/>
        <v>74.091521990041798</v>
      </c>
      <c r="U697" s="44">
        <f t="shared" si="685"/>
        <v>114.84665279069769</v>
      </c>
      <c r="V697" s="44">
        <f t="shared" si="686"/>
        <v>0</v>
      </c>
      <c r="W697" s="44">
        <f t="shared" si="687"/>
        <v>0</v>
      </c>
      <c r="X697" s="44">
        <f t="shared" si="688"/>
        <v>0</v>
      </c>
      <c r="Y697" s="44">
        <f t="shared" si="689"/>
        <v>0</v>
      </c>
      <c r="Z697" s="44">
        <f t="shared" si="690"/>
        <v>114.84665279069769</v>
      </c>
      <c r="AA697" s="20">
        <v>0.03</v>
      </c>
      <c r="AC697" s="44">
        <f t="shared" si="673"/>
        <v>53.468800000000002</v>
      </c>
      <c r="AD697" s="28">
        <v>98</v>
      </c>
      <c r="AE697" s="44">
        <f t="shared" si="674"/>
        <v>386.28479999999996</v>
      </c>
      <c r="AF697" s="28">
        <v>708</v>
      </c>
      <c r="AG697" s="44">
        <f t="shared" si="675"/>
        <v>61.652800000000006</v>
      </c>
      <c r="AH697" s="28">
        <v>113</v>
      </c>
      <c r="AI697" s="44">
        <f t="shared" si="639"/>
        <v>20.672397502325584</v>
      </c>
      <c r="AJ697" s="44">
        <f t="shared" si="640"/>
        <v>0</v>
      </c>
      <c r="AK697" s="44"/>
      <c r="AL697" s="44">
        <f t="shared" si="641"/>
        <v>0</v>
      </c>
      <c r="AM697" s="44"/>
      <c r="AN697" s="44">
        <f t="shared" si="642"/>
        <v>20.672397502325584</v>
      </c>
      <c r="AO697" s="20"/>
      <c r="AP697" s="20">
        <v>0.18</v>
      </c>
      <c r="AQ697" s="20"/>
      <c r="AR697" s="20"/>
      <c r="AS697" s="44">
        <f t="shared" si="643"/>
        <v>13.73656817695375</v>
      </c>
      <c r="AT697" s="44">
        <f t="shared" si="644"/>
        <v>0</v>
      </c>
      <c r="AU697" s="44">
        <f t="shared" si="645"/>
        <v>0</v>
      </c>
      <c r="AV697" s="44">
        <f t="shared" si="646"/>
        <v>0</v>
      </c>
      <c r="AW697" s="44"/>
      <c r="AX697" s="44">
        <f t="shared" si="647"/>
        <v>13.73656817695375</v>
      </c>
      <c r="AY697" s="44">
        <f t="shared" si="648"/>
        <v>64.314125562790707</v>
      </c>
      <c r="AZ697" s="44">
        <f t="shared" si="649"/>
        <v>0</v>
      </c>
      <c r="BA697" s="44"/>
      <c r="BB697" s="44">
        <f t="shared" si="650"/>
        <v>0</v>
      </c>
      <c r="BC697" s="44"/>
      <c r="BD697" s="44">
        <f t="shared" si="651"/>
        <v>64.314125562790707</v>
      </c>
      <c r="BE697" s="20"/>
      <c r="BF697" s="20">
        <v>0.56000000000000005</v>
      </c>
      <c r="BG697" s="20"/>
      <c r="BH697" s="20">
        <v>0.05</v>
      </c>
      <c r="BI697" s="44">
        <f t="shared" si="652"/>
        <v>42.735989883856114</v>
      </c>
      <c r="BJ697" s="44">
        <f t="shared" si="653"/>
        <v>0</v>
      </c>
      <c r="BK697" s="44">
        <f t="shared" si="654"/>
        <v>0</v>
      </c>
      <c r="BL697" s="44">
        <f t="shared" si="655"/>
        <v>0</v>
      </c>
      <c r="BM697" s="44"/>
      <c r="BN697" s="44">
        <f t="shared" si="656"/>
        <v>42.735989883856114</v>
      </c>
      <c r="BO697" s="44">
        <f t="shared" si="657"/>
        <v>25.266263613953491</v>
      </c>
      <c r="BP697" s="44">
        <f t="shared" si="658"/>
        <v>0</v>
      </c>
      <c r="BQ697" s="44"/>
      <c r="BR697" s="44">
        <f t="shared" si="659"/>
        <v>0</v>
      </c>
      <c r="BS697" s="44"/>
      <c r="BT697" s="44">
        <f t="shared" si="660"/>
        <v>25.266263613953491</v>
      </c>
      <c r="BU697" s="20"/>
      <c r="BV697" s="20">
        <v>0.22</v>
      </c>
      <c r="BW697" s="20"/>
      <c r="BX697" s="20">
        <v>0.05</v>
      </c>
      <c r="BY697" s="44">
        <f t="shared" si="661"/>
        <v>16.789138882943472</v>
      </c>
      <c r="BZ697" s="44">
        <f t="shared" si="662"/>
        <v>0</v>
      </c>
      <c r="CA697" s="44">
        <f t="shared" si="663"/>
        <v>0</v>
      </c>
      <c r="CB697" s="44">
        <f t="shared" si="664"/>
        <v>0</v>
      </c>
      <c r="CC697" s="44"/>
      <c r="CD697" s="44">
        <f t="shared" si="665"/>
        <v>16.789138882943472</v>
      </c>
      <c r="CE697" s="44">
        <f t="shared" si="666"/>
        <v>3.8924423707011626</v>
      </c>
      <c r="CF697" s="44">
        <f t="shared" si="667"/>
        <v>9.0388639891063427</v>
      </c>
      <c r="CG697" s="44">
        <f t="shared" si="668"/>
        <v>3.6721835723590748</v>
      </c>
      <c r="CH697" s="44">
        <f t="shared" si="669"/>
        <v>5.6223172330825193</v>
      </c>
      <c r="CI697" s="44">
        <f t="shared" si="670"/>
        <v>17.491653614034504</v>
      </c>
      <c r="CJ697" s="44">
        <f t="shared" si="671"/>
        <v>6.8717210626564125</v>
      </c>
      <c r="CK697" s="44">
        <f t="shared" si="672"/>
        <v>31.235095739347329</v>
      </c>
    </row>
    <row r="698" spans="1:91" x14ac:dyDescent="0.25">
      <c r="A698" s="41">
        <f>'[11]ТОВ "Сумитеплоенерго" '!F690</f>
        <v>1958</v>
      </c>
      <c r="B698" s="41" t="str">
        <f>'[11]ТОВ "Сумитеплоенерго" '!C690</f>
        <v>Привокзальна,35-е</v>
      </c>
      <c r="C698" s="47" t="str">
        <f>'[11]ТОВ "Сумитеплоенерго" '!O690</f>
        <v>так</v>
      </c>
      <c r="D698" s="46">
        <f>'[11]ТОВ "Сумитеплоенерго" '!G690</f>
        <v>2</v>
      </c>
      <c r="E698" s="86" t="str">
        <f t="shared" si="676"/>
        <v>ТОВ "Сумитеплоенерго"</v>
      </c>
      <c r="F698" s="43">
        <f>'[11]ТОВ "Сумитеплоенерго" '!L690</f>
        <v>559.20000000000005</v>
      </c>
      <c r="G698" s="43">
        <f>'[11]ТОВ "Сумитеплоенерго" '!CX690</f>
        <v>100.71980232558141</v>
      </c>
      <c r="H698" s="32">
        <f t="shared" si="677"/>
        <v>180.11409571813556</v>
      </c>
      <c r="I698" s="42"/>
      <c r="J698" s="42"/>
      <c r="K698" s="42"/>
      <c r="L698" s="42"/>
      <c r="M698" s="42"/>
      <c r="N698" s="44">
        <f t="shared" si="678"/>
        <v>100.71980232558141</v>
      </c>
      <c r="O698" s="44">
        <f t="shared" si="679"/>
        <v>66.927139498890213</v>
      </c>
      <c r="P698" s="44">
        <f t="shared" si="680"/>
        <v>0</v>
      </c>
      <c r="Q698" s="44">
        <f t="shared" si="681"/>
        <v>0</v>
      </c>
      <c r="R698" s="44">
        <f t="shared" si="682"/>
        <v>0</v>
      </c>
      <c r="S698" s="44">
        <f t="shared" si="683"/>
        <v>0</v>
      </c>
      <c r="T698" s="44">
        <f t="shared" si="684"/>
        <v>66.927139498890213</v>
      </c>
      <c r="U698" s="44">
        <f t="shared" si="685"/>
        <v>103.74139639534886</v>
      </c>
      <c r="V698" s="44">
        <f t="shared" si="686"/>
        <v>0</v>
      </c>
      <c r="W698" s="44">
        <f t="shared" si="687"/>
        <v>0</v>
      </c>
      <c r="X698" s="44">
        <f t="shared" si="688"/>
        <v>0</v>
      </c>
      <c r="Y698" s="44">
        <f t="shared" si="689"/>
        <v>0</v>
      </c>
      <c r="Z698" s="44">
        <f t="shared" si="690"/>
        <v>103.74139639534886</v>
      </c>
      <c r="AA698" s="20">
        <v>0.03</v>
      </c>
      <c r="AC698" s="44">
        <f t="shared" si="673"/>
        <v>54.801600000000008</v>
      </c>
      <c r="AD698" s="28">
        <v>98</v>
      </c>
      <c r="AE698" s="44">
        <f t="shared" si="674"/>
        <v>395.91360000000003</v>
      </c>
      <c r="AF698" s="28">
        <v>708</v>
      </c>
      <c r="AG698" s="44">
        <f t="shared" si="675"/>
        <v>63.189600000000006</v>
      </c>
      <c r="AH698" s="28">
        <v>113</v>
      </c>
      <c r="AI698" s="44">
        <f t="shared" si="639"/>
        <v>18.673451351162793</v>
      </c>
      <c r="AJ698" s="44">
        <f t="shared" si="640"/>
        <v>0</v>
      </c>
      <c r="AK698" s="44"/>
      <c r="AL698" s="44">
        <f t="shared" si="641"/>
        <v>0</v>
      </c>
      <c r="AM698" s="44"/>
      <c r="AN698" s="44">
        <f t="shared" si="642"/>
        <v>18.673451351162793</v>
      </c>
      <c r="AO698" s="20"/>
      <c r="AP698" s="20">
        <v>0.18</v>
      </c>
      <c r="AQ698" s="20"/>
      <c r="AR698" s="20"/>
      <c r="AS698" s="44">
        <f t="shared" si="643"/>
        <v>12.408291663094245</v>
      </c>
      <c r="AT698" s="44">
        <f t="shared" si="644"/>
        <v>0</v>
      </c>
      <c r="AU698" s="44">
        <f t="shared" si="645"/>
        <v>0</v>
      </c>
      <c r="AV698" s="44">
        <f t="shared" si="646"/>
        <v>0</v>
      </c>
      <c r="AW698" s="44"/>
      <c r="AX698" s="44">
        <f t="shared" si="647"/>
        <v>12.408291663094245</v>
      </c>
      <c r="AY698" s="44">
        <f t="shared" si="648"/>
        <v>58.095181981395363</v>
      </c>
      <c r="AZ698" s="44">
        <f t="shared" si="649"/>
        <v>0</v>
      </c>
      <c r="BA698" s="44"/>
      <c r="BB698" s="44">
        <f t="shared" si="650"/>
        <v>0</v>
      </c>
      <c r="BC698" s="44"/>
      <c r="BD698" s="44">
        <f t="shared" si="651"/>
        <v>58.095181981395363</v>
      </c>
      <c r="BE698" s="20"/>
      <c r="BF698" s="20">
        <v>0.56000000000000005</v>
      </c>
      <c r="BG698" s="20"/>
      <c r="BH698" s="20">
        <v>0.05</v>
      </c>
      <c r="BI698" s="44">
        <f t="shared" si="652"/>
        <v>38.603574062959879</v>
      </c>
      <c r="BJ698" s="44">
        <f t="shared" si="653"/>
        <v>0</v>
      </c>
      <c r="BK698" s="44">
        <f t="shared" si="654"/>
        <v>0</v>
      </c>
      <c r="BL698" s="44">
        <f t="shared" si="655"/>
        <v>0</v>
      </c>
      <c r="BM698" s="44"/>
      <c r="BN698" s="44">
        <f t="shared" si="656"/>
        <v>38.603574062959879</v>
      </c>
      <c r="BO698" s="44">
        <f t="shared" si="657"/>
        <v>22.823107206976747</v>
      </c>
      <c r="BP698" s="44">
        <f t="shared" si="658"/>
        <v>0</v>
      </c>
      <c r="BQ698" s="44"/>
      <c r="BR698" s="44">
        <f t="shared" si="659"/>
        <v>0</v>
      </c>
      <c r="BS698" s="44"/>
      <c r="BT698" s="44">
        <f t="shared" si="660"/>
        <v>22.823107206976747</v>
      </c>
      <c r="BU698" s="20"/>
      <c r="BV698" s="20">
        <v>0.22</v>
      </c>
      <c r="BW698" s="20"/>
      <c r="BX698" s="20">
        <v>0.05</v>
      </c>
      <c r="BY698" s="44">
        <f t="shared" si="661"/>
        <v>15.165689810448521</v>
      </c>
      <c r="BZ698" s="44">
        <f t="shared" si="662"/>
        <v>0</v>
      </c>
      <c r="CA698" s="44">
        <f t="shared" si="663"/>
        <v>0</v>
      </c>
      <c r="CB698" s="44">
        <f t="shared" si="664"/>
        <v>0</v>
      </c>
      <c r="CC698" s="44"/>
      <c r="CD698" s="44">
        <f t="shared" si="665"/>
        <v>15.165689810448521</v>
      </c>
      <c r="CE698" s="44">
        <f t="shared" si="666"/>
        <v>4.4165306142017444</v>
      </c>
      <c r="CF698" s="44">
        <f t="shared" si="667"/>
        <v>10.255879400034077</v>
      </c>
      <c r="CG698" s="44">
        <f t="shared" si="668"/>
        <v>4.1666156165521091</v>
      </c>
      <c r="CH698" s="44">
        <f t="shared" si="669"/>
        <v>5.0786594695153173</v>
      </c>
      <c r="CI698" s="44">
        <f t="shared" si="670"/>
        <v>15.800273905158768</v>
      </c>
      <c r="CJ698" s="44">
        <f t="shared" si="671"/>
        <v>6.2072504627409435</v>
      </c>
      <c r="CK698" s="44">
        <f t="shared" si="672"/>
        <v>28.214774830640657</v>
      </c>
    </row>
    <row r="699" spans="1:91" x14ac:dyDescent="0.25">
      <c r="A699" s="41">
        <f>'[11]ТОВ "Сумитеплоенерго" '!F691</f>
        <v>1959</v>
      </c>
      <c r="B699" s="41" t="str">
        <f>'[11]ТОВ "Сумитеплоенерго" '!C691</f>
        <v>Привокзальна,35-ж</v>
      </c>
      <c r="C699" s="47" t="str">
        <f>'[11]ТОВ "Сумитеплоенерго" '!O691</f>
        <v>так</v>
      </c>
      <c r="D699" s="46">
        <f>'[11]ТОВ "Сумитеплоенерго" '!G691</f>
        <v>2</v>
      </c>
      <c r="E699" s="86" t="str">
        <f t="shared" si="676"/>
        <v>ТОВ "Сумитеплоенерго"</v>
      </c>
      <c r="F699" s="43">
        <f>'[11]ТОВ "Сумитеплоенерго" '!L691</f>
        <v>625.70000000000005</v>
      </c>
      <c r="G699" s="43">
        <f>'[11]ТОВ "Сумитеплоенерго" '!CX691</f>
        <v>103.87679069767442</v>
      </c>
      <c r="H699" s="32">
        <f t="shared" si="677"/>
        <v>166.01692615898102</v>
      </c>
      <c r="I699" s="42"/>
      <c r="J699" s="42"/>
      <c r="K699" s="42"/>
      <c r="L699" s="42"/>
      <c r="M699" s="42"/>
      <c r="N699" s="44">
        <f t="shared" si="678"/>
        <v>103.87679069767442</v>
      </c>
      <c r="O699" s="44">
        <f t="shared" si="679"/>
        <v>69.0249216261073</v>
      </c>
      <c r="P699" s="44">
        <f t="shared" si="680"/>
        <v>0</v>
      </c>
      <c r="Q699" s="44">
        <f t="shared" si="681"/>
        <v>0</v>
      </c>
      <c r="R699" s="44">
        <f t="shared" si="682"/>
        <v>0</v>
      </c>
      <c r="S699" s="44">
        <f t="shared" si="683"/>
        <v>0</v>
      </c>
      <c r="T699" s="44">
        <f t="shared" si="684"/>
        <v>69.0249216261073</v>
      </c>
      <c r="U699" s="44">
        <f t="shared" si="685"/>
        <v>106.99309441860466</v>
      </c>
      <c r="V699" s="44">
        <f t="shared" si="686"/>
        <v>0</v>
      </c>
      <c r="W699" s="44">
        <f t="shared" si="687"/>
        <v>0</v>
      </c>
      <c r="X699" s="44">
        <f t="shared" si="688"/>
        <v>0</v>
      </c>
      <c r="Y699" s="44">
        <f t="shared" si="689"/>
        <v>0</v>
      </c>
      <c r="Z699" s="44">
        <f t="shared" si="690"/>
        <v>106.99309441860466</v>
      </c>
      <c r="AA699" s="20">
        <v>0.03</v>
      </c>
      <c r="AC699" s="44">
        <f t="shared" si="673"/>
        <v>61.318600000000004</v>
      </c>
      <c r="AD699" s="28">
        <v>98</v>
      </c>
      <c r="AE699" s="44">
        <f t="shared" si="674"/>
        <v>442.99560000000002</v>
      </c>
      <c r="AF699" s="28">
        <v>708</v>
      </c>
      <c r="AG699" s="44">
        <f t="shared" si="675"/>
        <v>70.704100000000011</v>
      </c>
      <c r="AH699" s="28">
        <v>113</v>
      </c>
      <c r="AI699" s="44">
        <f t="shared" si="639"/>
        <v>19.258756995348836</v>
      </c>
      <c r="AJ699" s="44">
        <f t="shared" si="640"/>
        <v>0</v>
      </c>
      <c r="AK699" s="44"/>
      <c r="AL699" s="44">
        <f t="shared" si="641"/>
        <v>0</v>
      </c>
      <c r="AM699" s="44"/>
      <c r="AN699" s="44">
        <f t="shared" si="642"/>
        <v>19.258756995348836</v>
      </c>
      <c r="AO699" s="20"/>
      <c r="AP699" s="20">
        <v>0.18</v>
      </c>
      <c r="AQ699" s="20"/>
      <c r="AR699" s="20"/>
      <c r="AS699" s="44">
        <f t="shared" si="643"/>
        <v>12.797220469480292</v>
      </c>
      <c r="AT699" s="44">
        <f t="shared" si="644"/>
        <v>0</v>
      </c>
      <c r="AU699" s="44">
        <f t="shared" si="645"/>
        <v>0</v>
      </c>
      <c r="AV699" s="44">
        <f t="shared" si="646"/>
        <v>0</v>
      </c>
      <c r="AW699" s="44"/>
      <c r="AX699" s="44">
        <f t="shared" si="647"/>
        <v>12.797220469480292</v>
      </c>
      <c r="AY699" s="44">
        <f t="shared" si="648"/>
        <v>59.916132874418615</v>
      </c>
      <c r="AZ699" s="44">
        <f t="shared" si="649"/>
        <v>0</v>
      </c>
      <c r="BA699" s="44"/>
      <c r="BB699" s="44">
        <f t="shared" si="650"/>
        <v>0</v>
      </c>
      <c r="BC699" s="44"/>
      <c r="BD699" s="44">
        <f t="shared" si="651"/>
        <v>59.916132874418615</v>
      </c>
      <c r="BE699" s="20"/>
      <c r="BF699" s="20">
        <v>0.56000000000000005</v>
      </c>
      <c r="BG699" s="20"/>
      <c r="BH699" s="20">
        <v>0.05</v>
      </c>
      <c r="BI699" s="44">
        <f t="shared" si="652"/>
        <v>39.813574793938699</v>
      </c>
      <c r="BJ699" s="44">
        <f t="shared" si="653"/>
        <v>0</v>
      </c>
      <c r="BK699" s="44">
        <f t="shared" si="654"/>
        <v>0</v>
      </c>
      <c r="BL699" s="44">
        <f t="shared" si="655"/>
        <v>0</v>
      </c>
      <c r="BM699" s="44"/>
      <c r="BN699" s="44">
        <f t="shared" si="656"/>
        <v>39.813574793938699</v>
      </c>
      <c r="BO699" s="44">
        <f t="shared" si="657"/>
        <v>23.538480772093024</v>
      </c>
      <c r="BP699" s="44">
        <f t="shared" si="658"/>
        <v>0</v>
      </c>
      <c r="BQ699" s="44"/>
      <c r="BR699" s="44">
        <f t="shared" si="659"/>
        <v>0</v>
      </c>
      <c r="BS699" s="44"/>
      <c r="BT699" s="44">
        <f t="shared" si="660"/>
        <v>23.538480772093024</v>
      </c>
      <c r="BU699" s="20"/>
      <c r="BV699" s="20">
        <v>0.22</v>
      </c>
      <c r="BW699" s="20"/>
      <c r="BX699" s="20">
        <v>0.05</v>
      </c>
      <c r="BY699" s="44">
        <f t="shared" si="661"/>
        <v>15.641047240475915</v>
      </c>
      <c r="BZ699" s="44">
        <f t="shared" si="662"/>
        <v>0</v>
      </c>
      <c r="CA699" s="44">
        <f t="shared" si="663"/>
        <v>0</v>
      </c>
      <c r="CB699" s="44">
        <f t="shared" si="664"/>
        <v>0</v>
      </c>
      <c r="CC699" s="44"/>
      <c r="CD699" s="44">
        <f t="shared" si="665"/>
        <v>15.641047240475915</v>
      </c>
      <c r="CE699" s="44">
        <f t="shared" si="666"/>
        <v>4.7915561153483992</v>
      </c>
      <c r="CF699" s="44">
        <f t="shared" si="667"/>
        <v>11.126747655612242</v>
      </c>
      <c r="CG699" s="44">
        <f t="shared" si="668"/>
        <v>4.5204198231069777</v>
      </c>
      <c r="CH699" s="44">
        <f t="shared" si="669"/>
        <v>5.2378463277187484</v>
      </c>
      <c r="CI699" s="44">
        <f t="shared" si="670"/>
        <v>16.29552190845833</v>
      </c>
      <c r="CJ699" s="44">
        <f t="shared" si="671"/>
        <v>6.4018121783229152</v>
      </c>
      <c r="CK699" s="44">
        <f t="shared" si="672"/>
        <v>29.09914626510416</v>
      </c>
    </row>
    <row r="700" spans="1:91" x14ac:dyDescent="0.25">
      <c r="A700" s="41">
        <f>'[11]ТОВ "Сумитеплоенерго" '!F692</f>
        <v>1901</v>
      </c>
      <c r="B700" s="41" t="str">
        <f>'[11]ТОВ "Сумитеплоенерго" '!C692</f>
        <v>Вул.Г. КОНДРАТЬЄВА,165/8</v>
      </c>
      <c r="C700" s="50">
        <f>'[11]ТОВ "Сумитеплоенерго" '!O692</f>
        <v>1</v>
      </c>
      <c r="D700" s="46">
        <f>'[11]ТОВ "Сумитеплоенерго" '!G692</f>
        <v>3</v>
      </c>
      <c r="E700" s="86" t="str">
        <f t="shared" si="676"/>
        <v>ТОВ "Сумитеплоенерго"</v>
      </c>
      <c r="F700" s="43">
        <f>'[11]ТОВ "Сумитеплоенерго" '!L692</f>
        <v>1913.43</v>
      </c>
      <c r="G700" s="43">
        <f>'[11]ТОВ "Сумитеплоенерго" '!CX692</f>
        <v>902.84883720930236</v>
      </c>
      <c r="H700" s="32">
        <f t="shared" si="677"/>
        <v>471.84837553989553</v>
      </c>
      <c r="I700" s="42"/>
      <c r="J700" s="42"/>
      <c r="K700" s="42"/>
      <c r="L700" s="42"/>
      <c r="M700" s="42"/>
      <c r="N700" s="44">
        <f t="shared" si="678"/>
        <v>902.84883720930236</v>
      </c>
      <c r="O700" s="44">
        <f t="shared" si="679"/>
        <v>599.93257213701531</v>
      </c>
      <c r="P700" s="44">
        <f t="shared" si="680"/>
        <v>0</v>
      </c>
      <c r="Q700" s="44">
        <f t="shared" si="681"/>
        <v>0</v>
      </c>
      <c r="R700" s="44">
        <f t="shared" si="682"/>
        <v>0</v>
      </c>
      <c r="S700" s="44">
        <f t="shared" si="683"/>
        <v>0</v>
      </c>
      <c r="T700" s="44">
        <f t="shared" si="684"/>
        <v>599.93257213701531</v>
      </c>
      <c r="U700" s="44">
        <f t="shared" si="685"/>
        <v>929.93430232558148</v>
      </c>
      <c r="V700" s="44">
        <f t="shared" si="686"/>
        <v>0</v>
      </c>
      <c r="W700" s="44">
        <f t="shared" si="687"/>
        <v>0</v>
      </c>
      <c r="X700" s="44">
        <f t="shared" si="688"/>
        <v>0</v>
      </c>
      <c r="Y700" s="44">
        <f t="shared" si="689"/>
        <v>0</v>
      </c>
      <c r="Z700" s="44">
        <f t="shared" si="690"/>
        <v>929.93430232558148</v>
      </c>
      <c r="AA700" s="20">
        <v>0.03</v>
      </c>
      <c r="AC700" s="44">
        <f t="shared" si="673"/>
        <v>225.78474000000003</v>
      </c>
      <c r="AD700" s="28">
        <f t="shared" ref="AD700:AD701" si="691">98+$CG$3</f>
        <v>118</v>
      </c>
      <c r="AE700" s="44">
        <f t="shared" si="674"/>
        <v>1392.97704</v>
      </c>
      <c r="AF700" s="28">
        <f t="shared" ref="AF700:AF701" si="692">708+$CG$3</f>
        <v>728</v>
      </c>
      <c r="AG700" s="44">
        <f t="shared" si="675"/>
        <v>254.48618999999999</v>
      </c>
      <c r="AH700" s="28">
        <f t="shared" ref="AH700:AH701" si="693">113+$CG$3</f>
        <v>133</v>
      </c>
      <c r="AI700" s="44">
        <f t="shared" si="639"/>
        <v>167.38817441860465</v>
      </c>
      <c r="AJ700" s="44">
        <f t="shared" si="640"/>
        <v>0</v>
      </c>
      <c r="AK700" s="44"/>
      <c r="AL700" s="44">
        <f t="shared" si="641"/>
        <v>0</v>
      </c>
      <c r="AM700" s="44"/>
      <c r="AN700" s="44">
        <f t="shared" si="642"/>
        <v>167.38817441860465</v>
      </c>
      <c r="AO700" s="20"/>
      <c r="AP700" s="20">
        <v>0.18</v>
      </c>
      <c r="AQ700" s="20"/>
      <c r="AR700" s="20"/>
      <c r="AS700" s="44">
        <f t="shared" si="643"/>
        <v>111.22749887420264</v>
      </c>
      <c r="AT700" s="44">
        <f t="shared" si="644"/>
        <v>0</v>
      </c>
      <c r="AU700" s="44">
        <f t="shared" si="645"/>
        <v>0</v>
      </c>
      <c r="AV700" s="44">
        <f t="shared" si="646"/>
        <v>0</v>
      </c>
      <c r="AW700" s="44"/>
      <c r="AX700" s="44">
        <f t="shared" si="647"/>
        <v>111.22749887420264</v>
      </c>
      <c r="AY700" s="44">
        <f t="shared" si="648"/>
        <v>520.76320930232566</v>
      </c>
      <c r="AZ700" s="44">
        <f t="shared" si="649"/>
        <v>0</v>
      </c>
      <c r="BA700" s="44"/>
      <c r="BB700" s="44">
        <f t="shared" si="650"/>
        <v>0</v>
      </c>
      <c r="BC700" s="44"/>
      <c r="BD700" s="44">
        <f t="shared" si="651"/>
        <v>520.76320930232566</v>
      </c>
      <c r="BE700" s="20"/>
      <c r="BF700" s="20">
        <v>0.56000000000000005</v>
      </c>
      <c r="BG700" s="20"/>
      <c r="BH700" s="20">
        <v>0.05</v>
      </c>
      <c r="BI700" s="44">
        <f t="shared" si="652"/>
        <v>346.04110760863051</v>
      </c>
      <c r="BJ700" s="44">
        <f t="shared" si="653"/>
        <v>0</v>
      </c>
      <c r="BK700" s="44">
        <f t="shared" si="654"/>
        <v>0</v>
      </c>
      <c r="BL700" s="44">
        <f t="shared" si="655"/>
        <v>0</v>
      </c>
      <c r="BM700" s="44"/>
      <c r="BN700" s="44">
        <f t="shared" si="656"/>
        <v>346.04110760863051</v>
      </c>
      <c r="BO700" s="44">
        <f t="shared" si="657"/>
        <v>204.58554651162794</v>
      </c>
      <c r="BP700" s="44">
        <f t="shared" si="658"/>
        <v>0</v>
      </c>
      <c r="BQ700" s="44"/>
      <c r="BR700" s="44">
        <f t="shared" si="659"/>
        <v>0</v>
      </c>
      <c r="BS700" s="44"/>
      <c r="BT700" s="44">
        <f t="shared" si="660"/>
        <v>204.58554651162794</v>
      </c>
      <c r="BU700" s="20"/>
      <c r="BV700" s="20">
        <v>0.22</v>
      </c>
      <c r="BW700" s="20"/>
      <c r="BX700" s="20">
        <v>0.05</v>
      </c>
      <c r="BY700" s="44">
        <f t="shared" si="661"/>
        <v>135.94472084624769</v>
      </c>
      <c r="BZ700" s="44">
        <f t="shared" si="662"/>
        <v>0</v>
      </c>
      <c r="CA700" s="44">
        <f t="shared" si="663"/>
        <v>0</v>
      </c>
      <c r="CB700" s="44">
        <f t="shared" si="664"/>
        <v>0</v>
      </c>
      <c r="CC700" s="44"/>
      <c r="CD700" s="44">
        <f t="shared" si="665"/>
        <v>135.94472084624769</v>
      </c>
      <c r="CE700" s="44">
        <f t="shared" si="666"/>
        <v>2.0299363222700948</v>
      </c>
      <c r="CF700" s="44">
        <f t="shared" si="667"/>
        <v>4.0254669441627291</v>
      </c>
      <c r="CG700" s="44">
        <f t="shared" si="668"/>
        <v>1.8719828796281224</v>
      </c>
      <c r="CH700" s="44">
        <f t="shared" si="669"/>
        <v>45.524928472475018</v>
      </c>
      <c r="CI700" s="44">
        <f t="shared" si="670"/>
        <v>141.63311080325565</v>
      </c>
      <c r="CJ700" s="44">
        <f t="shared" si="671"/>
        <v>55.641579244136146</v>
      </c>
      <c r="CK700" s="44">
        <f t="shared" si="672"/>
        <v>252.9162692915279</v>
      </c>
      <c r="CM700" s="35">
        <f t="shared" ref="CM700:CM701" si="694">$CE$3/1000</f>
        <v>20</v>
      </c>
    </row>
    <row r="701" spans="1:91" x14ac:dyDescent="0.25">
      <c r="A701" s="41">
        <f>'[11]ТОВ "Сумитеплоенерго" '!F693</f>
        <v>1901</v>
      </c>
      <c r="B701" s="41" t="str">
        <f>'[11]ТОВ "Сумитеплоенерго" '!C693</f>
        <v>Вул.Г. КОНДРАТЬЄВА,165/9</v>
      </c>
      <c r="C701" s="50">
        <f>'[11]ТОВ "Сумитеплоенерго" '!O693</f>
        <v>1</v>
      </c>
      <c r="D701" s="46">
        <f>'[11]ТОВ "Сумитеплоенерго" '!G693</f>
        <v>3</v>
      </c>
      <c r="E701" s="86" t="str">
        <f t="shared" si="676"/>
        <v>ТОВ "Сумитеплоенерго"</v>
      </c>
      <c r="F701" s="43">
        <f>'[11]ТОВ "Сумитеплоенерго" '!L693</f>
        <v>1930.81</v>
      </c>
      <c r="G701" s="43">
        <f>'[11]ТОВ "Сумитеплоенерго" '!CX693</f>
        <v>370.62558139534883</v>
      </c>
      <c r="H701" s="32">
        <f t="shared" si="677"/>
        <v>191.95341923614899</v>
      </c>
      <c r="I701" s="42"/>
      <c r="J701" s="42"/>
      <c r="K701" s="42"/>
      <c r="L701" s="42"/>
      <c r="M701" s="42"/>
      <c r="N701" s="44">
        <f t="shared" si="678"/>
        <v>370.62558139534883</v>
      </c>
      <c r="O701" s="44">
        <f t="shared" si="679"/>
        <v>246.27639664860325</v>
      </c>
      <c r="P701" s="44">
        <f t="shared" si="680"/>
        <v>0</v>
      </c>
      <c r="Q701" s="44">
        <f t="shared" si="681"/>
        <v>0</v>
      </c>
      <c r="R701" s="44">
        <f t="shared" si="682"/>
        <v>0</v>
      </c>
      <c r="S701" s="44">
        <f t="shared" si="683"/>
        <v>0</v>
      </c>
      <c r="T701" s="44">
        <f t="shared" si="684"/>
        <v>246.27639664860325</v>
      </c>
      <c r="U701" s="44">
        <f t="shared" si="685"/>
        <v>381.74434883720932</v>
      </c>
      <c r="V701" s="44">
        <f t="shared" si="686"/>
        <v>0</v>
      </c>
      <c r="W701" s="44">
        <f t="shared" si="687"/>
        <v>0</v>
      </c>
      <c r="X701" s="44">
        <f t="shared" si="688"/>
        <v>0</v>
      </c>
      <c r="Y701" s="44">
        <f t="shared" si="689"/>
        <v>0</v>
      </c>
      <c r="Z701" s="44">
        <f t="shared" si="690"/>
        <v>381.74434883720932</v>
      </c>
      <c r="AA701" s="20">
        <v>0.03</v>
      </c>
      <c r="AC701" s="44">
        <f t="shared" si="673"/>
        <v>227.83557999999999</v>
      </c>
      <c r="AD701" s="28">
        <f t="shared" si="691"/>
        <v>118</v>
      </c>
      <c r="AE701" s="44">
        <f t="shared" si="674"/>
        <v>1405.62968</v>
      </c>
      <c r="AF701" s="28">
        <f t="shared" si="692"/>
        <v>728</v>
      </c>
      <c r="AG701" s="44">
        <f t="shared" si="675"/>
        <v>256.79773</v>
      </c>
      <c r="AH701" s="28">
        <f t="shared" si="693"/>
        <v>133</v>
      </c>
      <c r="AI701" s="44">
        <f t="shared" si="639"/>
        <v>68.713982790697671</v>
      </c>
      <c r="AJ701" s="44">
        <f t="shared" si="640"/>
        <v>0</v>
      </c>
      <c r="AK701" s="44"/>
      <c r="AL701" s="44">
        <f t="shared" si="641"/>
        <v>0</v>
      </c>
      <c r="AM701" s="44"/>
      <c r="AN701" s="44">
        <f t="shared" si="642"/>
        <v>68.713982790697671</v>
      </c>
      <c r="AO701" s="20"/>
      <c r="AP701" s="20">
        <v>0.18</v>
      </c>
      <c r="AQ701" s="20"/>
      <c r="AR701" s="20"/>
      <c r="AS701" s="44">
        <f t="shared" si="643"/>
        <v>45.659643938651037</v>
      </c>
      <c r="AT701" s="44">
        <f t="shared" si="644"/>
        <v>0</v>
      </c>
      <c r="AU701" s="44">
        <f t="shared" si="645"/>
        <v>0</v>
      </c>
      <c r="AV701" s="44">
        <f t="shared" si="646"/>
        <v>0</v>
      </c>
      <c r="AW701" s="44"/>
      <c r="AX701" s="44">
        <f t="shared" si="647"/>
        <v>45.659643938651037</v>
      </c>
      <c r="AY701" s="44">
        <f t="shared" si="648"/>
        <v>213.77683534883724</v>
      </c>
      <c r="AZ701" s="44">
        <f t="shared" si="649"/>
        <v>0</v>
      </c>
      <c r="BA701" s="44"/>
      <c r="BB701" s="44">
        <f t="shared" si="650"/>
        <v>0</v>
      </c>
      <c r="BC701" s="44"/>
      <c r="BD701" s="44">
        <f t="shared" si="651"/>
        <v>213.77683534883724</v>
      </c>
      <c r="BE701" s="20"/>
      <c r="BF701" s="20">
        <v>0.56000000000000005</v>
      </c>
      <c r="BG701" s="20"/>
      <c r="BH701" s="20">
        <v>0.05</v>
      </c>
      <c r="BI701" s="44">
        <f t="shared" si="652"/>
        <v>142.05222558691437</v>
      </c>
      <c r="BJ701" s="44">
        <f t="shared" si="653"/>
        <v>0</v>
      </c>
      <c r="BK701" s="44">
        <f t="shared" si="654"/>
        <v>0</v>
      </c>
      <c r="BL701" s="44">
        <f t="shared" si="655"/>
        <v>0</v>
      </c>
      <c r="BM701" s="44"/>
      <c r="BN701" s="44">
        <f t="shared" si="656"/>
        <v>142.05222558691437</v>
      </c>
      <c r="BO701" s="44">
        <f t="shared" si="657"/>
        <v>83.983756744186053</v>
      </c>
      <c r="BP701" s="44">
        <f t="shared" si="658"/>
        <v>0</v>
      </c>
      <c r="BQ701" s="44"/>
      <c r="BR701" s="44">
        <f t="shared" si="659"/>
        <v>0</v>
      </c>
      <c r="BS701" s="44"/>
      <c r="BT701" s="44">
        <f t="shared" si="660"/>
        <v>83.983756744186053</v>
      </c>
      <c r="BU701" s="20"/>
      <c r="BV701" s="20">
        <v>0.22</v>
      </c>
      <c r="BW701" s="20"/>
      <c r="BX701" s="20">
        <v>0.05</v>
      </c>
      <c r="BY701" s="44">
        <f t="shared" si="661"/>
        <v>55.806231480573501</v>
      </c>
      <c r="BZ701" s="44">
        <f t="shared" si="662"/>
        <v>0</v>
      </c>
      <c r="CA701" s="44">
        <f t="shared" si="663"/>
        <v>0</v>
      </c>
      <c r="CB701" s="44">
        <f t="shared" si="664"/>
        <v>0</v>
      </c>
      <c r="CC701" s="44"/>
      <c r="CD701" s="44">
        <f t="shared" si="665"/>
        <v>55.806231480573501</v>
      </c>
      <c r="CE701" s="44">
        <f t="shared" si="666"/>
        <v>4.9898676456199089</v>
      </c>
      <c r="CF701" s="44">
        <f t="shared" si="667"/>
        <v>9.8951612633479531</v>
      </c>
      <c r="CG701" s="44">
        <f t="shared" si="668"/>
        <v>4.601595972116356</v>
      </c>
      <c r="CH701" s="44">
        <f t="shared" si="669"/>
        <v>18.688292422512387</v>
      </c>
      <c r="CI701" s="44">
        <f t="shared" si="670"/>
        <v>58.141354203371876</v>
      </c>
      <c r="CJ701" s="44">
        <f t="shared" si="671"/>
        <v>22.841246294181808</v>
      </c>
      <c r="CK701" s="44">
        <f t="shared" si="672"/>
        <v>103.82384679173549</v>
      </c>
      <c r="CM701" s="35">
        <f t="shared" si="694"/>
        <v>20</v>
      </c>
    </row>
    <row r="702" spans="1:91" ht="30" x14ac:dyDescent="0.25">
      <c r="A702" s="41">
        <f>'[11]ТОВ "Сумитеплоенерго" '!F694</f>
        <v>1906</v>
      </c>
      <c r="B702" s="41" t="str">
        <f>'[11]ТОВ "Сумитеплоенерго" '!C694</f>
        <v>Вул.Г. КОНДРАТЬЄВА,165/10</v>
      </c>
      <c r="C702" s="50">
        <f>'[11]ТОВ "Сумитеплоенерго" '!O694</f>
        <v>1</v>
      </c>
      <c r="D702" s="46">
        <f>'[11]ТОВ "Сумитеплоенерго" '!G694</f>
        <v>3</v>
      </c>
      <c r="E702" s="86" t="str">
        <f t="shared" si="676"/>
        <v>ТОВ "Сумитеплоенерго"</v>
      </c>
      <c r="F702" s="43">
        <f>'[11]ТОВ "Сумитеплоенерго" '!L694</f>
        <v>2806.6</v>
      </c>
      <c r="G702" s="43">
        <f>'[11]ТОВ "Сумитеплоенерго" '!CX694</f>
        <v>488.99418604651169</v>
      </c>
      <c r="H702" s="32">
        <f t="shared" si="677"/>
        <v>174.23009550577629</v>
      </c>
      <c r="I702" s="42"/>
      <c r="J702" s="42"/>
      <c r="K702" s="42"/>
      <c r="L702" s="42"/>
      <c r="M702" s="42"/>
      <c r="N702" s="44">
        <f t="shared" si="678"/>
        <v>488.99418604651169</v>
      </c>
      <c r="O702" s="44">
        <f t="shared" si="679"/>
        <v>324.93096042712313</v>
      </c>
      <c r="P702" s="44">
        <f t="shared" si="680"/>
        <v>0</v>
      </c>
      <c r="Q702" s="44">
        <f t="shared" si="681"/>
        <v>0</v>
      </c>
      <c r="R702" s="44">
        <f t="shared" si="682"/>
        <v>0</v>
      </c>
      <c r="S702" s="44">
        <f t="shared" si="683"/>
        <v>0</v>
      </c>
      <c r="T702" s="44">
        <f t="shared" si="684"/>
        <v>324.93096042712313</v>
      </c>
      <c r="U702" s="44">
        <f t="shared" si="685"/>
        <v>503.66401162790703</v>
      </c>
      <c r="V702" s="44">
        <f t="shared" si="686"/>
        <v>0</v>
      </c>
      <c r="W702" s="44">
        <f t="shared" si="687"/>
        <v>0</v>
      </c>
      <c r="X702" s="44">
        <f t="shared" si="688"/>
        <v>0</v>
      </c>
      <c r="Y702" s="44">
        <f t="shared" si="689"/>
        <v>0</v>
      </c>
      <c r="Z702" s="44">
        <f t="shared" si="690"/>
        <v>503.66401162790703</v>
      </c>
      <c r="AA702" s="20">
        <v>0.03</v>
      </c>
      <c r="AC702" s="44">
        <f t="shared" si="673"/>
        <v>296.56406666666663</v>
      </c>
      <c r="AD702" s="28">
        <f>94+$CG$4</f>
        <v>105.66666666666667</v>
      </c>
      <c r="AE702" s="44">
        <f t="shared" si="674"/>
        <v>1946.8448666666666</v>
      </c>
      <c r="AF702" s="28">
        <f>682+$CG$4</f>
        <v>693.66666666666663</v>
      </c>
      <c r="AG702" s="44">
        <f t="shared" si="675"/>
        <v>341.46966666666668</v>
      </c>
      <c r="AH702" s="28">
        <f>110+$CG$4</f>
        <v>121.66666666666667</v>
      </c>
      <c r="AI702" s="44">
        <f t="shared" si="639"/>
        <v>90.659522093023256</v>
      </c>
      <c r="AJ702" s="44">
        <f t="shared" si="640"/>
        <v>0</v>
      </c>
      <c r="AK702" s="44"/>
      <c r="AL702" s="44">
        <f t="shared" si="641"/>
        <v>0</v>
      </c>
      <c r="AM702" s="44"/>
      <c r="AN702" s="44">
        <f t="shared" si="642"/>
        <v>90.659522093023256</v>
      </c>
      <c r="AO702" s="20"/>
      <c r="AP702" s="20">
        <v>0.18</v>
      </c>
      <c r="AQ702" s="20"/>
      <c r="AR702" s="20"/>
      <c r="AS702" s="44">
        <f t="shared" si="643"/>
        <v>60.242200063188626</v>
      </c>
      <c r="AT702" s="44">
        <f t="shared" si="644"/>
        <v>0</v>
      </c>
      <c r="AU702" s="44">
        <f t="shared" si="645"/>
        <v>0</v>
      </c>
      <c r="AV702" s="44">
        <f t="shared" si="646"/>
        <v>0</v>
      </c>
      <c r="AW702" s="44"/>
      <c r="AX702" s="44">
        <f t="shared" si="647"/>
        <v>60.242200063188626</v>
      </c>
      <c r="AY702" s="44">
        <f t="shared" si="648"/>
        <v>282.05184651162796</v>
      </c>
      <c r="AZ702" s="44">
        <f t="shared" si="649"/>
        <v>0</v>
      </c>
      <c r="BA702" s="44"/>
      <c r="BB702" s="44">
        <f t="shared" si="650"/>
        <v>0</v>
      </c>
      <c r="BC702" s="44"/>
      <c r="BD702" s="44">
        <f t="shared" si="651"/>
        <v>282.05184651162796</v>
      </c>
      <c r="BE702" s="20"/>
      <c r="BF702" s="20">
        <v>0.56000000000000005</v>
      </c>
      <c r="BG702" s="20"/>
      <c r="BH702" s="20">
        <v>0.05</v>
      </c>
      <c r="BI702" s="44">
        <f t="shared" si="652"/>
        <v>187.42017797436463</v>
      </c>
      <c r="BJ702" s="44">
        <f t="shared" si="653"/>
        <v>0</v>
      </c>
      <c r="BK702" s="44">
        <f t="shared" si="654"/>
        <v>0</v>
      </c>
      <c r="BL702" s="44">
        <f t="shared" si="655"/>
        <v>0</v>
      </c>
      <c r="BM702" s="44"/>
      <c r="BN702" s="44">
        <f t="shared" si="656"/>
        <v>187.42017797436463</v>
      </c>
      <c r="BO702" s="44">
        <f t="shared" si="657"/>
        <v>110.80608255813955</v>
      </c>
      <c r="BP702" s="44">
        <f t="shared" si="658"/>
        <v>0</v>
      </c>
      <c r="BQ702" s="44"/>
      <c r="BR702" s="44">
        <f t="shared" si="659"/>
        <v>0</v>
      </c>
      <c r="BS702" s="44"/>
      <c r="BT702" s="44">
        <f t="shared" si="660"/>
        <v>110.80608255813955</v>
      </c>
      <c r="BU702" s="20"/>
      <c r="BV702" s="20">
        <v>0.22</v>
      </c>
      <c r="BW702" s="20"/>
      <c r="BX702" s="20">
        <v>0.05</v>
      </c>
      <c r="BY702" s="44">
        <f t="shared" si="661"/>
        <v>73.629355632786101</v>
      </c>
      <c r="BZ702" s="44">
        <f t="shared" si="662"/>
        <v>0</v>
      </c>
      <c r="CA702" s="44">
        <f t="shared" si="663"/>
        <v>0</v>
      </c>
      <c r="CB702" s="44">
        <f t="shared" si="664"/>
        <v>0</v>
      </c>
      <c r="CC702" s="44"/>
      <c r="CD702" s="44">
        <f t="shared" si="665"/>
        <v>73.629355632786101</v>
      </c>
      <c r="CE702" s="44">
        <f t="shared" si="666"/>
        <v>4.9228624843647433</v>
      </c>
      <c r="CF702" s="44">
        <f t="shared" si="667"/>
        <v>10.38759480280163</v>
      </c>
      <c r="CG702" s="44">
        <f t="shared" si="668"/>
        <v>4.6376837571374194</v>
      </c>
      <c r="CH702" s="44">
        <f t="shared" si="669"/>
        <v>24.656868819849677</v>
      </c>
      <c r="CI702" s="44">
        <f t="shared" si="670"/>
        <v>76.710258550643459</v>
      </c>
      <c r="CJ702" s="44">
        <f t="shared" si="671"/>
        <v>30.1361730020385</v>
      </c>
      <c r="CK702" s="44">
        <f t="shared" si="672"/>
        <v>136.98260455472044</v>
      </c>
      <c r="CM702" s="35">
        <f>$CE$4/1000</f>
        <v>35</v>
      </c>
    </row>
    <row r="703" spans="1:91" ht="30" x14ac:dyDescent="0.25">
      <c r="A703" s="41">
        <f>'[11]ТОВ "Сумитеплоенерго" '!F695</f>
        <v>1901</v>
      </c>
      <c r="B703" s="41" t="str">
        <f>'[11]ТОВ "Сумитеплоенерго" '!C695</f>
        <v>Вул.Г. КОНДРАТЬЄВА,165/13</v>
      </c>
      <c r="C703" s="50">
        <f>'[11]ТОВ "Сумитеплоенерго" '!O695</f>
        <v>1</v>
      </c>
      <c r="D703" s="46">
        <f>'[11]ТОВ "Сумитеплоенерго" '!G695</f>
        <v>3</v>
      </c>
      <c r="E703" s="86" t="str">
        <f t="shared" si="676"/>
        <v>ТОВ "Сумитеплоенерго"</v>
      </c>
      <c r="F703" s="43">
        <f>'[11]ТОВ "Сумитеплоенерго" '!L695</f>
        <v>1383.65</v>
      </c>
      <c r="G703" s="43">
        <f>'[11]ТОВ "Сумитеплоенерго" '!CX695</f>
        <v>285.60348837209301</v>
      </c>
      <c r="H703" s="32">
        <f t="shared" si="677"/>
        <v>206.4131018480779</v>
      </c>
      <c r="I703" s="42"/>
      <c r="J703" s="42"/>
      <c r="K703" s="42"/>
      <c r="L703" s="42"/>
      <c r="M703" s="42"/>
      <c r="N703" s="44">
        <f t="shared" si="678"/>
        <v>285.60348837209301</v>
      </c>
      <c r="O703" s="44">
        <f t="shared" si="679"/>
        <v>189.78020276350256</v>
      </c>
      <c r="P703" s="44">
        <f t="shared" si="680"/>
        <v>0</v>
      </c>
      <c r="Q703" s="44">
        <f t="shared" si="681"/>
        <v>0</v>
      </c>
      <c r="R703" s="44">
        <f t="shared" si="682"/>
        <v>0</v>
      </c>
      <c r="S703" s="44">
        <f t="shared" si="683"/>
        <v>0</v>
      </c>
      <c r="T703" s="44">
        <f t="shared" si="684"/>
        <v>189.78020276350256</v>
      </c>
      <c r="U703" s="44">
        <f t="shared" si="685"/>
        <v>294.17159302325581</v>
      </c>
      <c r="V703" s="44">
        <f t="shared" si="686"/>
        <v>0</v>
      </c>
      <c r="W703" s="44">
        <f t="shared" si="687"/>
        <v>0</v>
      </c>
      <c r="X703" s="44">
        <f t="shared" si="688"/>
        <v>0</v>
      </c>
      <c r="Y703" s="44">
        <f t="shared" si="689"/>
        <v>0</v>
      </c>
      <c r="Z703" s="44">
        <f t="shared" si="690"/>
        <v>294.17159302325581</v>
      </c>
      <c r="AA703" s="20">
        <v>0.03</v>
      </c>
      <c r="AC703" s="44">
        <f t="shared" si="673"/>
        <v>163.27070000000001</v>
      </c>
      <c r="AD703" s="28">
        <f>98+$CG$3</f>
        <v>118</v>
      </c>
      <c r="AE703" s="44">
        <f t="shared" si="674"/>
        <v>1007.2972000000001</v>
      </c>
      <c r="AF703" s="28">
        <f>708+$CG$3</f>
        <v>728</v>
      </c>
      <c r="AG703" s="44">
        <f t="shared" si="675"/>
        <v>184.02545000000001</v>
      </c>
      <c r="AH703" s="28">
        <f>113+$CG$3</f>
        <v>133</v>
      </c>
      <c r="AI703" s="44">
        <f t="shared" si="639"/>
        <v>52.950886744186043</v>
      </c>
      <c r="AJ703" s="44">
        <f t="shared" si="640"/>
        <v>0</v>
      </c>
      <c r="AK703" s="44"/>
      <c r="AL703" s="44">
        <f t="shared" si="641"/>
        <v>0</v>
      </c>
      <c r="AM703" s="44"/>
      <c r="AN703" s="44">
        <f t="shared" si="642"/>
        <v>52.950886744186043</v>
      </c>
      <c r="AO703" s="20"/>
      <c r="AP703" s="20">
        <v>0.18</v>
      </c>
      <c r="AQ703" s="20"/>
      <c r="AR703" s="20"/>
      <c r="AS703" s="44">
        <f t="shared" si="643"/>
        <v>35.185249592353372</v>
      </c>
      <c r="AT703" s="44">
        <f t="shared" si="644"/>
        <v>0</v>
      </c>
      <c r="AU703" s="44">
        <f t="shared" si="645"/>
        <v>0</v>
      </c>
      <c r="AV703" s="44">
        <f t="shared" si="646"/>
        <v>0</v>
      </c>
      <c r="AW703" s="44"/>
      <c r="AX703" s="44">
        <f t="shared" si="647"/>
        <v>35.185249592353372</v>
      </c>
      <c r="AY703" s="44">
        <f t="shared" si="648"/>
        <v>164.73609209302327</v>
      </c>
      <c r="AZ703" s="44">
        <f t="shared" si="649"/>
        <v>0</v>
      </c>
      <c r="BA703" s="44"/>
      <c r="BB703" s="44">
        <f t="shared" si="650"/>
        <v>0</v>
      </c>
      <c r="BC703" s="44"/>
      <c r="BD703" s="44">
        <f t="shared" si="651"/>
        <v>164.73609209302327</v>
      </c>
      <c r="BE703" s="20"/>
      <c r="BF703" s="20">
        <v>0.56000000000000005</v>
      </c>
      <c r="BG703" s="20"/>
      <c r="BH703" s="20">
        <v>0.05</v>
      </c>
      <c r="BI703" s="44">
        <f t="shared" si="652"/>
        <v>109.46522095398829</v>
      </c>
      <c r="BJ703" s="44">
        <f t="shared" si="653"/>
        <v>0</v>
      </c>
      <c r="BK703" s="44">
        <f t="shared" si="654"/>
        <v>0</v>
      </c>
      <c r="BL703" s="44">
        <f t="shared" si="655"/>
        <v>0</v>
      </c>
      <c r="BM703" s="44"/>
      <c r="BN703" s="44">
        <f t="shared" si="656"/>
        <v>109.46522095398829</v>
      </c>
      <c r="BO703" s="44">
        <f t="shared" si="657"/>
        <v>64.717750465116282</v>
      </c>
      <c r="BP703" s="44">
        <f t="shared" si="658"/>
        <v>0</v>
      </c>
      <c r="BQ703" s="44"/>
      <c r="BR703" s="44">
        <f t="shared" si="659"/>
        <v>0</v>
      </c>
      <c r="BS703" s="44"/>
      <c r="BT703" s="44">
        <f t="shared" si="660"/>
        <v>64.717750465116282</v>
      </c>
      <c r="BU703" s="20"/>
      <c r="BV703" s="20">
        <v>0.22</v>
      </c>
      <c r="BW703" s="20"/>
      <c r="BX703" s="20">
        <v>0.05</v>
      </c>
      <c r="BY703" s="44">
        <f t="shared" si="661"/>
        <v>43.004193946209682</v>
      </c>
      <c r="BZ703" s="44">
        <f t="shared" si="662"/>
        <v>0</v>
      </c>
      <c r="CA703" s="44">
        <f t="shared" si="663"/>
        <v>0</v>
      </c>
      <c r="CB703" s="44">
        <f t="shared" si="664"/>
        <v>0</v>
      </c>
      <c r="CC703" s="44"/>
      <c r="CD703" s="44">
        <f t="shared" si="665"/>
        <v>43.004193946209682</v>
      </c>
      <c r="CE703" s="44">
        <f t="shared" si="666"/>
        <v>4.6403166637045192</v>
      </c>
      <c r="CF703" s="44">
        <f t="shared" si="667"/>
        <v>9.2019838924309951</v>
      </c>
      <c r="CG703" s="44">
        <f t="shared" si="668"/>
        <v>4.2792442576689593</v>
      </c>
      <c r="CH703" s="44">
        <f t="shared" si="669"/>
        <v>14.401168660545871</v>
      </c>
      <c r="CI703" s="44">
        <f t="shared" si="670"/>
        <v>44.803635832809384</v>
      </c>
      <c r="CJ703" s="44">
        <f t="shared" si="671"/>
        <v>17.601428362889401</v>
      </c>
      <c r="CK703" s="44">
        <f t="shared" si="672"/>
        <v>80.006492558588178</v>
      </c>
      <c r="CM703" s="35">
        <f>$CE$3/1000</f>
        <v>20</v>
      </c>
    </row>
    <row r="704" spans="1:91" x14ac:dyDescent="0.25">
      <c r="A704" s="41">
        <f>'[11]ТОВ "Сумитеплоенерго" '!F696</f>
        <v>1963</v>
      </c>
      <c r="B704" s="41" t="str">
        <f>'[11]ТОВ "Сумитеплоенерго" '!C696</f>
        <v>Вул. Н.Сироватьська  65</v>
      </c>
      <c r="C704" s="47" t="str">
        <f>'[11]ТОВ "Сумитеплоенерго" '!O696</f>
        <v>так</v>
      </c>
      <c r="D704" s="46">
        <f>'[11]ТОВ "Сумитеплоенерго" '!G696</f>
        <v>4</v>
      </c>
      <c r="E704" s="86" t="str">
        <f t="shared" si="676"/>
        <v>ТОВ "Сумитеплоенерго"</v>
      </c>
      <c r="F704" s="43">
        <f>'[11]ТОВ "Сумитеплоенерго" '!L696</f>
        <v>1680.88</v>
      </c>
      <c r="G704" s="43">
        <f>'[11]ТОВ "Сумитеплоенерго" '!CX696</f>
        <v>348.67790697674417</v>
      </c>
      <c r="H704" s="32">
        <f t="shared" si="677"/>
        <v>207.43771534954558</v>
      </c>
      <c r="I704" s="42"/>
      <c r="J704" s="42"/>
      <c r="K704" s="42"/>
      <c r="L704" s="42"/>
      <c r="M704" s="42"/>
      <c r="N704" s="44">
        <f t="shared" si="678"/>
        <v>348.67790697674417</v>
      </c>
      <c r="O704" s="44">
        <f t="shared" si="679"/>
        <v>231.69242176408244</v>
      </c>
      <c r="P704" s="44">
        <f t="shared" si="680"/>
        <v>0</v>
      </c>
      <c r="Q704" s="44">
        <f t="shared" si="681"/>
        <v>0</v>
      </c>
      <c r="R704" s="44">
        <f t="shared" si="682"/>
        <v>0</v>
      </c>
      <c r="S704" s="44">
        <f t="shared" si="683"/>
        <v>0</v>
      </c>
      <c r="T704" s="44">
        <f t="shared" si="684"/>
        <v>231.69242176408244</v>
      </c>
      <c r="U704" s="44">
        <f t="shared" si="685"/>
        <v>359.13824418604651</v>
      </c>
      <c r="V704" s="44">
        <f t="shared" si="686"/>
        <v>0</v>
      </c>
      <c r="W704" s="44">
        <f t="shared" si="687"/>
        <v>0</v>
      </c>
      <c r="X704" s="44">
        <f t="shared" si="688"/>
        <v>0</v>
      </c>
      <c r="Y704" s="44">
        <f t="shared" si="689"/>
        <v>0</v>
      </c>
      <c r="Z704" s="44">
        <f t="shared" si="690"/>
        <v>359.13824418604651</v>
      </c>
      <c r="AA704" s="20">
        <v>0.03</v>
      </c>
      <c r="AC704" s="44">
        <f t="shared" si="673"/>
        <v>164.72624000000002</v>
      </c>
      <c r="AD704" s="28">
        <v>98</v>
      </c>
      <c r="AE704" s="44">
        <f t="shared" si="674"/>
        <v>1190.06304</v>
      </c>
      <c r="AF704" s="28">
        <v>708</v>
      </c>
      <c r="AG704" s="44">
        <f t="shared" si="675"/>
        <v>189.93943999999999</v>
      </c>
      <c r="AH704" s="28">
        <v>113</v>
      </c>
      <c r="AI704" s="44">
        <f t="shared" si="639"/>
        <v>64.644883953488375</v>
      </c>
      <c r="AJ704" s="44">
        <f t="shared" si="640"/>
        <v>0</v>
      </c>
      <c r="AK704" s="44"/>
      <c r="AL704" s="44">
        <f t="shared" si="641"/>
        <v>0</v>
      </c>
      <c r="AM704" s="44"/>
      <c r="AN704" s="44">
        <f t="shared" si="642"/>
        <v>64.644883953488375</v>
      </c>
      <c r="AO704" s="20"/>
      <c r="AP704" s="20">
        <v>0.18</v>
      </c>
      <c r="AQ704" s="20"/>
      <c r="AR704" s="20"/>
      <c r="AS704" s="44">
        <f t="shared" si="643"/>
        <v>42.955774995060892</v>
      </c>
      <c r="AT704" s="44">
        <f t="shared" si="644"/>
        <v>0</v>
      </c>
      <c r="AU704" s="44">
        <f t="shared" si="645"/>
        <v>0</v>
      </c>
      <c r="AV704" s="44">
        <f t="shared" si="646"/>
        <v>0</v>
      </c>
      <c r="AW704" s="44"/>
      <c r="AX704" s="44">
        <f t="shared" si="647"/>
        <v>42.955774995060892</v>
      </c>
      <c r="AY704" s="44">
        <f t="shared" si="648"/>
        <v>201.11741674418607</v>
      </c>
      <c r="AZ704" s="44">
        <f t="shared" si="649"/>
        <v>0</v>
      </c>
      <c r="BA704" s="44"/>
      <c r="BB704" s="44">
        <f t="shared" si="650"/>
        <v>0</v>
      </c>
      <c r="BC704" s="44"/>
      <c r="BD704" s="44">
        <f t="shared" si="651"/>
        <v>201.11741674418607</v>
      </c>
      <c r="BE704" s="20"/>
      <c r="BF704" s="20">
        <v>0.56000000000000005</v>
      </c>
      <c r="BG704" s="20"/>
      <c r="BH704" s="20">
        <v>0.05</v>
      </c>
      <c r="BI704" s="44">
        <f t="shared" si="652"/>
        <v>133.64018887352279</v>
      </c>
      <c r="BJ704" s="44">
        <f t="shared" si="653"/>
        <v>0</v>
      </c>
      <c r="BK704" s="44">
        <f t="shared" si="654"/>
        <v>0</v>
      </c>
      <c r="BL704" s="44">
        <f t="shared" si="655"/>
        <v>0</v>
      </c>
      <c r="BM704" s="44"/>
      <c r="BN704" s="44">
        <f t="shared" si="656"/>
        <v>133.64018887352279</v>
      </c>
      <c r="BO704" s="44">
        <f t="shared" si="657"/>
        <v>79.010413720930231</v>
      </c>
      <c r="BP704" s="44">
        <f t="shared" si="658"/>
        <v>0</v>
      </c>
      <c r="BQ704" s="44"/>
      <c r="BR704" s="44">
        <f t="shared" si="659"/>
        <v>0</v>
      </c>
      <c r="BS704" s="44"/>
      <c r="BT704" s="44">
        <f t="shared" si="660"/>
        <v>79.010413720930231</v>
      </c>
      <c r="BU704" s="20"/>
      <c r="BV704" s="20">
        <v>0.22</v>
      </c>
      <c r="BW704" s="20"/>
      <c r="BX704" s="20">
        <v>0.05</v>
      </c>
      <c r="BY704" s="44">
        <f t="shared" si="661"/>
        <v>52.501502771741087</v>
      </c>
      <c r="BZ704" s="44">
        <f t="shared" si="662"/>
        <v>0</v>
      </c>
      <c r="CA704" s="44">
        <f t="shared" si="663"/>
        <v>0</v>
      </c>
      <c r="CB704" s="44">
        <f t="shared" si="664"/>
        <v>0</v>
      </c>
      <c r="CC704" s="44"/>
      <c r="CD704" s="44">
        <f t="shared" si="665"/>
        <v>52.501502771741087</v>
      </c>
      <c r="CE704" s="44">
        <f t="shared" si="666"/>
        <v>3.8347868247969088</v>
      </c>
      <c r="CF704" s="44">
        <f t="shared" si="667"/>
        <v>8.9049787345502551</v>
      </c>
      <c r="CG704" s="44">
        <f t="shared" si="668"/>
        <v>3.6177905387926308</v>
      </c>
      <c r="CH704" s="44">
        <f t="shared" si="669"/>
        <v>17.581610698102619</v>
      </c>
      <c r="CI704" s="44">
        <f t="shared" si="670"/>
        <v>54.698344394097035</v>
      </c>
      <c r="CJ704" s="44">
        <f t="shared" si="671"/>
        <v>21.488635297680975</v>
      </c>
      <c r="CK704" s="44">
        <f t="shared" si="672"/>
        <v>97.675614989458978</v>
      </c>
    </row>
    <row r="705" spans="1:89" x14ac:dyDescent="0.25">
      <c r="A705" s="41">
        <f>'[11]ТОВ "Сумитеплоенерго" '!F697</f>
        <v>1969</v>
      </c>
      <c r="B705" s="41" t="str">
        <f>'[11]ТОВ "Сумитеплоенерго" '!C697</f>
        <v>Вул. Н.Сироватьська 62</v>
      </c>
      <c r="C705" s="47" t="str">
        <f>'[11]ТОВ "Сумитеплоенерго" '!O697</f>
        <v>так</v>
      </c>
      <c r="D705" s="46">
        <f>'[11]ТОВ "Сумитеплоенерго" '!G697</f>
        <v>5</v>
      </c>
      <c r="E705" s="86" t="str">
        <f t="shared" si="676"/>
        <v>ТОВ "Сумитеплоенерго"</v>
      </c>
      <c r="F705" s="43">
        <f>'[11]ТОВ "Сумитеплоенерго" '!L697</f>
        <v>2978.43</v>
      </c>
      <c r="G705" s="43">
        <f>'[11]ТОВ "Сумитеплоенерго" '!CX697</f>
        <v>275.56806976744184</v>
      </c>
      <c r="H705" s="32">
        <f t="shared" si="677"/>
        <v>92.521251050869708</v>
      </c>
      <c r="I705" s="42"/>
      <c r="J705" s="42"/>
      <c r="K705" s="42"/>
      <c r="L705" s="42"/>
      <c r="M705" s="42"/>
      <c r="N705" s="44">
        <f t="shared" si="678"/>
        <v>275.56806976744184</v>
      </c>
      <c r="O705" s="44">
        <f t="shared" si="679"/>
        <v>183.11178359095362</v>
      </c>
      <c r="P705" s="44">
        <f t="shared" si="680"/>
        <v>0</v>
      </c>
      <c r="Q705" s="44">
        <f t="shared" si="681"/>
        <v>0</v>
      </c>
      <c r="R705" s="44">
        <f t="shared" si="682"/>
        <v>0</v>
      </c>
      <c r="S705" s="44">
        <f t="shared" si="683"/>
        <v>0</v>
      </c>
      <c r="T705" s="44">
        <f t="shared" si="684"/>
        <v>183.11178359095362</v>
      </c>
      <c r="U705" s="44">
        <f t="shared" si="685"/>
        <v>341.70440651162789</v>
      </c>
      <c r="V705" s="44">
        <f t="shared" si="686"/>
        <v>0</v>
      </c>
      <c r="W705" s="44">
        <f t="shared" si="687"/>
        <v>0</v>
      </c>
      <c r="X705" s="44">
        <f t="shared" si="688"/>
        <v>0</v>
      </c>
      <c r="Y705" s="44">
        <f t="shared" si="689"/>
        <v>0</v>
      </c>
      <c r="Z705" s="44">
        <f t="shared" si="690"/>
        <v>341.70440651162789</v>
      </c>
      <c r="AA705" s="20">
        <v>0.24</v>
      </c>
      <c r="AC705" s="44">
        <f t="shared" ref="AC705:AC706" si="695">AD705*F705/1000</f>
        <v>291.88613999999995</v>
      </c>
      <c r="AD705" s="28">
        <v>98</v>
      </c>
      <c r="AE705" s="44">
        <f t="shared" ref="AE705:AE706" si="696">AF705*F705/1000</f>
        <v>2108.7284399999999</v>
      </c>
      <c r="AF705" s="28">
        <v>708</v>
      </c>
      <c r="AG705" s="44">
        <f t="shared" ref="AG705:AG706" si="697">AH705*F705/1000</f>
        <v>336.56258999999994</v>
      </c>
      <c r="AH705" s="28">
        <v>113</v>
      </c>
      <c r="AI705" s="44">
        <f t="shared" ref="AI705:AI768" si="698">U705*AP705</f>
        <v>61.506793172093019</v>
      </c>
      <c r="AJ705" s="44">
        <f t="shared" ref="AJ705:AJ768" si="699">V705*AQ705</f>
        <v>0</v>
      </c>
      <c r="AK705" s="44"/>
      <c r="AL705" s="44">
        <f t="shared" ref="AL705:AL768" si="700">X705*AR705</f>
        <v>0</v>
      </c>
      <c r="AM705" s="44"/>
      <c r="AN705" s="44">
        <f t="shared" ref="AN705:AN768" si="701">SUM(AI705:AL705)</f>
        <v>61.506793172093019</v>
      </c>
      <c r="AO705" s="20"/>
      <c r="AP705" s="20">
        <v>0.18</v>
      </c>
      <c r="AQ705" s="20"/>
      <c r="AR705" s="20"/>
      <c r="AS705" s="44">
        <f t="shared" ref="AS705:AS768" si="702">AI705*$D$3</f>
        <v>40.870550097500846</v>
      </c>
      <c r="AT705" s="44">
        <f t="shared" ref="AT705:AT768" si="703">AJ705*$D$4</f>
        <v>0</v>
      </c>
      <c r="AU705" s="44">
        <f t="shared" ref="AU705:AU768" si="704">AK705*$D$5</f>
        <v>0</v>
      </c>
      <c r="AV705" s="44">
        <f t="shared" ref="AV705:AV768" si="705">AL705*$D$3</f>
        <v>0</v>
      </c>
      <c r="AW705" s="44"/>
      <c r="AX705" s="44">
        <f t="shared" ref="AX705:AX768" si="706">SUM(AS705:AW705)</f>
        <v>40.870550097500846</v>
      </c>
      <c r="AY705" s="44">
        <f t="shared" ref="AY705:AY768" si="707">U705*BF705</f>
        <v>191.35446764651164</v>
      </c>
      <c r="AZ705" s="44">
        <f t="shared" ref="AZ705:AZ768" si="708">V705*BG705</f>
        <v>0</v>
      </c>
      <c r="BA705" s="44"/>
      <c r="BB705" s="44">
        <f t="shared" ref="BB705:BB768" si="709">X705*BH705</f>
        <v>0</v>
      </c>
      <c r="BC705" s="44"/>
      <c r="BD705" s="44">
        <f t="shared" ref="BD705:BD768" si="710">SUM(AY705:BB705)</f>
        <v>191.35446764651164</v>
      </c>
      <c r="BE705" s="20"/>
      <c r="BF705" s="20">
        <v>0.56000000000000005</v>
      </c>
      <c r="BG705" s="20"/>
      <c r="BH705" s="20">
        <v>0.05</v>
      </c>
      <c r="BI705" s="44">
        <f t="shared" ref="BI705:BI768" si="711">AY705*$D$3</f>
        <v>127.15282252555821</v>
      </c>
      <c r="BJ705" s="44">
        <f t="shared" ref="BJ705:BJ768" si="712">AZ705*$D$4</f>
        <v>0</v>
      </c>
      <c r="BK705" s="44">
        <f t="shared" ref="BK705:BK768" si="713">BA705*$D$5</f>
        <v>0</v>
      </c>
      <c r="BL705" s="44">
        <f t="shared" ref="BL705:BL768" si="714">BB705*$D$3</f>
        <v>0</v>
      </c>
      <c r="BM705" s="44"/>
      <c r="BN705" s="44">
        <f t="shared" ref="BN705:BN768" si="715">SUM(BI705:BM705)</f>
        <v>127.15282252555821</v>
      </c>
      <c r="BO705" s="44">
        <f t="shared" ref="BO705:BO768" si="716">U705*BV705</f>
        <v>75.174969432558143</v>
      </c>
      <c r="BP705" s="44">
        <f t="shared" ref="BP705:BP768" si="717">V705*BW705</f>
        <v>0</v>
      </c>
      <c r="BQ705" s="44"/>
      <c r="BR705" s="44">
        <f t="shared" ref="BR705:BR768" si="718">X705*BX705</f>
        <v>0</v>
      </c>
      <c r="BS705" s="44"/>
      <c r="BT705" s="44">
        <f t="shared" ref="BT705:BT768" si="719">SUM(BO705:BR705)</f>
        <v>75.174969432558143</v>
      </c>
      <c r="BU705" s="20"/>
      <c r="BV705" s="20">
        <v>0.22</v>
      </c>
      <c r="BW705" s="20"/>
      <c r="BX705" s="20">
        <v>0.05</v>
      </c>
      <c r="BY705" s="44">
        <f t="shared" ref="BY705:BY768" si="720">BO705*$D$3</f>
        <v>49.952894563612155</v>
      </c>
      <c r="BZ705" s="44">
        <f t="shared" ref="BZ705:BZ768" si="721">BP705*$D$4</f>
        <v>0</v>
      </c>
      <c r="CA705" s="44">
        <f t="shared" ref="CA705:CA768" si="722">BQ705*$D$5</f>
        <v>0</v>
      </c>
      <c r="CB705" s="44">
        <f t="shared" ref="CB705:CB768" si="723">BR705*$D$3</f>
        <v>0</v>
      </c>
      <c r="CC705" s="44"/>
      <c r="CD705" s="44">
        <f t="shared" ref="CD705:CD768" si="724">SUM(BY705:CC705)</f>
        <v>49.952894563612155</v>
      </c>
      <c r="CE705" s="44">
        <f t="shared" ref="CE705:CE768" si="725">AC705/AX705</f>
        <v>7.1417228127264236</v>
      </c>
      <c r="CF705" s="44">
        <f t="shared" ref="CF705:CF768" si="726">AE705/BN705</f>
        <v>16.5842047240134</v>
      </c>
      <c r="CG705" s="44">
        <f t="shared" ref="CG705:CG768" si="727">AG705/CD705</f>
        <v>6.7375993511528494</v>
      </c>
      <c r="CH705" s="44">
        <f t="shared" ref="CH705:CH768" si="728">AI705*$AD$3+AJ705*$AD$4+AL705*$AD$3</f>
        <v>16.72813727407274</v>
      </c>
      <c r="CI705" s="44">
        <f t="shared" ref="CI705:CI768" si="729">AY705*$AD$3+AZ705*$AD$4+BB705*$AD$3</f>
        <v>52.043093741559645</v>
      </c>
      <c r="CJ705" s="44">
        <f t="shared" ref="CJ705:CJ768" si="730">BO705*$AD$3+BP705*$AD$4+BR705*$AD$3</f>
        <v>20.445501112755572</v>
      </c>
      <c r="CK705" s="44">
        <f t="shared" ref="CK705:CK768" si="731">U705*$AD$3+V705*$AD$4+W705*$AD$5+X705*$AD$3</f>
        <v>92.934095967070775</v>
      </c>
    </row>
    <row r="706" spans="1:89" x14ac:dyDescent="0.25">
      <c r="A706" s="41">
        <f>'[11]ТОВ "Сумитеплоенерго" '!F698</f>
        <v>1972</v>
      </c>
      <c r="B706" s="41" t="str">
        <f>'[11]ТОВ "Сумитеплоенерго" '!C698</f>
        <v>вул. Г. КОНДРАТЬЄВА, 143</v>
      </c>
      <c r="C706" s="47" t="str">
        <f>'[11]ТОВ "Сумитеплоенерго" '!O698</f>
        <v>так</v>
      </c>
      <c r="D706" s="46">
        <f>'[11]ТОВ "Сумитеплоенерго" '!G698</f>
        <v>5</v>
      </c>
      <c r="E706" s="86" t="str">
        <f t="shared" si="676"/>
        <v>ТОВ "Сумитеплоенерго"</v>
      </c>
      <c r="F706" s="43">
        <f>'[11]ТОВ "Сумитеплоенерго" '!L698</f>
        <v>7288.63</v>
      </c>
      <c r="G706" s="43">
        <f>'[11]ТОВ "Сумитеплоенерго" '!CX698</f>
        <v>1476.1472674418605</v>
      </c>
      <c r="H706" s="32">
        <f t="shared" si="677"/>
        <v>202.52739780203694</v>
      </c>
      <c r="I706" s="42"/>
      <c r="J706" s="42"/>
      <c r="K706" s="42"/>
      <c r="L706" s="42"/>
      <c r="M706" s="42"/>
      <c r="N706" s="44">
        <f t="shared" si="678"/>
        <v>1476.1472674418605</v>
      </c>
      <c r="O706" s="44">
        <f t="shared" si="679"/>
        <v>980.88272422963871</v>
      </c>
      <c r="P706" s="44">
        <f t="shared" si="680"/>
        <v>0</v>
      </c>
      <c r="Q706" s="44">
        <f t="shared" si="681"/>
        <v>0</v>
      </c>
      <c r="R706" s="44">
        <f t="shared" si="682"/>
        <v>0</v>
      </c>
      <c r="S706" s="44">
        <f t="shared" si="683"/>
        <v>0</v>
      </c>
      <c r="T706" s="44">
        <f t="shared" si="684"/>
        <v>980.88272422963871</v>
      </c>
      <c r="U706" s="44">
        <f t="shared" si="685"/>
        <v>1520.4316854651165</v>
      </c>
      <c r="V706" s="44">
        <f t="shared" si="686"/>
        <v>0</v>
      </c>
      <c r="W706" s="44">
        <f t="shared" si="687"/>
        <v>0</v>
      </c>
      <c r="X706" s="44">
        <f t="shared" si="688"/>
        <v>0</v>
      </c>
      <c r="Y706" s="44">
        <f t="shared" si="689"/>
        <v>0</v>
      </c>
      <c r="Z706" s="44">
        <f t="shared" si="690"/>
        <v>1520.4316854651165</v>
      </c>
      <c r="AA706" s="20">
        <v>0.03</v>
      </c>
      <c r="AC706" s="44">
        <f t="shared" si="695"/>
        <v>546.64724999999999</v>
      </c>
      <c r="AD706" s="28">
        <v>75</v>
      </c>
      <c r="AE706" s="44">
        <f t="shared" si="696"/>
        <v>4693.8777199999995</v>
      </c>
      <c r="AF706" s="28">
        <v>644</v>
      </c>
      <c r="AG706" s="44">
        <f t="shared" si="697"/>
        <v>736.15162999999995</v>
      </c>
      <c r="AH706" s="28">
        <v>101</v>
      </c>
      <c r="AI706" s="44">
        <f t="shared" si="698"/>
        <v>273.67770338372094</v>
      </c>
      <c r="AJ706" s="44">
        <f t="shared" si="699"/>
        <v>0</v>
      </c>
      <c r="AK706" s="44"/>
      <c r="AL706" s="44">
        <f t="shared" si="700"/>
        <v>0</v>
      </c>
      <c r="AM706" s="44"/>
      <c r="AN706" s="44">
        <f t="shared" si="701"/>
        <v>273.67770338372094</v>
      </c>
      <c r="AO706" s="20"/>
      <c r="AP706" s="20">
        <v>0.18</v>
      </c>
      <c r="AQ706" s="20"/>
      <c r="AR706" s="20"/>
      <c r="AS706" s="44">
        <f t="shared" si="702"/>
        <v>181.85565707217501</v>
      </c>
      <c r="AT706" s="44">
        <f t="shared" si="703"/>
        <v>0</v>
      </c>
      <c r="AU706" s="44">
        <f t="shared" si="704"/>
        <v>0</v>
      </c>
      <c r="AV706" s="44">
        <f t="shared" si="705"/>
        <v>0</v>
      </c>
      <c r="AW706" s="44"/>
      <c r="AX706" s="44">
        <f t="shared" si="706"/>
        <v>181.85565707217501</v>
      </c>
      <c r="AY706" s="44">
        <f t="shared" si="707"/>
        <v>851.44174386046529</v>
      </c>
      <c r="AZ706" s="44">
        <f t="shared" si="708"/>
        <v>0</v>
      </c>
      <c r="BA706" s="44"/>
      <c r="BB706" s="44">
        <f t="shared" si="709"/>
        <v>0</v>
      </c>
      <c r="BC706" s="44"/>
      <c r="BD706" s="44">
        <f t="shared" si="710"/>
        <v>851.44174386046529</v>
      </c>
      <c r="BE706" s="20"/>
      <c r="BF706" s="20">
        <v>0.56000000000000005</v>
      </c>
      <c r="BG706" s="20"/>
      <c r="BH706" s="20">
        <v>0.05</v>
      </c>
      <c r="BI706" s="44">
        <f t="shared" si="711"/>
        <v>565.7731553356557</v>
      </c>
      <c r="BJ706" s="44">
        <f t="shared" si="712"/>
        <v>0</v>
      </c>
      <c r="BK706" s="44">
        <f t="shared" si="713"/>
        <v>0</v>
      </c>
      <c r="BL706" s="44">
        <f t="shared" si="714"/>
        <v>0</v>
      </c>
      <c r="BM706" s="44"/>
      <c r="BN706" s="44">
        <f t="shared" si="715"/>
        <v>565.7731553356557</v>
      </c>
      <c r="BO706" s="44">
        <f t="shared" si="716"/>
        <v>334.49497080232561</v>
      </c>
      <c r="BP706" s="44">
        <f t="shared" si="717"/>
        <v>0</v>
      </c>
      <c r="BQ706" s="44"/>
      <c r="BR706" s="44">
        <f t="shared" si="718"/>
        <v>0</v>
      </c>
      <c r="BS706" s="44"/>
      <c r="BT706" s="44">
        <f t="shared" si="719"/>
        <v>334.49497080232561</v>
      </c>
      <c r="BU706" s="20"/>
      <c r="BV706" s="20">
        <v>0.22</v>
      </c>
      <c r="BW706" s="20"/>
      <c r="BX706" s="20">
        <v>0.05</v>
      </c>
      <c r="BY706" s="44">
        <f t="shared" si="720"/>
        <v>222.26802531043614</v>
      </c>
      <c r="BZ706" s="44">
        <f t="shared" si="721"/>
        <v>0</v>
      </c>
      <c r="CA706" s="44">
        <f t="shared" si="722"/>
        <v>0</v>
      </c>
      <c r="CB706" s="44">
        <f t="shared" si="723"/>
        <v>0</v>
      </c>
      <c r="CC706" s="44"/>
      <c r="CD706" s="44">
        <f t="shared" si="724"/>
        <v>222.26802531043614</v>
      </c>
      <c r="CE706" s="44">
        <f t="shared" si="725"/>
        <v>3.0059403089288899</v>
      </c>
      <c r="CF706" s="44">
        <f t="shared" si="726"/>
        <v>8.2963952526437339</v>
      </c>
      <c r="CG706" s="44">
        <f t="shared" si="727"/>
        <v>3.3119996858380127</v>
      </c>
      <c r="CH706" s="44">
        <f t="shared" si="728"/>
        <v>74.432724499983166</v>
      </c>
      <c r="CI706" s="44">
        <f t="shared" si="729"/>
        <v>231.56847622216989</v>
      </c>
      <c r="CJ706" s="44">
        <f t="shared" si="730"/>
        <v>90.973329944423881</v>
      </c>
      <c r="CK706" s="44">
        <f t="shared" si="731"/>
        <v>413.51513611101763</v>
      </c>
    </row>
    <row r="707" spans="1:89" x14ac:dyDescent="0.25">
      <c r="A707" s="41">
        <f>'[11]ТОВ "Сумитеплоенерго" '!F699</f>
        <v>1980</v>
      </c>
      <c r="B707" s="41" t="str">
        <f>'[11]ТОВ "Сумитеплоенерго" '!C699</f>
        <v>вул. Г. КОНДРАТЬЄВА, 152</v>
      </c>
      <c r="C707" s="47" t="str">
        <f>'[11]ТОВ "Сумитеплоенерго" '!O699</f>
        <v>так</v>
      </c>
      <c r="D707" s="46">
        <f>'[11]ТОВ "Сумитеплоенерго" '!G699</f>
        <v>5</v>
      </c>
      <c r="E707" s="86" t="str">
        <f t="shared" si="676"/>
        <v>ТОВ "Сумитеплоенерго"</v>
      </c>
      <c r="F707" s="43">
        <f>'[11]ТОВ "Сумитеплоенерго" '!L699</f>
        <v>4613.13</v>
      </c>
      <c r="G707" s="43">
        <f>'[11]ТОВ "Сумитеплоенерго" '!CX699</f>
        <v>913.24737209302316</v>
      </c>
      <c r="H707" s="32">
        <f t="shared" si="677"/>
        <v>197.9669708187333</v>
      </c>
      <c r="I707" s="42"/>
      <c r="J707" s="42"/>
      <c r="K707" s="42"/>
      <c r="L707" s="42"/>
      <c r="M707" s="42"/>
      <c r="N707" s="44">
        <f t="shared" si="678"/>
        <v>913.24737209302316</v>
      </c>
      <c r="O707" s="44">
        <f t="shared" si="679"/>
        <v>606.84227786198483</v>
      </c>
      <c r="P707" s="44">
        <f t="shared" si="680"/>
        <v>0</v>
      </c>
      <c r="Q707" s="44">
        <f t="shared" si="681"/>
        <v>0</v>
      </c>
      <c r="R707" s="44">
        <f t="shared" si="682"/>
        <v>0</v>
      </c>
      <c r="S707" s="44">
        <f t="shared" si="683"/>
        <v>0</v>
      </c>
      <c r="T707" s="44">
        <f t="shared" si="684"/>
        <v>606.84227786198483</v>
      </c>
      <c r="U707" s="44">
        <f t="shared" si="685"/>
        <v>940.64479325581385</v>
      </c>
      <c r="V707" s="44">
        <f t="shared" si="686"/>
        <v>0</v>
      </c>
      <c r="W707" s="44">
        <f t="shared" si="687"/>
        <v>0</v>
      </c>
      <c r="X707" s="44">
        <f t="shared" si="688"/>
        <v>0</v>
      </c>
      <c r="Y707" s="44">
        <f t="shared" si="689"/>
        <v>0</v>
      </c>
      <c r="Z707" s="44">
        <f t="shared" si="690"/>
        <v>940.64479325581385</v>
      </c>
      <c r="AA707" s="20">
        <v>0.03</v>
      </c>
      <c r="AC707" s="44">
        <f t="shared" ref="AC707:AC768" si="732">AD707*F707/1000</f>
        <v>433.63422000000003</v>
      </c>
      <c r="AD707" s="28">
        <v>94</v>
      </c>
      <c r="AE707" s="44">
        <f t="shared" ref="AE707:AE768" si="733">AF707*F707/1000</f>
        <v>3146.1546600000001</v>
      </c>
      <c r="AF707" s="28">
        <v>682</v>
      </c>
      <c r="AG707" s="44">
        <f t="shared" ref="AG707:AG768" si="734">AH707*F707/1000</f>
        <v>507.4443</v>
      </c>
      <c r="AH707" s="28">
        <v>110</v>
      </c>
      <c r="AI707" s="44">
        <f t="shared" si="698"/>
        <v>169.31606278604647</v>
      </c>
      <c r="AJ707" s="44">
        <f t="shared" si="699"/>
        <v>0</v>
      </c>
      <c r="AK707" s="44"/>
      <c r="AL707" s="44">
        <f t="shared" si="700"/>
        <v>0</v>
      </c>
      <c r="AM707" s="44"/>
      <c r="AN707" s="44">
        <f t="shared" si="701"/>
        <v>169.31606278604647</v>
      </c>
      <c r="AO707" s="20"/>
      <c r="AP707" s="20">
        <v>0.18</v>
      </c>
      <c r="AQ707" s="20"/>
      <c r="AR707" s="20"/>
      <c r="AS707" s="44">
        <f t="shared" si="702"/>
        <v>112.50855831561196</v>
      </c>
      <c r="AT707" s="44">
        <f t="shared" si="703"/>
        <v>0</v>
      </c>
      <c r="AU707" s="44">
        <f t="shared" si="704"/>
        <v>0</v>
      </c>
      <c r="AV707" s="44">
        <f t="shared" si="705"/>
        <v>0</v>
      </c>
      <c r="AW707" s="44"/>
      <c r="AX707" s="44">
        <f t="shared" si="706"/>
        <v>112.50855831561196</v>
      </c>
      <c r="AY707" s="44">
        <f t="shared" si="707"/>
        <v>526.76108422325581</v>
      </c>
      <c r="AZ707" s="44">
        <f t="shared" si="708"/>
        <v>0</v>
      </c>
      <c r="BA707" s="44"/>
      <c r="BB707" s="44">
        <f t="shared" si="709"/>
        <v>0</v>
      </c>
      <c r="BC707" s="44"/>
      <c r="BD707" s="44">
        <f t="shared" si="710"/>
        <v>526.76108422325581</v>
      </c>
      <c r="BE707" s="20"/>
      <c r="BF707" s="20">
        <v>0.56000000000000005</v>
      </c>
      <c r="BG707" s="20"/>
      <c r="BH707" s="20">
        <v>0.05</v>
      </c>
      <c r="BI707" s="44">
        <f t="shared" si="711"/>
        <v>350.02662587079283</v>
      </c>
      <c r="BJ707" s="44">
        <f t="shared" si="712"/>
        <v>0</v>
      </c>
      <c r="BK707" s="44">
        <f t="shared" si="713"/>
        <v>0</v>
      </c>
      <c r="BL707" s="44">
        <f t="shared" si="714"/>
        <v>0</v>
      </c>
      <c r="BM707" s="44"/>
      <c r="BN707" s="44">
        <f t="shared" si="715"/>
        <v>350.02662587079283</v>
      </c>
      <c r="BO707" s="44">
        <f t="shared" si="716"/>
        <v>206.94185451627905</v>
      </c>
      <c r="BP707" s="44">
        <f t="shared" si="717"/>
        <v>0</v>
      </c>
      <c r="BQ707" s="44"/>
      <c r="BR707" s="44">
        <f t="shared" si="718"/>
        <v>0</v>
      </c>
      <c r="BS707" s="44"/>
      <c r="BT707" s="44">
        <f t="shared" si="719"/>
        <v>206.94185451627905</v>
      </c>
      <c r="BU707" s="20"/>
      <c r="BV707" s="20">
        <v>0.22</v>
      </c>
      <c r="BW707" s="20"/>
      <c r="BX707" s="20">
        <v>0.05</v>
      </c>
      <c r="BY707" s="44">
        <f t="shared" si="720"/>
        <v>137.51046016352575</v>
      </c>
      <c r="BZ707" s="44">
        <f t="shared" si="721"/>
        <v>0</v>
      </c>
      <c r="CA707" s="44">
        <f t="shared" si="722"/>
        <v>0</v>
      </c>
      <c r="CB707" s="44">
        <f t="shared" si="723"/>
        <v>0</v>
      </c>
      <c r="CC707" s="44"/>
      <c r="CD707" s="44">
        <f t="shared" si="724"/>
        <v>137.51046016352575</v>
      </c>
      <c r="CE707" s="44">
        <f t="shared" si="725"/>
        <v>3.8542331933856793</v>
      </c>
      <c r="CF707" s="44">
        <f t="shared" si="726"/>
        <v>8.9883295368545966</v>
      </c>
      <c r="CG707" s="44">
        <f t="shared" si="727"/>
        <v>3.6902232702628837</v>
      </c>
      <c r="CH707" s="44">
        <f t="shared" si="728"/>
        <v>46.049260494946438</v>
      </c>
      <c r="CI707" s="44">
        <f t="shared" si="729"/>
        <v>143.26436598427784</v>
      </c>
      <c r="CJ707" s="44">
        <f t="shared" si="730"/>
        <v>56.282429493823429</v>
      </c>
      <c r="CK707" s="44">
        <f t="shared" si="731"/>
        <v>255.82922497192467</v>
      </c>
    </row>
    <row r="708" spans="1:89" x14ac:dyDescent="0.25">
      <c r="A708" s="41">
        <f>'[11]ТОВ "Сумитеплоенерго" '!F700</f>
        <v>1968</v>
      </c>
      <c r="B708" s="41" t="str">
        <f>'[11]ТОВ "Сумитеплоенерго" '!C700</f>
        <v>вул. Троїцька, 41</v>
      </c>
      <c r="C708" s="47" t="str">
        <f>'[11]ТОВ "Сумитеплоенерго" '!O700</f>
        <v>так</v>
      </c>
      <c r="D708" s="46">
        <f>'[11]ТОВ "Сумитеплоенерго" '!G700</f>
        <v>5</v>
      </c>
      <c r="E708" s="86" t="str">
        <f t="shared" si="676"/>
        <v>ТОВ "Сумитеплоенерго"</v>
      </c>
      <c r="F708" s="43">
        <f>'[11]ТОВ "Сумитеплоенерго" '!L700</f>
        <v>3108.94</v>
      </c>
      <c r="G708" s="43">
        <f>'[11]ТОВ "Сумитеплоенерго" '!CX700</f>
        <v>340.61976744186046</v>
      </c>
      <c r="H708" s="32">
        <f t="shared" si="677"/>
        <v>109.56138344318657</v>
      </c>
      <c r="I708" s="42"/>
      <c r="J708" s="42"/>
      <c r="K708" s="42"/>
      <c r="L708" s="42"/>
      <c r="M708" s="42"/>
      <c r="N708" s="44">
        <f t="shared" si="678"/>
        <v>340.61976744186046</v>
      </c>
      <c r="O708" s="44">
        <f t="shared" si="679"/>
        <v>226.33788158131534</v>
      </c>
      <c r="P708" s="44">
        <f t="shared" si="680"/>
        <v>0</v>
      </c>
      <c r="Q708" s="44">
        <f t="shared" si="681"/>
        <v>0</v>
      </c>
      <c r="R708" s="44">
        <f t="shared" si="682"/>
        <v>0</v>
      </c>
      <c r="S708" s="44">
        <f t="shared" si="683"/>
        <v>0</v>
      </c>
      <c r="T708" s="44">
        <f t="shared" si="684"/>
        <v>226.33788158131534</v>
      </c>
      <c r="U708" s="44">
        <f t="shared" si="685"/>
        <v>378.08794186046515</v>
      </c>
      <c r="V708" s="44">
        <f t="shared" si="686"/>
        <v>0</v>
      </c>
      <c r="W708" s="44">
        <f t="shared" si="687"/>
        <v>0</v>
      </c>
      <c r="X708" s="44">
        <f t="shared" si="688"/>
        <v>0</v>
      </c>
      <c r="Y708" s="44">
        <f t="shared" si="689"/>
        <v>0</v>
      </c>
      <c r="Z708" s="44">
        <f t="shared" si="690"/>
        <v>378.08794186046515</v>
      </c>
      <c r="AA708" s="20">
        <v>0.11</v>
      </c>
      <c r="AC708" s="44">
        <f t="shared" si="732"/>
        <v>292.24036000000001</v>
      </c>
      <c r="AD708" s="28">
        <v>94</v>
      </c>
      <c r="AE708" s="44">
        <f t="shared" si="733"/>
        <v>2120.2970800000003</v>
      </c>
      <c r="AF708" s="28">
        <v>682</v>
      </c>
      <c r="AG708" s="44">
        <f t="shared" si="734"/>
        <v>341.98340000000002</v>
      </c>
      <c r="AH708" s="28">
        <v>110</v>
      </c>
      <c r="AI708" s="44">
        <f t="shared" si="698"/>
        <v>68.055829534883728</v>
      </c>
      <c r="AJ708" s="44">
        <f t="shared" si="699"/>
        <v>0</v>
      </c>
      <c r="AK708" s="44"/>
      <c r="AL708" s="44">
        <f t="shared" si="700"/>
        <v>0</v>
      </c>
      <c r="AM708" s="44"/>
      <c r="AN708" s="44">
        <f t="shared" si="701"/>
        <v>68.055829534883728</v>
      </c>
      <c r="AO708" s="20"/>
      <c r="AP708" s="20">
        <v>0.18</v>
      </c>
      <c r="AQ708" s="20"/>
      <c r="AR708" s="20"/>
      <c r="AS708" s="44">
        <f t="shared" si="702"/>
        <v>45.222308739946811</v>
      </c>
      <c r="AT708" s="44">
        <f t="shared" si="703"/>
        <v>0</v>
      </c>
      <c r="AU708" s="44">
        <f t="shared" si="704"/>
        <v>0</v>
      </c>
      <c r="AV708" s="44">
        <f t="shared" si="705"/>
        <v>0</v>
      </c>
      <c r="AW708" s="44"/>
      <c r="AX708" s="44">
        <f t="shared" si="706"/>
        <v>45.222308739946811</v>
      </c>
      <c r="AY708" s="44">
        <f t="shared" si="707"/>
        <v>211.72924744186051</v>
      </c>
      <c r="AZ708" s="44">
        <f t="shared" si="708"/>
        <v>0</v>
      </c>
      <c r="BA708" s="44"/>
      <c r="BB708" s="44">
        <f t="shared" si="709"/>
        <v>0</v>
      </c>
      <c r="BC708" s="44"/>
      <c r="BD708" s="44">
        <f t="shared" si="710"/>
        <v>211.72924744186051</v>
      </c>
      <c r="BE708" s="20"/>
      <c r="BF708" s="20">
        <v>0.56000000000000005</v>
      </c>
      <c r="BG708" s="20"/>
      <c r="BH708" s="20">
        <v>0.05</v>
      </c>
      <c r="BI708" s="44">
        <f t="shared" si="711"/>
        <v>140.69162719094567</v>
      </c>
      <c r="BJ708" s="44">
        <f t="shared" si="712"/>
        <v>0</v>
      </c>
      <c r="BK708" s="44">
        <f t="shared" si="713"/>
        <v>0</v>
      </c>
      <c r="BL708" s="44">
        <f t="shared" si="714"/>
        <v>0</v>
      </c>
      <c r="BM708" s="44"/>
      <c r="BN708" s="44">
        <f t="shared" si="715"/>
        <v>140.69162719094567</v>
      </c>
      <c r="BO708" s="44">
        <f t="shared" si="716"/>
        <v>83.179347209302335</v>
      </c>
      <c r="BP708" s="44">
        <f t="shared" si="717"/>
        <v>0</v>
      </c>
      <c r="BQ708" s="44"/>
      <c r="BR708" s="44">
        <f t="shared" si="718"/>
        <v>0</v>
      </c>
      <c r="BS708" s="44"/>
      <c r="BT708" s="44">
        <f t="shared" si="719"/>
        <v>83.179347209302335</v>
      </c>
      <c r="BU708" s="20"/>
      <c r="BV708" s="20">
        <v>0.22</v>
      </c>
      <c r="BW708" s="20"/>
      <c r="BX708" s="20">
        <v>0.05</v>
      </c>
      <c r="BY708" s="44">
        <f t="shared" si="720"/>
        <v>55.27171068215722</v>
      </c>
      <c r="BZ708" s="44">
        <f t="shared" si="721"/>
        <v>0</v>
      </c>
      <c r="CA708" s="44">
        <f t="shared" si="722"/>
        <v>0</v>
      </c>
      <c r="CB708" s="44">
        <f t="shared" si="723"/>
        <v>0</v>
      </c>
      <c r="CC708" s="44"/>
      <c r="CD708" s="44">
        <f t="shared" si="724"/>
        <v>55.27171068215722</v>
      </c>
      <c r="CE708" s="44">
        <f t="shared" si="725"/>
        <v>6.4623051795197606</v>
      </c>
      <c r="CF708" s="44">
        <f t="shared" si="726"/>
        <v>15.070527808469713</v>
      </c>
      <c r="CG708" s="44">
        <f t="shared" si="727"/>
        <v>6.1873134697529615</v>
      </c>
      <c r="CH708" s="44">
        <f t="shared" si="728"/>
        <v>18.509293039796578</v>
      </c>
      <c r="CI708" s="44">
        <f t="shared" si="729"/>
        <v>57.584467234922691</v>
      </c>
      <c r="CJ708" s="44">
        <f t="shared" si="730"/>
        <v>22.622469270862485</v>
      </c>
      <c r="CK708" s="44">
        <f t="shared" si="731"/>
        <v>102.82940577664765</v>
      </c>
    </row>
    <row r="709" spans="1:89" x14ac:dyDescent="0.25">
      <c r="A709" s="41">
        <f>'[11]ТОВ "Сумитеплоенерго" '!F701</f>
        <v>1973</v>
      </c>
      <c r="B709" s="41" t="str">
        <f>'[11]ТОВ "Сумитеплоенерго" '!C701</f>
        <v>вул. Г. КОНДРАТЬЄВА, 185</v>
      </c>
      <c r="C709" s="47" t="str">
        <f>'[11]ТОВ "Сумитеплоенерго" '!O701</f>
        <v>так</v>
      </c>
      <c r="D709" s="46">
        <f>'[11]ТОВ "Сумитеплоенерго" '!G701</f>
        <v>5</v>
      </c>
      <c r="E709" s="86" t="str">
        <f t="shared" si="676"/>
        <v>ТОВ "Сумитеплоенерго"</v>
      </c>
      <c r="F709" s="43">
        <f>'[11]ТОВ "Сумитеплоенерго" '!L701</f>
        <v>2679</v>
      </c>
      <c r="G709" s="43">
        <f>'[11]ТОВ "Сумитеплоенерго" '!CX701</f>
        <v>300.53390697674416</v>
      </c>
      <c r="H709" s="32">
        <f t="shared" si="677"/>
        <v>112.18137625111765</v>
      </c>
      <c r="I709" s="42"/>
      <c r="J709" s="42"/>
      <c r="K709" s="42"/>
      <c r="L709" s="42"/>
      <c r="M709" s="42"/>
      <c r="N709" s="44">
        <f t="shared" si="678"/>
        <v>300.53390697674416</v>
      </c>
      <c r="O709" s="44">
        <f t="shared" si="679"/>
        <v>199.70129261532924</v>
      </c>
      <c r="P709" s="44">
        <f t="shared" si="680"/>
        <v>0</v>
      </c>
      <c r="Q709" s="44">
        <f t="shared" si="681"/>
        <v>0</v>
      </c>
      <c r="R709" s="44">
        <f t="shared" si="682"/>
        <v>0</v>
      </c>
      <c r="S709" s="44">
        <f t="shared" si="683"/>
        <v>0</v>
      </c>
      <c r="T709" s="44">
        <f t="shared" si="684"/>
        <v>199.70129261532924</v>
      </c>
      <c r="U709" s="44">
        <f t="shared" si="685"/>
        <v>333.59263674418605</v>
      </c>
      <c r="V709" s="44">
        <f t="shared" si="686"/>
        <v>0</v>
      </c>
      <c r="W709" s="44">
        <f t="shared" si="687"/>
        <v>0</v>
      </c>
      <c r="X709" s="44">
        <f t="shared" si="688"/>
        <v>0</v>
      </c>
      <c r="Y709" s="44">
        <f t="shared" si="689"/>
        <v>0</v>
      </c>
      <c r="Z709" s="44">
        <f t="shared" si="690"/>
        <v>333.59263674418605</v>
      </c>
      <c r="AA709" s="20">
        <v>0.11</v>
      </c>
      <c r="AC709" s="44">
        <f t="shared" si="732"/>
        <v>262.54199999999997</v>
      </c>
      <c r="AD709" s="28">
        <v>98</v>
      </c>
      <c r="AE709" s="44">
        <f t="shared" si="733"/>
        <v>1896.732</v>
      </c>
      <c r="AF709" s="28">
        <v>708</v>
      </c>
      <c r="AG709" s="44">
        <f t="shared" si="734"/>
        <v>302.72699999999998</v>
      </c>
      <c r="AH709" s="28">
        <v>113</v>
      </c>
      <c r="AI709" s="44">
        <f t="shared" si="698"/>
        <v>60.046674613953485</v>
      </c>
      <c r="AJ709" s="44">
        <f t="shared" si="699"/>
        <v>0</v>
      </c>
      <c r="AK709" s="44"/>
      <c r="AL709" s="44">
        <f t="shared" si="700"/>
        <v>0</v>
      </c>
      <c r="AM709" s="44"/>
      <c r="AN709" s="44">
        <f t="shared" si="701"/>
        <v>60.046674613953485</v>
      </c>
      <c r="AO709" s="20"/>
      <c r="AP709" s="20">
        <v>0.18</v>
      </c>
      <c r="AQ709" s="20"/>
      <c r="AR709" s="20"/>
      <c r="AS709" s="44">
        <f t="shared" si="702"/>
        <v>39.900318264542783</v>
      </c>
      <c r="AT709" s="44">
        <f t="shared" si="703"/>
        <v>0</v>
      </c>
      <c r="AU709" s="44">
        <f t="shared" si="704"/>
        <v>0</v>
      </c>
      <c r="AV709" s="44">
        <f t="shared" si="705"/>
        <v>0</v>
      </c>
      <c r="AW709" s="44"/>
      <c r="AX709" s="44">
        <f t="shared" si="706"/>
        <v>39.900318264542783</v>
      </c>
      <c r="AY709" s="44">
        <f t="shared" si="707"/>
        <v>186.8118765767442</v>
      </c>
      <c r="AZ709" s="44">
        <f t="shared" si="708"/>
        <v>0</v>
      </c>
      <c r="BA709" s="44"/>
      <c r="BB709" s="44">
        <f t="shared" si="709"/>
        <v>0</v>
      </c>
      <c r="BC709" s="44"/>
      <c r="BD709" s="44">
        <f t="shared" si="710"/>
        <v>186.8118765767442</v>
      </c>
      <c r="BE709" s="20"/>
      <c r="BF709" s="20">
        <v>0.56000000000000005</v>
      </c>
      <c r="BG709" s="20"/>
      <c r="BH709" s="20">
        <v>0.05</v>
      </c>
      <c r="BI709" s="44">
        <f t="shared" si="711"/>
        <v>124.13432348968867</v>
      </c>
      <c r="BJ709" s="44">
        <f t="shared" si="712"/>
        <v>0</v>
      </c>
      <c r="BK709" s="44">
        <f t="shared" si="713"/>
        <v>0</v>
      </c>
      <c r="BL709" s="44">
        <f t="shared" si="714"/>
        <v>0</v>
      </c>
      <c r="BM709" s="44"/>
      <c r="BN709" s="44">
        <f t="shared" si="715"/>
        <v>124.13432348968867</v>
      </c>
      <c r="BO709" s="44">
        <f t="shared" si="716"/>
        <v>73.390380083720927</v>
      </c>
      <c r="BP709" s="44">
        <f t="shared" si="717"/>
        <v>0</v>
      </c>
      <c r="BQ709" s="44"/>
      <c r="BR709" s="44">
        <f t="shared" si="718"/>
        <v>0</v>
      </c>
      <c r="BS709" s="44"/>
      <c r="BT709" s="44">
        <f t="shared" si="719"/>
        <v>73.390380083720927</v>
      </c>
      <c r="BU709" s="20"/>
      <c r="BV709" s="20">
        <v>0.22</v>
      </c>
      <c r="BW709" s="20"/>
      <c r="BX709" s="20">
        <v>0.05</v>
      </c>
      <c r="BY709" s="44">
        <f t="shared" si="720"/>
        <v>48.767055656663395</v>
      </c>
      <c r="BZ709" s="44">
        <f t="shared" si="721"/>
        <v>0</v>
      </c>
      <c r="CA709" s="44">
        <f t="shared" si="722"/>
        <v>0</v>
      </c>
      <c r="CB709" s="44">
        <f t="shared" si="723"/>
        <v>0</v>
      </c>
      <c r="CC709" s="44"/>
      <c r="CD709" s="44">
        <f t="shared" si="724"/>
        <v>48.767055656663395</v>
      </c>
      <c r="CE709" s="44">
        <f t="shared" si="725"/>
        <v>6.5799475146870341</v>
      </c>
      <c r="CF709" s="44">
        <f t="shared" si="726"/>
        <v>15.279674039207647</v>
      </c>
      <c r="CG709" s="44">
        <f t="shared" si="727"/>
        <v>6.2076128222975093</v>
      </c>
      <c r="CH709" s="44">
        <f t="shared" si="728"/>
        <v>16.33102563132071</v>
      </c>
      <c r="CI709" s="44">
        <f t="shared" si="729"/>
        <v>50.807635297442211</v>
      </c>
      <c r="CJ709" s="44">
        <f t="shared" si="730"/>
        <v>19.960142438280865</v>
      </c>
      <c r="CK709" s="44">
        <f t="shared" si="731"/>
        <v>90.727920174003941</v>
      </c>
    </row>
    <row r="710" spans="1:89" x14ac:dyDescent="0.25">
      <c r="A710" s="41">
        <f>'[11]ТОВ "Сумитеплоенерго" '!F702</f>
        <v>1975</v>
      </c>
      <c r="B710" s="41" t="str">
        <f>'[11]ТОВ "Сумитеплоенерго" '!C702</f>
        <v>Вул.Лебединська,10</v>
      </c>
      <c r="C710" s="47" t="str">
        <f>'[11]ТОВ "Сумитеплоенерго" '!O702</f>
        <v>так</v>
      </c>
      <c r="D710" s="46">
        <f>'[11]ТОВ "Сумитеплоенерго" '!G702</f>
        <v>5</v>
      </c>
      <c r="E710" s="86" t="str">
        <f t="shared" si="676"/>
        <v>ТОВ "Сумитеплоенерго"</v>
      </c>
      <c r="F710" s="43">
        <f>'[11]ТОВ "Сумитеплоенерго" '!L702</f>
        <v>2692.8</v>
      </c>
      <c r="G710" s="43">
        <f>'[11]ТОВ "Сумитеплоенерго" '!CX702</f>
        <v>262.04767441860463</v>
      </c>
      <c r="H710" s="32">
        <f t="shared" si="677"/>
        <v>97.314198759137184</v>
      </c>
      <c r="I710" s="42"/>
      <c r="J710" s="42"/>
      <c r="K710" s="42"/>
      <c r="L710" s="42"/>
      <c r="M710" s="42"/>
      <c r="N710" s="44">
        <f t="shared" si="678"/>
        <v>262.04767441860463</v>
      </c>
      <c r="O710" s="44">
        <f t="shared" si="679"/>
        <v>174.12763782519144</v>
      </c>
      <c r="P710" s="44">
        <f t="shared" si="680"/>
        <v>0</v>
      </c>
      <c r="Q710" s="44">
        <f t="shared" si="681"/>
        <v>0</v>
      </c>
      <c r="R710" s="44">
        <f t="shared" si="682"/>
        <v>0</v>
      </c>
      <c r="S710" s="44">
        <f t="shared" si="683"/>
        <v>0</v>
      </c>
      <c r="T710" s="44">
        <f t="shared" si="684"/>
        <v>174.12763782519144</v>
      </c>
      <c r="U710" s="44">
        <f t="shared" si="685"/>
        <v>324.93911627906976</v>
      </c>
      <c r="V710" s="44">
        <f t="shared" si="686"/>
        <v>0</v>
      </c>
      <c r="W710" s="44">
        <f t="shared" si="687"/>
        <v>0</v>
      </c>
      <c r="X710" s="44">
        <f t="shared" si="688"/>
        <v>0</v>
      </c>
      <c r="Y710" s="44">
        <f t="shared" si="689"/>
        <v>0</v>
      </c>
      <c r="Z710" s="44">
        <f t="shared" si="690"/>
        <v>324.93911627906976</v>
      </c>
      <c r="AA710" s="20">
        <v>0.24</v>
      </c>
      <c r="AC710" s="44">
        <f t="shared" si="732"/>
        <v>263.89440000000002</v>
      </c>
      <c r="AD710" s="28">
        <v>98</v>
      </c>
      <c r="AE710" s="44">
        <f t="shared" si="733"/>
        <v>1906.5024000000001</v>
      </c>
      <c r="AF710" s="28">
        <v>708</v>
      </c>
      <c r="AG710" s="44">
        <f t="shared" si="734"/>
        <v>304.28640000000001</v>
      </c>
      <c r="AH710" s="28">
        <v>113</v>
      </c>
      <c r="AI710" s="44">
        <f t="shared" si="698"/>
        <v>58.489040930232555</v>
      </c>
      <c r="AJ710" s="44">
        <f t="shared" si="699"/>
        <v>0</v>
      </c>
      <c r="AK710" s="44"/>
      <c r="AL710" s="44">
        <f t="shared" si="700"/>
        <v>0</v>
      </c>
      <c r="AM710" s="44"/>
      <c r="AN710" s="44">
        <f t="shared" si="701"/>
        <v>58.489040930232555</v>
      </c>
      <c r="AO710" s="20"/>
      <c r="AP710" s="20">
        <v>0.18</v>
      </c>
      <c r="AQ710" s="20"/>
      <c r="AR710" s="20"/>
      <c r="AS710" s="44">
        <f t="shared" si="702"/>
        <v>38.865288762582736</v>
      </c>
      <c r="AT710" s="44">
        <f t="shared" si="703"/>
        <v>0</v>
      </c>
      <c r="AU710" s="44">
        <f t="shared" si="704"/>
        <v>0</v>
      </c>
      <c r="AV710" s="44">
        <f t="shared" si="705"/>
        <v>0</v>
      </c>
      <c r="AW710" s="44"/>
      <c r="AX710" s="44">
        <f t="shared" si="706"/>
        <v>38.865288762582736</v>
      </c>
      <c r="AY710" s="44">
        <f t="shared" si="707"/>
        <v>181.96590511627909</v>
      </c>
      <c r="AZ710" s="44">
        <f t="shared" si="708"/>
        <v>0</v>
      </c>
      <c r="BA710" s="44"/>
      <c r="BB710" s="44">
        <f t="shared" si="709"/>
        <v>0</v>
      </c>
      <c r="BC710" s="44"/>
      <c r="BD710" s="44">
        <f t="shared" si="710"/>
        <v>181.96590511627909</v>
      </c>
      <c r="BE710" s="20"/>
      <c r="BF710" s="20">
        <v>0.56000000000000005</v>
      </c>
      <c r="BG710" s="20"/>
      <c r="BH710" s="20">
        <v>0.05</v>
      </c>
      <c r="BI710" s="44">
        <f t="shared" si="711"/>
        <v>120.91423170581297</v>
      </c>
      <c r="BJ710" s="44">
        <f t="shared" si="712"/>
        <v>0</v>
      </c>
      <c r="BK710" s="44">
        <f t="shared" si="713"/>
        <v>0</v>
      </c>
      <c r="BL710" s="44">
        <f t="shared" si="714"/>
        <v>0</v>
      </c>
      <c r="BM710" s="44"/>
      <c r="BN710" s="44">
        <f t="shared" si="715"/>
        <v>120.91423170581297</v>
      </c>
      <c r="BO710" s="44">
        <f t="shared" si="716"/>
        <v>71.486605581395352</v>
      </c>
      <c r="BP710" s="44">
        <f t="shared" si="717"/>
        <v>0</v>
      </c>
      <c r="BQ710" s="44"/>
      <c r="BR710" s="44">
        <f t="shared" si="718"/>
        <v>0</v>
      </c>
      <c r="BS710" s="44"/>
      <c r="BT710" s="44">
        <f t="shared" si="719"/>
        <v>71.486605581395352</v>
      </c>
      <c r="BU710" s="20"/>
      <c r="BV710" s="20">
        <v>0.22</v>
      </c>
      <c r="BW710" s="20"/>
      <c r="BX710" s="20">
        <v>0.05</v>
      </c>
      <c r="BY710" s="44">
        <f t="shared" si="720"/>
        <v>47.502019598712231</v>
      </c>
      <c r="BZ710" s="44">
        <f t="shared" si="721"/>
        <v>0</v>
      </c>
      <c r="CA710" s="44">
        <f t="shared" si="722"/>
        <v>0</v>
      </c>
      <c r="CB710" s="44">
        <f t="shared" si="723"/>
        <v>0</v>
      </c>
      <c r="CC710" s="44"/>
      <c r="CD710" s="44">
        <f t="shared" si="724"/>
        <v>47.502019598712231</v>
      </c>
      <c r="CE710" s="44">
        <f t="shared" si="725"/>
        <v>6.7899765678330004</v>
      </c>
      <c r="CF710" s="44">
        <f t="shared" si="726"/>
        <v>15.767394566411033</v>
      </c>
      <c r="CG710" s="44">
        <f t="shared" si="727"/>
        <v>6.4057571145511707</v>
      </c>
      <c r="CH710" s="44">
        <f t="shared" si="728"/>
        <v>15.907392586250403</v>
      </c>
      <c r="CI710" s="44">
        <f t="shared" si="729"/>
        <v>49.489665823890149</v>
      </c>
      <c r="CJ710" s="44">
        <f t="shared" si="730"/>
        <v>19.442368716528271</v>
      </c>
      <c r="CK710" s="44">
        <f t="shared" si="731"/>
        <v>88.374403256946678</v>
      </c>
    </row>
    <row r="711" spans="1:89" x14ac:dyDescent="0.25">
      <c r="A711" s="41">
        <f>'[11]ТОВ "Сумитеплоенерго" '!F703</f>
        <v>1981</v>
      </c>
      <c r="B711" s="78" t="str">
        <f>'[11]ТОВ "Сумитеплоенерго" '!C703</f>
        <v>вул. Г. КОНДРАТЬЄВА 112</v>
      </c>
      <c r="C711" s="47" t="str">
        <f>'[11]ТОВ "Сумитеплоенерго" '!O703</f>
        <v>так</v>
      </c>
      <c r="D711" s="46">
        <f>'[11]ТОВ "Сумитеплоенерго" '!G703</f>
        <v>5</v>
      </c>
      <c r="E711" s="86" t="str">
        <f t="shared" si="676"/>
        <v>ТОВ "Сумитеплоенерго"</v>
      </c>
      <c r="F711" s="43">
        <f>'[11]ТОВ "Сумитеплоенерго" '!L703</f>
        <v>5693.74</v>
      </c>
      <c r="G711" s="43">
        <f>'[11]ТОВ "Сумитеплоенерго" '!CX703</f>
        <v>725.45376744186046</v>
      </c>
      <c r="H711" s="32">
        <f t="shared" si="677"/>
        <v>127.41252102165897</v>
      </c>
      <c r="I711" s="42"/>
      <c r="J711" s="42"/>
      <c r="K711" s="42"/>
      <c r="L711" s="42"/>
      <c r="M711" s="42"/>
      <c r="N711" s="44">
        <f t="shared" si="678"/>
        <v>725.45376744186046</v>
      </c>
      <c r="O711" s="44">
        <f t="shared" si="679"/>
        <v>482.05560746265672</v>
      </c>
      <c r="P711" s="44">
        <f t="shared" si="680"/>
        <v>0</v>
      </c>
      <c r="Q711" s="44">
        <f t="shared" si="681"/>
        <v>0</v>
      </c>
      <c r="R711" s="44">
        <f t="shared" si="682"/>
        <v>0</v>
      </c>
      <c r="S711" s="44">
        <f t="shared" si="683"/>
        <v>0</v>
      </c>
      <c r="T711" s="44">
        <f t="shared" si="684"/>
        <v>482.05560746265672</v>
      </c>
      <c r="U711" s="44">
        <f t="shared" si="685"/>
        <v>805.25368186046524</v>
      </c>
      <c r="V711" s="44">
        <f t="shared" si="686"/>
        <v>0</v>
      </c>
      <c r="W711" s="44">
        <f t="shared" si="687"/>
        <v>0</v>
      </c>
      <c r="X711" s="44">
        <f t="shared" si="688"/>
        <v>0</v>
      </c>
      <c r="Y711" s="44">
        <f t="shared" si="689"/>
        <v>0</v>
      </c>
      <c r="Z711" s="44">
        <f t="shared" si="690"/>
        <v>805.25368186046524</v>
      </c>
      <c r="AA711" s="20">
        <v>0.11</v>
      </c>
      <c r="AC711" s="44">
        <f>AD711*F711/1000</f>
        <v>512.4366</v>
      </c>
      <c r="AD711" s="28">
        <v>90</v>
      </c>
      <c r="AE711" s="44">
        <f>AF711*F711/1000</f>
        <v>3769.2558799999997</v>
      </c>
      <c r="AF711" s="28">
        <v>662</v>
      </c>
      <c r="AG711" s="44">
        <f>AH711*F711/1000</f>
        <v>575.06773999999996</v>
      </c>
      <c r="AH711" s="28">
        <v>101</v>
      </c>
      <c r="AI711" s="44">
        <f t="shared" si="698"/>
        <v>144.94566273488374</v>
      </c>
      <c r="AJ711" s="44">
        <f t="shared" si="699"/>
        <v>0</v>
      </c>
      <c r="AK711" s="44"/>
      <c r="AL711" s="44">
        <f t="shared" si="700"/>
        <v>0</v>
      </c>
      <c r="AM711" s="44"/>
      <c r="AN711" s="44">
        <f t="shared" si="701"/>
        <v>144.94566273488374</v>
      </c>
      <c r="AO711" s="20"/>
      <c r="AP711" s="20">
        <v>0.18</v>
      </c>
      <c r="AQ711" s="20"/>
      <c r="AR711" s="20"/>
      <c r="AS711" s="44">
        <f t="shared" si="702"/>
        <v>96.314710371038828</v>
      </c>
      <c r="AT711" s="44">
        <f t="shared" si="703"/>
        <v>0</v>
      </c>
      <c r="AU711" s="44">
        <f t="shared" si="704"/>
        <v>0</v>
      </c>
      <c r="AV711" s="44">
        <f t="shared" si="705"/>
        <v>0</v>
      </c>
      <c r="AW711" s="44"/>
      <c r="AX711" s="44">
        <f t="shared" si="706"/>
        <v>96.314710371038828</v>
      </c>
      <c r="AY711" s="44">
        <f t="shared" si="707"/>
        <v>450.94206184186055</v>
      </c>
      <c r="AZ711" s="44">
        <f t="shared" si="708"/>
        <v>0</v>
      </c>
      <c r="BA711" s="44"/>
      <c r="BB711" s="44">
        <f t="shared" si="709"/>
        <v>0</v>
      </c>
      <c r="BC711" s="44"/>
      <c r="BD711" s="44">
        <f t="shared" si="710"/>
        <v>450.94206184186055</v>
      </c>
      <c r="BE711" s="20"/>
      <c r="BF711" s="20">
        <v>0.56000000000000005</v>
      </c>
      <c r="BG711" s="20"/>
      <c r="BH711" s="20">
        <v>0.05</v>
      </c>
      <c r="BI711" s="44">
        <f t="shared" si="711"/>
        <v>299.64576559878748</v>
      </c>
      <c r="BJ711" s="44">
        <f t="shared" si="712"/>
        <v>0</v>
      </c>
      <c r="BK711" s="44">
        <f t="shared" si="713"/>
        <v>0</v>
      </c>
      <c r="BL711" s="44">
        <f t="shared" si="714"/>
        <v>0</v>
      </c>
      <c r="BM711" s="44"/>
      <c r="BN711" s="44">
        <f t="shared" si="715"/>
        <v>299.64576559878748</v>
      </c>
      <c r="BO711" s="44">
        <f t="shared" si="716"/>
        <v>177.15581000930234</v>
      </c>
      <c r="BP711" s="44">
        <f t="shared" si="717"/>
        <v>0</v>
      </c>
      <c r="BQ711" s="44"/>
      <c r="BR711" s="44">
        <f t="shared" si="718"/>
        <v>0</v>
      </c>
      <c r="BS711" s="44"/>
      <c r="BT711" s="44">
        <f t="shared" si="719"/>
        <v>177.15581000930234</v>
      </c>
      <c r="BU711" s="20"/>
      <c r="BV711" s="20">
        <v>0.22</v>
      </c>
      <c r="BW711" s="20"/>
      <c r="BX711" s="20">
        <v>0.05</v>
      </c>
      <c r="BY711" s="44">
        <f t="shared" si="720"/>
        <v>117.71797934238079</v>
      </c>
      <c r="BZ711" s="44">
        <f t="shared" si="721"/>
        <v>0</v>
      </c>
      <c r="CA711" s="44">
        <f t="shared" si="722"/>
        <v>0</v>
      </c>
      <c r="CB711" s="44">
        <f t="shared" si="723"/>
        <v>0</v>
      </c>
      <c r="CC711" s="44"/>
      <c r="CD711" s="44">
        <f t="shared" si="724"/>
        <v>117.71797934238079</v>
      </c>
      <c r="CE711" s="44">
        <f t="shared" si="725"/>
        <v>5.3204396091304256</v>
      </c>
      <c r="CF711" s="44">
        <f t="shared" si="726"/>
        <v>12.579039361586934</v>
      </c>
      <c r="CG711" s="44">
        <f t="shared" si="727"/>
        <v>4.8851309138379362</v>
      </c>
      <c r="CH711" s="44">
        <f t="shared" si="728"/>
        <v>39.421189407915861</v>
      </c>
      <c r="CI711" s="44">
        <f t="shared" si="729"/>
        <v>122.64370038018268</v>
      </c>
      <c r="CJ711" s="44">
        <f t="shared" si="730"/>
        <v>48.181453720786045</v>
      </c>
      <c r="CK711" s="44">
        <f t="shared" si="731"/>
        <v>219.00660782175478</v>
      </c>
    </row>
    <row r="712" spans="1:89" x14ac:dyDescent="0.25">
      <c r="A712" s="41">
        <f>'[11]ТОВ "Сумитеплоенерго" '!F704</f>
        <v>1975</v>
      </c>
      <c r="B712" s="41" t="str">
        <f>'[11]ТОВ "Сумитеплоенерго" '!C704</f>
        <v>вул.Лебединська,12</v>
      </c>
      <c r="C712" s="47" t="str">
        <f>'[11]ТОВ "Сумитеплоенерго" '!O704</f>
        <v>так</v>
      </c>
      <c r="D712" s="46">
        <f>'[11]ТОВ "Сумитеплоенерго" '!G704</f>
        <v>5</v>
      </c>
      <c r="E712" s="86" t="str">
        <f t="shared" si="676"/>
        <v>ТОВ "Сумитеплоенерго"</v>
      </c>
      <c r="F712" s="43">
        <f>'[11]ТОВ "Сумитеплоенерго" '!L704</f>
        <v>2683.43</v>
      </c>
      <c r="G712" s="43">
        <f>'[11]ТОВ "Сумитеплоенерго" '!CX704</f>
        <v>301.25116279069772</v>
      </c>
      <c r="H712" s="32">
        <f t="shared" si="677"/>
        <v>112.26346980942216</v>
      </c>
      <c r="I712" s="42"/>
      <c r="J712" s="42"/>
      <c r="K712" s="42"/>
      <c r="L712" s="42"/>
      <c r="M712" s="42"/>
      <c r="N712" s="44">
        <f t="shared" si="678"/>
        <v>301.25116279069772</v>
      </c>
      <c r="O712" s="44">
        <f t="shared" si="679"/>
        <v>200.17790077786</v>
      </c>
      <c r="P712" s="44">
        <f t="shared" si="680"/>
        <v>0</v>
      </c>
      <c r="Q712" s="44">
        <f t="shared" si="681"/>
        <v>0</v>
      </c>
      <c r="R712" s="44">
        <f t="shared" si="682"/>
        <v>0</v>
      </c>
      <c r="S712" s="44">
        <f t="shared" si="683"/>
        <v>0</v>
      </c>
      <c r="T712" s="44">
        <f t="shared" si="684"/>
        <v>200.17790077786</v>
      </c>
      <c r="U712" s="44">
        <f t="shared" si="685"/>
        <v>334.38879069767449</v>
      </c>
      <c r="V712" s="44">
        <f t="shared" si="686"/>
        <v>0</v>
      </c>
      <c r="W712" s="44">
        <f t="shared" si="687"/>
        <v>0</v>
      </c>
      <c r="X712" s="44">
        <f t="shared" si="688"/>
        <v>0</v>
      </c>
      <c r="Y712" s="44">
        <f t="shared" si="689"/>
        <v>0</v>
      </c>
      <c r="Z712" s="44">
        <f t="shared" si="690"/>
        <v>334.38879069767449</v>
      </c>
      <c r="AA712" s="20">
        <v>0.11</v>
      </c>
      <c r="AC712" s="44">
        <f t="shared" si="732"/>
        <v>262.97613999999993</v>
      </c>
      <c r="AD712" s="28">
        <v>98</v>
      </c>
      <c r="AE712" s="44">
        <f t="shared" si="733"/>
        <v>1899.86844</v>
      </c>
      <c r="AF712" s="28">
        <v>708</v>
      </c>
      <c r="AG712" s="44">
        <f t="shared" si="734"/>
        <v>303.22758999999996</v>
      </c>
      <c r="AH712" s="28">
        <v>113</v>
      </c>
      <c r="AI712" s="44">
        <f t="shared" si="698"/>
        <v>60.189982325581404</v>
      </c>
      <c r="AJ712" s="44">
        <f t="shared" si="699"/>
        <v>0</v>
      </c>
      <c r="AK712" s="44"/>
      <c r="AL712" s="44">
        <f t="shared" si="700"/>
        <v>0</v>
      </c>
      <c r="AM712" s="44"/>
      <c r="AN712" s="44">
        <f t="shared" si="701"/>
        <v>60.189982325581404</v>
      </c>
      <c r="AO712" s="20"/>
      <c r="AP712" s="20">
        <v>0.18</v>
      </c>
      <c r="AQ712" s="20"/>
      <c r="AR712" s="20"/>
      <c r="AS712" s="44">
        <f t="shared" si="702"/>
        <v>39.995544575416432</v>
      </c>
      <c r="AT712" s="44">
        <f t="shared" si="703"/>
        <v>0</v>
      </c>
      <c r="AU712" s="44">
        <f t="shared" si="704"/>
        <v>0</v>
      </c>
      <c r="AV712" s="44">
        <f t="shared" si="705"/>
        <v>0</v>
      </c>
      <c r="AW712" s="44"/>
      <c r="AX712" s="44">
        <f t="shared" si="706"/>
        <v>39.995544575416432</v>
      </c>
      <c r="AY712" s="44">
        <f t="shared" si="707"/>
        <v>187.25772279069773</v>
      </c>
      <c r="AZ712" s="44">
        <f t="shared" si="708"/>
        <v>0</v>
      </c>
      <c r="BA712" s="44"/>
      <c r="BB712" s="44">
        <f t="shared" si="709"/>
        <v>0</v>
      </c>
      <c r="BC712" s="44"/>
      <c r="BD712" s="44">
        <f t="shared" si="710"/>
        <v>187.25772279069773</v>
      </c>
      <c r="BE712" s="20"/>
      <c r="BF712" s="20">
        <v>0.56000000000000005</v>
      </c>
      <c r="BG712" s="20"/>
      <c r="BH712" s="20">
        <v>0.05</v>
      </c>
      <c r="BI712" s="44">
        <f t="shared" si="711"/>
        <v>124.43058312351781</v>
      </c>
      <c r="BJ712" s="44">
        <f t="shared" si="712"/>
        <v>0</v>
      </c>
      <c r="BK712" s="44">
        <f t="shared" si="713"/>
        <v>0</v>
      </c>
      <c r="BL712" s="44">
        <f t="shared" si="714"/>
        <v>0</v>
      </c>
      <c r="BM712" s="44"/>
      <c r="BN712" s="44">
        <f t="shared" si="715"/>
        <v>124.43058312351781</v>
      </c>
      <c r="BO712" s="44">
        <f t="shared" si="716"/>
        <v>73.565533953488384</v>
      </c>
      <c r="BP712" s="44">
        <f t="shared" si="717"/>
        <v>0</v>
      </c>
      <c r="BQ712" s="44"/>
      <c r="BR712" s="44">
        <f t="shared" si="718"/>
        <v>0</v>
      </c>
      <c r="BS712" s="44"/>
      <c r="BT712" s="44">
        <f t="shared" si="719"/>
        <v>73.565533953488384</v>
      </c>
      <c r="BU712" s="20"/>
      <c r="BV712" s="20">
        <v>0.22</v>
      </c>
      <c r="BW712" s="20"/>
      <c r="BX712" s="20">
        <v>0.05</v>
      </c>
      <c r="BY712" s="44">
        <f t="shared" si="720"/>
        <v>48.883443369953419</v>
      </c>
      <c r="BZ712" s="44">
        <f t="shared" si="721"/>
        <v>0</v>
      </c>
      <c r="CA712" s="44">
        <f t="shared" si="722"/>
        <v>0</v>
      </c>
      <c r="CB712" s="44">
        <f t="shared" si="723"/>
        <v>0</v>
      </c>
      <c r="CC712" s="44"/>
      <c r="CD712" s="44">
        <f t="shared" si="724"/>
        <v>48.883443369953419</v>
      </c>
      <c r="CE712" s="44">
        <f t="shared" si="725"/>
        <v>6.5751358755505036</v>
      </c>
      <c r="CF712" s="44">
        <f t="shared" si="726"/>
        <v>15.268500655615092</v>
      </c>
      <c r="CG712" s="44">
        <f t="shared" si="727"/>
        <v>6.2030734558764964</v>
      </c>
      <c r="CH712" s="44">
        <f t="shared" si="728"/>
        <v>16.370001343578014</v>
      </c>
      <c r="CI712" s="44">
        <f t="shared" si="729"/>
        <v>50.928893068909382</v>
      </c>
      <c r="CJ712" s="44">
        <f t="shared" si="730"/>
        <v>20.007779419928685</v>
      </c>
      <c r="CK712" s="44">
        <f t="shared" si="731"/>
        <v>90.944451908766752</v>
      </c>
    </row>
    <row r="713" spans="1:89" x14ac:dyDescent="0.25">
      <c r="A713" s="41">
        <f>'[11]ТОВ "Сумитеплоенерго" '!F705</f>
        <v>1963</v>
      </c>
      <c r="B713" s="41" t="str">
        <f>'[11]ТОВ "Сумитеплоенерго" '!C705</f>
        <v>просп.Шевченко 13</v>
      </c>
      <c r="C713" s="47" t="str">
        <f>'[11]ТОВ "Сумитеплоенерго" '!O705</f>
        <v>так</v>
      </c>
      <c r="D713" s="46">
        <f>'[11]ТОВ "Сумитеплоенерго" '!G705</f>
        <v>5</v>
      </c>
      <c r="E713" s="86" t="str">
        <f t="shared" si="676"/>
        <v>ТОВ "Сумитеплоенерго"</v>
      </c>
      <c r="F713" s="43">
        <f>'[11]ТОВ "Сумитеплоенерго" '!L705</f>
        <v>2537.14</v>
      </c>
      <c r="G713" s="43">
        <f>'[11]ТОВ "Сумитеплоенерго" '!CX705</f>
        <v>432.02558139534881</v>
      </c>
      <c r="H713" s="32">
        <f t="shared" si="677"/>
        <v>170.2805447848163</v>
      </c>
      <c r="I713" s="42"/>
      <c r="J713" s="42"/>
      <c r="K713" s="42"/>
      <c r="L713" s="42"/>
      <c r="M713" s="42"/>
      <c r="N713" s="44">
        <f t="shared" si="678"/>
        <v>432.02558139534881</v>
      </c>
      <c r="O713" s="44">
        <f t="shared" si="679"/>
        <v>287.07598392289384</v>
      </c>
      <c r="P713" s="44">
        <f t="shared" si="680"/>
        <v>0</v>
      </c>
      <c r="Q713" s="44">
        <f t="shared" si="681"/>
        <v>0</v>
      </c>
      <c r="R713" s="44">
        <f t="shared" si="682"/>
        <v>0</v>
      </c>
      <c r="S713" s="44">
        <f t="shared" si="683"/>
        <v>0</v>
      </c>
      <c r="T713" s="44">
        <f t="shared" si="684"/>
        <v>287.07598392289384</v>
      </c>
      <c r="U713" s="44">
        <f t="shared" si="685"/>
        <v>444.98634883720928</v>
      </c>
      <c r="V713" s="44">
        <f t="shared" si="686"/>
        <v>0</v>
      </c>
      <c r="W713" s="44">
        <f t="shared" si="687"/>
        <v>0</v>
      </c>
      <c r="X713" s="44">
        <f t="shared" si="688"/>
        <v>0</v>
      </c>
      <c r="Y713" s="44">
        <f t="shared" si="689"/>
        <v>0</v>
      </c>
      <c r="Z713" s="44">
        <f t="shared" si="690"/>
        <v>444.98634883720928</v>
      </c>
      <c r="AA713" s="20">
        <v>0.03</v>
      </c>
      <c r="AC713" s="44">
        <f t="shared" si="732"/>
        <v>248.63972000000001</v>
      </c>
      <c r="AD713" s="28">
        <v>98</v>
      </c>
      <c r="AE713" s="44">
        <f t="shared" si="733"/>
        <v>1796.2951199999998</v>
      </c>
      <c r="AF713" s="28">
        <v>708</v>
      </c>
      <c r="AG713" s="44">
        <f t="shared" si="734"/>
        <v>286.69682</v>
      </c>
      <c r="AH713" s="28">
        <v>113</v>
      </c>
      <c r="AI713" s="44">
        <f t="shared" si="698"/>
        <v>80.097542790697673</v>
      </c>
      <c r="AJ713" s="44">
        <f t="shared" si="699"/>
        <v>0</v>
      </c>
      <c r="AK713" s="44"/>
      <c r="AL713" s="44">
        <f t="shared" si="700"/>
        <v>0</v>
      </c>
      <c r="AM713" s="44"/>
      <c r="AN713" s="44">
        <f t="shared" si="701"/>
        <v>80.097542790697673</v>
      </c>
      <c r="AO713" s="20"/>
      <c r="AP713" s="20">
        <v>0.18</v>
      </c>
      <c r="AQ713" s="20"/>
      <c r="AR713" s="20"/>
      <c r="AS713" s="44">
        <f t="shared" si="702"/>
        <v>53.223887419304525</v>
      </c>
      <c r="AT713" s="44">
        <f t="shared" si="703"/>
        <v>0</v>
      </c>
      <c r="AU713" s="44">
        <f t="shared" si="704"/>
        <v>0</v>
      </c>
      <c r="AV713" s="44">
        <f t="shared" si="705"/>
        <v>0</v>
      </c>
      <c r="AW713" s="44"/>
      <c r="AX713" s="44">
        <f t="shared" si="706"/>
        <v>53.223887419304525</v>
      </c>
      <c r="AY713" s="44">
        <f t="shared" si="707"/>
        <v>249.19235534883722</v>
      </c>
      <c r="AZ713" s="44">
        <f t="shared" si="708"/>
        <v>0</v>
      </c>
      <c r="BA713" s="44"/>
      <c r="BB713" s="44">
        <f t="shared" si="709"/>
        <v>0</v>
      </c>
      <c r="BC713" s="44"/>
      <c r="BD713" s="44">
        <f t="shared" si="710"/>
        <v>249.19235534883722</v>
      </c>
      <c r="BE713" s="20"/>
      <c r="BF713" s="20">
        <v>0.56000000000000005</v>
      </c>
      <c r="BG713" s="20"/>
      <c r="BH713" s="20">
        <v>0.05</v>
      </c>
      <c r="BI713" s="44">
        <f t="shared" si="711"/>
        <v>165.5854275267252</v>
      </c>
      <c r="BJ713" s="44">
        <f t="shared" si="712"/>
        <v>0</v>
      </c>
      <c r="BK713" s="44">
        <f t="shared" si="713"/>
        <v>0</v>
      </c>
      <c r="BL713" s="44">
        <f t="shared" si="714"/>
        <v>0</v>
      </c>
      <c r="BM713" s="44"/>
      <c r="BN713" s="44">
        <f t="shared" si="715"/>
        <v>165.5854275267252</v>
      </c>
      <c r="BO713" s="44">
        <f t="shared" si="716"/>
        <v>97.89699674418604</v>
      </c>
      <c r="BP713" s="44">
        <f t="shared" si="717"/>
        <v>0</v>
      </c>
      <c r="BQ713" s="44"/>
      <c r="BR713" s="44">
        <f t="shared" si="718"/>
        <v>0</v>
      </c>
      <c r="BS713" s="44"/>
      <c r="BT713" s="44">
        <f t="shared" si="719"/>
        <v>97.89699674418604</v>
      </c>
      <c r="BU713" s="20"/>
      <c r="BV713" s="20">
        <v>0.22</v>
      </c>
      <c r="BW713" s="20"/>
      <c r="BX713" s="20">
        <v>0.05</v>
      </c>
      <c r="BY713" s="44">
        <f t="shared" si="720"/>
        <v>65.05141795692775</v>
      </c>
      <c r="BZ713" s="44">
        <f t="shared" si="721"/>
        <v>0</v>
      </c>
      <c r="CA713" s="44">
        <f t="shared" si="722"/>
        <v>0</v>
      </c>
      <c r="CB713" s="44">
        <f t="shared" si="723"/>
        <v>0</v>
      </c>
      <c r="CC713" s="44"/>
      <c r="CD713" s="44">
        <f t="shared" si="724"/>
        <v>65.05141795692775</v>
      </c>
      <c r="CE713" s="44">
        <f t="shared" si="725"/>
        <v>4.6715813529587722</v>
      </c>
      <c r="CF713" s="44">
        <f t="shared" si="726"/>
        <v>10.848147369188517</v>
      </c>
      <c r="CG713" s="44">
        <f t="shared" si="727"/>
        <v>4.4072339851197322</v>
      </c>
      <c r="CH713" s="44">
        <f t="shared" si="728"/>
        <v>21.784304172220121</v>
      </c>
      <c r="CI713" s="44">
        <f t="shared" si="729"/>
        <v>67.773390758018166</v>
      </c>
      <c r="CJ713" s="44">
        <f t="shared" si="730"/>
        <v>26.625260654935701</v>
      </c>
      <c r="CK713" s="44">
        <f t="shared" si="731"/>
        <v>121.02391206788955</v>
      </c>
    </row>
    <row r="714" spans="1:89" x14ac:dyDescent="0.25">
      <c r="A714" s="41">
        <f>'[11]ТОВ "Сумитеплоенерго" '!F706</f>
        <v>1969</v>
      </c>
      <c r="B714" s="41" t="str">
        <f>'[11]ТОВ "Сумитеплоенерго" '!C706</f>
        <v>вул. Троїцька, 43</v>
      </c>
      <c r="C714" s="47" t="str">
        <f>'[11]ТОВ "Сумитеплоенерго" '!O706</f>
        <v>так</v>
      </c>
      <c r="D714" s="46">
        <f>'[11]ТОВ "Сумитеплоенерго" '!G706</f>
        <v>5</v>
      </c>
      <c r="E714" s="86" t="str">
        <f t="shared" si="676"/>
        <v>ТОВ "Сумитеплоенерго"</v>
      </c>
      <c r="F714" s="43">
        <f>'[11]ТОВ "Сумитеплоенерго" '!L706</f>
        <v>3128.92</v>
      </c>
      <c r="G714" s="43">
        <f>'[11]ТОВ "Сумитеплоенерго" '!CX706</f>
        <v>411.84999999999997</v>
      </c>
      <c r="H714" s="32">
        <f t="shared" si="677"/>
        <v>131.62688723265535</v>
      </c>
      <c r="I714" s="42"/>
      <c r="J714" s="42"/>
      <c r="K714" s="42"/>
      <c r="L714" s="42"/>
      <c r="M714" s="42"/>
      <c r="N714" s="44">
        <f t="shared" si="678"/>
        <v>411.84999999999997</v>
      </c>
      <c r="O714" s="44">
        <f t="shared" si="679"/>
        <v>273.66954428202922</v>
      </c>
      <c r="P714" s="44">
        <f t="shared" si="680"/>
        <v>0</v>
      </c>
      <c r="Q714" s="44">
        <f t="shared" si="681"/>
        <v>0</v>
      </c>
      <c r="R714" s="44">
        <f t="shared" si="682"/>
        <v>0</v>
      </c>
      <c r="S714" s="44">
        <f t="shared" si="683"/>
        <v>0</v>
      </c>
      <c r="T714" s="44">
        <f t="shared" si="684"/>
        <v>273.66954428202922</v>
      </c>
      <c r="U714" s="44">
        <f t="shared" si="685"/>
        <v>457.15350000000001</v>
      </c>
      <c r="V714" s="44">
        <f t="shared" si="686"/>
        <v>0</v>
      </c>
      <c r="W714" s="44">
        <f t="shared" si="687"/>
        <v>0</v>
      </c>
      <c r="X714" s="44">
        <f t="shared" si="688"/>
        <v>0</v>
      </c>
      <c r="Y714" s="44">
        <f t="shared" si="689"/>
        <v>0</v>
      </c>
      <c r="Z714" s="44">
        <f t="shared" si="690"/>
        <v>457.15350000000001</v>
      </c>
      <c r="AA714" s="20">
        <v>0.11</v>
      </c>
      <c r="AC714" s="44">
        <f t="shared" si="732"/>
        <v>294.11847999999998</v>
      </c>
      <c r="AD714" s="28">
        <v>94</v>
      </c>
      <c r="AE714" s="44">
        <f t="shared" si="733"/>
        <v>2133.92344</v>
      </c>
      <c r="AF714" s="28">
        <v>682</v>
      </c>
      <c r="AG714" s="44">
        <f t="shared" si="734"/>
        <v>344.18119999999999</v>
      </c>
      <c r="AH714" s="28">
        <v>110</v>
      </c>
      <c r="AI714" s="44">
        <f t="shared" si="698"/>
        <v>82.287629999999993</v>
      </c>
      <c r="AJ714" s="44">
        <f t="shared" si="699"/>
        <v>0</v>
      </c>
      <c r="AK714" s="44"/>
      <c r="AL714" s="44">
        <f t="shared" si="700"/>
        <v>0</v>
      </c>
      <c r="AM714" s="44"/>
      <c r="AN714" s="44">
        <f t="shared" si="701"/>
        <v>82.287629999999993</v>
      </c>
      <c r="AO714" s="20"/>
      <c r="AP714" s="20">
        <v>0.18</v>
      </c>
      <c r="AQ714" s="20"/>
      <c r="AR714" s="20"/>
      <c r="AS714" s="44">
        <f t="shared" si="702"/>
        <v>54.679174947549434</v>
      </c>
      <c r="AT714" s="44">
        <f t="shared" si="703"/>
        <v>0</v>
      </c>
      <c r="AU714" s="44">
        <f t="shared" si="704"/>
        <v>0</v>
      </c>
      <c r="AV714" s="44">
        <f t="shared" si="705"/>
        <v>0</v>
      </c>
      <c r="AW714" s="44"/>
      <c r="AX714" s="44">
        <f t="shared" si="706"/>
        <v>54.679174947549434</v>
      </c>
      <c r="AY714" s="44">
        <f t="shared" si="707"/>
        <v>256.00596000000002</v>
      </c>
      <c r="AZ714" s="44">
        <f t="shared" si="708"/>
        <v>0</v>
      </c>
      <c r="BA714" s="44"/>
      <c r="BB714" s="44">
        <f t="shared" si="709"/>
        <v>0</v>
      </c>
      <c r="BC714" s="44"/>
      <c r="BD714" s="44">
        <f t="shared" si="710"/>
        <v>256.00596000000002</v>
      </c>
      <c r="BE714" s="20"/>
      <c r="BF714" s="20">
        <v>0.56000000000000005</v>
      </c>
      <c r="BG714" s="20"/>
      <c r="BH714" s="20">
        <v>0.05</v>
      </c>
      <c r="BI714" s="44">
        <f t="shared" si="711"/>
        <v>170.11298872570939</v>
      </c>
      <c r="BJ714" s="44">
        <f t="shared" si="712"/>
        <v>0</v>
      </c>
      <c r="BK714" s="44">
        <f t="shared" si="713"/>
        <v>0</v>
      </c>
      <c r="BL714" s="44">
        <f t="shared" si="714"/>
        <v>0</v>
      </c>
      <c r="BM714" s="44"/>
      <c r="BN714" s="44">
        <f t="shared" si="715"/>
        <v>170.11298872570939</v>
      </c>
      <c r="BO714" s="44">
        <f t="shared" si="716"/>
        <v>100.57377</v>
      </c>
      <c r="BP714" s="44">
        <f t="shared" si="717"/>
        <v>0</v>
      </c>
      <c r="BQ714" s="44"/>
      <c r="BR714" s="44">
        <f t="shared" si="718"/>
        <v>0</v>
      </c>
      <c r="BS714" s="44"/>
      <c r="BT714" s="44">
        <f t="shared" si="719"/>
        <v>100.57377</v>
      </c>
      <c r="BU714" s="20"/>
      <c r="BV714" s="20">
        <v>0.22</v>
      </c>
      <c r="BW714" s="20"/>
      <c r="BX714" s="20">
        <v>0.05</v>
      </c>
      <c r="BY714" s="44">
        <f t="shared" si="720"/>
        <v>66.830102713671536</v>
      </c>
      <c r="BZ714" s="44">
        <f t="shared" si="721"/>
        <v>0</v>
      </c>
      <c r="CA714" s="44">
        <f t="shared" si="722"/>
        <v>0</v>
      </c>
      <c r="CB714" s="44">
        <f t="shared" si="723"/>
        <v>0</v>
      </c>
      <c r="CC714" s="44"/>
      <c r="CD714" s="44">
        <f t="shared" si="724"/>
        <v>66.830102713671536</v>
      </c>
      <c r="CE714" s="44">
        <f t="shared" si="725"/>
        <v>5.3789853318403358</v>
      </c>
      <c r="CF714" s="44">
        <f t="shared" si="726"/>
        <v>12.544153482840418</v>
      </c>
      <c r="CG714" s="44">
        <f t="shared" si="727"/>
        <v>5.1500923389960658</v>
      </c>
      <c r="CH714" s="44">
        <f t="shared" si="728"/>
        <v>22.37994698807778</v>
      </c>
      <c r="CI714" s="44">
        <f t="shared" si="729"/>
        <v>69.626501740686436</v>
      </c>
      <c r="CJ714" s="44">
        <f t="shared" si="730"/>
        <v>27.353268540983954</v>
      </c>
      <c r="CK714" s="44">
        <f t="shared" si="731"/>
        <v>124.33303882265434</v>
      </c>
    </row>
    <row r="715" spans="1:89" x14ac:dyDescent="0.25">
      <c r="A715" s="41">
        <f>'[11]ТОВ "Сумитеплоенерго" '!F707</f>
        <v>1963</v>
      </c>
      <c r="B715" s="78" t="str">
        <f>'[11]ТОВ "Сумитеплоенерго" '!C707</f>
        <v>вул. Радянська, 6</v>
      </c>
      <c r="C715" s="47" t="str">
        <f>'[11]ТОВ "Сумитеплоенерго" '!O707</f>
        <v>так</v>
      </c>
      <c r="D715" s="46">
        <f>'[11]ТОВ "Сумитеплоенерго" '!G707</f>
        <v>5</v>
      </c>
      <c r="E715" s="86" t="str">
        <f t="shared" si="676"/>
        <v>ТОВ "Сумитеплоенерго"</v>
      </c>
      <c r="F715" s="43">
        <f>'[11]ТОВ "Сумитеплоенерго" '!L707</f>
        <v>2514.3000000000002</v>
      </c>
      <c r="G715" s="43">
        <f>'[11]ТОВ "Сумитеплоенерго" '!CX707</f>
        <v>378.94551162790702</v>
      </c>
      <c r="H715" s="32">
        <f t="shared" si="677"/>
        <v>150.71610851048285</v>
      </c>
      <c r="I715" s="42"/>
      <c r="J715" s="42"/>
      <c r="K715" s="42"/>
      <c r="L715" s="42"/>
      <c r="M715" s="42"/>
      <c r="N715" s="44">
        <f t="shared" si="678"/>
        <v>378.94551162790702</v>
      </c>
      <c r="O715" s="44">
        <f t="shared" si="679"/>
        <v>251.80489371113202</v>
      </c>
      <c r="P715" s="44">
        <f t="shared" si="680"/>
        <v>0</v>
      </c>
      <c r="Q715" s="44">
        <f t="shared" si="681"/>
        <v>0</v>
      </c>
      <c r="R715" s="44">
        <f t="shared" si="682"/>
        <v>0</v>
      </c>
      <c r="S715" s="44">
        <f t="shared" si="683"/>
        <v>0</v>
      </c>
      <c r="T715" s="44">
        <f t="shared" si="684"/>
        <v>251.80489371113202</v>
      </c>
      <c r="U715" s="44">
        <f t="shared" si="685"/>
        <v>390.31387697674427</v>
      </c>
      <c r="V715" s="44">
        <f t="shared" si="686"/>
        <v>0</v>
      </c>
      <c r="W715" s="44">
        <f t="shared" si="687"/>
        <v>0</v>
      </c>
      <c r="X715" s="44">
        <f t="shared" si="688"/>
        <v>0</v>
      </c>
      <c r="Y715" s="44">
        <f t="shared" si="689"/>
        <v>0</v>
      </c>
      <c r="Z715" s="44">
        <f t="shared" si="690"/>
        <v>390.31387697674427</v>
      </c>
      <c r="AA715" s="20">
        <v>0.03</v>
      </c>
      <c r="AC715" s="44">
        <f t="shared" si="732"/>
        <v>246.40140000000002</v>
      </c>
      <c r="AD715" s="28">
        <v>98</v>
      </c>
      <c r="AE715" s="44">
        <f t="shared" si="733"/>
        <v>1780.1244000000002</v>
      </c>
      <c r="AF715" s="28">
        <v>708</v>
      </c>
      <c r="AG715" s="44">
        <f t="shared" si="734"/>
        <v>284.11590000000001</v>
      </c>
      <c r="AH715" s="28">
        <v>113</v>
      </c>
      <c r="AI715" s="44">
        <f t="shared" si="698"/>
        <v>70.256497855813961</v>
      </c>
      <c r="AJ715" s="44">
        <f t="shared" si="699"/>
        <v>0</v>
      </c>
      <c r="AK715" s="44"/>
      <c r="AL715" s="44">
        <f t="shared" si="700"/>
        <v>0</v>
      </c>
      <c r="AM715" s="44"/>
      <c r="AN715" s="44">
        <f t="shared" si="701"/>
        <v>70.256497855813961</v>
      </c>
      <c r="AO715" s="20"/>
      <c r="AP715" s="20">
        <v>0.18</v>
      </c>
      <c r="AQ715" s="20"/>
      <c r="AR715" s="20"/>
      <c r="AS715" s="44">
        <f t="shared" si="702"/>
        <v>46.684627294043878</v>
      </c>
      <c r="AT715" s="44">
        <f t="shared" si="703"/>
        <v>0</v>
      </c>
      <c r="AU715" s="44">
        <f t="shared" si="704"/>
        <v>0</v>
      </c>
      <c r="AV715" s="44">
        <f t="shared" si="705"/>
        <v>0</v>
      </c>
      <c r="AW715" s="44"/>
      <c r="AX715" s="44">
        <f t="shared" si="706"/>
        <v>46.684627294043878</v>
      </c>
      <c r="AY715" s="44">
        <f t="shared" si="707"/>
        <v>218.57577110697682</v>
      </c>
      <c r="AZ715" s="44">
        <f t="shared" si="708"/>
        <v>0</v>
      </c>
      <c r="BA715" s="44"/>
      <c r="BB715" s="44">
        <f t="shared" si="709"/>
        <v>0</v>
      </c>
      <c r="BC715" s="44"/>
      <c r="BD715" s="44">
        <f t="shared" si="710"/>
        <v>218.57577110697682</v>
      </c>
      <c r="BE715" s="20"/>
      <c r="BF715" s="20">
        <v>0.56000000000000005</v>
      </c>
      <c r="BG715" s="20"/>
      <c r="BH715" s="20">
        <v>0.05</v>
      </c>
      <c r="BI715" s="44">
        <f t="shared" si="711"/>
        <v>145.24106269258098</v>
      </c>
      <c r="BJ715" s="44">
        <f t="shared" si="712"/>
        <v>0</v>
      </c>
      <c r="BK715" s="44">
        <f t="shared" si="713"/>
        <v>0</v>
      </c>
      <c r="BL715" s="44">
        <f t="shared" si="714"/>
        <v>0</v>
      </c>
      <c r="BM715" s="44"/>
      <c r="BN715" s="44">
        <f t="shared" si="715"/>
        <v>145.24106269258098</v>
      </c>
      <c r="BO715" s="44">
        <f t="shared" si="716"/>
        <v>85.86905293488374</v>
      </c>
      <c r="BP715" s="44">
        <f t="shared" si="717"/>
        <v>0</v>
      </c>
      <c r="BQ715" s="44"/>
      <c r="BR715" s="44">
        <f t="shared" si="718"/>
        <v>0</v>
      </c>
      <c r="BS715" s="44"/>
      <c r="BT715" s="44">
        <f t="shared" si="719"/>
        <v>85.86905293488374</v>
      </c>
      <c r="BU715" s="20"/>
      <c r="BV715" s="20">
        <v>0.22</v>
      </c>
      <c r="BW715" s="20"/>
      <c r="BX715" s="20">
        <v>0.05</v>
      </c>
      <c r="BY715" s="44">
        <f t="shared" si="720"/>
        <v>57.058988914942525</v>
      </c>
      <c r="BZ715" s="44">
        <f t="shared" si="721"/>
        <v>0</v>
      </c>
      <c r="CA715" s="44">
        <f t="shared" si="722"/>
        <v>0</v>
      </c>
      <c r="CB715" s="44">
        <f t="shared" si="723"/>
        <v>0</v>
      </c>
      <c r="CC715" s="44"/>
      <c r="CD715" s="44">
        <f t="shared" si="724"/>
        <v>57.058988914942525</v>
      </c>
      <c r="CE715" s="44">
        <f t="shared" si="725"/>
        <v>5.2779986535618422</v>
      </c>
      <c r="CF715" s="44">
        <f t="shared" si="726"/>
        <v>12.25634381213413</v>
      </c>
      <c r="CG715" s="44">
        <f t="shared" si="727"/>
        <v>4.9793363920894178</v>
      </c>
      <c r="CH715" s="44">
        <f t="shared" si="728"/>
        <v>19.107813623762365</v>
      </c>
      <c r="CI715" s="44">
        <f t="shared" si="729"/>
        <v>59.446531273927377</v>
      </c>
      <c r="CJ715" s="44">
        <f t="shared" si="730"/>
        <v>23.353994429042896</v>
      </c>
      <c r="CK715" s="44">
        <f t="shared" si="731"/>
        <v>106.15452013201316</v>
      </c>
    </row>
    <row r="716" spans="1:89" x14ac:dyDescent="0.25">
      <c r="A716" s="41">
        <f>'[11]ТОВ "Сумитеплоенерго" '!F708</f>
        <v>1955</v>
      </c>
      <c r="B716" s="41" t="str">
        <f>'[11]ТОВ "Сумитеплоенерго" '!C708</f>
        <v>вул. Г. КОНДРАТЬЄВА ,37</v>
      </c>
      <c r="C716" s="47" t="str">
        <f>'[11]ТОВ "Сумитеплоенерго" '!O708</f>
        <v>так</v>
      </c>
      <c r="D716" s="46">
        <f>'[11]ТОВ "Сумитеплоенерго" '!G708</f>
        <v>5</v>
      </c>
      <c r="E716" s="86" t="str">
        <f t="shared" si="676"/>
        <v>ТОВ "Сумитеплоенерго"</v>
      </c>
      <c r="F716" s="43">
        <f>'[11]ТОВ "Сумитеплоенерго" '!L708</f>
        <v>2508.8000000000002</v>
      </c>
      <c r="G716" s="43">
        <f>'[11]ТОВ "Сумитеплоенерго" '!CX708</f>
        <v>509.59408139534884</v>
      </c>
      <c r="H716" s="32">
        <f t="shared" si="677"/>
        <v>203.12264086230419</v>
      </c>
      <c r="I716" s="42"/>
      <c r="J716" s="42"/>
      <c r="K716" s="42"/>
      <c r="L716" s="42"/>
      <c r="M716" s="42"/>
      <c r="N716" s="44">
        <f t="shared" si="678"/>
        <v>509.59408139534884</v>
      </c>
      <c r="O716" s="44">
        <f t="shared" si="679"/>
        <v>338.61935176468234</v>
      </c>
      <c r="P716" s="44">
        <f t="shared" si="680"/>
        <v>0</v>
      </c>
      <c r="Q716" s="44">
        <f t="shared" si="681"/>
        <v>0</v>
      </c>
      <c r="R716" s="44">
        <f t="shared" si="682"/>
        <v>0</v>
      </c>
      <c r="S716" s="44">
        <f t="shared" si="683"/>
        <v>0</v>
      </c>
      <c r="T716" s="44">
        <f t="shared" si="684"/>
        <v>338.61935176468234</v>
      </c>
      <c r="U716" s="44">
        <f t="shared" si="685"/>
        <v>524.88190383720928</v>
      </c>
      <c r="V716" s="44">
        <f t="shared" si="686"/>
        <v>0</v>
      </c>
      <c r="W716" s="44">
        <f t="shared" si="687"/>
        <v>0</v>
      </c>
      <c r="X716" s="44">
        <f t="shared" si="688"/>
        <v>0</v>
      </c>
      <c r="Y716" s="44">
        <f t="shared" si="689"/>
        <v>0</v>
      </c>
      <c r="Z716" s="44">
        <f t="shared" si="690"/>
        <v>524.88190383720928</v>
      </c>
      <c r="AA716" s="20">
        <v>0.03</v>
      </c>
      <c r="AC716" s="44">
        <f t="shared" si="732"/>
        <v>245.86240000000004</v>
      </c>
      <c r="AD716" s="28">
        <v>98</v>
      </c>
      <c r="AE716" s="44">
        <f t="shared" si="733"/>
        <v>1776.2304000000001</v>
      </c>
      <c r="AF716" s="28">
        <v>708</v>
      </c>
      <c r="AG716" s="44">
        <f t="shared" si="734"/>
        <v>283.49440000000004</v>
      </c>
      <c r="AH716" s="28">
        <v>113</v>
      </c>
      <c r="AI716" s="44">
        <f t="shared" si="698"/>
        <v>94.478742690697672</v>
      </c>
      <c r="AJ716" s="44">
        <f t="shared" si="699"/>
        <v>0</v>
      </c>
      <c r="AK716" s="44"/>
      <c r="AL716" s="44">
        <f t="shared" si="700"/>
        <v>0</v>
      </c>
      <c r="AM716" s="44"/>
      <c r="AN716" s="44">
        <f t="shared" si="701"/>
        <v>94.478742690697672</v>
      </c>
      <c r="AO716" s="20"/>
      <c r="AP716" s="20">
        <v>0.18</v>
      </c>
      <c r="AQ716" s="20"/>
      <c r="AR716" s="20"/>
      <c r="AS716" s="44">
        <f t="shared" si="702"/>
        <v>62.780027817172105</v>
      </c>
      <c r="AT716" s="44">
        <f t="shared" si="703"/>
        <v>0</v>
      </c>
      <c r="AU716" s="44">
        <f t="shared" si="704"/>
        <v>0</v>
      </c>
      <c r="AV716" s="44">
        <f t="shared" si="705"/>
        <v>0</v>
      </c>
      <c r="AW716" s="44"/>
      <c r="AX716" s="44">
        <f t="shared" si="706"/>
        <v>62.780027817172105</v>
      </c>
      <c r="AY716" s="44">
        <f t="shared" si="707"/>
        <v>293.93386614883724</v>
      </c>
      <c r="AZ716" s="44">
        <f t="shared" si="708"/>
        <v>0</v>
      </c>
      <c r="BA716" s="44"/>
      <c r="BB716" s="44">
        <f t="shared" si="709"/>
        <v>0</v>
      </c>
      <c r="BC716" s="44"/>
      <c r="BD716" s="44">
        <f t="shared" si="710"/>
        <v>293.93386614883724</v>
      </c>
      <c r="BE716" s="20"/>
      <c r="BF716" s="20">
        <v>0.56000000000000005</v>
      </c>
      <c r="BG716" s="20"/>
      <c r="BH716" s="20">
        <v>0.05</v>
      </c>
      <c r="BI716" s="44">
        <f t="shared" si="711"/>
        <v>195.31564209786879</v>
      </c>
      <c r="BJ716" s="44">
        <f t="shared" si="712"/>
        <v>0</v>
      </c>
      <c r="BK716" s="44">
        <f t="shared" si="713"/>
        <v>0</v>
      </c>
      <c r="BL716" s="44">
        <f t="shared" si="714"/>
        <v>0</v>
      </c>
      <c r="BM716" s="44"/>
      <c r="BN716" s="44">
        <f t="shared" si="715"/>
        <v>195.31564209786879</v>
      </c>
      <c r="BO716" s="44">
        <f t="shared" si="716"/>
        <v>115.47401884418605</v>
      </c>
      <c r="BP716" s="44">
        <f t="shared" si="717"/>
        <v>0</v>
      </c>
      <c r="BQ716" s="44"/>
      <c r="BR716" s="44">
        <f t="shared" si="718"/>
        <v>0</v>
      </c>
      <c r="BS716" s="44"/>
      <c r="BT716" s="44">
        <f t="shared" si="719"/>
        <v>115.47401884418605</v>
      </c>
      <c r="BU716" s="20"/>
      <c r="BV716" s="20">
        <v>0.22</v>
      </c>
      <c r="BW716" s="20"/>
      <c r="BX716" s="20">
        <v>0.05</v>
      </c>
      <c r="BY716" s="44">
        <f t="shared" si="720"/>
        <v>76.731145109877019</v>
      </c>
      <c r="BZ716" s="44">
        <f t="shared" si="721"/>
        <v>0</v>
      </c>
      <c r="CA716" s="44">
        <f t="shared" si="722"/>
        <v>0</v>
      </c>
      <c r="CB716" s="44">
        <f t="shared" si="723"/>
        <v>0</v>
      </c>
      <c r="CC716" s="44"/>
      <c r="CD716" s="44">
        <f t="shared" si="724"/>
        <v>76.731145109877019</v>
      </c>
      <c r="CE716" s="44">
        <f t="shared" si="725"/>
        <v>3.9162518486930291</v>
      </c>
      <c r="CF716" s="44">
        <f t="shared" si="726"/>
        <v>9.0941533454343944</v>
      </c>
      <c r="CG716" s="44">
        <f t="shared" si="727"/>
        <v>3.6946457607799723</v>
      </c>
      <c r="CH716" s="44">
        <f t="shared" si="728"/>
        <v>25.69559061207687</v>
      </c>
      <c r="CI716" s="44">
        <f t="shared" si="729"/>
        <v>79.941837459794726</v>
      </c>
      <c r="CJ716" s="44">
        <f t="shared" si="730"/>
        <v>31.405721859205066</v>
      </c>
      <c r="CK716" s="44">
        <f t="shared" si="731"/>
        <v>142.75328117820484</v>
      </c>
    </row>
    <row r="717" spans="1:89" x14ac:dyDescent="0.25">
      <c r="A717" s="41">
        <f>'[11]ТОВ "Сумитеплоенерго" '!F709</f>
        <v>1972</v>
      </c>
      <c r="B717" s="78" t="str">
        <f>'[11]ТОВ "Сумитеплоенерго" '!C709</f>
        <v>вул.Лебединська,4</v>
      </c>
      <c r="C717" s="47" t="str">
        <f>'[11]ТОВ "Сумитеплоенерго" '!O709</f>
        <v>так</v>
      </c>
      <c r="D717" s="46">
        <f>'[11]ТОВ "Сумитеплоенерго" '!G709</f>
        <v>5</v>
      </c>
      <c r="E717" s="86" t="str">
        <f t="shared" ref="E717:E780" si="735">$D$2</f>
        <v>ТОВ "Сумитеплоенерго"</v>
      </c>
      <c r="F717" s="43">
        <f>'[11]ТОВ "Сумитеплоенерго" '!L709</f>
        <v>4367.1099999999997</v>
      </c>
      <c r="G717" s="43">
        <f>'[11]ТОВ "Сумитеплоенерго" '!CX709</f>
        <v>491.17209302325585</v>
      </c>
      <c r="H717" s="32">
        <f t="shared" ref="H717:H780" si="736">G717*1000/F717</f>
        <v>112.47073992257029</v>
      </c>
      <c r="I717" s="42"/>
      <c r="J717" s="42"/>
      <c r="K717" s="42"/>
      <c r="L717" s="42"/>
      <c r="M717" s="42"/>
      <c r="N717" s="44">
        <f t="shared" ref="N717:N780" si="737">G717+I717+J717+K717</f>
        <v>491.17209302325585</v>
      </c>
      <c r="O717" s="44">
        <f t="shared" ref="O717:O780" si="738">G717*$D$3</f>
        <v>326.37815433222022</v>
      </c>
      <c r="P717" s="44">
        <f t="shared" ref="P717:P780" si="739">I717*$D$4</f>
        <v>0</v>
      </c>
      <c r="Q717" s="44">
        <f t="shared" ref="Q717:Q780" si="740">J717*$D$5</f>
        <v>0</v>
      </c>
      <c r="R717" s="44">
        <f t="shared" ref="R717:R780" si="741">K717*$D$3</f>
        <v>0</v>
      </c>
      <c r="S717" s="44">
        <f t="shared" ref="S717:S780" si="742">M717*$D$6</f>
        <v>0</v>
      </c>
      <c r="T717" s="44">
        <f t="shared" ref="T717:T780" si="743">SUM(O717:S717)</f>
        <v>326.37815433222022</v>
      </c>
      <c r="U717" s="44">
        <f t="shared" ref="U717:U780" si="744">G717*(1+AA717)</f>
        <v>545.20102325581399</v>
      </c>
      <c r="V717" s="44">
        <f t="shared" ref="V717:V780" si="745">I717*(1+AB717)</f>
        <v>0</v>
      </c>
      <c r="W717" s="44">
        <f t="shared" ref="W717:W780" si="746">J717</f>
        <v>0</v>
      </c>
      <c r="X717" s="44">
        <f t="shared" ref="X717:X780" si="747">K717</f>
        <v>0</v>
      </c>
      <c r="Y717" s="44">
        <f t="shared" ref="Y717:Y780" si="748">M717</f>
        <v>0</v>
      </c>
      <c r="Z717" s="44">
        <f t="shared" ref="Z717:Z780" si="749">U717+V717+W717+X717</f>
        <v>545.20102325581399</v>
      </c>
      <c r="AA717" s="20">
        <v>0.11</v>
      </c>
      <c r="AC717" s="44">
        <f t="shared" si="732"/>
        <v>410.50833999999998</v>
      </c>
      <c r="AD717" s="28">
        <v>94</v>
      </c>
      <c r="AE717" s="44">
        <f t="shared" si="733"/>
        <v>2978.3690199999996</v>
      </c>
      <c r="AF717" s="28">
        <v>682</v>
      </c>
      <c r="AG717" s="44">
        <f t="shared" si="734"/>
        <v>480.38209999999998</v>
      </c>
      <c r="AH717" s="28">
        <v>110</v>
      </c>
      <c r="AI717" s="44">
        <f t="shared" si="698"/>
        <v>98.13618418604652</v>
      </c>
      <c r="AJ717" s="44">
        <f t="shared" si="699"/>
        <v>0</v>
      </c>
      <c r="AK717" s="44"/>
      <c r="AL717" s="44">
        <f t="shared" si="700"/>
        <v>0</v>
      </c>
      <c r="AM717" s="44"/>
      <c r="AN717" s="44">
        <f t="shared" si="701"/>
        <v>98.13618418604652</v>
      </c>
      <c r="AO717" s="20"/>
      <c r="AP717" s="20">
        <v>0.18</v>
      </c>
      <c r="AQ717" s="20"/>
      <c r="AR717" s="20"/>
      <c r="AS717" s="44">
        <f t="shared" si="702"/>
        <v>65.210355235577595</v>
      </c>
      <c r="AT717" s="44">
        <f t="shared" si="703"/>
        <v>0</v>
      </c>
      <c r="AU717" s="44">
        <f t="shared" si="704"/>
        <v>0</v>
      </c>
      <c r="AV717" s="44">
        <f t="shared" si="705"/>
        <v>0</v>
      </c>
      <c r="AW717" s="44"/>
      <c r="AX717" s="44">
        <f t="shared" si="706"/>
        <v>65.210355235577595</v>
      </c>
      <c r="AY717" s="44">
        <f t="shared" si="707"/>
        <v>305.31257302325588</v>
      </c>
      <c r="AZ717" s="44">
        <f t="shared" si="708"/>
        <v>0</v>
      </c>
      <c r="BA717" s="44"/>
      <c r="BB717" s="44">
        <f t="shared" si="709"/>
        <v>0</v>
      </c>
      <c r="BC717" s="44"/>
      <c r="BD717" s="44">
        <f t="shared" si="710"/>
        <v>305.31257302325588</v>
      </c>
      <c r="BE717" s="20"/>
      <c r="BF717" s="20">
        <v>0.56000000000000005</v>
      </c>
      <c r="BG717" s="20"/>
      <c r="BH717" s="20">
        <v>0.05</v>
      </c>
      <c r="BI717" s="44">
        <f t="shared" si="711"/>
        <v>202.87666073290811</v>
      </c>
      <c r="BJ717" s="44">
        <f t="shared" si="712"/>
        <v>0</v>
      </c>
      <c r="BK717" s="44">
        <f t="shared" si="713"/>
        <v>0</v>
      </c>
      <c r="BL717" s="44">
        <f t="shared" si="714"/>
        <v>0</v>
      </c>
      <c r="BM717" s="44"/>
      <c r="BN717" s="44">
        <f t="shared" si="715"/>
        <v>202.87666073290811</v>
      </c>
      <c r="BO717" s="44">
        <f t="shared" si="716"/>
        <v>119.94422511627909</v>
      </c>
      <c r="BP717" s="44">
        <f t="shared" si="717"/>
        <v>0</v>
      </c>
      <c r="BQ717" s="44"/>
      <c r="BR717" s="44">
        <f t="shared" si="718"/>
        <v>0</v>
      </c>
      <c r="BS717" s="44"/>
      <c r="BT717" s="44">
        <f t="shared" si="719"/>
        <v>119.94422511627909</v>
      </c>
      <c r="BU717" s="20"/>
      <c r="BV717" s="20">
        <v>0.22</v>
      </c>
      <c r="BW717" s="20"/>
      <c r="BX717" s="20">
        <v>0.05</v>
      </c>
      <c r="BY717" s="44">
        <f t="shared" si="720"/>
        <v>79.701545287928184</v>
      </c>
      <c r="BZ717" s="44">
        <f t="shared" si="721"/>
        <v>0</v>
      </c>
      <c r="CA717" s="44">
        <f t="shared" si="722"/>
        <v>0</v>
      </c>
      <c r="CB717" s="44">
        <f t="shared" si="723"/>
        <v>0</v>
      </c>
      <c r="CC717" s="44"/>
      <c r="CD717" s="44">
        <f t="shared" si="724"/>
        <v>79.701545287928184</v>
      </c>
      <c r="CE717" s="44">
        <f t="shared" si="725"/>
        <v>6.295140373288965</v>
      </c>
      <c r="CF717" s="44">
        <f t="shared" si="726"/>
        <v>14.680688302145768</v>
      </c>
      <c r="CG717" s="44">
        <f t="shared" si="727"/>
        <v>6.0272620595319877</v>
      </c>
      <c r="CH717" s="44">
        <f t="shared" si="728"/>
        <v>26.690312987455808</v>
      </c>
      <c r="CI717" s="44">
        <f t="shared" si="729"/>
        <v>83.036529294306973</v>
      </c>
      <c r="CJ717" s="44">
        <f t="shared" si="730"/>
        <v>32.62149365133488</v>
      </c>
      <c r="CK717" s="44">
        <f t="shared" si="731"/>
        <v>148.27951659697672</v>
      </c>
    </row>
    <row r="718" spans="1:89" x14ac:dyDescent="0.25">
      <c r="A718" s="41">
        <f>'[11]ТОВ "Сумитеплоенерго" '!F710</f>
        <v>2000</v>
      </c>
      <c r="B718" s="41" t="str">
        <f>'[11]ТОВ "Сумитеплоенерго" '!C710</f>
        <v>вул. Заливна, 39</v>
      </c>
      <c r="C718" s="47" t="str">
        <f>'[11]ТОВ "Сумитеплоенерго" '!O710</f>
        <v>так</v>
      </c>
      <c r="D718" s="46">
        <f>'[11]ТОВ "Сумитеплоенерго" '!G710</f>
        <v>16</v>
      </c>
      <c r="E718" s="86" t="str">
        <f t="shared" si="735"/>
        <v>ТОВ "Сумитеплоенерго"</v>
      </c>
      <c r="F718" s="43">
        <f>'[11]ТОВ "Сумитеплоенерго" '!L710</f>
        <v>5145.99</v>
      </c>
      <c r="G718" s="43">
        <f>'[11]ТОВ "Сумитеплоенерго" '!CX710</f>
        <v>1046.1948255813954</v>
      </c>
      <c r="H718" s="32">
        <f t="shared" si="736"/>
        <v>203.30292627490442</v>
      </c>
      <c r="I718" s="42"/>
      <c r="J718" s="42"/>
      <c r="K718" s="42"/>
      <c r="L718" s="42"/>
      <c r="M718" s="42"/>
      <c r="N718" s="44">
        <f t="shared" si="737"/>
        <v>1046.1948255813954</v>
      </c>
      <c r="O718" s="44">
        <f t="shared" si="738"/>
        <v>695.18431746285671</v>
      </c>
      <c r="P718" s="44">
        <f t="shared" si="739"/>
        <v>0</v>
      </c>
      <c r="Q718" s="44">
        <f t="shared" si="740"/>
        <v>0</v>
      </c>
      <c r="R718" s="44">
        <f t="shared" si="741"/>
        <v>0</v>
      </c>
      <c r="S718" s="44">
        <f t="shared" si="742"/>
        <v>0</v>
      </c>
      <c r="T718" s="44">
        <f t="shared" si="743"/>
        <v>695.18431746285671</v>
      </c>
      <c r="U718" s="44">
        <f t="shared" si="744"/>
        <v>1077.5806703488374</v>
      </c>
      <c r="V718" s="44">
        <f t="shared" si="745"/>
        <v>0</v>
      </c>
      <c r="W718" s="44">
        <f t="shared" si="746"/>
        <v>0</v>
      </c>
      <c r="X718" s="44">
        <f t="shared" si="747"/>
        <v>0</v>
      </c>
      <c r="Y718" s="44">
        <f t="shared" si="748"/>
        <v>0</v>
      </c>
      <c r="Z718" s="44">
        <f t="shared" si="749"/>
        <v>1077.5806703488374</v>
      </c>
      <c r="AA718" s="20">
        <v>0.03</v>
      </c>
      <c r="AC718" s="44">
        <f t="shared" si="732"/>
        <v>463.13909999999998</v>
      </c>
      <c r="AD718" s="28">
        <v>90</v>
      </c>
      <c r="AE718" s="44">
        <f t="shared" si="733"/>
        <v>3406.6453799999999</v>
      </c>
      <c r="AF718" s="28">
        <v>662</v>
      </c>
      <c r="AG718" s="44">
        <f t="shared" si="734"/>
        <v>519.74499000000003</v>
      </c>
      <c r="AH718" s="28">
        <v>101</v>
      </c>
      <c r="AI718" s="44">
        <f t="shared" si="698"/>
        <v>193.96452066279073</v>
      </c>
      <c r="AJ718" s="44">
        <f t="shared" si="699"/>
        <v>0</v>
      </c>
      <c r="AK718" s="44"/>
      <c r="AL718" s="44">
        <f t="shared" si="700"/>
        <v>0</v>
      </c>
      <c r="AM718" s="44"/>
      <c r="AN718" s="44">
        <f t="shared" si="701"/>
        <v>193.96452066279073</v>
      </c>
      <c r="AO718" s="20"/>
      <c r="AP718" s="20">
        <v>0.18</v>
      </c>
      <c r="AQ718" s="20"/>
      <c r="AR718" s="20"/>
      <c r="AS718" s="44">
        <f t="shared" si="702"/>
        <v>128.88717245761364</v>
      </c>
      <c r="AT718" s="44">
        <f t="shared" si="703"/>
        <v>0</v>
      </c>
      <c r="AU718" s="44">
        <f t="shared" si="704"/>
        <v>0</v>
      </c>
      <c r="AV718" s="44">
        <f t="shared" si="705"/>
        <v>0</v>
      </c>
      <c r="AW718" s="44"/>
      <c r="AX718" s="44">
        <f t="shared" si="706"/>
        <v>128.88717245761364</v>
      </c>
      <c r="AY718" s="44">
        <f t="shared" si="707"/>
        <v>603.445175395349</v>
      </c>
      <c r="AZ718" s="44">
        <f t="shared" si="708"/>
        <v>0</v>
      </c>
      <c r="BA718" s="44"/>
      <c r="BB718" s="44">
        <f t="shared" si="709"/>
        <v>0</v>
      </c>
      <c r="BC718" s="44"/>
      <c r="BD718" s="44">
        <f t="shared" si="710"/>
        <v>603.445175395349</v>
      </c>
      <c r="BE718" s="20"/>
      <c r="BF718" s="20">
        <v>0.56000000000000005</v>
      </c>
      <c r="BG718" s="20"/>
      <c r="BH718" s="20">
        <v>0.05</v>
      </c>
      <c r="BI718" s="44">
        <f t="shared" si="711"/>
        <v>400.98231431257585</v>
      </c>
      <c r="BJ718" s="44">
        <f t="shared" si="712"/>
        <v>0</v>
      </c>
      <c r="BK718" s="44">
        <f t="shared" si="713"/>
        <v>0</v>
      </c>
      <c r="BL718" s="44">
        <f t="shared" si="714"/>
        <v>0</v>
      </c>
      <c r="BM718" s="44"/>
      <c r="BN718" s="44">
        <f t="shared" si="715"/>
        <v>400.98231431257585</v>
      </c>
      <c r="BO718" s="44">
        <f t="shared" si="716"/>
        <v>237.06774747674424</v>
      </c>
      <c r="BP718" s="44">
        <f t="shared" si="717"/>
        <v>0</v>
      </c>
      <c r="BQ718" s="44"/>
      <c r="BR718" s="44">
        <f t="shared" si="718"/>
        <v>0</v>
      </c>
      <c r="BS718" s="44"/>
      <c r="BT718" s="44">
        <f t="shared" si="719"/>
        <v>237.06774747674424</v>
      </c>
      <c r="BU718" s="20"/>
      <c r="BV718" s="20">
        <v>0.22</v>
      </c>
      <c r="BW718" s="20"/>
      <c r="BX718" s="20">
        <v>0.05</v>
      </c>
      <c r="BY718" s="44">
        <f t="shared" si="720"/>
        <v>157.52876633708337</v>
      </c>
      <c r="BZ718" s="44">
        <f t="shared" si="721"/>
        <v>0</v>
      </c>
      <c r="CA718" s="44">
        <f t="shared" si="722"/>
        <v>0</v>
      </c>
      <c r="CB718" s="44">
        <f t="shared" si="723"/>
        <v>0</v>
      </c>
      <c r="CC718" s="44"/>
      <c r="CD718" s="44">
        <f t="shared" si="724"/>
        <v>157.52876633708337</v>
      </c>
      <c r="CE718" s="44">
        <f t="shared" si="725"/>
        <v>3.5933684568362283</v>
      </c>
      <c r="CF718" s="44">
        <f t="shared" si="726"/>
        <v>8.495749708662796</v>
      </c>
      <c r="CG718" s="44">
        <f t="shared" si="727"/>
        <v>3.2993655830950823</v>
      </c>
      <c r="CH718" s="44">
        <f t="shared" si="728"/>
        <v>52.752955577906107</v>
      </c>
      <c r="CI718" s="44">
        <f t="shared" si="729"/>
        <v>164.12030624237457</v>
      </c>
      <c r="CJ718" s="44">
        <f t="shared" si="730"/>
        <v>64.475834595218586</v>
      </c>
      <c r="CK718" s="44">
        <f t="shared" si="731"/>
        <v>293.07197543281171</v>
      </c>
    </row>
    <row r="719" spans="1:89" x14ac:dyDescent="0.25">
      <c r="A719" s="41">
        <f>'[11]ТОВ "Сумитеплоенерго" '!F711</f>
        <v>2004</v>
      </c>
      <c r="B719" s="41" t="str">
        <f>'[11]ТОВ "Сумитеплоенерго" '!C711</f>
        <v>вул. Інтернаціоналістів, 59а</v>
      </c>
      <c r="C719" s="47" t="str">
        <f>'[11]ТОВ "Сумитеплоенерго" '!O711</f>
        <v>так</v>
      </c>
      <c r="D719" s="46">
        <f>'[11]ТОВ "Сумитеплоенерго" '!G711</f>
        <v>9</v>
      </c>
      <c r="E719" s="86" t="str">
        <f t="shared" si="735"/>
        <v>ТОВ "Сумитеплоенерго"</v>
      </c>
      <c r="F719" s="43">
        <f>'[11]ТОВ "Сумитеплоенерго" '!L711</f>
        <v>5538.81</v>
      </c>
      <c r="G719" s="43">
        <f>'[11]ТОВ "Сумитеплоенерго" '!CX711</f>
        <v>1022.2490465116279</v>
      </c>
      <c r="H719" s="32">
        <f t="shared" si="736"/>
        <v>184.56113253778841</v>
      </c>
      <c r="I719" s="42"/>
      <c r="J719" s="42"/>
      <c r="K719" s="42"/>
      <c r="L719" s="42"/>
      <c r="M719" s="42"/>
      <c r="N719" s="44">
        <f t="shared" si="737"/>
        <v>1022.2490465116279</v>
      </c>
      <c r="O719" s="44">
        <f t="shared" si="738"/>
        <v>679.27262523145828</v>
      </c>
      <c r="P719" s="44">
        <f t="shared" si="739"/>
        <v>0</v>
      </c>
      <c r="Q719" s="44">
        <f t="shared" si="740"/>
        <v>0</v>
      </c>
      <c r="R719" s="44">
        <f t="shared" si="741"/>
        <v>0</v>
      </c>
      <c r="S719" s="44">
        <f t="shared" si="742"/>
        <v>0</v>
      </c>
      <c r="T719" s="44">
        <f t="shared" si="743"/>
        <v>679.27262523145828</v>
      </c>
      <c r="U719" s="44">
        <f t="shared" si="744"/>
        <v>1052.9165179069767</v>
      </c>
      <c r="V719" s="44">
        <f t="shared" si="745"/>
        <v>0</v>
      </c>
      <c r="W719" s="44">
        <f t="shared" si="746"/>
        <v>0</v>
      </c>
      <c r="X719" s="44">
        <f t="shared" si="747"/>
        <v>0</v>
      </c>
      <c r="Y719" s="44">
        <f t="shared" si="748"/>
        <v>0</v>
      </c>
      <c r="Z719" s="44">
        <f t="shared" si="749"/>
        <v>1052.9165179069767</v>
      </c>
      <c r="AA719" s="20">
        <v>0.03</v>
      </c>
      <c r="AC719" s="44">
        <f t="shared" si="732"/>
        <v>498.49290000000002</v>
      </c>
      <c r="AD719" s="28">
        <v>90</v>
      </c>
      <c r="AE719" s="44">
        <f t="shared" si="733"/>
        <v>3666.6922200000004</v>
      </c>
      <c r="AF719" s="28">
        <v>662</v>
      </c>
      <c r="AG719" s="44">
        <f t="shared" si="734"/>
        <v>559.4198100000001</v>
      </c>
      <c r="AH719" s="28">
        <v>101</v>
      </c>
      <c r="AI719" s="44">
        <f t="shared" si="698"/>
        <v>189.52497322325578</v>
      </c>
      <c r="AJ719" s="44">
        <f t="shared" si="699"/>
        <v>0</v>
      </c>
      <c r="AK719" s="44"/>
      <c r="AL719" s="44">
        <f t="shared" si="700"/>
        <v>0</v>
      </c>
      <c r="AM719" s="44"/>
      <c r="AN719" s="44">
        <f t="shared" si="701"/>
        <v>189.52497322325578</v>
      </c>
      <c r="AO719" s="20"/>
      <c r="AP719" s="20">
        <v>0.18</v>
      </c>
      <c r="AQ719" s="20"/>
      <c r="AR719" s="20"/>
      <c r="AS719" s="44">
        <f t="shared" si="702"/>
        <v>125.93714471791236</v>
      </c>
      <c r="AT719" s="44">
        <f t="shared" si="703"/>
        <v>0</v>
      </c>
      <c r="AU719" s="44">
        <f t="shared" si="704"/>
        <v>0</v>
      </c>
      <c r="AV719" s="44">
        <f t="shared" si="705"/>
        <v>0</v>
      </c>
      <c r="AW719" s="44"/>
      <c r="AX719" s="44">
        <f t="shared" si="706"/>
        <v>125.93714471791236</v>
      </c>
      <c r="AY719" s="44">
        <f t="shared" si="707"/>
        <v>589.63325002790702</v>
      </c>
      <c r="AZ719" s="44">
        <f t="shared" si="708"/>
        <v>0</v>
      </c>
      <c r="BA719" s="44"/>
      <c r="BB719" s="44">
        <f t="shared" si="709"/>
        <v>0</v>
      </c>
      <c r="BC719" s="44"/>
      <c r="BD719" s="44">
        <f t="shared" si="710"/>
        <v>589.63325002790702</v>
      </c>
      <c r="BE719" s="20"/>
      <c r="BF719" s="20">
        <v>0.56000000000000005</v>
      </c>
      <c r="BG719" s="20"/>
      <c r="BH719" s="20">
        <v>0.05</v>
      </c>
      <c r="BI719" s="44">
        <f t="shared" si="711"/>
        <v>391.80445023350518</v>
      </c>
      <c r="BJ719" s="44">
        <f t="shared" si="712"/>
        <v>0</v>
      </c>
      <c r="BK719" s="44">
        <f t="shared" si="713"/>
        <v>0</v>
      </c>
      <c r="BL719" s="44">
        <f t="shared" si="714"/>
        <v>0</v>
      </c>
      <c r="BM719" s="44"/>
      <c r="BN719" s="44">
        <f t="shared" si="715"/>
        <v>391.80445023350518</v>
      </c>
      <c r="BO719" s="44">
        <f t="shared" si="716"/>
        <v>231.64163393953487</v>
      </c>
      <c r="BP719" s="44">
        <f t="shared" si="717"/>
        <v>0</v>
      </c>
      <c r="BQ719" s="44"/>
      <c r="BR719" s="44">
        <f t="shared" si="718"/>
        <v>0</v>
      </c>
      <c r="BS719" s="44"/>
      <c r="BT719" s="44">
        <f t="shared" si="719"/>
        <v>231.64163393953487</v>
      </c>
      <c r="BU719" s="20"/>
      <c r="BV719" s="20">
        <v>0.22</v>
      </c>
      <c r="BW719" s="20"/>
      <c r="BX719" s="20">
        <v>0.05</v>
      </c>
      <c r="BY719" s="44">
        <f t="shared" si="720"/>
        <v>153.92317687744844</v>
      </c>
      <c r="BZ719" s="44">
        <f t="shared" si="721"/>
        <v>0</v>
      </c>
      <c r="CA719" s="44">
        <f t="shared" si="722"/>
        <v>0</v>
      </c>
      <c r="CB719" s="44">
        <f t="shared" si="723"/>
        <v>0</v>
      </c>
      <c r="CC719" s="44"/>
      <c r="CD719" s="44">
        <f t="shared" si="724"/>
        <v>153.92317687744844</v>
      </c>
      <c r="CE719" s="44">
        <f t="shared" si="725"/>
        <v>3.9582674445778356</v>
      </c>
      <c r="CF719" s="44">
        <f t="shared" si="726"/>
        <v>9.358475172537597</v>
      </c>
      <c r="CG719" s="44">
        <f t="shared" si="727"/>
        <v>3.6344091991123766</v>
      </c>
      <c r="CH719" s="44">
        <f t="shared" si="728"/>
        <v>51.5455221356275</v>
      </c>
      <c r="CI719" s="44">
        <f t="shared" si="729"/>
        <v>160.36384664417449</v>
      </c>
      <c r="CJ719" s="44">
        <f t="shared" si="730"/>
        <v>63.000082610211393</v>
      </c>
      <c r="CK719" s="44">
        <f t="shared" si="731"/>
        <v>286.36401186459722</v>
      </c>
    </row>
    <row r="720" spans="1:89" x14ac:dyDescent="0.25">
      <c r="A720" s="41">
        <f>'[11]ТОВ "Сумитеплоенерго" '!F712</f>
        <v>2002</v>
      </c>
      <c r="B720" s="41" t="str">
        <f>'[11]ТОВ "Сумитеплоенерго" '!C712</f>
        <v>вул. Інтернаціоналістів, 59б</v>
      </c>
      <c r="C720" s="47" t="str">
        <f>'[11]ТОВ "Сумитеплоенерго" '!O712</f>
        <v>так</v>
      </c>
      <c r="D720" s="46">
        <f>'[11]ТОВ "Сумитеплоенерго" '!G712</f>
        <v>9</v>
      </c>
      <c r="E720" s="86" t="str">
        <f t="shared" si="735"/>
        <v>ТОВ "Сумитеплоенерго"</v>
      </c>
      <c r="F720" s="43">
        <f>'[11]ТОВ "Сумитеплоенерго" '!L712</f>
        <v>4003.89</v>
      </c>
      <c r="G720" s="43">
        <f>'[11]ТОВ "Сумитеплоенерго" '!CX712</f>
        <v>886.23643023255818</v>
      </c>
      <c r="H720" s="32">
        <f t="shared" si="736"/>
        <v>221.34385066336941</v>
      </c>
      <c r="I720" s="42"/>
      <c r="J720" s="42"/>
      <c r="K720" s="42"/>
      <c r="L720" s="42"/>
      <c r="M720" s="42"/>
      <c r="N720" s="44">
        <f t="shared" si="737"/>
        <v>886.23643023255818</v>
      </c>
      <c r="O720" s="44">
        <f t="shared" si="738"/>
        <v>588.89382053630345</v>
      </c>
      <c r="P720" s="44">
        <f t="shared" si="739"/>
        <v>0</v>
      </c>
      <c r="Q720" s="44">
        <f t="shared" si="740"/>
        <v>0</v>
      </c>
      <c r="R720" s="44">
        <f t="shared" si="741"/>
        <v>0</v>
      </c>
      <c r="S720" s="44">
        <f t="shared" si="742"/>
        <v>0</v>
      </c>
      <c r="T720" s="44">
        <f t="shared" si="743"/>
        <v>588.89382053630345</v>
      </c>
      <c r="U720" s="44">
        <f t="shared" si="744"/>
        <v>912.82352313953493</v>
      </c>
      <c r="V720" s="44">
        <f t="shared" si="745"/>
        <v>0</v>
      </c>
      <c r="W720" s="44">
        <f t="shared" si="746"/>
        <v>0</v>
      </c>
      <c r="X720" s="44">
        <f t="shared" si="747"/>
        <v>0</v>
      </c>
      <c r="Y720" s="44">
        <f t="shared" si="748"/>
        <v>0</v>
      </c>
      <c r="Z720" s="44">
        <f t="shared" si="749"/>
        <v>912.82352313953493</v>
      </c>
      <c r="AA720" s="20">
        <v>0.03</v>
      </c>
      <c r="AC720" s="44">
        <f t="shared" si="732"/>
        <v>376.36565999999999</v>
      </c>
      <c r="AD720" s="28">
        <v>94</v>
      </c>
      <c r="AE720" s="44">
        <f t="shared" si="733"/>
        <v>2730.6529799999998</v>
      </c>
      <c r="AF720" s="28">
        <v>682</v>
      </c>
      <c r="AG720" s="44">
        <f t="shared" si="734"/>
        <v>440.42789999999997</v>
      </c>
      <c r="AH720" s="28">
        <v>110</v>
      </c>
      <c r="AI720" s="44">
        <f t="shared" si="698"/>
        <v>164.30823416511629</v>
      </c>
      <c r="AJ720" s="44">
        <f t="shared" si="699"/>
        <v>0</v>
      </c>
      <c r="AK720" s="44"/>
      <c r="AL720" s="44">
        <f t="shared" si="700"/>
        <v>0</v>
      </c>
      <c r="AM720" s="44"/>
      <c r="AN720" s="44">
        <f t="shared" si="701"/>
        <v>164.30823416511629</v>
      </c>
      <c r="AO720" s="20"/>
      <c r="AP720" s="20">
        <v>0.18</v>
      </c>
      <c r="AQ720" s="20"/>
      <c r="AR720" s="20"/>
      <c r="AS720" s="44">
        <f t="shared" si="702"/>
        <v>109.18091432743067</v>
      </c>
      <c r="AT720" s="44">
        <f t="shared" si="703"/>
        <v>0</v>
      </c>
      <c r="AU720" s="44">
        <f t="shared" si="704"/>
        <v>0</v>
      </c>
      <c r="AV720" s="44">
        <f t="shared" si="705"/>
        <v>0</v>
      </c>
      <c r="AW720" s="44"/>
      <c r="AX720" s="44">
        <f t="shared" si="706"/>
        <v>109.18091432743067</v>
      </c>
      <c r="AY720" s="44">
        <f t="shared" si="707"/>
        <v>511.1811729581396</v>
      </c>
      <c r="AZ720" s="44">
        <f t="shared" si="708"/>
        <v>0</v>
      </c>
      <c r="BA720" s="44"/>
      <c r="BB720" s="44">
        <f t="shared" si="709"/>
        <v>0</v>
      </c>
      <c r="BC720" s="44"/>
      <c r="BD720" s="44">
        <f t="shared" si="710"/>
        <v>511.1811729581396</v>
      </c>
      <c r="BE720" s="20"/>
      <c r="BF720" s="20">
        <v>0.56000000000000005</v>
      </c>
      <c r="BG720" s="20"/>
      <c r="BH720" s="20">
        <v>0.05</v>
      </c>
      <c r="BI720" s="44">
        <f t="shared" si="711"/>
        <v>339.67395568533988</v>
      </c>
      <c r="BJ720" s="44">
        <f t="shared" si="712"/>
        <v>0</v>
      </c>
      <c r="BK720" s="44">
        <f t="shared" si="713"/>
        <v>0</v>
      </c>
      <c r="BL720" s="44">
        <f t="shared" si="714"/>
        <v>0</v>
      </c>
      <c r="BM720" s="44"/>
      <c r="BN720" s="44">
        <f t="shared" si="715"/>
        <v>339.67395568533988</v>
      </c>
      <c r="BO720" s="44">
        <f t="shared" si="716"/>
        <v>200.82117509069769</v>
      </c>
      <c r="BP720" s="44">
        <f t="shared" si="717"/>
        <v>0</v>
      </c>
      <c r="BQ720" s="44"/>
      <c r="BR720" s="44">
        <f t="shared" si="718"/>
        <v>0</v>
      </c>
      <c r="BS720" s="44"/>
      <c r="BT720" s="44">
        <f t="shared" si="719"/>
        <v>200.82117509069769</v>
      </c>
      <c r="BU720" s="20"/>
      <c r="BV720" s="20">
        <v>0.22</v>
      </c>
      <c r="BW720" s="20"/>
      <c r="BX720" s="20">
        <v>0.05</v>
      </c>
      <c r="BY720" s="44">
        <f t="shared" si="720"/>
        <v>133.44333973352639</v>
      </c>
      <c r="BZ720" s="44">
        <f t="shared" si="721"/>
        <v>0</v>
      </c>
      <c r="CA720" s="44">
        <f t="shared" si="722"/>
        <v>0</v>
      </c>
      <c r="CB720" s="44">
        <f t="shared" si="723"/>
        <v>0</v>
      </c>
      <c r="CC720" s="44"/>
      <c r="CD720" s="44">
        <f t="shared" si="724"/>
        <v>133.44333973352639</v>
      </c>
      <c r="CE720" s="44">
        <f t="shared" si="725"/>
        <v>3.4471744655965177</v>
      </c>
      <c r="CF720" s="44">
        <f t="shared" si="726"/>
        <v>8.0390413639177147</v>
      </c>
      <c r="CG720" s="44">
        <f t="shared" si="727"/>
        <v>3.3004861904647504</v>
      </c>
      <c r="CH720" s="44">
        <f t="shared" si="728"/>
        <v>44.687270374902923</v>
      </c>
      <c r="CI720" s="44">
        <f t="shared" si="729"/>
        <v>139.0270633885869</v>
      </c>
      <c r="CJ720" s="44">
        <f t="shared" si="730"/>
        <v>54.617774902659129</v>
      </c>
      <c r="CK720" s="44">
        <f t="shared" si="731"/>
        <v>248.26261319390514</v>
      </c>
    </row>
    <row r="721" spans="1:91" x14ac:dyDescent="0.25">
      <c r="A721" s="41">
        <f>'[11]ТОВ "Сумитеплоенерго" '!F713</f>
        <v>2000</v>
      </c>
      <c r="B721" s="41" t="str">
        <f>'[11]ТОВ "Сумитеплоенерго" '!C713</f>
        <v>вул. Охтирська, 19/4</v>
      </c>
      <c r="C721" s="47" t="str">
        <f>'[11]ТОВ "Сумитеплоенерго" '!O713</f>
        <v>так</v>
      </c>
      <c r="D721" s="46">
        <f>'[11]ТОВ "Сумитеплоенерго" '!G713</f>
        <v>6</v>
      </c>
      <c r="E721" s="86" t="str">
        <f t="shared" si="735"/>
        <v>ТОВ "Сумитеплоенерго"</v>
      </c>
      <c r="F721" s="43">
        <f>'[11]ТОВ "Сумитеплоенерго" '!L713</f>
        <v>2305.11</v>
      </c>
      <c r="G721" s="43">
        <f>'[11]ТОВ "Сумитеплоенерго" '!CX713</f>
        <v>378.76669767441859</v>
      </c>
      <c r="H721" s="32">
        <f t="shared" si="736"/>
        <v>164.31610538083586</v>
      </c>
      <c r="I721" s="42"/>
      <c r="J721" s="42"/>
      <c r="K721" s="42"/>
      <c r="L721" s="42"/>
      <c r="M721" s="42"/>
      <c r="N721" s="44">
        <f t="shared" si="737"/>
        <v>378.76669767441859</v>
      </c>
      <c r="O721" s="44">
        <f t="shared" si="738"/>
        <v>251.68607391469536</v>
      </c>
      <c r="P721" s="44">
        <f t="shared" si="739"/>
        <v>0</v>
      </c>
      <c r="Q721" s="44">
        <f t="shared" si="740"/>
        <v>0</v>
      </c>
      <c r="R721" s="44">
        <f t="shared" si="741"/>
        <v>0</v>
      </c>
      <c r="S721" s="44">
        <f t="shared" si="742"/>
        <v>0</v>
      </c>
      <c r="T721" s="44">
        <f t="shared" si="743"/>
        <v>251.68607391469536</v>
      </c>
      <c r="U721" s="44">
        <f t="shared" si="744"/>
        <v>390.12969860465114</v>
      </c>
      <c r="V721" s="44">
        <f t="shared" si="745"/>
        <v>0</v>
      </c>
      <c r="W721" s="44">
        <f t="shared" si="746"/>
        <v>0</v>
      </c>
      <c r="X721" s="44">
        <f t="shared" si="747"/>
        <v>0</v>
      </c>
      <c r="Y721" s="44">
        <f t="shared" si="748"/>
        <v>0</v>
      </c>
      <c r="Z721" s="44">
        <f t="shared" si="749"/>
        <v>390.12969860465114</v>
      </c>
      <c r="AA721" s="20">
        <v>0.03</v>
      </c>
      <c r="AC721" s="44">
        <f t="shared" si="732"/>
        <v>225.90078</v>
      </c>
      <c r="AD721" s="28">
        <v>98</v>
      </c>
      <c r="AE721" s="44">
        <f t="shared" si="733"/>
        <v>1632.0178800000001</v>
      </c>
      <c r="AF721" s="28">
        <v>708</v>
      </c>
      <c r="AG721" s="44">
        <f t="shared" si="734"/>
        <v>260.47743000000003</v>
      </c>
      <c r="AH721" s="28">
        <v>113</v>
      </c>
      <c r="AI721" s="44">
        <f t="shared" si="698"/>
        <v>70.223345748837204</v>
      </c>
      <c r="AJ721" s="44">
        <f t="shared" si="699"/>
        <v>0</v>
      </c>
      <c r="AK721" s="44"/>
      <c r="AL721" s="44">
        <f t="shared" si="700"/>
        <v>0</v>
      </c>
      <c r="AM721" s="44"/>
      <c r="AN721" s="44">
        <f t="shared" si="701"/>
        <v>70.223345748837204</v>
      </c>
      <c r="AO721" s="20"/>
      <c r="AP721" s="20">
        <v>0.18</v>
      </c>
      <c r="AQ721" s="20"/>
      <c r="AR721" s="20"/>
      <c r="AS721" s="44">
        <f t="shared" si="702"/>
        <v>46.662598103784518</v>
      </c>
      <c r="AT721" s="44">
        <f t="shared" si="703"/>
        <v>0</v>
      </c>
      <c r="AU721" s="44">
        <f t="shared" si="704"/>
        <v>0</v>
      </c>
      <c r="AV721" s="44">
        <f t="shared" si="705"/>
        <v>0</v>
      </c>
      <c r="AW721" s="44"/>
      <c r="AX721" s="44">
        <f t="shared" si="706"/>
        <v>46.662598103784518</v>
      </c>
      <c r="AY721" s="44">
        <f t="shared" si="707"/>
        <v>218.47263121860465</v>
      </c>
      <c r="AZ721" s="44">
        <f t="shared" si="708"/>
        <v>0</v>
      </c>
      <c r="BA721" s="44"/>
      <c r="BB721" s="44">
        <f t="shared" si="709"/>
        <v>0</v>
      </c>
      <c r="BC721" s="44"/>
      <c r="BD721" s="44">
        <f t="shared" si="710"/>
        <v>218.47263121860465</v>
      </c>
      <c r="BE721" s="20"/>
      <c r="BF721" s="20">
        <v>0.56000000000000005</v>
      </c>
      <c r="BG721" s="20"/>
      <c r="BH721" s="20">
        <v>0.05</v>
      </c>
      <c r="BI721" s="44">
        <f t="shared" si="711"/>
        <v>145.17252743399627</v>
      </c>
      <c r="BJ721" s="44">
        <f t="shared" si="712"/>
        <v>0</v>
      </c>
      <c r="BK721" s="44">
        <f t="shared" si="713"/>
        <v>0</v>
      </c>
      <c r="BL721" s="44">
        <f t="shared" si="714"/>
        <v>0</v>
      </c>
      <c r="BM721" s="44"/>
      <c r="BN721" s="44">
        <f t="shared" si="715"/>
        <v>145.17252743399627</v>
      </c>
      <c r="BO721" s="44">
        <f t="shared" si="716"/>
        <v>85.828533693023246</v>
      </c>
      <c r="BP721" s="44">
        <f t="shared" si="717"/>
        <v>0</v>
      </c>
      <c r="BQ721" s="44"/>
      <c r="BR721" s="44">
        <f t="shared" si="718"/>
        <v>0</v>
      </c>
      <c r="BS721" s="44"/>
      <c r="BT721" s="44">
        <f t="shared" si="719"/>
        <v>85.828533693023246</v>
      </c>
      <c r="BU721" s="20"/>
      <c r="BV721" s="20">
        <v>0.22</v>
      </c>
      <c r="BW721" s="20"/>
      <c r="BX721" s="20">
        <v>0.05</v>
      </c>
      <c r="BY721" s="44">
        <f t="shared" si="720"/>
        <v>57.032064349069962</v>
      </c>
      <c r="BZ721" s="44">
        <f t="shared" si="721"/>
        <v>0</v>
      </c>
      <c r="CA721" s="44">
        <f t="shared" si="722"/>
        <v>0</v>
      </c>
      <c r="CB721" s="44">
        <f t="shared" si="723"/>
        <v>0</v>
      </c>
      <c r="CC721" s="44"/>
      <c r="CD721" s="44">
        <f t="shared" si="724"/>
        <v>57.032064349069962</v>
      </c>
      <c r="CE721" s="44">
        <f t="shared" si="725"/>
        <v>4.841153068621753</v>
      </c>
      <c r="CF721" s="44">
        <f t="shared" si="726"/>
        <v>11.24191958937967</v>
      </c>
      <c r="CG721" s="44">
        <f t="shared" si="727"/>
        <v>4.5672102697479806</v>
      </c>
      <c r="CH721" s="44">
        <f t="shared" si="728"/>
        <v>19.098797172605821</v>
      </c>
      <c r="CI721" s="44">
        <f t="shared" si="729"/>
        <v>59.418480092551448</v>
      </c>
      <c r="CJ721" s="44">
        <f t="shared" si="730"/>
        <v>23.342974322073779</v>
      </c>
      <c r="CK721" s="44">
        <f t="shared" si="731"/>
        <v>106.10442873669901</v>
      </c>
    </row>
    <row r="722" spans="1:91" x14ac:dyDescent="0.25">
      <c r="A722" s="41">
        <f>'[11]ТОВ "Сумитеплоенерго" '!F714</f>
        <v>2002</v>
      </c>
      <c r="B722" s="41" t="str">
        <f>'[11]ТОВ "Сумитеплоенерго" '!C714</f>
        <v>вул. Роменська, 92/1</v>
      </c>
      <c r="C722" s="47" t="str">
        <f>'[11]ТОВ "Сумитеплоенерго" '!O714</f>
        <v>так</v>
      </c>
      <c r="D722" s="46">
        <f>'[11]ТОВ "Сумитеплоенерго" '!G714</f>
        <v>7</v>
      </c>
      <c r="E722" s="86" t="str">
        <f t="shared" si="735"/>
        <v>ТОВ "Сумитеплоенерго"</v>
      </c>
      <c r="F722" s="43">
        <f>'[11]ТОВ "Сумитеплоенерго" '!L714</f>
        <v>1817.25</v>
      </c>
      <c r="G722" s="43">
        <f>'[11]ТОВ "Сумитеплоенерго" '!CX714</f>
        <v>318.12304651162793</v>
      </c>
      <c r="H722" s="32">
        <f t="shared" si="736"/>
        <v>175.05739249504907</v>
      </c>
      <c r="I722" s="42"/>
      <c r="J722" s="42"/>
      <c r="K722" s="42"/>
      <c r="L722" s="42"/>
      <c r="M722" s="42"/>
      <c r="N722" s="44">
        <f t="shared" si="737"/>
        <v>318.12304651162793</v>
      </c>
      <c r="O722" s="44">
        <f t="shared" si="738"/>
        <v>211.38907166310065</v>
      </c>
      <c r="P722" s="44">
        <f t="shared" si="739"/>
        <v>0</v>
      </c>
      <c r="Q722" s="44">
        <f t="shared" si="740"/>
        <v>0</v>
      </c>
      <c r="R722" s="44">
        <f t="shared" si="741"/>
        <v>0</v>
      </c>
      <c r="S722" s="44">
        <f t="shared" si="742"/>
        <v>0</v>
      </c>
      <c r="T722" s="44">
        <f t="shared" si="743"/>
        <v>211.38907166310065</v>
      </c>
      <c r="U722" s="44">
        <f t="shared" si="744"/>
        <v>327.66673790697678</v>
      </c>
      <c r="V722" s="44">
        <f t="shared" si="745"/>
        <v>0</v>
      </c>
      <c r="W722" s="44">
        <f t="shared" si="746"/>
        <v>0</v>
      </c>
      <c r="X722" s="44">
        <f t="shared" si="747"/>
        <v>0</v>
      </c>
      <c r="Y722" s="44">
        <f t="shared" si="748"/>
        <v>0</v>
      </c>
      <c r="Z722" s="44">
        <f t="shared" si="749"/>
        <v>327.66673790697678</v>
      </c>
      <c r="AA722" s="20">
        <v>0.03</v>
      </c>
      <c r="AC722" s="44">
        <f t="shared" si="732"/>
        <v>178.09049999999999</v>
      </c>
      <c r="AD722" s="28">
        <v>98</v>
      </c>
      <c r="AE722" s="44">
        <f t="shared" si="733"/>
        <v>1286.6130000000001</v>
      </c>
      <c r="AF722" s="28">
        <v>708</v>
      </c>
      <c r="AG722" s="44">
        <f t="shared" si="734"/>
        <v>205.34925000000001</v>
      </c>
      <c r="AH722" s="28">
        <v>113</v>
      </c>
      <c r="AI722" s="44">
        <f t="shared" si="698"/>
        <v>58.980012823255819</v>
      </c>
      <c r="AJ722" s="44">
        <f t="shared" si="699"/>
        <v>0</v>
      </c>
      <c r="AK722" s="44"/>
      <c r="AL722" s="44">
        <f t="shared" si="700"/>
        <v>0</v>
      </c>
      <c r="AM722" s="44"/>
      <c r="AN722" s="44">
        <f t="shared" si="701"/>
        <v>58.980012823255819</v>
      </c>
      <c r="AO722" s="20"/>
      <c r="AP722" s="20">
        <v>0.18</v>
      </c>
      <c r="AQ722" s="20"/>
      <c r="AR722" s="20"/>
      <c r="AS722" s="44">
        <f t="shared" si="702"/>
        <v>39.19153388633886</v>
      </c>
      <c r="AT722" s="44">
        <f t="shared" si="703"/>
        <v>0</v>
      </c>
      <c r="AU722" s="44">
        <f t="shared" si="704"/>
        <v>0</v>
      </c>
      <c r="AV722" s="44">
        <f t="shared" si="705"/>
        <v>0</v>
      </c>
      <c r="AW722" s="44"/>
      <c r="AX722" s="44">
        <f t="shared" si="706"/>
        <v>39.19153388633886</v>
      </c>
      <c r="AY722" s="44">
        <f t="shared" si="707"/>
        <v>183.493373227907</v>
      </c>
      <c r="AZ722" s="44">
        <f t="shared" si="708"/>
        <v>0</v>
      </c>
      <c r="BA722" s="44"/>
      <c r="BB722" s="44">
        <f t="shared" si="709"/>
        <v>0</v>
      </c>
      <c r="BC722" s="44"/>
      <c r="BD722" s="44">
        <f t="shared" si="710"/>
        <v>183.493373227907</v>
      </c>
      <c r="BE722" s="20"/>
      <c r="BF722" s="20">
        <v>0.56000000000000005</v>
      </c>
      <c r="BG722" s="20"/>
      <c r="BH722" s="20">
        <v>0.05</v>
      </c>
      <c r="BI722" s="44">
        <f t="shared" si="711"/>
        <v>121.92921653527647</v>
      </c>
      <c r="BJ722" s="44">
        <f t="shared" si="712"/>
        <v>0</v>
      </c>
      <c r="BK722" s="44">
        <f t="shared" si="713"/>
        <v>0</v>
      </c>
      <c r="BL722" s="44">
        <f t="shared" si="714"/>
        <v>0</v>
      </c>
      <c r="BM722" s="44"/>
      <c r="BN722" s="44">
        <f t="shared" si="715"/>
        <v>121.92921653527647</v>
      </c>
      <c r="BO722" s="44">
        <f t="shared" si="716"/>
        <v>72.086682339534889</v>
      </c>
      <c r="BP722" s="44">
        <f t="shared" si="717"/>
        <v>0</v>
      </c>
      <c r="BQ722" s="44"/>
      <c r="BR722" s="44">
        <f t="shared" si="718"/>
        <v>0</v>
      </c>
      <c r="BS722" s="44"/>
      <c r="BT722" s="44">
        <f t="shared" si="719"/>
        <v>72.086682339534889</v>
      </c>
      <c r="BU722" s="20"/>
      <c r="BV722" s="20">
        <v>0.22</v>
      </c>
      <c r="BW722" s="20"/>
      <c r="BX722" s="20">
        <v>0.05</v>
      </c>
      <c r="BY722" s="44">
        <f t="shared" si="720"/>
        <v>47.900763638858606</v>
      </c>
      <c r="BZ722" s="44">
        <f t="shared" si="721"/>
        <v>0</v>
      </c>
      <c r="CA722" s="44">
        <f t="shared" si="722"/>
        <v>0</v>
      </c>
      <c r="CB722" s="44">
        <f t="shared" si="723"/>
        <v>0</v>
      </c>
      <c r="CC722" s="44"/>
      <c r="CD722" s="44">
        <f t="shared" si="724"/>
        <v>47.900763638858606</v>
      </c>
      <c r="CE722" s="44">
        <f t="shared" si="725"/>
        <v>4.5441064010530514</v>
      </c>
      <c r="CF722" s="44">
        <f t="shared" si="726"/>
        <v>10.552130461920569</v>
      </c>
      <c r="CG722" s="44">
        <f t="shared" si="727"/>
        <v>4.286972365371942</v>
      </c>
      <c r="CH722" s="44">
        <f t="shared" si="728"/>
        <v>16.040923287505219</v>
      </c>
      <c r="CI722" s="44">
        <f t="shared" si="729"/>
        <v>49.905094672238455</v>
      </c>
      <c r="CJ722" s="44">
        <f t="shared" si="730"/>
        <v>19.605572906950822</v>
      </c>
      <c r="CK722" s="44">
        <f t="shared" si="731"/>
        <v>89.1162404861401</v>
      </c>
    </row>
    <row r="723" spans="1:91" x14ac:dyDescent="0.25">
      <c r="A723" s="41">
        <f>'[11]ТОВ "Сумитеплоенерго" '!F715</f>
        <v>2005</v>
      </c>
      <c r="B723" s="41" t="str">
        <f>'[11]ТОВ "Сумитеплоенерго" '!C715</f>
        <v>вул. Роменська, 100а</v>
      </c>
      <c r="C723" s="47" t="str">
        <f>'[11]ТОВ "Сумитеплоенерго" '!O715</f>
        <v>так</v>
      </c>
      <c r="D723" s="46">
        <f>'[11]ТОВ "Сумитеплоенерго" '!G715</f>
        <v>10</v>
      </c>
      <c r="E723" s="86" t="str">
        <f t="shared" si="735"/>
        <v>ТОВ "Сумитеплоенерго"</v>
      </c>
      <c r="F723" s="43">
        <f>'[11]ТОВ "Сумитеплоенерго" '!L715</f>
        <v>5491.26</v>
      </c>
      <c r="G723" s="43">
        <f>'[11]ТОВ "Сумитеплоенерго" '!CX715</f>
        <v>1116.5857558139535</v>
      </c>
      <c r="H723" s="32">
        <f t="shared" si="736"/>
        <v>203.33871567071191</v>
      </c>
      <c r="I723" s="42"/>
      <c r="J723" s="42"/>
      <c r="K723" s="42"/>
      <c r="L723" s="42"/>
      <c r="M723" s="42"/>
      <c r="N723" s="44">
        <f t="shared" si="737"/>
        <v>1116.5857558139535</v>
      </c>
      <c r="O723" s="44">
        <f t="shared" si="738"/>
        <v>741.95827351076809</v>
      </c>
      <c r="P723" s="44">
        <f t="shared" si="739"/>
        <v>0</v>
      </c>
      <c r="Q723" s="44">
        <f t="shared" si="740"/>
        <v>0</v>
      </c>
      <c r="R723" s="44">
        <f t="shared" si="741"/>
        <v>0</v>
      </c>
      <c r="S723" s="44">
        <f t="shared" si="742"/>
        <v>0</v>
      </c>
      <c r="T723" s="44">
        <f t="shared" si="743"/>
        <v>741.95827351076809</v>
      </c>
      <c r="U723" s="44">
        <f t="shared" si="744"/>
        <v>1150.0833284883722</v>
      </c>
      <c r="V723" s="44">
        <f t="shared" si="745"/>
        <v>0</v>
      </c>
      <c r="W723" s="44">
        <f t="shared" si="746"/>
        <v>0</v>
      </c>
      <c r="X723" s="44">
        <f t="shared" si="747"/>
        <v>0</v>
      </c>
      <c r="Y723" s="44">
        <f t="shared" si="748"/>
        <v>0</v>
      </c>
      <c r="Z723" s="44">
        <f t="shared" si="749"/>
        <v>1150.0833284883722</v>
      </c>
      <c r="AA723" s="20">
        <v>0.03</v>
      </c>
      <c r="AC723" s="44">
        <f>AD723*F723/1000</f>
        <v>494.21340000000004</v>
      </c>
      <c r="AD723" s="28">
        <v>90</v>
      </c>
      <c r="AE723" s="44">
        <f>AF723*F723/1000</f>
        <v>3635.2141200000001</v>
      </c>
      <c r="AF723" s="28">
        <v>662</v>
      </c>
      <c r="AG723" s="44">
        <f>AH723*F723/1000</f>
        <v>554.61725999999999</v>
      </c>
      <c r="AH723" s="28">
        <v>101</v>
      </c>
      <c r="AI723" s="44">
        <f t="shared" si="698"/>
        <v>207.014999127907</v>
      </c>
      <c r="AJ723" s="44">
        <f t="shared" si="699"/>
        <v>0</v>
      </c>
      <c r="AK723" s="44"/>
      <c r="AL723" s="44">
        <f t="shared" si="700"/>
        <v>0</v>
      </c>
      <c r="AM723" s="44"/>
      <c r="AN723" s="44">
        <f t="shared" si="701"/>
        <v>207.014999127907</v>
      </c>
      <c r="AO723" s="20"/>
      <c r="AP723" s="20">
        <v>0.18</v>
      </c>
      <c r="AQ723" s="20"/>
      <c r="AR723" s="20"/>
      <c r="AS723" s="44">
        <f t="shared" si="702"/>
        <v>137.55906390889641</v>
      </c>
      <c r="AT723" s="44">
        <f t="shared" si="703"/>
        <v>0</v>
      </c>
      <c r="AU723" s="44">
        <f t="shared" si="704"/>
        <v>0</v>
      </c>
      <c r="AV723" s="44">
        <f t="shared" si="705"/>
        <v>0</v>
      </c>
      <c r="AW723" s="44"/>
      <c r="AX723" s="44">
        <f t="shared" si="706"/>
        <v>137.55906390889641</v>
      </c>
      <c r="AY723" s="44">
        <f t="shared" si="707"/>
        <v>644.04666395348852</v>
      </c>
      <c r="AZ723" s="44">
        <f t="shared" si="708"/>
        <v>0</v>
      </c>
      <c r="BA723" s="44"/>
      <c r="BB723" s="44">
        <f t="shared" si="709"/>
        <v>0</v>
      </c>
      <c r="BC723" s="44"/>
      <c r="BD723" s="44">
        <f t="shared" si="710"/>
        <v>644.04666395348852</v>
      </c>
      <c r="BE723" s="20"/>
      <c r="BF723" s="20">
        <v>0.56000000000000005</v>
      </c>
      <c r="BG723" s="20"/>
      <c r="BH723" s="20">
        <v>0.05</v>
      </c>
      <c r="BI723" s="44">
        <f t="shared" si="711"/>
        <v>427.96153216101112</v>
      </c>
      <c r="BJ723" s="44">
        <f t="shared" si="712"/>
        <v>0</v>
      </c>
      <c r="BK723" s="44">
        <f t="shared" si="713"/>
        <v>0</v>
      </c>
      <c r="BL723" s="44">
        <f t="shared" si="714"/>
        <v>0</v>
      </c>
      <c r="BM723" s="44"/>
      <c r="BN723" s="44">
        <f t="shared" si="715"/>
        <v>427.96153216101112</v>
      </c>
      <c r="BO723" s="44">
        <f t="shared" si="716"/>
        <v>253.01833226744188</v>
      </c>
      <c r="BP723" s="44">
        <f t="shared" si="717"/>
        <v>0</v>
      </c>
      <c r="BQ723" s="44"/>
      <c r="BR723" s="44">
        <f t="shared" si="718"/>
        <v>0</v>
      </c>
      <c r="BS723" s="44"/>
      <c r="BT723" s="44">
        <f t="shared" si="719"/>
        <v>253.01833226744188</v>
      </c>
      <c r="BU723" s="20"/>
      <c r="BV723" s="20">
        <v>0.22</v>
      </c>
      <c r="BW723" s="20"/>
      <c r="BX723" s="20">
        <v>0.05</v>
      </c>
      <c r="BY723" s="44">
        <f t="shared" si="720"/>
        <v>168.12774477754004</v>
      </c>
      <c r="BZ723" s="44">
        <f t="shared" si="721"/>
        <v>0</v>
      </c>
      <c r="CA723" s="44">
        <f t="shared" si="722"/>
        <v>0</v>
      </c>
      <c r="CB723" s="44">
        <f t="shared" si="723"/>
        <v>0</v>
      </c>
      <c r="CC723" s="44"/>
      <c r="CD723" s="44">
        <f t="shared" si="724"/>
        <v>168.12774477754004</v>
      </c>
      <c r="CE723" s="44">
        <f t="shared" si="725"/>
        <v>3.5927359924992746</v>
      </c>
      <c r="CF723" s="44">
        <f t="shared" si="726"/>
        <v>8.4942543822661403</v>
      </c>
      <c r="CG723" s="44">
        <f t="shared" si="727"/>
        <v>3.2987848658402426</v>
      </c>
      <c r="CH723" s="44">
        <f t="shared" si="728"/>
        <v>56.302322794076424</v>
      </c>
      <c r="CI723" s="44">
        <f t="shared" si="729"/>
        <v>175.16278202601555</v>
      </c>
      <c r="CJ723" s="44">
        <f t="shared" si="730"/>
        <v>68.813950081648954</v>
      </c>
      <c r="CK723" s="44">
        <f t="shared" si="731"/>
        <v>312.79068218931349</v>
      </c>
    </row>
    <row r="724" spans="1:91" x14ac:dyDescent="0.25">
      <c r="A724" s="41">
        <f>'[11]ТОВ "Сумитеплоенерго" '!F716</f>
        <v>2001</v>
      </c>
      <c r="B724" s="41" t="str">
        <f>'[11]ТОВ "Сумитеплоенерго" '!C716</f>
        <v>вул. Черепіна, 82в</v>
      </c>
      <c r="C724" s="47" t="str">
        <f>'[11]ТОВ "Сумитеплоенерго" '!O716</f>
        <v>так</v>
      </c>
      <c r="D724" s="46">
        <f>'[11]ТОВ "Сумитеплоенерго" '!G716</f>
        <v>10</v>
      </c>
      <c r="E724" s="86" t="str">
        <f t="shared" si="735"/>
        <v>ТОВ "Сумитеплоенерго"</v>
      </c>
      <c r="F724" s="43">
        <f>'[11]ТОВ "Сумитеплоенерго" '!L716</f>
        <v>2622.08</v>
      </c>
      <c r="G724" s="43">
        <f>'[11]ТОВ "Сумитеплоенерго" '!CX716</f>
        <v>495.97532558139534</v>
      </c>
      <c r="H724" s="32">
        <f t="shared" si="736"/>
        <v>189.1533918039859</v>
      </c>
      <c r="I724" s="42"/>
      <c r="J724" s="42"/>
      <c r="K724" s="42"/>
      <c r="L724" s="42"/>
      <c r="M724" s="42"/>
      <c r="N724" s="44">
        <f t="shared" si="737"/>
        <v>495.97532558139534</v>
      </c>
      <c r="O724" s="44">
        <f t="shared" si="738"/>
        <v>329.56984661160988</v>
      </c>
      <c r="P724" s="44">
        <f t="shared" si="739"/>
        <v>0</v>
      </c>
      <c r="Q724" s="44">
        <f t="shared" si="740"/>
        <v>0</v>
      </c>
      <c r="R724" s="44">
        <f t="shared" si="741"/>
        <v>0</v>
      </c>
      <c r="S724" s="44">
        <f t="shared" si="742"/>
        <v>0</v>
      </c>
      <c r="T724" s="44">
        <f t="shared" si="743"/>
        <v>329.56984661160988</v>
      </c>
      <c r="U724" s="44">
        <f t="shared" si="744"/>
        <v>510.85458534883719</v>
      </c>
      <c r="V724" s="44">
        <f t="shared" si="745"/>
        <v>0</v>
      </c>
      <c r="W724" s="44">
        <f t="shared" si="746"/>
        <v>0</v>
      </c>
      <c r="X724" s="44">
        <f t="shared" si="747"/>
        <v>0</v>
      </c>
      <c r="Y724" s="44">
        <f t="shared" si="748"/>
        <v>0</v>
      </c>
      <c r="Z724" s="44">
        <f t="shared" si="749"/>
        <v>510.85458534883719</v>
      </c>
      <c r="AA724" s="20">
        <v>0.03</v>
      </c>
      <c r="AC724" s="44">
        <f t="shared" si="732"/>
        <v>256.96384</v>
      </c>
      <c r="AD724" s="28">
        <v>98</v>
      </c>
      <c r="AE724" s="44">
        <f t="shared" si="733"/>
        <v>1856.43264</v>
      </c>
      <c r="AF724" s="28">
        <v>708</v>
      </c>
      <c r="AG724" s="44">
        <f t="shared" si="734"/>
        <v>296.29503999999997</v>
      </c>
      <c r="AH724" s="28">
        <v>113</v>
      </c>
      <c r="AI724" s="44">
        <f t="shared" si="698"/>
        <v>91.953825362790695</v>
      </c>
      <c r="AJ724" s="44">
        <f t="shared" si="699"/>
        <v>0</v>
      </c>
      <c r="AK724" s="44"/>
      <c r="AL724" s="44">
        <f t="shared" si="700"/>
        <v>0</v>
      </c>
      <c r="AM724" s="44"/>
      <c r="AN724" s="44">
        <f t="shared" si="701"/>
        <v>91.953825362790695</v>
      </c>
      <c r="AO724" s="20"/>
      <c r="AP724" s="20">
        <v>0.18</v>
      </c>
      <c r="AQ724" s="20"/>
      <c r="AR724" s="20"/>
      <c r="AS724" s="44">
        <f t="shared" si="702"/>
        <v>61.102249561792476</v>
      </c>
      <c r="AT724" s="44">
        <f t="shared" si="703"/>
        <v>0</v>
      </c>
      <c r="AU724" s="44">
        <f t="shared" si="704"/>
        <v>0</v>
      </c>
      <c r="AV724" s="44">
        <f t="shared" si="705"/>
        <v>0</v>
      </c>
      <c r="AW724" s="44"/>
      <c r="AX724" s="44">
        <f t="shared" si="706"/>
        <v>61.102249561792476</v>
      </c>
      <c r="AY724" s="44">
        <f t="shared" si="707"/>
        <v>286.07856779534887</v>
      </c>
      <c r="AZ724" s="44">
        <f t="shared" si="708"/>
        <v>0</v>
      </c>
      <c r="BA724" s="44"/>
      <c r="BB724" s="44">
        <f t="shared" si="709"/>
        <v>0</v>
      </c>
      <c r="BC724" s="44"/>
      <c r="BD724" s="44">
        <f t="shared" si="710"/>
        <v>286.07856779534887</v>
      </c>
      <c r="BE724" s="20"/>
      <c r="BF724" s="20">
        <v>0.56000000000000005</v>
      </c>
      <c r="BG724" s="20"/>
      <c r="BH724" s="20">
        <v>0.05</v>
      </c>
      <c r="BI724" s="44">
        <f t="shared" si="711"/>
        <v>190.09588752557661</v>
      </c>
      <c r="BJ724" s="44">
        <f t="shared" si="712"/>
        <v>0</v>
      </c>
      <c r="BK724" s="44">
        <f t="shared" si="713"/>
        <v>0</v>
      </c>
      <c r="BL724" s="44">
        <f t="shared" si="714"/>
        <v>0</v>
      </c>
      <c r="BM724" s="44"/>
      <c r="BN724" s="44">
        <f t="shared" si="715"/>
        <v>190.09588752557661</v>
      </c>
      <c r="BO724" s="44">
        <f t="shared" si="716"/>
        <v>112.38800877674419</v>
      </c>
      <c r="BP724" s="44">
        <f t="shared" si="717"/>
        <v>0</v>
      </c>
      <c r="BQ724" s="44"/>
      <c r="BR724" s="44">
        <f t="shared" si="718"/>
        <v>0</v>
      </c>
      <c r="BS724" s="44"/>
      <c r="BT724" s="44">
        <f t="shared" si="719"/>
        <v>112.38800877674419</v>
      </c>
      <c r="BU724" s="20"/>
      <c r="BV724" s="20">
        <v>0.22</v>
      </c>
      <c r="BW724" s="20"/>
      <c r="BX724" s="20">
        <v>0.05</v>
      </c>
      <c r="BY724" s="44">
        <f t="shared" si="720"/>
        <v>74.680527242190806</v>
      </c>
      <c r="BZ724" s="44">
        <f t="shared" si="721"/>
        <v>0</v>
      </c>
      <c r="CA724" s="44">
        <f t="shared" si="722"/>
        <v>0</v>
      </c>
      <c r="CB724" s="44">
        <f t="shared" si="723"/>
        <v>0</v>
      </c>
      <c r="CC724" s="44"/>
      <c r="CD724" s="44">
        <f t="shared" si="724"/>
        <v>74.680527242190806</v>
      </c>
      <c r="CE724" s="44">
        <f t="shared" si="725"/>
        <v>4.2054726600553956</v>
      </c>
      <c r="CF724" s="44">
        <f t="shared" si="726"/>
        <v>9.7657696027233865</v>
      </c>
      <c r="CG724" s="44">
        <f t="shared" si="727"/>
        <v>3.967500644968772</v>
      </c>
      <c r="CH724" s="44">
        <f t="shared" si="728"/>
        <v>25.008883315392822</v>
      </c>
      <c r="CI724" s="44">
        <f t="shared" si="729"/>
        <v>77.805414758999902</v>
      </c>
      <c r="CJ724" s="44">
        <f t="shared" si="730"/>
        <v>30.566412941035672</v>
      </c>
      <c r="CK724" s="44">
        <f t="shared" si="731"/>
        <v>138.93824064107125</v>
      </c>
    </row>
    <row r="725" spans="1:91" x14ac:dyDescent="0.25">
      <c r="A725" s="41">
        <f>'[11]ТОВ "Сумитеплоенерго" '!F717</f>
        <v>1965</v>
      </c>
      <c r="B725" s="41" t="str">
        <f>'[11]ТОВ "Сумитеплоенерго" '!C717</f>
        <v>вул.Білопільський шлях, 37</v>
      </c>
      <c r="C725" s="50">
        <f>'[11]ТОВ "Сумитеплоенерго" '!O717</f>
        <v>1</v>
      </c>
      <c r="D725" s="46">
        <f>'[11]ТОВ "Сумитеплоенерго" '!G717</f>
        <v>2</v>
      </c>
      <c r="E725" s="86" t="str">
        <f t="shared" si="735"/>
        <v>ТОВ "Сумитеплоенерго"</v>
      </c>
      <c r="F725" s="43">
        <f>'[11]ТОВ "Сумитеплоенерго" '!L717</f>
        <v>248</v>
      </c>
      <c r="G725" s="43">
        <f>'[11]ТОВ "Сумитеплоенерго" '!CX717</f>
        <v>51.994534883720931</v>
      </c>
      <c r="H725" s="32">
        <f t="shared" si="736"/>
        <v>209.65538259564892</v>
      </c>
      <c r="I725" s="42"/>
      <c r="J725" s="42"/>
      <c r="K725" s="42"/>
      <c r="L725" s="42"/>
      <c r="M725" s="42"/>
      <c r="N725" s="44">
        <f t="shared" si="737"/>
        <v>51.994534883720931</v>
      </c>
      <c r="O725" s="44">
        <f t="shared" si="738"/>
        <v>34.549764882321185</v>
      </c>
      <c r="P725" s="44">
        <f t="shared" si="739"/>
        <v>0</v>
      </c>
      <c r="Q725" s="44">
        <f t="shared" si="740"/>
        <v>0</v>
      </c>
      <c r="R725" s="44">
        <f t="shared" si="741"/>
        <v>0</v>
      </c>
      <c r="S725" s="44">
        <f t="shared" si="742"/>
        <v>0</v>
      </c>
      <c r="T725" s="44">
        <f t="shared" si="743"/>
        <v>34.549764882321185</v>
      </c>
      <c r="U725" s="44">
        <f t="shared" si="744"/>
        <v>53.554370930232558</v>
      </c>
      <c r="V725" s="44">
        <f t="shared" si="745"/>
        <v>0</v>
      </c>
      <c r="W725" s="44">
        <f t="shared" si="746"/>
        <v>0</v>
      </c>
      <c r="X725" s="44">
        <f t="shared" si="747"/>
        <v>0</v>
      </c>
      <c r="Y725" s="44">
        <f t="shared" si="748"/>
        <v>0</v>
      </c>
      <c r="Z725" s="44">
        <f t="shared" si="749"/>
        <v>53.554370930232558</v>
      </c>
      <c r="AA725" s="20">
        <v>0.03</v>
      </c>
      <c r="AC725" s="44">
        <f t="shared" si="732"/>
        <v>29.263999999999999</v>
      </c>
      <c r="AD725" s="28">
        <f t="shared" ref="AD725:AD728" si="750">98+$CG$3</f>
        <v>118</v>
      </c>
      <c r="AE725" s="44">
        <f t="shared" si="733"/>
        <v>180.54400000000001</v>
      </c>
      <c r="AF725" s="28">
        <f t="shared" ref="AF725:AF728" si="751">708+$CG$3</f>
        <v>728</v>
      </c>
      <c r="AG725" s="44">
        <f t="shared" si="734"/>
        <v>32.984000000000002</v>
      </c>
      <c r="AH725" s="28">
        <f t="shared" ref="AH725:AH728" si="752">113+$CG$3</f>
        <v>133</v>
      </c>
      <c r="AI725" s="44">
        <f t="shared" si="698"/>
        <v>9.6397867674418602</v>
      </c>
      <c r="AJ725" s="44">
        <f t="shared" si="699"/>
        <v>0</v>
      </c>
      <c r="AK725" s="44"/>
      <c r="AL725" s="44">
        <f t="shared" si="700"/>
        <v>0</v>
      </c>
      <c r="AM725" s="44"/>
      <c r="AN725" s="44">
        <f t="shared" si="701"/>
        <v>9.6397867674418602</v>
      </c>
      <c r="AO725" s="20"/>
      <c r="AP725" s="20">
        <v>0.18</v>
      </c>
      <c r="AQ725" s="20"/>
      <c r="AR725" s="20"/>
      <c r="AS725" s="44">
        <f t="shared" si="702"/>
        <v>6.4055264091823467</v>
      </c>
      <c r="AT725" s="44">
        <f t="shared" si="703"/>
        <v>0</v>
      </c>
      <c r="AU725" s="44">
        <f t="shared" si="704"/>
        <v>0</v>
      </c>
      <c r="AV725" s="44">
        <f t="shared" si="705"/>
        <v>0</v>
      </c>
      <c r="AW725" s="44"/>
      <c r="AX725" s="44">
        <f t="shared" si="706"/>
        <v>6.4055264091823467</v>
      </c>
      <c r="AY725" s="44">
        <f t="shared" si="707"/>
        <v>29.990447720930234</v>
      </c>
      <c r="AZ725" s="44">
        <f t="shared" si="708"/>
        <v>0</v>
      </c>
      <c r="BA725" s="44"/>
      <c r="BB725" s="44">
        <f t="shared" si="709"/>
        <v>0</v>
      </c>
      <c r="BC725" s="44"/>
      <c r="BD725" s="44">
        <f t="shared" si="710"/>
        <v>29.990447720930234</v>
      </c>
      <c r="BE725" s="20"/>
      <c r="BF725" s="20">
        <v>0.56000000000000005</v>
      </c>
      <c r="BG725" s="20"/>
      <c r="BH725" s="20">
        <v>0.05</v>
      </c>
      <c r="BI725" s="44">
        <f t="shared" si="711"/>
        <v>19.92830438412286</v>
      </c>
      <c r="BJ725" s="44">
        <f t="shared" si="712"/>
        <v>0</v>
      </c>
      <c r="BK725" s="44">
        <f t="shared" si="713"/>
        <v>0</v>
      </c>
      <c r="BL725" s="44">
        <f t="shared" si="714"/>
        <v>0</v>
      </c>
      <c r="BM725" s="44"/>
      <c r="BN725" s="44">
        <f t="shared" si="715"/>
        <v>19.92830438412286</v>
      </c>
      <c r="BO725" s="44">
        <f t="shared" si="716"/>
        <v>11.781961604651164</v>
      </c>
      <c r="BP725" s="44">
        <f t="shared" si="717"/>
        <v>0</v>
      </c>
      <c r="BQ725" s="44"/>
      <c r="BR725" s="44">
        <f t="shared" si="718"/>
        <v>0</v>
      </c>
      <c r="BS725" s="44"/>
      <c r="BT725" s="44">
        <f t="shared" si="719"/>
        <v>11.781961604651164</v>
      </c>
      <c r="BU725" s="20"/>
      <c r="BV725" s="20">
        <v>0.22</v>
      </c>
      <c r="BW725" s="20"/>
      <c r="BX725" s="20">
        <v>0.05</v>
      </c>
      <c r="BY725" s="44">
        <f t="shared" si="720"/>
        <v>7.8289767223339801</v>
      </c>
      <c r="BZ725" s="44">
        <f t="shared" si="721"/>
        <v>0</v>
      </c>
      <c r="CA725" s="44">
        <f t="shared" si="722"/>
        <v>0</v>
      </c>
      <c r="CB725" s="44">
        <f t="shared" si="723"/>
        <v>0</v>
      </c>
      <c r="CC725" s="44"/>
      <c r="CD725" s="44">
        <f t="shared" si="724"/>
        <v>7.8289767223339801</v>
      </c>
      <c r="CE725" s="44">
        <f t="shared" si="725"/>
        <v>4.5685550461629418</v>
      </c>
      <c r="CF725" s="44">
        <f t="shared" si="726"/>
        <v>9.0596769559502395</v>
      </c>
      <c r="CG725" s="44">
        <f t="shared" si="727"/>
        <v>4.2130665564383989</v>
      </c>
      <c r="CH725" s="44">
        <f t="shared" si="728"/>
        <v>2.6217539237880896</v>
      </c>
      <c r="CI725" s="44">
        <f t="shared" si="729"/>
        <v>8.1565677628962803</v>
      </c>
      <c r="CJ725" s="44">
        <f t="shared" si="730"/>
        <v>3.20436590685211</v>
      </c>
      <c r="CK725" s="44">
        <f t="shared" si="731"/>
        <v>14.565299576600498</v>
      </c>
      <c r="CM725" s="35">
        <f t="shared" ref="CM725:CM728" si="753">$CE$3/1000</f>
        <v>20</v>
      </c>
    </row>
    <row r="726" spans="1:91" ht="30" x14ac:dyDescent="0.25">
      <c r="A726" s="41">
        <f>'[11]ТОВ "Сумитеплоенерго" '!F718</f>
        <v>1968</v>
      </c>
      <c r="B726" s="41" t="str">
        <f>'[11]ТОВ "Сумитеплоенерго" '!C718</f>
        <v>вул.Білопільський шляхе, 41</v>
      </c>
      <c r="C726" s="50">
        <f>'[11]ТОВ "Сумитеплоенерго" '!O718</f>
        <v>1</v>
      </c>
      <c r="D726" s="46">
        <f>'[11]ТОВ "Сумитеплоенерго" '!G718</f>
        <v>2</v>
      </c>
      <c r="E726" s="86" t="str">
        <f t="shared" si="735"/>
        <v>ТОВ "Сумитеплоенерго"</v>
      </c>
      <c r="F726" s="43">
        <f>'[11]ТОВ "Сумитеплоенерго" '!L718</f>
        <v>333</v>
      </c>
      <c r="G726" s="43">
        <f>'[11]ТОВ "Сумитеплоенерго" '!CX718</f>
        <v>52.874651162790698</v>
      </c>
      <c r="H726" s="32">
        <f t="shared" si="736"/>
        <v>158.78273622459668</v>
      </c>
      <c r="I726" s="42"/>
      <c r="J726" s="42"/>
      <c r="K726" s="42"/>
      <c r="L726" s="42"/>
      <c r="M726" s="42"/>
      <c r="N726" s="44">
        <f t="shared" si="737"/>
        <v>52.874651162790698</v>
      </c>
      <c r="O726" s="44">
        <f t="shared" si="738"/>
        <v>35.134591933451979</v>
      </c>
      <c r="P726" s="44">
        <f t="shared" si="739"/>
        <v>0</v>
      </c>
      <c r="Q726" s="44">
        <f t="shared" si="740"/>
        <v>0</v>
      </c>
      <c r="R726" s="44">
        <f t="shared" si="741"/>
        <v>0</v>
      </c>
      <c r="S726" s="44">
        <f t="shared" si="742"/>
        <v>0</v>
      </c>
      <c r="T726" s="44">
        <f t="shared" si="743"/>
        <v>35.134591933451979</v>
      </c>
      <c r="U726" s="44">
        <f t="shared" si="744"/>
        <v>54.460890697674422</v>
      </c>
      <c r="V726" s="44">
        <f t="shared" si="745"/>
        <v>0</v>
      </c>
      <c r="W726" s="44">
        <f t="shared" si="746"/>
        <v>0</v>
      </c>
      <c r="X726" s="44">
        <f t="shared" si="747"/>
        <v>0</v>
      </c>
      <c r="Y726" s="44">
        <f t="shared" si="748"/>
        <v>0</v>
      </c>
      <c r="Z726" s="44">
        <f t="shared" si="749"/>
        <v>54.460890697674422</v>
      </c>
      <c r="AA726" s="20">
        <v>0.03</v>
      </c>
      <c r="AC726" s="44">
        <f t="shared" si="732"/>
        <v>39.293999999999997</v>
      </c>
      <c r="AD726" s="28">
        <f t="shared" si="750"/>
        <v>118</v>
      </c>
      <c r="AE726" s="44">
        <f t="shared" si="733"/>
        <v>242.42400000000001</v>
      </c>
      <c r="AF726" s="28">
        <f t="shared" si="751"/>
        <v>728</v>
      </c>
      <c r="AG726" s="44">
        <f t="shared" si="734"/>
        <v>44.289000000000001</v>
      </c>
      <c r="AH726" s="28">
        <f t="shared" si="752"/>
        <v>133</v>
      </c>
      <c r="AI726" s="44">
        <f t="shared" si="698"/>
        <v>9.8029603255813953</v>
      </c>
      <c r="AJ726" s="44">
        <f t="shared" si="699"/>
        <v>0</v>
      </c>
      <c r="AK726" s="44"/>
      <c r="AL726" s="44">
        <f t="shared" si="700"/>
        <v>0</v>
      </c>
      <c r="AM726" s="44"/>
      <c r="AN726" s="44">
        <f t="shared" si="701"/>
        <v>9.8029603255813953</v>
      </c>
      <c r="AO726" s="20"/>
      <c r="AP726" s="20">
        <v>0.18</v>
      </c>
      <c r="AQ726" s="20"/>
      <c r="AR726" s="20"/>
      <c r="AS726" s="44">
        <f t="shared" si="702"/>
        <v>6.5139533444619966</v>
      </c>
      <c r="AT726" s="44">
        <f t="shared" si="703"/>
        <v>0</v>
      </c>
      <c r="AU726" s="44">
        <f t="shared" si="704"/>
        <v>0</v>
      </c>
      <c r="AV726" s="44">
        <f t="shared" si="705"/>
        <v>0</v>
      </c>
      <c r="AW726" s="44"/>
      <c r="AX726" s="44">
        <f t="shared" si="706"/>
        <v>6.5139533444619966</v>
      </c>
      <c r="AY726" s="44">
        <f t="shared" si="707"/>
        <v>30.498098790697679</v>
      </c>
      <c r="AZ726" s="44">
        <f t="shared" si="708"/>
        <v>0</v>
      </c>
      <c r="BA726" s="44"/>
      <c r="BB726" s="44">
        <f t="shared" si="709"/>
        <v>0</v>
      </c>
      <c r="BC726" s="44"/>
      <c r="BD726" s="44">
        <f t="shared" si="710"/>
        <v>30.498098790697679</v>
      </c>
      <c r="BE726" s="20"/>
      <c r="BF726" s="20">
        <v>0.56000000000000005</v>
      </c>
      <c r="BG726" s="20"/>
      <c r="BH726" s="20">
        <v>0.05</v>
      </c>
      <c r="BI726" s="44">
        <f t="shared" si="711"/>
        <v>20.265632627215105</v>
      </c>
      <c r="BJ726" s="44">
        <f t="shared" si="712"/>
        <v>0</v>
      </c>
      <c r="BK726" s="44">
        <f t="shared" si="713"/>
        <v>0</v>
      </c>
      <c r="BL726" s="44">
        <f t="shared" si="714"/>
        <v>0</v>
      </c>
      <c r="BM726" s="44"/>
      <c r="BN726" s="44">
        <f t="shared" si="715"/>
        <v>20.265632627215105</v>
      </c>
      <c r="BO726" s="44">
        <f t="shared" si="716"/>
        <v>11.981395953488374</v>
      </c>
      <c r="BP726" s="44">
        <f t="shared" si="717"/>
        <v>0</v>
      </c>
      <c r="BQ726" s="44"/>
      <c r="BR726" s="44">
        <f t="shared" si="718"/>
        <v>0</v>
      </c>
      <c r="BS726" s="44"/>
      <c r="BT726" s="44">
        <f t="shared" si="719"/>
        <v>11.981395953488374</v>
      </c>
      <c r="BU726" s="20"/>
      <c r="BV726" s="20">
        <v>0.22</v>
      </c>
      <c r="BW726" s="20"/>
      <c r="BX726" s="20">
        <v>0.05</v>
      </c>
      <c r="BY726" s="44">
        <f t="shared" si="720"/>
        <v>7.9614985321202196</v>
      </c>
      <c r="BZ726" s="44">
        <f t="shared" si="721"/>
        <v>0</v>
      </c>
      <c r="CA726" s="44">
        <f t="shared" si="722"/>
        <v>0</v>
      </c>
      <c r="CB726" s="44">
        <f t="shared" si="723"/>
        <v>0</v>
      </c>
      <c r="CC726" s="44"/>
      <c r="CD726" s="44">
        <f t="shared" si="724"/>
        <v>7.9614985321202196</v>
      </c>
      <c r="CE726" s="44">
        <f t="shared" si="725"/>
        <v>6.0322814613658222</v>
      </c>
      <c r="CF726" s="44">
        <f t="shared" si="726"/>
        <v>11.962320864064425</v>
      </c>
      <c r="CG726" s="44">
        <f t="shared" si="727"/>
        <v>5.5628974647572331</v>
      </c>
      <c r="CH726" s="44">
        <f t="shared" si="728"/>
        <v>2.6661325938387255</v>
      </c>
      <c r="CI726" s="44">
        <f t="shared" si="729"/>
        <v>8.2946347363871471</v>
      </c>
      <c r="CJ726" s="44">
        <f t="shared" si="730"/>
        <v>3.2586065035806651</v>
      </c>
      <c r="CK726" s="44">
        <f t="shared" si="731"/>
        <v>14.811847743548476</v>
      </c>
      <c r="CM726" s="35">
        <f t="shared" si="753"/>
        <v>20</v>
      </c>
    </row>
    <row r="727" spans="1:91" x14ac:dyDescent="0.25">
      <c r="A727" s="41">
        <f>'[11]ТОВ "Сумитеплоенерго" '!F719</f>
        <v>1967</v>
      </c>
      <c r="B727" s="41" t="str">
        <f>'[11]ТОВ "Сумитеплоенерго" '!C719</f>
        <v>вул.Білопільський шлях, 47</v>
      </c>
      <c r="C727" s="50">
        <f>'[11]ТОВ "Сумитеплоенерго" '!O719</f>
        <v>1</v>
      </c>
      <c r="D727" s="46">
        <f>'[11]ТОВ "Сумитеплоенерго" '!G719</f>
        <v>2</v>
      </c>
      <c r="E727" s="86" t="str">
        <f t="shared" si="735"/>
        <v>ТОВ "Сумитеплоенерго"</v>
      </c>
      <c r="F727" s="43">
        <f>'[11]ТОВ "Сумитеплоенерго" '!L719</f>
        <v>380</v>
      </c>
      <c r="G727" s="43">
        <f>'[11]ТОВ "Сумитеплоенерго" '!CX719</f>
        <v>44.43186046511628</v>
      </c>
      <c r="H727" s="32">
        <f t="shared" si="736"/>
        <v>116.92594859241127</v>
      </c>
      <c r="I727" s="42"/>
      <c r="J727" s="42"/>
      <c r="K727" s="42"/>
      <c r="L727" s="42"/>
      <c r="M727" s="42"/>
      <c r="N727" s="44">
        <f t="shared" si="737"/>
        <v>44.43186046511628</v>
      </c>
      <c r="O727" s="44">
        <f t="shared" si="738"/>
        <v>29.524455518006761</v>
      </c>
      <c r="P727" s="44">
        <f t="shared" si="739"/>
        <v>0</v>
      </c>
      <c r="Q727" s="44">
        <f t="shared" si="740"/>
        <v>0</v>
      </c>
      <c r="R727" s="44">
        <f t="shared" si="741"/>
        <v>0</v>
      </c>
      <c r="S727" s="44">
        <f t="shared" si="742"/>
        <v>0</v>
      </c>
      <c r="T727" s="44">
        <f t="shared" si="743"/>
        <v>29.524455518006761</v>
      </c>
      <c r="U727" s="44">
        <f t="shared" si="744"/>
        <v>49.319365116279073</v>
      </c>
      <c r="V727" s="44">
        <f t="shared" si="745"/>
        <v>0</v>
      </c>
      <c r="W727" s="44">
        <f t="shared" si="746"/>
        <v>0</v>
      </c>
      <c r="X727" s="44">
        <f t="shared" si="747"/>
        <v>0</v>
      </c>
      <c r="Y727" s="44">
        <f t="shared" si="748"/>
        <v>0</v>
      </c>
      <c r="Z727" s="44">
        <f t="shared" si="749"/>
        <v>49.319365116279073</v>
      </c>
      <c r="AA727" s="20">
        <v>0.11</v>
      </c>
      <c r="AC727" s="44">
        <f t="shared" si="732"/>
        <v>44.84</v>
      </c>
      <c r="AD727" s="28">
        <f t="shared" si="750"/>
        <v>118</v>
      </c>
      <c r="AE727" s="44">
        <f t="shared" si="733"/>
        <v>276.64</v>
      </c>
      <c r="AF727" s="28">
        <f t="shared" si="751"/>
        <v>728</v>
      </c>
      <c r="AG727" s="44">
        <f t="shared" si="734"/>
        <v>50.54</v>
      </c>
      <c r="AH727" s="28">
        <f t="shared" si="752"/>
        <v>133</v>
      </c>
      <c r="AI727" s="44">
        <f t="shared" si="698"/>
        <v>8.8774857209302329</v>
      </c>
      <c r="AJ727" s="44">
        <f t="shared" si="699"/>
        <v>0</v>
      </c>
      <c r="AK727" s="44"/>
      <c r="AL727" s="44">
        <f t="shared" si="700"/>
        <v>0</v>
      </c>
      <c r="AM727" s="44"/>
      <c r="AN727" s="44">
        <f t="shared" si="701"/>
        <v>8.8774857209302329</v>
      </c>
      <c r="AO727" s="20"/>
      <c r="AP727" s="20">
        <v>0.18</v>
      </c>
      <c r="AQ727" s="20"/>
      <c r="AR727" s="20"/>
      <c r="AS727" s="44">
        <f t="shared" si="702"/>
        <v>5.8989862124977508</v>
      </c>
      <c r="AT727" s="44">
        <f t="shared" si="703"/>
        <v>0</v>
      </c>
      <c r="AU727" s="44">
        <f t="shared" si="704"/>
        <v>0</v>
      </c>
      <c r="AV727" s="44">
        <f t="shared" si="705"/>
        <v>0</v>
      </c>
      <c r="AW727" s="44"/>
      <c r="AX727" s="44">
        <f t="shared" si="706"/>
        <v>5.8989862124977508</v>
      </c>
      <c r="AY727" s="44">
        <f t="shared" si="707"/>
        <v>27.618844465116283</v>
      </c>
      <c r="AZ727" s="44">
        <f t="shared" si="708"/>
        <v>0</v>
      </c>
      <c r="BA727" s="44"/>
      <c r="BB727" s="44">
        <f t="shared" si="709"/>
        <v>0</v>
      </c>
      <c r="BC727" s="44"/>
      <c r="BD727" s="44">
        <f t="shared" si="710"/>
        <v>27.618844465116283</v>
      </c>
      <c r="BE727" s="20"/>
      <c r="BF727" s="20">
        <v>0.56000000000000005</v>
      </c>
      <c r="BG727" s="20"/>
      <c r="BH727" s="20">
        <v>0.05</v>
      </c>
      <c r="BI727" s="44">
        <f t="shared" si="711"/>
        <v>18.352401549993004</v>
      </c>
      <c r="BJ727" s="44">
        <f t="shared" si="712"/>
        <v>0</v>
      </c>
      <c r="BK727" s="44">
        <f t="shared" si="713"/>
        <v>0</v>
      </c>
      <c r="BL727" s="44">
        <f t="shared" si="714"/>
        <v>0</v>
      </c>
      <c r="BM727" s="44"/>
      <c r="BN727" s="44">
        <f t="shared" si="715"/>
        <v>18.352401549993004</v>
      </c>
      <c r="BO727" s="44">
        <f t="shared" si="716"/>
        <v>10.850260325581397</v>
      </c>
      <c r="BP727" s="44">
        <f t="shared" si="717"/>
        <v>0</v>
      </c>
      <c r="BQ727" s="44"/>
      <c r="BR727" s="44">
        <f t="shared" si="718"/>
        <v>0</v>
      </c>
      <c r="BS727" s="44"/>
      <c r="BT727" s="44">
        <f t="shared" si="719"/>
        <v>10.850260325581397</v>
      </c>
      <c r="BU727" s="20"/>
      <c r="BV727" s="20">
        <v>0.22</v>
      </c>
      <c r="BW727" s="20"/>
      <c r="BX727" s="20">
        <v>0.05</v>
      </c>
      <c r="BY727" s="44">
        <f t="shared" si="720"/>
        <v>7.2098720374972514</v>
      </c>
      <c r="BZ727" s="44">
        <f t="shared" si="721"/>
        <v>0</v>
      </c>
      <c r="CA727" s="44">
        <f t="shared" si="722"/>
        <v>0</v>
      </c>
      <c r="CB727" s="44">
        <f t="shared" si="723"/>
        <v>0</v>
      </c>
      <c r="CC727" s="44"/>
      <c r="CD727" s="44">
        <f t="shared" si="724"/>
        <v>7.2098720374972514</v>
      </c>
      <c r="CE727" s="44">
        <f t="shared" si="725"/>
        <v>7.6013061201941401</v>
      </c>
      <c r="CF727" s="44">
        <f t="shared" si="726"/>
        <v>15.073776543435834</v>
      </c>
      <c r="CG727" s="44">
        <f t="shared" si="727"/>
        <v>7.0098331478215599</v>
      </c>
      <c r="CH727" s="44">
        <f t="shared" si="728"/>
        <v>2.4144292382929984</v>
      </c>
      <c r="CI727" s="44">
        <f t="shared" si="729"/>
        <v>7.5115576302448845</v>
      </c>
      <c r="CJ727" s="44">
        <f t="shared" si="730"/>
        <v>2.9509690690247763</v>
      </c>
      <c r="CK727" s="44">
        <f t="shared" si="731"/>
        <v>13.413495768294435</v>
      </c>
      <c r="CM727" s="35">
        <f t="shared" si="753"/>
        <v>20</v>
      </c>
    </row>
    <row r="728" spans="1:91" x14ac:dyDescent="0.25">
      <c r="A728" s="41">
        <f>'[11]ТОВ "Сумитеплоенерго" '!F720</f>
        <v>1977</v>
      </c>
      <c r="B728" s="41" t="str">
        <f>'[11]ТОВ "Сумитеплоенерго" '!C720</f>
        <v>вул.Білопільський шлях, 49</v>
      </c>
      <c r="C728" s="50">
        <f>'[11]ТОВ "Сумитеплоенерго" '!O720</f>
        <v>1</v>
      </c>
      <c r="D728" s="46">
        <f>'[11]ТОВ "Сумитеплоенерго" '!G720</f>
        <v>2</v>
      </c>
      <c r="E728" s="86" t="str">
        <f t="shared" si="735"/>
        <v>ТОВ "Сумитеплоенерго"</v>
      </c>
      <c r="F728" s="43">
        <f>'[11]ТОВ "Сумитеплоенерго" '!L720</f>
        <v>748</v>
      </c>
      <c r="G728" s="43">
        <f>'[11]ТОВ "Сумитеплоенерго" '!CX720</f>
        <v>80.354651162790702</v>
      </c>
      <c r="H728" s="32">
        <f t="shared" si="736"/>
        <v>107.42600422832982</v>
      </c>
      <c r="I728" s="42"/>
      <c r="J728" s="42"/>
      <c r="K728" s="42"/>
      <c r="L728" s="42"/>
      <c r="M728" s="42"/>
      <c r="N728" s="44">
        <f t="shared" si="737"/>
        <v>80.354651162790702</v>
      </c>
      <c r="O728" s="44">
        <f t="shared" si="738"/>
        <v>53.394732948069347</v>
      </c>
      <c r="P728" s="44">
        <f t="shared" si="739"/>
        <v>0</v>
      </c>
      <c r="Q728" s="44">
        <f t="shared" si="740"/>
        <v>0</v>
      </c>
      <c r="R728" s="44">
        <f t="shared" si="741"/>
        <v>0</v>
      </c>
      <c r="S728" s="44">
        <f t="shared" si="742"/>
        <v>0</v>
      </c>
      <c r="T728" s="44">
        <f t="shared" si="743"/>
        <v>53.394732948069347</v>
      </c>
      <c r="U728" s="44">
        <f t="shared" si="744"/>
        <v>89.193662790697687</v>
      </c>
      <c r="V728" s="44">
        <f t="shared" si="745"/>
        <v>0</v>
      </c>
      <c r="W728" s="44">
        <f t="shared" si="746"/>
        <v>0</v>
      </c>
      <c r="X728" s="44">
        <f t="shared" si="747"/>
        <v>0</v>
      </c>
      <c r="Y728" s="44">
        <f t="shared" si="748"/>
        <v>0</v>
      </c>
      <c r="Z728" s="44">
        <f t="shared" si="749"/>
        <v>89.193662790697687</v>
      </c>
      <c r="AA728" s="20">
        <v>0.11</v>
      </c>
      <c r="AC728" s="44">
        <f t="shared" si="732"/>
        <v>88.263999999999996</v>
      </c>
      <c r="AD728" s="28">
        <f t="shared" si="750"/>
        <v>118</v>
      </c>
      <c r="AE728" s="44">
        <f t="shared" si="733"/>
        <v>544.54399999999998</v>
      </c>
      <c r="AF728" s="28">
        <f t="shared" si="751"/>
        <v>728</v>
      </c>
      <c r="AG728" s="44">
        <f t="shared" si="734"/>
        <v>99.483999999999995</v>
      </c>
      <c r="AH728" s="28">
        <f t="shared" si="752"/>
        <v>133</v>
      </c>
      <c r="AI728" s="44">
        <f t="shared" si="698"/>
        <v>16.054859302325582</v>
      </c>
      <c r="AJ728" s="44">
        <f t="shared" si="699"/>
        <v>0</v>
      </c>
      <c r="AK728" s="44"/>
      <c r="AL728" s="44">
        <f t="shared" si="700"/>
        <v>0</v>
      </c>
      <c r="AM728" s="44"/>
      <c r="AN728" s="44">
        <f t="shared" si="701"/>
        <v>16.054859302325582</v>
      </c>
      <c r="AO728" s="20"/>
      <c r="AP728" s="20">
        <v>0.18</v>
      </c>
      <c r="AQ728" s="20"/>
      <c r="AR728" s="20"/>
      <c r="AS728" s="44">
        <f t="shared" si="702"/>
        <v>10.668267643024256</v>
      </c>
      <c r="AT728" s="44">
        <f t="shared" si="703"/>
        <v>0</v>
      </c>
      <c r="AU728" s="44">
        <f t="shared" si="704"/>
        <v>0</v>
      </c>
      <c r="AV728" s="44">
        <f t="shared" si="705"/>
        <v>0</v>
      </c>
      <c r="AW728" s="44"/>
      <c r="AX728" s="44">
        <f t="shared" si="706"/>
        <v>10.668267643024256</v>
      </c>
      <c r="AY728" s="44">
        <f t="shared" si="707"/>
        <v>49.948451162790711</v>
      </c>
      <c r="AZ728" s="44">
        <f t="shared" si="708"/>
        <v>0</v>
      </c>
      <c r="BA728" s="44"/>
      <c r="BB728" s="44">
        <f t="shared" si="709"/>
        <v>0</v>
      </c>
      <c r="BC728" s="44"/>
      <c r="BD728" s="44">
        <f t="shared" si="710"/>
        <v>49.948451162790711</v>
      </c>
      <c r="BE728" s="20"/>
      <c r="BF728" s="20">
        <v>0.56000000000000005</v>
      </c>
      <c r="BG728" s="20"/>
      <c r="BH728" s="20">
        <v>0.05</v>
      </c>
      <c r="BI728" s="44">
        <f t="shared" si="711"/>
        <v>33.190166000519916</v>
      </c>
      <c r="BJ728" s="44">
        <f t="shared" si="712"/>
        <v>0</v>
      </c>
      <c r="BK728" s="44">
        <f t="shared" si="713"/>
        <v>0</v>
      </c>
      <c r="BL728" s="44">
        <f t="shared" si="714"/>
        <v>0</v>
      </c>
      <c r="BM728" s="44"/>
      <c r="BN728" s="44">
        <f t="shared" si="715"/>
        <v>33.190166000519916</v>
      </c>
      <c r="BO728" s="44">
        <f t="shared" si="716"/>
        <v>19.622605813953491</v>
      </c>
      <c r="BP728" s="44">
        <f t="shared" si="717"/>
        <v>0</v>
      </c>
      <c r="BQ728" s="44"/>
      <c r="BR728" s="44">
        <f t="shared" si="718"/>
        <v>0</v>
      </c>
      <c r="BS728" s="44"/>
      <c r="BT728" s="44">
        <f t="shared" si="719"/>
        <v>19.622605813953491</v>
      </c>
      <c r="BU728" s="20"/>
      <c r="BV728" s="20">
        <v>0.22</v>
      </c>
      <c r="BW728" s="20"/>
      <c r="BX728" s="20">
        <v>0.05</v>
      </c>
      <c r="BY728" s="44">
        <f t="shared" si="720"/>
        <v>13.038993785918537</v>
      </c>
      <c r="BZ728" s="44">
        <f t="shared" si="721"/>
        <v>0</v>
      </c>
      <c r="CA728" s="44">
        <f t="shared" si="722"/>
        <v>0</v>
      </c>
      <c r="CB728" s="44">
        <f t="shared" si="723"/>
        <v>0</v>
      </c>
      <c r="CC728" s="44"/>
      <c r="CD728" s="44">
        <f t="shared" si="724"/>
        <v>13.038993785918537</v>
      </c>
      <c r="CE728" s="44">
        <f t="shared" si="725"/>
        <v>8.2735082164641671</v>
      </c>
      <c r="CF728" s="44">
        <f t="shared" si="726"/>
        <v>16.406787480106903</v>
      </c>
      <c r="CG728" s="44">
        <f t="shared" si="727"/>
        <v>7.6297298421476167</v>
      </c>
      <c r="CH728" s="44">
        <f t="shared" si="728"/>
        <v>4.3664752537786535</v>
      </c>
      <c r="CI728" s="44">
        <f t="shared" si="729"/>
        <v>13.584589678422482</v>
      </c>
      <c r="CJ728" s="44">
        <f t="shared" si="730"/>
        <v>5.3368030879516883</v>
      </c>
      <c r="CK728" s="44">
        <f t="shared" si="731"/>
        <v>24.258195854325855</v>
      </c>
      <c r="CM728" s="35">
        <f t="shared" si="753"/>
        <v>20</v>
      </c>
    </row>
    <row r="729" spans="1:91" x14ac:dyDescent="0.25">
      <c r="A729" s="41">
        <f>'[11]ТОВ "Сумитеплоенерго" '!F721</f>
        <v>1984</v>
      </c>
      <c r="B729" s="41" t="str">
        <f>'[11]ТОВ "Сумитеплоенерго" '!C721</f>
        <v>вул.Косівщинська,96\1</v>
      </c>
      <c r="C729" s="47" t="str">
        <f>'[11]ТОВ "Сумитеплоенерго" '!O721</f>
        <v>так</v>
      </c>
      <c r="D729" s="46">
        <f>'[11]ТОВ "Сумитеплоенерго" '!G721</f>
        <v>2</v>
      </c>
      <c r="E729" s="86" t="str">
        <f t="shared" si="735"/>
        <v>ТОВ "Сумитеплоенерго"</v>
      </c>
      <c r="F729" s="43">
        <f>'[11]ТОВ "Сумитеплоенерго" '!L721</f>
        <v>773</v>
      </c>
      <c r="G729" s="43">
        <f>'[11]ТОВ "Сумитеплоенерго" '!CX721</f>
        <v>160.24591860465117</v>
      </c>
      <c r="H729" s="32">
        <f t="shared" si="736"/>
        <v>207.30390505129517</v>
      </c>
      <c r="I729" s="42"/>
      <c r="J729" s="42"/>
      <c r="K729" s="42"/>
      <c r="L729" s="42"/>
      <c r="M729" s="42"/>
      <c r="N729" s="44">
        <f t="shared" si="737"/>
        <v>160.24591860465117</v>
      </c>
      <c r="O729" s="44">
        <f t="shared" si="738"/>
        <v>106.48155279249735</v>
      </c>
      <c r="P729" s="44">
        <f t="shared" si="739"/>
        <v>0</v>
      </c>
      <c r="Q729" s="44">
        <f t="shared" si="740"/>
        <v>0</v>
      </c>
      <c r="R729" s="44">
        <f t="shared" si="741"/>
        <v>0</v>
      </c>
      <c r="S729" s="44">
        <f t="shared" si="742"/>
        <v>0</v>
      </c>
      <c r="T729" s="44">
        <f t="shared" si="743"/>
        <v>106.48155279249735</v>
      </c>
      <c r="U729" s="44">
        <f t="shared" si="744"/>
        <v>165.0532961627907</v>
      </c>
      <c r="V729" s="44">
        <f t="shared" si="745"/>
        <v>0</v>
      </c>
      <c r="W729" s="44">
        <f t="shared" si="746"/>
        <v>0</v>
      </c>
      <c r="X729" s="44">
        <f t="shared" si="747"/>
        <v>0</v>
      </c>
      <c r="Y729" s="44">
        <f t="shared" si="748"/>
        <v>0</v>
      </c>
      <c r="Z729" s="44">
        <f t="shared" si="749"/>
        <v>165.0532961627907</v>
      </c>
      <c r="AA729" s="20">
        <v>0.03</v>
      </c>
      <c r="AC729" s="44">
        <f t="shared" si="732"/>
        <v>75.754000000000005</v>
      </c>
      <c r="AD729" s="28">
        <v>98</v>
      </c>
      <c r="AE729" s="44">
        <f t="shared" si="733"/>
        <v>547.28399999999999</v>
      </c>
      <c r="AF729" s="28">
        <v>708</v>
      </c>
      <c r="AG729" s="44">
        <f t="shared" si="734"/>
        <v>87.349000000000004</v>
      </c>
      <c r="AH729" s="28">
        <v>113</v>
      </c>
      <c r="AI729" s="44">
        <f t="shared" si="698"/>
        <v>29.709593309302324</v>
      </c>
      <c r="AJ729" s="44">
        <f t="shared" si="699"/>
        <v>0</v>
      </c>
      <c r="AK729" s="44"/>
      <c r="AL729" s="44">
        <f t="shared" si="700"/>
        <v>0</v>
      </c>
      <c r="AM729" s="44"/>
      <c r="AN729" s="44">
        <f t="shared" si="701"/>
        <v>29.709593309302324</v>
      </c>
      <c r="AO729" s="20"/>
      <c r="AP729" s="20">
        <v>0.18</v>
      </c>
      <c r="AQ729" s="20"/>
      <c r="AR729" s="20"/>
      <c r="AS729" s="44">
        <f t="shared" si="702"/>
        <v>19.741679887729006</v>
      </c>
      <c r="AT729" s="44">
        <f t="shared" si="703"/>
        <v>0</v>
      </c>
      <c r="AU729" s="44">
        <f t="shared" si="704"/>
        <v>0</v>
      </c>
      <c r="AV729" s="44">
        <f t="shared" si="705"/>
        <v>0</v>
      </c>
      <c r="AW729" s="44"/>
      <c r="AX729" s="44">
        <f t="shared" si="706"/>
        <v>19.741679887729006</v>
      </c>
      <c r="AY729" s="44">
        <f t="shared" si="707"/>
        <v>92.429845851162796</v>
      </c>
      <c r="AZ729" s="44">
        <f t="shared" si="708"/>
        <v>0</v>
      </c>
      <c r="BA729" s="44"/>
      <c r="BB729" s="44">
        <f t="shared" si="709"/>
        <v>0</v>
      </c>
      <c r="BC729" s="44"/>
      <c r="BD729" s="44">
        <f t="shared" si="710"/>
        <v>92.429845851162796</v>
      </c>
      <c r="BE729" s="20"/>
      <c r="BF729" s="20">
        <v>0.56000000000000005</v>
      </c>
      <c r="BG729" s="20"/>
      <c r="BH729" s="20">
        <v>0.05</v>
      </c>
      <c r="BI729" s="44">
        <f t="shared" si="711"/>
        <v>61.418559650712474</v>
      </c>
      <c r="BJ729" s="44">
        <f t="shared" si="712"/>
        <v>0</v>
      </c>
      <c r="BK729" s="44">
        <f t="shared" si="713"/>
        <v>0</v>
      </c>
      <c r="BL729" s="44">
        <f t="shared" si="714"/>
        <v>0</v>
      </c>
      <c r="BM729" s="44"/>
      <c r="BN729" s="44">
        <f t="shared" si="715"/>
        <v>61.418559650712474</v>
      </c>
      <c r="BO729" s="44">
        <f t="shared" si="716"/>
        <v>36.311725155813953</v>
      </c>
      <c r="BP729" s="44">
        <f t="shared" si="717"/>
        <v>0</v>
      </c>
      <c r="BQ729" s="44"/>
      <c r="BR729" s="44">
        <f t="shared" si="718"/>
        <v>0</v>
      </c>
      <c r="BS729" s="44"/>
      <c r="BT729" s="44">
        <f t="shared" si="719"/>
        <v>36.311725155813953</v>
      </c>
      <c r="BU729" s="20"/>
      <c r="BV729" s="20">
        <v>0.22</v>
      </c>
      <c r="BW729" s="20"/>
      <c r="BX729" s="20">
        <v>0.05</v>
      </c>
      <c r="BY729" s="44">
        <f t="shared" si="720"/>
        <v>24.128719862779899</v>
      </c>
      <c r="BZ729" s="44">
        <f t="shared" si="721"/>
        <v>0</v>
      </c>
      <c r="CA729" s="44">
        <f t="shared" si="722"/>
        <v>0</v>
      </c>
      <c r="CB729" s="44">
        <f t="shared" si="723"/>
        <v>0</v>
      </c>
      <c r="CC729" s="44"/>
      <c r="CD729" s="44">
        <f t="shared" si="724"/>
        <v>24.128719862779899</v>
      </c>
      <c r="CE729" s="44">
        <f t="shared" si="725"/>
        <v>3.837262098808877</v>
      </c>
      <c r="CF729" s="44">
        <f t="shared" si="726"/>
        <v>8.9107267104993291</v>
      </c>
      <c r="CG729" s="44">
        <f t="shared" si="727"/>
        <v>3.6201257462788754</v>
      </c>
      <c r="CH729" s="44">
        <f t="shared" si="728"/>
        <v>8.0801831733340279</v>
      </c>
      <c r="CI729" s="44">
        <f t="shared" si="729"/>
        <v>25.138347650372534</v>
      </c>
      <c r="CJ729" s="44">
        <f t="shared" si="730"/>
        <v>9.8757794340749232</v>
      </c>
      <c r="CK729" s="44">
        <f t="shared" si="731"/>
        <v>44.88990651852238</v>
      </c>
    </row>
    <row r="730" spans="1:91" x14ac:dyDescent="0.25">
      <c r="A730" s="41">
        <f>'[11]ТОВ "Сумитеплоенерго" '!F722</f>
        <v>1984</v>
      </c>
      <c r="B730" s="41" t="str">
        <f>'[11]ТОВ "Сумитеплоенерго" '!C722</f>
        <v>вул.Косівщинська,96\2</v>
      </c>
      <c r="C730" s="47" t="str">
        <f>'[11]ТОВ "Сумитеплоенерго" '!O722</f>
        <v>так</v>
      </c>
      <c r="D730" s="46">
        <f>'[11]ТОВ "Сумитеплоенерго" '!G722</f>
        <v>2</v>
      </c>
      <c r="E730" s="86" t="str">
        <f t="shared" si="735"/>
        <v>ТОВ "Сумитеплоенерго"</v>
      </c>
      <c r="F730" s="43">
        <f>'[11]ТОВ "Сумитеплоенерго" '!L722</f>
        <v>771</v>
      </c>
      <c r="G730" s="43">
        <f>'[11]ТОВ "Сумитеплоенерго" '!CX722</f>
        <v>159.89341860465117</v>
      </c>
      <c r="H730" s="32">
        <f t="shared" si="736"/>
        <v>207.38445992821164</v>
      </c>
      <c r="I730" s="42"/>
      <c r="J730" s="42"/>
      <c r="K730" s="42"/>
      <c r="L730" s="42"/>
      <c r="M730" s="42"/>
      <c r="N730" s="44">
        <f t="shared" si="737"/>
        <v>159.89341860465117</v>
      </c>
      <c r="O730" s="44">
        <f t="shared" si="738"/>
        <v>106.24732063428584</v>
      </c>
      <c r="P730" s="44">
        <f t="shared" si="739"/>
        <v>0</v>
      </c>
      <c r="Q730" s="44">
        <f t="shared" si="740"/>
        <v>0</v>
      </c>
      <c r="R730" s="44">
        <f t="shared" si="741"/>
        <v>0</v>
      </c>
      <c r="S730" s="44">
        <f t="shared" si="742"/>
        <v>0</v>
      </c>
      <c r="T730" s="44">
        <f t="shared" si="743"/>
        <v>106.24732063428584</v>
      </c>
      <c r="U730" s="44">
        <f t="shared" si="744"/>
        <v>164.69022116279072</v>
      </c>
      <c r="V730" s="44">
        <f t="shared" si="745"/>
        <v>0</v>
      </c>
      <c r="W730" s="44">
        <f t="shared" si="746"/>
        <v>0</v>
      </c>
      <c r="X730" s="44">
        <f t="shared" si="747"/>
        <v>0</v>
      </c>
      <c r="Y730" s="44">
        <f t="shared" si="748"/>
        <v>0</v>
      </c>
      <c r="Z730" s="44">
        <f t="shared" si="749"/>
        <v>164.69022116279072</v>
      </c>
      <c r="AA730" s="20">
        <v>0.03</v>
      </c>
      <c r="AC730" s="44">
        <f t="shared" si="732"/>
        <v>75.558000000000007</v>
      </c>
      <c r="AD730" s="28">
        <v>98</v>
      </c>
      <c r="AE730" s="44">
        <f t="shared" si="733"/>
        <v>545.86800000000005</v>
      </c>
      <c r="AF730" s="28">
        <v>708</v>
      </c>
      <c r="AG730" s="44">
        <f t="shared" si="734"/>
        <v>87.123000000000005</v>
      </c>
      <c r="AH730" s="28">
        <v>113</v>
      </c>
      <c r="AI730" s="44">
        <f t="shared" si="698"/>
        <v>29.644239809302327</v>
      </c>
      <c r="AJ730" s="44">
        <f t="shared" si="699"/>
        <v>0</v>
      </c>
      <c r="AK730" s="44"/>
      <c r="AL730" s="44">
        <f t="shared" si="700"/>
        <v>0</v>
      </c>
      <c r="AM730" s="44"/>
      <c r="AN730" s="44">
        <f t="shared" si="701"/>
        <v>29.644239809302327</v>
      </c>
      <c r="AO730" s="20"/>
      <c r="AP730" s="20">
        <v>0.18</v>
      </c>
      <c r="AQ730" s="20"/>
      <c r="AR730" s="20"/>
      <c r="AS730" s="44">
        <f t="shared" si="702"/>
        <v>19.698253245596593</v>
      </c>
      <c r="AT730" s="44">
        <f t="shared" si="703"/>
        <v>0</v>
      </c>
      <c r="AU730" s="44">
        <f t="shared" si="704"/>
        <v>0</v>
      </c>
      <c r="AV730" s="44">
        <f t="shared" si="705"/>
        <v>0</v>
      </c>
      <c r="AW730" s="44"/>
      <c r="AX730" s="44">
        <f t="shared" si="706"/>
        <v>19.698253245596593</v>
      </c>
      <c r="AY730" s="44">
        <f t="shared" si="707"/>
        <v>92.22652385116281</v>
      </c>
      <c r="AZ730" s="44">
        <f t="shared" si="708"/>
        <v>0</v>
      </c>
      <c r="BA730" s="44"/>
      <c r="BB730" s="44">
        <f t="shared" si="709"/>
        <v>0</v>
      </c>
      <c r="BC730" s="44"/>
      <c r="BD730" s="44">
        <f t="shared" si="710"/>
        <v>92.22652385116281</v>
      </c>
      <c r="BE730" s="20"/>
      <c r="BF730" s="20">
        <v>0.56000000000000005</v>
      </c>
      <c r="BG730" s="20"/>
      <c r="BH730" s="20">
        <v>0.05</v>
      </c>
      <c r="BI730" s="44">
        <f t="shared" si="711"/>
        <v>61.283454541856081</v>
      </c>
      <c r="BJ730" s="44">
        <f t="shared" si="712"/>
        <v>0</v>
      </c>
      <c r="BK730" s="44">
        <f t="shared" si="713"/>
        <v>0</v>
      </c>
      <c r="BL730" s="44">
        <f t="shared" si="714"/>
        <v>0</v>
      </c>
      <c r="BM730" s="44"/>
      <c r="BN730" s="44">
        <f t="shared" si="715"/>
        <v>61.283454541856081</v>
      </c>
      <c r="BO730" s="44">
        <f t="shared" si="716"/>
        <v>36.231848655813955</v>
      </c>
      <c r="BP730" s="44">
        <f t="shared" si="717"/>
        <v>0</v>
      </c>
      <c r="BQ730" s="44"/>
      <c r="BR730" s="44">
        <f t="shared" si="718"/>
        <v>0</v>
      </c>
      <c r="BS730" s="44"/>
      <c r="BT730" s="44">
        <f t="shared" si="719"/>
        <v>36.231848655813955</v>
      </c>
      <c r="BU730" s="20"/>
      <c r="BV730" s="20">
        <v>0.22</v>
      </c>
      <c r="BW730" s="20"/>
      <c r="BX730" s="20">
        <v>0.05</v>
      </c>
      <c r="BY730" s="44">
        <f t="shared" si="720"/>
        <v>24.075642855729171</v>
      </c>
      <c r="BZ730" s="44">
        <f t="shared" si="721"/>
        <v>0</v>
      </c>
      <c r="CA730" s="44">
        <f t="shared" si="722"/>
        <v>0</v>
      </c>
      <c r="CB730" s="44">
        <f t="shared" si="723"/>
        <v>0</v>
      </c>
      <c r="CC730" s="44"/>
      <c r="CD730" s="44">
        <f t="shared" si="724"/>
        <v>24.075642855729171</v>
      </c>
      <c r="CE730" s="44">
        <f t="shared" si="725"/>
        <v>3.8357715812639617</v>
      </c>
      <c r="CF730" s="44">
        <f t="shared" si="726"/>
        <v>8.9072654941012974</v>
      </c>
      <c r="CG730" s="44">
        <f t="shared" si="727"/>
        <v>3.6187195715634957</v>
      </c>
      <c r="CH730" s="44">
        <f t="shared" si="728"/>
        <v>8.0624088387774826</v>
      </c>
      <c r="CI730" s="44">
        <f t="shared" si="729"/>
        <v>25.083049720641061</v>
      </c>
      <c r="CJ730" s="44">
        <f t="shared" si="730"/>
        <v>9.854055247394701</v>
      </c>
      <c r="CK730" s="44">
        <f t="shared" si="731"/>
        <v>44.791160215430459</v>
      </c>
    </row>
    <row r="731" spans="1:91" x14ac:dyDescent="0.25">
      <c r="A731" s="41">
        <f>'[11]ТОВ "Сумитеплоенерго" '!F723</f>
        <v>1984</v>
      </c>
      <c r="B731" s="41" t="str">
        <f>'[11]ТОВ "Сумитеплоенерго" '!C723</f>
        <v>вул.Косівщинська,96\3</v>
      </c>
      <c r="C731" s="47" t="str">
        <f>'[11]ТОВ "Сумитеплоенерго" '!O723</f>
        <v>так</v>
      </c>
      <c r="D731" s="46">
        <f>'[11]ТОВ "Сумитеплоенерго" '!G723</f>
        <v>2</v>
      </c>
      <c r="E731" s="86" t="str">
        <f t="shared" si="735"/>
        <v>ТОВ "Сумитеплоенерго"</v>
      </c>
      <c r="F731" s="43">
        <f>'[11]ТОВ "Сумитеплоенерго" '!L723</f>
        <v>772</v>
      </c>
      <c r="G731" s="43">
        <f>'[11]ТОВ "Сумитеплоенерго" '!CX723</f>
        <v>157.97481395348836</v>
      </c>
      <c r="H731" s="32">
        <f t="shared" si="736"/>
        <v>204.63058802265331</v>
      </c>
      <c r="I731" s="42"/>
      <c r="J731" s="42"/>
      <c r="K731" s="42"/>
      <c r="L731" s="42"/>
      <c r="M731" s="42"/>
      <c r="N731" s="44">
        <f t="shared" si="737"/>
        <v>157.97481395348836</v>
      </c>
      <c r="O731" s="44">
        <f t="shared" si="738"/>
        <v>104.97243011457937</v>
      </c>
      <c r="P731" s="44">
        <f t="shared" si="739"/>
        <v>0</v>
      </c>
      <c r="Q731" s="44">
        <f t="shared" si="740"/>
        <v>0</v>
      </c>
      <c r="R731" s="44">
        <f t="shared" si="741"/>
        <v>0</v>
      </c>
      <c r="S731" s="44">
        <f t="shared" si="742"/>
        <v>0</v>
      </c>
      <c r="T731" s="44">
        <f t="shared" si="743"/>
        <v>104.97243011457937</v>
      </c>
      <c r="U731" s="44">
        <f t="shared" si="744"/>
        <v>162.71405837209301</v>
      </c>
      <c r="V731" s="44">
        <f t="shared" si="745"/>
        <v>0</v>
      </c>
      <c r="W731" s="44">
        <f t="shared" si="746"/>
        <v>0</v>
      </c>
      <c r="X731" s="44">
        <f t="shared" si="747"/>
        <v>0</v>
      </c>
      <c r="Y731" s="44">
        <f t="shared" si="748"/>
        <v>0</v>
      </c>
      <c r="Z731" s="44">
        <f t="shared" si="749"/>
        <v>162.71405837209301</v>
      </c>
      <c r="AA731" s="20">
        <v>0.03</v>
      </c>
      <c r="AC731" s="44">
        <f t="shared" si="732"/>
        <v>75.656000000000006</v>
      </c>
      <c r="AD731" s="28">
        <v>98</v>
      </c>
      <c r="AE731" s="44">
        <f t="shared" si="733"/>
        <v>546.57600000000002</v>
      </c>
      <c r="AF731" s="28">
        <v>708</v>
      </c>
      <c r="AG731" s="44">
        <f t="shared" si="734"/>
        <v>87.236000000000004</v>
      </c>
      <c r="AH731" s="28">
        <v>113</v>
      </c>
      <c r="AI731" s="44">
        <f t="shared" si="698"/>
        <v>29.288530506976741</v>
      </c>
      <c r="AJ731" s="44">
        <f t="shared" si="699"/>
        <v>0</v>
      </c>
      <c r="AK731" s="44"/>
      <c r="AL731" s="44">
        <f t="shared" si="700"/>
        <v>0</v>
      </c>
      <c r="AM731" s="44"/>
      <c r="AN731" s="44">
        <f t="shared" si="701"/>
        <v>29.288530506976741</v>
      </c>
      <c r="AO731" s="20"/>
      <c r="AP731" s="20">
        <v>0.18</v>
      </c>
      <c r="AQ731" s="20"/>
      <c r="AR731" s="20"/>
      <c r="AS731" s="44">
        <f t="shared" si="702"/>
        <v>19.461888543243013</v>
      </c>
      <c r="AT731" s="44">
        <f t="shared" si="703"/>
        <v>0</v>
      </c>
      <c r="AU731" s="44">
        <f t="shared" si="704"/>
        <v>0</v>
      </c>
      <c r="AV731" s="44">
        <f t="shared" si="705"/>
        <v>0</v>
      </c>
      <c r="AW731" s="44"/>
      <c r="AX731" s="44">
        <f t="shared" si="706"/>
        <v>19.461888543243013</v>
      </c>
      <c r="AY731" s="44">
        <f t="shared" si="707"/>
        <v>91.119872688372098</v>
      </c>
      <c r="AZ731" s="44">
        <f t="shared" si="708"/>
        <v>0</v>
      </c>
      <c r="BA731" s="44"/>
      <c r="BB731" s="44">
        <f t="shared" si="709"/>
        <v>0</v>
      </c>
      <c r="BC731" s="44"/>
      <c r="BD731" s="44">
        <f t="shared" si="710"/>
        <v>91.119872688372098</v>
      </c>
      <c r="BE731" s="20"/>
      <c r="BF731" s="20">
        <v>0.56000000000000005</v>
      </c>
      <c r="BG731" s="20"/>
      <c r="BH731" s="20">
        <v>0.05</v>
      </c>
      <c r="BI731" s="44">
        <f t="shared" si="711"/>
        <v>60.548097690089385</v>
      </c>
      <c r="BJ731" s="44">
        <f t="shared" si="712"/>
        <v>0</v>
      </c>
      <c r="BK731" s="44">
        <f t="shared" si="713"/>
        <v>0</v>
      </c>
      <c r="BL731" s="44">
        <f t="shared" si="714"/>
        <v>0</v>
      </c>
      <c r="BM731" s="44"/>
      <c r="BN731" s="44">
        <f t="shared" si="715"/>
        <v>60.548097690089385</v>
      </c>
      <c r="BO731" s="44">
        <f t="shared" si="716"/>
        <v>35.797092841860461</v>
      </c>
      <c r="BP731" s="44">
        <f t="shared" si="717"/>
        <v>0</v>
      </c>
      <c r="BQ731" s="44"/>
      <c r="BR731" s="44">
        <f t="shared" si="718"/>
        <v>0</v>
      </c>
      <c r="BS731" s="44"/>
      <c r="BT731" s="44">
        <f t="shared" si="719"/>
        <v>35.797092841860461</v>
      </c>
      <c r="BU731" s="20"/>
      <c r="BV731" s="20">
        <v>0.22</v>
      </c>
      <c r="BW731" s="20"/>
      <c r="BX731" s="20">
        <v>0.05</v>
      </c>
      <c r="BY731" s="44">
        <f t="shared" si="720"/>
        <v>23.786752663963682</v>
      </c>
      <c r="BZ731" s="44">
        <f t="shared" si="721"/>
        <v>0</v>
      </c>
      <c r="CA731" s="44">
        <f t="shared" si="722"/>
        <v>0</v>
      </c>
      <c r="CB731" s="44">
        <f t="shared" si="723"/>
        <v>0</v>
      </c>
      <c r="CC731" s="44"/>
      <c r="CD731" s="44">
        <f t="shared" si="724"/>
        <v>23.786752663963682</v>
      </c>
      <c r="CE731" s="44">
        <f t="shared" si="725"/>
        <v>3.887392522667954</v>
      </c>
      <c r="CF731" s="44">
        <f t="shared" si="726"/>
        <v>9.0271374469534251</v>
      </c>
      <c r="CG731" s="44">
        <f t="shared" si="727"/>
        <v>3.6674194763945351</v>
      </c>
      <c r="CH731" s="44">
        <f t="shared" si="728"/>
        <v>7.9656658006171561</v>
      </c>
      <c r="CI731" s="44">
        <f t="shared" si="729"/>
        <v>24.782071379697825</v>
      </c>
      <c r="CJ731" s="44">
        <f t="shared" si="730"/>
        <v>9.7358137563098577</v>
      </c>
      <c r="CK731" s="44">
        <f t="shared" si="731"/>
        <v>44.253698892317537</v>
      </c>
    </row>
    <row r="732" spans="1:91" x14ac:dyDescent="0.25">
      <c r="A732" s="41">
        <f>'[11]ТОВ "Сумитеплоенерго" '!F724</f>
        <v>1984</v>
      </c>
      <c r="B732" s="41" t="str">
        <f>'[11]ТОВ "Сумитеплоенерго" '!C724</f>
        <v>вул.Косівщинська,96\4</v>
      </c>
      <c r="C732" s="47" t="str">
        <f>'[11]ТОВ "Сумитеплоенерго" '!O724</f>
        <v>так</v>
      </c>
      <c r="D732" s="46">
        <f>'[11]ТОВ "Сумитеплоенерго" '!G724</f>
        <v>2</v>
      </c>
      <c r="E732" s="86" t="str">
        <f t="shared" si="735"/>
        <v>ТОВ "Сумитеплоенерго"</v>
      </c>
      <c r="F732" s="43">
        <f>'[11]ТОВ "Сумитеплоенерго" '!L724</f>
        <v>767</v>
      </c>
      <c r="G732" s="43">
        <f>'[11]ТОВ "Сумитеплоенерго" '!CX724</f>
        <v>159.18773255813954</v>
      </c>
      <c r="H732" s="32">
        <f t="shared" si="736"/>
        <v>207.54593553864348</v>
      </c>
      <c r="I732" s="42"/>
      <c r="J732" s="42"/>
      <c r="K732" s="42"/>
      <c r="L732" s="42"/>
      <c r="M732" s="42"/>
      <c r="N732" s="44">
        <f t="shared" si="737"/>
        <v>159.18773255813954</v>
      </c>
      <c r="O732" s="44">
        <f t="shared" si="738"/>
        <v>105.77840044791938</v>
      </c>
      <c r="P732" s="44">
        <f t="shared" si="739"/>
        <v>0</v>
      </c>
      <c r="Q732" s="44">
        <f t="shared" si="740"/>
        <v>0</v>
      </c>
      <c r="R732" s="44">
        <f t="shared" si="741"/>
        <v>0</v>
      </c>
      <c r="S732" s="44">
        <f t="shared" si="742"/>
        <v>0</v>
      </c>
      <c r="T732" s="44">
        <f t="shared" si="743"/>
        <v>105.77840044791938</v>
      </c>
      <c r="U732" s="44">
        <f t="shared" si="744"/>
        <v>163.96336453488374</v>
      </c>
      <c r="V732" s="44">
        <f t="shared" si="745"/>
        <v>0</v>
      </c>
      <c r="W732" s="44">
        <f t="shared" si="746"/>
        <v>0</v>
      </c>
      <c r="X732" s="44">
        <f t="shared" si="747"/>
        <v>0</v>
      </c>
      <c r="Y732" s="44">
        <f t="shared" si="748"/>
        <v>0</v>
      </c>
      <c r="Z732" s="44">
        <f t="shared" si="749"/>
        <v>163.96336453488374</v>
      </c>
      <c r="AA732" s="20">
        <v>0.03</v>
      </c>
      <c r="AC732" s="44">
        <f t="shared" si="732"/>
        <v>75.165999999999997</v>
      </c>
      <c r="AD732" s="28">
        <v>98</v>
      </c>
      <c r="AE732" s="44">
        <f t="shared" si="733"/>
        <v>543.03599999999994</v>
      </c>
      <c r="AF732" s="28">
        <v>708</v>
      </c>
      <c r="AG732" s="44">
        <f t="shared" si="734"/>
        <v>86.671000000000006</v>
      </c>
      <c r="AH732" s="28">
        <v>113</v>
      </c>
      <c r="AI732" s="44">
        <f t="shared" si="698"/>
        <v>29.513405616279073</v>
      </c>
      <c r="AJ732" s="44">
        <f t="shared" si="699"/>
        <v>0</v>
      </c>
      <c r="AK732" s="44"/>
      <c r="AL732" s="44">
        <f t="shared" si="700"/>
        <v>0</v>
      </c>
      <c r="AM732" s="44"/>
      <c r="AN732" s="44">
        <f t="shared" si="701"/>
        <v>29.513405616279073</v>
      </c>
      <c r="AO732" s="20"/>
      <c r="AP732" s="20">
        <v>0.18</v>
      </c>
      <c r="AQ732" s="20"/>
      <c r="AR732" s="20"/>
      <c r="AS732" s="44">
        <f t="shared" si="702"/>
        <v>19.611315443044255</v>
      </c>
      <c r="AT732" s="44">
        <f t="shared" si="703"/>
        <v>0</v>
      </c>
      <c r="AU732" s="44">
        <f t="shared" si="704"/>
        <v>0</v>
      </c>
      <c r="AV732" s="44">
        <f t="shared" si="705"/>
        <v>0</v>
      </c>
      <c r="AW732" s="44"/>
      <c r="AX732" s="44">
        <f t="shared" si="706"/>
        <v>19.611315443044255</v>
      </c>
      <c r="AY732" s="44">
        <f t="shared" si="707"/>
        <v>91.819484139534907</v>
      </c>
      <c r="AZ732" s="44">
        <f t="shared" si="708"/>
        <v>0</v>
      </c>
      <c r="BA732" s="44"/>
      <c r="BB732" s="44">
        <f t="shared" si="709"/>
        <v>0</v>
      </c>
      <c r="BC732" s="44"/>
      <c r="BD732" s="44">
        <f t="shared" si="710"/>
        <v>91.819484139534907</v>
      </c>
      <c r="BE732" s="20"/>
      <c r="BF732" s="20">
        <v>0.56000000000000005</v>
      </c>
      <c r="BG732" s="20"/>
      <c r="BH732" s="20">
        <v>0.05</v>
      </c>
      <c r="BI732" s="44">
        <f t="shared" si="711"/>
        <v>61.01298137835991</v>
      </c>
      <c r="BJ732" s="44">
        <f t="shared" si="712"/>
        <v>0</v>
      </c>
      <c r="BK732" s="44">
        <f t="shared" si="713"/>
        <v>0</v>
      </c>
      <c r="BL732" s="44">
        <f t="shared" si="714"/>
        <v>0</v>
      </c>
      <c r="BM732" s="44"/>
      <c r="BN732" s="44">
        <f t="shared" si="715"/>
        <v>61.01298137835991</v>
      </c>
      <c r="BO732" s="44">
        <f t="shared" si="716"/>
        <v>36.071940197674422</v>
      </c>
      <c r="BP732" s="44">
        <f t="shared" si="717"/>
        <v>0</v>
      </c>
      <c r="BQ732" s="44"/>
      <c r="BR732" s="44">
        <f t="shared" si="718"/>
        <v>0</v>
      </c>
      <c r="BS732" s="44"/>
      <c r="BT732" s="44">
        <f t="shared" si="719"/>
        <v>36.071940197674422</v>
      </c>
      <c r="BU732" s="20"/>
      <c r="BV732" s="20">
        <v>0.22</v>
      </c>
      <c r="BW732" s="20"/>
      <c r="BX732" s="20">
        <v>0.05</v>
      </c>
      <c r="BY732" s="44">
        <f t="shared" si="720"/>
        <v>23.969385541498532</v>
      </c>
      <c r="BZ732" s="44">
        <f t="shared" si="721"/>
        <v>0</v>
      </c>
      <c r="CA732" s="44">
        <f t="shared" si="722"/>
        <v>0</v>
      </c>
      <c r="CB732" s="44">
        <f t="shared" si="723"/>
        <v>0</v>
      </c>
      <c r="CC732" s="44"/>
      <c r="CD732" s="44">
        <f t="shared" si="724"/>
        <v>23.969385541498532</v>
      </c>
      <c r="CE732" s="44">
        <f t="shared" si="725"/>
        <v>3.8327872609208318</v>
      </c>
      <c r="CF732" s="44">
        <f t="shared" si="726"/>
        <v>8.9003354324298591</v>
      </c>
      <c r="CG732" s="44">
        <f t="shared" si="727"/>
        <v>3.6159041227796722</v>
      </c>
      <c r="CH732" s="44">
        <f t="shared" si="728"/>
        <v>8.0268255766992276</v>
      </c>
      <c r="CI732" s="44">
        <f t="shared" si="729"/>
        <v>24.972346238619824</v>
      </c>
      <c r="CJ732" s="44">
        <f t="shared" si="730"/>
        <v>9.8105645937435018</v>
      </c>
      <c r="CK732" s="44">
        <f t="shared" si="731"/>
        <v>44.593475426106821</v>
      </c>
    </row>
    <row r="733" spans="1:91" x14ac:dyDescent="0.25">
      <c r="A733" s="41">
        <f>'[11]ТОВ "Сумитеплоенерго" '!F725</f>
        <v>1957</v>
      </c>
      <c r="B733" s="41" t="str">
        <f>'[11]ТОВ "Сумитеплоенерго" '!C725</f>
        <v>вул. Шкільна, 5Г</v>
      </c>
      <c r="C733" s="47" t="str">
        <f>'[11]ТОВ "Сумитеплоенерго" '!O725</f>
        <v>так</v>
      </c>
      <c r="D733" s="46">
        <f>'[11]ТОВ "Сумитеплоенерго" '!G725</f>
        <v>2</v>
      </c>
      <c r="E733" s="86" t="str">
        <f t="shared" si="735"/>
        <v>ТОВ "Сумитеплоенерго"</v>
      </c>
      <c r="F733" s="43">
        <f>'[11]ТОВ "Сумитеплоенерго" '!L725</f>
        <v>314</v>
      </c>
      <c r="G733" s="43">
        <f>'[11]ТОВ "Сумитеплоенерго" '!CX725</f>
        <v>47.685337209302325</v>
      </c>
      <c r="H733" s="32">
        <f t="shared" si="736"/>
        <v>151.86413123981634</v>
      </c>
      <c r="I733" s="42"/>
      <c r="J733" s="42"/>
      <c r="K733" s="42"/>
      <c r="L733" s="42"/>
      <c r="M733" s="42"/>
      <c r="N733" s="44">
        <f t="shared" si="737"/>
        <v>47.685337209302325</v>
      </c>
      <c r="O733" s="44">
        <f t="shared" si="738"/>
        <v>31.686353048451277</v>
      </c>
      <c r="P733" s="44">
        <f t="shared" si="739"/>
        <v>0</v>
      </c>
      <c r="Q733" s="44">
        <f t="shared" si="740"/>
        <v>0</v>
      </c>
      <c r="R733" s="44">
        <f t="shared" si="741"/>
        <v>0</v>
      </c>
      <c r="S733" s="44">
        <f t="shared" si="742"/>
        <v>0</v>
      </c>
      <c r="T733" s="44">
        <f t="shared" si="743"/>
        <v>31.686353048451277</v>
      </c>
      <c r="U733" s="44">
        <f t="shared" si="744"/>
        <v>49.115897325581393</v>
      </c>
      <c r="V733" s="44">
        <f t="shared" si="745"/>
        <v>0</v>
      </c>
      <c r="W733" s="44">
        <f t="shared" si="746"/>
        <v>0</v>
      </c>
      <c r="X733" s="44">
        <f t="shared" si="747"/>
        <v>0</v>
      </c>
      <c r="Y733" s="44">
        <f t="shared" si="748"/>
        <v>0</v>
      </c>
      <c r="Z733" s="44">
        <f t="shared" si="749"/>
        <v>49.115897325581393</v>
      </c>
      <c r="AA733" s="20">
        <v>0.03</v>
      </c>
      <c r="AC733" s="44">
        <f t="shared" si="732"/>
        <v>30.771999999999998</v>
      </c>
      <c r="AD733" s="28">
        <v>98</v>
      </c>
      <c r="AE733" s="44">
        <f t="shared" si="733"/>
        <v>222.31200000000001</v>
      </c>
      <c r="AF733" s="28">
        <v>708</v>
      </c>
      <c r="AG733" s="44">
        <f t="shared" si="734"/>
        <v>35.481999999999999</v>
      </c>
      <c r="AH733" s="28">
        <v>113</v>
      </c>
      <c r="AI733" s="44">
        <f t="shared" si="698"/>
        <v>8.8408615186046511</v>
      </c>
      <c r="AJ733" s="44">
        <f t="shared" si="699"/>
        <v>0</v>
      </c>
      <c r="AK733" s="44"/>
      <c r="AL733" s="44">
        <f t="shared" si="700"/>
        <v>0</v>
      </c>
      <c r="AM733" s="44"/>
      <c r="AN733" s="44">
        <f t="shared" si="701"/>
        <v>8.8408615186046511</v>
      </c>
      <c r="AO733" s="20"/>
      <c r="AP733" s="20">
        <v>0.18</v>
      </c>
      <c r="AQ733" s="20"/>
      <c r="AR733" s="20"/>
      <c r="AS733" s="44">
        <f t="shared" si="702"/>
        <v>5.8746498551828665</v>
      </c>
      <c r="AT733" s="44">
        <f t="shared" si="703"/>
        <v>0</v>
      </c>
      <c r="AU733" s="44">
        <f t="shared" si="704"/>
        <v>0</v>
      </c>
      <c r="AV733" s="44">
        <f t="shared" si="705"/>
        <v>0</v>
      </c>
      <c r="AW733" s="44"/>
      <c r="AX733" s="44">
        <f t="shared" si="706"/>
        <v>5.8746498551828665</v>
      </c>
      <c r="AY733" s="44">
        <f t="shared" si="707"/>
        <v>27.504902502325582</v>
      </c>
      <c r="AZ733" s="44">
        <f t="shared" si="708"/>
        <v>0</v>
      </c>
      <c r="BA733" s="44"/>
      <c r="BB733" s="44">
        <f t="shared" si="709"/>
        <v>0</v>
      </c>
      <c r="BC733" s="44"/>
      <c r="BD733" s="44">
        <f t="shared" si="710"/>
        <v>27.504902502325582</v>
      </c>
      <c r="BE733" s="20"/>
      <c r="BF733" s="20">
        <v>0.56000000000000005</v>
      </c>
      <c r="BG733" s="20"/>
      <c r="BH733" s="20">
        <v>0.05</v>
      </c>
      <c r="BI733" s="44">
        <f t="shared" si="711"/>
        <v>18.276688438346696</v>
      </c>
      <c r="BJ733" s="44">
        <f t="shared" si="712"/>
        <v>0</v>
      </c>
      <c r="BK733" s="44">
        <f t="shared" si="713"/>
        <v>0</v>
      </c>
      <c r="BL733" s="44">
        <f t="shared" si="714"/>
        <v>0</v>
      </c>
      <c r="BM733" s="44"/>
      <c r="BN733" s="44">
        <f t="shared" si="715"/>
        <v>18.276688438346696</v>
      </c>
      <c r="BO733" s="44">
        <f t="shared" si="716"/>
        <v>10.805497411627906</v>
      </c>
      <c r="BP733" s="44">
        <f t="shared" si="717"/>
        <v>0</v>
      </c>
      <c r="BQ733" s="44"/>
      <c r="BR733" s="44">
        <f t="shared" si="718"/>
        <v>0</v>
      </c>
      <c r="BS733" s="44"/>
      <c r="BT733" s="44">
        <f t="shared" si="719"/>
        <v>10.805497411627906</v>
      </c>
      <c r="BU733" s="20"/>
      <c r="BV733" s="20">
        <v>0.22</v>
      </c>
      <c r="BW733" s="20"/>
      <c r="BX733" s="20">
        <v>0.05</v>
      </c>
      <c r="BY733" s="44">
        <f t="shared" si="720"/>
        <v>7.1801276007790591</v>
      </c>
      <c r="BZ733" s="44">
        <f t="shared" si="721"/>
        <v>0</v>
      </c>
      <c r="CA733" s="44">
        <f t="shared" si="722"/>
        <v>0</v>
      </c>
      <c r="CB733" s="44">
        <f t="shared" si="723"/>
        <v>0</v>
      </c>
      <c r="CC733" s="44"/>
      <c r="CD733" s="44">
        <f t="shared" si="724"/>
        <v>7.1801276007790591</v>
      </c>
      <c r="CE733" s="44">
        <f t="shared" si="725"/>
        <v>5.2380994201469946</v>
      </c>
      <c r="CF733" s="44">
        <f t="shared" si="726"/>
        <v>12.163691510632891</v>
      </c>
      <c r="CG733" s="44">
        <f t="shared" si="727"/>
        <v>4.9416949075041687</v>
      </c>
      <c r="CH733" s="44">
        <f t="shared" si="728"/>
        <v>2.4044684737585578</v>
      </c>
      <c r="CI733" s="44">
        <f t="shared" si="729"/>
        <v>7.4805685850266244</v>
      </c>
      <c r="CJ733" s="44">
        <f t="shared" si="730"/>
        <v>2.9387948012604594</v>
      </c>
      <c r="CK733" s="44">
        <f t="shared" si="731"/>
        <v>13.358158187547543</v>
      </c>
    </row>
    <row r="734" spans="1:91" x14ac:dyDescent="0.25">
      <c r="A734" s="41">
        <f>'[11]ТОВ "Сумитеплоенерго" '!F726</f>
        <v>1967</v>
      </c>
      <c r="B734" s="41" t="str">
        <f>'[11]ТОВ "Сумитеплоенерго" '!C726</f>
        <v>вул.Горького,2</v>
      </c>
      <c r="C734" s="47" t="str">
        <f>'[11]ТОВ "Сумитеплоенерго" '!O726</f>
        <v>так</v>
      </c>
      <c r="D734" s="46">
        <f>'[11]ТОВ "Сумитеплоенерго" '!G726</f>
        <v>3</v>
      </c>
      <c r="E734" s="86" t="str">
        <f t="shared" si="735"/>
        <v>ТОВ "Сумитеплоенерго"</v>
      </c>
      <c r="F734" s="43">
        <f>'[11]ТОВ "Сумитеплоенерго" '!L726</f>
        <v>1330</v>
      </c>
      <c r="G734" s="43">
        <f>'[11]ТОВ "Сумитеплоенерго" '!CX726</f>
        <v>236.53456976744189</v>
      </c>
      <c r="H734" s="32">
        <f t="shared" si="736"/>
        <v>177.84554117852772</v>
      </c>
      <c r="I734" s="42"/>
      <c r="J734" s="42"/>
      <c r="K734" s="42"/>
      <c r="L734" s="42"/>
      <c r="M734" s="42"/>
      <c r="N734" s="44">
        <f t="shared" si="737"/>
        <v>236.53456976744189</v>
      </c>
      <c r="O734" s="44">
        <f t="shared" si="738"/>
        <v>157.17447593833111</v>
      </c>
      <c r="P734" s="44">
        <f t="shared" si="739"/>
        <v>0</v>
      </c>
      <c r="Q734" s="44">
        <f t="shared" si="740"/>
        <v>0</v>
      </c>
      <c r="R734" s="44">
        <f t="shared" si="741"/>
        <v>0</v>
      </c>
      <c r="S734" s="44">
        <f t="shared" si="742"/>
        <v>0</v>
      </c>
      <c r="T734" s="44">
        <f t="shared" si="743"/>
        <v>157.17447593833111</v>
      </c>
      <c r="U734" s="44">
        <f t="shared" si="744"/>
        <v>243.63060686046515</v>
      </c>
      <c r="V734" s="44">
        <f t="shared" si="745"/>
        <v>0</v>
      </c>
      <c r="W734" s="44">
        <f t="shared" si="746"/>
        <v>0</v>
      </c>
      <c r="X734" s="44">
        <f t="shared" si="747"/>
        <v>0</v>
      </c>
      <c r="Y734" s="44">
        <f t="shared" si="748"/>
        <v>0</v>
      </c>
      <c r="Z734" s="44">
        <f t="shared" si="749"/>
        <v>243.63060686046515</v>
      </c>
      <c r="AA734" s="20">
        <v>0.03</v>
      </c>
      <c r="AC734" s="44">
        <f t="shared" si="732"/>
        <v>130.34</v>
      </c>
      <c r="AD734" s="28">
        <v>98</v>
      </c>
      <c r="AE734" s="44">
        <f t="shared" si="733"/>
        <v>941.64</v>
      </c>
      <c r="AF734" s="28">
        <v>708</v>
      </c>
      <c r="AG734" s="44">
        <f t="shared" si="734"/>
        <v>150.29</v>
      </c>
      <c r="AH734" s="28">
        <v>113</v>
      </c>
      <c r="AI734" s="44">
        <f t="shared" si="698"/>
        <v>43.853509234883724</v>
      </c>
      <c r="AJ734" s="44">
        <f t="shared" si="699"/>
        <v>0</v>
      </c>
      <c r="AK734" s="44"/>
      <c r="AL734" s="44">
        <f t="shared" si="700"/>
        <v>0</v>
      </c>
      <c r="AM734" s="44"/>
      <c r="AN734" s="44">
        <f t="shared" si="701"/>
        <v>43.853509234883724</v>
      </c>
      <c r="AO734" s="20"/>
      <c r="AP734" s="20">
        <v>0.18</v>
      </c>
      <c r="AQ734" s="20"/>
      <c r="AR734" s="20"/>
      <c r="AS734" s="44">
        <f t="shared" si="702"/>
        <v>29.140147838966588</v>
      </c>
      <c r="AT734" s="44">
        <f t="shared" si="703"/>
        <v>0</v>
      </c>
      <c r="AU734" s="44">
        <f t="shared" si="704"/>
        <v>0</v>
      </c>
      <c r="AV734" s="44">
        <f t="shared" si="705"/>
        <v>0</v>
      </c>
      <c r="AW734" s="44"/>
      <c r="AX734" s="44">
        <f t="shared" si="706"/>
        <v>29.140147838966588</v>
      </c>
      <c r="AY734" s="44">
        <f t="shared" si="707"/>
        <v>136.43313984186051</v>
      </c>
      <c r="AZ734" s="44">
        <f t="shared" si="708"/>
        <v>0</v>
      </c>
      <c r="BA734" s="44"/>
      <c r="BB734" s="44">
        <f t="shared" si="709"/>
        <v>0</v>
      </c>
      <c r="BC734" s="44"/>
      <c r="BD734" s="44">
        <f t="shared" si="710"/>
        <v>136.43313984186051</v>
      </c>
      <c r="BE734" s="20"/>
      <c r="BF734" s="20">
        <v>0.56000000000000005</v>
      </c>
      <c r="BG734" s="20"/>
      <c r="BH734" s="20">
        <v>0.05</v>
      </c>
      <c r="BI734" s="44">
        <f t="shared" si="711"/>
        <v>90.658237721229412</v>
      </c>
      <c r="BJ734" s="44">
        <f t="shared" si="712"/>
        <v>0</v>
      </c>
      <c r="BK734" s="44">
        <f t="shared" si="713"/>
        <v>0</v>
      </c>
      <c r="BL734" s="44">
        <f t="shared" si="714"/>
        <v>0</v>
      </c>
      <c r="BM734" s="44"/>
      <c r="BN734" s="44">
        <f t="shared" si="715"/>
        <v>90.658237721229412</v>
      </c>
      <c r="BO734" s="44">
        <f t="shared" si="716"/>
        <v>53.598733509302335</v>
      </c>
      <c r="BP734" s="44">
        <f t="shared" si="717"/>
        <v>0</v>
      </c>
      <c r="BQ734" s="44"/>
      <c r="BR734" s="44">
        <f t="shared" si="718"/>
        <v>0</v>
      </c>
      <c r="BS734" s="44"/>
      <c r="BT734" s="44">
        <f t="shared" si="719"/>
        <v>53.598733509302335</v>
      </c>
      <c r="BU734" s="20"/>
      <c r="BV734" s="20">
        <v>0.22</v>
      </c>
      <c r="BW734" s="20"/>
      <c r="BX734" s="20">
        <v>0.05</v>
      </c>
      <c r="BY734" s="44">
        <f t="shared" si="720"/>
        <v>35.615736247625833</v>
      </c>
      <c r="BZ734" s="44">
        <f t="shared" si="721"/>
        <v>0</v>
      </c>
      <c r="CA734" s="44">
        <f t="shared" si="722"/>
        <v>0</v>
      </c>
      <c r="CB734" s="44">
        <f t="shared" si="723"/>
        <v>0</v>
      </c>
      <c r="CC734" s="44"/>
      <c r="CD734" s="44">
        <f t="shared" si="724"/>
        <v>35.615736247625833</v>
      </c>
      <c r="CE734" s="44">
        <f t="shared" si="725"/>
        <v>4.4728668063141273</v>
      </c>
      <c r="CF734" s="44">
        <f t="shared" si="726"/>
        <v>10.386700907373765</v>
      </c>
      <c r="CG734" s="44">
        <f t="shared" si="727"/>
        <v>4.2197639536377247</v>
      </c>
      <c r="CH734" s="44">
        <f t="shared" si="728"/>
        <v>11.926934970880522</v>
      </c>
      <c r="CI734" s="44">
        <f t="shared" si="729"/>
        <v>37.106019909406079</v>
      </c>
      <c r="CJ734" s="44">
        <f t="shared" si="730"/>
        <v>14.577364964409529</v>
      </c>
      <c r="CK734" s="44">
        <f t="shared" si="731"/>
        <v>66.260749838225124</v>
      </c>
    </row>
    <row r="735" spans="1:91" x14ac:dyDescent="0.25">
      <c r="A735" s="41">
        <f>'[11]ТОВ "Сумитеплоенерго" '!F727</f>
        <v>1964</v>
      </c>
      <c r="B735" s="41" t="str">
        <f>'[11]ТОВ "Сумитеплоенерго" '!C727</f>
        <v>вул. Роменська, 92</v>
      </c>
      <c r="C735" s="47" t="str">
        <f>'[11]ТОВ "Сумитеплоенерго" '!O727</f>
        <v>так</v>
      </c>
      <c r="D735" s="46">
        <f>'[11]ТОВ "Сумитеплоенерго" '!G727</f>
        <v>3</v>
      </c>
      <c r="E735" s="86" t="str">
        <f t="shared" si="735"/>
        <v>ТОВ "Сумитеплоенерго"</v>
      </c>
      <c r="F735" s="43">
        <f>'[11]ТОВ "Сумитеплоенерго" '!L727</f>
        <v>949</v>
      </c>
      <c r="G735" s="43">
        <f>'[11]ТОВ "Сумитеплоенерго" '!CX727</f>
        <v>172.08956976744184</v>
      </c>
      <c r="H735" s="32">
        <f t="shared" si="736"/>
        <v>181.33779743671425</v>
      </c>
      <c r="I735" s="42"/>
      <c r="J735" s="42"/>
      <c r="K735" s="42"/>
      <c r="L735" s="42"/>
      <c r="M735" s="42"/>
      <c r="N735" s="44">
        <f t="shared" si="737"/>
        <v>172.08956976744184</v>
      </c>
      <c r="O735" s="44">
        <f t="shared" si="738"/>
        <v>114.35152151012817</v>
      </c>
      <c r="P735" s="44">
        <f t="shared" si="739"/>
        <v>0</v>
      </c>
      <c r="Q735" s="44">
        <f t="shared" si="740"/>
        <v>0</v>
      </c>
      <c r="R735" s="44">
        <f t="shared" si="741"/>
        <v>0</v>
      </c>
      <c r="S735" s="44">
        <f t="shared" si="742"/>
        <v>0</v>
      </c>
      <c r="T735" s="44">
        <f t="shared" si="743"/>
        <v>114.35152151012817</v>
      </c>
      <c r="U735" s="44">
        <f t="shared" si="744"/>
        <v>177.25225686046511</v>
      </c>
      <c r="V735" s="44">
        <f t="shared" si="745"/>
        <v>0</v>
      </c>
      <c r="W735" s="44">
        <f t="shared" si="746"/>
        <v>0</v>
      </c>
      <c r="X735" s="44">
        <f t="shared" si="747"/>
        <v>0</v>
      </c>
      <c r="Y735" s="44">
        <f t="shared" si="748"/>
        <v>0</v>
      </c>
      <c r="Z735" s="44">
        <f t="shared" si="749"/>
        <v>177.25225686046511</v>
      </c>
      <c r="AA735" s="20">
        <v>0.03</v>
      </c>
      <c r="AC735" s="44">
        <f t="shared" si="732"/>
        <v>93.001999999999995</v>
      </c>
      <c r="AD735" s="28">
        <v>98</v>
      </c>
      <c r="AE735" s="44">
        <f t="shared" si="733"/>
        <v>671.89200000000005</v>
      </c>
      <c r="AF735" s="28">
        <v>708</v>
      </c>
      <c r="AG735" s="44">
        <f t="shared" si="734"/>
        <v>107.23699999999999</v>
      </c>
      <c r="AH735" s="28">
        <v>113</v>
      </c>
      <c r="AI735" s="44">
        <f t="shared" si="698"/>
        <v>31.905406234883717</v>
      </c>
      <c r="AJ735" s="44">
        <f t="shared" si="699"/>
        <v>0</v>
      </c>
      <c r="AK735" s="44"/>
      <c r="AL735" s="44">
        <f t="shared" si="700"/>
        <v>0</v>
      </c>
      <c r="AM735" s="44"/>
      <c r="AN735" s="44">
        <f t="shared" si="701"/>
        <v>31.905406234883717</v>
      </c>
      <c r="AO735" s="20"/>
      <c r="AP735" s="20">
        <v>0.18</v>
      </c>
      <c r="AQ735" s="20"/>
      <c r="AR735" s="20"/>
      <c r="AS735" s="44">
        <f t="shared" si="702"/>
        <v>21.200772087977761</v>
      </c>
      <c r="AT735" s="44">
        <f t="shared" si="703"/>
        <v>0</v>
      </c>
      <c r="AU735" s="44">
        <f t="shared" si="704"/>
        <v>0</v>
      </c>
      <c r="AV735" s="44">
        <f t="shared" si="705"/>
        <v>0</v>
      </c>
      <c r="AW735" s="44"/>
      <c r="AX735" s="44">
        <f t="shared" si="706"/>
        <v>21.200772087977761</v>
      </c>
      <c r="AY735" s="44">
        <f t="shared" si="707"/>
        <v>99.261263841860469</v>
      </c>
      <c r="AZ735" s="44">
        <f t="shared" si="708"/>
        <v>0</v>
      </c>
      <c r="BA735" s="44"/>
      <c r="BB735" s="44">
        <f t="shared" si="709"/>
        <v>0</v>
      </c>
      <c r="BC735" s="44"/>
      <c r="BD735" s="44">
        <f t="shared" si="710"/>
        <v>99.261263841860469</v>
      </c>
      <c r="BE735" s="20"/>
      <c r="BF735" s="20">
        <v>0.56000000000000005</v>
      </c>
      <c r="BG735" s="20"/>
      <c r="BH735" s="20">
        <v>0.05</v>
      </c>
      <c r="BI735" s="44">
        <f t="shared" si="711"/>
        <v>65.957957607041934</v>
      </c>
      <c r="BJ735" s="44">
        <f t="shared" si="712"/>
        <v>0</v>
      </c>
      <c r="BK735" s="44">
        <f t="shared" si="713"/>
        <v>0</v>
      </c>
      <c r="BL735" s="44">
        <f t="shared" si="714"/>
        <v>0</v>
      </c>
      <c r="BM735" s="44"/>
      <c r="BN735" s="44">
        <f t="shared" si="715"/>
        <v>65.957957607041934</v>
      </c>
      <c r="BO735" s="44">
        <f t="shared" si="716"/>
        <v>38.995496509302328</v>
      </c>
      <c r="BP735" s="44">
        <f t="shared" si="717"/>
        <v>0</v>
      </c>
      <c r="BQ735" s="44"/>
      <c r="BR735" s="44">
        <f t="shared" si="718"/>
        <v>0</v>
      </c>
      <c r="BS735" s="44"/>
      <c r="BT735" s="44">
        <f t="shared" si="719"/>
        <v>38.995496509302328</v>
      </c>
      <c r="BU735" s="20"/>
      <c r="BV735" s="20">
        <v>0.22</v>
      </c>
      <c r="BW735" s="20"/>
      <c r="BX735" s="20">
        <v>0.05</v>
      </c>
      <c r="BY735" s="44">
        <f t="shared" si="720"/>
        <v>25.912054774195045</v>
      </c>
      <c r="BZ735" s="44">
        <f t="shared" si="721"/>
        <v>0</v>
      </c>
      <c r="CA735" s="44">
        <f t="shared" si="722"/>
        <v>0</v>
      </c>
      <c r="CB735" s="44">
        <f t="shared" si="723"/>
        <v>0</v>
      </c>
      <c r="CC735" s="44"/>
      <c r="CD735" s="44">
        <f t="shared" si="724"/>
        <v>25.912054774195045</v>
      </c>
      <c r="CE735" s="44">
        <f t="shared" si="725"/>
        <v>4.386727031169694</v>
      </c>
      <c r="CF735" s="44">
        <f t="shared" si="726"/>
        <v>10.186670788124376</v>
      </c>
      <c r="CG735" s="44">
        <f t="shared" si="727"/>
        <v>4.138498507142466</v>
      </c>
      <c r="CH735" s="44">
        <f t="shared" si="728"/>
        <v>8.6773832247906988</v>
      </c>
      <c r="CI735" s="44">
        <f t="shared" si="729"/>
        <v>26.996303366015514</v>
      </c>
      <c r="CJ735" s="44">
        <f t="shared" si="730"/>
        <v>10.605690608077524</v>
      </c>
      <c r="CK735" s="44">
        <f t="shared" si="731"/>
        <v>48.207684582170558</v>
      </c>
    </row>
    <row r="736" spans="1:91" x14ac:dyDescent="0.25">
      <c r="A736" s="41">
        <f>'[11]ТОВ "Сумитеплоенерго" '!F728</f>
        <v>1974</v>
      </c>
      <c r="B736" s="41" t="str">
        <f>'[11]ТОВ "Сумитеплоенерго" '!C728</f>
        <v>вул. 5-та Продольна, 77</v>
      </c>
      <c r="C736" s="47" t="str">
        <f>'[11]ТОВ "Сумитеплоенерго" '!O728</f>
        <v>так</v>
      </c>
      <c r="D736" s="46">
        <f>'[11]ТОВ "Сумитеплоенерго" '!G728</f>
        <v>5</v>
      </c>
      <c r="E736" s="86" t="str">
        <f t="shared" si="735"/>
        <v>ТОВ "Сумитеплоенерго"</v>
      </c>
      <c r="F736" s="43">
        <f>'[11]ТОВ "Сумитеплоенерго" '!L728</f>
        <v>2771</v>
      </c>
      <c r="G736" s="43">
        <f>'[11]ТОВ "Сумитеплоенерго" '!CX728</f>
        <v>496.42997674418609</v>
      </c>
      <c r="H736" s="32">
        <f t="shared" si="736"/>
        <v>179.1519223183638</v>
      </c>
      <c r="I736" s="42"/>
      <c r="J736" s="42"/>
      <c r="K736" s="42"/>
      <c r="L736" s="42"/>
      <c r="M736" s="42"/>
      <c r="N736" s="44">
        <f t="shared" si="737"/>
        <v>496.42997674418609</v>
      </c>
      <c r="O736" s="44">
        <f t="shared" si="738"/>
        <v>329.87195703173433</v>
      </c>
      <c r="P736" s="44">
        <f t="shared" si="739"/>
        <v>0</v>
      </c>
      <c r="Q736" s="44">
        <f t="shared" si="740"/>
        <v>0</v>
      </c>
      <c r="R736" s="44">
        <f t="shared" si="741"/>
        <v>0</v>
      </c>
      <c r="S736" s="44">
        <f t="shared" si="742"/>
        <v>0</v>
      </c>
      <c r="T736" s="44">
        <f t="shared" si="743"/>
        <v>329.87195703173433</v>
      </c>
      <c r="U736" s="44">
        <f t="shared" si="744"/>
        <v>511.32287604651168</v>
      </c>
      <c r="V736" s="44">
        <f t="shared" si="745"/>
        <v>0</v>
      </c>
      <c r="W736" s="44">
        <f t="shared" si="746"/>
        <v>0</v>
      </c>
      <c r="X736" s="44">
        <f t="shared" si="747"/>
        <v>0</v>
      </c>
      <c r="Y736" s="44">
        <f t="shared" si="748"/>
        <v>0</v>
      </c>
      <c r="Z736" s="44">
        <f t="shared" si="749"/>
        <v>511.32287604651168</v>
      </c>
      <c r="AA736" s="20">
        <v>0.03</v>
      </c>
      <c r="AC736" s="44">
        <f t="shared" si="732"/>
        <v>271.55799999999999</v>
      </c>
      <c r="AD736" s="28">
        <v>98</v>
      </c>
      <c r="AE736" s="44">
        <f t="shared" si="733"/>
        <v>1961.8679999999999</v>
      </c>
      <c r="AF736" s="28">
        <v>708</v>
      </c>
      <c r="AG736" s="44">
        <f t="shared" si="734"/>
        <v>313.12299999999999</v>
      </c>
      <c r="AH736" s="28">
        <v>113</v>
      </c>
      <c r="AI736" s="44">
        <f t="shared" si="698"/>
        <v>92.038117688372097</v>
      </c>
      <c r="AJ736" s="44">
        <f t="shared" si="699"/>
        <v>0</v>
      </c>
      <c r="AK736" s="44"/>
      <c r="AL736" s="44">
        <f t="shared" si="700"/>
        <v>0</v>
      </c>
      <c r="AM736" s="44"/>
      <c r="AN736" s="44">
        <f t="shared" si="701"/>
        <v>92.038117688372097</v>
      </c>
      <c r="AO736" s="20"/>
      <c r="AP736" s="20">
        <v>0.18</v>
      </c>
      <c r="AQ736" s="20"/>
      <c r="AR736" s="20"/>
      <c r="AS736" s="44">
        <f t="shared" si="702"/>
        <v>61.158260833683542</v>
      </c>
      <c r="AT736" s="44">
        <f t="shared" si="703"/>
        <v>0</v>
      </c>
      <c r="AU736" s="44">
        <f t="shared" si="704"/>
        <v>0</v>
      </c>
      <c r="AV736" s="44">
        <f t="shared" si="705"/>
        <v>0</v>
      </c>
      <c r="AW736" s="44"/>
      <c r="AX736" s="44">
        <f t="shared" si="706"/>
        <v>61.158260833683542</v>
      </c>
      <c r="AY736" s="44">
        <f t="shared" si="707"/>
        <v>286.34081058604659</v>
      </c>
      <c r="AZ736" s="44">
        <f t="shared" si="708"/>
        <v>0</v>
      </c>
      <c r="BA736" s="44"/>
      <c r="BB736" s="44">
        <f t="shared" si="709"/>
        <v>0</v>
      </c>
      <c r="BC736" s="44"/>
      <c r="BD736" s="44">
        <f t="shared" si="710"/>
        <v>286.34081058604659</v>
      </c>
      <c r="BE736" s="20"/>
      <c r="BF736" s="20">
        <v>0.56000000000000005</v>
      </c>
      <c r="BG736" s="20"/>
      <c r="BH736" s="20">
        <v>0.05</v>
      </c>
      <c r="BI736" s="44">
        <f t="shared" si="711"/>
        <v>190.27014481590439</v>
      </c>
      <c r="BJ736" s="44">
        <f t="shared" si="712"/>
        <v>0</v>
      </c>
      <c r="BK736" s="44">
        <f t="shared" si="713"/>
        <v>0</v>
      </c>
      <c r="BL736" s="44">
        <f t="shared" si="714"/>
        <v>0</v>
      </c>
      <c r="BM736" s="44"/>
      <c r="BN736" s="44">
        <f t="shared" si="715"/>
        <v>190.27014481590439</v>
      </c>
      <c r="BO736" s="44">
        <f t="shared" si="716"/>
        <v>112.49103273023258</v>
      </c>
      <c r="BP736" s="44">
        <f t="shared" si="717"/>
        <v>0</v>
      </c>
      <c r="BQ736" s="44"/>
      <c r="BR736" s="44">
        <f t="shared" si="718"/>
        <v>0</v>
      </c>
      <c r="BS736" s="44"/>
      <c r="BT736" s="44">
        <f t="shared" si="719"/>
        <v>112.49103273023258</v>
      </c>
      <c r="BU736" s="20"/>
      <c r="BV736" s="20">
        <v>0.22</v>
      </c>
      <c r="BW736" s="20"/>
      <c r="BX736" s="20">
        <v>0.05</v>
      </c>
      <c r="BY736" s="44">
        <f t="shared" si="720"/>
        <v>74.748985463390994</v>
      </c>
      <c r="BZ736" s="44">
        <f t="shared" si="721"/>
        <v>0</v>
      </c>
      <c r="CA736" s="44">
        <f t="shared" si="722"/>
        <v>0</v>
      </c>
      <c r="CB736" s="44">
        <f t="shared" si="723"/>
        <v>0</v>
      </c>
      <c r="CC736" s="44"/>
      <c r="CD736" s="44">
        <f t="shared" si="724"/>
        <v>74.748985463390994</v>
      </c>
      <c r="CE736" s="44">
        <f t="shared" si="725"/>
        <v>4.4402505286814273</v>
      </c>
      <c r="CF736" s="44">
        <f t="shared" si="726"/>
        <v>10.310960775786462</v>
      </c>
      <c r="CG736" s="44">
        <f t="shared" si="727"/>
        <v>4.1889933095259853</v>
      </c>
      <c r="CH736" s="44">
        <f t="shared" si="728"/>
        <v>25.031808483829604</v>
      </c>
      <c r="CI736" s="44">
        <f t="shared" si="729"/>
        <v>77.876737505247675</v>
      </c>
      <c r="CJ736" s="44">
        <f t="shared" si="730"/>
        <v>30.594432591347299</v>
      </c>
      <c r="CK736" s="44">
        <f t="shared" si="731"/>
        <v>139.06560268794226</v>
      </c>
    </row>
    <row r="737" spans="1:89" ht="30" x14ac:dyDescent="0.25">
      <c r="A737" s="41">
        <f>'[11]ТОВ "Сумитеплоенерго" '!F729</f>
        <v>1989</v>
      </c>
      <c r="B737" s="41" t="str">
        <f>'[11]ТОВ "Сумитеплоенерго" '!C729</f>
        <v>вул.9 Січня,9 (кв. 83/6гуртожиток)</v>
      </c>
      <c r="C737" s="47" t="str">
        <f>'[11]ТОВ "Сумитеплоенерго" '!O729</f>
        <v>так</v>
      </c>
      <c r="D737" s="46">
        <f>'[11]ТОВ "Сумитеплоенерго" '!G729</f>
        <v>5</v>
      </c>
      <c r="E737" s="86" t="str">
        <f t="shared" si="735"/>
        <v>ТОВ "Сумитеплоенерго"</v>
      </c>
      <c r="F737" s="43">
        <f>'[11]ТОВ "Сумитеплоенерго" '!L729</f>
        <v>2750</v>
      </c>
      <c r="G737" s="43">
        <f>'[11]ТОВ "Сумитеплоенерго" '!CX729</f>
        <v>357.95765116279068</v>
      </c>
      <c r="H737" s="32">
        <f t="shared" si="736"/>
        <v>130.16641860465114</v>
      </c>
      <c r="I737" s="42"/>
      <c r="J737" s="42"/>
      <c r="K737" s="42"/>
      <c r="L737" s="42"/>
      <c r="M737" s="42"/>
      <c r="N737" s="44">
        <f t="shared" si="737"/>
        <v>357.95765116279068</v>
      </c>
      <c r="O737" s="44">
        <f t="shared" si="738"/>
        <v>237.85870405726968</v>
      </c>
      <c r="P737" s="44">
        <f t="shared" si="739"/>
        <v>0</v>
      </c>
      <c r="Q737" s="44">
        <f t="shared" si="740"/>
        <v>0</v>
      </c>
      <c r="R737" s="44">
        <f t="shared" si="741"/>
        <v>0</v>
      </c>
      <c r="S737" s="44">
        <f t="shared" si="742"/>
        <v>0</v>
      </c>
      <c r="T737" s="44">
        <f t="shared" si="743"/>
        <v>237.85870405726968</v>
      </c>
      <c r="U737" s="44">
        <f t="shared" si="744"/>
        <v>397.33299279069769</v>
      </c>
      <c r="V737" s="44">
        <f t="shared" si="745"/>
        <v>0</v>
      </c>
      <c r="W737" s="44">
        <f t="shared" si="746"/>
        <v>0</v>
      </c>
      <c r="X737" s="44">
        <f t="shared" si="747"/>
        <v>0</v>
      </c>
      <c r="Y737" s="44">
        <f t="shared" si="748"/>
        <v>0</v>
      </c>
      <c r="Z737" s="44">
        <f t="shared" si="749"/>
        <v>397.33299279069769</v>
      </c>
      <c r="AA737" s="20">
        <v>0.11</v>
      </c>
      <c r="AC737" s="44">
        <f t="shared" si="732"/>
        <v>269.5</v>
      </c>
      <c r="AD737" s="28">
        <v>98</v>
      </c>
      <c r="AE737" s="44">
        <f t="shared" si="733"/>
        <v>1947</v>
      </c>
      <c r="AF737" s="28">
        <v>708</v>
      </c>
      <c r="AG737" s="44">
        <f t="shared" si="734"/>
        <v>310.75</v>
      </c>
      <c r="AH737" s="28">
        <v>113</v>
      </c>
      <c r="AI737" s="44">
        <f t="shared" si="698"/>
        <v>71.519938702325575</v>
      </c>
      <c r="AJ737" s="44">
        <f t="shared" si="699"/>
        <v>0</v>
      </c>
      <c r="AK737" s="44"/>
      <c r="AL737" s="44">
        <f t="shared" si="700"/>
        <v>0</v>
      </c>
      <c r="AM737" s="44"/>
      <c r="AN737" s="44">
        <f t="shared" si="701"/>
        <v>71.519938702325575</v>
      </c>
      <c r="AO737" s="20"/>
      <c r="AP737" s="20">
        <v>0.18</v>
      </c>
      <c r="AQ737" s="20"/>
      <c r="AR737" s="20"/>
      <c r="AS737" s="44">
        <f t="shared" si="702"/>
        <v>47.524169070642479</v>
      </c>
      <c r="AT737" s="44">
        <f t="shared" si="703"/>
        <v>0</v>
      </c>
      <c r="AU737" s="44">
        <f t="shared" si="704"/>
        <v>0</v>
      </c>
      <c r="AV737" s="44">
        <f t="shared" si="705"/>
        <v>0</v>
      </c>
      <c r="AW737" s="44"/>
      <c r="AX737" s="44">
        <f t="shared" si="706"/>
        <v>47.524169070642479</v>
      </c>
      <c r="AY737" s="44">
        <f t="shared" si="707"/>
        <v>222.50647596279072</v>
      </c>
      <c r="AZ737" s="44">
        <f t="shared" si="708"/>
        <v>0</v>
      </c>
      <c r="BA737" s="44"/>
      <c r="BB737" s="44">
        <f t="shared" si="709"/>
        <v>0</v>
      </c>
      <c r="BC737" s="44"/>
      <c r="BD737" s="44">
        <f t="shared" si="710"/>
        <v>222.50647596279072</v>
      </c>
      <c r="BE737" s="20"/>
      <c r="BF737" s="20">
        <v>0.56000000000000005</v>
      </c>
      <c r="BG737" s="20"/>
      <c r="BH737" s="20">
        <v>0.05</v>
      </c>
      <c r="BI737" s="44">
        <f t="shared" si="711"/>
        <v>147.85297044199885</v>
      </c>
      <c r="BJ737" s="44">
        <f t="shared" si="712"/>
        <v>0</v>
      </c>
      <c r="BK737" s="44">
        <f t="shared" si="713"/>
        <v>0</v>
      </c>
      <c r="BL737" s="44">
        <f t="shared" si="714"/>
        <v>0</v>
      </c>
      <c r="BM737" s="44"/>
      <c r="BN737" s="44">
        <f t="shared" si="715"/>
        <v>147.85297044199885</v>
      </c>
      <c r="BO737" s="44">
        <f t="shared" si="716"/>
        <v>87.413258413953486</v>
      </c>
      <c r="BP737" s="44">
        <f t="shared" si="717"/>
        <v>0</v>
      </c>
      <c r="BQ737" s="44"/>
      <c r="BR737" s="44">
        <f t="shared" si="718"/>
        <v>0</v>
      </c>
      <c r="BS737" s="44"/>
      <c r="BT737" s="44">
        <f t="shared" si="719"/>
        <v>87.413258413953486</v>
      </c>
      <c r="BU737" s="20"/>
      <c r="BV737" s="20">
        <v>0.22</v>
      </c>
      <c r="BW737" s="20"/>
      <c r="BX737" s="20">
        <v>0.05</v>
      </c>
      <c r="BY737" s="44">
        <f t="shared" si="720"/>
        <v>58.085095530785253</v>
      </c>
      <c r="BZ737" s="44">
        <f t="shared" si="721"/>
        <v>0</v>
      </c>
      <c r="CA737" s="44">
        <f t="shared" si="722"/>
        <v>0</v>
      </c>
      <c r="CB737" s="44">
        <f t="shared" si="723"/>
        <v>0</v>
      </c>
      <c r="CC737" s="44"/>
      <c r="CD737" s="44">
        <f t="shared" si="724"/>
        <v>58.085095530785253</v>
      </c>
      <c r="CE737" s="44">
        <f t="shared" si="725"/>
        <v>5.6707987802879982</v>
      </c>
      <c r="CF737" s="44">
        <f t="shared" si="726"/>
        <v>13.168487546645453</v>
      </c>
      <c r="CG737" s="44">
        <f t="shared" si="727"/>
        <v>5.349909424446099</v>
      </c>
      <c r="CH737" s="44">
        <f t="shared" si="728"/>
        <v>19.451434398446263</v>
      </c>
      <c r="CI737" s="44">
        <f t="shared" si="729"/>
        <v>60.515573684055056</v>
      </c>
      <c r="CJ737" s="44">
        <f t="shared" si="730"/>
        <v>23.77397537587877</v>
      </c>
      <c r="CK737" s="44">
        <f t="shared" si="731"/>
        <v>108.0635244358126</v>
      </c>
    </row>
    <row r="738" spans="1:89" x14ac:dyDescent="0.25">
      <c r="A738" s="41">
        <f>'[11]ТОВ "Сумитеплоенерго" '!F730</f>
        <v>1988</v>
      </c>
      <c r="B738" s="41" t="str">
        <f>'[11]ТОВ "Сумитеплоенерго" '!C730</f>
        <v>вул. 9 Січня, 9/2</v>
      </c>
      <c r="C738" s="47" t="str">
        <f>'[11]ТОВ "Сумитеплоенерго" '!O730</f>
        <v>так</v>
      </c>
      <c r="D738" s="46">
        <f>'[11]ТОВ "Сумитеплоенерго" '!G730</f>
        <v>5</v>
      </c>
      <c r="E738" s="86" t="str">
        <f t="shared" si="735"/>
        <v>ТОВ "Сумитеплоенерго"</v>
      </c>
      <c r="F738" s="43">
        <f>'[11]ТОВ "Сумитеплоенерго" '!L730</f>
        <v>2884</v>
      </c>
      <c r="G738" s="43">
        <f>'[11]ТОВ "Сумитеплоенерго" '!CX730</f>
        <v>339.95982558139536</v>
      </c>
      <c r="H738" s="32">
        <f t="shared" si="736"/>
        <v>117.87788681740477</v>
      </c>
      <c r="I738" s="42"/>
      <c r="J738" s="42"/>
      <c r="K738" s="42"/>
      <c r="L738" s="42"/>
      <c r="M738" s="42"/>
      <c r="N738" s="44">
        <f t="shared" si="737"/>
        <v>339.95982558139536</v>
      </c>
      <c r="O738" s="44">
        <f t="shared" si="738"/>
        <v>225.89935787558241</v>
      </c>
      <c r="P738" s="44">
        <f t="shared" si="739"/>
        <v>0</v>
      </c>
      <c r="Q738" s="44">
        <f t="shared" si="740"/>
        <v>0</v>
      </c>
      <c r="R738" s="44">
        <f t="shared" si="741"/>
        <v>0</v>
      </c>
      <c r="S738" s="44">
        <f t="shared" si="742"/>
        <v>0</v>
      </c>
      <c r="T738" s="44">
        <f t="shared" si="743"/>
        <v>225.89935787558241</v>
      </c>
      <c r="U738" s="44">
        <f t="shared" si="744"/>
        <v>377.35540639534889</v>
      </c>
      <c r="V738" s="44">
        <f t="shared" si="745"/>
        <v>0</v>
      </c>
      <c r="W738" s="44">
        <f t="shared" si="746"/>
        <v>0</v>
      </c>
      <c r="X738" s="44">
        <f t="shared" si="747"/>
        <v>0</v>
      </c>
      <c r="Y738" s="44">
        <f t="shared" si="748"/>
        <v>0</v>
      </c>
      <c r="Z738" s="44">
        <f t="shared" si="749"/>
        <v>377.35540639534889</v>
      </c>
      <c r="AA738" s="20">
        <v>0.11</v>
      </c>
      <c r="AC738" s="44">
        <f t="shared" si="732"/>
        <v>282.63200000000001</v>
      </c>
      <c r="AD738" s="28">
        <v>98</v>
      </c>
      <c r="AE738" s="44">
        <f t="shared" si="733"/>
        <v>2041.8720000000001</v>
      </c>
      <c r="AF738" s="28">
        <v>708</v>
      </c>
      <c r="AG738" s="44">
        <f t="shared" si="734"/>
        <v>325.892</v>
      </c>
      <c r="AH738" s="28">
        <v>113</v>
      </c>
      <c r="AI738" s="44">
        <f t="shared" si="698"/>
        <v>67.923973151162798</v>
      </c>
      <c r="AJ738" s="44">
        <f t="shared" si="699"/>
        <v>0</v>
      </c>
      <c r="AK738" s="44"/>
      <c r="AL738" s="44">
        <f t="shared" si="700"/>
        <v>0</v>
      </c>
      <c r="AM738" s="44"/>
      <c r="AN738" s="44">
        <f t="shared" si="701"/>
        <v>67.923973151162798</v>
      </c>
      <c r="AO738" s="20"/>
      <c r="AP738" s="20">
        <v>0.18</v>
      </c>
      <c r="AQ738" s="20"/>
      <c r="AR738" s="20"/>
      <c r="AS738" s="44">
        <f t="shared" si="702"/>
        <v>45.134691703541364</v>
      </c>
      <c r="AT738" s="44">
        <f t="shared" si="703"/>
        <v>0</v>
      </c>
      <c r="AU738" s="44">
        <f t="shared" si="704"/>
        <v>0</v>
      </c>
      <c r="AV738" s="44">
        <f t="shared" si="705"/>
        <v>0</v>
      </c>
      <c r="AW738" s="44"/>
      <c r="AX738" s="44">
        <f t="shared" si="706"/>
        <v>45.134691703541364</v>
      </c>
      <c r="AY738" s="44">
        <f t="shared" si="707"/>
        <v>211.3190275813954</v>
      </c>
      <c r="AZ738" s="44">
        <f t="shared" si="708"/>
        <v>0</v>
      </c>
      <c r="BA738" s="44"/>
      <c r="BB738" s="44">
        <f t="shared" si="709"/>
        <v>0</v>
      </c>
      <c r="BC738" s="44"/>
      <c r="BD738" s="44">
        <f t="shared" si="710"/>
        <v>211.3190275813954</v>
      </c>
      <c r="BE738" s="20"/>
      <c r="BF738" s="20">
        <v>0.56000000000000005</v>
      </c>
      <c r="BG738" s="20"/>
      <c r="BH738" s="20">
        <v>0.05</v>
      </c>
      <c r="BI738" s="44">
        <f t="shared" si="711"/>
        <v>140.41904085546204</v>
      </c>
      <c r="BJ738" s="44">
        <f t="shared" si="712"/>
        <v>0</v>
      </c>
      <c r="BK738" s="44">
        <f t="shared" si="713"/>
        <v>0</v>
      </c>
      <c r="BL738" s="44">
        <f t="shared" si="714"/>
        <v>0</v>
      </c>
      <c r="BM738" s="44"/>
      <c r="BN738" s="44">
        <f t="shared" si="715"/>
        <v>140.41904085546204</v>
      </c>
      <c r="BO738" s="44">
        <f t="shared" si="716"/>
        <v>83.018189406976759</v>
      </c>
      <c r="BP738" s="44">
        <f t="shared" si="717"/>
        <v>0</v>
      </c>
      <c r="BQ738" s="44"/>
      <c r="BR738" s="44">
        <f t="shared" si="718"/>
        <v>0</v>
      </c>
      <c r="BS738" s="44"/>
      <c r="BT738" s="44">
        <f t="shared" si="719"/>
        <v>83.018189406976759</v>
      </c>
      <c r="BU738" s="20"/>
      <c r="BV738" s="20">
        <v>0.22</v>
      </c>
      <c r="BW738" s="20"/>
      <c r="BX738" s="20">
        <v>0.05</v>
      </c>
      <c r="BY738" s="44">
        <f t="shared" si="720"/>
        <v>55.164623193217231</v>
      </c>
      <c r="BZ738" s="44">
        <f t="shared" si="721"/>
        <v>0</v>
      </c>
      <c r="CA738" s="44">
        <f t="shared" si="722"/>
        <v>0</v>
      </c>
      <c r="CB738" s="44">
        <f t="shared" si="723"/>
        <v>0</v>
      </c>
      <c r="CC738" s="44"/>
      <c r="CD738" s="44">
        <f t="shared" si="724"/>
        <v>55.164623193217231</v>
      </c>
      <c r="CE738" s="44">
        <f t="shared" si="725"/>
        <v>6.2619681077343907</v>
      </c>
      <c r="CF738" s="44">
        <f t="shared" si="726"/>
        <v>14.541275795365719</v>
      </c>
      <c r="CG738" s="44">
        <f t="shared" si="727"/>
        <v>5.9076266841983989</v>
      </c>
      <c r="CH738" s="44">
        <f t="shared" si="728"/>
        <v>18.473431770275095</v>
      </c>
      <c r="CI738" s="44">
        <f t="shared" si="729"/>
        <v>57.472898840855855</v>
      </c>
      <c r="CJ738" s="44">
        <f t="shared" si="730"/>
        <v>22.578638830336228</v>
      </c>
      <c r="CK738" s="44">
        <f t="shared" si="731"/>
        <v>102.63017650152831</v>
      </c>
    </row>
    <row r="739" spans="1:89" x14ac:dyDescent="0.25">
      <c r="A739" s="41">
        <f>'[11]ТОВ "Сумитеплоенерго" '!F731</f>
        <v>1985</v>
      </c>
      <c r="B739" s="41" t="str">
        <f>'[11]ТОВ "Сумитеплоенерго" '!C731</f>
        <v>пров. Баумана, 14</v>
      </c>
      <c r="C739" s="47" t="str">
        <f>'[11]ТОВ "Сумитеплоенерго" '!O731</f>
        <v>так</v>
      </c>
      <c r="D739" s="46">
        <f>'[11]ТОВ "Сумитеплоенерго" '!G731</f>
        <v>5</v>
      </c>
      <c r="E739" s="86" t="str">
        <f t="shared" si="735"/>
        <v>ТОВ "Сумитеплоенерго"</v>
      </c>
      <c r="F739" s="43">
        <f>'[11]ТОВ "Сумитеплоенерго" '!L731</f>
        <v>5099</v>
      </c>
      <c r="G739" s="43">
        <f>'[11]ТОВ "Сумитеплоенерго" '!CX731</f>
        <v>635.72330232558136</v>
      </c>
      <c r="H739" s="32">
        <f t="shared" si="736"/>
        <v>124.67607419603478</v>
      </c>
      <c r="I739" s="42"/>
      <c r="J739" s="42"/>
      <c r="K739" s="42"/>
      <c r="L739" s="42"/>
      <c r="M739" s="42"/>
      <c r="N739" s="44">
        <f t="shared" si="737"/>
        <v>635.72330232558136</v>
      </c>
      <c r="O739" s="44">
        <f t="shared" si="738"/>
        <v>422.43075497610425</v>
      </c>
      <c r="P739" s="44">
        <f t="shared" si="739"/>
        <v>0</v>
      </c>
      <c r="Q739" s="44">
        <f t="shared" si="740"/>
        <v>0</v>
      </c>
      <c r="R739" s="44">
        <f t="shared" si="741"/>
        <v>0</v>
      </c>
      <c r="S739" s="44">
        <f t="shared" si="742"/>
        <v>0</v>
      </c>
      <c r="T739" s="44">
        <f t="shared" si="743"/>
        <v>422.43075497610425</v>
      </c>
      <c r="U739" s="44">
        <f t="shared" si="744"/>
        <v>705.65286558139542</v>
      </c>
      <c r="V739" s="44">
        <f t="shared" si="745"/>
        <v>0</v>
      </c>
      <c r="W739" s="44">
        <f t="shared" si="746"/>
        <v>0</v>
      </c>
      <c r="X739" s="44">
        <f t="shared" si="747"/>
        <v>0</v>
      </c>
      <c r="Y739" s="44">
        <f t="shared" si="748"/>
        <v>0</v>
      </c>
      <c r="Z739" s="44">
        <f t="shared" si="749"/>
        <v>705.65286558139542</v>
      </c>
      <c r="AA739" s="20">
        <v>0.11</v>
      </c>
      <c r="AC739" s="44">
        <f>AD739*F739/1000</f>
        <v>458.91</v>
      </c>
      <c r="AD739" s="28">
        <v>90</v>
      </c>
      <c r="AE739" s="44">
        <f>AF739*F739/1000</f>
        <v>3375.538</v>
      </c>
      <c r="AF739" s="28">
        <v>662</v>
      </c>
      <c r="AG739" s="44">
        <f>AH739*F739/1000</f>
        <v>514.99900000000002</v>
      </c>
      <c r="AH739" s="28">
        <v>101</v>
      </c>
      <c r="AI739" s="44">
        <f t="shared" si="698"/>
        <v>127.01751580465117</v>
      </c>
      <c r="AJ739" s="44">
        <f t="shared" si="699"/>
        <v>0</v>
      </c>
      <c r="AK739" s="44"/>
      <c r="AL739" s="44">
        <f t="shared" si="700"/>
        <v>0</v>
      </c>
      <c r="AM739" s="44"/>
      <c r="AN739" s="44">
        <f t="shared" si="701"/>
        <v>127.01751580465117</v>
      </c>
      <c r="AO739" s="20"/>
      <c r="AP739" s="20">
        <v>0.18</v>
      </c>
      <c r="AQ739" s="20"/>
      <c r="AR739" s="20"/>
      <c r="AS739" s="44">
        <f t="shared" si="702"/>
        <v>84.401664844225635</v>
      </c>
      <c r="AT739" s="44">
        <f t="shared" si="703"/>
        <v>0</v>
      </c>
      <c r="AU739" s="44">
        <f t="shared" si="704"/>
        <v>0</v>
      </c>
      <c r="AV739" s="44">
        <f t="shared" si="705"/>
        <v>0</v>
      </c>
      <c r="AW739" s="44"/>
      <c r="AX739" s="44">
        <f t="shared" si="706"/>
        <v>84.401664844225635</v>
      </c>
      <c r="AY739" s="44">
        <f t="shared" si="707"/>
        <v>395.16560472558149</v>
      </c>
      <c r="AZ739" s="44">
        <f t="shared" si="708"/>
        <v>0</v>
      </c>
      <c r="BA739" s="44"/>
      <c r="BB739" s="44">
        <f t="shared" si="709"/>
        <v>0</v>
      </c>
      <c r="BC739" s="44"/>
      <c r="BD739" s="44">
        <f t="shared" si="710"/>
        <v>395.16560472558149</v>
      </c>
      <c r="BE739" s="20"/>
      <c r="BF739" s="20">
        <v>0.56000000000000005</v>
      </c>
      <c r="BG739" s="20"/>
      <c r="BH739" s="20">
        <v>0.05</v>
      </c>
      <c r="BI739" s="44">
        <f t="shared" si="711"/>
        <v>262.58295729314648</v>
      </c>
      <c r="BJ739" s="44">
        <f t="shared" si="712"/>
        <v>0</v>
      </c>
      <c r="BK739" s="44">
        <f t="shared" si="713"/>
        <v>0</v>
      </c>
      <c r="BL739" s="44">
        <f t="shared" si="714"/>
        <v>0</v>
      </c>
      <c r="BM739" s="44"/>
      <c r="BN739" s="44">
        <f t="shared" si="715"/>
        <v>262.58295729314648</v>
      </c>
      <c r="BO739" s="44">
        <f t="shared" si="716"/>
        <v>155.24363042790699</v>
      </c>
      <c r="BP739" s="44">
        <f t="shared" si="717"/>
        <v>0</v>
      </c>
      <c r="BQ739" s="44"/>
      <c r="BR739" s="44">
        <f t="shared" si="718"/>
        <v>0</v>
      </c>
      <c r="BS739" s="44"/>
      <c r="BT739" s="44">
        <f t="shared" si="719"/>
        <v>155.24363042790699</v>
      </c>
      <c r="BU739" s="20"/>
      <c r="BV739" s="20">
        <v>0.22</v>
      </c>
      <c r="BW739" s="20"/>
      <c r="BX739" s="20">
        <v>0.05</v>
      </c>
      <c r="BY739" s="44">
        <f t="shared" si="720"/>
        <v>103.15759036516468</v>
      </c>
      <c r="BZ739" s="44">
        <f t="shared" si="721"/>
        <v>0</v>
      </c>
      <c r="CA739" s="44">
        <f t="shared" si="722"/>
        <v>0</v>
      </c>
      <c r="CB739" s="44">
        <f t="shared" si="723"/>
        <v>0</v>
      </c>
      <c r="CC739" s="44"/>
      <c r="CD739" s="44">
        <f t="shared" si="724"/>
        <v>103.15759036516468</v>
      </c>
      <c r="CE739" s="44">
        <f t="shared" si="725"/>
        <v>5.4372150223218787</v>
      </c>
      <c r="CF739" s="44">
        <f t="shared" si="726"/>
        <v>12.855129802775295</v>
      </c>
      <c r="CG739" s="44">
        <f t="shared" si="727"/>
        <v>4.9923519750409975</v>
      </c>
      <c r="CH739" s="44">
        <f t="shared" si="728"/>
        <v>34.545232014403929</v>
      </c>
      <c r="CI739" s="44">
        <f t="shared" si="729"/>
        <v>107.47405515592335</v>
      </c>
      <c r="CJ739" s="44">
        <f t="shared" si="730"/>
        <v>42.221950239827024</v>
      </c>
      <c r="CK739" s="44">
        <f t="shared" si="731"/>
        <v>191.91795563557739</v>
      </c>
    </row>
    <row r="740" spans="1:89" x14ac:dyDescent="0.25">
      <c r="A740" s="41">
        <f>'[11]ТОВ "Сумитеплоенерго" '!F732</f>
        <v>1982</v>
      </c>
      <c r="B740" s="41" t="str">
        <f>'[11]ТОВ "Сумитеплоенерго" '!C732</f>
        <v>вул.Декабристів,74</v>
      </c>
      <c r="C740" s="47" t="str">
        <f>'[11]ТОВ "Сумитеплоенерго" '!O732</f>
        <v>так</v>
      </c>
      <c r="D740" s="46">
        <f>'[11]ТОВ "Сумитеплоенерго" '!G732</f>
        <v>5</v>
      </c>
      <c r="E740" s="86" t="str">
        <f t="shared" si="735"/>
        <v>ТОВ "Сумитеплоенерго"</v>
      </c>
      <c r="F740" s="43">
        <f>'[11]ТОВ "Сумитеплоенерго" '!L732</f>
        <v>2115</v>
      </c>
      <c r="G740" s="43">
        <f>'[11]ТОВ "Сумитеплоенерго" '!CX732</f>
        <v>440.8393837209303</v>
      </c>
      <c r="H740" s="32">
        <f t="shared" si="736"/>
        <v>208.4346967947661</v>
      </c>
      <c r="I740" s="42"/>
      <c r="J740" s="42"/>
      <c r="K740" s="42"/>
      <c r="L740" s="42"/>
      <c r="M740" s="42"/>
      <c r="N740" s="44">
        <f t="shared" si="737"/>
        <v>440.8393837209303</v>
      </c>
      <c r="O740" s="44">
        <f t="shared" si="738"/>
        <v>292.93265325841355</v>
      </c>
      <c r="P740" s="44">
        <f t="shared" si="739"/>
        <v>0</v>
      </c>
      <c r="Q740" s="44">
        <f t="shared" si="740"/>
        <v>0</v>
      </c>
      <c r="R740" s="44">
        <f t="shared" si="741"/>
        <v>0</v>
      </c>
      <c r="S740" s="44">
        <f t="shared" si="742"/>
        <v>0</v>
      </c>
      <c r="T740" s="44">
        <f t="shared" si="743"/>
        <v>292.93265325841355</v>
      </c>
      <c r="U740" s="44">
        <f t="shared" si="744"/>
        <v>454.06456523255821</v>
      </c>
      <c r="V740" s="44">
        <f t="shared" si="745"/>
        <v>0</v>
      </c>
      <c r="W740" s="44">
        <f t="shared" si="746"/>
        <v>0</v>
      </c>
      <c r="X740" s="44">
        <f t="shared" si="747"/>
        <v>0</v>
      </c>
      <c r="Y740" s="44">
        <f t="shared" si="748"/>
        <v>0</v>
      </c>
      <c r="Z740" s="44">
        <f t="shared" si="749"/>
        <v>454.06456523255821</v>
      </c>
      <c r="AA740" s="20">
        <v>0.03</v>
      </c>
      <c r="AC740" s="44">
        <f t="shared" si="732"/>
        <v>207.27</v>
      </c>
      <c r="AD740" s="28">
        <v>98</v>
      </c>
      <c r="AE740" s="44">
        <f t="shared" si="733"/>
        <v>1497.42</v>
      </c>
      <c r="AF740" s="28">
        <v>708</v>
      </c>
      <c r="AG740" s="44">
        <f t="shared" si="734"/>
        <v>238.995</v>
      </c>
      <c r="AH740" s="28">
        <v>113</v>
      </c>
      <c r="AI740" s="44">
        <f t="shared" si="698"/>
        <v>81.731621741860479</v>
      </c>
      <c r="AJ740" s="44">
        <f t="shared" si="699"/>
        <v>0</v>
      </c>
      <c r="AK740" s="44"/>
      <c r="AL740" s="44">
        <f t="shared" si="700"/>
        <v>0</v>
      </c>
      <c r="AM740" s="44"/>
      <c r="AN740" s="44">
        <f t="shared" si="701"/>
        <v>81.731621741860479</v>
      </c>
      <c r="AO740" s="20"/>
      <c r="AP740" s="20">
        <v>0.18</v>
      </c>
      <c r="AQ740" s="20"/>
      <c r="AR740" s="20"/>
      <c r="AS740" s="44">
        <f t="shared" si="702"/>
        <v>54.309713914109871</v>
      </c>
      <c r="AT740" s="44">
        <f t="shared" si="703"/>
        <v>0</v>
      </c>
      <c r="AU740" s="44">
        <f t="shared" si="704"/>
        <v>0</v>
      </c>
      <c r="AV740" s="44">
        <f t="shared" si="705"/>
        <v>0</v>
      </c>
      <c r="AW740" s="44"/>
      <c r="AX740" s="44">
        <f t="shared" si="706"/>
        <v>54.309713914109871</v>
      </c>
      <c r="AY740" s="44">
        <f t="shared" si="707"/>
        <v>254.27615653023261</v>
      </c>
      <c r="AZ740" s="44">
        <f t="shared" si="708"/>
        <v>0</v>
      </c>
      <c r="BA740" s="44"/>
      <c r="BB740" s="44">
        <f t="shared" si="709"/>
        <v>0</v>
      </c>
      <c r="BC740" s="44"/>
      <c r="BD740" s="44">
        <f t="shared" si="710"/>
        <v>254.27615653023261</v>
      </c>
      <c r="BE740" s="20"/>
      <c r="BF740" s="20">
        <v>0.56000000000000005</v>
      </c>
      <c r="BG740" s="20"/>
      <c r="BH740" s="20">
        <v>0.05</v>
      </c>
      <c r="BI740" s="44">
        <f t="shared" si="711"/>
        <v>168.96355439945293</v>
      </c>
      <c r="BJ740" s="44">
        <f t="shared" si="712"/>
        <v>0</v>
      </c>
      <c r="BK740" s="44">
        <f t="shared" si="713"/>
        <v>0</v>
      </c>
      <c r="BL740" s="44">
        <f t="shared" si="714"/>
        <v>0</v>
      </c>
      <c r="BM740" s="44"/>
      <c r="BN740" s="44">
        <f t="shared" si="715"/>
        <v>168.96355439945293</v>
      </c>
      <c r="BO740" s="44">
        <f t="shared" si="716"/>
        <v>99.894204351162813</v>
      </c>
      <c r="BP740" s="44">
        <f t="shared" si="717"/>
        <v>0</v>
      </c>
      <c r="BQ740" s="44"/>
      <c r="BR740" s="44">
        <f t="shared" si="718"/>
        <v>0</v>
      </c>
      <c r="BS740" s="44"/>
      <c r="BT740" s="44">
        <f t="shared" si="719"/>
        <v>99.894204351162813</v>
      </c>
      <c r="BU740" s="20"/>
      <c r="BV740" s="20">
        <v>0.22</v>
      </c>
      <c r="BW740" s="20"/>
      <c r="BX740" s="20">
        <v>0.05</v>
      </c>
      <c r="BY740" s="44">
        <f t="shared" si="720"/>
        <v>66.378539228356516</v>
      </c>
      <c r="BZ740" s="44">
        <f t="shared" si="721"/>
        <v>0</v>
      </c>
      <c r="CA740" s="44">
        <f t="shared" si="722"/>
        <v>0</v>
      </c>
      <c r="CB740" s="44">
        <f t="shared" si="723"/>
        <v>0</v>
      </c>
      <c r="CC740" s="44"/>
      <c r="CD740" s="44">
        <f t="shared" si="724"/>
        <v>66.378539228356516</v>
      </c>
      <c r="CE740" s="44">
        <f t="shared" si="725"/>
        <v>3.8164443349452162</v>
      </c>
      <c r="CF740" s="44">
        <f t="shared" si="726"/>
        <v>8.8623845853756986</v>
      </c>
      <c r="CG740" s="44">
        <f t="shared" si="727"/>
        <v>3.6004859820401527</v>
      </c>
      <c r="CH740" s="44">
        <f t="shared" si="728"/>
        <v>22.228728204135457</v>
      </c>
      <c r="CI740" s="44">
        <f t="shared" si="729"/>
        <v>69.156043301754764</v>
      </c>
      <c r="CJ740" s="44">
        <f t="shared" si="730"/>
        <v>27.168445582832227</v>
      </c>
      <c r="CK740" s="44">
        <f t="shared" si="731"/>
        <v>123.4929344674192</v>
      </c>
    </row>
    <row r="741" spans="1:89" x14ac:dyDescent="0.25">
      <c r="A741" s="41">
        <f>'[11]ТОВ "Сумитеплоенерго" '!F733</f>
        <v>1974</v>
      </c>
      <c r="B741" s="41" t="str">
        <f>'[11]ТОВ "Сумитеплоенерго" '!C733</f>
        <v>вул. Декабристів, 78</v>
      </c>
      <c r="C741" s="47" t="str">
        <f>'[11]ТОВ "Сумитеплоенерго" '!O733</f>
        <v>так</v>
      </c>
      <c r="D741" s="46">
        <f>'[11]ТОВ "Сумитеплоенерго" '!G733</f>
        <v>5</v>
      </c>
      <c r="E741" s="86" t="str">
        <f t="shared" si="735"/>
        <v>ТОВ "Сумитеплоенерго"</v>
      </c>
      <c r="F741" s="43">
        <f>'[11]ТОВ "Сумитеплоенерго" '!L733</f>
        <v>3348</v>
      </c>
      <c r="G741" s="43">
        <f>'[11]ТОВ "Сумитеплоенерго" '!CX733</f>
        <v>426.15015116279068</v>
      </c>
      <c r="H741" s="32">
        <f t="shared" si="736"/>
        <v>127.28499138673556</v>
      </c>
      <c r="I741" s="42"/>
      <c r="J741" s="42"/>
      <c r="K741" s="42"/>
      <c r="L741" s="42"/>
      <c r="M741" s="42"/>
      <c r="N741" s="44">
        <f t="shared" si="737"/>
        <v>426.15015116279068</v>
      </c>
      <c r="O741" s="44">
        <f t="shared" si="738"/>
        <v>283.17182873482773</v>
      </c>
      <c r="P741" s="44">
        <f t="shared" si="739"/>
        <v>0</v>
      </c>
      <c r="Q741" s="44">
        <f t="shared" si="740"/>
        <v>0</v>
      </c>
      <c r="R741" s="44">
        <f t="shared" si="741"/>
        <v>0</v>
      </c>
      <c r="S741" s="44">
        <f t="shared" si="742"/>
        <v>0</v>
      </c>
      <c r="T741" s="44">
        <f t="shared" si="743"/>
        <v>283.17182873482773</v>
      </c>
      <c r="U741" s="44">
        <f t="shared" si="744"/>
        <v>473.02666779069767</v>
      </c>
      <c r="V741" s="44">
        <f t="shared" si="745"/>
        <v>0</v>
      </c>
      <c r="W741" s="44">
        <f t="shared" si="746"/>
        <v>0</v>
      </c>
      <c r="X741" s="44">
        <f t="shared" si="747"/>
        <v>0</v>
      </c>
      <c r="Y741" s="44">
        <f t="shared" si="748"/>
        <v>0</v>
      </c>
      <c r="Z741" s="44">
        <f t="shared" si="749"/>
        <v>473.02666779069767</v>
      </c>
      <c r="AA741" s="20">
        <v>0.11</v>
      </c>
      <c r="AC741" s="44">
        <f t="shared" si="732"/>
        <v>314.71199999999999</v>
      </c>
      <c r="AD741" s="28">
        <v>94</v>
      </c>
      <c r="AE741" s="44">
        <f t="shared" si="733"/>
        <v>2283.3359999999998</v>
      </c>
      <c r="AF741" s="28">
        <v>682</v>
      </c>
      <c r="AG741" s="44">
        <f t="shared" si="734"/>
        <v>368.28</v>
      </c>
      <c r="AH741" s="28">
        <v>110</v>
      </c>
      <c r="AI741" s="44">
        <f t="shared" si="698"/>
        <v>85.144800202325584</v>
      </c>
      <c r="AJ741" s="44">
        <f t="shared" si="699"/>
        <v>0</v>
      </c>
      <c r="AK741" s="44"/>
      <c r="AL741" s="44">
        <f t="shared" si="700"/>
        <v>0</v>
      </c>
      <c r="AM741" s="44"/>
      <c r="AN741" s="44">
        <f t="shared" si="701"/>
        <v>85.144800202325584</v>
      </c>
      <c r="AO741" s="20"/>
      <c r="AP741" s="20">
        <v>0.18</v>
      </c>
      <c r="AQ741" s="20"/>
      <c r="AR741" s="20"/>
      <c r="AS741" s="44">
        <f t="shared" si="702"/>
        <v>56.577731381218584</v>
      </c>
      <c r="AT741" s="44">
        <f t="shared" si="703"/>
        <v>0</v>
      </c>
      <c r="AU741" s="44">
        <f t="shared" si="704"/>
        <v>0</v>
      </c>
      <c r="AV741" s="44">
        <f t="shared" si="705"/>
        <v>0</v>
      </c>
      <c r="AW741" s="44"/>
      <c r="AX741" s="44">
        <f t="shared" si="706"/>
        <v>56.577731381218584</v>
      </c>
      <c r="AY741" s="44">
        <f t="shared" si="707"/>
        <v>264.89493396279073</v>
      </c>
      <c r="AZ741" s="44">
        <f t="shared" si="708"/>
        <v>0</v>
      </c>
      <c r="BA741" s="44"/>
      <c r="BB741" s="44">
        <f t="shared" si="709"/>
        <v>0</v>
      </c>
      <c r="BC741" s="44"/>
      <c r="BD741" s="44">
        <f t="shared" si="710"/>
        <v>264.89493396279073</v>
      </c>
      <c r="BE741" s="20"/>
      <c r="BF741" s="20">
        <v>0.56000000000000005</v>
      </c>
      <c r="BG741" s="20"/>
      <c r="BH741" s="20">
        <v>0.05</v>
      </c>
      <c r="BI741" s="44">
        <f t="shared" si="711"/>
        <v>176.01960874156893</v>
      </c>
      <c r="BJ741" s="44">
        <f t="shared" si="712"/>
        <v>0</v>
      </c>
      <c r="BK741" s="44">
        <f t="shared" si="713"/>
        <v>0</v>
      </c>
      <c r="BL741" s="44">
        <f t="shared" si="714"/>
        <v>0</v>
      </c>
      <c r="BM741" s="44"/>
      <c r="BN741" s="44">
        <f t="shared" si="715"/>
        <v>176.01960874156893</v>
      </c>
      <c r="BO741" s="44">
        <f t="shared" si="716"/>
        <v>104.06586691395349</v>
      </c>
      <c r="BP741" s="44">
        <f t="shared" si="717"/>
        <v>0</v>
      </c>
      <c r="BQ741" s="44"/>
      <c r="BR741" s="44">
        <f t="shared" si="718"/>
        <v>0</v>
      </c>
      <c r="BS741" s="44"/>
      <c r="BT741" s="44">
        <f t="shared" si="719"/>
        <v>104.06586691395349</v>
      </c>
      <c r="BU741" s="20"/>
      <c r="BV741" s="20">
        <v>0.22</v>
      </c>
      <c r="BW741" s="20"/>
      <c r="BX741" s="20">
        <v>0.05</v>
      </c>
      <c r="BY741" s="44">
        <f t="shared" si="720"/>
        <v>69.150560577044928</v>
      </c>
      <c r="BZ741" s="44">
        <f t="shared" si="721"/>
        <v>0</v>
      </c>
      <c r="CA741" s="44">
        <f t="shared" si="722"/>
        <v>0</v>
      </c>
      <c r="CB741" s="44">
        <f t="shared" si="723"/>
        <v>0</v>
      </c>
      <c r="CC741" s="44"/>
      <c r="CD741" s="44">
        <f t="shared" si="724"/>
        <v>69.150560577044928</v>
      </c>
      <c r="CE741" s="44">
        <f t="shared" si="725"/>
        <v>5.5624711757967562</v>
      </c>
      <c r="CF741" s="44">
        <f t="shared" si="726"/>
        <v>12.972054740516903</v>
      </c>
      <c r="CG741" s="44">
        <f t="shared" si="727"/>
        <v>5.325770274699023</v>
      </c>
      <c r="CH741" s="44">
        <f t="shared" si="728"/>
        <v>23.157017826841301</v>
      </c>
      <c r="CI741" s="44">
        <f t="shared" si="729"/>
        <v>72.044055461284046</v>
      </c>
      <c r="CJ741" s="44">
        <f t="shared" si="730"/>
        <v>28.303021788361587</v>
      </c>
      <c r="CK741" s="44">
        <f t="shared" si="731"/>
        <v>128.65009903800723</v>
      </c>
    </row>
    <row r="742" spans="1:89" x14ac:dyDescent="0.25">
      <c r="A742" s="41">
        <f>'[11]ТОВ "Сумитеплоенерго" '!F734</f>
        <v>1971</v>
      </c>
      <c r="B742" s="41" t="str">
        <f>'[11]ТОВ "Сумитеплоенерго" '!C734</f>
        <v>вул. Декабристів, 125</v>
      </c>
      <c r="C742" s="47" t="str">
        <f>'[11]ТОВ "Сумитеплоенерго" '!O734</f>
        <v>так</v>
      </c>
      <c r="D742" s="46">
        <f>'[11]ТОВ "Сумитеплоенерго" '!G734</f>
        <v>5</v>
      </c>
      <c r="E742" s="86" t="str">
        <f t="shared" si="735"/>
        <v>ТОВ "Сумитеплоенерго"</v>
      </c>
      <c r="F742" s="43">
        <f>'[11]ТОВ "Сумитеплоенерго" '!L734</f>
        <v>2683</v>
      </c>
      <c r="G742" s="43">
        <f>'[11]ТОВ "Сумитеплоенерго" '!CX734</f>
        <v>547.03699999999992</v>
      </c>
      <c r="H742" s="32">
        <f t="shared" si="736"/>
        <v>203.89004845322395</v>
      </c>
      <c r="I742" s="42"/>
      <c r="J742" s="42"/>
      <c r="K742" s="42"/>
      <c r="L742" s="42"/>
      <c r="M742" s="42"/>
      <c r="N742" s="44">
        <f t="shared" si="737"/>
        <v>547.03699999999992</v>
      </c>
      <c r="O742" s="44">
        <f t="shared" si="738"/>
        <v>363.4997365434221</v>
      </c>
      <c r="P742" s="44">
        <f t="shared" si="739"/>
        <v>0</v>
      </c>
      <c r="Q742" s="44">
        <f t="shared" si="740"/>
        <v>0</v>
      </c>
      <c r="R742" s="44">
        <f t="shared" si="741"/>
        <v>0</v>
      </c>
      <c r="S742" s="44">
        <f t="shared" si="742"/>
        <v>0</v>
      </c>
      <c r="T742" s="44">
        <f t="shared" si="743"/>
        <v>363.4997365434221</v>
      </c>
      <c r="U742" s="44">
        <f t="shared" si="744"/>
        <v>563.44810999999993</v>
      </c>
      <c r="V742" s="44">
        <f t="shared" si="745"/>
        <v>0</v>
      </c>
      <c r="W742" s="44">
        <f t="shared" si="746"/>
        <v>0</v>
      </c>
      <c r="X742" s="44">
        <f t="shared" si="747"/>
        <v>0</v>
      </c>
      <c r="Y742" s="44">
        <f t="shared" si="748"/>
        <v>0</v>
      </c>
      <c r="Z742" s="44">
        <f t="shared" si="749"/>
        <v>563.44810999999993</v>
      </c>
      <c r="AA742" s="20">
        <v>0.03</v>
      </c>
      <c r="AC742" s="44">
        <f t="shared" si="732"/>
        <v>262.93400000000003</v>
      </c>
      <c r="AD742" s="28">
        <v>98</v>
      </c>
      <c r="AE742" s="44">
        <f t="shared" si="733"/>
        <v>1899.5640000000001</v>
      </c>
      <c r="AF742" s="28">
        <v>708</v>
      </c>
      <c r="AG742" s="44">
        <f t="shared" si="734"/>
        <v>303.17899999999997</v>
      </c>
      <c r="AH742" s="28">
        <v>113</v>
      </c>
      <c r="AI742" s="44">
        <f t="shared" si="698"/>
        <v>101.42065979999998</v>
      </c>
      <c r="AJ742" s="44">
        <f t="shared" si="699"/>
        <v>0</v>
      </c>
      <c r="AK742" s="44"/>
      <c r="AL742" s="44">
        <f t="shared" si="700"/>
        <v>0</v>
      </c>
      <c r="AM742" s="44"/>
      <c r="AN742" s="44">
        <f t="shared" si="701"/>
        <v>101.42065979999998</v>
      </c>
      <c r="AO742" s="20"/>
      <c r="AP742" s="20">
        <v>0.18</v>
      </c>
      <c r="AQ742" s="20"/>
      <c r="AR742" s="20"/>
      <c r="AS742" s="44">
        <f t="shared" si="702"/>
        <v>67.392851155150453</v>
      </c>
      <c r="AT742" s="44">
        <f t="shared" si="703"/>
        <v>0</v>
      </c>
      <c r="AU742" s="44">
        <f t="shared" si="704"/>
        <v>0</v>
      </c>
      <c r="AV742" s="44">
        <f t="shared" si="705"/>
        <v>0</v>
      </c>
      <c r="AW742" s="44"/>
      <c r="AX742" s="44">
        <f t="shared" si="706"/>
        <v>67.392851155150453</v>
      </c>
      <c r="AY742" s="44">
        <f t="shared" si="707"/>
        <v>315.53094160000001</v>
      </c>
      <c r="AZ742" s="44">
        <f t="shared" si="708"/>
        <v>0</v>
      </c>
      <c r="BA742" s="44"/>
      <c r="BB742" s="44">
        <f t="shared" si="709"/>
        <v>0</v>
      </c>
      <c r="BC742" s="44"/>
      <c r="BD742" s="44">
        <f t="shared" si="710"/>
        <v>315.53094160000001</v>
      </c>
      <c r="BE742" s="20"/>
      <c r="BF742" s="20">
        <v>0.56000000000000005</v>
      </c>
      <c r="BG742" s="20"/>
      <c r="BH742" s="20">
        <v>0.05</v>
      </c>
      <c r="BI742" s="44">
        <f t="shared" si="711"/>
        <v>209.66664803824591</v>
      </c>
      <c r="BJ742" s="44">
        <f t="shared" si="712"/>
        <v>0</v>
      </c>
      <c r="BK742" s="44">
        <f t="shared" si="713"/>
        <v>0</v>
      </c>
      <c r="BL742" s="44">
        <f t="shared" si="714"/>
        <v>0</v>
      </c>
      <c r="BM742" s="44"/>
      <c r="BN742" s="44">
        <f t="shared" si="715"/>
        <v>209.66664803824591</v>
      </c>
      <c r="BO742" s="44">
        <f t="shared" si="716"/>
        <v>123.95858419999999</v>
      </c>
      <c r="BP742" s="44">
        <f t="shared" si="717"/>
        <v>0</v>
      </c>
      <c r="BQ742" s="44"/>
      <c r="BR742" s="44">
        <f t="shared" si="718"/>
        <v>0</v>
      </c>
      <c r="BS742" s="44"/>
      <c r="BT742" s="44">
        <f t="shared" si="719"/>
        <v>123.95858419999999</v>
      </c>
      <c r="BU742" s="20"/>
      <c r="BV742" s="20">
        <v>0.22</v>
      </c>
      <c r="BW742" s="20"/>
      <c r="BX742" s="20">
        <v>0.05</v>
      </c>
      <c r="BY742" s="44">
        <f t="shared" si="720"/>
        <v>82.369040300739456</v>
      </c>
      <c r="BZ742" s="44">
        <f t="shared" si="721"/>
        <v>0</v>
      </c>
      <c r="CA742" s="44">
        <f t="shared" si="722"/>
        <v>0</v>
      </c>
      <c r="CB742" s="44">
        <f t="shared" si="723"/>
        <v>0</v>
      </c>
      <c r="CC742" s="44"/>
      <c r="CD742" s="44">
        <f t="shared" si="724"/>
        <v>82.369040300739456</v>
      </c>
      <c r="CE742" s="44">
        <f t="shared" si="725"/>
        <v>3.9015117403873996</v>
      </c>
      <c r="CF742" s="44">
        <f t="shared" si="726"/>
        <v>9.0599244933485803</v>
      </c>
      <c r="CG742" s="44">
        <f t="shared" si="727"/>
        <v>3.6807397402356066</v>
      </c>
      <c r="CH742" s="44">
        <f t="shared" si="728"/>
        <v>27.583599015063029</v>
      </c>
      <c r="CI742" s="44">
        <f t="shared" si="729"/>
        <v>85.815641380196112</v>
      </c>
      <c r="CJ742" s="44">
        <f t="shared" si="730"/>
        <v>33.713287685077042</v>
      </c>
      <c r="CK742" s="44">
        <f t="shared" si="731"/>
        <v>153.24221675035017</v>
      </c>
    </row>
    <row r="743" spans="1:89" x14ac:dyDescent="0.25">
      <c r="A743" s="41">
        <f>'[11]ТОВ "Сумитеплоенерго" '!F735</f>
        <v>1982</v>
      </c>
      <c r="B743" s="41" t="str">
        <f>'[11]ТОВ "Сумитеплоенерго" '!C735</f>
        <v>вул. Зв’язківців, 9</v>
      </c>
      <c r="C743" s="47" t="str">
        <f>'[11]ТОВ "Сумитеплоенерго" '!O735</f>
        <v>так</v>
      </c>
      <c r="D743" s="46">
        <f>'[11]ТОВ "Сумитеплоенерго" '!G735</f>
        <v>5</v>
      </c>
      <c r="E743" s="86" t="str">
        <f t="shared" si="735"/>
        <v>ТОВ "Сумитеплоенерго"</v>
      </c>
      <c r="F743" s="43">
        <f>'[11]ТОВ "Сумитеплоенерго" '!L735</f>
        <v>1861</v>
      </c>
      <c r="G743" s="43">
        <f>'[11]ТОВ "Сумитеплоенерго" '!CX735</f>
        <v>383.08939534883723</v>
      </c>
      <c r="H743" s="32">
        <f t="shared" si="736"/>
        <v>205.85136773177715</v>
      </c>
      <c r="I743" s="42"/>
      <c r="J743" s="42"/>
      <c r="K743" s="42"/>
      <c r="L743" s="42"/>
      <c r="M743" s="42"/>
      <c r="N743" s="44">
        <f t="shared" si="737"/>
        <v>383.08939534883723</v>
      </c>
      <c r="O743" s="44">
        <f t="shared" si="738"/>
        <v>254.55845634185849</v>
      </c>
      <c r="P743" s="44">
        <f t="shared" si="739"/>
        <v>0</v>
      </c>
      <c r="Q743" s="44">
        <f t="shared" si="740"/>
        <v>0</v>
      </c>
      <c r="R743" s="44">
        <f t="shared" si="741"/>
        <v>0</v>
      </c>
      <c r="S743" s="44">
        <f t="shared" si="742"/>
        <v>0</v>
      </c>
      <c r="T743" s="44">
        <f t="shared" si="743"/>
        <v>254.55845634185849</v>
      </c>
      <c r="U743" s="44">
        <f t="shared" si="744"/>
        <v>394.58207720930238</v>
      </c>
      <c r="V743" s="44">
        <f t="shared" si="745"/>
        <v>0</v>
      </c>
      <c r="W743" s="44">
        <f t="shared" si="746"/>
        <v>0</v>
      </c>
      <c r="X743" s="44">
        <f t="shared" si="747"/>
        <v>0</v>
      </c>
      <c r="Y743" s="44">
        <f t="shared" si="748"/>
        <v>0</v>
      </c>
      <c r="Z743" s="44">
        <f t="shared" si="749"/>
        <v>394.58207720930238</v>
      </c>
      <c r="AA743" s="20">
        <v>0.03</v>
      </c>
      <c r="AC743" s="44">
        <f t="shared" si="732"/>
        <v>182.37799999999999</v>
      </c>
      <c r="AD743" s="28">
        <v>98</v>
      </c>
      <c r="AE743" s="44">
        <f t="shared" si="733"/>
        <v>1317.588</v>
      </c>
      <c r="AF743" s="28">
        <v>708</v>
      </c>
      <c r="AG743" s="44">
        <f t="shared" si="734"/>
        <v>210.29300000000001</v>
      </c>
      <c r="AH743" s="28">
        <v>113</v>
      </c>
      <c r="AI743" s="44">
        <f t="shared" si="698"/>
        <v>71.024773897674422</v>
      </c>
      <c r="AJ743" s="44">
        <f t="shared" si="699"/>
        <v>0</v>
      </c>
      <c r="AK743" s="44"/>
      <c r="AL743" s="44">
        <f t="shared" si="700"/>
        <v>0</v>
      </c>
      <c r="AM743" s="44"/>
      <c r="AN743" s="44">
        <f t="shared" si="701"/>
        <v>71.024773897674422</v>
      </c>
      <c r="AO743" s="20"/>
      <c r="AP743" s="20">
        <v>0.18</v>
      </c>
      <c r="AQ743" s="20"/>
      <c r="AR743" s="20"/>
      <c r="AS743" s="44">
        <f t="shared" si="702"/>
        <v>47.195137805780561</v>
      </c>
      <c r="AT743" s="44">
        <f t="shared" si="703"/>
        <v>0</v>
      </c>
      <c r="AU743" s="44">
        <f t="shared" si="704"/>
        <v>0</v>
      </c>
      <c r="AV743" s="44">
        <f t="shared" si="705"/>
        <v>0</v>
      </c>
      <c r="AW743" s="44"/>
      <c r="AX743" s="44">
        <f t="shared" si="706"/>
        <v>47.195137805780561</v>
      </c>
      <c r="AY743" s="44">
        <f t="shared" si="707"/>
        <v>220.96596323720937</v>
      </c>
      <c r="AZ743" s="44">
        <f t="shared" si="708"/>
        <v>0</v>
      </c>
      <c r="BA743" s="44"/>
      <c r="BB743" s="44">
        <f t="shared" si="709"/>
        <v>0</v>
      </c>
      <c r="BC743" s="44"/>
      <c r="BD743" s="44">
        <f t="shared" si="710"/>
        <v>220.96596323720937</v>
      </c>
      <c r="BE743" s="20"/>
      <c r="BF743" s="20">
        <v>0.56000000000000005</v>
      </c>
      <c r="BG743" s="20"/>
      <c r="BH743" s="20">
        <v>0.05</v>
      </c>
      <c r="BI743" s="44">
        <f t="shared" si="711"/>
        <v>146.829317617984</v>
      </c>
      <c r="BJ743" s="44">
        <f t="shared" si="712"/>
        <v>0</v>
      </c>
      <c r="BK743" s="44">
        <f t="shared" si="713"/>
        <v>0</v>
      </c>
      <c r="BL743" s="44">
        <f t="shared" si="714"/>
        <v>0</v>
      </c>
      <c r="BM743" s="44"/>
      <c r="BN743" s="44">
        <f t="shared" si="715"/>
        <v>146.829317617984</v>
      </c>
      <c r="BO743" s="44">
        <f t="shared" si="716"/>
        <v>86.808056986046523</v>
      </c>
      <c r="BP743" s="44">
        <f t="shared" si="717"/>
        <v>0</v>
      </c>
      <c r="BQ743" s="44"/>
      <c r="BR743" s="44">
        <f t="shared" si="718"/>
        <v>0</v>
      </c>
      <c r="BS743" s="44"/>
      <c r="BT743" s="44">
        <f t="shared" si="719"/>
        <v>86.808056986046523</v>
      </c>
      <c r="BU743" s="20"/>
      <c r="BV743" s="20">
        <v>0.22</v>
      </c>
      <c r="BW743" s="20"/>
      <c r="BX743" s="20">
        <v>0.05</v>
      </c>
      <c r="BY743" s="44">
        <f t="shared" si="720"/>
        <v>57.682946207065136</v>
      </c>
      <c r="BZ743" s="44">
        <f t="shared" si="721"/>
        <v>0</v>
      </c>
      <c r="CA743" s="44">
        <f t="shared" si="722"/>
        <v>0</v>
      </c>
      <c r="CB743" s="44">
        <f t="shared" si="723"/>
        <v>0</v>
      </c>
      <c r="CC743" s="44"/>
      <c r="CD743" s="44">
        <f t="shared" si="724"/>
        <v>57.682946207065136</v>
      </c>
      <c r="CE743" s="44">
        <f t="shared" si="725"/>
        <v>3.8643387535073992</v>
      </c>
      <c r="CF743" s="44">
        <f t="shared" si="726"/>
        <v>8.973602965506247</v>
      </c>
      <c r="CG743" s="44">
        <f t="shared" si="727"/>
        <v>3.64567023406032</v>
      </c>
      <c r="CH743" s="44">
        <f t="shared" si="728"/>
        <v>19.316763341831138</v>
      </c>
      <c r="CI743" s="44">
        <f t="shared" si="729"/>
        <v>60.096597063474661</v>
      </c>
      <c r="CJ743" s="44">
        <f t="shared" si="730"/>
        <v>23.609377417793613</v>
      </c>
      <c r="CK743" s="44">
        <f t="shared" si="731"/>
        <v>107.31535189906188</v>
      </c>
    </row>
    <row r="744" spans="1:89" x14ac:dyDescent="0.25">
      <c r="A744" s="41">
        <f>'[11]ТОВ "Сумитеплоенерго" '!F736</f>
        <v>1980</v>
      </c>
      <c r="B744" s="41" t="str">
        <f>'[11]ТОВ "Сумитеплоенерго" '!C736</f>
        <v>вул. Котляревського, 1/1</v>
      </c>
      <c r="C744" s="47" t="str">
        <f>'[11]ТОВ "Сумитеплоенерго" '!O736</f>
        <v>так</v>
      </c>
      <c r="D744" s="46">
        <f>'[11]ТОВ "Сумитеплоенерго" '!G736</f>
        <v>5</v>
      </c>
      <c r="E744" s="86" t="str">
        <f t="shared" si="735"/>
        <v>ТОВ "Сумитеплоенерго"</v>
      </c>
      <c r="F744" s="43">
        <f>'[11]ТОВ "Сумитеплоенерго" '!L736</f>
        <v>3718</v>
      </c>
      <c r="G744" s="43">
        <f>'[11]ТОВ "Сумитеплоенерго" '!CX736</f>
        <v>762.69439534883713</v>
      </c>
      <c r="H744" s="32">
        <f t="shared" si="736"/>
        <v>205.13566308467915</v>
      </c>
      <c r="I744" s="42"/>
      <c r="J744" s="42"/>
      <c r="K744" s="42"/>
      <c r="L744" s="42"/>
      <c r="M744" s="42"/>
      <c r="N744" s="44">
        <f t="shared" si="737"/>
        <v>762.69439534883713</v>
      </c>
      <c r="O744" s="44">
        <f t="shared" si="738"/>
        <v>506.80157242096419</v>
      </c>
      <c r="P744" s="44">
        <f t="shared" si="739"/>
        <v>0</v>
      </c>
      <c r="Q744" s="44">
        <f t="shared" si="740"/>
        <v>0</v>
      </c>
      <c r="R744" s="44">
        <f t="shared" si="741"/>
        <v>0</v>
      </c>
      <c r="S744" s="44">
        <f t="shared" si="742"/>
        <v>0</v>
      </c>
      <c r="T744" s="44">
        <f t="shared" si="743"/>
        <v>506.80157242096419</v>
      </c>
      <c r="U744" s="44">
        <f t="shared" si="744"/>
        <v>785.57522720930228</v>
      </c>
      <c r="V744" s="44">
        <f t="shared" si="745"/>
        <v>0</v>
      </c>
      <c r="W744" s="44">
        <f t="shared" si="746"/>
        <v>0</v>
      </c>
      <c r="X744" s="44">
        <f t="shared" si="747"/>
        <v>0</v>
      </c>
      <c r="Y744" s="44">
        <f t="shared" si="748"/>
        <v>0</v>
      </c>
      <c r="Z744" s="44">
        <f t="shared" si="749"/>
        <v>785.57522720930228</v>
      </c>
      <c r="AA744" s="20">
        <v>0.03</v>
      </c>
      <c r="AC744" s="44">
        <f t="shared" si="732"/>
        <v>349.49200000000002</v>
      </c>
      <c r="AD744" s="28">
        <v>94</v>
      </c>
      <c r="AE744" s="44">
        <f t="shared" si="733"/>
        <v>2535.6759999999999</v>
      </c>
      <c r="AF744" s="28">
        <v>682</v>
      </c>
      <c r="AG744" s="44">
        <f t="shared" si="734"/>
        <v>408.98</v>
      </c>
      <c r="AH744" s="28">
        <v>110</v>
      </c>
      <c r="AI744" s="44">
        <f t="shared" si="698"/>
        <v>141.40354089767442</v>
      </c>
      <c r="AJ744" s="44">
        <f t="shared" si="699"/>
        <v>0</v>
      </c>
      <c r="AK744" s="44"/>
      <c r="AL744" s="44">
        <f t="shared" si="700"/>
        <v>0</v>
      </c>
      <c r="AM744" s="44"/>
      <c r="AN744" s="44">
        <f t="shared" si="701"/>
        <v>141.40354089767442</v>
      </c>
      <c r="AO744" s="20"/>
      <c r="AP744" s="20">
        <v>0.18</v>
      </c>
      <c r="AQ744" s="20"/>
      <c r="AR744" s="20"/>
      <c r="AS744" s="44">
        <f t="shared" si="702"/>
        <v>93.961011526846761</v>
      </c>
      <c r="AT744" s="44">
        <f t="shared" si="703"/>
        <v>0</v>
      </c>
      <c r="AU744" s="44">
        <f t="shared" si="704"/>
        <v>0</v>
      </c>
      <c r="AV744" s="44">
        <f t="shared" si="705"/>
        <v>0</v>
      </c>
      <c r="AW744" s="44"/>
      <c r="AX744" s="44">
        <f t="shared" si="706"/>
        <v>93.961011526846761</v>
      </c>
      <c r="AY744" s="44">
        <f t="shared" si="707"/>
        <v>439.92212723720934</v>
      </c>
      <c r="AZ744" s="44">
        <f t="shared" si="708"/>
        <v>0</v>
      </c>
      <c r="BA744" s="44"/>
      <c r="BB744" s="44">
        <f t="shared" si="709"/>
        <v>0</v>
      </c>
      <c r="BC744" s="44"/>
      <c r="BD744" s="44">
        <f t="shared" si="710"/>
        <v>439.92212723720934</v>
      </c>
      <c r="BE744" s="20"/>
      <c r="BF744" s="20">
        <v>0.56000000000000005</v>
      </c>
      <c r="BG744" s="20"/>
      <c r="BH744" s="20">
        <v>0.05</v>
      </c>
      <c r="BI744" s="44">
        <f t="shared" si="711"/>
        <v>292.32314697241219</v>
      </c>
      <c r="BJ744" s="44">
        <f t="shared" si="712"/>
        <v>0</v>
      </c>
      <c r="BK744" s="44">
        <f t="shared" si="713"/>
        <v>0</v>
      </c>
      <c r="BL744" s="44">
        <f t="shared" si="714"/>
        <v>0</v>
      </c>
      <c r="BM744" s="44"/>
      <c r="BN744" s="44">
        <f t="shared" si="715"/>
        <v>292.32314697241219</v>
      </c>
      <c r="BO744" s="44">
        <f t="shared" si="716"/>
        <v>172.8265499860465</v>
      </c>
      <c r="BP744" s="44">
        <f t="shared" si="717"/>
        <v>0</v>
      </c>
      <c r="BQ744" s="44"/>
      <c r="BR744" s="44">
        <f t="shared" si="718"/>
        <v>0</v>
      </c>
      <c r="BS744" s="44"/>
      <c r="BT744" s="44">
        <f t="shared" si="719"/>
        <v>172.8265499860465</v>
      </c>
      <c r="BU744" s="20"/>
      <c r="BV744" s="20">
        <v>0.22</v>
      </c>
      <c r="BW744" s="20"/>
      <c r="BX744" s="20">
        <v>0.05</v>
      </c>
      <c r="BY744" s="44">
        <f t="shared" si="720"/>
        <v>114.84123631059049</v>
      </c>
      <c r="BZ744" s="44">
        <f t="shared" si="721"/>
        <v>0</v>
      </c>
      <c r="CA744" s="44">
        <f t="shared" si="722"/>
        <v>0</v>
      </c>
      <c r="CB744" s="44">
        <f t="shared" si="723"/>
        <v>0</v>
      </c>
      <c r="CC744" s="44"/>
      <c r="CD744" s="44">
        <f t="shared" si="724"/>
        <v>114.84123631059049</v>
      </c>
      <c r="CE744" s="44">
        <f t="shared" si="725"/>
        <v>3.7195427584359533</v>
      </c>
      <c r="CF744" s="44">
        <f t="shared" si="726"/>
        <v>8.6742224358966098</v>
      </c>
      <c r="CG744" s="44">
        <f t="shared" si="727"/>
        <v>3.5612643431833595</v>
      </c>
      <c r="CH744" s="44">
        <f t="shared" si="728"/>
        <v>38.45783077257714</v>
      </c>
      <c r="CI744" s="44">
        <f t="shared" si="729"/>
        <v>119.64658462579557</v>
      </c>
      <c r="CJ744" s="44">
        <f t="shared" si="730"/>
        <v>47.00401538870539</v>
      </c>
      <c r="CK744" s="44">
        <f t="shared" si="731"/>
        <v>213.65461540320632</v>
      </c>
    </row>
    <row r="745" spans="1:89" x14ac:dyDescent="0.25">
      <c r="A745" s="41">
        <f>'[11]ТОВ "Сумитеплоенерго" '!F737</f>
        <v>1974</v>
      </c>
      <c r="B745" s="41" t="str">
        <f>'[11]ТОВ "Сумитеплоенерго" '!C737</f>
        <v>вул. Котляревського, 2/2</v>
      </c>
      <c r="C745" s="47" t="str">
        <f>'[11]ТОВ "Сумитеплоенерго" '!O737</f>
        <v>так</v>
      </c>
      <c r="D745" s="46">
        <f>'[11]ТОВ "Сумитеплоенерго" '!G737</f>
        <v>5</v>
      </c>
      <c r="E745" s="86" t="str">
        <f t="shared" si="735"/>
        <v>ТОВ "Сумитеплоенерго"</v>
      </c>
      <c r="F745" s="43">
        <f>'[11]ТОВ "Сумитеплоенерго" '!L737</f>
        <v>4215</v>
      </c>
      <c r="G745" s="43">
        <f>'[11]ТОВ "Сумитеплоенерго" '!CX737</f>
        <v>878.79815116279053</v>
      </c>
      <c r="H745" s="32">
        <f t="shared" si="736"/>
        <v>208.49303704929787</v>
      </c>
      <c r="I745" s="42"/>
      <c r="J745" s="42"/>
      <c r="K745" s="42"/>
      <c r="L745" s="42"/>
      <c r="M745" s="42"/>
      <c r="N745" s="44">
        <f t="shared" si="737"/>
        <v>878.79815116279053</v>
      </c>
      <c r="O745" s="44">
        <f t="shared" si="738"/>
        <v>583.95117043732114</v>
      </c>
      <c r="P745" s="44">
        <f t="shared" si="739"/>
        <v>0</v>
      </c>
      <c r="Q745" s="44">
        <f t="shared" si="740"/>
        <v>0</v>
      </c>
      <c r="R745" s="44">
        <f t="shared" si="741"/>
        <v>0</v>
      </c>
      <c r="S745" s="44">
        <f t="shared" si="742"/>
        <v>0</v>
      </c>
      <c r="T745" s="44">
        <f t="shared" si="743"/>
        <v>583.95117043732114</v>
      </c>
      <c r="U745" s="44">
        <f t="shared" si="744"/>
        <v>905.16209569767432</v>
      </c>
      <c r="V745" s="44">
        <f t="shared" si="745"/>
        <v>0</v>
      </c>
      <c r="W745" s="44">
        <f t="shared" si="746"/>
        <v>0</v>
      </c>
      <c r="X745" s="44">
        <f t="shared" si="747"/>
        <v>0</v>
      </c>
      <c r="Y745" s="44">
        <f t="shared" si="748"/>
        <v>0</v>
      </c>
      <c r="Z745" s="44">
        <f t="shared" si="749"/>
        <v>905.16209569767432</v>
      </c>
      <c r="AA745" s="20">
        <v>0.03</v>
      </c>
      <c r="AC745" s="44">
        <f t="shared" si="732"/>
        <v>396.21</v>
      </c>
      <c r="AD745" s="28">
        <v>94</v>
      </c>
      <c r="AE745" s="44">
        <f t="shared" si="733"/>
        <v>2874.63</v>
      </c>
      <c r="AF745" s="28">
        <v>682</v>
      </c>
      <c r="AG745" s="44">
        <f t="shared" si="734"/>
        <v>463.65</v>
      </c>
      <c r="AH745" s="28">
        <v>110</v>
      </c>
      <c r="AI745" s="44">
        <f t="shared" si="698"/>
        <v>162.92917722558138</v>
      </c>
      <c r="AJ745" s="44">
        <f t="shared" si="699"/>
        <v>0</v>
      </c>
      <c r="AK745" s="44"/>
      <c r="AL745" s="44">
        <f t="shared" si="700"/>
        <v>0</v>
      </c>
      <c r="AM745" s="44"/>
      <c r="AN745" s="44">
        <f t="shared" si="701"/>
        <v>162.92917722558138</v>
      </c>
      <c r="AO745" s="20"/>
      <c r="AP745" s="20">
        <v>0.18</v>
      </c>
      <c r="AQ745" s="20"/>
      <c r="AR745" s="20"/>
      <c r="AS745" s="44">
        <f t="shared" si="702"/>
        <v>108.26454699907936</v>
      </c>
      <c r="AT745" s="44">
        <f t="shared" si="703"/>
        <v>0</v>
      </c>
      <c r="AU745" s="44">
        <f t="shared" si="704"/>
        <v>0</v>
      </c>
      <c r="AV745" s="44">
        <f t="shared" si="705"/>
        <v>0</v>
      </c>
      <c r="AW745" s="44"/>
      <c r="AX745" s="44">
        <f t="shared" si="706"/>
        <v>108.26454699907936</v>
      </c>
      <c r="AY745" s="44">
        <f t="shared" si="707"/>
        <v>506.89077359069768</v>
      </c>
      <c r="AZ745" s="44">
        <f t="shared" si="708"/>
        <v>0</v>
      </c>
      <c r="BA745" s="44"/>
      <c r="BB745" s="44">
        <f t="shared" si="709"/>
        <v>0</v>
      </c>
      <c r="BC745" s="44"/>
      <c r="BD745" s="44">
        <f t="shared" si="710"/>
        <v>506.89077359069768</v>
      </c>
      <c r="BE745" s="20"/>
      <c r="BF745" s="20">
        <v>0.56000000000000005</v>
      </c>
      <c r="BG745" s="20"/>
      <c r="BH745" s="20">
        <v>0.05</v>
      </c>
      <c r="BI745" s="44">
        <f t="shared" si="711"/>
        <v>336.82303510824693</v>
      </c>
      <c r="BJ745" s="44">
        <f t="shared" si="712"/>
        <v>0</v>
      </c>
      <c r="BK745" s="44">
        <f t="shared" si="713"/>
        <v>0</v>
      </c>
      <c r="BL745" s="44">
        <f t="shared" si="714"/>
        <v>0</v>
      </c>
      <c r="BM745" s="44"/>
      <c r="BN745" s="44">
        <f t="shared" si="715"/>
        <v>336.82303510824693</v>
      </c>
      <c r="BO745" s="44">
        <f t="shared" si="716"/>
        <v>199.13566105348835</v>
      </c>
      <c r="BP745" s="44">
        <f t="shared" si="717"/>
        <v>0</v>
      </c>
      <c r="BQ745" s="44"/>
      <c r="BR745" s="44">
        <f t="shared" si="718"/>
        <v>0</v>
      </c>
      <c r="BS745" s="44"/>
      <c r="BT745" s="44">
        <f t="shared" si="719"/>
        <v>199.13566105348835</v>
      </c>
      <c r="BU745" s="20"/>
      <c r="BV745" s="20">
        <v>0.22</v>
      </c>
      <c r="BW745" s="20"/>
      <c r="BX745" s="20">
        <v>0.05</v>
      </c>
      <c r="BY745" s="44">
        <f t="shared" si="720"/>
        <v>132.32333522109698</v>
      </c>
      <c r="BZ745" s="44">
        <f t="shared" si="721"/>
        <v>0</v>
      </c>
      <c r="CA745" s="44">
        <f t="shared" si="722"/>
        <v>0</v>
      </c>
      <c r="CB745" s="44">
        <f t="shared" si="723"/>
        <v>0</v>
      </c>
      <c r="CC745" s="44"/>
      <c r="CD745" s="44">
        <f t="shared" si="724"/>
        <v>132.32333522109698</v>
      </c>
      <c r="CE745" s="44">
        <f t="shared" si="725"/>
        <v>3.659646772487481</v>
      </c>
      <c r="CF745" s="44">
        <f t="shared" si="726"/>
        <v>8.534540991462066</v>
      </c>
      <c r="CG745" s="44">
        <f t="shared" si="727"/>
        <v>3.5039171225943972</v>
      </c>
      <c r="CH745" s="44">
        <f t="shared" si="728"/>
        <v>44.312205238134105</v>
      </c>
      <c r="CI745" s="44">
        <f t="shared" si="729"/>
        <v>137.86019407419499</v>
      </c>
      <c r="CJ745" s="44">
        <f t="shared" si="730"/>
        <v>54.159361957719462</v>
      </c>
      <c r="CK745" s="44">
        <f t="shared" si="731"/>
        <v>246.1789179896339</v>
      </c>
    </row>
    <row r="746" spans="1:89" x14ac:dyDescent="0.25">
      <c r="A746" s="41">
        <f>'[11]ТОВ "Сумитеплоенерго" '!F738</f>
        <v>1976</v>
      </c>
      <c r="B746" s="41" t="str">
        <f>'[11]ТОВ "Сумитеплоенерго" '!C738</f>
        <v>вул. Котляревського, 2/3</v>
      </c>
      <c r="C746" s="47" t="str">
        <f>'[11]ТОВ "Сумитеплоенерго" '!O738</f>
        <v>так</v>
      </c>
      <c r="D746" s="46">
        <f>'[11]ТОВ "Сумитеплоенерго" '!G738</f>
        <v>5</v>
      </c>
      <c r="E746" s="86" t="str">
        <f t="shared" si="735"/>
        <v>ТОВ "Сумитеплоенерго"</v>
      </c>
      <c r="F746" s="43">
        <f>'[11]ТОВ "Сумитеплоенерго" '!L738</f>
        <v>4375</v>
      </c>
      <c r="G746" s="43">
        <f>'[11]ТОВ "Сумитеплоенерго" '!CX738</f>
        <v>396.39684883720929</v>
      </c>
      <c r="H746" s="32">
        <f t="shared" si="736"/>
        <v>90.604994019933557</v>
      </c>
      <c r="I746" s="42"/>
      <c r="J746" s="42"/>
      <c r="K746" s="42"/>
      <c r="L746" s="42"/>
      <c r="M746" s="42"/>
      <c r="N746" s="44">
        <f t="shared" si="737"/>
        <v>396.39684883720929</v>
      </c>
      <c r="O746" s="44">
        <f t="shared" si="738"/>
        <v>263.4011047131516</v>
      </c>
      <c r="P746" s="44">
        <f t="shared" si="739"/>
        <v>0</v>
      </c>
      <c r="Q746" s="44">
        <f t="shared" si="740"/>
        <v>0</v>
      </c>
      <c r="R746" s="44">
        <f t="shared" si="741"/>
        <v>0</v>
      </c>
      <c r="S746" s="44">
        <f t="shared" si="742"/>
        <v>0</v>
      </c>
      <c r="T746" s="44">
        <f t="shared" si="743"/>
        <v>263.4011047131516</v>
      </c>
      <c r="U746" s="44">
        <f t="shared" si="744"/>
        <v>491.53209255813954</v>
      </c>
      <c r="V746" s="44">
        <f t="shared" si="745"/>
        <v>0</v>
      </c>
      <c r="W746" s="44">
        <f t="shared" si="746"/>
        <v>0</v>
      </c>
      <c r="X746" s="44">
        <f t="shared" si="747"/>
        <v>0</v>
      </c>
      <c r="Y746" s="44">
        <f t="shared" si="748"/>
        <v>0</v>
      </c>
      <c r="Z746" s="44">
        <f t="shared" si="749"/>
        <v>491.53209255813954</v>
      </c>
      <c r="AA746" s="20">
        <v>0.24</v>
      </c>
      <c r="AC746" s="44">
        <f t="shared" si="732"/>
        <v>411.25</v>
      </c>
      <c r="AD746" s="28">
        <v>94</v>
      </c>
      <c r="AE746" s="44">
        <f t="shared" si="733"/>
        <v>2983.75</v>
      </c>
      <c r="AF746" s="28">
        <v>682</v>
      </c>
      <c r="AG746" s="44">
        <f t="shared" si="734"/>
        <v>481.25</v>
      </c>
      <c r="AH746" s="28">
        <v>110</v>
      </c>
      <c r="AI746" s="44">
        <f t="shared" si="698"/>
        <v>88.475776660465115</v>
      </c>
      <c r="AJ746" s="44">
        <f t="shared" si="699"/>
        <v>0</v>
      </c>
      <c r="AK746" s="44"/>
      <c r="AL746" s="44">
        <f t="shared" si="700"/>
        <v>0</v>
      </c>
      <c r="AM746" s="44"/>
      <c r="AN746" s="44">
        <f t="shared" si="701"/>
        <v>88.475776660465115</v>
      </c>
      <c r="AO746" s="20"/>
      <c r="AP746" s="20">
        <v>0.18</v>
      </c>
      <c r="AQ746" s="20"/>
      <c r="AR746" s="20"/>
      <c r="AS746" s="44">
        <f t="shared" si="702"/>
        <v>58.79112657197544</v>
      </c>
      <c r="AT746" s="44">
        <f t="shared" si="703"/>
        <v>0</v>
      </c>
      <c r="AU746" s="44">
        <f t="shared" si="704"/>
        <v>0</v>
      </c>
      <c r="AV746" s="44">
        <f t="shared" si="705"/>
        <v>0</v>
      </c>
      <c r="AW746" s="44"/>
      <c r="AX746" s="44">
        <f t="shared" si="706"/>
        <v>58.79112657197544</v>
      </c>
      <c r="AY746" s="44">
        <f t="shared" si="707"/>
        <v>275.25797183255816</v>
      </c>
      <c r="AZ746" s="44">
        <f t="shared" si="708"/>
        <v>0</v>
      </c>
      <c r="BA746" s="44"/>
      <c r="BB746" s="44">
        <f t="shared" si="709"/>
        <v>0</v>
      </c>
      <c r="BC746" s="44"/>
      <c r="BD746" s="44">
        <f t="shared" si="710"/>
        <v>275.25797183255816</v>
      </c>
      <c r="BE746" s="20"/>
      <c r="BF746" s="20">
        <v>0.56000000000000005</v>
      </c>
      <c r="BG746" s="20"/>
      <c r="BH746" s="20">
        <v>0.05</v>
      </c>
      <c r="BI746" s="44">
        <f t="shared" si="711"/>
        <v>182.90572711281251</v>
      </c>
      <c r="BJ746" s="44">
        <f t="shared" si="712"/>
        <v>0</v>
      </c>
      <c r="BK746" s="44">
        <f t="shared" si="713"/>
        <v>0</v>
      </c>
      <c r="BL746" s="44">
        <f t="shared" si="714"/>
        <v>0</v>
      </c>
      <c r="BM746" s="44"/>
      <c r="BN746" s="44">
        <f t="shared" si="715"/>
        <v>182.90572711281251</v>
      </c>
      <c r="BO746" s="44">
        <f t="shared" si="716"/>
        <v>108.13706036279071</v>
      </c>
      <c r="BP746" s="44">
        <f t="shared" si="717"/>
        <v>0</v>
      </c>
      <c r="BQ746" s="44"/>
      <c r="BR746" s="44">
        <f t="shared" si="718"/>
        <v>0</v>
      </c>
      <c r="BS746" s="44"/>
      <c r="BT746" s="44">
        <f t="shared" si="719"/>
        <v>108.13706036279071</v>
      </c>
      <c r="BU746" s="20"/>
      <c r="BV746" s="20">
        <v>0.22</v>
      </c>
      <c r="BW746" s="20"/>
      <c r="BX746" s="20">
        <v>0.05</v>
      </c>
      <c r="BY746" s="44">
        <f t="shared" si="720"/>
        <v>71.855821365747772</v>
      </c>
      <c r="BZ746" s="44">
        <f t="shared" si="721"/>
        <v>0</v>
      </c>
      <c r="CA746" s="44">
        <f t="shared" si="722"/>
        <v>0</v>
      </c>
      <c r="CB746" s="44">
        <f t="shared" si="723"/>
        <v>0</v>
      </c>
      <c r="CC746" s="44"/>
      <c r="CD746" s="44">
        <f t="shared" si="724"/>
        <v>71.855821365747772</v>
      </c>
      <c r="CE746" s="44">
        <f t="shared" si="725"/>
        <v>6.9951032405634272</v>
      </c>
      <c r="CF746" s="44">
        <f t="shared" si="726"/>
        <v>16.31304851465741</v>
      </c>
      <c r="CG746" s="44">
        <f t="shared" si="727"/>
        <v>6.6974392728798762</v>
      </c>
      <c r="CH746" s="44">
        <f t="shared" si="728"/>
        <v>24.062950790905251</v>
      </c>
      <c r="CI746" s="44">
        <f t="shared" si="729"/>
        <v>74.862513571705236</v>
      </c>
      <c r="CJ746" s="44">
        <f t="shared" si="730"/>
        <v>29.410273188884201</v>
      </c>
      <c r="CK746" s="44">
        <f t="shared" si="731"/>
        <v>133.68305994947363</v>
      </c>
    </row>
    <row r="747" spans="1:89" x14ac:dyDescent="0.25">
      <c r="A747" s="41">
        <f>'[11]ТОВ "Сумитеплоенерго" '!F739</f>
        <v>1974</v>
      </c>
      <c r="B747" s="41" t="str">
        <f>'[11]ТОВ "Сумитеплоенерго" '!C739</f>
        <v>вул. Котляревського, 2/5</v>
      </c>
      <c r="C747" s="47" t="str">
        <f>'[11]ТОВ "Сумитеплоенерго" '!O739</f>
        <v>так</v>
      </c>
      <c r="D747" s="46">
        <f>'[11]ТОВ "Сумитеплоенерго" '!G739</f>
        <v>5</v>
      </c>
      <c r="E747" s="86" t="str">
        <f t="shared" si="735"/>
        <v>ТОВ "Сумитеплоенерго"</v>
      </c>
      <c r="F747" s="43">
        <f>'[11]ТОВ "Сумитеплоенерго" '!L739</f>
        <v>4366</v>
      </c>
      <c r="G747" s="43">
        <f>'[11]ТОВ "Сумитеплоенерго" '!CX739</f>
        <v>533.1992790697675</v>
      </c>
      <c r="H747" s="32">
        <f t="shared" si="736"/>
        <v>122.12535022211806</v>
      </c>
      <c r="I747" s="42"/>
      <c r="J747" s="42"/>
      <c r="K747" s="42"/>
      <c r="L747" s="42"/>
      <c r="M747" s="42"/>
      <c r="N747" s="44">
        <f t="shared" si="737"/>
        <v>533.1992790697675</v>
      </c>
      <c r="O747" s="44">
        <f t="shared" si="738"/>
        <v>354.30473161230981</v>
      </c>
      <c r="P747" s="44">
        <f t="shared" si="739"/>
        <v>0</v>
      </c>
      <c r="Q747" s="44">
        <f t="shared" si="740"/>
        <v>0</v>
      </c>
      <c r="R747" s="44">
        <f t="shared" si="741"/>
        <v>0</v>
      </c>
      <c r="S747" s="44">
        <f t="shared" si="742"/>
        <v>0</v>
      </c>
      <c r="T747" s="44">
        <f t="shared" si="743"/>
        <v>354.30473161230981</v>
      </c>
      <c r="U747" s="44">
        <f t="shared" si="744"/>
        <v>591.85119976744193</v>
      </c>
      <c r="V747" s="44">
        <f t="shared" si="745"/>
        <v>0</v>
      </c>
      <c r="W747" s="44">
        <f t="shared" si="746"/>
        <v>0</v>
      </c>
      <c r="X747" s="44">
        <f t="shared" si="747"/>
        <v>0</v>
      </c>
      <c r="Y747" s="44">
        <f t="shared" si="748"/>
        <v>0</v>
      </c>
      <c r="Z747" s="44">
        <f t="shared" si="749"/>
        <v>591.85119976744193</v>
      </c>
      <c r="AA747" s="20">
        <v>0.11</v>
      </c>
      <c r="AC747" s="44">
        <f t="shared" si="732"/>
        <v>410.404</v>
      </c>
      <c r="AD747" s="28">
        <v>94</v>
      </c>
      <c r="AE747" s="44">
        <f t="shared" si="733"/>
        <v>2977.6120000000001</v>
      </c>
      <c r="AF747" s="28">
        <v>682</v>
      </c>
      <c r="AG747" s="44">
        <f t="shared" si="734"/>
        <v>480.26</v>
      </c>
      <c r="AH747" s="28">
        <v>110</v>
      </c>
      <c r="AI747" s="44">
        <f t="shared" si="698"/>
        <v>106.53321595813954</v>
      </c>
      <c r="AJ747" s="44">
        <f t="shared" si="699"/>
        <v>0</v>
      </c>
      <c r="AK747" s="44"/>
      <c r="AL747" s="44">
        <f t="shared" si="700"/>
        <v>0</v>
      </c>
      <c r="AM747" s="44"/>
      <c r="AN747" s="44">
        <f t="shared" si="701"/>
        <v>106.53321595813954</v>
      </c>
      <c r="AO747" s="20"/>
      <c r="AP747" s="20">
        <v>0.18</v>
      </c>
      <c r="AQ747" s="20"/>
      <c r="AR747" s="20"/>
      <c r="AS747" s="44">
        <f t="shared" si="702"/>
        <v>70.790085376139501</v>
      </c>
      <c r="AT747" s="44">
        <f t="shared" si="703"/>
        <v>0</v>
      </c>
      <c r="AU747" s="44">
        <f t="shared" si="704"/>
        <v>0</v>
      </c>
      <c r="AV747" s="44">
        <f t="shared" si="705"/>
        <v>0</v>
      </c>
      <c r="AW747" s="44"/>
      <c r="AX747" s="44">
        <f t="shared" si="706"/>
        <v>70.790085376139501</v>
      </c>
      <c r="AY747" s="44">
        <f t="shared" si="707"/>
        <v>331.43667186976751</v>
      </c>
      <c r="AZ747" s="44">
        <f t="shared" si="708"/>
        <v>0</v>
      </c>
      <c r="BA747" s="44"/>
      <c r="BB747" s="44">
        <f t="shared" si="709"/>
        <v>0</v>
      </c>
      <c r="BC747" s="44"/>
      <c r="BD747" s="44">
        <f t="shared" si="710"/>
        <v>331.43667186976751</v>
      </c>
      <c r="BE747" s="20"/>
      <c r="BF747" s="20">
        <v>0.56000000000000005</v>
      </c>
      <c r="BG747" s="20"/>
      <c r="BH747" s="20">
        <v>0.05</v>
      </c>
      <c r="BI747" s="44">
        <f t="shared" si="711"/>
        <v>220.23582117021181</v>
      </c>
      <c r="BJ747" s="44">
        <f t="shared" si="712"/>
        <v>0</v>
      </c>
      <c r="BK747" s="44">
        <f t="shared" si="713"/>
        <v>0</v>
      </c>
      <c r="BL747" s="44">
        <f t="shared" si="714"/>
        <v>0</v>
      </c>
      <c r="BM747" s="44"/>
      <c r="BN747" s="44">
        <f t="shared" si="715"/>
        <v>220.23582117021181</v>
      </c>
      <c r="BO747" s="44">
        <f t="shared" si="716"/>
        <v>130.20726394883724</v>
      </c>
      <c r="BP747" s="44">
        <f t="shared" si="717"/>
        <v>0</v>
      </c>
      <c r="BQ747" s="44"/>
      <c r="BR747" s="44">
        <f t="shared" si="718"/>
        <v>0</v>
      </c>
      <c r="BS747" s="44"/>
      <c r="BT747" s="44">
        <f t="shared" si="719"/>
        <v>130.20726394883724</v>
      </c>
      <c r="BU747" s="20"/>
      <c r="BV747" s="20">
        <v>0.22</v>
      </c>
      <c r="BW747" s="20"/>
      <c r="BX747" s="20">
        <v>0.05</v>
      </c>
      <c r="BY747" s="44">
        <f t="shared" si="720"/>
        <v>86.521215459726065</v>
      </c>
      <c r="BZ747" s="44">
        <f t="shared" si="721"/>
        <v>0</v>
      </c>
      <c r="CA747" s="44">
        <f t="shared" si="722"/>
        <v>0</v>
      </c>
      <c r="CB747" s="44">
        <f t="shared" si="723"/>
        <v>0</v>
      </c>
      <c r="CC747" s="44"/>
      <c r="CD747" s="44">
        <f t="shared" si="724"/>
        <v>86.521215459726065</v>
      </c>
      <c r="CE747" s="44">
        <f t="shared" si="725"/>
        <v>5.7974785285162369</v>
      </c>
      <c r="CF747" s="44">
        <f t="shared" si="726"/>
        <v>13.520107601836116</v>
      </c>
      <c r="CG747" s="44">
        <f t="shared" si="727"/>
        <v>5.5507773145368215</v>
      </c>
      <c r="CH747" s="44">
        <f t="shared" si="728"/>
        <v>28.974072112814586</v>
      </c>
      <c r="CI747" s="44">
        <f t="shared" si="729"/>
        <v>90.141557684312062</v>
      </c>
      <c r="CJ747" s="44">
        <f t="shared" si="730"/>
        <v>35.412754804551163</v>
      </c>
      <c r="CK747" s="44">
        <f t="shared" si="731"/>
        <v>160.96706729341437</v>
      </c>
    </row>
    <row r="748" spans="1:89" x14ac:dyDescent="0.25">
      <c r="A748" s="41">
        <f>'[11]ТОВ "Сумитеплоенерго" '!F740</f>
        <v>1976</v>
      </c>
      <c r="B748" s="41" t="str">
        <f>'[11]ТОВ "Сумитеплоенерго" '!C740</f>
        <v>вул. Котляревського, 2/7</v>
      </c>
      <c r="C748" s="47" t="str">
        <f>'[11]ТОВ "Сумитеплоенерго" '!O740</f>
        <v>так</v>
      </c>
      <c r="D748" s="46">
        <f>'[11]ТОВ "Сумитеплоенерго" '!G740</f>
        <v>5</v>
      </c>
      <c r="E748" s="86" t="str">
        <f t="shared" si="735"/>
        <v>ТОВ "Сумитеплоенерго"</v>
      </c>
      <c r="F748" s="43">
        <f>'[11]ТОВ "Сумитеплоенерго" '!L740</f>
        <v>4395</v>
      </c>
      <c r="G748" s="43">
        <f>'[11]ТОВ "Сумитеплоенерго" '!CX740</f>
        <v>626.28350000000012</v>
      </c>
      <c r="H748" s="32">
        <f t="shared" si="736"/>
        <v>142.49908987485782</v>
      </c>
      <c r="I748" s="42"/>
      <c r="J748" s="42"/>
      <c r="K748" s="42"/>
      <c r="L748" s="42"/>
      <c r="M748" s="42"/>
      <c r="N748" s="44">
        <f t="shared" si="737"/>
        <v>626.28350000000012</v>
      </c>
      <c r="O748" s="44">
        <f t="shared" si="738"/>
        <v>416.15811590713679</v>
      </c>
      <c r="P748" s="44">
        <f t="shared" si="739"/>
        <v>0</v>
      </c>
      <c r="Q748" s="44">
        <f t="shared" si="740"/>
        <v>0</v>
      </c>
      <c r="R748" s="44">
        <f t="shared" si="741"/>
        <v>0</v>
      </c>
      <c r="S748" s="44">
        <f t="shared" si="742"/>
        <v>0</v>
      </c>
      <c r="T748" s="44">
        <f t="shared" si="743"/>
        <v>416.15811590713679</v>
      </c>
      <c r="U748" s="44">
        <f t="shared" si="744"/>
        <v>695.17468500000018</v>
      </c>
      <c r="V748" s="44">
        <f t="shared" si="745"/>
        <v>0</v>
      </c>
      <c r="W748" s="44">
        <f t="shared" si="746"/>
        <v>0</v>
      </c>
      <c r="X748" s="44">
        <f t="shared" si="747"/>
        <v>0</v>
      </c>
      <c r="Y748" s="44">
        <f t="shared" si="748"/>
        <v>0</v>
      </c>
      <c r="Z748" s="44">
        <f t="shared" si="749"/>
        <v>695.17468500000018</v>
      </c>
      <c r="AA748" s="20">
        <v>0.11</v>
      </c>
      <c r="AC748" s="44">
        <f t="shared" si="732"/>
        <v>413.13</v>
      </c>
      <c r="AD748" s="28">
        <v>94</v>
      </c>
      <c r="AE748" s="44">
        <f t="shared" si="733"/>
        <v>2997.39</v>
      </c>
      <c r="AF748" s="28">
        <v>682</v>
      </c>
      <c r="AG748" s="44">
        <f t="shared" si="734"/>
        <v>483.45</v>
      </c>
      <c r="AH748" s="28">
        <v>110</v>
      </c>
      <c r="AI748" s="44">
        <f t="shared" si="698"/>
        <v>125.13144330000003</v>
      </c>
      <c r="AJ748" s="44">
        <f t="shared" si="699"/>
        <v>0</v>
      </c>
      <c r="AK748" s="44"/>
      <c r="AL748" s="44">
        <f t="shared" si="700"/>
        <v>0</v>
      </c>
      <c r="AM748" s="44"/>
      <c r="AN748" s="44">
        <f t="shared" si="701"/>
        <v>125.13144330000003</v>
      </c>
      <c r="AO748" s="20"/>
      <c r="AP748" s="20">
        <v>0.18</v>
      </c>
      <c r="AQ748" s="20"/>
      <c r="AR748" s="20"/>
      <c r="AS748" s="44">
        <f t="shared" si="702"/>
        <v>83.148391558245933</v>
      </c>
      <c r="AT748" s="44">
        <f t="shared" si="703"/>
        <v>0</v>
      </c>
      <c r="AU748" s="44">
        <f t="shared" si="704"/>
        <v>0</v>
      </c>
      <c r="AV748" s="44">
        <f t="shared" si="705"/>
        <v>0</v>
      </c>
      <c r="AW748" s="44"/>
      <c r="AX748" s="44">
        <f t="shared" si="706"/>
        <v>83.148391558245933</v>
      </c>
      <c r="AY748" s="44">
        <f t="shared" si="707"/>
        <v>389.29782360000013</v>
      </c>
      <c r="AZ748" s="44">
        <f t="shared" si="708"/>
        <v>0</v>
      </c>
      <c r="BA748" s="44"/>
      <c r="BB748" s="44">
        <f t="shared" si="709"/>
        <v>0</v>
      </c>
      <c r="BC748" s="44"/>
      <c r="BD748" s="44">
        <f t="shared" si="710"/>
        <v>389.29782360000013</v>
      </c>
      <c r="BE748" s="20"/>
      <c r="BF748" s="20">
        <v>0.56000000000000005</v>
      </c>
      <c r="BG748" s="20"/>
      <c r="BH748" s="20">
        <v>0.05</v>
      </c>
      <c r="BI748" s="44">
        <f t="shared" si="711"/>
        <v>258.68388484787624</v>
      </c>
      <c r="BJ748" s="44">
        <f t="shared" si="712"/>
        <v>0</v>
      </c>
      <c r="BK748" s="44">
        <f t="shared" si="713"/>
        <v>0</v>
      </c>
      <c r="BL748" s="44">
        <f t="shared" si="714"/>
        <v>0</v>
      </c>
      <c r="BM748" s="44"/>
      <c r="BN748" s="44">
        <f t="shared" si="715"/>
        <v>258.68388484787624</v>
      </c>
      <c r="BO748" s="44">
        <f t="shared" si="716"/>
        <v>152.93843070000005</v>
      </c>
      <c r="BP748" s="44">
        <f t="shared" si="717"/>
        <v>0</v>
      </c>
      <c r="BQ748" s="44"/>
      <c r="BR748" s="44">
        <f t="shared" si="718"/>
        <v>0</v>
      </c>
      <c r="BS748" s="44"/>
      <c r="BT748" s="44">
        <f t="shared" si="719"/>
        <v>152.93843070000005</v>
      </c>
      <c r="BU748" s="20"/>
      <c r="BV748" s="20">
        <v>0.22</v>
      </c>
      <c r="BW748" s="20"/>
      <c r="BX748" s="20">
        <v>0.05</v>
      </c>
      <c r="BY748" s="44">
        <f t="shared" si="720"/>
        <v>101.62581190452282</v>
      </c>
      <c r="BZ748" s="44">
        <f t="shared" si="721"/>
        <v>0</v>
      </c>
      <c r="CA748" s="44">
        <f t="shared" si="722"/>
        <v>0</v>
      </c>
      <c r="CB748" s="44">
        <f t="shared" si="723"/>
        <v>0</v>
      </c>
      <c r="CC748" s="44"/>
      <c r="CD748" s="44">
        <f t="shared" si="724"/>
        <v>101.62581190452282</v>
      </c>
      <c r="CE748" s="44">
        <f t="shared" si="725"/>
        <v>4.9685867911299288</v>
      </c>
      <c r="CF748" s="44">
        <f t="shared" si="726"/>
        <v>11.587076642840236</v>
      </c>
      <c r="CG748" s="44">
        <f t="shared" si="727"/>
        <v>4.7571575659754624</v>
      </c>
      <c r="CH748" s="44">
        <f t="shared" si="728"/>
        <v>34.03227274373635</v>
      </c>
      <c r="CI748" s="44">
        <f t="shared" si="729"/>
        <v>105.87818186940198</v>
      </c>
      <c r="CJ748" s="44">
        <f t="shared" si="730"/>
        <v>41.595000020122207</v>
      </c>
      <c r="CK748" s="44">
        <f t="shared" si="731"/>
        <v>189.06818190964637</v>
      </c>
    </row>
    <row r="749" spans="1:89" x14ac:dyDescent="0.25">
      <c r="A749" s="41">
        <f>'[11]ТОВ "Сумитеплоенерго" '!F741</f>
        <v>1988</v>
      </c>
      <c r="B749" s="41" t="str">
        <f>'[11]ТОВ "Сумитеплоенерго" '!C741</f>
        <v>вул. Котляревського, 2/9</v>
      </c>
      <c r="C749" s="47" t="str">
        <f>'[11]ТОВ "Сумитеплоенерго" '!O741</f>
        <v>так</v>
      </c>
      <c r="D749" s="46">
        <f>'[11]ТОВ "Сумитеплоенерго" '!G741</f>
        <v>5</v>
      </c>
      <c r="E749" s="86" t="str">
        <f t="shared" si="735"/>
        <v>ТОВ "Сумитеплоенерго"</v>
      </c>
      <c r="F749" s="43">
        <f>'[11]ТОВ "Сумитеплоенерго" '!L741</f>
        <v>3737</v>
      </c>
      <c r="G749" s="43">
        <f>'[11]ТОВ "Сумитеплоенерго" '!CX741</f>
        <v>743.5596744186048</v>
      </c>
      <c r="H749" s="32">
        <f t="shared" si="736"/>
        <v>198.97235066058465</v>
      </c>
      <c r="I749" s="42"/>
      <c r="J749" s="42"/>
      <c r="K749" s="42"/>
      <c r="L749" s="42"/>
      <c r="M749" s="42"/>
      <c r="N749" s="44">
        <f t="shared" si="737"/>
        <v>743.5596744186048</v>
      </c>
      <c r="O749" s="44">
        <f t="shared" si="738"/>
        <v>494.08677247695425</v>
      </c>
      <c r="P749" s="44">
        <f t="shared" si="739"/>
        <v>0</v>
      </c>
      <c r="Q749" s="44">
        <f t="shared" si="740"/>
        <v>0</v>
      </c>
      <c r="R749" s="44">
        <f t="shared" si="741"/>
        <v>0</v>
      </c>
      <c r="S749" s="44">
        <f t="shared" si="742"/>
        <v>0</v>
      </c>
      <c r="T749" s="44">
        <f t="shared" si="743"/>
        <v>494.08677247695425</v>
      </c>
      <c r="U749" s="44">
        <f t="shared" si="744"/>
        <v>765.86646465116291</v>
      </c>
      <c r="V749" s="44">
        <f t="shared" si="745"/>
        <v>0</v>
      </c>
      <c r="W749" s="44">
        <f t="shared" si="746"/>
        <v>0</v>
      </c>
      <c r="X749" s="44">
        <f t="shared" si="747"/>
        <v>0</v>
      </c>
      <c r="Y749" s="44">
        <f t="shared" si="748"/>
        <v>0</v>
      </c>
      <c r="Z749" s="44">
        <f t="shared" si="749"/>
        <v>765.86646465116291</v>
      </c>
      <c r="AA749" s="20">
        <v>0.03</v>
      </c>
      <c r="AC749" s="44">
        <f t="shared" si="732"/>
        <v>351.27800000000002</v>
      </c>
      <c r="AD749" s="28">
        <v>94</v>
      </c>
      <c r="AE749" s="44">
        <f t="shared" si="733"/>
        <v>2548.634</v>
      </c>
      <c r="AF749" s="28">
        <v>682</v>
      </c>
      <c r="AG749" s="44">
        <f t="shared" si="734"/>
        <v>411.07</v>
      </c>
      <c r="AH749" s="28">
        <v>110</v>
      </c>
      <c r="AI749" s="44">
        <f t="shared" si="698"/>
        <v>137.85596363720933</v>
      </c>
      <c r="AJ749" s="44">
        <f t="shared" si="699"/>
        <v>0</v>
      </c>
      <c r="AK749" s="44"/>
      <c r="AL749" s="44">
        <f t="shared" si="700"/>
        <v>0</v>
      </c>
      <c r="AM749" s="44"/>
      <c r="AN749" s="44">
        <f t="shared" si="701"/>
        <v>137.85596363720933</v>
      </c>
      <c r="AO749" s="20"/>
      <c r="AP749" s="20">
        <v>0.18</v>
      </c>
      <c r="AQ749" s="20"/>
      <c r="AR749" s="20"/>
      <c r="AS749" s="44">
        <f t="shared" si="702"/>
        <v>91.603687617227308</v>
      </c>
      <c r="AT749" s="44">
        <f t="shared" si="703"/>
        <v>0</v>
      </c>
      <c r="AU749" s="44">
        <f t="shared" si="704"/>
        <v>0</v>
      </c>
      <c r="AV749" s="44">
        <f t="shared" si="705"/>
        <v>0</v>
      </c>
      <c r="AW749" s="44"/>
      <c r="AX749" s="44">
        <f t="shared" si="706"/>
        <v>91.603687617227308</v>
      </c>
      <c r="AY749" s="44">
        <f t="shared" si="707"/>
        <v>428.88522020465126</v>
      </c>
      <c r="AZ749" s="44">
        <f t="shared" si="708"/>
        <v>0</v>
      </c>
      <c r="BA749" s="44"/>
      <c r="BB749" s="44">
        <f t="shared" si="709"/>
        <v>0</v>
      </c>
      <c r="BC749" s="44"/>
      <c r="BD749" s="44">
        <f t="shared" si="710"/>
        <v>428.88522020465126</v>
      </c>
      <c r="BE749" s="20"/>
      <c r="BF749" s="20">
        <v>0.56000000000000005</v>
      </c>
      <c r="BG749" s="20"/>
      <c r="BH749" s="20">
        <v>0.05</v>
      </c>
      <c r="BI749" s="44">
        <f t="shared" si="711"/>
        <v>284.98925036470723</v>
      </c>
      <c r="BJ749" s="44">
        <f t="shared" si="712"/>
        <v>0</v>
      </c>
      <c r="BK749" s="44">
        <f t="shared" si="713"/>
        <v>0</v>
      </c>
      <c r="BL749" s="44">
        <f t="shared" si="714"/>
        <v>0</v>
      </c>
      <c r="BM749" s="44"/>
      <c r="BN749" s="44">
        <f t="shared" si="715"/>
        <v>284.98925036470723</v>
      </c>
      <c r="BO749" s="44">
        <f t="shared" si="716"/>
        <v>168.49062222325585</v>
      </c>
      <c r="BP749" s="44">
        <f t="shared" si="717"/>
        <v>0</v>
      </c>
      <c r="BQ749" s="44"/>
      <c r="BR749" s="44">
        <f t="shared" si="718"/>
        <v>0</v>
      </c>
      <c r="BS749" s="44"/>
      <c r="BT749" s="44">
        <f t="shared" si="719"/>
        <v>168.49062222325585</v>
      </c>
      <c r="BU749" s="20"/>
      <c r="BV749" s="20">
        <v>0.22</v>
      </c>
      <c r="BW749" s="20"/>
      <c r="BX749" s="20">
        <v>0.05</v>
      </c>
      <c r="BY749" s="44">
        <f t="shared" si="720"/>
        <v>111.96006264327784</v>
      </c>
      <c r="BZ749" s="44">
        <f t="shared" si="721"/>
        <v>0</v>
      </c>
      <c r="CA749" s="44">
        <f t="shared" si="722"/>
        <v>0</v>
      </c>
      <c r="CB749" s="44">
        <f t="shared" si="723"/>
        <v>0</v>
      </c>
      <c r="CC749" s="44"/>
      <c r="CD749" s="44">
        <f t="shared" si="724"/>
        <v>111.96006264327784</v>
      </c>
      <c r="CE749" s="44">
        <f t="shared" si="725"/>
        <v>3.834758284708371</v>
      </c>
      <c r="CF749" s="44">
        <f t="shared" si="726"/>
        <v>8.9429127475455825</v>
      </c>
      <c r="CG749" s="44">
        <f t="shared" si="727"/>
        <v>3.6715770811037585</v>
      </c>
      <c r="CH749" s="44">
        <f t="shared" si="728"/>
        <v>37.492988413825053</v>
      </c>
      <c r="CI749" s="44">
        <f t="shared" si="729"/>
        <v>116.64485284301129</v>
      </c>
      <c r="CJ749" s="44">
        <f t="shared" si="730"/>
        <v>45.824763616897293</v>
      </c>
      <c r="CK749" s="44">
        <f t="shared" si="731"/>
        <v>208.29438007680585</v>
      </c>
    </row>
    <row r="750" spans="1:89" x14ac:dyDescent="0.25">
      <c r="A750" s="41">
        <f>'[11]ТОВ "Сумитеплоенерго" '!F742</f>
        <v>1976</v>
      </c>
      <c r="B750" s="41" t="str">
        <f>'[11]ТОВ "Сумитеплоенерго" '!C742</f>
        <v>вул. Котляревського, 3/1</v>
      </c>
      <c r="C750" s="47" t="str">
        <f>'[11]ТОВ "Сумитеплоенерго" '!O742</f>
        <v>так</v>
      </c>
      <c r="D750" s="46">
        <f>'[11]ТОВ "Сумитеплоенерго" '!G742</f>
        <v>5</v>
      </c>
      <c r="E750" s="86" t="str">
        <f t="shared" si="735"/>
        <v>ТОВ "Сумитеплоенерго"</v>
      </c>
      <c r="F750" s="43">
        <f>'[11]ТОВ "Сумитеплоенерго" '!L742</f>
        <v>3095</v>
      </c>
      <c r="G750" s="43">
        <f>'[11]ТОВ "Сумитеплоенерго" '!CX742</f>
        <v>639.17958139534881</v>
      </c>
      <c r="H750" s="32">
        <f t="shared" si="736"/>
        <v>206.52005860915955</v>
      </c>
      <c r="I750" s="42"/>
      <c r="J750" s="42"/>
      <c r="K750" s="42"/>
      <c r="L750" s="42"/>
      <c r="M750" s="42"/>
      <c r="N750" s="44">
        <f t="shared" si="737"/>
        <v>639.17958139534881</v>
      </c>
      <c r="O750" s="44">
        <f t="shared" si="738"/>
        <v>424.72741229778637</v>
      </c>
      <c r="P750" s="44">
        <f t="shared" si="739"/>
        <v>0</v>
      </c>
      <c r="Q750" s="44">
        <f t="shared" si="740"/>
        <v>0</v>
      </c>
      <c r="R750" s="44">
        <f t="shared" si="741"/>
        <v>0</v>
      </c>
      <c r="S750" s="44">
        <f t="shared" si="742"/>
        <v>0</v>
      </c>
      <c r="T750" s="44">
        <f t="shared" si="743"/>
        <v>424.72741229778637</v>
      </c>
      <c r="U750" s="44">
        <f t="shared" si="744"/>
        <v>658.3549688372093</v>
      </c>
      <c r="V750" s="44">
        <f t="shared" si="745"/>
        <v>0</v>
      </c>
      <c r="W750" s="44">
        <f t="shared" si="746"/>
        <v>0</v>
      </c>
      <c r="X750" s="44">
        <f t="shared" si="747"/>
        <v>0</v>
      </c>
      <c r="Y750" s="44">
        <f t="shared" si="748"/>
        <v>0</v>
      </c>
      <c r="Z750" s="44">
        <f t="shared" si="749"/>
        <v>658.3549688372093</v>
      </c>
      <c r="AA750" s="20">
        <v>0.03</v>
      </c>
      <c r="AC750" s="44">
        <f t="shared" si="732"/>
        <v>290.93</v>
      </c>
      <c r="AD750" s="28">
        <v>94</v>
      </c>
      <c r="AE750" s="44">
        <f t="shared" si="733"/>
        <v>2110.79</v>
      </c>
      <c r="AF750" s="28">
        <v>682</v>
      </c>
      <c r="AG750" s="44">
        <f t="shared" si="734"/>
        <v>340.45</v>
      </c>
      <c r="AH750" s="28">
        <v>110</v>
      </c>
      <c r="AI750" s="44">
        <f t="shared" si="698"/>
        <v>118.50389439069767</v>
      </c>
      <c r="AJ750" s="44">
        <f t="shared" si="699"/>
        <v>0</v>
      </c>
      <c r="AK750" s="44"/>
      <c r="AL750" s="44">
        <f t="shared" si="700"/>
        <v>0</v>
      </c>
      <c r="AM750" s="44"/>
      <c r="AN750" s="44">
        <f t="shared" si="701"/>
        <v>118.50389439069767</v>
      </c>
      <c r="AO750" s="20"/>
      <c r="AP750" s="20">
        <v>0.18</v>
      </c>
      <c r="AQ750" s="20"/>
      <c r="AR750" s="20"/>
      <c r="AS750" s="44">
        <f t="shared" si="702"/>
        <v>78.744462240009597</v>
      </c>
      <c r="AT750" s="44">
        <f t="shared" si="703"/>
        <v>0</v>
      </c>
      <c r="AU750" s="44">
        <f t="shared" si="704"/>
        <v>0</v>
      </c>
      <c r="AV750" s="44">
        <f t="shared" si="705"/>
        <v>0</v>
      </c>
      <c r="AW750" s="44"/>
      <c r="AX750" s="44">
        <f t="shared" si="706"/>
        <v>78.744462240009597</v>
      </c>
      <c r="AY750" s="44">
        <f t="shared" si="707"/>
        <v>368.67878254883726</v>
      </c>
      <c r="AZ750" s="44">
        <f t="shared" si="708"/>
        <v>0</v>
      </c>
      <c r="BA750" s="44"/>
      <c r="BB750" s="44">
        <f t="shared" si="709"/>
        <v>0</v>
      </c>
      <c r="BC750" s="44"/>
      <c r="BD750" s="44">
        <f t="shared" si="710"/>
        <v>368.67878254883726</v>
      </c>
      <c r="BE750" s="20"/>
      <c r="BF750" s="20">
        <v>0.56000000000000005</v>
      </c>
      <c r="BG750" s="20"/>
      <c r="BH750" s="20">
        <v>0.05</v>
      </c>
      <c r="BI750" s="44">
        <f t="shared" si="711"/>
        <v>244.98277141336322</v>
      </c>
      <c r="BJ750" s="44">
        <f t="shared" si="712"/>
        <v>0</v>
      </c>
      <c r="BK750" s="44">
        <f t="shared" si="713"/>
        <v>0</v>
      </c>
      <c r="BL750" s="44">
        <f t="shared" si="714"/>
        <v>0</v>
      </c>
      <c r="BM750" s="44"/>
      <c r="BN750" s="44">
        <f t="shared" si="715"/>
        <v>244.98277141336322</v>
      </c>
      <c r="BO750" s="44">
        <f t="shared" si="716"/>
        <v>144.83809314418605</v>
      </c>
      <c r="BP750" s="44">
        <f t="shared" si="717"/>
        <v>0</v>
      </c>
      <c r="BQ750" s="44"/>
      <c r="BR750" s="44">
        <f t="shared" si="718"/>
        <v>0</v>
      </c>
      <c r="BS750" s="44"/>
      <c r="BT750" s="44">
        <f t="shared" si="719"/>
        <v>144.83809314418605</v>
      </c>
      <c r="BU750" s="20"/>
      <c r="BV750" s="20">
        <v>0.22</v>
      </c>
      <c r="BW750" s="20"/>
      <c r="BX750" s="20">
        <v>0.05</v>
      </c>
      <c r="BY750" s="44">
        <f t="shared" si="720"/>
        <v>96.243231626678394</v>
      </c>
      <c r="BZ750" s="44">
        <f t="shared" si="721"/>
        <v>0</v>
      </c>
      <c r="CA750" s="44">
        <f t="shared" si="722"/>
        <v>0</v>
      </c>
      <c r="CB750" s="44">
        <f t="shared" si="723"/>
        <v>0</v>
      </c>
      <c r="CC750" s="44"/>
      <c r="CD750" s="44">
        <f t="shared" si="724"/>
        <v>96.243231626678394</v>
      </c>
      <c r="CE750" s="44">
        <f t="shared" si="725"/>
        <v>3.6946090140695658</v>
      </c>
      <c r="CF750" s="44">
        <f t="shared" si="726"/>
        <v>8.6160752767321398</v>
      </c>
      <c r="CG750" s="44">
        <f t="shared" si="727"/>
        <v>3.5373916092155415</v>
      </c>
      <c r="CH750" s="44">
        <f t="shared" si="728"/>
        <v>32.229763748750351</v>
      </c>
      <c r="CI750" s="44">
        <f t="shared" si="729"/>
        <v>100.27037610722333</v>
      </c>
      <c r="CJ750" s="44">
        <f t="shared" si="730"/>
        <v>39.391933470694873</v>
      </c>
      <c r="CK750" s="44">
        <f t="shared" si="731"/>
        <v>179.05424304861307</v>
      </c>
    </row>
    <row r="751" spans="1:89" x14ac:dyDescent="0.25">
      <c r="A751" s="41">
        <f>'[11]ТОВ "Сумитеплоенерго" '!F743</f>
        <v>1970</v>
      </c>
      <c r="B751" s="41" t="str">
        <f>'[11]ТОВ "Сумитеплоенерго" '!C743</f>
        <v>вул. Лисенка, 10</v>
      </c>
      <c r="C751" s="47" t="str">
        <f>'[11]ТОВ "Сумитеплоенерго" '!O743</f>
        <v>так</v>
      </c>
      <c r="D751" s="46">
        <f>'[11]ТОВ "Сумитеплоенерго" '!G743</f>
        <v>5</v>
      </c>
      <c r="E751" s="86" t="str">
        <f t="shared" si="735"/>
        <v>ТОВ "Сумитеплоенерго"</v>
      </c>
      <c r="F751" s="43">
        <f>'[11]ТОВ "Сумитеплоенерго" '!L743</f>
        <v>2702</v>
      </c>
      <c r="G751" s="43">
        <f>'[11]ТОВ "Сумитеплоенерго" '!CX743</f>
        <v>519.38966279069768</v>
      </c>
      <c r="H751" s="32">
        <f t="shared" si="736"/>
        <v>192.22415351247139</v>
      </c>
      <c r="I751" s="42"/>
      <c r="J751" s="42"/>
      <c r="K751" s="42"/>
      <c r="L751" s="42"/>
      <c r="M751" s="42"/>
      <c r="N751" s="44">
        <f t="shared" si="737"/>
        <v>519.38966279069768</v>
      </c>
      <c r="O751" s="44">
        <f t="shared" si="738"/>
        <v>345.12840189565878</v>
      </c>
      <c r="P751" s="44">
        <f t="shared" si="739"/>
        <v>0</v>
      </c>
      <c r="Q751" s="44">
        <f t="shared" si="740"/>
        <v>0</v>
      </c>
      <c r="R751" s="44">
        <f t="shared" si="741"/>
        <v>0</v>
      </c>
      <c r="S751" s="44">
        <f t="shared" si="742"/>
        <v>0</v>
      </c>
      <c r="T751" s="44">
        <f t="shared" si="743"/>
        <v>345.12840189565878</v>
      </c>
      <c r="U751" s="44">
        <f t="shared" si="744"/>
        <v>534.97135267441865</v>
      </c>
      <c r="V751" s="44">
        <f t="shared" si="745"/>
        <v>0</v>
      </c>
      <c r="W751" s="44">
        <f t="shared" si="746"/>
        <v>0</v>
      </c>
      <c r="X751" s="44">
        <f t="shared" si="747"/>
        <v>0</v>
      </c>
      <c r="Y751" s="44">
        <f t="shared" si="748"/>
        <v>0</v>
      </c>
      <c r="Z751" s="44">
        <f t="shared" si="749"/>
        <v>534.97135267441865</v>
      </c>
      <c r="AA751" s="20">
        <v>0.03</v>
      </c>
      <c r="AC751" s="44">
        <f t="shared" si="732"/>
        <v>264.79599999999999</v>
      </c>
      <c r="AD751" s="28">
        <v>98</v>
      </c>
      <c r="AE751" s="44">
        <f t="shared" si="733"/>
        <v>1913.0160000000001</v>
      </c>
      <c r="AF751" s="28">
        <v>708</v>
      </c>
      <c r="AG751" s="44">
        <f t="shared" si="734"/>
        <v>305.32600000000002</v>
      </c>
      <c r="AH751" s="28">
        <v>113</v>
      </c>
      <c r="AI751" s="44">
        <f t="shared" si="698"/>
        <v>96.294843481395361</v>
      </c>
      <c r="AJ751" s="44">
        <f t="shared" si="699"/>
        <v>0</v>
      </c>
      <c r="AK751" s="44"/>
      <c r="AL751" s="44">
        <f t="shared" si="700"/>
        <v>0</v>
      </c>
      <c r="AM751" s="44"/>
      <c r="AN751" s="44">
        <f t="shared" si="701"/>
        <v>96.294843481395361</v>
      </c>
      <c r="AO751" s="20"/>
      <c r="AP751" s="20">
        <v>0.18</v>
      </c>
      <c r="AQ751" s="20"/>
      <c r="AR751" s="20"/>
      <c r="AS751" s="44">
        <f t="shared" si="702"/>
        <v>63.986805711455148</v>
      </c>
      <c r="AT751" s="44">
        <f t="shared" si="703"/>
        <v>0</v>
      </c>
      <c r="AU751" s="44">
        <f t="shared" si="704"/>
        <v>0</v>
      </c>
      <c r="AV751" s="44">
        <f t="shared" si="705"/>
        <v>0</v>
      </c>
      <c r="AW751" s="44"/>
      <c r="AX751" s="44">
        <f t="shared" si="706"/>
        <v>63.986805711455148</v>
      </c>
      <c r="AY751" s="44">
        <f t="shared" si="707"/>
        <v>299.58395749767448</v>
      </c>
      <c r="AZ751" s="44">
        <f t="shared" si="708"/>
        <v>0</v>
      </c>
      <c r="BA751" s="44"/>
      <c r="BB751" s="44">
        <f t="shared" si="709"/>
        <v>0</v>
      </c>
      <c r="BC751" s="44"/>
      <c r="BD751" s="44">
        <f t="shared" si="710"/>
        <v>299.58395749767448</v>
      </c>
      <c r="BE751" s="20"/>
      <c r="BF751" s="20">
        <v>0.56000000000000005</v>
      </c>
      <c r="BG751" s="20"/>
      <c r="BH751" s="20">
        <v>0.05</v>
      </c>
      <c r="BI751" s="44">
        <f t="shared" si="711"/>
        <v>199.07006221341601</v>
      </c>
      <c r="BJ751" s="44">
        <f t="shared" si="712"/>
        <v>0</v>
      </c>
      <c r="BK751" s="44">
        <f t="shared" si="713"/>
        <v>0</v>
      </c>
      <c r="BL751" s="44">
        <f t="shared" si="714"/>
        <v>0</v>
      </c>
      <c r="BM751" s="44"/>
      <c r="BN751" s="44">
        <f t="shared" si="715"/>
        <v>199.07006221341601</v>
      </c>
      <c r="BO751" s="44">
        <f t="shared" si="716"/>
        <v>117.6936975883721</v>
      </c>
      <c r="BP751" s="44">
        <f t="shared" si="717"/>
        <v>0</v>
      </c>
      <c r="BQ751" s="44"/>
      <c r="BR751" s="44">
        <f t="shared" si="718"/>
        <v>0</v>
      </c>
      <c r="BS751" s="44"/>
      <c r="BT751" s="44">
        <f t="shared" si="719"/>
        <v>117.6936975883721</v>
      </c>
      <c r="BU751" s="20"/>
      <c r="BV751" s="20">
        <v>0.22</v>
      </c>
      <c r="BW751" s="20"/>
      <c r="BX751" s="20">
        <v>0.05</v>
      </c>
      <c r="BY751" s="44">
        <f t="shared" si="720"/>
        <v>78.206095869556279</v>
      </c>
      <c r="BZ751" s="44">
        <f t="shared" si="721"/>
        <v>0</v>
      </c>
      <c r="CA751" s="44">
        <f t="shared" si="722"/>
        <v>0</v>
      </c>
      <c r="CB751" s="44">
        <f t="shared" si="723"/>
        <v>0</v>
      </c>
      <c r="CC751" s="44"/>
      <c r="CD751" s="44">
        <f t="shared" si="724"/>
        <v>78.206095869556279</v>
      </c>
      <c r="CE751" s="44">
        <f t="shared" si="725"/>
        <v>4.1382906531399994</v>
      </c>
      <c r="CF751" s="44">
        <f t="shared" si="726"/>
        <v>9.6097624059067357</v>
      </c>
      <c r="CG751" s="44">
        <f t="shared" si="727"/>
        <v>3.9041202172944165</v>
      </c>
      <c r="CH751" s="44">
        <f t="shared" si="728"/>
        <v>26.189519522422454</v>
      </c>
      <c r="CI751" s="44">
        <f t="shared" si="729"/>
        <v>81.47850518086986</v>
      </c>
      <c r="CJ751" s="44">
        <f t="shared" si="730"/>
        <v>32.009412749627444</v>
      </c>
      <c r="CK751" s="44">
        <f t="shared" si="731"/>
        <v>145.49733068012475</v>
      </c>
    </row>
    <row r="752" spans="1:89" x14ac:dyDescent="0.25">
      <c r="A752" s="41">
        <f>'[11]ТОВ "Сумитеплоенерго" '!F744</f>
        <v>1984</v>
      </c>
      <c r="B752" s="41" t="str">
        <f>'[11]ТОВ "Сумитеплоенерго" '!C744</f>
        <v>вул. Нахімова, 19</v>
      </c>
      <c r="C752" s="47" t="str">
        <f>'[11]ТОВ "Сумитеплоенерго" '!O744</f>
        <v>так</v>
      </c>
      <c r="D752" s="46">
        <f>'[11]ТОВ "Сумитеплоенерго" '!G744</f>
        <v>5</v>
      </c>
      <c r="E752" s="86" t="str">
        <f t="shared" si="735"/>
        <v>ТОВ "Сумитеплоенерго"</v>
      </c>
      <c r="F752" s="43">
        <f>'[11]ТОВ "Сумитеплоенерго" '!L744</f>
        <v>3344</v>
      </c>
      <c r="G752" s="43">
        <f>'[11]ТОВ "Сумитеплоенерго" '!CX744</f>
        <v>393.02272093023259</v>
      </c>
      <c r="H752" s="32">
        <f t="shared" si="736"/>
        <v>117.53071798152889</v>
      </c>
      <c r="I752" s="42"/>
      <c r="J752" s="42"/>
      <c r="K752" s="42"/>
      <c r="L752" s="42"/>
      <c r="M752" s="42"/>
      <c r="N752" s="44">
        <f t="shared" si="737"/>
        <v>393.02272093023259</v>
      </c>
      <c r="O752" s="44">
        <f t="shared" si="738"/>
        <v>261.15903588554062</v>
      </c>
      <c r="P752" s="44">
        <f t="shared" si="739"/>
        <v>0</v>
      </c>
      <c r="Q752" s="44">
        <f t="shared" si="740"/>
        <v>0</v>
      </c>
      <c r="R752" s="44">
        <f t="shared" si="741"/>
        <v>0</v>
      </c>
      <c r="S752" s="44">
        <f t="shared" si="742"/>
        <v>0</v>
      </c>
      <c r="T752" s="44">
        <f t="shared" si="743"/>
        <v>261.15903588554062</v>
      </c>
      <c r="U752" s="44">
        <f t="shared" si="744"/>
        <v>436.2552202325582</v>
      </c>
      <c r="V752" s="44">
        <f t="shared" si="745"/>
        <v>0</v>
      </c>
      <c r="W752" s="44">
        <f t="shared" si="746"/>
        <v>0</v>
      </c>
      <c r="X752" s="44">
        <f t="shared" si="747"/>
        <v>0</v>
      </c>
      <c r="Y752" s="44">
        <f t="shared" si="748"/>
        <v>0</v>
      </c>
      <c r="Z752" s="44">
        <f t="shared" si="749"/>
        <v>436.2552202325582</v>
      </c>
      <c r="AA752" s="20">
        <v>0.11</v>
      </c>
      <c r="AC752" s="44">
        <f t="shared" si="732"/>
        <v>314.33600000000001</v>
      </c>
      <c r="AD752" s="28">
        <v>94</v>
      </c>
      <c r="AE752" s="44">
        <f t="shared" si="733"/>
        <v>2280.6080000000002</v>
      </c>
      <c r="AF752" s="28">
        <v>682</v>
      </c>
      <c r="AG752" s="44">
        <f t="shared" si="734"/>
        <v>367.84</v>
      </c>
      <c r="AH752" s="28">
        <v>110</v>
      </c>
      <c r="AI752" s="44">
        <f t="shared" si="698"/>
        <v>78.525939641860475</v>
      </c>
      <c r="AJ752" s="44">
        <f t="shared" si="699"/>
        <v>0</v>
      </c>
      <c r="AK752" s="44"/>
      <c r="AL752" s="44">
        <f t="shared" si="700"/>
        <v>0</v>
      </c>
      <c r="AM752" s="44"/>
      <c r="AN752" s="44">
        <f t="shared" si="701"/>
        <v>78.525939641860475</v>
      </c>
      <c r="AO752" s="20"/>
      <c r="AP752" s="20">
        <v>0.18</v>
      </c>
      <c r="AQ752" s="20"/>
      <c r="AR752" s="20"/>
      <c r="AS752" s="44">
        <f t="shared" si="702"/>
        <v>52.179575369931015</v>
      </c>
      <c r="AT752" s="44">
        <f t="shared" si="703"/>
        <v>0</v>
      </c>
      <c r="AU752" s="44">
        <f t="shared" si="704"/>
        <v>0</v>
      </c>
      <c r="AV752" s="44">
        <f t="shared" si="705"/>
        <v>0</v>
      </c>
      <c r="AW752" s="44"/>
      <c r="AX752" s="44">
        <f t="shared" si="706"/>
        <v>52.179575369931015</v>
      </c>
      <c r="AY752" s="44">
        <f t="shared" si="707"/>
        <v>244.3029233302326</v>
      </c>
      <c r="AZ752" s="44">
        <f t="shared" si="708"/>
        <v>0</v>
      </c>
      <c r="BA752" s="44"/>
      <c r="BB752" s="44">
        <f t="shared" si="709"/>
        <v>0</v>
      </c>
      <c r="BC752" s="44"/>
      <c r="BD752" s="44">
        <f t="shared" si="710"/>
        <v>244.3029233302326</v>
      </c>
      <c r="BE752" s="20"/>
      <c r="BF752" s="20">
        <v>0.56000000000000005</v>
      </c>
      <c r="BG752" s="20"/>
      <c r="BH752" s="20">
        <v>0.05</v>
      </c>
      <c r="BI752" s="44">
        <f t="shared" si="711"/>
        <v>162.33645670645205</v>
      </c>
      <c r="BJ752" s="44">
        <f t="shared" si="712"/>
        <v>0</v>
      </c>
      <c r="BK752" s="44">
        <f t="shared" si="713"/>
        <v>0</v>
      </c>
      <c r="BL752" s="44">
        <f t="shared" si="714"/>
        <v>0</v>
      </c>
      <c r="BM752" s="44"/>
      <c r="BN752" s="44">
        <f t="shared" si="715"/>
        <v>162.33645670645205</v>
      </c>
      <c r="BO752" s="44">
        <f t="shared" si="716"/>
        <v>95.9761484511628</v>
      </c>
      <c r="BP752" s="44">
        <f t="shared" si="717"/>
        <v>0</v>
      </c>
      <c r="BQ752" s="44"/>
      <c r="BR752" s="44">
        <f t="shared" si="718"/>
        <v>0</v>
      </c>
      <c r="BS752" s="44"/>
      <c r="BT752" s="44">
        <f t="shared" si="719"/>
        <v>95.9761484511628</v>
      </c>
      <c r="BU752" s="20"/>
      <c r="BV752" s="20">
        <v>0.22</v>
      </c>
      <c r="BW752" s="20"/>
      <c r="BX752" s="20">
        <v>0.05</v>
      </c>
      <c r="BY752" s="44">
        <f t="shared" si="720"/>
        <v>63.775036563249017</v>
      </c>
      <c r="BZ752" s="44">
        <f t="shared" si="721"/>
        <v>0</v>
      </c>
      <c r="CA752" s="44">
        <f t="shared" si="722"/>
        <v>0</v>
      </c>
      <c r="CB752" s="44">
        <f t="shared" si="723"/>
        <v>0</v>
      </c>
      <c r="CC752" s="44"/>
      <c r="CD752" s="44">
        <f t="shared" si="724"/>
        <v>63.775036563249017</v>
      </c>
      <c r="CE752" s="44">
        <f t="shared" si="725"/>
        <v>6.0241195481467864</v>
      </c>
      <c r="CF752" s="44">
        <f t="shared" si="726"/>
        <v>14.0486496149411</v>
      </c>
      <c r="CG752" s="44">
        <f t="shared" si="727"/>
        <v>5.7677740354596887</v>
      </c>
      <c r="CH752" s="44">
        <f t="shared" si="728"/>
        <v>21.356871821121025</v>
      </c>
      <c r="CI752" s="44">
        <f t="shared" si="729"/>
        <v>66.443601221265411</v>
      </c>
      <c r="CJ752" s="44">
        <f t="shared" si="730"/>
        <v>26.102843336925694</v>
      </c>
      <c r="CK752" s="44">
        <f t="shared" si="731"/>
        <v>118.6492878951168</v>
      </c>
    </row>
    <row r="753" spans="1:89" x14ac:dyDescent="0.25">
      <c r="A753" s="41">
        <f>'[11]ТОВ "Сумитеплоенерго" '!F745</f>
        <v>1986</v>
      </c>
      <c r="B753" s="41" t="str">
        <f>'[11]ТОВ "Сумитеплоенерго" '!C745</f>
        <v>вул. Нахімова, 21</v>
      </c>
      <c r="C753" s="47" t="str">
        <f>'[11]ТОВ "Сумитеплоенерго" '!O745</f>
        <v>так</v>
      </c>
      <c r="D753" s="46">
        <f>'[11]ТОВ "Сумитеплоенерго" '!G745</f>
        <v>5</v>
      </c>
      <c r="E753" s="86" t="str">
        <f t="shared" si="735"/>
        <v>ТОВ "Сумитеплоенерго"</v>
      </c>
      <c r="F753" s="43">
        <f>'[11]ТОВ "Сумитеплоенерго" '!L745</f>
        <v>3806</v>
      </c>
      <c r="G753" s="43">
        <f>'[11]ТОВ "Сумитеплоенерго" '!CX745</f>
        <v>487.12974418604642</v>
      </c>
      <c r="H753" s="32">
        <f t="shared" si="736"/>
        <v>127.98994855124708</v>
      </c>
      <c r="I753" s="42"/>
      <c r="J753" s="42"/>
      <c r="K753" s="42"/>
      <c r="L753" s="42"/>
      <c r="M753" s="42"/>
      <c r="N753" s="44">
        <f t="shared" si="737"/>
        <v>487.12974418604642</v>
      </c>
      <c r="O753" s="44">
        <f t="shared" si="738"/>
        <v>323.69206045311836</v>
      </c>
      <c r="P753" s="44">
        <f t="shared" si="739"/>
        <v>0</v>
      </c>
      <c r="Q753" s="44">
        <f t="shared" si="740"/>
        <v>0</v>
      </c>
      <c r="R753" s="44">
        <f t="shared" si="741"/>
        <v>0</v>
      </c>
      <c r="S753" s="44">
        <f t="shared" si="742"/>
        <v>0</v>
      </c>
      <c r="T753" s="44">
        <f t="shared" si="743"/>
        <v>323.69206045311836</v>
      </c>
      <c r="U753" s="44">
        <f t="shared" si="744"/>
        <v>540.71401604651157</v>
      </c>
      <c r="V753" s="44">
        <f t="shared" si="745"/>
        <v>0</v>
      </c>
      <c r="W753" s="44">
        <f t="shared" si="746"/>
        <v>0</v>
      </c>
      <c r="X753" s="44">
        <f t="shared" si="747"/>
        <v>0</v>
      </c>
      <c r="Y753" s="44">
        <f t="shared" si="748"/>
        <v>0</v>
      </c>
      <c r="Z753" s="44">
        <f t="shared" si="749"/>
        <v>540.71401604651157</v>
      </c>
      <c r="AA753" s="20">
        <v>0.11</v>
      </c>
      <c r="AC753" s="44">
        <f t="shared" si="732"/>
        <v>357.76400000000001</v>
      </c>
      <c r="AD753" s="28">
        <v>94</v>
      </c>
      <c r="AE753" s="44">
        <f t="shared" si="733"/>
        <v>2595.692</v>
      </c>
      <c r="AF753" s="28">
        <v>682</v>
      </c>
      <c r="AG753" s="44">
        <f t="shared" si="734"/>
        <v>418.66</v>
      </c>
      <c r="AH753" s="28">
        <v>110</v>
      </c>
      <c r="AI753" s="44">
        <f t="shared" si="698"/>
        <v>97.328522888372078</v>
      </c>
      <c r="AJ753" s="44">
        <f t="shared" si="699"/>
        <v>0</v>
      </c>
      <c r="AK753" s="44"/>
      <c r="AL753" s="44">
        <f t="shared" si="700"/>
        <v>0</v>
      </c>
      <c r="AM753" s="44"/>
      <c r="AN753" s="44">
        <f t="shared" si="701"/>
        <v>97.328522888372078</v>
      </c>
      <c r="AO753" s="20"/>
      <c r="AP753" s="20">
        <v>0.18</v>
      </c>
      <c r="AQ753" s="20"/>
      <c r="AR753" s="20"/>
      <c r="AS753" s="44">
        <f t="shared" si="702"/>
        <v>64.673673678533049</v>
      </c>
      <c r="AT753" s="44">
        <f t="shared" si="703"/>
        <v>0</v>
      </c>
      <c r="AU753" s="44">
        <f t="shared" si="704"/>
        <v>0</v>
      </c>
      <c r="AV753" s="44">
        <f t="shared" si="705"/>
        <v>0</v>
      </c>
      <c r="AW753" s="44"/>
      <c r="AX753" s="44">
        <f t="shared" si="706"/>
        <v>64.673673678533049</v>
      </c>
      <c r="AY753" s="44">
        <f t="shared" si="707"/>
        <v>302.79984898604653</v>
      </c>
      <c r="AZ753" s="44">
        <f t="shared" si="708"/>
        <v>0</v>
      </c>
      <c r="BA753" s="44"/>
      <c r="BB753" s="44">
        <f t="shared" si="709"/>
        <v>0</v>
      </c>
      <c r="BC753" s="44"/>
      <c r="BD753" s="44">
        <f t="shared" si="710"/>
        <v>302.79984898604653</v>
      </c>
      <c r="BE753" s="20"/>
      <c r="BF753" s="20">
        <v>0.56000000000000005</v>
      </c>
      <c r="BG753" s="20"/>
      <c r="BH753" s="20">
        <v>0.05</v>
      </c>
      <c r="BI753" s="44">
        <f t="shared" si="711"/>
        <v>201.20698477765842</v>
      </c>
      <c r="BJ753" s="44">
        <f t="shared" si="712"/>
        <v>0</v>
      </c>
      <c r="BK753" s="44">
        <f t="shared" si="713"/>
        <v>0</v>
      </c>
      <c r="BL753" s="44">
        <f t="shared" si="714"/>
        <v>0</v>
      </c>
      <c r="BM753" s="44"/>
      <c r="BN753" s="44">
        <f t="shared" si="715"/>
        <v>201.20698477765842</v>
      </c>
      <c r="BO753" s="44">
        <f t="shared" si="716"/>
        <v>118.95708353023255</v>
      </c>
      <c r="BP753" s="44">
        <f t="shared" si="717"/>
        <v>0</v>
      </c>
      <c r="BQ753" s="44"/>
      <c r="BR753" s="44">
        <f t="shared" si="718"/>
        <v>0</v>
      </c>
      <c r="BS753" s="44"/>
      <c r="BT753" s="44">
        <f t="shared" si="719"/>
        <v>118.95708353023255</v>
      </c>
      <c r="BU753" s="20"/>
      <c r="BV753" s="20">
        <v>0.22</v>
      </c>
      <c r="BW753" s="20"/>
      <c r="BX753" s="20">
        <v>0.05</v>
      </c>
      <c r="BY753" s="44">
        <f t="shared" si="720"/>
        <v>79.045601162651522</v>
      </c>
      <c r="BZ753" s="44">
        <f t="shared" si="721"/>
        <v>0</v>
      </c>
      <c r="CA753" s="44">
        <f t="shared" si="722"/>
        <v>0</v>
      </c>
      <c r="CB753" s="44">
        <f t="shared" si="723"/>
        <v>0</v>
      </c>
      <c r="CC753" s="44"/>
      <c r="CD753" s="44">
        <f t="shared" si="724"/>
        <v>79.045601162651522</v>
      </c>
      <c r="CE753" s="44">
        <f t="shared" si="725"/>
        <v>5.5318335831408261</v>
      </c>
      <c r="CF753" s="44">
        <f t="shared" si="726"/>
        <v>12.900605825728869</v>
      </c>
      <c r="CG753" s="44">
        <f t="shared" si="727"/>
        <v>5.2964364093901519</v>
      </c>
      <c r="CH753" s="44">
        <f t="shared" si="728"/>
        <v>26.470651575087071</v>
      </c>
      <c r="CI753" s="44">
        <f t="shared" si="729"/>
        <v>82.353138233604241</v>
      </c>
      <c r="CJ753" s="44">
        <f t="shared" si="730"/>
        <v>32.353018591773093</v>
      </c>
      <c r="CK753" s="44">
        <f t="shared" si="731"/>
        <v>147.05917541715041</v>
      </c>
    </row>
    <row r="754" spans="1:89" x14ac:dyDescent="0.25">
      <c r="A754" s="41">
        <f>'[11]ТОВ "Сумитеплоенерго" '!F746</f>
        <v>1982</v>
      </c>
      <c r="B754" s="41" t="str">
        <f>'[11]ТОВ "Сумитеплоенерго" '!C746</f>
        <v>вул. Нахімова, 34</v>
      </c>
      <c r="C754" s="47" t="str">
        <f>'[11]ТОВ "Сумитеплоенерго" '!O746</f>
        <v>так</v>
      </c>
      <c r="D754" s="46">
        <f>'[11]ТОВ "Сумитеплоенерго" '!G746</f>
        <v>5</v>
      </c>
      <c r="E754" s="86" t="str">
        <f t="shared" si="735"/>
        <v>ТОВ "Сумитеплоенерго"</v>
      </c>
      <c r="F754" s="43">
        <f>'[11]ТОВ "Сумитеплоенерго" '!L746</f>
        <v>3110</v>
      </c>
      <c r="G754" s="43">
        <f>'[11]ТОВ "Сумитеплоенерго" '!CX746</f>
        <v>381.46073255813951</v>
      </c>
      <c r="H754" s="32">
        <f t="shared" si="736"/>
        <v>122.65618410229565</v>
      </c>
      <c r="I754" s="42"/>
      <c r="J754" s="42"/>
      <c r="K754" s="42"/>
      <c r="L754" s="42"/>
      <c r="M754" s="42"/>
      <c r="N754" s="44">
        <f t="shared" si="737"/>
        <v>381.46073255813951</v>
      </c>
      <c r="O754" s="44">
        <f t="shared" si="738"/>
        <v>253.47622882281186</v>
      </c>
      <c r="P754" s="44">
        <f t="shared" si="739"/>
        <v>0</v>
      </c>
      <c r="Q754" s="44">
        <f t="shared" si="740"/>
        <v>0</v>
      </c>
      <c r="R754" s="44">
        <f t="shared" si="741"/>
        <v>0</v>
      </c>
      <c r="S754" s="44">
        <f t="shared" si="742"/>
        <v>0</v>
      </c>
      <c r="T754" s="44">
        <f t="shared" si="743"/>
        <v>253.47622882281186</v>
      </c>
      <c r="U754" s="44">
        <f t="shared" si="744"/>
        <v>423.42141313953488</v>
      </c>
      <c r="V754" s="44">
        <f t="shared" si="745"/>
        <v>0</v>
      </c>
      <c r="W754" s="44">
        <f t="shared" si="746"/>
        <v>0</v>
      </c>
      <c r="X754" s="44">
        <f t="shared" si="747"/>
        <v>0</v>
      </c>
      <c r="Y754" s="44">
        <f t="shared" si="748"/>
        <v>0</v>
      </c>
      <c r="Z754" s="44">
        <f t="shared" si="749"/>
        <v>423.42141313953488</v>
      </c>
      <c r="AA754" s="20">
        <v>0.11</v>
      </c>
      <c r="AC754" s="44">
        <f t="shared" si="732"/>
        <v>292.33999999999997</v>
      </c>
      <c r="AD754" s="28">
        <v>94</v>
      </c>
      <c r="AE754" s="44">
        <f t="shared" si="733"/>
        <v>2121.02</v>
      </c>
      <c r="AF754" s="28">
        <v>682</v>
      </c>
      <c r="AG754" s="44">
        <f t="shared" si="734"/>
        <v>342.1</v>
      </c>
      <c r="AH754" s="28">
        <v>110</v>
      </c>
      <c r="AI754" s="44">
        <f t="shared" si="698"/>
        <v>76.215854365116272</v>
      </c>
      <c r="AJ754" s="44">
        <f t="shared" si="699"/>
        <v>0</v>
      </c>
      <c r="AK754" s="44"/>
      <c r="AL754" s="44">
        <f t="shared" si="700"/>
        <v>0</v>
      </c>
      <c r="AM754" s="44"/>
      <c r="AN754" s="44">
        <f t="shared" si="701"/>
        <v>76.215854365116272</v>
      </c>
      <c r="AO754" s="20"/>
      <c r="AP754" s="20">
        <v>0.18</v>
      </c>
      <c r="AQ754" s="20"/>
      <c r="AR754" s="20"/>
      <c r="AS754" s="44">
        <f t="shared" si="702"/>
        <v>50.644550518797814</v>
      </c>
      <c r="AT754" s="44">
        <f t="shared" si="703"/>
        <v>0</v>
      </c>
      <c r="AU754" s="44">
        <f t="shared" si="704"/>
        <v>0</v>
      </c>
      <c r="AV754" s="44">
        <f t="shared" si="705"/>
        <v>0</v>
      </c>
      <c r="AW754" s="44"/>
      <c r="AX754" s="44">
        <f t="shared" si="706"/>
        <v>50.644550518797814</v>
      </c>
      <c r="AY754" s="44">
        <f t="shared" si="707"/>
        <v>237.11599135813955</v>
      </c>
      <c r="AZ754" s="44">
        <f t="shared" si="708"/>
        <v>0</v>
      </c>
      <c r="BA754" s="44"/>
      <c r="BB754" s="44">
        <f t="shared" si="709"/>
        <v>0</v>
      </c>
      <c r="BC754" s="44"/>
      <c r="BD754" s="44">
        <f t="shared" si="710"/>
        <v>237.11599135813955</v>
      </c>
      <c r="BE754" s="20"/>
      <c r="BF754" s="20">
        <v>0.56000000000000005</v>
      </c>
      <c r="BG754" s="20"/>
      <c r="BH754" s="20">
        <v>0.05</v>
      </c>
      <c r="BI754" s="44">
        <f t="shared" si="711"/>
        <v>157.56082383625989</v>
      </c>
      <c r="BJ754" s="44">
        <f t="shared" si="712"/>
        <v>0</v>
      </c>
      <c r="BK754" s="44">
        <f t="shared" si="713"/>
        <v>0</v>
      </c>
      <c r="BL754" s="44">
        <f t="shared" si="714"/>
        <v>0</v>
      </c>
      <c r="BM754" s="44"/>
      <c r="BN754" s="44">
        <f t="shared" si="715"/>
        <v>157.56082383625989</v>
      </c>
      <c r="BO754" s="44">
        <f t="shared" si="716"/>
        <v>93.152710890697676</v>
      </c>
      <c r="BP754" s="44">
        <f t="shared" si="717"/>
        <v>0</v>
      </c>
      <c r="BQ754" s="44"/>
      <c r="BR754" s="44">
        <f t="shared" si="718"/>
        <v>0</v>
      </c>
      <c r="BS754" s="44"/>
      <c r="BT754" s="44">
        <f t="shared" si="719"/>
        <v>93.152710890697676</v>
      </c>
      <c r="BU754" s="20"/>
      <c r="BV754" s="20">
        <v>0.22</v>
      </c>
      <c r="BW754" s="20"/>
      <c r="BX754" s="20">
        <v>0.05</v>
      </c>
      <c r="BY754" s="44">
        <f t="shared" si="720"/>
        <v>61.898895078530664</v>
      </c>
      <c r="BZ754" s="44">
        <f t="shared" si="721"/>
        <v>0</v>
      </c>
      <c r="CA754" s="44">
        <f t="shared" si="722"/>
        <v>0</v>
      </c>
      <c r="CB754" s="44">
        <f t="shared" si="723"/>
        <v>0</v>
      </c>
      <c r="CC754" s="44"/>
      <c r="CD754" s="44">
        <f t="shared" si="724"/>
        <v>61.898895078530664</v>
      </c>
      <c r="CE754" s="44">
        <f t="shared" si="725"/>
        <v>5.7723880852983713</v>
      </c>
      <c r="CF754" s="44">
        <f t="shared" si="726"/>
        <v>13.461595010471658</v>
      </c>
      <c r="CG754" s="44">
        <f t="shared" si="727"/>
        <v>5.5267545497537611</v>
      </c>
      <c r="CH754" s="44">
        <f t="shared" si="728"/>
        <v>20.728592867996792</v>
      </c>
      <c r="CI754" s="44">
        <f t="shared" si="729"/>
        <v>64.488955589323353</v>
      </c>
      <c r="CJ754" s="44">
        <f t="shared" si="730"/>
        <v>25.334946838662749</v>
      </c>
      <c r="CK754" s="44">
        <f t="shared" si="731"/>
        <v>115.15884926664884</v>
      </c>
    </row>
    <row r="755" spans="1:89" x14ac:dyDescent="0.25">
      <c r="A755" s="41">
        <f>'[11]ТОВ "Сумитеплоенерго" '!F747</f>
        <v>1982</v>
      </c>
      <c r="B755" s="41" t="str">
        <f>'[11]ТОВ "Сумитеплоенерго" '!C747</f>
        <v>вул. Нахімова, 36</v>
      </c>
      <c r="C755" s="47" t="str">
        <f>'[11]ТОВ "Сумитеплоенерго" '!O747</f>
        <v>так</v>
      </c>
      <c r="D755" s="46">
        <f>'[11]ТОВ "Сумитеплоенерго" '!G747</f>
        <v>5</v>
      </c>
      <c r="E755" s="86" t="str">
        <f t="shared" si="735"/>
        <v>ТОВ "Сумитеплоенерго"</v>
      </c>
      <c r="F755" s="43">
        <f>'[11]ТОВ "Сумитеплоенерго" '!L747</f>
        <v>1815</v>
      </c>
      <c r="G755" s="43">
        <f>'[11]ТОВ "Сумитеплоенерго" '!CX747</f>
        <v>263.295011627907</v>
      </c>
      <c r="H755" s="32">
        <f t="shared" si="736"/>
        <v>145.06612210903967</v>
      </c>
      <c r="I755" s="42"/>
      <c r="J755" s="42"/>
      <c r="K755" s="42"/>
      <c r="L755" s="42"/>
      <c r="M755" s="42"/>
      <c r="N755" s="44">
        <f t="shared" si="737"/>
        <v>263.295011627907</v>
      </c>
      <c r="O755" s="44">
        <f t="shared" si="738"/>
        <v>174.95647892179409</v>
      </c>
      <c r="P755" s="44">
        <f t="shared" si="739"/>
        <v>0</v>
      </c>
      <c r="Q755" s="44">
        <f t="shared" si="740"/>
        <v>0</v>
      </c>
      <c r="R755" s="44">
        <f t="shared" si="741"/>
        <v>0</v>
      </c>
      <c r="S755" s="44">
        <f t="shared" si="742"/>
        <v>0</v>
      </c>
      <c r="T755" s="44">
        <f t="shared" si="743"/>
        <v>174.95647892179409</v>
      </c>
      <c r="U755" s="44">
        <f t="shared" si="744"/>
        <v>292.2574629069768</v>
      </c>
      <c r="V755" s="44">
        <f t="shared" si="745"/>
        <v>0</v>
      </c>
      <c r="W755" s="44">
        <f t="shared" si="746"/>
        <v>0</v>
      </c>
      <c r="X755" s="44">
        <f t="shared" si="747"/>
        <v>0</v>
      </c>
      <c r="Y755" s="44">
        <f t="shared" si="748"/>
        <v>0</v>
      </c>
      <c r="Z755" s="44">
        <f t="shared" si="749"/>
        <v>292.2574629069768</v>
      </c>
      <c r="AA755" s="20">
        <v>0.11</v>
      </c>
      <c r="AC755" s="44">
        <f t="shared" si="732"/>
        <v>177.87</v>
      </c>
      <c r="AD755" s="28">
        <v>98</v>
      </c>
      <c r="AE755" s="44">
        <f t="shared" si="733"/>
        <v>1285.02</v>
      </c>
      <c r="AF755" s="28">
        <v>708</v>
      </c>
      <c r="AG755" s="44">
        <f t="shared" si="734"/>
        <v>205.095</v>
      </c>
      <c r="AH755" s="28">
        <v>113</v>
      </c>
      <c r="AI755" s="44">
        <f t="shared" si="698"/>
        <v>52.606343323255821</v>
      </c>
      <c r="AJ755" s="44">
        <f t="shared" si="699"/>
        <v>0</v>
      </c>
      <c r="AK755" s="44"/>
      <c r="AL755" s="44">
        <f t="shared" si="700"/>
        <v>0</v>
      </c>
      <c r="AM755" s="44"/>
      <c r="AN755" s="44">
        <f t="shared" si="701"/>
        <v>52.606343323255821</v>
      </c>
      <c r="AO755" s="20"/>
      <c r="AP755" s="20">
        <v>0.18</v>
      </c>
      <c r="AQ755" s="20"/>
      <c r="AR755" s="20"/>
      <c r="AS755" s="44">
        <f t="shared" si="702"/>
        <v>34.95630448857446</v>
      </c>
      <c r="AT755" s="44">
        <f t="shared" si="703"/>
        <v>0</v>
      </c>
      <c r="AU755" s="44">
        <f t="shared" si="704"/>
        <v>0</v>
      </c>
      <c r="AV755" s="44">
        <f t="shared" si="705"/>
        <v>0</v>
      </c>
      <c r="AW755" s="44"/>
      <c r="AX755" s="44">
        <f t="shared" si="706"/>
        <v>34.95630448857446</v>
      </c>
      <c r="AY755" s="44">
        <f t="shared" si="707"/>
        <v>163.66417922790703</v>
      </c>
      <c r="AZ755" s="44">
        <f t="shared" si="708"/>
        <v>0</v>
      </c>
      <c r="BA755" s="44"/>
      <c r="BB755" s="44">
        <f t="shared" si="709"/>
        <v>0</v>
      </c>
      <c r="BC755" s="44"/>
      <c r="BD755" s="44">
        <f t="shared" si="710"/>
        <v>163.66417922790703</v>
      </c>
      <c r="BE755" s="20"/>
      <c r="BF755" s="20">
        <v>0.56000000000000005</v>
      </c>
      <c r="BG755" s="20"/>
      <c r="BH755" s="20">
        <v>0.05</v>
      </c>
      <c r="BI755" s="44">
        <f t="shared" si="711"/>
        <v>108.75294729778723</v>
      </c>
      <c r="BJ755" s="44">
        <f t="shared" si="712"/>
        <v>0</v>
      </c>
      <c r="BK755" s="44">
        <f t="shared" si="713"/>
        <v>0</v>
      </c>
      <c r="BL755" s="44">
        <f t="shared" si="714"/>
        <v>0</v>
      </c>
      <c r="BM755" s="44"/>
      <c r="BN755" s="44">
        <f t="shared" si="715"/>
        <v>108.75294729778723</v>
      </c>
      <c r="BO755" s="44">
        <f t="shared" si="716"/>
        <v>64.2966418395349</v>
      </c>
      <c r="BP755" s="44">
        <f t="shared" si="717"/>
        <v>0</v>
      </c>
      <c r="BQ755" s="44"/>
      <c r="BR755" s="44">
        <f t="shared" si="718"/>
        <v>0</v>
      </c>
      <c r="BS755" s="44"/>
      <c r="BT755" s="44">
        <f t="shared" si="719"/>
        <v>64.2966418395349</v>
      </c>
      <c r="BU755" s="20"/>
      <c r="BV755" s="20">
        <v>0.22</v>
      </c>
      <c r="BW755" s="20"/>
      <c r="BX755" s="20">
        <v>0.05</v>
      </c>
      <c r="BY755" s="44">
        <f t="shared" si="720"/>
        <v>42.724372152702124</v>
      </c>
      <c r="BZ755" s="44">
        <f t="shared" si="721"/>
        <v>0</v>
      </c>
      <c r="CA755" s="44">
        <f t="shared" si="722"/>
        <v>0</v>
      </c>
      <c r="CB755" s="44">
        <f t="shared" si="723"/>
        <v>0</v>
      </c>
      <c r="CC755" s="44"/>
      <c r="CD755" s="44">
        <f t="shared" si="724"/>
        <v>42.724372152702124</v>
      </c>
      <c r="CE755" s="44">
        <f t="shared" si="725"/>
        <v>5.0883525190180556</v>
      </c>
      <c r="CF755" s="44">
        <f t="shared" si="726"/>
        <v>11.815955630897609</v>
      </c>
      <c r="CG755" s="44">
        <f t="shared" si="727"/>
        <v>4.8004216250847511</v>
      </c>
      <c r="CH755" s="44">
        <f t="shared" si="728"/>
        <v>14.307462431608309</v>
      </c>
      <c r="CI755" s="44">
        <f t="shared" si="729"/>
        <v>44.51210534278141</v>
      </c>
      <c r="CJ755" s="44">
        <f t="shared" si="730"/>
        <v>17.486898527521269</v>
      </c>
      <c r="CK755" s="44">
        <f t="shared" si="731"/>
        <v>79.485902397823949</v>
      </c>
    </row>
    <row r="756" spans="1:89" x14ac:dyDescent="0.25">
      <c r="A756" s="41">
        <f>'[11]ТОВ "Сумитеплоенерго" '!F748</f>
        <v>1982</v>
      </c>
      <c r="B756" s="41" t="str">
        <f>'[11]ТОВ "Сумитеплоенерго" '!C748</f>
        <v>вул. Нахімова, 38</v>
      </c>
      <c r="C756" s="47" t="str">
        <f>'[11]ТОВ "Сумитеплоенерго" '!O748</f>
        <v>так</v>
      </c>
      <c r="D756" s="46">
        <f>'[11]ТОВ "Сумитеплоенерго" '!G748</f>
        <v>5</v>
      </c>
      <c r="E756" s="86" t="str">
        <f t="shared" si="735"/>
        <v>ТОВ "Сумитеплоенерго"</v>
      </c>
      <c r="F756" s="43">
        <f>'[11]ТОВ "Сумитеплоенерго" '!L748</f>
        <v>3073</v>
      </c>
      <c r="G756" s="43">
        <f>'[11]ТОВ "Сумитеплоенерго" '!CX748</f>
        <v>396.00994186046512</v>
      </c>
      <c r="H756" s="32">
        <f t="shared" si="736"/>
        <v>128.86753721459976</v>
      </c>
      <c r="I756" s="42"/>
      <c r="J756" s="42"/>
      <c r="K756" s="42"/>
      <c r="L756" s="42"/>
      <c r="M756" s="42"/>
      <c r="N756" s="44">
        <f t="shared" si="737"/>
        <v>396.00994186046512</v>
      </c>
      <c r="O756" s="44">
        <f t="shared" si="738"/>
        <v>263.14400951828668</v>
      </c>
      <c r="P756" s="44">
        <f t="shared" si="739"/>
        <v>0</v>
      </c>
      <c r="Q756" s="44">
        <f t="shared" si="740"/>
        <v>0</v>
      </c>
      <c r="R756" s="44">
        <f t="shared" si="741"/>
        <v>0</v>
      </c>
      <c r="S756" s="44">
        <f t="shared" si="742"/>
        <v>0</v>
      </c>
      <c r="T756" s="44">
        <f t="shared" si="743"/>
        <v>263.14400951828668</v>
      </c>
      <c r="U756" s="44">
        <f t="shared" si="744"/>
        <v>439.57103546511632</v>
      </c>
      <c r="V756" s="44">
        <f t="shared" si="745"/>
        <v>0</v>
      </c>
      <c r="W756" s="44">
        <f t="shared" si="746"/>
        <v>0</v>
      </c>
      <c r="X756" s="44">
        <f t="shared" si="747"/>
        <v>0</v>
      </c>
      <c r="Y756" s="44">
        <f t="shared" si="748"/>
        <v>0</v>
      </c>
      <c r="Z756" s="44">
        <f t="shared" si="749"/>
        <v>439.57103546511632</v>
      </c>
      <c r="AA756" s="20">
        <v>0.11</v>
      </c>
      <c r="AC756" s="44">
        <f t="shared" si="732"/>
        <v>288.86200000000002</v>
      </c>
      <c r="AD756" s="28">
        <v>94</v>
      </c>
      <c r="AE756" s="44">
        <f t="shared" si="733"/>
        <v>2095.7860000000001</v>
      </c>
      <c r="AF756" s="28">
        <v>682</v>
      </c>
      <c r="AG756" s="44">
        <f t="shared" si="734"/>
        <v>338.03</v>
      </c>
      <c r="AH756" s="28">
        <v>110</v>
      </c>
      <c r="AI756" s="44">
        <f t="shared" si="698"/>
        <v>79.122786383720936</v>
      </c>
      <c r="AJ756" s="44">
        <f t="shared" si="699"/>
        <v>0</v>
      </c>
      <c r="AK756" s="44"/>
      <c r="AL756" s="44">
        <f t="shared" si="700"/>
        <v>0</v>
      </c>
      <c r="AM756" s="44"/>
      <c r="AN756" s="44">
        <f t="shared" si="701"/>
        <v>79.122786383720936</v>
      </c>
      <c r="AO756" s="20"/>
      <c r="AP756" s="20">
        <v>0.18</v>
      </c>
      <c r="AQ756" s="20"/>
      <c r="AR756" s="20"/>
      <c r="AS756" s="44">
        <f t="shared" si="702"/>
        <v>52.576173101753689</v>
      </c>
      <c r="AT756" s="44">
        <f t="shared" si="703"/>
        <v>0</v>
      </c>
      <c r="AU756" s="44">
        <f t="shared" si="704"/>
        <v>0</v>
      </c>
      <c r="AV756" s="44">
        <f t="shared" si="705"/>
        <v>0</v>
      </c>
      <c r="AW756" s="44"/>
      <c r="AX756" s="44">
        <f t="shared" si="706"/>
        <v>52.576173101753689</v>
      </c>
      <c r="AY756" s="44">
        <f t="shared" si="707"/>
        <v>246.15977986046516</v>
      </c>
      <c r="AZ756" s="44">
        <f t="shared" si="708"/>
        <v>0</v>
      </c>
      <c r="BA756" s="44"/>
      <c r="BB756" s="44">
        <f t="shared" si="709"/>
        <v>0</v>
      </c>
      <c r="BC756" s="44"/>
      <c r="BD756" s="44">
        <f t="shared" si="710"/>
        <v>246.15977986046516</v>
      </c>
      <c r="BE756" s="20"/>
      <c r="BF756" s="20">
        <v>0.56000000000000005</v>
      </c>
      <c r="BG756" s="20"/>
      <c r="BH756" s="20">
        <v>0.05</v>
      </c>
      <c r="BI756" s="44">
        <f t="shared" si="711"/>
        <v>163.57031631656704</v>
      </c>
      <c r="BJ756" s="44">
        <f t="shared" si="712"/>
        <v>0</v>
      </c>
      <c r="BK756" s="44">
        <f t="shared" si="713"/>
        <v>0</v>
      </c>
      <c r="BL756" s="44">
        <f t="shared" si="714"/>
        <v>0</v>
      </c>
      <c r="BM756" s="44"/>
      <c r="BN756" s="44">
        <f t="shared" si="715"/>
        <v>163.57031631656704</v>
      </c>
      <c r="BO756" s="44">
        <f t="shared" si="716"/>
        <v>96.705627802325594</v>
      </c>
      <c r="BP756" s="44">
        <f t="shared" si="717"/>
        <v>0</v>
      </c>
      <c r="BQ756" s="44"/>
      <c r="BR756" s="44">
        <f t="shared" si="718"/>
        <v>0</v>
      </c>
      <c r="BS756" s="44"/>
      <c r="BT756" s="44">
        <f t="shared" si="719"/>
        <v>96.705627802325594</v>
      </c>
      <c r="BU756" s="20"/>
      <c r="BV756" s="20">
        <v>0.22</v>
      </c>
      <c r="BW756" s="20"/>
      <c r="BX756" s="20">
        <v>0.05</v>
      </c>
      <c r="BY756" s="44">
        <f t="shared" si="720"/>
        <v>64.259767124365624</v>
      </c>
      <c r="BZ756" s="44">
        <f t="shared" si="721"/>
        <v>0</v>
      </c>
      <c r="CA756" s="44">
        <f t="shared" si="722"/>
        <v>0</v>
      </c>
      <c r="CB756" s="44">
        <f t="shared" si="723"/>
        <v>0</v>
      </c>
      <c r="CC756" s="44"/>
      <c r="CD756" s="44">
        <f t="shared" si="724"/>
        <v>64.259767124365624</v>
      </c>
      <c r="CE756" s="44">
        <f t="shared" si="725"/>
        <v>5.4941617648920316</v>
      </c>
      <c r="CF756" s="44">
        <f t="shared" si="726"/>
        <v>12.812752626484532</v>
      </c>
      <c r="CG756" s="44">
        <f t="shared" si="727"/>
        <v>5.2603676472370511</v>
      </c>
      <c r="CH756" s="44">
        <f t="shared" si="728"/>
        <v>21.51919753694057</v>
      </c>
      <c r="CI756" s="44">
        <f t="shared" si="729"/>
        <v>66.948614559370668</v>
      </c>
      <c r="CJ756" s="44">
        <f t="shared" si="730"/>
        <v>26.301241434038477</v>
      </c>
      <c r="CK756" s="44">
        <f t="shared" si="731"/>
        <v>119.55109742744763</v>
      </c>
    </row>
    <row r="757" spans="1:89" x14ac:dyDescent="0.25">
      <c r="A757" s="41">
        <f>'[11]ТОВ "Сумитеплоенерго" '!F749</f>
        <v>1990</v>
      </c>
      <c r="B757" s="41" t="str">
        <f>'[11]ТОВ "Сумитеплоенерго" '!C749</f>
        <v>вул. Нахімова, 40</v>
      </c>
      <c r="C757" s="47" t="str">
        <f>'[11]ТОВ "Сумитеплоенерго" '!O749</f>
        <v>так</v>
      </c>
      <c r="D757" s="46">
        <f>'[11]ТОВ "Сумитеплоенерго" '!G749</f>
        <v>5</v>
      </c>
      <c r="E757" s="86" t="str">
        <f t="shared" si="735"/>
        <v>ТОВ "Сумитеплоенерго"</v>
      </c>
      <c r="F757" s="43">
        <f>'[11]ТОВ "Сумитеплоенерго" '!L749</f>
        <v>1807</v>
      </c>
      <c r="G757" s="43">
        <f>'[11]ТОВ "Сумитеплоенерго" '!CX749</f>
        <v>378.56243023255809</v>
      </c>
      <c r="H757" s="32">
        <f t="shared" si="736"/>
        <v>209.49774777673386</v>
      </c>
      <c r="I757" s="42"/>
      <c r="J757" s="42"/>
      <c r="K757" s="42"/>
      <c r="L757" s="42"/>
      <c r="M757" s="42"/>
      <c r="N757" s="44">
        <f t="shared" si="737"/>
        <v>378.56243023255809</v>
      </c>
      <c r="O757" s="44">
        <f t="shared" si="738"/>
        <v>251.55034057069724</v>
      </c>
      <c r="P757" s="44">
        <f t="shared" si="739"/>
        <v>0</v>
      </c>
      <c r="Q757" s="44">
        <f t="shared" si="740"/>
        <v>0</v>
      </c>
      <c r="R757" s="44">
        <f t="shared" si="741"/>
        <v>0</v>
      </c>
      <c r="S757" s="44">
        <f t="shared" si="742"/>
        <v>0</v>
      </c>
      <c r="T757" s="44">
        <f t="shared" si="743"/>
        <v>251.55034057069724</v>
      </c>
      <c r="U757" s="44">
        <f t="shared" si="744"/>
        <v>389.91930313953486</v>
      </c>
      <c r="V757" s="44">
        <f t="shared" si="745"/>
        <v>0</v>
      </c>
      <c r="W757" s="44">
        <f t="shared" si="746"/>
        <v>0</v>
      </c>
      <c r="X757" s="44">
        <f t="shared" si="747"/>
        <v>0</v>
      </c>
      <c r="Y757" s="44">
        <f t="shared" si="748"/>
        <v>0</v>
      </c>
      <c r="Z757" s="44">
        <f t="shared" si="749"/>
        <v>389.91930313953486</v>
      </c>
      <c r="AA757" s="20">
        <v>0.03</v>
      </c>
      <c r="AC757" s="44">
        <f t="shared" si="732"/>
        <v>177.08600000000001</v>
      </c>
      <c r="AD757" s="28">
        <v>98</v>
      </c>
      <c r="AE757" s="44">
        <f t="shared" si="733"/>
        <v>1279.356</v>
      </c>
      <c r="AF757" s="28">
        <v>708</v>
      </c>
      <c r="AG757" s="44">
        <f t="shared" si="734"/>
        <v>204.191</v>
      </c>
      <c r="AH757" s="28">
        <v>113</v>
      </c>
      <c r="AI757" s="44">
        <f t="shared" si="698"/>
        <v>70.185474565116266</v>
      </c>
      <c r="AJ757" s="44">
        <f t="shared" si="699"/>
        <v>0</v>
      </c>
      <c r="AK757" s="44"/>
      <c r="AL757" s="44">
        <f t="shared" si="700"/>
        <v>0</v>
      </c>
      <c r="AM757" s="44"/>
      <c r="AN757" s="44">
        <f t="shared" si="701"/>
        <v>70.185474565116266</v>
      </c>
      <c r="AO757" s="20"/>
      <c r="AP757" s="20">
        <v>0.18</v>
      </c>
      <c r="AQ757" s="20"/>
      <c r="AR757" s="20"/>
      <c r="AS757" s="44">
        <f t="shared" si="702"/>
        <v>46.637433141807264</v>
      </c>
      <c r="AT757" s="44">
        <f t="shared" si="703"/>
        <v>0</v>
      </c>
      <c r="AU757" s="44">
        <f t="shared" si="704"/>
        <v>0</v>
      </c>
      <c r="AV757" s="44">
        <f t="shared" si="705"/>
        <v>0</v>
      </c>
      <c r="AW757" s="44"/>
      <c r="AX757" s="44">
        <f t="shared" si="706"/>
        <v>46.637433141807264</v>
      </c>
      <c r="AY757" s="44">
        <f t="shared" si="707"/>
        <v>218.35480975813954</v>
      </c>
      <c r="AZ757" s="44">
        <f t="shared" si="708"/>
        <v>0</v>
      </c>
      <c r="BA757" s="44"/>
      <c r="BB757" s="44">
        <f t="shared" si="709"/>
        <v>0</v>
      </c>
      <c r="BC757" s="44"/>
      <c r="BD757" s="44">
        <f t="shared" si="710"/>
        <v>218.35480975813954</v>
      </c>
      <c r="BE757" s="20"/>
      <c r="BF757" s="20">
        <v>0.56000000000000005</v>
      </c>
      <c r="BG757" s="20"/>
      <c r="BH757" s="20">
        <v>0.05</v>
      </c>
      <c r="BI757" s="44">
        <f t="shared" si="711"/>
        <v>145.0942364411782</v>
      </c>
      <c r="BJ757" s="44">
        <f t="shared" si="712"/>
        <v>0</v>
      </c>
      <c r="BK757" s="44">
        <f t="shared" si="713"/>
        <v>0</v>
      </c>
      <c r="BL757" s="44">
        <f t="shared" si="714"/>
        <v>0</v>
      </c>
      <c r="BM757" s="44"/>
      <c r="BN757" s="44">
        <f t="shared" si="715"/>
        <v>145.0942364411782</v>
      </c>
      <c r="BO757" s="44">
        <f t="shared" si="716"/>
        <v>85.782246690697676</v>
      </c>
      <c r="BP757" s="44">
        <f t="shared" si="717"/>
        <v>0</v>
      </c>
      <c r="BQ757" s="44"/>
      <c r="BR757" s="44">
        <f t="shared" si="718"/>
        <v>0</v>
      </c>
      <c r="BS757" s="44"/>
      <c r="BT757" s="44">
        <f t="shared" si="719"/>
        <v>85.782246690697676</v>
      </c>
      <c r="BU757" s="20"/>
      <c r="BV757" s="20">
        <v>0.22</v>
      </c>
      <c r="BW757" s="20"/>
      <c r="BX757" s="20">
        <v>0.05</v>
      </c>
      <c r="BY757" s="44">
        <f t="shared" si="720"/>
        <v>57.001307173320001</v>
      </c>
      <c r="BZ757" s="44">
        <f t="shared" si="721"/>
        <v>0</v>
      </c>
      <c r="CA757" s="44">
        <f t="shared" si="722"/>
        <v>0</v>
      </c>
      <c r="CB757" s="44">
        <f t="shared" si="723"/>
        <v>0</v>
      </c>
      <c r="CC757" s="44"/>
      <c r="CD757" s="44">
        <f t="shared" si="724"/>
        <v>57.001307173320001</v>
      </c>
      <c r="CE757" s="44">
        <f t="shared" si="725"/>
        <v>3.7970786141155473</v>
      </c>
      <c r="CF757" s="44">
        <f t="shared" si="726"/>
        <v>8.8174143327785188</v>
      </c>
      <c r="CG757" s="44">
        <f t="shared" si="727"/>
        <v>3.582216095134982</v>
      </c>
      <c r="CH757" s="44">
        <f t="shared" si="728"/>
        <v>19.088497263809682</v>
      </c>
      <c r="CI757" s="44">
        <f t="shared" si="729"/>
        <v>59.386435931852354</v>
      </c>
      <c r="CJ757" s="44">
        <f t="shared" si="730"/>
        <v>23.330385544656284</v>
      </c>
      <c r="CK757" s="44">
        <f t="shared" si="731"/>
        <v>106.04720702116492</v>
      </c>
    </row>
    <row r="758" spans="1:89" x14ac:dyDescent="0.25">
      <c r="A758" s="41">
        <f>'[11]ТОВ "Сумитеплоенерго" '!F750</f>
        <v>2002</v>
      </c>
      <c r="B758" s="41" t="str">
        <f>'[11]ТОВ "Сумитеплоенерго" '!C750</f>
        <v xml:space="preserve">вул.Нахімова,40/1      </v>
      </c>
      <c r="C758" s="47" t="str">
        <f>'[11]ТОВ "Сумитеплоенерго" '!O750</f>
        <v>так</v>
      </c>
      <c r="D758" s="46">
        <f>'[11]ТОВ "Сумитеплоенерго" '!G750</f>
        <v>5</v>
      </c>
      <c r="E758" s="86" t="str">
        <f t="shared" si="735"/>
        <v>ТОВ "Сумитеплоенерго"</v>
      </c>
      <c r="F758" s="43">
        <f>'[11]ТОВ "Сумитеплоенерго" '!L750</f>
        <v>2503</v>
      </c>
      <c r="G758" s="43">
        <f>'[11]ТОВ "Сумитеплоенерго" '!CX750</f>
        <v>278.62093023255812</v>
      </c>
      <c r="H758" s="32">
        <f t="shared" si="736"/>
        <v>111.31479433981546</v>
      </c>
      <c r="I758" s="42"/>
      <c r="J758" s="42"/>
      <c r="K758" s="42"/>
      <c r="L758" s="42"/>
      <c r="M758" s="42"/>
      <c r="N758" s="44">
        <f t="shared" si="737"/>
        <v>278.62093023255812</v>
      </c>
      <c r="O758" s="44">
        <f t="shared" si="738"/>
        <v>185.14037393269211</v>
      </c>
      <c r="P758" s="44">
        <f t="shared" si="739"/>
        <v>0</v>
      </c>
      <c r="Q758" s="44">
        <f t="shared" si="740"/>
        <v>0</v>
      </c>
      <c r="R758" s="44">
        <f t="shared" si="741"/>
        <v>0</v>
      </c>
      <c r="S758" s="44">
        <f t="shared" si="742"/>
        <v>0</v>
      </c>
      <c r="T758" s="44">
        <f t="shared" si="743"/>
        <v>185.14037393269211</v>
      </c>
      <c r="U758" s="44">
        <f t="shared" si="744"/>
        <v>309.26923255813955</v>
      </c>
      <c r="V758" s="44">
        <f t="shared" si="745"/>
        <v>0</v>
      </c>
      <c r="W758" s="44">
        <f t="shared" si="746"/>
        <v>0</v>
      </c>
      <c r="X758" s="44">
        <f t="shared" si="747"/>
        <v>0</v>
      </c>
      <c r="Y758" s="44">
        <f t="shared" si="748"/>
        <v>0</v>
      </c>
      <c r="Z758" s="44">
        <f t="shared" si="749"/>
        <v>309.26923255813955</v>
      </c>
      <c r="AA758" s="20">
        <v>0.11</v>
      </c>
      <c r="AC758" s="44">
        <f t="shared" si="732"/>
        <v>245.29400000000001</v>
      </c>
      <c r="AD758" s="28">
        <v>98</v>
      </c>
      <c r="AE758" s="44">
        <f t="shared" si="733"/>
        <v>1772.124</v>
      </c>
      <c r="AF758" s="28">
        <v>708</v>
      </c>
      <c r="AG758" s="44">
        <f t="shared" si="734"/>
        <v>282.839</v>
      </c>
      <c r="AH758" s="28">
        <v>113</v>
      </c>
      <c r="AI758" s="44">
        <f t="shared" si="698"/>
        <v>55.668461860465115</v>
      </c>
      <c r="AJ758" s="44">
        <f t="shared" si="699"/>
        <v>0</v>
      </c>
      <c r="AK758" s="44"/>
      <c r="AL758" s="44">
        <f t="shared" si="700"/>
        <v>0</v>
      </c>
      <c r="AM758" s="44"/>
      <c r="AN758" s="44">
        <f t="shared" si="701"/>
        <v>55.668461860465115</v>
      </c>
      <c r="AO758" s="20"/>
      <c r="AP758" s="20">
        <v>0.18</v>
      </c>
      <c r="AQ758" s="20"/>
      <c r="AR758" s="20"/>
      <c r="AS758" s="44">
        <f t="shared" si="702"/>
        <v>36.991046711751885</v>
      </c>
      <c r="AT758" s="44">
        <f t="shared" si="703"/>
        <v>0</v>
      </c>
      <c r="AU758" s="44">
        <f t="shared" si="704"/>
        <v>0</v>
      </c>
      <c r="AV758" s="44">
        <f t="shared" si="705"/>
        <v>0</v>
      </c>
      <c r="AW758" s="44"/>
      <c r="AX758" s="44">
        <f t="shared" si="706"/>
        <v>36.991046711751885</v>
      </c>
      <c r="AY758" s="44">
        <f t="shared" si="707"/>
        <v>173.19077023255815</v>
      </c>
      <c r="AZ758" s="44">
        <f t="shared" si="708"/>
        <v>0</v>
      </c>
      <c r="BA758" s="44"/>
      <c r="BB758" s="44">
        <f t="shared" si="709"/>
        <v>0</v>
      </c>
      <c r="BC758" s="44"/>
      <c r="BD758" s="44">
        <f t="shared" si="710"/>
        <v>173.19077023255815</v>
      </c>
      <c r="BE758" s="20"/>
      <c r="BF758" s="20">
        <v>0.56000000000000005</v>
      </c>
      <c r="BG758" s="20"/>
      <c r="BH758" s="20">
        <v>0.05</v>
      </c>
      <c r="BI758" s="44">
        <f t="shared" si="711"/>
        <v>115.08325643656143</v>
      </c>
      <c r="BJ758" s="44">
        <f t="shared" si="712"/>
        <v>0</v>
      </c>
      <c r="BK758" s="44">
        <f t="shared" si="713"/>
        <v>0</v>
      </c>
      <c r="BL758" s="44">
        <f t="shared" si="714"/>
        <v>0</v>
      </c>
      <c r="BM758" s="44"/>
      <c r="BN758" s="44">
        <f t="shared" si="715"/>
        <v>115.08325643656143</v>
      </c>
      <c r="BO758" s="44">
        <f t="shared" si="716"/>
        <v>68.039231162790699</v>
      </c>
      <c r="BP758" s="44">
        <f t="shared" si="717"/>
        <v>0</v>
      </c>
      <c r="BQ758" s="44"/>
      <c r="BR758" s="44">
        <f t="shared" si="718"/>
        <v>0</v>
      </c>
      <c r="BS758" s="44"/>
      <c r="BT758" s="44">
        <f t="shared" si="719"/>
        <v>68.039231162790699</v>
      </c>
      <c r="BU758" s="20"/>
      <c r="BV758" s="20">
        <v>0.22</v>
      </c>
      <c r="BW758" s="20"/>
      <c r="BX758" s="20">
        <v>0.05</v>
      </c>
      <c r="BY758" s="44">
        <f t="shared" si="720"/>
        <v>45.211279314363416</v>
      </c>
      <c r="BZ758" s="44">
        <f t="shared" si="721"/>
        <v>0</v>
      </c>
      <c r="CA758" s="44">
        <f t="shared" si="722"/>
        <v>0</v>
      </c>
      <c r="CB758" s="44">
        <f t="shared" si="723"/>
        <v>0</v>
      </c>
      <c r="CC758" s="44"/>
      <c r="CD758" s="44">
        <f t="shared" si="724"/>
        <v>45.211279314363416</v>
      </c>
      <c r="CE758" s="44">
        <f t="shared" si="725"/>
        <v>6.6311721836752255</v>
      </c>
      <c r="CF758" s="44">
        <f t="shared" si="726"/>
        <v>15.398625785123372</v>
      </c>
      <c r="CG758" s="44">
        <f t="shared" si="727"/>
        <v>6.2559388782910048</v>
      </c>
      <c r="CH758" s="44">
        <f t="shared" si="728"/>
        <v>15.140273517964232</v>
      </c>
      <c r="CI758" s="44">
        <f t="shared" si="729"/>
        <v>47.103073166999842</v>
      </c>
      <c r="CJ758" s="44">
        <f t="shared" si="730"/>
        <v>18.504778744178505</v>
      </c>
      <c r="CK758" s="44">
        <f t="shared" si="731"/>
        <v>84.112630655356853</v>
      </c>
    </row>
    <row r="759" spans="1:89" x14ac:dyDescent="0.25">
      <c r="A759" s="41">
        <f>'[11]ТОВ "Сумитеплоенерго" '!F751</f>
        <v>1973</v>
      </c>
      <c r="B759" s="41" t="str">
        <f>'[11]ТОВ "Сумитеплоенерго" '!C751</f>
        <v>вул. Перемоги, 2</v>
      </c>
      <c r="C759" s="47" t="str">
        <f>'[11]ТОВ "Сумитеплоенерго" '!O751</f>
        <v>так</v>
      </c>
      <c r="D759" s="46">
        <f>'[11]ТОВ "Сумитеплоенерго" '!G751</f>
        <v>5</v>
      </c>
      <c r="E759" s="86" t="str">
        <f t="shared" si="735"/>
        <v>ТОВ "Сумитеплоенерго"</v>
      </c>
      <c r="F759" s="43">
        <f>'[11]ТОВ "Сумитеплоенерго" '!L751</f>
        <v>2812</v>
      </c>
      <c r="G759" s="43">
        <f>'[11]ТОВ "Сумитеплоенерго" '!CX751</f>
        <v>420.74158139534887</v>
      </c>
      <c r="H759" s="32">
        <f t="shared" si="736"/>
        <v>149.62360647060771</v>
      </c>
      <c r="I759" s="42"/>
      <c r="J759" s="42"/>
      <c r="K759" s="42"/>
      <c r="L759" s="42"/>
      <c r="M759" s="42"/>
      <c r="N759" s="44">
        <f t="shared" si="737"/>
        <v>420.74158139534887</v>
      </c>
      <c r="O759" s="44">
        <f t="shared" si="738"/>
        <v>279.57789690655682</v>
      </c>
      <c r="P759" s="44">
        <f t="shared" si="739"/>
        <v>0</v>
      </c>
      <c r="Q759" s="44">
        <f t="shared" si="740"/>
        <v>0</v>
      </c>
      <c r="R759" s="44">
        <f t="shared" si="741"/>
        <v>0</v>
      </c>
      <c r="S759" s="44">
        <f t="shared" si="742"/>
        <v>0</v>
      </c>
      <c r="T759" s="44">
        <f t="shared" si="743"/>
        <v>279.57789690655682</v>
      </c>
      <c r="U759" s="44">
        <f t="shared" si="744"/>
        <v>467.02315534883729</v>
      </c>
      <c r="V759" s="44">
        <f t="shared" si="745"/>
        <v>0</v>
      </c>
      <c r="W759" s="44">
        <f t="shared" si="746"/>
        <v>0</v>
      </c>
      <c r="X759" s="44">
        <f t="shared" si="747"/>
        <v>0</v>
      </c>
      <c r="Y759" s="44">
        <f t="shared" si="748"/>
        <v>0</v>
      </c>
      <c r="Z759" s="44">
        <f t="shared" si="749"/>
        <v>467.02315534883729</v>
      </c>
      <c r="AA759" s="20">
        <v>0.11</v>
      </c>
      <c r="AC759" s="44">
        <f t="shared" si="732"/>
        <v>275.57600000000002</v>
      </c>
      <c r="AD759" s="28">
        <v>98</v>
      </c>
      <c r="AE759" s="44">
        <f t="shared" si="733"/>
        <v>1990.896</v>
      </c>
      <c r="AF759" s="28">
        <v>708</v>
      </c>
      <c r="AG759" s="44">
        <f t="shared" si="734"/>
        <v>317.75599999999997</v>
      </c>
      <c r="AH759" s="28">
        <v>113</v>
      </c>
      <c r="AI759" s="44">
        <f t="shared" si="698"/>
        <v>84.064167962790705</v>
      </c>
      <c r="AJ759" s="44">
        <f t="shared" si="699"/>
        <v>0</v>
      </c>
      <c r="AK759" s="44"/>
      <c r="AL759" s="44">
        <f t="shared" si="700"/>
        <v>0</v>
      </c>
      <c r="AM759" s="44"/>
      <c r="AN759" s="44">
        <f t="shared" si="701"/>
        <v>84.064167962790705</v>
      </c>
      <c r="AO759" s="20"/>
      <c r="AP759" s="20">
        <v>0.18</v>
      </c>
      <c r="AQ759" s="20"/>
      <c r="AR759" s="20"/>
      <c r="AS759" s="44">
        <f t="shared" si="702"/>
        <v>55.859663801930054</v>
      </c>
      <c r="AT759" s="44">
        <f t="shared" si="703"/>
        <v>0</v>
      </c>
      <c r="AU759" s="44">
        <f t="shared" si="704"/>
        <v>0</v>
      </c>
      <c r="AV759" s="44">
        <f t="shared" si="705"/>
        <v>0</v>
      </c>
      <c r="AW759" s="44"/>
      <c r="AX759" s="44">
        <f t="shared" si="706"/>
        <v>55.859663801930054</v>
      </c>
      <c r="AY759" s="44">
        <f t="shared" si="707"/>
        <v>261.53296699534889</v>
      </c>
      <c r="AZ759" s="44">
        <f t="shared" si="708"/>
        <v>0</v>
      </c>
      <c r="BA759" s="44"/>
      <c r="BB759" s="44">
        <f t="shared" si="709"/>
        <v>0</v>
      </c>
      <c r="BC759" s="44"/>
      <c r="BD759" s="44">
        <f t="shared" si="710"/>
        <v>261.53296699534889</v>
      </c>
      <c r="BE759" s="20"/>
      <c r="BF759" s="20">
        <v>0.56000000000000005</v>
      </c>
      <c r="BG759" s="20"/>
      <c r="BH759" s="20">
        <v>0.05</v>
      </c>
      <c r="BI759" s="44">
        <f t="shared" si="711"/>
        <v>173.78562071711576</v>
      </c>
      <c r="BJ759" s="44">
        <f t="shared" si="712"/>
        <v>0</v>
      </c>
      <c r="BK759" s="44">
        <f t="shared" si="713"/>
        <v>0</v>
      </c>
      <c r="BL759" s="44">
        <f t="shared" si="714"/>
        <v>0</v>
      </c>
      <c r="BM759" s="44"/>
      <c r="BN759" s="44">
        <f t="shared" si="715"/>
        <v>173.78562071711576</v>
      </c>
      <c r="BO759" s="44">
        <f t="shared" si="716"/>
        <v>102.7450941767442</v>
      </c>
      <c r="BP759" s="44">
        <f t="shared" si="717"/>
        <v>0</v>
      </c>
      <c r="BQ759" s="44"/>
      <c r="BR759" s="44">
        <f t="shared" si="718"/>
        <v>0</v>
      </c>
      <c r="BS759" s="44"/>
      <c r="BT759" s="44">
        <f t="shared" si="719"/>
        <v>102.7450941767442</v>
      </c>
      <c r="BU759" s="20"/>
      <c r="BV759" s="20">
        <v>0.22</v>
      </c>
      <c r="BW759" s="20"/>
      <c r="BX759" s="20">
        <v>0.05</v>
      </c>
      <c r="BY759" s="44">
        <f t="shared" si="720"/>
        <v>68.272922424581182</v>
      </c>
      <c r="BZ759" s="44">
        <f t="shared" si="721"/>
        <v>0</v>
      </c>
      <c r="CA759" s="44">
        <f t="shared" si="722"/>
        <v>0</v>
      </c>
      <c r="CB759" s="44">
        <f t="shared" si="723"/>
        <v>0</v>
      </c>
      <c r="CC759" s="44"/>
      <c r="CD759" s="44">
        <f t="shared" si="724"/>
        <v>68.272922424581182</v>
      </c>
      <c r="CE759" s="44">
        <f t="shared" si="725"/>
        <v>4.9333630251902516</v>
      </c>
      <c r="CF759" s="44">
        <f t="shared" si="726"/>
        <v>11.45604562555112</v>
      </c>
      <c r="CG759" s="44">
        <f t="shared" si="727"/>
        <v>4.6542024087369986</v>
      </c>
      <c r="CH759" s="44">
        <f t="shared" si="728"/>
        <v>22.863115909452279</v>
      </c>
      <c r="CI759" s="44">
        <f t="shared" si="729"/>
        <v>71.129693940518209</v>
      </c>
      <c r="CJ759" s="44">
        <f t="shared" si="730"/>
        <v>27.94380833377501</v>
      </c>
      <c r="CK759" s="44">
        <f t="shared" si="731"/>
        <v>127.01731060806823</v>
      </c>
    </row>
    <row r="760" spans="1:89" x14ac:dyDescent="0.25">
      <c r="A760" s="41">
        <f>'[11]ТОВ "Сумитеплоенерго" '!F752</f>
        <v>1978</v>
      </c>
      <c r="B760" s="41" t="str">
        <f>'[11]ТОВ "Сумитеплоенерго" '!C752</f>
        <v>вул. Перемоги, 4</v>
      </c>
      <c r="C760" s="47" t="str">
        <f>'[11]ТОВ "Сумитеплоенерго" '!O752</f>
        <v>так</v>
      </c>
      <c r="D760" s="46">
        <f>'[11]ТОВ "Сумитеплоенерго" '!G752</f>
        <v>5</v>
      </c>
      <c r="E760" s="86" t="str">
        <f t="shared" si="735"/>
        <v>ТОВ "Сумитеплоенерго"</v>
      </c>
      <c r="F760" s="43">
        <f>'[11]ТОВ "Сумитеплоенерго" '!L752</f>
        <v>782</v>
      </c>
      <c r="G760" s="43">
        <f>'[11]ТОВ "Сумитеплоенерго" '!CX752</f>
        <v>147.75194186046514</v>
      </c>
      <c r="H760" s="32">
        <f t="shared" si="736"/>
        <v>188.94110212335696</v>
      </c>
      <c r="I760" s="42"/>
      <c r="J760" s="42"/>
      <c r="K760" s="42"/>
      <c r="L760" s="42"/>
      <c r="M760" s="42"/>
      <c r="N760" s="44">
        <f t="shared" si="737"/>
        <v>147.75194186046514</v>
      </c>
      <c r="O760" s="44">
        <f t="shared" si="738"/>
        <v>98.179450274950526</v>
      </c>
      <c r="P760" s="44">
        <f t="shared" si="739"/>
        <v>0</v>
      </c>
      <c r="Q760" s="44">
        <f t="shared" si="740"/>
        <v>0</v>
      </c>
      <c r="R760" s="44">
        <f t="shared" si="741"/>
        <v>0</v>
      </c>
      <c r="S760" s="44">
        <f t="shared" si="742"/>
        <v>0</v>
      </c>
      <c r="T760" s="44">
        <f t="shared" si="743"/>
        <v>98.179450274950526</v>
      </c>
      <c r="U760" s="44">
        <f t="shared" si="744"/>
        <v>152.18450011627908</v>
      </c>
      <c r="V760" s="44">
        <f t="shared" si="745"/>
        <v>0</v>
      </c>
      <c r="W760" s="44">
        <f t="shared" si="746"/>
        <v>0</v>
      </c>
      <c r="X760" s="44">
        <f t="shared" si="747"/>
        <v>0</v>
      </c>
      <c r="Y760" s="44">
        <f t="shared" si="748"/>
        <v>0</v>
      </c>
      <c r="Z760" s="44">
        <f t="shared" si="749"/>
        <v>152.18450011627908</v>
      </c>
      <c r="AA760" s="20">
        <v>0.03</v>
      </c>
      <c r="AC760" s="44">
        <f t="shared" si="732"/>
        <v>76.635999999999996</v>
      </c>
      <c r="AD760" s="28">
        <v>98</v>
      </c>
      <c r="AE760" s="44">
        <f t="shared" si="733"/>
        <v>553.65599999999995</v>
      </c>
      <c r="AF760" s="28">
        <v>708</v>
      </c>
      <c r="AG760" s="44">
        <f t="shared" si="734"/>
        <v>88.366</v>
      </c>
      <c r="AH760" s="28">
        <v>113</v>
      </c>
      <c r="AI760" s="44">
        <f t="shared" si="698"/>
        <v>27.393210020930233</v>
      </c>
      <c r="AJ760" s="44">
        <f t="shared" si="699"/>
        <v>0</v>
      </c>
      <c r="AK760" s="44"/>
      <c r="AL760" s="44">
        <f t="shared" si="700"/>
        <v>0</v>
      </c>
      <c r="AM760" s="44"/>
      <c r="AN760" s="44">
        <f t="shared" si="701"/>
        <v>27.393210020930233</v>
      </c>
      <c r="AO760" s="20"/>
      <c r="AP760" s="20">
        <v>0.18</v>
      </c>
      <c r="AQ760" s="20"/>
      <c r="AR760" s="20"/>
      <c r="AS760" s="44">
        <f t="shared" si="702"/>
        <v>18.202470080975825</v>
      </c>
      <c r="AT760" s="44">
        <f t="shared" si="703"/>
        <v>0</v>
      </c>
      <c r="AU760" s="44">
        <f t="shared" si="704"/>
        <v>0</v>
      </c>
      <c r="AV760" s="44">
        <f t="shared" si="705"/>
        <v>0</v>
      </c>
      <c r="AW760" s="44"/>
      <c r="AX760" s="44">
        <f t="shared" si="706"/>
        <v>18.202470080975825</v>
      </c>
      <c r="AY760" s="44">
        <f t="shared" si="707"/>
        <v>85.223320065116297</v>
      </c>
      <c r="AZ760" s="44">
        <f t="shared" si="708"/>
        <v>0</v>
      </c>
      <c r="BA760" s="44"/>
      <c r="BB760" s="44">
        <f t="shared" si="709"/>
        <v>0</v>
      </c>
      <c r="BC760" s="44"/>
      <c r="BD760" s="44">
        <f t="shared" si="710"/>
        <v>85.223320065116297</v>
      </c>
      <c r="BE760" s="20"/>
      <c r="BF760" s="20">
        <v>0.56000000000000005</v>
      </c>
      <c r="BG760" s="20"/>
      <c r="BH760" s="20">
        <v>0.05</v>
      </c>
      <c r="BI760" s="44">
        <f t="shared" si="711"/>
        <v>56.629906918591466</v>
      </c>
      <c r="BJ760" s="44">
        <f t="shared" si="712"/>
        <v>0</v>
      </c>
      <c r="BK760" s="44">
        <f t="shared" si="713"/>
        <v>0</v>
      </c>
      <c r="BL760" s="44">
        <f t="shared" si="714"/>
        <v>0</v>
      </c>
      <c r="BM760" s="44"/>
      <c r="BN760" s="44">
        <f t="shared" si="715"/>
        <v>56.629906918591466</v>
      </c>
      <c r="BO760" s="44">
        <f t="shared" si="716"/>
        <v>33.4805900255814</v>
      </c>
      <c r="BP760" s="44">
        <f t="shared" si="717"/>
        <v>0</v>
      </c>
      <c r="BQ760" s="44"/>
      <c r="BR760" s="44">
        <f t="shared" si="718"/>
        <v>0</v>
      </c>
      <c r="BS760" s="44"/>
      <c r="BT760" s="44">
        <f t="shared" si="719"/>
        <v>33.4805900255814</v>
      </c>
      <c r="BU760" s="20"/>
      <c r="BV760" s="20">
        <v>0.22</v>
      </c>
      <c r="BW760" s="20"/>
      <c r="BX760" s="20">
        <v>0.05</v>
      </c>
      <c r="BY760" s="44">
        <f t="shared" si="720"/>
        <v>22.247463432303789</v>
      </c>
      <c r="BZ760" s="44">
        <f t="shared" si="721"/>
        <v>0</v>
      </c>
      <c r="CA760" s="44">
        <f t="shared" si="722"/>
        <v>0</v>
      </c>
      <c r="CB760" s="44">
        <f t="shared" si="723"/>
        <v>0</v>
      </c>
      <c r="CC760" s="44"/>
      <c r="CD760" s="44">
        <f t="shared" si="724"/>
        <v>22.247463432303789</v>
      </c>
      <c r="CE760" s="44">
        <f t="shared" si="725"/>
        <v>4.21019782804618</v>
      </c>
      <c r="CF760" s="44">
        <f t="shared" si="726"/>
        <v>9.7767421867019877</v>
      </c>
      <c r="CG760" s="44">
        <f t="shared" si="727"/>
        <v>3.971958433323715</v>
      </c>
      <c r="CH760" s="44">
        <f t="shared" si="728"/>
        <v>7.4501913361911098</v>
      </c>
      <c r="CI760" s="44">
        <f t="shared" si="729"/>
        <v>23.178373045927902</v>
      </c>
      <c r="CJ760" s="44">
        <f t="shared" si="730"/>
        <v>9.1057894109002468</v>
      </c>
      <c r="CK760" s="44">
        <f t="shared" si="731"/>
        <v>41.389951867728392</v>
      </c>
    </row>
    <row r="761" spans="1:89" x14ac:dyDescent="0.25">
      <c r="A761" s="41">
        <f>'[11]ТОВ "Сумитеплоенерго" '!F753</f>
        <v>1972</v>
      </c>
      <c r="B761" s="41" t="str">
        <f>'[11]ТОВ "Сумитеплоенерго" '!C753</f>
        <v>вул. Роменська, 81</v>
      </c>
      <c r="C761" s="47" t="str">
        <f>'[11]ТОВ "Сумитеплоенерго" '!O753</f>
        <v>так</v>
      </c>
      <c r="D761" s="46">
        <f>'[11]ТОВ "Сумитеплоенерго" '!G753</f>
        <v>5</v>
      </c>
      <c r="E761" s="86" t="str">
        <f t="shared" si="735"/>
        <v>ТОВ "Сумитеплоенерго"</v>
      </c>
      <c r="F761" s="43">
        <f>'[11]ТОВ "Сумитеплоенерго" '!L753</f>
        <v>2656</v>
      </c>
      <c r="G761" s="43">
        <f>'[11]ТОВ "Сумитеплоенерго" '!CX753</f>
        <v>400.58108139534892</v>
      </c>
      <c r="H761" s="32">
        <f t="shared" si="736"/>
        <v>150.82119028439342</v>
      </c>
      <c r="I761" s="42"/>
      <c r="J761" s="42"/>
      <c r="K761" s="42"/>
      <c r="L761" s="42"/>
      <c r="M761" s="42"/>
      <c r="N761" s="44">
        <f t="shared" si="737"/>
        <v>400.58108139534892</v>
      </c>
      <c r="O761" s="44">
        <f t="shared" si="738"/>
        <v>266.18147867783802</v>
      </c>
      <c r="P761" s="44">
        <f t="shared" si="739"/>
        <v>0</v>
      </c>
      <c r="Q761" s="44">
        <f t="shared" si="740"/>
        <v>0</v>
      </c>
      <c r="R761" s="44">
        <f t="shared" si="741"/>
        <v>0</v>
      </c>
      <c r="S761" s="44">
        <f t="shared" si="742"/>
        <v>0</v>
      </c>
      <c r="T761" s="44">
        <f t="shared" si="743"/>
        <v>266.18147867783802</v>
      </c>
      <c r="U761" s="44">
        <f t="shared" si="744"/>
        <v>412.5985138372094</v>
      </c>
      <c r="V761" s="44">
        <f t="shared" si="745"/>
        <v>0</v>
      </c>
      <c r="W761" s="44">
        <f t="shared" si="746"/>
        <v>0</v>
      </c>
      <c r="X761" s="44">
        <f t="shared" si="747"/>
        <v>0</v>
      </c>
      <c r="Y761" s="44">
        <f t="shared" si="748"/>
        <v>0</v>
      </c>
      <c r="Z761" s="44">
        <f t="shared" si="749"/>
        <v>412.5985138372094</v>
      </c>
      <c r="AA761" s="20">
        <v>0.03</v>
      </c>
      <c r="AC761" s="44">
        <f t="shared" si="732"/>
        <v>260.28800000000001</v>
      </c>
      <c r="AD761" s="28">
        <v>98</v>
      </c>
      <c r="AE761" s="44">
        <f t="shared" si="733"/>
        <v>1880.4480000000001</v>
      </c>
      <c r="AF761" s="28">
        <v>708</v>
      </c>
      <c r="AG761" s="44">
        <f t="shared" si="734"/>
        <v>300.12799999999999</v>
      </c>
      <c r="AH761" s="28">
        <v>113</v>
      </c>
      <c r="AI761" s="44">
        <f t="shared" si="698"/>
        <v>74.267732490697682</v>
      </c>
      <c r="AJ761" s="44">
        <f t="shared" si="699"/>
        <v>0</v>
      </c>
      <c r="AK761" s="44"/>
      <c r="AL761" s="44">
        <f t="shared" si="700"/>
        <v>0</v>
      </c>
      <c r="AM761" s="44"/>
      <c r="AN761" s="44">
        <f t="shared" si="701"/>
        <v>74.267732490697682</v>
      </c>
      <c r="AO761" s="20"/>
      <c r="AP761" s="20">
        <v>0.18</v>
      </c>
      <c r="AQ761" s="20"/>
      <c r="AR761" s="20"/>
      <c r="AS761" s="44">
        <f t="shared" si="702"/>
        <v>49.350046146871165</v>
      </c>
      <c r="AT761" s="44">
        <f t="shared" si="703"/>
        <v>0</v>
      </c>
      <c r="AU761" s="44">
        <f t="shared" si="704"/>
        <v>0</v>
      </c>
      <c r="AV761" s="44">
        <f t="shared" si="705"/>
        <v>0</v>
      </c>
      <c r="AW761" s="44"/>
      <c r="AX761" s="44">
        <f t="shared" si="706"/>
        <v>49.350046146871165</v>
      </c>
      <c r="AY761" s="44">
        <f t="shared" si="707"/>
        <v>231.05516774883728</v>
      </c>
      <c r="AZ761" s="44">
        <f t="shared" si="708"/>
        <v>0</v>
      </c>
      <c r="BA761" s="44"/>
      <c r="BB761" s="44">
        <f t="shared" si="709"/>
        <v>0</v>
      </c>
      <c r="BC761" s="44"/>
      <c r="BD761" s="44">
        <f t="shared" si="710"/>
        <v>231.05516774883728</v>
      </c>
      <c r="BE761" s="20"/>
      <c r="BF761" s="20">
        <v>0.56000000000000005</v>
      </c>
      <c r="BG761" s="20"/>
      <c r="BH761" s="20">
        <v>0.05</v>
      </c>
      <c r="BI761" s="44">
        <f t="shared" si="711"/>
        <v>153.53347690137699</v>
      </c>
      <c r="BJ761" s="44">
        <f t="shared" si="712"/>
        <v>0</v>
      </c>
      <c r="BK761" s="44">
        <f t="shared" si="713"/>
        <v>0</v>
      </c>
      <c r="BL761" s="44">
        <f t="shared" si="714"/>
        <v>0</v>
      </c>
      <c r="BM761" s="44"/>
      <c r="BN761" s="44">
        <f t="shared" si="715"/>
        <v>153.53347690137699</v>
      </c>
      <c r="BO761" s="44">
        <f t="shared" si="716"/>
        <v>90.771673044186073</v>
      </c>
      <c r="BP761" s="44">
        <f t="shared" si="717"/>
        <v>0</v>
      </c>
      <c r="BQ761" s="44"/>
      <c r="BR761" s="44">
        <f t="shared" si="718"/>
        <v>0</v>
      </c>
      <c r="BS761" s="44"/>
      <c r="BT761" s="44">
        <f t="shared" si="719"/>
        <v>90.771673044186073</v>
      </c>
      <c r="BU761" s="20"/>
      <c r="BV761" s="20">
        <v>0.22</v>
      </c>
      <c r="BW761" s="20"/>
      <c r="BX761" s="20">
        <v>0.05</v>
      </c>
      <c r="BY761" s="44">
        <f t="shared" si="720"/>
        <v>60.316723068398105</v>
      </c>
      <c r="BZ761" s="44">
        <f t="shared" si="721"/>
        <v>0</v>
      </c>
      <c r="CA761" s="44">
        <f t="shared" si="722"/>
        <v>0</v>
      </c>
      <c r="CB761" s="44">
        <f t="shared" si="723"/>
        <v>0</v>
      </c>
      <c r="CC761" s="44"/>
      <c r="CD761" s="44">
        <f t="shared" si="724"/>
        <v>60.316723068398105</v>
      </c>
      <c r="CE761" s="44">
        <f t="shared" si="725"/>
        <v>5.2743213091504373</v>
      </c>
      <c r="CF761" s="44">
        <f t="shared" si="726"/>
        <v>12.247804439470327</v>
      </c>
      <c r="CG761" s="44">
        <f t="shared" si="727"/>
        <v>4.9758671348849655</v>
      </c>
      <c r="CH761" s="44">
        <f t="shared" si="728"/>
        <v>20.198757894309946</v>
      </c>
      <c r="CI761" s="44">
        <f t="shared" si="729"/>
        <v>62.840580115630956</v>
      </c>
      <c r="CJ761" s="44">
        <f t="shared" si="730"/>
        <v>24.687370759712163</v>
      </c>
      <c r="CK761" s="44">
        <f t="shared" si="731"/>
        <v>112.21532163505528</v>
      </c>
    </row>
    <row r="762" spans="1:89" x14ac:dyDescent="0.25">
      <c r="A762" s="41">
        <f>'[11]ТОВ "Сумитеплоенерго" '!F754</f>
        <v>1983</v>
      </c>
      <c r="B762" s="41" t="str">
        <f>'[11]ТОВ "Сумитеплоенерго" '!C754</f>
        <v>вул. Роменська, 88</v>
      </c>
      <c r="C762" s="47" t="str">
        <f>'[11]ТОВ "Сумитеплоенерго" '!O754</f>
        <v>так</v>
      </c>
      <c r="D762" s="46">
        <f>'[11]ТОВ "Сумитеплоенерго" '!G754</f>
        <v>5</v>
      </c>
      <c r="E762" s="86" t="str">
        <f t="shared" si="735"/>
        <v>ТОВ "Сумитеплоенерго"</v>
      </c>
      <c r="F762" s="43">
        <f>'[11]ТОВ "Сумитеплоенерго" '!L754</f>
        <v>4409</v>
      </c>
      <c r="G762" s="43">
        <f>'[11]ТОВ "Сумитеплоенерго" '!CX754</f>
        <v>856.9645465116281</v>
      </c>
      <c r="H762" s="32">
        <f t="shared" si="736"/>
        <v>194.36710059234022</v>
      </c>
      <c r="I762" s="42"/>
      <c r="J762" s="42"/>
      <c r="K762" s="42"/>
      <c r="L762" s="42"/>
      <c r="M762" s="42"/>
      <c r="N762" s="44">
        <f t="shared" si="737"/>
        <v>856.9645465116281</v>
      </c>
      <c r="O762" s="44">
        <f t="shared" si="738"/>
        <v>569.44299358915407</v>
      </c>
      <c r="P762" s="44">
        <f t="shared" si="739"/>
        <v>0</v>
      </c>
      <c r="Q762" s="44">
        <f t="shared" si="740"/>
        <v>0</v>
      </c>
      <c r="R762" s="44">
        <f t="shared" si="741"/>
        <v>0</v>
      </c>
      <c r="S762" s="44">
        <f t="shared" si="742"/>
        <v>0</v>
      </c>
      <c r="T762" s="44">
        <f t="shared" si="743"/>
        <v>569.44299358915407</v>
      </c>
      <c r="U762" s="44">
        <f t="shared" si="744"/>
        <v>882.67348290697691</v>
      </c>
      <c r="V762" s="44">
        <f t="shared" si="745"/>
        <v>0</v>
      </c>
      <c r="W762" s="44">
        <f t="shared" si="746"/>
        <v>0</v>
      </c>
      <c r="X762" s="44">
        <f t="shared" si="747"/>
        <v>0</v>
      </c>
      <c r="Y762" s="44">
        <f t="shared" si="748"/>
        <v>0</v>
      </c>
      <c r="Z762" s="44">
        <f t="shared" si="749"/>
        <v>882.67348290697691</v>
      </c>
      <c r="AA762" s="20">
        <v>0.03</v>
      </c>
      <c r="AC762" s="44">
        <f t="shared" si="732"/>
        <v>414.44600000000003</v>
      </c>
      <c r="AD762" s="28">
        <v>94</v>
      </c>
      <c r="AE762" s="44">
        <f t="shared" si="733"/>
        <v>3006.9380000000001</v>
      </c>
      <c r="AF762" s="28">
        <v>682</v>
      </c>
      <c r="AG762" s="44">
        <f t="shared" si="734"/>
        <v>484.99</v>
      </c>
      <c r="AH762" s="28">
        <v>110</v>
      </c>
      <c r="AI762" s="44">
        <f t="shared" si="698"/>
        <v>158.88122692325584</v>
      </c>
      <c r="AJ762" s="44">
        <f t="shared" si="699"/>
        <v>0</v>
      </c>
      <c r="AK762" s="44"/>
      <c r="AL762" s="44">
        <f t="shared" si="700"/>
        <v>0</v>
      </c>
      <c r="AM762" s="44"/>
      <c r="AN762" s="44">
        <f t="shared" si="701"/>
        <v>158.88122692325584</v>
      </c>
      <c r="AO762" s="20"/>
      <c r="AP762" s="20">
        <v>0.18</v>
      </c>
      <c r="AQ762" s="20"/>
      <c r="AR762" s="20"/>
      <c r="AS762" s="44">
        <f t="shared" si="702"/>
        <v>105.57473101142915</v>
      </c>
      <c r="AT762" s="44">
        <f t="shared" si="703"/>
        <v>0</v>
      </c>
      <c r="AU762" s="44">
        <f t="shared" si="704"/>
        <v>0</v>
      </c>
      <c r="AV762" s="44">
        <f t="shared" si="705"/>
        <v>0</v>
      </c>
      <c r="AW762" s="44"/>
      <c r="AX762" s="44">
        <f t="shared" si="706"/>
        <v>105.57473101142915</v>
      </c>
      <c r="AY762" s="44">
        <f t="shared" si="707"/>
        <v>494.29715042790713</v>
      </c>
      <c r="AZ762" s="44">
        <f t="shared" si="708"/>
        <v>0</v>
      </c>
      <c r="BA762" s="44"/>
      <c r="BB762" s="44">
        <f t="shared" si="709"/>
        <v>0</v>
      </c>
      <c r="BC762" s="44"/>
      <c r="BD762" s="44">
        <f t="shared" si="710"/>
        <v>494.29715042790713</v>
      </c>
      <c r="BE762" s="20"/>
      <c r="BF762" s="20">
        <v>0.56000000000000005</v>
      </c>
      <c r="BG762" s="20"/>
      <c r="BH762" s="20">
        <v>0.05</v>
      </c>
      <c r="BI762" s="44">
        <f t="shared" si="711"/>
        <v>328.45471870222411</v>
      </c>
      <c r="BJ762" s="44">
        <f t="shared" si="712"/>
        <v>0</v>
      </c>
      <c r="BK762" s="44">
        <f t="shared" si="713"/>
        <v>0</v>
      </c>
      <c r="BL762" s="44">
        <f t="shared" si="714"/>
        <v>0</v>
      </c>
      <c r="BM762" s="44"/>
      <c r="BN762" s="44">
        <f t="shared" si="715"/>
        <v>328.45471870222411</v>
      </c>
      <c r="BO762" s="44">
        <f t="shared" si="716"/>
        <v>194.18816623953492</v>
      </c>
      <c r="BP762" s="44">
        <f t="shared" si="717"/>
        <v>0</v>
      </c>
      <c r="BQ762" s="44"/>
      <c r="BR762" s="44">
        <f t="shared" si="718"/>
        <v>0</v>
      </c>
      <c r="BS762" s="44"/>
      <c r="BT762" s="44">
        <f t="shared" si="719"/>
        <v>194.18816623953492</v>
      </c>
      <c r="BU762" s="20"/>
      <c r="BV762" s="20">
        <v>0.22</v>
      </c>
      <c r="BW762" s="20"/>
      <c r="BX762" s="20">
        <v>0.05</v>
      </c>
      <c r="BY762" s="44">
        <f t="shared" si="720"/>
        <v>129.0357823473023</v>
      </c>
      <c r="BZ762" s="44">
        <f t="shared" si="721"/>
        <v>0</v>
      </c>
      <c r="CA762" s="44">
        <f t="shared" si="722"/>
        <v>0</v>
      </c>
      <c r="CB762" s="44">
        <f t="shared" si="723"/>
        <v>0</v>
      </c>
      <c r="CC762" s="44"/>
      <c r="CD762" s="44">
        <f t="shared" si="724"/>
        <v>129.0357823473023</v>
      </c>
      <c r="CE762" s="44">
        <f t="shared" si="725"/>
        <v>3.9256173899712192</v>
      </c>
      <c r="CF762" s="44">
        <f t="shared" si="726"/>
        <v>9.1548022567033946</v>
      </c>
      <c r="CG762" s="44">
        <f t="shared" si="727"/>
        <v>3.7585698414618052</v>
      </c>
      <c r="CH762" s="44">
        <f t="shared" si="728"/>
        <v>43.21127532708406</v>
      </c>
      <c r="CI762" s="44">
        <f t="shared" si="729"/>
        <v>134.43507879537265</v>
      </c>
      <c r="CJ762" s="44">
        <f t="shared" si="730"/>
        <v>52.813780955324965</v>
      </c>
      <c r="CK762" s="44">
        <f t="shared" si="731"/>
        <v>240.06264070602256</v>
      </c>
    </row>
    <row r="763" spans="1:89" x14ac:dyDescent="0.25">
      <c r="A763" s="41">
        <f>'[11]ТОВ "Сумитеплоенерго" '!F755</f>
        <v>1972</v>
      </c>
      <c r="B763" s="41" t="str">
        <f>'[11]ТОВ "Сумитеплоенерго" '!C755</f>
        <v>вул. Роменська, 89</v>
      </c>
      <c r="C763" s="47" t="str">
        <f>'[11]ТОВ "Сумитеплоенерго" '!O755</f>
        <v>так</v>
      </c>
      <c r="D763" s="46">
        <f>'[11]ТОВ "Сумитеплоенерго" '!G755</f>
        <v>5</v>
      </c>
      <c r="E763" s="86" t="str">
        <f t="shared" si="735"/>
        <v>ТОВ "Сумитеплоенерго"</v>
      </c>
      <c r="F763" s="43">
        <f>'[11]ТОВ "Сумитеплоенерго" '!L755</f>
        <v>4463</v>
      </c>
      <c r="G763" s="43">
        <f>'[11]ТОВ "Сумитеплоенерго" '!CX755</f>
        <v>542.03225581395338</v>
      </c>
      <c r="H763" s="32">
        <f t="shared" si="736"/>
        <v>121.45020296077826</v>
      </c>
      <c r="I763" s="42"/>
      <c r="J763" s="42"/>
      <c r="K763" s="42"/>
      <c r="L763" s="42"/>
      <c r="M763" s="42"/>
      <c r="N763" s="44">
        <f t="shared" si="737"/>
        <v>542.03225581395338</v>
      </c>
      <c r="O763" s="44">
        <f t="shared" si="738"/>
        <v>360.17414212641717</v>
      </c>
      <c r="P763" s="44">
        <f t="shared" si="739"/>
        <v>0</v>
      </c>
      <c r="Q763" s="44">
        <f t="shared" si="740"/>
        <v>0</v>
      </c>
      <c r="R763" s="44">
        <f t="shared" si="741"/>
        <v>0</v>
      </c>
      <c r="S763" s="44">
        <f t="shared" si="742"/>
        <v>0</v>
      </c>
      <c r="T763" s="44">
        <f t="shared" si="743"/>
        <v>360.17414212641717</v>
      </c>
      <c r="U763" s="44">
        <f t="shared" si="744"/>
        <v>601.65580395348832</v>
      </c>
      <c r="V763" s="44">
        <f t="shared" si="745"/>
        <v>0</v>
      </c>
      <c r="W763" s="44">
        <f t="shared" si="746"/>
        <v>0</v>
      </c>
      <c r="X763" s="44">
        <f t="shared" si="747"/>
        <v>0</v>
      </c>
      <c r="Y763" s="44">
        <f t="shared" si="748"/>
        <v>0</v>
      </c>
      <c r="Z763" s="44">
        <f t="shared" si="749"/>
        <v>601.65580395348832</v>
      </c>
      <c r="AA763" s="20">
        <v>0.11</v>
      </c>
      <c r="AC763" s="44">
        <f t="shared" si="732"/>
        <v>419.52199999999999</v>
      </c>
      <c r="AD763" s="28">
        <v>94</v>
      </c>
      <c r="AE763" s="44">
        <f t="shared" si="733"/>
        <v>3043.7660000000001</v>
      </c>
      <c r="AF763" s="28">
        <v>682</v>
      </c>
      <c r="AG763" s="44">
        <f t="shared" si="734"/>
        <v>490.93</v>
      </c>
      <c r="AH763" s="28">
        <v>110</v>
      </c>
      <c r="AI763" s="44">
        <f t="shared" si="698"/>
        <v>108.2980447116279</v>
      </c>
      <c r="AJ763" s="44">
        <f t="shared" si="699"/>
        <v>0</v>
      </c>
      <c r="AK763" s="44"/>
      <c r="AL763" s="44">
        <f t="shared" si="700"/>
        <v>0</v>
      </c>
      <c r="AM763" s="44"/>
      <c r="AN763" s="44">
        <f t="shared" si="701"/>
        <v>108.2980447116279</v>
      </c>
      <c r="AO763" s="20"/>
      <c r="AP763" s="20">
        <v>0.18</v>
      </c>
      <c r="AQ763" s="20"/>
      <c r="AR763" s="20"/>
      <c r="AS763" s="44">
        <f t="shared" si="702"/>
        <v>71.962793596858162</v>
      </c>
      <c r="AT763" s="44">
        <f t="shared" si="703"/>
        <v>0</v>
      </c>
      <c r="AU763" s="44">
        <f t="shared" si="704"/>
        <v>0</v>
      </c>
      <c r="AV763" s="44">
        <f t="shared" si="705"/>
        <v>0</v>
      </c>
      <c r="AW763" s="44"/>
      <c r="AX763" s="44">
        <f t="shared" si="706"/>
        <v>71.962793596858162</v>
      </c>
      <c r="AY763" s="44">
        <f t="shared" si="707"/>
        <v>336.92725021395347</v>
      </c>
      <c r="AZ763" s="44">
        <f t="shared" si="708"/>
        <v>0</v>
      </c>
      <c r="BA763" s="44"/>
      <c r="BB763" s="44">
        <f t="shared" si="709"/>
        <v>0</v>
      </c>
      <c r="BC763" s="44"/>
      <c r="BD763" s="44">
        <f t="shared" si="710"/>
        <v>336.92725021395347</v>
      </c>
      <c r="BE763" s="20"/>
      <c r="BF763" s="20">
        <v>0.56000000000000005</v>
      </c>
      <c r="BG763" s="20"/>
      <c r="BH763" s="20">
        <v>0.05</v>
      </c>
      <c r="BI763" s="44">
        <f t="shared" si="711"/>
        <v>223.88424674578096</v>
      </c>
      <c r="BJ763" s="44">
        <f t="shared" si="712"/>
        <v>0</v>
      </c>
      <c r="BK763" s="44">
        <f t="shared" si="713"/>
        <v>0</v>
      </c>
      <c r="BL763" s="44">
        <f t="shared" si="714"/>
        <v>0</v>
      </c>
      <c r="BM763" s="44"/>
      <c r="BN763" s="44">
        <f t="shared" si="715"/>
        <v>223.88424674578096</v>
      </c>
      <c r="BO763" s="44">
        <f t="shared" si="716"/>
        <v>132.36427686976742</v>
      </c>
      <c r="BP763" s="44">
        <f t="shared" si="717"/>
        <v>0</v>
      </c>
      <c r="BQ763" s="44"/>
      <c r="BR763" s="44">
        <f t="shared" si="718"/>
        <v>0</v>
      </c>
      <c r="BS763" s="44"/>
      <c r="BT763" s="44">
        <f t="shared" si="719"/>
        <v>132.36427686976742</v>
      </c>
      <c r="BU763" s="20"/>
      <c r="BV763" s="20">
        <v>0.22</v>
      </c>
      <c r="BW763" s="20"/>
      <c r="BX763" s="20">
        <v>0.05</v>
      </c>
      <c r="BY763" s="44">
        <f t="shared" si="720"/>
        <v>87.954525507271072</v>
      </c>
      <c r="BZ763" s="44">
        <f t="shared" si="721"/>
        <v>0</v>
      </c>
      <c r="CA763" s="44">
        <f t="shared" si="722"/>
        <v>0</v>
      </c>
      <c r="CB763" s="44">
        <f t="shared" si="723"/>
        <v>0</v>
      </c>
      <c r="CC763" s="44"/>
      <c r="CD763" s="44">
        <f t="shared" si="724"/>
        <v>87.954525507271072</v>
      </c>
      <c r="CE763" s="44">
        <f t="shared" si="725"/>
        <v>5.8297069781670618</v>
      </c>
      <c r="CF763" s="44">
        <f t="shared" si="726"/>
        <v>13.59526650151574</v>
      </c>
      <c r="CG763" s="44">
        <f t="shared" si="727"/>
        <v>5.581634340798252</v>
      </c>
      <c r="CH763" s="44">
        <f t="shared" si="728"/>
        <v>29.454056454885258</v>
      </c>
      <c r="CI763" s="44">
        <f t="shared" si="729"/>
        <v>91.634842304087471</v>
      </c>
      <c r="CJ763" s="44">
        <f t="shared" si="730"/>
        <v>35.999402333748648</v>
      </c>
      <c r="CK763" s="44">
        <f t="shared" si="731"/>
        <v>163.63364697158477</v>
      </c>
    </row>
    <row r="764" spans="1:89" x14ac:dyDescent="0.25">
      <c r="A764" s="41">
        <f>'[11]ТОВ "Сумитеплоенерго" '!F756</f>
        <v>1974</v>
      </c>
      <c r="B764" s="41" t="str">
        <f>'[11]ТОВ "Сумитеплоенерго" '!C756</f>
        <v>вул. Роменська, 90</v>
      </c>
      <c r="C764" s="47" t="str">
        <f>'[11]ТОВ "Сумитеплоенерго" '!O756</f>
        <v>так</v>
      </c>
      <c r="D764" s="46">
        <f>'[11]ТОВ "Сумитеплоенерго" '!G756</f>
        <v>5</v>
      </c>
      <c r="E764" s="86" t="str">
        <f t="shared" si="735"/>
        <v>ТОВ "Сумитеплоенерго"</v>
      </c>
      <c r="F764" s="43">
        <f>'[11]ТОВ "Сумитеплоенерго" '!L756</f>
        <v>2705</v>
      </c>
      <c r="G764" s="43">
        <f>'[11]ТОВ "Сумитеплоенерго" '!CX756</f>
        <v>384.37473255813956</v>
      </c>
      <c r="H764" s="32">
        <f t="shared" si="736"/>
        <v>142.09786785883162</v>
      </c>
      <c r="I764" s="42"/>
      <c r="J764" s="42"/>
      <c r="K764" s="42"/>
      <c r="L764" s="42"/>
      <c r="M764" s="42"/>
      <c r="N764" s="44">
        <f t="shared" si="737"/>
        <v>384.37473255813956</v>
      </c>
      <c r="O764" s="44">
        <f t="shared" si="738"/>
        <v>255.41254799736049</v>
      </c>
      <c r="P764" s="44">
        <f t="shared" si="739"/>
        <v>0</v>
      </c>
      <c r="Q764" s="44">
        <f t="shared" si="740"/>
        <v>0</v>
      </c>
      <c r="R764" s="44">
        <f t="shared" si="741"/>
        <v>0</v>
      </c>
      <c r="S764" s="44">
        <f t="shared" si="742"/>
        <v>0</v>
      </c>
      <c r="T764" s="44">
        <f t="shared" si="743"/>
        <v>255.41254799736049</v>
      </c>
      <c r="U764" s="44">
        <f t="shared" si="744"/>
        <v>426.65595313953497</v>
      </c>
      <c r="V764" s="44">
        <f t="shared" si="745"/>
        <v>0</v>
      </c>
      <c r="W764" s="44">
        <f t="shared" si="746"/>
        <v>0</v>
      </c>
      <c r="X764" s="44">
        <f t="shared" si="747"/>
        <v>0</v>
      </c>
      <c r="Y764" s="44">
        <f t="shared" si="748"/>
        <v>0</v>
      </c>
      <c r="Z764" s="44">
        <f t="shared" si="749"/>
        <v>426.65595313953497</v>
      </c>
      <c r="AA764" s="20">
        <v>0.11</v>
      </c>
      <c r="AC764" s="44">
        <f t="shared" si="732"/>
        <v>265.08999999999997</v>
      </c>
      <c r="AD764" s="28">
        <v>98</v>
      </c>
      <c r="AE764" s="44">
        <f t="shared" si="733"/>
        <v>1915.14</v>
      </c>
      <c r="AF764" s="28">
        <v>708</v>
      </c>
      <c r="AG764" s="44">
        <f t="shared" si="734"/>
        <v>305.66500000000002</v>
      </c>
      <c r="AH764" s="28">
        <v>113</v>
      </c>
      <c r="AI764" s="44">
        <f t="shared" si="698"/>
        <v>76.798071565116288</v>
      </c>
      <c r="AJ764" s="44">
        <f t="shared" si="699"/>
        <v>0</v>
      </c>
      <c r="AK764" s="44"/>
      <c r="AL764" s="44">
        <f t="shared" si="700"/>
        <v>0</v>
      </c>
      <c r="AM764" s="44"/>
      <c r="AN764" s="44">
        <f t="shared" si="701"/>
        <v>76.798071565116288</v>
      </c>
      <c r="AO764" s="20"/>
      <c r="AP764" s="20">
        <v>0.18</v>
      </c>
      <c r="AQ764" s="20"/>
      <c r="AR764" s="20"/>
      <c r="AS764" s="44">
        <f t="shared" si="702"/>
        <v>51.031427089872629</v>
      </c>
      <c r="AT764" s="44">
        <f t="shared" si="703"/>
        <v>0</v>
      </c>
      <c r="AU764" s="44">
        <f t="shared" si="704"/>
        <v>0</v>
      </c>
      <c r="AV764" s="44">
        <f t="shared" si="705"/>
        <v>0</v>
      </c>
      <c r="AW764" s="44"/>
      <c r="AX764" s="44">
        <f t="shared" si="706"/>
        <v>51.031427089872629</v>
      </c>
      <c r="AY764" s="44">
        <f t="shared" si="707"/>
        <v>238.92733375813961</v>
      </c>
      <c r="AZ764" s="44">
        <f t="shared" si="708"/>
        <v>0</v>
      </c>
      <c r="BA764" s="44"/>
      <c r="BB764" s="44">
        <f t="shared" si="709"/>
        <v>0</v>
      </c>
      <c r="BC764" s="44"/>
      <c r="BD764" s="44">
        <f t="shared" si="710"/>
        <v>238.92733375813961</v>
      </c>
      <c r="BE764" s="20"/>
      <c r="BF764" s="20">
        <v>0.56000000000000005</v>
      </c>
      <c r="BG764" s="20"/>
      <c r="BH764" s="20">
        <v>0.05</v>
      </c>
      <c r="BI764" s="44">
        <f t="shared" si="711"/>
        <v>158.76443983515932</v>
      </c>
      <c r="BJ764" s="44">
        <f t="shared" si="712"/>
        <v>0</v>
      </c>
      <c r="BK764" s="44">
        <f t="shared" si="713"/>
        <v>0</v>
      </c>
      <c r="BL764" s="44">
        <f t="shared" si="714"/>
        <v>0</v>
      </c>
      <c r="BM764" s="44"/>
      <c r="BN764" s="44">
        <f t="shared" si="715"/>
        <v>158.76443983515932</v>
      </c>
      <c r="BO764" s="44">
        <f t="shared" si="716"/>
        <v>93.864309690697695</v>
      </c>
      <c r="BP764" s="44">
        <f t="shared" si="717"/>
        <v>0</v>
      </c>
      <c r="BQ764" s="44"/>
      <c r="BR764" s="44">
        <f t="shared" si="718"/>
        <v>0</v>
      </c>
      <c r="BS764" s="44"/>
      <c r="BT764" s="44">
        <f t="shared" si="719"/>
        <v>93.864309690697695</v>
      </c>
      <c r="BU764" s="20"/>
      <c r="BV764" s="20">
        <v>0.22</v>
      </c>
      <c r="BW764" s="20"/>
      <c r="BX764" s="20">
        <v>0.05</v>
      </c>
      <c r="BY764" s="44">
        <f t="shared" si="720"/>
        <v>62.371744220955442</v>
      </c>
      <c r="BZ764" s="44">
        <f t="shared" si="721"/>
        <v>0</v>
      </c>
      <c r="CA764" s="44">
        <f t="shared" si="722"/>
        <v>0</v>
      </c>
      <c r="CB764" s="44">
        <f t="shared" si="723"/>
        <v>0</v>
      </c>
      <c r="CC764" s="44"/>
      <c r="CD764" s="44">
        <f t="shared" si="724"/>
        <v>62.371744220955442</v>
      </c>
      <c r="CE764" s="44">
        <f t="shared" si="725"/>
        <v>5.1946421081492362</v>
      </c>
      <c r="CF764" s="44">
        <f t="shared" si="726"/>
        <v>12.062776790498152</v>
      </c>
      <c r="CG764" s="44">
        <f t="shared" si="727"/>
        <v>4.9006966827344831</v>
      </c>
      <c r="CH764" s="44">
        <f t="shared" si="728"/>
        <v>20.886939755269488</v>
      </c>
      <c r="CI764" s="44">
        <f t="shared" si="729"/>
        <v>64.981590349727313</v>
      </c>
      <c r="CJ764" s="44">
        <f t="shared" si="730"/>
        <v>25.528481923107154</v>
      </c>
      <c r="CK764" s="44">
        <f t="shared" si="731"/>
        <v>116.03855419594161</v>
      </c>
    </row>
    <row r="765" spans="1:89" ht="30" x14ac:dyDescent="0.25">
      <c r="A765" s="41">
        <f>'[11]ТОВ "Сумитеплоенерго" '!F757</f>
        <v>1968</v>
      </c>
      <c r="B765" s="41" t="str">
        <f>'[11]ТОВ "Сумитеплоенерго" '!C757</f>
        <v>вул.Супруна,13 (кв. 51/11 гуртожиток)</v>
      </c>
      <c r="C765" s="47" t="str">
        <f>'[11]ТОВ "Сумитеплоенерго" '!O757</f>
        <v>так</v>
      </c>
      <c r="D765" s="46">
        <f>'[11]ТОВ "Сумитеплоенерго" '!G757</f>
        <v>5</v>
      </c>
      <c r="E765" s="86" t="str">
        <f t="shared" si="735"/>
        <v>ТОВ "Сумитеплоенерго"</v>
      </c>
      <c r="F765" s="43">
        <f>'[11]ТОВ "Сумитеплоенерго" '!L757</f>
        <v>1506</v>
      </c>
      <c r="G765" s="43">
        <f>'[11]ТОВ "Сумитеплоенерго" '!CX757</f>
        <v>280.82409302325578</v>
      </c>
      <c r="H765" s="32">
        <f t="shared" si="736"/>
        <v>186.47018129034248</v>
      </c>
      <c r="I765" s="42"/>
      <c r="J765" s="42"/>
      <c r="K765" s="42"/>
      <c r="L765" s="42"/>
      <c r="M765" s="42"/>
      <c r="N765" s="44">
        <f t="shared" si="737"/>
        <v>280.82409302325578</v>
      </c>
      <c r="O765" s="44">
        <f t="shared" si="738"/>
        <v>186.60435003299403</v>
      </c>
      <c r="P765" s="44">
        <f t="shared" si="739"/>
        <v>0</v>
      </c>
      <c r="Q765" s="44">
        <f t="shared" si="740"/>
        <v>0</v>
      </c>
      <c r="R765" s="44">
        <f t="shared" si="741"/>
        <v>0</v>
      </c>
      <c r="S765" s="44">
        <f t="shared" si="742"/>
        <v>0</v>
      </c>
      <c r="T765" s="44">
        <f t="shared" si="743"/>
        <v>186.60435003299403</v>
      </c>
      <c r="U765" s="44">
        <f t="shared" si="744"/>
        <v>289.24881581395346</v>
      </c>
      <c r="V765" s="44">
        <f t="shared" si="745"/>
        <v>0</v>
      </c>
      <c r="W765" s="44">
        <f t="shared" si="746"/>
        <v>0</v>
      </c>
      <c r="X765" s="44">
        <f t="shared" si="747"/>
        <v>0</v>
      </c>
      <c r="Y765" s="44">
        <f t="shared" si="748"/>
        <v>0</v>
      </c>
      <c r="Z765" s="44">
        <f t="shared" si="749"/>
        <v>289.24881581395346</v>
      </c>
      <c r="AA765" s="20">
        <v>0.03</v>
      </c>
      <c r="AC765" s="44">
        <f t="shared" si="732"/>
        <v>147.58799999999999</v>
      </c>
      <c r="AD765" s="28">
        <v>98</v>
      </c>
      <c r="AE765" s="44">
        <f t="shared" si="733"/>
        <v>1066.248</v>
      </c>
      <c r="AF765" s="28">
        <v>708</v>
      </c>
      <c r="AG765" s="44">
        <f t="shared" si="734"/>
        <v>170.178</v>
      </c>
      <c r="AH765" s="28">
        <v>113</v>
      </c>
      <c r="AI765" s="44">
        <f t="shared" si="698"/>
        <v>52.064786846511623</v>
      </c>
      <c r="AJ765" s="44">
        <f t="shared" si="699"/>
        <v>0</v>
      </c>
      <c r="AK765" s="44"/>
      <c r="AL765" s="44">
        <f t="shared" si="700"/>
        <v>0</v>
      </c>
      <c r="AM765" s="44"/>
      <c r="AN765" s="44">
        <f t="shared" si="701"/>
        <v>52.064786846511623</v>
      </c>
      <c r="AO765" s="20"/>
      <c r="AP765" s="20">
        <v>0.18</v>
      </c>
      <c r="AQ765" s="20"/>
      <c r="AR765" s="20"/>
      <c r="AS765" s="44">
        <f t="shared" si="702"/>
        <v>34.596446496117096</v>
      </c>
      <c r="AT765" s="44">
        <f t="shared" si="703"/>
        <v>0</v>
      </c>
      <c r="AU765" s="44">
        <f t="shared" si="704"/>
        <v>0</v>
      </c>
      <c r="AV765" s="44">
        <f t="shared" si="705"/>
        <v>0</v>
      </c>
      <c r="AW765" s="44"/>
      <c r="AX765" s="44">
        <f t="shared" si="706"/>
        <v>34.596446496117096</v>
      </c>
      <c r="AY765" s="44">
        <f t="shared" si="707"/>
        <v>161.97933685581395</v>
      </c>
      <c r="AZ765" s="44">
        <f t="shared" si="708"/>
        <v>0</v>
      </c>
      <c r="BA765" s="44"/>
      <c r="BB765" s="44">
        <f t="shared" si="709"/>
        <v>0</v>
      </c>
      <c r="BC765" s="44"/>
      <c r="BD765" s="44">
        <f t="shared" si="710"/>
        <v>161.97933685581395</v>
      </c>
      <c r="BE765" s="20"/>
      <c r="BF765" s="20">
        <v>0.56000000000000005</v>
      </c>
      <c r="BG765" s="20"/>
      <c r="BH765" s="20">
        <v>0.05</v>
      </c>
      <c r="BI765" s="44">
        <f t="shared" si="711"/>
        <v>107.63338909903098</v>
      </c>
      <c r="BJ765" s="44">
        <f t="shared" si="712"/>
        <v>0</v>
      </c>
      <c r="BK765" s="44">
        <f t="shared" si="713"/>
        <v>0</v>
      </c>
      <c r="BL765" s="44">
        <f t="shared" si="714"/>
        <v>0</v>
      </c>
      <c r="BM765" s="44"/>
      <c r="BN765" s="44">
        <f t="shared" si="715"/>
        <v>107.63338909903098</v>
      </c>
      <c r="BO765" s="44">
        <f t="shared" si="716"/>
        <v>63.634739479069758</v>
      </c>
      <c r="BP765" s="44">
        <f t="shared" si="717"/>
        <v>0</v>
      </c>
      <c r="BQ765" s="44"/>
      <c r="BR765" s="44">
        <f t="shared" si="718"/>
        <v>0</v>
      </c>
      <c r="BS765" s="44"/>
      <c r="BT765" s="44">
        <f t="shared" si="719"/>
        <v>63.634739479069758</v>
      </c>
      <c r="BU765" s="20"/>
      <c r="BV765" s="20">
        <v>0.22</v>
      </c>
      <c r="BW765" s="20"/>
      <c r="BX765" s="20">
        <v>0.05</v>
      </c>
      <c r="BY765" s="44">
        <f t="shared" si="720"/>
        <v>42.284545717476448</v>
      </c>
      <c r="BZ765" s="44">
        <f t="shared" si="721"/>
        <v>0</v>
      </c>
      <c r="CA765" s="44">
        <f t="shared" si="722"/>
        <v>0</v>
      </c>
      <c r="CB765" s="44">
        <f t="shared" si="723"/>
        <v>0</v>
      </c>
      <c r="CC765" s="44"/>
      <c r="CD765" s="44">
        <f t="shared" si="724"/>
        <v>42.284545717476448</v>
      </c>
      <c r="CE765" s="44">
        <f t="shared" si="725"/>
        <v>4.265987260181892</v>
      </c>
      <c r="CF765" s="44">
        <f t="shared" si="726"/>
        <v>9.9062940312970174</v>
      </c>
      <c r="CG765" s="44">
        <f t="shared" si="727"/>
        <v>4.0245909495408023</v>
      </c>
      <c r="CH765" s="44">
        <f t="shared" si="728"/>
        <v>14.160174130309738</v>
      </c>
      <c r="CI765" s="44">
        <f t="shared" si="729"/>
        <v>44.053875072074746</v>
      </c>
      <c r="CJ765" s="44">
        <f t="shared" si="730"/>
        <v>17.306879492600789</v>
      </c>
      <c r="CK765" s="44">
        <f t="shared" si="731"/>
        <v>78.667634057276317</v>
      </c>
    </row>
    <row r="766" spans="1:89" x14ac:dyDescent="0.25">
      <c r="A766" s="41">
        <f>'[11]ТОВ "Сумитеплоенерго" '!F758</f>
        <v>1965</v>
      </c>
      <c r="B766" s="41" t="str">
        <f>'[11]ТОВ "Сумитеплоенерго" '!C758</f>
        <v>просп.Тараса Шевченка,10</v>
      </c>
      <c r="C766" s="47" t="str">
        <f>'[11]ТОВ "Сумитеплоенерго" '!O758</f>
        <v>так</v>
      </c>
      <c r="D766" s="46">
        <f>'[11]ТОВ "Сумитеплоенерго" '!G758</f>
        <v>5</v>
      </c>
      <c r="E766" s="86" t="str">
        <f t="shared" si="735"/>
        <v>ТОВ "Сумитеплоенерго"</v>
      </c>
      <c r="F766" s="43">
        <f>'[11]ТОВ "Сумитеплоенерго" '!L758</f>
        <v>2763</v>
      </c>
      <c r="G766" s="43">
        <f>'[11]ТОВ "Сумитеплоенерго" '!CX758</f>
        <v>565.53458139534882</v>
      </c>
      <c r="H766" s="32">
        <f t="shared" si="736"/>
        <v>204.68135410617037</v>
      </c>
      <c r="I766" s="42"/>
      <c r="J766" s="42"/>
      <c r="K766" s="42"/>
      <c r="L766" s="42"/>
      <c r="M766" s="42"/>
      <c r="N766" s="44">
        <f t="shared" si="737"/>
        <v>565.53458139534882</v>
      </c>
      <c r="O766" s="44">
        <f t="shared" si="738"/>
        <v>375.79116466236076</v>
      </c>
      <c r="P766" s="44">
        <f t="shared" si="739"/>
        <v>0</v>
      </c>
      <c r="Q766" s="44">
        <f t="shared" si="740"/>
        <v>0</v>
      </c>
      <c r="R766" s="44">
        <f t="shared" si="741"/>
        <v>0</v>
      </c>
      <c r="S766" s="44">
        <f t="shared" si="742"/>
        <v>0</v>
      </c>
      <c r="T766" s="44">
        <f t="shared" si="743"/>
        <v>375.79116466236076</v>
      </c>
      <c r="U766" s="44">
        <f t="shared" si="744"/>
        <v>582.50061883720934</v>
      </c>
      <c r="V766" s="44">
        <f t="shared" si="745"/>
        <v>0</v>
      </c>
      <c r="W766" s="44">
        <f t="shared" si="746"/>
        <v>0</v>
      </c>
      <c r="X766" s="44">
        <f t="shared" si="747"/>
        <v>0</v>
      </c>
      <c r="Y766" s="44">
        <f t="shared" si="748"/>
        <v>0</v>
      </c>
      <c r="Z766" s="44">
        <f t="shared" si="749"/>
        <v>582.50061883720934</v>
      </c>
      <c r="AA766" s="20">
        <v>0.03</v>
      </c>
      <c r="AC766" s="44">
        <f t="shared" si="732"/>
        <v>270.774</v>
      </c>
      <c r="AD766" s="28">
        <v>98</v>
      </c>
      <c r="AE766" s="44">
        <f t="shared" si="733"/>
        <v>1956.204</v>
      </c>
      <c r="AF766" s="28">
        <v>708</v>
      </c>
      <c r="AG766" s="44">
        <f t="shared" si="734"/>
        <v>312.21899999999999</v>
      </c>
      <c r="AH766" s="28">
        <v>113</v>
      </c>
      <c r="AI766" s="44">
        <f t="shared" si="698"/>
        <v>104.85011139069768</v>
      </c>
      <c r="AJ766" s="44">
        <f t="shared" si="699"/>
        <v>0</v>
      </c>
      <c r="AK766" s="44"/>
      <c r="AL766" s="44">
        <f t="shared" si="700"/>
        <v>0</v>
      </c>
      <c r="AM766" s="44"/>
      <c r="AN766" s="44">
        <f t="shared" si="701"/>
        <v>104.85011139069768</v>
      </c>
      <c r="AO766" s="20"/>
      <c r="AP766" s="20">
        <v>0.18</v>
      </c>
      <c r="AQ766" s="20"/>
      <c r="AR766" s="20"/>
      <c r="AS766" s="44">
        <f t="shared" si="702"/>
        <v>69.671681928401682</v>
      </c>
      <c r="AT766" s="44">
        <f t="shared" si="703"/>
        <v>0</v>
      </c>
      <c r="AU766" s="44">
        <f t="shared" si="704"/>
        <v>0</v>
      </c>
      <c r="AV766" s="44">
        <f t="shared" si="705"/>
        <v>0</v>
      </c>
      <c r="AW766" s="44"/>
      <c r="AX766" s="44">
        <f t="shared" si="706"/>
        <v>69.671681928401682</v>
      </c>
      <c r="AY766" s="44">
        <f t="shared" si="707"/>
        <v>326.20034654883727</v>
      </c>
      <c r="AZ766" s="44">
        <f t="shared" si="708"/>
        <v>0</v>
      </c>
      <c r="BA766" s="44"/>
      <c r="BB766" s="44">
        <f t="shared" si="709"/>
        <v>0</v>
      </c>
      <c r="BC766" s="44"/>
      <c r="BD766" s="44">
        <f t="shared" si="710"/>
        <v>326.20034654883727</v>
      </c>
      <c r="BE766" s="20"/>
      <c r="BF766" s="20">
        <v>0.56000000000000005</v>
      </c>
      <c r="BG766" s="20"/>
      <c r="BH766" s="20">
        <v>0.05</v>
      </c>
      <c r="BI766" s="44">
        <f t="shared" si="711"/>
        <v>216.75634377724973</v>
      </c>
      <c r="BJ766" s="44">
        <f t="shared" si="712"/>
        <v>0</v>
      </c>
      <c r="BK766" s="44">
        <f t="shared" si="713"/>
        <v>0</v>
      </c>
      <c r="BL766" s="44">
        <f t="shared" si="714"/>
        <v>0</v>
      </c>
      <c r="BM766" s="44"/>
      <c r="BN766" s="44">
        <f t="shared" si="715"/>
        <v>216.75634377724973</v>
      </c>
      <c r="BO766" s="44">
        <f t="shared" si="716"/>
        <v>128.15013614418606</v>
      </c>
      <c r="BP766" s="44">
        <f t="shared" si="717"/>
        <v>0</v>
      </c>
      <c r="BQ766" s="44"/>
      <c r="BR766" s="44">
        <f t="shared" si="718"/>
        <v>0</v>
      </c>
      <c r="BS766" s="44"/>
      <c r="BT766" s="44">
        <f t="shared" si="719"/>
        <v>128.15013614418606</v>
      </c>
      <c r="BU766" s="20"/>
      <c r="BV766" s="20">
        <v>0.22</v>
      </c>
      <c r="BW766" s="20"/>
      <c r="BX766" s="20">
        <v>0.05</v>
      </c>
      <c r="BY766" s="44">
        <f t="shared" si="720"/>
        <v>85.154277912490969</v>
      </c>
      <c r="BZ766" s="44">
        <f t="shared" si="721"/>
        <v>0</v>
      </c>
      <c r="CA766" s="44">
        <f t="shared" si="722"/>
        <v>0</v>
      </c>
      <c r="CB766" s="44">
        <f t="shared" si="723"/>
        <v>0</v>
      </c>
      <c r="CC766" s="44"/>
      <c r="CD766" s="44">
        <f t="shared" si="724"/>
        <v>85.154277912490969</v>
      </c>
      <c r="CE766" s="44">
        <f t="shared" si="725"/>
        <v>3.8864283523148146</v>
      </c>
      <c r="CF766" s="44">
        <f t="shared" si="726"/>
        <v>9.0248984915998509</v>
      </c>
      <c r="CG766" s="44">
        <f t="shared" si="727"/>
        <v>3.6665098648461645</v>
      </c>
      <c r="CH766" s="44">
        <f t="shared" si="728"/>
        <v>28.516314476645693</v>
      </c>
      <c r="CI766" s="44">
        <f t="shared" si="729"/>
        <v>88.717422816231064</v>
      </c>
      <c r="CJ766" s="44">
        <f t="shared" si="730"/>
        <v>34.853273249233631</v>
      </c>
      <c r="CK766" s="44">
        <f t="shared" si="731"/>
        <v>158.4239693146983</v>
      </c>
    </row>
    <row r="767" spans="1:89" x14ac:dyDescent="0.25">
      <c r="A767" s="41">
        <f>'[11]ТОВ "Сумитеплоенерго" '!F759</f>
        <v>1965</v>
      </c>
      <c r="B767" s="41" t="str">
        <f>'[11]ТОВ "Сумитеплоенерго" '!C759</f>
        <v>просп.Тараса Шевченка,12</v>
      </c>
      <c r="C767" s="47" t="str">
        <f>'[11]ТОВ "Сумитеплоенерго" '!O759</f>
        <v>так</v>
      </c>
      <c r="D767" s="46">
        <f>'[11]ТОВ "Сумитеплоенерго" '!G759</f>
        <v>5</v>
      </c>
      <c r="E767" s="86" t="str">
        <f t="shared" si="735"/>
        <v>ТОВ "Сумитеплоенерго"</v>
      </c>
      <c r="F767" s="43">
        <f>'[11]ТОВ "Сумитеплоенерго" '!L759</f>
        <v>1896</v>
      </c>
      <c r="G767" s="43">
        <f>'[11]ТОВ "Сумитеплоенерго" '!CX759</f>
        <v>395.45693023255814</v>
      </c>
      <c r="H767" s="32">
        <f t="shared" si="736"/>
        <v>208.5743302914336</v>
      </c>
      <c r="I767" s="42"/>
      <c r="J767" s="42"/>
      <c r="K767" s="42"/>
      <c r="L767" s="42"/>
      <c r="M767" s="42"/>
      <c r="N767" s="44">
        <f t="shared" si="737"/>
        <v>395.45693023255814</v>
      </c>
      <c r="O767" s="44">
        <f t="shared" si="738"/>
        <v>262.77653971085203</v>
      </c>
      <c r="P767" s="44">
        <f t="shared" si="739"/>
        <v>0</v>
      </c>
      <c r="Q767" s="44">
        <f t="shared" si="740"/>
        <v>0</v>
      </c>
      <c r="R767" s="44">
        <f t="shared" si="741"/>
        <v>0</v>
      </c>
      <c r="S767" s="44">
        <f t="shared" si="742"/>
        <v>0</v>
      </c>
      <c r="T767" s="44">
        <f t="shared" si="743"/>
        <v>262.77653971085203</v>
      </c>
      <c r="U767" s="44">
        <f t="shared" si="744"/>
        <v>407.32063813953488</v>
      </c>
      <c r="V767" s="44">
        <f t="shared" si="745"/>
        <v>0</v>
      </c>
      <c r="W767" s="44">
        <f t="shared" si="746"/>
        <v>0</v>
      </c>
      <c r="X767" s="44">
        <f t="shared" si="747"/>
        <v>0</v>
      </c>
      <c r="Y767" s="44">
        <f t="shared" si="748"/>
        <v>0</v>
      </c>
      <c r="Z767" s="44">
        <f t="shared" si="749"/>
        <v>407.32063813953488</v>
      </c>
      <c r="AA767" s="20">
        <v>0.03</v>
      </c>
      <c r="AC767" s="44">
        <f t="shared" si="732"/>
        <v>185.80799999999999</v>
      </c>
      <c r="AD767" s="28">
        <v>98</v>
      </c>
      <c r="AE767" s="44">
        <f t="shared" si="733"/>
        <v>1342.3679999999999</v>
      </c>
      <c r="AF767" s="28">
        <v>708</v>
      </c>
      <c r="AG767" s="44">
        <f t="shared" si="734"/>
        <v>214.24799999999999</v>
      </c>
      <c r="AH767" s="28">
        <v>113</v>
      </c>
      <c r="AI767" s="44">
        <f t="shared" si="698"/>
        <v>73.317714865116272</v>
      </c>
      <c r="AJ767" s="44">
        <f t="shared" si="699"/>
        <v>0</v>
      </c>
      <c r="AK767" s="44"/>
      <c r="AL767" s="44">
        <f t="shared" si="700"/>
        <v>0</v>
      </c>
      <c r="AM767" s="44"/>
      <c r="AN767" s="44">
        <f t="shared" si="701"/>
        <v>73.317714865116272</v>
      </c>
      <c r="AO767" s="20"/>
      <c r="AP767" s="20">
        <v>0.18</v>
      </c>
      <c r="AQ767" s="20"/>
      <c r="AR767" s="20"/>
      <c r="AS767" s="44">
        <f t="shared" si="702"/>
        <v>48.718770462391966</v>
      </c>
      <c r="AT767" s="44">
        <f t="shared" si="703"/>
        <v>0</v>
      </c>
      <c r="AU767" s="44">
        <f t="shared" si="704"/>
        <v>0</v>
      </c>
      <c r="AV767" s="44">
        <f t="shared" si="705"/>
        <v>0</v>
      </c>
      <c r="AW767" s="44"/>
      <c r="AX767" s="44">
        <f t="shared" si="706"/>
        <v>48.718770462391966</v>
      </c>
      <c r="AY767" s="44">
        <f t="shared" si="707"/>
        <v>228.09955735813955</v>
      </c>
      <c r="AZ767" s="44">
        <f t="shared" si="708"/>
        <v>0</v>
      </c>
      <c r="BA767" s="44"/>
      <c r="BB767" s="44">
        <f t="shared" si="709"/>
        <v>0</v>
      </c>
      <c r="BC767" s="44"/>
      <c r="BD767" s="44">
        <f t="shared" si="710"/>
        <v>228.09955735813955</v>
      </c>
      <c r="BE767" s="20"/>
      <c r="BF767" s="20">
        <v>0.56000000000000005</v>
      </c>
      <c r="BG767" s="20"/>
      <c r="BH767" s="20">
        <v>0.05</v>
      </c>
      <c r="BI767" s="44">
        <f t="shared" si="711"/>
        <v>151.56950810521946</v>
      </c>
      <c r="BJ767" s="44">
        <f t="shared" si="712"/>
        <v>0</v>
      </c>
      <c r="BK767" s="44">
        <f t="shared" si="713"/>
        <v>0</v>
      </c>
      <c r="BL767" s="44">
        <f t="shared" si="714"/>
        <v>0</v>
      </c>
      <c r="BM767" s="44"/>
      <c r="BN767" s="44">
        <f t="shared" si="715"/>
        <v>151.56950810521946</v>
      </c>
      <c r="BO767" s="44">
        <f t="shared" si="716"/>
        <v>89.610540390697679</v>
      </c>
      <c r="BP767" s="44">
        <f t="shared" si="717"/>
        <v>0</v>
      </c>
      <c r="BQ767" s="44"/>
      <c r="BR767" s="44">
        <f t="shared" si="718"/>
        <v>0</v>
      </c>
      <c r="BS767" s="44"/>
      <c r="BT767" s="44">
        <f t="shared" si="719"/>
        <v>89.610540390697679</v>
      </c>
      <c r="BU767" s="20"/>
      <c r="BV767" s="20">
        <v>0.22</v>
      </c>
      <c r="BW767" s="20"/>
      <c r="BX767" s="20">
        <v>0.05</v>
      </c>
      <c r="BY767" s="44">
        <f t="shared" si="720"/>
        <v>59.545163898479075</v>
      </c>
      <c r="BZ767" s="44">
        <f t="shared" si="721"/>
        <v>0</v>
      </c>
      <c r="CA767" s="44">
        <f t="shared" si="722"/>
        <v>0</v>
      </c>
      <c r="CB767" s="44">
        <f t="shared" si="723"/>
        <v>0</v>
      </c>
      <c r="CC767" s="44"/>
      <c r="CD767" s="44">
        <f t="shared" si="724"/>
        <v>59.545163898479075</v>
      </c>
      <c r="CE767" s="44">
        <f t="shared" si="725"/>
        <v>3.8138893538668608</v>
      </c>
      <c r="CF767" s="44">
        <f t="shared" si="726"/>
        <v>8.8564515170698375</v>
      </c>
      <c r="CG767" s="44">
        <f t="shared" si="727"/>
        <v>3.5980755778131699</v>
      </c>
      <c r="CH767" s="44">
        <f t="shared" si="728"/>
        <v>19.940379519598565</v>
      </c>
      <c r="CI767" s="44">
        <f t="shared" si="729"/>
        <v>62.036736283195545</v>
      </c>
      <c r="CJ767" s="44">
        <f t="shared" si="730"/>
        <v>24.371574968398249</v>
      </c>
      <c r="CK767" s="44">
        <f t="shared" si="731"/>
        <v>110.77988621999204</v>
      </c>
    </row>
    <row r="768" spans="1:89" x14ac:dyDescent="0.25">
      <c r="A768" s="41">
        <f>'[11]ТОВ "Сумитеплоенерго" '!F760</f>
        <v>1997</v>
      </c>
      <c r="B768" s="41" t="str">
        <f>'[11]ТОВ "Сумитеплоенерго" '!C760</f>
        <v>вул. Котляревського, 2/6</v>
      </c>
      <c r="C768" s="47" t="str">
        <f>'[11]ТОВ "Сумитеплоенерго" '!O760</f>
        <v>так</v>
      </c>
      <c r="D768" s="46">
        <f>'[11]ТОВ "Сумитеплоенерго" '!G760</f>
        <v>9</v>
      </c>
      <c r="E768" s="86" t="str">
        <f t="shared" si="735"/>
        <v>ТОВ "Сумитеплоенерго"</v>
      </c>
      <c r="F768" s="43">
        <f>'[11]ТОВ "Сумитеплоенерго" '!L760</f>
        <v>2832</v>
      </c>
      <c r="G768" s="43">
        <f>'[11]ТОВ "Сумитеплоенерго" '!CX760</f>
        <v>566.816023255814</v>
      </c>
      <c r="H768" s="32">
        <f t="shared" si="736"/>
        <v>200.14690086716595</v>
      </c>
      <c r="I768" s="42"/>
      <c r="J768" s="42"/>
      <c r="K768" s="42"/>
      <c r="L768" s="42"/>
      <c r="M768" s="42"/>
      <c r="N768" s="44">
        <f t="shared" si="737"/>
        <v>566.816023255814</v>
      </c>
      <c r="O768" s="44">
        <f t="shared" si="738"/>
        <v>376.64266790377735</v>
      </c>
      <c r="P768" s="44">
        <f t="shared" si="739"/>
        <v>0</v>
      </c>
      <c r="Q768" s="44">
        <f t="shared" si="740"/>
        <v>0</v>
      </c>
      <c r="R768" s="44">
        <f t="shared" si="741"/>
        <v>0</v>
      </c>
      <c r="S768" s="44">
        <f t="shared" si="742"/>
        <v>0</v>
      </c>
      <c r="T768" s="44">
        <f t="shared" si="743"/>
        <v>376.64266790377735</v>
      </c>
      <c r="U768" s="44">
        <f t="shared" si="744"/>
        <v>583.82050395348847</v>
      </c>
      <c r="V768" s="44">
        <f t="shared" si="745"/>
        <v>0</v>
      </c>
      <c r="W768" s="44">
        <f t="shared" si="746"/>
        <v>0</v>
      </c>
      <c r="X768" s="44">
        <f t="shared" si="747"/>
        <v>0</v>
      </c>
      <c r="Y768" s="44">
        <f t="shared" si="748"/>
        <v>0</v>
      </c>
      <c r="Z768" s="44">
        <f t="shared" si="749"/>
        <v>583.82050395348847</v>
      </c>
      <c r="AA768" s="20">
        <v>0.03</v>
      </c>
      <c r="AC768" s="44">
        <f t="shared" si="732"/>
        <v>277.536</v>
      </c>
      <c r="AD768" s="28">
        <v>98</v>
      </c>
      <c r="AE768" s="44">
        <f t="shared" si="733"/>
        <v>2005.056</v>
      </c>
      <c r="AF768" s="28">
        <v>708</v>
      </c>
      <c r="AG768" s="44">
        <f t="shared" si="734"/>
        <v>320.01600000000002</v>
      </c>
      <c r="AH768" s="28">
        <v>113</v>
      </c>
      <c r="AI768" s="44">
        <f t="shared" si="698"/>
        <v>105.08769071162791</v>
      </c>
      <c r="AJ768" s="44">
        <f t="shared" si="699"/>
        <v>0</v>
      </c>
      <c r="AK768" s="44"/>
      <c r="AL768" s="44">
        <f t="shared" si="700"/>
        <v>0</v>
      </c>
      <c r="AM768" s="44"/>
      <c r="AN768" s="44">
        <f t="shared" si="701"/>
        <v>105.08769071162791</v>
      </c>
      <c r="AO768" s="20"/>
      <c r="AP768" s="20">
        <v>0.18</v>
      </c>
      <c r="AQ768" s="20"/>
      <c r="AR768" s="20"/>
      <c r="AS768" s="44">
        <f t="shared" si="702"/>
        <v>69.829550629360313</v>
      </c>
      <c r="AT768" s="44">
        <f t="shared" si="703"/>
        <v>0</v>
      </c>
      <c r="AU768" s="44">
        <f t="shared" si="704"/>
        <v>0</v>
      </c>
      <c r="AV768" s="44">
        <f t="shared" si="705"/>
        <v>0</v>
      </c>
      <c r="AW768" s="44"/>
      <c r="AX768" s="44">
        <f t="shared" si="706"/>
        <v>69.829550629360313</v>
      </c>
      <c r="AY768" s="44">
        <f t="shared" si="707"/>
        <v>326.93948221395357</v>
      </c>
      <c r="AZ768" s="44">
        <f t="shared" si="708"/>
        <v>0</v>
      </c>
      <c r="BA768" s="44"/>
      <c r="BB768" s="44">
        <f t="shared" si="709"/>
        <v>0</v>
      </c>
      <c r="BC768" s="44"/>
      <c r="BD768" s="44">
        <f t="shared" si="710"/>
        <v>326.93948221395357</v>
      </c>
      <c r="BE768" s="20"/>
      <c r="BF768" s="20">
        <v>0.56000000000000005</v>
      </c>
      <c r="BG768" s="20"/>
      <c r="BH768" s="20">
        <v>0.05</v>
      </c>
      <c r="BI768" s="44">
        <f t="shared" si="711"/>
        <v>217.24749084689881</v>
      </c>
      <c r="BJ768" s="44">
        <f t="shared" si="712"/>
        <v>0</v>
      </c>
      <c r="BK768" s="44">
        <f t="shared" si="713"/>
        <v>0</v>
      </c>
      <c r="BL768" s="44">
        <f t="shared" si="714"/>
        <v>0</v>
      </c>
      <c r="BM768" s="44"/>
      <c r="BN768" s="44">
        <f t="shared" si="715"/>
        <v>217.24749084689881</v>
      </c>
      <c r="BO768" s="44">
        <f t="shared" si="716"/>
        <v>128.44051086976745</v>
      </c>
      <c r="BP768" s="44">
        <f t="shared" si="717"/>
        <v>0</v>
      </c>
      <c r="BQ768" s="44"/>
      <c r="BR768" s="44">
        <f t="shared" si="718"/>
        <v>0</v>
      </c>
      <c r="BS768" s="44"/>
      <c r="BT768" s="44">
        <f t="shared" si="719"/>
        <v>128.44051086976745</v>
      </c>
      <c r="BU768" s="20"/>
      <c r="BV768" s="20">
        <v>0.22</v>
      </c>
      <c r="BW768" s="20"/>
      <c r="BX768" s="20">
        <v>0.05</v>
      </c>
      <c r="BY768" s="44">
        <f t="shared" si="720"/>
        <v>85.34722854699595</v>
      </c>
      <c r="BZ768" s="44">
        <f t="shared" si="721"/>
        <v>0</v>
      </c>
      <c r="CA768" s="44">
        <f t="shared" si="722"/>
        <v>0</v>
      </c>
      <c r="CB768" s="44">
        <f t="shared" si="723"/>
        <v>0</v>
      </c>
      <c r="CC768" s="44"/>
      <c r="CD768" s="44">
        <f t="shared" si="724"/>
        <v>85.34722854699595</v>
      </c>
      <c r="CE768" s="44">
        <f t="shared" si="725"/>
        <v>3.9744778177522466</v>
      </c>
      <c r="CF768" s="44">
        <f t="shared" si="726"/>
        <v>9.2293632123605356</v>
      </c>
      <c r="CG768" s="44">
        <f t="shared" si="727"/>
        <v>3.7495769393822211</v>
      </c>
      <c r="CH768" s="44">
        <f t="shared" si="728"/>
        <v>28.580929444993696</v>
      </c>
      <c r="CI768" s="44">
        <f t="shared" si="729"/>
        <v>88.918447162202625</v>
      </c>
      <c r="CJ768" s="44">
        <f t="shared" si="730"/>
        <v>34.932247099436736</v>
      </c>
      <c r="CK768" s="44">
        <f t="shared" si="731"/>
        <v>158.7829413610761</v>
      </c>
    </row>
    <row r="769" spans="1:91" x14ac:dyDescent="0.25">
      <c r="A769" s="41">
        <f>'[11]ТОВ "Сумитеплоенерго" '!F761</f>
        <v>1987</v>
      </c>
      <c r="B769" s="41" t="str">
        <f>'[11]ТОВ "Сумитеплоенерго" '!C761</f>
        <v>вул.Прокоф'єва,32</v>
      </c>
      <c r="C769" s="47" t="str">
        <f>'[11]ТОВ "Сумитеплоенерго" '!O761</f>
        <v>так</v>
      </c>
      <c r="D769" s="46">
        <f>'[11]ТОВ "Сумитеплоенерго" '!G761</f>
        <v>9</v>
      </c>
      <c r="E769" s="86" t="str">
        <f t="shared" si="735"/>
        <v>ТОВ "Сумитеплоенерго"</v>
      </c>
      <c r="F769" s="43">
        <f>'[11]ТОВ "Сумитеплоенерго" '!L761</f>
        <v>2013</v>
      </c>
      <c r="G769" s="43">
        <f>'[11]ТОВ "Сумитеплоенерго" '!CX761</f>
        <v>316.00619767441862</v>
      </c>
      <c r="H769" s="32">
        <f t="shared" si="736"/>
        <v>156.98271121431625</v>
      </c>
      <c r="I769" s="42"/>
      <c r="J769" s="42"/>
      <c r="K769" s="42"/>
      <c r="L769" s="42"/>
      <c r="M769" s="42"/>
      <c r="N769" s="44">
        <f t="shared" si="737"/>
        <v>316.00619767441862</v>
      </c>
      <c r="O769" s="44">
        <f t="shared" si="738"/>
        <v>209.98245018296706</v>
      </c>
      <c r="P769" s="44">
        <f t="shared" si="739"/>
        <v>0</v>
      </c>
      <c r="Q769" s="44">
        <f t="shared" si="740"/>
        <v>0</v>
      </c>
      <c r="R769" s="44">
        <f t="shared" si="741"/>
        <v>0</v>
      </c>
      <c r="S769" s="44">
        <f t="shared" si="742"/>
        <v>0</v>
      </c>
      <c r="T769" s="44">
        <f t="shared" si="743"/>
        <v>209.98245018296706</v>
      </c>
      <c r="U769" s="44">
        <f t="shared" si="744"/>
        <v>325.48638360465117</v>
      </c>
      <c r="V769" s="44">
        <f t="shared" si="745"/>
        <v>0</v>
      </c>
      <c r="W769" s="44">
        <f t="shared" si="746"/>
        <v>0</v>
      </c>
      <c r="X769" s="44">
        <f t="shared" si="747"/>
        <v>0</v>
      </c>
      <c r="Y769" s="44">
        <f t="shared" si="748"/>
        <v>0</v>
      </c>
      <c r="Z769" s="44">
        <f t="shared" si="749"/>
        <v>325.48638360465117</v>
      </c>
      <c r="AA769" s="20">
        <v>0.03</v>
      </c>
      <c r="AC769" s="44">
        <f t="shared" ref="AC769:AC770" si="754">AD769*F769/1000</f>
        <v>197.274</v>
      </c>
      <c r="AD769" s="28">
        <v>98</v>
      </c>
      <c r="AE769" s="44">
        <f t="shared" ref="AE769:AE770" si="755">AF769*F769/1000</f>
        <v>1425.204</v>
      </c>
      <c r="AF769" s="28">
        <v>708</v>
      </c>
      <c r="AG769" s="44">
        <f t="shared" ref="AG769:AG770" si="756">AH769*F769/1000</f>
        <v>227.46899999999999</v>
      </c>
      <c r="AH769" s="28">
        <v>113</v>
      </c>
      <c r="AI769" s="44">
        <f t="shared" ref="AI769:AI832" si="757">U769*AP769</f>
        <v>58.587549048837211</v>
      </c>
      <c r="AJ769" s="44">
        <f t="shared" ref="AJ769:AJ832" si="758">V769*AQ769</f>
        <v>0</v>
      </c>
      <c r="AK769" s="44"/>
      <c r="AL769" s="44">
        <f t="shared" ref="AL769:AL832" si="759">X769*AR769</f>
        <v>0</v>
      </c>
      <c r="AM769" s="44"/>
      <c r="AN769" s="44">
        <f t="shared" ref="AN769:AN832" si="760">SUM(AI769:AL769)</f>
        <v>58.587549048837211</v>
      </c>
      <c r="AO769" s="20"/>
      <c r="AP769" s="20">
        <v>0.18</v>
      </c>
      <c r="AQ769" s="20"/>
      <c r="AR769" s="20"/>
      <c r="AS769" s="44">
        <f t="shared" ref="AS769:AS832" si="761">AI769*$D$3</f>
        <v>38.930746263922096</v>
      </c>
      <c r="AT769" s="44">
        <f t="shared" ref="AT769:AT832" si="762">AJ769*$D$4</f>
        <v>0</v>
      </c>
      <c r="AU769" s="44">
        <f t="shared" ref="AU769:AU832" si="763">AK769*$D$5</f>
        <v>0</v>
      </c>
      <c r="AV769" s="44">
        <f t="shared" ref="AV769:AV832" si="764">AL769*$D$3</f>
        <v>0</v>
      </c>
      <c r="AW769" s="44"/>
      <c r="AX769" s="44">
        <f t="shared" ref="AX769:AX832" si="765">SUM(AS769:AW769)</f>
        <v>38.930746263922096</v>
      </c>
      <c r="AY769" s="44">
        <f t="shared" ref="AY769:AY832" si="766">U769*BF769</f>
        <v>182.27237481860467</v>
      </c>
      <c r="AZ769" s="44">
        <f t="shared" ref="AZ769:AZ832" si="767">V769*BG769</f>
        <v>0</v>
      </c>
      <c r="BA769" s="44"/>
      <c r="BB769" s="44">
        <f t="shared" ref="BB769:BB832" si="768">X769*BH769</f>
        <v>0</v>
      </c>
      <c r="BC769" s="44"/>
      <c r="BD769" s="44">
        <f t="shared" ref="BD769:BD832" si="769">SUM(AY769:BB769)</f>
        <v>182.27237481860467</v>
      </c>
      <c r="BE769" s="20"/>
      <c r="BF769" s="20">
        <v>0.56000000000000005</v>
      </c>
      <c r="BG769" s="20"/>
      <c r="BH769" s="20">
        <v>0.05</v>
      </c>
      <c r="BI769" s="44">
        <f t="shared" ref="BI769:BI832" si="770">AY769*$D$3</f>
        <v>121.11787726553541</v>
      </c>
      <c r="BJ769" s="44">
        <f t="shared" ref="BJ769:BJ832" si="771">AZ769*$D$4</f>
        <v>0</v>
      </c>
      <c r="BK769" s="44">
        <f t="shared" ref="BK769:BK832" si="772">BA769*$D$5</f>
        <v>0</v>
      </c>
      <c r="BL769" s="44">
        <f t="shared" ref="BL769:BL832" si="773">BB769*$D$3</f>
        <v>0</v>
      </c>
      <c r="BM769" s="44"/>
      <c r="BN769" s="44">
        <f t="shared" ref="BN769:BN832" si="774">SUM(BI769:BM769)</f>
        <v>121.11787726553541</v>
      </c>
      <c r="BO769" s="44">
        <f t="shared" ref="BO769:BO832" si="775">U769*BV769</f>
        <v>71.60700439302326</v>
      </c>
      <c r="BP769" s="44">
        <f t="shared" ref="BP769:BP832" si="776">V769*BW769</f>
        <v>0</v>
      </c>
      <c r="BQ769" s="44"/>
      <c r="BR769" s="44">
        <f t="shared" ref="BR769:BR832" si="777">X769*BX769</f>
        <v>0</v>
      </c>
      <c r="BS769" s="44"/>
      <c r="BT769" s="44">
        <f t="shared" ref="BT769:BT832" si="778">SUM(BO769:BR769)</f>
        <v>71.60700439302326</v>
      </c>
      <c r="BU769" s="20"/>
      <c r="BV769" s="20">
        <v>0.22</v>
      </c>
      <c r="BW769" s="20"/>
      <c r="BX769" s="20">
        <v>0.05</v>
      </c>
      <c r="BY769" s="44">
        <f t="shared" ref="BY769:BY832" si="779">BO769*$D$3</f>
        <v>47.582023211460339</v>
      </c>
      <c r="BZ769" s="44">
        <f t="shared" ref="BZ769:BZ832" si="780">BP769*$D$4</f>
        <v>0</v>
      </c>
      <c r="CA769" s="44">
        <f t="shared" ref="CA769:CA832" si="781">BQ769*$D$5</f>
        <v>0</v>
      </c>
      <c r="CB769" s="44">
        <f t="shared" ref="CB769:CB832" si="782">BR769*$D$3</f>
        <v>0</v>
      </c>
      <c r="CC769" s="44"/>
      <c r="CD769" s="44">
        <f t="shared" ref="CD769:CD832" si="783">SUM(BY769:CC769)</f>
        <v>47.582023211460339</v>
      </c>
      <c r="CE769" s="44">
        <f t="shared" ref="CE769:CE832" si="784">AC769/AX769</f>
        <v>5.067305893974547</v>
      </c>
      <c r="CF769" s="44">
        <f t="shared" ref="CF769:CF832" si="785">AE769/BN769</f>
        <v>11.767082054083749</v>
      </c>
      <c r="CG769" s="44">
        <f t="shared" ref="CG769:CG832" si="786">AG769/CD769</f>
        <v>4.7805659500668964</v>
      </c>
      <c r="CH769" s="44">
        <f t="shared" ref="CH769:CH832" si="787">AI769*$AD$3+AJ769*$AD$4+AL769*$AD$3</f>
        <v>15.934184055056436</v>
      </c>
      <c r="CI769" s="44">
        <f t="shared" ref="CI769:CI832" si="788">AY769*$AD$3+AZ769*$AD$4+BB769*$AD$3</f>
        <v>49.573017060175587</v>
      </c>
      <c r="CJ769" s="44">
        <f t="shared" ref="CJ769:CJ832" si="789">BO769*$AD$3+BP769*$AD$4+BR769*$AD$3</f>
        <v>19.475113845068979</v>
      </c>
      <c r="CK769" s="44">
        <f t="shared" ref="CK769:CK832" si="790">U769*$AD$3+V769*$AD$4+W769*$AD$5+X769*$AD$3</f>
        <v>88.523244750313538</v>
      </c>
    </row>
    <row r="770" spans="1:91" x14ac:dyDescent="0.25">
      <c r="A770" s="41">
        <f>'[11]ТОВ "Сумитеплоенерго" '!F762</f>
        <v>1993</v>
      </c>
      <c r="B770" s="41" t="str">
        <f>'[11]ТОВ "Сумитеплоенерго" '!C762</f>
        <v>вул.Роменська,100</v>
      </c>
      <c r="C770" s="47" t="str">
        <f>'[11]ТОВ "Сумитеплоенерго" '!O762</f>
        <v>так</v>
      </c>
      <c r="D770" s="46">
        <f>'[11]ТОВ "Сумитеплоенерго" '!G762</f>
        <v>9</v>
      </c>
      <c r="E770" s="86" t="str">
        <f t="shared" si="735"/>
        <v>ТОВ "Сумитеплоенерго"</v>
      </c>
      <c r="F770" s="43">
        <f>'[11]ТОВ "Сумитеплоенерго" '!L762</f>
        <v>3898</v>
      </c>
      <c r="G770" s="43">
        <f>'[11]ТОВ "Сумитеплоенерго" '!CX762</f>
        <v>764.28600000000006</v>
      </c>
      <c r="H770" s="32">
        <f t="shared" si="736"/>
        <v>196.07131862493586</v>
      </c>
      <c r="I770" s="42"/>
      <c r="J770" s="42"/>
      <c r="K770" s="42"/>
      <c r="L770" s="42"/>
      <c r="M770" s="42"/>
      <c r="N770" s="44">
        <f t="shared" si="737"/>
        <v>764.28600000000006</v>
      </c>
      <c r="O770" s="44">
        <f t="shared" si="738"/>
        <v>507.85917523645747</v>
      </c>
      <c r="P770" s="44">
        <f t="shared" si="739"/>
        <v>0</v>
      </c>
      <c r="Q770" s="44">
        <f t="shared" si="740"/>
        <v>0</v>
      </c>
      <c r="R770" s="44">
        <f t="shared" si="741"/>
        <v>0</v>
      </c>
      <c r="S770" s="44">
        <f t="shared" si="742"/>
        <v>0</v>
      </c>
      <c r="T770" s="44">
        <f t="shared" si="743"/>
        <v>507.85917523645747</v>
      </c>
      <c r="U770" s="44">
        <f t="shared" si="744"/>
        <v>787.21458000000007</v>
      </c>
      <c r="V770" s="44">
        <f t="shared" si="745"/>
        <v>0</v>
      </c>
      <c r="W770" s="44">
        <f t="shared" si="746"/>
        <v>0</v>
      </c>
      <c r="X770" s="44">
        <f t="shared" si="747"/>
        <v>0</v>
      </c>
      <c r="Y770" s="44">
        <f t="shared" si="748"/>
        <v>0</v>
      </c>
      <c r="Z770" s="44">
        <f t="shared" si="749"/>
        <v>787.21458000000007</v>
      </c>
      <c r="AA770" s="20">
        <v>0.03</v>
      </c>
      <c r="AC770" s="44">
        <f t="shared" si="754"/>
        <v>366.41199999999998</v>
      </c>
      <c r="AD770" s="28">
        <v>94</v>
      </c>
      <c r="AE770" s="44">
        <f t="shared" si="755"/>
        <v>2658.4360000000001</v>
      </c>
      <c r="AF770" s="28">
        <v>682</v>
      </c>
      <c r="AG770" s="44">
        <f t="shared" si="756"/>
        <v>428.78</v>
      </c>
      <c r="AH770" s="28">
        <v>110</v>
      </c>
      <c r="AI770" s="44">
        <f t="shared" si="757"/>
        <v>141.6986244</v>
      </c>
      <c r="AJ770" s="44">
        <f t="shared" si="758"/>
        <v>0</v>
      </c>
      <c r="AK770" s="44"/>
      <c r="AL770" s="44">
        <f t="shared" si="759"/>
        <v>0</v>
      </c>
      <c r="AM770" s="44"/>
      <c r="AN770" s="44">
        <f t="shared" si="760"/>
        <v>141.6986244</v>
      </c>
      <c r="AO770" s="20"/>
      <c r="AP770" s="20">
        <v>0.18</v>
      </c>
      <c r="AQ770" s="20"/>
      <c r="AR770" s="20"/>
      <c r="AS770" s="44">
        <f t="shared" si="761"/>
        <v>94.157091088839209</v>
      </c>
      <c r="AT770" s="44">
        <f t="shared" si="762"/>
        <v>0</v>
      </c>
      <c r="AU770" s="44">
        <f t="shared" si="763"/>
        <v>0</v>
      </c>
      <c r="AV770" s="44">
        <f t="shared" si="764"/>
        <v>0</v>
      </c>
      <c r="AW770" s="44"/>
      <c r="AX770" s="44">
        <f t="shared" si="765"/>
        <v>94.157091088839209</v>
      </c>
      <c r="AY770" s="44">
        <f t="shared" si="766"/>
        <v>440.84016480000008</v>
      </c>
      <c r="AZ770" s="44">
        <f t="shared" si="767"/>
        <v>0</v>
      </c>
      <c r="BA770" s="44"/>
      <c r="BB770" s="44">
        <f t="shared" si="768"/>
        <v>0</v>
      </c>
      <c r="BC770" s="44"/>
      <c r="BD770" s="44">
        <f t="shared" si="769"/>
        <v>440.84016480000008</v>
      </c>
      <c r="BE770" s="20"/>
      <c r="BF770" s="20">
        <v>0.56000000000000005</v>
      </c>
      <c r="BG770" s="20"/>
      <c r="BH770" s="20">
        <v>0.05</v>
      </c>
      <c r="BI770" s="44">
        <f t="shared" si="770"/>
        <v>292.93317227638869</v>
      </c>
      <c r="BJ770" s="44">
        <f t="shared" si="771"/>
        <v>0</v>
      </c>
      <c r="BK770" s="44">
        <f t="shared" si="772"/>
        <v>0</v>
      </c>
      <c r="BL770" s="44">
        <f t="shared" si="773"/>
        <v>0</v>
      </c>
      <c r="BM770" s="44"/>
      <c r="BN770" s="44">
        <f t="shared" si="774"/>
        <v>292.93317227638869</v>
      </c>
      <c r="BO770" s="44">
        <f t="shared" si="775"/>
        <v>173.18720760000002</v>
      </c>
      <c r="BP770" s="44">
        <f t="shared" si="776"/>
        <v>0</v>
      </c>
      <c r="BQ770" s="44"/>
      <c r="BR770" s="44">
        <f t="shared" si="777"/>
        <v>0</v>
      </c>
      <c r="BS770" s="44"/>
      <c r="BT770" s="44">
        <f t="shared" si="778"/>
        <v>173.18720760000002</v>
      </c>
      <c r="BU770" s="20"/>
      <c r="BV770" s="20">
        <v>0.22</v>
      </c>
      <c r="BW770" s="20"/>
      <c r="BX770" s="20">
        <v>0.05</v>
      </c>
      <c r="BY770" s="44">
        <f t="shared" si="779"/>
        <v>115.08088910858127</v>
      </c>
      <c r="BZ770" s="44">
        <f t="shared" si="780"/>
        <v>0</v>
      </c>
      <c r="CA770" s="44">
        <f t="shared" si="781"/>
        <v>0</v>
      </c>
      <c r="CB770" s="44">
        <f t="shared" si="782"/>
        <v>0</v>
      </c>
      <c r="CC770" s="44"/>
      <c r="CD770" s="44">
        <f t="shared" si="783"/>
        <v>115.08088910858127</v>
      </c>
      <c r="CE770" s="44">
        <f t="shared" si="784"/>
        <v>3.8914966017193806</v>
      </c>
      <c r="CF770" s="44">
        <f t="shared" si="785"/>
        <v>9.0752302968668541</v>
      </c>
      <c r="CG770" s="44">
        <f t="shared" si="786"/>
        <v>3.7259010016462151</v>
      </c>
      <c r="CH770" s="44">
        <f t="shared" si="787"/>
        <v>38.538085279106284</v>
      </c>
      <c r="CI770" s="44">
        <f t="shared" si="788"/>
        <v>119.89626531277514</v>
      </c>
      <c r="CJ770" s="44">
        <f t="shared" si="789"/>
        <v>47.102104230018803</v>
      </c>
      <c r="CK770" s="44">
        <f t="shared" si="790"/>
        <v>214.10047377281273</v>
      </c>
    </row>
    <row r="771" spans="1:91" x14ac:dyDescent="0.25">
      <c r="A771" s="41">
        <f>'[11]ТОВ "Сумитеплоенерго" '!F763</f>
        <v>1992</v>
      </c>
      <c r="B771" s="41" t="str">
        <f>'[11]ТОВ "Сумитеплоенерго" '!C763</f>
        <v>вул.Котляревського,2/2А</v>
      </c>
      <c r="C771" s="47" t="str">
        <f>'[11]ТОВ "Сумитеплоенерго" '!O763</f>
        <v>так</v>
      </c>
      <c r="D771" s="46">
        <f>'[11]ТОВ "Сумитеплоенерго" '!G763</f>
        <v>10</v>
      </c>
      <c r="E771" s="86" t="str">
        <f t="shared" si="735"/>
        <v>ТОВ "Сумитеплоенерго"</v>
      </c>
      <c r="F771" s="43">
        <f>'[11]ТОВ "Сумитеплоенерго" '!L763</f>
        <v>2312</v>
      </c>
      <c r="G771" s="43">
        <f>'[11]ТОВ "Сумитеплоенерго" '!CX763</f>
        <v>458.33232558139537</v>
      </c>
      <c r="H771" s="32">
        <f t="shared" si="736"/>
        <v>198.24062525146857</v>
      </c>
      <c r="I771" s="42"/>
      <c r="J771" s="42"/>
      <c r="K771" s="42"/>
      <c r="L771" s="42"/>
      <c r="M771" s="42"/>
      <c r="N771" s="44">
        <f t="shared" si="737"/>
        <v>458.33232558139537</v>
      </c>
      <c r="O771" s="44">
        <f t="shared" si="738"/>
        <v>304.55651006818772</v>
      </c>
      <c r="P771" s="44">
        <f t="shared" si="739"/>
        <v>0</v>
      </c>
      <c r="Q771" s="44">
        <f t="shared" si="740"/>
        <v>0</v>
      </c>
      <c r="R771" s="44">
        <f t="shared" si="741"/>
        <v>0</v>
      </c>
      <c r="S771" s="44">
        <f t="shared" si="742"/>
        <v>0</v>
      </c>
      <c r="T771" s="44">
        <f t="shared" si="743"/>
        <v>304.55651006818772</v>
      </c>
      <c r="U771" s="44">
        <f t="shared" si="744"/>
        <v>472.08229534883725</v>
      </c>
      <c r="V771" s="44">
        <f t="shared" si="745"/>
        <v>0</v>
      </c>
      <c r="W771" s="44">
        <f t="shared" si="746"/>
        <v>0</v>
      </c>
      <c r="X771" s="44">
        <f t="shared" si="747"/>
        <v>0</v>
      </c>
      <c r="Y771" s="44">
        <f t="shared" si="748"/>
        <v>0</v>
      </c>
      <c r="Z771" s="44">
        <f t="shared" si="749"/>
        <v>472.08229534883725</v>
      </c>
      <c r="AA771" s="20">
        <v>0.03</v>
      </c>
      <c r="AC771" s="44">
        <f t="shared" ref="AC771:AC832" si="791">AD771*F771/1000</f>
        <v>226.57599999999999</v>
      </c>
      <c r="AD771" s="28">
        <v>98</v>
      </c>
      <c r="AE771" s="44">
        <f t="shared" ref="AE771:AE832" si="792">AF771*F771/1000</f>
        <v>1636.896</v>
      </c>
      <c r="AF771" s="28">
        <v>708</v>
      </c>
      <c r="AG771" s="44">
        <f t="shared" ref="AG771:AG832" si="793">AH771*F771/1000</f>
        <v>261.25599999999997</v>
      </c>
      <c r="AH771" s="28">
        <v>113</v>
      </c>
      <c r="AI771" s="44">
        <f t="shared" si="757"/>
        <v>84.974813162790696</v>
      </c>
      <c r="AJ771" s="44">
        <f t="shared" si="758"/>
        <v>0</v>
      </c>
      <c r="AK771" s="44"/>
      <c r="AL771" s="44">
        <f t="shared" si="759"/>
        <v>0</v>
      </c>
      <c r="AM771" s="44"/>
      <c r="AN771" s="44">
        <f t="shared" si="760"/>
        <v>84.974813162790696</v>
      </c>
      <c r="AO771" s="20"/>
      <c r="AP771" s="20">
        <v>0.18</v>
      </c>
      <c r="AQ771" s="20"/>
      <c r="AR771" s="20"/>
      <c r="AS771" s="44">
        <f t="shared" si="761"/>
        <v>56.464776966641999</v>
      </c>
      <c r="AT771" s="44">
        <f t="shared" si="762"/>
        <v>0</v>
      </c>
      <c r="AU771" s="44">
        <f t="shared" si="763"/>
        <v>0</v>
      </c>
      <c r="AV771" s="44">
        <f t="shared" si="764"/>
        <v>0</v>
      </c>
      <c r="AW771" s="44"/>
      <c r="AX771" s="44">
        <f t="shared" si="765"/>
        <v>56.464776966641999</v>
      </c>
      <c r="AY771" s="44">
        <f t="shared" si="766"/>
        <v>264.36608539534888</v>
      </c>
      <c r="AZ771" s="44">
        <f t="shared" si="767"/>
        <v>0</v>
      </c>
      <c r="BA771" s="44"/>
      <c r="BB771" s="44">
        <f t="shared" si="768"/>
        <v>0</v>
      </c>
      <c r="BC771" s="44"/>
      <c r="BD771" s="44">
        <f t="shared" si="769"/>
        <v>264.36608539534888</v>
      </c>
      <c r="BE771" s="20"/>
      <c r="BF771" s="20">
        <v>0.56000000000000005</v>
      </c>
      <c r="BG771" s="20"/>
      <c r="BH771" s="20">
        <v>0.05</v>
      </c>
      <c r="BI771" s="44">
        <f t="shared" si="770"/>
        <v>175.6681950073307</v>
      </c>
      <c r="BJ771" s="44">
        <f t="shared" si="771"/>
        <v>0</v>
      </c>
      <c r="BK771" s="44">
        <f t="shared" si="772"/>
        <v>0</v>
      </c>
      <c r="BL771" s="44">
        <f t="shared" si="773"/>
        <v>0</v>
      </c>
      <c r="BM771" s="44"/>
      <c r="BN771" s="44">
        <f t="shared" si="774"/>
        <v>175.6681950073307</v>
      </c>
      <c r="BO771" s="44">
        <f t="shared" si="775"/>
        <v>103.8581049767442</v>
      </c>
      <c r="BP771" s="44">
        <f t="shared" si="776"/>
        <v>0</v>
      </c>
      <c r="BQ771" s="44"/>
      <c r="BR771" s="44">
        <f t="shared" si="777"/>
        <v>0</v>
      </c>
      <c r="BS771" s="44"/>
      <c r="BT771" s="44">
        <f t="shared" si="778"/>
        <v>103.8581049767442</v>
      </c>
      <c r="BU771" s="20"/>
      <c r="BV771" s="20">
        <v>0.22</v>
      </c>
      <c r="BW771" s="20"/>
      <c r="BX771" s="20">
        <v>0.05</v>
      </c>
      <c r="BY771" s="44">
        <f t="shared" si="779"/>
        <v>69.012505181451345</v>
      </c>
      <c r="BZ771" s="44">
        <f t="shared" si="780"/>
        <v>0</v>
      </c>
      <c r="CA771" s="44">
        <f t="shared" si="781"/>
        <v>0</v>
      </c>
      <c r="CB771" s="44">
        <f t="shared" si="782"/>
        <v>0</v>
      </c>
      <c r="CC771" s="44"/>
      <c r="CD771" s="44">
        <f t="shared" si="783"/>
        <v>69.012505181451345</v>
      </c>
      <c r="CE771" s="44">
        <f t="shared" si="784"/>
        <v>4.0126962714092631</v>
      </c>
      <c r="CF771" s="44">
        <f t="shared" si="785"/>
        <v>9.3181124786515372</v>
      </c>
      <c r="CG771" s="44">
        <f t="shared" si="786"/>
        <v>3.7856327532682927</v>
      </c>
      <c r="CH771" s="44">
        <f t="shared" si="787"/>
        <v>23.110786079330147</v>
      </c>
      <c r="CI771" s="44">
        <f t="shared" si="788"/>
        <v>71.900223357916033</v>
      </c>
      <c r="CJ771" s="44">
        <f t="shared" si="789"/>
        <v>28.246516319181296</v>
      </c>
      <c r="CK771" s="44">
        <f t="shared" si="790"/>
        <v>128.39325599627861</v>
      </c>
    </row>
    <row r="772" spans="1:91" x14ac:dyDescent="0.25">
      <c r="A772" s="41">
        <f>'[11]ТОВ "Сумитеплоенерго" '!F764</f>
        <v>1977</v>
      </c>
      <c r="B772" s="41" t="str">
        <f>'[11]ТОВ "Сумитеплоенерго" '!C764</f>
        <v>вул. Котляревського, 2/8</v>
      </c>
      <c r="C772" s="47" t="str">
        <f>'[11]ТОВ "Сумитеплоенерго" '!O764</f>
        <v>так</v>
      </c>
      <c r="D772" s="46">
        <f>'[11]ТОВ "Сумитеплоенерго" '!G764</f>
        <v>5</v>
      </c>
      <c r="E772" s="86" t="str">
        <f t="shared" si="735"/>
        <v>ТОВ "Сумитеплоенерго"</v>
      </c>
      <c r="F772" s="43">
        <f>'[11]ТОВ "Сумитеплоенерго" '!L764</f>
        <v>4370</v>
      </c>
      <c r="G772" s="43">
        <f>'[11]ТОВ "Сумитеплоенерго" '!CX764</f>
        <v>635.6033488372093</v>
      </c>
      <c r="H772" s="32">
        <f t="shared" si="736"/>
        <v>145.44699058059709</v>
      </c>
      <c r="I772" s="42"/>
      <c r="J772" s="42"/>
      <c r="K772" s="42"/>
      <c r="L772" s="42"/>
      <c r="M772" s="42"/>
      <c r="N772" s="44">
        <f t="shared" si="737"/>
        <v>635.6033488372093</v>
      </c>
      <c r="O772" s="44">
        <f t="shared" si="738"/>
        <v>422.35104727549043</v>
      </c>
      <c r="P772" s="44">
        <f t="shared" si="739"/>
        <v>0</v>
      </c>
      <c r="Q772" s="44">
        <f t="shared" si="740"/>
        <v>0</v>
      </c>
      <c r="R772" s="44">
        <f t="shared" si="741"/>
        <v>0</v>
      </c>
      <c r="S772" s="44">
        <f t="shared" si="742"/>
        <v>0</v>
      </c>
      <c r="T772" s="44">
        <f t="shared" si="743"/>
        <v>422.35104727549043</v>
      </c>
      <c r="U772" s="44">
        <f t="shared" si="744"/>
        <v>705.51971720930237</v>
      </c>
      <c r="V772" s="44">
        <f t="shared" si="745"/>
        <v>0</v>
      </c>
      <c r="W772" s="44">
        <f t="shared" si="746"/>
        <v>0</v>
      </c>
      <c r="X772" s="44">
        <f t="shared" si="747"/>
        <v>0</v>
      </c>
      <c r="Y772" s="44">
        <f t="shared" si="748"/>
        <v>0</v>
      </c>
      <c r="Z772" s="44">
        <f t="shared" si="749"/>
        <v>705.51971720930237</v>
      </c>
      <c r="AA772" s="20">
        <v>0.11</v>
      </c>
      <c r="AC772" s="44">
        <f t="shared" si="791"/>
        <v>410.78</v>
      </c>
      <c r="AD772" s="28">
        <v>94</v>
      </c>
      <c r="AE772" s="44">
        <f t="shared" si="792"/>
        <v>2980.34</v>
      </c>
      <c r="AF772" s="28">
        <v>682</v>
      </c>
      <c r="AG772" s="44">
        <f t="shared" si="793"/>
        <v>480.7</v>
      </c>
      <c r="AH772" s="28">
        <v>110</v>
      </c>
      <c r="AI772" s="44">
        <f t="shared" si="757"/>
        <v>126.99354909767442</v>
      </c>
      <c r="AJ772" s="44">
        <f t="shared" si="758"/>
        <v>0</v>
      </c>
      <c r="AK772" s="44"/>
      <c r="AL772" s="44">
        <f t="shared" si="759"/>
        <v>0</v>
      </c>
      <c r="AM772" s="44"/>
      <c r="AN772" s="44">
        <f t="shared" si="760"/>
        <v>126.99354909767442</v>
      </c>
      <c r="AO772" s="20"/>
      <c r="AP772" s="20">
        <v>0.18</v>
      </c>
      <c r="AQ772" s="20"/>
      <c r="AR772" s="20"/>
      <c r="AS772" s="44">
        <f t="shared" si="761"/>
        <v>84.385739245642981</v>
      </c>
      <c r="AT772" s="44">
        <f t="shared" si="762"/>
        <v>0</v>
      </c>
      <c r="AU772" s="44">
        <f t="shared" si="763"/>
        <v>0</v>
      </c>
      <c r="AV772" s="44">
        <f t="shared" si="764"/>
        <v>0</v>
      </c>
      <c r="AW772" s="44"/>
      <c r="AX772" s="44">
        <f t="shared" si="765"/>
        <v>84.385739245642981</v>
      </c>
      <c r="AY772" s="44">
        <f t="shared" si="766"/>
        <v>395.09104163720934</v>
      </c>
      <c r="AZ772" s="44">
        <f t="shared" si="767"/>
        <v>0</v>
      </c>
      <c r="BA772" s="44"/>
      <c r="BB772" s="44">
        <f t="shared" si="768"/>
        <v>0</v>
      </c>
      <c r="BC772" s="44"/>
      <c r="BD772" s="44">
        <f t="shared" si="769"/>
        <v>395.09104163720934</v>
      </c>
      <c r="BE772" s="20"/>
      <c r="BF772" s="20">
        <v>0.56000000000000005</v>
      </c>
      <c r="BG772" s="20"/>
      <c r="BH772" s="20">
        <v>0.05</v>
      </c>
      <c r="BI772" s="44">
        <f t="shared" si="770"/>
        <v>262.53341098644489</v>
      </c>
      <c r="BJ772" s="44">
        <f t="shared" si="771"/>
        <v>0</v>
      </c>
      <c r="BK772" s="44">
        <f t="shared" si="772"/>
        <v>0</v>
      </c>
      <c r="BL772" s="44">
        <f t="shared" si="773"/>
        <v>0</v>
      </c>
      <c r="BM772" s="44"/>
      <c r="BN772" s="44">
        <f t="shared" si="774"/>
        <v>262.53341098644489</v>
      </c>
      <c r="BO772" s="44">
        <f t="shared" si="775"/>
        <v>155.21433778604651</v>
      </c>
      <c r="BP772" s="44">
        <f t="shared" si="776"/>
        <v>0</v>
      </c>
      <c r="BQ772" s="44"/>
      <c r="BR772" s="44">
        <f t="shared" si="777"/>
        <v>0</v>
      </c>
      <c r="BS772" s="44"/>
      <c r="BT772" s="44">
        <f t="shared" si="778"/>
        <v>155.21433778604651</v>
      </c>
      <c r="BU772" s="20"/>
      <c r="BV772" s="20">
        <v>0.22</v>
      </c>
      <c r="BW772" s="20"/>
      <c r="BX772" s="20">
        <v>0.05</v>
      </c>
      <c r="BY772" s="44">
        <f t="shared" si="779"/>
        <v>103.13812574467475</v>
      </c>
      <c r="BZ772" s="44">
        <f t="shared" si="780"/>
        <v>0</v>
      </c>
      <c r="CA772" s="44">
        <f t="shared" si="781"/>
        <v>0</v>
      </c>
      <c r="CB772" s="44">
        <f t="shared" si="782"/>
        <v>0</v>
      </c>
      <c r="CC772" s="44"/>
      <c r="CD772" s="44">
        <f t="shared" si="783"/>
        <v>103.13812574467475</v>
      </c>
      <c r="CE772" s="44">
        <f t="shared" si="784"/>
        <v>4.8678841196643239</v>
      </c>
      <c r="CF772" s="44">
        <f t="shared" si="785"/>
        <v>11.352231279065204</v>
      </c>
      <c r="CG772" s="44">
        <f t="shared" si="786"/>
        <v>4.6607401145722251</v>
      </c>
      <c r="CH772" s="44">
        <f t="shared" si="787"/>
        <v>34.53871373660666</v>
      </c>
      <c r="CI772" s="44">
        <f t="shared" si="788"/>
        <v>107.45377606944297</v>
      </c>
      <c r="CJ772" s="44">
        <f t="shared" si="789"/>
        <v>42.213983455852585</v>
      </c>
      <c r="CK772" s="44">
        <f t="shared" si="790"/>
        <v>191.88174298114814</v>
      </c>
    </row>
    <row r="773" spans="1:91" x14ac:dyDescent="0.25">
      <c r="A773" s="41" t="e">
        <f>'[11]ТОВ "Сумитеплоенерго" '!F765</f>
        <v>#REF!</v>
      </c>
      <c r="B773" s="41" t="str">
        <f>'[11]ТОВ "Сумитеплоенерго" '!C765</f>
        <v>ЧЕРВОНОЗОРЯНА вул,, б, 26</v>
      </c>
      <c r="C773" s="50">
        <f>'[11]ТОВ "Сумитеплоенерго" '!O765</f>
        <v>1</v>
      </c>
      <c r="D773" s="46">
        <f>'[11]ТОВ "Сумитеплоенерго" '!G765</f>
        <v>5</v>
      </c>
      <c r="E773" s="86" t="str">
        <f t="shared" si="735"/>
        <v>ТОВ "Сумитеплоенерго"</v>
      </c>
      <c r="F773" s="43">
        <f>'[11]ТОВ "Сумитеплоенерго" '!L765</f>
        <v>4370</v>
      </c>
      <c r="G773" s="43">
        <f>'[11]ТОВ "Сумитеплоенерго" '!CX765</f>
        <v>558.81194186046514</v>
      </c>
      <c r="H773" s="32">
        <f t="shared" si="736"/>
        <v>127.8745862380927</v>
      </c>
      <c r="I773" s="42"/>
      <c r="J773" s="42"/>
      <c r="K773" s="42"/>
      <c r="L773" s="42"/>
      <c r="M773" s="42"/>
      <c r="N773" s="44">
        <f t="shared" si="737"/>
        <v>558.81194186046514</v>
      </c>
      <c r="O773" s="44">
        <f t="shared" si="738"/>
        <v>371.32404872722913</v>
      </c>
      <c r="P773" s="44">
        <f t="shared" si="739"/>
        <v>0</v>
      </c>
      <c r="Q773" s="44">
        <f t="shared" si="740"/>
        <v>0</v>
      </c>
      <c r="R773" s="44">
        <f t="shared" si="741"/>
        <v>0</v>
      </c>
      <c r="S773" s="44">
        <f t="shared" si="742"/>
        <v>0</v>
      </c>
      <c r="T773" s="44">
        <f t="shared" si="743"/>
        <v>371.32404872722913</v>
      </c>
      <c r="U773" s="44">
        <f t="shared" si="744"/>
        <v>620.28125546511637</v>
      </c>
      <c r="V773" s="44">
        <f t="shared" si="745"/>
        <v>0</v>
      </c>
      <c r="W773" s="44">
        <f t="shared" si="746"/>
        <v>0</v>
      </c>
      <c r="X773" s="44">
        <f t="shared" si="747"/>
        <v>0</v>
      </c>
      <c r="Y773" s="44">
        <f t="shared" si="748"/>
        <v>0</v>
      </c>
      <c r="Z773" s="44">
        <f t="shared" si="749"/>
        <v>620.28125546511637</v>
      </c>
      <c r="AA773" s="20">
        <v>0.11</v>
      </c>
      <c r="AC773" s="44">
        <f t="shared" si="791"/>
        <v>461.76333333333338</v>
      </c>
      <c r="AD773" s="28">
        <f>94+$CG$4</f>
        <v>105.66666666666667</v>
      </c>
      <c r="AE773" s="44">
        <f t="shared" si="792"/>
        <v>3031.3233333333328</v>
      </c>
      <c r="AF773" s="28">
        <f>682+$CG$4</f>
        <v>693.66666666666663</v>
      </c>
      <c r="AG773" s="44">
        <f t="shared" si="793"/>
        <v>531.68333333333339</v>
      </c>
      <c r="AH773" s="28">
        <f>110+$CG$4</f>
        <v>121.66666666666667</v>
      </c>
      <c r="AI773" s="44">
        <f t="shared" si="757"/>
        <v>111.65062598372094</v>
      </c>
      <c r="AJ773" s="44">
        <f t="shared" si="758"/>
        <v>0</v>
      </c>
      <c r="AK773" s="44"/>
      <c r="AL773" s="44">
        <f t="shared" si="759"/>
        <v>0</v>
      </c>
      <c r="AM773" s="44"/>
      <c r="AN773" s="44">
        <f t="shared" si="760"/>
        <v>111.65062598372094</v>
      </c>
      <c r="AO773" s="20"/>
      <c r="AP773" s="20">
        <v>0.18</v>
      </c>
      <c r="AQ773" s="20"/>
      <c r="AR773" s="20"/>
      <c r="AS773" s="44">
        <f t="shared" si="761"/>
        <v>74.190544935700387</v>
      </c>
      <c r="AT773" s="44">
        <f t="shared" si="762"/>
        <v>0</v>
      </c>
      <c r="AU773" s="44">
        <f t="shared" si="763"/>
        <v>0</v>
      </c>
      <c r="AV773" s="44">
        <f t="shared" si="764"/>
        <v>0</v>
      </c>
      <c r="AW773" s="44"/>
      <c r="AX773" s="44">
        <f t="shared" si="765"/>
        <v>74.190544935700387</v>
      </c>
      <c r="AY773" s="44">
        <f t="shared" si="766"/>
        <v>347.35750306046521</v>
      </c>
      <c r="AZ773" s="44">
        <f t="shared" si="767"/>
        <v>0</v>
      </c>
      <c r="BA773" s="44"/>
      <c r="BB773" s="44">
        <f t="shared" si="768"/>
        <v>0</v>
      </c>
      <c r="BC773" s="44"/>
      <c r="BD773" s="44">
        <f t="shared" si="769"/>
        <v>347.35750306046521</v>
      </c>
      <c r="BE773" s="20"/>
      <c r="BF773" s="20">
        <v>0.56000000000000005</v>
      </c>
      <c r="BG773" s="20"/>
      <c r="BH773" s="20">
        <v>0.05</v>
      </c>
      <c r="BI773" s="44">
        <f t="shared" si="770"/>
        <v>230.81502868884567</v>
      </c>
      <c r="BJ773" s="44">
        <f t="shared" si="771"/>
        <v>0</v>
      </c>
      <c r="BK773" s="44">
        <f t="shared" si="772"/>
        <v>0</v>
      </c>
      <c r="BL773" s="44">
        <f t="shared" si="773"/>
        <v>0</v>
      </c>
      <c r="BM773" s="44"/>
      <c r="BN773" s="44">
        <f t="shared" si="774"/>
        <v>230.81502868884567</v>
      </c>
      <c r="BO773" s="44">
        <f t="shared" si="775"/>
        <v>136.46187620232561</v>
      </c>
      <c r="BP773" s="44">
        <f t="shared" si="776"/>
        <v>0</v>
      </c>
      <c r="BQ773" s="44"/>
      <c r="BR773" s="44">
        <f t="shared" si="777"/>
        <v>0</v>
      </c>
      <c r="BS773" s="44"/>
      <c r="BT773" s="44">
        <f t="shared" si="778"/>
        <v>136.46187620232561</v>
      </c>
      <c r="BU773" s="20"/>
      <c r="BV773" s="20">
        <v>0.22</v>
      </c>
      <c r="BW773" s="20"/>
      <c r="BX773" s="20">
        <v>0.05</v>
      </c>
      <c r="BY773" s="44">
        <f t="shared" si="779"/>
        <v>90.677332699189364</v>
      </c>
      <c r="BZ773" s="44">
        <f t="shared" si="780"/>
        <v>0</v>
      </c>
      <c r="CA773" s="44">
        <f t="shared" si="781"/>
        <v>0</v>
      </c>
      <c r="CB773" s="44">
        <f t="shared" si="782"/>
        <v>0</v>
      </c>
      <c r="CC773" s="44"/>
      <c r="CD773" s="44">
        <f t="shared" si="783"/>
        <v>90.677332699189364</v>
      </c>
      <c r="CE773" s="44">
        <f t="shared" si="784"/>
        <v>6.2240186230406493</v>
      </c>
      <c r="CF773" s="44">
        <f t="shared" si="785"/>
        <v>13.133128074687729</v>
      </c>
      <c r="CG773" s="44">
        <f t="shared" si="786"/>
        <v>5.8634646334065197</v>
      </c>
      <c r="CH773" s="44">
        <f t="shared" si="787"/>
        <v>30.365865327527047</v>
      </c>
      <c r="CI773" s="44">
        <f t="shared" si="788"/>
        <v>94.471581018973055</v>
      </c>
      <c r="CJ773" s="44">
        <f t="shared" si="789"/>
        <v>37.11383540031084</v>
      </c>
      <c r="CK773" s="44">
        <f t="shared" si="790"/>
        <v>168.69925181959471</v>
      </c>
      <c r="CM773" s="35">
        <f>$CE$4/1000</f>
        <v>35</v>
      </c>
    </row>
    <row r="774" spans="1:91" x14ac:dyDescent="0.25">
      <c r="A774" s="41">
        <f>'[11]ТОВ "Сумитеплоенерго" '!F766</f>
        <v>1917</v>
      </c>
      <c r="B774" s="41" t="str">
        <f>'[11]ТОВ "Сумитеплоенерго" '!C766</f>
        <v>КУРСЬКИЙ пр-т,, 12А</v>
      </c>
      <c r="C774" s="50">
        <f>'[11]ТОВ "Сумитеплоенерго" '!O766</f>
        <v>1</v>
      </c>
      <c r="D774" s="46">
        <f>'[11]ТОВ "Сумитеплоенерго" '!G766</f>
        <v>1</v>
      </c>
      <c r="E774" s="86" t="str">
        <f t="shared" si="735"/>
        <v>ТОВ "Сумитеплоенерго"</v>
      </c>
      <c r="F774" s="43">
        <f>'[11]ТОВ "Сумитеплоенерго" '!L766</f>
        <v>460</v>
      </c>
      <c r="G774" s="43">
        <f>'[11]ТОВ "Сумитеплоенерго" '!CX766</f>
        <v>48.362662790697676</v>
      </c>
      <c r="H774" s="32">
        <f t="shared" si="736"/>
        <v>105.13622345803843</v>
      </c>
      <c r="I774" s="42"/>
      <c r="J774" s="42"/>
      <c r="K774" s="42"/>
      <c r="L774" s="42"/>
      <c r="M774" s="42"/>
      <c r="N774" s="44">
        <f t="shared" si="737"/>
        <v>48.362662790697676</v>
      </c>
      <c r="O774" s="44">
        <f t="shared" si="738"/>
        <v>32.13642803495371</v>
      </c>
      <c r="P774" s="44">
        <f t="shared" si="739"/>
        <v>0</v>
      </c>
      <c r="Q774" s="44">
        <f t="shared" si="740"/>
        <v>0</v>
      </c>
      <c r="R774" s="44">
        <f t="shared" si="741"/>
        <v>0</v>
      </c>
      <c r="S774" s="44">
        <f t="shared" si="742"/>
        <v>0</v>
      </c>
      <c r="T774" s="44">
        <f t="shared" si="743"/>
        <v>32.13642803495371</v>
      </c>
      <c r="U774" s="44">
        <f t="shared" si="744"/>
        <v>53.682555697674424</v>
      </c>
      <c r="V774" s="44">
        <f t="shared" si="745"/>
        <v>0</v>
      </c>
      <c r="W774" s="44">
        <f t="shared" si="746"/>
        <v>0</v>
      </c>
      <c r="X774" s="44">
        <f t="shared" si="747"/>
        <v>0</v>
      </c>
      <c r="Y774" s="44">
        <f t="shared" si="748"/>
        <v>0</v>
      </c>
      <c r="Z774" s="44">
        <f t="shared" si="749"/>
        <v>53.682555697674424</v>
      </c>
      <c r="AA774" s="20">
        <v>0.11</v>
      </c>
      <c r="AC774" s="44">
        <f t="shared" si="791"/>
        <v>54.28</v>
      </c>
      <c r="AD774" s="28">
        <f t="shared" ref="AD774:AD776" si="794">98+$CG$3</f>
        <v>118</v>
      </c>
      <c r="AE774" s="44">
        <f t="shared" si="792"/>
        <v>334.88</v>
      </c>
      <c r="AF774" s="28">
        <f t="shared" ref="AF774:AF776" si="795">708+$CG$3</f>
        <v>728</v>
      </c>
      <c r="AG774" s="44">
        <f t="shared" si="793"/>
        <v>61.18</v>
      </c>
      <c r="AH774" s="28">
        <f t="shared" ref="AH774:AH776" si="796">113+$CG$3</f>
        <v>133</v>
      </c>
      <c r="AI774" s="44">
        <f t="shared" si="757"/>
        <v>9.6628600255813968</v>
      </c>
      <c r="AJ774" s="44">
        <f t="shared" si="758"/>
        <v>0</v>
      </c>
      <c r="AK774" s="44"/>
      <c r="AL774" s="44">
        <f t="shared" si="759"/>
        <v>0</v>
      </c>
      <c r="AM774" s="44"/>
      <c r="AN774" s="44">
        <f t="shared" si="760"/>
        <v>9.6628600255813968</v>
      </c>
      <c r="AO774" s="20"/>
      <c r="AP774" s="20">
        <v>0.18</v>
      </c>
      <c r="AQ774" s="20"/>
      <c r="AR774" s="20"/>
      <c r="AS774" s="44">
        <f t="shared" si="761"/>
        <v>6.4208583213837516</v>
      </c>
      <c r="AT774" s="44">
        <f t="shared" si="762"/>
        <v>0</v>
      </c>
      <c r="AU774" s="44">
        <f t="shared" si="763"/>
        <v>0</v>
      </c>
      <c r="AV774" s="44">
        <f t="shared" si="764"/>
        <v>0</v>
      </c>
      <c r="AW774" s="44"/>
      <c r="AX774" s="44">
        <f t="shared" si="765"/>
        <v>6.4208583213837516</v>
      </c>
      <c r="AY774" s="44">
        <f t="shared" si="766"/>
        <v>30.06223119069768</v>
      </c>
      <c r="AZ774" s="44">
        <f t="shared" si="767"/>
        <v>0</v>
      </c>
      <c r="BA774" s="44"/>
      <c r="BB774" s="44">
        <f t="shared" si="768"/>
        <v>0</v>
      </c>
      <c r="BC774" s="44"/>
      <c r="BD774" s="44">
        <f t="shared" si="769"/>
        <v>30.06223119069768</v>
      </c>
      <c r="BE774" s="20"/>
      <c r="BF774" s="20">
        <v>0.56000000000000005</v>
      </c>
      <c r="BG774" s="20"/>
      <c r="BH774" s="20">
        <v>0.05</v>
      </c>
      <c r="BI774" s="44">
        <f t="shared" si="770"/>
        <v>19.97600366652723</v>
      </c>
      <c r="BJ774" s="44">
        <f t="shared" si="771"/>
        <v>0</v>
      </c>
      <c r="BK774" s="44">
        <f t="shared" si="772"/>
        <v>0</v>
      </c>
      <c r="BL774" s="44">
        <f t="shared" si="773"/>
        <v>0</v>
      </c>
      <c r="BM774" s="44"/>
      <c r="BN774" s="44">
        <f t="shared" si="774"/>
        <v>19.97600366652723</v>
      </c>
      <c r="BO774" s="44">
        <f t="shared" si="775"/>
        <v>11.810162253488373</v>
      </c>
      <c r="BP774" s="44">
        <f t="shared" si="776"/>
        <v>0</v>
      </c>
      <c r="BQ774" s="44"/>
      <c r="BR774" s="44">
        <f t="shared" si="777"/>
        <v>0</v>
      </c>
      <c r="BS774" s="44"/>
      <c r="BT774" s="44">
        <f t="shared" si="778"/>
        <v>11.810162253488373</v>
      </c>
      <c r="BU774" s="20"/>
      <c r="BV774" s="20">
        <v>0.22</v>
      </c>
      <c r="BW774" s="20"/>
      <c r="BX774" s="20">
        <v>0.05</v>
      </c>
      <c r="BY774" s="44">
        <f t="shared" si="779"/>
        <v>7.8477157261356965</v>
      </c>
      <c r="BZ774" s="44">
        <f t="shared" si="780"/>
        <v>0</v>
      </c>
      <c r="CA774" s="44">
        <f t="shared" si="781"/>
        <v>0</v>
      </c>
      <c r="CB774" s="44">
        <f t="shared" si="782"/>
        <v>0</v>
      </c>
      <c r="CC774" s="44"/>
      <c r="CD774" s="44">
        <f t="shared" si="783"/>
        <v>7.8477157261356965</v>
      </c>
      <c r="CE774" s="44">
        <f t="shared" si="784"/>
        <v>8.4536984439024625</v>
      </c>
      <c r="CF774" s="44">
        <f t="shared" si="785"/>
        <v>16.764113863332</v>
      </c>
      <c r="CG774" s="44">
        <f t="shared" si="786"/>
        <v>7.7958991042767707</v>
      </c>
      <c r="CH774" s="44">
        <f t="shared" si="787"/>
        <v>2.6280292083479324</v>
      </c>
      <c r="CI774" s="44">
        <f t="shared" si="788"/>
        <v>8.1760908704157895</v>
      </c>
      <c r="CJ774" s="44">
        <f t="shared" si="789"/>
        <v>3.2120356990919174</v>
      </c>
      <c r="CK774" s="44">
        <f t="shared" si="790"/>
        <v>14.600162268599624</v>
      </c>
      <c r="CM774" s="35">
        <f t="shared" ref="CM774:CM776" si="797">$CE$3/1000</f>
        <v>20</v>
      </c>
    </row>
    <row r="775" spans="1:91" x14ac:dyDescent="0.25">
      <c r="A775" s="41">
        <f>'[11]ТОВ "Сумитеплоенерго" '!F767</f>
        <v>1917</v>
      </c>
      <c r="B775" s="41" t="str">
        <f>'[11]ТОВ "Сумитеплоенерго" '!C767</f>
        <v>КУРСЬКИЙ пр-т,, 12Б</v>
      </c>
      <c r="C775" s="50">
        <f>'[11]ТОВ "Сумитеплоенерго" '!O767</f>
        <v>1</v>
      </c>
      <c r="D775" s="46">
        <f>'[11]ТОВ "Сумитеплоенерго" '!G767</f>
        <v>1</v>
      </c>
      <c r="E775" s="86" t="str">
        <f t="shared" si="735"/>
        <v>ТОВ "Сумитеплоенерго"</v>
      </c>
      <c r="F775" s="43">
        <f>'[11]ТОВ "Сумитеплоенерго" '!L767</f>
        <v>120</v>
      </c>
      <c r="G775" s="43">
        <f>'[11]ТОВ "Сумитеплоенерго" '!CX767</f>
        <v>24.60438372093023</v>
      </c>
      <c r="H775" s="32">
        <f t="shared" si="736"/>
        <v>205.0365310077519</v>
      </c>
      <c r="I775" s="42"/>
      <c r="J775" s="42"/>
      <c r="K775" s="42"/>
      <c r="L775" s="42"/>
      <c r="M775" s="42"/>
      <c r="N775" s="44">
        <f t="shared" si="737"/>
        <v>24.60438372093023</v>
      </c>
      <c r="O775" s="44">
        <f t="shared" si="738"/>
        <v>16.349327377072125</v>
      </c>
      <c r="P775" s="44">
        <f t="shared" si="739"/>
        <v>0</v>
      </c>
      <c r="Q775" s="44">
        <f t="shared" si="740"/>
        <v>0</v>
      </c>
      <c r="R775" s="44">
        <f t="shared" si="741"/>
        <v>0</v>
      </c>
      <c r="S775" s="44">
        <f t="shared" si="742"/>
        <v>0</v>
      </c>
      <c r="T775" s="44">
        <f t="shared" si="743"/>
        <v>16.349327377072125</v>
      </c>
      <c r="U775" s="44">
        <f t="shared" si="744"/>
        <v>25.342515232558139</v>
      </c>
      <c r="V775" s="44">
        <f t="shared" si="745"/>
        <v>0</v>
      </c>
      <c r="W775" s="44">
        <f t="shared" si="746"/>
        <v>0</v>
      </c>
      <c r="X775" s="44">
        <f t="shared" si="747"/>
        <v>0</v>
      </c>
      <c r="Y775" s="44">
        <f t="shared" si="748"/>
        <v>0</v>
      </c>
      <c r="Z775" s="44">
        <f t="shared" si="749"/>
        <v>25.342515232558139</v>
      </c>
      <c r="AA775" s="20">
        <v>0.03</v>
      </c>
      <c r="AC775" s="44">
        <f t="shared" si="791"/>
        <v>14.16</v>
      </c>
      <c r="AD775" s="28">
        <f t="shared" si="794"/>
        <v>118</v>
      </c>
      <c r="AE775" s="44">
        <f t="shared" si="792"/>
        <v>87.36</v>
      </c>
      <c r="AF775" s="28">
        <f t="shared" si="795"/>
        <v>728</v>
      </c>
      <c r="AG775" s="44">
        <f t="shared" si="793"/>
        <v>15.96</v>
      </c>
      <c r="AH775" s="28">
        <f t="shared" si="796"/>
        <v>133</v>
      </c>
      <c r="AI775" s="44">
        <f t="shared" si="757"/>
        <v>4.5616527418604651</v>
      </c>
      <c r="AJ775" s="44">
        <f t="shared" si="758"/>
        <v>0</v>
      </c>
      <c r="AK775" s="44"/>
      <c r="AL775" s="44">
        <f t="shared" si="759"/>
        <v>0</v>
      </c>
      <c r="AM775" s="44"/>
      <c r="AN775" s="44">
        <f t="shared" si="760"/>
        <v>4.5616527418604651</v>
      </c>
      <c r="AO775" s="20"/>
      <c r="AP775" s="20">
        <v>0.18</v>
      </c>
      <c r="AQ775" s="20"/>
      <c r="AR775" s="20"/>
      <c r="AS775" s="44">
        <f t="shared" si="761"/>
        <v>3.0311652957091724</v>
      </c>
      <c r="AT775" s="44">
        <f t="shared" si="762"/>
        <v>0</v>
      </c>
      <c r="AU775" s="44">
        <f t="shared" si="763"/>
        <v>0</v>
      </c>
      <c r="AV775" s="44">
        <f t="shared" si="764"/>
        <v>0</v>
      </c>
      <c r="AW775" s="44"/>
      <c r="AX775" s="44">
        <f t="shared" si="765"/>
        <v>3.0311652957091724</v>
      </c>
      <c r="AY775" s="44">
        <f t="shared" si="766"/>
        <v>14.191808530232558</v>
      </c>
      <c r="AZ775" s="44">
        <f t="shared" si="767"/>
        <v>0</v>
      </c>
      <c r="BA775" s="44"/>
      <c r="BB775" s="44">
        <f t="shared" si="768"/>
        <v>0</v>
      </c>
      <c r="BC775" s="44"/>
      <c r="BD775" s="44">
        <f t="shared" si="769"/>
        <v>14.191808530232558</v>
      </c>
      <c r="BE775" s="20"/>
      <c r="BF775" s="20">
        <v>0.56000000000000005</v>
      </c>
      <c r="BG775" s="20"/>
      <c r="BH775" s="20">
        <v>0.05</v>
      </c>
      <c r="BI775" s="44">
        <f t="shared" si="770"/>
        <v>9.4302920310952025</v>
      </c>
      <c r="BJ775" s="44">
        <f t="shared" si="771"/>
        <v>0</v>
      </c>
      <c r="BK775" s="44">
        <f t="shared" si="772"/>
        <v>0</v>
      </c>
      <c r="BL775" s="44">
        <f t="shared" si="773"/>
        <v>0</v>
      </c>
      <c r="BM775" s="44"/>
      <c r="BN775" s="44">
        <f t="shared" si="774"/>
        <v>9.4302920310952025</v>
      </c>
      <c r="BO775" s="44">
        <f t="shared" si="775"/>
        <v>5.5753533511627902</v>
      </c>
      <c r="BP775" s="44">
        <f t="shared" si="776"/>
        <v>0</v>
      </c>
      <c r="BQ775" s="44"/>
      <c r="BR775" s="44">
        <f t="shared" si="777"/>
        <v>0</v>
      </c>
      <c r="BS775" s="44"/>
      <c r="BT775" s="44">
        <f t="shared" si="778"/>
        <v>5.5753533511627902</v>
      </c>
      <c r="BU775" s="20"/>
      <c r="BV775" s="20">
        <v>0.22</v>
      </c>
      <c r="BW775" s="20"/>
      <c r="BX775" s="20">
        <v>0.05</v>
      </c>
      <c r="BY775" s="44">
        <f t="shared" si="779"/>
        <v>3.7047575836445437</v>
      </c>
      <c r="BZ775" s="44">
        <f t="shared" si="780"/>
        <v>0</v>
      </c>
      <c r="CA775" s="44">
        <f t="shared" si="781"/>
        <v>0</v>
      </c>
      <c r="CB775" s="44">
        <f t="shared" si="782"/>
        <v>0</v>
      </c>
      <c r="CC775" s="44"/>
      <c r="CD775" s="44">
        <f t="shared" si="783"/>
        <v>3.7047575836445437</v>
      </c>
      <c r="CE775" s="44">
        <f t="shared" si="784"/>
        <v>4.6714707442858616</v>
      </c>
      <c r="CF775" s="44">
        <f t="shared" si="785"/>
        <v>9.2637640183295886</v>
      </c>
      <c r="CG775" s="44">
        <f t="shared" si="786"/>
        <v>4.3079741763560682</v>
      </c>
      <c r="CH775" s="44">
        <f t="shared" si="787"/>
        <v>1.2406426888325361</v>
      </c>
      <c r="CI775" s="44">
        <f t="shared" si="788"/>
        <v>3.8597772541456683</v>
      </c>
      <c r="CJ775" s="44">
        <f t="shared" si="789"/>
        <v>1.5163410641286552</v>
      </c>
      <c r="CK775" s="44">
        <f t="shared" si="790"/>
        <v>6.8924593824029783</v>
      </c>
      <c r="CM775" s="35">
        <f t="shared" si="797"/>
        <v>20</v>
      </c>
    </row>
    <row r="776" spans="1:91" x14ac:dyDescent="0.25">
      <c r="A776" s="41">
        <f>'[11]ТОВ "Сумитеплоенерго" '!F768</f>
        <v>1917</v>
      </c>
      <c r="B776" s="41" t="str">
        <f>'[11]ТОВ "Сумитеплоенерго" '!C768</f>
        <v>КУРСЬКИЙ пр-т,, 12В</v>
      </c>
      <c r="C776" s="50">
        <f>'[11]ТОВ "Сумитеплоенерго" '!O768</f>
        <v>1</v>
      </c>
      <c r="D776" s="46">
        <f>'[11]ТОВ "Сумитеплоенерго" '!G768</f>
        <v>1</v>
      </c>
      <c r="E776" s="86" t="str">
        <f t="shared" si="735"/>
        <v>ТОВ "Сумитеплоенерго"</v>
      </c>
      <c r="F776" s="43">
        <f>'[11]ТОВ "Сумитеплоенерго" '!L768</f>
        <v>124</v>
      </c>
      <c r="G776" s="43">
        <f>'[11]ТОВ "Сумитеплоенерго" '!CX768</f>
        <v>19.562418604651164</v>
      </c>
      <c r="H776" s="32">
        <f t="shared" si="736"/>
        <v>157.76144036009003</v>
      </c>
      <c r="I776" s="42"/>
      <c r="J776" s="42"/>
      <c r="K776" s="42"/>
      <c r="L776" s="42"/>
      <c r="M776" s="42"/>
      <c r="N776" s="44">
        <f t="shared" si="737"/>
        <v>19.562418604651164</v>
      </c>
      <c r="O776" s="44">
        <f t="shared" si="738"/>
        <v>12.999000083984884</v>
      </c>
      <c r="P776" s="44">
        <f t="shared" si="739"/>
        <v>0</v>
      </c>
      <c r="Q776" s="44">
        <f t="shared" si="740"/>
        <v>0</v>
      </c>
      <c r="R776" s="44">
        <f t="shared" si="741"/>
        <v>0</v>
      </c>
      <c r="S776" s="44">
        <f t="shared" si="742"/>
        <v>0</v>
      </c>
      <c r="T776" s="44">
        <f t="shared" si="743"/>
        <v>12.999000083984884</v>
      </c>
      <c r="U776" s="44">
        <f t="shared" si="744"/>
        <v>20.1492911627907</v>
      </c>
      <c r="V776" s="44">
        <f t="shared" si="745"/>
        <v>0</v>
      </c>
      <c r="W776" s="44">
        <f t="shared" si="746"/>
        <v>0</v>
      </c>
      <c r="X776" s="44">
        <f t="shared" si="747"/>
        <v>0</v>
      </c>
      <c r="Y776" s="44">
        <f t="shared" si="748"/>
        <v>0</v>
      </c>
      <c r="Z776" s="44">
        <f t="shared" si="749"/>
        <v>20.1492911627907</v>
      </c>
      <c r="AA776" s="20">
        <v>0.03</v>
      </c>
      <c r="AC776" s="44">
        <f t="shared" si="791"/>
        <v>14.632</v>
      </c>
      <c r="AD776" s="28">
        <f t="shared" si="794"/>
        <v>118</v>
      </c>
      <c r="AE776" s="44">
        <f t="shared" si="792"/>
        <v>90.272000000000006</v>
      </c>
      <c r="AF776" s="28">
        <f t="shared" si="795"/>
        <v>728</v>
      </c>
      <c r="AG776" s="44">
        <f t="shared" si="793"/>
        <v>16.492000000000001</v>
      </c>
      <c r="AH776" s="28">
        <f t="shared" si="796"/>
        <v>133</v>
      </c>
      <c r="AI776" s="44">
        <f t="shared" si="757"/>
        <v>3.6268724093023259</v>
      </c>
      <c r="AJ776" s="44">
        <f t="shared" si="758"/>
        <v>0</v>
      </c>
      <c r="AK776" s="44"/>
      <c r="AL776" s="44">
        <f t="shared" si="759"/>
        <v>0</v>
      </c>
      <c r="AM776" s="44"/>
      <c r="AN776" s="44">
        <f t="shared" si="760"/>
        <v>3.6268724093023259</v>
      </c>
      <c r="AO776" s="20"/>
      <c r="AP776" s="20">
        <v>0.18</v>
      </c>
      <c r="AQ776" s="20"/>
      <c r="AR776" s="20"/>
      <c r="AS776" s="44">
        <f t="shared" si="761"/>
        <v>2.4100146155707973</v>
      </c>
      <c r="AT776" s="44">
        <f t="shared" si="762"/>
        <v>0</v>
      </c>
      <c r="AU776" s="44">
        <f t="shared" si="763"/>
        <v>0</v>
      </c>
      <c r="AV776" s="44">
        <f t="shared" si="764"/>
        <v>0</v>
      </c>
      <c r="AW776" s="44"/>
      <c r="AX776" s="44">
        <f t="shared" si="765"/>
        <v>2.4100146155707973</v>
      </c>
      <c r="AY776" s="44">
        <f t="shared" si="766"/>
        <v>11.283603051162792</v>
      </c>
      <c r="AZ776" s="44">
        <f t="shared" si="767"/>
        <v>0</v>
      </c>
      <c r="BA776" s="44"/>
      <c r="BB776" s="44">
        <f t="shared" si="768"/>
        <v>0</v>
      </c>
      <c r="BC776" s="44"/>
      <c r="BD776" s="44">
        <f t="shared" si="769"/>
        <v>11.283603051162792</v>
      </c>
      <c r="BE776" s="20"/>
      <c r="BF776" s="20">
        <v>0.56000000000000005</v>
      </c>
      <c r="BG776" s="20"/>
      <c r="BH776" s="20">
        <v>0.05</v>
      </c>
      <c r="BI776" s="44">
        <f t="shared" si="770"/>
        <v>7.4978232484424812</v>
      </c>
      <c r="BJ776" s="44">
        <f t="shared" si="771"/>
        <v>0</v>
      </c>
      <c r="BK776" s="44">
        <f t="shared" si="772"/>
        <v>0</v>
      </c>
      <c r="BL776" s="44">
        <f t="shared" si="773"/>
        <v>0</v>
      </c>
      <c r="BM776" s="44"/>
      <c r="BN776" s="44">
        <f t="shared" si="774"/>
        <v>7.4978232484424812</v>
      </c>
      <c r="BO776" s="44">
        <f t="shared" si="775"/>
        <v>4.4328440558139537</v>
      </c>
      <c r="BP776" s="44">
        <f t="shared" si="776"/>
        <v>0</v>
      </c>
      <c r="BQ776" s="44"/>
      <c r="BR776" s="44">
        <f t="shared" si="777"/>
        <v>0</v>
      </c>
      <c r="BS776" s="44"/>
      <c r="BT776" s="44">
        <f t="shared" si="778"/>
        <v>4.4328440558139537</v>
      </c>
      <c r="BU776" s="20"/>
      <c r="BV776" s="20">
        <v>0.22</v>
      </c>
      <c r="BW776" s="20"/>
      <c r="BX776" s="20">
        <v>0.05</v>
      </c>
      <c r="BY776" s="44">
        <f t="shared" si="779"/>
        <v>2.9455734190309744</v>
      </c>
      <c r="BZ776" s="44">
        <f t="shared" si="780"/>
        <v>0</v>
      </c>
      <c r="CA776" s="44">
        <f t="shared" si="781"/>
        <v>0</v>
      </c>
      <c r="CB776" s="44">
        <f t="shared" si="782"/>
        <v>0</v>
      </c>
      <c r="CC776" s="44"/>
      <c r="CD776" s="44">
        <f t="shared" si="783"/>
        <v>2.9455734190309744</v>
      </c>
      <c r="CE776" s="44">
        <f t="shared" si="784"/>
        <v>6.0713324746931043</v>
      </c>
      <c r="CF776" s="44">
        <f t="shared" si="785"/>
        <v>12.039761009137173</v>
      </c>
      <c r="CG776" s="44">
        <f t="shared" si="786"/>
        <v>5.5989098399134418</v>
      </c>
      <c r="CH776" s="44">
        <f t="shared" si="787"/>
        <v>0.98640843408308143</v>
      </c>
      <c r="CI776" s="44">
        <f t="shared" si="788"/>
        <v>3.0688262393695869</v>
      </c>
      <c r="CJ776" s="44">
        <f t="shared" si="789"/>
        <v>1.2056103083237661</v>
      </c>
      <c r="CK776" s="44">
        <f t="shared" si="790"/>
        <v>5.4800468560171192</v>
      </c>
      <c r="CM776" s="35">
        <f t="shared" si="797"/>
        <v>20</v>
      </c>
    </row>
    <row r="777" spans="1:91" ht="30" x14ac:dyDescent="0.25">
      <c r="A777" s="41" t="e">
        <f>'[11]ТОВ "Сумитеплоенерго" '!F769</f>
        <v>#REF!</v>
      </c>
      <c r="B777" s="41" t="str">
        <f>'[11]ТОВ "Сумитеплоенерго" '!C769</f>
        <v>НОВОМІСТЕНСЬКА вул,, б, 12</v>
      </c>
      <c r="C777" s="50">
        <f>'[11]ТОВ "Сумитеплоенерго" '!O769</f>
        <v>1</v>
      </c>
      <c r="D777" s="46">
        <f>'[11]ТОВ "Сумитеплоенерго" '!G769</f>
        <v>5</v>
      </c>
      <c r="E777" s="86" t="str">
        <f t="shared" si="735"/>
        <v>ТОВ "Сумитеплоенерго"</v>
      </c>
      <c r="F777" s="43">
        <f>'[11]ТОВ "Сумитеплоенерго" '!L769</f>
        <v>4370</v>
      </c>
      <c r="G777" s="43">
        <f>'[11]ТОВ "Сумитеплоенерго" '!CX769</f>
        <v>615.353988372093</v>
      </c>
      <c r="H777" s="32">
        <f t="shared" si="736"/>
        <v>140.81326965036453</v>
      </c>
      <c r="I777" s="42"/>
      <c r="J777" s="42"/>
      <c r="K777" s="42"/>
      <c r="L777" s="42"/>
      <c r="M777" s="42"/>
      <c r="N777" s="44">
        <f t="shared" si="737"/>
        <v>615.353988372093</v>
      </c>
      <c r="O777" s="44">
        <f t="shared" si="738"/>
        <v>408.89558229918612</v>
      </c>
      <c r="P777" s="44">
        <f t="shared" si="739"/>
        <v>0</v>
      </c>
      <c r="Q777" s="44">
        <f t="shared" si="740"/>
        <v>0</v>
      </c>
      <c r="R777" s="44">
        <f t="shared" si="741"/>
        <v>0</v>
      </c>
      <c r="S777" s="44">
        <f t="shared" si="742"/>
        <v>0</v>
      </c>
      <c r="T777" s="44">
        <f t="shared" si="743"/>
        <v>408.89558229918612</v>
      </c>
      <c r="U777" s="44">
        <f t="shared" si="744"/>
        <v>683.04292709302331</v>
      </c>
      <c r="V777" s="44">
        <f t="shared" si="745"/>
        <v>0</v>
      </c>
      <c r="W777" s="44">
        <f t="shared" si="746"/>
        <v>0</v>
      </c>
      <c r="X777" s="44">
        <f t="shared" si="747"/>
        <v>0</v>
      </c>
      <c r="Y777" s="44">
        <f t="shared" si="748"/>
        <v>0</v>
      </c>
      <c r="Z777" s="44">
        <f t="shared" si="749"/>
        <v>683.04292709302331</v>
      </c>
      <c r="AA777" s="20">
        <v>0.11</v>
      </c>
      <c r="AC777" s="44">
        <f t="shared" si="791"/>
        <v>461.76333333333338</v>
      </c>
      <c r="AD777" s="28">
        <f t="shared" ref="AD777:AD778" si="798">94+$CG$4</f>
        <v>105.66666666666667</v>
      </c>
      <c r="AE777" s="44">
        <f t="shared" si="792"/>
        <v>3031.3233333333328</v>
      </c>
      <c r="AF777" s="28">
        <f t="shared" ref="AF777:AF778" si="799">682+$CG$4</f>
        <v>693.66666666666663</v>
      </c>
      <c r="AG777" s="44">
        <f t="shared" si="793"/>
        <v>531.68333333333339</v>
      </c>
      <c r="AH777" s="28">
        <f t="shared" ref="AH777:AH778" si="800">110+$CG$4</f>
        <v>121.66666666666667</v>
      </c>
      <c r="AI777" s="44">
        <f t="shared" si="757"/>
        <v>122.94772687674418</v>
      </c>
      <c r="AJ777" s="44">
        <f t="shared" si="758"/>
        <v>0</v>
      </c>
      <c r="AK777" s="44"/>
      <c r="AL777" s="44">
        <f t="shared" si="759"/>
        <v>0</v>
      </c>
      <c r="AM777" s="44"/>
      <c r="AN777" s="44">
        <f t="shared" si="760"/>
        <v>122.94772687674418</v>
      </c>
      <c r="AO777" s="20"/>
      <c r="AP777" s="20">
        <v>0.18</v>
      </c>
      <c r="AQ777" s="20"/>
      <c r="AR777" s="20"/>
      <c r="AS777" s="44">
        <f t="shared" si="761"/>
        <v>81.697337343377384</v>
      </c>
      <c r="AT777" s="44">
        <f t="shared" si="762"/>
        <v>0</v>
      </c>
      <c r="AU777" s="44">
        <f t="shared" si="763"/>
        <v>0</v>
      </c>
      <c r="AV777" s="44">
        <f t="shared" si="764"/>
        <v>0</v>
      </c>
      <c r="AW777" s="44"/>
      <c r="AX777" s="44">
        <f t="shared" si="765"/>
        <v>81.697337343377384</v>
      </c>
      <c r="AY777" s="44">
        <f t="shared" si="766"/>
        <v>382.50403917209309</v>
      </c>
      <c r="AZ777" s="44">
        <f t="shared" si="767"/>
        <v>0</v>
      </c>
      <c r="BA777" s="44"/>
      <c r="BB777" s="44">
        <f t="shared" si="768"/>
        <v>0</v>
      </c>
      <c r="BC777" s="44"/>
      <c r="BD777" s="44">
        <f t="shared" si="769"/>
        <v>382.50403917209309</v>
      </c>
      <c r="BE777" s="20"/>
      <c r="BF777" s="20">
        <v>0.56000000000000005</v>
      </c>
      <c r="BG777" s="20"/>
      <c r="BH777" s="20">
        <v>0.05</v>
      </c>
      <c r="BI777" s="44">
        <f t="shared" si="770"/>
        <v>254.16949395717415</v>
      </c>
      <c r="BJ777" s="44">
        <f t="shared" si="771"/>
        <v>0</v>
      </c>
      <c r="BK777" s="44">
        <f t="shared" si="772"/>
        <v>0</v>
      </c>
      <c r="BL777" s="44">
        <f t="shared" si="773"/>
        <v>0</v>
      </c>
      <c r="BM777" s="44"/>
      <c r="BN777" s="44">
        <f t="shared" si="774"/>
        <v>254.16949395717415</v>
      </c>
      <c r="BO777" s="44">
        <f t="shared" si="775"/>
        <v>150.26944396046514</v>
      </c>
      <c r="BP777" s="44">
        <f t="shared" si="776"/>
        <v>0</v>
      </c>
      <c r="BQ777" s="44"/>
      <c r="BR777" s="44">
        <f t="shared" si="777"/>
        <v>0</v>
      </c>
      <c r="BS777" s="44"/>
      <c r="BT777" s="44">
        <f t="shared" si="778"/>
        <v>150.26944396046514</v>
      </c>
      <c r="BU777" s="20"/>
      <c r="BV777" s="20">
        <v>0.22</v>
      </c>
      <c r="BW777" s="20"/>
      <c r="BX777" s="20">
        <v>0.05</v>
      </c>
      <c r="BY777" s="44">
        <f t="shared" si="779"/>
        <v>99.852301197461273</v>
      </c>
      <c r="BZ777" s="44">
        <f t="shared" si="780"/>
        <v>0</v>
      </c>
      <c r="CA777" s="44">
        <f t="shared" si="781"/>
        <v>0</v>
      </c>
      <c r="CB777" s="44">
        <f t="shared" si="782"/>
        <v>0</v>
      </c>
      <c r="CC777" s="44"/>
      <c r="CD777" s="44">
        <f t="shared" si="783"/>
        <v>99.852301197461273</v>
      </c>
      <c r="CE777" s="44">
        <f t="shared" si="784"/>
        <v>5.6521221908680142</v>
      </c>
      <c r="CF777" s="44">
        <f t="shared" si="785"/>
        <v>11.926385366467663</v>
      </c>
      <c r="CG777" s="44">
        <f t="shared" si="786"/>
        <v>5.3246978482940692</v>
      </c>
      <c r="CH777" s="44">
        <f t="shared" si="787"/>
        <v>33.438362604515412</v>
      </c>
      <c r="CI777" s="44">
        <f t="shared" si="788"/>
        <v>104.0304614362702</v>
      </c>
      <c r="CJ777" s="44">
        <f t="shared" si="789"/>
        <v>40.869109849963294</v>
      </c>
      <c r="CK777" s="44">
        <f t="shared" si="790"/>
        <v>185.76868113619676</v>
      </c>
      <c r="CM777" s="35">
        <f t="shared" ref="CM777:CM778" si="801">$CE$4/1000</f>
        <v>35</v>
      </c>
    </row>
    <row r="778" spans="1:91" x14ac:dyDescent="0.25">
      <c r="A778" s="41">
        <f>'[11]ТОВ "Сумитеплоенерго" '!F770</f>
        <v>1989</v>
      </c>
      <c r="B778" s="41" t="str">
        <f>'[11]ТОВ "Сумитеплоенерго" '!C770</f>
        <v>ЗАЛИВНА вул,, б, 13Б</v>
      </c>
      <c r="C778" s="50">
        <f>'[11]ТОВ "Сумитеплоенерго" '!O770</f>
        <v>1</v>
      </c>
      <c r="D778" s="46">
        <f>'[11]ТОВ "Сумитеплоенерго" '!G770</f>
        <v>9</v>
      </c>
      <c r="E778" s="86" t="str">
        <f t="shared" si="735"/>
        <v>ТОВ "Сумитеплоенерго"</v>
      </c>
      <c r="F778" s="43">
        <f>'[11]ТОВ "Сумитеплоенерго" '!L770</f>
        <v>3894</v>
      </c>
      <c r="G778" s="43">
        <f>'[11]ТОВ "Сумитеплоенерго" '!CX770</f>
        <v>815.48797674418608</v>
      </c>
      <c r="H778" s="32">
        <f t="shared" si="736"/>
        <v>209.42166839860968</v>
      </c>
      <c r="I778" s="42"/>
      <c r="J778" s="42"/>
      <c r="K778" s="42"/>
      <c r="L778" s="42"/>
      <c r="M778" s="42"/>
      <c r="N778" s="44">
        <f t="shared" si="737"/>
        <v>815.48797674418608</v>
      </c>
      <c r="O778" s="44">
        <f t="shared" si="738"/>
        <v>541.88229443500177</v>
      </c>
      <c r="P778" s="44">
        <f t="shared" si="739"/>
        <v>0</v>
      </c>
      <c r="Q778" s="44">
        <f t="shared" si="740"/>
        <v>0</v>
      </c>
      <c r="R778" s="44">
        <f t="shared" si="741"/>
        <v>0</v>
      </c>
      <c r="S778" s="44">
        <f t="shared" si="742"/>
        <v>0</v>
      </c>
      <c r="T778" s="44">
        <f t="shared" si="743"/>
        <v>541.88229443500177</v>
      </c>
      <c r="U778" s="44">
        <f t="shared" si="744"/>
        <v>839.95261604651171</v>
      </c>
      <c r="V778" s="44">
        <f t="shared" si="745"/>
        <v>0</v>
      </c>
      <c r="W778" s="44">
        <f t="shared" si="746"/>
        <v>0</v>
      </c>
      <c r="X778" s="44">
        <f t="shared" si="747"/>
        <v>0</v>
      </c>
      <c r="Y778" s="44">
        <f t="shared" si="748"/>
        <v>0</v>
      </c>
      <c r="Z778" s="44">
        <f t="shared" si="749"/>
        <v>839.95261604651171</v>
      </c>
      <c r="AA778" s="20">
        <v>0.03</v>
      </c>
      <c r="AC778" s="44">
        <f t="shared" si="791"/>
        <v>411.46600000000001</v>
      </c>
      <c r="AD778" s="28">
        <f t="shared" si="798"/>
        <v>105.66666666666667</v>
      </c>
      <c r="AE778" s="44">
        <f t="shared" si="792"/>
        <v>2701.1379999999999</v>
      </c>
      <c r="AF778" s="28">
        <f t="shared" si="799"/>
        <v>693.66666666666663</v>
      </c>
      <c r="AG778" s="44">
        <f t="shared" si="793"/>
        <v>473.77</v>
      </c>
      <c r="AH778" s="28">
        <f t="shared" si="800"/>
        <v>121.66666666666667</v>
      </c>
      <c r="AI778" s="44">
        <f t="shared" si="757"/>
        <v>151.19147088837209</v>
      </c>
      <c r="AJ778" s="44">
        <f t="shared" si="758"/>
        <v>0</v>
      </c>
      <c r="AK778" s="44"/>
      <c r="AL778" s="44">
        <f t="shared" si="759"/>
        <v>0</v>
      </c>
      <c r="AM778" s="44"/>
      <c r="AN778" s="44">
        <f t="shared" si="760"/>
        <v>151.19147088837209</v>
      </c>
      <c r="AO778" s="20"/>
      <c r="AP778" s="20">
        <v>0.18</v>
      </c>
      <c r="AQ778" s="20"/>
      <c r="AR778" s="20"/>
      <c r="AS778" s="44">
        <f t="shared" si="761"/>
        <v>100.46497738824931</v>
      </c>
      <c r="AT778" s="44">
        <f t="shared" si="762"/>
        <v>0</v>
      </c>
      <c r="AU778" s="44">
        <f t="shared" si="763"/>
        <v>0</v>
      </c>
      <c r="AV778" s="44">
        <f t="shared" si="764"/>
        <v>0</v>
      </c>
      <c r="AW778" s="44"/>
      <c r="AX778" s="44">
        <f t="shared" si="765"/>
        <v>100.46497738824931</v>
      </c>
      <c r="AY778" s="44">
        <f t="shared" si="766"/>
        <v>470.3734649860466</v>
      </c>
      <c r="AZ778" s="44">
        <f t="shared" si="767"/>
        <v>0</v>
      </c>
      <c r="BA778" s="44"/>
      <c r="BB778" s="44">
        <f t="shared" si="768"/>
        <v>0</v>
      </c>
      <c r="BC778" s="44"/>
      <c r="BD778" s="44">
        <f t="shared" si="769"/>
        <v>470.3734649860466</v>
      </c>
      <c r="BE778" s="20"/>
      <c r="BF778" s="20">
        <v>0.56000000000000005</v>
      </c>
      <c r="BG778" s="20"/>
      <c r="BH778" s="20">
        <v>0.05</v>
      </c>
      <c r="BI778" s="44">
        <f t="shared" si="770"/>
        <v>312.55770743010902</v>
      </c>
      <c r="BJ778" s="44">
        <f t="shared" si="771"/>
        <v>0</v>
      </c>
      <c r="BK778" s="44">
        <f t="shared" si="772"/>
        <v>0</v>
      </c>
      <c r="BL778" s="44">
        <f t="shared" si="773"/>
        <v>0</v>
      </c>
      <c r="BM778" s="44"/>
      <c r="BN778" s="44">
        <f t="shared" si="774"/>
        <v>312.55770743010902</v>
      </c>
      <c r="BO778" s="44">
        <f t="shared" si="775"/>
        <v>184.78957553023258</v>
      </c>
      <c r="BP778" s="44">
        <f t="shared" si="776"/>
        <v>0</v>
      </c>
      <c r="BQ778" s="44"/>
      <c r="BR778" s="44">
        <f t="shared" si="777"/>
        <v>0</v>
      </c>
      <c r="BS778" s="44"/>
      <c r="BT778" s="44">
        <f t="shared" si="778"/>
        <v>184.78957553023258</v>
      </c>
      <c r="BU778" s="20"/>
      <c r="BV778" s="20">
        <v>0.22</v>
      </c>
      <c r="BW778" s="20"/>
      <c r="BX778" s="20">
        <v>0.05</v>
      </c>
      <c r="BY778" s="44">
        <f t="shared" si="779"/>
        <v>122.79052791897141</v>
      </c>
      <c r="BZ778" s="44">
        <f t="shared" si="780"/>
        <v>0</v>
      </c>
      <c r="CA778" s="44">
        <f t="shared" si="781"/>
        <v>0</v>
      </c>
      <c r="CB778" s="44">
        <f t="shared" si="782"/>
        <v>0</v>
      </c>
      <c r="CC778" s="44"/>
      <c r="CD778" s="44">
        <f t="shared" si="783"/>
        <v>122.79052791897141</v>
      </c>
      <c r="CE778" s="44">
        <f t="shared" si="784"/>
        <v>4.0956163102478964</v>
      </c>
      <c r="CF778" s="44">
        <f t="shared" si="785"/>
        <v>8.6420457272006352</v>
      </c>
      <c r="CG778" s="44">
        <f t="shared" si="786"/>
        <v>3.858359500764077</v>
      </c>
      <c r="CH778" s="44">
        <f t="shared" si="787"/>
        <v>41.119875533312509</v>
      </c>
      <c r="CI778" s="44">
        <f t="shared" si="788"/>
        <v>127.92850165919451</v>
      </c>
      <c r="CJ778" s="44">
        <f t="shared" si="789"/>
        <v>50.257625651826409</v>
      </c>
      <c r="CK778" s="44">
        <f t="shared" si="790"/>
        <v>228.4437529628473</v>
      </c>
      <c r="CM778" s="35">
        <f t="shared" si="801"/>
        <v>35</v>
      </c>
    </row>
    <row r="779" spans="1:91" ht="30" x14ac:dyDescent="0.25">
      <c r="A779" s="41" t="e">
        <f>'[11]ТОВ "Сумитеплоенерго" '!F771</f>
        <v>#REF!</v>
      </c>
      <c r="B779" s="41" t="str">
        <f>'[11]ТОВ "Сумитеплоенерго" '!C771</f>
        <v>З,КОСМОДЕМ`ЯНСЬКОЇ вул,, б, 10</v>
      </c>
      <c r="C779" s="50">
        <f>'[11]ТОВ "Сумитеплоенерго" '!O771</f>
        <v>1</v>
      </c>
      <c r="D779" s="46">
        <f>'[11]ТОВ "Сумитеплоенерго" '!G771</f>
        <v>3</v>
      </c>
      <c r="E779" s="86" t="str">
        <f t="shared" si="735"/>
        <v>ТОВ "Сумитеплоенерго"</v>
      </c>
      <c r="F779" s="43">
        <f>'[11]ТОВ "Сумитеплоенерго" '!L771</f>
        <v>1330</v>
      </c>
      <c r="G779" s="43">
        <f>'[11]ТОВ "Сумитеплоенерго" '!CX771</f>
        <v>209.90899999999999</v>
      </c>
      <c r="H779" s="32">
        <f t="shared" si="736"/>
        <v>157.82631578947368</v>
      </c>
      <c r="I779" s="42"/>
      <c r="J779" s="42"/>
      <c r="K779" s="42"/>
      <c r="L779" s="42"/>
      <c r="M779" s="42"/>
      <c r="N779" s="44">
        <f t="shared" si="737"/>
        <v>209.90899999999999</v>
      </c>
      <c r="O779" s="44">
        <f t="shared" si="738"/>
        <v>139.48209389509887</v>
      </c>
      <c r="P779" s="44">
        <f t="shared" si="739"/>
        <v>0</v>
      </c>
      <c r="Q779" s="44">
        <f t="shared" si="740"/>
        <v>0</v>
      </c>
      <c r="R779" s="44">
        <f t="shared" si="741"/>
        <v>0</v>
      </c>
      <c r="S779" s="44">
        <f t="shared" si="742"/>
        <v>0</v>
      </c>
      <c r="T779" s="44">
        <f t="shared" si="743"/>
        <v>139.48209389509887</v>
      </c>
      <c r="U779" s="44">
        <f t="shared" si="744"/>
        <v>216.20626999999999</v>
      </c>
      <c r="V779" s="44">
        <f t="shared" si="745"/>
        <v>0</v>
      </c>
      <c r="W779" s="44">
        <f t="shared" si="746"/>
        <v>0</v>
      </c>
      <c r="X779" s="44">
        <f t="shared" si="747"/>
        <v>0</v>
      </c>
      <c r="Y779" s="44">
        <f t="shared" si="748"/>
        <v>0</v>
      </c>
      <c r="Z779" s="44">
        <f t="shared" si="749"/>
        <v>216.20626999999999</v>
      </c>
      <c r="AA779" s="20">
        <v>0.03</v>
      </c>
      <c r="AC779" s="44">
        <f t="shared" si="791"/>
        <v>156.94</v>
      </c>
      <c r="AD779" s="28">
        <f t="shared" ref="AD779:AD781" si="802">98+$CG$3</f>
        <v>118</v>
      </c>
      <c r="AE779" s="44">
        <f t="shared" si="792"/>
        <v>968.24</v>
      </c>
      <c r="AF779" s="28">
        <f t="shared" ref="AF779:AF781" si="803">708+$CG$3</f>
        <v>728</v>
      </c>
      <c r="AG779" s="44">
        <f t="shared" si="793"/>
        <v>176.89</v>
      </c>
      <c r="AH779" s="28">
        <f t="shared" ref="AH779:AH781" si="804">113+$CG$3</f>
        <v>133</v>
      </c>
      <c r="AI779" s="44">
        <f t="shared" si="757"/>
        <v>38.917128599999998</v>
      </c>
      <c r="AJ779" s="44">
        <f t="shared" si="758"/>
        <v>0</v>
      </c>
      <c r="AK779" s="44"/>
      <c r="AL779" s="44">
        <f t="shared" si="759"/>
        <v>0</v>
      </c>
      <c r="AM779" s="44"/>
      <c r="AN779" s="44">
        <f t="shared" si="760"/>
        <v>38.917128599999998</v>
      </c>
      <c r="AO779" s="20"/>
      <c r="AP779" s="20">
        <v>0.18</v>
      </c>
      <c r="AQ779" s="20"/>
      <c r="AR779" s="20"/>
      <c r="AS779" s="44">
        <f t="shared" si="761"/>
        <v>25.859980208151331</v>
      </c>
      <c r="AT779" s="44">
        <f t="shared" si="762"/>
        <v>0</v>
      </c>
      <c r="AU779" s="44">
        <f t="shared" si="763"/>
        <v>0</v>
      </c>
      <c r="AV779" s="44">
        <f t="shared" si="764"/>
        <v>0</v>
      </c>
      <c r="AW779" s="44"/>
      <c r="AX779" s="44">
        <f t="shared" si="765"/>
        <v>25.859980208151331</v>
      </c>
      <c r="AY779" s="44">
        <f t="shared" si="766"/>
        <v>121.07551120000001</v>
      </c>
      <c r="AZ779" s="44">
        <f t="shared" si="767"/>
        <v>0</v>
      </c>
      <c r="BA779" s="44"/>
      <c r="BB779" s="44">
        <f t="shared" si="768"/>
        <v>0</v>
      </c>
      <c r="BC779" s="44"/>
      <c r="BD779" s="44">
        <f t="shared" si="769"/>
        <v>121.07551120000001</v>
      </c>
      <c r="BE779" s="20"/>
      <c r="BF779" s="20">
        <v>0.56000000000000005</v>
      </c>
      <c r="BG779" s="20"/>
      <c r="BH779" s="20">
        <v>0.05</v>
      </c>
      <c r="BI779" s="44">
        <f t="shared" si="770"/>
        <v>80.453271758693035</v>
      </c>
      <c r="BJ779" s="44">
        <f t="shared" si="771"/>
        <v>0</v>
      </c>
      <c r="BK779" s="44">
        <f t="shared" si="772"/>
        <v>0</v>
      </c>
      <c r="BL779" s="44">
        <f t="shared" si="773"/>
        <v>0</v>
      </c>
      <c r="BM779" s="44"/>
      <c r="BN779" s="44">
        <f t="shared" si="774"/>
        <v>80.453271758693035</v>
      </c>
      <c r="BO779" s="44">
        <f t="shared" si="775"/>
        <v>47.565379399999998</v>
      </c>
      <c r="BP779" s="44">
        <f t="shared" si="776"/>
        <v>0</v>
      </c>
      <c r="BQ779" s="44"/>
      <c r="BR779" s="44">
        <f t="shared" si="777"/>
        <v>0</v>
      </c>
      <c r="BS779" s="44"/>
      <c r="BT779" s="44">
        <f t="shared" si="778"/>
        <v>47.565379399999998</v>
      </c>
      <c r="BU779" s="20"/>
      <c r="BV779" s="20">
        <v>0.22</v>
      </c>
      <c r="BW779" s="20"/>
      <c r="BX779" s="20">
        <v>0.05</v>
      </c>
      <c r="BY779" s="44">
        <f t="shared" si="779"/>
        <v>31.606642476629403</v>
      </c>
      <c r="BZ779" s="44">
        <f t="shared" si="780"/>
        <v>0</v>
      </c>
      <c r="CA779" s="44">
        <f t="shared" si="781"/>
        <v>0</v>
      </c>
      <c r="CB779" s="44">
        <f t="shared" si="782"/>
        <v>0</v>
      </c>
      <c r="CC779" s="44"/>
      <c r="CD779" s="44">
        <f t="shared" si="783"/>
        <v>31.606642476629403</v>
      </c>
      <c r="CE779" s="44">
        <f t="shared" si="784"/>
        <v>6.0688368180007695</v>
      </c>
      <c r="CF779" s="44">
        <f t="shared" si="785"/>
        <v>12.034811995018474</v>
      </c>
      <c r="CG779" s="44">
        <f t="shared" si="786"/>
        <v>5.5966083753057942</v>
      </c>
      <c r="CH779" s="44">
        <f t="shared" si="787"/>
        <v>10.584376716114022</v>
      </c>
      <c r="CI779" s="44">
        <f t="shared" si="788"/>
        <v>32.929172005688073</v>
      </c>
      <c r="CJ779" s="44">
        <f t="shared" si="789"/>
        <v>12.936460430806026</v>
      </c>
      <c r="CK779" s="44">
        <f t="shared" si="790"/>
        <v>58.802092867300118</v>
      </c>
      <c r="CM779" s="35">
        <f t="shared" ref="CM779:CM781" si="805">$CE$3/1000</f>
        <v>20</v>
      </c>
    </row>
    <row r="780" spans="1:91" x14ac:dyDescent="0.25">
      <c r="A780" s="41">
        <f>'[11]ТОВ "Сумитеплоенерго" '!F772</f>
        <v>1917</v>
      </c>
      <c r="B780" s="41" t="str">
        <f>'[11]ТОВ "Сумитеплоенерго" '!C772</f>
        <v>НИЖНЬОСОБОРНА вул,, 10</v>
      </c>
      <c r="C780" s="50">
        <f>'[11]ТОВ "Сумитеплоенерго" '!O772</f>
        <v>1</v>
      </c>
      <c r="D780" s="46">
        <f>'[11]ТОВ "Сумитеплоенерго" '!G772</f>
        <v>2</v>
      </c>
      <c r="E780" s="86" t="str">
        <f t="shared" si="735"/>
        <v>ТОВ "Сумитеплоенерго"</v>
      </c>
      <c r="F780" s="43">
        <f>'[11]ТОВ "Сумитеплоенерго" '!L772</f>
        <v>328</v>
      </c>
      <c r="G780" s="43">
        <f>'[11]ТОВ "Сумитеплоенерго" '!CX772</f>
        <v>67.290034883720935</v>
      </c>
      <c r="H780" s="32">
        <f t="shared" si="736"/>
        <v>205.15254537719795</v>
      </c>
      <c r="I780" s="42"/>
      <c r="J780" s="42"/>
      <c r="K780" s="42"/>
      <c r="L780" s="42"/>
      <c r="M780" s="42"/>
      <c r="N780" s="44">
        <f t="shared" si="737"/>
        <v>67.290034883720935</v>
      </c>
      <c r="O780" s="44">
        <f t="shared" si="738"/>
        <v>44.713447083524969</v>
      </c>
      <c r="P780" s="44">
        <f t="shared" si="739"/>
        <v>0</v>
      </c>
      <c r="Q780" s="44">
        <f t="shared" si="740"/>
        <v>0</v>
      </c>
      <c r="R780" s="44">
        <f t="shared" si="741"/>
        <v>0</v>
      </c>
      <c r="S780" s="44">
        <f t="shared" si="742"/>
        <v>0</v>
      </c>
      <c r="T780" s="44">
        <f t="shared" si="743"/>
        <v>44.713447083524969</v>
      </c>
      <c r="U780" s="44">
        <f t="shared" si="744"/>
        <v>69.308735930232558</v>
      </c>
      <c r="V780" s="44">
        <f t="shared" si="745"/>
        <v>0</v>
      </c>
      <c r="W780" s="44">
        <f t="shared" si="746"/>
        <v>0</v>
      </c>
      <c r="X780" s="44">
        <f t="shared" si="747"/>
        <v>0</v>
      </c>
      <c r="Y780" s="44">
        <f t="shared" si="748"/>
        <v>0</v>
      </c>
      <c r="Z780" s="44">
        <f t="shared" si="749"/>
        <v>69.308735930232558</v>
      </c>
      <c r="AA780" s="20">
        <v>0.03</v>
      </c>
      <c r="AC780" s="44">
        <f t="shared" si="791"/>
        <v>38.704000000000001</v>
      </c>
      <c r="AD780" s="28">
        <f t="shared" si="802"/>
        <v>118</v>
      </c>
      <c r="AE780" s="44">
        <f t="shared" si="792"/>
        <v>238.78399999999999</v>
      </c>
      <c r="AF780" s="28">
        <f t="shared" si="803"/>
        <v>728</v>
      </c>
      <c r="AG780" s="44">
        <f t="shared" si="793"/>
        <v>43.624000000000002</v>
      </c>
      <c r="AH780" s="28">
        <f t="shared" si="804"/>
        <v>133</v>
      </c>
      <c r="AI780" s="44">
        <f t="shared" si="757"/>
        <v>12.475572467441861</v>
      </c>
      <c r="AJ780" s="44">
        <f t="shared" si="758"/>
        <v>0</v>
      </c>
      <c r="AK780" s="44"/>
      <c r="AL780" s="44">
        <f t="shared" si="759"/>
        <v>0</v>
      </c>
      <c r="AM780" s="44"/>
      <c r="AN780" s="44">
        <f t="shared" si="760"/>
        <v>12.475572467441861</v>
      </c>
      <c r="AO780" s="20"/>
      <c r="AP780" s="20">
        <v>0.18</v>
      </c>
      <c r="AQ780" s="20"/>
      <c r="AR780" s="20"/>
      <c r="AS780" s="44">
        <f t="shared" si="761"/>
        <v>8.2898730892855284</v>
      </c>
      <c r="AT780" s="44">
        <f t="shared" si="762"/>
        <v>0</v>
      </c>
      <c r="AU780" s="44">
        <f t="shared" si="763"/>
        <v>0</v>
      </c>
      <c r="AV780" s="44">
        <f t="shared" si="764"/>
        <v>0</v>
      </c>
      <c r="AW780" s="44"/>
      <c r="AX780" s="44">
        <f t="shared" si="765"/>
        <v>8.2898730892855284</v>
      </c>
      <c r="AY780" s="44">
        <f t="shared" si="766"/>
        <v>38.812892120930236</v>
      </c>
      <c r="AZ780" s="44">
        <f t="shared" si="767"/>
        <v>0</v>
      </c>
      <c r="BA780" s="44"/>
      <c r="BB780" s="44">
        <f t="shared" si="768"/>
        <v>0</v>
      </c>
      <c r="BC780" s="44"/>
      <c r="BD780" s="44">
        <f t="shared" si="769"/>
        <v>38.812892120930236</v>
      </c>
      <c r="BE780" s="20"/>
      <c r="BF780" s="20">
        <v>0.56000000000000005</v>
      </c>
      <c r="BG780" s="20"/>
      <c r="BH780" s="20">
        <v>0.05</v>
      </c>
      <c r="BI780" s="44">
        <f t="shared" si="770"/>
        <v>25.790716277777204</v>
      </c>
      <c r="BJ780" s="44">
        <f t="shared" si="771"/>
        <v>0</v>
      </c>
      <c r="BK780" s="44">
        <f t="shared" si="772"/>
        <v>0</v>
      </c>
      <c r="BL780" s="44">
        <f t="shared" si="773"/>
        <v>0</v>
      </c>
      <c r="BM780" s="44"/>
      <c r="BN780" s="44">
        <f t="shared" si="774"/>
        <v>25.790716277777204</v>
      </c>
      <c r="BO780" s="44">
        <f t="shared" si="775"/>
        <v>15.247921904651163</v>
      </c>
      <c r="BP780" s="44">
        <f t="shared" si="776"/>
        <v>0</v>
      </c>
      <c r="BQ780" s="44"/>
      <c r="BR780" s="44">
        <f t="shared" si="777"/>
        <v>0</v>
      </c>
      <c r="BS780" s="44"/>
      <c r="BT780" s="44">
        <f t="shared" si="778"/>
        <v>15.247921904651163</v>
      </c>
      <c r="BU780" s="20"/>
      <c r="BV780" s="20">
        <v>0.22</v>
      </c>
      <c r="BW780" s="20"/>
      <c r="BX780" s="20">
        <v>0.05</v>
      </c>
      <c r="BY780" s="44">
        <f t="shared" si="779"/>
        <v>10.132067109126757</v>
      </c>
      <c r="BZ780" s="44">
        <f t="shared" si="780"/>
        <v>0</v>
      </c>
      <c r="CA780" s="44">
        <f t="shared" si="781"/>
        <v>0</v>
      </c>
      <c r="CB780" s="44">
        <f t="shared" si="782"/>
        <v>0</v>
      </c>
      <c r="CC780" s="44"/>
      <c r="CD780" s="44">
        <f t="shared" si="783"/>
        <v>10.132067109126757</v>
      </c>
      <c r="CE780" s="44">
        <f t="shared" si="784"/>
        <v>4.6688290138028812</v>
      </c>
      <c r="CF780" s="44">
        <f t="shared" si="785"/>
        <v>9.2585253324565606</v>
      </c>
      <c r="CG780" s="44">
        <f t="shared" si="786"/>
        <v>4.3055380042542755</v>
      </c>
      <c r="CH780" s="44">
        <f t="shared" si="787"/>
        <v>3.3930087726098268</v>
      </c>
      <c r="CI780" s="44">
        <f t="shared" si="788"/>
        <v>10.556027292563906</v>
      </c>
      <c r="CJ780" s="44">
        <f t="shared" si="789"/>
        <v>4.1470107220786776</v>
      </c>
      <c r="CK780" s="44">
        <f t="shared" si="790"/>
        <v>18.850048736721259</v>
      </c>
      <c r="CM780" s="35">
        <f t="shared" si="805"/>
        <v>20</v>
      </c>
    </row>
    <row r="781" spans="1:91" x14ac:dyDescent="0.25">
      <c r="A781" s="41">
        <f>'[11]ТОВ "Сумитеплоенерго" '!F773</f>
        <v>1957</v>
      </c>
      <c r="B781" s="41" t="str">
        <f>'[11]ТОВ "Сумитеплоенерго" '!C773</f>
        <v>НИЖНЬОСОБОРНА вул,, 12</v>
      </c>
      <c r="C781" s="50">
        <f>'[11]ТОВ "Сумитеплоенерго" '!O773</f>
        <v>1</v>
      </c>
      <c r="D781" s="46">
        <f>'[11]ТОВ "Сумитеплоенерго" '!G773</f>
        <v>2</v>
      </c>
      <c r="E781" s="86" t="str">
        <f t="shared" ref="E781:E833" si="806">$D$2</f>
        <v>ТОВ "Сумитеплоенерго"</v>
      </c>
      <c r="F781" s="43">
        <f>'[11]ТОВ "Сумитеплоенерго" '!L773</f>
        <v>462</v>
      </c>
      <c r="G781" s="43">
        <f>'[11]ТОВ "Сумитеплоенерго" '!CX773</f>
        <v>83.47444186046512</v>
      </c>
      <c r="H781" s="32">
        <f t="shared" ref="H781:H844" si="807">G781*1000/F781</f>
        <v>180.68061008758681</v>
      </c>
      <c r="I781" s="42"/>
      <c r="J781" s="42"/>
      <c r="K781" s="42"/>
      <c r="L781" s="42"/>
      <c r="M781" s="42"/>
      <c r="N781" s="44">
        <f t="shared" ref="N781:N833" si="808">G781+I781+J781+K781</f>
        <v>83.47444186046512</v>
      </c>
      <c r="O781" s="44">
        <f t="shared" ref="O781:O833" si="809">G781*$D$3</f>
        <v>55.467797652422568</v>
      </c>
      <c r="P781" s="44">
        <f t="shared" ref="P781:P833" si="810">I781*$D$4</f>
        <v>0</v>
      </c>
      <c r="Q781" s="44">
        <f t="shared" ref="Q781:Q833" si="811">J781*$D$5</f>
        <v>0</v>
      </c>
      <c r="R781" s="44">
        <f t="shared" ref="R781:R833" si="812">K781*$D$3</f>
        <v>0</v>
      </c>
      <c r="S781" s="44">
        <f t="shared" ref="S781:S833" si="813">M781*$D$6</f>
        <v>0</v>
      </c>
      <c r="T781" s="44">
        <f t="shared" ref="T781:T833" si="814">SUM(O781:S781)</f>
        <v>55.467797652422568</v>
      </c>
      <c r="U781" s="44">
        <f t="shared" ref="U781:U833" si="815">G781*(1+AA781)</f>
        <v>85.978675116279078</v>
      </c>
      <c r="V781" s="44">
        <f t="shared" ref="V781:V833" si="816">I781*(1+AB781)</f>
        <v>0</v>
      </c>
      <c r="W781" s="44">
        <f t="shared" ref="W781:W833" si="817">J781</f>
        <v>0</v>
      </c>
      <c r="X781" s="44">
        <f t="shared" ref="X781:X833" si="818">K781</f>
        <v>0</v>
      </c>
      <c r="Y781" s="44">
        <f t="shared" ref="Y781:Y833" si="819">M781</f>
        <v>0</v>
      </c>
      <c r="Z781" s="44">
        <f t="shared" ref="Z781:Z833" si="820">U781+V781+W781+X781</f>
        <v>85.978675116279078</v>
      </c>
      <c r="AA781" s="20">
        <v>0.03</v>
      </c>
      <c r="AC781" s="44">
        <f t="shared" si="791"/>
        <v>54.515999999999998</v>
      </c>
      <c r="AD781" s="28">
        <f t="shared" si="802"/>
        <v>118</v>
      </c>
      <c r="AE781" s="44">
        <f t="shared" si="792"/>
        <v>336.33600000000001</v>
      </c>
      <c r="AF781" s="28">
        <f t="shared" si="803"/>
        <v>728</v>
      </c>
      <c r="AG781" s="44">
        <f t="shared" si="793"/>
        <v>61.445999999999998</v>
      </c>
      <c r="AH781" s="28">
        <f t="shared" si="804"/>
        <v>133</v>
      </c>
      <c r="AI781" s="44">
        <f t="shared" si="757"/>
        <v>15.476161520930233</v>
      </c>
      <c r="AJ781" s="44">
        <f t="shared" si="758"/>
        <v>0</v>
      </c>
      <c r="AK781" s="44"/>
      <c r="AL781" s="44">
        <f t="shared" si="759"/>
        <v>0</v>
      </c>
      <c r="AM781" s="44"/>
      <c r="AN781" s="44">
        <f t="shared" si="760"/>
        <v>15.476161520930233</v>
      </c>
      <c r="AO781" s="20"/>
      <c r="AP781" s="20">
        <v>0.18</v>
      </c>
      <c r="AQ781" s="20"/>
      <c r="AR781" s="20"/>
      <c r="AS781" s="44">
        <f t="shared" si="761"/>
        <v>10.283729684759145</v>
      </c>
      <c r="AT781" s="44">
        <f t="shared" si="762"/>
        <v>0</v>
      </c>
      <c r="AU781" s="44">
        <f t="shared" si="763"/>
        <v>0</v>
      </c>
      <c r="AV781" s="44">
        <f t="shared" si="764"/>
        <v>0</v>
      </c>
      <c r="AW781" s="44"/>
      <c r="AX781" s="44">
        <f t="shared" si="765"/>
        <v>10.283729684759145</v>
      </c>
      <c r="AY781" s="44">
        <f t="shared" si="766"/>
        <v>48.148058065116288</v>
      </c>
      <c r="AZ781" s="44">
        <f t="shared" si="767"/>
        <v>0</v>
      </c>
      <c r="BA781" s="44"/>
      <c r="BB781" s="44">
        <f t="shared" si="768"/>
        <v>0</v>
      </c>
      <c r="BC781" s="44"/>
      <c r="BD781" s="44">
        <f t="shared" si="769"/>
        <v>48.148058065116288</v>
      </c>
      <c r="BE781" s="20"/>
      <c r="BF781" s="20">
        <v>0.56000000000000005</v>
      </c>
      <c r="BG781" s="20"/>
      <c r="BH781" s="20">
        <v>0.05</v>
      </c>
      <c r="BI781" s="44">
        <f t="shared" si="770"/>
        <v>31.99382568591734</v>
      </c>
      <c r="BJ781" s="44">
        <f t="shared" si="771"/>
        <v>0</v>
      </c>
      <c r="BK781" s="44">
        <f t="shared" si="772"/>
        <v>0</v>
      </c>
      <c r="BL781" s="44">
        <f t="shared" si="773"/>
        <v>0</v>
      </c>
      <c r="BM781" s="44"/>
      <c r="BN781" s="44">
        <f t="shared" si="774"/>
        <v>31.99382568591734</v>
      </c>
      <c r="BO781" s="44">
        <f t="shared" si="775"/>
        <v>18.915308525581398</v>
      </c>
      <c r="BP781" s="44">
        <f t="shared" si="776"/>
        <v>0</v>
      </c>
      <c r="BQ781" s="44"/>
      <c r="BR781" s="44">
        <f t="shared" si="777"/>
        <v>0</v>
      </c>
      <c r="BS781" s="44"/>
      <c r="BT781" s="44">
        <f t="shared" si="778"/>
        <v>18.915308525581398</v>
      </c>
      <c r="BU781" s="20"/>
      <c r="BV781" s="20">
        <v>0.22</v>
      </c>
      <c r="BW781" s="20"/>
      <c r="BX781" s="20">
        <v>0.05</v>
      </c>
      <c r="BY781" s="44">
        <f t="shared" si="779"/>
        <v>12.569002948038955</v>
      </c>
      <c r="BZ781" s="44">
        <f t="shared" si="780"/>
        <v>0</v>
      </c>
      <c r="CA781" s="44">
        <f t="shared" si="781"/>
        <v>0</v>
      </c>
      <c r="CB781" s="44">
        <f t="shared" si="782"/>
        <v>0</v>
      </c>
      <c r="CC781" s="44"/>
      <c r="CD781" s="44">
        <f t="shared" si="783"/>
        <v>12.569002948038955</v>
      </c>
      <c r="CE781" s="44">
        <f t="shared" si="784"/>
        <v>5.3011895169507088</v>
      </c>
      <c r="CF781" s="44">
        <f t="shared" si="785"/>
        <v>10.512528364122593</v>
      </c>
      <c r="CG781" s="44">
        <f t="shared" si="786"/>
        <v>4.8886932602388278</v>
      </c>
      <c r="CH781" s="44">
        <f t="shared" si="787"/>
        <v>4.2090855504934073</v>
      </c>
      <c r="CI781" s="44">
        <f t="shared" si="788"/>
        <v>13.09493282375727</v>
      </c>
      <c r="CJ781" s="44">
        <f t="shared" si="789"/>
        <v>5.1444378950474983</v>
      </c>
      <c r="CK781" s="44">
        <f t="shared" si="790"/>
        <v>23.383808613852263</v>
      </c>
      <c r="CM781" s="35">
        <f t="shared" si="805"/>
        <v>20</v>
      </c>
    </row>
    <row r="782" spans="1:91" x14ac:dyDescent="0.25">
      <c r="A782" s="41">
        <f>'[11]ТОВ "Сумитеплоенерго" '!F774</f>
        <v>1976</v>
      </c>
      <c r="B782" s="41" t="str">
        <f>'[11]ТОВ "Сумитеплоенерго" '!C774</f>
        <v>ХАРКІВСЬКА вул,, б, 24</v>
      </c>
      <c r="C782" s="50">
        <f>'[11]ТОВ "Сумитеплоенерго" '!O774</f>
        <v>1</v>
      </c>
      <c r="D782" s="46">
        <f>'[11]ТОВ "Сумитеплоенерго" '!G774</f>
        <v>9</v>
      </c>
      <c r="E782" s="86" t="str">
        <f t="shared" si="806"/>
        <v>ТОВ "Сумитеплоенерго"</v>
      </c>
      <c r="F782" s="43">
        <f>'[11]ТОВ "Сумитеплоенерго" '!L774</f>
        <v>7726</v>
      </c>
      <c r="G782" s="43">
        <f>'[11]ТОВ "Сумитеплоенерго" '!CX774</f>
        <v>933.45761627906961</v>
      </c>
      <c r="H782" s="32">
        <f t="shared" si="807"/>
        <v>120.82029721447962</v>
      </c>
      <c r="I782" s="42"/>
      <c r="J782" s="42"/>
      <c r="K782" s="42"/>
      <c r="L782" s="42"/>
      <c r="M782" s="42"/>
      <c r="N782" s="44">
        <f t="shared" si="808"/>
        <v>933.45761627906961</v>
      </c>
      <c r="O782" s="44">
        <f t="shared" si="809"/>
        <v>620.27175052490543</v>
      </c>
      <c r="P782" s="44">
        <f t="shared" si="810"/>
        <v>0</v>
      </c>
      <c r="Q782" s="44">
        <f t="shared" si="811"/>
        <v>0</v>
      </c>
      <c r="R782" s="44">
        <f t="shared" si="812"/>
        <v>0</v>
      </c>
      <c r="S782" s="44">
        <f t="shared" si="813"/>
        <v>0</v>
      </c>
      <c r="T782" s="44">
        <f t="shared" si="814"/>
        <v>620.27175052490543</v>
      </c>
      <c r="U782" s="44">
        <f t="shared" si="815"/>
        <v>1036.1379540697674</v>
      </c>
      <c r="V782" s="44">
        <f t="shared" si="816"/>
        <v>0</v>
      </c>
      <c r="W782" s="44">
        <f t="shared" si="817"/>
        <v>0</v>
      </c>
      <c r="X782" s="44">
        <f t="shared" si="818"/>
        <v>0</v>
      </c>
      <c r="Y782" s="44">
        <f t="shared" si="819"/>
        <v>0</v>
      </c>
      <c r="Z782" s="44">
        <f t="shared" si="820"/>
        <v>1036.1379540697674</v>
      </c>
      <c r="AA782" s="20">
        <v>0.11</v>
      </c>
      <c r="AC782" s="44">
        <f t="shared" si="791"/>
        <v>634.63571428571424</v>
      </c>
      <c r="AD782" s="28">
        <f>75+$CG$5</f>
        <v>82.142857142857139</v>
      </c>
      <c r="AE782" s="44">
        <f t="shared" si="792"/>
        <v>5030.7297142857133</v>
      </c>
      <c r="AF782" s="28">
        <f>644+$CG$5</f>
        <v>651.14285714285711</v>
      </c>
      <c r="AG782" s="44">
        <f t="shared" si="793"/>
        <v>796.88171428571422</v>
      </c>
      <c r="AH782" s="28">
        <f t="shared" ref="AH782:AH785" si="821">96+$CG$5</f>
        <v>103.14285714285714</v>
      </c>
      <c r="AI782" s="44">
        <f t="shared" si="757"/>
        <v>186.50483173255813</v>
      </c>
      <c r="AJ782" s="44">
        <f t="shared" si="758"/>
        <v>0</v>
      </c>
      <c r="AK782" s="44"/>
      <c r="AL782" s="44">
        <f t="shared" si="759"/>
        <v>0</v>
      </c>
      <c r="AM782" s="44"/>
      <c r="AN782" s="44">
        <f t="shared" si="760"/>
        <v>186.50483173255813</v>
      </c>
      <c r="AO782" s="20"/>
      <c r="AP782" s="20">
        <v>0.18</v>
      </c>
      <c r="AQ782" s="20"/>
      <c r="AR782" s="20"/>
      <c r="AS782" s="44">
        <f t="shared" si="761"/>
        <v>123.93029575487611</v>
      </c>
      <c r="AT782" s="44">
        <f t="shared" si="762"/>
        <v>0</v>
      </c>
      <c r="AU782" s="44">
        <f t="shared" si="763"/>
        <v>0</v>
      </c>
      <c r="AV782" s="44">
        <f t="shared" si="764"/>
        <v>0</v>
      </c>
      <c r="AW782" s="44"/>
      <c r="AX782" s="44">
        <f t="shared" si="765"/>
        <v>123.93029575487611</v>
      </c>
      <c r="AY782" s="44">
        <f t="shared" si="766"/>
        <v>580.23725427906982</v>
      </c>
      <c r="AZ782" s="44">
        <f t="shared" si="767"/>
        <v>0</v>
      </c>
      <c r="BA782" s="44"/>
      <c r="BB782" s="44">
        <f t="shared" si="768"/>
        <v>0</v>
      </c>
      <c r="BC782" s="44"/>
      <c r="BD782" s="44">
        <f t="shared" si="769"/>
        <v>580.23725427906982</v>
      </c>
      <c r="BE782" s="20"/>
      <c r="BF782" s="20">
        <v>0.56000000000000005</v>
      </c>
      <c r="BG782" s="20"/>
      <c r="BH782" s="20">
        <v>0.05</v>
      </c>
      <c r="BI782" s="44">
        <f t="shared" si="770"/>
        <v>385.5609201262813</v>
      </c>
      <c r="BJ782" s="44">
        <f t="shared" si="771"/>
        <v>0</v>
      </c>
      <c r="BK782" s="44">
        <f t="shared" si="772"/>
        <v>0</v>
      </c>
      <c r="BL782" s="44">
        <f t="shared" si="773"/>
        <v>0</v>
      </c>
      <c r="BM782" s="44"/>
      <c r="BN782" s="44">
        <f t="shared" si="774"/>
        <v>385.5609201262813</v>
      </c>
      <c r="BO782" s="44">
        <f t="shared" si="775"/>
        <v>227.95034989534884</v>
      </c>
      <c r="BP782" s="44">
        <f t="shared" si="776"/>
        <v>0</v>
      </c>
      <c r="BQ782" s="44"/>
      <c r="BR782" s="44">
        <f t="shared" si="777"/>
        <v>0</v>
      </c>
      <c r="BS782" s="44"/>
      <c r="BT782" s="44">
        <f t="shared" si="778"/>
        <v>227.95034989534884</v>
      </c>
      <c r="BU782" s="20"/>
      <c r="BV782" s="20">
        <v>0.22</v>
      </c>
      <c r="BW782" s="20"/>
      <c r="BX782" s="20">
        <v>0.05</v>
      </c>
      <c r="BY782" s="44">
        <f t="shared" si="779"/>
        <v>151.47036147818193</v>
      </c>
      <c r="BZ782" s="44">
        <f t="shared" si="780"/>
        <v>0</v>
      </c>
      <c r="CA782" s="44">
        <f t="shared" si="781"/>
        <v>0</v>
      </c>
      <c r="CB782" s="44">
        <f t="shared" si="782"/>
        <v>0</v>
      </c>
      <c r="CC782" s="44"/>
      <c r="CD782" s="44">
        <f t="shared" si="783"/>
        <v>151.47036147818193</v>
      </c>
      <c r="CE782" s="44">
        <f t="shared" si="784"/>
        <v>5.1209085754218746</v>
      </c>
      <c r="CF782" s="44">
        <f t="shared" si="785"/>
        <v>13.047820595090441</v>
      </c>
      <c r="CG782" s="44">
        <f t="shared" si="786"/>
        <v>5.260974533295073</v>
      </c>
      <c r="CH782" s="44">
        <f t="shared" si="787"/>
        <v>50.724127638565086</v>
      </c>
      <c r="CI782" s="44">
        <f t="shared" si="788"/>
        <v>157.80839709775807</v>
      </c>
      <c r="CJ782" s="44">
        <f t="shared" si="789"/>
        <v>61.996156002690668</v>
      </c>
      <c r="CK782" s="44">
        <f t="shared" si="790"/>
        <v>281.80070910313935</v>
      </c>
      <c r="CM782" s="35">
        <f t="shared" ref="CM782:CM785" si="822">$CE$5/1000</f>
        <v>50</v>
      </c>
    </row>
    <row r="783" spans="1:91" x14ac:dyDescent="0.25">
      <c r="A783" s="41">
        <f>'[11]ТОВ "Сумитеплоенерго" '!F775</f>
        <v>1981</v>
      </c>
      <c r="B783" s="41" t="str">
        <f>'[11]ТОВ "Сумитеплоенерго" '!C775</f>
        <v>ХАРКІВСЬКА вул,, б, 4</v>
      </c>
      <c r="C783" s="50">
        <f>'[11]ТОВ "Сумитеплоенерго" '!O775</f>
        <v>1</v>
      </c>
      <c r="D783" s="46">
        <f>'[11]ТОВ "Сумитеплоенерго" '!G775</f>
        <v>12</v>
      </c>
      <c r="E783" s="86" t="str">
        <f t="shared" si="806"/>
        <v>ТОВ "Сумитеплоенерго"</v>
      </c>
      <c r="F783" s="43">
        <f>'[11]ТОВ "Сумитеплоенерго" '!L775</f>
        <v>14227</v>
      </c>
      <c r="G783" s="43">
        <f>'[11]ТОВ "Сумитеплоенерго" '!CX775</f>
        <v>2005.4630232558141</v>
      </c>
      <c r="H783" s="32">
        <f t="shared" si="807"/>
        <v>140.96176447991945</v>
      </c>
      <c r="I783" s="42"/>
      <c r="J783" s="42"/>
      <c r="K783" s="42"/>
      <c r="L783" s="42"/>
      <c r="M783" s="42"/>
      <c r="N783" s="44">
        <f t="shared" si="808"/>
        <v>2005.4630232558141</v>
      </c>
      <c r="O783" s="44">
        <f t="shared" si="809"/>
        <v>1332.6068997180507</v>
      </c>
      <c r="P783" s="44">
        <f t="shared" si="810"/>
        <v>0</v>
      </c>
      <c r="Q783" s="44">
        <f t="shared" si="811"/>
        <v>0</v>
      </c>
      <c r="R783" s="44">
        <f t="shared" si="812"/>
        <v>0</v>
      </c>
      <c r="S783" s="44">
        <f t="shared" si="813"/>
        <v>0</v>
      </c>
      <c r="T783" s="44">
        <f t="shared" si="814"/>
        <v>1332.6068997180507</v>
      </c>
      <c r="U783" s="44">
        <f t="shared" si="815"/>
        <v>2226.0639558139537</v>
      </c>
      <c r="V783" s="44">
        <f t="shared" si="816"/>
        <v>0</v>
      </c>
      <c r="W783" s="44">
        <f t="shared" si="817"/>
        <v>0</v>
      </c>
      <c r="X783" s="44">
        <f t="shared" si="818"/>
        <v>0</v>
      </c>
      <c r="Y783" s="44">
        <f t="shared" si="819"/>
        <v>0</v>
      </c>
      <c r="Z783" s="44">
        <f t="shared" si="820"/>
        <v>2226.0639558139537</v>
      </c>
      <c r="AA783" s="20">
        <v>0.11</v>
      </c>
      <c r="AC783" s="44">
        <f t="shared" si="791"/>
        <v>1069.0574285714283</v>
      </c>
      <c r="AD783" s="28">
        <f>68+$CG$5</f>
        <v>75.142857142857139</v>
      </c>
      <c r="AE783" s="44">
        <f t="shared" si="792"/>
        <v>8822.7724285714266</v>
      </c>
      <c r="AF783" s="28">
        <f>613+$CG$5</f>
        <v>620.14285714285711</v>
      </c>
      <c r="AG783" s="44">
        <f t="shared" si="793"/>
        <v>1467.4134285714283</v>
      </c>
      <c r="AH783" s="28">
        <f t="shared" si="821"/>
        <v>103.14285714285714</v>
      </c>
      <c r="AI783" s="44">
        <f t="shared" si="757"/>
        <v>400.69151204651166</v>
      </c>
      <c r="AJ783" s="44">
        <f t="shared" si="758"/>
        <v>0</v>
      </c>
      <c r="AK783" s="44"/>
      <c r="AL783" s="44">
        <f t="shared" si="759"/>
        <v>0</v>
      </c>
      <c r="AM783" s="44"/>
      <c r="AN783" s="44">
        <f t="shared" si="760"/>
        <v>400.69151204651166</v>
      </c>
      <c r="AO783" s="20"/>
      <c r="AP783" s="20">
        <v>0.18</v>
      </c>
      <c r="AQ783" s="20"/>
      <c r="AR783" s="20"/>
      <c r="AS783" s="44">
        <f t="shared" si="761"/>
        <v>266.25485856366657</v>
      </c>
      <c r="AT783" s="44">
        <f t="shared" si="762"/>
        <v>0</v>
      </c>
      <c r="AU783" s="44">
        <f t="shared" si="763"/>
        <v>0</v>
      </c>
      <c r="AV783" s="44">
        <f t="shared" si="764"/>
        <v>0</v>
      </c>
      <c r="AW783" s="44"/>
      <c r="AX783" s="44">
        <f t="shared" si="765"/>
        <v>266.25485856366657</v>
      </c>
      <c r="AY783" s="44">
        <f t="shared" si="766"/>
        <v>1246.5958152558142</v>
      </c>
      <c r="AZ783" s="44">
        <f t="shared" si="767"/>
        <v>0</v>
      </c>
      <c r="BA783" s="44"/>
      <c r="BB783" s="44">
        <f t="shared" si="768"/>
        <v>0</v>
      </c>
      <c r="BC783" s="44"/>
      <c r="BD783" s="44">
        <f t="shared" si="769"/>
        <v>1246.5958152558142</v>
      </c>
      <c r="BE783" s="20"/>
      <c r="BF783" s="20">
        <v>0.56000000000000005</v>
      </c>
      <c r="BG783" s="20"/>
      <c r="BH783" s="20">
        <v>0.05</v>
      </c>
      <c r="BI783" s="44">
        <f t="shared" si="770"/>
        <v>828.34844886474048</v>
      </c>
      <c r="BJ783" s="44">
        <f t="shared" si="771"/>
        <v>0</v>
      </c>
      <c r="BK783" s="44">
        <f t="shared" si="772"/>
        <v>0</v>
      </c>
      <c r="BL783" s="44">
        <f t="shared" si="773"/>
        <v>0</v>
      </c>
      <c r="BM783" s="44"/>
      <c r="BN783" s="44">
        <f t="shared" si="774"/>
        <v>828.34844886474048</v>
      </c>
      <c r="BO783" s="44">
        <f t="shared" si="775"/>
        <v>489.73407027906984</v>
      </c>
      <c r="BP783" s="44">
        <f t="shared" si="776"/>
        <v>0</v>
      </c>
      <c r="BQ783" s="44"/>
      <c r="BR783" s="44">
        <f t="shared" si="777"/>
        <v>0</v>
      </c>
      <c r="BS783" s="44"/>
      <c r="BT783" s="44">
        <f t="shared" si="778"/>
        <v>489.73407027906984</v>
      </c>
      <c r="BU783" s="20"/>
      <c r="BV783" s="20">
        <v>0.22</v>
      </c>
      <c r="BW783" s="20"/>
      <c r="BX783" s="20">
        <v>0.05</v>
      </c>
      <c r="BY783" s="44">
        <f t="shared" si="779"/>
        <v>325.42260491114803</v>
      </c>
      <c r="BZ783" s="44">
        <f t="shared" si="780"/>
        <v>0</v>
      </c>
      <c r="CA783" s="44">
        <f t="shared" si="781"/>
        <v>0</v>
      </c>
      <c r="CB783" s="44">
        <f t="shared" si="782"/>
        <v>0</v>
      </c>
      <c r="CC783" s="44"/>
      <c r="CD783" s="44">
        <f t="shared" si="783"/>
        <v>325.42260491114803</v>
      </c>
      <c r="CE783" s="44">
        <f t="shared" si="784"/>
        <v>4.0151658990883599</v>
      </c>
      <c r="CF783" s="44">
        <f t="shared" si="785"/>
        <v>10.651039958682993</v>
      </c>
      <c r="CG783" s="44">
        <f t="shared" si="786"/>
        <v>4.5092547549734121</v>
      </c>
      <c r="CH783" s="44">
        <f t="shared" si="787"/>
        <v>108.97694827489455</v>
      </c>
      <c r="CI783" s="44">
        <f t="shared" si="788"/>
        <v>339.03939463300532</v>
      </c>
      <c r="CJ783" s="44">
        <f t="shared" si="789"/>
        <v>133.19404789153779</v>
      </c>
      <c r="CK783" s="44">
        <f t="shared" si="790"/>
        <v>605.42749041608079</v>
      </c>
      <c r="CM783" s="35">
        <f t="shared" si="822"/>
        <v>50</v>
      </c>
    </row>
    <row r="784" spans="1:91" ht="30" x14ac:dyDescent="0.25">
      <c r="A784" s="41">
        <f>'[11]ТОВ "Сумитеплоенерго" '!F776</f>
        <v>1983</v>
      </c>
      <c r="B784" s="41" t="str">
        <f>'[11]ТОВ "Сумитеплоенерго" '!C776</f>
        <v>ІНТЕРНАЦІОНАЛІСТІВ вул,, б, 20</v>
      </c>
      <c r="C784" s="50">
        <f>'[11]ТОВ "Сумитеплоенерго" '!O776</f>
        <v>1</v>
      </c>
      <c r="D784" s="46">
        <f>'[11]ТОВ "Сумитеплоенерго" '!G776</f>
        <v>9</v>
      </c>
      <c r="E784" s="86" t="str">
        <f t="shared" si="806"/>
        <v>ТОВ "Сумитеплоенерго"</v>
      </c>
      <c r="F784" s="43">
        <f>'[11]ТОВ "Сумитеплоенерго" '!L776</f>
        <v>5737</v>
      </c>
      <c r="G784" s="43">
        <f>'[11]ТОВ "Сумитеплоенерго" '!CX776</f>
        <v>691.15451162790703</v>
      </c>
      <c r="H784" s="32">
        <f t="shared" si="807"/>
        <v>120.47315872893621</v>
      </c>
      <c r="I784" s="42"/>
      <c r="J784" s="42"/>
      <c r="K784" s="42"/>
      <c r="L784" s="42"/>
      <c r="M784" s="42"/>
      <c r="N784" s="44">
        <f t="shared" si="808"/>
        <v>691.15451162790703</v>
      </c>
      <c r="O784" s="44">
        <f t="shared" si="809"/>
        <v>459.26415011697895</v>
      </c>
      <c r="P784" s="44">
        <f t="shared" si="810"/>
        <v>0</v>
      </c>
      <c r="Q784" s="44">
        <f t="shared" si="811"/>
        <v>0</v>
      </c>
      <c r="R784" s="44">
        <f t="shared" si="812"/>
        <v>0</v>
      </c>
      <c r="S784" s="44">
        <f t="shared" si="813"/>
        <v>0</v>
      </c>
      <c r="T784" s="44">
        <f t="shared" si="814"/>
        <v>459.26415011697895</v>
      </c>
      <c r="U784" s="44">
        <f t="shared" si="815"/>
        <v>767.18150790697689</v>
      </c>
      <c r="V784" s="44">
        <f t="shared" si="816"/>
        <v>0</v>
      </c>
      <c r="W784" s="44">
        <f t="shared" si="817"/>
        <v>0</v>
      </c>
      <c r="X784" s="44">
        <f t="shared" si="818"/>
        <v>0</v>
      </c>
      <c r="Y784" s="44">
        <f t="shared" si="819"/>
        <v>0</v>
      </c>
      <c r="Z784" s="44">
        <f t="shared" si="820"/>
        <v>767.18150790697689</v>
      </c>
      <c r="AA784" s="20">
        <v>0.11</v>
      </c>
      <c r="AC784" s="44">
        <f>AD784*F784/1000</f>
        <v>557.30857142857133</v>
      </c>
      <c r="AD784" s="28">
        <f>90+$CG$5</f>
        <v>97.142857142857139</v>
      </c>
      <c r="AE784" s="44">
        <f>AF784*F784/1000</f>
        <v>3838.8725714285715</v>
      </c>
      <c r="AF784" s="28">
        <f>662+$CG$5</f>
        <v>669.14285714285711</v>
      </c>
      <c r="AG784" s="44">
        <f>AH784*F784/1000</f>
        <v>591.73057142857135</v>
      </c>
      <c r="AH784" s="28">
        <f t="shared" si="821"/>
        <v>103.14285714285714</v>
      </c>
      <c r="AI784" s="44">
        <f t="shared" si="757"/>
        <v>138.09267142325584</v>
      </c>
      <c r="AJ784" s="44">
        <f t="shared" si="758"/>
        <v>0</v>
      </c>
      <c r="AK784" s="44"/>
      <c r="AL784" s="44">
        <f t="shared" si="759"/>
        <v>0</v>
      </c>
      <c r="AM784" s="44"/>
      <c r="AN784" s="44">
        <f t="shared" si="760"/>
        <v>138.09267142325584</v>
      </c>
      <c r="AO784" s="20"/>
      <c r="AP784" s="20">
        <v>0.18</v>
      </c>
      <c r="AQ784" s="20"/>
      <c r="AR784" s="20"/>
      <c r="AS784" s="44">
        <f t="shared" si="761"/>
        <v>91.760977193372412</v>
      </c>
      <c r="AT784" s="44">
        <f t="shared" si="762"/>
        <v>0</v>
      </c>
      <c r="AU784" s="44">
        <f t="shared" si="763"/>
        <v>0</v>
      </c>
      <c r="AV784" s="44">
        <f t="shared" si="764"/>
        <v>0</v>
      </c>
      <c r="AW784" s="44"/>
      <c r="AX784" s="44">
        <f t="shared" si="765"/>
        <v>91.760977193372412</v>
      </c>
      <c r="AY784" s="44">
        <f t="shared" si="766"/>
        <v>429.62164442790709</v>
      </c>
      <c r="AZ784" s="44">
        <f t="shared" si="767"/>
        <v>0</v>
      </c>
      <c r="BA784" s="44"/>
      <c r="BB784" s="44">
        <f t="shared" si="768"/>
        <v>0</v>
      </c>
      <c r="BC784" s="44"/>
      <c r="BD784" s="44">
        <f t="shared" si="769"/>
        <v>429.62164442790709</v>
      </c>
      <c r="BE784" s="20"/>
      <c r="BF784" s="20">
        <v>0.56000000000000005</v>
      </c>
      <c r="BG784" s="20"/>
      <c r="BH784" s="20">
        <v>0.05</v>
      </c>
      <c r="BI784" s="44">
        <f t="shared" si="770"/>
        <v>285.4785957127142</v>
      </c>
      <c r="BJ784" s="44">
        <f t="shared" si="771"/>
        <v>0</v>
      </c>
      <c r="BK784" s="44">
        <f t="shared" si="772"/>
        <v>0</v>
      </c>
      <c r="BL784" s="44">
        <f t="shared" si="773"/>
        <v>0</v>
      </c>
      <c r="BM784" s="44"/>
      <c r="BN784" s="44">
        <f t="shared" si="774"/>
        <v>285.4785957127142</v>
      </c>
      <c r="BO784" s="44">
        <f t="shared" si="775"/>
        <v>168.77993173953493</v>
      </c>
      <c r="BP784" s="44">
        <f t="shared" si="776"/>
        <v>0</v>
      </c>
      <c r="BQ784" s="44"/>
      <c r="BR784" s="44">
        <f t="shared" si="777"/>
        <v>0</v>
      </c>
      <c r="BS784" s="44"/>
      <c r="BT784" s="44">
        <f t="shared" si="778"/>
        <v>168.77993173953493</v>
      </c>
      <c r="BU784" s="20"/>
      <c r="BV784" s="20">
        <v>0.22</v>
      </c>
      <c r="BW784" s="20"/>
      <c r="BX784" s="20">
        <v>0.05</v>
      </c>
      <c r="BY784" s="44">
        <f t="shared" si="779"/>
        <v>112.15230545856629</v>
      </c>
      <c r="BZ784" s="44">
        <f t="shared" si="780"/>
        <v>0</v>
      </c>
      <c r="CA784" s="44">
        <f t="shared" si="781"/>
        <v>0</v>
      </c>
      <c r="CB784" s="44">
        <f t="shared" si="782"/>
        <v>0</v>
      </c>
      <c r="CC784" s="44"/>
      <c r="CD784" s="44">
        <f t="shared" si="783"/>
        <v>112.15230545856629</v>
      </c>
      <c r="CE784" s="44">
        <f t="shared" si="784"/>
        <v>6.0734812169025574</v>
      </c>
      <c r="CF784" s="44">
        <f t="shared" si="785"/>
        <v>13.447146753137828</v>
      </c>
      <c r="CG784" s="44">
        <f t="shared" si="786"/>
        <v>5.276133816501714</v>
      </c>
      <c r="CH784" s="44">
        <f t="shared" si="787"/>
        <v>37.557366348921569</v>
      </c>
      <c r="CI784" s="44">
        <f t="shared" si="788"/>
        <v>116.84513975220045</v>
      </c>
      <c r="CJ784" s="44">
        <f t="shared" si="789"/>
        <v>45.903447759793039</v>
      </c>
      <c r="CK784" s="44">
        <f t="shared" si="790"/>
        <v>208.65203527178653</v>
      </c>
      <c r="CM784" s="35">
        <f t="shared" si="822"/>
        <v>50</v>
      </c>
    </row>
    <row r="785" spans="1:91" ht="30" x14ac:dyDescent="0.25">
      <c r="A785" s="41">
        <f>'[11]ТОВ "Сумитеплоенерго" '!F777</f>
        <v>2001</v>
      </c>
      <c r="B785" s="41" t="str">
        <f>'[11]ТОВ "Сумитеплоенерго" '!C777</f>
        <v>ІНТЕРНАЦІОНАЛІСТІВ вул,, б, 57А</v>
      </c>
      <c r="C785" s="50">
        <f>'[11]ТОВ "Сумитеплоенерго" '!O777</f>
        <v>1</v>
      </c>
      <c r="D785" s="46">
        <f>'[11]ТОВ "Сумитеплоенерго" '!G777</f>
        <v>10</v>
      </c>
      <c r="E785" s="86" t="str">
        <f t="shared" si="806"/>
        <v>ТОВ "Сумитеплоенерго"</v>
      </c>
      <c r="F785" s="43">
        <f>'[11]ТОВ "Сумитеплоенерго" '!L777</f>
        <v>6172</v>
      </c>
      <c r="G785" s="43">
        <f>'[11]ТОВ "Сумитеплоенерго" '!CX777</f>
        <v>825.17716279069771</v>
      </c>
      <c r="H785" s="32">
        <f t="shared" si="807"/>
        <v>133.69688314820118</v>
      </c>
      <c r="I785" s="42"/>
      <c r="J785" s="42"/>
      <c r="K785" s="42"/>
      <c r="L785" s="42"/>
      <c r="M785" s="42"/>
      <c r="N785" s="44">
        <f t="shared" si="808"/>
        <v>825.17716279069771</v>
      </c>
      <c r="O785" s="44">
        <f t="shared" si="809"/>
        <v>548.32064609170357</v>
      </c>
      <c r="P785" s="44">
        <f t="shared" si="810"/>
        <v>0</v>
      </c>
      <c r="Q785" s="44">
        <f t="shared" si="811"/>
        <v>0</v>
      </c>
      <c r="R785" s="44">
        <f t="shared" si="812"/>
        <v>0</v>
      </c>
      <c r="S785" s="44">
        <f t="shared" si="813"/>
        <v>0</v>
      </c>
      <c r="T785" s="44">
        <f t="shared" si="814"/>
        <v>548.32064609170357</v>
      </c>
      <c r="U785" s="44">
        <f t="shared" si="815"/>
        <v>915.9466506976745</v>
      </c>
      <c r="V785" s="44">
        <f t="shared" si="816"/>
        <v>0</v>
      </c>
      <c r="W785" s="44">
        <f t="shared" si="817"/>
        <v>0</v>
      </c>
      <c r="X785" s="44">
        <f t="shared" si="818"/>
        <v>0</v>
      </c>
      <c r="Y785" s="44">
        <f t="shared" si="819"/>
        <v>0</v>
      </c>
      <c r="Z785" s="44">
        <f t="shared" si="820"/>
        <v>915.9466506976745</v>
      </c>
      <c r="AA785" s="20">
        <v>0.11</v>
      </c>
      <c r="AC785" s="44">
        <f t="shared" ref="AC785" si="823">AD785*F785/1000</f>
        <v>506.98571428571427</v>
      </c>
      <c r="AD785" s="28">
        <f>75+$CG$5</f>
        <v>82.142857142857139</v>
      </c>
      <c r="AE785" s="44">
        <f t="shared" ref="AE785" si="824">AF785*F785/1000</f>
        <v>4018.853714285714</v>
      </c>
      <c r="AF785" s="28">
        <f>644+$CG$5</f>
        <v>651.14285714285711</v>
      </c>
      <c r="AG785" s="44">
        <f t="shared" ref="AG785" si="825">AH785*F785/1000</f>
        <v>636.59771428571423</v>
      </c>
      <c r="AH785" s="28">
        <f t="shared" si="821"/>
        <v>103.14285714285714</v>
      </c>
      <c r="AI785" s="44">
        <f t="shared" si="757"/>
        <v>164.87039712558141</v>
      </c>
      <c r="AJ785" s="44">
        <f t="shared" si="758"/>
        <v>0</v>
      </c>
      <c r="AK785" s="44"/>
      <c r="AL785" s="44">
        <f t="shared" si="759"/>
        <v>0</v>
      </c>
      <c r="AM785" s="44"/>
      <c r="AN785" s="44">
        <f t="shared" si="760"/>
        <v>164.87039712558141</v>
      </c>
      <c r="AO785" s="20"/>
      <c r="AP785" s="20">
        <v>0.18</v>
      </c>
      <c r="AQ785" s="20"/>
      <c r="AR785" s="20"/>
      <c r="AS785" s="44">
        <f t="shared" si="761"/>
        <v>109.55446508912236</v>
      </c>
      <c r="AT785" s="44">
        <f t="shared" si="762"/>
        <v>0</v>
      </c>
      <c r="AU785" s="44">
        <f t="shared" si="763"/>
        <v>0</v>
      </c>
      <c r="AV785" s="44">
        <f t="shared" si="764"/>
        <v>0</v>
      </c>
      <c r="AW785" s="44"/>
      <c r="AX785" s="44">
        <f t="shared" si="765"/>
        <v>109.55446508912236</v>
      </c>
      <c r="AY785" s="44">
        <f t="shared" si="766"/>
        <v>512.93012439069776</v>
      </c>
      <c r="AZ785" s="44">
        <f t="shared" si="767"/>
        <v>0</v>
      </c>
      <c r="BA785" s="44"/>
      <c r="BB785" s="44">
        <f t="shared" si="768"/>
        <v>0</v>
      </c>
      <c r="BC785" s="44"/>
      <c r="BD785" s="44">
        <f t="shared" si="769"/>
        <v>512.93012439069776</v>
      </c>
      <c r="BE785" s="20"/>
      <c r="BF785" s="20">
        <v>0.56000000000000005</v>
      </c>
      <c r="BG785" s="20"/>
      <c r="BH785" s="20">
        <v>0.05</v>
      </c>
      <c r="BI785" s="44">
        <f t="shared" si="770"/>
        <v>340.83611361060292</v>
      </c>
      <c r="BJ785" s="44">
        <f t="shared" si="771"/>
        <v>0</v>
      </c>
      <c r="BK785" s="44">
        <f t="shared" si="772"/>
        <v>0</v>
      </c>
      <c r="BL785" s="44">
        <f t="shared" si="773"/>
        <v>0</v>
      </c>
      <c r="BM785" s="44"/>
      <c r="BN785" s="44">
        <f t="shared" si="774"/>
        <v>340.83611361060292</v>
      </c>
      <c r="BO785" s="44">
        <f t="shared" si="775"/>
        <v>201.5082631534884</v>
      </c>
      <c r="BP785" s="44">
        <f t="shared" si="776"/>
        <v>0</v>
      </c>
      <c r="BQ785" s="44"/>
      <c r="BR785" s="44">
        <f t="shared" si="777"/>
        <v>0</v>
      </c>
      <c r="BS785" s="44"/>
      <c r="BT785" s="44">
        <f t="shared" si="778"/>
        <v>201.5082631534884</v>
      </c>
      <c r="BU785" s="20"/>
      <c r="BV785" s="20">
        <v>0.22</v>
      </c>
      <c r="BW785" s="20"/>
      <c r="BX785" s="20">
        <v>0.05</v>
      </c>
      <c r="BY785" s="44">
        <f t="shared" si="779"/>
        <v>133.899901775594</v>
      </c>
      <c r="BZ785" s="44">
        <f t="shared" si="780"/>
        <v>0</v>
      </c>
      <c r="CA785" s="44">
        <f t="shared" si="781"/>
        <v>0</v>
      </c>
      <c r="CB785" s="44">
        <f t="shared" si="782"/>
        <v>0</v>
      </c>
      <c r="CC785" s="44"/>
      <c r="CD785" s="44">
        <f t="shared" si="783"/>
        <v>133.899901775594</v>
      </c>
      <c r="CE785" s="44">
        <f t="shared" si="784"/>
        <v>4.6277047117457268</v>
      </c>
      <c r="CF785" s="44">
        <f t="shared" si="785"/>
        <v>11.791161657467899</v>
      </c>
      <c r="CG785" s="44">
        <f t="shared" si="786"/>
        <v>4.7542806667073085</v>
      </c>
      <c r="CH785" s="44">
        <f t="shared" si="787"/>
        <v>44.840163066719057</v>
      </c>
      <c r="CI785" s="44">
        <f t="shared" si="788"/>
        <v>139.50272954090374</v>
      </c>
      <c r="CJ785" s="44">
        <f t="shared" si="789"/>
        <v>54.804643748212186</v>
      </c>
      <c r="CK785" s="44">
        <f t="shared" si="790"/>
        <v>249.11201703732812</v>
      </c>
      <c r="CM785" s="35">
        <f t="shared" si="822"/>
        <v>50</v>
      </c>
    </row>
    <row r="786" spans="1:91" ht="30" x14ac:dyDescent="0.25">
      <c r="A786" s="41" t="e">
        <f>'[11]ТОВ "Сумитеплоенерго" '!F778</f>
        <v>#REF!</v>
      </c>
      <c r="B786" s="41" t="str">
        <f>'[11]ТОВ "Сумитеплоенерго" '!C778</f>
        <v>ІНТЕРНАЦІОНАЛІСТІВ вул,, б, 57Б</v>
      </c>
      <c r="C786" s="50">
        <f>'[11]ТОВ "Сумитеплоенерго" '!O778</f>
        <v>1</v>
      </c>
      <c r="D786" s="46">
        <f>'[11]ТОВ "Сумитеплоенерго" '!G778</f>
        <v>9</v>
      </c>
      <c r="E786" s="86" t="str">
        <f t="shared" si="806"/>
        <v>ТОВ "Сумитеплоенерго"</v>
      </c>
      <c r="F786" s="43">
        <f>'[11]ТОВ "Сумитеплоенерго" '!L778</f>
        <v>3877</v>
      </c>
      <c r="G786" s="43">
        <f>'[11]ТОВ "Сумитеплоенерго" '!CX778</f>
        <v>541.18213953488385</v>
      </c>
      <c r="H786" s="32">
        <f t="shared" si="807"/>
        <v>139.58786162880679</v>
      </c>
      <c r="I786" s="42"/>
      <c r="J786" s="42"/>
      <c r="K786" s="42"/>
      <c r="L786" s="42"/>
      <c r="M786" s="42"/>
      <c r="N786" s="44">
        <f t="shared" si="808"/>
        <v>541.18213953488385</v>
      </c>
      <c r="O786" s="44">
        <f t="shared" si="809"/>
        <v>359.60924972704919</v>
      </c>
      <c r="P786" s="44">
        <f t="shared" si="810"/>
        <v>0</v>
      </c>
      <c r="Q786" s="44">
        <f t="shared" si="811"/>
        <v>0</v>
      </c>
      <c r="R786" s="44">
        <f t="shared" si="812"/>
        <v>0</v>
      </c>
      <c r="S786" s="44">
        <f t="shared" si="813"/>
        <v>0</v>
      </c>
      <c r="T786" s="44">
        <f t="shared" si="814"/>
        <v>359.60924972704919</v>
      </c>
      <c r="U786" s="44">
        <f t="shared" si="815"/>
        <v>600.7121748837211</v>
      </c>
      <c r="V786" s="44">
        <f t="shared" si="816"/>
        <v>0</v>
      </c>
      <c r="W786" s="44">
        <f t="shared" si="817"/>
        <v>0</v>
      </c>
      <c r="X786" s="44">
        <f t="shared" si="818"/>
        <v>0</v>
      </c>
      <c r="Y786" s="44">
        <f t="shared" si="819"/>
        <v>0</v>
      </c>
      <c r="Z786" s="44">
        <f t="shared" si="820"/>
        <v>600.7121748837211</v>
      </c>
      <c r="AA786" s="20">
        <v>0.11</v>
      </c>
      <c r="AC786" s="44">
        <f t="shared" si="791"/>
        <v>409.66966666666667</v>
      </c>
      <c r="AD786" s="28">
        <f>94+$CG$4</f>
        <v>105.66666666666667</v>
      </c>
      <c r="AE786" s="44">
        <f t="shared" si="792"/>
        <v>2689.3456666666666</v>
      </c>
      <c r="AF786" s="28">
        <f>682+$CG$4</f>
        <v>693.66666666666663</v>
      </c>
      <c r="AG786" s="44">
        <f t="shared" si="793"/>
        <v>471.70166666666671</v>
      </c>
      <c r="AH786" s="28">
        <f>110+$CG$4</f>
        <v>121.66666666666667</v>
      </c>
      <c r="AI786" s="44">
        <f t="shared" si="757"/>
        <v>108.1281914790698</v>
      </c>
      <c r="AJ786" s="44">
        <f t="shared" si="758"/>
        <v>0</v>
      </c>
      <c r="AK786" s="44"/>
      <c r="AL786" s="44">
        <f t="shared" si="759"/>
        <v>0</v>
      </c>
      <c r="AM786" s="44"/>
      <c r="AN786" s="44">
        <f t="shared" si="760"/>
        <v>108.1281914790698</v>
      </c>
      <c r="AO786" s="20"/>
      <c r="AP786" s="20">
        <v>0.18</v>
      </c>
      <c r="AQ786" s="20"/>
      <c r="AR786" s="20"/>
      <c r="AS786" s="44">
        <f t="shared" si="761"/>
        <v>71.849928095464435</v>
      </c>
      <c r="AT786" s="44">
        <f t="shared" si="762"/>
        <v>0</v>
      </c>
      <c r="AU786" s="44">
        <f t="shared" si="763"/>
        <v>0</v>
      </c>
      <c r="AV786" s="44">
        <f t="shared" si="764"/>
        <v>0</v>
      </c>
      <c r="AW786" s="44"/>
      <c r="AX786" s="44">
        <f t="shared" si="765"/>
        <v>71.849928095464435</v>
      </c>
      <c r="AY786" s="44">
        <f t="shared" si="766"/>
        <v>336.39881793488382</v>
      </c>
      <c r="AZ786" s="44">
        <f t="shared" si="767"/>
        <v>0</v>
      </c>
      <c r="BA786" s="44"/>
      <c r="BB786" s="44">
        <f t="shared" si="768"/>
        <v>0</v>
      </c>
      <c r="BC786" s="44"/>
      <c r="BD786" s="44">
        <f t="shared" si="769"/>
        <v>336.39881793488382</v>
      </c>
      <c r="BE786" s="20"/>
      <c r="BF786" s="20">
        <v>0.56000000000000005</v>
      </c>
      <c r="BG786" s="20"/>
      <c r="BH786" s="20">
        <v>0.05</v>
      </c>
      <c r="BI786" s="44">
        <f t="shared" si="770"/>
        <v>223.5331096303338</v>
      </c>
      <c r="BJ786" s="44">
        <f t="shared" si="771"/>
        <v>0</v>
      </c>
      <c r="BK786" s="44">
        <f t="shared" si="772"/>
        <v>0</v>
      </c>
      <c r="BL786" s="44">
        <f t="shared" si="773"/>
        <v>0</v>
      </c>
      <c r="BM786" s="44"/>
      <c r="BN786" s="44">
        <f t="shared" si="774"/>
        <v>223.5331096303338</v>
      </c>
      <c r="BO786" s="44">
        <f t="shared" si="775"/>
        <v>132.15667847441864</v>
      </c>
      <c r="BP786" s="44">
        <f t="shared" si="776"/>
        <v>0</v>
      </c>
      <c r="BQ786" s="44"/>
      <c r="BR786" s="44">
        <f t="shared" si="777"/>
        <v>0</v>
      </c>
      <c r="BS786" s="44"/>
      <c r="BT786" s="44">
        <f t="shared" si="778"/>
        <v>132.15667847441864</v>
      </c>
      <c r="BU786" s="20"/>
      <c r="BV786" s="20">
        <v>0.22</v>
      </c>
      <c r="BW786" s="20"/>
      <c r="BX786" s="20">
        <v>0.05</v>
      </c>
      <c r="BY786" s="44">
        <f t="shared" si="779"/>
        <v>87.81657878334542</v>
      </c>
      <c r="BZ786" s="44">
        <f t="shared" si="780"/>
        <v>0</v>
      </c>
      <c r="CA786" s="44">
        <f t="shared" si="781"/>
        <v>0</v>
      </c>
      <c r="CB786" s="44">
        <f t="shared" si="782"/>
        <v>0</v>
      </c>
      <c r="CC786" s="44"/>
      <c r="CD786" s="44">
        <f t="shared" si="783"/>
        <v>87.81657878334542</v>
      </c>
      <c r="CE786" s="44">
        <f t="shared" si="784"/>
        <v>5.7017408023339033</v>
      </c>
      <c r="CF786" s="44">
        <f t="shared" si="785"/>
        <v>12.031084214388427</v>
      </c>
      <c r="CG786" s="44">
        <f t="shared" si="786"/>
        <v>5.3714420807762764</v>
      </c>
      <c r="CH786" s="44">
        <f t="shared" si="787"/>
        <v>29.407861099150697</v>
      </c>
      <c r="CI786" s="44">
        <f t="shared" si="788"/>
        <v>91.491123419579949</v>
      </c>
      <c r="CJ786" s="44">
        <f t="shared" si="789"/>
        <v>35.942941343406403</v>
      </c>
      <c r="CK786" s="44">
        <f t="shared" si="790"/>
        <v>163.37700610639277</v>
      </c>
      <c r="CM786" s="35">
        <f>$CE$4/1000</f>
        <v>35</v>
      </c>
    </row>
    <row r="787" spans="1:91" ht="30" x14ac:dyDescent="0.25">
      <c r="A787" s="41">
        <f>'[11]ТОВ "Сумитеплоенерго" '!F779</f>
        <v>1989</v>
      </c>
      <c r="B787" s="41" t="str">
        <f>'[11]ТОВ "Сумитеплоенерго" '!C779</f>
        <v>ІНТЕРНАЦІОНАЛІСТІВ вул,, б, 6</v>
      </c>
      <c r="C787" s="50">
        <f>'[11]ТОВ "Сумитеплоенерго" '!O779</f>
        <v>1</v>
      </c>
      <c r="D787" s="46">
        <f>'[11]ТОВ "Сумитеплоенерго" '!G779</f>
        <v>9</v>
      </c>
      <c r="E787" s="86" t="str">
        <f t="shared" si="806"/>
        <v>ТОВ "Сумитеплоенерго"</v>
      </c>
      <c r="F787" s="43">
        <f>'[11]ТОВ "Сумитеплоенерго" '!L779</f>
        <v>9523</v>
      </c>
      <c r="G787" s="43">
        <f>'[11]ТОВ "Сумитеплоенерго" '!CX779</f>
        <v>1930.6783023255812</v>
      </c>
      <c r="H787" s="32">
        <f t="shared" si="807"/>
        <v>202.73845451281963</v>
      </c>
      <c r="I787" s="42"/>
      <c r="J787" s="42"/>
      <c r="K787" s="42"/>
      <c r="L787" s="42"/>
      <c r="M787" s="42"/>
      <c r="N787" s="44">
        <f t="shared" si="808"/>
        <v>1930.6783023255812</v>
      </c>
      <c r="O787" s="44">
        <f t="shared" si="809"/>
        <v>1282.9133207542641</v>
      </c>
      <c r="P787" s="44">
        <f t="shared" si="810"/>
        <v>0</v>
      </c>
      <c r="Q787" s="44">
        <f t="shared" si="811"/>
        <v>0</v>
      </c>
      <c r="R787" s="44">
        <f t="shared" si="812"/>
        <v>0</v>
      </c>
      <c r="S787" s="44">
        <f t="shared" si="813"/>
        <v>0</v>
      </c>
      <c r="T787" s="44">
        <f t="shared" si="814"/>
        <v>1282.9133207542641</v>
      </c>
      <c r="U787" s="44">
        <f t="shared" si="815"/>
        <v>1988.5986513953487</v>
      </c>
      <c r="V787" s="44">
        <f t="shared" si="816"/>
        <v>0</v>
      </c>
      <c r="W787" s="44">
        <f t="shared" si="817"/>
        <v>0</v>
      </c>
      <c r="X787" s="44">
        <f t="shared" si="818"/>
        <v>0</v>
      </c>
      <c r="Y787" s="44">
        <f t="shared" si="819"/>
        <v>0</v>
      </c>
      <c r="Z787" s="44">
        <f t="shared" si="820"/>
        <v>1988.5986513953487</v>
      </c>
      <c r="AA787" s="20">
        <v>0.03</v>
      </c>
      <c r="AC787" s="44">
        <f t="shared" si="791"/>
        <v>715.58542857142857</v>
      </c>
      <c r="AD787" s="28">
        <f>68+$CG$5</f>
        <v>75.142857142857139</v>
      </c>
      <c r="AE787" s="44">
        <f t="shared" si="792"/>
        <v>5905.6204285714284</v>
      </c>
      <c r="AF787" s="28">
        <f>613+$CG$5</f>
        <v>620.14285714285711</v>
      </c>
      <c r="AG787" s="44">
        <f t="shared" si="793"/>
        <v>982.22942857142857</v>
      </c>
      <c r="AH787" s="28">
        <f>96+$CG$5</f>
        <v>103.14285714285714</v>
      </c>
      <c r="AI787" s="44">
        <f t="shared" si="757"/>
        <v>357.94775725116278</v>
      </c>
      <c r="AJ787" s="44">
        <f t="shared" si="758"/>
        <v>0</v>
      </c>
      <c r="AK787" s="44"/>
      <c r="AL787" s="44">
        <f t="shared" si="759"/>
        <v>0</v>
      </c>
      <c r="AM787" s="44"/>
      <c r="AN787" s="44">
        <f t="shared" si="760"/>
        <v>357.94775725116278</v>
      </c>
      <c r="AO787" s="20"/>
      <c r="AP787" s="20">
        <v>0.18</v>
      </c>
      <c r="AQ787" s="20"/>
      <c r="AR787" s="20"/>
      <c r="AS787" s="44">
        <f t="shared" si="761"/>
        <v>237.85212966784059</v>
      </c>
      <c r="AT787" s="44">
        <f t="shared" si="762"/>
        <v>0</v>
      </c>
      <c r="AU787" s="44">
        <f t="shared" si="763"/>
        <v>0</v>
      </c>
      <c r="AV787" s="44">
        <f t="shared" si="764"/>
        <v>0</v>
      </c>
      <c r="AW787" s="44"/>
      <c r="AX787" s="44">
        <f t="shared" si="765"/>
        <v>237.85212966784059</v>
      </c>
      <c r="AY787" s="44">
        <f t="shared" si="766"/>
        <v>1113.6152447813954</v>
      </c>
      <c r="AZ787" s="44">
        <f t="shared" si="767"/>
        <v>0</v>
      </c>
      <c r="BA787" s="44"/>
      <c r="BB787" s="44">
        <f t="shared" si="768"/>
        <v>0</v>
      </c>
      <c r="BC787" s="44"/>
      <c r="BD787" s="44">
        <f t="shared" si="769"/>
        <v>1113.6152447813954</v>
      </c>
      <c r="BE787" s="20"/>
      <c r="BF787" s="20">
        <v>0.56000000000000005</v>
      </c>
      <c r="BG787" s="20"/>
      <c r="BH787" s="20">
        <v>0.05</v>
      </c>
      <c r="BI787" s="44">
        <f t="shared" si="770"/>
        <v>739.98440341105959</v>
      </c>
      <c r="BJ787" s="44">
        <f t="shared" si="771"/>
        <v>0</v>
      </c>
      <c r="BK787" s="44">
        <f t="shared" si="772"/>
        <v>0</v>
      </c>
      <c r="BL787" s="44">
        <f t="shared" si="773"/>
        <v>0</v>
      </c>
      <c r="BM787" s="44"/>
      <c r="BN787" s="44">
        <f t="shared" si="774"/>
        <v>739.98440341105959</v>
      </c>
      <c r="BO787" s="44">
        <f t="shared" si="775"/>
        <v>437.49170330697672</v>
      </c>
      <c r="BP787" s="44">
        <f t="shared" si="776"/>
        <v>0</v>
      </c>
      <c r="BQ787" s="44"/>
      <c r="BR787" s="44">
        <f t="shared" si="777"/>
        <v>0</v>
      </c>
      <c r="BS787" s="44"/>
      <c r="BT787" s="44">
        <f t="shared" si="778"/>
        <v>437.49170330697672</v>
      </c>
      <c r="BU787" s="20"/>
      <c r="BV787" s="20">
        <v>0.22</v>
      </c>
      <c r="BW787" s="20"/>
      <c r="BX787" s="20">
        <v>0.05</v>
      </c>
      <c r="BY787" s="44">
        <f t="shared" si="779"/>
        <v>290.70815848291625</v>
      </c>
      <c r="BZ787" s="44">
        <f t="shared" si="780"/>
        <v>0</v>
      </c>
      <c r="CA787" s="44">
        <f t="shared" si="781"/>
        <v>0</v>
      </c>
      <c r="CB787" s="44">
        <f t="shared" si="782"/>
        <v>0</v>
      </c>
      <c r="CC787" s="44"/>
      <c r="CD787" s="44">
        <f t="shared" si="783"/>
        <v>290.70815848291625</v>
      </c>
      <c r="CE787" s="44">
        <f t="shared" si="784"/>
        <v>3.0085306764784505</v>
      </c>
      <c r="CF787" s="44">
        <f t="shared" si="785"/>
        <v>7.9807363524807569</v>
      </c>
      <c r="CG787" s="44">
        <f t="shared" si="786"/>
        <v>3.3787473791491487</v>
      </c>
      <c r="CH787" s="44">
        <f t="shared" si="787"/>
        <v>97.351835649931317</v>
      </c>
      <c r="CI787" s="44">
        <f t="shared" si="788"/>
        <v>302.87237757756412</v>
      </c>
      <c r="CJ787" s="44">
        <f t="shared" si="789"/>
        <v>118.9855769054716</v>
      </c>
      <c r="CK787" s="44">
        <f t="shared" si="790"/>
        <v>540.84353138850724</v>
      </c>
      <c r="CM787" s="35">
        <f>$CE$5/1000</f>
        <v>50</v>
      </c>
    </row>
    <row r="788" spans="1:91" ht="30" x14ac:dyDescent="0.25">
      <c r="A788" s="41">
        <f>'[11]ТОВ "Сумитеплоенерго" '!F780</f>
        <v>1989</v>
      </c>
      <c r="B788" s="41" t="str">
        <f>'[11]ТОВ "Сумитеплоенерго" '!C780</f>
        <v>ІНТЕРНАЦІОНАЛІСТІВ вул,, б, 8</v>
      </c>
      <c r="C788" s="50">
        <f>'[11]ТОВ "Сумитеплоенерго" '!O780</f>
        <v>1</v>
      </c>
      <c r="D788" s="46">
        <f>'[11]ТОВ "Сумитеплоенерго" '!G780</f>
        <v>9</v>
      </c>
      <c r="E788" s="86" t="str">
        <f t="shared" si="806"/>
        <v>ТОВ "Сумитеплоенерго"</v>
      </c>
      <c r="F788" s="43">
        <f>'[11]ТОВ "Сумитеплоенерго" '!L780</f>
        <v>3790</v>
      </c>
      <c r="G788" s="43">
        <f>'[11]ТОВ "Сумитеплоенерго" '!CX780</f>
        <v>444.59375581395346</v>
      </c>
      <c r="H788" s="32">
        <f t="shared" si="807"/>
        <v>117.30705958151806</v>
      </c>
      <c r="I788" s="42"/>
      <c r="J788" s="42"/>
      <c r="K788" s="42"/>
      <c r="L788" s="42"/>
      <c r="M788" s="42"/>
      <c r="N788" s="44">
        <f t="shared" si="808"/>
        <v>444.59375581395346</v>
      </c>
      <c r="O788" s="44">
        <f t="shared" si="809"/>
        <v>295.42738993381187</v>
      </c>
      <c r="P788" s="44">
        <f t="shared" si="810"/>
        <v>0</v>
      </c>
      <c r="Q788" s="44">
        <f t="shared" si="811"/>
        <v>0</v>
      </c>
      <c r="R788" s="44">
        <f t="shared" si="812"/>
        <v>0</v>
      </c>
      <c r="S788" s="44">
        <f t="shared" si="813"/>
        <v>0</v>
      </c>
      <c r="T788" s="44">
        <f t="shared" si="814"/>
        <v>295.42738993381187</v>
      </c>
      <c r="U788" s="44">
        <f t="shared" si="815"/>
        <v>493.4990689534884</v>
      </c>
      <c r="V788" s="44">
        <f t="shared" si="816"/>
        <v>0</v>
      </c>
      <c r="W788" s="44">
        <f t="shared" si="817"/>
        <v>0</v>
      </c>
      <c r="X788" s="44">
        <f t="shared" si="818"/>
        <v>0</v>
      </c>
      <c r="Y788" s="44">
        <f t="shared" si="819"/>
        <v>0</v>
      </c>
      <c r="Z788" s="44">
        <f t="shared" si="820"/>
        <v>493.4990689534884</v>
      </c>
      <c r="AA788" s="20">
        <v>0.11</v>
      </c>
      <c r="AC788" s="44">
        <f t="shared" si="791"/>
        <v>400.47666666666669</v>
      </c>
      <c r="AD788" s="28">
        <f>94+$CG$4</f>
        <v>105.66666666666667</v>
      </c>
      <c r="AE788" s="44">
        <f t="shared" si="792"/>
        <v>2628.9966666666664</v>
      </c>
      <c r="AF788" s="28">
        <f>682+$CG$4</f>
        <v>693.66666666666663</v>
      </c>
      <c r="AG788" s="44">
        <f t="shared" si="793"/>
        <v>461.11666666666667</v>
      </c>
      <c r="AH788" s="28">
        <f>110+$CG$4</f>
        <v>121.66666666666667</v>
      </c>
      <c r="AI788" s="44">
        <f t="shared" si="757"/>
        <v>88.829832411627905</v>
      </c>
      <c r="AJ788" s="44">
        <f t="shared" si="758"/>
        <v>0</v>
      </c>
      <c r="AK788" s="44"/>
      <c r="AL788" s="44">
        <f t="shared" si="759"/>
        <v>0</v>
      </c>
      <c r="AM788" s="44"/>
      <c r="AN788" s="44">
        <f t="shared" si="760"/>
        <v>88.829832411627905</v>
      </c>
      <c r="AO788" s="20"/>
      <c r="AP788" s="20">
        <v>0.18</v>
      </c>
      <c r="AQ788" s="20"/>
      <c r="AR788" s="20"/>
      <c r="AS788" s="44">
        <f t="shared" si="761"/>
        <v>59.026392508775615</v>
      </c>
      <c r="AT788" s="44">
        <f t="shared" si="762"/>
        <v>0</v>
      </c>
      <c r="AU788" s="44">
        <f t="shared" si="763"/>
        <v>0</v>
      </c>
      <c r="AV788" s="44">
        <f t="shared" si="764"/>
        <v>0</v>
      </c>
      <c r="AW788" s="44"/>
      <c r="AX788" s="44">
        <f t="shared" si="765"/>
        <v>59.026392508775615</v>
      </c>
      <c r="AY788" s="44">
        <f t="shared" si="766"/>
        <v>276.35947861395351</v>
      </c>
      <c r="AZ788" s="44">
        <f t="shared" si="767"/>
        <v>0</v>
      </c>
      <c r="BA788" s="44"/>
      <c r="BB788" s="44">
        <f t="shared" si="768"/>
        <v>0</v>
      </c>
      <c r="BC788" s="44"/>
      <c r="BD788" s="44">
        <f t="shared" si="769"/>
        <v>276.35947861395351</v>
      </c>
      <c r="BE788" s="20"/>
      <c r="BF788" s="20">
        <v>0.56000000000000005</v>
      </c>
      <c r="BG788" s="20"/>
      <c r="BH788" s="20">
        <v>0.05</v>
      </c>
      <c r="BI788" s="44">
        <f t="shared" si="770"/>
        <v>183.63766558285749</v>
      </c>
      <c r="BJ788" s="44">
        <f t="shared" si="771"/>
        <v>0</v>
      </c>
      <c r="BK788" s="44">
        <f t="shared" si="772"/>
        <v>0</v>
      </c>
      <c r="BL788" s="44">
        <f t="shared" si="773"/>
        <v>0</v>
      </c>
      <c r="BM788" s="44"/>
      <c r="BN788" s="44">
        <f t="shared" si="774"/>
        <v>183.63766558285749</v>
      </c>
      <c r="BO788" s="44">
        <f t="shared" si="775"/>
        <v>108.56979516976745</v>
      </c>
      <c r="BP788" s="44">
        <f t="shared" si="776"/>
        <v>0</v>
      </c>
      <c r="BQ788" s="44"/>
      <c r="BR788" s="44">
        <f t="shared" si="777"/>
        <v>0</v>
      </c>
      <c r="BS788" s="44"/>
      <c r="BT788" s="44">
        <f t="shared" si="778"/>
        <v>108.56979516976745</v>
      </c>
      <c r="BU788" s="20"/>
      <c r="BV788" s="20">
        <v>0.22</v>
      </c>
      <c r="BW788" s="20"/>
      <c r="BX788" s="20">
        <v>0.05</v>
      </c>
      <c r="BY788" s="44">
        <f t="shared" si="779"/>
        <v>72.143368621836871</v>
      </c>
      <c r="BZ788" s="44">
        <f t="shared" si="780"/>
        <v>0</v>
      </c>
      <c r="CA788" s="44">
        <f t="shared" si="781"/>
        <v>0</v>
      </c>
      <c r="CB788" s="44">
        <f t="shared" si="782"/>
        <v>0</v>
      </c>
      <c r="CC788" s="44"/>
      <c r="CD788" s="44">
        <f t="shared" si="783"/>
        <v>72.143368621836871</v>
      </c>
      <c r="CE788" s="44">
        <f t="shared" si="784"/>
        <v>6.7847051064001027</v>
      </c>
      <c r="CF788" s="44">
        <f t="shared" si="785"/>
        <v>14.316216982623647</v>
      </c>
      <c r="CG788" s="44">
        <f t="shared" si="786"/>
        <v>6.3916708559002968</v>
      </c>
      <c r="CH788" s="44">
        <f t="shared" si="787"/>
        <v>24.15924410913361</v>
      </c>
      <c r="CI788" s="44">
        <f t="shared" si="788"/>
        <v>75.162092783971232</v>
      </c>
      <c r="CJ788" s="44">
        <f t="shared" si="789"/>
        <v>29.527965022274412</v>
      </c>
      <c r="CK788" s="44">
        <f t="shared" si="790"/>
        <v>134.21802282852005</v>
      </c>
      <c r="CM788" s="35">
        <f>$CE$4/1000</f>
        <v>35</v>
      </c>
    </row>
    <row r="789" spans="1:91" x14ac:dyDescent="0.25">
      <c r="A789" s="41">
        <f>'[11]ТОВ "Сумитеплоенерго" '!F781</f>
        <v>1989</v>
      </c>
      <c r="B789" s="41" t="str">
        <f>'[11]ТОВ "Сумитеплоенерго" '!C781</f>
        <v>Д, КОРОТЧЕНКА вул,, б, 10</v>
      </c>
      <c r="C789" s="50">
        <f>'[11]ТОВ "Сумитеплоенерго" '!O781</f>
        <v>1</v>
      </c>
      <c r="D789" s="46">
        <f>'[11]ТОВ "Сумитеплоенерго" '!G781</f>
        <v>10</v>
      </c>
      <c r="E789" s="86" t="str">
        <f t="shared" si="806"/>
        <v>ТОВ "Сумитеплоенерго"</v>
      </c>
      <c r="F789" s="43">
        <f>'[11]ТОВ "Сумитеплоенерго" '!L781</f>
        <v>6705</v>
      </c>
      <c r="G789" s="43">
        <f>'[11]ТОВ "Сумитеплоенерго" '!CX781</f>
        <v>853.27952325581396</v>
      </c>
      <c r="H789" s="32">
        <f t="shared" si="807"/>
        <v>127.26018243934585</v>
      </c>
      <c r="I789" s="42"/>
      <c r="J789" s="42"/>
      <c r="K789" s="42"/>
      <c r="L789" s="42"/>
      <c r="M789" s="42"/>
      <c r="N789" s="44">
        <f t="shared" si="808"/>
        <v>853.27952325581396</v>
      </c>
      <c r="O789" s="44">
        <f t="shared" si="809"/>
        <v>566.99433841108601</v>
      </c>
      <c r="P789" s="44">
        <f t="shared" si="810"/>
        <v>0</v>
      </c>
      <c r="Q789" s="44">
        <f t="shared" si="811"/>
        <v>0</v>
      </c>
      <c r="R789" s="44">
        <f t="shared" si="812"/>
        <v>0</v>
      </c>
      <c r="S789" s="44">
        <f t="shared" si="813"/>
        <v>0</v>
      </c>
      <c r="T789" s="44">
        <f t="shared" si="814"/>
        <v>566.99433841108601</v>
      </c>
      <c r="U789" s="44">
        <f t="shared" si="815"/>
        <v>947.14027081395352</v>
      </c>
      <c r="V789" s="44">
        <f t="shared" si="816"/>
        <v>0</v>
      </c>
      <c r="W789" s="44">
        <f t="shared" si="817"/>
        <v>0</v>
      </c>
      <c r="X789" s="44">
        <f t="shared" si="818"/>
        <v>0</v>
      </c>
      <c r="Y789" s="44">
        <f t="shared" si="819"/>
        <v>0</v>
      </c>
      <c r="Z789" s="44">
        <f t="shared" si="820"/>
        <v>947.14027081395352</v>
      </c>
      <c r="AA789" s="20">
        <v>0.11</v>
      </c>
      <c r="AC789" s="44">
        <f t="shared" si="791"/>
        <v>550.76785714285711</v>
      </c>
      <c r="AD789" s="28">
        <f>75+$CG$5</f>
        <v>82.142857142857139</v>
      </c>
      <c r="AE789" s="44">
        <f t="shared" si="792"/>
        <v>4318.0200000000004</v>
      </c>
      <c r="AF789" s="28">
        <v>644</v>
      </c>
      <c r="AG789" s="44">
        <f t="shared" si="793"/>
        <v>691.57285714285717</v>
      </c>
      <c r="AH789" s="28">
        <f>96+$CG$5</f>
        <v>103.14285714285714</v>
      </c>
      <c r="AI789" s="44">
        <f t="shared" si="757"/>
        <v>170.48524874651162</v>
      </c>
      <c r="AJ789" s="44">
        <f t="shared" si="758"/>
        <v>0</v>
      </c>
      <c r="AK789" s="44"/>
      <c r="AL789" s="44">
        <f t="shared" si="759"/>
        <v>0</v>
      </c>
      <c r="AM789" s="44"/>
      <c r="AN789" s="44">
        <f t="shared" si="760"/>
        <v>170.48524874651162</v>
      </c>
      <c r="AO789" s="20"/>
      <c r="AP789" s="20">
        <v>0.18</v>
      </c>
      <c r="AQ789" s="20"/>
      <c r="AR789" s="20"/>
      <c r="AS789" s="44">
        <f t="shared" si="761"/>
        <v>113.28546881453498</v>
      </c>
      <c r="AT789" s="44">
        <f t="shared" si="762"/>
        <v>0</v>
      </c>
      <c r="AU789" s="44">
        <f t="shared" si="763"/>
        <v>0</v>
      </c>
      <c r="AV789" s="44">
        <f t="shared" si="764"/>
        <v>0</v>
      </c>
      <c r="AW789" s="44"/>
      <c r="AX789" s="44">
        <f t="shared" si="765"/>
        <v>113.28546881453498</v>
      </c>
      <c r="AY789" s="44">
        <f t="shared" si="766"/>
        <v>530.398551655814</v>
      </c>
      <c r="AZ789" s="44">
        <f t="shared" si="767"/>
        <v>0</v>
      </c>
      <c r="BA789" s="44"/>
      <c r="BB789" s="44">
        <f t="shared" si="768"/>
        <v>0</v>
      </c>
      <c r="BC789" s="44"/>
      <c r="BD789" s="44">
        <f t="shared" si="769"/>
        <v>530.398551655814</v>
      </c>
      <c r="BE789" s="20"/>
      <c r="BF789" s="20">
        <v>0.56000000000000005</v>
      </c>
      <c r="BG789" s="20"/>
      <c r="BH789" s="20">
        <v>0.05</v>
      </c>
      <c r="BI789" s="44">
        <f t="shared" si="770"/>
        <v>352.4436807563311</v>
      </c>
      <c r="BJ789" s="44">
        <f t="shared" si="771"/>
        <v>0</v>
      </c>
      <c r="BK789" s="44">
        <f t="shared" si="772"/>
        <v>0</v>
      </c>
      <c r="BL789" s="44">
        <f t="shared" si="773"/>
        <v>0</v>
      </c>
      <c r="BM789" s="44"/>
      <c r="BN789" s="44">
        <f t="shared" si="774"/>
        <v>352.4436807563311</v>
      </c>
      <c r="BO789" s="44">
        <f t="shared" si="775"/>
        <v>208.37085957906979</v>
      </c>
      <c r="BP789" s="44">
        <f t="shared" si="776"/>
        <v>0</v>
      </c>
      <c r="BQ789" s="44"/>
      <c r="BR789" s="44">
        <f t="shared" si="777"/>
        <v>0</v>
      </c>
      <c r="BS789" s="44"/>
      <c r="BT789" s="44">
        <f t="shared" si="778"/>
        <v>208.37085957906979</v>
      </c>
      <c r="BU789" s="20"/>
      <c r="BV789" s="20">
        <v>0.22</v>
      </c>
      <c r="BW789" s="20"/>
      <c r="BX789" s="20">
        <v>0.05</v>
      </c>
      <c r="BY789" s="44">
        <f t="shared" si="779"/>
        <v>138.46001743998721</v>
      </c>
      <c r="BZ789" s="44">
        <f t="shared" si="780"/>
        <v>0</v>
      </c>
      <c r="CA789" s="44">
        <f t="shared" si="781"/>
        <v>0</v>
      </c>
      <c r="CB789" s="44">
        <f t="shared" si="782"/>
        <v>0</v>
      </c>
      <c r="CC789" s="44"/>
      <c r="CD789" s="44">
        <f t="shared" si="783"/>
        <v>138.46001743998721</v>
      </c>
      <c r="CE789" s="44">
        <f t="shared" si="784"/>
        <v>4.8617696771378975</v>
      </c>
      <c r="CF789" s="44">
        <f t="shared" si="785"/>
        <v>12.251659586387502</v>
      </c>
      <c r="CG789" s="44">
        <f t="shared" si="786"/>
        <v>4.9947477252240411</v>
      </c>
      <c r="CH789" s="44">
        <f t="shared" si="787"/>
        <v>46.367246561800165</v>
      </c>
      <c r="CI789" s="44">
        <f t="shared" si="788"/>
        <v>144.25365597004497</v>
      </c>
      <c r="CJ789" s="44">
        <f t="shared" si="789"/>
        <v>56.671079131089101</v>
      </c>
      <c r="CK789" s="44">
        <f t="shared" si="790"/>
        <v>257.59581423222318</v>
      </c>
      <c r="CM789" s="35">
        <f>$CE$5/1000</f>
        <v>50</v>
      </c>
    </row>
    <row r="790" spans="1:91" x14ac:dyDescent="0.25">
      <c r="A790" s="41">
        <f>'[11]ТОВ "Сумитеплоенерго" '!F782</f>
        <v>1992</v>
      </c>
      <c r="B790" s="41" t="str">
        <f>'[11]ТОВ "Сумитеплоенерго" '!C782</f>
        <v>Д, КОРОТЧЕНКА вул,, б, 4А</v>
      </c>
      <c r="C790" s="50">
        <f>'[11]ТОВ "Сумитеплоенерго" '!O782</f>
        <v>1</v>
      </c>
      <c r="D790" s="46">
        <f>'[11]ТОВ "Сумитеплоенерго" '!G782</f>
        <v>10</v>
      </c>
      <c r="E790" s="86" t="str">
        <f t="shared" si="806"/>
        <v>ТОВ "Сумитеплоенерго"</v>
      </c>
      <c r="F790" s="43">
        <f>'[11]ТОВ "Сумитеплоенерго" '!L782</f>
        <v>4633</v>
      </c>
      <c r="G790" s="43">
        <f>'[11]ТОВ "Сумитеплоенерго" '!CX782</f>
        <v>515.63004651162782</v>
      </c>
      <c r="H790" s="32">
        <f t="shared" si="807"/>
        <v>111.29506723756268</v>
      </c>
      <c r="I790" s="42"/>
      <c r="J790" s="42"/>
      <c r="K790" s="42"/>
      <c r="L790" s="42"/>
      <c r="M790" s="42"/>
      <c r="N790" s="44">
        <f t="shared" si="808"/>
        <v>515.63004651162782</v>
      </c>
      <c r="O790" s="44">
        <f t="shared" si="809"/>
        <v>342.63018051950644</v>
      </c>
      <c r="P790" s="44">
        <f t="shared" si="810"/>
        <v>0</v>
      </c>
      <c r="Q790" s="44">
        <f t="shared" si="811"/>
        <v>0</v>
      </c>
      <c r="R790" s="44">
        <f t="shared" si="812"/>
        <v>0</v>
      </c>
      <c r="S790" s="44">
        <f t="shared" si="813"/>
        <v>0</v>
      </c>
      <c r="T790" s="44">
        <f t="shared" si="814"/>
        <v>342.63018051950644</v>
      </c>
      <c r="U790" s="44">
        <f t="shared" si="815"/>
        <v>572.34935162790691</v>
      </c>
      <c r="V790" s="44">
        <f t="shared" si="816"/>
        <v>0</v>
      </c>
      <c r="W790" s="44">
        <f t="shared" si="817"/>
        <v>0</v>
      </c>
      <c r="X790" s="44">
        <f t="shared" si="818"/>
        <v>0</v>
      </c>
      <c r="Y790" s="44">
        <f t="shared" si="819"/>
        <v>0</v>
      </c>
      <c r="Z790" s="44">
        <f t="shared" si="820"/>
        <v>572.34935162790691</v>
      </c>
      <c r="AA790" s="20">
        <v>0.11</v>
      </c>
      <c r="AC790" s="44">
        <f t="shared" si="791"/>
        <v>489.55366666666669</v>
      </c>
      <c r="AD790" s="28">
        <f>94+$CG$4</f>
        <v>105.66666666666667</v>
      </c>
      <c r="AE790" s="44">
        <f t="shared" si="792"/>
        <v>3213.7576666666664</v>
      </c>
      <c r="AF790" s="28">
        <f>682+$CG$4</f>
        <v>693.66666666666663</v>
      </c>
      <c r="AG790" s="44">
        <f t="shared" si="793"/>
        <v>563.68166666666673</v>
      </c>
      <c r="AH790" s="28">
        <f>110+$CG$4</f>
        <v>121.66666666666667</v>
      </c>
      <c r="AI790" s="44">
        <f t="shared" si="757"/>
        <v>103.02288329302324</v>
      </c>
      <c r="AJ790" s="44">
        <f t="shared" si="758"/>
        <v>0</v>
      </c>
      <c r="AK790" s="44"/>
      <c r="AL790" s="44">
        <f t="shared" si="759"/>
        <v>0</v>
      </c>
      <c r="AM790" s="44"/>
      <c r="AN790" s="44">
        <f t="shared" si="760"/>
        <v>103.02288329302324</v>
      </c>
      <c r="AO790" s="20"/>
      <c r="AP790" s="20">
        <v>0.18</v>
      </c>
      <c r="AQ790" s="20"/>
      <c r="AR790" s="20"/>
      <c r="AS790" s="44">
        <f t="shared" si="761"/>
        <v>68.457510067797386</v>
      </c>
      <c r="AT790" s="44">
        <f t="shared" si="762"/>
        <v>0</v>
      </c>
      <c r="AU790" s="44">
        <f t="shared" si="763"/>
        <v>0</v>
      </c>
      <c r="AV790" s="44">
        <f t="shared" si="764"/>
        <v>0</v>
      </c>
      <c r="AW790" s="44"/>
      <c r="AX790" s="44">
        <f t="shared" si="765"/>
        <v>68.457510067797386</v>
      </c>
      <c r="AY790" s="44">
        <f t="shared" si="766"/>
        <v>320.51563691162789</v>
      </c>
      <c r="AZ790" s="44">
        <f t="shared" si="767"/>
        <v>0</v>
      </c>
      <c r="BA790" s="44"/>
      <c r="BB790" s="44">
        <f t="shared" si="768"/>
        <v>0</v>
      </c>
      <c r="BC790" s="44"/>
      <c r="BD790" s="44">
        <f t="shared" si="769"/>
        <v>320.51563691162789</v>
      </c>
      <c r="BE790" s="20"/>
      <c r="BF790" s="20">
        <v>0.56000000000000005</v>
      </c>
      <c r="BG790" s="20"/>
      <c r="BH790" s="20">
        <v>0.05</v>
      </c>
      <c r="BI790" s="44">
        <f t="shared" si="770"/>
        <v>212.97892021092522</v>
      </c>
      <c r="BJ790" s="44">
        <f t="shared" si="771"/>
        <v>0</v>
      </c>
      <c r="BK790" s="44">
        <f t="shared" si="772"/>
        <v>0</v>
      </c>
      <c r="BL790" s="44">
        <f t="shared" si="773"/>
        <v>0</v>
      </c>
      <c r="BM790" s="44"/>
      <c r="BN790" s="44">
        <f t="shared" si="774"/>
        <v>212.97892021092522</v>
      </c>
      <c r="BO790" s="44">
        <f t="shared" si="775"/>
        <v>125.91685735813952</v>
      </c>
      <c r="BP790" s="44">
        <f t="shared" si="776"/>
        <v>0</v>
      </c>
      <c r="BQ790" s="44"/>
      <c r="BR790" s="44">
        <f t="shared" si="777"/>
        <v>0</v>
      </c>
      <c r="BS790" s="44"/>
      <c r="BT790" s="44">
        <f t="shared" si="778"/>
        <v>125.91685735813952</v>
      </c>
      <c r="BU790" s="20"/>
      <c r="BV790" s="20">
        <v>0.22</v>
      </c>
      <c r="BW790" s="20"/>
      <c r="BX790" s="20">
        <v>0.05</v>
      </c>
      <c r="BY790" s="44">
        <f t="shared" si="779"/>
        <v>83.670290082863474</v>
      </c>
      <c r="BZ790" s="44">
        <f t="shared" si="780"/>
        <v>0</v>
      </c>
      <c r="CA790" s="44">
        <f t="shared" si="781"/>
        <v>0</v>
      </c>
      <c r="CB790" s="44">
        <f t="shared" si="782"/>
        <v>0</v>
      </c>
      <c r="CC790" s="44"/>
      <c r="CD790" s="44">
        <f t="shared" si="783"/>
        <v>83.670290082863474</v>
      </c>
      <c r="CE790" s="44">
        <f t="shared" si="784"/>
        <v>7.1512046842170234</v>
      </c>
      <c r="CF790" s="44">
        <f t="shared" si="785"/>
        <v>15.089557518105069</v>
      </c>
      <c r="CG790" s="44">
        <f t="shared" si="786"/>
        <v>6.7369393139239815</v>
      </c>
      <c r="CH790" s="44">
        <f t="shared" si="787"/>
        <v>28.019359248246477</v>
      </c>
      <c r="CI790" s="44">
        <f t="shared" si="788"/>
        <v>87.17133988343349</v>
      </c>
      <c r="CJ790" s="44">
        <f t="shared" si="789"/>
        <v>34.245883525634582</v>
      </c>
      <c r="CK790" s="44">
        <f t="shared" si="790"/>
        <v>155.66310693470265</v>
      </c>
      <c r="CM790" s="35">
        <f>$CE$4/1000</f>
        <v>35</v>
      </c>
    </row>
    <row r="791" spans="1:91" x14ac:dyDescent="0.25">
      <c r="A791" s="41" t="e">
        <f>'[11]ТОВ "Сумитеплоенерго" '!F783</f>
        <v>#REF!</v>
      </c>
      <c r="B791" s="41" t="str">
        <f>'[11]ТОВ "Сумитеплоенерго" '!C783</f>
        <v>2-А ЗАЛІЗНИЧНА  вул,, б, 26</v>
      </c>
      <c r="C791" s="50">
        <f>'[11]ТОВ "Сумитеплоенерго" '!O783</f>
        <v>1</v>
      </c>
      <c r="D791" s="46" t="e">
        <f>'[11]ТОВ "Сумитеплоенерго" '!G783</f>
        <v>#REF!</v>
      </c>
      <c r="E791" s="86" t="str">
        <f t="shared" si="806"/>
        <v>ТОВ "Сумитеплоенерго"</v>
      </c>
      <c r="F791" s="43">
        <f>'[11]ТОВ "Сумитеплоенерго" '!L783</f>
        <v>570.45000000000005</v>
      </c>
      <c r="G791" s="43">
        <f>'[11]ТОВ "Сумитеплоенерго" '!CX783</f>
        <v>101.8953023255814</v>
      </c>
      <c r="H791" s="32">
        <f t="shared" si="807"/>
        <v>178.62267039281514</v>
      </c>
      <c r="I791" s="42"/>
      <c r="J791" s="42"/>
      <c r="K791" s="42"/>
      <c r="L791" s="42"/>
      <c r="M791" s="42"/>
      <c r="N791" s="44">
        <f t="shared" si="808"/>
        <v>101.8953023255814</v>
      </c>
      <c r="O791" s="44">
        <f t="shared" si="809"/>
        <v>67.708245603791312</v>
      </c>
      <c r="P791" s="44">
        <f t="shared" si="810"/>
        <v>0</v>
      </c>
      <c r="Q791" s="44">
        <f t="shared" si="811"/>
        <v>0</v>
      </c>
      <c r="R791" s="44">
        <f t="shared" si="812"/>
        <v>0</v>
      </c>
      <c r="S791" s="44">
        <f t="shared" si="813"/>
        <v>0</v>
      </c>
      <c r="T791" s="44">
        <f t="shared" si="814"/>
        <v>67.708245603791312</v>
      </c>
      <c r="U791" s="44">
        <f t="shared" si="815"/>
        <v>104.95216139534884</v>
      </c>
      <c r="V791" s="44">
        <f t="shared" si="816"/>
        <v>0</v>
      </c>
      <c r="W791" s="44">
        <f t="shared" si="817"/>
        <v>0</v>
      </c>
      <c r="X791" s="44">
        <f t="shared" si="818"/>
        <v>0</v>
      </c>
      <c r="Y791" s="44">
        <f t="shared" si="819"/>
        <v>0</v>
      </c>
      <c r="Z791" s="44">
        <f t="shared" si="820"/>
        <v>104.95216139534884</v>
      </c>
      <c r="AA791" s="20">
        <v>0.03</v>
      </c>
      <c r="AC791" s="44">
        <f t="shared" si="791"/>
        <v>67.313100000000006</v>
      </c>
      <c r="AD791" s="28">
        <f>98+$CG$3</f>
        <v>118</v>
      </c>
      <c r="AE791" s="44">
        <f t="shared" si="792"/>
        <v>415.28760000000005</v>
      </c>
      <c r="AF791" s="28">
        <f>708+$CG$3</f>
        <v>728</v>
      </c>
      <c r="AG791" s="44">
        <f t="shared" si="793"/>
        <v>75.86985</v>
      </c>
      <c r="AH791" s="28">
        <f>113+$CG$3</f>
        <v>133</v>
      </c>
      <c r="AI791" s="44">
        <f t="shared" si="757"/>
        <v>18.89138905116279</v>
      </c>
      <c r="AJ791" s="44">
        <f t="shared" si="758"/>
        <v>0</v>
      </c>
      <c r="AK791" s="44"/>
      <c r="AL791" s="44">
        <f t="shared" si="759"/>
        <v>0</v>
      </c>
      <c r="AM791" s="44"/>
      <c r="AN791" s="44">
        <f t="shared" si="760"/>
        <v>18.89138905116279</v>
      </c>
      <c r="AO791" s="20"/>
      <c r="AP791" s="20">
        <v>0.18</v>
      </c>
      <c r="AQ791" s="20"/>
      <c r="AR791" s="20"/>
      <c r="AS791" s="44">
        <f t="shared" si="761"/>
        <v>12.55310873494291</v>
      </c>
      <c r="AT791" s="44">
        <f t="shared" si="762"/>
        <v>0</v>
      </c>
      <c r="AU791" s="44">
        <f t="shared" si="763"/>
        <v>0</v>
      </c>
      <c r="AV791" s="44">
        <f t="shared" si="764"/>
        <v>0</v>
      </c>
      <c r="AW791" s="44"/>
      <c r="AX791" s="44">
        <f t="shared" si="765"/>
        <v>12.55310873494291</v>
      </c>
      <c r="AY791" s="44">
        <f t="shared" si="766"/>
        <v>58.773210381395359</v>
      </c>
      <c r="AZ791" s="44">
        <f t="shared" si="767"/>
        <v>0</v>
      </c>
      <c r="BA791" s="44"/>
      <c r="BB791" s="44">
        <f t="shared" si="768"/>
        <v>0</v>
      </c>
      <c r="BC791" s="44"/>
      <c r="BD791" s="44">
        <f t="shared" si="769"/>
        <v>58.773210381395359</v>
      </c>
      <c r="BE791" s="20"/>
      <c r="BF791" s="20">
        <v>0.56000000000000005</v>
      </c>
      <c r="BG791" s="20"/>
      <c r="BH791" s="20">
        <v>0.05</v>
      </c>
      <c r="BI791" s="44">
        <f t="shared" si="770"/>
        <v>39.054116064266836</v>
      </c>
      <c r="BJ791" s="44">
        <f t="shared" si="771"/>
        <v>0</v>
      </c>
      <c r="BK791" s="44">
        <f t="shared" si="772"/>
        <v>0</v>
      </c>
      <c r="BL791" s="44">
        <f t="shared" si="773"/>
        <v>0</v>
      </c>
      <c r="BM791" s="44"/>
      <c r="BN791" s="44">
        <f t="shared" si="774"/>
        <v>39.054116064266836</v>
      </c>
      <c r="BO791" s="44">
        <f t="shared" si="775"/>
        <v>23.089475506976743</v>
      </c>
      <c r="BP791" s="44">
        <f t="shared" si="776"/>
        <v>0</v>
      </c>
      <c r="BQ791" s="44"/>
      <c r="BR791" s="44">
        <f t="shared" si="777"/>
        <v>0</v>
      </c>
      <c r="BS791" s="44"/>
      <c r="BT791" s="44">
        <f t="shared" si="778"/>
        <v>23.089475506976743</v>
      </c>
      <c r="BU791" s="20"/>
      <c r="BV791" s="20">
        <v>0.22</v>
      </c>
      <c r="BW791" s="20"/>
      <c r="BX791" s="20">
        <v>0.05</v>
      </c>
      <c r="BY791" s="44">
        <f t="shared" si="779"/>
        <v>15.342688453819111</v>
      </c>
      <c r="BZ791" s="44">
        <f t="shared" si="780"/>
        <v>0</v>
      </c>
      <c r="CA791" s="44">
        <f t="shared" si="781"/>
        <v>0</v>
      </c>
      <c r="CB791" s="44">
        <f t="shared" si="782"/>
        <v>0</v>
      </c>
      <c r="CC791" s="44"/>
      <c r="CD791" s="44">
        <f t="shared" si="783"/>
        <v>15.342688453819111</v>
      </c>
      <c r="CE791" s="44">
        <f t="shared" si="784"/>
        <v>5.3622653496680748</v>
      </c>
      <c r="CF791" s="44">
        <f t="shared" si="785"/>
        <v>10.633644845951943</v>
      </c>
      <c r="CG791" s="44">
        <f t="shared" si="786"/>
        <v>4.9450166591314986</v>
      </c>
      <c r="CH791" s="44">
        <f t="shared" si="787"/>
        <v>5.1379324631925387</v>
      </c>
      <c r="CI791" s="44">
        <f t="shared" si="788"/>
        <v>15.984678774376791</v>
      </c>
      <c r="CJ791" s="44">
        <f t="shared" si="789"/>
        <v>6.279695232790881</v>
      </c>
      <c r="CK791" s="44">
        <f t="shared" si="790"/>
        <v>28.544069239958549</v>
      </c>
      <c r="CM791" s="35">
        <f>$CE$3/1000</f>
        <v>20</v>
      </c>
    </row>
    <row r="792" spans="1:91" x14ac:dyDescent="0.25">
      <c r="A792" s="41">
        <f>'[11]ТОВ "Сумитеплоенерго" '!F784</f>
        <v>1991</v>
      </c>
      <c r="B792" s="41" t="str">
        <f>'[11]ТОВ "Сумитеплоенерго" '!C784</f>
        <v>М, ЛУШПИ пр-т,, б, 11</v>
      </c>
      <c r="C792" s="50">
        <f>'[11]ТОВ "Сумитеплоенерго" '!O784</f>
        <v>1</v>
      </c>
      <c r="D792" s="46">
        <f>'[11]ТОВ "Сумитеплоенерго" '!G784</f>
        <v>9</v>
      </c>
      <c r="E792" s="86" t="str">
        <f t="shared" si="806"/>
        <v>ТОВ "Сумитеплоенерго"</v>
      </c>
      <c r="F792" s="43">
        <f>'[11]ТОВ "Сумитеплоенерго" '!L784</f>
        <v>9472</v>
      </c>
      <c r="G792" s="43">
        <f>'[11]ТОВ "Сумитеплоенерго" '!CX784</f>
        <v>1592.7213953488372</v>
      </c>
      <c r="H792" s="32">
        <f t="shared" si="807"/>
        <v>168.15048515084851</v>
      </c>
      <c r="I792" s="42"/>
      <c r="J792" s="42"/>
      <c r="K792" s="42"/>
      <c r="L792" s="42"/>
      <c r="M792" s="42"/>
      <c r="N792" s="44">
        <f t="shared" si="808"/>
        <v>1592.7213953488372</v>
      </c>
      <c r="O792" s="44">
        <f t="shared" si="809"/>
        <v>1058.3448790417724</v>
      </c>
      <c r="P792" s="44">
        <f t="shared" si="810"/>
        <v>0</v>
      </c>
      <c r="Q792" s="44">
        <f t="shared" si="811"/>
        <v>0</v>
      </c>
      <c r="R792" s="44">
        <f t="shared" si="812"/>
        <v>0</v>
      </c>
      <c r="S792" s="44">
        <f t="shared" si="813"/>
        <v>0</v>
      </c>
      <c r="T792" s="44">
        <f t="shared" si="814"/>
        <v>1058.3448790417724</v>
      </c>
      <c r="U792" s="44">
        <f t="shared" si="815"/>
        <v>1640.5030372093024</v>
      </c>
      <c r="V792" s="44">
        <f t="shared" si="816"/>
        <v>0</v>
      </c>
      <c r="W792" s="44">
        <f t="shared" si="817"/>
        <v>0</v>
      </c>
      <c r="X792" s="44">
        <f t="shared" si="818"/>
        <v>0</v>
      </c>
      <c r="Y792" s="44">
        <f t="shared" si="819"/>
        <v>0</v>
      </c>
      <c r="Z792" s="44">
        <f t="shared" si="820"/>
        <v>1640.5030372093024</v>
      </c>
      <c r="AA792" s="20">
        <v>0.03</v>
      </c>
      <c r="AC792" s="44">
        <f t="shared" si="791"/>
        <v>711.75314285714285</v>
      </c>
      <c r="AD792" s="28">
        <f>68+$CG$5</f>
        <v>75.142857142857139</v>
      </c>
      <c r="AE792" s="44">
        <f t="shared" si="792"/>
        <v>5873.9931428571426</v>
      </c>
      <c r="AF792" s="28">
        <f>613+$CG$5</f>
        <v>620.14285714285711</v>
      </c>
      <c r="AG792" s="44">
        <f t="shared" si="793"/>
        <v>976.96914285714286</v>
      </c>
      <c r="AH792" s="28">
        <f t="shared" ref="AH792:AH793" si="826">96+$CG$5</f>
        <v>103.14285714285714</v>
      </c>
      <c r="AI792" s="44">
        <f t="shared" si="757"/>
        <v>295.29054669767442</v>
      </c>
      <c r="AJ792" s="44">
        <f t="shared" si="758"/>
        <v>0</v>
      </c>
      <c r="AK792" s="44"/>
      <c r="AL792" s="44">
        <f t="shared" si="759"/>
        <v>0</v>
      </c>
      <c r="AM792" s="44"/>
      <c r="AN792" s="44">
        <f t="shared" si="760"/>
        <v>295.29054669767442</v>
      </c>
      <c r="AO792" s="20"/>
      <c r="AP792" s="20">
        <v>0.18</v>
      </c>
      <c r="AQ792" s="20"/>
      <c r="AR792" s="20"/>
      <c r="AS792" s="44">
        <f t="shared" si="761"/>
        <v>196.21714057434463</v>
      </c>
      <c r="AT792" s="44">
        <f t="shared" si="762"/>
        <v>0</v>
      </c>
      <c r="AU792" s="44">
        <f t="shared" si="763"/>
        <v>0</v>
      </c>
      <c r="AV792" s="44">
        <f t="shared" si="764"/>
        <v>0</v>
      </c>
      <c r="AW792" s="44"/>
      <c r="AX792" s="44">
        <f t="shared" si="765"/>
        <v>196.21714057434463</v>
      </c>
      <c r="AY792" s="44">
        <f t="shared" si="766"/>
        <v>918.68170083720941</v>
      </c>
      <c r="AZ792" s="44">
        <f t="shared" si="767"/>
        <v>0</v>
      </c>
      <c r="BA792" s="44"/>
      <c r="BB792" s="44">
        <f t="shared" si="768"/>
        <v>0</v>
      </c>
      <c r="BC792" s="44"/>
      <c r="BD792" s="44">
        <f t="shared" si="769"/>
        <v>918.68170083720941</v>
      </c>
      <c r="BE792" s="20"/>
      <c r="BF792" s="20">
        <v>0.56000000000000005</v>
      </c>
      <c r="BG792" s="20"/>
      <c r="BH792" s="20">
        <v>0.05</v>
      </c>
      <c r="BI792" s="44">
        <f t="shared" si="770"/>
        <v>610.45332623129445</v>
      </c>
      <c r="BJ792" s="44">
        <f t="shared" si="771"/>
        <v>0</v>
      </c>
      <c r="BK792" s="44">
        <f t="shared" si="772"/>
        <v>0</v>
      </c>
      <c r="BL792" s="44">
        <f t="shared" si="773"/>
        <v>0</v>
      </c>
      <c r="BM792" s="44"/>
      <c r="BN792" s="44">
        <f t="shared" si="774"/>
        <v>610.45332623129445</v>
      </c>
      <c r="BO792" s="44">
        <f t="shared" si="775"/>
        <v>360.91066818604651</v>
      </c>
      <c r="BP792" s="44">
        <f t="shared" si="776"/>
        <v>0</v>
      </c>
      <c r="BQ792" s="44"/>
      <c r="BR792" s="44">
        <f t="shared" si="777"/>
        <v>0</v>
      </c>
      <c r="BS792" s="44"/>
      <c r="BT792" s="44">
        <f t="shared" si="778"/>
        <v>360.91066818604651</v>
      </c>
      <c r="BU792" s="20"/>
      <c r="BV792" s="20">
        <v>0.22</v>
      </c>
      <c r="BW792" s="20"/>
      <c r="BX792" s="20">
        <v>0.05</v>
      </c>
      <c r="BY792" s="44">
        <f t="shared" si="779"/>
        <v>239.82094959086564</v>
      </c>
      <c r="BZ792" s="44">
        <f t="shared" si="780"/>
        <v>0</v>
      </c>
      <c r="CA792" s="44">
        <f t="shared" si="781"/>
        <v>0</v>
      </c>
      <c r="CB792" s="44">
        <f t="shared" si="782"/>
        <v>0</v>
      </c>
      <c r="CC792" s="44"/>
      <c r="CD792" s="44">
        <f t="shared" si="783"/>
        <v>239.82094959086564</v>
      </c>
      <c r="CE792" s="44">
        <f t="shared" si="784"/>
        <v>3.6273749621148261</v>
      </c>
      <c r="CF792" s="44">
        <f t="shared" si="785"/>
        <v>9.6223460344150009</v>
      </c>
      <c r="CG792" s="44">
        <f t="shared" si="786"/>
        <v>4.0737439515765885</v>
      </c>
      <c r="CH792" s="44">
        <f t="shared" si="787"/>
        <v>80.310816840568378</v>
      </c>
      <c r="CI792" s="44">
        <f t="shared" si="788"/>
        <v>249.85587461510167</v>
      </c>
      <c r="CJ792" s="44">
        <f t="shared" si="789"/>
        <v>98.157665027361361</v>
      </c>
      <c r="CK792" s="44">
        <f t="shared" si="790"/>
        <v>446.17120466982436</v>
      </c>
      <c r="CM792" s="35">
        <f t="shared" ref="CM792:CM793" si="827">$CE$5/1000</f>
        <v>50</v>
      </c>
    </row>
    <row r="793" spans="1:91" ht="30" x14ac:dyDescent="0.25">
      <c r="A793" s="41" t="e">
        <f>'[11]ТОВ "Сумитеплоенерго" '!F785</f>
        <v>#REF!</v>
      </c>
      <c r="B793" s="41" t="str">
        <f>'[11]ТОВ "Сумитеплоенерго" '!C785</f>
        <v>НОВОМІСТЕНСЬКА вул,, б, 10А</v>
      </c>
      <c r="C793" s="50">
        <f>'[11]ТОВ "Сумитеплоенерго" '!O785</f>
        <v>1</v>
      </c>
      <c r="D793" s="46">
        <f>'[11]ТОВ "Сумитеплоенерго" '!G785</f>
        <v>10</v>
      </c>
      <c r="E793" s="86" t="str">
        <f t="shared" si="806"/>
        <v>ТОВ "Сумитеплоенерго"</v>
      </c>
      <c r="F793" s="43">
        <f>'[11]ТОВ "Сумитеплоенерго" '!L785</f>
        <v>6172</v>
      </c>
      <c r="G793" s="43">
        <f>'[11]ТОВ "Сумитеплоенерго" '!CX785</f>
        <v>1043.1060465116277</v>
      </c>
      <c r="H793" s="32">
        <f t="shared" si="807"/>
        <v>169.00616437323845</v>
      </c>
      <c r="I793" s="42"/>
      <c r="J793" s="42"/>
      <c r="K793" s="42"/>
      <c r="L793" s="42"/>
      <c r="M793" s="42"/>
      <c r="N793" s="44">
        <f t="shared" si="808"/>
        <v>1043.1060465116277</v>
      </c>
      <c r="O793" s="44">
        <f t="shared" si="809"/>
        <v>693.13185962526734</v>
      </c>
      <c r="P793" s="44">
        <f t="shared" si="810"/>
        <v>0</v>
      </c>
      <c r="Q793" s="44">
        <f t="shared" si="811"/>
        <v>0</v>
      </c>
      <c r="R793" s="44">
        <f t="shared" si="812"/>
        <v>0</v>
      </c>
      <c r="S793" s="44">
        <f t="shared" si="813"/>
        <v>0</v>
      </c>
      <c r="T793" s="44">
        <f t="shared" si="814"/>
        <v>693.13185962526734</v>
      </c>
      <c r="U793" s="44">
        <f t="shared" si="815"/>
        <v>1074.3992279069766</v>
      </c>
      <c r="V793" s="44">
        <f t="shared" si="816"/>
        <v>0</v>
      </c>
      <c r="W793" s="44">
        <f t="shared" si="817"/>
        <v>0</v>
      </c>
      <c r="X793" s="44">
        <f t="shared" si="818"/>
        <v>0</v>
      </c>
      <c r="Y793" s="44">
        <f t="shared" si="819"/>
        <v>0</v>
      </c>
      <c r="Z793" s="44">
        <f t="shared" si="820"/>
        <v>1074.3992279069766</v>
      </c>
      <c r="AA793" s="20">
        <v>0.03</v>
      </c>
      <c r="AC793" s="44">
        <f t="shared" si="791"/>
        <v>506.98571428571427</v>
      </c>
      <c r="AD793" s="28">
        <f>75+$CG$5</f>
        <v>82.142857142857139</v>
      </c>
      <c r="AE793" s="44">
        <f t="shared" si="792"/>
        <v>4018.853714285714</v>
      </c>
      <c r="AF793" s="28">
        <f>644+$CG$5</f>
        <v>651.14285714285711</v>
      </c>
      <c r="AG793" s="44">
        <f t="shared" si="793"/>
        <v>636.59771428571423</v>
      </c>
      <c r="AH793" s="28">
        <f t="shared" si="826"/>
        <v>103.14285714285714</v>
      </c>
      <c r="AI793" s="44">
        <f t="shared" si="757"/>
        <v>193.39186102325579</v>
      </c>
      <c r="AJ793" s="44">
        <f t="shared" si="758"/>
        <v>0</v>
      </c>
      <c r="AK793" s="44"/>
      <c r="AL793" s="44">
        <f t="shared" si="759"/>
        <v>0</v>
      </c>
      <c r="AM793" s="44"/>
      <c r="AN793" s="44">
        <f t="shared" si="760"/>
        <v>193.39186102325579</v>
      </c>
      <c r="AO793" s="20"/>
      <c r="AP793" s="20">
        <v>0.18</v>
      </c>
      <c r="AQ793" s="20"/>
      <c r="AR793" s="20"/>
      <c r="AS793" s="44">
        <f t="shared" si="761"/>
        <v>128.50664677452457</v>
      </c>
      <c r="AT793" s="44">
        <f t="shared" si="762"/>
        <v>0</v>
      </c>
      <c r="AU793" s="44">
        <f t="shared" si="763"/>
        <v>0</v>
      </c>
      <c r="AV793" s="44">
        <f t="shared" si="764"/>
        <v>0</v>
      </c>
      <c r="AW793" s="44"/>
      <c r="AX793" s="44">
        <f t="shared" si="765"/>
        <v>128.50664677452457</v>
      </c>
      <c r="AY793" s="44">
        <f t="shared" si="766"/>
        <v>601.66356762790701</v>
      </c>
      <c r="AZ793" s="44">
        <f t="shared" si="767"/>
        <v>0</v>
      </c>
      <c r="BA793" s="44"/>
      <c r="BB793" s="44">
        <f t="shared" si="768"/>
        <v>0</v>
      </c>
      <c r="BC793" s="44"/>
      <c r="BD793" s="44">
        <f t="shared" si="769"/>
        <v>601.66356762790701</v>
      </c>
      <c r="BE793" s="20"/>
      <c r="BF793" s="20">
        <v>0.56000000000000005</v>
      </c>
      <c r="BG793" s="20"/>
      <c r="BH793" s="20">
        <v>0.05</v>
      </c>
      <c r="BI793" s="44">
        <f t="shared" si="770"/>
        <v>399.79845663185426</v>
      </c>
      <c r="BJ793" s="44">
        <f t="shared" si="771"/>
        <v>0</v>
      </c>
      <c r="BK793" s="44">
        <f t="shared" si="772"/>
        <v>0</v>
      </c>
      <c r="BL793" s="44">
        <f t="shared" si="773"/>
        <v>0</v>
      </c>
      <c r="BM793" s="44"/>
      <c r="BN793" s="44">
        <f t="shared" si="774"/>
        <v>399.79845663185426</v>
      </c>
      <c r="BO793" s="44">
        <f t="shared" si="775"/>
        <v>236.36783013953487</v>
      </c>
      <c r="BP793" s="44">
        <f t="shared" si="776"/>
        <v>0</v>
      </c>
      <c r="BQ793" s="44"/>
      <c r="BR793" s="44">
        <f t="shared" si="777"/>
        <v>0</v>
      </c>
      <c r="BS793" s="44"/>
      <c r="BT793" s="44">
        <f t="shared" si="778"/>
        <v>236.36783013953487</v>
      </c>
      <c r="BU793" s="20"/>
      <c r="BV793" s="20">
        <v>0.22</v>
      </c>
      <c r="BW793" s="20"/>
      <c r="BX793" s="20">
        <v>0.05</v>
      </c>
      <c r="BY793" s="44">
        <f t="shared" si="779"/>
        <v>157.0636793910856</v>
      </c>
      <c r="BZ793" s="44">
        <f t="shared" si="780"/>
        <v>0</v>
      </c>
      <c r="CA793" s="44">
        <f t="shared" si="781"/>
        <v>0</v>
      </c>
      <c r="CB793" s="44">
        <f t="shared" si="782"/>
        <v>0</v>
      </c>
      <c r="CC793" s="44"/>
      <c r="CD793" s="44">
        <f t="shared" si="783"/>
        <v>157.0636793910856</v>
      </c>
      <c r="CE793" s="44">
        <f t="shared" si="784"/>
        <v>3.945210049525782</v>
      </c>
      <c r="CF793" s="44">
        <f t="shared" si="785"/>
        <v>10.052199170909727</v>
      </c>
      <c r="CG793" s="44">
        <f t="shared" si="786"/>
        <v>4.0531185615523366</v>
      </c>
      <c r="CH793" s="44">
        <f t="shared" si="787"/>
        <v>52.597208081289622</v>
      </c>
      <c r="CI793" s="44">
        <f t="shared" si="788"/>
        <v>163.63575847512331</v>
      </c>
      <c r="CJ793" s="44">
        <f t="shared" si="789"/>
        <v>64.285476543798438</v>
      </c>
      <c r="CK793" s="44">
        <f t="shared" si="790"/>
        <v>292.20671156272016</v>
      </c>
      <c r="CM793" s="35">
        <f t="shared" si="827"/>
        <v>50</v>
      </c>
    </row>
    <row r="794" spans="1:91" ht="30" x14ac:dyDescent="0.25">
      <c r="A794" s="41" t="e">
        <f>'[11]ТОВ "Сумитеплоенерго" '!F786</f>
        <v>#REF!</v>
      </c>
      <c r="B794" s="41" t="str">
        <f>'[11]ТОВ "Сумитеплоенерго" '!C786</f>
        <v>2-А ЗАЛІЗНИЧНА  вул,, б, 10А</v>
      </c>
      <c r="C794" s="50">
        <f>'[11]ТОВ "Сумитеплоенерго" '!O786</f>
        <v>1</v>
      </c>
      <c r="D794" s="46">
        <f>'[11]ТОВ "Сумитеплоенерго" '!G786</f>
        <v>1</v>
      </c>
      <c r="E794" s="86" t="str">
        <f t="shared" si="806"/>
        <v>ТОВ "Сумитеплоенерго"</v>
      </c>
      <c r="F794" s="43">
        <f>'[11]ТОВ "Сумитеплоенерго" '!L786</f>
        <v>120</v>
      </c>
      <c r="G794" s="43">
        <f>'[11]ТОВ "Сумитеплоенерго" '!CX786</f>
        <v>28.490000000000006</v>
      </c>
      <c r="H794" s="32">
        <f t="shared" si="807"/>
        <v>237.41666666666671</v>
      </c>
      <c r="I794" s="42"/>
      <c r="J794" s="42"/>
      <c r="K794" s="42"/>
      <c r="L794" s="42"/>
      <c r="M794" s="42"/>
      <c r="N794" s="44">
        <f t="shared" si="808"/>
        <v>28.490000000000006</v>
      </c>
      <c r="O794" s="44">
        <f t="shared" si="809"/>
        <v>18.931274290627691</v>
      </c>
      <c r="P794" s="44">
        <f t="shared" si="810"/>
        <v>0</v>
      </c>
      <c r="Q794" s="44">
        <f t="shared" si="811"/>
        <v>0</v>
      </c>
      <c r="R794" s="44">
        <f t="shared" si="812"/>
        <v>0</v>
      </c>
      <c r="S794" s="44">
        <f t="shared" si="813"/>
        <v>0</v>
      </c>
      <c r="T794" s="44">
        <f t="shared" si="814"/>
        <v>18.931274290627691</v>
      </c>
      <c r="U794" s="44">
        <f t="shared" si="815"/>
        <v>29.344700000000007</v>
      </c>
      <c r="V794" s="44">
        <f t="shared" si="816"/>
        <v>0</v>
      </c>
      <c r="W794" s="44">
        <f t="shared" si="817"/>
        <v>0</v>
      </c>
      <c r="X794" s="44">
        <f t="shared" si="818"/>
        <v>0</v>
      </c>
      <c r="Y794" s="44">
        <f t="shared" si="819"/>
        <v>0</v>
      </c>
      <c r="Z794" s="44">
        <f t="shared" si="820"/>
        <v>29.344700000000007</v>
      </c>
      <c r="AA794" s="20">
        <v>0.03</v>
      </c>
      <c r="AC794" s="44">
        <f t="shared" si="791"/>
        <v>14.16</v>
      </c>
      <c r="AD794" s="28">
        <f t="shared" ref="AD794:AD797" si="828">98+$CG$3</f>
        <v>118</v>
      </c>
      <c r="AE794" s="44">
        <f t="shared" si="792"/>
        <v>87.36</v>
      </c>
      <c r="AF794" s="28">
        <f t="shared" ref="AF794:AF797" si="829">708+$CG$3</f>
        <v>728</v>
      </c>
      <c r="AG794" s="44">
        <f t="shared" si="793"/>
        <v>15.96</v>
      </c>
      <c r="AH794" s="28">
        <f t="shared" ref="AH794:AH797" si="830">113+$CG$3</f>
        <v>133</v>
      </c>
      <c r="AI794" s="44">
        <f t="shared" si="757"/>
        <v>5.2820460000000011</v>
      </c>
      <c r="AJ794" s="44">
        <f t="shared" si="758"/>
        <v>0</v>
      </c>
      <c r="AK794" s="44"/>
      <c r="AL794" s="44">
        <f t="shared" si="759"/>
        <v>0</v>
      </c>
      <c r="AM794" s="44"/>
      <c r="AN794" s="44">
        <f t="shared" si="760"/>
        <v>5.2820460000000011</v>
      </c>
      <c r="AO794" s="20"/>
      <c r="AP794" s="20">
        <v>0.18</v>
      </c>
      <c r="AQ794" s="20"/>
      <c r="AR794" s="20"/>
      <c r="AS794" s="44">
        <f t="shared" si="761"/>
        <v>3.5098582534823737</v>
      </c>
      <c r="AT794" s="44">
        <f t="shared" si="762"/>
        <v>0</v>
      </c>
      <c r="AU794" s="44">
        <f t="shared" si="763"/>
        <v>0</v>
      </c>
      <c r="AV794" s="44">
        <f t="shared" si="764"/>
        <v>0</v>
      </c>
      <c r="AW794" s="44"/>
      <c r="AX794" s="44">
        <f t="shared" si="765"/>
        <v>3.5098582534823737</v>
      </c>
      <c r="AY794" s="44">
        <f t="shared" si="766"/>
        <v>16.433032000000004</v>
      </c>
      <c r="AZ794" s="44">
        <f t="shared" si="767"/>
        <v>0</v>
      </c>
      <c r="BA794" s="44"/>
      <c r="BB794" s="44">
        <f t="shared" si="768"/>
        <v>0</v>
      </c>
      <c r="BC794" s="44"/>
      <c r="BD794" s="44">
        <f t="shared" si="769"/>
        <v>16.433032000000004</v>
      </c>
      <c r="BE794" s="20"/>
      <c r="BF794" s="20">
        <v>0.56000000000000005</v>
      </c>
      <c r="BG794" s="20"/>
      <c r="BH794" s="20">
        <v>0.05</v>
      </c>
      <c r="BI794" s="44">
        <f t="shared" si="770"/>
        <v>10.919559010834053</v>
      </c>
      <c r="BJ794" s="44">
        <f t="shared" si="771"/>
        <v>0</v>
      </c>
      <c r="BK794" s="44">
        <f t="shared" si="772"/>
        <v>0</v>
      </c>
      <c r="BL794" s="44">
        <f t="shared" si="773"/>
        <v>0</v>
      </c>
      <c r="BM794" s="44"/>
      <c r="BN794" s="44">
        <f t="shared" si="774"/>
        <v>10.919559010834053</v>
      </c>
      <c r="BO794" s="44">
        <f t="shared" si="775"/>
        <v>6.4558340000000012</v>
      </c>
      <c r="BP794" s="44">
        <f t="shared" si="776"/>
        <v>0</v>
      </c>
      <c r="BQ794" s="44"/>
      <c r="BR794" s="44">
        <f t="shared" si="777"/>
        <v>0</v>
      </c>
      <c r="BS794" s="44"/>
      <c r="BT794" s="44">
        <f t="shared" si="778"/>
        <v>6.4558340000000012</v>
      </c>
      <c r="BU794" s="20"/>
      <c r="BV794" s="20">
        <v>0.22</v>
      </c>
      <c r="BW794" s="20"/>
      <c r="BX794" s="20">
        <v>0.05</v>
      </c>
      <c r="BY794" s="44">
        <f t="shared" si="779"/>
        <v>4.2898267542562349</v>
      </c>
      <c r="BZ794" s="44">
        <f t="shared" si="780"/>
        <v>0</v>
      </c>
      <c r="CA794" s="44">
        <f t="shared" si="781"/>
        <v>0</v>
      </c>
      <c r="CB794" s="44">
        <f t="shared" si="782"/>
        <v>0</v>
      </c>
      <c r="CC794" s="44"/>
      <c r="CD794" s="44">
        <f t="shared" si="783"/>
        <v>4.2898267542562349</v>
      </c>
      <c r="CE794" s="44">
        <f t="shared" si="784"/>
        <v>4.0343509558971169</v>
      </c>
      <c r="CF794" s="44">
        <f t="shared" si="785"/>
        <v>8.0003230820332654</v>
      </c>
      <c r="CG794" s="44">
        <f t="shared" si="786"/>
        <v>3.7204299647217636</v>
      </c>
      <c r="CH794" s="44">
        <f t="shared" si="787"/>
        <v>1.4365696213220422</v>
      </c>
      <c r="CI794" s="44">
        <f t="shared" si="788"/>
        <v>4.4693277107796874</v>
      </c>
      <c r="CJ794" s="44">
        <f t="shared" si="789"/>
        <v>1.7558073149491626</v>
      </c>
      <c r="CK794" s="44">
        <f t="shared" si="790"/>
        <v>7.9809423406780127</v>
      </c>
      <c r="CM794" s="35">
        <f t="shared" ref="CM794:CM797" si="831">$CE$3/1000</f>
        <v>20</v>
      </c>
    </row>
    <row r="795" spans="1:91" x14ac:dyDescent="0.25">
      <c r="A795" s="41">
        <f>'[11]ТОВ "Сумитеплоенерго" '!F787</f>
        <v>1998</v>
      </c>
      <c r="B795" s="41" t="str">
        <f>'[11]ТОВ "Сумитеплоенерго" '!C787</f>
        <v>ІНСТІТУТСЬКИЙ пров,, б, 1/1</v>
      </c>
      <c r="C795" s="50">
        <f>'[11]ТОВ "Сумитеплоенерго" '!O787</f>
        <v>1</v>
      </c>
      <c r="D795" s="46">
        <f>'[11]ТОВ "Сумитеплоенерго" '!G787</f>
        <v>5</v>
      </c>
      <c r="E795" s="86" t="str">
        <f t="shared" si="806"/>
        <v>ТОВ "Сумитеплоенерго"</v>
      </c>
      <c r="F795" s="43">
        <f>'[11]ТОВ "Сумитеплоенерго" '!L787</f>
        <v>772</v>
      </c>
      <c r="G795" s="43">
        <f>'[11]ТОВ "Сумитеплоенерго" '!CX787</f>
        <v>190.20124418604652</v>
      </c>
      <c r="H795" s="32">
        <f t="shared" si="807"/>
        <v>246.3746686347753</v>
      </c>
      <c r="I795" s="42"/>
      <c r="J795" s="42"/>
      <c r="K795" s="42"/>
      <c r="L795" s="42"/>
      <c r="M795" s="42"/>
      <c r="N795" s="44">
        <f t="shared" si="808"/>
        <v>190.20124418604652</v>
      </c>
      <c r="O795" s="44">
        <f t="shared" si="809"/>
        <v>126.38651892259394</v>
      </c>
      <c r="P795" s="44">
        <f t="shared" si="810"/>
        <v>0</v>
      </c>
      <c r="Q795" s="44">
        <f t="shared" si="811"/>
        <v>0</v>
      </c>
      <c r="R795" s="44">
        <f t="shared" si="812"/>
        <v>0</v>
      </c>
      <c r="S795" s="44">
        <f t="shared" si="813"/>
        <v>0</v>
      </c>
      <c r="T795" s="44">
        <f t="shared" si="814"/>
        <v>126.38651892259394</v>
      </c>
      <c r="U795" s="44">
        <f t="shared" si="815"/>
        <v>195.90728151162793</v>
      </c>
      <c r="V795" s="44">
        <f t="shared" si="816"/>
        <v>0</v>
      </c>
      <c r="W795" s="44">
        <f t="shared" si="817"/>
        <v>0</v>
      </c>
      <c r="X795" s="44">
        <f t="shared" si="818"/>
        <v>0</v>
      </c>
      <c r="Y795" s="44">
        <f t="shared" si="819"/>
        <v>0</v>
      </c>
      <c r="Z795" s="44">
        <f t="shared" si="820"/>
        <v>195.90728151162793</v>
      </c>
      <c r="AA795" s="20">
        <v>0.03</v>
      </c>
      <c r="AC795" s="44">
        <f t="shared" si="791"/>
        <v>91.096000000000004</v>
      </c>
      <c r="AD795" s="28">
        <f t="shared" si="828"/>
        <v>118</v>
      </c>
      <c r="AE795" s="44">
        <f t="shared" si="792"/>
        <v>562.01599999999996</v>
      </c>
      <c r="AF795" s="28">
        <f t="shared" si="829"/>
        <v>728</v>
      </c>
      <c r="AG795" s="44">
        <f t="shared" si="793"/>
        <v>102.676</v>
      </c>
      <c r="AH795" s="28">
        <f t="shared" si="830"/>
        <v>133</v>
      </c>
      <c r="AI795" s="44">
        <f t="shared" si="757"/>
        <v>35.263310672093027</v>
      </c>
      <c r="AJ795" s="44">
        <f t="shared" si="758"/>
        <v>0</v>
      </c>
      <c r="AK795" s="44"/>
      <c r="AL795" s="44">
        <f t="shared" si="759"/>
        <v>0</v>
      </c>
      <c r="AM795" s="44"/>
      <c r="AN795" s="44">
        <f t="shared" si="760"/>
        <v>35.263310672093027</v>
      </c>
      <c r="AO795" s="20"/>
      <c r="AP795" s="20">
        <v>0.18</v>
      </c>
      <c r="AQ795" s="20"/>
      <c r="AR795" s="20"/>
      <c r="AS795" s="44">
        <f t="shared" si="761"/>
        <v>23.432060608248918</v>
      </c>
      <c r="AT795" s="44">
        <f t="shared" si="762"/>
        <v>0</v>
      </c>
      <c r="AU795" s="44">
        <f t="shared" si="763"/>
        <v>0</v>
      </c>
      <c r="AV795" s="44">
        <f t="shared" si="764"/>
        <v>0</v>
      </c>
      <c r="AW795" s="44"/>
      <c r="AX795" s="44">
        <f t="shared" si="765"/>
        <v>23.432060608248918</v>
      </c>
      <c r="AY795" s="44">
        <f t="shared" si="766"/>
        <v>109.70807764651165</v>
      </c>
      <c r="AZ795" s="44">
        <f t="shared" si="767"/>
        <v>0</v>
      </c>
      <c r="BA795" s="44"/>
      <c r="BB795" s="44">
        <f t="shared" si="768"/>
        <v>0</v>
      </c>
      <c r="BC795" s="44"/>
      <c r="BD795" s="44">
        <f t="shared" si="769"/>
        <v>109.70807764651165</v>
      </c>
      <c r="BE795" s="20"/>
      <c r="BF795" s="20">
        <v>0.56000000000000005</v>
      </c>
      <c r="BG795" s="20"/>
      <c r="BH795" s="20">
        <v>0.05</v>
      </c>
      <c r="BI795" s="44">
        <f t="shared" si="770"/>
        <v>72.899744114552192</v>
      </c>
      <c r="BJ795" s="44">
        <f t="shared" si="771"/>
        <v>0</v>
      </c>
      <c r="BK795" s="44">
        <f t="shared" si="772"/>
        <v>0</v>
      </c>
      <c r="BL795" s="44">
        <f t="shared" si="773"/>
        <v>0</v>
      </c>
      <c r="BM795" s="44"/>
      <c r="BN795" s="44">
        <f t="shared" si="774"/>
        <v>72.899744114552192</v>
      </c>
      <c r="BO795" s="44">
        <f t="shared" si="775"/>
        <v>43.099601932558144</v>
      </c>
      <c r="BP795" s="44">
        <f t="shared" si="776"/>
        <v>0</v>
      </c>
      <c r="BQ795" s="44"/>
      <c r="BR795" s="44">
        <f t="shared" si="777"/>
        <v>0</v>
      </c>
      <c r="BS795" s="44"/>
      <c r="BT795" s="44">
        <f t="shared" si="778"/>
        <v>43.099601932558144</v>
      </c>
      <c r="BU795" s="20"/>
      <c r="BV795" s="20">
        <v>0.22</v>
      </c>
      <c r="BW795" s="20"/>
      <c r="BX795" s="20">
        <v>0.05</v>
      </c>
      <c r="BY795" s="44">
        <f t="shared" si="779"/>
        <v>28.639185187859788</v>
      </c>
      <c r="BZ795" s="44">
        <f t="shared" si="780"/>
        <v>0</v>
      </c>
      <c r="CA795" s="44">
        <f t="shared" si="781"/>
        <v>0</v>
      </c>
      <c r="CB795" s="44">
        <f t="shared" si="782"/>
        <v>0</v>
      </c>
      <c r="CC795" s="44"/>
      <c r="CD795" s="44">
        <f t="shared" si="783"/>
        <v>28.639185187859788</v>
      </c>
      <c r="CE795" s="44">
        <f t="shared" si="784"/>
        <v>3.8876649187195671</v>
      </c>
      <c r="CF795" s="44">
        <f t="shared" si="785"/>
        <v>7.7094372116981242</v>
      </c>
      <c r="CG795" s="44">
        <f t="shared" si="786"/>
        <v>3.585157864181296</v>
      </c>
      <c r="CH795" s="44">
        <f t="shared" si="787"/>
        <v>9.5906398503099357</v>
      </c>
      <c r="CI795" s="44">
        <f t="shared" si="788"/>
        <v>29.837546200964251</v>
      </c>
      <c r="CJ795" s="44">
        <f t="shared" si="789"/>
        <v>11.721893150378811</v>
      </c>
      <c r="CK795" s="44">
        <f t="shared" si="790"/>
        <v>53.28133250172187</v>
      </c>
      <c r="CM795" s="35">
        <f t="shared" si="831"/>
        <v>20</v>
      </c>
    </row>
    <row r="796" spans="1:91" ht="30" x14ac:dyDescent="0.25">
      <c r="A796" s="41" t="e">
        <f>'[11]ТОВ "Сумитеплоенерго" '!F788</f>
        <v>#REF!</v>
      </c>
      <c r="B796" s="41" t="str">
        <f>'[11]ТОВ "Сумитеплоенерго" '!C788</f>
        <v>ПЕТРОПАВЛІВСЬКА вул,, б, 47</v>
      </c>
      <c r="C796" s="50">
        <f>'[11]ТОВ "Сумитеплоенерго" '!O788</f>
        <v>1</v>
      </c>
      <c r="D796" s="46">
        <f>'[11]ТОВ "Сумитеплоенерго" '!G788</f>
        <v>2</v>
      </c>
      <c r="E796" s="86" t="str">
        <f t="shared" si="806"/>
        <v>ТОВ "Сумитеплоенерго"</v>
      </c>
      <c r="F796" s="43">
        <f>'[11]ТОВ "Сумитеплоенерго" '!L788</f>
        <v>462</v>
      </c>
      <c r="G796" s="43">
        <f>'[11]ТОВ "Сумитеплоенерго" '!CX788</f>
        <v>76.973360465116286</v>
      </c>
      <c r="H796" s="32">
        <f t="shared" si="807"/>
        <v>166.60900533574954</v>
      </c>
      <c r="I796" s="42"/>
      <c r="J796" s="42"/>
      <c r="K796" s="42"/>
      <c r="L796" s="42"/>
      <c r="M796" s="42"/>
      <c r="N796" s="44">
        <f t="shared" si="808"/>
        <v>76.973360465116286</v>
      </c>
      <c r="O796" s="44">
        <f t="shared" si="809"/>
        <v>51.14790452918475</v>
      </c>
      <c r="P796" s="44">
        <f t="shared" si="810"/>
        <v>0</v>
      </c>
      <c r="Q796" s="44">
        <f t="shared" si="811"/>
        <v>0</v>
      </c>
      <c r="R796" s="44">
        <f t="shared" si="812"/>
        <v>0</v>
      </c>
      <c r="S796" s="44">
        <f t="shared" si="813"/>
        <v>0</v>
      </c>
      <c r="T796" s="44">
        <f t="shared" si="814"/>
        <v>51.14790452918475</v>
      </c>
      <c r="U796" s="44">
        <f t="shared" si="815"/>
        <v>79.282561279069782</v>
      </c>
      <c r="V796" s="44">
        <f t="shared" si="816"/>
        <v>0</v>
      </c>
      <c r="W796" s="44">
        <f t="shared" si="817"/>
        <v>0</v>
      </c>
      <c r="X796" s="44">
        <f t="shared" si="818"/>
        <v>0</v>
      </c>
      <c r="Y796" s="44">
        <f t="shared" si="819"/>
        <v>0</v>
      </c>
      <c r="Z796" s="44">
        <f t="shared" si="820"/>
        <v>79.282561279069782</v>
      </c>
      <c r="AA796" s="20">
        <v>0.03</v>
      </c>
      <c r="AC796" s="44">
        <f t="shared" si="791"/>
        <v>54.515999999999998</v>
      </c>
      <c r="AD796" s="28">
        <f t="shared" si="828"/>
        <v>118</v>
      </c>
      <c r="AE796" s="44">
        <f t="shared" si="792"/>
        <v>336.33600000000001</v>
      </c>
      <c r="AF796" s="28">
        <f t="shared" si="829"/>
        <v>728</v>
      </c>
      <c r="AG796" s="44">
        <f t="shared" si="793"/>
        <v>61.445999999999998</v>
      </c>
      <c r="AH796" s="28">
        <f t="shared" si="830"/>
        <v>133</v>
      </c>
      <c r="AI796" s="44">
        <f t="shared" si="757"/>
        <v>14.27086103023256</v>
      </c>
      <c r="AJ796" s="44">
        <f t="shared" si="758"/>
        <v>0</v>
      </c>
      <c r="AK796" s="44"/>
      <c r="AL796" s="44">
        <f t="shared" si="759"/>
        <v>0</v>
      </c>
      <c r="AM796" s="44"/>
      <c r="AN796" s="44">
        <f t="shared" si="760"/>
        <v>14.27086103023256</v>
      </c>
      <c r="AO796" s="20"/>
      <c r="AP796" s="20">
        <v>0.18</v>
      </c>
      <c r="AQ796" s="20"/>
      <c r="AR796" s="20"/>
      <c r="AS796" s="44">
        <f t="shared" si="761"/>
        <v>9.4828214997108535</v>
      </c>
      <c r="AT796" s="44">
        <f t="shared" si="762"/>
        <v>0</v>
      </c>
      <c r="AU796" s="44">
        <f t="shared" si="763"/>
        <v>0</v>
      </c>
      <c r="AV796" s="44">
        <f t="shared" si="764"/>
        <v>0</v>
      </c>
      <c r="AW796" s="44"/>
      <c r="AX796" s="44">
        <f t="shared" si="765"/>
        <v>9.4828214997108535</v>
      </c>
      <c r="AY796" s="44">
        <f t="shared" si="766"/>
        <v>44.39823431627908</v>
      </c>
      <c r="AZ796" s="44">
        <f t="shared" si="767"/>
        <v>0</v>
      </c>
      <c r="BA796" s="44"/>
      <c r="BB796" s="44">
        <f t="shared" si="768"/>
        <v>0</v>
      </c>
      <c r="BC796" s="44"/>
      <c r="BD796" s="44">
        <f t="shared" si="769"/>
        <v>44.39823431627908</v>
      </c>
      <c r="BE796" s="20"/>
      <c r="BF796" s="20">
        <v>0.56000000000000005</v>
      </c>
      <c r="BG796" s="20"/>
      <c r="BH796" s="20">
        <v>0.05</v>
      </c>
      <c r="BI796" s="44">
        <f t="shared" si="770"/>
        <v>29.502111332433767</v>
      </c>
      <c r="BJ796" s="44">
        <f t="shared" si="771"/>
        <v>0</v>
      </c>
      <c r="BK796" s="44">
        <f t="shared" si="772"/>
        <v>0</v>
      </c>
      <c r="BL796" s="44">
        <f t="shared" si="773"/>
        <v>0</v>
      </c>
      <c r="BM796" s="44"/>
      <c r="BN796" s="44">
        <f t="shared" si="774"/>
        <v>29.502111332433767</v>
      </c>
      <c r="BO796" s="44">
        <f t="shared" si="775"/>
        <v>17.442163481395351</v>
      </c>
      <c r="BP796" s="44">
        <f t="shared" si="776"/>
        <v>0</v>
      </c>
      <c r="BQ796" s="44"/>
      <c r="BR796" s="44">
        <f t="shared" si="777"/>
        <v>0</v>
      </c>
      <c r="BS796" s="44"/>
      <c r="BT796" s="44">
        <f t="shared" si="778"/>
        <v>17.442163481395351</v>
      </c>
      <c r="BU796" s="20"/>
      <c r="BV796" s="20">
        <v>0.22</v>
      </c>
      <c r="BW796" s="20"/>
      <c r="BX796" s="20">
        <v>0.05</v>
      </c>
      <c r="BY796" s="44">
        <f t="shared" si="779"/>
        <v>11.590115166313264</v>
      </c>
      <c r="BZ796" s="44">
        <f t="shared" si="780"/>
        <v>0</v>
      </c>
      <c r="CA796" s="44">
        <f t="shared" si="781"/>
        <v>0</v>
      </c>
      <c r="CB796" s="44">
        <f t="shared" si="782"/>
        <v>0</v>
      </c>
      <c r="CC796" s="44"/>
      <c r="CD796" s="44">
        <f t="shared" si="783"/>
        <v>11.590115166313264</v>
      </c>
      <c r="CE796" s="44">
        <f t="shared" si="784"/>
        <v>5.7489218795969403</v>
      </c>
      <c r="CF796" s="44">
        <f t="shared" si="785"/>
        <v>11.400404405302409</v>
      </c>
      <c r="CG796" s="44">
        <f t="shared" si="786"/>
        <v>5.301586664004267</v>
      </c>
      <c r="CH796" s="44">
        <f t="shared" si="787"/>
        <v>3.8812773357408612</v>
      </c>
      <c r="CI796" s="44">
        <f t="shared" si="788"/>
        <v>12.075085044527125</v>
      </c>
      <c r="CJ796" s="44">
        <f t="shared" si="789"/>
        <v>4.7437834103499412</v>
      </c>
      <c r="CK796" s="44">
        <f t="shared" si="790"/>
        <v>21.562651865227007</v>
      </c>
      <c r="CM796" s="35">
        <f t="shared" si="831"/>
        <v>20</v>
      </c>
    </row>
    <row r="797" spans="1:91" x14ac:dyDescent="0.25">
      <c r="A797" s="41" t="e">
        <f>'[11]ТОВ "Сумитеплоенерго" '!F789</f>
        <v>#REF!</v>
      </c>
      <c r="B797" s="41" t="str">
        <f>'[11]ТОВ "Сумитеплоенерго" '!C789</f>
        <v>КУРСЬКИЙ пр-т,, 18</v>
      </c>
      <c r="C797" s="50">
        <f>'[11]ТОВ "Сумитеплоенерго" '!O789</f>
        <v>1</v>
      </c>
      <c r="D797" s="46">
        <f>'[11]ТОВ "Сумитеплоенерго" '!G789</f>
        <v>2</v>
      </c>
      <c r="E797" s="86" t="str">
        <f t="shared" si="806"/>
        <v>ТОВ "Сумитеплоенерго"</v>
      </c>
      <c r="F797" s="43">
        <f>'[11]ТОВ "Сумитеплоенерго" '!L789</f>
        <v>772</v>
      </c>
      <c r="G797" s="43">
        <f>'[11]ТОВ "Сумитеплоенерго" '!CX789</f>
        <v>166.99888372093022</v>
      </c>
      <c r="H797" s="32">
        <f t="shared" si="807"/>
        <v>216.31979756597181</v>
      </c>
      <c r="I797" s="42"/>
      <c r="J797" s="42"/>
      <c r="K797" s="42"/>
      <c r="L797" s="42"/>
      <c r="M797" s="42"/>
      <c r="N797" s="44">
        <f t="shared" si="808"/>
        <v>166.99888372093022</v>
      </c>
      <c r="O797" s="44">
        <f t="shared" si="809"/>
        <v>110.96881972444959</v>
      </c>
      <c r="P797" s="44">
        <f t="shared" si="810"/>
        <v>0</v>
      </c>
      <c r="Q797" s="44">
        <f t="shared" si="811"/>
        <v>0</v>
      </c>
      <c r="R797" s="44">
        <f t="shared" si="812"/>
        <v>0</v>
      </c>
      <c r="S797" s="44">
        <f t="shared" si="813"/>
        <v>0</v>
      </c>
      <c r="T797" s="44">
        <f t="shared" si="814"/>
        <v>110.96881972444959</v>
      </c>
      <c r="U797" s="44">
        <f t="shared" si="815"/>
        <v>172.00885023255813</v>
      </c>
      <c r="V797" s="44">
        <f t="shared" si="816"/>
        <v>0</v>
      </c>
      <c r="W797" s="44">
        <f t="shared" si="817"/>
        <v>0</v>
      </c>
      <c r="X797" s="44">
        <f t="shared" si="818"/>
        <v>0</v>
      </c>
      <c r="Y797" s="44">
        <f t="shared" si="819"/>
        <v>0</v>
      </c>
      <c r="Z797" s="44">
        <f t="shared" si="820"/>
        <v>172.00885023255813</v>
      </c>
      <c r="AA797" s="20">
        <v>0.03</v>
      </c>
      <c r="AC797" s="44">
        <f t="shared" si="791"/>
        <v>91.096000000000004</v>
      </c>
      <c r="AD797" s="28">
        <f t="shared" si="828"/>
        <v>118</v>
      </c>
      <c r="AE797" s="44">
        <f t="shared" si="792"/>
        <v>562.01599999999996</v>
      </c>
      <c r="AF797" s="28">
        <f t="shared" si="829"/>
        <v>728</v>
      </c>
      <c r="AG797" s="44">
        <f t="shared" si="793"/>
        <v>102.676</v>
      </c>
      <c r="AH797" s="28">
        <f t="shared" si="830"/>
        <v>133</v>
      </c>
      <c r="AI797" s="44">
        <f t="shared" si="757"/>
        <v>30.961593041860464</v>
      </c>
      <c r="AJ797" s="44">
        <f t="shared" si="758"/>
        <v>0</v>
      </c>
      <c r="AK797" s="44"/>
      <c r="AL797" s="44">
        <f t="shared" si="759"/>
        <v>0</v>
      </c>
      <c r="AM797" s="44"/>
      <c r="AN797" s="44">
        <f t="shared" si="760"/>
        <v>30.961593041860464</v>
      </c>
      <c r="AO797" s="20"/>
      <c r="AP797" s="20">
        <v>0.18</v>
      </c>
      <c r="AQ797" s="20"/>
      <c r="AR797" s="20"/>
      <c r="AS797" s="44">
        <f t="shared" si="761"/>
        <v>20.573619176912956</v>
      </c>
      <c r="AT797" s="44">
        <f t="shared" si="762"/>
        <v>0</v>
      </c>
      <c r="AU797" s="44">
        <f t="shared" si="763"/>
        <v>0</v>
      </c>
      <c r="AV797" s="44">
        <f t="shared" si="764"/>
        <v>0</v>
      </c>
      <c r="AW797" s="44"/>
      <c r="AX797" s="44">
        <f t="shared" si="765"/>
        <v>20.573619176912956</v>
      </c>
      <c r="AY797" s="44">
        <f t="shared" si="766"/>
        <v>96.324956130232565</v>
      </c>
      <c r="AZ797" s="44">
        <f t="shared" si="767"/>
        <v>0</v>
      </c>
      <c r="BA797" s="44"/>
      <c r="BB797" s="44">
        <f t="shared" si="768"/>
        <v>0</v>
      </c>
      <c r="BC797" s="44"/>
      <c r="BD797" s="44">
        <f t="shared" si="769"/>
        <v>96.324956130232565</v>
      </c>
      <c r="BE797" s="20"/>
      <c r="BF797" s="20">
        <v>0.56000000000000005</v>
      </c>
      <c r="BG797" s="20"/>
      <c r="BH797" s="20">
        <v>0.05</v>
      </c>
      <c r="BI797" s="44">
        <f t="shared" si="770"/>
        <v>64.006815217062538</v>
      </c>
      <c r="BJ797" s="44">
        <f t="shared" si="771"/>
        <v>0</v>
      </c>
      <c r="BK797" s="44">
        <f t="shared" si="772"/>
        <v>0</v>
      </c>
      <c r="BL797" s="44">
        <f t="shared" si="773"/>
        <v>0</v>
      </c>
      <c r="BM797" s="44"/>
      <c r="BN797" s="44">
        <f t="shared" si="774"/>
        <v>64.006815217062538</v>
      </c>
      <c r="BO797" s="44">
        <f t="shared" si="775"/>
        <v>37.841947051162791</v>
      </c>
      <c r="BP797" s="44">
        <f t="shared" si="776"/>
        <v>0</v>
      </c>
      <c r="BQ797" s="44"/>
      <c r="BR797" s="44">
        <f t="shared" si="777"/>
        <v>0</v>
      </c>
      <c r="BS797" s="44"/>
      <c r="BT797" s="44">
        <f t="shared" si="778"/>
        <v>37.841947051162791</v>
      </c>
      <c r="BU797" s="20"/>
      <c r="BV797" s="20">
        <v>0.22</v>
      </c>
      <c r="BW797" s="20"/>
      <c r="BX797" s="20">
        <v>0.05</v>
      </c>
      <c r="BY797" s="44">
        <f t="shared" si="779"/>
        <v>25.145534549560278</v>
      </c>
      <c r="BZ797" s="44">
        <f t="shared" si="780"/>
        <v>0</v>
      </c>
      <c r="CA797" s="44">
        <f t="shared" si="781"/>
        <v>0</v>
      </c>
      <c r="CB797" s="44">
        <f t="shared" si="782"/>
        <v>0</v>
      </c>
      <c r="CC797" s="44"/>
      <c r="CD797" s="44">
        <f t="shared" si="783"/>
        <v>25.145534549560278</v>
      </c>
      <c r="CE797" s="44">
        <f t="shared" si="784"/>
        <v>4.4278062705770775</v>
      </c>
      <c r="CF797" s="44">
        <f t="shared" si="785"/>
        <v>8.7805649772460672</v>
      </c>
      <c r="CG797" s="44">
        <f t="shared" si="786"/>
        <v>4.0832697271808645</v>
      </c>
      <c r="CH797" s="44">
        <f t="shared" si="787"/>
        <v>8.4206922831934161</v>
      </c>
      <c r="CI797" s="44">
        <f t="shared" si="788"/>
        <v>26.197709325490631</v>
      </c>
      <c r="CJ797" s="44">
        <f t="shared" si="789"/>
        <v>10.291957235014177</v>
      </c>
      <c r="CK797" s="44">
        <f t="shared" si="790"/>
        <v>46.781623795518982</v>
      </c>
      <c r="CM797" s="35">
        <f t="shared" si="831"/>
        <v>20</v>
      </c>
    </row>
    <row r="798" spans="1:91" x14ac:dyDescent="0.25">
      <c r="A798" s="41">
        <f>'[11]ТОВ "Сумитеплоенерго" '!F790</f>
        <v>2005</v>
      </c>
      <c r="B798" s="41" t="str">
        <f>'[11]ТОВ "Сумитеплоенерго" '!C790</f>
        <v>ЗАЛИВНА вул,, б, 5</v>
      </c>
      <c r="C798" s="50">
        <f>'[11]ТОВ "Сумитеплоенерго" '!O790</f>
        <v>1</v>
      </c>
      <c r="D798" s="46">
        <f>'[11]ТОВ "Сумитеплоенерго" '!G790</f>
        <v>12</v>
      </c>
      <c r="E798" s="86" t="str">
        <f t="shared" si="806"/>
        <v>ТОВ "Сумитеплоенерго"</v>
      </c>
      <c r="F798" s="43">
        <f>'[11]ТОВ "Сумитеплоенерго" '!L790</f>
        <v>9931</v>
      </c>
      <c r="G798" s="43">
        <f>'[11]ТОВ "Сумитеплоенерго" '!CX790</f>
        <v>1454.7197325581396</v>
      </c>
      <c r="H798" s="32">
        <f t="shared" si="807"/>
        <v>146.48270391281235</v>
      </c>
      <c r="I798" s="42"/>
      <c r="J798" s="42"/>
      <c r="K798" s="42"/>
      <c r="L798" s="42"/>
      <c r="M798" s="42"/>
      <c r="N798" s="44">
        <f t="shared" si="808"/>
        <v>1454.7197325581396</v>
      </c>
      <c r="O798" s="44">
        <f t="shared" si="809"/>
        <v>966.64437602831492</v>
      </c>
      <c r="P798" s="44">
        <f t="shared" si="810"/>
        <v>0</v>
      </c>
      <c r="Q798" s="44">
        <f t="shared" si="811"/>
        <v>0</v>
      </c>
      <c r="R798" s="44">
        <f t="shared" si="812"/>
        <v>0</v>
      </c>
      <c r="S798" s="44">
        <f t="shared" si="813"/>
        <v>0</v>
      </c>
      <c r="T798" s="44">
        <f t="shared" si="814"/>
        <v>966.64437602831492</v>
      </c>
      <c r="U798" s="44">
        <f t="shared" si="815"/>
        <v>1614.7389031395351</v>
      </c>
      <c r="V798" s="44">
        <f t="shared" si="816"/>
        <v>0</v>
      </c>
      <c r="W798" s="44">
        <f t="shared" si="817"/>
        <v>0</v>
      </c>
      <c r="X798" s="44">
        <f t="shared" si="818"/>
        <v>0</v>
      </c>
      <c r="Y798" s="44">
        <f t="shared" si="819"/>
        <v>0</v>
      </c>
      <c r="Z798" s="44">
        <f t="shared" si="820"/>
        <v>1614.7389031395351</v>
      </c>
      <c r="AA798" s="20">
        <v>0.11</v>
      </c>
      <c r="AC798" s="44">
        <f t="shared" si="791"/>
        <v>746.24371428571419</v>
      </c>
      <c r="AD798" s="28">
        <f>68+$CG$5</f>
        <v>75.142857142857139</v>
      </c>
      <c r="AE798" s="44">
        <f t="shared" si="792"/>
        <v>6158.6387142857138</v>
      </c>
      <c r="AF798" s="28">
        <f>613+$CG$5</f>
        <v>620.14285714285711</v>
      </c>
      <c r="AG798" s="44">
        <f t="shared" si="793"/>
        <v>1024.3117142857143</v>
      </c>
      <c r="AH798" s="28">
        <f>96+$CG$5</f>
        <v>103.14285714285714</v>
      </c>
      <c r="AI798" s="44">
        <f t="shared" si="757"/>
        <v>290.65300256511631</v>
      </c>
      <c r="AJ798" s="44">
        <f t="shared" si="758"/>
        <v>0</v>
      </c>
      <c r="AK798" s="44"/>
      <c r="AL798" s="44">
        <f t="shared" si="759"/>
        <v>0</v>
      </c>
      <c r="AM798" s="44"/>
      <c r="AN798" s="44">
        <f t="shared" si="760"/>
        <v>290.65300256511631</v>
      </c>
      <c r="AO798" s="20"/>
      <c r="AP798" s="20">
        <v>0.18</v>
      </c>
      <c r="AQ798" s="20"/>
      <c r="AR798" s="20"/>
      <c r="AS798" s="44">
        <f t="shared" si="761"/>
        <v>193.13554633045734</v>
      </c>
      <c r="AT798" s="44">
        <f t="shared" si="762"/>
        <v>0</v>
      </c>
      <c r="AU798" s="44">
        <f t="shared" si="763"/>
        <v>0</v>
      </c>
      <c r="AV798" s="44">
        <f t="shared" si="764"/>
        <v>0</v>
      </c>
      <c r="AW798" s="44"/>
      <c r="AX798" s="44">
        <f t="shared" si="765"/>
        <v>193.13554633045734</v>
      </c>
      <c r="AY798" s="44">
        <f t="shared" si="766"/>
        <v>904.25378575813977</v>
      </c>
      <c r="AZ798" s="44">
        <f t="shared" si="767"/>
        <v>0</v>
      </c>
      <c r="BA798" s="44"/>
      <c r="BB798" s="44">
        <f t="shared" si="768"/>
        <v>0</v>
      </c>
      <c r="BC798" s="44"/>
      <c r="BD798" s="44">
        <f t="shared" si="769"/>
        <v>904.25378575813977</v>
      </c>
      <c r="BE798" s="20"/>
      <c r="BF798" s="20">
        <v>0.56000000000000005</v>
      </c>
      <c r="BG798" s="20"/>
      <c r="BH798" s="20">
        <v>0.05</v>
      </c>
      <c r="BI798" s="44">
        <f t="shared" si="770"/>
        <v>600.86614413920074</v>
      </c>
      <c r="BJ798" s="44">
        <f t="shared" si="771"/>
        <v>0</v>
      </c>
      <c r="BK798" s="44">
        <f t="shared" si="772"/>
        <v>0</v>
      </c>
      <c r="BL798" s="44">
        <f t="shared" si="773"/>
        <v>0</v>
      </c>
      <c r="BM798" s="44"/>
      <c r="BN798" s="44">
        <f t="shared" si="774"/>
        <v>600.86614413920074</v>
      </c>
      <c r="BO798" s="44">
        <f t="shared" si="775"/>
        <v>355.24255869069771</v>
      </c>
      <c r="BP798" s="44">
        <f t="shared" si="776"/>
        <v>0</v>
      </c>
      <c r="BQ798" s="44"/>
      <c r="BR798" s="44">
        <f t="shared" si="777"/>
        <v>0</v>
      </c>
      <c r="BS798" s="44"/>
      <c r="BT798" s="44">
        <f t="shared" si="778"/>
        <v>355.24255869069771</v>
      </c>
      <c r="BU798" s="20"/>
      <c r="BV798" s="20">
        <v>0.22</v>
      </c>
      <c r="BW798" s="20"/>
      <c r="BX798" s="20">
        <v>0.05</v>
      </c>
      <c r="BY798" s="44">
        <f t="shared" si="779"/>
        <v>236.0545566261145</v>
      </c>
      <c r="BZ798" s="44">
        <f t="shared" si="780"/>
        <v>0</v>
      </c>
      <c r="CA798" s="44">
        <f t="shared" si="781"/>
        <v>0</v>
      </c>
      <c r="CB798" s="44">
        <f t="shared" si="782"/>
        <v>0</v>
      </c>
      <c r="CC798" s="44"/>
      <c r="CD798" s="44">
        <f t="shared" si="783"/>
        <v>236.0545566261145</v>
      </c>
      <c r="CE798" s="44">
        <f t="shared" si="784"/>
        <v>3.8638341230509781</v>
      </c>
      <c r="CF798" s="44">
        <f t="shared" si="785"/>
        <v>10.249601802924948</v>
      </c>
      <c r="CG798" s="44">
        <f t="shared" si="786"/>
        <v>4.3393007486320885</v>
      </c>
      <c r="CH798" s="44">
        <f t="shared" si="787"/>
        <v>79.049533803962248</v>
      </c>
      <c r="CI798" s="44">
        <f t="shared" si="788"/>
        <v>245.93188294566039</v>
      </c>
      <c r="CJ798" s="44">
        <f t="shared" si="789"/>
        <v>96.616096871509427</v>
      </c>
      <c r="CK798" s="44">
        <f t="shared" si="790"/>
        <v>439.16407668867919</v>
      </c>
      <c r="CM798" s="35">
        <f>$CE$5/1000</f>
        <v>50</v>
      </c>
    </row>
    <row r="799" spans="1:91" x14ac:dyDescent="0.25">
      <c r="A799" s="41">
        <f>'[11]ТОВ "Сумитеплоенерго" '!F791</f>
        <v>1971</v>
      </c>
      <c r="B799" s="41" t="str">
        <f>'[11]ТОВ "Сумитеплоенерго" '!C791</f>
        <v>ЛИСЕНКА вул,, б, 12</v>
      </c>
      <c r="C799" s="50">
        <f>'[11]ТОВ "Сумитеплоенерго" '!O791</f>
        <v>1</v>
      </c>
      <c r="D799" s="46">
        <f>'[11]ТОВ "Сумитеплоенерго" '!G791</f>
        <v>5</v>
      </c>
      <c r="E799" s="86" t="str">
        <f t="shared" si="806"/>
        <v>ТОВ "Сумитеплоенерго"</v>
      </c>
      <c r="F799" s="43">
        <f>'[11]ТОВ "Сумитеплоенерго" '!L791</f>
        <v>3877</v>
      </c>
      <c r="G799" s="43">
        <f>'[11]ТОВ "Сумитеплоенерго" '!CX791</f>
        <v>530.64589534883726</v>
      </c>
      <c r="H799" s="32">
        <f t="shared" si="807"/>
        <v>136.87023351788426</v>
      </c>
      <c r="I799" s="42"/>
      <c r="J799" s="42"/>
      <c r="K799" s="42"/>
      <c r="L799" s="42"/>
      <c r="M799" s="42"/>
      <c r="N799" s="44">
        <f t="shared" si="808"/>
        <v>530.64589534883726</v>
      </c>
      <c r="O799" s="44">
        <f t="shared" si="809"/>
        <v>352.60803776920159</v>
      </c>
      <c r="P799" s="44">
        <f t="shared" si="810"/>
        <v>0</v>
      </c>
      <c r="Q799" s="44">
        <f t="shared" si="811"/>
        <v>0</v>
      </c>
      <c r="R799" s="44">
        <f t="shared" si="812"/>
        <v>0</v>
      </c>
      <c r="S799" s="44">
        <f t="shared" si="813"/>
        <v>0</v>
      </c>
      <c r="T799" s="44">
        <f t="shared" si="814"/>
        <v>352.60803776920159</v>
      </c>
      <c r="U799" s="44">
        <f t="shared" si="815"/>
        <v>589.0169438372094</v>
      </c>
      <c r="V799" s="44">
        <f t="shared" si="816"/>
        <v>0</v>
      </c>
      <c r="W799" s="44">
        <f t="shared" si="817"/>
        <v>0</v>
      </c>
      <c r="X799" s="44">
        <f t="shared" si="818"/>
        <v>0</v>
      </c>
      <c r="Y799" s="44">
        <f t="shared" si="819"/>
        <v>0</v>
      </c>
      <c r="Z799" s="44">
        <f t="shared" si="820"/>
        <v>589.0169438372094</v>
      </c>
      <c r="AA799" s="20">
        <v>0.11</v>
      </c>
      <c r="AC799" s="44">
        <f t="shared" si="791"/>
        <v>409.66966666666667</v>
      </c>
      <c r="AD799" s="28">
        <f t="shared" ref="AD799:AD800" si="832">94+$CG$4</f>
        <v>105.66666666666667</v>
      </c>
      <c r="AE799" s="44">
        <f t="shared" si="792"/>
        <v>2689.3456666666666</v>
      </c>
      <c r="AF799" s="28">
        <f t="shared" ref="AF799:AF800" si="833">682+$CG$4</f>
        <v>693.66666666666663</v>
      </c>
      <c r="AG799" s="44">
        <f t="shared" si="793"/>
        <v>471.70166666666671</v>
      </c>
      <c r="AH799" s="28">
        <f t="shared" ref="AH799:AH800" si="834">110+$CG$4</f>
        <v>121.66666666666667</v>
      </c>
      <c r="AI799" s="44">
        <f t="shared" si="757"/>
        <v>106.02304989069769</v>
      </c>
      <c r="AJ799" s="44">
        <f t="shared" si="758"/>
        <v>0</v>
      </c>
      <c r="AK799" s="44"/>
      <c r="AL799" s="44">
        <f t="shared" si="759"/>
        <v>0</v>
      </c>
      <c r="AM799" s="44"/>
      <c r="AN799" s="44">
        <f t="shared" si="760"/>
        <v>106.02304989069769</v>
      </c>
      <c r="AO799" s="20"/>
      <c r="AP799" s="20">
        <v>0.18</v>
      </c>
      <c r="AQ799" s="20"/>
      <c r="AR799" s="20"/>
      <c r="AS799" s="44">
        <f t="shared" si="761"/>
        <v>70.451085946286483</v>
      </c>
      <c r="AT799" s="44">
        <f t="shared" si="762"/>
        <v>0</v>
      </c>
      <c r="AU799" s="44">
        <f t="shared" si="763"/>
        <v>0</v>
      </c>
      <c r="AV799" s="44">
        <f t="shared" si="764"/>
        <v>0</v>
      </c>
      <c r="AW799" s="44"/>
      <c r="AX799" s="44">
        <f t="shared" si="765"/>
        <v>70.451085946286483</v>
      </c>
      <c r="AY799" s="44">
        <f t="shared" si="766"/>
        <v>329.84948854883731</v>
      </c>
      <c r="AZ799" s="44">
        <f t="shared" si="767"/>
        <v>0</v>
      </c>
      <c r="BA799" s="44"/>
      <c r="BB799" s="44">
        <f t="shared" si="768"/>
        <v>0</v>
      </c>
      <c r="BC799" s="44"/>
      <c r="BD799" s="44">
        <f t="shared" si="769"/>
        <v>329.84948854883731</v>
      </c>
      <c r="BE799" s="20"/>
      <c r="BF799" s="20">
        <v>0.56000000000000005</v>
      </c>
      <c r="BG799" s="20"/>
      <c r="BH799" s="20">
        <v>0.05</v>
      </c>
      <c r="BI799" s="44">
        <f t="shared" si="770"/>
        <v>219.18115627733576</v>
      </c>
      <c r="BJ799" s="44">
        <f t="shared" si="771"/>
        <v>0</v>
      </c>
      <c r="BK799" s="44">
        <f t="shared" si="772"/>
        <v>0</v>
      </c>
      <c r="BL799" s="44">
        <f t="shared" si="773"/>
        <v>0</v>
      </c>
      <c r="BM799" s="44"/>
      <c r="BN799" s="44">
        <f t="shared" si="774"/>
        <v>219.18115627733576</v>
      </c>
      <c r="BO799" s="44">
        <f t="shared" si="775"/>
        <v>129.58372764418607</v>
      </c>
      <c r="BP799" s="44">
        <f t="shared" si="776"/>
        <v>0</v>
      </c>
      <c r="BQ799" s="44"/>
      <c r="BR799" s="44">
        <f t="shared" si="777"/>
        <v>0</v>
      </c>
      <c r="BS799" s="44"/>
      <c r="BT799" s="44">
        <f t="shared" si="778"/>
        <v>129.58372764418607</v>
      </c>
      <c r="BU799" s="20"/>
      <c r="BV799" s="20">
        <v>0.22</v>
      </c>
      <c r="BW799" s="20"/>
      <c r="BX799" s="20">
        <v>0.05</v>
      </c>
      <c r="BY799" s="44">
        <f t="shared" si="779"/>
        <v>86.106882823239033</v>
      </c>
      <c r="BZ799" s="44">
        <f t="shared" si="780"/>
        <v>0</v>
      </c>
      <c r="CA799" s="44">
        <f t="shared" si="781"/>
        <v>0</v>
      </c>
      <c r="CB799" s="44">
        <f t="shared" si="782"/>
        <v>0</v>
      </c>
      <c r="CC799" s="44"/>
      <c r="CD799" s="44">
        <f t="shared" si="783"/>
        <v>86.106882823239033</v>
      </c>
      <c r="CE799" s="44">
        <f t="shared" si="784"/>
        <v>5.814951766378849</v>
      </c>
      <c r="CF799" s="44">
        <f t="shared" si="785"/>
        <v>12.269967511549059</v>
      </c>
      <c r="CG799" s="44">
        <f t="shared" si="786"/>
        <v>5.4780947956852657</v>
      </c>
      <c r="CH799" s="44">
        <f t="shared" si="787"/>
        <v>28.835321129896926</v>
      </c>
      <c r="CI799" s="44">
        <f t="shared" si="788"/>
        <v>89.709887959679335</v>
      </c>
      <c r="CJ799" s="44">
        <f t="shared" si="789"/>
        <v>35.243170269874021</v>
      </c>
      <c r="CK799" s="44">
        <f t="shared" si="790"/>
        <v>160.19622849942738</v>
      </c>
      <c r="CM799" s="35">
        <f t="shared" ref="CM799:CM800" si="835">$CE$4/1000</f>
        <v>35</v>
      </c>
    </row>
    <row r="800" spans="1:91" x14ac:dyDescent="0.25">
      <c r="A800" s="41" t="e">
        <f>'[11]ТОВ "Сумитеплоенерго" '!F792</f>
        <v>#REF!</v>
      </c>
      <c r="B800" s="41" t="str">
        <f>'[11]ТОВ "Сумитеплоенерго" '!C792</f>
        <v>ЛИСЕНКА вул,, б, 14</v>
      </c>
      <c r="C800" s="50">
        <f>'[11]ТОВ "Сумитеплоенерго" '!O792</f>
        <v>1</v>
      </c>
      <c r="D800" s="46">
        <f>'[11]ТОВ "Сумитеплоенерго" '!G792</f>
        <v>10</v>
      </c>
      <c r="E800" s="86" t="str">
        <f t="shared" si="806"/>
        <v>ТОВ "Сумитеплоенерго"</v>
      </c>
      <c r="F800" s="43">
        <f>'[11]ТОВ "Сумитеплоенерго" '!L792</f>
        <v>2312</v>
      </c>
      <c r="G800" s="43">
        <f>'[11]ТОВ "Сумитеплоенерго" '!CX792</f>
        <v>425.72777906976739</v>
      </c>
      <c r="H800" s="32">
        <f t="shared" si="807"/>
        <v>184.13831274643917</v>
      </c>
      <c r="I800" s="42"/>
      <c r="J800" s="42"/>
      <c r="K800" s="42"/>
      <c r="L800" s="42"/>
      <c r="M800" s="42"/>
      <c r="N800" s="44">
        <f t="shared" si="808"/>
        <v>425.72777906976739</v>
      </c>
      <c r="O800" s="44">
        <f t="shared" si="809"/>
        <v>282.89116738187124</v>
      </c>
      <c r="P800" s="44">
        <f t="shared" si="810"/>
        <v>0</v>
      </c>
      <c r="Q800" s="44">
        <f t="shared" si="811"/>
        <v>0</v>
      </c>
      <c r="R800" s="44">
        <f t="shared" si="812"/>
        <v>0</v>
      </c>
      <c r="S800" s="44">
        <f t="shared" si="813"/>
        <v>0</v>
      </c>
      <c r="T800" s="44">
        <f t="shared" si="814"/>
        <v>282.89116738187124</v>
      </c>
      <c r="U800" s="44">
        <f t="shared" si="815"/>
        <v>438.49961244186045</v>
      </c>
      <c r="V800" s="44">
        <f t="shared" si="816"/>
        <v>0</v>
      </c>
      <c r="W800" s="44">
        <f t="shared" si="817"/>
        <v>0</v>
      </c>
      <c r="X800" s="44">
        <f t="shared" si="818"/>
        <v>0</v>
      </c>
      <c r="Y800" s="44">
        <f t="shared" si="819"/>
        <v>0</v>
      </c>
      <c r="Z800" s="44">
        <f t="shared" si="820"/>
        <v>438.49961244186045</v>
      </c>
      <c r="AA800" s="20">
        <v>0.03</v>
      </c>
      <c r="AC800" s="44">
        <f t="shared" si="791"/>
        <v>244.30133333333333</v>
      </c>
      <c r="AD800" s="28">
        <f t="shared" si="832"/>
        <v>105.66666666666667</v>
      </c>
      <c r="AE800" s="44">
        <f t="shared" si="792"/>
        <v>1603.7573333333332</v>
      </c>
      <c r="AF800" s="28">
        <f t="shared" si="833"/>
        <v>693.66666666666663</v>
      </c>
      <c r="AG800" s="44">
        <f t="shared" si="793"/>
        <v>281.29333333333335</v>
      </c>
      <c r="AH800" s="28">
        <f t="shared" si="834"/>
        <v>121.66666666666667</v>
      </c>
      <c r="AI800" s="44">
        <f t="shared" si="757"/>
        <v>78.929930239534883</v>
      </c>
      <c r="AJ800" s="44">
        <f t="shared" si="758"/>
        <v>0</v>
      </c>
      <c r="AK800" s="44"/>
      <c r="AL800" s="44">
        <f t="shared" si="759"/>
        <v>0</v>
      </c>
      <c r="AM800" s="44"/>
      <c r="AN800" s="44">
        <f t="shared" si="760"/>
        <v>78.929930239534883</v>
      </c>
      <c r="AO800" s="20"/>
      <c r="AP800" s="20">
        <v>0.18</v>
      </c>
      <c r="AQ800" s="20"/>
      <c r="AR800" s="20"/>
      <c r="AS800" s="44">
        <f t="shared" si="761"/>
        <v>52.448022432598933</v>
      </c>
      <c r="AT800" s="44">
        <f t="shared" si="762"/>
        <v>0</v>
      </c>
      <c r="AU800" s="44">
        <f t="shared" si="763"/>
        <v>0</v>
      </c>
      <c r="AV800" s="44">
        <f t="shared" si="764"/>
        <v>0</v>
      </c>
      <c r="AW800" s="44"/>
      <c r="AX800" s="44">
        <f t="shared" si="765"/>
        <v>52.448022432598933</v>
      </c>
      <c r="AY800" s="44">
        <f t="shared" si="766"/>
        <v>245.55978296744186</v>
      </c>
      <c r="AZ800" s="44">
        <f t="shared" si="767"/>
        <v>0</v>
      </c>
      <c r="BA800" s="44"/>
      <c r="BB800" s="44">
        <f t="shared" si="768"/>
        <v>0</v>
      </c>
      <c r="BC800" s="44"/>
      <c r="BD800" s="44">
        <f t="shared" si="769"/>
        <v>245.55978296744186</v>
      </c>
      <c r="BE800" s="20"/>
      <c r="BF800" s="20">
        <v>0.56000000000000005</v>
      </c>
      <c r="BG800" s="20"/>
      <c r="BH800" s="20">
        <v>0.05</v>
      </c>
      <c r="BI800" s="44">
        <f t="shared" si="770"/>
        <v>163.17162534586333</v>
      </c>
      <c r="BJ800" s="44">
        <f t="shared" si="771"/>
        <v>0</v>
      </c>
      <c r="BK800" s="44">
        <f t="shared" si="772"/>
        <v>0</v>
      </c>
      <c r="BL800" s="44">
        <f t="shared" si="773"/>
        <v>0</v>
      </c>
      <c r="BM800" s="44"/>
      <c r="BN800" s="44">
        <f t="shared" si="774"/>
        <v>163.17162534586333</v>
      </c>
      <c r="BO800" s="44">
        <f t="shared" si="775"/>
        <v>96.469914737209294</v>
      </c>
      <c r="BP800" s="44">
        <f t="shared" si="776"/>
        <v>0</v>
      </c>
      <c r="BQ800" s="44"/>
      <c r="BR800" s="44">
        <f t="shared" si="777"/>
        <v>0</v>
      </c>
      <c r="BS800" s="44"/>
      <c r="BT800" s="44">
        <f t="shared" si="778"/>
        <v>96.469914737209294</v>
      </c>
      <c r="BU800" s="20"/>
      <c r="BV800" s="20">
        <v>0.22</v>
      </c>
      <c r="BW800" s="20"/>
      <c r="BX800" s="20">
        <v>0.05</v>
      </c>
      <c r="BY800" s="44">
        <f t="shared" si="779"/>
        <v>64.103138528732018</v>
      </c>
      <c r="BZ800" s="44">
        <f t="shared" si="780"/>
        <v>0</v>
      </c>
      <c r="CA800" s="44">
        <f t="shared" si="781"/>
        <v>0</v>
      </c>
      <c r="CB800" s="44">
        <f t="shared" si="782"/>
        <v>0</v>
      </c>
      <c r="CC800" s="44"/>
      <c r="CD800" s="44">
        <f t="shared" si="783"/>
        <v>64.103138528732018</v>
      </c>
      <c r="CE800" s="44">
        <f t="shared" si="784"/>
        <v>4.6579703485919897</v>
      </c>
      <c r="CF800" s="44">
        <f t="shared" si="785"/>
        <v>9.8286532963924476</v>
      </c>
      <c r="CG800" s="44">
        <f t="shared" si="786"/>
        <v>4.3881366776956376</v>
      </c>
      <c r="CH800" s="44">
        <f t="shared" si="787"/>
        <v>21.466746028941021</v>
      </c>
      <c r="CI800" s="44">
        <f t="shared" si="788"/>
        <v>66.785432090038739</v>
      </c>
      <c r="CJ800" s="44">
        <f t="shared" si="789"/>
        <v>26.237134035372357</v>
      </c>
      <c r="CK800" s="44">
        <f t="shared" si="790"/>
        <v>119.25970016078345</v>
      </c>
      <c r="CM800" s="35">
        <f t="shared" si="835"/>
        <v>35</v>
      </c>
    </row>
    <row r="801" spans="1:91" x14ac:dyDescent="0.25">
      <c r="A801" s="41">
        <f>'[11]ТОВ "Сумитеплоенерго" '!F793</f>
        <v>1976</v>
      </c>
      <c r="B801" s="41" t="str">
        <f>'[11]ТОВ "Сумитеплоенерго" '!C793</f>
        <v>БІЛОПІЛЬСЬКЕ ШОСЕ, б, 23</v>
      </c>
      <c r="C801" s="50">
        <f>'[11]ТОВ "Сумитеплоенерго" '!O793</f>
        <v>1</v>
      </c>
      <c r="D801" s="46">
        <f>'[11]ТОВ "Сумитеплоенерго" '!G793</f>
        <v>5</v>
      </c>
      <c r="E801" s="86" t="str">
        <f t="shared" si="806"/>
        <v>ТОВ "Сумитеплоенерго"</v>
      </c>
      <c r="F801" s="43">
        <f>'[11]ТОВ "Сумитеплоенерго" '!L793</f>
        <v>5683</v>
      </c>
      <c r="G801" s="43">
        <f>'[11]ТОВ "Сумитеплоенерго" '!CX793</f>
        <v>1188.8454418604651</v>
      </c>
      <c r="H801" s="32">
        <f t="shared" si="807"/>
        <v>209.19328556404454</v>
      </c>
      <c r="I801" s="42"/>
      <c r="J801" s="42"/>
      <c r="K801" s="42"/>
      <c r="L801" s="42"/>
      <c r="M801" s="42"/>
      <c r="N801" s="44">
        <f t="shared" si="808"/>
        <v>1188.8454418604651</v>
      </c>
      <c r="O801" s="44">
        <f t="shared" si="809"/>
        <v>789.9739961047012</v>
      </c>
      <c r="P801" s="44">
        <f t="shared" si="810"/>
        <v>0</v>
      </c>
      <c r="Q801" s="44">
        <f t="shared" si="811"/>
        <v>0</v>
      </c>
      <c r="R801" s="44">
        <f t="shared" si="812"/>
        <v>0</v>
      </c>
      <c r="S801" s="44">
        <f t="shared" si="813"/>
        <v>0</v>
      </c>
      <c r="T801" s="44">
        <f t="shared" si="814"/>
        <v>789.9739961047012</v>
      </c>
      <c r="U801" s="44">
        <f t="shared" si="815"/>
        <v>1224.510805116279</v>
      </c>
      <c r="V801" s="44">
        <f t="shared" si="816"/>
        <v>0</v>
      </c>
      <c r="W801" s="44">
        <f t="shared" si="817"/>
        <v>0</v>
      </c>
      <c r="X801" s="44">
        <f t="shared" si="818"/>
        <v>0</v>
      </c>
      <c r="Y801" s="44">
        <f t="shared" si="819"/>
        <v>0</v>
      </c>
      <c r="Z801" s="44">
        <f t="shared" si="820"/>
        <v>1224.510805116279</v>
      </c>
      <c r="AA801" s="20">
        <v>0.03</v>
      </c>
      <c r="AC801" s="44">
        <f>AD801*F801/1000</f>
        <v>552.06285714285718</v>
      </c>
      <c r="AD801" s="28">
        <f>90+$CG$5</f>
        <v>97.142857142857139</v>
      </c>
      <c r="AE801" s="44">
        <f>AF801*F801/1000</f>
        <v>3802.7388571428569</v>
      </c>
      <c r="AF801" s="28">
        <f>662+$CG$5</f>
        <v>669.14285714285711</v>
      </c>
      <c r="AG801" s="44">
        <f>AH801*F801/1000</f>
        <v>586.16085714285714</v>
      </c>
      <c r="AH801" s="28">
        <f>96+$CG$5</f>
        <v>103.14285714285714</v>
      </c>
      <c r="AI801" s="44">
        <f t="shared" si="757"/>
        <v>220.41194492093021</v>
      </c>
      <c r="AJ801" s="44">
        <f t="shared" si="758"/>
        <v>0</v>
      </c>
      <c r="AK801" s="44"/>
      <c r="AL801" s="44">
        <f t="shared" si="759"/>
        <v>0</v>
      </c>
      <c r="AM801" s="44"/>
      <c r="AN801" s="44">
        <f t="shared" si="760"/>
        <v>220.41194492093021</v>
      </c>
      <c r="AO801" s="20"/>
      <c r="AP801" s="20">
        <v>0.18</v>
      </c>
      <c r="AQ801" s="20"/>
      <c r="AR801" s="20"/>
      <c r="AS801" s="44">
        <f t="shared" si="761"/>
        <v>146.46117887781159</v>
      </c>
      <c r="AT801" s="44">
        <f t="shared" si="762"/>
        <v>0</v>
      </c>
      <c r="AU801" s="44">
        <f t="shared" si="763"/>
        <v>0</v>
      </c>
      <c r="AV801" s="44">
        <f t="shared" si="764"/>
        <v>0</v>
      </c>
      <c r="AW801" s="44"/>
      <c r="AX801" s="44">
        <f t="shared" si="765"/>
        <v>146.46117887781159</v>
      </c>
      <c r="AY801" s="44">
        <f t="shared" si="766"/>
        <v>685.72605086511635</v>
      </c>
      <c r="AZ801" s="44">
        <f t="shared" si="767"/>
        <v>0</v>
      </c>
      <c r="BA801" s="44"/>
      <c r="BB801" s="44">
        <f t="shared" si="768"/>
        <v>0</v>
      </c>
      <c r="BC801" s="44"/>
      <c r="BD801" s="44">
        <f t="shared" si="769"/>
        <v>685.72605086511635</v>
      </c>
      <c r="BE801" s="20"/>
      <c r="BF801" s="20">
        <v>0.56000000000000005</v>
      </c>
      <c r="BG801" s="20"/>
      <c r="BH801" s="20">
        <v>0.05</v>
      </c>
      <c r="BI801" s="44">
        <f t="shared" si="770"/>
        <v>455.65700095319164</v>
      </c>
      <c r="BJ801" s="44">
        <f t="shared" si="771"/>
        <v>0</v>
      </c>
      <c r="BK801" s="44">
        <f t="shared" si="772"/>
        <v>0</v>
      </c>
      <c r="BL801" s="44">
        <f t="shared" si="773"/>
        <v>0</v>
      </c>
      <c r="BM801" s="44"/>
      <c r="BN801" s="44">
        <f t="shared" si="774"/>
        <v>455.65700095319164</v>
      </c>
      <c r="BO801" s="44">
        <f t="shared" si="775"/>
        <v>269.39237712558139</v>
      </c>
      <c r="BP801" s="44">
        <f t="shared" si="776"/>
        <v>0</v>
      </c>
      <c r="BQ801" s="44"/>
      <c r="BR801" s="44">
        <f t="shared" si="777"/>
        <v>0</v>
      </c>
      <c r="BS801" s="44"/>
      <c r="BT801" s="44">
        <f t="shared" si="778"/>
        <v>269.39237712558139</v>
      </c>
      <c r="BU801" s="20"/>
      <c r="BV801" s="20">
        <v>0.22</v>
      </c>
      <c r="BW801" s="20"/>
      <c r="BX801" s="20">
        <v>0.05</v>
      </c>
      <c r="BY801" s="44">
        <f t="shared" si="779"/>
        <v>179.00810751732527</v>
      </c>
      <c r="BZ801" s="44">
        <f t="shared" si="780"/>
        <v>0</v>
      </c>
      <c r="CA801" s="44">
        <f t="shared" si="781"/>
        <v>0</v>
      </c>
      <c r="CB801" s="44">
        <f t="shared" si="782"/>
        <v>0</v>
      </c>
      <c r="CC801" s="44"/>
      <c r="CD801" s="44">
        <f t="shared" si="783"/>
        <v>179.00810751732527</v>
      </c>
      <c r="CE801" s="44">
        <f t="shared" si="784"/>
        <v>3.7693459889697296</v>
      </c>
      <c r="CF801" s="44">
        <f t="shared" si="785"/>
        <v>8.3456170961663805</v>
      </c>
      <c r="CG801" s="44">
        <f t="shared" si="786"/>
        <v>3.2744933471023128</v>
      </c>
      <c r="CH801" s="44">
        <f t="shared" si="787"/>
        <v>59.945919488379211</v>
      </c>
      <c r="CI801" s="44">
        <f t="shared" si="788"/>
        <v>186.49841618606871</v>
      </c>
      <c r="CJ801" s="44">
        <f t="shared" si="789"/>
        <v>73.267234930241273</v>
      </c>
      <c r="CK801" s="44">
        <f t="shared" si="790"/>
        <v>333.0328860465512</v>
      </c>
      <c r="CM801" s="35">
        <f>$CE$5/1000</f>
        <v>50</v>
      </c>
    </row>
    <row r="802" spans="1:91" x14ac:dyDescent="0.25">
      <c r="A802" s="41" t="e">
        <f>'[11]ТОВ "Сумитеплоенерго" '!F794</f>
        <v>#REF!</v>
      </c>
      <c r="B802" s="41" t="str">
        <f>'[11]ТОВ "Сумитеплоенерго" '!C794</f>
        <v>БІЛОПІЛЬСЬКЕ ШОСЕ, б, 31</v>
      </c>
      <c r="C802" s="50">
        <f>'[11]ТОВ "Сумитеплоенерго" '!O794</f>
        <v>1</v>
      </c>
      <c r="D802" s="46">
        <f>'[11]ТОВ "Сумитеплоенерго" '!G794</f>
        <v>5</v>
      </c>
      <c r="E802" s="86" t="str">
        <f t="shared" si="806"/>
        <v>ТОВ "Сумитеплоенерго"</v>
      </c>
      <c r="F802" s="43">
        <f>'[11]ТОВ "Сумитеплоенерго" '!L794</f>
        <v>1831</v>
      </c>
      <c r="G802" s="43">
        <f>'[11]ТОВ "Сумитеплоенерго" '!CX794</f>
        <v>292.8698139534884</v>
      </c>
      <c r="H802" s="32">
        <f t="shared" si="807"/>
        <v>159.95074492271351</v>
      </c>
      <c r="I802" s="42"/>
      <c r="J802" s="42"/>
      <c r="K802" s="42"/>
      <c r="L802" s="42"/>
      <c r="M802" s="42"/>
      <c r="N802" s="44">
        <f t="shared" si="808"/>
        <v>292.8698139534884</v>
      </c>
      <c r="O802" s="44">
        <f t="shared" si="809"/>
        <v>194.60859176548223</v>
      </c>
      <c r="P802" s="44">
        <f t="shared" si="810"/>
        <v>0</v>
      </c>
      <c r="Q802" s="44">
        <f t="shared" si="811"/>
        <v>0</v>
      </c>
      <c r="R802" s="44">
        <f t="shared" si="812"/>
        <v>0</v>
      </c>
      <c r="S802" s="44">
        <f t="shared" si="813"/>
        <v>0</v>
      </c>
      <c r="T802" s="44">
        <f t="shared" si="814"/>
        <v>194.60859176548223</v>
      </c>
      <c r="U802" s="44">
        <f t="shared" si="815"/>
        <v>301.65590837209305</v>
      </c>
      <c r="V802" s="44">
        <f t="shared" si="816"/>
        <v>0</v>
      </c>
      <c r="W802" s="44">
        <f t="shared" si="817"/>
        <v>0</v>
      </c>
      <c r="X802" s="44">
        <f t="shared" si="818"/>
        <v>0</v>
      </c>
      <c r="Y802" s="44">
        <f t="shared" si="819"/>
        <v>0</v>
      </c>
      <c r="Z802" s="44">
        <f t="shared" si="820"/>
        <v>301.65590837209305</v>
      </c>
      <c r="AA802" s="20">
        <v>0.03</v>
      </c>
      <c r="AC802" s="44">
        <f t="shared" si="791"/>
        <v>216.05799999999999</v>
      </c>
      <c r="AD802" s="28">
        <f t="shared" ref="AD802:AD808" si="836">98+$CG$3</f>
        <v>118</v>
      </c>
      <c r="AE802" s="44">
        <f t="shared" si="792"/>
        <v>1332.9680000000001</v>
      </c>
      <c r="AF802" s="28">
        <f t="shared" ref="AF802:AF808" si="837">708+$CG$3</f>
        <v>728</v>
      </c>
      <c r="AG802" s="44">
        <f t="shared" si="793"/>
        <v>243.523</v>
      </c>
      <c r="AH802" s="28">
        <f t="shared" ref="AH802:AH808" si="838">113+$CG$3</f>
        <v>133</v>
      </c>
      <c r="AI802" s="44">
        <f t="shared" si="757"/>
        <v>54.298063506976746</v>
      </c>
      <c r="AJ802" s="44">
        <f t="shared" si="758"/>
        <v>0</v>
      </c>
      <c r="AK802" s="44"/>
      <c r="AL802" s="44">
        <f t="shared" si="759"/>
        <v>0</v>
      </c>
      <c r="AM802" s="44"/>
      <c r="AN802" s="44">
        <f t="shared" si="760"/>
        <v>54.298063506976746</v>
      </c>
      <c r="AO802" s="20"/>
      <c r="AP802" s="20">
        <v>0.18</v>
      </c>
      <c r="AQ802" s="20"/>
      <c r="AR802" s="20"/>
      <c r="AS802" s="44">
        <f t="shared" si="761"/>
        <v>36.080432913320401</v>
      </c>
      <c r="AT802" s="44">
        <f t="shared" si="762"/>
        <v>0</v>
      </c>
      <c r="AU802" s="44">
        <f t="shared" si="763"/>
        <v>0</v>
      </c>
      <c r="AV802" s="44">
        <f t="shared" si="764"/>
        <v>0</v>
      </c>
      <c r="AW802" s="44"/>
      <c r="AX802" s="44">
        <f t="shared" si="765"/>
        <v>36.080432913320401</v>
      </c>
      <c r="AY802" s="44">
        <f t="shared" si="766"/>
        <v>168.92730868837214</v>
      </c>
      <c r="AZ802" s="44">
        <f t="shared" si="767"/>
        <v>0</v>
      </c>
      <c r="BA802" s="44"/>
      <c r="BB802" s="44">
        <f t="shared" si="768"/>
        <v>0</v>
      </c>
      <c r="BC802" s="44"/>
      <c r="BD802" s="44">
        <f t="shared" si="769"/>
        <v>168.92730868837214</v>
      </c>
      <c r="BE802" s="20"/>
      <c r="BF802" s="20">
        <v>0.56000000000000005</v>
      </c>
      <c r="BG802" s="20"/>
      <c r="BH802" s="20">
        <v>0.05</v>
      </c>
      <c r="BI802" s="44">
        <f t="shared" si="770"/>
        <v>112.25023573033017</v>
      </c>
      <c r="BJ802" s="44">
        <f t="shared" si="771"/>
        <v>0</v>
      </c>
      <c r="BK802" s="44">
        <f t="shared" si="772"/>
        <v>0</v>
      </c>
      <c r="BL802" s="44">
        <f t="shared" si="773"/>
        <v>0</v>
      </c>
      <c r="BM802" s="44"/>
      <c r="BN802" s="44">
        <f t="shared" si="774"/>
        <v>112.25023573033017</v>
      </c>
      <c r="BO802" s="44">
        <f t="shared" si="775"/>
        <v>66.364299841860472</v>
      </c>
      <c r="BP802" s="44">
        <f t="shared" si="776"/>
        <v>0</v>
      </c>
      <c r="BQ802" s="44"/>
      <c r="BR802" s="44">
        <f t="shared" si="777"/>
        <v>0</v>
      </c>
      <c r="BS802" s="44"/>
      <c r="BT802" s="44">
        <f t="shared" si="778"/>
        <v>66.364299841860472</v>
      </c>
      <c r="BU802" s="20"/>
      <c r="BV802" s="20">
        <v>0.22</v>
      </c>
      <c r="BW802" s="20"/>
      <c r="BX802" s="20">
        <v>0.05</v>
      </c>
      <c r="BY802" s="44">
        <f t="shared" si="779"/>
        <v>44.098306894058275</v>
      </c>
      <c r="BZ802" s="44">
        <f t="shared" si="780"/>
        <v>0</v>
      </c>
      <c r="CA802" s="44">
        <f t="shared" si="781"/>
        <v>0</v>
      </c>
      <c r="CB802" s="44">
        <f t="shared" si="782"/>
        <v>0</v>
      </c>
      <c r="CC802" s="44"/>
      <c r="CD802" s="44">
        <f t="shared" si="783"/>
        <v>44.098306894058275</v>
      </c>
      <c r="CE802" s="44">
        <f t="shared" si="784"/>
        <v>5.9882319183657673</v>
      </c>
      <c r="CF802" s="44">
        <f t="shared" si="785"/>
        <v>11.874968380488044</v>
      </c>
      <c r="CG802" s="44">
        <f t="shared" si="786"/>
        <v>5.5222755056115735</v>
      </c>
      <c r="CH802" s="44">
        <f t="shared" si="787"/>
        <v>14.767563275809746</v>
      </c>
      <c r="CI802" s="44">
        <f t="shared" si="788"/>
        <v>45.943530191408108</v>
      </c>
      <c r="CJ802" s="44">
        <f t="shared" si="789"/>
        <v>18.04924400376747</v>
      </c>
      <c r="CK802" s="44">
        <f t="shared" si="790"/>
        <v>82.04201819894304</v>
      </c>
      <c r="CM802" s="35">
        <f t="shared" ref="CM802:CM808" si="839">$CE$3/1000</f>
        <v>20</v>
      </c>
    </row>
    <row r="803" spans="1:91" x14ac:dyDescent="0.25">
      <c r="A803" s="41">
        <f>'[11]ТОВ "Сумитеплоенерго" '!F795</f>
        <v>1965</v>
      </c>
      <c r="B803" s="41" t="str">
        <f>'[11]ТОВ "Сумитеплоенерго" '!C795</f>
        <v>БІЛОПІЛЬСЬКЕ ШОСЕ, б, 37</v>
      </c>
      <c r="C803" s="50">
        <f>'[11]ТОВ "Сумитеплоенерго" '!O795</f>
        <v>1</v>
      </c>
      <c r="D803" s="46">
        <f>'[11]ТОВ "Сумитеплоенерго" '!G795</f>
        <v>2</v>
      </c>
      <c r="E803" s="86" t="str">
        <f t="shared" si="806"/>
        <v>ТОВ "Сумитеплоенерго"</v>
      </c>
      <c r="F803" s="43">
        <f>'[11]ТОВ "Сумитеплоенерго" '!L795</f>
        <v>248</v>
      </c>
      <c r="G803" s="43">
        <f>'[11]ТОВ "Сумитеплоенерго" '!CX795</f>
        <v>51.994511627906981</v>
      </c>
      <c r="H803" s="32">
        <f t="shared" si="807"/>
        <v>209.65528882220559</v>
      </c>
      <c r="I803" s="42"/>
      <c r="J803" s="42"/>
      <c r="K803" s="42"/>
      <c r="L803" s="42"/>
      <c r="M803" s="42"/>
      <c r="N803" s="44">
        <f t="shared" si="808"/>
        <v>51.994511627906981</v>
      </c>
      <c r="O803" s="44">
        <f t="shared" si="809"/>
        <v>34.549749429102761</v>
      </c>
      <c r="P803" s="44">
        <f t="shared" si="810"/>
        <v>0</v>
      </c>
      <c r="Q803" s="44">
        <f t="shared" si="811"/>
        <v>0</v>
      </c>
      <c r="R803" s="44">
        <f t="shared" si="812"/>
        <v>0</v>
      </c>
      <c r="S803" s="44">
        <f t="shared" si="813"/>
        <v>0</v>
      </c>
      <c r="T803" s="44">
        <f t="shared" si="814"/>
        <v>34.549749429102761</v>
      </c>
      <c r="U803" s="44">
        <f t="shared" si="815"/>
        <v>53.554346976744192</v>
      </c>
      <c r="V803" s="44">
        <f t="shared" si="816"/>
        <v>0</v>
      </c>
      <c r="W803" s="44">
        <f t="shared" si="817"/>
        <v>0</v>
      </c>
      <c r="X803" s="44">
        <f t="shared" si="818"/>
        <v>0</v>
      </c>
      <c r="Y803" s="44">
        <f t="shared" si="819"/>
        <v>0</v>
      </c>
      <c r="Z803" s="44">
        <f t="shared" si="820"/>
        <v>53.554346976744192</v>
      </c>
      <c r="AA803" s="20">
        <v>0.03</v>
      </c>
      <c r="AC803" s="44">
        <f t="shared" si="791"/>
        <v>29.263999999999999</v>
      </c>
      <c r="AD803" s="28">
        <f t="shared" si="836"/>
        <v>118</v>
      </c>
      <c r="AE803" s="44">
        <f t="shared" si="792"/>
        <v>180.54400000000001</v>
      </c>
      <c r="AF803" s="28">
        <f t="shared" si="837"/>
        <v>728</v>
      </c>
      <c r="AG803" s="44">
        <f t="shared" si="793"/>
        <v>32.984000000000002</v>
      </c>
      <c r="AH803" s="28">
        <f t="shared" si="838"/>
        <v>133</v>
      </c>
      <c r="AI803" s="44">
        <f t="shared" si="757"/>
        <v>9.639782455813954</v>
      </c>
      <c r="AJ803" s="44">
        <f t="shared" si="758"/>
        <v>0</v>
      </c>
      <c r="AK803" s="44"/>
      <c r="AL803" s="44">
        <f t="shared" si="759"/>
        <v>0</v>
      </c>
      <c r="AM803" s="44"/>
      <c r="AN803" s="44">
        <f t="shared" si="760"/>
        <v>9.639782455813954</v>
      </c>
      <c r="AO803" s="20"/>
      <c r="AP803" s="20">
        <v>0.18</v>
      </c>
      <c r="AQ803" s="20"/>
      <c r="AR803" s="20"/>
      <c r="AS803" s="44">
        <f t="shared" si="761"/>
        <v>6.4055235441556526</v>
      </c>
      <c r="AT803" s="44">
        <f t="shared" si="762"/>
        <v>0</v>
      </c>
      <c r="AU803" s="44">
        <f t="shared" si="763"/>
        <v>0</v>
      </c>
      <c r="AV803" s="44">
        <f t="shared" si="764"/>
        <v>0</v>
      </c>
      <c r="AW803" s="44"/>
      <c r="AX803" s="44">
        <f t="shared" si="765"/>
        <v>6.4055235441556526</v>
      </c>
      <c r="AY803" s="44">
        <f t="shared" si="766"/>
        <v>29.990434306976752</v>
      </c>
      <c r="AZ803" s="44">
        <f t="shared" si="767"/>
        <v>0</v>
      </c>
      <c r="BA803" s="44"/>
      <c r="BB803" s="44">
        <f t="shared" si="768"/>
        <v>0</v>
      </c>
      <c r="BC803" s="44"/>
      <c r="BD803" s="44">
        <f t="shared" si="769"/>
        <v>29.990434306976752</v>
      </c>
      <c r="BE803" s="20"/>
      <c r="BF803" s="20">
        <v>0.56000000000000005</v>
      </c>
      <c r="BG803" s="20"/>
      <c r="BH803" s="20">
        <v>0.05</v>
      </c>
      <c r="BI803" s="44">
        <f t="shared" si="770"/>
        <v>19.928295470706477</v>
      </c>
      <c r="BJ803" s="44">
        <f t="shared" si="771"/>
        <v>0</v>
      </c>
      <c r="BK803" s="44">
        <f t="shared" si="772"/>
        <v>0</v>
      </c>
      <c r="BL803" s="44">
        <f t="shared" si="773"/>
        <v>0</v>
      </c>
      <c r="BM803" s="44"/>
      <c r="BN803" s="44">
        <f t="shared" si="774"/>
        <v>19.928295470706477</v>
      </c>
      <c r="BO803" s="44">
        <f t="shared" si="775"/>
        <v>11.781956334883722</v>
      </c>
      <c r="BP803" s="44">
        <f t="shared" si="776"/>
        <v>0</v>
      </c>
      <c r="BQ803" s="44"/>
      <c r="BR803" s="44">
        <f t="shared" si="777"/>
        <v>0</v>
      </c>
      <c r="BS803" s="44"/>
      <c r="BT803" s="44">
        <f t="shared" si="778"/>
        <v>11.781956334883722</v>
      </c>
      <c r="BU803" s="20"/>
      <c r="BV803" s="20">
        <v>0.22</v>
      </c>
      <c r="BW803" s="20"/>
      <c r="BX803" s="20">
        <v>0.05</v>
      </c>
      <c r="BY803" s="44">
        <f t="shared" si="779"/>
        <v>7.828973220634686</v>
      </c>
      <c r="BZ803" s="44">
        <f t="shared" si="780"/>
        <v>0</v>
      </c>
      <c r="CA803" s="44">
        <f t="shared" si="781"/>
        <v>0</v>
      </c>
      <c r="CB803" s="44">
        <f t="shared" si="782"/>
        <v>0</v>
      </c>
      <c r="CC803" s="44"/>
      <c r="CD803" s="44">
        <f t="shared" si="783"/>
        <v>7.828973220634686</v>
      </c>
      <c r="CE803" s="44">
        <f t="shared" si="784"/>
        <v>4.5685570895606551</v>
      </c>
      <c r="CF803" s="44">
        <f t="shared" si="785"/>
        <v>9.0596810081118075</v>
      </c>
      <c r="CG803" s="44">
        <f t="shared" si="786"/>
        <v>4.2130684408352117</v>
      </c>
      <c r="CH803" s="44">
        <f t="shared" si="787"/>
        <v>2.6217527511452032</v>
      </c>
      <c r="CI803" s="44">
        <f t="shared" si="788"/>
        <v>8.1565641146739658</v>
      </c>
      <c r="CJ803" s="44">
        <f t="shared" si="789"/>
        <v>3.204364473621915</v>
      </c>
      <c r="CK803" s="44">
        <f t="shared" si="790"/>
        <v>14.565293061917796</v>
      </c>
      <c r="CM803" s="35">
        <f t="shared" si="839"/>
        <v>20</v>
      </c>
    </row>
    <row r="804" spans="1:91" x14ac:dyDescent="0.25">
      <c r="A804" s="41">
        <f>'[11]ТОВ "Сумитеплоенерго" '!F796</f>
        <v>1968</v>
      </c>
      <c r="B804" s="41" t="str">
        <f>'[11]ТОВ "Сумитеплоенерго" '!C796</f>
        <v>БІЛОПІЛЬСЬКЕ ШОСЕ, б, 41</v>
      </c>
      <c r="C804" s="50">
        <f>'[11]ТОВ "Сумитеплоенерго" '!O796</f>
        <v>1</v>
      </c>
      <c r="D804" s="46">
        <f>'[11]ТОВ "Сумитеплоенерго" '!G796</f>
        <v>2</v>
      </c>
      <c r="E804" s="86" t="str">
        <f t="shared" si="806"/>
        <v>ТОВ "Сумитеплоенерго"</v>
      </c>
      <c r="F804" s="43">
        <f>'[11]ТОВ "Сумитеплоенерго" '!L796</f>
        <v>333</v>
      </c>
      <c r="G804" s="43">
        <f>'[11]ТОВ "Сумитеплоенерго" '!CX796</f>
        <v>52.874674418604656</v>
      </c>
      <c r="H804" s="32">
        <f t="shared" si="807"/>
        <v>158.78280606187585</v>
      </c>
      <c r="I804" s="42"/>
      <c r="J804" s="42"/>
      <c r="K804" s="42"/>
      <c r="L804" s="42"/>
      <c r="M804" s="42"/>
      <c r="N804" s="44">
        <f t="shared" si="808"/>
        <v>52.874674418604656</v>
      </c>
      <c r="O804" s="44">
        <f t="shared" si="809"/>
        <v>35.134607386670403</v>
      </c>
      <c r="P804" s="44">
        <f t="shared" si="810"/>
        <v>0</v>
      </c>
      <c r="Q804" s="44">
        <f t="shared" si="811"/>
        <v>0</v>
      </c>
      <c r="R804" s="44">
        <f t="shared" si="812"/>
        <v>0</v>
      </c>
      <c r="S804" s="44">
        <f t="shared" si="813"/>
        <v>0</v>
      </c>
      <c r="T804" s="44">
        <f t="shared" si="814"/>
        <v>35.134607386670403</v>
      </c>
      <c r="U804" s="44">
        <f t="shared" si="815"/>
        <v>54.460914651162796</v>
      </c>
      <c r="V804" s="44">
        <f t="shared" si="816"/>
        <v>0</v>
      </c>
      <c r="W804" s="44">
        <f t="shared" si="817"/>
        <v>0</v>
      </c>
      <c r="X804" s="44">
        <f t="shared" si="818"/>
        <v>0</v>
      </c>
      <c r="Y804" s="44">
        <f t="shared" si="819"/>
        <v>0</v>
      </c>
      <c r="Z804" s="44">
        <f t="shared" si="820"/>
        <v>54.460914651162796</v>
      </c>
      <c r="AA804" s="20">
        <v>0.03</v>
      </c>
      <c r="AC804" s="44">
        <f t="shared" si="791"/>
        <v>39.293999999999997</v>
      </c>
      <c r="AD804" s="28">
        <f t="shared" si="836"/>
        <v>118</v>
      </c>
      <c r="AE804" s="44">
        <f t="shared" si="792"/>
        <v>242.42400000000001</v>
      </c>
      <c r="AF804" s="28">
        <f t="shared" si="837"/>
        <v>728</v>
      </c>
      <c r="AG804" s="44">
        <f t="shared" si="793"/>
        <v>44.289000000000001</v>
      </c>
      <c r="AH804" s="28">
        <f t="shared" si="838"/>
        <v>133</v>
      </c>
      <c r="AI804" s="44">
        <f t="shared" si="757"/>
        <v>9.8029646372093033</v>
      </c>
      <c r="AJ804" s="44">
        <f t="shared" si="758"/>
        <v>0</v>
      </c>
      <c r="AK804" s="44"/>
      <c r="AL804" s="44">
        <f t="shared" si="759"/>
        <v>0</v>
      </c>
      <c r="AM804" s="44"/>
      <c r="AN804" s="44">
        <f t="shared" si="760"/>
        <v>9.8029646372093033</v>
      </c>
      <c r="AO804" s="20"/>
      <c r="AP804" s="20">
        <v>0.18</v>
      </c>
      <c r="AQ804" s="20"/>
      <c r="AR804" s="20"/>
      <c r="AS804" s="44">
        <f t="shared" si="761"/>
        <v>6.5139562094886925</v>
      </c>
      <c r="AT804" s="44">
        <f t="shared" si="762"/>
        <v>0</v>
      </c>
      <c r="AU804" s="44">
        <f t="shared" si="763"/>
        <v>0</v>
      </c>
      <c r="AV804" s="44">
        <f t="shared" si="764"/>
        <v>0</v>
      </c>
      <c r="AW804" s="44"/>
      <c r="AX804" s="44">
        <f t="shared" si="765"/>
        <v>6.5139562094886925</v>
      </c>
      <c r="AY804" s="44">
        <f t="shared" si="766"/>
        <v>30.498112204651168</v>
      </c>
      <c r="AZ804" s="44">
        <f t="shared" si="767"/>
        <v>0</v>
      </c>
      <c r="BA804" s="44"/>
      <c r="BB804" s="44">
        <f t="shared" si="768"/>
        <v>0</v>
      </c>
      <c r="BC804" s="44"/>
      <c r="BD804" s="44">
        <f t="shared" si="769"/>
        <v>30.498112204651168</v>
      </c>
      <c r="BE804" s="20"/>
      <c r="BF804" s="20">
        <v>0.56000000000000005</v>
      </c>
      <c r="BG804" s="20"/>
      <c r="BH804" s="20">
        <v>0.05</v>
      </c>
      <c r="BI804" s="44">
        <f t="shared" si="770"/>
        <v>20.265641540631488</v>
      </c>
      <c r="BJ804" s="44">
        <f t="shared" si="771"/>
        <v>0</v>
      </c>
      <c r="BK804" s="44">
        <f t="shared" si="772"/>
        <v>0</v>
      </c>
      <c r="BL804" s="44">
        <f t="shared" si="773"/>
        <v>0</v>
      </c>
      <c r="BM804" s="44"/>
      <c r="BN804" s="44">
        <f t="shared" si="774"/>
        <v>20.265641540631488</v>
      </c>
      <c r="BO804" s="44">
        <f t="shared" si="775"/>
        <v>11.981401223255816</v>
      </c>
      <c r="BP804" s="44">
        <f t="shared" si="776"/>
        <v>0</v>
      </c>
      <c r="BQ804" s="44"/>
      <c r="BR804" s="44">
        <f t="shared" si="777"/>
        <v>0</v>
      </c>
      <c r="BS804" s="44"/>
      <c r="BT804" s="44">
        <f t="shared" si="778"/>
        <v>11.981401223255816</v>
      </c>
      <c r="BU804" s="20"/>
      <c r="BV804" s="20">
        <v>0.22</v>
      </c>
      <c r="BW804" s="20"/>
      <c r="BX804" s="20">
        <v>0.05</v>
      </c>
      <c r="BY804" s="44">
        <f t="shared" si="779"/>
        <v>7.9615020338195137</v>
      </c>
      <c r="BZ804" s="44">
        <f t="shared" si="780"/>
        <v>0</v>
      </c>
      <c r="CA804" s="44">
        <f t="shared" si="781"/>
        <v>0</v>
      </c>
      <c r="CB804" s="44">
        <f t="shared" si="782"/>
        <v>0</v>
      </c>
      <c r="CC804" s="44"/>
      <c r="CD804" s="44">
        <f t="shared" si="783"/>
        <v>7.9615020338195137</v>
      </c>
      <c r="CE804" s="44">
        <f t="shared" si="784"/>
        <v>6.032278808193638</v>
      </c>
      <c r="CF804" s="44">
        <f t="shared" si="785"/>
        <v>11.962315602689079</v>
      </c>
      <c r="CG804" s="44">
        <f t="shared" si="786"/>
        <v>5.5628950180337329</v>
      </c>
      <c r="CH804" s="44">
        <f t="shared" si="787"/>
        <v>2.6661337664816127</v>
      </c>
      <c r="CI804" s="44">
        <f t="shared" si="788"/>
        <v>8.2946383846094616</v>
      </c>
      <c r="CJ804" s="44">
        <f t="shared" si="789"/>
        <v>3.25860793681086</v>
      </c>
      <c r="CK804" s="44">
        <f t="shared" si="790"/>
        <v>14.811854258231183</v>
      </c>
      <c r="CM804" s="35">
        <f t="shared" si="839"/>
        <v>20</v>
      </c>
    </row>
    <row r="805" spans="1:91" x14ac:dyDescent="0.25">
      <c r="A805" s="41">
        <f>'[11]ТОВ "Сумитеплоенерго" '!F797</f>
        <v>1967</v>
      </c>
      <c r="B805" s="41" t="str">
        <f>'[11]ТОВ "Сумитеплоенерго" '!C797</f>
        <v>БІЛОПІЛЬСЬКЕ ШОСЕ, б, 47</v>
      </c>
      <c r="C805" s="50">
        <f>'[11]ТОВ "Сумитеплоенерго" '!O797</f>
        <v>1</v>
      </c>
      <c r="D805" s="46">
        <f>'[11]ТОВ "Сумитеплоенерго" '!G797</f>
        <v>2</v>
      </c>
      <c r="E805" s="86" t="str">
        <f t="shared" si="806"/>
        <v>ТОВ "Сумитеплоенерго"</v>
      </c>
      <c r="F805" s="43">
        <f>'[11]ТОВ "Сумитеплоенерго" '!L797</f>
        <v>380</v>
      </c>
      <c r="G805" s="43">
        <f>'[11]ТОВ "Сумитеплоенерго" '!CX797</f>
        <v>44.431813953488373</v>
      </c>
      <c r="H805" s="32">
        <f t="shared" si="807"/>
        <v>116.92582619339046</v>
      </c>
      <c r="I805" s="42"/>
      <c r="J805" s="42"/>
      <c r="K805" s="42"/>
      <c r="L805" s="42"/>
      <c r="M805" s="42"/>
      <c r="N805" s="44">
        <f t="shared" si="808"/>
        <v>44.431813953488373</v>
      </c>
      <c r="O805" s="44">
        <f t="shared" si="809"/>
        <v>29.524424611569916</v>
      </c>
      <c r="P805" s="44">
        <f t="shared" si="810"/>
        <v>0</v>
      </c>
      <c r="Q805" s="44">
        <f t="shared" si="811"/>
        <v>0</v>
      </c>
      <c r="R805" s="44">
        <f t="shared" si="812"/>
        <v>0</v>
      </c>
      <c r="S805" s="44">
        <f t="shared" si="813"/>
        <v>0</v>
      </c>
      <c r="T805" s="44">
        <f t="shared" si="814"/>
        <v>29.524424611569916</v>
      </c>
      <c r="U805" s="44">
        <f t="shared" si="815"/>
        <v>49.319313488372096</v>
      </c>
      <c r="V805" s="44">
        <f t="shared" si="816"/>
        <v>0</v>
      </c>
      <c r="W805" s="44">
        <f t="shared" si="817"/>
        <v>0</v>
      </c>
      <c r="X805" s="44">
        <f t="shared" si="818"/>
        <v>0</v>
      </c>
      <c r="Y805" s="44">
        <f t="shared" si="819"/>
        <v>0</v>
      </c>
      <c r="Z805" s="44">
        <f t="shared" si="820"/>
        <v>49.319313488372096</v>
      </c>
      <c r="AA805" s="20">
        <v>0.11</v>
      </c>
      <c r="AC805" s="44">
        <f t="shared" si="791"/>
        <v>44.84</v>
      </c>
      <c r="AD805" s="28">
        <f t="shared" si="836"/>
        <v>118</v>
      </c>
      <c r="AE805" s="44">
        <f t="shared" si="792"/>
        <v>276.64</v>
      </c>
      <c r="AF805" s="28">
        <f t="shared" si="837"/>
        <v>728</v>
      </c>
      <c r="AG805" s="44">
        <f t="shared" si="793"/>
        <v>50.54</v>
      </c>
      <c r="AH805" s="28">
        <f t="shared" si="838"/>
        <v>133</v>
      </c>
      <c r="AI805" s="44">
        <f t="shared" si="757"/>
        <v>8.8774764279069771</v>
      </c>
      <c r="AJ805" s="44">
        <f t="shared" si="758"/>
        <v>0</v>
      </c>
      <c r="AK805" s="44"/>
      <c r="AL805" s="44">
        <f t="shared" si="759"/>
        <v>0</v>
      </c>
      <c r="AM805" s="44"/>
      <c r="AN805" s="44">
        <f t="shared" si="760"/>
        <v>8.8774764279069771</v>
      </c>
      <c r="AO805" s="20"/>
      <c r="AP805" s="20">
        <v>0.18</v>
      </c>
      <c r="AQ805" s="20"/>
      <c r="AR805" s="20"/>
      <c r="AS805" s="44">
        <f t="shared" si="761"/>
        <v>5.8989800373916701</v>
      </c>
      <c r="AT805" s="44">
        <f t="shared" si="762"/>
        <v>0</v>
      </c>
      <c r="AU805" s="44">
        <f t="shared" si="763"/>
        <v>0</v>
      </c>
      <c r="AV805" s="44">
        <f t="shared" si="764"/>
        <v>0</v>
      </c>
      <c r="AW805" s="44"/>
      <c r="AX805" s="44">
        <f t="shared" si="765"/>
        <v>5.8989800373916701</v>
      </c>
      <c r="AY805" s="44">
        <f t="shared" si="766"/>
        <v>27.618815553488375</v>
      </c>
      <c r="AZ805" s="44">
        <f t="shared" si="767"/>
        <v>0</v>
      </c>
      <c r="BA805" s="44"/>
      <c r="BB805" s="44">
        <f t="shared" si="768"/>
        <v>0</v>
      </c>
      <c r="BC805" s="44"/>
      <c r="BD805" s="44">
        <f t="shared" si="769"/>
        <v>27.618815553488375</v>
      </c>
      <c r="BE805" s="20"/>
      <c r="BF805" s="20">
        <v>0.56000000000000005</v>
      </c>
      <c r="BG805" s="20"/>
      <c r="BH805" s="20">
        <v>0.05</v>
      </c>
      <c r="BI805" s="44">
        <f t="shared" si="770"/>
        <v>18.352382338551863</v>
      </c>
      <c r="BJ805" s="44">
        <f t="shared" si="771"/>
        <v>0</v>
      </c>
      <c r="BK805" s="44">
        <f t="shared" si="772"/>
        <v>0</v>
      </c>
      <c r="BL805" s="44">
        <f t="shared" si="773"/>
        <v>0</v>
      </c>
      <c r="BM805" s="44"/>
      <c r="BN805" s="44">
        <f t="shared" si="774"/>
        <v>18.352382338551863</v>
      </c>
      <c r="BO805" s="44">
        <f t="shared" si="775"/>
        <v>10.850248967441861</v>
      </c>
      <c r="BP805" s="44">
        <f t="shared" si="776"/>
        <v>0</v>
      </c>
      <c r="BQ805" s="44"/>
      <c r="BR805" s="44">
        <f t="shared" si="777"/>
        <v>0</v>
      </c>
      <c r="BS805" s="44"/>
      <c r="BT805" s="44">
        <f t="shared" si="778"/>
        <v>10.850248967441861</v>
      </c>
      <c r="BU805" s="20"/>
      <c r="BV805" s="20">
        <v>0.22</v>
      </c>
      <c r="BW805" s="20"/>
      <c r="BX805" s="20">
        <v>0.05</v>
      </c>
      <c r="BY805" s="44">
        <f t="shared" si="779"/>
        <v>7.2098644901453737</v>
      </c>
      <c r="BZ805" s="44">
        <f t="shared" si="780"/>
        <v>0</v>
      </c>
      <c r="CA805" s="44">
        <f t="shared" si="781"/>
        <v>0</v>
      </c>
      <c r="CB805" s="44">
        <f t="shared" si="782"/>
        <v>0</v>
      </c>
      <c r="CC805" s="44"/>
      <c r="CD805" s="44">
        <f t="shared" si="783"/>
        <v>7.2098644901453737</v>
      </c>
      <c r="CE805" s="44">
        <f t="shared" si="784"/>
        <v>7.6013140773106835</v>
      </c>
      <c r="CF805" s="44">
        <f t="shared" si="785"/>
        <v>15.073792322802539</v>
      </c>
      <c r="CG805" s="44">
        <f t="shared" si="786"/>
        <v>7.0098404857788044</v>
      </c>
      <c r="CH805" s="44">
        <f t="shared" si="787"/>
        <v>2.4144267108491064</v>
      </c>
      <c r="CI805" s="44">
        <f t="shared" si="788"/>
        <v>7.5115497670861098</v>
      </c>
      <c r="CJ805" s="44">
        <f t="shared" si="789"/>
        <v>2.9509659799266856</v>
      </c>
      <c r="CK805" s="44">
        <f t="shared" si="790"/>
        <v>13.41348172693948</v>
      </c>
      <c r="CM805" s="35">
        <f t="shared" si="839"/>
        <v>20</v>
      </c>
    </row>
    <row r="806" spans="1:91" x14ac:dyDescent="0.25">
      <c r="A806" s="41">
        <f>'[11]ТОВ "Сумитеплоенерго" '!F798</f>
        <v>1977</v>
      </c>
      <c r="B806" s="41" t="str">
        <f>'[11]ТОВ "Сумитеплоенерго" '!C798</f>
        <v>БІЛОПІЛЬСЬКЕ ШОСЕ, б, 49</v>
      </c>
      <c r="C806" s="50">
        <f>'[11]ТОВ "Сумитеплоенерго" '!O798</f>
        <v>1</v>
      </c>
      <c r="D806" s="46">
        <f>'[11]ТОВ "Сумитеплоенерго" '!G798</f>
        <v>2</v>
      </c>
      <c r="E806" s="86" t="str">
        <f t="shared" si="806"/>
        <v>ТОВ "Сумитеплоенерго"</v>
      </c>
      <c r="F806" s="43">
        <f>'[11]ТОВ "Сумитеплоенерго" '!L798</f>
        <v>748</v>
      </c>
      <c r="G806" s="43">
        <f>'[11]ТОВ "Сумитеплоенерго" '!CX798</f>
        <v>80.354616279069759</v>
      </c>
      <c r="H806" s="32">
        <f t="shared" si="807"/>
        <v>107.42595759233924</v>
      </c>
      <c r="I806" s="42"/>
      <c r="J806" s="42"/>
      <c r="K806" s="42"/>
      <c r="L806" s="42"/>
      <c r="M806" s="42"/>
      <c r="N806" s="44">
        <f t="shared" si="808"/>
        <v>80.354616279069759</v>
      </c>
      <c r="O806" s="44">
        <f t="shared" si="809"/>
        <v>53.394709768241711</v>
      </c>
      <c r="P806" s="44">
        <f t="shared" si="810"/>
        <v>0</v>
      </c>
      <c r="Q806" s="44">
        <f t="shared" si="811"/>
        <v>0</v>
      </c>
      <c r="R806" s="44">
        <f t="shared" si="812"/>
        <v>0</v>
      </c>
      <c r="S806" s="44">
        <f t="shared" si="813"/>
        <v>0</v>
      </c>
      <c r="T806" s="44">
        <f t="shared" si="814"/>
        <v>53.394709768241711</v>
      </c>
      <c r="U806" s="44">
        <f t="shared" si="815"/>
        <v>89.193624069767438</v>
      </c>
      <c r="V806" s="44">
        <f t="shared" si="816"/>
        <v>0</v>
      </c>
      <c r="W806" s="44">
        <f t="shared" si="817"/>
        <v>0</v>
      </c>
      <c r="X806" s="44">
        <f t="shared" si="818"/>
        <v>0</v>
      </c>
      <c r="Y806" s="44">
        <f t="shared" si="819"/>
        <v>0</v>
      </c>
      <c r="Z806" s="44">
        <f t="shared" si="820"/>
        <v>89.193624069767438</v>
      </c>
      <c r="AA806" s="20">
        <v>0.11</v>
      </c>
      <c r="AC806" s="44">
        <f t="shared" si="791"/>
        <v>88.263999999999996</v>
      </c>
      <c r="AD806" s="28">
        <f t="shared" si="836"/>
        <v>118</v>
      </c>
      <c r="AE806" s="44">
        <f t="shared" si="792"/>
        <v>544.54399999999998</v>
      </c>
      <c r="AF806" s="28">
        <f t="shared" si="837"/>
        <v>728</v>
      </c>
      <c r="AG806" s="44">
        <f t="shared" si="793"/>
        <v>99.483999999999995</v>
      </c>
      <c r="AH806" s="28">
        <f t="shared" si="838"/>
        <v>133</v>
      </c>
      <c r="AI806" s="44">
        <f t="shared" si="757"/>
        <v>16.054852332558138</v>
      </c>
      <c r="AJ806" s="44">
        <f t="shared" si="758"/>
        <v>0</v>
      </c>
      <c r="AK806" s="44"/>
      <c r="AL806" s="44">
        <f t="shared" si="759"/>
        <v>0</v>
      </c>
      <c r="AM806" s="44"/>
      <c r="AN806" s="44">
        <f t="shared" si="760"/>
        <v>16.054852332558138</v>
      </c>
      <c r="AO806" s="20"/>
      <c r="AP806" s="20">
        <v>0.18</v>
      </c>
      <c r="AQ806" s="20"/>
      <c r="AR806" s="20"/>
      <c r="AS806" s="44">
        <f t="shared" si="761"/>
        <v>10.668263011694693</v>
      </c>
      <c r="AT806" s="44">
        <f t="shared" si="762"/>
        <v>0</v>
      </c>
      <c r="AU806" s="44">
        <f t="shared" si="763"/>
        <v>0</v>
      </c>
      <c r="AV806" s="44">
        <f t="shared" si="764"/>
        <v>0</v>
      </c>
      <c r="AW806" s="44"/>
      <c r="AX806" s="44">
        <f t="shared" si="765"/>
        <v>10.668263011694693</v>
      </c>
      <c r="AY806" s="44">
        <f t="shared" si="766"/>
        <v>49.948429479069773</v>
      </c>
      <c r="AZ806" s="44">
        <f t="shared" si="767"/>
        <v>0</v>
      </c>
      <c r="BA806" s="44"/>
      <c r="BB806" s="44">
        <f t="shared" si="768"/>
        <v>0</v>
      </c>
      <c r="BC806" s="44"/>
      <c r="BD806" s="44">
        <f t="shared" si="769"/>
        <v>49.948429479069773</v>
      </c>
      <c r="BE806" s="20"/>
      <c r="BF806" s="20">
        <v>0.56000000000000005</v>
      </c>
      <c r="BG806" s="20"/>
      <c r="BH806" s="20">
        <v>0.05</v>
      </c>
      <c r="BI806" s="44">
        <f t="shared" si="770"/>
        <v>33.190151591939056</v>
      </c>
      <c r="BJ806" s="44">
        <f t="shared" si="771"/>
        <v>0</v>
      </c>
      <c r="BK806" s="44">
        <f t="shared" si="772"/>
        <v>0</v>
      </c>
      <c r="BL806" s="44">
        <f t="shared" si="773"/>
        <v>0</v>
      </c>
      <c r="BM806" s="44"/>
      <c r="BN806" s="44">
        <f t="shared" si="774"/>
        <v>33.190151591939056</v>
      </c>
      <c r="BO806" s="44">
        <f t="shared" si="775"/>
        <v>19.622597295348836</v>
      </c>
      <c r="BP806" s="44">
        <f t="shared" si="776"/>
        <v>0</v>
      </c>
      <c r="BQ806" s="44"/>
      <c r="BR806" s="44">
        <f t="shared" si="777"/>
        <v>0</v>
      </c>
      <c r="BS806" s="44"/>
      <c r="BT806" s="44">
        <f t="shared" si="778"/>
        <v>19.622597295348836</v>
      </c>
      <c r="BU806" s="20"/>
      <c r="BV806" s="20">
        <v>0.22</v>
      </c>
      <c r="BW806" s="20"/>
      <c r="BX806" s="20">
        <v>0.05</v>
      </c>
      <c r="BY806" s="44">
        <f t="shared" si="779"/>
        <v>13.038988125404627</v>
      </c>
      <c r="BZ806" s="44">
        <f t="shared" si="780"/>
        <v>0</v>
      </c>
      <c r="CA806" s="44">
        <f t="shared" si="781"/>
        <v>0</v>
      </c>
      <c r="CB806" s="44">
        <f t="shared" si="782"/>
        <v>0</v>
      </c>
      <c r="CC806" s="44"/>
      <c r="CD806" s="44">
        <f t="shared" si="783"/>
        <v>13.038988125404627</v>
      </c>
      <c r="CE806" s="44">
        <f t="shared" si="784"/>
        <v>8.2735118081775649</v>
      </c>
      <c r="CF806" s="44">
        <f t="shared" si="785"/>
        <v>16.4067946026572</v>
      </c>
      <c r="CG806" s="44">
        <f t="shared" si="786"/>
        <v>7.6297331543825448</v>
      </c>
      <c r="CH806" s="44">
        <f t="shared" si="787"/>
        <v>4.3664733581957345</v>
      </c>
      <c r="CI806" s="44">
        <f t="shared" si="788"/>
        <v>13.584583781053398</v>
      </c>
      <c r="CJ806" s="44">
        <f t="shared" si="789"/>
        <v>5.3368007711281198</v>
      </c>
      <c r="CK806" s="44">
        <f t="shared" si="790"/>
        <v>24.258185323309636</v>
      </c>
      <c r="CM806" s="35">
        <f t="shared" si="839"/>
        <v>20</v>
      </c>
    </row>
    <row r="807" spans="1:91" x14ac:dyDescent="0.25">
      <c r="A807" s="41">
        <f>'[11]ТОВ "Сумитеплоенерго" '!F799</f>
        <v>1982</v>
      </c>
      <c r="B807" s="41" t="str">
        <f>'[11]ТОВ "Сумитеплоенерго" '!C799</f>
        <v>БІЛОПІЛЬСЬКЕ ШОСЕ, б, 53</v>
      </c>
      <c r="C807" s="50">
        <f>'[11]ТОВ "Сумитеплоенерго" '!O799</f>
        <v>1</v>
      </c>
      <c r="D807" s="46">
        <f>'[11]ТОВ "Сумитеплоенерго" '!G799</f>
        <v>5</v>
      </c>
      <c r="E807" s="86" t="str">
        <f t="shared" si="806"/>
        <v>ТОВ "Сумитеплоенерго"</v>
      </c>
      <c r="F807" s="43">
        <f>'[11]ТОВ "Сумитеплоенерго" '!L799</f>
        <v>1812</v>
      </c>
      <c r="G807" s="43">
        <f>'[11]ТОВ "Сумитеплоенерго" '!CX799</f>
        <v>379.22744186046509</v>
      </c>
      <c r="H807" s="32">
        <f t="shared" si="807"/>
        <v>209.28666769341342</v>
      </c>
      <c r="I807" s="42"/>
      <c r="J807" s="42"/>
      <c r="K807" s="42"/>
      <c r="L807" s="42"/>
      <c r="M807" s="42"/>
      <c r="N807" s="44">
        <f t="shared" si="808"/>
        <v>379.22744186046509</v>
      </c>
      <c r="O807" s="44">
        <f t="shared" si="809"/>
        <v>251.99223307804593</v>
      </c>
      <c r="P807" s="44">
        <f t="shared" si="810"/>
        <v>0</v>
      </c>
      <c r="Q807" s="44">
        <f t="shared" si="811"/>
        <v>0</v>
      </c>
      <c r="R807" s="44">
        <f t="shared" si="812"/>
        <v>0</v>
      </c>
      <c r="S807" s="44">
        <f t="shared" si="813"/>
        <v>0</v>
      </c>
      <c r="T807" s="44">
        <f t="shared" si="814"/>
        <v>251.99223307804593</v>
      </c>
      <c r="U807" s="44">
        <f t="shared" si="815"/>
        <v>390.60426511627907</v>
      </c>
      <c r="V807" s="44">
        <f t="shared" si="816"/>
        <v>0</v>
      </c>
      <c r="W807" s="44">
        <f t="shared" si="817"/>
        <v>0</v>
      </c>
      <c r="X807" s="44">
        <f t="shared" si="818"/>
        <v>0</v>
      </c>
      <c r="Y807" s="44">
        <f t="shared" si="819"/>
        <v>0</v>
      </c>
      <c r="Z807" s="44">
        <f t="shared" si="820"/>
        <v>390.60426511627907</v>
      </c>
      <c r="AA807" s="20">
        <v>0.03</v>
      </c>
      <c r="AC807" s="44">
        <f t="shared" si="791"/>
        <v>213.816</v>
      </c>
      <c r="AD807" s="28">
        <f t="shared" si="836"/>
        <v>118</v>
      </c>
      <c r="AE807" s="44">
        <f t="shared" si="792"/>
        <v>1319.136</v>
      </c>
      <c r="AF807" s="28">
        <f t="shared" si="837"/>
        <v>728</v>
      </c>
      <c r="AG807" s="44">
        <f t="shared" si="793"/>
        <v>240.99600000000001</v>
      </c>
      <c r="AH807" s="28">
        <f t="shared" si="838"/>
        <v>133</v>
      </c>
      <c r="AI807" s="44">
        <f t="shared" si="757"/>
        <v>70.308767720930234</v>
      </c>
      <c r="AJ807" s="44">
        <f t="shared" si="758"/>
        <v>0</v>
      </c>
      <c r="AK807" s="44"/>
      <c r="AL807" s="44">
        <f t="shared" si="759"/>
        <v>0</v>
      </c>
      <c r="AM807" s="44"/>
      <c r="AN807" s="44">
        <f t="shared" si="760"/>
        <v>70.308767720930234</v>
      </c>
      <c r="AO807" s="20"/>
      <c r="AP807" s="20">
        <v>0.18</v>
      </c>
      <c r="AQ807" s="20"/>
      <c r="AR807" s="20"/>
      <c r="AS807" s="44">
        <f t="shared" si="761"/>
        <v>46.719360012669718</v>
      </c>
      <c r="AT807" s="44">
        <f t="shared" si="762"/>
        <v>0</v>
      </c>
      <c r="AU807" s="44">
        <f t="shared" si="763"/>
        <v>0</v>
      </c>
      <c r="AV807" s="44">
        <f t="shared" si="764"/>
        <v>0</v>
      </c>
      <c r="AW807" s="44"/>
      <c r="AX807" s="44">
        <f t="shared" si="765"/>
        <v>46.719360012669718</v>
      </c>
      <c r="AY807" s="44">
        <f t="shared" si="766"/>
        <v>218.73838846511629</v>
      </c>
      <c r="AZ807" s="44">
        <f t="shared" si="767"/>
        <v>0</v>
      </c>
      <c r="BA807" s="44"/>
      <c r="BB807" s="44">
        <f t="shared" si="768"/>
        <v>0</v>
      </c>
      <c r="BC807" s="44"/>
      <c r="BD807" s="44">
        <f t="shared" si="769"/>
        <v>218.73838846511629</v>
      </c>
      <c r="BE807" s="20"/>
      <c r="BF807" s="20">
        <v>0.56000000000000005</v>
      </c>
      <c r="BG807" s="20"/>
      <c r="BH807" s="20">
        <v>0.05</v>
      </c>
      <c r="BI807" s="44">
        <f t="shared" si="770"/>
        <v>145.3491200394169</v>
      </c>
      <c r="BJ807" s="44">
        <f t="shared" si="771"/>
        <v>0</v>
      </c>
      <c r="BK807" s="44">
        <f t="shared" si="772"/>
        <v>0</v>
      </c>
      <c r="BL807" s="44">
        <f t="shared" si="773"/>
        <v>0</v>
      </c>
      <c r="BM807" s="44"/>
      <c r="BN807" s="44">
        <f t="shared" si="774"/>
        <v>145.3491200394169</v>
      </c>
      <c r="BO807" s="44">
        <f t="shared" si="775"/>
        <v>85.932938325581389</v>
      </c>
      <c r="BP807" s="44">
        <f t="shared" si="776"/>
        <v>0</v>
      </c>
      <c r="BQ807" s="44"/>
      <c r="BR807" s="44">
        <f t="shared" si="777"/>
        <v>0</v>
      </c>
      <c r="BS807" s="44"/>
      <c r="BT807" s="44">
        <f t="shared" si="778"/>
        <v>85.932938325581389</v>
      </c>
      <c r="BU807" s="20"/>
      <c r="BV807" s="20">
        <v>0.22</v>
      </c>
      <c r="BW807" s="20"/>
      <c r="BX807" s="20">
        <v>0.05</v>
      </c>
      <c r="BY807" s="44">
        <f t="shared" si="779"/>
        <v>57.10144001548521</v>
      </c>
      <c r="BZ807" s="44">
        <f t="shared" si="780"/>
        <v>0</v>
      </c>
      <c r="CA807" s="44">
        <f t="shared" si="781"/>
        <v>0</v>
      </c>
      <c r="CB807" s="44">
        <f t="shared" si="782"/>
        <v>0</v>
      </c>
      <c r="CC807" s="44"/>
      <c r="CD807" s="44">
        <f t="shared" si="783"/>
        <v>57.10144001548521</v>
      </c>
      <c r="CE807" s="44">
        <f t="shared" si="784"/>
        <v>4.5766037878518828</v>
      </c>
      <c r="CF807" s="44">
        <f t="shared" si="785"/>
        <v>9.0756380199774611</v>
      </c>
      <c r="CG807" s="44">
        <f t="shared" si="786"/>
        <v>4.2204890092902181</v>
      </c>
      <c r="CH807" s="44">
        <f t="shared" si="787"/>
        <v>19.12202957347894</v>
      </c>
      <c r="CI807" s="44">
        <f t="shared" si="788"/>
        <v>59.490758673045598</v>
      </c>
      <c r="CJ807" s="44">
        <f t="shared" si="789"/>
        <v>23.371369478696483</v>
      </c>
      <c r="CK807" s="44">
        <f t="shared" si="790"/>
        <v>106.23349763043856</v>
      </c>
      <c r="CM807" s="35">
        <f t="shared" si="839"/>
        <v>20</v>
      </c>
    </row>
    <row r="808" spans="1:91" x14ac:dyDescent="0.25">
      <c r="A808" s="41">
        <f>'[11]ТОВ "Сумитеплоенерго" '!F800</f>
        <v>1987</v>
      </c>
      <c r="B808" s="41" t="str">
        <f>'[11]ТОВ "Сумитеплоенерго" '!C800</f>
        <v>БІЛОПІЛЬСЬКЕ ШОСЕ, б, 59</v>
      </c>
      <c r="C808" s="50">
        <f>'[11]ТОВ "Сумитеплоенерго" '!O800</f>
        <v>1</v>
      </c>
      <c r="D808" s="46">
        <f>'[11]ТОВ "Сумитеплоенерго" '!G800</f>
        <v>5</v>
      </c>
      <c r="E808" s="86" t="str">
        <f t="shared" si="806"/>
        <v>ТОВ "Сумитеплоенерго"</v>
      </c>
      <c r="F808" s="43">
        <f>'[11]ТОВ "Сумитеплоенерго" '!L800</f>
        <v>1831</v>
      </c>
      <c r="G808" s="43">
        <f>'[11]ТОВ "Сумитеплоенерго" '!CX800</f>
        <v>376.59220930232556</v>
      </c>
      <c r="H808" s="32">
        <f t="shared" si="807"/>
        <v>205.67570142125919</v>
      </c>
      <c r="I808" s="42"/>
      <c r="J808" s="42"/>
      <c r="K808" s="42"/>
      <c r="L808" s="42"/>
      <c r="M808" s="42"/>
      <c r="N808" s="44">
        <f t="shared" si="808"/>
        <v>376.59220930232556</v>
      </c>
      <c r="O808" s="44">
        <f t="shared" si="809"/>
        <v>250.24115163270611</v>
      </c>
      <c r="P808" s="44">
        <f t="shared" si="810"/>
        <v>0</v>
      </c>
      <c r="Q808" s="44">
        <f t="shared" si="811"/>
        <v>0</v>
      </c>
      <c r="R808" s="44">
        <f t="shared" si="812"/>
        <v>0</v>
      </c>
      <c r="S808" s="44">
        <f t="shared" si="813"/>
        <v>0</v>
      </c>
      <c r="T808" s="44">
        <f t="shared" si="814"/>
        <v>250.24115163270611</v>
      </c>
      <c r="U808" s="44">
        <f t="shared" si="815"/>
        <v>387.88997558139533</v>
      </c>
      <c r="V808" s="44">
        <f t="shared" si="816"/>
        <v>0</v>
      </c>
      <c r="W808" s="44">
        <f t="shared" si="817"/>
        <v>0</v>
      </c>
      <c r="X808" s="44">
        <f t="shared" si="818"/>
        <v>0</v>
      </c>
      <c r="Y808" s="44">
        <f t="shared" si="819"/>
        <v>0</v>
      </c>
      <c r="Z808" s="44">
        <f t="shared" si="820"/>
        <v>387.88997558139533</v>
      </c>
      <c r="AA808" s="20">
        <v>0.03</v>
      </c>
      <c r="AC808" s="44">
        <f t="shared" si="791"/>
        <v>216.05799999999999</v>
      </c>
      <c r="AD808" s="28">
        <f t="shared" si="836"/>
        <v>118</v>
      </c>
      <c r="AE808" s="44">
        <f t="shared" si="792"/>
        <v>1332.9680000000001</v>
      </c>
      <c r="AF808" s="28">
        <f t="shared" si="837"/>
        <v>728</v>
      </c>
      <c r="AG808" s="44">
        <f t="shared" si="793"/>
        <v>243.523</v>
      </c>
      <c r="AH808" s="28">
        <f t="shared" si="838"/>
        <v>133</v>
      </c>
      <c r="AI808" s="44">
        <f t="shared" si="757"/>
        <v>69.820195604651161</v>
      </c>
      <c r="AJ808" s="44">
        <f t="shared" si="758"/>
        <v>0</v>
      </c>
      <c r="AK808" s="44"/>
      <c r="AL808" s="44">
        <f t="shared" si="759"/>
        <v>0</v>
      </c>
      <c r="AM808" s="44"/>
      <c r="AN808" s="44">
        <f t="shared" si="760"/>
        <v>69.820195604651161</v>
      </c>
      <c r="AO808" s="20"/>
      <c r="AP808" s="20">
        <v>0.18</v>
      </c>
      <c r="AQ808" s="20"/>
      <c r="AR808" s="20"/>
      <c r="AS808" s="44">
        <f t="shared" si="761"/>
        <v>46.394709512703713</v>
      </c>
      <c r="AT808" s="44">
        <f t="shared" si="762"/>
        <v>0</v>
      </c>
      <c r="AU808" s="44">
        <f t="shared" si="763"/>
        <v>0</v>
      </c>
      <c r="AV808" s="44">
        <f t="shared" si="764"/>
        <v>0</v>
      </c>
      <c r="AW808" s="44"/>
      <c r="AX808" s="44">
        <f t="shared" si="765"/>
        <v>46.394709512703713</v>
      </c>
      <c r="AY808" s="44">
        <f t="shared" si="766"/>
        <v>217.21838632558141</v>
      </c>
      <c r="AZ808" s="44">
        <f t="shared" si="767"/>
        <v>0</v>
      </c>
      <c r="BA808" s="44"/>
      <c r="BB808" s="44">
        <f t="shared" si="768"/>
        <v>0</v>
      </c>
      <c r="BC808" s="44"/>
      <c r="BD808" s="44">
        <f t="shared" si="769"/>
        <v>217.21838632558141</v>
      </c>
      <c r="BE808" s="20"/>
      <c r="BF808" s="20">
        <v>0.56000000000000005</v>
      </c>
      <c r="BG808" s="20"/>
      <c r="BH808" s="20">
        <v>0.05</v>
      </c>
      <c r="BI808" s="44">
        <f t="shared" si="770"/>
        <v>144.33909626174488</v>
      </c>
      <c r="BJ808" s="44">
        <f t="shared" si="771"/>
        <v>0</v>
      </c>
      <c r="BK808" s="44">
        <f t="shared" si="772"/>
        <v>0</v>
      </c>
      <c r="BL808" s="44">
        <f t="shared" si="773"/>
        <v>0</v>
      </c>
      <c r="BM808" s="44"/>
      <c r="BN808" s="44">
        <f t="shared" si="774"/>
        <v>144.33909626174488</v>
      </c>
      <c r="BO808" s="44">
        <f t="shared" si="775"/>
        <v>85.335794627906978</v>
      </c>
      <c r="BP808" s="44">
        <f t="shared" si="776"/>
        <v>0</v>
      </c>
      <c r="BQ808" s="44"/>
      <c r="BR808" s="44">
        <f t="shared" si="777"/>
        <v>0</v>
      </c>
      <c r="BS808" s="44"/>
      <c r="BT808" s="44">
        <f t="shared" si="778"/>
        <v>85.335794627906978</v>
      </c>
      <c r="BU808" s="20"/>
      <c r="BV808" s="20">
        <v>0.22</v>
      </c>
      <c r="BW808" s="20"/>
      <c r="BX808" s="20">
        <v>0.05</v>
      </c>
      <c r="BY808" s="44">
        <f t="shared" si="779"/>
        <v>56.704644959971205</v>
      </c>
      <c r="BZ808" s="44">
        <f t="shared" si="780"/>
        <v>0</v>
      </c>
      <c r="CA808" s="44">
        <f t="shared" si="781"/>
        <v>0</v>
      </c>
      <c r="CB808" s="44">
        <f t="shared" si="782"/>
        <v>0</v>
      </c>
      <c r="CC808" s="44"/>
      <c r="CD808" s="44">
        <f t="shared" si="783"/>
        <v>56.704644959971205</v>
      </c>
      <c r="CE808" s="44">
        <f t="shared" si="784"/>
        <v>4.6569533955340185</v>
      </c>
      <c r="CF808" s="44">
        <f t="shared" si="785"/>
        <v>9.2349753775844103</v>
      </c>
      <c r="CG808" s="44">
        <f t="shared" si="786"/>
        <v>4.2945864518137293</v>
      </c>
      <c r="CH808" s="44">
        <f t="shared" si="787"/>
        <v>18.989151544762127</v>
      </c>
      <c r="CI808" s="44">
        <f t="shared" si="788"/>
        <v>59.077360361482178</v>
      </c>
      <c r="CJ808" s="44">
        <f t="shared" si="789"/>
        <v>23.208962999153712</v>
      </c>
      <c r="CK808" s="44">
        <f t="shared" si="790"/>
        <v>105.49528635978959</v>
      </c>
      <c r="CM808" s="35">
        <f t="shared" si="839"/>
        <v>20</v>
      </c>
    </row>
    <row r="809" spans="1:91" x14ac:dyDescent="0.25">
      <c r="A809" s="41">
        <f>'[11]ТОВ "Сумитеплоенерго" '!F801</f>
        <v>1992</v>
      </c>
      <c r="B809" s="41" t="str">
        <f>'[11]ТОВ "Сумитеплоенерго" '!C801</f>
        <v>БІЛОПІЛЬСЬКЕ ШОСЕ, б, 61</v>
      </c>
      <c r="C809" s="50">
        <f>'[11]ТОВ "Сумитеплоенерго" '!O801</f>
        <v>1</v>
      </c>
      <c r="D809" s="46">
        <f>'[11]ТОВ "Сумитеплоенерго" '!G801</f>
        <v>5</v>
      </c>
      <c r="E809" s="86" t="str">
        <f t="shared" si="806"/>
        <v>ТОВ "Сумитеплоенерго"</v>
      </c>
      <c r="F809" s="43">
        <f>'[11]ТОВ "Сумитеплоенерго" '!L801</f>
        <v>4844</v>
      </c>
      <c r="G809" s="43">
        <f>'[11]ТОВ "Сумитеплоенерго" '!CX801</f>
        <v>661.93861627906972</v>
      </c>
      <c r="H809" s="32">
        <f t="shared" si="807"/>
        <v>136.65124200641407</v>
      </c>
      <c r="I809" s="42"/>
      <c r="J809" s="42"/>
      <c r="K809" s="42"/>
      <c r="L809" s="42"/>
      <c r="M809" s="42"/>
      <c r="N809" s="44">
        <f t="shared" si="808"/>
        <v>661.93861627906972</v>
      </c>
      <c r="O809" s="44">
        <f t="shared" si="809"/>
        <v>439.85052679317721</v>
      </c>
      <c r="P809" s="44">
        <f t="shared" si="810"/>
        <v>0</v>
      </c>
      <c r="Q809" s="44">
        <f t="shared" si="811"/>
        <v>0</v>
      </c>
      <c r="R809" s="44">
        <f t="shared" si="812"/>
        <v>0</v>
      </c>
      <c r="S809" s="44">
        <f t="shared" si="813"/>
        <v>0</v>
      </c>
      <c r="T809" s="44">
        <f t="shared" si="814"/>
        <v>439.85052679317721</v>
      </c>
      <c r="U809" s="44">
        <f t="shared" si="815"/>
        <v>734.75186406976741</v>
      </c>
      <c r="V809" s="44">
        <f t="shared" si="816"/>
        <v>0</v>
      </c>
      <c r="W809" s="44">
        <f t="shared" si="817"/>
        <v>0</v>
      </c>
      <c r="X809" s="44">
        <f t="shared" si="818"/>
        <v>0</v>
      </c>
      <c r="Y809" s="44">
        <f t="shared" si="819"/>
        <v>0</v>
      </c>
      <c r="Z809" s="44">
        <f t="shared" si="820"/>
        <v>734.75186406976741</v>
      </c>
      <c r="AA809" s="20">
        <v>0.11</v>
      </c>
      <c r="AC809" s="44">
        <f t="shared" si="791"/>
        <v>511.84933333333339</v>
      </c>
      <c r="AD809" s="28">
        <f>94+$CG$4</f>
        <v>105.66666666666667</v>
      </c>
      <c r="AE809" s="44">
        <f t="shared" si="792"/>
        <v>3360.121333333333</v>
      </c>
      <c r="AF809" s="28">
        <f>682+$CG$4</f>
        <v>693.66666666666663</v>
      </c>
      <c r="AG809" s="44">
        <f t="shared" si="793"/>
        <v>589.35333333333335</v>
      </c>
      <c r="AH809" s="28">
        <f>110+$CG$4</f>
        <v>121.66666666666667</v>
      </c>
      <c r="AI809" s="44">
        <f t="shared" si="757"/>
        <v>132.25533553255812</v>
      </c>
      <c r="AJ809" s="44">
        <f t="shared" si="758"/>
        <v>0</v>
      </c>
      <c r="AK809" s="44"/>
      <c r="AL809" s="44">
        <f t="shared" si="759"/>
        <v>0</v>
      </c>
      <c r="AM809" s="44"/>
      <c r="AN809" s="44">
        <f t="shared" si="760"/>
        <v>132.25533553255812</v>
      </c>
      <c r="AO809" s="20"/>
      <c r="AP809" s="20">
        <v>0.18</v>
      </c>
      <c r="AQ809" s="20"/>
      <c r="AR809" s="20"/>
      <c r="AS809" s="44">
        <f t="shared" si="761"/>
        <v>87.8821352532768</v>
      </c>
      <c r="AT809" s="44">
        <f t="shared" si="762"/>
        <v>0</v>
      </c>
      <c r="AU809" s="44">
        <f t="shared" si="763"/>
        <v>0</v>
      </c>
      <c r="AV809" s="44">
        <f t="shared" si="764"/>
        <v>0</v>
      </c>
      <c r="AW809" s="44"/>
      <c r="AX809" s="44">
        <f t="shared" si="765"/>
        <v>87.8821352532768</v>
      </c>
      <c r="AY809" s="44">
        <f t="shared" si="766"/>
        <v>411.46104387906979</v>
      </c>
      <c r="AZ809" s="44">
        <f t="shared" si="767"/>
        <v>0</v>
      </c>
      <c r="BA809" s="44"/>
      <c r="BB809" s="44">
        <f t="shared" si="768"/>
        <v>0</v>
      </c>
      <c r="BC809" s="44"/>
      <c r="BD809" s="44">
        <f t="shared" si="769"/>
        <v>411.46104387906979</v>
      </c>
      <c r="BE809" s="20"/>
      <c r="BF809" s="20">
        <v>0.56000000000000005</v>
      </c>
      <c r="BG809" s="20"/>
      <c r="BH809" s="20">
        <v>0.05</v>
      </c>
      <c r="BI809" s="44">
        <f t="shared" si="770"/>
        <v>273.41108745463896</v>
      </c>
      <c r="BJ809" s="44">
        <f t="shared" si="771"/>
        <v>0</v>
      </c>
      <c r="BK809" s="44">
        <f t="shared" si="772"/>
        <v>0</v>
      </c>
      <c r="BL809" s="44">
        <f t="shared" si="773"/>
        <v>0</v>
      </c>
      <c r="BM809" s="44"/>
      <c r="BN809" s="44">
        <f t="shared" si="774"/>
        <v>273.41108745463896</v>
      </c>
      <c r="BO809" s="44">
        <f t="shared" si="775"/>
        <v>161.64541009534884</v>
      </c>
      <c r="BP809" s="44">
        <f t="shared" si="776"/>
        <v>0</v>
      </c>
      <c r="BQ809" s="44"/>
      <c r="BR809" s="44">
        <f t="shared" si="777"/>
        <v>0</v>
      </c>
      <c r="BS809" s="44"/>
      <c r="BT809" s="44">
        <f t="shared" si="778"/>
        <v>161.64541009534884</v>
      </c>
      <c r="BU809" s="20"/>
      <c r="BV809" s="20">
        <v>0.22</v>
      </c>
      <c r="BW809" s="20"/>
      <c r="BX809" s="20">
        <v>0.05</v>
      </c>
      <c r="BY809" s="44">
        <f t="shared" si="779"/>
        <v>107.41149864289387</v>
      </c>
      <c r="BZ809" s="44">
        <f t="shared" si="780"/>
        <v>0</v>
      </c>
      <c r="CA809" s="44">
        <f t="shared" si="781"/>
        <v>0</v>
      </c>
      <c r="CB809" s="44">
        <f t="shared" si="782"/>
        <v>0</v>
      </c>
      <c r="CC809" s="44"/>
      <c r="CD809" s="44">
        <f t="shared" si="783"/>
        <v>107.41149864289387</v>
      </c>
      <c r="CE809" s="44">
        <f t="shared" si="784"/>
        <v>5.8242705625913702</v>
      </c>
      <c r="CF809" s="44">
        <f t="shared" si="785"/>
        <v>12.289630843485099</v>
      </c>
      <c r="CG809" s="44">
        <f t="shared" si="786"/>
        <v>5.4868737591375538</v>
      </c>
      <c r="CH809" s="44">
        <f t="shared" si="787"/>
        <v>35.969773319623989</v>
      </c>
      <c r="CI809" s="44">
        <f t="shared" si="788"/>
        <v>111.9059614388302</v>
      </c>
      <c r="CJ809" s="44">
        <f t="shared" si="789"/>
        <v>43.963056279540439</v>
      </c>
      <c r="CK809" s="44">
        <f t="shared" si="790"/>
        <v>199.83207399791107</v>
      </c>
      <c r="CM809" s="35">
        <f>$CE$4/1000</f>
        <v>35</v>
      </c>
    </row>
    <row r="810" spans="1:91" x14ac:dyDescent="0.25">
      <c r="A810" s="41" t="e">
        <f>'[11]ТОВ "Сумитеплоенерго" '!F802</f>
        <v>#REF!</v>
      </c>
      <c r="B810" s="41" t="str">
        <f>'[11]ТОВ "Сумитеплоенерго" '!C802</f>
        <v>ОРДЖОНІКІДЗЕ вул,, б, 66</v>
      </c>
      <c r="C810" s="50">
        <f>'[11]ТОВ "Сумитеплоенерго" '!O802</f>
        <v>1</v>
      </c>
      <c r="D810" s="46">
        <f>'[11]ТОВ "Сумитеплоенерго" '!G802</f>
        <v>2</v>
      </c>
      <c r="E810" s="86" t="str">
        <f t="shared" si="806"/>
        <v>ТОВ "Сумитеплоенерго"</v>
      </c>
      <c r="F810" s="43">
        <f>'[11]ТОВ "Сумитеплоенерго" '!L802</f>
        <v>772</v>
      </c>
      <c r="G810" s="43">
        <f>'[11]ТОВ "Сумитеплоенерго" '!CX802</f>
        <v>157.9467325581395</v>
      </c>
      <c r="H810" s="32">
        <f t="shared" si="807"/>
        <v>204.5942131582118</v>
      </c>
      <c r="I810" s="42"/>
      <c r="J810" s="42"/>
      <c r="K810" s="42"/>
      <c r="L810" s="42"/>
      <c r="M810" s="42"/>
      <c r="N810" s="44">
        <f t="shared" si="808"/>
        <v>157.9467325581395</v>
      </c>
      <c r="O810" s="44">
        <f t="shared" si="809"/>
        <v>104.95377035333638</v>
      </c>
      <c r="P810" s="44">
        <f t="shared" si="810"/>
        <v>0</v>
      </c>
      <c r="Q810" s="44">
        <f t="shared" si="811"/>
        <v>0</v>
      </c>
      <c r="R810" s="44">
        <f t="shared" si="812"/>
        <v>0</v>
      </c>
      <c r="S810" s="44">
        <f t="shared" si="813"/>
        <v>0</v>
      </c>
      <c r="T810" s="44">
        <f t="shared" si="814"/>
        <v>104.95377035333638</v>
      </c>
      <c r="U810" s="44">
        <f t="shared" si="815"/>
        <v>162.6851345348837</v>
      </c>
      <c r="V810" s="44">
        <f t="shared" si="816"/>
        <v>0</v>
      </c>
      <c r="W810" s="44">
        <f t="shared" si="817"/>
        <v>0</v>
      </c>
      <c r="X810" s="44">
        <f t="shared" si="818"/>
        <v>0</v>
      </c>
      <c r="Y810" s="44">
        <f t="shared" si="819"/>
        <v>0</v>
      </c>
      <c r="Z810" s="44">
        <f t="shared" si="820"/>
        <v>162.6851345348837</v>
      </c>
      <c r="AA810" s="20">
        <v>0.03</v>
      </c>
      <c r="AC810" s="44">
        <f t="shared" si="791"/>
        <v>91.096000000000004</v>
      </c>
      <c r="AD810" s="28">
        <f t="shared" ref="AD810:AD815" si="840">98+$CG$3</f>
        <v>118</v>
      </c>
      <c r="AE810" s="44">
        <f t="shared" si="792"/>
        <v>562.01599999999996</v>
      </c>
      <c r="AF810" s="28">
        <f t="shared" ref="AF810:AF815" si="841">708+$CG$3</f>
        <v>728</v>
      </c>
      <c r="AG810" s="44">
        <f t="shared" si="793"/>
        <v>102.676</v>
      </c>
      <c r="AH810" s="28">
        <f t="shared" ref="AH810:AH815" si="842">113+$CG$3</f>
        <v>133</v>
      </c>
      <c r="AI810" s="44">
        <f t="shared" si="757"/>
        <v>29.283324216279066</v>
      </c>
      <c r="AJ810" s="44">
        <f t="shared" si="758"/>
        <v>0</v>
      </c>
      <c r="AK810" s="44"/>
      <c r="AL810" s="44">
        <f t="shared" si="759"/>
        <v>0</v>
      </c>
      <c r="AM810" s="44"/>
      <c r="AN810" s="44">
        <f t="shared" si="760"/>
        <v>29.283324216279066</v>
      </c>
      <c r="AO810" s="20"/>
      <c r="AP810" s="20">
        <v>0.18</v>
      </c>
      <c r="AQ810" s="20"/>
      <c r="AR810" s="20"/>
      <c r="AS810" s="44">
        <f t="shared" si="761"/>
        <v>19.458429023508565</v>
      </c>
      <c r="AT810" s="44">
        <f t="shared" si="762"/>
        <v>0</v>
      </c>
      <c r="AU810" s="44">
        <f t="shared" si="763"/>
        <v>0</v>
      </c>
      <c r="AV810" s="44">
        <f t="shared" si="764"/>
        <v>0</v>
      </c>
      <c r="AW810" s="44"/>
      <c r="AX810" s="44">
        <f t="shared" si="765"/>
        <v>19.458429023508565</v>
      </c>
      <c r="AY810" s="44">
        <f t="shared" si="766"/>
        <v>91.103675339534888</v>
      </c>
      <c r="AZ810" s="44">
        <f t="shared" si="767"/>
        <v>0</v>
      </c>
      <c r="BA810" s="44"/>
      <c r="BB810" s="44">
        <f t="shared" si="768"/>
        <v>0</v>
      </c>
      <c r="BC810" s="44"/>
      <c r="BD810" s="44">
        <f t="shared" si="769"/>
        <v>91.103675339534888</v>
      </c>
      <c r="BE810" s="20"/>
      <c r="BF810" s="20">
        <v>0.56000000000000005</v>
      </c>
      <c r="BG810" s="20"/>
      <c r="BH810" s="20">
        <v>0.05</v>
      </c>
      <c r="BI810" s="44">
        <f t="shared" si="770"/>
        <v>60.537334739804436</v>
      </c>
      <c r="BJ810" s="44">
        <f t="shared" si="771"/>
        <v>0</v>
      </c>
      <c r="BK810" s="44">
        <f t="shared" si="772"/>
        <v>0</v>
      </c>
      <c r="BL810" s="44">
        <f t="shared" si="773"/>
        <v>0</v>
      </c>
      <c r="BM810" s="44"/>
      <c r="BN810" s="44">
        <f t="shared" si="774"/>
        <v>60.537334739804436</v>
      </c>
      <c r="BO810" s="44">
        <f t="shared" si="775"/>
        <v>35.790729597674414</v>
      </c>
      <c r="BP810" s="44">
        <f t="shared" si="776"/>
        <v>0</v>
      </c>
      <c r="BQ810" s="44"/>
      <c r="BR810" s="44">
        <f t="shared" si="777"/>
        <v>0</v>
      </c>
      <c r="BS810" s="44"/>
      <c r="BT810" s="44">
        <f t="shared" si="778"/>
        <v>35.790729597674414</v>
      </c>
      <c r="BU810" s="20"/>
      <c r="BV810" s="20">
        <v>0.22</v>
      </c>
      <c r="BW810" s="20"/>
      <c r="BX810" s="20">
        <v>0.05</v>
      </c>
      <c r="BY810" s="44">
        <f t="shared" si="779"/>
        <v>23.782524362066024</v>
      </c>
      <c r="BZ810" s="44">
        <f t="shared" si="780"/>
        <v>0</v>
      </c>
      <c r="CA810" s="44">
        <f t="shared" si="781"/>
        <v>0</v>
      </c>
      <c r="CB810" s="44">
        <f t="shared" si="782"/>
        <v>0</v>
      </c>
      <c r="CC810" s="44"/>
      <c r="CD810" s="44">
        <f t="shared" si="783"/>
        <v>23.782524362066024</v>
      </c>
      <c r="CE810" s="44">
        <f t="shared" si="784"/>
        <v>4.6815701252111879</v>
      </c>
      <c r="CF810" s="44">
        <f t="shared" si="785"/>
        <v>9.2837916042323521</v>
      </c>
      <c r="CG810" s="44">
        <f t="shared" si="786"/>
        <v>4.3172877040660955</v>
      </c>
      <c r="CH810" s="44">
        <f t="shared" si="787"/>
        <v>7.9642498343313548</v>
      </c>
      <c r="CI810" s="44">
        <f t="shared" si="788"/>
        <v>24.777666151253108</v>
      </c>
      <c r="CJ810" s="44">
        <f t="shared" si="789"/>
        <v>9.7340831308494344</v>
      </c>
      <c r="CK810" s="44">
        <f t="shared" si="790"/>
        <v>44.245832412951977</v>
      </c>
      <c r="CM810" s="35">
        <f t="shared" ref="CM810:CM815" si="843">$CE$3/1000</f>
        <v>20</v>
      </c>
    </row>
    <row r="811" spans="1:91" x14ac:dyDescent="0.25">
      <c r="A811" s="41" t="e">
        <f>'[11]ТОВ "Сумитеплоенерго" '!F803</f>
        <v>#REF!</v>
      </c>
      <c r="B811" s="41" t="str">
        <f>'[11]ТОВ "Сумитеплоенерго" '!C803</f>
        <v>4-А ПРОДОЛЬНА вул,, б, 76</v>
      </c>
      <c r="C811" s="50">
        <f>'[11]ТОВ "Сумитеплоенерго" '!O803</f>
        <v>1</v>
      </c>
      <c r="D811" s="46">
        <f>'[11]ТОВ "Сумитеплоенерго" '!G803</f>
        <v>5</v>
      </c>
      <c r="E811" s="86" t="str">
        <f t="shared" si="806"/>
        <v>ТОВ "Сумитеплоенерго"</v>
      </c>
      <c r="F811" s="43">
        <f>'[11]ТОВ "Сумитеплоенерго" '!L803</f>
        <v>1831</v>
      </c>
      <c r="G811" s="43">
        <f>'[11]ТОВ "Сумитеплоенерго" '!CX803</f>
        <v>342.20983720930229</v>
      </c>
      <c r="H811" s="32">
        <f t="shared" si="807"/>
        <v>186.89778110830272</v>
      </c>
      <c r="I811" s="42"/>
      <c r="J811" s="42"/>
      <c r="K811" s="42"/>
      <c r="L811" s="42"/>
      <c r="M811" s="42"/>
      <c r="N811" s="44">
        <f t="shared" si="808"/>
        <v>342.20983720930229</v>
      </c>
      <c r="O811" s="44">
        <f t="shared" si="809"/>
        <v>227.39446448439278</v>
      </c>
      <c r="P811" s="44">
        <f t="shared" si="810"/>
        <v>0</v>
      </c>
      <c r="Q811" s="44">
        <f t="shared" si="811"/>
        <v>0</v>
      </c>
      <c r="R811" s="44">
        <f t="shared" si="812"/>
        <v>0</v>
      </c>
      <c r="S811" s="44">
        <f t="shared" si="813"/>
        <v>0</v>
      </c>
      <c r="T811" s="44">
        <f t="shared" si="814"/>
        <v>227.39446448439278</v>
      </c>
      <c r="U811" s="44">
        <f t="shared" si="815"/>
        <v>352.47613232558137</v>
      </c>
      <c r="V811" s="44">
        <f t="shared" si="816"/>
        <v>0</v>
      </c>
      <c r="W811" s="44">
        <f t="shared" si="817"/>
        <v>0</v>
      </c>
      <c r="X811" s="44">
        <f t="shared" si="818"/>
        <v>0</v>
      </c>
      <c r="Y811" s="44">
        <f t="shared" si="819"/>
        <v>0</v>
      </c>
      <c r="Z811" s="44">
        <f t="shared" si="820"/>
        <v>352.47613232558137</v>
      </c>
      <c r="AA811" s="20">
        <v>0.03</v>
      </c>
      <c r="AC811" s="44">
        <f t="shared" si="791"/>
        <v>216.05799999999999</v>
      </c>
      <c r="AD811" s="28">
        <f t="shared" si="840"/>
        <v>118</v>
      </c>
      <c r="AE811" s="44">
        <f t="shared" si="792"/>
        <v>1332.9680000000001</v>
      </c>
      <c r="AF811" s="28">
        <f t="shared" si="841"/>
        <v>728</v>
      </c>
      <c r="AG811" s="44">
        <f t="shared" si="793"/>
        <v>243.523</v>
      </c>
      <c r="AH811" s="28">
        <f t="shared" si="842"/>
        <v>133</v>
      </c>
      <c r="AI811" s="44">
        <f t="shared" si="757"/>
        <v>63.445703818604642</v>
      </c>
      <c r="AJ811" s="44">
        <f t="shared" si="758"/>
        <v>0</v>
      </c>
      <c r="AK811" s="44"/>
      <c r="AL811" s="44">
        <f t="shared" si="759"/>
        <v>0</v>
      </c>
      <c r="AM811" s="44"/>
      <c r="AN811" s="44">
        <f t="shared" si="760"/>
        <v>63.445703818604642</v>
      </c>
      <c r="AO811" s="20"/>
      <c r="AP811" s="20">
        <v>0.18</v>
      </c>
      <c r="AQ811" s="20"/>
      <c r="AR811" s="20"/>
      <c r="AS811" s="44">
        <f t="shared" si="761"/>
        <v>42.15893371540642</v>
      </c>
      <c r="AT811" s="44">
        <f t="shared" si="762"/>
        <v>0</v>
      </c>
      <c r="AU811" s="44">
        <f t="shared" si="763"/>
        <v>0</v>
      </c>
      <c r="AV811" s="44">
        <f t="shared" si="764"/>
        <v>0</v>
      </c>
      <c r="AW811" s="44"/>
      <c r="AX811" s="44">
        <f t="shared" si="765"/>
        <v>42.15893371540642</v>
      </c>
      <c r="AY811" s="44">
        <f t="shared" si="766"/>
        <v>197.38663410232559</v>
      </c>
      <c r="AZ811" s="44">
        <f t="shared" si="767"/>
        <v>0</v>
      </c>
      <c r="BA811" s="44"/>
      <c r="BB811" s="44">
        <f t="shared" si="768"/>
        <v>0</v>
      </c>
      <c r="BC811" s="44"/>
      <c r="BD811" s="44">
        <f t="shared" si="769"/>
        <v>197.38663410232559</v>
      </c>
      <c r="BE811" s="20"/>
      <c r="BF811" s="20">
        <v>0.56000000000000005</v>
      </c>
      <c r="BG811" s="20"/>
      <c r="BH811" s="20">
        <v>0.05</v>
      </c>
      <c r="BI811" s="44">
        <f t="shared" si="770"/>
        <v>131.16112711459778</v>
      </c>
      <c r="BJ811" s="44">
        <f t="shared" si="771"/>
        <v>0</v>
      </c>
      <c r="BK811" s="44">
        <f t="shared" si="772"/>
        <v>0</v>
      </c>
      <c r="BL811" s="44">
        <f t="shared" si="773"/>
        <v>0</v>
      </c>
      <c r="BM811" s="44"/>
      <c r="BN811" s="44">
        <f t="shared" si="774"/>
        <v>131.16112711459778</v>
      </c>
      <c r="BO811" s="44">
        <f t="shared" si="775"/>
        <v>77.544749111627908</v>
      </c>
      <c r="BP811" s="44">
        <f t="shared" si="776"/>
        <v>0</v>
      </c>
      <c r="BQ811" s="44"/>
      <c r="BR811" s="44">
        <f t="shared" si="777"/>
        <v>0</v>
      </c>
      <c r="BS811" s="44"/>
      <c r="BT811" s="44">
        <f t="shared" si="778"/>
        <v>77.544749111627908</v>
      </c>
      <c r="BU811" s="20"/>
      <c r="BV811" s="20">
        <v>0.22</v>
      </c>
      <c r="BW811" s="20"/>
      <c r="BX811" s="20">
        <v>0.05</v>
      </c>
      <c r="BY811" s="44">
        <f t="shared" si="779"/>
        <v>51.52758565216341</v>
      </c>
      <c r="BZ811" s="44">
        <f t="shared" si="780"/>
        <v>0</v>
      </c>
      <c r="CA811" s="44">
        <f t="shared" si="781"/>
        <v>0</v>
      </c>
      <c r="CB811" s="44">
        <f t="shared" si="782"/>
        <v>0</v>
      </c>
      <c r="CC811" s="44"/>
      <c r="CD811" s="44">
        <f t="shared" si="783"/>
        <v>51.52758565216341</v>
      </c>
      <c r="CE811" s="44">
        <f t="shared" si="784"/>
        <v>5.1248449844224711</v>
      </c>
      <c r="CF811" s="44">
        <f t="shared" si="785"/>
        <v>10.16282818944795</v>
      </c>
      <c r="CG811" s="44">
        <f t="shared" si="786"/>
        <v>4.7260704517362839</v>
      </c>
      <c r="CH811" s="44">
        <f t="shared" si="787"/>
        <v>17.255467049927869</v>
      </c>
      <c r="CI811" s="44">
        <f t="shared" si="788"/>
        <v>53.683675266442265</v>
      </c>
      <c r="CJ811" s="44">
        <f t="shared" si="789"/>
        <v>21.090015283245176</v>
      </c>
      <c r="CK811" s="44">
        <f t="shared" si="790"/>
        <v>95.863705832932609</v>
      </c>
      <c r="CM811" s="35">
        <f t="shared" si="843"/>
        <v>20</v>
      </c>
    </row>
    <row r="812" spans="1:91" x14ac:dyDescent="0.25">
      <c r="A812" s="41" t="e">
        <f>'[11]ТОВ "Сумитеплоенерго" '!F804</f>
        <v>#REF!</v>
      </c>
      <c r="B812" s="41" t="str">
        <f>'[11]ТОВ "Сумитеплоенерго" '!C804</f>
        <v>Л,ТОЛСТОГО пров,, б, 10</v>
      </c>
      <c r="C812" s="50">
        <f>'[11]ТОВ "Сумитеплоенерго" '!O804</f>
        <v>1</v>
      </c>
      <c r="D812" s="46">
        <f>'[11]ТОВ "Сумитеплоенерго" '!G804</f>
        <v>2</v>
      </c>
      <c r="E812" s="86" t="str">
        <f t="shared" si="806"/>
        <v>ТОВ "Сумитеплоенерго"</v>
      </c>
      <c r="F812" s="43">
        <f>'[11]ТОВ "Сумитеплоенерго" '!L804</f>
        <v>748</v>
      </c>
      <c r="G812" s="43">
        <f>'[11]ТОВ "Сумитеплоенерго" '!CX804</f>
        <v>60.937523255813964</v>
      </c>
      <c r="H812" s="32">
        <f t="shared" si="807"/>
        <v>81.467277079965186</v>
      </c>
      <c r="I812" s="42"/>
      <c r="J812" s="42"/>
      <c r="K812" s="42"/>
      <c r="L812" s="42"/>
      <c r="M812" s="42"/>
      <c r="N812" s="44">
        <f t="shared" si="808"/>
        <v>60.937523255813964</v>
      </c>
      <c r="O812" s="44">
        <f t="shared" si="809"/>
        <v>40.492276846167698</v>
      </c>
      <c r="P812" s="44">
        <f t="shared" si="810"/>
        <v>0</v>
      </c>
      <c r="Q812" s="44">
        <f t="shared" si="811"/>
        <v>0</v>
      </c>
      <c r="R812" s="44">
        <f t="shared" si="812"/>
        <v>0</v>
      </c>
      <c r="S812" s="44">
        <f t="shared" si="813"/>
        <v>0</v>
      </c>
      <c r="T812" s="44">
        <f t="shared" si="814"/>
        <v>40.492276846167698</v>
      </c>
      <c r="U812" s="44">
        <f t="shared" si="815"/>
        <v>75.562528837209314</v>
      </c>
      <c r="V812" s="44">
        <f t="shared" si="816"/>
        <v>0</v>
      </c>
      <c r="W812" s="44">
        <f t="shared" si="817"/>
        <v>0</v>
      </c>
      <c r="X812" s="44">
        <f t="shared" si="818"/>
        <v>0</v>
      </c>
      <c r="Y812" s="44">
        <f t="shared" si="819"/>
        <v>0</v>
      </c>
      <c r="Z812" s="44">
        <f t="shared" si="820"/>
        <v>75.562528837209314</v>
      </c>
      <c r="AA812" s="20">
        <v>0.24</v>
      </c>
      <c r="AC812" s="44">
        <f t="shared" si="791"/>
        <v>88.263999999999996</v>
      </c>
      <c r="AD812" s="28">
        <f t="shared" si="840"/>
        <v>118</v>
      </c>
      <c r="AE812" s="44">
        <f t="shared" si="792"/>
        <v>544.54399999999998</v>
      </c>
      <c r="AF812" s="28">
        <f t="shared" si="841"/>
        <v>728</v>
      </c>
      <c r="AG812" s="44">
        <f t="shared" si="793"/>
        <v>99.483999999999995</v>
      </c>
      <c r="AH812" s="28">
        <f t="shared" si="842"/>
        <v>133</v>
      </c>
      <c r="AI812" s="44">
        <f t="shared" si="757"/>
        <v>13.601255190697676</v>
      </c>
      <c r="AJ812" s="44">
        <f t="shared" si="758"/>
        <v>0</v>
      </c>
      <c r="AK812" s="44"/>
      <c r="AL812" s="44">
        <f t="shared" si="759"/>
        <v>0</v>
      </c>
      <c r="AM812" s="44"/>
      <c r="AN812" s="44">
        <f t="shared" si="760"/>
        <v>13.601255190697676</v>
      </c>
      <c r="AO812" s="20"/>
      <c r="AP812" s="20">
        <v>0.18</v>
      </c>
      <c r="AQ812" s="20"/>
      <c r="AR812" s="20"/>
      <c r="AS812" s="44">
        <f t="shared" si="761"/>
        <v>9.0378761920646298</v>
      </c>
      <c r="AT812" s="44">
        <f t="shared" si="762"/>
        <v>0</v>
      </c>
      <c r="AU812" s="44">
        <f t="shared" si="763"/>
        <v>0</v>
      </c>
      <c r="AV812" s="44">
        <f t="shared" si="764"/>
        <v>0</v>
      </c>
      <c r="AW812" s="44"/>
      <c r="AX812" s="44">
        <f t="shared" si="765"/>
        <v>9.0378761920646298</v>
      </c>
      <c r="AY812" s="44">
        <f t="shared" si="766"/>
        <v>42.315016148837216</v>
      </c>
      <c r="AZ812" s="44">
        <f t="shared" si="767"/>
        <v>0</v>
      </c>
      <c r="BA812" s="44"/>
      <c r="BB812" s="44">
        <f t="shared" si="768"/>
        <v>0</v>
      </c>
      <c r="BC812" s="44"/>
      <c r="BD812" s="44">
        <f t="shared" si="769"/>
        <v>42.315016148837216</v>
      </c>
      <c r="BE812" s="20"/>
      <c r="BF812" s="20">
        <v>0.56000000000000005</v>
      </c>
      <c r="BG812" s="20"/>
      <c r="BH812" s="20">
        <v>0.05</v>
      </c>
      <c r="BI812" s="44">
        <f t="shared" si="770"/>
        <v>28.117837041978849</v>
      </c>
      <c r="BJ812" s="44">
        <f t="shared" si="771"/>
        <v>0</v>
      </c>
      <c r="BK812" s="44">
        <f t="shared" si="772"/>
        <v>0</v>
      </c>
      <c r="BL812" s="44">
        <f t="shared" si="773"/>
        <v>0</v>
      </c>
      <c r="BM812" s="44"/>
      <c r="BN812" s="44">
        <f t="shared" si="774"/>
        <v>28.117837041978849</v>
      </c>
      <c r="BO812" s="44">
        <f t="shared" si="775"/>
        <v>16.623756344186049</v>
      </c>
      <c r="BP812" s="44">
        <f t="shared" si="776"/>
        <v>0</v>
      </c>
      <c r="BQ812" s="44"/>
      <c r="BR812" s="44">
        <f t="shared" si="777"/>
        <v>0</v>
      </c>
      <c r="BS812" s="44"/>
      <c r="BT812" s="44">
        <f t="shared" si="778"/>
        <v>16.623756344186049</v>
      </c>
      <c r="BU812" s="20"/>
      <c r="BV812" s="20">
        <v>0.22</v>
      </c>
      <c r="BW812" s="20"/>
      <c r="BX812" s="20">
        <v>0.05</v>
      </c>
      <c r="BY812" s="44">
        <f t="shared" si="779"/>
        <v>11.046293123634547</v>
      </c>
      <c r="BZ812" s="44">
        <f t="shared" si="780"/>
        <v>0</v>
      </c>
      <c r="CA812" s="44">
        <f t="shared" si="781"/>
        <v>0</v>
      </c>
      <c r="CB812" s="44">
        <f t="shared" si="782"/>
        <v>0</v>
      </c>
      <c r="CC812" s="44"/>
      <c r="CD812" s="44">
        <f t="shared" si="783"/>
        <v>11.046293123634547</v>
      </c>
      <c r="CE812" s="44">
        <f t="shared" si="784"/>
        <v>9.766011187174362</v>
      </c>
      <c r="CF812" s="44">
        <f t="shared" si="785"/>
        <v>19.366496761006786</v>
      </c>
      <c r="CG812" s="44">
        <f t="shared" si="786"/>
        <v>9.0060981441045556</v>
      </c>
      <c r="CH812" s="44">
        <f t="shared" si="787"/>
        <v>3.6991631687427593</v>
      </c>
      <c r="CI812" s="44">
        <f t="shared" si="788"/>
        <v>11.508507636088586</v>
      </c>
      <c r="CJ812" s="44">
        <f t="shared" si="789"/>
        <v>4.5211994284633725</v>
      </c>
      <c r="CK812" s="44">
        <f t="shared" si="790"/>
        <v>20.550906493015329</v>
      </c>
      <c r="CM812" s="35">
        <f t="shared" si="843"/>
        <v>20</v>
      </c>
    </row>
    <row r="813" spans="1:91" x14ac:dyDescent="0.25">
      <c r="A813" s="41">
        <f>'[11]ТОВ "Сумитеплоенерго" '!F805</f>
        <v>1962</v>
      </c>
      <c r="B813" s="41" t="str">
        <f>'[11]ТОВ "Сумитеплоенерго" '!C805</f>
        <v>ШКІЛЬНА вул,, б, 5А</v>
      </c>
      <c r="C813" s="50">
        <f>'[11]ТОВ "Сумитеплоенерго" '!O805</f>
        <v>1</v>
      </c>
      <c r="D813" s="46">
        <f>'[11]ТОВ "Сумитеплоенерго" '!G805</f>
        <v>2</v>
      </c>
      <c r="E813" s="86" t="str">
        <f t="shared" si="806"/>
        <v>ТОВ "Сумитеплоенерго"</v>
      </c>
      <c r="F813" s="43">
        <f>'[11]ТОВ "Сумитеплоенерго" '!L805</f>
        <v>366</v>
      </c>
      <c r="G813" s="43">
        <f>'[11]ТОВ "Сумитеплоенерго" '!CX805</f>
        <v>46.735779069767439</v>
      </c>
      <c r="H813" s="32">
        <f t="shared" si="807"/>
        <v>127.69338543652304</v>
      </c>
      <c r="I813" s="42"/>
      <c r="J813" s="42"/>
      <c r="K813" s="42"/>
      <c r="L813" s="42"/>
      <c r="M813" s="42"/>
      <c r="N813" s="44">
        <f t="shared" si="808"/>
        <v>46.735779069767439</v>
      </c>
      <c r="O813" s="44">
        <f t="shared" si="809"/>
        <v>31.055382687116317</v>
      </c>
      <c r="P813" s="44">
        <f t="shared" si="810"/>
        <v>0</v>
      </c>
      <c r="Q813" s="44">
        <f t="shared" si="811"/>
        <v>0</v>
      </c>
      <c r="R813" s="44">
        <f t="shared" si="812"/>
        <v>0</v>
      </c>
      <c r="S813" s="44">
        <f t="shared" si="813"/>
        <v>0</v>
      </c>
      <c r="T813" s="44">
        <f t="shared" si="814"/>
        <v>31.055382687116317</v>
      </c>
      <c r="U813" s="44">
        <f t="shared" si="815"/>
        <v>51.876714767441861</v>
      </c>
      <c r="V813" s="44">
        <f t="shared" si="816"/>
        <v>0</v>
      </c>
      <c r="W813" s="44">
        <f t="shared" si="817"/>
        <v>0</v>
      </c>
      <c r="X813" s="44">
        <f t="shared" si="818"/>
        <v>0</v>
      </c>
      <c r="Y813" s="44">
        <f t="shared" si="819"/>
        <v>0</v>
      </c>
      <c r="Z813" s="44">
        <f t="shared" si="820"/>
        <v>51.876714767441861</v>
      </c>
      <c r="AA813" s="20">
        <v>0.11</v>
      </c>
      <c r="AC813" s="44">
        <f t="shared" si="791"/>
        <v>43.188000000000002</v>
      </c>
      <c r="AD813" s="28">
        <f t="shared" si="840"/>
        <v>118</v>
      </c>
      <c r="AE813" s="44">
        <f t="shared" si="792"/>
        <v>266.44799999999998</v>
      </c>
      <c r="AF813" s="28">
        <f t="shared" si="841"/>
        <v>728</v>
      </c>
      <c r="AG813" s="44">
        <f t="shared" si="793"/>
        <v>48.677999999999997</v>
      </c>
      <c r="AH813" s="28">
        <f t="shared" si="842"/>
        <v>133</v>
      </c>
      <c r="AI813" s="44">
        <f t="shared" si="757"/>
        <v>9.3378086581395348</v>
      </c>
      <c r="AJ813" s="44">
        <f t="shared" si="758"/>
        <v>0</v>
      </c>
      <c r="AK813" s="44"/>
      <c r="AL813" s="44">
        <f t="shared" si="759"/>
        <v>0</v>
      </c>
      <c r="AM813" s="44"/>
      <c r="AN813" s="44">
        <f t="shared" si="760"/>
        <v>9.3378086581395348</v>
      </c>
      <c r="AO813" s="20"/>
      <c r="AP813" s="20">
        <v>0.18</v>
      </c>
      <c r="AQ813" s="20"/>
      <c r="AR813" s="20"/>
      <c r="AS813" s="44">
        <f t="shared" si="761"/>
        <v>6.2048654608858405</v>
      </c>
      <c r="AT813" s="44">
        <f t="shared" si="762"/>
        <v>0</v>
      </c>
      <c r="AU813" s="44">
        <f t="shared" si="763"/>
        <v>0</v>
      </c>
      <c r="AV813" s="44">
        <f t="shared" si="764"/>
        <v>0</v>
      </c>
      <c r="AW813" s="44"/>
      <c r="AX813" s="44">
        <f t="shared" si="765"/>
        <v>6.2048654608858405</v>
      </c>
      <c r="AY813" s="44">
        <f t="shared" si="766"/>
        <v>29.050960269767444</v>
      </c>
      <c r="AZ813" s="44">
        <f t="shared" si="767"/>
        <v>0</v>
      </c>
      <c r="BA813" s="44"/>
      <c r="BB813" s="44">
        <f t="shared" si="768"/>
        <v>0</v>
      </c>
      <c r="BC813" s="44"/>
      <c r="BD813" s="44">
        <f t="shared" si="769"/>
        <v>29.050960269767444</v>
      </c>
      <c r="BE813" s="20"/>
      <c r="BF813" s="20">
        <v>0.56000000000000005</v>
      </c>
      <c r="BG813" s="20"/>
      <c r="BH813" s="20">
        <v>0.05</v>
      </c>
      <c r="BI813" s="44">
        <f t="shared" si="770"/>
        <v>19.304025878311506</v>
      </c>
      <c r="BJ813" s="44">
        <f t="shared" si="771"/>
        <v>0</v>
      </c>
      <c r="BK813" s="44">
        <f t="shared" si="772"/>
        <v>0</v>
      </c>
      <c r="BL813" s="44">
        <f t="shared" si="773"/>
        <v>0</v>
      </c>
      <c r="BM813" s="44"/>
      <c r="BN813" s="44">
        <f t="shared" si="774"/>
        <v>19.304025878311506</v>
      </c>
      <c r="BO813" s="44">
        <f t="shared" si="775"/>
        <v>11.41287724883721</v>
      </c>
      <c r="BP813" s="44">
        <f t="shared" si="776"/>
        <v>0</v>
      </c>
      <c r="BQ813" s="44"/>
      <c r="BR813" s="44">
        <f t="shared" si="777"/>
        <v>0</v>
      </c>
      <c r="BS813" s="44"/>
      <c r="BT813" s="44">
        <f t="shared" si="778"/>
        <v>11.41287724883721</v>
      </c>
      <c r="BU813" s="20"/>
      <c r="BV813" s="20">
        <v>0.22</v>
      </c>
      <c r="BW813" s="20"/>
      <c r="BX813" s="20">
        <v>0.05</v>
      </c>
      <c r="BY813" s="44">
        <f t="shared" si="779"/>
        <v>7.5837244521938061</v>
      </c>
      <c r="BZ813" s="44">
        <f t="shared" si="780"/>
        <v>0</v>
      </c>
      <c r="CA813" s="44">
        <f t="shared" si="781"/>
        <v>0</v>
      </c>
      <c r="CB813" s="44">
        <f t="shared" si="782"/>
        <v>0</v>
      </c>
      <c r="CC813" s="44"/>
      <c r="CD813" s="44">
        <f t="shared" si="783"/>
        <v>7.5837244521938061</v>
      </c>
      <c r="CE813" s="44">
        <f t="shared" si="784"/>
        <v>6.960344309195424</v>
      </c>
      <c r="CF813" s="44">
        <f t="shared" si="785"/>
        <v>13.802716680946855</v>
      </c>
      <c r="CG813" s="44">
        <f t="shared" si="786"/>
        <v>6.4187458691116488</v>
      </c>
      <c r="CH813" s="44">
        <f t="shared" si="787"/>
        <v>2.539624275896347</v>
      </c>
      <c r="CI813" s="44">
        <f t="shared" si="788"/>
        <v>7.9010533027886352</v>
      </c>
      <c r="CJ813" s="44">
        <f t="shared" si="789"/>
        <v>3.1039852260955354</v>
      </c>
      <c r="CK813" s="44">
        <f t="shared" si="790"/>
        <v>14.109023754979706</v>
      </c>
      <c r="CM813" s="35">
        <f t="shared" si="843"/>
        <v>20</v>
      </c>
    </row>
    <row r="814" spans="1:91" x14ac:dyDescent="0.25">
      <c r="A814" s="41">
        <f>'[11]ТОВ "Сумитеплоенерго" '!F806</f>
        <v>1959</v>
      </c>
      <c r="B814" s="41" t="str">
        <f>'[11]ТОВ "Сумитеплоенерго" '!C806</f>
        <v>ШКІЛЬНА вул,, б, 5Б</v>
      </c>
      <c r="C814" s="50">
        <f>'[11]ТОВ "Сумитеплоенерго" '!O806</f>
        <v>1</v>
      </c>
      <c r="D814" s="46">
        <f>'[11]ТОВ "Сумитеплоенерго" '!G806</f>
        <v>2</v>
      </c>
      <c r="E814" s="86" t="str">
        <f t="shared" si="806"/>
        <v>ТОВ "Сумитеплоенерго"</v>
      </c>
      <c r="F814" s="43">
        <f>'[11]ТОВ "Сумитеплоенерго" '!L806</f>
        <v>322</v>
      </c>
      <c r="G814" s="43">
        <f>'[11]ТОВ "Сумитеплоенерго" '!CX806</f>
        <v>60.188476744186048</v>
      </c>
      <c r="H814" s="32">
        <f t="shared" si="807"/>
        <v>186.92073523039144</v>
      </c>
      <c r="I814" s="42"/>
      <c r="J814" s="42"/>
      <c r="K814" s="42"/>
      <c r="L814" s="42"/>
      <c r="M814" s="42"/>
      <c r="N814" s="44">
        <f t="shared" si="808"/>
        <v>60.188476744186048</v>
      </c>
      <c r="O814" s="44">
        <f t="shared" si="809"/>
        <v>39.994544134055872</v>
      </c>
      <c r="P814" s="44">
        <f t="shared" si="810"/>
        <v>0</v>
      </c>
      <c r="Q814" s="44">
        <f t="shared" si="811"/>
        <v>0</v>
      </c>
      <c r="R814" s="44">
        <f t="shared" si="812"/>
        <v>0</v>
      </c>
      <c r="S814" s="44">
        <f t="shared" si="813"/>
        <v>0</v>
      </c>
      <c r="T814" s="44">
        <f t="shared" si="814"/>
        <v>39.994544134055872</v>
      </c>
      <c r="U814" s="44">
        <f t="shared" si="815"/>
        <v>61.994131046511633</v>
      </c>
      <c r="V814" s="44">
        <f t="shared" si="816"/>
        <v>0</v>
      </c>
      <c r="W814" s="44">
        <f t="shared" si="817"/>
        <v>0</v>
      </c>
      <c r="X814" s="44">
        <f t="shared" si="818"/>
        <v>0</v>
      </c>
      <c r="Y814" s="44">
        <f t="shared" si="819"/>
        <v>0</v>
      </c>
      <c r="Z814" s="44">
        <f t="shared" si="820"/>
        <v>61.994131046511633</v>
      </c>
      <c r="AA814" s="20">
        <v>0.03</v>
      </c>
      <c r="AC814" s="44">
        <f t="shared" si="791"/>
        <v>37.996000000000002</v>
      </c>
      <c r="AD814" s="28">
        <f t="shared" si="840"/>
        <v>118</v>
      </c>
      <c r="AE814" s="44">
        <f t="shared" si="792"/>
        <v>234.416</v>
      </c>
      <c r="AF814" s="28">
        <f t="shared" si="841"/>
        <v>728</v>
      </c>
      <c r="AG814" s="44">
        <f t="shared" si="793"/>
        <v>42.826000000000001</v>
      </c>
      <c r="AH814" s="28">
        <f t="shared" si="842"/>
        <v>133</v>
      </c>
      <c r="AI814" s="44">
        <f t="shared" si="757"/>
        <v>11.158943588372093</v>
      </c>
      <c r="AJ814" s="44">
        <f t="shared" si="758"/>
        <v>0</v>
      </c>
      <c r="AK814" s="44"/>
      <c r="AL814" s="44">
        <f t="shared" si="759"/>
        <v>0</v>
      </c>
      <c r="AM814" s="44"/>
      <c r="AN814" s="44">
        <f t="shared" si="760"/>
        <v>11.158943588372093</v>
      </c>
      <c r="AO814" s="20"/>
      <c r="AP814" s="20">
        <v>0.18</v>
      </c>
      <c r="AQ814" s="20"/>
      <c r="AR814" s="20"/>
      <c r="AS814" s="44">
        <f t="shared" si="761"/>
        <v>7.4149884824539587</v>
      </c>
      <c r="AT814" s="44">
        <f t="shared" si="762"/>
        <v>0</v>
      </c>
      <c r="AU814" s="44">
        <f t="shared" si="763"/>
        <v>0</v>
      </c>
      <c r="AV814" s="44">
        <f t="shared" si="764"/>
        <v>0</v>
      </c>
      <c r="AW814" s="44"/>
      <c r="AX814" s="44">
        <f t="shared" si="765"/>
        <v>7.4149884824539587</v>
      </c>
      <c r="AY814" s="44">
        <f t="shared" si="766"/>
        <v>34.716713386046521</v>
      </c>
      <c r="AZ814" s="44">
        <f t="shared" si="767"/>
        <v>0</v>
      </c>
      <c r="BA814" s="44"/>
      <c r="BB814" s="44">
        <f t="shared" si="768"/>
        <v>0</v>
      </c>
      <c r="BC814" s="44"/>
      <c r="BD814" s="44">
        <f t="shared" si="769"/>
        <v>34.716713386046521</v>
      </c>
      <c r="BE814" s="20"/>
      <c r="BF814" s="20">
        <v>0.56000000000000005</v>
      </c>
      <c r="BG814" s="20"/>
      <c r="BH814" s="20">
        <v>0.05</v>
      </c>
      <c r="BI814" s="44">
        <f t="shared" si="770"/>
        <v>23.06885305652343</v>
      </c>
      <c r="BJ814" s="44">
        <f t="shared" si="771"/>
        <v>0</v>
      </c>
      <c r="BK814" s="44">
        <f t="shared" si="772"/>
        <v>0</v>
      </c>
      <c r="BL814" s="44">
        <f t="shared" si="773"/>
        <v>0</v>
      </c>
      <c r="BM814" s="44"/>
      <c r="BN814" s="44">
        <f t="shared" si="774"/>
        <v>23.06885305652343</v>
      </c>
      <c r="BO814" s="44">
        <f t="shared" si="775"/>
        <v>13.638708830232559</v>
      </c>
      <c r="BP814" s="44">
        <f t="shared" si="776"/>
        <v>0</v>
      </c>
      <c r="BQ814" s="44"/>
      <c r="BR814" s="44">
        <f t="shared" si="777"/>
        <v>0</v>
      </c>
      <c r="BS814" s="44"/>
      <c r="BT814" s="44">
        <f t="shared" si="778"/>
        <v>13.638708830232559</v>
      </c>
      <c r="BU814" s="20"/>
      <c r="BV814" s="20">
        <v>0.22</v>
      </c>
      <c r="BW814" s="20"/>
      <c r="BX814" s="20">
        <v>0.05</v>
      </c>
      <c r="BY814" s="44">
        <f t="shared" si="779"/>
        <v>9.0627637007770616</v>
      </c>
      <c r="BZ814" s="44">
        <f t="shared" si="780"/>
        <v>0</v>
      </c>
      <c r="CA814" s="44">
        <f t="shared" si="781"/>
        <v>0</v>
      </c>
      <c r="CB814" s="44">
        <f t="shared" si="782"/>
        <v>0</v>
      </c>
      <c r="CC814" s="44"/>
      <c r="CD814" s="44">
        <f t="shared" si="783"/>
        <v>9.0627637007770616</v>
      </c>
      <c r="CE814" s="44">
        <f t="shared" si="784"/>
        <v>5.1242156464449948</v>
      </c>
      <c r="CF814" s="44">
        <f t="shared" si="785"/>
        <v>10.161580180238378</v>
      </c>
      <c r="CG814" s="44">
        <f t="shared" si="786"/>
        <v>4.7254900838171476</v>
      </c>
      <c r="CH814" s="44">
        <f t="shared" si="787"/>
        <v>3.0349223321988723</v>
      </c>
      <c r="CI814" s="44">
        <f t="shared" si="788"/>
        <v>9.4419805890631618</v>
      </c>
      <c r="CJ814" s="44">
        <f t="shared" si="789"/>
        <v>3.7093495171319555</v>
      </c>
      <c r="CK814" s="44">
        <f t="shared" si="790"/>
        <v>16.860679623327069</v>
      </c>
      <c r="CM814" s="35">
        <f t="shared" si="843"/>
        <v>20</v>
      </c>
    </row>
    <row r="815" spans="1:91" x14ac:dyDescent="0.25">
      <c r="A815" s="41">
        <f>'[11]ТОВ "Сумитеплоенерго" '!F807</f>
        <v>1957</v>
      </c>
      <c r="B815" s="41" t="str">
        <f>'[11]ТОВ "Сумитеплоенерго" '!C807</f>
        <v>ШКІЛЬНА вул,, б, 5В</v>
      </c>
      <c r="C815" s="50">
        <f>'[11]ТОВ "Сумитеплоенерго" '!O807</f>
        <v>1</v>
      </c>
      <c r="D815" s="46">
        <f>'[11]ТОВ "Сумитеплоенерго" '!G807</f>
        <v>2</v>
      </c>
      <c r="E815" s="86" t="str">
        <f t="shared" si="806"/>
        <v>ТОВ "Сумитеплоенерго"</v>
      </c>
      <c r="F815" s="43">
        <f>'[11]ТОВ "Сумитеплоенерго" '!L807</f>
        <v>429</v>
      </c>
      <c r="G815" s="43">
        <f>'[11]ТОВ "Сумитеплоенерго" '!CX807</f>
        <v>65.12613953488372</v>
      </c>
      <c r="H815" s="32">
        <f t="shared" si="807"/>
        <v>151.809183064997</v>
      </c>
      <c r="I815" s="42"/>
      <c r="J815" s="42"/>
      <c r="K815" s="42"/>
      <c r="L815" s="42"/>
      <c r="M815" s="42"/>
      <c r="N815" s="44">
        <f t="shared" si="808"/>
        <v>65.12613953488372</v>
      </c>
      <c r="O815" s="44">
        <f t="shared" si="809"/>
        <v>43.275563742526344</v>
      </c>
      <c r="P815" s="44">
        <f t="shared" si="810"/>
        <v>0</v>
      </c>
      <c r="Q815" s="44">
        <f t="shared" si="811"/>
        <v>0</v>
      </c>
      <c r="R815" s="44">
        <f t="shared" si="812"/>
        <v>0</v>
      </c>
      <c r="S815" s="44">
        <f t="shared" si="813"/>
        <v>0</v>
      </c>
      <c r="T815" s="44">
        <f t="shared" si="814"/>
        <v>43.275563742526344</v>
      </c>
      <c r="U815" s="44">
        <f t="shared" si="815"/>
        <v>67.079923720930239</v>
      </c>
      <c r="V815" s="44">
        <f t="shared" si="816"/>
        <v>0</v>
      </c>
      <c r="W815" s="44">
        <f t="shared" si="817"/>
        <v>0</v>
      </c>
      <c r="X815" s="44">
        <f t="shared" si="818"/>
        <v>0</v>
      </c>
      <c r="Y815" s="44">
        <f t="shared" si="819"/>
        <v>0</v>
      </c>
      <c r="Z815" s="44">
        <f t="shared" si="820"/>
        <v>67.079923720930239</v>
      </c>
      <c r="AA815" s="20">
        <v>0.03</v>
      </c>
      <c r="AC815" s="44">
        <f t="shared" si="791"/>
        <v>50.622</v>
      </c>
      <c r="AD815" s="28">
        <f t="shared" si="840"/>
        <v>118</v>
      </c>
      <c r="AE815" s="44">
        <f t="shared" si="792"/>
        <v>312.31200000000001</v>
      </c>
      <c r="AF815" s="28">
        <f t="shared" si="841"/>
        <v>728</v>
      </c>
      <c r="AG815" s="44">
        <f t="shared" si="793"/>
        <v>57.057000000000002</v>
      </c>
      <c r="AH815" s="28">
        <f t="shared" si="842"/>
        <v>133</v>
      </c>
      <c r="AI815" s="44">
        <f t="shared" si="757"/>
        <v>12.074386269767443</v>
      </c>
      <c r="AJ815" s="44">
        <f t="shared" si="758"/>
        <v>0</v>
      </c>
      <c r="AK815" s="44"/>
      <c r="AL815" s="44">
        <f t="shared" si="759"/>
        <v>0</v>
      </c>
      <c r="AM815" s="44"/>
      <c r="AN815" s="44">
        <f t="shared" si="760"/>
        <v>12.074386269767443</v>
      </c>
      <c r="AO815" s="20"/>
      <c r="AP815" s="20">
        <v>0.18</v>
      </c>
      <c r="AQ815" s="20"/>
      <c r="AR815" s="20"/>
      <c r="AS815" s="44">
        <f t="shared" si="761"/>
        <v>8.0232895178643844</v>
      </c>
      <c r="AT815" s="44">
        <f t="shared" si="762"/>
        <v>0</v>
      </c>
      <c r="AU815" s="44">
        <f t="shared" si="763"/>
        <v>0</v>
      </c>
      <c r="AV815" s="44">
        <f t="shared" si="764"/>
        <v>0</v>
      </c>
      <c r="AW815" s="44"/>
      <c r="AX815" s="44">
        <f t="shared" si="765"/>
        <v>8.0232895178643844</v>
      </c>
      <c r="AY815" s="44">
        <f t="shared" si="766"/>
        <v>37.564757283720937</v>
      </c>
      <c r="AZ815" s="44">
        <f t="shared" si="767"/>
        <v>0</v>
      </c>
      <c r="BA815" s="44"/>
      <c r="BB815" s="44">
        <f t="shared" si="768"/>
        <v>0</v>
      </c>
      <c r="BC815" s="44"/>
      <c r="BD815" s="44">
        <f t="shared" si="769"/>
        <v>37.564757283720937</v>
      </c>
      <c r="BE815" s="20"/>
      <c r="BF815" s="20">
        <v>0.56000000000000005</v>
      </c>
      <c r="BG815" s="20"/>
      <c r="BH815" s="20">
        <v>0.05</v>
      </c>
      <c r="BI815" s="44">
        <f t="shared" si="770"/>
        <v>24.961345166689199</v>
      </c>
      <c r="BJ815" s="44">
        <f t="shared" si="771"/>
        <v>0</v>
      </c>
      <c r="BK815" s="44">
        <f t="shared" si="772"/>
        <v>0</v>
      </c>
      <c r="BL815" s="44">
        <f t="shared" si="773"/>
        <v>0</v>
      </c>
      <c r="BM815" s="44"/>
      <c r="BN815" s="44">
        <f t="shared" si="774"/>
        <v>24.961345166689199</v>
      </c>
      <c r="BO815" s="44">
        <f t="shared" si="775"/>
        <v>14.757583218604653</v>
      </c>
      <c r="BP815" s="44">
        <f t="shared" si="776"/>
        <v>0</v>
      </c>
      <c r="BQ815" s="44"/>
      <c r="BR815" s="44">
        <f t="shared" si="777"/>
        <v>0</v>
      </c>
      <c r="BS815" s="44"/>
      <c r="BT815" s="44">
        <f t="shared" si="778"/>
        <v>14.757583218604653</v>
      </c>
      <c r="BU815" s="20"/>
      <c r="BV815" s="20">
        <v>0.22</v>
      </c>
      <c r="BW815" s="20"/>
      <c r="BX815" s="20">
        <v>0.05</v>
      </c>
      <c r="BY815" s="44">
        <f t="shared" si="779"/>
        <v>9.8062427440564708</v>
      </c>
      <c r="BZ815" s="44">
        <f t="shared" si="780"/>
        <v>0</v>
      </c>
      <c r="CA815" s="44">
        <f t="shared" si="781"/>
        <v>0</v>
      </c>
      <c r="CB815" s="44">
        <f t="shared" si="782"/>
        <v>0</v>
      </c>
      <c r="CC815" s="44"/>
      <c r="CD815" s="44">
        <f t="shared" si="783"/>
        <v>9.8062427440564708</v>
      </c>
      <c r="CE815" s="44">
        <f t="shared" si="784"/>
        <v>6.3093821913426869</v>
      </c>
      <c r="CF815" s="44">
        <f t="shared" si="785"/>
        <v>12.511825701476175</v>
      </c>
      <c r="CG815" s="44">
        <f t="shared" si="786"/>
        <v>5.8184364276095497</v>
      </c>
      <c r="CH815" s="44">
        <f t="shared" si="787"/>
        <v>3.2838972836010663</v>
      </c>
      <c r="CI815" s="44">
        <f t="shared" si="788"/>
        <v>10.216569326758874</v>
      </c>
      <c r="CJ815" s="44">
        <f t="shared" si="789"/>
        <v>4.0136522355124145</v>
      </c>
      <c r="CK815" s="44">
        <f t="shared" si="790"/>
        <v>18.243873797783703</v>
      </c>
      <c r="CM815" s="35">
        <f t="shared" si="843"/>
        <v>20</v>
      </c>
    </row>
    <row r="816" spans="1:91" x14ac:dyDescent="0.25">
      <c r="A816" s="41" t="e">
        <f>'[11]ТОВ "Сумитеплоенерго" '!F808</f>
        <v>#REF!</v>
      </c>
      <c r="B816" s="41" t="str">
        <f>'[11]ТОВ "Сумитеплоенерго" '!C808</f>
        <v>Г,КОНДРАТЬЄВА вул,, б, 134</v>
      </c>
      <c r="C816" s="50">
        <f>'[11]ТОВ "Сумитеплоенерго" '!O808</f>
        <v>1</v>
      </c>
      <c r="D816" s="46">
        <f>'[11]ТОВ "Сумитеплоенерго" '!G808</f>
        <v>5</v>
      </c>
      <c r="E816" s="86" t="str">
        <f t="shared" si="806"/>
        <v>ТОВ "Сумитеплоенерго"</v>
      </c>
      <c r="F816" s="43">
        <f>'[11]ТОВ "Сумитеплоенерго" '!L808</f>
        <v>4844</v>
      </c>
      <c r="G816" s="43">
        <f>'[11]ТОВ "Сумитеплоенерго" '!CX808</f>
        <v>659.18790697674422</v>
      </c>
      <c r="H816" s="32">
        <f t="shared" si="807"/>
        <v>136.08338294317593</v>
      </c>
      <c r="I816" s="42"/>
      <c r="J816" s="42"/>
      <c r="K816" s="42"/>
      <c r="L816" s="42"/>
      <c r="M816" s="42"/>
      <c r="N816" s="44">
        <f t="shared" si="808"/>
        <v>659.18790697674422</v>
      </c>
      <c r="O816" s="44">
        <f t="shared" si="809"/>
        <v>438.02271239176952</v>
      </c>
      <c r="P816" s="44">
        <f t="shared" si="810"/>
        <v>0</v>
      </c>
      <c r="Q816" s="44">
        <f t="shared" si="811"/>
        <v>0</v>
      </c>
      <c r="R816" s="44">
        <f t="shared" si="812"/>
        <v>0</v>
      </c>
      <c r="S816" s="44">
        <f t="shared" si="813"/>
        <v>0</v>
      </c>
      <c r="T816" s="44">
        <f t="shared" si="814"/>
        <v>438.02271239176952</v>
      </c>
      <c r="U816" s="44">
        <f t="shared" si="815"/>
        <v>731.6985767441862</v>
      </c>
      <c r="V816" s="44">
        <f t="shared" si="816"/>
        <v>0</v>
      </c>
      <c r="W816" s="44">
        <f t="shared" si="817"/>
        <v>0</v>
      </c>
      <c r="X816" s="44">
        <f t="shared" si="818"/>
        <v>0</v>
      </c>
      <c r="Y816" s="44">
        <f t="shared" si="819"/>
        <v>0</v>
      </c>
      <c r="Z816" s="44">
        <f t="shared" si="820"/>
        <v>731.6985767441862</v>
      </c>
      <c r="AA816" s="20">
        <v>0.11</v>
      </c>
      <c r="AC816" s="44">
        <f t="shared" si="791"/>
        <v>511.84933333333339</v>
      </c>
      <c r="AD816" s="28">
        <f t="shared" ref="AD816:AD824" si="844">94+$CG$4</f>
        <v>105.66666666666667</v>
      </c>
      <c r="AE816" s="44">
        <f t="shared" si="792"/>
        <v>3360.121333333333</v>
      </c>
      <c r="AF816" s="28">
        <f t="shared" ref="AF816:AF824" si="845">682+$CG$4</f>
        <v>693.66666666666663</v>
      </c>
      <c r="AG816" s="44">
        <f t="shared" si="793"/>
        <v>589.35333333333335</v>
      </c>
      <c r="AH816" s="28">
        <f t="shared" ref="AH816:AH824" si="846">110+$CG$4</f>
        <v>121.66666666666667</v>
      </c>
      <c r="AI816" s="44">
        <f t="shared" si="757"/>
        <v>131.70574381395352</v>
      </c>
      <c r="AJ816" s="44">
        <f t="shared" si="758"/>
        <v>0</v>
      </c>
      <c r="AK816" s="44"/>
      <c r="AL816" s="44">
        <f t="shared" si="759"/>
        <v>0</v>
      </c>
      <c r="AM816" s="44"/>
      <c r="AN816" s="44">
        <f t="shared" si="760"/>
        <v>131.70574381395352</v>
      </c>
      <c r="AO816" s="20"/>
      <c r="AP816" s="20">
        <v>0.18</v>
      </c>
      <c r="AQ816" s="20"/>
      <c r="AR816" s="20"/>
      <c r="AS816" s="44">
        <f t="shared" si="761"/>
        <v>87.516937935875561</v>
      </c>
      <c r="AT816" s="44">
        <f t="shared" si="762"/>
        <v>0</v>
      </c>
      <c r="AU816" s="44">
        <f t="shared" si="763"/>
        <v>0</v>
      </c>
      <c r="AV816" s="44">
        <f t="shared" si="764"/>
        <v>0</v>
      </c>
      <c r="AW816" s="44"/>
      <c r="AX816" s="44">
        <f t="shared" si="765"/>
        <v>87.516937935875561</v>
      </c>
      <c r="AY816" s="44">
        <f t="shared" si="766"/>
        <v>409.75120297674431</v>
      </c>
      <c r="AZ816" s="44">
        <f t="shared" si="767"/>
        <v>0</v>
      </c>
      <c r="BA816" s="44"/>
      <c r="BB816" s="44">
        <f t="shared" si="768"/>
        <v>0</v>
      </c>
      <c r="BC816" s="44"/>
      <c r="BD816" s="44">
        <f t="shared" si="769"/>
        <v>409.75120297674431</v>
      </c>
      <c r="BE816" s="20"/>
      <c r="BF816" s="20">
        <v>0.56000000000000005</v>
      </c>
      <c r="BG816" s="20"/>
      <c r="BH816" s="20">
        <v>0.05</v>
      </c>
      <c r="BI816" s="44">
        <f t="shared" si="770"/>
        <v>272.27491802272397</v>
      </c>
      <c r="BJ816" s="44">
        <f t="shared" si="771"/>
        <v>0</v>
      </c>
      <c r="BK816" s="44">
        <f t="shared" si="772"/>
        <v>0</v>
      </c>
      <c r="BL816" s="44">
        <f t="shared" si="773"/>
        <v>0</v>
      </c>
      <c r="BM816" s="44"/>
      <c r="BN816" s="44">
        <f t="shared" si="774"/>
        <v>272.27491802272397</v>
      </c>
      <c r="BO816" s="44">
        <f t="shared" si="775"/>
        <v>160.97368688372097</v>
      </c>
      <c r="BP816" s="44">
        <f t="shared" si="776"/>
        <v>0</v>
      </c>
      <c r="BQ816" s="44"/>
      <c r="BR816" s="44">
        <f t="shared" si="777"/>
        <v>0</v>
      </c>
      <c r="BS816" s="44"/>
      <c r="BT816" s="44">
        <f t="shared" si="778"/>
        <v>160.97368688372097</v>
      </c>
      <c r="BU816" s="20"/>
      <c r="BV816" s="20">
        <v>0.22</v>
      </c>
      <c r="BW816" s="20"/>
      <c r="BX816" s="20">
        <v>0.05</v>
      </c>
      <c r="BY816" s="44">
        <f t="shared" si="779"/>
        <v>106.96514636607013</v>
      </c>
      <c r="BZ816" s="44">
        <f t="shared" si="780"/>
        <v>0</v>
      </c>
      <c r="CA816" s="44">
        <f t="shared" si="781"/>
        <v>0</v>
      </c>
      <c r="CB816" s="44">
        <f t="shared" si="782"/>
        <v>0</v>
      </c>
      <c r="CC816" s="44"/>
      <c r="CD816" s="44">
        <f t="shared" si="783"/>
        <v>106.96514636607013</v>
      </c>
      <c r="CE816" s="44">
        <f t="shared" si="784"/>
        <v>5.848574520607313</v>
      </c>
      <c r="CF816" s="44">
        <f t="shared" si="785"/>
        <v>12.340913947324735</v>
      </c>
      <c r="CG816" s="44">
        <f t="shared" si="786"/>
        <v>5.5097698021780968</v>
      </c>
      <c r="CH816" s="44">
        <f t="shared" si="787"/>
        <v>35.820299655994866</v>
      </c>
      <c r="CI816" s="44">
        <f t="shared" si="788"/>
        <v>111.44093226309515</v>
      </c>
      <c r="CJ816" s="44">
        <f t="shared" si="789"/>
        <v>43.780366246215948</v>
      </c>
      <c r="CK816" s="44">
        <f t="shared" si="790"/>
        <v>199.00166475552703</v>
      </c>
      <c r="CM816" s="35">
        <f t="shared" ref="CM816:CM824" si="847">$CE$4/1000</f>
        <v>35</v>
      </c>
    </row>
    <row r="817" spans="1:91" ht="30" x14ac:dyDescent="0.25">
      <c r="A817" s="41" t="e">
        <f>'[11]ТОВ "Сумитеплоенерго" '!F809</f>
        <v>#REF!</v>
      </c>
      <c r="B817" s="41" t="str">
        <f>'[11]ТОВ "Сумитеплоенерго" '!C809</f>
        <v>Г,КОНДРАТЬЄВА вул,, б, 134/4</v>
      </c>
      <c r="C817" s="50">
        <f>'[11]ТОВ "Сумитеплоенерго" '!O809</f>
        <v>1</v>
      </c>
      <c r="D817" s="46">
        <f>'[11]ТОВ "Сумитеплоенерго" '!G809</f>
        <v>5</v>
      </c>
      <c r="E817" s="86" t="str">
        <f t="shared" si="806"/>
        <v>ТОВ "Сумитеплоенерго"</v>
      </c>
      <c r="F817" s="43">
        <f>'[11]ТОВ "Сумитеплоенерго" '!L809</f>
        <v>2864</v>
      </c>
      <c r="G817" s="43">
        <f>'[11]ТОВ "Сумитеплоенерго" '!CX809</f>
        <v>367.28443023255812</v>
      </c>
      <c r="H817" s="32">
        <f t="shared" si="807"/>
        <v>128.2417703325971</v>
      </c>
      <c r="I817" s="42"/>
      <c r="J817" s="42"/>
      <c r="K817" s="42"/>
      <c r="L817" s="42"/>
      <c r="M817" s="42"/>
      <c r="N817" s="44">
        <f t="shared" si="808"/>
        <v>367.28443023255812</v>
      </c>
      <c r="O817" s="44">
        <f t="shared" si="809"/>
        <v>244.05624048471273</v>
      </c>
      <c r="P817" s="44">
        <f t="shared" si="810"/>
        <v>0</v>
      </c>
      <c r="Q817" s="44">
        <f t="shared" si="811"/>
        <v>0</v>
      </c>
      <c r="R817" s="44">
        <f t="shared" si="812"/>
        <v>0</v>
      </c>
      <c r="S817" s="44">
        <f t="shared" si="813"/>
        <v>0</v>
      </c>
      <c r="T817" s="44">
        <f t="shared" si="814"/>
        <v>244.05624048471273</v>
      </c>
      <c r="U817" s="44">
        <f t="shared" si="815"/>
        <v>407.68571755813957</v>
      </c>
      <c r="V817" s="44">
        <f t="shared" si="816"/>
        <v>0</v>
      </c>
      <c r="W817" s="44">
        <f t="shared" si="817"/>
        <v>0</v>
      </c>
      <c r="X817" s="44">
        <f t="shared" si="818"/>
        <v>0</v>
      </c>
      <c r="Y817" s="44">
        <f t="shared" si="819"/>
        <v>0</v>
      </c>
      <c r="Z817" s="44">
        <f t="shared" si="820"/>
        <v>407.68571755813957</v>
      </c>
      <c r="AA817" s="20">
        <v>0.11</v>
      </c>
      <c r="AC817" s="44">
        <f t="shared" si="791"/>
        <v>302.62933333333336</v>
      </c>
      <c r="AD817" s="28">
        <f t="shared" si="844"/>
        <v>105.66666666666667</v>
      </c>
      <c r="AE817" s="44">
        <f t="shared" si="792"/>
        <v>1986.6613333333332</v>
      </c>
      <c r="AF817" s="28">
        <f t="shared" si="845"/>
        <v>693.66666666666663</v>
      </c>
      <c r="AG817" s="44">
        <f t="shared" si="793"/>
        <v>348.45333333333338</v>
      </c>
      <c r="AH817" s="28">
        <f t="shared" si="846"/>
        <v>121.66666666666667</v>
      </c>
      <c r="AI817" s="44">
        <f t="shared" si="757"/>
        <v>73.383429160465127</v>
      </c>
      <c r="AJ817" s="44">
        <f t="shared" si="758"/>
        <v>0</v>
      </c>
      <c r="AK817" s="44"/>
      <c r="AL817" s="44">
        <f t="shared" si="759"/>
        <v>0</v>
      </c>
      <c r="AM817" s="44"/>
      <c r="AN817" s="44">
        <f t="shared" si="760"/>
        <v>73.383429160465127</v>
      </c>
      <c r="AO817" s="20"/>
      <c r="AP817" s="20">
        <v>0.18</v>
      </c>
      <c r="AQ817" s="20"/>
      <c r="AR817" s="20"/>
      <c r="AS817" s="44">
        <f t="shared" si="761"/>
        <v>48.762436848845617</v>
      </c>
      <c r="AT817" s="44">
        <f t="shared" si="762"/>
        <v>0</v>
      </c>
      <c r="AU817" s="44">
        <f t="shared" si="763"/>
        <v>0</v>
      </c>
      <c r="AV817" s="44">
        <f t="shared" si="764"/>
        <v>0</v>
      </c>
      <c r="AW817" s="44"/>
      <c r="AX817" s="44">
        <f t="shared" si="765"/>
        <v>48.762436848845617</v>
      </c>
      <c r="AY817" s="44">
        <f t="shared" si="766"/>
        <v>228.30400183255819</v>
      </c>
      <c r="AZ817" s="44">
        <f t="shared" si="767"/>
        <v>0</v>
      </c>
      <c r="BA817" s="44"/>
      <c r="BB817" s="44">
        <f t="shared" si="768"/>
        <v>0</v>
      </c>
      <c r="BC817" s="44"/>
      <c r="BD817" s="44">
        <f t="shared" si="769"/>
        <v>228.30400183255819</v>
      </c>
      <c r="BE817" s="20"/>
      <c r="BF817" s="20">
        <v>0.56000000000000005</v>
      </c>
      <c r="BG817" s="20"/>
      <c r="BH817" s="20">
        <v>0.05</v>
      </c>
      <c r="BI817" s="44">
        <f t="shared" si="770"/>
        <v>151.70535908529749</v>
      </c>
      <c r="BJ817" s="44">
        <f t="shared" si="771"/>
        <v>0</v>
      </c>
      <c r="BK817" s="44">
        <f t="shared" si="772"/>
        <v>0</v>
      </c>
      <c r="BL817" s="44">
        <f t="shared" si="773"/>
        <v>0</v>
      </c>
      <c r="BM817" s="44"/>
      <c r="BN817" s="44">
        <f t="shared" si="774"/>
        <v>151.70535908529749</v>
      </c>
      <c r="BO817" s="44">
        <f t="shared" si="775"/>
        <v>89.690857862790708</v>
      </c>
      <c r="BP817" s="44">
        <f t="shared" si="776"/>
        <v>0</v>
      </c>
      <c r="BQ817" s="44"/>
      <c r="BR817" s="44">
        <f t="shared" si="777"/>
        <v>0</v>
      </c>
      <c r="BS817" s="44"/>
      <c r="BT817" s="44">
        <f t="shared" si="778"/>
        <v>89.690857862790708</v>
      </c>
      <c r="BU817" s="20"/>
      <c r="BV817" s="20">
        <v>0.22</v>
      </c>
      <c r="BW817" s="20"/>
      <c r="BX817" s="20">
        <v>0.05</v>
      </c>
      <c r="BY817" s="44">
        <f t="shared" si="779"/>
        <v>59.598533926366862</v>
      </c>
      <c r="BZ817" s="44">
        <f t="shared" si="780"/>
        <v>0</v>
      </c>
      <c r="CA817" s="44">
        <f t="shared" si="781"/>
        <v>0</v>
      </c>
      <c r="CB817" s="44">
        <f t="shared" si="782"/>
        <v>0</v>
      </c>
      <c r="CC817" s="44"/>
      <c r="CD817" s="44">
        <f t="shared" si="783"/>
        <v>59.598533926366862</v>
      </c>
      <c r="CE817" s="44">
        <f t="shared" si="784"/>
        <v>6.2061979033457124</v>
      </c>
      <c r="CF817" s="44">
        <f t="shared" si="785"/>
        <v>13.095525071176411</v>
      </c>
      <c r="CG817" s="44">
        <f t="shared" si="786"/>
        <v>5.8466762582422325</v>
      </c>
      <c r="CH817" s="44">
        <f t="shared" si="787"/>
        <v>19.958251980456488</v>
      </c>
      <c r="CI817" s="44">
        <f t="shared" si="788"/>
        <v>62.092339494753524</v>
      </c>
      <c r="CJ817" s="44">
        <f t="shared" si="789"/>
        <v>24.393419087224597</v>
      </c>
      <c r="CK817" s="44">
        <f t="shared" si="790"/>
        <v>110.8791776692027</v>
      </c>
      <c r="CM817" s="35">
        <f t="shared" si="847"/>
        <v>35</v>
      </c>
    </row>
    <row r="818" spans="1:91" x14ac:dyDescent="0.25">
      <c r="A818" s="41">
        <f>'[11]ТОВ "Сумитеплоенерго" '!F810</f>
        <v>1970</v>
      </c>
      <c r="B818" s="41" t="str">
        <f>'[11]ТОВ "Сумитеплоенерго" '!C810</f>
        <v>СЕРПНЕВА вул,, б, 11</v>
      </c>
      <c r="C818" s="50">
        <f>'[11]ТОВ "Сумитеплоенерго" '!O810</f>
        <v>1</v>
      </c>
      <c r="D818" s="46">
        <f>'[11]ТОВ "Сумитеплоенерго" '!G810</f>
        <v>5</v>
      </c>
      <c r="E818" s="86" t="str">
        <f t="shared" si="806"/>
        <v>ТОВ "Сумитеплоенерго"</v>
      </c>
      <c r="F818" s="43">
        <f>'[11]ТОВ "Сумитеплоенерго" '!L810</f>
        <v>4513</v>
      </c>
      <c r="G818" s="43">
        <f>'[11]ТОВ "Сумитеплоенерго" '!CX810</f>
        <v>499.61160465116279</v>
      </c>
      <c r="H818" s="32">
        <f t="shared" si="807"/>
        <v>110.70498662777815</v>
      </c>
      <c r="I818" s="42"/>
      <c r="J818" s="42"/>
      <c r="K818" s="42"/>
      <c r="L818" s="42"/>
      <c r="M818" s="42"/>
      <c r="N818" s="44">
        <f t="shared" si="808"/>
        <v>499.61160465116279</v>
      </c>
      <c r="O818" s="44">
        <f t="shared" si="809"/>
        <v>331.98611184386812</v>
      </c>
      <c r="P818" s="44">
        <f t="shared" si="810"/>
        <v>0</v>
      </c>
      <c r="Q818" s="44">
        <f t="shared" si="811"/>
        <v>0</v>
      </c>
      <c r="R818" s="44">
        <f t="shared" si="812"/>
        <v>0</v>
      </c>
      <c r="S818" s="44">
        <f t="shared" si="813"/>
        <v>0</v>
      </c>
      <c r="T818" s="44">
        <f t="shared" si="814"/>
        <v>331.98611184386812</v>
      </c>
      <c r="U818" s="44">
        <f t="shared" si="815"/>
        <v>554.56888116279072</v>
      </c>
      <c r="V818" s="44">
        <f t="shared" si="816"/>
        <v>0</v>
      </c>
      <c r="W818" s="44">
        <f t="shared" si="817"/>
        <v>0</v>
      </c>
      <c r="X818" s="44">
        <f t="shared" si="818"/>
        <v>0</v>
      </c>
      <c r="Y818" s="44">
        <f t="shared" si="819"/>
        <v>0</v>
      </c>
      <c r="Z818" s="44">
        <f t="shared" si="820"/>
        <v>554.56888116279072</v>
      </c>
      <c r="AA818" s="20">
        <v>0.11</v>
      </c>
      <c r="AC818" s="44">
        <f t="shared" si="791"/>
        <v>476.87366666666668</v>
      </c>
      <c r="AD818" s="28">
        <f t="shared" si="844"/>
        <v>105.66666666666667</v>
      </c>
      <c r="AE818" s="44">
        <f t="shared" si="792"/>
        <v>3130.5176666666666</v>
      </c>
      <c r="AF818" s="28">
        <f t="shared" si="845"/>
        <v>693.66666666666663</v>
      </c>
      <c r="AG818" s="44">
        <f t="shared" si="793"/>
        <v>549.08166666666671</v>
      </c>
      <c r="AH818" s="28">
        <f t="shared" si="846"/>
        <v>121.66666666666667</v>
      </c>
      <c r="AI818" s="44">
        <f t="shared" si="757"/>
        <v>99.822398609302326</v>
      </c>
      <c r="AJ818" s="44">
        <f t="shared" si="758"/>
        <v>0</v>
      </c>
      <c r="AK818" s="44"/>
      <c r="AL818" s="44">
        <f t="shared" si="759"/>
        <v>0</v>
      </c>
      <c r="AM818" s="44"/>
      <c r="AN818" s="44">
        <f t="shared" si="760"/>
        <v>99.822398609302326</v>
      </c>
      <c r="AO818" s="20"/>
      <c r="AP818" s="20">
        <v>0.18</v>
      </c>
      <c r="AQ818" s="20"/>
      <c r="AR818" s="20"/>
      <c r="AS818" s="44">
        <f t="shared" si="761"/>
        <v>66.330825146404848</v>
      </c>
      <c r="AT818" s="44">
        <f t="shared" si="762"/>
        <v>0</v>
      </c>
      <c r="AU818" s="44">
        <f t="shared" si="763"/>
        <v>0</v>
      </c>
      <c r="AV818" s="44">
        <f t="shared" si="764"/>
        <v>0</v>
      </c>
      <c r="AW818" s="44"/>
      <c r="AX818" s="44">
        <f t="shared" si="765"/>
        <v>66.330825146404848</v>
      </c>
      <c r="AY818" s="44">
        <f t="shared" si="766"/>
        <v>310.55857345116283</v>
      </c>
      <c r="AZ818" s="44">
        <f t="shared" si="767"/>
        <v>0</v>
      </c>
      <c r="BA818" s="44"/>
      <c r="BB818" s="44">
        <f t="shared" si="768"/>
        <v>0</v>
      </c>
      <c r="BC818" s="44"/>
      <c r="BD818" s="44">
        <f t="shared" si="769"/>
        <v>310.55857345116283</v>
      </c>
      <c r="BE818" s="20"/>
      <c r="BF818" s="20">
        <v>0.56000000000000005</v>
      </c>
      <c r="BG818" s="20"/>
      <c r="BH818" s="20">
        <v>0.05</v>
      </c>
      <c r="BI818" s="44">
        <f t="shared" si="770"/>
        <v>206.36256712214845</v>
      </c>
      <c r="BJ818" s="44">
        <f t="shared" si="771"/>
        <v>0</v>
      </c>
      <c r="BK818" s="44">
        <f t="shared" si="772"/>
        <v>0</v>
      </c>
      <c r="BL818" s="44">
        <f t="shared" si="773"/>
        <v>0</v>
      </c>
      <c r="BM818" s="44"/>
      <c r="BN818" s="44">
        <f t="shared" si="774"/>
        <v>206.36256712214845</v>
      </c>
      <c r="BO818" s="44">
        <f t="shared" si="775"/>
        <v>122.00515385581396</v>
      </c>
      <c r="BP818" s="44">
        <f t="shared" si="776"/>
        <v>0</v>
      </c>
      <c r="BQ818" s="44"/>
      <c r="BR818" s="44">
        <f t="shared" si="777"/>
        <v>0</v>
      </c>
      <c r="BS818" s="44"/>
      <c r="BT818" s="44">
        <f t="shared" si="778"/>
        <v>122.00515385581396</v>
      </c>
      <c r="BU818" s="20"/>
      <c r="BV818" s="20">
        <v>0.22</v>
      </c>
      <c r="BW818" s="20"/>
      <c r="BX818" s="20">
        <v>0.05</v>
      </c>
      <c r="BY818" s="44">
        <f t="shared" si="779"/>
        <v>81.071008512272599</v>
      </c>
      <c r="BZ818" s="44">
        <f t="shared" si="780"/>
        <v>0</v>
      </c>
      <c r="CA818" s="44">
        <f t="shared" si="781"/>
        <v>0</v>
      </c>
      <c r="CB818" s="44">
        <f t="shared" si="782"/>
        <v>0</v>
      </c>
      <c r="CC818" s="44"/>
      <c r="CD818" s="44">
        <f t="shared" si="783"/>
        <v>81.071008512272599</v>
      </c>
      <c r="CE818" s="44">
        <f t="shared" si="784"/>
        <v>7.1893220929200723</v>
      </c>
      <c r="CF818" s="44">
        <f t="shared" si="785"/>
        <v>15.169987998907168</v>
      </c>
      <c r="CG818" s="44">
        <f t="shared" si="786"/>
        <v>6.7728486020196268</v>
      </c>
      <c r="CH818" s="44">
        <f t="shared" si="787"/>
        <v>27.148916417922784</v>
      </c>
      <c r="CI818" s="44">
        <f t="shared" si="788"/>
        <v>84.463295522426449</v>
      </c>
      <c r="CJ818" s="44">
        <f t="shared" si="789"/>
        <v>33.182008955238956</v>
      </c>
      <c r="CK818" s="44">
        <f t="shared" si="790"/>
        <v>150.82731343290436</v>
      </c>
      <c r="CM818" s="35">
        <f t="shared" si="847"/>
        <v>35</v>
      </c>
    </row>
    <row r="819" spans="1:91" x14ac:dyDescent="0.25">
      <c r="A819" s="41">
        <f>'[11]ТОВ "Сумитеплоенерго" '!F811</f>
        <v>1972</v>
      </c>
      <c r="B819" s="41" t="str">
        <f>'[11]ТОВ "Сумитеплоенерго" '!C811</f>
        <v>БОРОВА вул,, б, 45</v>
      </c>
      <c r="C819" s="50">
        <f>'[11]ТОВ "Сумитеплоенерго" '!O811</f>
        <v>1</v>
      </c>
      <c r="D819" s="46">
        <f>'[11]ТОВ "Сумитеплоенерго" '!G811</f>
        <v>5</v>
      </c>
      <c r="E819" s="86" t="str">
        <f t="shared" si="806"/>
        <v>ТОВ "Сумитеплоенерго"</v>
      </c>
      <c r="F819" s="43">
        <f>'[11]ТОВ "Сумитеплоенерго" '!L811</f>
        <v>2725</v>
      </c>
      <c r="G819" s="43">
        <f>'[11]ТОВ "Сумитеплоенерго" '!CX811</f>
        <v>555.71483720930235</v>
      </c>
      <c r="H819" s="32">
        <f t="shared" si="807"/>
        <v>203.93205035203755</v>
      </c>
      <c r="I819" s="42"/>
      <c r="J819" s="42"/>
      <c r="K819" s="42"/>
      <c r="L819" s="42"/>
      <c r="M819" s="42"/>
      <c r="N819" s="44">
        <f t="shared" si="808"/>
        <v>555.71483720930235</v>
      </c>
      <c r="O819" s="44">
        <f t="shared" si="809"/>
        <v>369.26605863744527</v>
      </c>
      <c r="P819" s="44">
        <f t="shared" si="810"/>
        <v>0</v>
      </c>
      <c r="Q819" s="44">
        <f t="shared" si="811"/>
        <v>0</v>
      </c>
      <c r="R819" s="44">
        <f t="shared" si="812"/>
        <v>0</v>
      </c>
      <c r="S819" s="44">
        <f t="shared" si="813"/>
        <v>0</v>
      </c>
      <c r="T819" s="44">
        <f t="shared" si="814"/>
        <v>369.26605863744527</v>
      </c>
      <c r="U819" s="44">
        <f t="shared" si="815"/>
        <v>572.38628232558142</v>
      </c>
      <c r="V819" s="44">
        <f t="shared" si="816"/>
        <v>0</v>
      </c>
      <c r="W819" s="44">
        <f t="shared" si="817"/>
        <v>0</v>
      </c>
      <c r="X819" s="44">
        <f t="shared" si="818"/>
        <v>0</v>
      </c>
      <c r="Y819" s="44">
        <f t="shared" si="819"/>
        <v>0</v>
      </c>
      <c r="Z819" s="44">
        <f t="shared" si="820"/>
        <v>572.38628232558142</v>
      </c>
      <c r="AA819" s="20">
        <v>0.03</v>
      </c>
      <c r="AC819" s="44">
        <f t="shared" si="791"/>
        <v>287.94166666666666</v>
      </c>
      <c r="AD819" s="28">
        <f t="shared" si="844"/>
        <v>105.66666666666667</v>
      </c>
      <c r="AE819" s="44">
        <f t="shared" si="792"/>
        <v>1890.2416666666666</v>
      </c>
      <c r="AF819" s="28">
        <f t="shared" si="845"/>
        <v>693.66666666666663</v>
      </c>
      <c r="AG819" s="44">
        <f t="shared" si="793"/>
        <v>331.54166666666669</v>
      </c>
      <c r="AH819" s="28">
        <f t="shared" si="846"/>
        <v>121.66666666666667</v>
      </c>
      <c r="AI819" s="44">
        <f t="shared" si="757"/>
        <v>103.02953081860466</v>
      </c>
      <c r="AJ819" s="44">
        <f t="shared" si="758"/>
        <v>0</v>
      </c>
      <c r="AK819" s="44"/>
      <c r="AL819" s="44">
        <f t="shared" si="759"/>
        <v>0</v>
      </c>
      <c r="AM819" s="44"/>
      <c r="AN819" s="44">
        <f t="shared" si="760"/>
        <v>103.02953081860466</v>
      </c>
      <c r="AO819" s="20"/>
      <c r="AP819" s="20">
        <v>0.18</v>
      </c>
      <c r="AQ819" s="20"/>
      <c r="AR819" s="20"/>
      <c r="AS819" s="44">
        <f t="shared" si="761"/>
        <v>68.461927271382351</v>
      </c>
      <c r="AT819" s="44">
        <f t="shared" si="762"/>
        <v>0</v>
      </c>
      <c r="AU819" s="44">
        <f t="shared" si="763"/>
        <v>0</v>
      </c>
      <c r="AV819" s="44">
        <f t="shared" si="764"/>
        <v>0</v>
      </c>
      <c r="AW819" s="44"/>
      <c r="AX819" s="44">
        <f t="shared" si="765"/>
        <v>68.461927271382351</v>
      </c>
      <c r="AY819" s="44">
        <f t="shared" si="766"/>
        <v>320.53631810232565</v>
      </c>
      <c r="AZ819" s="44">
        <f t="shared" si="767"/>
        <v>0</v>
      </c>
      <c r="BA819" s="44"/>
      <c r="BB819" s="44">
        <f t="shared" si="768"/>
        <v>0</v>
      </c>
      <c r="BC819" s="44"/>
      <c r="BD819" s="44">
        <f t="shared" si="769"/>
        <v>320.53631810232565</v>
      </c>
      <c r="BE819" s="20"/>
      <c r="BF819" s="20">
        <v>0.56000000000000005</v>
      </c>
      <c r="BG819" s="20"/>
      <c r="BH819" s="20">
        <v>0.05</v>
      </c>
      <c r="BI819" s="44">
        <f t="shared" si="770"/>
        <v>212.99266262207848</v>
      </c>
      <c r="BJ819" s="44">
        <f t="shared" si="771"/>
        <v>0</v>
      </c>
      <c r="BK819" s="44">
        <f t="shared" si="772"/>
        <v>0</v>
      </c>
      <c r="BL819" s="44">
        <f t="shared" si="773"/>
        <v>0</v>
      </c>
      <c r="BM819" s="44"/>
      <c r="BN819" s="44">
        <f t="shared" si="774"/>
        <v>212.99266262207848</v>
      </c>
      <c r="BO819" s="44">
        <f t="shared" si="775"/>
        <v>125.92498211162791</v>
      </c>
      <c r="BP819" s="44">
        <f t="shared" si="776"/>
        <v>0</v>
      </c>
      <c r="BQ819" s="44"/>
      <c r="BR819" s="44">
        <f t="shared" si="777"/>
        <v>0</v>
      </c>
      <c r="BS819" s="44"/>
      <c r="BT819" s="44">
        <f t="shared" si="778"/>
        <v>125.92498211162791</v>
      </c>
      <c r="BU819" s="20"/>
      <c r="BV819" s="20">
        <v>0.22</v>
      </c>
      <c r="BW819" s="20"/>
      <c r="BX819" s="20">
        <v>0.05</v>
      </c>
      <c r="BY819" s="44">
        <f t="shared" si="779"/>
        <v>83.675688887245101</v>
      </c>
      <c r="BZ819" s="44">
        <f t="shared" si="780"/>
        <v>0</v>
      </c>
      <c r="CA819" s="44">
        <f t="shared" si="781"/>
        <v>0</v>
      </c>
      <c r="CB819" s="44">
        <f t="shared" si="782"/>
        <v>0</v>
      </c>
      <c r="CC819" s="44"/>
      <c r="CD819" s="44">
        <f t="shared" si="783"/>
        <v>83.675688887245101</v>
      </c>
      <c r="CE819" s="44">
        <f t="shared" si="784"/>
        <v>4.2058656269676566</v>
      </c>
      <c r="CF819" s="44">
        <f t="shared" si="785"/>
        <v>8.8746797349568745</v>
      </c>
      <c r="CG819" s="44">
        <f t="shared" si="786"/>
        <v>3.9622221349551916</v>
      </c>
      <c r="CH819" s="44">
        <f t="shared" si="787"/>
        <v>28.021167190340737</v>
      </c>
      <c r="CI819" s="44">
        <f t="shared" si="788"/>
        <v>87.176964592171203</v>
      </c>
      <c r="CJ819" s="44">
        <f t="shared" si="789"/>
        <v>34.248093232638681</v>
      </c>
      <c r="CK819" s="44">
        <f t="shared" si="790"/>
        <v>155.67315105744854</v>
      </c>
      <c r="CM819" s="35">
        <f t="shared" si="847"/>
        <v>35</v>
      </c>
    </row>
    <row r="820" spans="1:91" x14ac:dyDescent="0.25">
      <c r="A820" s="41">
        <f>'[11]ТОВ "Сумитеплоенерго" '!F812</f>
        <v>1969</v>
      </c>
      <c r="B820" s="41" t="str">
        <f>'[11]ТОВ "Сумитеплоенерго" '!C812</f>
        <v>МАРКА ВОВЧКА вул,, б, 7</v>
      </c>
      <c r="C820" s="50">
        <f>'[11]ТОВ "Сумитеплоенерго" '!O812</f>
        <v>1</v>
      </c>
      <c r="D820" s="46">
        <f>'[11]ТОВ "Сумитеплоенерго" '!G812</f>
        <v>5</v>
      </c>
      <c r="E820" s="86" t="str">
        <f t="shared" si="806"/>
        <v>ТОВ "Сумитеплоенерго"</v>
      </c>
      <c r="F820" s="43">
        <f>'[11]ТОВ "Сумитеплоенерго" '!L812</f>
        <v>2864</v>
      </c>
      <c r="G820" s="43">
        <f>'[11]ТОВ "Сумитеплоенерго" '!CX812</f>
        <v>378.09693023255807</v>
      </c>
      <c r="H820" s="32">
        <f t="shared" si="807"/>
        <v>132.01708457840715</v>
      </c>
      <c r="I820" s="42"/>
      <c r="J820" s="42"/>
      <c r="K820" s="42"/>
      <c r="L820" s="42"/>
      <c r="M820" s="42"/>
      <c r="N820" s="44">
        <f t="shared" si="808"/>
        <v>378.09693023255807</v>
      </c>
      <c r="O820" s="44">
        <f t="shared" si="809"/>
        <v>251.2410212241796</v>
      </c>
      <c r="P820" s="44">
        <f t="shared" si="810"/>
        <v>0</v>
      </c>
      <c r="Q820" s="44">
        <f t="shared" si="811"/>
        <v>0</v>
      </c>
      <c r="R820" s="44">
        <f t="shared" si="812"/>
        <v>0</v>
      </c>
      <c r="S820" s="44">
        <f t="shared" si="813"/>
        <v>0</v>
      </c>
      <c r="T820" s="44">
        <f t="shared" si="814"/>
        <v>251.2410212241796</v>
      </c>
      <c r="U820" s="44">
        <f t="shared" si="815"/>
        <v>419.6875925581395</v>
      </c>
      <c r="V820" s="44">
        <f t="shared" si="816"/>
        <v>0</v>
      </c>
      <c r="W820" s="44">
        <f t="shared" si="817"/>
        <v>0</v>
      </c>
      <c r="X820" s="44">
        <f t="shared" si="818"/>
        <v>0</v>
      </c>
      <c r="Y820" s="44">
        <f t="shared" si="819"/>
        <v>0</v>
      </c>
      <c r="Z820" s="44">
        <f t="shared" si="820"/>
        <v>419.6875925581395</v>
      </c>
      <c r="AA820" s="20">
        <v>0.11</v>
      </c>
      <c r="AC820" s="44">
        <f t="shared" si="791"/>
        <v>302.62933333333336</v>
      </c>
      <c r="AD820" s="28">
        <f t="shared" si="844"/>
        <v>105.66666666666667</v>
      </c>
      <c r="AE820" s="44">
        <f t="shared" si="792"/>
        <v>1986.6613333333332</v>
      </c>
      <c r="AF820" s="28">
        <f t="shared" si="845"/>
        <v>693.66666666666663</v>
      </c>
      <c r="AG820" s="44">
        <f t="shared" si="793"/>
        <v>348.45333333333338</v>
      </c>
      <c r="AH820" s="28">
        <f t="shared" si="846"/>
        <v>121.66666666666667</v>
      </c>
      <c r="AI820" s="44">
        <f t="shared" si="757"/>
        <v>75.54376666046511</v>
      </c>
      <c r="AJ820" s="44">
        <f t="shared" si="758"/>
        <v>0</v>
      </c>
      <c r="AK820" s="44"/>
      <c r="AL820" s="44">
        <f t="shared" si="759"/>
        <v>0</v>
      </c>
      <c r="AM820" s="44"/>
      <c r="AN820" s="44">
        <f t="shared" si="760"/>
        <v>75.54376666046511</v>
      </c>
      <c r="AO820" s="20"/>
      <c r="AP820" s="20">
        <v>0.18</v>
      </c>
      <c r="AQ820" s="20"/>
      <c r="AR820" s="20"/>
      <c r="AS820" s="44">
        <f t="shared" si="761"/>
        <v>50.197956040591087</v>
      </c>
      <c r="AT820" s="44">
        <f t="shared" si="762"/>
        <v>0</v>
      </c>
      <c r="AU820" s="44">
        <f t="shared" si="763"/>
        <v>0</v>
      </c>
      <c r="AV820" s="44">
        <f t="shared" si="764"/>
        <v>0</v>
      </c>
      <c r="AW820" s="44"/>
      <c r="AX820" s="44">
        <f t="shared" si="765"/>
        <v>50.197956040591087</v>
      </c>
      <c r="AY820" s="44">
        <f t="shared" si="766"/>
        <v>235.02505183255815</v>
      </c>
      <c r="AZ820" s="44">
        <f t="shared" si="767"/>
        <v>0</v>
      </c>
      <c r="BA820" s="44"/>
      <c r="BB820" s="44">
        <f t="shared" si="768"/>
        <v>0</v>
      </c>
      <c r="BC820" s="44"/>
      <c r="BD820" s="44">
        <f t="shared" si="769"/>
        <v>235.02505183255815</v>
      </c>
      <c r="BE820" s="20"/>
      <c r="BF820" s="20">
        <v>0.56000000000000005</v>
      </c>
      <c r="BG820" s="20"/>
      <c r="BH820" s="20">
        <v>0.05</v>
      </c>
      <c r="BI820" s="44">
        <f t="shared" si="770"/>
        <v>156.17141879295008</v>
      </c>
      <c r="BJ820" s="44">
        <f t="shared" si="771"/>
        <v>0</v>
      </c>
      <c r="BK820" s="44">
        <f t="shared" si="772"/>
        <v>0</v>
      </c>
      <c r="BL820" s="44">
        <f t="shared" si="773"/>
        <v>0</v>
      </c>
      <c r="BM820" s="44"/>
      <c r="BN820" s="44">
        <f t="shared" si="774"/>
        <v>156.17141879295008</v>
      </c>
      <c r="BO820" s="44">
        <f t="shared" si="775"/>
        <v>92.33127036279069</v>
      </c>
      <c r="BP820" s="44">
        <f t="shared" si="776"/>
        <v>0</v>
      </c>
      <c r="BQ820" s="44"/>
      <c r="BR820" s="44">
        <f t="shared" si="777"/>
        <v>0</v>
      </c>
      <c r="BS820" s="44"/>
      <c r="BT820" s="44">
        <f t="shared" si="778"/>
        <v>92.33127036279069</v>
      </c>
      <c r="BU820" s="20"/>
      <c r="BV820" s="20">
        <v>0.22</v>
      </c>
      <c r="BW820" s="20"/>
      <c r="BX820" s="20">
        <v>0.05</v>
      </c>
      <c r="BY820" s="44">
        <f t="shared" si="779"/>
        <v>61.353057382944662</v>
      </c>
      <c r="BZ820" s="44">
        <f t="shared" si="780"/>
        <v>0</v>
      </c>
      <c r="CA820" s="44">
        <f t="shared" si="781"/>
        <v>0</v>
      </c>
      <c r="CB820" s="44">
        <f t="shared" si="782"/>
        <v>0</v>
      </c>
      <c r="CC820" s="44"/>
      <c r="CD820" s="44">
        <f t="shared" si="783"/>
        <v>61.353057382944662</v>
      </c>
      <c r="CE820" s="44">
        <f t="shared" si="784"/>
        <v>6.0287182428029764</v>
      </c>
      <c r="CF820" s="44">
        <f t="shared" si="785"/>
        <v>12.721030190339896</v>
      </c>
      <c r="CG820" s="44">
        <f t="shared" si="786"/>
        <v>5.6794778972204698</v>
      </c>
      <c r="CH820" s="44">
        <f t="shared" si="787"/>
        <v>20.545803702706312</v>
      </c>
      <c r="CI820" s="44">
        <f t="shared" si="788"/>
        <v>63.920278186197422</v>
      </c>
      <c r="CJ820" s="44">
        <f t="shared" si="789"/>
        <v>25.111537858863269</v>
      </c>
      <c r="CK820" s="44">
        <f t="shared" si="790"/>
        <v>114.14335390392395</v>
      </c>
      <c r="CM820" s="35">
        <f t="shared" si="847"/>
        <v>35</v>
      </c>
    </row>
    <row r="821" spans="1:91" x14ac:dyDescent="0.25">
      <c r="A821" s="41">
        <f>'[11]ТОВ "Сумитеплоенерго" '!F813</f>
        <v>1971</v>
      </c>
      <c r="B821" s="41" t="str">
        <f>'[11]ТОВ "Сумитеплоенерго" '!C813</f>
        <v>Р,КОРСАКОВА вул,, б, 12</v>
      </c>
      <c r="C821" s="50">
        <f>'[11]ТОВ "Сумитеплоенерго" '!O813</f>
        <v>1</v>
      </c>
      <c r="D821" s="46">
        <f>'[11]ТОВ "Сумитеплоенерго" '!G813</f>
        <v>5</v>
      </c>
      <c r="E821" s="86" t="str">
        <f t="shared" si="806"/>
        <v>ТОВ "Сумитеплоенерго"</v>
      </c>
      <c r="F821" s="43">
        <f>'[11]ТОВ "Сумитеплоенерго" '!L813</f>
        <v>3144</v>
      </c>
      <c r="G821" s="43">
        <f>'[11]ТОВ "Сумитеплоенерго" '!CX813</f>
        <v>619.82846511627918</v>
      </c>
      <c r="H821" s="32">
        <f t="shared" si="807"/>
        <v>197.14645837031782</v>
      </c>
      <c r="I821" s="42"/>
      <c r="J821" s="42"/>
      <c r="K821" s="42"/>
      <c r="L821" s="42"/>
      <c r="M821" s="42"/>
      <c r="N821" s="44">
        <f t="shared" si="808"/>
        <v>619.82846511627918</v>
      </c>
      <c r="O821" s="44">
        <f t="shared" si="809"/>
        <v>411.8688201563719</v>
      </c>
      <c r="P821" s="44">
        <f t="shared" si="810"/>
        <v>0</v>
      </c>
      <c r="Q821" s="44">
        <f t="shared" si="811"/>
        <v>0</v>
      </c>
      <c r="R821" s="44">
        <f t="shared" si="812"/>
        <v>0</v>
      </c>
      <c r="S821" s="44">
        <f t="shared" si="813"/>
        <v>0</v>
      </c>
      <c r="T821" s="44">
        <f t="shared" si="814"/>
        <v>411.8688201563719</v>
      </c>
      <c r="U821" s="44">
        <f t="shared" si="815"/>
        <v>638.42331906976756</v>
      </c>
      <c r="V821" s="44">
        <f t="shared" si="816"/>
        <v>0</v>
      </c>
      <c r="W821" s="44">
        <f t="shared" si="817"/>
        <v>0</v>
      </c>
      <c r="X821" s="44">
        <f t="shared" si="818"/>
        <v>0</v>
      </c>
      <c r="Y821" s="44">
        <f t="shared" si="819"/>
        <v>0</v>
      </c>
      <c r="Z821" s="44">
        <f t="shared" si="820"/>
        <v>638.42331906976756</v>
      </c>
      <c r="AA821" s="20">
        <v>0.03</v>
      </c>
      <c r="AC821" s="44">
        <f t="shared" si="791"/>
        <v>332.21600000000001</v>
      </c>
      <c r="AD821" s="28">
        <f t="shared" si="844"/>
        <v>105.66666666666667</v>
      </c>
      <c r="AE821" s="44">
        <f t="shared" si="792"/>
        <v>2180.8879999999999</v>
      </c>
      <c r="AF821" s="28">
        <f t="shared" si="845"/>
        <v>693.66666666666663</v>
      </c>
      <c r="AG821" s="44">
        <f t="shared" si="793"/>
        <v>382.52</v>
      </c>
      <c r="AH821" s="28">
        <f t="shared" si="846"/>
        <v>121.66666666666667</v>
      </c>
      <c r="AI821" s="44">
        <f t="shared" si="757"/>
        <v>114.91619743255815</v>
      </c>
      <c r="AJ821" s="44">
        <f t="shared" si="758"/>
        <v>0</v>
      </c>
      <c r="AK821" s="44"/>
      <c r="AL821" s="44">
        <f t="shared" si="759"/>
        <v>0</v>
      </c>
      <c r="AM821" s="44"/>
      <c r="AN821" s="44">
        <f t="shared" si="760"/>
        <v>114.91619743255815</v>
      </c>
      <c r="AO821" s="20"/>
      <c r="AP821" s="20">
        <v>0.18</v>
      </c>
      <c r="AQ821" s="20"/>
      <c r="AR821" s="20"/>
      <c r="AS821" s="44">
        <f t="shared" si="761"/>
        <v>76.360479256991354</v>
      </c>
      <c r="AT821" s="44">
        <f t="shared" si="762"/>
        <v>0</v>
      </c>
      <c r="AU821" s="44">
        <f t="shared" si="763"/>
        <v>0</v>
      </c>
      <c r="AV821" s="44">
        <f t="shared" si="764"/>
        <v>0</v>
      </c>
      <c r="AW821" s="44"/>
      <c r="AX821" s="44">
        <f t="shared" si="765"/>
        <v>76.360479256991354</v>
      </c>
      <c r="AY821" s="44">
        <f t="shared" si="766"/>
        <v>357.51705867906986</v>
      </c>
      <c r="AZ821" s="44">
        <f t="shared" si="767"/>
        <v>0</v>
      </c>
      <c r="BA821" s="44"/>
      <c r="BB821" s="44">
        <f t="shared" si="768"/>
        <v>0</v>
      </c>
      <c r="BC821" s="44"/>
      <c r="BD821" s="44">
        <f t="shared" si="769"/>
        <v>357.51705867906986</v>
      </c>
      <c r="BE821" s="20"/>
      <c r="BF821" s="20">
        <v>0.56000000000000005</v>
      </c>
      <c r="BG821" s="20"/>
      <c r="BH821" s="20">
        <v>0.05</v>
      </c>
      <c r="BI821" s="44">
        <f t="shared" si="770"/>
        <v>237.56593546619536</v>
      </c>
      <c r="BJ821" s="44">
        <f t="shared" si="771"/>
        <v>0</v>
      </c>
      <c r="BK821" s="44">
        <f t="shared" si="772"/>
        <v>0</v>
      </c>
      <c r="BL821" s="44">
        <f t="shared" si="773"/>
        <v>0</v>
      </c>
      <c r="BM821" s="44"/>
      <c r="BN821" s="44">
        <f t="shared" si="774"/>
        <v>237.56593546619536</v>
      </c>
      <c r="BO821" s="44">
        <f t="shared" si="775"/>
        <v>140.45313019534888</v>
      </c>
      <c r="BP821" s="44">
        <f t="shared" si="776"/>
        <v>0</v>
      </c>
      <c r="BQ821" s="44"/>
      <c r="BR821" s="44">
        <f t="shared" si="777"/>
        <v>0</v>
      </c>
      <c r="BS821" s="44"/>
      <c r="BT821" s="44">
        <f t="shared" si="778"/>
        <v>140.45313019534888</v>
      </c>
      <c r="BU821" s="20"/>
      <c r="BV821" s="20">
        <v>0.22</v>
      </c>
      <c r="BW821" s="20"/>
      <c r="BX821" s="20">
        <v>0.05</v>
      </c>
      <c r="BY821" s="44">
        <f t="shared" si="779"/>
        <v>93.329474647433884</v>
      </c>
      <c r="BZ821" s="44">
        <f t="shared" si="780"/>
        <v>0</v>
      </c>
      <c r="CA821" s="44">
        <f t="shared" si="781"/>
        <v>0</v>
      </c>
      <c r="CB821" s="44">
        <f t="shared" si="782"/>
        <v>0</v>
      </c>
      <c r="CC821" s="44"/>
      <c r="CD821" s="44">
        <f t="shared" si="783"/>
        <v>93.329474647433884</v>
      </c>
      <c r="CE821" s="44">
        <f t="shared" si="784"/>
        <v>4.3506274873148234</v>
      </c>
      <c r="CF821" s="44">
        <f t="shared" si="785"/>
        <v>9.1801376982784273</v>
      </c>
      <c r="CG821" s="44">
        <f t="shared" si="786"/>
        <v>4.0985980200255785</v>
      </c>
      <c r="CH821" s="44">
        <f t="shared" si="787"/>
        <v>31.254009947936662</v>
      </c>
      <c r="CI821" s="44">
        <f t="shared" si="788"/>
        <v>97.234697615802972</v>
      </c>
      <c r="CJ821" s="44">
        <f t="shared" si="789"/>
        <v>38.1993454919226</v>
      </c>
      <c r="CK821" s="44">
        <f t="shared" si="790"/>
        <v>173.63338859964816</v>
      </c>
      <c r="CM821" s="35">
        <f t="shared" si="847"/>
        <v>35</v>
      </c>
    </row>
    <row r="822" spans="1:91" x14ac:dyDescent="0.25">
      <c r="A822" s="41">
        <f>'[11]ТОВ "Сумитеплоенерго" '!F814</f>
        <v>1972</v>
      </c>
      <c r="B822" s="41" t="str">
        <f>'[11]ТОВ "Сумитеплоенерго" '!C814</f>
        <v>Р,КОРСАКОВА вул,, б, 14</v>
      </c>
      <c r="C822" s="50">
        <f>'[11]ТОВ "Сумитеплоенерго" '!O814</f>
        <v>1</v>
      </c>
      <c r="D822" s="46">
        <f>'[11]ТОВ "Сумитеплоенерго" '!G814</f>
        <v>5</v>
      </c>
      <c r="E822" s="86" t="str">
        <f t="shared" si="806"/>
        <v>ТОВ "Сумитеплоенерго"</v>
      </c>
      <c r="F822" s="43">
        <f>'[11]ТОВ "Сумитеплоенерго" '!L814</f>
        <v>4491</v>
      </c>
      <c r="G822" s="43">
        <f>'[11]ТОВ "Сумитеплоенерго" '!CX814</f>
        <v>444.17362790697678</v>
      </c>
      <c r="H822" s="32">
        <f t="shared" si="807"/>
        <v>98.903056759513873</v>
      </c>
      <c r="I822" s="42"/>
      <c r="J822" s="42"/>
      <c r="K822" s="42"/>
      <c r="L822" s="42"/>
      <c r="M822" s="42"/>
      <c r="N822" s="44">
        <f t="shared" si="808"/>
        <v>444.17362790697678</v>
      </c>
      <c r="O822" s="44">
        <f t="shared" si="809"/>
        <v>295.14821981643308</v>
      </c>
      <c r="P822" s="44">
        <f t="shared" si="810"/>
        <v>0</v>
      </c>
      <c r="Q822" s="44">
        <f t="shared" si="811"/>
        <v>0</v>
      </c>
      <c r="R822" s="44">
        <f t="shared" si="812"/>
        <v>0</v>
      </c>
      <c r="S822" s="44">
        <f t="shared" si="813"/>
        <v>0</v>
      </c>
      <c r="T822" s="44">
        <f t="shared" si="814"/>
        <v>295.14821981643308</v>
      </c>
      <c r="U822" s="44">
        <f t="shared" si="815"/>
        <v>550.7752986046512</v>
      </c>
      <c r="V822" s="44">
        <f t="shared" si="816"/>
        <v>0</v>
      </c>
      <c r="W822" s="44">
        <f t="shared" si="817"/>
        <v>0</v>
      </c>
      <c r="X822" s="44">
        <f t="shared" si="818"/>
        <v>0</v>
      </c>
      <c r="Y822" s="44">
        <f t="shared" si="819"/>
        <v>0</v>
      </c>
      <c r="Z822" s="44">
        <f t="shared" si="820"/>
        <v>550.7752986046512</v>
      </c>
      <c r="AA822" s="20">
        <v>0.24</v>
      </c>
      <c r="AC822" s="44">
        <f t="shared" si="791"/>
        <v>474.54899999999998</v>
      </c>
      <c r="AD822" s="28">
        <f t="shared" si="844"/>
        <v>105.66666666666667</v>
      </c>
      <c r="AE822" s="44">
        <f t="shared" si="792"/>
        <v>3115.2570000000001</v>
      </c>
      <c r="AF822" s="28">
        <f t="shared" si="845"/>
        <v>693.66666666666663</v>
      </c>
      <c r="AG822" s="44">
        <f t="shared" si="793"/>
        <v>546.40499999999997</v>
      </c>
      <c r="AH822" s="28">
        <f t="shared" si="846"/>
        <v>121.66666666666667</v>
      </c>
      <c r="AI822" s="44">
        <f t="shared" si="757"/>
        <v>99.139553748837216</v>
      </c>
      <c r="AJ822" s="44">
        <f t="shared" si="758"/>
        <v>0</v>
      </c>
      <c r="AK822" s="44"/>
      <c r="AL822" s="44">
        <f t="shared" si="759"/>
        <v>0</v>
      </c>
      <c r="AM822" s="44"/>
      <c r="AN822" s="44">
        <f t="shared" si="760"/>
        <v>99.139553748837216</v>
      </c>
      <c r="AO822" s="20"/>
      <c r="AP822" s="20">
        <v>0.18</v>
      </c>
      <c r="AQ822" s="20"/>
      <c r="AR822" s="20"/>
      <c r="AS822" s="44">
        <f t="shared" si="761"/>
        <v>65.877082663027863</v>
      </c>
      <c r="AT822" s="44">
        <f t="shared" si="762"/>
        <v>0</v>
      </c>
      <c r="AU822" s="44">
        <f t="shared" si="763"/>
        <v>0</v>
      </c>
      <c r="AV822" s="44">
        <f t="shared" si="764"/>
        <v>0</v>
      </c>
      <c r="AW822" s="44"/>
      <c r="AX822" s="44">
        <f t="shared" si="765"/>
        <v>65.877082663027863</v>
      </c>
      <c r="AY822" s="44">
        <f t="shared" si="766"/>
        <v>308.43416721860473</v>
      </c>
      <c r="AZ822" s="44">
        <f t="shared" si="767"/>
        <v>0</v>
      </c>
      <c r="BA822" s="44"/>
      <c r="BB822" s="44">
        <f t="shared" si="768"/>
        <v>0</v>
      </c>
      <c r="BC822" s="44"/>
      <c r="BD822" s="44">
        <f t="shared" si="769"/>
        <v>308.43416721860473</v>
      </c>
      <c r="BE822" s="20"/>
      <c r="BF822" s="20">
        <v>0.56000000000000005</v>
      </c>
      <c r="BG822" s="20"/>
      <c r="BH822" s="20">
        <v>0.05</v>
      </c>
      <c r="BI822" s="44">
        <f t="shared" si="770"/>
        <v>204.95092384053115</v>
      </c>
      <c r="BJ822" s="44">
        <f t="shared" si="771"/>
        <v>0</v>
      </c>
      <c r="BK822" s="44">
        <f t="shared" si="772"/>
        <v>0</v>
      </c>
      <c r="BL822" s="44">
        <f t="shared" si="773"/>
        <v>0</v>
      </c>
      <c r="BM822" s="44"/>
      <c r="BN822" s="44">
        <f t="shared" si="774"/>
        <v>204.95092384053115</v>
      </c>
      <c r="BO822" s="44">
        <f t="shared" si="775"/>
        <v>121.17056569302326</v>
      </c>
      <c r="BP822" s="44">
        <f t="shared" si="776"/>
        <v>0</v>
      </c>
      <c r="BQ822" s="44"/>
      <c r="BR822" s="44">
        <f t="shared" si="777"/>
        <v>0</v>
      </c>
      <c r="BS822" s="44"/>
      <c r="BT822" s="44">
        <f t="shared" si="778"/>
        <v>121.17056569302326</v>
      </c>
      <c r="BU822" s="20"/>
      <c r="BV822" s="20">
        <v>0.22</v>
      </c>
      <c r="BW822" s="20"/>
      <c r="BX822" s="20">
        <v>0.05</v>
      </c>
      <c r="BY822" s="44">
        <f t="shared" si="779"/>
        <v>80.516434365922933</v>
      </c>
      <c r="BZ822" s="44">
        <f t="shared" si="780"/>
        <v>0</v>
      </c>
      <c r="CA822" s="44">
        <f t="shared" si="781"/>
        <v>0</v>
      </c>
      <c r="CB822" s="44">
        <f t="shared" si="782"/>
        <v>0</v>
      </c>
      <c r="CC822" s="44"/>
      <c r="CD822" s="44">
        <f t="shared" si="783"/>
        <v>80.516434365922933</v>
      </c>
      <c r="CE822" s="44">
        <f t="shared" si="784"/>
        <v>7.2035521431238285</v>
      </c>
      <c r="CF822" s="44">
        <f t="shared" si="785"/>
        <v>15.200014430888483</v>
      </c>
      <c r="CG822" s="44">
        <f t="shared" si="786"/>
        <v>6.7862543132095725</v>
      </c>
      <c r="CH822" s="44">
        <f t="shared" si="787"/>
        <v>26.96320160540126</v>
      </c>
      <c r="CI822" s="44">
        <f t="shared" si="788"/>
        <v>83.885516105692815</v>
      </c>
      <c r="CJ822" s="44">
        <f t="shared" si="789"/>
        <v>32.955024184379319</v>
      </c>
      <c r="CK822" s="44">
        <f t="shared" si="790"/>
        <v>149.79556447445142</v>
      </c>
      <c r="CM822" s="35">
        <f t="shared" si="847"/>
        <v>35</v>
      </c>
    </row>
    <row r="823" spans="1:91" x14ac:dyDescent="0.25">
      <c r="A823" s="41">
        <f>'[11]ТОВ "Сумитеплоенерго" '!F815</f>
        <v>1971</v>
      </c>
      <c r="B823" s="41" t="str">
        <f>'[11]ТОВ "Сумитеплоенерго" '!C815</f>
        <v>Р,КОРСАКОВА вул,, б, 16</v>
      </c>
      <c r="C823" s="50">
        <f>'[11]ТОВ "Сумитеплоенерго" '!O815</f>
        <v>1</v>
      </c>
      <c r="D823" s="46">
        <f>'[11]ТОВ "Сумитеплоенерго" '!G815</f>
        <v>5</v>
      </c>
      <c r="E823" s="86" t="str">
        <f t="shared" si="806"/>
        <v>ТОВ "Сумитеплоенерго"</v>
      </c>
      <c r="F823" s="43">
        <f>'[11]ТОВ "Сумитеплоенерго" '!L815</f>
        <v>4450</v>
      </c>
      <c r="G823" s="43">
        <f>'[11]ТОВ "Сумитеплоенерго" '!CX815</f>
        <v>561.43160465116273</v>
      </c>
      <c r="H823" s="32">
        <f t="shared" si="807"/>
        <v>126.16440553958714</v>
      </c>
      <c r="I823" s="42"/>
      <c r="J823" s="42"/>
      <c r="K823" s="42"/>
      <c r="L823" s="42"/>
      <c r="M823" s="42"/>
      <c r="N823" s="44">
        <f t="shared" si="808"/>
        <v>561.43160465116273</v>
      </c>
      <c r="O823" s="44">
        <f t="shared" si="809"/>
        <v>373.06478424283625</v>
      </c>
      <c r="P823" s="44">
        <f t="shared" si="810"/>
        <v>0</v>
      </c>
      <c r="Q823" s="44">
        <f t="shared" si="811"/>
        <v>0</v>
      </c>
      <c r="R823" s="44">
        <f t="shared" si="812"/>
        <v>0</v>
      </c>
      <c r="S823" s="44">
        <f t="shared" si="813"/>
        <v>0</v>
      </c>
      <c r="T823" s="44">
        <f t="shared" si="814"/>
        <v>373.06478424283625</v>
      </c>
      <c r="U823" s="44">
        <f t="shared" si="815"/>
        <v>623.18908116279067</v>
      </c>
      <c r="V823" s="44">
        <f t="shared" si="816"/>
        <v>0</v>
      </c>
      <c r="W823" s="44">
        <f t="shared" si="817"/>
        <v>0</v>
      </c>
      <c r="X823" s="44">
        <f t="shared" si="818"/>
        <v>0</v>
      </c>
      <c r="Y823" s="44">
        <f t="shared" si="819"/>
        <v>0</v>
      </c>
      <c r="Z823" s="44">
        <f t="shared" si="820"/>
        <v>623.18908116279067</v>
      </c>
      <c r="AA823" s="20">
        <v>0.11</v>
      </c>
      <c r="AC823" s="44">
        <f t="shared" si="791"/>
        <v>470.2166666666667</v>
      </c>
      <c r="AD823" s="28">
        <f t="shared" si="844"/>
        <v>105.66666666666667</v>
      </c>
      <c r="AE823" s="44">
        <f t="shared" si="792"/>
        <v>3086.8166666666666</v>
      </c>
      <c r="AF823" s="28">
        <f t="shared" si="845"/>
        <v>693.66666666666663</v>
      </c>
      <c r="AG823" s="44">
        <f t="shared" si="793"/>
        <v>541.41666666666674</v>
      </c>
      <c r="AH823" s="28">
        <f t="shared" si="846"/>
        <v>121.66666666666667</v>
      </c>
      <c r="AI823" s="44">
        <f t="shared" si="757"/>
        <v>112.17403460930231</v>
      </c>
      <c r="AJ823" s="44">
        <f t="shared" si="758"/>
        <v>0</v>
      </c>
      <c r="AK823" s="44"/>
      <c r="AL823" s="44">
        <f t="shared" si="759"/>
        <v>0</v>
      </c>
      <c r="AM823" s="44"/>
      <c r="AN823" s="44">
        <f t="shared" si="760"/>
        <v>112.17403460930231</v>
      </c>
      <c r="AO823" s="20"/>
      <c r="AP823" s="20">
        <v>0.18</v>
      </c>
      <c r="AQ823" s="20"/>
      <c r="AR823" s="20"/>
      <c r="AS823" s="44">
        <f t="shared" si="761"/>
        <v>74.538343891718682</v>
      </c>
      <c r="AT823" s="44">
        <f t="shared" si="762"/>
        <v>0</v>
      </c>
      <c r="AU823" s="44">
        <f t="shared" si="763"/>
        <v>0</v>
      </c>
      <c r="AV823" s="44">
        <f t="shared" si="764"/>
        <v>0</v>
      </c>
      <c r="AW823" s="44"/>
      <c r="AX823" s="44">
        <f t="shared" si="765"/>
        <v>74.538343891718682</v>
      </c>
      <c r="AY823" s="44">
        <f t="shared" si="766"/>
        <v>348.9858854511628</v>
      </c>
      <c r="AZ823" s="44">
        <f t="shared" si="767"/>
        <v>0</v>
      </c>
      <c r="BA823" s="44"/>
      <c r="BB823" s="44">
        <f t="shared" si="768"/>
        <v>0</v>
      </c>
      <c r="BC823" s="44"/>
      <c r="BD823" s="44">
        <f t="shared" si="769"/>
        <v>348.9858854511628</v>
      </c>
      <c r="BE823" s="20"/>
      <c r="BF823" s="20">
        <v>0.56000000000000005</v>
      </c>
      <c r="BG823" s="20"/>
      <c r="BH823" s="20">
        <v>0.05</v>
      </c>
      <c r="BI823" s="44">
        <f t="shared" si="770"/>
        <v>231.89706988534704</v>
      </c>
      <c r="BJ823" s="44">
        <f t="shared" si="771"/>
        <v>0</v>
      </c>
      <c r="BK823" s="44">
        <f t="shared" si="772"/>
        <v>0</v>
      </c>
      <c r="BL823" s="44">
        <f t="shared" si="773"/>
        <v>0</v>
      </c>
      <c r="BM823" s="44"/>
      <c r="BN823" s="44">
        <f t="shared" si="774"/>
        <v>231.89706988534704</v>
      </c>
      <c r="BO823" s="44">
        <f t="shared" si="775"/>
        <v>137.10159785581394</v>
      </c>
      <c r="BP823" s="44">
        <f t="shared" si="776"/>
        <v>0</v>
      </c>
      <c r="BQ823" s="44"/>
      <c r="BR823" s="44">
        <f t="shared" si="777"/>
        <v>0</v>
      </c>
      <c r="BS823" s="44"/>
      <c r="BT823" s="44">
        <f t="shared" si="778"/>
        <v>137.10159785581394</v>
      </c>
      <c r="BU823" s="20"/>
      <c r="BV823" s="20">
        <v>0.22</v>
      </c>
      <c r="BW823" s="20"/>
      <c r="BX823" s="20">
        <v>0.05</v>
      </c>
      <c r="BY823" s="44">
        <f t="shared" si="779"/>
        <v>91.102420312100605</v>
      </c>
      <c r="BZ823" s="44">
        <f t="shared" si="780"/>
        <v>0</v>
      </c>
      <c r="CA823" s="44">
        <f t="shared" si="781"/>
        <v>0</v>
      </c>
      <c r="CB823" s="44">
        <f t="shared" si="782"/>
        <v>0</v>
      </c>
      <c r="CC823" s="44"/>
      <c r="CD823" s="44">
        <f t="shared" si="783"/>
        <v>91.102420312100605</v>
      </c>
      <c r="CE823" s="44">
        <f t="shared" si="784"/>
        <v>6.3083862897429954</v>
      </c>
      <c r="CF823" s="44">
        <f t="shared" si="785"/>
        <v>13.311149934722458</v>
      </c>
      <c r="CG823" s="44">
        <f t="shared" si="786"/>
        <v>5.9429449273890862</v>
      </c>
      <c r="CH823" s="44">
        <f t="shared" si="787"/>
        <v>30.508217917990688</v>
      </c>
      <c r="CI823" s="44">
        <f t="shared" si="788"/>
        <v>94.914455744859936</v>
      </c>
      <c r="CJ823" s="44">
        <f t="shared" si="789"/>
        <v>37.287821899766399</v>
      </c>
      <c r="CK823" s="44">
        <f t="shared" si="790"/>
        <v>169.49009954439273</v>
      </c>
      <c r="CM823" s="35">
        <f t="shared" si="847"/>
        <v>35</v>
      </c>
    </row>
    <row r="824" spans="1:91" x14ac:dyDescent="0.25">
      <c r="A824" s="41">
        <f>'[11]ТОВ "Сумитеплоенерго" '!F816</f>
        <v>1969</v>
      </c>
      <c r="B824" s="41" t="str">
        <f>'[11]ТОВ "Сумитеплоенерго" '!C816</f>
        <v>Р,КОРСАКОВА вул,, б, 20</v>
      </c>
      <c r="C824" s="50">
        <f>'[11]ТОВ "Сумитеплоенерго" '!O816</f>
        <v>1</v>
      </c>
      <c r="D824" s="46">
        <f>'[11]ТОВ "Сумитеплоенерго" '!G816</f>
        <v>5</v>
      </c>
      <c r="E824" s="86" t="str">
        <f t="shared" si="806"/>
        <v>ТОВ "Сумитеплоенерго"</v>
      </c>
      <c r="F824" s="43">
        <f>'[11]ТОВ "Сумитеплоенерго" '!L816</f>
        <v>4459</v>
      </c>
      <c r="G824" s="43">
        <f>'[11]ТОВ "Сумитеплоенерго" '!CX816</f>
        <v>567.72912790697671</v>
      </c>
      <c r="H824" s="32">
        <f t="shared" si="807"/>
        <v>127.32207398676312</v>
      </c>
      <c r="I824" s="42"/>
      <c r="J824" s="42"/>
      <c r="K824" s="42"/>
      <c r="L824" s="42"/>
      <c r="M824" s="42"/>
      <c r="N824" s="44">
        <f t="shared" si="808"/>
        <v>567.72912790697671</v>
      </c>
      <c r="O824" s="44">
        <f t="shared" si="809"/>
        <v>377.24941534523782</v>
      </c>
      <c r="P824" s="44">
        <f t="shared" si="810"/>
        <v>0</v>
      </c>
      <c r="Q824" s="44">
        <f t="shared" si="811"/>
        <v>0</v>
      </c>
      <c r="R824" s="44">
        <f t="shared" si="812"/>
        <v>0</v>
      </c>
      <c r="S824" s="44">
        <f t="shared" si="813"/>
        <v>0</v>
      </c>
      <c r="T824" s="44">
        <f t="shared" si="814"/>
        <v>377.24941534523782</v>
      </c>
      <c r="U824" s="44">
        <f t="shared" si="815"/>
        <v>630.17933197674415</v>
      </c>
      <c r="V824" s="44">
        <f t="shared" si="816"/>
        <v>0</v>
      </c>
      <c r="W824" s="44">
        <f t="shared" si="817"/>
        <v>0</v>
      </c>
      <c r="X824" s="44">
        <f t="shared" si="818"/>
        <v>0</v>
      </c>
      <c r="Y824" s="44">
        <f t="shared" si="819"/>
        <v>0</v>
      </c>
      <c r="Z824" s="44">
        <f t="shared" si="820"/>
        <v>630.17933197674415</v>
      </c>
      <c r="AA824" s="20">
        <v>0.11</v>
      </c>
      <c r="AC824" s="44">
        <f t="shared" si="791"/>
        <v>471.16766666666666</v>
      </c>
      <c r="AD824" s="28">
        <f t="shared" si="844"/>
        <v>105.66666666666667</v>
      </c>
      <c r="AE824" s="44">
        <f t="shared" si="792"/>
        <v>3093.0596666666665</v>
      </c>
      <c r="AF824" s="28">
        <f t="shared" si="845"/>
        <v>693.66666666666663</v>
      </c>
      <c r="AG824" s="44">
        <f t="shared" si="793"/>
        <v>542.51166666666677</v>
      </c>
      <c r="AH824" s="28">
        <f t="shared" si="846"/>
        <v>121.66666666666667</v>
      </c>
      <c r="AI824" s="44">
        <f t="shared" si="757"/>
        <v>113.43227975581394</v>
      </c>
      <c r="AJ824" s="44">
        <f t="shared" si="758"/>
        <v>0</v>
      </c>
      <c r="AK824" s="44"/>
      <c r="AL824" s="44">
        <f t="shared" si="759"/>
        <v>0</v>
      </c>
      <c r="AM824" s="44"/>
      <c r="AN824" s="44">
        <f t="shared" si="760"/>
        <v>113.43227975581394</v>
      </c>
      <c r="AO824" s="20"/>
      <c r="AP824" s="20">
        <v>0.18</v>
      </c>
      <c r="AQ824" s="20"/>
      <c r="AR824" s="20"/>
      <c r="AS824" s="44">
        <f t="shared" si="761"/>
        <v>75.374433185978518</v>
      </c>
      <c r="AT824" s="44">
        <f t="shared" si="762"/>
        <v>0</v>
      </c>
      <c r="AU824" s="44">
        <f t="shared" si="763"/>
        <v>0</v>
      </c>
      <c r="AV824" s="44">
        <f t="shared" si="764"/>
        <v>0</v>
      </c>
      <c r="AW824" s="44"/>
      <c r="AX824" s="44">
        <f t="shared" si="765"/>
        <v>75.374433185978518</v>
      </c>
      <c r="AY824" s="44">
        <f t="shared" si="766"/>
        <v>352.90042590697675</v>
      </c>
      <c r="AZ824" s="44">
        <f t="shared" si="767"/>
        <v>0</v>
      </c>
      <c r="BA824" s="44"/>
      <c r="BB824" s="44">
        <f t="shared" si="768"/>
        <v>0</v>
      </c>
      <c r="BC824" s="44"/>
      <c r="BD824" s="44">
        <f t="shared" si="769"/>
        <v>352.90042590697675</v>
      </c>
      <c r="BE824" s="20"/>
      <c r="BF824" s="20">
        <v>0.56000000000000005</v>
      </c>
      <c r="BG824" s="20"/>
      <c r="BH824" s="20">
        <v>0.05</v>
      </c>
      <c r="BI824" s="44">
        <f t="shared" si="770"/>
        <v>234.49823657859986</v>
      </c>
      <c r="BJ824" s="44">
        <f t="shared" si="771"/>
        <v>0</v>
      </c>
      <c r="BK824" s="44">
        <f t="shared" si="772"/>
        <v>0</v>
      </c>
      <c r="BL824" s="44">
        <f t="shared" si="773"/>
        <v>0</v>
      </c>
      <c r="BM824" s="44"/>
      <c r="BN824" s="44">
        <f t="shared" si="774"/>
        <v>234.49823657859986</v>
      </c>
      <c r="BO824" s="44">
        <f t="shared" si="775"/>
        <v>138.6394530348837</v>
      </c>
      <c r="BP824" s="44">
        <f t="shared" si="776"/>
        <v>0</v>
      </c>
      <c r="BQ824" s="44"/>
      <c r="BR824" s="44">
        <f t="shared" si="777"/>
        <v>0</v>
      </c>
      <c r="BS824" s="44"/>
      <c r="BT824" s="44">
        <f t="shared" si="778"/>
        <v>138.6394530348837</v>
      </c>
      <c r="BU824" s="20"/>
      <c r="BV824" s="20">
        <v>0.22</v>
      </c>
      <c r="BW824" s="20"/>
      <c r="BX824" s="20">
        <v>0.05</v>
      </c>
      <c r="BY824" s="44">
        <f t="shared" si="779"/>
        <v>92.124307227307071</v>
      </c>
      <c r="BZ824" s="44">
        <f t="shared" si="780"/>
        <v>0</v>
      </c>
      <c r="CA824" s="44">
        <f t="shared" si="781"/>
        <v>0</v>
      </c>
      <c r="CB824" s="44">
        <f t="shared" si="782"/>
        <v>0</v>
      </c>
      <c r="CC824" s="44"/>
      <c r="CD824" s="44">
        <f t="shared" si="783"/>
        <v>92.124307227307071</v>
      </c>
      <c r="CE824" s="44">
        <f t="shared" si="784"/>
        <v>6.2510276595262724</v>
      </c>
      <c r="CF824" s="44">
        <f t="shared" si="785"/>
        <v>13.19011908914686</v>
      </c>
      <c r="CG824" s="44">
        <f t="shared" si="786"/>
        <v>5.888909051202698</v>
      </c>
      <c r="CH824" s="44">
        <f t="shared" si="787"/>
        <v>30.850425606764034</v>
      </c>
      <c r="CI824" s="44">
        <f t="shared" si="788"/>
        <v>95.979101887710343</v>
      </c>
      <c r="CJ824" s="44">
        <f t="shared" si="789"/>
        <v>37.706075741600486</v>
      </c>
      <c r="CK824" s="44">
        <f t="shared" si="790"/>
        <v>171.39125337091133</v>
      </c>
      <c r="CM824" s="35">
        <f t="shared" si="847"/>
        <v>35</v>
      </c>
    </row>
    <row r="825" spans="1:91" x14ac:dyDescent="0.25">
      <c r="A825" s="41" t="e">
        <f>'[11]ТОВ "Сумитеплоенерго" '!F817</f>
        <v>#REF!</v>
      </c>
      <c r="B825" s="41" t="str">
        <f>'[11]ТОВ "Сумитеплоенерго" '!C817</f>
        <v>КОВПАКА вул,, б, 2</v>
      </c>
      <c r="C825" s="50">
        <f>'[11]ТОВ "Сумитеплоенерго" '!O817</f>
        <v>1</v>
      </c>
      <c r="D825" s="46">
        <f>'[11]ТОВ "Сумитеплоенерго" '!G817</f>
        <v>2</v>
      </c>
      <c r="E825" s="86" t="str">
        <f t="shared" si="806"/>
        <v>ТОВ "Сумитеплоенерго"</v>
      </c>
      <c r="F825" s="43">
        <f>'[11]ТОВ "Сумитеплоенерго" '!L817</f>
        <v>429</v>
      </c>
      <c r="G825" s="43">
        <f>'[11]ТОВ "Сумитеплоенерго" '!CX817</f>
        <v>82.747546511627903</v>
      </c>
      <c r="H825" s="32">
        <f t="shared" si="807"/>
        <v>192.88472380332846</v>
      </c>
      <c r="I825" s="42"/>
      <c r="J825" s="42"/>
      <c r="K825" s="42"/>
      <c r="L825" s="42"/>
      <c r="M825" s="42"/>
      <c r="N825" s="44">
        <f t="shared" si="808"/>
        <v>82.747546511627903</v>
      </c>
      <c r="O825" s="44">
        <f t="shared" si="809"/>
        <v>54.98478413085644</v>
      </c>
      <c r="P825" s="44">
        <f t="shared" si="810"/>
        <v>0</v>
      </c>
      <c r="Q825" s="44">
        <f t="shared" si="811"/>
        <v>0</v>
      </c>
      <c r="R825" s="44">
        <f t="shared" si="812"/>
        <v>0</v>
      </c>
      <c r="S825" s="44">
        <f t="shared" si="813"/>
        <v>0</v>
      </c>
      <c r="T825" s="44">
        <f t="shared" si="814"/>
        <v>54.98478413085644</v>
      </c>
      <c r="U825" s="44">
        <f t="shared" si="815"/>
        <v>85.229972906976741</v>
      </c>
      <c r="V825" s="44">
        <f t="shared" si="816"/>
        <v>0</v>
      </c>
      <c r="W825" s="44">
        <f t="shared" si="817"/>
        <v>0</v>
      </c>
      <c r="X825" s="44">
        <f t="shared" si="818"/>
        <v>0</v>
      </c>
      <c r="Y825" s="44">
        <f t="shared" si="819"/>
        <v>0</v>
      </c>
      <c r="Z825" s="44">
        <f t="shared" si="820"/>
        <v>85.229972906976741</v>
      </c>
      <c r="AA825" s="20">
        <v>0.03</v>
      </c>
      <c r="AC825" s="44">
        <f t="shared" si="791"/>
        <v>50.622</v>
      </c>
      <c r="AD825" s="28">
        <f>98+$CG$3</f>
        <v>118</v>
      </c>
      <c r="AE825" s="44">
        <f t="shared" si="792"/>
        <v>312.31200000000001</v>
      </c>
      <c r="AF825" s="28">
        <f>708+$CG$3</f>
        <v>728</v>
      </c>
      <c r="AG825" s="44">
        <f t="shared" si="793"/>
        <v>57.057000000000002</v>
      </c>
      <c r="AH825" s="28">
        <f>113+$CG$3</f>
        <v>133</v>
      </c>
      <c r="AI825" s="44">
        <f t="shared" si="757"/>
        <v>15.341395123255813</v>
      </c>
      <c r="AJ825" s="44">
        <f t="shared" si="758"/>
        <v>0</v>
      </c>
      <c r="AK825" s="44"/>
      <c r="AL825" s="44">
        <f t="shared" si="759"/>
        <v>0</v>
      </c>
      <c r="AM825" s="44"/>
      <c r="AN825" s="44">
        <f t="shared" si="760"/>
        <v>15.341395123255813</v>
      </c>
      <c r="AO825" s="20"/>
      <c r="AP825" s="20">
        <v>0.18</v>
      </c>
      <c r="AQ825" s="20"/>
      <c r="AR825" s="20"/>
      <c r="AS825" s="44">
        <f t="shared" si="761"/>
        <v>10.194178977860785</v>
      </c>
      <c r="AT825" s="44">
        <f t="shared" si="762"/>
        <v>0</v>
      </c>
      <c r="AU825" s="44">
        <f t="shared" si="763"/>
        <v>0</v>
      </c>
      <c r="AV825" s="44">
        <f t="shared" si="764"/>
        <v>0</v>
      </c>
      <c r="AW825" s="44"/>
      <c r="AX825" s="44">
        <f t="shared" si="765"/>
        <v>10.194178977860785</v>
      </c>
      <c r="AY825" s="44">
        <f t="shared" si="766"/>
        <v>47.728784827906978</v>
      </c>
      <c r="AZ825" s="44">
        <f t="shared" si="767"/>
        <v>0</v>
      </c>
      <c r="BA825" s="44"/>
      <c r="BB825" s="44">
        <f t="shared" si="768"/>
        <v>0</v>
      </c>
      <c r="BC825" s="44"/>
      <c r="BD825" s="44">
        <f t="shared" si="769"/>
        <v>47.728784827906978</v>
      </c>
      <c r="BE825" s="20"/>
      <c r="BF825" s="20">
        <v>0.56000000000000005</v>
      </c>
      <c r="BG825" s="20"/>
      <c r="BH825" s="20">
        <v>0.05</v>
      </c>
      <c r="BI825" s="44">
        <f t="shared" si="770"/>
        <v>31.715223486677999</v>
      </c>
      <c r="BJ825" s="44">
        <f t="shared" si="771"/>
        <v>0</v>
      </c>
      <c r="BK825" s="44">
        <f t="shared" si="772"/>
        <v>0</v>
      </c>
      <c r="BL825" s="44">
        <f t="shared" si="773"/>
        <v>0</v>
      </c>
      <c r="BM825" s="44"/>
      <c r="BN825" s="44">
        <f t="shared" si="774"/>
        <v>31.715223486677999</v>
      </c>
      <c r="BO825" s="44">
        <f t="shared" si="775"/>
        <v>18.750594039534882</v>
      </c>
      <c r="BP825" s="44">
        <f t="shared" si="776"/>
        <v>0</v>
      </c>
      <c r="BQ825" s="44"/>
      <c r="BR825" s="44">
        <f t="shared" si="777"/>
        <v>0</v>
      </c>
      <c r="BS825" s="44"/>
      <c r="BT825" s="44">
        <f t="shared" si="778"/>
        <v>18.750594039534882</v>
      </c>
      <c r="BU825" s="20"/>
      <c r="BV825" s="20">
        <v>0.22</v>
      </c>
      <c r="BW825" s="20"/>
      <c r="BX825" s="20">
        <v>0.05</v>
      </c>
      <c r="BY825" s="44">
        <f t="shared" si="779"/>
        <v>12.459552084052069</v>
      </c>
      <c r="BZ825" s="44">
        <f t="shared" si="780"/>
        <v>0</v>
      </c>
      <c r="CA825" s="44">
        <f t="shared" si="781"/>
        <v>0</v>
      </c>
      <c r="CB825" s="44">
        <f t="shared" si="782"/>
        <v>0</v>
      </c>
      <c r="CC825" s="44"/>
      <c r="CD825" s="44">
        <f t="shared" si="783"/>
        <v>12.459552084052069</v>
      </c>
      <c r="CE825" s="44">
        <f t="shared" si="784"/>
        <v>4.9657750869332746</v>
      </c>
      <c r="CF825" s="44">
        <f t="shared" si="785"/>
        <v>9.8473844944270024</v>
      </c>
      <c r="CG825" s="44">
        <f t="shared" si="786"/>
        <v>4.5793781040517185</v>
      </c>
      <c r="CH825" s="44">
        <f t="shared" si="787"/>
        <v>4.1724328381023987</v>
      </c>
      <c r="CI825" s="44">
        <f t="shared" si="788"/>
        <v>12.980902162985242</v>
      </c>
      <c r="CJ825" s="44">
        <f t="shared" si="789"/>
        <v>5.099640135458487</v>
      </c>
      <c r="CK825" s="44">
        <f t="shared" si="790"/>
        <v>23.180182433902218</v>
      </c>
      <c r="CM825" s="35">
        <f>$CE$3/1000</f>
        <v>20</v>
      </c>
    </row>
    <row r="826" spans="1:91" ht="30" x14ac:dyDescent="0.25">
      <c r="A826" s="41">
        <f>'[11]ТОВ "Сумитеплоенерго" '!F818</f>
        <v>2001</v>
      </c>
      <c r="B826" s="41" t="str">
        <f>'[11]ТОВ "Сумитеплоенерго" '!C818</f>
        <v>Г,КОНДРАТЬЄВА вул,, б, 165/148</v>
      </c>
      <c r="C826" s="50">
        <f>'[11]ТОВ "Сумитеплоенерго" '!O818</f>
        <v>1</v>
      </c>
      <c r="D826" s="46">
        <f>'[11]ТОВ "Сумитеплоенерго" '!G818</f>
        <v>6</v>
      </c>
      <c r="E826" s="86" t="str">
        <f t="shared" si="806"/>
        <v>ТОВ "Сумитеплоенерго"</v>
      </c>
      <c r="F826" s="43">
        <f>'[11]ТОВ "Сумитеплоенерго" '!L818</f>
        <v>4901</v>
      </c>
      <c r="G826" s="43">
        <f>'[11]ТОВ "Сумитеплоенерго" '!CX818</f>
        <v>574.40897674418602</v>
      </c>
      <c r="H826" s="32">
        <f t="shared" si="807"/>
        <v>117.2024029267876</v>
      </c>
      <c r="I826" s="42"/>
      <c r="J826" s="42"/>
      <c r="K826" s="42"/>
      <c r="L826" s="42"/>
      <c r="M826" s="42"/>
      <c r="N826" s="44">
        <f t="shared" si="808"/>
        <v>574.40897674418602</v>
      </c>
      <c r="O826" s="44">
        <f t="shared" si="809"/>
        <v>381.68809735847543</v>
      </c>
      <c r="P826" s="44">
        <f t="shared" si="810"/>
        <v>0</v>
      </c>
      <c r="Q826" s="44">
        <f t="shared" si="811"/>
        <v>0</v>
      </c>
      <c r="R826" s="44">
        <f t="shared" si="812"/>
        <v>0</v>
      </c>
      <c r="S826" s="44">
        <f t="shared" si="813"/>
        <v>0</v>
      </c>
      <c r="T826" s="44">
        <f t="shared" si="814"/>
        <v>381.68809735847543</v>
      </c>
      <c r="U826" s="44">
        <f t="shared" si="815"/>
        <v>637.59396418604649</v>
      </c>
      <c r="V826" s="44">
        <f t="shared" si="816"/>
        <v>0</v>
      </c>
      <c r="W826" s="44">
        <f t="shared" si="817"/>
        <v>0</v>
      </c>
      <c r="X826" s="44">
        <f t="shared" si="818"/>
        <v>0</v>
      </c>
      <c r="Y826" s="44">
        <f t="shared" si="819"/>
        <v>0</v>
      </c>
      <c r="Z826" s="44">
        <f t="shared" si="820"/>
        <v>637.59396418604649</v>
      </c>
      <c r="AA826" s="20">
        <v>0.11</v>
      </c>
      <c r="AC826" s="44">
        <f t="shared" si="791"/>
        <v>517.87233333333336</v>
      </c>
      <c r="AD826" s="28">
        <f>94+$CG$4</f>
        <v>105.66666666666667</v>
      </c>
      <c r="AE826" s="44">
        <f t="shared" si="792"/>
        <v>3399.6603333333328</v>
      </c>
      <c r="AF826" s="28">
        <f>682+$CG$4</f>
        <v>693.66666666666663</v>
      </c>
      <c r="AG826" s="44">
        <f t="shared" si="793"/>
        <v>596.28833333333341</v>
      </c>
      <c r="AH826" s="28">
        <f>110+$CG$4</f>
        <v>121.66666666666667</v>
      </c>
      <c r="AI826" s="44">
        <f t="shared" si="757"/>
        <v>114.76691355348837</v>
      </c>
      <c r="AJ826" s="44">
        <f t="shared" si="758"/>
        <v>0</v>
      </c>
      <c r="AK826" s="44"/>
      <c r="AL826" s="44">
        <f t="shared" si="759"/>
        <v>0</v>
      </c>
      <c r="AM826" s="44"/>
      <c r="AN826" s="44">
        <f t="shared" si="760"/>
        <v>114.76691355348837</v>
      </c>
      <c r="AO826" s="20"/>
      <c r="AP826" s="20">
        <v>0.18</v>
      </c>
      <c r="AQ826" s="20"/>
      <c r="AR826" s="20"/>
      <c r="AS826" s="44">
        <f t="shared" si="761"/>
        <v>76.261281852223391</v>
      </c>
      <c r="AT826" s="44">
        <f t="shared" si="762"/>
        <v>0</v>
      </c>
      <c r="AU826" s="44">
        <f t="shared" si="763"/>
        <v>0</v>
      </c>
      <c r="AV826" s="44">
        <f t="shared" si="764"/>
        <v>0</v>
      </c>
      <c r="AW826" s="44"/>
      <c r="AX826" s="44">
        <f t="shared" si="765"/>
        <v>76.261281852223391</v>
      </c>
      <c r="AY826" s="44">
        <f t="shared" si="766"/>
        <v>357.05261994418606</v>
      </c>
      <c r="AZ826" s="44">
        <f t="shared" si="767"/>
        <v>0</v>
      </c>
      <c r="BA826" s="44"/>
      <c r="BB826" s="44">
        <f t="shared" si="768"/>
        <v>0</v>
      </c>
      <c r="BC826" s="44"/>
      <c r="BD826" s="44">
        <f t="shared" si="769"/>
        <v>357.05261994418606</v>
      </c>
      <c r="BE826" s="20"/>
      <c r="BF826" s="20">
        <v>0.56000000000000005</v>
      </c>
      <c r="BG826" s="20"/>
      <c r="BH826" s="20">
        <v>0.05</v>
      </c>
      <c r="BI826" s="44">
        <f t="shared" si="770"/>
        <v>237.25732131802837</v>
      </c>
      <c r="BJ826" s="44">
        <f t="shared" si="771"/>
        <v>0</v>
      </c>
      <c r="BK826" s="44">
        <f t="shared" si="772"/>
        <v>0</v>
      </c>
      <c r="BL826" s="44">
        <f t="shared" si="773"/>
        <v>0</v>
      </c>
      <c r="BM826" s="44"/>
      <c r="BN826" s="44">
        <f t="shared" si="774"/>
        <v>237.25732131802837</v>
      </c>
      <c r="BO826" s="44">
        <f t="shared" si="775"/>
        <v>140.27067212093024</v>
      </c>
      <c r="BP826" s="44">
        <f t="shared" si="776"/>
        <v>0</v>
      </c>
      <c r="BQ826" s="44"/>
      <c r="BR826" s="44">
        <f t="shared" si="777"/>
        <v>0</v>
      </c>
      <c r="BS826" s="44"/>
      <c r="BT826" s="44">
        <f t="shared" si="778"/>
        <v>140.27067212093024</v>
      </c>
      <c r="BU826" s="20"/>
      <c r="BV826" s="20">
        <v>0.22</v>
      </c>
      <c r="BW826" s="20"/>
      <c r="BX826" s="20">
        <v>0.05</v>
      </c>
      <c r="BY826" s="44">
        <f t="shared" si="779"/>
        <v>93.208233374939724</v>
      </c>
      <c r="BZ826" s="44">
        <f t="shared" si="780"/>
        <v>0</v>
      </c>
      <c r="CA826" s="44">
        <f t="shared" si="781"/>
        <v>0</v>
      </c>
      <c r="CB826" s="44">
        <f t="shared" si="782"/>
        <v>0</v>
      </c>
      <c r="CC826" s="44"/>
      <c r="CD826" s="44">
        <f t="shared" si="783"/>
        <v>93.208233374939724</v>
      </c>
      <c r="CE826" s="44">
        <f t="shared" si="784"/>
        <v>6.7907635533434823</v>
      </c>
      <c r="CF826" s="44">
        <f t="shared" si="785"/>
        <v>14.329000742515777</v>
      </c>
      <c r="CG826" s="44">
        <f t="shared" si="786"/>
        <v>6.3973783403307536</v>
      </c>
      <c r="CH826" s="44">
        <f t="shared" si="787"/>
        <v>31.21340888432897</v>
      </c>
      <c r="CI826" s="44">
        <f t="shared" si="788"/>
        <v>97.108383195690138</v>
      </c>
      <c r="CJ826" s="44">
        <f t="shared" si="789"/>
        <v>38.14972196973541</v>
      </c>
      <c r="CK826" s="44">
        <f t="shared" si="790"/>
        <v>173.40782713516094</v>
      </c>
      <c r="CM826" s="35">
        <f>$CE$4/1000</f>
        <v>35</v>
      </c>
    </row>
    <row r="827" spans="1:91" x14ac:dyDescent="0.25">
      <c r="A827" s="41" t="e">
        <f>'[11]ТОВ "Сумитеплоенерго" '!F819</f>
        <v>#REF!</v>
      </c>
      <c r="B827" s="41" t="str">
        <f>'[11]ТОВ "Сумитеплоенерго" '!C819</f>
        <v>Г,КОНДРАТЬЄВА вул,, б, 129</v>
      </c>
      <c r="C827" s="50">
        <f>'[11]ТОВ "Сумитеплоенерго" '!O819</f>
        <v>1</v>
      </c>
      <c r="D827" s="46">
        <f>'[11]ТОВ "Сумитеплоенерго" '!G819</f>
        <v>9</v>
      </c>
      <c r="E827" s="86" t="str">
        <f t="shared" si="806"/>
        <v>ТОВ "Сумитеплоенерго"</v>
      </c>
      <c r="F827" s="43">
        <f>'[11]ТОВ "Сумитеплоенерго" '!L819</f>
        <v>9523</v>
      </c>
      <c r="G827" s="43">
        <f>'[11]ТОВ "Сумитеплоенерго" '!CX819</f>
        <v>1482.0433604651166</v>
      </c>
      <c r="H827" s="32">
        <f t="shared" si="807"/>
        <v>155.6277812102401</v>
      </c>
      <c r="I827" s="42"/>
      <c r="J827" s="42"/>
      <c r="K827" s="42"/>
      <c r="L827" s="42"/>
      <c r="M827" s="42"/>
      <c r="N827" s="44">
        <f t="shared" si="808"/>
        <v>1482.0433604651166</v>
      </c>
      <c r="O827" s="44">
        <f t="shared" si="809"/>
        <v>984.80060960227183</v>
      </c>
      <c r="P827" s="44">
        <f t="shared" si="810"/>
        <v>0</v>
      </c>
      <c r="Q827" s="44">
        <f t="shared" si="811"/>
        <v>0</v>
      </c>
      <c r="R827" s="44">
        <f t="shared" si="812"/>
        <v>0</v>
      </c>
      <c r="S827" s="44">
        <f t="shared" si="813"/>
        <v>0</v>
      </c>
      <c r="T827" s="44">
        <f t="shared" si="814"/>
        <v>984.80060960227183</v>
      </c>
      <c r="U827" s="44">
        <f t="shared" si="815"/>
        <v>1526.5046612790702</v>
      </c>
      <c r="V827" s="44">
        <f t="shared" si="816"/>
        <v>0</v>
      </c>
      <c r="W827" s="44">
        <f t="shared" si="817"/>
        <v>0</v>
      </c>
      <c r="X827" s="44">
        <f t="shared" si="818"/>
        <v>0</v>
      </c>
      <c r="Y827" s="44">
        <f t="shared" si="819"/>
        <v>0</v>
      </c>
      <c r="Z827" s="44">
        <f t="shared" si="820"/>
        <v>1526.5046612790702</v>
      </c>
      <c r="AA827" s="20">
        <v>0.03</v>
      </c>
      <c r="AC827" s="44">
        <f t="shared" si="791"/>
        <v>715.58542857142857</v>
      </c>
      <c r="AD827" s="28">
        <f>68+$CG$5</f>
        <v>75.142857142857139</v>
      </c>
      <c r="AE827" s="44">
        <f t="shared" si="792"/>
        <v>5905.6204285714284</v>
      </c>
      <c r="AF827" s="28">
        <f>613+$CG$5</f>
        <v>620.14285714285711</v>
      </c>
      <c r="AG827" s="44">
        <f t="shared" si="793"/>
        <v>982.22942857142857</v>
      </c>
      <c r="AH827" s="28">
        <f>96+$CG$5</f>
        <v>103.14285714285714</v>
      </c>
      <c r="AI827" s="44">
        <f t="shared" si="757"/>
        <v>274.77083903023265</v>
      </c>
      <c r="AJ827" s="44">
        <f t="shared" si="758"/>
        <v>0</v>
      </c>
      <c r="AK827" s="44"/>
      <c r="AL827" s="44">
        <f t="shared" si="759"/>
        <v>0</v>
      </c>
      <c r="AM827" s="44"/>
      <c r="AN827" s="44">
        <f t="shared" si="760"/>
        <v>274.77083903023265</v>
      </c>
      <c r="AO827" s="20"/>
      <c r="AP827" s="20">
        <v>0.18</v>
      </c>
      <c r="AQ827" s="20"/>
      <c r="AR827" s="20"/>
      <c r="AS827" s="44">
        <f t="shared" si="761"/>
        <v>182.58203302026121</v>
      </c>
      <c r="AT827" s="44">
        <f t="shared" si="762"/>
        <v>0</v>
      </c>
      <c r="AU827" s="44">
        <f t="shared" si="763"/>
        <v>0</v>
      </c>
      <c r="AV827" s="44">
        <f t="shared" si="764"/>
        <v>0</v>
      </c>
      <c r="AW827" s="44"/>
      <c r="AX827" s="44">
        <f t="shared" si="765"/>
        <v>182.58203302026121</v>
      </c>
      <c r="AY827" s="44">
        <f t="shared" si="766"/>
        <v>854.84261031627943</v>
      </c>
      <c r="AZ827" s="44">
        <f t="shared" si="767"/>
        <v>0</v>
      </c>
      <c r="BA827" s="44"/>
      <c r="BB827" s="44">
        <f t="shared" si="768"/>
        <v>0</v>
      </c>
      <c r="BC827" s="44"/>
      <c r="BD827" s="44">
        <f t="shared" si="769"/>
        <v>854.84261031627943</v>
      </c>
      <c r="BE827" s="20"/>
      <c r="BF827" s="20">
        <v>0.56000000000000005</v>
      </c>
      <c r="BG827" s="20"/>
      <c r="BH827" s="20">
        <v>0.05</v>
      </c>
      <c r="BI827" s="44">
        <f t="shared" si="770"/>
        <v>568.03299161859047</v>
      </c>
      <c r="BJ827" s="44">
        <f t="shared" si="771"/>
        <v>0</v>
      </c>
      <c r="BK827" s="44">
        <f t="shared" si="772"/>
        <v>0</v>
      </c>
      <c r="BL827" s="44">
        <f t="shared" si="773"/>
        <v>0</v>
      </c>
      <c r="BM827" s="44"/>
      <c r="BN827" s="44">
        <f t="shared" si="774"/>
        <v>568.03299161859047</v>
      </c>
      <c r="BO827" s="44">
        <f t="shared" si="775"/>
        <v>335.83102548139544</v>
      </c>
      <c r="BP827" s="44">
        <f t="shared" si="776"/>
        <v>0</v>
      </c>
      <c r="BQ827" s="44"/>
      <c r="BR827" s="44">
        <f t="shared" si="777"/>
        <v>0</v>
      </c>
      <c r="BS827" s="44"/>
      <c r="BT827" s="44">
        <f t="shared" si="778"/>
        <v>335.83102548139544</v>
      </c>
      <c r="BU827" s="20"/>
      <c r="BV827" s="20">
        <v>0.22</v>
      </c>
      <c r="BW827" s="20"/>
      <c r="BX827" s="20">
        <v>0.05</v>
      </c>
      <c r="BY827" s="44">
        <f t="shared" si="779"/>
        <v>223.1558181358748</v>
      </c>
      <c r="BZ827" s="44">
        <f t="shared" si="780"/>
        <v>0</v>
      </c>
      <c r="CA827" s="44">
        <f t="shared" si="781"/>
        <v>0</v>
      </c>
      <c r="CB827" s="44">
        <f t="shared" si="782"/>
        <v>0</v>
      </c>
      <c r="CC827" s="44"/>
      <c r="CD827" s="44">
        <f t="shared" si="783"/>
        <v>223.1558181358748</v>
      </c>
      <c r="CE827" s="44">
        <f t="shared" si="784"/>
        <v>3.9192543578043066</v>
      </c>
      <c r="CF827" s="44">
        <f t="shared" si="785"/>
        <v>10.396615189099432</v>
      </c>
      <c r="CG827" s="44">
        <f t="shared" si="786"/>
        <v>4.4015407564833025</v>
      </c>
      <c r="CH827" s="44">
        <f t="shared" si="787"/>
        <v>74.730026996357296</v>
      </c>
      <c r="CI827" s="44">
        <f t="shared" si="788"/>
        <v>232.49341732200048</v>
      </c>
      <c r="CJ827" s="44">
        <f t="shared" si="789"/>
        <v>91.336699662214457</v>
      </c>
      <c r="CK827" s="44">
        <f t="shared" si="790"/>
        <v>415.16681664642937</v>
      </c>
      <c r="CM827" s="35">
        <f>$CE$5/1000</f>
        <v>50</v>
      </c>
    </row>
    <row r="828" spans="1:91" x14ac:dyDescent="0.25">
      <c r="A828" s="41">
        <f>'[11]ТОВ "Сумитеплоенерго" '!F820</f>
        <v>1977</v>
      </c>
      <c r="B828" s="41" t="str">
        <f>'[11]ТОВ "Сумитеплоенерго" '!C820</f>
        <v>БІЛОПІЛЬСЬКЕ ШОСЕ, б, 38</v>
      </c>
      <c r="C828" s="50">
        <f>'[11]ТОВ "Сумитеплоенерго" '!O820</f>
        <v>1</v>
      </c>
      <c r="D828" s="46">
        <f>'[11]ТОВ "Сумитеплоенерго" '!G820</f>
        <v>5</v>
      </c>
      <c r="E828" s="86" t="str">
        <f t="shared" si="806"/>
        <v>ТОВ "Сумитеплоенерго"</v>
      </c>
      <c r="F828" s="43">
        <f>'[11]ТОВ "Сумитеплоенерго" '!L820</f>
        <v>2030</v>
      </c>
      <c r="G828" s="43">
        <f>'[11]ТОВ "Сумитеплоенерго" '!CX820</f>
        <v>421.0568953488372</v>
      </c>
      <c r="H828" s="32">
        <f t="shared" si="807"/>
        <v>207.4171898270134</v>
      </c>
      <c r="I828" s="42"/>
      <c r="J828" s="42"/>
      <c r="K828" s="42"/>
      <c r="L828" s="42"/>
      <c r="M828" s="42"/>
      <c r="N828" s="44">
        <f t="shared" si="808"/>
        <v>421.0568953488372</v>
      </c>
      <c r="O828" s="44">
        <f t="shared" si="809"/>
        <v>279.78741936851367</v>
      </c>
      <c r="P828" s="44">
        <f t="shared" si="810"/>
        <v>0</v>
      </c>
      <c r="Q828" s="44">
        <f t="shared" si="811"/>
        <v>0</v>
      </c>
      <c r="R828" s="44">
        <f t="shared" si="812"/>
        <v>0</v>
      </c>
      <c r="S828" s="44">
        <f t="shared" si="813"/>
        <v>0</v>
      </c>
      <c r="T828" s="44">
        <f t="shared" si="814"/>
        <v>279.78741936851367</v>
      </c>
      <c r="U828" s="44">
        <f t="shared" si="815"/>
        <v>433.6886022093023</v>
      </c>
      <c r="V828" s="44">
        <f t="shared" si="816"/>
        <v>0</v>
      </c>
      <c r="W828" s="44">
        <f t="shared" si="817"/>
        <v>0</v>
      </c>
      <c r="X828" s="44">
        <f t="shared" si="818"/>
        <v>0</v>
      </c>
      <c r="Y828" s="44">
        <f t="shared" si="819"/>
        <v>0</v>
      </c>
      <c r="Z828" s="44">
        <f t="shared" si="820"/>
        <v>433.6886022093023</v>
      </c>
      <c r="AA828" s="20">
        <v>0.03</v>
      </c>
      <c r="AC828" s="44">
        <f t="shared" si="791"/>
        <v>214.50333333333333</v>
      </c>
      <c r="AD828" s="28">
        <f t="shared" ref="AD828:AD829" si="848">94+$CG$4</f>
        <v>105.66666666666667</v>
      </c>
      <c r="AE828" s="44">
        <f t="shared" si="792"/>
        <v>1408.1433333333332</v>
      </c>
      <c r="AF828" s="28">
        <f t="shared" ref="AF828:AF829" si="849">682+$CG$4</f>
        <v>693.66666666666663</v>
      </c>
      <c r="AG828" s="44">
        <f t="shared" si="793"/>
        <v>246.98333333333335</v>
      </c>
      <c r="AH828" s="28">
        <f t="shared" ref="AH828:AH829" si="850">110+$CG$4</f>
        <v>121.66666666666667</v>
      </c>
      <c r="AI828" s="44">
        <f t="shared" si="757"/>
        <v>78.063948397674409</v>
      </c>
      <c r="AJ828" s="44">
        <f t="shared" si="758"/>
        <v>0</v>
      </c>
      <c r="AK828" s="44"/>
      <c r="AL828" s="44">
        <f t="shared" si="759"/>
        <v>0</v>
      </c>
      <c r="AM828" s="44"/>
      <c r="AN828" s="44">
        <f t="shared" si="760"/>
        <v>78.063948397674409</v>
      </c>
      <c r="AO828" s="20"/>
      <c r="AP828" s="20">
        <v>0.18</v>
      </c>
      <c r="AQ828" s="20"/>
      <c r="AR828" s="20"/>
      <c r="AS828" s="44">
        <f t="shared" si="761"/>
        <v>51.872587550922425</v>
      </c>
      <c r="AT828" s="44">
        <f t="shared" si="762"/>
        <v>0</v>
      </c>
      <c r="AU828" s="44">
        <f t="shared" si="763"/>
        <v>0</v>
      </c>
      <c r="AV828" s="44">
        <f t="shared" si="764"/>
        <v>0</v>
      </c>
      <c r="AW828" s="44"/>
      <c r="AX828" s="44">
        <f t="shared" si="765"/>
        <v>51.872587550922425</v>
      </c>
      <c r="AY828" s="44">
        <f t="shared" si="766"/>
        <v>242.86561723720931</v>
      </c>
      <c r="AZ828" s="44">
        <f t="shared" si="767"/>
        <v>0</v>
      </c>
      <c r="BA828" s="44"/>
      <c r="BB828" s="44">
        <f t="shared" si="768"/>
        <v>0</v>
      </c>
      <c r="BC828" s="44"/>
      <c r="BD828" s="44">
        <f t="shared" si="769"/>
        <v>242.86561723720931</v>
      </c>
      <c r="BE828" s="20"/>
      <c r="BF828" s="20">
        <v>0.56000000000000005</v>
      </c>
      <c r="BG828" s="20"/>
      <c r="BH828" s="20">
        <v>0.05</v>
      </c>
      <c r="BI828" s="44">
        <f t="shared" si="770"/>
        <v>161.3813834917587</v>
      </c>
      <c r="BJ828" s="44">
        <f t="shared" si="771"/>
        <v>0</v>
      </c>
      <c r="BK828" s="44">
        <f t="shared" si="772"/>
        <v>0</v>
      </c>
      <c r="BL828" s="44">
        <f t="shared" si="773"/>
        <v>0</v>
      </c>
      <c r="BM828" s="44"/>
      <c r="BN828" s="44">
        <f t="shared" si="774"/>
        <v>161.3813834917587</v>
      </c>
      <c r="BO828" s="44">
        <f t="shared" si="775"/>
        <v>95.411492486046512</v>
      </c>
      <c r="BP828" s="44">
        <f t="shared" si="776"/>
        <v>0</v>
      </c>
      <c r="BQ828" s="44"/>
      <c r="BR828" s="44">
        <f t="shared" si="777"/>
        <v>0</v>
      </c>
      <c r="BS828" s="44"/>
      <c r="BT828" s="44">
        <f t="shared" si="778"/>
        <v>95.411492486046512</v>
      </c>
      <c r="BU828" s="20"/>
      <c r="BV828" s="20">
        <v>0.22</v>
      </c>
      <c r="BW828" s="20"/>
      <c r="BX828" s="20">
        <v>0.05</v>
      </c>
      <c r="BY828" s="44">
        <f t="shared" si="779"/>
        <v>63.399829228905197</v>
      </c>
      <c r="BZ828" s="44">
        <f t="shared" si="780"/>
        <v>0</v>
      </c>
      <c r="CA828" s="44">
        <f t="shared" si="781"/>
        <v>0</v>
      </c>
      <c r="CB828" s="44">
        <f t="shared" si="782"/>
        <v>0</v>
      </c>
      <c r="CC828" s="44"/>
      <c r="CD828" s="44">
        <f t="shared" si="783"/>
        <v>63.399829228905197</v>
      </c>
      <c r="CE828" s="44">
        <f t="shared" si="784"/>
        <v>4.1351963235448608</v>
      </c>
      <c r="CF828" s="44">
        <f t="shared" si="785"/>
        <v>8.7255624091563391</v>
      </c>
      <c r="CG828" s="44">
        <f t="shared" si="786"/>
        <v>3.895646665570653</v>
      </c>
      <c r="CH828" s="44">
        <f t="shared" si="787"/>
        <v>21.231223050414659</v>
      </c>
      <c r="CI828" s="44">
        <f t="shared" si="788"/>
        <v>66.052693934623392</v>
      </c>
      <c r="CJ828" s="44">
        <f t="shared" si="789"/>
        <v>25.949272617173474</v>
      </c>
      <c r="CK828" s="44">
        <f t="shared" si="790"/>
        <v>117.95123916897033</v>
      </c>
      <c r="CM828" s="35">
        <f t="shared" ref="CM828:CM829" si="851">$CE$4/1000</f>
        <v>35</v>
      </c>
    </row>
    <row r="829" spans="1:91" x14ac:dyDescent="0.25">
      <c r="A829" s="41" t="e">
        <f>'[11]ТОВ "Сумитеплоенерго" '!F821</f>
        <v>#REF!</v>
      </c>
      <c r="B829" s="41" t="str">
        <f>'[11]ТОВ "Сумитеплоенерго" '!C821</f>
        <v>ШИШКАРІВСЬКА вул,, б, 11</v>
      </c>
      <c r="C829" s="50">
        <f>'[11]ТОВ "Сумитеплоенерго" '!O821</f>
        <v>1</v>
      </c>
      <c r="D829" s="46">
        <f>'[11]ТОВ "Сумитеплоенерго" '!G821</f>
        <v>6</v>
      </c>
      <c r="E829" s="86" t="str">
        <f t="shared" si="806"/>
        <v>ТОВ "Сумитеплоенерго"</v>
      </c>
      <c r="F829" s="43">
        <f>'[11]ТОВ "Сумитеплоенерго" '!L821</f>
        <v>4901</v>
      </c>
      <c r="G829" s="43">
        <f>'[11]ТОВ "Сумитеплоенерго" '!CX821</f>
        <v>636.27093023255816</v>
      </c>
      <c r="H829" s="32">
        <f t="shared" si="807"/>
        <v>129.82471541166254</v>
      </c>
      <c r="I829" s="42"/>
      <c r="J829" s="42"/>
      <c r="K829" s="42"/>
      <c r="L829" s="42"/>
      <c r="M829" s="42"/>
      <c r="N829" s="44">
        <f t="shared" si="808"/>
        <v>636.27093023255816</v>
      </c>
      <c r="O829" s="44">
        <f t="shared" si="809"/>
        <v>422.79464736347461</v>
      </c>
      <c r="P829" s="44">
        <f t="shared" si="810"/>
        <v>0</v>
      </c>
      <c r="Q829" s="44">
        <f t="shared" si="811"/>
        <v>0</v>
      </c>
      <c r="R829" s="44">
        <f t="shared" si="812"/>
        <v>0</v>
      </c>
      <c r="S829" s="44">
        <f t="shared" si="813"/>
        <v>0</v>
      </c>
      <c r="T829" s="44">
        <f t="shared" si="814"/>
        <v>422.79464736347461</v>
      </c>
      <c r="U829" s="44">
        <f t="shared" si="815"/>
        <v>706.26073255813958</v>
      </c>
      <c r="V829" s="44">
        <f t="shared" si="816"/>
        <v>0</v>
      </c>
      <c r="W829" s="44">
        <f t="shared" si="817"/>
        <v>0</v>
      </c>
      <c r="X829" s="44">
        <f t="shared" si="818"/>
        <v>0</v>
      </c>
      <c r="Y829" s="44">
        <f t="shared" si="819"/>
        <v>0</v>
      </c>
      <c r="Z829" s="44">
        <f t="shared" si="820"/>
        <v>706.26073255813958</v>
      </c>
      <c r="AA829" s="20">
        <v>0.11</v>
      </c>
      <c r="AC829" s="44">
        <f t="shared" si="791"/>
        <v>517.87233333333336</v>
      </c>
      <c r="AD829" s="28">
        <f t="shared" si="848"/>
        <v>105.66666666666667</v>
      </c>
      <c r="AE829" s="44">
        <f t="shared" si="792"/>
        <v>3399.6603333333328</v>
      </c>
      <c r="AF829" s="28">
        <f t="shared" si="849"/>
        <v>693.66666666666663</v>
      </c>
      <c r="AG829" s="44">
        <f t="shared" si="793"/>
        <v>596.28833333333341</v>
      </c>
      <c r="AH829" s="28">
        <f t="shared" si="850"/>
        <v>121.66666666666667</v>
      </c>
      <c r="AI829" s="44">
        <f t="shared" si="757"/>
        <v>127.12693186046512</v>
      </c>
      <c r="AJ829" s="44">
        <f t="shared" si="758"/>
        <v>0</v>
      </c>
      <c r="AK829" s="44"/>
      <c r="AL829" s="44">
        <f t="shared" si="759"/>
        <v>0</v>
      </c>
      <c r="AM829" s="44"/>
      <c r="AN829" s="44">
        <f t="shared" si="760"/>
        <v>127.12693186046512</v>
      </c>
      <c r="AO829" s="20"/>
      <c r="AP829" s="20">
        <v>0.18</v>
      </c>
      <c r="AQ829" s="20"/>
      <c r="AR829" s="20"/>
      <c r="AS829" s="44">
        <f t="shared" si="761"/>
        <v>84.474370543222221</v>
      </c>
      <c r="AT829" s="44">
        <f t="shared" si="762"/>
        <v>0</v>
      </c>
      <c r="AU829" s="44">
        <f t="shared" si="763"/>
        <v>0</v>
      </c>
      <c r="AV829" s="44">
        <f t="shared" si="764"/>
        <v>0</v>
      </c>
      <c r="AW829" s="44"/>
      <c r="AX829" s="44">
        <f t="shared" si="765"/>
        <v>84.474370543222221</v>
      </c>
      <c r="AY829" s="44">
        <f t="shared" si="766"/>
        <v>395.5060102325582</v>
      </c>
      <c r="AZ829" s="44">
        <f t="shared" si="767"/>
        <v>0</v>
      </c>
      <c r="BA829" s="44"/>
      <c r="BB829" s="44">
        <f t="shared" si="768"/>
        <v>0</v>
      </c>
      <c r="BC829" s="44"/>
      <c r="BD829" s="44">
        <f t="shared" si="769"/>
        <v>395.5060102325582</v>
      </c>
      <c r="BE829" s="20"/>
      <c r="BF829" s="20">
        <v>0.56000000000000005</v>
      </c>
      <c r="BG829" s="20"/>
      <c r="BH829" s="20">
        <v>0.05</v>
      </c>
      <c r="BI829" s="44">
        <f t="shared" si="770"/>
        <v>262.80915280113584</v>
      </c>
      <c r="BJ829" s="44">
        <f t="shared" si="771"/>
        <v>0</v>
      </c>
      <c r="BK829" s="44">
        <f t="shared" si="772"/>
        <v>0</v>
      </c>
      <c r="BL829" s="44">
        <f t="shared" si="773"/>
        <v>0</v>
      </c>
      <c r="BM829" s="44"/>
      <c r="BN829" s="44">
        <f t="shared" si="774"/>
        <v>262.80915280113584</v>
      </c>
      <c r="BO829" s="44">
        <f t="shared" si="775"/>
        <v>155.37736116279072</v>
      </c>
      <c r="BP829" s="44">
        <f t="shared" si="776"/>
        <v>0</v>
      </c>
      <c r="BQ829" s="44"/>
      <c r="BR829" s="44">
        <f t="shared" si="777"/>
        <v>0</v>
      </c>
      <c r="BS829" s="44"/>
      <c r="BT829" s="44">
        <f t="shared" si="778"/>
        <v>155.37736116279072</v>
      </c>
      <c r="BU829" s="20"/>
      <c r="BV829" s="20">
        <v>0.22</v>
      </c>
      <c r="BW829" s="20"/>
      <c r="BX829" s="20">
        <v>0.05</v>
      </c>
      <c r="BY829" s="44">
        <f t="shared" si="779"/>
        <v>103.24645288616051</v>
      </c>
      <c r="BZ829" s="44">
        <f t="shared" si="780"/>
        <v>0</v>
      </c>
      <c r="CA829" s="44">
        <f t="shared" si="781"/>
        <v>0</v>
      </c>
      <c r="CB829" s="44">
        <f t="shared" si="782"/>
        <v>0</v>
      </c>
      <c r="CC829" s="44"/>
      <c r="CD829" s="44">
        <f t="shared" si="783"/>
        <v>103.24645288616051</v>
      </c>
      <c r="CE829" s="44">
        <f t="shared" si="784"/>
        <v>6.1305260992546655</v>
      </c>
      <c r="CF829" s="44">
        <f t="shared" si="785"/>
        <v>12.935852108262798</v>
      </c>
      <c r="CG829" s="44">
        <f t="shared" si="786"/>
        <v>5.7753880803130411</v>
      </c>
      <c r="CH829" s="44">
        <f t="shared" si="787"/>
        <v>34.574990138787392</v>
      </c>
      <c r="CI829" s="44">
        <f t="shared" si="788"/>
        <v>107.56663598733857</v>
      </c>
      <c r="CJ829" s="44">
        <f t="shared" si="789"/>
        <v>42.258321280740155</v>
      </c>
      <c r="CK829" s="44">
        <f t="shared" si="790"/>
        <v>192.08327854881887</v>
      </c>
      <c r="CM829" s="35">
        <f t="shared" si="851"/>
        <v>35</v>
      </c>
    </row>
    <row r="830" spans="1:91" x14ac:dyDescent="0.25">
      <c r="A830" s="41" t="e">
        <f>'[11]ТОВ "Сумитеплоенерго" '!F822</f>
        <v>#REF!</v>
      </c>
      <c r="B830" s="41" t="str">
        <f>'[11]ТОВ "Сумитеплоенерго" '!C822</f>
        <v>СТАНЦІЯ СУМИ, б, 11</v>
      </c>
      <c r="C830" s="50">
        <f>'[11]ТОВ "Сумитеплоенерго" '!O822</f>
        <v>1</v>
      </c>
      <c r="D830" s="46">
        <f>'[11]ТОВ "Сумитеплоенерго" '!G822</f>
        <v>1</v>
      </c>
      <c r="E830" s="86" t="str">
        <f t="shared" si="806"/>
        <v>ТОВ "Сумитеплоенерго"</v>
      </c>
      <c r="F830" s="43">
        <f>'[11]ТОВ "Сумитеплоенерго" '!L822</f>
        <v>120</v>
      </c>
      <c r="G830" s="43">
        <f>'[11]ТОВ "Сумитеплоенерго" '!CX822</f>
        <v>25.402918604651166</v>
      </c>
      <c r="H830" s="32">
        <f t="shared" si="807"/>
        <v>211.69098837209307</v>
      </c>
      <c r="I830" s="42"/>
      <c r="J830" s="42"/>
      <c r="K830" s="42"/>
      <c r="L830" s="42"/>
      <c r="M830" s="42"/>
      <c r="N830" s="44">
        <f t="shared" si="808"/>
        <v>25.402918604651166</v>
      </c>
      <c r="O830" s="44">
        <f t="shared" si="809"/>
        <v>16.879944537983164</v>
      </c>
      <c r="P830" s="44">
        <f t="shared" si="810"/>
        <v>0</v>
      </c>
      <c r="Q830" s="44">
        <f t="shared" si="811"/>
        <v>0</v>
      </c>
      <c r="R830" s="44">
        <f t="shared" si="812"/>
        <v>0</v>
      </c>
      <c r="S830" s="44">
        <f t="shared" si="813"/>
        <v>0</v>
      </c>
      <c r="T830" s="44">
        <f t="shared" si="814"/>
        <v>16.879944537983164</v>
      </c>
      <c r="U830" s="44">
        <f t="shared" si="815"/>
        <v>26.165006162790704</v>
      </c>
      <c r="V830" s="44">
        <f t="shared" si="816"/>
        <v>0</v>
      </c>
      <c r="W830" s="44">
        <f t="shared" si="817"/>
        <v>0</v>
      </c>
      <c r="X830" s="44">
        <f t="shared" si="818"/>
        <v>0</v>
      </c>
      <c r="Y830" s="44">
        <f t="shared" si="819"/>
        <v>0</v>
      </c>
      <c r="Z830" s="44">
        <f t="shared" si="820"/>
        <v>26.165006162790704</v>
      </c>
      <c r="AA830" s="20">
        <v>0.03</v>
      </c>
      <c r="AC830" s="44">
        <f t="shared" si="791"/>
        <v>14.16</v>
      </c>
      <c r="AD830" s="28">
        <f t="shared" ref="AD830:AD832" si="852">98+$CG$3</f>
        <v>118</v>
      </c>
      <c r="AE830" s="44">
        <f t="shared" si="792"/>
        <v>87.36</v>
      </c>
      <c r="AF830" s="28">
        <f t="shared" ref="AF830:AF832" si="853">708+$CG$3</f>
        <v>728</v>
      </c>
      <c r="AG830" s="44">
        <f t="shared" si="793"/>
        <v>15.96</v>
      </c>
      <c r="AH830" s="28">
        <f t="shared" ref="AH830:AH832" si="854">113+$CG$3</f>
        <v>133</v>
      </c>
      <c r="AI830" s="44">
        <f t="shared" si="757"/>
        <v>4.7097011093023262</v>
      </c>
      <c r="AJ830" s="44">
        <f t="shared" si="758"/>
        <v>0</v>
      </c>
      <c r="AK830" s="44"/>
      <c r="AL830" s="44">
        <f t="shared" si="759"/>
        <v>0</v>
      </c>
      <c r="AM830" s="44"/>
      <c r="AN830" s="44">
        <f t="shared" si="760"/>
        <v>4.7097011093023262</v>
      </c>
      <c r="AO830" s="20"/>
      <c r="AP830" s="20">
        <v>0.18</v>
      </c>
      <c r="AQ830" s="20"/>
      <c r="AR830" s="20"/>
      <c r="AS830" s="44">
        <f t="shared" si="761"/>
        <v>3.1295417173420788</v>
      </c>
      <c r="AT830" s="44">
        <f t="shared" si="762"/>
        <v>0</v>
      </c>
      <c r="AU830" s="44">
        <f t="shared" si="763"/>
        <v>0</v>
      </c>
      <c r="AV830" s="44">
        <f t="shared" si="764"/>
        <v>0</v>
      </c>
      <c r="AW830" s="44"/>
      <c r="AX830" s="44">
        <f t="shared" si="765"/>
        <v>3.1295417173420788</v>
      </c>
      <c r="AY830" s="44">
        <f t="shared" si="766"/>
        <v>14.652403451162796</v>
      </c>
      <c r="AZ830" s="44">
        <f t="shared" si="767"/>
        <v>0</v>
      </c>
      <c r="BA830" s="44"/>
      <c r="BB830" s="44">
        <f t="shared" si="768"/>
        <v>0</v>
      </c>
      <c r="BC830" s="44"/>
      <c r="BD830" s="44">
        <f t="shared" si="769"/>
        <v>14.652403451162796</v>
      </c>
      <c r="BE830" s="20"/>
      <c r="BF830" s="20">
        <v>0.56000000000000005</v>
      </c>
      <c r="BG830" s="20"/>
      <c r="BH830" s="20">
        <v>0.05</v>
      </c>
      <c r="BI830" s="44">
        <f t="shared" si="770"/>
        <v>9.7363520095086908</v>
      </c>
      <c r="BJ830" s="44">
        <f t="shared" si="771"/>
        <v>0</v>
      </c>
      <c r="BK830" s="44">
        <f t="shared" si="772"/>
        <v>0</v>
      </c>
      <c r="BL830" s="44">
        <f t="shared" si="773"/>
        <v>0</v>
      </c>
      <c r="BM830" s="44"/>
      <c r="BN830" s="44">
        <f t="shared" si="774"/>
        <v>9.7363520095086908</v>
      </c>
      <c r="BO830" s="44">
        <f t="shared" si="775"/>
        <v>5.7563013558139549</v>
      </c>
      <c r="BP830" s="44">
        <f t="shared" si="776"/>
        <v>0</v>
      </c>
      <c r="BQ830" s="44"/>
      <c r="BR830" s="44">
        <f t="shared" si="777"/>
        <v>0</v>
      </c>
      <c r="BS830" s="44"/>
      <c r="BT830" s="44">
        <f t="shared" si="778"/>
        <v>5.7563013558139549</v>
      </c>
      <c r="BU830" s="20"/>
      <c r="BV830" s="20">
        <v>0.22</v>
      </c>
      <c r="BW830" s="20"/>
      <c r="BX830" s="20">
        <v>0.05</v>
      </c>
      <c r="BY830" s="44">
        <f t="shared" si="779"/>
        <v>3.8249954323069857</v>
      </c>
      <c r="BZ830" s="44">
        <f t="shared" si="780"/>
        <v>0</v>
      </c>
      <c r="CA830" s="44">
        <f t="shared" si="781"/>
        <v>0</v>
      </c>
      <c r="CB830" s="44">
        <f t="shared" si="782"/>
        <v>0</v>
      </c>
      <c r="CC830" s="44"/>
      <c r="CD830" s="44">
        <f t="shared" si="783"/>
        <v>3.8249954323069857</v>
      </c>
      <c r="CE830" s="44">
        <f t="shared" si="784"/>
        <v>4.5246241395452929</v>
      </c>
      <c r="CF830" s="44">
        <f t="shared" si="785"/>
        <v>8.9725597343525276</v>
      </c>
      <c r="CG830" s="44">
        <f t="shared" si="786"/>
        <v>4.1725540023387628</v>
      </c>
      <c r="CH830" s="44">
        <f t="shared" si="787"/>
        <v>1.2809077276363068</v>
      </c>
      <c r="CI830" s="44">
        <f t="shared" si="788"/>
        <v>3.9850462637573996</v>
      </c>
      <c r="CJ830" s="44">
        <f t="shared" si="789"/>
        <v>1.5655538893332639</v>
      </c>
      <c r="CK830" s="44">
        <f t="shared" si="790"/>
        <v>7.1161540424239274</v>
      </c>
      <c r="CM830" s="35">
        <f t="shared" ref="CM830:CM832" si="855">$CE$3/1000</f>
        <v>20</v>
      </c>
    </row>
    <row r="831" spans="1:91" x14ac:dyDescent="0.25">
      <c r="A831" s="41">
        <f>'[11]ТОВ "Сумитеплоенерго" '!F823</f>
        <v>1960</v>
      </c>
      <c r="B831" s="41" t="str">
        <f>'[11]ТОВ "Сумитеплоенерго" '!C823</f>
        <v>КУРСЬКИЙ пр-т,, 6/1</v>
      </c>
      <c r="C831" s="50">
        <f>'[11]ТОВ "Сумитеплоенерго" '!O823</f>
        <v>1</v>
      </c>
      <c r="D831" s="46">
        <f>'[11]ТОВ "Сумитеплоенерго" '!G823</f>
        <v>2</v>
      </c>
      <c r="E831" s="86" t="str">
        <f>$D$2</f>
        <v>ТОВ "Сумитеплоенерго"</v>
      </c>
      <c r="F831" s="43">
        <f>'[11]ТОВ "Сумитеплоенерго" '!L823</f>
        <v>302</v>
      </c>
      <c r="G831" s="43">
        <f>'[11]ТОВ "Сумитеплоенерго" '!CX823</f>
        <v>61.018860465116276</v>
      </c>
      <c r="H831" s="32">
        <f t="shared" si="807"/>
        <v>202.04920683813336</v>
      </c>
      <c r="I831" s="42"/>
      <c r="J831" s="42"/>
      <c r="K831" s="42"/>
      <c r="L831" s="42"/>
      <c r="M831" s="42"/>
      <c r="N831" s="44">
        <f t="shared" si="808"/>
        <v>61.018860465116276</v>
      </c>
      <c r="O831" s="44">
        <f t="shared" si="809"/>
        <v>40.546324477594034</v>
      </c>
      <c r="P831" s="44">
        <f t="shared" si="810"/>
        <v>0</v>
      </c>
      <c r="Q831" s="44">
        <f t="shared" si="811"/>
        <v>0</v>
      </c>
      <c r="R831" s="44">
        <f t="shared" si="812"/>
        <v>0</v>
      </c>
      <c r="S831" s="44">
        <f t="shared" si="813"/>
        <v>0</v>
      </c>
      <c r="T831" s="44">
        <f t="shared" si="814"/>
        <v>40.546324477594034</v>
      </c>
      <c r="U831" s="44">
        <f t="shared" si="815"/>
        <v>62.849426279069768</v>
      </c>
      <c r="V831" s="44">
        <f t="shared" si="816"/>
        <v>0</v>
      </c>
      <c r="W831" s="44">
        <f t="shared" si="817"/>
        <v>0</v>
      </c>
      <c r="X831" s="44">
        <f t="shared" si="818"/>
        <v>0</v>
      </c>
      <c r="Y831" s="44">
        <f t="shared" si="819"/>
        <v>0</v>
      </c>
      <c r="Z831" s="44">
        <f t="shared" si="820"/>
        <v>62.849426279069768</v>
      </c>
      <c r="AA831" s="20">
        <v>0.03</v>
      </c>
      <c r="AC831" s="44">
        <f t="shared" si="791"/>
        <v>35.636000000000003</v>
      </c>
      <c r="AD831" s="28">
        <f t="shared" si="852"/>
        <v>118</v>
      </c>
      <c r="AE831" s="44">
        <f t="shared" si="792"/>
        <v>219.85599999999999</v>
      </c>
      <c r="AF831" s="28">
        <f t="shared" si="853"/>
        <v>728</v>
      </c>
      <c r="AG831" s="44">
        <f t="shared" si="793"/>
        <v>40.165999999999997</v>
      </c>
      <c r="AH831" s="28">
        <f t="shared" si="854"/>
        <v>133</v>
      </c>
      <c r="AI831" s="44">
        <f t="shared" si="757"/>
        <v>11.312896730232557</v>
      </c>
      <c r="AJ831" s="44">
        <f t="shared" si="758"/>
        <v>0</v>
      </c>
      <c r="AK831" s="44"/>
      <c r="AL831" s="44">
        <f t="shared" si="759"/>
        <v>0</v>
      </c>
      <c r="AM831" s="44"/>
      <c r="AN831" s="44">
        <f t="shared" si="760"/>
        <v>11.312896730232557</v>
      </c>
      <c r="AO831" s="20"/>
      <c r="AP831" s="20">
        <v>0.18</v>
      </c>
      <c r="AQ831" s="20"/>
      <c r="AR831" s="20"/>
      <c r="AS831" s="44">
        <f t="shared" si="761"/>
        <v>7.5172885581459328</v>
      </c>
      <c r="AT831" s="44">
        <f t="shared" si="762"/>
        <v>0</v>
      </c>
      <c r="AU831" s="44">
        <f t="shared" si="763"/>
        <v>0</v>
      </c>
      <c r="AV831" s="44">
        <f t="shared" si="764"/>
        <v>0</v>
      </c>
      <c r="AW831" s="44"/>
      <c r="AX831" s="44">
        <f t="shared" si="765"/>
        <v>7.5172885581459328</v>
      </c>
      <c r="AY831" s="44">
        <f t="shared" si="766"/>
        <v>35.195678716279076</v>
      </c>
      <c r="AZ831" s="44">
        <f t="shared" si="767"/>
        <v>0</v>
      </c>
      <c r="BA831" s="44"/>
      <c r="BB831" s="44">
        <f t="shared" si="768"/>
        <v>0</v>
      </c>
      <c r="BC831" s="44"/>
      <c r="BD831" s="44">
        <f t="shared" si="769"/>
        <v>35.195678716279076</v>
      </c>
      <c r="BE831" s="20"/>
      <c r="BF831" s="20">
        <v>0.56000000000000005</v>
      </c>
      <c r="BG831" s="20"/>
      <c r="BH831" s="20">
        <v>0.05</v>
      </c>
      <c r="BI831" s="44">
        <f t="shared" si="770"/>
        <v>23.387119958676241</v>
      </c>
      <c r="BJ831" s="44">
        <f t="shared" si="771"/>
        <v>0</v>
      </c>
      <c r="BK831" s="44">
        <f t="shared" si="772"/>
        <v>0</v>
      </c>
      <c r="BL831" s="44">
        <f t="shared" si="773"/>
        <v>0</v>
      </c>
      <c r="BM831" s="44"/>
      <c r="BN831" s="44">
        <f t="shared" si="774"/>
        <v>23.387119958676241</v>
      </c>
      <c r="BO831" s="44">
        <f t="shared" si="775"/>
        <v>13.826873781395349</v>
      </c>
      <c r="BP831" s="44">
        <f t="shared" si="776"/>
        <v>0</v>
      </c>
      <c r="BQ831" s="44"/>
      <c r="BR831" s="44">
        <f t="shared" si="777"/>
        <v>0</v>
      </c>
      <c r="BS831" s="44"/>
      <c r="BT831" s="44">
        <f t="shared" si="778"/>
        <v>13.826873781395349</v>
      </c>
      <c r="BU831" s="20"/>
      <c r="BV831" s="20">
        <v>0.22</v>
      </c>
      <c r="BW831" s="20"/>
      <c r="BX831" s="20">
        <v>0.05</v>
      </c>
      <c r="BY831" s="44">
        <f t="shared" si="779"/>
        <v>9.187797126622808</v>
      </c>
      <c r="BZ831" s="44">
        <f t="shared" si="780"/>
        <v>0</v>
      </c>
      <c r="CA831" s="44">
        <f t="shared" si="781"/>
        <v>0</v>
      </c>
      <c r="CB831" s="44">
        <f t="shared" si="782"/>
        <v>0</v>
      </c>
      <c r="CC831" s="44"/>
      <c r="CD831" s="44">
        <f t="shared" si="783"/>
        <v>9.187797126622808</v>
      </c>
      <c r="CE831" s="44">
        <f t="shared" si="784"/>
        <v>4.7405390553198723</v>
      </c>
      <c r="CF831" s="44">
        <f t="shared" si="785"/>
        <v>9.4007299910580482</v>
      </c>
      <c r="CG831" s="44">
        <f t="shared" si="786"/>
        <v>4.3716681426948263</v>
      </c>
      <c r="CH831" s="44">
        <f t="shared" si="787"/>
        <v>3.0767933054361039</v>
      </c>
      <c r="CI831" s="44">
        <f t="shared" si="788"/>
        <v>9.5722458391345473</v>
      </c>
      <c r="CJ831" s="44">
        <f t="shared" si="789"/>
        <v>3.7605251510885718</v>
      </c>
      <c r="CK831" s="44">
        <f t="shared" si="790"/>
        <v>17.09329614131169</v>
      </c>
      <c r="CM831" s="35">
        <f t="shared" si="855"/>
        <v>20</v>
      </c>
    </row>
    <row r="832" spans="1:91" ht="30" x14ac:dyDescent="0.25">
      <c r="A832" s="41" t="e">
        <f>'[11]ТОВ "Сумитеплоенерго" '!F824</f>
        <v>#REF!</v>
      </c>
      <c r="B832" s="41" t="str">
        <f>'[11]ТОВ "Сумитеплоенерго" '!C824</f>
        <v>ГАЗЕТИ "ПРАВДА" вул,, б, 9/1</v>
      </c>
      <c r="C832" s="50">
        <f>'[11]ТОВ "Сумитеплоенерго" '!O824</f>
        <v>1</v>
      </c>
      <c r="D832" s="46">
        <f>'[11]ТОВ "Сумитеплоенерго" '!G824</f>
        <v>2</v>
      </c>
      <c r="E832" s="86" t="str">
        <f>$D$2</f>
        <v>ТОВ "Сумитеплоенерго"</v>
      </c>
      <c r="F832" s="43">
        <f>'[11]ТОВ "Сумитеплоенерго" '!L824</f>
        <v>302</v>
      </c>
      <c r="G832" s="43">
        <f>'[11]ТОВ "Сумитеплоенерго" '!CX824</f>
        <v>34.529162790697676</v>
      </c>
      <c r="H832" s="32">
        <f t="shared" si="807"/>
        <v>114.33497612813801</v>
      </c>
      <c r="I832" s="42"/>
      <c r="J832" s="42"/>
      <c r="K832" s="42"/>
      <c r="L832" s="42"/>
      <c r="M832" s="42"/>
      <c r="N832" s="44">
        <f t="shared" si="808"/>
        <v>34.529162790697676</v>
      </c>
      <c r="O832" s="44">
        <f t="shared" si="809"/>
        <v>22.944227862984665</v>
      </c>
      <c r="P832" s="44">
        <f t="shared" si="810"/>
        <v>0</v>
      </c>
      <c r="Q832" s="44">
        <f t="shared" si="811"/>
        <v>0</v>
      </c>
      <c r="R832" s="44">
        <f t="shared" si="812"/>
        <v>0</v>
      </c>
      <c r="S832" s="44">
        <f t="shared" si="813"/>
        <v>0</v>
      </c>
      <c r="T832" s="44">
        <f t="shared" si="814"/>
        <v>22.944227862984665</v>
      </c>
      <c r="U832" s="44">
        <f t="shared" si="815"/>
        <v>38.327370697674425</v>
      </c>
      <c r="V832" s="44">
        <f t="shared" si="816"/>
        <v>0</v>
      </c>
      <c r="W832" s="44">
        <f t="shared" si="817"/>
        <v>0</v>
      </c>
      <c r="X832" s="44">
        <f t="shared" si="818"/>
        <v>0</v>
      </c>
      <c r="Y832" s="44">
        <f t="shared" si="819"/>
        <v>0</v>
      </c>
      <c r="Z832" s="44">
        <f t="shared" si="820"/>
        <v>38.327370697674425</v>
      </c>
      <c r="AA832" s="20">
        <v>0.11</v>
      </c>
      <c r="AC832" s="44">
        <f t="shared" si="791"/>
        <v>35.636000000000003</v>
      </c>
      <c r="AD832" s="28">
        <f t="shared" si="852"/>
        <v>118</v>
      </c>
      <c r="AE832" s="44">
        <f t="shared" si="792"/>
        <v>219.85599999999999</v>
      </c>
      <c r="AF832" s="28">
        <f t="shared" si="853"/>
        <v>728</v>
      </c>
      <c r="AG832" s="44">
        <f t="shared" si="793"/>
        <v>40.165999999999997</v>
      </c>
      <c r="AH832" s="28">
        <f t="shared" si="854"/>
        <v>133</v>
      </c>
      <c r="AI832" s="44">
        <f t="shared" si="757"/>
        <v>6.8989267255813962</v>
      </c>
      <c r="AJ832" s="44">
        <f t="shared" si="758"/>
        <v>0</v>
      </c>
      <c r="AK832" s="44"/>
      <c r="AL832" s="44">
        <f t="shared" si="759"/>
        <v>0</v>
      </c>
      <c r="AM832" s="44"/>
      <c r="AN832" s="44">
        <f t="shared" si="760"/>
        <v>6.8989267255813962</v>
      </c>
      <c r="AO832" s="20"/>
      <c r="AP832" s="20">
        <v>0.18</v>
      </c>
      <c r="AQ832" s="20"/>
      <c r="AR832" s="20"/>
      <c r="AS832" s="44">
        <f t="shared" si="761"/>
        <v>4.5842567270243357</v>
      </c>
      <c r="AT832" s="44">
        <f t="shared" si="762"/>
        <v>0</v>
      </c>
      <c r="AU832" s="44">
        <f t="shared" si="763"/>
        <v>0</v>
      </c>
      <c r="AV832" s="44">
        <f t="shared" si="764"/>
        <v>0</v>
      </c>
      <c r="AW832" s="44"/>
      <c r="AX832" s="44">
        <f t="shared" si="765"/>
        <v>4.5842567270243357</v>
      </c>
      <c r="AY832" s="44">
        <f t="shared" si="766"/>
        <v>21.463327590697681</v>
      </c>
      <c r="AZ832" s="44">
        <f t="shared" si="767"/>
        <v>0</v>
      </c>
      <c r="BA832" s="44"/>
      <c r="BB832" s="44">
        <f t="shared" si="768"/>
        <v>0</v>
      </c>
      <c r="BC832" s="44"/>
      <c r="BD832" s="44">
        <f t="shared" si="769"/>
        <v>21.463327590697681</v>
      </c>
      <c r="BE832" s="20"/>
      <c r="BF832" s="20">
        <v>0.56000000000000005</v>
      </c>
      <c r="BG832" s="20"/>
      <c r="BH832" s="20">
        <v>0.05</v>
      </c>
      <c r="BI832" s="44">
        <f t="shared" si="770"/>
        <v>14.26213203963127</v>
      </c>
      <c r="BJ832" s="44">
        <f t="shared" si="771"/>
        <v>0</v>
      </c>
      <c r="BK832" s="44">
        <f t="shared" si="772"/>
        <v>0</v>
      </c>
      <c r="BL832" s="44">
        <f t="shared" si="773"/>
        <v>0</v>
      </c>
      <c r="BM832" s="44"/>
      <c r="BN832" s="44">
        <f t="shared" si="774"/>
        <v>14.26213203963127</v>
      </c>
      <c r="BO832" s="44">
        <f t="shared" si="775"/>
        <v>8.432021553488374</v>
      </c>
      <c r="BP832" s="44">
        <f t="shared" si="776"/>
        <v>0</v>
      </c>
      <c r="BQ832" s="44"/>
      <c r="BR832" s="44">
        <f t="shared" si="777"/>
        <v>0</v>
      </c>
      <c r="BS832" s="44"/>
      <c r="BT832" s="44">
        <f t="shared" si="778"/>
        <v>8.432021553488374</v>
      </c>
      <c r="BU832" s="20"/>
      <c r="BV832" s="20">
        <v>0.22</v>
      </c>
      <c r="BW832" s="20"/>
      <c r="BX832" s="20">
        <v>0.05</v>
      </c>
      <c r="BY832" s="44">
        <f t="shared" si="779"/>
        <v>5.6029804441408562</v>
      </c>
      <c r="BZ832" s="44">
        <f t="shared" si="780"/>
        <v>0</v>
      </c>
      <c r="CA832" s="44">
        <f t="shared" si="781"/>
        <v>0</v>
      </c>
      <c r="CB832" s="44">
        <f t="shared" si="782"/>
        <v>0</v>
      </c>
      <c r="CC832" s="44"/>
      <c r="CD832" s="44">
        <f t="shared" si="783"/>
        <v>5.6029804441408562</v>
      </c>
      <c r="CE832" s="44">
        <f t="shared" si="784"/>
        <v>7.7735611511294023</v>
      </c>
      <c r="CF832" s="44">
        <f t="shared" si="785"/>
        <v>15.415367028510843</v>
      </c>
      <c r="CG832" s="44">
        <f t="shared" si="786"/>
        <v>7.1686846671046931</v>
      </c>
      <c r="CH832" s="44">
        <f t="shared" si="787"/>
        <v>1.8763162141520504</v>
      </c>
      <c r="CI832" s="44">
        <f t="shared" si="788"/>
        <v>5.8374282218063795</v>
      </c>
      <c r="CJ832" s="44">
        <f t="shared" si="789"/>
        <v>2.2932753728525062</v>
      </c>
      <c r="CK832" s="44">
        <f t="shared" si="790"/>
        <v>10.423978967511392</v>
      </c>
      <c r="CM832" s="35">
        <f t="shared" si="855"/>
        <v>20</v>
      </c>
    </row>
    <row r="833" spans="1:91" ht="30" x14ac:dyDescent="0.25">
      <c r="A833" s="41" t="e">
        <f>'[11]ТОВ "Сумитеплоенерго" '!F825</f>
        <v>#REF!</v>
      </c>
      <c r="B833" s="41" t="str">
        <f>'[11]ТОВ "Сумитеплоенерго" '!C825</f>
        <v>ІНТЕРНАЦІОНАЛІСТІВ вул,, б, 43</v>
      </c>
      <c r="C833" s="50">
        <f>'[11]ТОВ "Сумитеплоенерго" '!O825</f>
        <v>1</v>
      </c>
      <c r="D833" s="46">
        <f>'[11]ТОВ "Сумитеплоенерго" '!G825</f>
        <v>6</v>
      </c>
      <c r="E833" s="86" t="str">
        <f t="shared" si="806"/>
        <v>ТОВ "Сумитеплоенерго"</v>
      </c>
      <c r="F833" s="43">
        <f>'[11]ТОВ "Сумитеплоенерго" '!L825</f>
        <v>4901</v>
      </c>
      <c r="G833" s="43">
        <f>'[11]ТОВ "Сумитеплоенерго" '!CX825</f>
        <v>567.57498837209312</v>
      </c>
      <c r="H833" s="32">
        <f t="shared" si="807"/>
        <v>115.80799599512203</v>
      </c>
      <c r="I833" s="42"/>
      <c r="J833" s="42"/>
      <c r="K833" s="42"/>
      <c r="L833" s="42"/>
      <c r="M833" s="42"/>
      <c r="N833" s="44">
        <f t="shared" si="808"/>
        <v>567.57498837209312</v>
      </c>
      <c r="O833" s="44">
        <f t="shared" si="809"/>
        <v>377.14699141354561</v>
      </c>
      <c r="P833" s="44">
        <f t="shared" si="810"/>
        <v>0</v>
      </c>
      <c r="Q833" s="44">
        <f t="shared" si="811"/>
        <v>0</v>
      </c>
      <c r="R833" s="44">
        <f t="shared" si="812"/>
        <v>0</v>
      </c>
      <c r="S833" s="44">
        <f t="shared" si="813"/>
        <v>0</v>
      </c>
      <c r="T833" s="44">
        <f t="shared" si="814"/>
        <v>377.14699141354561</v>
      </c>
      <c r="U833" s="44">
        <f t="shared" si="815"/>
        <v>630.00823709302347</v>
      </c>
      <c r="V833" s="44">
        <f t="shared" si="816"/>
        <v>0</v>
      </c>
      <c r="W833" s="44">
        <f t="shared" si="817"/>
        <v>0</v>
      </c>
      <c r="X833" s="44">
        <f t="shared" si="818"/>
        <v>0</v>
      </c>
      <c r="Y833" s="44">
        <f t="shared" si="819"/>
        <v>0</v>
      </c>
      <c r="Z833" s="44">
        <f t="shared" si="820"/>
        <v>630.00823709302347</v>
      </c>
      <c r="AA833" s="20">
        <v>0.11</v>
      </c>
      <c r="AC833" s="44">
        <f t="shared" ref="AC833" si="856">AD833*F833/1000</f>
        <v>517.87233333333336</v>
      </c>
      <c r="AD833" s="28">
        <f>94+$CG$4</f>
        <v>105.66666666666667</v>
      </c>
      <c r="AE833" s="44">
        <f t="shared" ref="AE833" si="857">AF833*F833/1000</f>
        <v>3399.6603333333328</v>
      </c>
      <c r="AF833" s="28">
        <f>682+$CG$4</f>
        <v>693.66666666666663</v>
      </c>
      <c r="AG833" s="44">
        <f t="shared" ref="AG833" si="858">AH833*F833/1000</f>
        <v>596.28833333333341</v>
      </c>
      <c r="AH833" s="28">
        <f>110+$CG$4</f>
        <v>121.66666666666667</v>
      </c>
      <c r="AI833" s="44">
        <f t="shared" ref="AI833" si="859">U833*AP833</f>
        <v>113.40148267674422</v>
      </c>
      <c r="AJ833" s="44">
        <f t="shared" ref="AJ833" si="860">V833*AQ833</f>
        <v>0</v>
      </c>
      <c r="AK833" s="44"/>
      <c r="AL833" s="44">
        <f t="shared" ref="AL833" si="861">X833*AR833</f>
        <v>0</v>
      </c>
      <c r="AM833" s="44"/>
      <c r="AN833" s="44">
        <f t="shared" ref="AN833" si="862">SUM(AI833:AL833)</f>
        <v>113.40148267674422</v>
      </c>
      <c r="AO833" s="20"/>
      <c r="AP833" s="20">
        <v>0.18</v>
      </c>
      <c r="AQ833" s="20"/>
      <c r="AR833" s="20"/>
      <c r="AS833" s="44">
        <f>AI833*$E$3</f>
        <v>60.729760482140883</v>
      </c>
      <c r="AT833" s="44">
        <f t="shared" ref="AT833" si="863">AJ833*$D$4</f>
        <v>0</v>
      </c>
      <c r="AU833" s="44">
        <f t="shared" ref="AU833" si="864">AK833*$D$5</f>
        <v>0</v>
      </c>
      <c r="AV833" s="44">
        <f t="shared" ref="AV833" si="865">AL833*$D$3</f>
        <v>0</v>
      </c>
      <c r="AW833" s="44"/>
      <c r="AX833" s="44">
        <f t="shared" ref="AX833" si="866">SUM(AS833:AW833)</f>
        <v>60.729760482140883</v>
      </c>
      <c r="AY833" s="44">
        <f t="shared" ref="AY833" si="867">U833*BF833</f>
        <v>352.80461277209315</v>
      </c>
      <c r="AZ833" s="44">
        <f t="shared" ref="AZ833" si="868">V833*BG833</f>
        <v>0</v>
      </c>
      <c r="BA833" s="44"/>
      <c r="BB833" s="44">
        <f t="shared" ref="BB833" si="869">X833*BH833</f>
        <v>0</v>
      </c>
      <c r="BC833" s="44"/>
      <c r="BD833" s="44">
        <f t="shared" ref="BD833" si="870">SUM(AY833:BB833)</f>
        <v>352.80461277209315</v>
      </c>
      <c r="BE833" s="20"/>
      <c r="BF833" s="20">
        <v>0.56000000000000005</v>
      </c>
      <c r="BG833" s="20"/>
      <c r="BH833" s="20">
        <v>0.05</v>
      </c>
      <c r="BI833" s="44">
        <f t="shared" ref="BI833" si="871">AY833*$D$3</f>
        <v>234.43456986266</v>
      </c>
      <c r="BJ833" s="44">
        <f t="shared" ref="BJ833" si="872">AZ833*$D$4</f>
        <v>0</v>
      </c>
      <c r="BK833" s="44">
        <f t="shared" ref="BK833" si="873">BA833*$D$5</f>
        <v>0</v>
      </c>
      <c r="BL833" s="44">
        <f t="shared" ref="BL833" si="874">BB833*$D$3</f>
        <v>0</v>
      </c>
      <c r="BM833" s="44"/>
      <c r="BN833" s="44">
        <f t="shared" ref="BN833" si="875">SUM(BI833:BM833)</f>
        <v>234.43456986266</v>
      </c>
      <c r="BO833" s="44">
        <f t="shared" ref="BO833" si="876">U833*BV833</f>
        <v>138.60181216046516</v>
      </c>
      <c r="BP833" s="44">
        <f t="shared" ref="BP833" si="877">V833*BW833</f>
        <v>0</v>
      </c>
      <c r="BQ833" s="44"/>
      <c r="BR833" s="44">
        <f t="shared" ref="BR833" si="878">X833*BX833</f>
        <v>0</v>
      </c>
      <c r="BS833" s="44"/>
      <c r="BT833" s="44">
        <f t="shared" ref="BT833" si="879">SUM(BO833:BR833)</f>
        <v>138.60181216046516</v>
      </c>
      <c r="BU833" s="20"/>
      <c r="BV833" s="20">
        <v>0.22</v>
      </c>
      <c r="BW833" s="20"/>
      <c r="BX833" s="20">
        <v>0.05</v>
      </c>
      <c r="BY833" s="44">
        <f t="shared" ref="BY833" si="880">BO833*$D$3</f>
        <v>92.099295303187859</v>
      </c>
      <c r="BZ833" s="44">
        <f t="shared" ref="BZ833" si="881">BP833*$D$4</f>
        <v>0</v>
      </c>
      <c r="CA833" s="44">
        <f t="shared" ref="CA833" si="882">BQ833*$D$5</f>
        <v>0</v>
      </c>
      <c r="CB833" s="44">
        <f t="shared" ref="CB833" si="883">BR833*$D$3</f>
        <v>0</v>
      </c>
      <c r="CC833" s="44"/>
      <c r="CD833" s="44">
        <f t="shared" ref="CD833" si="884">SUM(BY833:CC833)</f>
        <v>92.099295303187859</v>
      </c>
      <c r="CE833" s="44">
        <f t="shared" ref="CE833" si="885">AC833/AX833</f>
        <v>8.5274884870594345</v>
      </c>
      <c r="CF833" s="44">
        <f t="shared" ref="CF833" si="886">AE833/BN833</f>
        <v>14.501531644095721</v>
      </c>
      <c r="CG833" s="44">
        <f t="shared" ref="CG833" si="887">AG833/CD833</f>
        <v>6.4744071208185883</v>
      </c>
      <c r="CH833" s="44">
        <f t="shared" ref="CH833" si="888">AI833*$AD$3+AJ833*$AD$4+AL833*$AD$3</f>
        <v>30.842049657706227</v>
      </c>
      <c r="CI833" s="44">
        <f t="shared" ref="CI833" si="889">AY833*$AD$3+AZ833*$AD$4+BB833*$AD$3</f>
        <v>95.953043379530484</v>
      </c>
      <c r="CJ833" s="44">
        <f t="shared" ref="CJ833" si="890">BO833*$AD$3+BP833*$AD$4+BR833*$AD$3</f>
        <v>37.695838470529829</v>
      </c>
      <c r="CK833" s="44">
        <f>U833*$AD$3+V833*$AD$4+W833*$AD$5+X833*$AD$3</f>
        <v>171.34472032059014</v>
      </c>
      <c r="CM833" s="35">
        <f>$CE$4/1000</f>
        <v>35</v>
      </c>
    </row>
    <row r="834" spans="1:91" ht="45" x14ac:dyDescent="0.25">
      <c r="A834" s="41"/>
      <c r="B834" s="72" t="s">
        <v>93</v>
      </c>
      <c r="C834" s="73"/>
      <c r="D834" s="73"/>
      <c r="E834" s="88"/>
      <c r="F834" s="74">
        <f>SUM(F12:F833)</f>
        <v>2808653.4099999997</v>
      </c>
      <c r="G834" s="74">
        <f>SUM(G12:G833)</f>
        <v>458403.60921899241</v>
      </c>
      <c r="H834" s="75"/>
      <c r="I834" s="75"/>
      <c r="J834" s="75"/>
      <c r="K834" s="75"/>
      <c r="L834" s="75"/>
      <c r="M834" s="75"/>
      <c r="N834" s="74">
        <f t="shared" ref="N834:Z834" si="891">SUM(N12:N833)</f>
        <v>458403.60921899241</v>
      </c>
      <c r="O834" s="74">
        <f t="shared" si="891"/>
        <v>304603.87721791642</v>
      </c>
      <c r="P834" s="74">
        <f t="shared" si="891"/>
        <v>0</v>
      </c>
      <c r="Q834" s="74">
        <f t="shared" si="891"/>
        <v>0</v>
      </c>
      <c r="R834" s="74">
        <f t="shared" si="891"/>
        <v>0</v>
      </c>
      <c r="S834" s="74">
        <f t="shared" si="891"/>
        <v>0</v>
      </c>
      <c r="T834" s="74">
        <f t="shared" si="891"/>
        <v>304603.87721791642</v>
      </c>
      <c r="U834" s="74">
        <f t="shared" si="891"/>
        <v>486477.2904615117</v>
      </c>
      <c r="V834" s="74">
        <f t="shared" si="891"/>
        <v>0</v>
      </c>
      <c r="W834" s="74">
        <f t="shared" si="891"/>
        <v>0</v>
      </c>
      <c r="X834" s="74">
        <f t="shared" si="891"/>
        <v>0</v>
      </c>
      <c r="Y834" s="74">
        <f t="shared" si="891"/>
        <v>0</v>
      </c>
      <c r="Z834" s="74">
        <f t="shared" si="891"/>
        <v>486477.2904615117</v>
      </c>
      <c r="AA834" s="76"/>
      <c r="AB834" s="77"/>
      <c r="AC834" s="74">
        <f t="shared" ref="AC834" si="892">SUM(AC12:AC833)</f>
        <v>244172.54163142841</v>
      </c>
      <c r="AD834" s="74">
        <f t="shared" ref="AD834" si="893">SUM(AD12:AD833)</f>
        <v>77749.190476190546</v>
      </c>
      <c r="AE834" s="74">
        <f t="shared" ref="AE834" si="894">SUM(AE12:AE833)</f>
        <v>1869000.7266742876</v>
      </c>
      <c r="AF834" s="74">
        <f t="shared" ref="AF834" si="895">SUM(AF12:AF833)</f>
        <v>566154.04761904676</v>
      </c>
      <c r="AG834" s="74">
        <f t="shared" ref="AG834" si="896">SUM(AG12:AG833)</f>
        <v>295515.3286714289</v>
      </c>
      <c r="AH834" s="74">
        <f t="shared" ref="AH834" si="897">SUM(AH12:AH833)</f>
        <v>91061.190476190561</v>
      </c>
      <c r="AI834" s="74">
        <f t="shared" ref="AI834" si="898">SUM(AI12:AI833)</f>
        <v>87565.912283072248</v>
      </c>
      <c r="AJ834" s="74">
        <f t="shared" ref="AJ834" si="899">SUM(AJ12:AJ833)</f>
        <v>0</v>
      </c>
      <c r="AK834" s="74">
        <f t="shared" ref="AK834" si="900">SUM(AK12:AK833)</f>
        <v>0</v>
      </c>
      <c r="AL834" s="74">
        <f t="shared" ref="AL834" si="901">SUM(AL12:AL833)</f>
        <v>0</v>
      </c>
      <c r="AM834" s="74">
        <f t="shared" ref="AM834" si="902">SUM(AM12:AM833)</f>
        <v>0</v>
      </c>
      <c r="AN834" s="74">
        <f t="shared" ref="AN834" si="903">SUM(AN12:AN833)</f>
        <v>87565.912283072248</v>
      </c>
      <c r="AO834" s="74">
        <f t="shared" ref="AO834" si="904">SUM(AO12:AO833)</f>
        <v>0</v>
      </c>
      <c r="AP834" s="74">
        <f t="shared" ref="AP834" si="905">SUM(AP12:AP833)</f>
        <v>147.96000000000308</v>
      </c>
      <c r="AQ834" s="74">
        <f t="shared" ref="AQ834" si="906">SUM(AQ12:AQ833)</f>
        <v>0</v>
      </c>
      <c r="AR834" s="74">
        <f t="shared" ref="AR834" si="907">SUM(AR12:AR833)</f>
        <v>0</v>
      </c>
      <c r="AS834" s="74">
        <f t="shared" ref="AS834" si="908">SUM(AS12:AS833)</f>
        <v>58171.90804641982</v>
      </c>
      <c r="AT834" s="74">
        <f t="shared" ref="AT834" si="909">SUM(AT12:AT833)</f>
        <v>0</v>
      </c>
      <c r="AU834" s="74">
        <f t="shared" ref="AU834" si="910">SUM(AU12:AU833)</f>
        <v>0</v>
      </c>
      <c r="AV834" s="74">
        <f t="shared" ref="AV834" si="911">SUM(AV12:AV833)</f>
        <v>0</v>
      </c>
      <c r="AW834" s="74">
        <f t="shared" ref="AW834" si="912">SUM(AW12:AW833)</f>
        <v>0</v>
      </c>
      <c r="AX834" s="74">
        <f t="shared" ref="AX834" si="913">SUM(AX12:AX833)</f>
        <v>58171.90804641982</v>
      </c>
      <c r="AY834" s="74">
        <f t="shared" ref="AY834" si="914">SUM(AY12:AY833)</f>
        <v>272427.28265844652</v>
      </c>
      <c r="AZ834" s="74">
        <f t="shared" ref="AZ834" si="915">SUM(AZ12:AZ833)</f>
        <v>0</v>
      </c>
      <c r="BA834" s="74">
        <f t="shared" ref="BA834" si="916">SUM(BA12:BA833)</f>
        <v>0</v>
      </c>
      <c r="BB834" s="74">
        <f t="shared" ref="BB834" si="917">SUM(BB12:BB833)</f>
        <v>0</v>
      </c>
      <c r="BC834" s="74">
        <f t="shared" ref="BC834" si="918">SUM(BC12:BC833)</f>
        <v>0</v>
      </c>
      <c r="BD834" s="74">
        <f t="shared" ref="BD834" si="919">SUM(BD12:BD833)</f>
        <v>272427.28265844652</v>
      </c>
      <c r="BE834" s="74">
        <f t="shared" ref="BE834" si="920">SUM(BE12:BE833)</f>
        <v>0</v>
      </c>
      <c r="BF834" s="74">
        <f t="shared" ref="BF834" si="921">SUM(BF12:BF833)</f>
        <v>460.3200000000017</v>
      </c>
      <c r="BG834" s="74">
        <f t="shared" ref="BG834" si="922">SUM(BG12:BG833)</f>
        <v>0</v>
      </c>
      <c r="BH834" s="74">
        <f t="shared" ref="BH834" si="923">SUM(BH12:BH833)</f>
        <v>41.099999999999802</v>
      </c>
      <c r="BI834" s="74">
        <f t="shared" ref="BI834" si="924">SUM(BI12:BI833)</f>
        <v>181024.76701500185</v>
      </c>
      <c r="BJ834" s="74">
        <f t="shared" ref="BJ834" si="925">SUM(BJ12:BJ833)</f>
        <v>0</v>
      </c>
      <c r="BK834" s="74">
        <f t="shared" ref="BK834" si="926">SUM(BK12:BK833)</f>
        <v>0</v>
      </c>
      <c r="BL834" s="74">
        <f t="shared" ref="BL834" si="927">SUM(BL12:BL833)</f>
        <v>0</v>
      </c>
      <c r="BM834" s="74">
        <f t="shared" ref="BM834" si="928">SUM(BM12:BM833)</f>
        <v>0</v>
      </c>
      <c r="BN834" s="74">
        <f t="shared" ref="BN834" si="929">SUM(BN12:BN833)</f>
        <v>181024.76701500185</v>
      </c>
      <c r="BO834" s="74">
        <f t="shared" ref="BO834" si="930">SUM(BO12:BO833)</f>
        <v>107025.0039015324</v>
      </c>
      <c r="BP834" s="74">
        <f t="shared" ref="BP834" si="931">SUM(BP12:BP833)</f>
        <v>0</v>
      </c>
      <c r="BQ834" s="74">
        <f t="shared" ref="BQ834" si="932">SUM(BQ12:BQ833)</f>
        <v>0</v>
      </c>
      <c r="BR834" s="74">
        <f t="shared" ref="BR834" si="933">SUM(BR12:BR833)</f>
        <v>0</v>
      </c>
      <c r="BS834" s="74">
        <f t="shared" ref="BS834" si="934">SUM(BS12:BS833)</f>
        <v>0</v>
      </c>
      <c r="BT834" s="74">
        <f t="shared" ref="BT834" si="935">SUM(BT12:BT833)</f>
        <v>107025.0039015324</v>
      </c>
      <c r="BU834" s="74">
        <f t="shared" ref="BU834" si="936">SUM(BU12:BU833)</f>
        <v>0</v>
      </c>
      <c r="BV834" s="74">
        <f t="shared" ref="BV834" si="937">SUM(BV12:BV833)</f>
        <v>180.83999999999918</v>
      </c>
      <c r="BW834" s="74">
        <f t="shared" ref="BW834" si="938">SUM(BW12:BW833)</f>
        <v>0</v>
      </c>
      <c r="BX834" s="74">
        <f t="shared" ref="BX834" si="939">SUM(BX12:BX833)</f>
        <v>41.099999999999802</v>
      </c>
      <c r="BY834" s="74">
        <f t="shared" ref="BY834" si="940">SUM(BY12:BY833)</f>
        <v>71116.872755893666</v>
      </c>
      <c r="BZ834" s="74">
        <f t="shared" ref="BZ834" si="941">SUM(BZ12:BZ833)</f>
        <v>0</v>
      </c>
      <c r="CA834" s="74">
        <f t="shared" ref="CA834" si="942">SUM(CA12:CA833)</f>
        <v>0</v>
      </c>
      <c r="CB834" s="74">
        <f t="shared" ref="CB834" si="943">SUM(CB12:CB833)</f>
        <v>0</v>
      </c>
      <c r="CC834" s="74">
        <f t="shared" ref="CC834" si="944">SUM(CC12:CC833)</f>
        <v>0</v>
      </c>
      <c r="CD834" s="74">
        <f t="shared" ref="CD834" si="945">SUM(CD12:CD833)</f>
        <v>71116.872755893666</v>
      </c>
      <c r="CE834" s="74">
        <f t="shared" ref="CE834" si="946">AC834/AX834</f>
        <v>4.1974305095267708</v>
      </c>
      <c r="CF834" s="74">
        <f t="shared" ref="CF834" si="947">AE834/BN834</f>
        <v>10.324558111539512</v>
      </c>
      <c r="CG834" s="74">
        <f t="shared" ref="CG834" si="948">AG834/CD834</f>
        <v>4.1553476301717538</v>
      </c>
      <c r="CH834" s="74">
        <f t="shared" ref="CH834" si="949">SUM(CH12:CH833)</f>
        <v>23815.492983062239</v>
      </c>
      <c r="CI834" s="74">
        <f t="shared" ref="CI834" si="950">SUM(CI12:CI833)</f>
        <v>74092.644836193591</v>
      </c>
      <c r="CJ834" s="74">
        <f t="shared" ref="CJ834" si="951">SUM(CJ12:CJ833)</f>
        <v>29107.824757076065</v>
      </c>
      <c r="CK834" s="74">
        <f t="shared" ref="CK834" si="952">SUM(CK12:CK833)</f>
        <v>132308.29435034591</v>
      </c>
      <c r="CM834" s="93">
        <f>SUM(CM13:CM833)</f>
        <v>2645</v>
      </c>
    </row>
    <row r="835" spans="1:91" x14ac:dyDescent="0.25">
      <c r="A835" s="41">
        <f>'[11]КППВ ПАТ "СМНВО"'!F4</f>
        <v>1992</v>
      </c>
      <c r="B835" s="41" t="str">
        <f>'[11]КППВ ПАТ "СМНВО"'!C4</f>
        <v xml:space="preserve"> вул. Ковпака,61</v>
      </c>
      <c r="C835" s="47" t="str">
        <f>'[11]КППВ ПАТ "СМНВО"'!O4</f>
        <v>так</v>
      </c>
      <c r="D835" s="46">
        <f>'[11]КППВ ПАТ "СМНВО"'!G4</f>
        <v>10</v>
      </c>
      <c r="E835" s="86" t="str">
        <f>$E$2</f>
        <v>ПАТ"Сумське НВО ім.Фрунзе"</v>
      </c>
      <c r="F835" s="43">
        <f>'[11]КППВ ПАТ "СМНВО"'!L4</f>
        <v>5914.54</v>
      </c>
      <c r="G835" s="43">
        <f>'[11]КППВ ПАТ "СМНВО"'!CL4</f>
        <v>972.74764491271003</v>
      </c>
      <c r="H835" s="32">
        <f t="shared" si="807"/>
        <v>164.4671681842899</v>
      </c>
      <c r="I835" s="42"/>
      <c r="J835" s="42"/>
      <c r="K835" s="43">
        <f>'[11]КППВ ПАТ "СМНВО"'!CN4</f>
        <v>242.83927500000001</v>
      </c>
      <c r="L835" s="42"/>
      <c r="M835" s="42"/>
      <c r="N835" s="44">
        <f t="shared" ref="N835" si="953">G835+I835+J835+K835</f>
        <v>1215.5869199127101</v>
      </c>
      <c r="O835" s="44">
        <f>G835*$E$3</f>
        <v>520.93438366683927</v>
      </c>
      <c r="P835" s="44">
        <f>I835*$D$4</f>
        <v>0</v>
      </c>
      <c r="Q835" s="44">
        <f t="shared" ref="Q835" si="954">J835*$D$5</f>
        <v>0</v>
      </c>
      <c r="R835" s="44">
        <f>K835*$E$3</f>
        <v>130.0474267029235</v>
      </c>
      <c r="S835" s="44">
        <f t="shared" ref="S835" si="955">M835*$D$6</f>
        <v>0</v>
      </c>
      <c r="T835" s="44">
        <f t="shared" ref="T835" si="956">SUM(O835:S835)</f>
        <v>650.9818103697628</v>
      </c>
      <c r="U835" s="44">
        <f t="shared" ref="U835" si="957">G835*(1+AA835)</f>
        <v>1001.9300742600914</v>
      </c>
      <c r="V835" s="44">
        <f t="shared" ref="V835" si="958">I835*(1+AB835)</f>
        <v>0</v>
      </c>
      <c r="W835" s="44">
        <f t="shared" ref="W835" si="959">J835</f>
        <v>0</v>
      </c>
      <c r="X835" s="44">
        <f t="shared" ref="X835" si="960">K835</f>
        <v>242.83927500000001</v>
      </c>
      <c r="Y835" s="44">
        <f t="shared" ref="Y835" si="961">M835</f>
        <v>0</v>
      </c>
      <c r="Z835" s="44">
        <f t="shared" ref="Z835" si="962">U835+V835+W835+X835</f>
        <v>1244.7693492600913</v>
      </c>
      <c r="AA835" s="20">
        <v>0.03</v>
      </c>
      <c r="AC835" s="44">
        <f>AD835*F835/1000</f>
        <v>532.30859999999996</v>
      </c>
      <c r="AD835" s="28">
        <v>90</v>
      </c>
      <c r="AE835" s="44">
        <f>AF835*F835/1000</f>
        <v>3915.4254799999999</v>
      </c>
      <c r="AF835" s="28">
        <v>662</v>
      </c>
      <c r="AG835" s="44">
        <f>AH835*F835/1000</f>
        <v>597.36854000000005</v>
      </c>
      <c r="AH835" s="28">
        <v>101</v>
      </c>
      <c r="AI835" s="44">
        <f t="shared" ref="AI835" si="963">U835*AP835</f>
        <v>180.34741336681645</v>
      </c>
      <c r="AJ835" s="44">
        <f t="shared" ref="AJ835" si="964">V835*AQ835</f>
        <v>0</v>
      </c>
      <c r="AK835" s="44"/>
      <c r="AL835" s="44">
        <f t="shared" ref="AL835" si="965">X835*AR835</f>
        <v>12.141963750000002</v>
      </c>
      <c r="AM835" s="44"/>
      <c r="AN835" s="44">
        <f t="shared" ref="AN835" si="966">SUM(AI835:AL835)</f>
        <v>192.48937711681646</v>
      </c>
      <c r="AO835" s="20"/>
      <c r="AP835" s="20">
        <v>0.18</v>
      </c>
      <c r="AQ835" s="20"/>
      <c r="AR835" s="20">
        <v>0.05</v>
      </c>
      <c r="AS835" s="44">
        <f t="shared" ref="AS835" si="967">AI835*$D$3</f>
        <v>119.83876272560254</v>
      </c>
      <c r="AT835" s="44">
        <f t="shared" ref="AT835" si="968">AJ835*$D$4</f>
        <v>0</v>
      </c>
      <c r="AU835" s="44">
        <f t="shared" ref="AU835" si="969">AK835*$D$5</f>
        <v>0</v>
      </c>
      <c r="AV835" s="44">
        <f>AL835*$E$3</f>
        <v>6.5023713351461749</v>
      </c>
      <c r="AW835" s="44"/>
      <c r="AX835" s="44">
        <f t="shared" ref="AX835" si="970">SUM(AS835:AW835)</f>
        <v>126.34113406074871</v>
      </c>
      <c r="AY835" s="44">
        <f t="shared" ref="AY835" si="971">U835*BF835</f>
        <v>561.08084158565123</v>
      </c>
      <c r="AZ835" s="44">
        <f t="shared" ref="AZ835" si="972">V835*BG835</f>
        <v>0</v>
      </c>
      <c r="BA835" s="44"/>
      <c r="BB835" s="44">
        <f t="shared" ref="BB835" si="973">X835*BH835</f>
        <v>12.141963750000002</v>
      </c>
      <c r="BC835" s="44"/>
      <c r="BD835" s="44">
        <f t="shared" ref="BD835" si="974">SUM(AY835:BB835)</f>
        <v>573.22280533565117</v>
      </c>
      <c r="BE835" s="20"/>
      <c r="BF835" s="20">
        <v>0.56000000000000005</v>
      </c>
      <c r="BG835" s="20"/>
      <c r="BH835" s="20">
        <v>0.05</v>
      </c>
      <c r="BI835" s="44">
        <f>AY835*$E$3</f>
        <v>300.47495249903295</v>
      </c>
      <c r="BJ835" s="44">
        <f t="shared" ref="BJ835" si="975">AZ835*$D$4</f>
        <v>0</v>
      </c>
      <c r="BK835" s="44">
        <f t="shared" ref="BK835" si="976">BA835*$D$5</f>
        <v>0</v>
      </c>
      <c r="BL835" s="44">
        <f>BB835*$E$3</f>
        <v>6.5023713351461749</v>
      </c>
      <c r="BM835" s="44"/>
      <c r="BN835" s="44">
        <f t="shared" ref="BN835" si="977">SUM(BI835:BM835)</f>
        <v>306.97732383417912</v>
      </c>
      <c r="BO835" s="44">
        <f t="shared" ref="BO835" si="978">U835*BV835</f>
        <v>220.4246163372201</v>
      </c>
      <c r="BP835" s="44">
        <f t="shared" ref="BP835" si="979">V835*BW835</f>
        <v>0</v>
      </c>
      <c r="BQ835" s="44"/>
      <c r="BR835" s="44">
        <f t="shared" ref="BR835" si="980">X835*BX835</f>
        <v>12.141963750000002</v>
      </c>
      <c r="BS835" s="44"/>
      <c r="BT835" s="44">
        <f t="shared" ref="BT835" si="981">SUM(BO835:BR835)</f>
        <v>232.5665800872201</v>
      </c>
      <c r="BU835" s="20"/>
      <c r="BV835" s="20">
        <v>0.22</v>
      </c>
      <c r="BW835" s="20"/>
      <c r="BX835" s="20">
        <v>0.05</v>
      </c>
      <c r="BY835" s="44">
        <f>BO835*$E$3</f>
        <v>118.04373133890579</v>
      </c>
      <c r="BZ835" s="44">
        <f t="shared" ref="BZ835" si="982">BP835*$D$4</f>
        <v>0</v>
      </c>
      <c r="CA835" s="44">
        <f t="shared" ref="CA835" si="983">BQ835*$D$5</f>
        <v>0</v>
      </c>
      <c r="CB835" s="44">
        <f>BR835*$E$3</f>
        <v>6.5023713351461749</v>
      </c>
      <c r="CC835" s="44"/>
      <c r="CD835" s="44">
        <f t="shared" ref="CD835" si="984">SUM(BY835:CC835)</f>
        <v>124.54610267405197</v>
      </c>
      <c r="CE835" s="44">
        <f>AC835/AX835</f>
        <v>4.213264381053043</v>
      </c>
      <c r="CF835" s="44">
        <f t="shared" ref="CF835" si="985">AE835/BN835</f>
        <v>12.754771040075283</v>
      </c>
      <c r="CG835" s="44">
        <f t="shared" ref="CG835" si="986">AG835/CD835</f>
        <v>4.796364777173042</v>
      </c>
      <c r="CH835" s="44">
        <f>AI835*$AE$3+AJ835*$AD$4+AL835*$AE$3</f>
        <v>49.549940563042199</v>
      </c>
      <c r="CI835" s="44">
        <f>AY835*$AE$3+AZ835*$AD$4+BB835*$AE$3</f>
        <v>147.55700475109722</v>
      </c>
      <c r="CJ835" s="44">
        <f>BO835*$AE$3+BP835*$AD$4+BR835*$AE$3</f>
        <v>59.866473635469042</v>
      </c>
      <c r="CK835" s="44">
        <f>U835*$AE$3+V835*$AD$4+W835*$AD$5+X835*$AE$3</f>
        <v>320.42416155309928</v>
      </c>
    </row>
    <row r="836" spans="1:91" x14ac:dyDescent="0.25">
      <c r="A836" s="41">
        <f>'[11]КППВ ПАТ "СМНВО"'!F5</f>
        <v>1996</v>
      </c>
      <c r="B836" s="41" t="str">
        <f>'[11]КППВ ПАТ "СМНВО"'!C5</f>
        <v>вул. Ковпака,85</v>
      </c>
      <c r="C836" s="47" t="str">
        <f>'[11]КППВ ПАТ "СМНВО"'!O5</f>
        <v>так</v>
      </c>
      <c r="D836" s="46">
        <f>'[11]КППВ ПАТ "СМНВО"'!G5</f>
        <v>10</v>
      </c>
      <c r="E836" s="86" t="str">
        <f t="shared" ref="E836:E899" si="987">$E$2</f>
        <v>ПАТ"Сумське НВО ім.Фрунзе"</v>
      </c>
      <c r="F836" s="43">
        <f>'[11]КППВ ПАТ "СМНВО"'!L5</f>
        <v>4241</v>
      </c>
      <c r="G836" s="43">
        <f>'[11]КППВ ПАТ "СМНВО"'!CL5</f>
        <v>654.12102585750154</v>
      </c>
      <c r="H836" s="32">
        <f t="shared" si="807"/>
        <v>154.23745009608621</v>
      </c>
      <c r="I836" s="42"/>
      <c r="J836" s="42"/>
      <c r="K836" s="43">
        <f>'[11]КППВ ПАТ "СМНВО"'!CN5</f>
        <v>171.84299999999999</v>
      </c>
      <c r="L836" s="42"/>
      <c r="M836" s="42"/>
      <c r="N836" s="44">
        <f t="shared" ref="N836" si="988">G836+I836+J836+K836</f>
        <v>825.9640258575015</v>
      </c>
      <c r="O836" s="44">
        <f>G836*$E$3</f>
        <v>350.30065118191669</v>
      </c>
      <c r="P836" s="44">
        <f>I836*$D$4</f>
        <v>0</v>
      </c>
      <c r="Q836" s="44">
        <f t="shared" ref="Q836" si="989">J836*$D$5</f>
        <v>0</v>
      </c>
      <c r="R836" s="44">
        <f>K836*$E$3</f>
        <v>92.026876405846949</v>
      </c>
      <c r="S836" s="44">
        <f t="shared" ref="S836" si="990">M836*$D$6</f>
        <v>0</v>
      </c>
      <c r="T836" s="44">
        <f t="shared" ref="T836" si="991">SUM(O836:S836)</f>
        <v>442.32752758776365</v>
      </c>
      <c r="U836" s="44">
        <f t="shared" ref="U836" si="992">G836*(1+AA836)</f>
        <v>673.74465663322655</v>
      </c>
      <c r="V836" s="44">
        <f t="shared" ref="V836" si="993">I836*(1+AB836)</f>
        <v>0</v>
      </c>
      <c r="W836" s="44">
        <f t="shared" ref="W836" si="994">J836</f>
        <v>0</v>
      </c>
      <c r="X836" s="44">
        <f t="shared" ref="X836" si="995">K836</f>
        <v>171.84299999999999</v>
      </c>
      <c r="Y836" s="44">
        <f t="shared" ref="Y836" si="996">M836</f>
        <v>0</v>
      </c>
      <c r="Z836" s="44">
        <f t="shared" ref="Z836" si="997">U836+V836+W836+X836</f>
        <v>845.58765663322652</v>
      </c>
      <c r="AA836" s="20">
        <v>0.03</v>
      </c>
      <c r="AC836" s="44">
        <f t="shared" ref="AC836:AC843" si="998">AD836*F836/1000</f>
        <v>398.654</v>
      </c>
      <c r="AD836" s="28">
        <v>94</v>
      </c>
      <c r="AE836" s="44">
        <f t="shared" ref="AE836:AE843" si="999">AF836*F836/1000</f>
        <v>2892.3620000000001</v>
      </c>
      <c r="AF836" s="28">
        <v>682</v>
      </c>
      <c r="AG836" s="44">
        <f t="shared" ref="AG836:AG843" si="1000">AH836*F836/1000</f>
        <v>466.51</v>
      </c>
      <c r="AH836" s="28">
        <v>110</v>
      </c>
      <c r="AI836" s="44">
        <f t="shared" ref="AI836:AI899" si="1001">U836*AP836</f>
        <v>121.27403819398077</v>
      </c>
      <c r="AJ836" s="44">
        <f t="shared" ref="AJ836:AJ899" si="1002">V836*AQ836</f>
        <v>0</v>
      </c>
      <c r="AK836" s="44"/>
      <c r="AL836" s="44">
        <f t="shared" ref="AL836:AL899" si="1003">X836*AR836</f>
        <v>8.5921500000000002</v>
      </c>
      <c r="AM836" s="44"/>
      <c r="AN836" s="44">
        <f t="shared" ref="AN836:AN899" si="1004">SUM(AI836:AL836)</f>
        <v>129.86618819398078</v>
      </c>
      <c r="AO836" s="20"/>
      <c r="AP836" s="20">
        <v>0.18</v>
      </c>
      <c r="AQ836" s="20"/>
      <c r="AR836" s="20">
        <v>0.05</v>
      </c>
      <c r="AS836" s="44">
        <f t="shared" ref="AS836:AS899" si="1005">AI836*$D$3</f>
        <v>80.585190641709659</v>
      </c>
      <c r="AT836" s="44">
        <f t="shared" ref="AT836:AT899" si="1006">AJ836*$D$4</f>
        <v>0</v>
      </c>
      <c r="AU836" s="44">
        <f t="shared" ref="AU836:AU899" si="1007">AK836*$D$5</f>
        <v>0</v>
      </c>
      <c r="AV836" s="44">
        <f t="shared" ref="AV836:AV899" si="1008">AL836*$E$3</f>
        <v>4.6013438202923478</v>
      </c>
      <c r="AW836" s="44"/>
      <c r="AX836" s="44">
        <f t="shared" ref="AX836:AX899" si="1009">SUM(AS836:AW836)</f>
        <v>85.186534462002001</v>
      </c>
      <c r="AY836" s="44">
        <f t="shared" ref="AY836:AY899" si="1010">U836*BF836</f>
        <v>377.29700771460693</v>
      </c>
      <c r="AZ836" s="44">
        <f t="shared" ref="AZ836:AZ899" si="1011">V836*BG836</f>
        <v>0</v>
      </c>
      <c r="BA836" s="44"/>
      <c r="BB836" s="44">
        <f t="shared" ref="BB836:BB899" si="1012">X836*BH836</f>
        <v>8.5921500000000002</v>
      </c>
      <c r="BC836" s="44"/>
      <c r="BD836" s="44">
        <f t="shared" ref="BD836:BD899" si="1013">SUM(AY836:BB836)</f>
        <v>385.88915771460694</v>
      </c>
      <c r="BE836" s="20"/>
      <c r="BF836" s="20">
        <v>0.56000000000000005</v>
      </c>
      <c r="BG836" s="20"/>
      <c r="BH836" s="20">
        <v>0.05</v>
      </c>
      <c r="BI836" s="44">
        <f t="shared" ref="BI836:BI899" si="1014">AY836*$E$3</f>
        <v>202.0534156017296</v>
      </c>
      <c r="BJ836" s="44">
        <f t="shared" ref="BJ836:BJ899" si="1015">AZ836*$D$4</f>
        <v>0</v>
      </c>
      <c r="BK836" s="44">
        <f t="shared" ref="BK836:BK899" si="1016">BA836*$D$5</f>
        <v>0</v>
      </c>
      <c r="BL836" s="44">
        <f t="shared" ref="BL836:BL899" si="1017">BB836*$E$3</f>
        <v>4.6013438202923478</v>
      </c>
      <c r="BM836" s="44"/>
      <c r="BN836" s="44">
        <f t="shared" ref="BN836:BN899" si="1018">SUM(BI836:BM836)</f>
        <v>206.65475942202195</v>
      </c>
      <c r="BO836" s="44">
        <f t="shared" ref="BO836:BO899" si="1019">U836*BV836</f>
        <v>148.22382445930984</v>
      </c>
      <c r="BP836" s="44">
        <f t="shared" ref="BP836:BP899" si="1020">V836*BW836</f>
        <v>0</v>
      </c>
      <c r="BQ836" s="44"/>
      <c r="BR836" s="44">
        <f t="shared" ref="BR836:BR899" si="1021">X836*BX836</f>
        <v>8.5921500000000002</v>
      </c>
      <c r="BS836" s="44"/>
      <c r="BT836" s="44">
        <f t="shared" ref="BT836:BT899" si="1022">SUM(BO836:BR836)</f>
        <v>156.81597445930984</v>
      </c>
      <c r="BU836" s="20"/>
      <c r="BV836" s="20">
        <v>0.22</v>
      </c>
      <c r="BW836" s="20"/>
      <c r="BX836" s="20">
        <v>0.05</v>
      </c>
      <c r="BY836" s="44">
        <f t="shared" ref="BY836:BY899" si="1023">BO836*$E$3</f>
        <v>79.378127557822324</v>
      </c>
      <c r="BZ836" s="44">
        <f t="shared" ref="BZ836:BZ899" si="1024">BP836*$D$4</f>
        <v>0</v>
      </c>
      <c r="CA836" s="44">
        <f t="shared" ref="CA836:CA899" si="1025">BQ836*$D$5</f>
        <v>0</v>
      </c>
      <c r="CB836" s="44">
        <f t="shared" ref="CB836:CB899" si="1026">BR836*$E$3</f>
        <v>4.6013438202923478</v>
      </c>
      <c r="CC836" s="44"/>
      <c r="CD836" s="44">
        <f t="shared" ref="CD836:CD899" si="1027">SUM(BY836:CC836)</f>
        <v>83.979471378114667</v>
      </c>
      <c r="CE836" s="44">
        <f t="shared" ref="CE836:CE899" si="1028">AC836/AX836</f>
        <v>4.6797771797821186</v>
      </c>
      <c r="CF836" s="44">
        <f t="shared" ref="CF836:CF899" si="1029">AE836/BN836</f>
        <v>13.996106395465763</v>
      </c>
      <c r="CG836" s="44">
        <f t="shared" ref="CG836:CG899" si="1030">AG836/CD836</f>
        <v>5.55504806525341</v>
      </c>
      <c r="CH836" s="44">
        <f t="shared" ref="CH836:CH899" si="1031">AI836*$AE$3+AJ836*$AD$4+AL836*$AE$3</f>
        <v>33.429698836084142</v>
      </c>
      <c r="CI836" s="44">
        <f t="shared" ref="CI836:CI899" si="1032">AY836*$AE$3+AZ836*$AD$4+BB836*$AE$3</f>
        <v>99.334233998156265</v>
      </c>
      <c r="CJ836" s="44">
        <f t="shared" ref="CJ836:CJ899" si="1033">BO836*$AE$3+BP836*$AD$4+BR836*$AE$3</f>
        <v>40.367018326828578</v>
      </c>
      <c r="CK836" s="44">
        <f t="shared" ref="CK836:CK899" si="1034">U836*$AE$3+V836*$AD$4+W836*$AD$5+X836*$AE$3</f>
        <v>217.66820982329475</v>
      </c>
    </row>
    <row r="837" spans="1:91" x14ac:dyDescent="0.25">
      <c r="A837" s="41">
        <f>'[11]КППВ ПАТ "СМНВО"'!F6</f>
        <v>1995</v>
      </c>
      <c r="B837" s="41" t="str">
        <f>'[11]КППВ ПАТ "СМНВО"'!C6</f>
        <v>вул. Ковпака,87</v>
      </c>
      <c r="C837" s="47" t="str">
        <f>'[11]КППВ ПАТ "СМНВО"'!O6</f>
        <v>так</v>
      </c>
      <c r="D837" s="46">
        <f>'[11]КППВ ПАТ "СМНВО"'!G6</f>
        <v>10</v>
      </c>
      <c r="E837" s="86" t="str">
        <f t="shared" si="987"/>
        <v>ПАТ"Сумське НВО ім.Фрунзе"</v>
      </c>
      <c r="F837" s="43">
        <f>'[11]КППВ ПАТ "СМНВО"'!L6</f>
        <v>4165.91</v>
      </c>
      <c r="G837" s="43">
        <f>'[11]КППВ ПАТ "СМНВО"'!CL6</f>
        <v>642.33767450475318</v>
      </c>
      <c r="H837" s="32">
        <f t="shared" si="807"/>
        <v>154.18904261127898</v>
      </c>
      <c r="I837" s="42"/>
      <c r="J837" s="42"/>
      <c r="K837" s="43">
        <f>'[11]КППВ ПАТ "СМНВО"'!CN6</f>
        <v>169.34189999999998</v>
      </c>
      <c r="L837" s="42"/>
      <c r="M837" s="42"/>
      <c r="N837" s="44">
        <f t="shared" ref="N837:N900" si="1035">G837+I837+J837+K837</f>
        <v>811.67957450475319</v>
      </c>
      <c r="O837" s="44">
        <f t="shared" ref="O837:O900" si="1036">G837*$E$3</f>
        <v>343.99032711526263</v>
      </c>
      <c r="P837" s="44">
        <f t="shared" ref="P837:P900" si="1037">I837*$D$4</f>
        <v>0</v>
      </c>
      <c r="Q837" s="44">
        <f t="shared" ref="Q837:Q900" si="1038">J837*$D$5</f>
        <v>0</v>
      </c>
      <c r="R837" s="44">
        <f t="shared" ref="R837:R900" si="1039">K837*$E$3</f>
        <v>90.68746531212382</v>
      </c>
      <c r="S837" s="44">
        <f t="shared" ref="S837:S900" si="1040">M837*$D$6</f>
        <v>0</v>
      </c>
      <c r="T837" s="44">
        <f t="shared" ref="T837:T900" si="1041">SUM(O837:S837)</f>
        <v>434.67779242738646</v>
      </c>
      <c r="U837" s="44">
        <f t="shared" ref="U837:U900" si="1042">G837*(1+AA837)</f>
        <v>661.60780473989576</v>
      </c>
      <c r="V837" s="44">
        <f t="shared" ref="V837:V900" si="1043">I837*(1+AB837)</f>
        <v>0</v>
      </c>
      <c r="W837" s="44">
        <f t="shared" ref="W837:W900" si="1044">J837</f>
        <v>0</v>
      </c>
      <c r="X837" s="44">
        <f t="shared" ref="X837:X900" si="1045">K837</f>
        <v>169.34189999999998</v>
      </c>
      <c r="Y837" s="44">
        <f t="shared" ref="Y837:Y900" si="1046">M837</f>
        <v>0</v>
      </c>
      <c r="Z837" s="44">
        <f t="shared" ref="Z837:Z900" si="1047">U837+V837+W837+X837</f>
        <v>830.94970473989576</v>
      </c>
      <c r="AA837" s="20">
        <v>0.03</v>
      </c>
      <c r="AC837" s="44">
        <f t="shared" si="998"/>
        <v>391.59553999999997</v>
      </c>
      <c r="AD837" s="28">
        <v>94</v>
      </c>
      <c r="AE837" s="44">
        <f t="shared" si="999"/>
        <v>2841.1506199999999</v>
      </c>
      <c r="AF837" s="28">
        <v>682</v>
      </c>
      <c r="AG837" s="44">
        <f t="shared" si="1000"/>
        <v>458.25009999999997</v>
      </c>
      <c r="AH837" s="28">
        <v>110</v>
      </c>
      <c r="AI837" s="44">
        <f t="shared" si="1001"/>
        <v>119.08940485318124</v>
      </c>
      <c r="AJ837" s="44">
        <f t="shared" si="1002"/>
        <v>0</v>
      </c>
      <c r="AK837" s="44"/>
      <c r="AL837" s="44">
        <f t="shared" si="1003"/>
        <v>8.4670949999999987</v>
      </c>
      <c r="AM837" s="44"/>
      <c r="AN837" s="44">
        <f t="shared" si="1004"/>
        <v>127.55649985318124</v>
      </c>
      <c r="AO837" s="20"/>
      <c r="AP837" s="20">
        <v>0.18</v>
      </c>
      <c r="AQ837" s="20"/>
      <c r="AR837" s="20">
        <v>0.05</v>
      </c>
      <c r="AS837" s="44">
        <f t="shared" si="1005"/>
        <v>79.133527145776839</v>
      </c>
      <c r="AT837" s="44">
        <f t="shared" si="1006"/>
        <v>0</v>
      </c>
      <c r="AU837" s="44">
        <f t="shared" si="1007"/>
        <v>0</v>
      </c>
      <c r="AV837" s="44">
        <f t="shared" si="1008"/>
        <v>4.5343732656061908</v>
      </c>
      <c r="AW837" s="44"/>
      <c r="AX837" s="44">
        <f t="shared" si="1009"/>
        <v>83.66790041138303</v>
      </c>
      <c r="AY837" s="44">
        <f t="shared" si="1010"/>
        <v>370.50037065434168</v>
      </c>
      <c r="AZ837" s="44">
        <f t="shared" si="1011"/>
        <v>0</v>
      </c>
      <c r="BA837" s="44"/>
      <c r="BB837" s="44">
        <f t="shared" si="1012"/>
        <v>8.4670949999999987</v>
      </c>
      <c r="BC837" s="44"/>
      <c r="BD837" s="44">
        <f t="shared" si="1013"/>
        <v>378.96746565434165</v>
      </c>
      <c r="BE837" s="20"/>
      <c r="BF837" s="20">
        <v>0.56000000000000005</v>
      </c>
      <c r="BG837" s="20"/>
      <c r="BH837" s="20">
        <v>0.05</v>
      </c>
      <c r="BI837" s="44">
        <f t="shared" si="1014"/>
        <v>198.41362068008348</v>
      </c>
      <c r="BJ837" s="44">
        <f t="shared" si="1015"/>
        <v>0</v>
      </c>
      <c r="BK837" s="44">
        <f t="shared" si="1016"/>
        <v>0</v>
      </c>
      <c r="BL837" s="44">
        <f t="shared" si="1017"/>
        <v>4.5343732656061908</v>
      </c>
      <c r="BM837" s="44"/>
      <c r="BN837" s="44">
        <f t="shared" si="1018"/>
        <v>202.94799394568966</v>
      </c>
      <c r="BO837" s="44">
        <f t="shared" si="1019"/>
        <v>145.55371704277707</v>
      </c>
      <c r="BP837" s="44">
        <f t="shared" si="1020"/>
        <v>0</v>
      </c>
      <c r="BQ837" s="44"/>
      <c r="BR837" s="44">
        <f t="shared" si="1021"/>
        <v>8.4670949999999987</v>
      </c>
      <c r="BS837" s="44"/>
      <c r="BT837" s="44">
        <f t="shared" si="1022"/>
        <v>154.02081204277707</v>
      </c>
      <c r="BU837" s="20"/>
      <c r="BV837" s="20">
        <v>0.22</v>
      </c>
      <c r="BW837" s="20"/>
      <c r="BX837" s="20">
        <v>0.05</v>
      </c>
      <c r="BY837" s="44">
        <f t="shared" si="1023"/>
        <v>77.948208124318498</v>
      </c>
      <c r="BZ837" s="44">
        <f t="shared" si="1024"/>
        <v>0</v>
      </c>
      <c r="CA837" s="44">
        <f t="shared" si="1025"/>
        <v>0</v>
      </c>
      <c r="CB837" s="44">
        <f t="shared" si="1026"/>
        <v>4.5343732656061908</v>
      </c>
      <c r="CC837" s="44"/>
      <c r="CD837" s="44">
        <f t="shared" si="1027"/>
        <v>82.48258138992469</v>
      </c>
      <c r="CE837" s="44">
        <f t="shared" si="1028"/>
        <v>4.6803557645713711</v>
      </c>
      <c r="CF837" s="44">
        <f t="shared" si="1029"/>
        <v>13.999402333389471</v>
      </c>
      <c r="CG837" s="44">
        <f t="shared" si="1030"/>
        <v>5.5557196716927146</v>
      </c>
      <c r="CH837" s="44">
        <f t="shared" si="1031"/>
        <v>32.835146961482174</v>
      </c>
      <c r="CI837" s="44">
        <f t="shared" si="1032"/>
        <v>97.552476296412109</v>
      </c>
      <c r="CJ837" s="44">
        <f t="shared" si="1033"/>
        <v>39.647497417790582</v>
      </c>
      <c r="CK837" s="44">
        <f t="shared" si="1034"/>
        <v>213.90015956959661</v>
      </c>
    </row>
    <row r="838" spans="1:91" x14ac:dyDescent="0.25">
      <c r="A838" s="41">
        <f>'[11]КППВ ПАТ "СМНВО"'!F7</f>
        <v>1995</v>
      </c>
      <c r="B838" s="41" t="str">
        <f>'[11]КППВ ПАТ "СМНВО"'!C7</f>
        <v>вул. Ковпака,89</v>
      </c>
      <c r="C838" s="47" t="str">
        <f>'[11]КППВ ПАТ "СМНВО"'!O7</f>
        <v>так</v>
      </c>
      <c r="D838" s="46">
        <f>'[11]КППВ ПАТ "СМНВО"'!G7</f>
        <v>10</v>
      </c>
      <c r="E838" s="86" t="str">
        <f t="shared" si="987"/>
        <v>ПАТ"Сумське НВО ім.Фрунзе"</v>
      </c>
      <c r="F838" s="43">
        <f>'[11]КППВ ПАТ "СМНВО"'!L7</f>
        <v>4105.91</v>
      </c>
      <c r="G838" s="43">
        <f>'[11]КППВ ПАТ "СМНВО"'!CL7</f>
        <v>680.73431987835818</v>
      </c>
      <c r="H838" s="32">
        <f t="shared" si="807"/>
        <v>165.79377528449436</v>
      </c>
      <c r="I838" s="42"/>
      <c r="J838" s="42"/>
      <c r="K838" s="43">
        <f>'[11]КППВ ПАТ "СМНВО"'!CN7</f>
        <v>179.13367500000001</v>
      </c>
      <c r="L838" s="42"/>
      <c r="M838" s="42"/>
      <c r="N838" s="44">
        <f t="shared" si="1035"/>
        <v>859.86799487835822</v>
      </c>
      <c r="O838" s="44">
        <f t="shared" si="1036"/>
        <v>364.55283672109982</v>
      </c>
      <c r="P838" s="44">
        <f t="shared" si="1037"/>
        <v>0</v>
      </c>
      <c r="Q838" s="44">
        <f t="shared" si="1038"/>
        <v>0</v>
      </c>
      <c r="R838" s="44">
        <f t="shared" si="1039"/>
        <v>95.931242874892533</v>
      </c>
      <c r="S838" s="44">
        <f t="shared" si="1040"/>
        <v>0</v>
      </c>
      <c r="T838" s="44">
        <f t="shared" si="1041"/>
        <v>460.48407959599234</v>
      </c>
      <c r="U838" s="44">
        <f t="shared" si="1042"/>
        <v>701.15634947470892</v>
      </c>
      <c r="V838" s="44">
        <f t="shared" si="1043"/>
        <v>0</v>
      </c>
      <c r="W838" s="44">
        <f t="shared" si="1044"/>
        <v>0</v>
      </c>
      <c r="X838" s="44">
        <f t="shared" si="1045"/>
        <v>179.13367500000001</v>
      </c>
      <c r="Y838" s="44">
        <f t="shared" si="1046"/>
        <v>0</v>
      </c>
      <c r="Z838" s="44">
        <f t="shared" si="1047"/>
        <v>880.29002447470896</v>
      </c>
      <c r="AA838" s="20">
        <v>0.03</v>
      </c>
      <c r="AC838" s="44">
        <f t="shared" si="998"/>
        <v>385.95553999999998</v>
      </c>
      <c r="AD838" s="28">
        <v>94</v>
      </c>
      <c r="AE838" s="44">
        <f t="shared" si="999"/>
        <v>2800.2306200000003</v>
      </c>
      <c r="AF838" s="28">
        <v>682</v>
      </c>
      <c r="AG838" s="44">
        <f t="shared" si="1000"/>
        <v>451.65009999999995</v>
      </c>
      <c r="AH838" s="28">
        <v>110</v>
      </c>
      <c r="AI838" s="44">
        <f t="shared" si="1001"/>
        <v>126.2081429054476</v>
      </c>
      <c r="AJ838" s="44">
        <f t="shared" si="1002"/>
        <v>0</v>
      </c>
      <c r="AK838" s="44"/>
      <c r="AL838" s="44">
        <f t="shared" si="1003"/>
        <v>8.9566837500000016</v>
      </c>
      <c r="AM838" s="44"/>
      <c r="AN838" s="44">
        <f t="shared" si="1004"/>
        <v>135.1648266554476</v>
      </c>
      <c r="AO838" s="20"/>
      <c r="AP838" s="20">
        <v>0.18</v>
      </c>
      <c r="AQ838" s="20"/>
      <c r="AR838" s="20">
        <v>0.05</v>
      </c>
      <c r="AS838" s="44">
        <f t="shared" si="1005"/>
        <v>83.863845947833113</v>
      </c>
      <c r="AT838" s="44">
        <f t="shared" si="1006"/>
        <v>0</v>
      </c>
      <c r="AU838" s="44">
        <f t="shared" si="1007"/>
        <v>0</v>
      </c>
      <c r="AV838" s="44">
        <f t="shared" si="1008"/>
        <v>4.7965621437446275</v>
      </c>
      <c r="AW838" s="44"/>
      <c r="AX838" s="44">
        <f t="shared" si="1009"/>
        <v>88.660408091577736</v>
      </c>
      <c r="AY838" s="44">
        <f t="shared" si="1010"/>
        <v>392.64755570583702</v>
      </c>
      <c r="AZ838" s="44">
        <f t="shared" si="1011"/>
        <v>0</v>
      </c>
      <c r="BA838" s="44"/>
      <c r="BB838" s="44">
        <f t="shared" si="1012"/>
        <v>8.9566837500000016</v>
      </c>
      <c r="BC838" s="44"/>
      <c r="BD838" s="44">
        <f t="shared" si="1013"/>
        <v>401.60423945583705</v>
      </c>
      <c r="BE838" s="20"/>
      <c r="BF838" s="20">
        <v>0.56000000000000005</v>
      </c>
      <c r="BG838" s="20"/>
      <c r="BH838" s="20">
        <v>0.05</v>
      </c>
      <c r="BI838" s="44">
        <f t="shared" si="1014"/>
        <v>210.27407622073039</v>
      </c>
      <c r="BJ838" s="44">
        <f t="shared" si="1015"/>
        <v>0</v>
      </c>
      <c r="BK838" s="44">
        <f t="shared" si="1016"/>
        <v>0</v>
      </c>
      <c r="BL838" s="44">
        <f t="shared" si="1017"/>
        <v>4.7965621437446275</v>
      </c>
      <c r="BM838" s="44"/>
      <c r="BN838" s="44">
        <f t="shared" si="1018"/>
        <v>215.07063836447503</v>
      </c>
      <c r="BO838" s="44">
        <f t="shared" si="1019"/>
        <v>154.25439688443598</v>
      </c>
      <c r="BP838" s="44">
        <f t="shared" si="1020"/>
        <v>0</v>
      </c>
      <c r="BQ838" s="44"/>
      <c r="BR838" s="44">
        <f t="shared" si="1021"/>
        <v>8.9566837500000016</v>
      </c>
      <c r="BS838" s="44"/>
      <c r="BT838" s="44">
        <f t="shared" si="1022"/>
        <v>163.21108063443597</v>
      </c>
      <c r="BU838" s="20"/>
      <c r="BV838" s="20">
        <v>0.22</v>
      </c>
      <c r="BW838" s="20"/>
      <c r="BX838" s="20">
        <v>0.05</v>
      </c>
      <c r="BY838" s="44">
        <f t="shared" si="1023"/>
        <v>82.607672801001229</v>
      </c>
      <c r="BZ838" s="44">
        <f t="shared" si="1024"/>
        <v>0</v>
      </c>
      <c r="CA838" s="44">
        <f t="shared" si="1025"/>
        <v>0</v>
      </c>
      <c r="CB838" s="44">
        <f t="shared" si="1026"/>
        <v>4.7965621437446275</v>
      </c>
      <c r="CC838" s="44"/>
      <c r="CD838" s="44">
        <f t="shared" si="1027"/>
        <v>87.404234944745852</v>
      </c>
      <c r="CE838" s="44">
        <f t="shared" si="1028"/>
        <v>4.3531893018284418</v>
      </c>
      <c r="CF838" s="44">
        <f t="shared" si="1029"/>
        <v>13.020050720519631</v>
      </c>
      <c r="CG838" s="44">
        <f t="shared" si="1030"/>
        <v>5.1673708978234139</v>
      </c>
      <c r="CH838" s="44">
        <f t="shared" si="1031"/>
        <v>34.793655771075926</v>
      </c>
      <c r="CI838" s="44">
        <f t="shared" si="1032"/>
        <v>103.37955524073445</v>
      </c>
      <c r="CJ838" s="44">
        <f t="shared" si="1033"/>
        <v>42.013224136303144</v>
      </c>
      <c r="CK838" s="44">
        <f t="shared" si="1034"/>
        <v>226.60117168174975</v>
      </c>
    </row>
    <row r="839" spans="1:91" x14ac:dyDescent="0.25">
      <c r="A839" s="41">
        <f>'[11]КППВ ПАТ "СМНВО"'!F8</f>
        <v>1998</v>
      </c>
      <c r="B839" s="41" t="str">
        <f>'[11]КППВ ПАТ "СМНВО"'!C8</f>
        <v>вул. Ковпака,91</v>
      </c>
      <c r="C839" s="47" t="str">
        <f>'[11]КППВ ПАТ "СМНВО"'!O8</f>
        <v>так</v>
      </c>
      <c r="D839" s="46">
        <f>'[11]КППВ ПАТ "СМНВО"'!G8</f>
        <v>10</v>
      </c>
      <c r="E839" s="86" t="str">
        <f t="shared" si="987"/>
        <v>ПАТ"Сумське НВО ім.Фрунзе"</v>
      </c>
      <c r="F839" s="43">
        <f>'[11]КППВ ПАТ "СМНВО"'!L8</f>
        <v>6408.07</v>
      </c>
      <c r="G839" s="43">
        <f>'[11]КППВ ПАТ "СМНВО"'!CL8</f>
        <v>886.68148063594901</v>
      </c>
      <c r="H839" s="32">
        <f t="shared" si="807"/>
        <v>138.36950605033169</v>
      </c>
      <c r="I839" s="42"/>
      <c r="J839" s="42"/>
      <c r="K839" s="43">
        <f>'[11]КППВ ПАТ "СМНВО"'!CN8</f>
        <v>275.93212499999998</v>
      </c>
      <c r="L839" s="42"/>
      <c r="M839" s="42"/>
      <c r="N839" s="44">
        <f t="shared" si="1035"/>
        <v>1162.6136056359489</v>
      </c>
      <c r="O839" s="44">
        <f t="shared" si="1036"/>
        <v>474.84347357668253</v>
      </c>
      <c r="P839" s="44">
        <f t="shared" si="1037"/>
        <v>0</v>
      </c>
      <c r="Q839" s="44">
        <f t="shared" si="1038"/>
        <v>0</v>
      </c>
      <c r="R839" s="44">
        <f t="shared" si="1039"/>
        <v>147.76960111134997</v>
      </c>
      <c r="S839" s="44">
        <f t="shared" si="1040"/>
        <v>0</v>
      </c>
      <c r="T839" s="44">
        <f t="shared" si="1041"/>
        <v>622.6130746880325</v>
      </c>
      <c r="U839" s="44">
        <f t="shared" si="1042"/>
        <v>984.2164435059035</v>
      </c>
      <c r="V839" s="44">
        <f t="shared" si="1043"/>
        <v>0</v>
      </c>
      <c r="W839" s="44">
        <f t="shared" si="1044"/>
        <v>0</v>
      </c>
      <c r="X839" s="44">
        <f t="shared" si="1045"/>
        <v>275.93212499999998</v>
      </c>
      <c r="Y839" s="44">
        <f t="shared" si="1046"/>
        <v>0</v>
      </c>
      <c r="Z839" s="44">
        <f t="shared" si="1047"/>
        <v>1260.1485685059035</v>
      </c>
      <c r="AA839" s="20">
        <v>0.11</v>
      </c>
      <c r="AC839" s="44">
        <f t="shared" si="998"/>
        <v>480.60525000000001</v>
      </c>
      <c r="AD839" s="28">
        <v>75</v>
      </c>
      <c r="AE839" s="44">
        <f t="shared" si="999"/>
        <v>4126.7970799999994</v>
      </c>
      <c r="AF839" s="28">
        <v>644</v>
      </c>
      <c r="AG839" s="44">
        <f t="shared" si="1000"/>
        <v>647.21506999999997</v>
      </c>
      <c r="AH839" s="28">
        <v>101</v>
      </c>
      <c r="AI839" s="44">
        <f t="shared" si="1001"/>
        <v>177.15895983106262</v>
      </c>
      <c r="AJ839" s="44">
        <f t="shared" si="1002"/>
        <v>0</v>
      </c>
      <c r="AK839" s="44"/>
      <c r="AL839" s="44">
        <f t="shared" si="1003"/>
        <v>13.79660625</v>
      </c>
      <c r="AM839" s="44"/>
      <c r="AN839" s="44">
        <f t="shared" si="1004"/>
        <v>190.95556608106261</v>
      </c>
      <c r="AO839" s="20"/>
      <c r="AP839" s="20">
        <v>0.18</v>
      </c>
      <c r="AQ839" s="20"/>
      <c r="AR839" s="20">
        <v>0.05</v>
      </c>
      <c r="AS839" s="44">
        <f t="shared" si="1005"/>
        <v>117.72007236237764</v>
      </c>
      <c r="AT839" s="44">
        <f t="shared" si="1006"/>
        <v>0</v>
      </c>
      <c r="AU839" s="44">
        <f t="shared" si="1007"/>
        <v>0</v>
      </c>
      <c r="AV839" s="44">
        <f t="shared" si="1008"/>
        <v>7.3884800555674985</v>
      </c>
      <c r="AW839" s="44"/>
      <c r="AX839" s="44">
        <f t="shared" si="1009"/>
        <v>125.10855241794513</v>
      </c>
      <c r="AY839" s="44">
        <f t="shared" si="1010"/>
        <v>551.16120836330606</v>
      </c>
      <c r="AZ839" s="44">
        <f t="shared" si="1011"/>
        <v>0</v>
      </c>
      <c r="BA839" s="44"/>
      <c r="BB839" s="44">
        <f t="shared" si="1012"/>
        <v>13.79660625</v>
      </c>
      <c r="BC839" s="44"/>
      <c r="BD839" s="44">
        <f t="shared" si="1013"/>
        <v>564.95781461330603</v>
      </c>
      <c r="BE839" s="20"/>
      <c r="BF839" s="20">
        <v>0.56000000000000005</v>
      </c>
      <c r="BG839" s="20"/>
      <c r="BH839" s="20">
        <v>0.05</v>
      </c>
      <c r="BI839" s="44">
        <f t="shared" si="1014"/>
        <v>295.16270317526596</v>
      </c>
      <c r="BJ839" s="44">
        <f t="shared" si="1015"/>
        <v>0</v>
      </c>
      <c r="BK839" s="44">
        <f t="shared" si="1016"/>
        <v>0</v>
      </c>
      <c r="BL839" s="44">
        <f t="shared" si="1017"/>
        <v>7.3884800555674985</v>
      </c>
      <c r="BM839" s="44"/>
      <c r="BN839" s="44">
        <f t="shared" si="1018"/>
        <v>302.55118323083343</v>
      </c>
      <c r="BO839" s="44">
        <f t="shared" si="1019"/>
        <v>216.52761757129878</v>
      </c>
      <c r="BP839" s="44">
        <f t="shared" si="1020"/>
        <v>0</v>
      </c>
      <c r="BQ839" s="44"/>
      <c r="BR839" s="44">
        <f t="shared" si="1021"/>
        <v>13.79660625</v>
      </c>
      <c r="BS839" s="44"/>
      <c r="BT839" s="44">
        <f t="shared" si="1022"/>
        <v>230.32422382129877</v>
      </c>
      <c r="BU839" s="20"/>
      <c r="BV839" s="20">
        <v>0.22</v>
      </c>
      <c r="BW839" s="20"/>
      <c r="BX839" s="20">
        <v>0.05</v>
      </c>
      <c r="BY839" s="44">
        <f t="shared" si="1023"/>
        <v>115.95677624742589</v>
      </c>
      <c r="BZ839" s="44">
        <f t="shared" si="1024"/>
        <v>0</v>
      </c>
      <c r="CA839" s="44">
        <f t="shared" si="1025"/>
        <v>0</v>
      </c>
      <c r="CB839" s="44">
        <f t="shared" si="1026"/>
        <v>7.3884800555674985</v>
      </c>
      <c r="CC839" s="44"/>
      <c r="CD839" s="44">
        <f t="shared" si="1027"/>
        <v>123.34525630299339</v>
      </c>
      <c r="CE839" s="44">
        <f t="shared" si="1028"/>
        <v>3.8415059619142684</v>
      </c>
      <c r="CF839" s="44">
        <f t="shared" si="1029"/>
        <v>13.639996498878116</v>
      </c>
      <c r="CG839" s="44">
        <f t="shared" si="1030"/>
        <v>5.2471824973158139</v>
      </c>
      <c r="CH839" s="44">
        <f t="shared" si="1031"/>
        <v>49.155112303971997</v>
      </c>
      <c r="CI839" s="44">
        <f t="shared" si="1032"/>
        <v>145.42945981755128</v>
      </c>
      <c r="CJ839" s="44">
        <f t="shared" si="1033"/>
        <v>59.289254147506661</v>
      </c>
      <c r="CK839" s="44">
        <f t="shared" si="1034"/>
        <v>324.3830262496873</v>
      </c>
    </row>
    <row r="840" spans="1:91" x14ac:dyDescent="0.25">
      <c r="A840" s="41">
        <f>'[11]КППВ ПАТ "СМНВО"'!F9</f>
        <v>1989</v>
      </c>
      <c r="B840" s="41" t="str">
        <f>'[11]КППВ ПАТ "СМНВО"'!C9</f>
        <v>вул. Лермонтова,13</v>
      </c>
      <c r="C840" s="47" t="str">
        <f>'[11]КППВ ПАТ "СМНВО"'!O9</f>
        <v>так</v>
      </c>
      <c r="D840" s="46">
        <f>'[11]КППВ ПАТ "СМНВО"'!G9</f>
        <v>9</v>
      </c>
      <c r="E840" s="86" t="str">
        <f t="shared" si="987"/>
        <v>ПАТ"Сумське НВО ім.Фрунзе"</v>
      </c>
      <c r="F840" s="43">
        <f>'[11]КППВ ПАТ "СМНВО"'!L9</f>
        <v>6971.5</v>
      </c>
      <c r="G840" s="43">
        <f>'[11]КППВ ПАТ "СМНВО"'!CL9</f>
        <v>949.2818437522883</v>
      </c>
      <c r="H840" s="32">
        <f t="shared" si="807"/>
        <v>136.16608244313107</v>
      </c>
      <c r="I840" s="42"/>
      <c r="J840" s="42"/>
      <c r="K840" s="43">
        <f>'[11]КППВ ПАТ "СМНВО"'!CN9</f>
        <v>317.92582499999997</v>
      </c>
      <c r="L840" s="42"/>
      <c r="M840" s="42"/>
      <c r="N840" s="44">
        <f t="shared" si="1035"/>
        <v>1267.2076687522883</v>
      </c>
      <c r="O840" s="44">
        <f t="shared" si="1036"/>
        <v>508.36777121736907</v>
      </c>
      <c r="P840" s="44">
        <f t="shared" si="1037"/>
        <v>0</v>
      </c>
      <c r="Q840" s="44">
        <f t="shared" si="1038"/>
        <v>0</v>
      </c>
      <c r="R840" s="44">
        <f t="shared" si="1039"/>
        <v>170.25843708211522</v>
      </c>
      <c r="S840" s="44">
        <f t="shared" si="1040"/>
        <v>0</v>
      </c>
      <c r="T840" s="44">
        <f t="shared" si="1041"/>
        <v>678.62620829948423</v>
      </c>
      <c r="U840" s="44">
        <f t="shared" si="1042"/>
        <v>1053.7028465650401</v>
      </c>
      <c r="V840" s="44">
        <f t="shared" si="1043"/>
        <v>0</v>
      </c>
      <c r="W840" s="44">
        <f t="shared" si="1044"/>
        <v>0</v>
      </c>
      <c r="X840" s="44">
        <f t="shared" si="1045"/>
        <v>317.92582499999997</v>
      </c>
      <c r="Y840" s="44">
        <f t="shared" si="1046"/>
        <v>0</v>
      </c>
      <c r="Z840" s="44">
        <f t="shared" si="1047"/>
        <v>1371.6286715650401</v>
      </c>
      <c r="AA840" s="20">
        <v>0.11</v>
      </c>
      <c r="AC840" s="44">
        <f t="shared" si="998"/>
        <v>522.86249999999995</v>
      </c>
      <c r="AD840" s="28">
        <v>75</v>
      </c>
      <c r="AE840" s="44">
        <f t="shared" si="999"/>
        <v>4489.6459999999997</v>
      </c>
      <c r="AF840" s="28">
        <v>644</v>
      </c>
      <c r="AG840" s="44">
        <f t="shared" si="1000"/>
        <v>704.12149999999997</v>
      </c>
      <c r="AH840" s="28">
        <v>101</v>
      </c>
      <c r="AI840" s="44">
        <f t="shared" si="1001"/>
        <v>189.66651238170721</v>
      </c>
      <c r="AJ840" s="44">
        <f t="shared" si="1002"/>
        <v>0</v>
      </c>
      <c r="AK840" s="44"/>
      <c r="AL840" s="44">
        <f t="shared" si="1003"/>
        <v>15.896291249999999</v>
      </c>
      <c r="AM840" s="44"/>
      <c r="AN840" s="44">
        <f t="shared" si="1004"/>
        <v>205.5628036317072</v>
      </c>
      <c r="AO840" s="20"/>
      <c r="AP840" s="20">
        <v>0.18</v>
      </c>
      <c r="AQ840" s="20"/>
      <c r="AR840" s="20">
        <v>0.05</v>
      </c>
      <c r="AS840" s="44">
        <f t="shared" si="1005"/>
        <v>126.03119584572943</v>
      </c>
      <c r="AT840" s="44">
        <f t="shared" si="1006"/>
        <v>0</v>
      </c>
      <c r="AU840" s="44">
        <f t="shared" si="1007"/>
        <v>0</v>
      </c>
      <c r="AV840" s="44">
        <f t="shared" si="1008"/>
        <v>8.5129218541057607</v>
      </c>
      <c r="AW840" s="44"/>
      <c r="AX840" s="44">
        <f t="shared" si="1009"/>
        <v>134.5441176998352</v>
      </c>
      <c r="AY840" s="44">
        <f t="shared" si="1010"/>
        <v>590.07359407642252</v>
      </c>
      <c r="AZ840" s="44">
        <f t="shared" si="1011"/>
        <v>0</v>
      </c>
      <c r="BA840" s="44"/>
      <c r="BB840" s="44">
        <f t="shared" si="1012"/>
        <v>15.896291249999999</v>
      </c>
      <c r="BC840" s="44"/>
      <c r="BD840" s="44">
        <f t="shared" si="1013"/>
        <v>605.96988532642251</v>
      </c>
      <c r="BE840" s="20"/>
      <c r="BF840" s="20">
        <v>0.56000000000000005</v>
      </c>
      <c r="BG840" s="20"/>
      <c r="BH840" s="20">
        <v>0.05</v>
      </c>
      <c r="BI840" s="44">
        <f t="shared" si="1014"/>
        <v>316.00140658871669</v>
      </c>
      <c r="BJ840" s="44">
        <f t="shared" si="1015"/>
        <v>0</v>
      </c>
      <c r="BK840" s="44">
        <f t="shared" si="1016"/>
        <v>0</v>
      </c>
      <c r="BL840" s="44">
        <f t="shared" si="1017"/>
        <v>8.5129218541057607</v>
      </c>
      <c r="BM840" s="44"/>
      <c r="BN840" s="44">
        <f t="shared" si="1018"/>
        <v>324.51432844282243</v>
      </c>
      <c r="BO840" s="44">
        <f t="shared" si="1019"/>
        <v>231.81462624430881</v>
      </c>
      <c r="BP840" s="44">
        <f t="shared" si="1020"/>
        <v>0</v>
      </c>
      <c r="BQ840" s="44"/>
      <c r="BR840" s="44">
        <f t="shared" si="1021"/>
        <v>15.896291249999999</v>
      </c>
      <c r="BS840" s="44"/>
      <c r="BT840" s="44">
        <f t="shared" si="1022"/>
        <v>247.7109174943088</v>
      </c>
      <c r="BU840" s="20"/>
      <c r="BV840" s="20">
        <v>0.22</v>
      </c>
      <c r="BW840" s="20"/>
      <c r="BX840" s="20">
        <v>0.05</v>
      </c>
      <c r="BY840" s="44">
        <f t="shared" si="1023"/>
        <v>124.14340973128154</v>
      </c>
      <c r="BZ840" s="44">
        <f t="shared" si="1024"/>
        <v>0</v>
      </c>
      <c r="CA840" s="44">
        <f t="shared" si="1025"/>
        <v>0</v>
      </c>
      <c r="CB840" s="44">
        <f t="shared" si="1026"/>
        <v>8.5129218541057607</v>
      </c>
      <c r="CC840" s="44"/>
      <c r="CD840" s="44">
        <f t="shared" si="1027"/>
        <v>132.65633158538731</v>
      </c>
      <c r="CE840" s="44">
        <f t="shared" si="1028"/>
        <v>3.8861788158326926</v>
      </c>
      <c r="CF840" s="44">
        <f t="shared" si="1029"/>
        <v>13.834970004386262</v>
      </c>
      <c r="CG840" s="44">
        <f t="shared" si="1030"/>
        <v>5.3078619888322178</v>
      </c>
      <c r="CH840" s="44">
        <f t="shared" si="1031"/>
        <v>52.91525617926456</v>
      </c>
      <c r="CI840" s="44">
        <f t="shared" si="1032"/>
        <v>155.9866432665317</v>
      </c>
      <c r="CJ840" s="44">
        <f t="shared" si="1033"/>
        <v>63.764875872661101</v>
      </c>
      <c r="CK840" s="44">
        <f t="shared" si="1034"/>
        <v>353.07984351451631</v>
      </c>
    </row>
    <row r="841" spans="1:91" x14ac:dyDescent="0.25">
      <c r="A841" s="41">
        <f>'[11]КППВ ПАТ "СМНВО"'!F10</f>
        <v>1980</v>
      </c>
      <c r="B841" s="41" t="str">
        <f>'[11]КППВ ПАТ "СМНВО"'!C10</f>
        <v>вул. Ковпака,53</v>
      </c>
      <c r="C841" s="47" t="str">
        <f>'[11]КППВ ПАТ "СМНВО"'!O10</f>
        <v>так</v>
      </c>
      <c r="D841" s="46">
        <f>'[11]КППВ ПАТ "СМНВО"'!G10</f>
        <v>9</v>
      </c>
      <c r="E841" s="86" t="str">
        <f t="shared" si="987"/>
        <v>ПАТ"Сумське НВО ім.Фрунзе"</v>
      </c>
      <c r="F841" s="43">
        <f>'[11]КППВ ПАТ "СМНВО"'!L10</f>
        <v>10807.33</v>
      </c>
      <c r="G841" s="43">
        <f>'[11]КППВ ПАТ "СМНВО"'!CL10</f>
        <v>1441.5233548848407</v>
      </c>
      <c r="H841" s="32">
        <f t="shared" si="807"/>
        <v>133.38385659407464</v>
      </c>
      <c r="I841" s="42"/>
      <c r="J841" s="42"/>
      <c r="K841" s="43">
        <f>'[11]КППВ ПАТ "СМНВО"'!CN10</f>
        <v>437.29349999999999</v>
      </c>
      <c r="L841" s="42"/>
      <c r="M841" s="42"/>
      <c r="N841" s="44">
        <f t="shared" si="1035"/>
        <v>1878.8168548848407</v>
      </c>
      <c r="O841" s="44">
        <f t="shared" si="1036"/>
        <v>771.97727935457999</v>
      </c>
      <c r="P841" s="44">
        <f t="shared" si="1037"/>
        <v>0</v>
      </c>
      <c r="Q841" s="44">
        <f t="shared" si="1038"/>
        <v>0</v>
      </c>
      <c r="R841" s="44">
        <f t="shared" si="1039"/>
        <v>234.18326540842651</v>
      </c>
      <c r="S841" s="44">
        <f t="shared" si="1040"/>
        <v>0</v>
      </c>
      <c r="T841" s="44">
        <f t="shared" si="1041"/>
        <v>1006.1605447630066</v>
      </c>
      <c r="U841" s="44">
        <f t="shared" si="1042"/>
        <v>1600.0909239221733</v>
      </c>
      <c r="V841" s="44">
        <f t="shared" si="1043"/>
        <v>0</v>
      </c>
      <c r="W841" s="44">
        <f t="shared" si="1044"/>
        <v>0</v>
      </c>
      <c r="X841" s="44">
        <f t="shared" si="1045"/>
        <v>437.29349999999999</v>
      </c>
      <c r="Y841" s="44">
        <f t="shared" si="1046"/>
        <v>0</v>
      </c>
      <c r="Z841" s="44">
        <f t="shared" si="1047"/>
        <v>2037.3844239221733</v>
      </c>
      <c r="AA841" s="20">
        <v>0.11</v>
      </c>
      <c r="AC841" s="44">
        <f t="shared" si="998"/>
        <v>734.89843999999994</v>
      </c>
      <c r="AD841" s="28">
        <v>68</v>
      </c>
      <c r="AE841" s="44">
        <f t="shared" si="999"/>
        <v>6624.89329</v>
      </c>
      <c r="AF841" s="28">
        <v>613</v>
      </c>
      <c r="AG841" s="44">
        <f t="shared" si="1000"/>
        <v>994.27436</v>
      </c>
      <c r="AH841" s="28">
        <v>92</v>
      </c>
      <c r="AI841" s="44">
        <f t="shared" si="1001"/>
        <v>288.0163663059912</v>
      </c>
      <c r="AJ841" s="44">
        <f t="shared" si="1002"/>
        <v>0</v>
      </c>
      <c r="AK841" s="44"/>
      <c r="AL841" s="44">
        <f t="shared" si="1003"/>
        <v>21.864675000000002</v>
      </c>
      <c r="AM841" s="44"/>
      <c r="AN841" s="44">
        <f t="shared" si="1004"/>
        <v>309.88104130599118</v>
      </c>
      <c r="AO841" s="20"/>
      <c r="AP841" s="20">
        <v>0.18</v>
      </c>
      <c r="AQ841" s="20"/>
      <c r="AR841" s="20">
        <v>0.05</v>
      </c>
      <c r="AS841" s="44">
        <f t="shared" si="1005"/>
        <v>191.38353214210662</v>
      </c>
      <c r="AT841" s="44">
        <f t="shared" si="1006"/>
        <v>0</v>
      </c>
      <c r="AU841" s="44">
        <f t="shared" si="1007"/>
        <v>0</v>
      </c>
      <c r="AV841" s="44">
        <f t="shared" si="1008"/>
        <v>11.709163270421326</v>
      </c>
      <c r="AW841" s="44"/>
      <c r="AX841" s="44">
        <f t="shared" si="1009"/>
        <v>203.09269541252795</v>
      </c>
      <c r="AY841" s="44">
        <f t="shared" si="1010"/>
        <v>896.05091739641716</v>
      </c>
      <c r="AZ841" s="44">
        <f t="shared" si="1011"/>
        <v>0</v>
      </c>
      <c r="BA841" s="44"/>
      <c r="BB841" s="44">
        <f t="shared" si="1012"/>
        <v>21.864675000000002</v>
      </c>
      <c r="BC841" s="44"/>
      <c r="BD841" s="44">
        <f t="shared" si="1013"/>
        <v>917.9155923964172</v>
      </c>
      <c r="BE841" s="20"/>
      <c r="BF841" s="20">
        <v>0.56000000000000005</v>
      </c>
      <c r="BG841" s="20"/>
      <c r="BH841" s="20">
        <v>0.05</v>
      </c>
      <c r="BI841" s="44">
        <f t="shared" si="1014"/>
        <v>479.86107684680701</v>
      </c>
      <c r="BJ841" s="44">
        <f t="shared" si="1015"/>
        <v>0</v>
      </c>
      <c r="BK841" s="44">
        <f t="shared" si="1016"/>
        <v>0</v>
      </c>
      <c r="BL841" s="44">
        <f t="shared" si="1017"/>
        <v>11.709163270421326</v>
      </c>
      <c r="BM841" s="44"/>
      <c r="BN841" s="44">
        <f t="shared" si="1018"/>
        <v>491.57024011722831</v>
      </c>
      <c r="BO841" s="44">
        <f t="shared" si="1019"/>
        <v>352.02000326287811</v>
      </c>
      <c r="BP841" s="44">
        <f t="shared" si="1020"/>
        <v>0</v>
      </c>
      <c r="BQ841" s="44"/>
      <c r="BR841" s="44">
        <f t="shared" si="1021"/>
        <v>21.864675000000002</v>
      </c>
      <c r="BS841" s="44"/>
      <c r="BT841" s="44">
        <f t="shared" si="1022"/>
        <v>373.88467826287808</v>
      </c>
      <c r="BU841" s="20"/>
      <c r="BV841" s="20">
        <v>0.22</v>
      </c>
      <c r="BW841" s="20"/>
      <c r="BX841" s="20">
        <v>0.05</v>
      </c>
      <c r="BY841" s="44">
        <f t="shared" si="1023"/>
        <v>188.51685161838844</v>
      </c>
      <c r="BZ841" s="44">
        <f t="shared" si="1024"/>
        <v>0</v>
      </c>
      <c r="CA841" s="44">
        <f t="shared" si="1025"/>
        <v>0</v>
      </c>
      <c r="CB841" s="44">
        <f t="shared" si="1026"/>
        <v>11.709163270421326</v>
      </c>
      <c r="CC841" s="44"/>
      <c r="CD841" s="44">
        <f t="shared" si="1027"/>
        <v>200.22601488880977</v>
      </c>
      <c r="CE841" s="44">
        <f t="shared" si="1028"/>
        <v>3.6185370355504527</v>
      </c>
      <c r="CF841" s="44">
        <f t="shared" si="1029"/>
        <v>13.477002367800202</v>
      </c>
      <c r="CG841" s="44">
        <f t="shared" si="1030"/>
        <v>4.9657601213915381</v>
      </c>
      <c r="CH841" s="44">
        <f t="shared" si="1031"/>
        <v>79.768491167214989</v>
      </c>
      <c r="CI841" s="44">
        <f t="shared" si="1032"/>
        <v>236.28661345571285</v>
      </c>
      <c r="CJ841" s="44">
        <f t="shared" si="1033"/>
        <v>96.244082987056871</v>
      </c>
      <c r="CK841" s="44">
        <f t="shared" si="1034"/>
        <v>524.45635505457813</v>
      </c>
    </row>
    <row r="842" spans="1:91" x14ac:dyDescent="0.25">
      <c r="A842" s="41">
        <f>'[11]КППВ ПАТ "СМНВО"'!F11</f>
        <v>1986</v>
      </c>
      <c r="B842" s="41" t="str">
        <f>'[11]КППВ ПАТ "СМНВО"'!C11</f>
        <v>пр-т Курський,41</v>
      </c>
      <c r="C842" s="48" t="str">
        <f>'[11]КППВ ПАТ "СМНВО"'!O11</f>
        <v>так</v>
      </c>
      <c r="D842" s="46">
        <f>'[11]КППВ ПАТ "СМНВО"'!G11</f>
        <v>9</v>
      </c>
      <c r="E842" s="86" t="str">
        <f t="shared" si="987"/>
        <v>ПАТ"Сумське НВО ім.Фрунзе"</v>
      </c>
      <c r="F842" s="43">
        <f>'[11]КППВ ПАТ "СМНВО"'!L11</f>
        <v>9511.89</v>
      </c>
      <c r="G842" s="43">
        <f>'[11]КППВ ПАТ "СМНВО"'!CL11</f>
        <v>1132.8105549261923</v>
      </c>
      <c r="H842" s="32">
        <f t="shared" si="807"/>
        <v>119.09416056390394</v>
      </c>
      <c r="I842" s="42"/>
      <c r="J842" s="42"/>
      <c r="K842" s="43">
        <f>'[11]КППВ ПАТ "СМНВО"'!CN11</f>
        <v>382.16639999999995</v>
      </c>
      <c r="L842" s="42"/>
      <c r="M842" s="42"/>
      <c r="N842" s="44">
        <f t="shared" si="1035"/>
        <v>1514.9769549261923</v>
      </c>
      <c r="O842" s="44">
        <f t="shared" si="1036"/>
        <v>606.65268256159163</v>
      </c>
      <c r="P842" s="44">
        <f t="shared" si="1037"/>
        <v>0</v>
      </c>
      <c r="Q842" s="44">
        <f t="shared" si="1038"/>
        <v>0</v>
      </c>
      <c r="R842" s="44">
        <f t="shared" si="1039"/>
        <v>204.66111543250213</v>
      </c>
      <c r="S842" s="44">
        <f t="shared" si="1040"/>
        <v>0</v>
      </c>
      <c r="T842" s="44">
        <f t="shared" si="1041"/>
        <v>811.31379799409376</v>
      </c>
      <c r="U842" s="44">
        <f t="shared" si="1042"/>
        <v>1257.4197159680734</v>
      </c>
      <c r="V842" s="44">
        <f t="shared" si="1043"/>
        <v>0</v>
      </c>
      <c r="W842" s="44">
        <f t="shared" si="1044"/>
        <v>0</v>
      </c>
      <c r="X842" s="44">
        <f t="shared" si="1045"/>
        <v>382.16639999999995</v>
      </c>
      <c r="Y842" s="44">
        <f t="shared" si="1046"/>
        <v>0</v>
      </c>
      <c r="Z842" s="44">
        <f t="shared" si="1047"/>
        <v>1639.5861159680735</v>
      </c>
      <c r="AA842" s="20">
        <v>0.11</v>
      </c>
      <c r="AC842" s="44">
        <f t="shared" si="998"/>
        <v>646.80852000000004</v>
      </c>
      <c r="AD842" s="28">
        <v>68</v>
      </c>
      <c r="AE842" s="44">
        <f t="shared" si="999"/>
        <v>5830.7885699999997</v>
      </c>
      <c r="AF842" s="28">
        <v>613</v>
      </c>
      <c r="AG842" s="44">
        <f t="shared" si="1000"/>
        <v>875.0938799999999</v>
      </c>
      <c r="AH842" s="28">
        <v>92</v>
      </c>
      <c r="AI842" s="44">
        <f t="shared" si="1001"/>
        <v>226.33554887425322</v>
      </c>
      <c r="AJ842" s="44">
        <f t="shared" si="1002"/>
        <v>0</v>
      </c>
      <c r="AK842" s="44"/>
      <c r="AL842" s="44">
        <f t="shared" si="1003"/>
        <v>19.108319999999999</v>
      </c>
      <c r="AM842" s="44"/>
      <c r="AN842" s="44">
        <f t="shared" si="1004"/>
        <v>245.44386887425321</v>
      </c>
      <c r="AO842" s="20"/>
      <c r="AP842" s="20">
        <v>0.18</v>
      </c>
      <c r="AQ842" s="20"/>
      <c r="AR842" s="20">
        <v>0.05</v>
      </c>
      <c r="AS842" s="44">
        <f t="shared" si="1005"/>
        <v>150.39734494412974</v>
      </c>
      <c r="AT842" s="44">
        <f t="shared" si="1006"/>
        <v>0</v>
      </c>
      <c r="AU842" s="44">
        <f t="shared" si="1007"/>
        <v>0</v>
      </c>
      <c r="AV842" s="44">
        <f t="shared" si="1008"/>
        <v>10.233055771625107</v>
      </c>
      <c r="AW842" s="44"/>
      <c r="AX842" s="44">
        <f t="shared" si="1009"/>
        <v>160.63040071575486</v>
      </c>
      <c r="AY842" s="44">
        <f t="shared" si="1010"/>
        <v>704.15504094212122</v>
      </c>
      <c r="AZ842" s="44">
        <f t="shared" si="1011"/>
        <v>0</v>
      </c>
      <c r="BA842" s="44"/>
      <c r="BB842" s="44">
        <f t="shared" si="1012"/>
        <v>19.108319999999999</v>
      </c>
      <c r="BC842" s="44"/>
      <c r="BD842" s="44">
        <f t="shared" si="1013"/>
        <v>723.26336094212127</v>
      </c>
      <c r="BE842" s="20"/>
      <c r="BF842" s="20">
        <v>0.56000000000000005</v>
      </c>
      <c r="BG842" s="20"/>
      <c r="BH842" s="20">
        <v>0.05</v>
      </c>
      <c r="BI842" s="44">
        <f t="shared" si="1014"/>
        <v>377.09530748028544</v>
      </c>
      <c r="BJ842" s="44">
        <f t="shared" si="1015"/>
        <v>0</v>
      </c>
      <c r="BK842" s="44">
        <f t="shared" si="1016"/>
        <v>0</v>
      </c>
      <c r="BL842" s="44">
        <f t="shared" si="1017"/>
        <v>10.233055771625107</v>
      </c>
      <c r="BM842" s="44"/>
      <c r="BN842" s="44">
        <f t="shared" si="1018"/>
        <v>387.32836325191056</v>
      </c>
      <c r="BO842" s="44">
        <f t="shared" si="1019"/>
        <v>276.63233751297616</v>
      </c>
      <c r="BP842" s="44">
        <f t="shared" si="1020"/>
        <v>0</v>
      </c>
      <c r="BQ842" s="44"/>
      <c r="BR842" s="44">
        <f t="shared" si="1021"/>
        <v>19.108319999999999</v>
      </c>
      <c r="BS842" s="44"/>
      <c r="BT842" s="44">
        <f t="shared" si="1022"/>
        <v>295.74065751297616</v>
      </c>
      <c r="BU842" s="20"/>
      <c r="BV842" s="20">
        <v>0.22</v>
      </c>
      <c r="BW842" s="20"/>
      <c r="BX842" s="20">
        <v>0.05</v>
      </c>
      <c r="BY842" s="44">
        <f t="shared" si="1023"/>
        <v>148.1445850815407</v>
      </c>
      <c r="BZ842" s="44">
        <f t="shared" si="1024"/>
        <v>0</v>
      </c>
      <c r="CA842" s="44">
        <f t="shared" si="1025"/>
        <v>0</v>
      </c>
      <c r="CB842" s="44">
        <f t="shared" si="1026"/>
        <v>10.233055771625107</v>
      </c>
      <c r="CC842" s="44"/>
      <c r="CD842" s="44">
        <f t="shared" si="1027"/>
        <v>158.37764085316581</v>
      </c>
      <c r="CE842" s="44">
        <f t="shared" si="1028"/>
        <v>4.0266880809478058</v>
      </c>
      <c r="CF842" s="44">
        <f t="shared" si="1029"/>
        <v>15.053864171077429</v>
      </c>
      <c r="CG842" s="44">
        <f t="shared" si="1030"/>
        <v>5.5253625150996664</v>
      </c>
      <c r="CH842" s="44">
        <f t="shared" si="1031"/>
        <v>63.18130016547228</v>
      </c>
      <c r="CI842" s="44">
        <f t="shared" si="1032"/>
        <v>186.17991851238298</v>
      </c>
      <c r="CJ842" s="44">
        <f t="shared" si="1033"/>
        <v>76.128523149357619</v>
      </c>
      <c r="CK842" s="44">
        <f t="shared" si="1034"/>
        <v>422.05650935689874</v>
      </c>
    </row>
    <row r="843" spans="1:91" x14ac:dyDescent="0.25">
      <c r="A843" s="41">
        <f>'[11]КППВ ПАТ "СМНВО"'!F12</f>
        <v>1992</v>
      </c>
      <c r="B843" s="41" t="str">
        <f>'[11]КППВ ПАТ "СМНВО"'!C12</f>
        <v>вул. Ковпака,63</v>
      </c>
      <c r="C843" s="47" t="str">
        <f>'[11]КППВ ПАТ "СМНВО"'!O12</f>
        <v>так</v>
      </c>
      <c r="D843" s="46">
        <f>'[11]КППВ ПАТ "СМНВО"'!G12</f>
        <v>10</v>
      </c>
      <c r="E843" s="86" t="str">
        <f t="shared" si="987"/>
        <v>ПАТ"Сумське НВО ім.Фрунзе"</v>
      </c>
      <c r="F843" s="43">
        <f>'[11]КППВ ПАТ "СМНВО"'!L12</f>
        <v>8391.3799999999992</v>
      </c>
      <c r="G843" s="43">
        <f>'[11]КППВ ПАТ "СМНВО"'!CL12</f>
        <v>1328.8179443221613</v>
      </c>
      <c r="H843" s="32">
        <f t="shared" si="807"/>
        <v>158.35511493010225</v>
      </c>
      <c r="I843" s="42"/>
      <c r="J843" s="42"/>
      <c r="K843" s="43">
        <f>'[11]КППВ ПАТ "СМНВО"'!CN12</f>
        <v>301.75004999999999</v>
      </c>
      <c r="L843" s="42"/>
      <c r="M843" s="42"/>
      <c r="N843" s="44">
        <f t="shared" si="1035"/>
        <v>1630.5679943221612</v>
      </c>
      <c r="O843" s="44">
        <f t="shared" si="1036"/>
        <v>711.62028553974949</v>
      </c>
      <c r="P843" s="44">
        <f t="shared" si="1037"/>
        <v>0</v>
      </c>
      <c r="Q843" s="44">
        <f t="shared" si="1038"/>
        <v>0</v>
      </c>
      <c r="R843" s="44">
        <f t="shared" si="1039"/>
        <v>161.59584362940672</v>
      </c>
      <c r="S843" s="44">
        <f t="shared" si="1040"/>
        <v>0</v>
      </c>
      <c r="T843" s="44">
        <f t="shared" si="1041"/>
        <v>873.21612916915615</v>
      </c>
      <c r="U843" s="44">
        <f t="shared" si="1042"/>
        <v>1368.6824826518261</v>
      </c>
      <c r="V843" s="44">
        <f t="shared" si="1043"/>
        <v>0</v>
      </c>
      <c r="W843" s="44">
        <f t="shared" si="1044"/>
        <v>0</v>
      </c>
      <c r="X843" s="44">
        <f t="shared" si="1045"/>
        <v>301.75004999999999</v>
      </c>
      <c r="Y843" s="44">
        <f t="shared" si="1046"/>
        <v>0</v>
      </c>
      <c r="Z843" s="44">
        <f t="shared" si="1047"/>
        <v>1670.432532651826</v>
      </c>
      <c r="AA843" s="20">
        <v>0.03</v>
      </c>
      <c r="AC843" s="44">
        <f t="shared" si="998"/>
        <v>570.61383999999998</v>
      </c>
      <c r="AD843" s="28">
        <v>68</v>
      </c>
      <c r="AE843" s="44">
        <f t="shared" si="999"/>
        <v>5143.9159399999999</v>
      </c>
      <c r="AF843" s="28">
        <v>613</v>
      </c>
      <c r="AG843" s="44">
        <f t="shared" si="1000"/>
        <v>772.00695999999994</v>
      </c>
      <c r="AH843" s="28">
        <v>92</v>
      </c>
      <c r="AI843" s="44">
        <f t="shared" si="1001"/>
        <v>246.36284687732871</v>
      </c>
      <c r="AJ843" s="44">
        <f t="shared" si="1002"/>
        <v>0</v>
      </c>
      <c r="AK843" s="44"/>
      <c r="AL843" s="44">
        <f t="shared" si="1003"/>
        <v>15.087502499999999</v>
      </c>
      <c r="AM843" s="44"/>
      <c r="AN843" s="44">
        <f t="shared" si="1004"/>
        <v>261.45034937732873</v>
      </c>
      <c r="AO843" s="20"/>
      <c r="AP843" s="20">
        <v>0.18</v>
      </c>
      <c r="AQ843" s="20"/>
      <c r="AR843" s="20">
        <v>0.05</v>
      </c>
      <c r="AS843" s="44">
        <f t="shared" si="1005"/>
        <v>163.7052519920891</v>
      </c>
      <c r="AT843" s="44">
        <f t="shared" si="1006"/>
        <v>0</v>
      </c>
      <c r="AU843" s="44">
        <f t="shared" si="1007"/>
        <v>0</v>
      </c>
      <c r="AV843" s="44">
        <f t="shared" si="1008"/>
        <v>8.0797921814703351</v>
      </c>
      <c r="AW843" s="44"/>
      <c r="AX843" s="44">
        <f t="shared" si="1009"/>
        <v>171.78504417355944</v>
      </c>
      <c r="AY843" s="44">
        <f t="shared" si="1010"/>
        <v>766.46219028502276</v>
      </c>
      <c r="AZ843" s="44">
        <f t="shared" si="1011"/>
        <v>0</v>
      </c>
      <c r="BA843" s="44"/>
      <c r="BB843" s="44">
        <f t="shared" si="1012"/>
        <v>15.087502499999999</v>
      </c>
      <c r="BC843" s="44"/>
      <c r="BD843" s="44">
        <f t="shared" si="1013"/>
        <v>781.54969278502278</v>
      </c>
      <c r="BE843" s="20"/>
      <c r="BF843" s="20">
        <v>0.56000000000000005</v>
      </c>
      <c r="BG843" s="20"/>
      <c r="BH843" s="20">
        <v>0.05</v>
      </c>
      <c r="BI843" s="44">
        <f t="shared" si="1014"/>
        <v>410.46258069932753</v>
      </c>
      <c r="BJ843" s="44">
        <f t="shared" si="1015"/>
        <v>0</v>
      </c>
      <c r="BK843" s="44">
        <f t="shared" si="1016"/>
        <v>0</v>
      </c>
      <c r="BL843" s="44">
        <f t="shared" si="1017"/>
        <v>8.0797921814703351</v>
      </c>
      <c r="BM843" s="44"/>
      <c r="BN843" s="44">
        <f t="shared" si="1018"/>
        <v>418.54237288079787</v>
      </c>
      <c r="BO843" s="44">
        <f t="shared" si="1019"/>
        <v>301.11014618340175</v>
      </c>
      <c r="BP843" s="44">
        <f t="shared" si="1020"/>
        <v>0</v>
      </c>
      <c r="BQ843" s="44"/>
      <c r="BR843" s="44">
        <f t="shared" si="1021"/>
        <v>15.087502499999999</v>
      </c>
      <c r="BS843" s="44"/>
      <c r="BT843" s="44">
        <f t="shared" si="1022"/>
        <v>316.19764868340178</v>
      </c>
      <c r="BU843" s="20"/>
      <c r="BV843" s="20">
        <v>0.22</v>
      </c>
      <c r="BW843" s="20"/>
      <c r="BX843" s="20">
        <v>0.05</v>
      </c>
      <c r="BY843" s="44">
        <f t="shared" si="1023"/>
        <v>161.25315670330721</v>
      </c>
      <c r="BZ843" s="44">
        <f t="shared" si="1024"/>
        <v>0</v>
      </c>
      <c r="CA843" s="44">
        <f t="shared" si="1025"/>
        <v>0</v>
      </c>
      <c r="CB843" s="44">
        <f t="shared" si="1026"/>
        <v>8.0797921814703351</v>
      </c>
      <c r="CC843" s="44"/>
      <c r="CD843" s="44">
        <f t="shared" si="1027"/>
        <v>169.33294888477755</v>
      </c>
      <c r="CE843" s="44">
        <f t="shared" si="1028"/>
        <v>3.3216735644547275</v>
      </c>
      <c r="CF843" s="44">
        <f t="shared" si="1029"/>
        <v>12.290072100931589</v>
      </c>
      <c r="CG843" s="44">
        <f t="shared" si="1030"/>
        <v>4.5591065713106511</v>
      </c>
      <c r="CH843" s="44">
        <f t="shared" si="1031"/>
        <v>67.301632255640357</v>
      </c>
      <c r="CI843" s="44">
        <f t="shared" si="1032"/>
        <v>201.18378169544494</v>
      </c>
      <c r="CJ843" s="44">
        <f t="shared" si="1033"/>
        <v>81.394490091409253</v>
      </c>
      <c r="CK843" s="44">
        <f t="shared" si="1034"/>
        <v>429.99688578782889</v>
      </c>
    </row>
    <row r="844" spans="1:91" x14ac:dyDescent="0.25">
      <c r="A844" s="41">
        <f>'[11]КППВ ПАТ "СМНВО"'!F13</f>
        <v>1996</v>
      </c>
      <c r="B844" s="41" t="str">
        <f>'[11]КППВ ПАТ "СМНВО"'!C13</f>
        <v>вул. Ковпака,71</v>
      </c>
      <c r="C844" s="48" t="str">
        <f>'[11]КППВ ПАТ "СМНВО"'!O13</f>
        <v>так</v>
      </c>
      <c r="D844" s="46">
        <f>'[11]КППВ ПАТ "СМНВО"'!G13</f>
        <v>10</v>
      </c>
      <c r="E844" s="86" t="str">
        <f t="shared" si="987"/>
        <v>ПАТ"Сумське НВО ім.Фрунзе"</v>
      </c>
      <c r="F844" s="43">
        <f>'[11]КППВ ПАТ "СМНВО"'!L13</f>
        <v>3759.76</v>
      </c>
      <c r="G844" s="43">
        <f>'[11]КППВ ПАТ "СМНВО"'!CL13</f>
        <v>588.43912740085375</v>
      </c>
      <c r="H844" s="32">
        <f t="shared" si="807"/>
        <v>156.50975791030643</v>
      </c>
      <c r="I844" s="42"/>
      <c r="J844" s="42"/>
      <c r="K844" s="43">
        <f>'[11]КППВ ПАТ "СМНВО"'!CN13</f>
        <v>171.22139999999999</v>
      </c>
      <c r="L844" s="42"/>
      <c r="M844" s="42"/>
      <c r="N844" s="44">
        <f t="shared" si="1035"/>
        <v>759.66052740085377</v>
      </c>
      <c r="O844" s="44">
        <f t="shared" si="1036"/>
        <v>315.12610260343916</v>
      </c>
      <c r="P844" s="44">
        <f t="shared" si="1037"/>
        <v>0</v>
      </c>
      <c r="Q844" s="44">
        <f t="shared" si="1038"/>
        <v>0</v>
      </c>
      <c r="R844" s="44">
        <f t="shared" si="1039"/>
        <v>91.693991700773864</v>
      </c>
      <c r="S844" s="44">
        <f t="shared" si="1040"/>
        <v>0</v>
      </c>
      <c r="T844" s="44">
        <f t="shared" si="1041"/>
        <v>406.82009430421306</v>
      </c>
      <c r="U844" s="44">
        <f t="shared" si="1042"/>
        <v>606.09230122287943</v>
      </c>
      <c r="V844" s="44">
        <f t="shared" si="1043"/>
        <v>0</v>
      </c>
      <c r="W844" s="44">
        <f t="shared" si="1044"/>
        <v>0</v>
      </c>
      <c r="X844" s="44">
        <f t="shared" si="1045"/>
        <v>171.22139999999999</v>
      </c>
      <c r="Y844" s="44">
        <f t="shared" si="1046"/>
        <v>0</v>
      </c>
      <c r="Z844" s="44">
        <f t="shared" si="1047"/>
        <v>777.31370122287944</v>
      </c>
      <c r="AA844" s="20">
        <v>0.03</v>
      </c>
      <c r="AC844" s="44">
        <f t="shared" ref="AC844:AC899" si="1048">AD844*F844/1000</f>
        <v>353.41744</v>
      </c>
      <c r="AD844" s="28">
        <v>94</v>
      </c>
      <c r="AE844" s="44">
        <f t="shared" ref="AE844:AE899" si="1049">AF844*F844/1000</f>
        <v>2564.1563200000005</v>
      </c>
      <c r="AF844" s="28">
        <v>682</v>
      </c>
      <c r="AG844" s="44">
        <f t="shared" ref="AG844:AG899" si="1050">AH844*F844/1000</f>
        <v>413.57360000000006</v>
      </c>
      <c r="AH844" s="28">
        <v>110</v>
      </c>
      <c r="AI844" s="44">
        <f t="shared" si="1001"/>
        <v>109.0966142201183</v>
      </c>
      <c r="AJ844" s="44">
        <f t="shared" si="1002"/>
        <v>0</v>
      </c>
      <c r="AK844" s="44"/>
      <c r="AL844" s="44">
        <f t="shared" si="1003"/>
        <v>8.5610699999999991</v>
      </c>
      <c r="AM844" s="44"/>
      <c r="AN844" s="44">
        <f t="shared" si="1004"/>
        <v>117.6576842201183</v>
      </c>
      <c r="AO844" s="20"/>
      <c r="AP844" s="20">
        <v>0.18</v>
      </c>
      <c r="AQ844" s="20"/>
      <c r="AR844" s="20">
        <v>0.05</v>
      </c>
      <c r="AS844" s="44">
        <f t="shared" si="1005"/>
        <v>72.493433765526589</v>
      </c>
      <c r="AT844" s="44">
        <f t="shared" si="1006"/>
        <v>0</v>
      </c>
      <c r="AU844" s="44">
        <f t="shared" si="1007"/>
        <v>0</v>
      </c>
      <c r="AV844" s="44">
        <f t="shared" si="1008"/>
        <v>4.5846995850386927</v>
      </c>
      <c r="AW844" s="44"/>
      <c r="AX844" s="44">
        <f t="shared" si="1009"/>
        <v>77.078133350565281</v>
      </c>
      <c r="AY844" s="44">
        <f t="shared" si="1010"/>
        <v>339.41168868481253</v>
      </c>
      <c r="AZ844" s="44">
        <f t="shared" si="1011"/>
        <v>0</v>
      </c>
      <c r="BA844" s="44"/>
      <c r="BB844" s="44">
        <f t="shared" si="1012"/>
        <v>8.5610699999999991</v>
      </c>
      <c r="BC844" s="44"/>
      <c r="BD844" s="44">
        <f t="shared" si="1013"/>
        <v>347.9727586848125</v>
      </c>
      <c r="BE844" s="20"/>
      <c r="BF844" s="20">
        <v>0.56000000000000005</v>
      </c>
      <c r="BG844" s="20"/>
      <c r="BH844" s="20">
        <v>0.05</v>
      </c>
      <c r="BI844" s="44">
        <f t="shared" si="1014"/>
        <v>181.76473598166376</v>
      </c>
      <c r="BJ844" s="44">
        <f t="shared" si="1015"/>
        <v>0</v>
      </c>
      <c r="BK844" s="44">
        <f t="shared" si="1016"/>
        <v>0</v>
      </c>
      <c r="BL844" s="44">
        <f t="shared" si="1017"/>
        <v>4.5846995850386927</v>
      </c>
      <c r="BM844" s="44"/>
      <c r="BN844" s="44">
        <f t="shared" si="1018"/>
        <v>186.34943556670245</v>
      </c>
      <c r="BO844" s="44">
        <f t="shared" si="1019"/>
        <v>133.34030626903348</v>
      </c>
      <c r="BP844" s="44">
        <f t="shared" si="1020"/>
        <v>0</v>
      </c>
      <c r="BQ844" s="44"/>
      <c r="BR844" s="44">
        <f t="shared" si="1021"/>
        <v>8.5610699999999991</v>
      </c>
      <c r="BS844" s="44"/>
      <c r="BT844" s="44">
        <f t="shared" si="1022"/>
        <v>141.90137626903348</v>
      </c>
      <c r="BU844" s="20"/>
      <c r="BV844" s="20">
        <v>0.22</v>
      </c>
      <c r="BW844" s="20"/>
      <c r="BX844" s="20">
        <v>0.05</v>
      </c>
      <c r="BY844" s="44">
        <f t="shared" si="1023"/>
        <v>71.407574849939323</v>
      </c>
      <c r="BZ844" s="44">
        <f t="shared" si="1024"/>
        <v>0</v>
      </c>
      <c r="CA844" s="44">
        <f t="shared" si="1025"/>
        <v>0</v>
      </c>
      <c r="CB844" s="44">
        <f t="shared" si="1026"/>
        <v>4.5846995850386927</v>
      </c>
      <c r="CC844" s="44"/>
      <c r="CD844" s="44">
        <f t="shared" si="1027"/>
        <v>75.992274434978015</v>
      </c>
      <c r="CE844" s="44">
        <f t="shared" si="1028"/>
        <v>4.5851842103206319</v>
      </c>
      <c r="CF844" s="44">
        <f t="shared" si="1029"/>
        <v>13.759936069579235</v>
      </c>
      <c r="CG844" s="44">
        <f t="shared" si="1030"/>
        <v>5.4423111174790524</v>
      </c>
      <c r="CH844" s="44">
        <f t="shared" si="1031"/>
        <v>30.287028547835273</v>
      </c>
      <c r="CI844" s="44">
        <f t="shared" si="1032"/>
        <v>89.573927500043695</v>
      </c>
      <c r="CJ844" s="44">
        <f t="shared" si="1033"/>
        <v>36.527754753330903</v>
      </c>
      <c r="CK844" s="44">
        <f t="shared" si="1034"/>
        <v>200.09336759949005</v>
      </c>
    </row>
    <row r="845" spans="1:91" x14ac:dyDescent="0.25">
      <c r="A845" s="41">
        <f>'[11]КППВ ПАТ "СМНВО"'!F14</f>
        <v>1993</v>
      </c>
      <c r="B845" s="41" t="str">
        <f>'[11]КППВ ПАТ "СМНВО"'!C14</f>
        <v>вул. Ковпака,77А</v>
      </c>
      <c r="C845" s="50">
        <f>'[11]КППВ ПАТ "СМНВО"'!O14</f>
        <v>1</v>
      </c>
      <c r="D845" s="46">
        <f>'[11]КППВ ПАТ "СМНВО"'!G14</f>
        <v>10</v>
      </c>
      <c r="E845" s="86" t="str">
        <f t="shared" si="987"/>
        <v>ПАТ"Сумське НВО ім.Фрунзе"</v>
      </c>
      <c r="F845" s="43">
        <f>'[11]КППВ ПАТ "СМНВО"'!L14</f>
        <v>6423.55</v>
      </c>
      <c r="G845" s="43">
        <f>'[11]КППВ ПАТ "СМНВО"'!CL14</f>
        <v>1128.0682899934095</v>
      </c>
      <c r="H845" s="32">
        <f t="shared" ref="H845:H908" si="1051">G845*1000/F845</f>
        <v>175.61446396360415</v>
      </c>
      <c r="I845" s="42"/>
      <c r="J845" s="42"/>
      <c r="K845" s="43">
        <f>'[11]КППВ ПАТ "СМНВО"'!CN14</f>
        <v>272.37945000000002</v>
      </c>
      <c r="L845" s="42"/>
      <c r="M845" s="42"/>
      <c r="N845" s="44">
        <f t="shared" si="1035"/>
        <v>1400.4477399934094</v>
      </c>
      <c r="O845" s="44">
        <f t="shared" si="1036"/>
        <v>604.1130630900218</v>
      </c>
      <c r="P845" s="44">
        <f t="shared" si="1037"/>
        <v>0</v>
      </c>
      <c r="Q845" s="44">
        <f t="shared" si="1038"/>
        <v>0</v>
      </c>
      <c r="R845" s="44">
        <f t="shared" si="1039"/>
        <v>145.86704131470339</v>
      </c>
      <c r="S845" s="44">
        <f t="shared" si="1040"/>
        <v>0</v>
      </c>
      <c r="T845" s="44">
        <f t="shared" si="1041"/>
        <v>749.98010440472513</v>
      </c>
      <c r="U845" s="44">
        <f t="shared" si="1042"/>
        <v>1161.9103386932118</v>
      </c>
      <c r="V845" s="44">
        <f t="shared" si="1043"/>
        <v>0</v>
      </c>
      <c r="W845" s="44">
        <f t="shared" si="1044"/>
        <v>0</v>
      </c>
      <c r="X845" s="44">
        <f t="shared" si="1045"/>
        <v>272.37945000000002</v>
      </c>
      <c r="Y845" s="44">
        <f t="shared" si="1046"/>
        <v>0</v>
      </c>
      <c r="Z845" s="44">
        <f t="shared" si="1047"/>
        <v>1434.2897886932119</v>
      </c>
      <c r="AA845" s="20">
        <v>0.03</v>
      </c>
      <c r="AC845" s="44">
        <f t="shared" si="1048"/>
        <v>527.64874999999995</v>
      </c>
      <c r="AD845" s="28">
        <f>75+$CG$5</f>
        <v>82.142857142857139</v>
      </c>
      <c r="AE845" s="44">
        <f t="shared" si="1049"/>
        <v>4182.6486999999997</v>
      </c>
      <c r="AF845" s="28">
        <f>644+$CG$5</f>
        <v>651.14285714285711</v>
      </c>
      <c r="AG845" s="44">
        <f t="shared" si="1050"/>
        <v>662.54330000000004</v>
      </c>
      <c r="AH845" s="28">
        <f>96+$CG$5</f>
        <v>103.14285714285714</v>
      </c>
      <c r="AI845" s="44">
        <f t="shared" si="1001"/>
        <v>209.1438609647781</v>
      </c>
      <c r="AJ845" s="44">
        <f t="shared" si="1002"/>
        <v>0</v>
      </c>
      <c r="AK845" s="44"/>
      <c r="AL845" s="44">
        <f t="shared" si="1003"/>
        <v>13.618972500000002</v>
      </c>
      <c r="AM845" s="44"/>
      <c r="AN845" s="44">
        <f t="shared" si="1004"/>
        <v>222.76283346477811</v>
      </c>
      <c r="AO845" s="20"/>
      <c r="AP845" s="20">
        <v>0.18</v>
      </c>
      <c r="AQ845" s="20"/>
      <c r="AR845" s="20">
        <v>0.05</v>
      </c>
      <c r="AS845" s="44">
        <f t="shared" si="1005"/>
        <v>138.97366788785942</v>
      </c>
      <c r="AT845" s="44">
        <f t="shared" si="1006"/>
        <v>0</v>
      </c>
      <c r="AU845" s="44">
        <f t="shared" si="1007"/>
        <v>0</v>
      </c>
      <c r="AV845" s="44">
        <f t="shared" si="1008"/>
        <v>7.2933520657351689</v>
      </c>
      <c r="AW845" s="44"/>
      <c r="AX845" s="44">
        <f t="shared" si="1009"/>
        <v>146.2670199535946</v>
      </c>
      <c r="AY845" s="44">
        <f t="shared" si="1010"/>
        <v>650.66978966819863</v>
      </c>
      <c r="AZ845" s="44">
        <f t="shared" si="1011"/>
        <v>0</v>
      </c>
      <c r="BA845" s="44"/>
      <c r="BB845" s="44">
        <f t="shared" si="1012"/>
        <v>13.618972500000002</v>
      </c>
      <c r="BC845" s="44"/>
      <c r="BD845" s="44">
        <f t="shared" si="1013"/>
        <v>664.28876216819867</v>
      </c>
      <c r="BE845" s="20"/>
      <c r="BF845" s="20">
        <v>0.56000000000000005</v>
      </c>
      <c r="BG845" s="20"/>
      <c r="BH845" s="20">
        <v>0.05</v>
      </c>
      <c r="BI845" s="44">
        <f t="shared" si="1014"/>
        <v>348.45241479032461</v>
      </c>
      <c r="BJ845" s="44">
        <f t="shared" si="1015"/>
        <v>0</v>
      </c>
      <c r="BK845" s="44">
        <f t="shared" si="1016"/>
        <v>0</v>
      </c>
      <c r="BL845" s="44">
        <f t="shared" si="1017"/>
        <v>7.2933520657351689</v>
      </c>
      <c r="BM845" s="44"/>
      <c r="BN845" s="44">
        <f t="shared" si="1018"/>
        <v>355.74576685605979</v>
      </c>
      <c r="BO845" s="44">
        <f t="shared" si="1019"/>
        <v>255.6202745125066</v>
      </c>
      <c r="BP845" s="44">
        <f t="shared" si="1020"/>
        <v>0</v>
      </c>
      <c r="BQ845" s="44"/>
      <c r="BR845" s="44">
        <f t="shared" si="1021"/>
        <v>13.618972500000002</v>
      </c>
      <c r="BS845" s="44"/>
      <c r="BT845" s="44">
        <f t="shared" si="1022"/>
        <v>269.23924701250661</v>
      </c>
      <c r="BU845" s="20"/>
      <c r="BV845" s="20">
        <v>0.22</v>
      </c>
      <c r="BW845" s="20"/>
      <c r="BX845" s="20">
        <v>0.05</v>
      </c>
      <c r="BY845" s="44">
        <f t="shared" si="1023"/>
        <v>136.89202009619893</v>
      </c>
      <c r="BZ845" s="44">
        <f t="shared" si="1024"/>
        <v>0</v>
      </c>
      <c r="CA845" s="44">
        <f t="shared" si="1025"/>
        <v>0</v>
      </c>
      <c r="CB845" s="44">
        <f t="shared" si="1026"/>
        <v>7.2933520657351689</v>
      </c>
      <c r="CC845" s="44"/>
      <c r="CD845" s="44">
        <f t="shared" si="1027"/>
        <v>144.18537216193411</v>
      </c>
      <c r="CE845" s="44">
        <f t="shared" si="1028"/>
        <v>3.6074348829107508</v>
      </c>
      <c r="CF845" s="44">
        <f t="shared" si="1029"/>
        <v>11.757409615761819</v>
      </c>
      <c r="CG845" s="44">
        <f t="shared" si="1030"/>
        <v>4.5950798618870978</v>
      </c>
      <c r="CH845" s="44">
        <f t="shared" si="1031"/>
        <v>57.342827553211094</v>
      </c>
      <c r="CI845" s="44">
        <f t="shared" si="1032"/>
        <v>170.99888406909665</v>
      </c>
      <c r="CJ845" s="44">
        <f t="shared" si="1033"/>
        <v>69.306622975935895</v>
      </c>
      <c r="CK845" s="44">
        <f t="shared" si="1034"/>
        <v>369.20984858711046</v>
      </c>
      <c r="CM845" s="35">
        <f>$CE$5/1000</f>
        <v>50</v>
      </c>
    </row>
    <row r="846" spans="1:91" x14ac:dyDescent="0.25">
      <c r="A846" s="41">
        <f>'[11]КППВ ПАТ "СМНВО"'!F15</f>
        <v>1992</v>
      </c>
      <c r="B846" s="41" t="str">
        <f>'[11]КППВ ПАТ "СМНВО"'!C15</f>
        <v>вул. Ковпака,77Б</v>
      </c>
      <c r="C846" s="47" t="str">
        <f>'[11]КППВ ПАТ "СМНВО"'!O15</f>
        <v>так</v>
      </c>
      <c r="D846" s="46">
        <f>'[11]КППВ ПАТ "СМНВО"'!G15</f>
        <v>10</v>
      </c>
      <c r="E846" s="86" t="str">
        <f t="shared" si="987"/>
        <v>ПАТ"Сумське НВО ім.Фрунзе"</v>
      </c>
      <c r="F846" s="43">
        <f>'[11]КППВ ПАТ "СМНВО"'!L15</f>
        <v>6252.3</v>
      </c>
      <c r="G846" s="43">
        <f>'[11]КППВ ПАТ "СМНВО"'!CL15</f>
        <v>1068.4261620368973</v>
      </c>
      <c r="H846" s="32">
        <f t="shared" si="1051"/>
        <v>170.88530013545372</v>
      </c>
      <c r="I846" s="42"/>
      <c r="J846" s="42"/>
      <c r="K846" s="43">
        <f>'[11]КППВ ПАТ "СМНВО"'!CN15</f>
        <v>307.08615000000003</v>
      </c>
      <c r="L846" s="42"/>
      <c r="M846" s="42"/>
      <c r="N846" s="44">
        <f t="shared" si="1035"/>
        <v>1375.5123120368974</v>
      </c>
      <c r="O846" s="44">
        <f t="shared" si="1036"/>
        <v>572.17298558883954</v>
      </c>
      <c r="P846" s="44">
        <f t="shared" si="1037"/>
        <v>0</v>
      </c>
      <c r="Q846" s="44">
        <f t="shared" si="1038"/>
        <v>0</v>
      </c>
      <c r="R846" s="44">
        <f t="shared" si="1039"/>
        <v>164.45347888478076</v>
      </c>
      <c r="S846" s="44">
        <f t="shared" si="1040"/>
        <v>0</v>
      </c>
      <c r="T846" s="44">
        <f t="shared" si="1041"/>
        <v>736.62646447362033</v>
      </c>
      <c r="U846" s="44">
        <f t="shared" si="1042"/>
        <v>1100.4789468980043</v>
      </c>
      <c r="V846" s="44">
        <f t="shared" si="1043"/>
        <v>0</v>
      </c>
      <c r="W846" s="44">
        <f t="shared" si="1044"/>
        <v>0</v>
      </c>
      <c r="X846" s="44">
        <f t="shared" si="1045"/>
        <v>307.08615000000003</v>
      </c>
      <c r="Y846" s="44">
        <f t="shared" si="1046"/>
        <v>0</v>
      </c>
      <c r="Z846" s="44">
        <f t="shared" si="1047"/>
        <v>1407.5650968980044</v>
      </c>
      <c r="AA846" s="20">
        <v>0.03</v>
      </c>
      <c r="AC846" s="44">
        <f t="shared" si="1048"/>
        <v>468.92250000000001</v>
      </c>
      <c r="AD846" s="28">
        <v>75</v>
      </c>
      <c r="AE846" s="44">
        <f t="shared" si="1049"/>
        <v>4026.4812000000002</v>
      </c>
      <c r="AF846" s="28">
        <v>644</v>
      </c>
      <c r="AG846" s="44">
        <f t="shared" si="1050"/>
        <v>631.48230000000001</v>
      </c>
      <c r="AH846" s="28">
        <v>101</v>
      </c>
      <c r="AI846" s="44">
        <f t="shared" si="1001"/>
        <v>198.08621044164076</v>
      </c>
      <c r="AJ846" s="44">
        <f t="shared" si="1002"/>
        <v>0</v>
      </c>
      <c r="AK846" s="44"/>
      <c r="AL846" s="44">
        <f t="shared" si="1003"/>
        <v>15.354307500000003</v>
      </c>
      <c r="AM846" s="44"/>
      <c r="AN846" s="44">
        <f t="shared" si="1004"/>
        <v>213.44051794164076</v>
      </c>
      <c r="AO846" s="20"/>
      <c r="AP846" s="20">
        <v>0.18</v>
      </c>
      <c r="AQ846" s="20"/>
      <c r="AR846" s="20">
        <v>0.05</v>
      </c>
      <c r="AS846" s="44">
        <f t="shared" si="1005"/>
        <v>131.62598747145313</v>
      </c>
      <c r="AT846" s="44">
        <f t="shared" si="1006"/>
        <v>0</v>
      </c>
      <c r="AU846" s="44">
        <f t="shared" si="1007"/>
        <v>0</v>
      </c>
      <c r="AV846" s="44">
        <f t="shared" si="1008"/>
        <v>8.2226739442390393</v>
      </c>
      <c r="AW846" s="44"/>
      <c r="AX846" s="44">
        <f t="shared" si="1009"/>
        <v>139.84866141569216</v>
      </c>
      <c r="AY846" s="44">
        <f t="shared" si="1010"/>
        <v>616.26821026288246</v>
      </c>
      <c r="AZ846" s="44">
        <f t="shared" si="1011"/>
        <v>0</v>
      </c>
      <c r="BA846" s="44"/>
      <c r="BB846" s="44">
        <f t="shared" si="1012"/>
        <v>15.354307500000003</v>
      </c>
      <c r="BC846" s="44"/>
      <c r="BD846" s="44">
        <f t="shared" si="1013"/>
        <v>631.62251776288247</v>
      </c>
      <c r="BE846" s="20"/>
      <c r="BF846" s="20">
        <v>0.56000000000000005</v>
      </c>
      <c r="BG846" s="20"/>
      <c r="BH846" s="20">
        <v>0.05</v>
      </c>
      <c r="BI846" s="44">
        <f t="shared" si="1014"/>
        <v>330.02937808764273</v>
      </c>
      <c r="BJ846" s="44">
        <f t="shared" si="1015"/>
        <v>0</v>
      </c>
      <c r="BK846" s="44">
        <f t="shared" si="1016"/>
        <v>0</v>
      </c>
      <c r="BL846" s="44">
        <f t="shared" si="1017"/>
        <v>8.2226739442390393</v>
      </c>
      <c r="BM846" s="44"/>
      <c r="BN846" s="44">
        <f t="shared" si="1018"/>
        <v>338.25205203188176</v>
      </c>
      <c r="BO846" s="44">
        <f t="shared" si="1019"/>
        <v>242.10536831756096</v>
      </c>
      <c r="BP846" s="44">
        <f t="shared" si="1020"/>
        <v>0</v>
      </c>
      <c r="BQ846" s="44"/>
      <c r="BR846" s="44">
        <f t="shared" si="1021"/>
        <v>15.354307500000003</v>
      </c>
      <c r="BS846" s="44"/>
      <c r="BT846" s="44">
        <f t="shared" si="1022"/>
        <v>257.45967581756094</v>
      </c>
      <c r="BU846" s="20"/>
      <c r="BV846" s="20">
        <v>0.22</v>
      </c>
      <c r="BW846" s="20"/>
      <c r="BX846" s="20">
        <v>0.05</v>
      </c>
      <c r="BY846" s="44">
        <f t="shared" si="1023"/>
        <v>129.65439853443107</v>
      </c>
      <c r="BZ846" s="44">
        <f t="shared" si="1024"/>
        <v>0</v>
      </c>
      <c r="CA846" s="44">
        <f t="shared" si="1025"/>
        <v>0</v>
      </c>
      <c r="CB846" s="44">
        <f t="shared" si="1026"/>
        <v>8.2226739442390393</v>
      </c>
      <c r="CC846" s="44"/>
      <c r="CD846" s="44">
        <f t="shared" si="1027"/>
        <v>137.8770724786701</v>
      </c>
      <c r="CE846" s="44">
        <f t="shared" si="1028"/>
        <v>3.3530710644855919</v>
      </c>
      <c r="CF846" s="44">
        <f t="shared" si="1029"/>
        <v>11.903789425113336</v>
      </c>
      <c r="CG846" s="44">
        <f t="shared" si="1030"/>
        <v>4.5800384984072808</v>
      </c>
      <c r="CH846" s="44">
        <f t="shared" si="1031"/>
        <v>54.943109776572157</v>
      </c>
      <c r="CI846" s="44">
        <f t="shared" si="1032"/>
        <v>162.59005396664929</v>
      </c>
      <c r="CJ846" s="44">
        <f t="shared" si="1033"/>
        <v>66.274367059738182</v>
      </c>
      <c r="CK846" s="44">
        <f t="shared" si="1034"/>
        <v>362.33047212565236</v>
      </c>
    </row>
    <row r="847" spans="1:91" x14ac:dyDescent="0.25">
      <c r="A847" s="41">
        <f>'[11]КППВ ПАТ "СМНВО"'!F16</f>
        <v>1994</v>
      </c>
      <c r="B847" s="41" t="str">
        <f>'[11]КППВ ПАТ "СМНВО"'!C16</f>
        <v>вул. Ковпака,81А</v>
      </c>
      <c r="C847" s="47" t="str">
        <f>'[11]КППВ ПАТ "СМНВО"'!O16</f>
        <v>так</v>
      </c>
      <c r="D847" s="46">
        <f>'[11]КППВ ПАТ "СМНВО"'!G16</f>
        <v>10</v>
      </c>
      <c r="E847" s="86" t="str">
        <f t="shared" si="987"/>
        <v>ПАТ"Сумське НВО ім.Фрунзе"</v>
      </c>
      <c r="F847" s="43">
        <f>'[11]КППВ ПАТ "СМНВО"'!L16</f>
        <v>4209</v>
      </c>
      <c r="G847" s="43">
        <f>'[11]КППВ ПАТ "СМНВО"'!CL16</f>
        <v>589.33205761618217</v>
      </c>
      <c r="H847" s="32">
        <f t="shared" si="1051"/>
        <v>140.01711988980333</v>
      </c>
      <c r="I847" s="42"/>
      <c r="J847" s="42"/>
      <c r="K847" s="43">
        <f>'[11]КППВ ПАТ "СМНВО"'!CN16</f>
        <v>131.09460000000001</v>
      </c>
      <c r="L847" s="42"/>
      <c r="M847" s="42"/>
      <c r="N847" s="44">
        <f t="shared" si="1035"/>
        <v>720.42665761618218</v>
      </c>
      <c r="O847" s="44">
        <f t="shared" si="1036"/>
        <v>315.60429245443731</v>
      </c>
      <c r="P847" s="44">
        <f t="shared" si="1037"/>
        <v>0</v>
      </c>
      <c r="Q847" s="44">
        <f t="shared" si="1038"/>
        <v>0</v>
      </c>
      <c r="R847" s="44">
        <f t="shared" si="1039"/>
        <v>70.204934455717989</v>
      </c>
      <c r="S847" s="44">
        <f t="shared" si="1040"/>
        <v>0</v>
      </c>
      <c r="T847" s="44">
        <f t="shared" si="1041"/>
        <v>385.8092269101553</v>
      </c>
      <c r="U847" s="44">
        <f t="shared" si="1042"/>
        <v>654.15858395396231</v>
      </c>
      <c r="V847" s="44">
        <f t="shared" si="1043"/>
        <v>0</v>
      </c>
      <c r="W847" s="44">
        <f t="shared" si="1044"/>
        <v>0</v>
      </c>
      <c r="X847" s="44">
        <f t="shared" si="1045"/>
        <v>131.09460000000001</v>
      </c>
      <c r="Y847" s="44">
        <f t="shared" si="1046"/>
        <v>0</v>
      </c>
      <c r="Z847" s="44">
        <f t="shared" si="1047"/>
        <v>785.25318395396232</v>
      </c>
      <c r="AA847" s="20">
        <v>0.11</v>
      </c>
      <c r="AC847" s="44">
        <f t="shared" si="1048"/>
        <v>395.64600000000002</v>
      </c>
      <c r="AD847" s="28">
        <v>94</v>
      </c>
      <c r="AE847" s="44">
        <f t="shared" si="1049"/>
        <v>2870.538</v>
      </c>
      <c r="AF847" s="28">
        <v>682</v>
      </c>
      <c r="AG847" s="44">
        <f t="shared" si="1050"/>
        <v>462.99</v>
      </c>
      <c r="AH847" s="28">
        <v>110</v>
      </c>
      <c r="AI847" s="44">
        <f t="shared" si="1001"/>
        <v>117.74854511171321</v>
      </c>
      <c r="AJ847" s="44">
        <f t="shared" si="1002"/>
        <v>0</v>
      </c>
      <c r="AK847" s="44"/>
      <c r="AL847" s="44">
        <f t="shared" si="1003"/>
        <v>6.5547300000000011</v>
      </c>
      <c r="AM847" s="44"/>
      <c r="AN847" s="44">
        <f t="shared" si="1004"/>
        <v>124.30327511171322</v>
      </c>
      <c r="AO847" s="20"/>
      <c r="AP847" s="20">
        <v>0.18</v>
      </c>
      <c r="AQ847" s="20"/>
      <c r="AR847" s="20">
        <v>0.05</v>
      </c>
      <c r="AS847" s="44">
        <f t="shared" si="1005"/>
        <v>78.242541412151311</v>
      </c>
      <c r="AT847" s="44">
        <f t="shared" si="1006"/>
        <v>0</v>
      </c>
      <c r="AU847" s="44">
        <f t="shared" si="1007"/>
        <v>0</v>
      </c>
      <c r="AV847" s="44">
        <f t="shared" si="1008"/>
        <v>3.5102467227858996</v>
      </c>
      <c r="AW847" s="44"/>
      <c r="AX847" s="44">
        <f t="shared" si="1009"/>
        <v>81.752788134937205</v>
      </c>
      <c r="AY847" s="44">
        <f t="shared" si="1010"/>
        <v>366.32880701421891</v>
      </c>
      <c r="AZ847" s="44">
        <f t="shared" si="1011"/>
        <v>0</v>
      </c>
      <c r="BA847" s="44"/>
      <c r="BB847" s="44">
        <f t="shared" si="1012"/>
        <v>6.5547300000000011</v>
      </c>
      <c r="BC847" s="44"/>
      <c r="BD847" s="44">
        <f t="shared" si="1013"/>
        <v>372.88353701421892</v>
      </c>
      <c r="BE847" s="20"/>
      <c r="BF847" s="20">
        <v>0.56000000000000005</v>
      </c>
      <c r="BG847" s="20"/>
      <c r="BH847" s="20">
        <v>0.05</v>
      </c>
      <c r="BI847" s="44">
        <f t="shared" si="1014"/>
        <v>196.17962818967828</v>
      </c>
      <c r="BJ847" s="44">
        <f t="shared" si="1015"/>
        <v>0</v>
      </c>
      <c r="BK847" s="44">
        <f t="shared" si="1016"/>
        <v>0</v>
      </c>
      <c r="BL847" s="44">
        <f t="shared" si="1017"/>
        <v>3.5102467227858996</v>
      </c>
      <c r="BM847" s="44"/>
      <c r="BN847" s="44">
        <f t="shared" si="1018"/>
        <v>199.68987491246418</v>
      </c>
      <c r="BO847" s="44">
        <f t="shared" si="1019"/>
        <v>143.9148884698717</v>
      </c>
      <c r="BP847" s="44">
        <f t="shared" si="1020"/>
        <v>0</v>
      </c>
      <c r="BQ847" s="44"/>
      <c r="BR847" s="44">
        <f t="shared" si="1021"/>
        <v>6.5547300000000011</v>
      </c>
      <c r="BS847" s="44"/>
      <c r="BT847" s="44">
        <f t="shared" si="1022"/>
        <v>150.4696184698717</v>
      </c>
      <c r="BU847" s="20"/>
      <c r="BV847" s="20">
        <v>0.22</v>
      </c>
      <c r="BW847" s="20"/>
      <c r="BX847" s="20">
        <v>0.05</v>
      </c>
      <c r="BY847" s="44">
        <f t="shared" si="1023"/>
        <v>77.070568217373605</v>
      </c>
      <c r="BZ847" s="44">
        <f t="shared" si="1024"/>
        <v>0</v>
      </c>
      <c r="CA847" s="44">
        <f t="shared" si="1025"/>
        <v>0</v>
      </c>
      <c r="CB847" s="44">
        <f t="shared" si="1026"/>
        <v>3.5102467227858996</v>
      </c>
      <c r="CC847" s="44"/>
      <c r="CD847" s="44">
        <f t="shared" si="1027"/>
        <v>80.580814940159499</v>
      </c>
      <c r="CE847" s="44">
        <f t="shared" si="1028"/>
        <v>4.8395413664298008</v>
      </c>
      <c r="CF847" s="44">
        <f t="shared" si="1029"/>
        <v>14.374980209979729</v>
      </c>
      <c r="CG847" s="44">
        <f t="shared" si="1030"/>
        <v>5.7456604322483358</v>
      </c>
      <c r="CH847" s="44">
        <f t="shared" si="1031"/>
        <v>31.99771325478919</v>
      </c>
      <c r="CI847" s="44">
        <f t="shared" si="1032"/>
        <v>95.986372716966642</v>
      </c>
      <c r="CJ847" s="44">
        <f t="shared" si="1033"/>
        <v>38.733361619228923</v>
      </c>
      <c r="CK847" s="44">
        <f t="shared" si="1034"/>
        <v>202.13712140720128</v>
      </c>
    </row>
    <row r="848" spans="1:91" x14ac:dyDescent="0.25">
      <c r="A848" s="41">
        <f>'[11]КППВ ПАТ "СМНВО"'!F17</f>
        <v>2000</v>
      </c>
      <c r="B848" s="41" t="str">
        <f>'[11]КППВ ПАТ "СМНВО"'!C17</f>
        <v>вул. Ковпака,81Б</v>
      </c>
      <c r="C848" s="47" t="str">
        <f>'[11]КППВ ПАТ "СМНВО"'!O17</f>
        <v>так</v>
      </c>
      <c r="D848" s="46">
        <f>'[11]КППВ ПАТ "СМНВО"'!G17</f>
        <v>10</v>
      </c>
      <c r="E848" s="86" t="str">
        <f t="shared" si="987"/>
        <v>ПАТ"Сумське НВО ім.Фрунзе"</v>
      </c>
      <c r="F848" s="43">
        <f>'[11]КППВ ПАТ "СМНВО"'!L17</f>
        <v>4046.64</v>
      </c>
      <c r="G848" s="43">
        <f>'[11]КППВ ПАТ "СМНВО"'!CL17</f>
        <v>695.77333442454892</v>
      </c>
      <c r="H848" s="32">
        <f t="shared" si="1051"/>
        <v>171.93853034234547</v>
      </c>
      <c r="I848" s="42"/>
      <c r="J848" s="42"/>
      <c r="K848" s="43">
        <f>'[11]КППВ ПАТ "СМНВО"'!CN17</f>
        <v>177.373875</v>
      </c>
      <c r="L848" s="42"/>
      <c r="M848" s="42"/>
      <c r="N848" s="44">
        <f t="shared" si="1035"/>
        <v>873.14720942454892</v>
      </c>
      <c r="O848" s="44">
        <f t="shared" si="1036"/>
        <v>372.60666220661875</v>
      </c>
      <c r="P848" s="44">
        <f t="shared" si="1037"/>
        <v>0</v>
      </c>
      <c r="Q848" s="44">
        <f t="shared" si="1038"/>
        <v>0</v>
      </c>
      <c r="R848" s="44">
        <f t="shared" si="1039"/>
        <v>94.988819284178859</v>
      </c>
      <c r="S848" s="44">
        <f t="shared" si="1040"/>
        <v>0</v>
      </c>
      <c r="T848" s="44">
        <f t="shared" si="1041"/>
        <v>467.59548149079762</v>
      </c>
      <c r="U848" s="44">
        <f t="shared" si="1042"/>
        <v>716.64653445728538</v>
      </c>
      <c r="V848" s="44">
        <f t="shared" si="1043"/>
        <v>0</v>
      </c>
      <c r="W848" s="44">
        <f t="shared" si="1044"/>
        <v>0</v>
      </c>
      <c r="X848" s="44">
        <f t="shared" si="1045"/>
        <v>177.373875</v>
      </c>
      <c r="Y848" s="44">
        <f t="shared" si="1046"/>
        <v>0</v>
      </c>
      <c r="Z848" s="44">
        <f t="shared" si="1047"/>
        <v>894.02040945728538</v>
      </c>
      <c r="AA848" s="20">
        <v>0.03</v>
      </c>
      <c r="AC848" s="44">
        <f t="shared" si="1048"/>
        <v>380.38415999999995</v>
      </c>
      <c r="AD848" s="28">
        <v>94</v>
      </c>
      <c r="AE848" s="44">
        <f t="shared" si="1049"/>
        <v>2759.8084800000001</v>
      </c>
      <c r="AF848" s="28">
        <v>682</v>
      </c>
      <c r="AG848" s="44">
        <f t="shared" si="1050"/>
        <v>445.13039999999995</v>
      </c>
      <c r="AH848" s="28">
        <v>110</v>
      </c>
      <c r="AI848" s="44">
        <f t="shared" si="1001"/>
        <v>128.99637620231135</v>
      </c>
      <c r="AJ848" s="44">
        <f t="shared" si="1002"/>
        <v>0</v>
      </c>
      <c r="AK848" s="44"/>
      <c r="AL848" s="44">
        <f t="shared" si="1003"/>
        <v>8.8686937500000003</v>
      </c>
      <c r="AM848" s="44"/>
      <c r="AN848" s="44">
        <f t="shared" si="1004"/>
        <v>137.86506995231136</v>
      </c>
      <c r="AO848" s="20"/>
      <c r="AP848" s="20">
        <v>0.18</v>
      </c>
      <c r="AQ848" s="20"/>
      <c r="AR848" s="20">
        <v>0.05</v>
      </c>
      <c r="AS848" s="44">
        <f t="shared" si="1005"/>
        <v>85.716594608036303</v>
      </c>
      <c r="AT848" s="44">
        <f t="shared" si="1006"/>
        <v>0</v>
      </c>
      <c r="AU848" s="44">
        <f t="shared" si="1007"/>
        <v>0</v>
      </c>
      <c r="AV848" s="44">
        <f t="shared" si="1008"/>
        <v>4.7494409642089428</v>
      </c>
      <c r="AW848" s="44"/>
      <c r="AX848" s="44">
        <f t="shared" si="1009"/>
        <v>90.466035572245246</v>
      </c>
      <c r="AY848" s="44">
        <f t="shared" si="1010"/>
        <v>401.32205929607983</v>
      </c>
      <c r="AZ848" s="44">
        <f t="shared" si="1011"/>
        <v>0</v>
      </c>
      <c r="BA848" s="44"/>
      <c r="BB848" s="44">
        <f t="shared" si="1012"/>
        <v>8.8686937500000003</v>
      </c>
      <c r="BC848" s="44"/>
      <c r="BD848" s="44">
        <f t="shared" si="1013"/>
        <v>410.19075304607981</v>
      </c>
      <c r="BE848" s="20"/>
      <c r="BF848" s="20">
        <v>0.56000000000000005</v>
      </c>
      <c r="BG848" s="20"/>
      <c r="BH848" s="20">
        <v>0.05</v>
      </c>
      <c r="BI848" s="44">
        <f t="shared" si="1014"/>
        <v>214.91952276077768</v>
      </c>
      <c r="BJ848" s="44">
        <f t="shared" si="1015"/>
        <v>0</v>
      </c>
      <c r="BK848" s="44">
        <f t="shared" si="1016"/>
        <v>0</v>
      </c>
      <c r="BL848" s="44">
        <f t="shared" si="1017"/>
        <v>4.7494409642089428</v>
      </c>
      <c r="BM848" s="44"/>
      <c r="BN848" s="44">
        <f t="shared" si="1018"/>
        <v>219.66896372498661</v>
      </c>
      <c r="BO848" s="44">
        <f t="shared" si="1019"/>
        <v>157.66223758060278</v>
      </c>
      <c r="BP848" s="44">
        <f t="shared" si="1020"/>
        <v>0</v>
      </c>
      <c r="BQ848" s="44"/>
      <c r="BR848" s="44">
        <f t="shared" si="1021"/>
        <v>8.8686937500000003</v>
      </c>
      <c r="BS848" s="44"/>
      <c r="BT848" s="44">
        <f t="shared" si="1022"/>
        <v>166.53093133060278</v>
      </c>
      <c r="BU848" s="20"/>
      <c r="BV848" s="20">
        <v>0.22</v>
      </c>
      <c r="BW848" s="20"/>
      <c r="BX848" s="20">
        <v>0.05</v>
      </c>
      <c r="BY848" s="44">
        <f t="shared" si="1023"/>
        <v>84.432669656019797</v>
      </c>
      <c r="BZ848" s="44">
        <f t="shared" si="1024"/>
        <v>0</v>
      </c>
      <c r="CA848" s="44">
        <f t="shared" si="1025"/>
        <v>0</v>
      </c>
      <c r="CB848" s="44">
        <f t="shared" si="1026"/>
        <v>4.7494409642089428</v>
      </c>
      <c r="CC848" s="44"/>
      <c r="CD848" s="44">
        <f t="shared" si="1027"/>
        <v>89.182110620228741</v>
      </c>
      <c r="CE848" s="44">
        <f t="shared" si="1028"/>
        <v>4.2047179098085827</v>
      </c>
      <c r="CF848" s="44">
        <f t="shared" si="1029"/>
        <v>12.563488410930583</v>
      </c>
      <c r="CG848" s="44">
        <f t="shared" si="1030"/>
        <v>4.9912521345848617</v>
      </c>
      <c r="CH848" s="44">
        <f t="shared" si="1031"/>
        <v>35.488742933128272</v>
      </c>
      <c r="CI848" s="44">
        <f t="shared" si="1032"/>
        <v>105.58986546363099</v>
      </c>
      <c r="CJ848" s="44">
        <f t="shared" si="1033"/>
        <v>42.867808462654878</v>
      </c>
      <c r="CK848" s="44">
        <f t="shared" si="1034"/>
        <v>230.13559924333651</v>
      </c>
    </row>
    <row r="849" spans="1:91" x14ac:dyDescent="0.25">
      <c r="A849" s="41">
        <f>'[11]КППВ ПАТ "СМНВО"'!F18</f>
        <v>1997</v>
      </c>
      <c r="B849" s="41" t="str">
        <f>'[11]КППВ ПАТ "СМНВО"'!C18</f>
        <v>вул. Ковпака,81В</v>
      </c>
      <c r="C849" s="47" t="str">
        <f>'[11]КППВ ПАТ "СМНВО"'!O18</f>
        <v>так</v>
      </c>
      <c r="D849" s="46">
        <f>'[11]КППВ ПАТ "СМНВО"'!G18</f>
        <v>10</v>
      </c>
      <c r="E849" s="86" t="str">
        <f t="shared" si="987"/>
        <v>ПАТ"Сумське НВО ім.Фрунзе"</v>
      </c>
      <c r="F849" s="43">
        <f>'[11]КППВ ПАТ "СМНВО"'!L18</f>
        <v>4225.4799999999996</v>
      </c>
      <c r="G849" s="43">
        <f>'[11]КППВ ПАТ "СМНВО"'!CL18</f>
        <v>494.07238420551607</v>
      </c>
      <c r="H849" s="32">
        <f t="shared" si="1051"/>
        <v>116.92692527370053</v>
      </c>
      <c r="I849" s="42"/>
      <c r="J849" s="42"/>
      <c r="K849" s="43">
        <f>'[11]КППВ ПАТ "СМНВО"'!CN18</f>
        <v>179.932725</v>
      </c>
      <c r="L849" s="42"/>
      <c r="M849" s="42"/>
      <c r="N849" s="44">
        <f t="shared" si="1035"/>
        <v>674.00510920551608</v>
      </c>
      <c r="O849" s="44">
        <f t="shared" si="1036"/>
        <v>264.58999340574337</v>
      </c>
      <c r="P849" s="44">
        <f t="shared" si="1037"/>
        <v>0</v>
      </c>
      <c r="Q849" s="44">
        <f t="shared" si="1038"/>
        <v>0</v>
      </c>
      <c r="R849" s="44">
        <f t="shared" si="1039"/>
        <v>96.359157166380058</v>
      </c>
      <c r="S849" s="44">
        <f t="shared" si="1040"/>
        <v>0</v>
      </c>
      <c r="T849" s="44">
        <f t="shared" si="1041"/>
        <v>360.94915057212341</v>
      </c>
      <c r="U849" s="44">
        <f t="shared" si="1042"/>
        <v>548.42034646812294</v>
      </c>
      <c r="V849" s="44">
        <f t="shared" si="1043"/>
        <v>0</v>
      </c>
      <c r="W849" s="44">
        <f t="shared" si="1044"/>
        <v>0</v>
      </c>
      <c r="X849" s="44">
        <f t="shared" si="1045"/>
        <v>179.932725</v>
      </c>
      <c r="Y849" s="44">
        <f t="shared" si="1046"/>
        <v>0</v>
      </c>
      <c r="Z849" s="44">
        <f t="shared" si="1047"/>
        <v>728.35307146812295</v>
      </c>
      <c r="AA849" s="20">
        <v>0.11</v>
      </c>
      <c r="AC849" s="44">
        <f t="shared" si="1048"/>
        <v>397.19511999999992</v>
      </c>
      <c r="AD849" s="28">
        <v>94</v>
      </c>
      <c r="AE849" s="44">
        <f t="shared" si="1049"/>
        <v>2881.77736</v>
      </c>
      <c r="AF849" s="28">
        <v>682</v>
      </c>
      <c r="AG849" s="44">
        <f t="shared" si="1050"/>
        <v>464.80279999999993</v>
      </c>
      <c r="AH849" s="28">
        <v>110</v>
      </c>
      <c r="AI849" s="44">
        <f t="shared" si="1001"/>
        <v>98.71566236426213</v>
      </c>
      <c r="AJ849" s="44">
        <f t="shared" si="1002"/>
        <v>0</v>
      </c>
      <c r="AK849" s="44"/>
      <c r="AL849" s="44">
        <f t="shared" si="1003"/>
        <v>8.9966362499999999</v>
      </c>
      <c r="AM849" s="44"/>
      <c r="AN849" s="44">
        <f t="shared" si="1004"/>
        <v>107.71229861426212</v>
      </c>
      <c r="AO849" s="20"/>
      <c r="AP849" s="20">
        <v>0.18</v>
      </c>
      <c r="AQ849" s="20"/>
      <c r="AR849" s="20">
        <v>0.05</v>
      </c>
      <c r="AS849" s="44">
        <f t="shared" si="1005"/>
        <v>65.595411758471002</v>
      </c>
      <c r="AT849" s="44">
        <f t="shared" si="1006"/>
        <v>0</v>
      </c>
      <c r="AU849" s="44">
        <f t="shared" si="1007"/>
        <v>0</v>
      </c>
      <c r="AV849" s="44">
        <f t="shared" si="1008"/>
        <v>4.8179578583190033</v>
      </c>
      <c r="AW849" s="44"/>
      <c r="AX849" s="44">
        <f t="shared" si="1009"/>
        <v>70.413369616790007</v>
      </c>
      <c r="AY849" s="44">
        <f t="shared" si="1010"/>
        <v>307.11539402214891</v>
      </c>
      <c r="AZ849" s="44">
        <f t="shared" si="1011"/>
        <v>0</v>
      </c>
      <c r="BA849" s="44"/>
      <c r="BB849" s="44">
        <f t="shared" si="1012"/>
        <v>8.9966362499999999</v>
      </c>
      <c r="BC849" s="44"/>
      <c r="BD849" s="44">
        <f t="shared" si="1013"/>
        <v>316.1120302721489</v>
      </c>
      <c r="BE849" s="20"/>
      <c r="BF849" s="20">
        <v>0.56000000000000005</v>
      </c>
      <c r="BG849" s="20"/>
      <c r="BH849" s="20">
        <v>0.05</v>
      </c>
      <c r="BI849" s="44">
        <f t="shared" si="1014"/>
        <v>164.46913990101015</v>
      </c>
      <c r="BJ849" s="44">
        <f t="shared" si="1015"/>
        <v>0</v>
      </c>
      <c r="BK849" s="44">
        <f t="shared" si="1016"/>
        <v>0</v>
      </c>
      <c r="BL849" s="44">
        <f t="shared" si="1017"/>
        <v>4.8179578583190033</v>
      </c>
      <c r="BM849" s="44"/>
      <c r="BN849" s="44">
        <f t="shared" si="1018"/>
        <v>169.28709775932916</v>
      </c>
      <c r="BO849" s="44">
        <f t="shared" si="1019"/>
        <v>120.65247622298705</v>
      </c>
      <c r="BP849" s="44">
        <f t="shared" si="1020"/>
        <v>0</v>
      </c>
      <c r="BQ849" s="44"/>
      <c r="BR849" s="44">
        <f t="shared" si="1021"/>
        <v>8.9966362499999999</v>
      </c>
      <c r="BS849" s="44"/>
      <c r="BT849" s="44">
        <f t="shared" si="1022"/>
        <v>129.64911247298704</v>
      </c>
      <c r="BU849" s="20"/>
      <c r="BV849" s="20">
        <v>0.22</v>
      </c>
      <c r="BW849" s="20"/>
      <c r="BX849" s="20">
        <v>0.05</v>
      </c>
      <c r="BY849" s="44">
        <f t="shared" si="1023"/>
        <v>64.61287638968254</v>
      </c>
      <c r="BZ849" s="44">
        <f t="shared" si="1024"/>
        <v>0</v>
      </c>
      <c r="CA849" s="44">
        <f t="shared" si="1025"/>
        <v>0</v>
      </c>
      <c r="CB849" s="44">
        <f t="shared" si="1026"/>
        <v>4.8179578583190033</v>
      </c>
      <c r="CC849" s="44"/>
      <c r="CD849" s="44">
        <f t="shared" si="1027"/>
        <v>69.430834248001545</v>
      </c>
      <c r="CE849" s="44">
        <f t="shared" si="1028"/>
        <v>5.6409048759014242</v>
      </c>
      <c r="CF849" s="44">
        <f t="shared" si="1029"/>
        <v>17.023018281623234</v>
      </c>
      <c r="CG849" s="44">
        <f t="shared" si="1030"/>
        <v>6.6944723484059034</v>
      </c>
      <c r="CH849" s="44">
        <f t="shared" si="1031"/>
        <v>27.726922255072708</v>
      </c>
      <c r="CI849" s="44">
        <f t="shared" si="1032"/>
        <v>81.372450500174537</v>
      </c>
      <c r="CJ849" s="44">
        <f t="shared" si="1033"/>
        <v>33.373819965083428</v>
      </c>
      <c r="CK849" s="44">
        <f t="shared" si="1034"/>
        <v>187.49009395075757</v>
      </c>
    </row>
    <row r="850" spans="1:91" x14ac:dyDescent="0.25">
      <c r="A850" s="41">
        <f>'[11]КППВ ПАТ "СМНВО"'!F19</f>
        <v>1963</v>
      </c>
      <c r="B850" s="41" t="str">
        <f>'[11]КППВ ПАТ "СМНВО"'!C19</f>
        <v>Супруна,17/1</v>
      </c>
      <c r="C850" s="47" t="str">
        <f>'[11]КППВ ПАТ "СМНВО"'!O19</f>
        <v>так</v>
      </c>
      <c r="D850" s="46">
        <f>'[11]КППВ ПАТ "СМНВО"'!G19</f>
        <v>5</v>
      </c>
      <c r="E850" s="86" t="str">
        <f t="shared" si="987"/>
        <v>ПАТ"Сумське НВО ім.Фрунзе"</v>
      </c>
      <c r="F850" s="43">
        <f>'[11]КППВ ПАТ "СМНВО"'!L19</f>
        <v>2786</v>
      </c>
      <c r="G850" s="43">
        <f>'[11]КППВ ПАТ "СМНВО"'!CL19</f>
        <v>490.95840697674413</v>
      </c>
      <c r="H850" s="32">
        <f t="shared" si="1051"/>
        <v>176.22340523214075</v>
      </c>
      <c r="I850" s="42"/>
      <c r="J850" s="42"/>
      <c r="K850" s="43">
        <f>'[11]КППВ ПАТ "СМНВО"'!CN19</f>
        <v>0</v>
      </c>
      <c r="L850" s="42"/>
      <c r="M850" s="42"/>
      <c r="N850" s="44">
        <f t="shared" si="1035"/>
        <v>490.95840697674413</v>
      </c>
      <c r="O850" s="44">
        <f t="shared" si="1036"/>
        <v>262.9223689021976</v>
      </c>
      <c r="P850" s="44">
        <f t="shared" si="1037"/>
        <v>0</v>
      </c>
      <c r="Q850" s="44">
        <f t="shared" si="1038"/>
        <v>0</v>
      </c>
      <c r="R850" s="44">
        <f t="shared" si="1039"/>
        <v>0</v>
      </c>
      <c r="S850" s="44">
        <f t="shared" si="1040"/>
        <v>0</v>
      </c>
      <c r="T850" s="44">
        <f t="shared" si="1041"/>
        <v>262.9223689021976</v>
      </c>
      <c r="U850" s="44">
        <f t="shared" si="1042"/>
        <v>505.68715918604647</v>
      </c>
      <c r="V850" s="44">
        <f t="shared" si="1043"/>
        <v>0</v>
      </c>
      <c r="W850" s="44">
        <f t="shared" si="1044"/>
        <v>0</v>
      </c>
      <c r="X850" s="44">
        <f t="shared" si="1045"/>
        <v>0</v>
      </c>
      <c r="Y850" s="44">
        <f t="shared" si="1046"/>
        <v>0</v>
      </c>
      <c r="Z850" s="44">
        <f t="shared" si="1047"/>
        <v>505.68715918604647</v>
      </c>
      <c r="AA850" s="20">
        <v>0.03</v>
      </c>
      <c r="AC850" s="44">
        <f t="shared" si="1048"/>
        <v>273.02800000000002</v>
      </c>
      <c r="AD850" s="28">
        <v>98</v>
      </c>
      <c r="AE850" s="44">
        <f t="shared" si="1049"/>
        <v>1972.4880000000001</v>
      </c>
      <c r="AF850" s="28">
        <v>708</v>
      </c>
      <c r="AG850" s="44">
        <f t="shared" si="1050"/>
        <v>314.81799999999998</v>
      </c>
      <c r="AH850" s="28">
        <v>113</v>
      </c>
      <c r="AI850" s="44">
        <f t="shared" si="1001"/>
        <v>91.023688653488364</v>
      </c>
      <c r="AJ850" s="44">
        <f t="shared" si="1002"/>
        <v>0</v>
      </c>
      <c r="AK850" s="44"/>
      <c r="AL850" s="44">
        <f t="shared" si="1003"/>
        <v>0</v>
      </c>
      <c r="AM850" s="44"/>
      <c r="AN850" s="44">
        <f t="shared" si="1004"/>
        <v>91.023688653488364</v>
      </c>
      <c r="AO850" s="20"/>
      <c r="AP850" s="20">
        <v>0.18</v>
      </c>
      <c r="AQ850" s="20"/>
      <c r="AR850" s="20">
        <v>0.05</v>
      </c>
      <c r="AS850" s="44">
        <f t="shared" si="1005"/>
        <v>60.48418451540482</v>
      </c>
      <c r="AT850" s="44">
        <f t="shared" si="1006"/>
        <v>0</v>
      </c>
      <c r="AU850" s="44">
        <f t="shared" si="1007"/>
        <v>0</v>
      </c>
      <c r="AV850" s="44">
        <f t="shared" si="1008"/>
        <v>0</v>
      </c>
      <c r="AW850" s="44"/>
      <c r="AX850" s="44">
        <f t="shared" si="1009"/>
        <v>60.48418451540482</v>
      </c>
      <c r="AY850" s="44">
        <f t="shared" si="1010"/>
        <v>283.18480914418603</v>
      </c>
      <c r="AZ850" s="44">
        <f t="shared" si="1011"/>
        <v>0</v>
      </c>
      <c r="BA850" s="44"/>
      <c r="BB850" s="44">
        <f t="shared" si="1012"/>
        <v>0</v>
      </c>
      <c r="BC850" s="44"/>
      <c r="BD850" s="44">
        <f t="shared" si="1013"/>
        <v>283.18480914418603</v>
      </c>
      <c r="BE850" s="20"/>
      <c r="BF850" s="20">
        <v>0.56000000000000005</v>
      </c>
      <c r="BG850" s="20"/>
      <c r="BH850" s="20">
        <v>0.05</v>
      </c>
      <c r="BI850" s="44">
        <f t="shared" si="1014"/>
        <v>151.65362238278757</v>
      </c>
      <c r="BJ850" s="44">
        <f t="shared" si="1015"/>
        <v>0</v>
      </c>
      <c r="BK850" s="44">
        <f t="shared" si="1016"/>
        <v>0</v>
      </c>
      <c r="BL850" s="44">
        <f t="shared" si="1017"/>
        <v>0</v>
      </c>
      <c r="BM850" s="44"/>
      <c r="BN850" s="44">
        <f t="shared" si="1018"/>
        <v>151.65362238278757</v>
      </c>
      <c r="BO850" s="44">
        <f t="shared" si="1019"/>
        <v>111.25117502093022</v>
      </c>
      <c r="BP850" s="44">
        <f t="shared" si="1020"/>
        <v>0</v>
      </c>
      <c r="BQ850" s="44"/>
      <c r="BR850" s="44">
        <f t="shared" si="1021"/>
        <v>0</v>
      </c>
      <c r="BS850" s="44"/>
      <c r="BT850" s="44">
        <f t="shared" si="1022"/>
        <v>111.25117502093022</v>
      </c>
      <c r="BU850" s="20"/>
      <c r="BV850" s="20">
        <v>0.22</v>
      </c>
      <c r="BW850" s="20"/>
      <c r="BX850" s="20">
        <v>0.05</v>
      </c>
      <c r="BY850" s="44">
        <f t="shared" si="1023"/>
        <v>59.578208793237977</v>
      </c>
      <c r="BZ850" s="44">
        <f t="shared" si="1024"/>
        <v>0</v>
      </c>
      <c r="CA850" s="44">
        <f t="shared" si="1025"/>
        <v>0</v>
      </c>
      <c r="CB850" s="44">
        <f t="shared" si="1026"/>
        <v>0</v>
      </c>
      <c r="CC850" s="44"/>
      <c r="CD850" s="44">
        <f t="shared" si="1027"/>
        <v>59.578208793237977</v>
      </c>
      <c r="CE850" s="44">
        <f t="shared" si="1028"/>
        <v>4.5140395326064464</v>
      </c>
      <c r="CF850" s="44">
        <f t="shared" si="1029"/>
        <v>13.0065340280581</v>
      </c>
      <c r="CG850" s="44">
        <f t="shared" si="1030"/>
        <v>5.2841132081119442</v>
      </c>
      <c r="CH850" s="44">
        <f t="shared" si="1031"/>
        <v>23.430998791544123</v>
      </c>
      <c r="CI850" s="44">
        <f t="shared" si="1032"/>
        <v>72.896440684803949</v>
      </c>
      <c r="CJ850" s="44">
        <f t="shared" si="1033"/>
        <v>28.637887411887263</v>
      </c>
      <c r="CK850" s="44">
        <f t="shared" si="1034"/>
        <v>130.17221550857846</v>
      </c>
    </row>
    <row r="851" spans="1:91" x14ac:dyDescent="0.25">
      <c r="A851" s="41">
        <f>'[11]КППВ ПАТ "СМНВО"'!F20</f>
        <v>1976</v>
      </c>
      <c r="B851" s="41" t="str">
        <f>'[11]КППВ ПАТ "СМНВО"'!C20</f>
        <v>Л.Українки,10</v>
      </c>
      <c r="C851" s="50">
        <f>'[11]КППВ ПАТ "СМНВО"'!O20</f>
        <v>1</v>
      </c>
      <c r="D851" s="46">
        <f>'[11]КППВ ПАТ "СМНВО"'!G20</f>
        <v>5</v>
      </c>
      <c r="E851" s="86" t="str">
        <f t="shared" si="987"/>
        <v>ПАТ"Сумське НВО ім.Фрунзе"</v>
      </c>
      <c r="F851" s="43">
        <f>'[11]КППВ ПАТ "СМНВО"'!L20</f>
        <v>1875.72</v>
      </c>
      <c r="G851" s="43">
        <f>'[11]КППВ ПАТ "СМНВО"'!CL20</f>
        <v>384.40974211417267</v>
      </c>
      <c r="H851" s="32">
        <f t="shared" si="1051"/>
        <v>204.93983223198168</v>
      </c>
      <c r="I851" s="42"/>
      <c r="J851" s="42"/>
      <c r="K851" s="43">
        <f>'[11]КППВ ПАТ "СМНВО"'!CN20</f>
        <v>43.074675000000006</v>
      </c>
      <c r="L851" s="42"/>
      <c r="M851" s="42"/>
      <c r="N851" s="44">
        <f t="shared" si="1035"/>
        <v>427.48441711417269</v>
      </c>
      <c r="O851" s="44">
        <f t="shared" si="1036"/>
        <v>205.86248975369651</v>
      </c>
      <c r="P851" s="44">
        <f t="shared" si="1037"/>
        <v>0</v>
      </c>
      <c r="Q851" s="44">
        <f t="shared" si="1038"/>
        <v>0</v>
      </c>
      <c r="R851" s="44">
        <f t="shared" si="1039"/>
        <v>23.067729220550305</v>
      </c>
      <c r="S851" s="44">
        <f t="shared" si="1040"/>
        <v>0</v>
      </c>
      <c r="T851" s="44">
        <f t="shared" si="1041"/>
        <v>228.93021897424683</v>
      </c>
      <c r="U851" s="44">
        <f t="shared" si="1042"/>
        <v>395.94203437759785</v>
      </c>
      <c r="V851" s="44">
        <f t="shared" si="1043"/>
        <v>0</v>
      </c>
      <c r="W851" s="44">
        <f t="shared" si="1044"/>
        <v>0</v>
      </c>
      <c r="X851" s="44">
        <f t="shared" si="1045"/>
        <v>43.074675000000006</v>
      </c>
      <c r="Y851" s="44">
        <f t="shared" si="1046"/>
        <v>0</v>
      </c>
      <c r="Z851" s="44">
        <f t="shared" si="1047"/>
        <v>439.01670937759786</v>
      </c>
      <c r="AA851" s="20">
        <v>0.03</v>
      </c>
      <c r="AC851" s="44">
        <f t="shared" si="1048"/>
        <v>221.33496</v>
      </c>
      <c r="AD851" s="28">
        <f>98+$CG$3</f>
        <v>118</v>
      </c>
      <c r="AE851" s="44">
        <f t="shared" si="1049"/>
        <v>1365.5241599999999</v>
      </c>
      <c r="AF851" s="28">
        <f>708+$CG$3</f>
        <v>728</v>
      </c>
      <c r="AG851" s="44">
        <f t="shared" si="1050"/>
        <v>249.47076000000001</v>
      </c>
      <c r="AH851" s="28">
        <f>113+$CG$3</f>
        <v>133</v>
      </c>
      <c r="AI851" s="44">
        <f t="shared" si="1001"/>
        <v>71.269566187967612</v>
      </c>
      <c r="AJ851" s="44">
        <f t="shared" si="1002"/>
        <v>0</v>
      </c>
      <c r="AK851" s="44"/>
      <c r="AL851" s="44">
        <f t="shared" si="1003"/>
        <v>2.1537337500000002</v>
      </c>
      <c r="AM851" s="44"/>
      <c r="AN851" s="44">
        <f t="shared" si="1004"/>
        <v>73.423299937967613</v>
      </c>
      <c r="AO851" s="20"/>
      <c r="AP851" s="20">
        <v>0.18</v>
      </c>
      <c r="AQ851" s="20"/>
      <c r="AR851" s="20">
        <v>0.05</v>
      </c>
      <c r="AS851" s="44">
        <f t="shared" si="1005"/>
        <v>47.357799441153368</v>
      </c>
      <c r="AT851" s="44">
        <f t="shared" si="1006"/>
        <v>0</v>
      </c>
      <c r="AU851" s="44">
        <f t="shared" si="1007"/>
        <v>0</v>
      </c>
      <c r="AV851" s="44">
        <f t="shared" si="1008"/>
        <v>1.1533864610275153</v>
      </c>
      <c r="AW851" s="44"/>
      <c r="AX851" s="44">
        <f t="shared" si="1009"/>
        <v>48.511185902180884</v>
      </c>
      <c r="AY851" s="44">
        <f t="shared" si="1010"/>
        <v>221.72753925145483</v>
      </c>
      <c r="AZ851" s="44">
        <f t="shared" si="1011"/>
        <v>0</v>
      </c>
      <c r="BA851" s="44"/>
      <c r="BB851" s="44">
        <f t="shared" si="1012"/>
        <v>2.1537337500000002</v>
      </c>
      <c r="BC851" s="44"/>
      <c r="BD851" s="44">
        <f t="shared" si="1013"/>
        <v>223.88127300145482</v>
      </c>
      <c r="BE851" s="20"/>
      <c r="BF851" s="20">
        <v>0.56000000000000005</v>
      </c>
      <c r="BG851" s="20"/>
      <c r="BH851" s="20">
        <v>0.05</v>
      </c>
      <c r="BI851" s="44">
        <f t="shared" si="1014"/>
        <v>118.74148408993217</v>
      </c>
      <c r="BJ851" s="44">
        <f t="shared" si="1015"/>
        <v>0</v>
      </c>
      <c r="BK851" s="44">
        <f t="shared" si="1016"/>
        <v>0</v>
      </c>
      <c r="BL851" s="44">
        <f t="shared" si="1017"/>
        <v>1.1533864610275153</v>
      </c>
      <c r="BM851" s="44"/>
      <c r="BN851" s="44">
        <f t="shared" si="1018"/>
        <v>119.89487055095968</v>
      </c>
      <c r="BO851" s="44">
        <f t="shared" si="1019"/>
        <v>87.107247563071525</v>
      </c>
      <c r="BP851" s="44">
        <f t="shared" si="1020"/>
        <v>0</v>
      </c>
      <c r="BQ851" s="44"/>
      <c r="BR851" s="44">
        <f t="shared" si="1021"/>
        <v>2.1537337500000002</v>
      </c>
      <c r="BS851" s="44"/>
      <c r="BT851" s="44">
        <f t="shared" si="1022"/>
        <v>89.260981313071525</v>
      </c>
      <c r="BU851" s="20"/>
      <c r="BV851" s="20">
        <v>0.22</v>
      </c>
      <c r="BW851" s="20"/>
      <c r="BX851" s="20">
        <v>0.05</v>
      </c>
      <c r="BY851" s="44">
        <f t="shared" si="1023"/>
        <v>46.648440178187627</v>
      </c>
      <c r="BZ851" s="44">
        <f t="shared" si="1024"/>
        <v>0</v>
      </c>
      <c r="CA851" s="44">
        <f t="shared" si="1025"/>
        <v>0</v>
      </c>
      <c r="CB851" s="44">
        <f t="shared" si="1026"/>
        <v>1.1533864610275153</v>
      </c>
      <c r="CC851" s="44"/>
      <c r="CD851" s="44">
        <f t="shared" si="1027"/>
        <v>47.801826639215143</v>
      </c>
      <c r="CE851" s="44">
        <f t="shared" si="1028"/>
        <v>4.5625551279308052</v>
      </c>
      <c r="CF851" s="44">
        <f t="shared" si="1029"/>
        <v>11.389345963884272</v>
      </c>
      <c r="CG851" s="44">
        <f t="shared" si="1030"/>
        <v>5.2188541221004705</v>
      </c>
      <c r="CH851" s="44">
        <f t="shared" si="1031"/>
        <v>18.900368437790942</v>
      </c>
      <c r="CI851" s="44">
        <f t="shared" si="1032"/>
        <v>57.63073233733877</v>
      </c>
      <c r="CJ851" s="44">
        <f t="shared" si="1033"/>
        <v>22.97724884826966</v>
      </c>
      <c r="CK851" s="44">
        <f t="shared" si="1034"/>
        <v>113.01014207470215</v>
      </c>
      <c r="CM851" s="35">
        <f>$CE$3/1000</f>
        <v>20</v>
      </c>
    </row>
    <row r="852" spans="1:91" x14ac:dyDescent="0.25">
      <c r="A852" s="41">
        <f>'[11]КППВ ПАТ "СМНВО"'!F21</f>
        <v>1976</v>
      </c>
      <c r="B852" s="41" t="str">
        <f>'[11]КППВ ПАТ "СМНВО"'!C21</f>
        <v>Л.Українки,12</v>
      </c>
      <c r="C852" s="47" t="str">
        <f>'[11]КППВ ПАТ "СМНВО"'!O21</f>
        <v>так</v>
      </c>
      <c r="D852" s="46">
        <f>'[11]КППВ ПАТ "СМНВО"'!G21</f>
        <v>5</v>
      </c>
      <c r="E852" s="86" t="str">
        <f t="shared" si="987"/>
        <v>ПАТ"Сумське НВО ім.Фрунзе"</v>
      </c>
      <c r="F852" s="43">
        <f>'[11]КППВ ПАТ "СМНВО"'!L21</f>
        <v>1819.58</v>
      </c>
      <c r="G852" s="43">
        <f>'[11]КППВ ПАТ "СМНВО"'!CL21</f>
        <v>238.30225881623213</v>
      </c>
      <c r="H852" s="32">
        <f t="shared" si="1051"/>
        <v>130.96552985646804</v>
      </c>
      <c r="I852" s="42"/>
      <c r="J852" s="42"/>
      <c r="K852" s="43">
        <f>'[11]КППВ ПАТ "СМНВО"'!CN21</f>
        <v>39.091500000000003</v>
      </c>
      <c r="L852" s="42"/>
      <c r="M852" s="42"/>
      <c r="N852" s="44">
        <f t="shared" si="1035"/>
        <v>277.39375881623215</v>
      </c>
      <c r="O852" s="44">
        <f t="shared" si="1036"/>
        <v>127.61772384860336</v>
      </c>
      <c r="P852" s="44">
        <f t="shared" si="1037"/>
        <v>0</v>
      </c>
      <c r="Q852" s="44">
        <f t="shared" si="1038"/>
        <v>0</v>
      </c>
      <c r="R852" s="44">
        <f t="shared" si="1039"/>
        <v>20.934624273430785</v>
      </c>
      <c r="S852" s="44">
        <f t="shared" si="1040"/>
        <v>0</v>
      </c>
      <c r="T852" s="44">
        <f t="shared" si="1041"/>
        <v>148.55234812203415</v>
      </c>
      <c r="U852" s="44">
        <f t="shared" si="1042"/>
        <v>264.51550728601768</v>
      </c>
      <c r="V852" s="44">
        <f t="shared" si="1043"/>
        <v>0</v>
      </c>
      <c r="W852" s="44">
        <f t="shared" si="1044"/>
        <v>0</v>
      </c>
      <c r="X852" s="44">
        <f t="shared" si="1045"/>
        <v>39.091500000000003</v>
      </c>
      <c r="Y852" s="44">
        <f t="shared" si="1046"/>
        <v>0</v>
      </c>
      <c r="Z852" s="44">
        <f t="shared" si="1047"/>
        <v>303.60700728601768</v>
      </c>
      <c r="AA852" s="20">
        <v>0.11</v>
      </c>
      <c r="AC852" s="44">
        <f t="shared" si="1048"/>
        <v>178.31883999999999</v>
      </c>
      <c r="AD852" s="28">
        <v>98</v>
      </c>
      <c r="AE852" s="44">
        <f t="shared" si="1049"/>
        <v>1288.2626399999999</v>
      </c>
      <c r="AF852" s="28">
        <v>708</v>
      </c>
      <c r="AG852" s="44">
        <f t="shared" si="1050"/>
        <v>205.61253999999997</v>
      </c>
      <c r="AH852" s="28">
        <v>113</v>
      </c>
      <c r="AI852" s="44">
        <f t="shared" si="1001"/>
        <v>47.612791311483178</v>
      </c>
      <c r="AJ852" s="44">
        <f t="shared" si="1002"/>
        <v>0</v>
      </c>
      <c r="AK852" s="44"/>
      <c r="AL852" s="44">
        <f t="shared" si="1003"/>
        <v>1.9545750000000002</v>
      </c>
      <c r="AM852" s="44"/>
      <c r="AN852" s="44">
        <f t="shared" si="1004"/>
        <v>49.567366311483177</v>
      </c>
      <c r="AO852" s="20"/>
      <c r="AP852" s="20">
        <v>0.18</v>
      </c>
      <c r="AQ852" s="20"/>
      <c r="AR852" s="20">
        <v>0.05</v>
      </c>
      <c r="AS852" s="44">
        <f t="shared" si="1005"/>
        <v>31.638147141456749</v>
      </c>
      <c r="AT852" s="44">
        <f t="shared" si="1006"/>
        <v>0</v>
      </c>
      <c r="AU852" s="44">
        <f t="shared" si="1007"/>
        <v>0</v>
      </c>
      <c r="AV852" s="44">
        <f t="shared" si="1008"/>
        <v>1.0467312136715392</v>
      </c>
      <c r="AW852" s="44"/>
      <c r="AX852" s="44">
        <f t="shared" si="1009"/>
        <v>32.684878355128291</v>
      </c>
      <c r="AY852" s="44">
        <f t="shared" si="1010"/>
        <v>148.1286840801699</v>
      </c>
      <c r="AZ852" s="44">
        <f t="shared" si="1011"/>
        <v>0</v>
      </c>
      <c r="BA852" s="44"/>
      <c r="BB852" s="44">
        <f t="shared" si="1012"/>
        <v>1.9545750000000002</v>
      </c>
      <c r="BC852" s="44"/>
      <c r="BD852" s="44">
        <f t="shared" si="1013"/>
        <v>150.08325908016991</v>
      </c>
      <c r="BE852" s="20"/>
      <c r="BF852" s="20">
        <v>0.56000000000000005</v>
      </c>
      <c r="BG852" s="20"/>
      <c r="BH852" s="20">
        <v>0.05</v>
      </c>
      <c r="BI852" s="44">
        <f t="shared" si="1014"/>
        <v>79.327177144291852</v>
      </c>
      <c r="BJ852" s="44">
        <f t="shared" si="1015"/>
        <v>0</v>
      </c>
      <c r="BK852" s="44">
        <f t="shared" si="1016"/>
        <v>0</v>
      </c>
      <c r="BL852" s="44">
        <f t="shared" si="1017"/>
        <v>1.0467312136715392</v>
      </c>
      <c r="BM852" s="44"/>
      <c r="BN852" s="44">
        <f t="shared" si="1018"/>
        <v>80.373908357963387</v>
      </c>
      <c r="BO852" s="44">
        <f t="shared" si="1019"/>
        <v>58.193411602923888</v>
      </c>
      <c r="BP852" s="44">
        <f t="shared" si="1020"/>
        <v>0</v>
      </c>
      <c r="BQ852" s="44"/>
      <c r="BR852" s="44">
        <f t="shared" si="1021"/>
        <v>1.9545750000000002</v>
      </c>
      <c r="BS852" s="44"/>
      <c r="BT852" s="44">
        <f t="shared" si="1022"/>
        <v>60.147986602923886</v>
      </c>
      <c r="BU852" s="20"/>
      <c r="BV852" s="20">
        <v>0.22</v>
      </c>
      <c r="BW852" s="20"/>
      <c r="BX852" s="20">
        <v>0.05</v>
      </c>
      <c r="BY852" s="44">
        <f t="shared" si="1023"/>
        <v>31.16424816382894</v>
      </c>
      <c r="BZ852" s="44">
        <f t="shared" si="1024"/>
        <v>0</v>
      </c>
      <c r="CA852" s="44">
        <f t="shared" si="1025"/>
        <v>0</v>
      </c>
      <c r="CB852" s="44">
        <f t="shared" si="1026"/>
        <v>1.0467312136715392</v>
      </c>
      <c r="CC852" s="44"/>
      <c r="CD852" s="44">
        <f t="shared" si="1027"/>
        <v>32.210979377500479</v>
      </c>
      <c r="CE852" s="44">
        <f t="shared" si="1028"/>
        <v>5.4556984444772025</v>
      </c>
      <c r="CF852" s="44">
        <f t="shared" si="1029"/>
        <v>16.028368737058681</v>
      </c>
      <c r="CG852" s="44">
        <f t="shared" si="1030"/>
        <v>6.3833060643794424</v>
      </c>
      <c r="CH852" s="44">
        <f t="shared" si="1031"/>
        <v>12.759457645862801</v>
      </c>
      <c r="CI852" s="44">
        <f t="shared" si="1032"/>
        <v>38.633906339761317</v>
      </c>
      <c r="CJ852" s="44">
        <f t="shared" si="1033"/>
        <v>15.48308382416791</v>
      </c>
      <c r="CK852" s="44">
        <f t="shared" si="1034"/>
        <v>78.153451327424108</v>
      </c>
    </row>
    <row r="853" spans="1:91" x14ac:dyDescent="0.25">
      <c r="A853" s="41">
        <f>'[11]КППВ ПАТ "СМНВО"'!F22</f>
        <v>1978</v>
      </c>
      <c r="B853" s="41" t="str">
        <f>'[11]КППВ ПАТ "СМНВО"'!C22</f>
        <v>Л.Українки,16</v>
      </c>
      <c r="C853" s="47" t="str">
        <f>'[11]КППВ ПАТ "СМНВО"'!O22</f>
        <v>так</v>
      </c>
      <c r="D853" s="46">
        <f>'[11]КППВ ПАТ "СМНВО"'!G22</f>
        <v>5</v>
      </c>
      <c r="E853" s="86" t="str">
        <f t="shared" si="987"/>
        <v>ПАТ"Сумське НВО ім.Фрунзе"</v>
      </c>
      <c r="F853" s="43">
        <f>'[11]КППВ ПАТ "СМНВО"'!L22</f>
        <v>2386.04</v>
      </c>
      <c r="G853" s="43">
        <f>'[11]КППВ ПАТ "СМНВО"'!CL22</f>
        <v>368.14687905167625</v>
      </c>
      <c r="H853" s="32">
        <f t="shared" si="1051"/>
        <v>154.29199806024889</v>
      </c>
      <c r="I853" s="42"/>
      <c r="J853" s="42"/>
      <c r="K853" s="43">
        <f>'[11]КППВ ПАТ "СМНВО"'!CN22</f>
        <v>0</v>
      </c>
      <c r="L853" s="42"/>
      <c r="M853" s="42"/>
      <c r="N853" s="44">
        <f t="shared" si="1035"/>
        <v>368.14687905167625</v>
      </c>
      <c r="O853" s="44">
        <f t="shared" si="1036"/>
        <v>197.15325813496563</v>
      </c>
      <c r="P853" s="44">
        <f t="shared" si="1037"/>
        <v>0</v>
      </c>
      <c r="Q853" s="44">
        <f t="shared" si="1038"/>
        <v>0</v>
      </c>
      <c r="R853" s="44">
        <f t="shared" si="1039"/>
        <v>0</v>
      </c>
      <c r="S853" s="44">
        <f t="shared" si="1040"/>
        <v>0</v>
      </c>
      <c r="T853" s="44">
        <f t="shared" si="1041"/>
        <v>197.15325813496563</v>
      </c>
      <c r="U853" s="44">
        <f t="shared" si="1042"/>
        <v>379.19128542322653</v>
      </c>
      <c r="V853" s="44">
        <f t="shared" si="1043"/>
        <v>0</v>
      </c>
      <c r="W853" s="44">
        <f t="shared" si="1044"/>
        <v>0</v>
      </c>
      <c r="X853" s="44">
        <f t="shared" si="1045"/>
        <v>0</v>
      </c>
      <c r="Y853" s="44">
        <f t="shared" si="1046"/>
        <v>0</v>
      </c>
      <c r="Z853" s="44">
        <f t="shared" si="1047"/>
        <v>379.19128542322653</v>
      </c>
      <c r="AA853" s="20">
        <v>0.03</v>
      </c>
      <c r="AC853" s="44">
        <f t="shared" si="1048"/>
        <v>233.83192</v>
      </c>
      <c r="AD853" s="28">
        <v>98</v>
      </c>
      <c r="AE853" s="44">
        <f t="shared" si="1049"/>
        <v>1689.3163200000001</v>
      </c>
      <c r="AF853" s="28">
        <v>708</v>
      </c>
      <c r="AG853" s="44">
        <f t="shared" si="1050"/>
        <v>269.62252000000001</v>
      </c>
      <c r="AH853" s="28">
        <v>113</v>
      </c>
      <c r="AI853" s="44">
        <f t="shared" si="1001"/>
        <v>68.254431376180776</v>
      </c>
      <c r="AJ853" s="44">
        <f t="shared" si="1002"/>
        <v>0</v>
      </c>
      <c r="AK853" s="44"/>
      <c r="AL853" s="44">
        <f t="shared" si="1003"/>
        <v>0</v>
      </c>
      <c r="AM853" s="44"/>
      <c r="AN853" s="44">
        <f t="shared" si="1004"/>
        <v>68.254431376180776</v>
      </c>
      <c r="AO853" s="20"/>
      <c r="AP853" s="20">
        <v>0.18</v>
      </c>
      <c r="AQ853" s="20"/>
      <c r="AR853" s="20">
        <v>0.05</v>
      </c>
      <c r="AS853" s="44">
        <f t="shared" si="1005"/>
        <v>45.354277358136287</v>
      </c>
      <c r="AT853" s="44">
        <f t="shared" si="1006"/>
        <v>0</v>
      </c>
      <c r="AU853" s="44">
        <f t="shared" si="1007"/>
        <v>0</v>
      </c>
      <c r="AV853" s="44">
        <f t="shared" si="1008"/>
        <v>0</v>
      </c>
      <c r="AW853" s="44"/>
      <c r="AX853" s="44">
        <f t="shared" si="1009"/>
        <v>45.354277358136287</v>
      </c>
      <c r="AY853" s="44">
        <f t="shared" si="1010"/>
        <v>212.34711983700689</v>
      </c>
      <c r="AZ853" s="44">
        <f t="shared" si="1011"/>
        <v>0</v>
      </c>
      <c r="BA853" s="44"/>
      <c r="BB853" s="44">
        <f t="shared" si="1012"/>
        <v>0</v>
      </c>
      <c r="BC853" s="44"/>
      <c r="BD853" s="44">
        <f t="shared" si="1013"/>
        <v>212.34711983700689</v>
      </c>
      <c r="BE853" s="20"/>
      <c r="BF853" s="20">
        <v>0.56000000000000005</v>
      </c>
      <c r="BG853" s="20"/>
      <c r="BH853" s="20">
        <v>0.05</v>
      </c>
      <c r="BI853" s="44">
        <f t="shared" si="1014"/>
        <v>113.71799929224818</v>
      </c>
      <c r="BJ853" s="44">
        <f t="shared" si="1015"/>
        <v>0</v>
      </c>
      <c r="BK853" s="44">
        <f t="shared" si="1016"/>
        <v>0</v>
      </c>
      <c r="BL853" s="44">
        <f t="shared" si="1017"/>
        <v>0</v>
      </c>
      <c r="BM853" s="44"/>
      <c r="BN853" s="44">
        <f t="shared" si="1018"/>
        <v>113.71799929224818</v>
      </c>
      <c r="BO853" s="44">
        <f t="shared" si="1019"/>
        <v>83.422082793109837</v>
      </c>
      <c r="BP853" s="44">
        <f t="shared" si="1020"/>
        <v>0</v>
      </c>
      <c r="BQ853" s="44"/>
      <c r="BR853" s="44">
        <f t="shared" si="1021"/>
        <v>0</v>
      </c>
      <c r="BS853" s="44"/>
      <c r="BT853" s="44">
        <f t="shared" si="1022"/>
        <v>83.422082793109837</v>
      </c>
      <c r="BU853" s="20"/>
      <c r="BV853" s="20">
        <v>0.22</v>
      </c>
      <c r="BW853" s="20"/>
      <c r="BX853" s="20">
        <v>0.05</v>
      </c>
      <c r="BY853" s="44">
        <f t="shared" si="1023"/>
        <v>44.674928293383211</v>
      </c>
      <c r="BZ853" s="44">
        <f t="shared" si="1024"/>
        <v>0</v>
      </c>
      <c r="CA853" s="44">
        <f t="shared" si="1025"/>
        <v>0</v>
      </c>
      <c r="CB853" s="44">
        <f t="shared" si="1026"/>
        <v>0</v>
      </c>
      <c r="CC853" s="44"/>
      <c r="CD853" s="44">
        <f t="shared" si="1027"/>
        <v>44.674928293383211</v>
      </c>
      <c r="CE853" s="44">
        <f t="shared" si="1028"/>
        <v>5.155675134090786</v>
      </c>
      <c r="CF853" s="44">
        <f t="shared" si="1029"/>
        <v>14.85531165263084</v>
      </c>
      <c r="CG853" s="44">
        <f t="shared" si="1030"/>
        <v>6.0352087915927042</v>
      </c>
      <c r="CH853" s="44">
        <f t="shared" si="1031"/>
        <v>17.569816415383571</v>
      </c>
      <c r="CI853" s="44">
        <f t="shared" si="1032"/>
        <v>54.661651070082229</v>
      </c>
      <c r="CJ853" s="44">
        <f t="shared" si="1033"/>
        <v>21.474220063246587</v>
      </c>
      <c r="CK853" s="44">
        <f t="shared" si="1034"/>
        <v>97.610091196575397</v>
      </c>
    </row>
    <row r="854" spans="1:91" x14ac:dyDescent="0.25">
      <c r="A854" s="41">
        <f>'[11]КППВ ПАТ "СМНВО"'!F23</f>
        <v>1980</v>
      </c>
      <c r="B854" s="41" t="str">
        <f>'[11]КППВ ПАТ "СМНВО"'!C23</f>
        <v>Н.р.Стрілки,54</v>
      </c>
      <c r="C854" s="47" t="str">
        <f>'[11]КППВ ПАТ "СМНВО"'!O23</f>
        <v>так</v>
      </c>
      <c r="D854" s="46">
        <f>'[11]КППВ ПАТ "СМНВО"'!G23</f>
        <v>5</v>
      </c>
      <c r="E854" s="86" t="str">
        <f t="shared" si="987"/>
        <v>ПАТ"Сумське НВО ім.Фрунзе"</v>
      </c>
      <c r="F854" s="43">
        <f>'[11]КППВ ПАТ "СМНВО"'!L23</f>
        <v>1826.85</v>
      </c>
      <c r="G854" s="43">
        <f>'[11]КППВ ПАТ "СМНВО"'!CL23</f>
        <v>271.19955461174976</v>
      </c>
      <c r="H854" s="32">
        <f t="shared" si="1051"/>
        <v>148.45201007841354</v>
      </c>
      <c r="I854" s="42"/>
      <c r="J854" s="42"/>
      <c r="K854" s="43">
        <f>'[11]КППВ ПАТ "СМНВО"'!CN23</f>
        <v>70.674449999999993</v>
      </c>
      <c r="L854" s="42"/>
      <c r="M854" s="42"/>
      <c r="N854" s="44">
        <f t="shared" si="1035"/>
        <v>341.87400461174974</v>
      </c>
      <c r="O854" s="44">
        <f t="shared" si="1036"/>
        <v>145.23517334762684</v>
      </c>
      <c r="P854" s="44">
        <f t="shared" si="1037"/>
        <v>0</v>
      </c>
      <c r="Q854" s="44">
        <f t="shared" si="1038"/>
        <v>0</v>
      </c>
      <c r="R854" s="44">
        <f t="shared" si="1039"/>
        <v>37.848203739466896</v>
      </c>
      <c r="S854" s="44">
        <f t="shared" si="1040"/>
        <v>0</v>
      </c>
      <c r="T854" s="44">
        <f t="shared" si="1041"/>
        <v>183.08337708709374</v>
      </c>
      <c r="U854" s="44">
        <f t="shared" si="1042"/>
        <v>301.03150561904226</v>
      </c>
      <c r="V854" s="44">
        <f t="shared" si="1043"/>
        <v>0</v>
      </c>
      <c r="W854" s="44">
        <f t="shared" si="1044"/>
        <v>0</v>
      </c>
      <c r="X854" s="44">
        <f t="shared" si="1045"/>
        <v>70.674449999999993</v>
      </c>
      <c r="Y854" s="44">
        <f t="shared" si="1046"/>
        <v>0</v>
      </c>
      <c r="Z854" s="44">
        <f t="shared" si="1047"/>
        <v>371.70595561904224</v>
      </c>
      <c r="AA854" s="20">
        <v>0.11</v>
      </c>
      <c r="AC854" s="44">
        <f t="shared" si="1048"/>
        <v>179.03129999999999</v>
      </c>
      <c r="AD854" s="28">
        <v>98</v>
      </c>
      <c r="AE854" s="44">
        <f t="shared" si="1049"/>
        <v>1293.4098000000001</v>
      </c>
      <c r="AF854" s="28">
        <v>708</v>
      </c>
      <c r="AG854" s="44">
        <f t="shared" si="1050"/>
        <v>206.43404999999998</v>
      </c>
      <c r="AH854" s="28">
        <v>113</v>
      </c>
      <c r="AI854" s="44">
        <f t="shared" si="1001"/>
        <v>54.185671011427608</v>
      </c>
      <c r="AJ854" s="44">
        <f t="shared" si="1002"/>
        <v>0</v>
      </c>
      <c r="AK854" s="44"/>
      <c r="AL854" s="44">
        <f t="shared" si="1003"/>
        <v>3.5337224999999997</v>
      </c>
      <c r="AM854" s="44"/>
      <c r="AN854" s="44">
        <f t="shared" si="1004"/>
        <v>57.719393511427612</v>
      </c>
      <c r="AO854" s="20"/>
      <c r="AP854" s="20">
        <v>0.18</v>
      </c>
      <c r="AQ854" s="20"/>
      <c r="AR854" s="20">
        <v>0.05</v>
      </c>
      <c r="AS854" s="44">
        <f t="shared" si="1005"/>
        <v>36.005749404670041</v>
      </c>
      <c r="AT854" s="44">
        <f t="shared" si="1006"/>
        <v>0</v>
      </c>
      <c r="AU854" s="44">
        <f t="shared" si="1007"/>
        <v>0</v>
      </c>
      <c r="AV854" s="44">
        <f t="shared" si="1008"/>
        <v>1.8924101869733447</v>
      </c>
      <c r="AW854" s="44"/>
      <c r="AX854" s="44">
        <f t="shared" si="1009"/>
        <v>37.898159591643385</v>
      </c>
      <c r="AY854" s="44">
        <f t="shared" si="1010"/>
        <v>168.57764314666369</v>
      </c>
      <c r="AZ854" s="44">
        <f t="shared" si="1011"/>
        <v>0</v>
      </c>
      <c r="BA854" s="44"/>
      <c r="BB854" s="44">
        <f t="shared" si="1012"/>
        <v>3.5337224999999997</v>
      </c>
      <c r="BC854" s="44"/>
      <c r="BD854" s="44">
        <f t="shared" si="1013"/>
        <v>172.1113656466637</v>
      </c>
      <c r="BE854" s="20"/>
      <c r="BF854" s="20">
        <v>0.56000000000000005</v>
      </c>
      <c r="BG854" s="20"/>
      <c r="BH854" s="20">
        <v>0.05</v>
      </c>
      <c r="BI854" s="44">
        <f t="shared" si="1014"/>
        <v>90.278183752884857</v>
      </c>
      <c r="BJ854" s="44">
        <f t="shared" si="1015"/>
        <v>0</v>
      </c>
      <c r="BK854" s="44">
        <f t="shared" si="1016"/>
        <v>0</v>
      </c>
      <c r="BL854" s="44">
        <f t="shared" si="1017"/>
        <v>1.8924101869733447</v>
      </c>
      <c r="BM854" s="44"/>
      <c r="BN854" s="44">
        <f t="shared" si="1018"/>
        <v>92.170593939858207</v>
      </c>
      <c r="BO854" s="44">
        <f t="shared" si="1019"/>
        <v>66.226931236189301</v>
      </c>
      <c r="BP854" s="44">
        <f t="shared" si="1020"/>
        <v>0</v>
      </c>
      <c r="BQ854" s="44"/>
      <c r="BR854" s="44">
        <f t="shared" si="1021"/>
        <v>3.5337224999999997</v>
      </c>
      <c r="BS854" s="44"/>
      <c r="BT854" s="44">
        <f t="shared" si="1022"/>
        <v>69.760653736189298</v>
      </c>
      <c r="BU854" s="20"/>
      <c r="BV854" s="20">
        <v>0.22</v>
      </c>
      <c r="BW854" s="20"/>
      <c r="BX854" s="20">
        <v>0.05</v>
      </c>
      <c r="BY854" s="44">
        <f t="shared" si="1023"/>
        <v>35.466429331490474</v>
      </c>
      <c r="BZ854" s="44">
        <f t="shared" si="1024"/>
        <v>0</v>
      </c>
      <c r="CA854" s="44">
        <f t="shared" si="1025"/>
        <v>0</v>
      </c>
      <c r="CB854" s="44">
        <f t="shared" si="1026"/>
        <v>1.8924101869733447</v>
      </c>
      <c r="CC854" s="44"/>
      <c r="CD854" s="44">
        <f t="shared" si="1027"/>
        <v>37.358839518463817</v>
      </c>
      <c r="CE854" s="44">
        <f t="shared" si="1028"/>
        <v>4.7240103986336246</v>
      </c>
      <c r="CF854" s="44">
        <f t="shared" si="1029"/>
        <v>14.032781440509723</v>
      </c>
      <c r="CG854" s="44">
        <f t="shared" si="1030"/>
        <v>5.5257083105585849</v>
      </c>
      <c r="CH854" s="44">
        <f t="shared" si="1031"/>
        <v>14.85792390553808</v>
      </c>
      <c r="CI854" s="44">
        <f t="shared" si="1032"/>
        <v>44.304304298521046</v>
      </c>
      <c r="CJ854" s="44">
        <f t="shared" si="1033"/>
        <v>17.957542894273129</v>
      </c>
      <c r="CK854" s="44">
        <f t="shared" si="1034"/>
        <v>95.683243842983444</v>
      </c>
    </row>
    <row r="855" spans="1:91" x14ac:dyDescent="0.25">
      <c r="A855" s="41">
        <f>'[11]КППВ ПАТ "СМНВО"'!F24</f>
        <v>1978</v>
      </c>
      <c r="B855" s="41" t="str">
        <f>'[11]КППВ ПАТ "СМНВО"'!C24</f>
        <v>Ген. Чибісова,16/1</v>
      </c>
      <c r="C855" s="50">
        <f>'[11]КППВ ПАТ "СМНВО"'!O24</f>
        <v>1</v>
      </c>
      <c r="D855" s="46">
        <f>'[11]КППВ ПАТ "СМНВО"'!G24</f>
        <v>5</v>
      </c>
      <c r="E855" s="86" t="str">
        <f t="shared" si="987"/>
        <v>ПАТ"Сумське НВО ім.Фрунзе"</v>
      </c>
      <c r="F855" s="43">
        <f>'[11]КППВ ПАТ "СМНВО"'!L24</f>
        <v>877.77</v>
      </c>
      <c r="G855" s="43">
        <f>'[11]КППВ ПАТ "СМНВО"'!CL24</f>
        <v>178.65086988546545</v>
      </c>
      <c r="H855" s="32">
        <f t="shared" si="1051"/>
        <v>203.52811087809502</v>
      </c>
      <c r="I855" s="42"/>
      <c r="J855" s="42"/>
      <c r="K855" s="43">
        <f>'[11]КППВ ПАТ "СМНВО"'!CN24</f>
        <v>52.085250000000002</v>
      </c>
      <c r="L855" s="42"/>
      <c r="M855" s="42"/>
      <c r="N855" s="44">
        <f t="shared" si="1035"/>
        <v>230.73611988546546</v>
      </c>
      <c r="O855" s="44">
        <f t="shared" si="1036"/>
        <v>95.672686828947207</v>
      </c>
      <c r="P855" s="44">
        <f t="shared" si="1037"/>
        <v>0</v>
      </c>
      <c r="Q855" s="44">
        <f t="shared" si="1038"/>
        <v>0</v>
      </c>
      <c r="R855" s="44">
        <f t="shared" si="1039"/>
        <v>27.893151680997423</v>
      </c>
      <c r="S855" s="44">
        <f t="shared" si="1040"/>
        <v>0</v>
      </c>
      <c r="T855" s="44">
        <f t="shared" si="1041"/>
        <v>123.56583850994463</v>
      </c>
      <c r="U855" s="44">
        <f t="shared" si="1042"/>
        <v>184.01039598202942</v>
      </c>
      <c r="V855" s="44">
        <f t="shared" si="1043"/>
        <v>0</v>
      </c>
      <c r="W855" s="44">
        <f t="shared" si="1044"/>
        <v>0</v>
      </c>
      <c r="X855" s="44">
        <f t="shared" si="1045"/>
        <v>52.085250000000002</v>
      </c>
      <c r="Y855" s="44">
        <f t="shared" si="1046"/>
        <v>0</v>
      </c>
      <c r="Z855" s="44">
        <f t="shared" si="1047"/>
        <v>236.09564598202942</v>
      </c>
      <c r="AA855" s="20">
        <v>0.03</v>
      </c>
      <c r="AC855" s="44">
        <f t="shared" si="1048"/>
        <v>103.57686</v>
      </c>
      <c r="AD855" s="28">
        <f>98+$CG$3</f>
        <v>118</v>
      </c>
      <c r="AE855" s="44">
        <f t="shared" si="1049"/>
        <v>639.01655999999991</v>
      </c>
      <c r="AF855" s="28">
        <f>708+$CG$3</f>
        <v>728</v>
      </c>
      <c r="AG855" s="44">
        <f t="shared" si="1050"/>
        <v>116.74341</v>
      </c>
      <c r="AH855" s="28">
        <f>113+$CG$3</f>
        <v>133</v>
      </c>
      <c r="AI855" s="44">
        <f t="shared" si="1001"/>
        <v>33.121871276765297</v>
      </c>
      <c r="AJ855" s="44">
        <f t="shared" si="1002"/>
        <v>0</v>
      </c>
      <c r="AK855" s="44"/>
      <c r="AL855" s="44">
        <f t="shared" si="1003"/>
        <v>2.6042625000000004</v>
      </c>
      <c r="AM855" s="44"/>
      <c r="AN855" s="44">
        <f t="shared" si="1004"/>
        <v>35.726133776765295</v>
      </c>
      <c r="AO855" s="20"/>
      <c r="AP855" s="20">
        <v>0.18</v>
      </c>
      <c r="AQ855" s="20"/>
      <c r="AR855" s="20">
        <v>0.05</v>
      </c>
      <c r="AS855" s="44">
        <f t="shared" si="1005"/>
        <v>22.009098987690646</v>
      </c>
      <c r="AT855" s="44">
        <f t="shared" si="1006"/>
        <v>0</v>
      </c>
      <c r="AU855" s="44">
        <f t="shared" si="1007"/>
        <v>0</v>
      </c>
      <c r="AV855" s="44">
        <f t="shared" si="1008"/>
        <v>1.3946575840498714</v>
      </c>
      <c r="AW855" s="44"/>
      <c r="AX855" s="44">
        <f t="shared" si="1009"/>
        <v>23.403756571740516</v>
      </c>
      <c r="AY855" s="44">
        <f t="shared" si="1010"/>
        <v>103.04582174993648</v>
      </c>
      <c r="AZ855" s="44">
        <f t="shared" si="1011"/>
        <v>0</v>
      </c>
      <c r="BA855" s="44"/>
      <c r="BB855" s="44">
        <f t="shared" si="1012"/>
        <v>2.6042625000000004</v>
      </c>
      <c r="BC855" s="44"/>
      <c r="BD855" s="44">
        <f t="shared" si="1013"/>
        <v>105.65008424993648</v>
      </c>
      <c r="BE855" s="20"/>
      <c r="BF855" s="20">
        <v>0.56000000000000005</v>
      </c>
      <c r="BG855" s="20"/>
      <c r="BH855" s="20">
        <v>0.05</v>
      </c>
      <c r="BI855" s="44">
        <f t="shared" si="1014"/>
        <v>55.184005762936749</v>
      </c>
      <c r="BJ855" s="44">
        <f t="shared" si="1015"/>
        <v>0</v>
      </c>
      <c r="BK855" s="44">
        <f t="shared" si="1016"/>
        <v>0</v>
      </c>
      <c r="BL855" s="44">
        <f t="shared" si="1017"/>
        <v>1.3946575840498714</v>
      </c>
      <c r="BM855" s="44"/>
      <c r="BN855" s="44">
        <f t="shared" si="1018"/>
        <v>56.578663346986623</v>
      </c>
      <c r="BO855" s="44">
        <f t="shared" si="1019"/>
        <v>40.482287116046471</v>
      </c>
      <c r="BP855" s="44">
        <f t="shared" si="1020"/>
        <v>0</v>
      </c>
      <c r="BQ855" s="44"/>
      <c r="BR855" s="44">
        <f t="shared" si="1021"/>
        <v>2.6042625000000004</v>
      </c>
      <c r="BS855" s="44"/>
      <c r="BT855" s="44">
        <f t="shared" si="1022"/>
        <v>43.086549616046469</v>
      </c>
      <c r="BU855" s="20"/>
      <c r="BV855" s="20">
        <v>0.22</v>
      </c>
      <c r="BW855" s="20"/>
      <c r="BX855" s="20">
        <v>0.05</v>
      </c>
      <c r="BY855" s="44">
        <f t="shared" si="1023"/>
        <v>21.679430835439437</v>
      </c>
      <c r="BZ855" s="44">
        <f t="shared" si="1024"/>
        <v>0</v>
      </c>
      <c r="CA855" s="44">
        <f t="shared" si="1025"/>
        <v>0</v>
      </c>
      <c r="CB855" s="44">
        <f t="shared" si="1026"/>
        <v>1.3946575840498714</v>
      </c>
      <c r="CC855" s="44"/>
      <c r="CD855" s="44">
        <f t="shared" si="1027"/>
        <v>23.074088419489307</v>
      </c>
      <c r="CE855" s="44">
        <f t="shared" si="1028"/>
        <v>4.4256510565943339</v>
      </c>
      <c r="CF855" s="44">
        <f t="shared" si="1029"/>
        <v>11.29430287317019</v>
      </c>
      <c r="CG855" s="44">
        <f t="shared" si="1030"/>
        <v>5.0595025847865696</v>
      </c>
      <c r="CH855" s="44">
        <f t="shared" si="1031"/>
        <v>9.1964960960506055</v>
      </c>
      <c r="CI855" s="44">
        <f t="shared" si="1032"/>
        <v>27.196074263816673</v>
      </c>
      <c r="CJ855" s="44">
        <f t="shared" si="1033"/>
        <v>11.091188534762821</v>
      </c>
      <c r="CK855" s="44">
        <f t="shared" si="1034"/>
        <v>60.774913404717928</v>
      </c>
      <c r="CM855" s="35">
        <f>$CE$3/1000</f>
        <v>20</v>
      </c>
    </row>
    <row r="856" spans="1:91" x14ac:dyDescent="0.25">
      <c r="A856" s="41">
        <f>'[11]КППВ ПАТ "СМНВО"'!F25</f>
        <v>1971</v>
      </c>
      <c r="B856" s="41" t="str">
        <f>'[11]КППВ ПАТ "СМНВО"'!C25</f>
        <v>Пролетарська,70</v>
      </c>
      <c r="C856" s="50">
        <f>'[11]КППВ ПАТ "СМНВО"'!O25</f>
        <v>1</v>
      </c>
      <c r="D856" s="46">
        <f>'[11]КППВ ПАТ "СМНВО"'!G25</f>
        <v>5</v>
      </c>
      <c r="E856" s="86" t="str">
        <f t="shared" si="987"/>
        <v>ПАТ"Сумське НВО ім.Фрунзе"</v>
      </c>
      <c r="F856" s="43">
        <f>'[11]КППВ ПАТ "СМНВО"'!L25</f>
        <v>2928.73</v>
      </c>
      <c r="G856" s="43">
        <f>'[11]КППВ ПАТ "СМНВО"'!CL25</f>
        <v>594.06021571608869</v>
      </c>
      <c r="H856" s="32">
        <f t="shared" si="1051"/>
        <v>202.83884677525367</v>
      </c>
      <c r="I856" s="42"/>
      <c r="J856" s="42"/>
      <c r="K856" s="43">
        <f>'[11]КППВ ПАТ "СМНВО"'!CN25</f>
        <v>0</v>
      </c>
      <c r="L856" s="42"/>
      <c r="M856" s="42"/>
      <c r="N856" s="44">
        <f t="shared" si="1035"/>
        <v>594.06021571608869</v>
      </c>
      <c r="O856" s="44">
        <f t="shared" si="1036"/>
        <v>318.13635731065727</v>
      </c>
      <c r="P856" s="44">
        <f t="shared" si="1037"/>
        <v>0</v>
      </c>
      <c r="Q856" s="44">
        <f t="shared" si="1038"/>
        <v>0</v>
      </c>
      <c r="R856" s="44">
        <f t="shared" si="1039"/>
        <v>0</v>
      </c>
      <c r="S856" s="44">
        <f t="shared" si="1040"/>
        <v>0</v>
      </c>
      <c r="T856" s="44">
        <f t="shared" si="1041"/>
        <v>318.13635731065727</v>
      </c>
      <c r="U856" s="44">
        <f t="shared" si="1042"/>
        <v>611.88202218757135</v>
      </c>
      <c r="V856" s="44">
        <f t="shared" si="1043"/>
        <v>0</v>
      </c>
      <c r="W856" s="44">
        <f t="shared" si="1044"/>
        <v>0</v>
      </c>
      <c r="X856" s="44">
        <f t="shared" si="1045"/>
        <v>0</v>
      </c>
      <c r="Y856" s="44">
        <f t="shared" si="1046"/>
        <v>0</v>
      </c>
      <c r="Z856" s="44">
        <f t="shared" si="1047"/>
        <v>611.88202218757135</v>
      </c>
      <c r="AA856" s="20">
        <v>0.03</v>
      </c>
      <c r="AC856" s="44">
        <f t="shared" si="1048"/>
        <v>309.46913666666666</v>
      </c>
      <c r="AD856" s="28">
        <f>94+$CG$4</f>
        <v>105.66666666666667</v>
      </c>
      <c r="AE856" s="44">
        <f t="shared" si="1049"/>
        <v>2031.5623766666665</v>
      </c>
      <c r="AF856" s="28">
        <f>682+$CG$4</f>
        <v>693.66666666666663</v>
      </c>
      <c r="AG856" s="44">
        <f t="shared" si="1050"/>
        <v>356.32881666666668</v>
      </c>
      <c r="AH856" s="28">
        <f>110+$CG$4</f>
        <v>121.66666666666667</v>
      </c>
      <c r="AI856" s="44">
        <f t="shared" si="1001"/>
        <v>110.13876399376284</v>
      </c>
      <c r="AJ856" s="44">
        <f t="shared" si="1002"/>
        <v>0</v>
      </c>
      <c r="AK856" s="44"/>
      <c r="AL856" s="44">
        <f t="shared" si="1003"/>
        <v>0</v>
      </c>
      <c r="AM856" s="44"/>
      <c r="AN856" s="44">
        <f t="shared" si="1004"/>
        <v>110.13876399376284</v>
      </c>
      <c r="AO856" s="20"/>
      <c r="AP856" s="20">
        <v>0.18</v>
      </c>
      <c r="AQ856" s="20"/>
      <c r="AR856" s="20">
        <v>0.05</v>
      </c>
      <c r="AS856" s="44">
        <f t="shared" si="1005"/>
        <v>73.185930192932005</v>
      </c>
      <c r="AT856" s="44">
        <f t="shared" si="1006"/>
        <v>0</v>
      </c>
      <c r="AU856" s="44">
        <f t="shared" si="1007"/>
        <v>0</v>
      </c>
      <c r="AV856" s="44">
        <f t="shared" si="1008"/>
        <v>0</v>
      </c>
      <c r="AW856" s="44"/>
      <c r="AX856" s="44">
        <f t="shared" si="1009"/>
        <v>73.185930192932005</v>
      </c>
      <c r="AY856" s="44">
        <f t="shared" si="1010"/>
        <v>342.65393242504001</v>
      </c>
      <c r="AZ856" s="44">
        <f t="shared" si="1011"/>
        <v>0</v>
      </c>
      <c r="BA856" s="44"/>
      <c r="BB856" s="44">
        <f t="shared" si="1012"/>
        <v>0</v>
      </c>
      <c r="BC856" s="44"/>
      <c r="BD856" s="44">
        <f t="shared" si="1013"/>
        <v>342.65393242504001</v>
      </c>
      <c r="BE856" s="20"/>
      <c r="BF856" s="20">
        <v>0.56000000000000005</v>
      </c>
      <c r="BG856" s="20"/>
      <c r="BH856" s="20">
        <v>0.05</v>
      </c>
      <c r="BI856" s="44">
        <f t="shared" si="1014"/>
        <v>183.50105089678712</v>
      </c>
      <c r="BJ856" s="44">
        <f t="shared" si="1015"/>
        <v>0</v>
      </c>
      <c r="BK856" s="44">
        <f t="shared" si="1016"/>
        <v>0</v>
      </c>
      <c r="BL856" s="44">
        <f t="shared" si="1017"/>
        <v>0</v>
      </c>
      <c r="BM856" s="44"/>
      <c r="BN856" s="44">
        <f t="shared" si="1018"/>
        <v>183.50105089678712</v>
      </c>
      <c r="BO856" s="44">
        <f t="shared" si="1019"/>
        <v>134.6140448812657</v>
      </c>
      <c r="BP856" s="44">
        <f t="shared" si="1020"/>
        <v>0</v>
      </c>
      <c r="BQ856" s="44"/>
      <c r="BR856" s="44">
        <f t="shared" si="1021"/>
        <v>0</v>
      </c>
      <c r="BS856" s="44"/>
      <c r="BT856" s="44">
        <f t="shared" si="1022"/>
        <v>134.6140448812657</v>
      </c>
      <c r="BU856" s="20"/>
      <c r="BV856" s="20">
        <v>0.22</v>
      </c>
      <c r="BW856" s="20"/>
      <c r="BX856" s="20">
        <v>0.05</v>
      </c>
      <c r="BY856" s="44">
        <f t="shared" si="1023"/>
        <v>72.089698566594933</v>
      </c>
      <c r="BZ856" s="44">
        <f t="shared" si="1024"/>
        <v>0</v>
      </c>
      <c r="CA856" s="44">
        <f t="shared" si="1025"/>
        <v>0</v>
      </c>
      <c r="CB856" s="44">
        <f t="shared" si="1026"/>
        <v>0</v>
      </c>
      <c r="CC856" s="44"/>
      <c r="CD856" s="44">
        <f t="shared" si="1027"/>
        <v>72.089698566594933</v>
      </c>
      <c r="CE856" s="44">
        <f t="shared" si="1028"/>
        <v>4.2285332146608958</v>
      </c>
      <c r="CF856" s="44">
        <f t="shared" si="1029"/>
        <v>11.071121210141454</v>
      </c>
      <c r="CG856" s="44">
        <f t="shared" si="1030"/>
        <v>4.9428534693829755</v>
      </c>
      <c r="CH856" s="44">
        <f t="shared" si="1031"/>
        <v>28.351534465540691</v>
      </c>
      <c r="CI856" s="44">
        <f t="shared" si="1032"/>
        <v>88.204773892793284</v>
      </c>
      <c r="CJ856" s="44">
        <f t="shared" si="1033"/>
        <v>34.651875457883072</v>
      </c>
      <c r="CK856" s="44">
        <f t="shared" si="1034"/>
        <v>157.5085248085594</v>
      </c>
      <c r="CM856" s="35">
        <f>$CE$4/1000</f>
        <v>35</v>
      </c>
    </row>
    <row r="857" spans="1:91" x14ac:dyDescent="0.25">
      <c r="A857" s="41">
        <f>'[11]КППВ ПАТ "СМНВО"'!F26</f>
        <v>1980</v>
      </c>
      <c r="B857" s="41" t="str">
        <f>'[11]КППВ ПАТ "СМНВО"'!C26</f>
        <v>Засумська,14</v>
      </c>
      <c r="C857" s="47" t="str">
        <f>'[11]КППВ ПАТ "СМНВО"'!O26</f>
        <v>так</v>
      </c>
      <c r="D857" s="46">
        <f>'[11]КППВ ПАТ "СМНВО"'!G26</f>
        <v>9</v>
      </c>
      <c r="E857" s="86" t="str">
        <f t="shared" si="987"/>
        <v>ПАТ"Сумське НВО ім.Фрунзе"</v>
      </c>
      <c r="F857" s="43">
        <f>'[11]КППВ ПАТ "СМНВО"'!L26</f>
        <v>4007.76</v>
      </c>
      <c r="G857" s="43">
        <f>'[11]КППВ ПАТ "СМНВО"'!CL26</f>
        <v>666.05497572763261</v>
      </c>
      <c r="H857" s="32">
        <f t="shared" si="1051"/>
        <v>166.19133274638017</v>
      </c>
      <c r="I857" s="42"/>
      <c r="J857" s="42"/>
      <c r="K857" s="43">
        <f>'[11]КППВ ПАТ "СМНВО"'!CN26</f>
        <v>231.62789999999998</v>
      </c>
      <c r="L857" s="42"/>
      <c r="M857" s="42"/>
      <c r="N857" s="44">
        <f t="shared" si="1035"/>
        <v>897.68287572763256</v>
      </c>
      <c r="O857" s="44">
        <f t="shared" si="1036"/>
        <v>356.69162509259172</v>
      </c>
      <c r="P857" s="44">
        <f t="shared" si="1037"/>
        <v>0</v>
      </c>
      <c r="Q857" s="44">
        <f t="shared" si="1038"/>
        <v>0</v>
      </c>
      <c r="R857" s="44">
        <f t="shared" si="1039"/>
        <v>124.04341244883921</v>
      </c>
      <c r="S857" s="44">
        <f t="shared" si="1040"/>
        <v>0</v>
      </c>
      <c r="T857" s="44">
        <f t="shared" si="1041"/>
        <v>480.73503754143093</v>
      </c>
      <c r="U857" s="44">
        <f t="shared" si="1042"/>
        <v>686.03662499946165</v>
      </c>
      <c r="V857" s="44">
        <f t="shared" si="1043"/>
        <v>0</v>
      </c>
      <c r="W857" s="44">
        <f t="shared" si="1044"/>
        <v>0</v>
      </c>
      <c r="X857" s="44">
        <f t="shared" si="1045"/>
        <v>231.62789999999998</v>
      </c>
      <c r="Y857" s="44">
        <f t="shared" si="1046"/>
        <v>0</v>
      </c>
      <c r="Z857" s="44">
        <f t="shared" si="1047"/>
        <v>917.66452499946161</v>
      </c>
      <c r="AA857" s="20">
        <v>0.03</v>
      </c>
      <c r="AC857" s="44">
        <f t="shared" si="1048"/>
        <v>376.72944000000001</v>
      </c>
      <c r="AD857" s="28">
        <v>94</v>
      </c>
      <c r="AE857" s="44">
        <f t="shared" si="1049"/>
        <v>2733.2923200000005</v>
      </c>
      <c r="AF857" s="28">
        <v>682</v>
      </c>
      <c r="AG857" s="44">
        <f t="shared" si="1050"/>
        <v>440.85360000000003</v>
      </c>
      <c r="AH857" s="28">
        <v>110</v>
      </c>
      <c r="AI857" s="44">
        <f t="shared" si="1001"/>
        <v>123.4865924999031</v>
      </c>
      <c r="AJ857" s="44">
        <f t="shared" si="1002"/>
        <v>0</v>
      </c>
      <c r="AK857" s="44"/>
      <c r="AL857" s="44">
        <f t="shared" si="1003"/>
        <v>11.581395000000001</v>
      </c>
      <c r="AM857" s="44"/>
      <c r="AN857" s="44">
        <f t="shared" si="1004"/>
        <v>135.0679874999031</v>
      </c>
      <c r="AO857" s="20"/>
      <c r="AP857" s="20">
        <v>0.18</v>
      </c>
      <c r="AQ857" s="20"/>
      <c r="AR857" s="20">
        <v>0.05</v>
      </c>
      <c r="AS857" s="44">
        <f t="shared" si="1005"/>
        <v>82.055407294862519</v>
      </c>
      <c r="AT857" s="44">
        <f t="shared" si="1006"/>
        <v>0</v>
      </c>
      <c r="AU857" s="44">
        <f t="shared" si="1007"/>
        <v>0</v>
      </c>
      <c r="AV857" s="44">
        <f t="shared" si="1008"/>
        <v>6.2021706224419608</v>
      </c>
      <c r="AW857" s="44"/>
      <c r="AX857" s="44">
        <f t="shared" si="1009"/>
        <v>88.257577917304474</v>
      </c>
      <c r="AY857" s="44">
        <f t="shared" si="1010"/>
        <v>384.18050999969859</v>
      </c>
      <c r="AZ857" s="44">
        <f t="shared" si="1011"/>
        <v>0</v>
      </c>
      <c r="BA857" s="44"/>
      <c r="BB857" s="44">
        <f t="shared" si="1012"/>
        <v>11.581395000000001</v>
      </c>
      <c r="BC857" s="44"/>
      <c r="BD857" s="44">
        <f t="shared" si="1013"/>
        <v>395.76190499969857</v>
      </c>
      <c r="BE857" s="20"/>
      <c r="BF857" s="20">
        <v>0.56000000000000005</v>
      </c>
      <c r="BG857" s="20"/>
      <c r="BH857" s="20">
        <v>0.05</v>
      </c>
      <c r="BI857" s="44">
        <f t="shared" si="1014"/>
        <v>205.73972935340697</v>
      </c>
      <c r="BJ857" s="44">
        <f t="shared" si="1015"/>
        <v>0</v>
      </c>
      <c r="BK857" s="44">
        <f t="shared" si="1016"/>
        <v>0</v>
      </c>
      <c r="BL857" s="44">
        <f t="shared" si="1017"/>
        <v>6.2021706224419608</v>
      </c>
      <c r="BM857" s="44"/>
      <c r="BN857" s="44">
        <f t="shared" si="1018"/>
        <v>211.94189997584894</v>
      </c>
      <c r="BO857" s="44">
        <f t="shared" si="1019"/>
        <v>150.92805749988156</v>
      </c>
      <c r="BP857" s="44">
        <f t="shared" si="1020"/>
        <v>0</v>
      </c>
      <c r="BQ857" s="44"/>
      <c r="BR857" s="44">
        <f t="shared" si="1021"/>
        <v>11.581395000000001</v>
      </c>
      <c r="BS857" s="44"/>
      <c r="BT857" s="44">
        <f t="shared" si="1022"/>
        <v>162.50945249988155</v>
      </c>
      <c r="BU857" s="20"/>
      <c r="BV857" s="20">
        <v>0.22</v>
      </c>
      <c r="BW857" s="20"/>
      <c r="BX857" s="20">
        <v>0.05</v>
      </c>
      <c r="BY857" s="44">
        <f t="shared" si="1023"/>
        <v>80.826322245981288</v>
      </c>
      <c r="BZ857" s="44">
        <f t="shared" si="1024"/>
        <v>0</v>
      </c>
      <c r="CA857" s="44">
        <f t="shared" si="1025"/>
        <v>0</v>
      </c>
      <c r="CB857" s="44">
        <f t="shared" si="1026"/>
        <v>6.2021706224419608</v>
      </c>
      <c r="CC857" s="44"/>
      <c r="CD857" s="44">
        <f t="shared" si="1027"/>
        <v>87.028492868423243</v>
      </c>
      <c r="CE857" s="44">
        <f t="shared" si="1028"/>
        <v>4.2685223058465045</v>
      </c>
      <c r="CF857" s="44">
        <f t="shared" si="1029"/>
        <v>12.896422653149108</v>
      </c>
      <c r="CG857" s="44">
        <f t="shared" si="1030"/>
        <v>5.0656237453924247</v>
      </c>
      <c r="CH857" s="44">
        <f t="shared" si="1031"/>
        <v>34.768727775187131</v>
      </c>
      <c r="CI857" s="44">
        <f t="shared" si="1032"/>
        <v>101.87564198906763</v>
      </c>
      <c r="CJ857" s="44">
        <f t="shared" si="1033"/>
        <v>41.832613481911388</v>
      </c>
      <c r="CK857" s="44">
        <f t="shared" si="1034"/>
        <v>236.22198456666553</v>
      </c>
    </row>
    <row r="858" spans="1:91" x14ac:dyDescent="0.25">
      <c r="A858" s="41">
        <f>'[11]КППВ ПАТ "СМНВО"'!F27</f>
        <v>1995</v>
      </c>
      <c r="B858" s="41" t="str">
        <f>'[11]КППВ ПАТ "СМНВО"'!C27</f>
        <v>Ковпака,73</v>
      </c>
      <c r="C858" s="50">
        <f>'[11]КППВ ПАТ "СМНВО"'!O27</f>
        <v>1</v>
      </c>
      <c r="D858" s="46">
        <f>'[11]КППВ ПАТ "СМНВО"'!G27</f>
        <v>10</v>
      </c>
      <c r="E858" s="86" t="str">
        <f t="shared" si="987"/>
        <v>ПАТ"Сумське НВО ім.Фрунзе"</v>
      </c>
      <c r="F858" s="43">
        <f>'[11]КППВ ПАТ "СМНВО"'!L27</f>
        <v>4223.8900000000003</v>
      </c>
      <c r="G858" s="43">
        <f>'[11]КППВ ПАТ "СМНВО"'!CL27</f>
        <v>859.6178986634045</v>
      </c>
      <c r="H858" s="32">
        <f t="shared" si="1051"/>
        <v>203.51332507792685</v>
      </c>
      <c r="I858" s="42"/>
      <c r="J858" s="42"/>
      <c r="K858" s="43">
        <f>'[11]КППВ ПАТ "СМНВО"'!CN27</f>
        <v>192.37732499999998</v>
      </c>
      <c r="L858" s="42"/>
      <c r="M858" s="42"/>
      <c r="N858" s="44">
        <f t="shared" si="1035"/>
        <v>1051.9952236634044</v>
      </c>
      <c r="O858" s="44">
        <f t="shared" si="1036"/>
        <v>460.35014586890941</v>
      </c>
      <c r="P858" s="44">
        <f t="shared" si="1037"/>
        <v>0</v>
      </c>
      <c r="Q858" s="44">
        <f t="shared" si="1038"/>
        <v>0</v>
      </c>
      <c r="R858" s="44">
        <f t="shared" si="1039"/>
        <v>103.02359893078246</v>
      </c>
      <c r="S858" s="44">
        <f t="shared" si="1040"/>
        <v>0</v>
      </c>
      <c r="T858" s="44">
        <f t="shared" si="1041"/>
        <v>563.37374479969185</v>
      </c>
      <c r="U858" s="44">
        <f t="shared" si="1042"/>
        <v>885.40643562330661</v>
      </c>
      <c r="V858" s="44">
        <f t="shared" si="1043"/>
        <v>0</v>
      </c>
      <c r="W858" s="44">
        <f t="shared" si="1044"/>
        <v>0</v>
      </c>
      <c r="X858" s="44">
        <f t="shared" si="1045"/>
        <v>192.37732499999998</v>
      </c>
      <c r="Y858" s="44">
        <f t="shared" si="1046"/>
        <v>0</v>
      </c>
      <c r="Z858" s="44">
        <f t="shared" si="1047"/>
        <v>1077.7837606233065</v>
      </c>
      <c r="AA858" s="20">
        <v>0.03</v>
      </c>
      <c r="AC858" s="44">
        <f t="shared" si="1048"/>
        <v>446.32437666666669</v>
      </c>
      <c r="AD858" s="28">
        <f>94+$CG$4</f>
        <v>105.66666666666667</v>
      </c>
      <c r="AE858" s="44">
        <f t="shared" si="1049"/>
        <v>2929.971696666667</v>
      </c>
      <c r="AF858" s="28">
        <f>682+$CG$4</f>
        <v>693.66666666666663</v>
      </c>
      <c r="AG858" s="44">
        <f t="shared" si="1050"/>
        <v>513.90661666666665</v>
      </c>
      <c r="AH858" s="28">
        <f>110+$CG$4</f>
        <v>121.66666666666667</v>
      </c>
      <c r="AI858" s="44">
        <f t="shared" si="1001"/>
        <v>159.37315841219518</v>
      </c>
      <c r="AJ858" s="44">
        <f t="shared" si="1002"/>
        <v>0</v>
      </c>
      <c r="AK858" s="44"/>
      <c r="AL858" s="44">
        <f t="shared" si="1003"/>
        <v>9.61886625</v>
      </c>
      <c r="AM858" s="44"/>
      <c r="AN858" s="44">
        <f t="shared" si="1004"/>
        <v>168.99202466219518</v>
      </c>
      <c r="AO858" s="20"/>
      <c r="AP858" s="20">
        <v>0.18</v>
      </c>
      <c r="AQ858" s="20"/>
      <c r="AR858" s="20">
        <v>0.05</v>
      </c>
      <c r="AS858" s="44">
        <f t="shared" si="1005"/>
        <v>105.90161377553262</v>
      </c>
      <c r="AT858" s="44">
        <f t="shared" si="1006"/>
        <v>0</v>
      </c>
      <c r="AU858" s="44">
        <f t="shared" si="1007"/>
        <v>0</v>
      </c>
      <c r="AV858" s="44">
        <f t="shared" si="1008"/>
        <v>5.1511799465391235</v>
      </c>
      <c r="AW858" s="44"/>
      <c r="AX858" s="44">
        <f t="shared" si="1009"/>
        <v>111.05279372207175</v>
      </c>
      <c r="AY858" s="44">
        <f t="shared" si="1010"/>
        <v>495.82760394905176</v>
      </c>
      <c r="AZ858" s="44">
        <f t="shared" si="1011"/>
        <v>0</v>
      </c>
      <c r="BA858" s="44"/>
      <c r="BB858" s="44">
        <f t="shared" si="1012"/>
        <v>9.61886625</v>
      </c>
      <c r="BC858" s="44"/>
      <c r="BD858" s="44">
        <f t="shared" si="1013"/>
        <v>505.44647019905176</v>
      </c>
      <c r="BE858" s="20"/>
      <c r="BF858" s="20">
        <v>0.56000000000000005</v>
      </c>
      <c r="BG858" s="20"/>
      <c r="BH858" s="20">
        <v>0.05</v>
      </c>
      <c r="BI858" s="44">
        <f t="shared" si="1014"/>
        <v>265.52996413718699</v>
      </c>
      <c r="BJ858" s="44">
        <f t="shared" si="1015"/>
        <v>0</v>
      </c>
      <c r="BK858" s="44">
        <f t="shared" si="1016"/>
        <v>0</v>
      </c>
      <c r="BL858" s="44">
        <f t="shared" si="1017"/>
        <v>5.1511799465391235</v>
      </c>
      <c r="BM858" s="44"/>
      <c r="BN858" s="44">
        <f t="shared" si="1018"/>
        <v>270.68114408372611</v>
      </c>
      <c r="BO858" s="44">
        <f t="shared" si="1019"/>
        <v>194.78941583712745</v>
      </c>
      <c r="BP858" s="44">
        <f t="shared" si="1020"/>
        <v>0</v>
      </c>
      <c r="BQ858" s="44"/>
      <c r="BR858" s="44">
        <f t="shared" si="1021"/>
        <v>9.61886625</v>
      </c>
      <c r="BS858" s="44"/>
      <c r="BT858" s="44">
        <f t="shared" si="1022"/>
        <v>204.40828208712745</v>
      </c>
      <c r="BU858" s="20"/>
      <c r="BV858" s="20">
        <v>0.22</v>
      </c>
      <c r="BW858" s="20"/>
      <c r="BX858" s="20">
        <v>0.05</v>
      </c>
      <c r="BY858" s="44">
        <f t="shared" si="1023"/>
        <v>104.31534305389486</v>
      </c>
      <c r="BZ858" s="44">
        <f t="shared" si="1024"/>
        <v>0</v>
      </c>
      <c r="CA858" s="44">
        <f t="shared" si="1025"/>
        <v>0</v>
      </c>
      <c r="CB858" s="44">
        <f t="shared" si="1026"/>
        <v>5.1511799465391235</v>
      </c>
      <c r="CC858" s="44"/>
      <c r="CD858" s="44">
        <f t="shared" si="1027"/>
        <v>109.46652300043399</v>
      </c>
      <c r="CE858" s="44">
        <f t="shared" si="1028"/>
        <v>4.0190288033965924</v>
      </c>
      <c r="CF858" s="44">
        <f t="shared" si="1029"/>
        <v>10.824439606182464</v>
      </c>
      <c r="CG858" s="44">
        <f t="shared" si="1030"/>
        <v>4.6946463866823391</v>
      </c>
      <c r="CH858" s="44">
        <f t="shared" si="1031"/>
        <v>43.501334479139913</v>
      </c>
      <c r="CI858" s="44">
        <f t="shared" si="1032"/>
        <v>130.11025819343516</v>
      </c>
      <c r="CJ858" s="44">
        <f t="shared" si="1033"/>
        <v>52.618063291170991</v>
      </c>
      <c r="CK858" s="44">
        <f t="shared" si="1034"/>
        <v>277.43931680077844</v>
      </c>
      <c r="CM858" s="35">
        <f>$CE$4/1000</f>
        <v>35</v>
      </c>
    </row>
    <row r="859" spans="1:91" x14ac:dyDescent="0.25">
      <c r="A859" s="41">
        <f>'[11]КППВ ПАТ "СМНВО"'!F28</f>
        <v>2002</v>
      </c>
      <c r="B859" s="41" t="str">
        <f>'[11]КППВ ПАТ "СМНВО"'!C28</f>
        <v>Ковпака,75</v>
      </c>
      <c r="C859" s="47" t="str">
        <f>'[11]КППВ ПАТ "СМНВО"'!O28</f>
        <v>так</v>
      </c>
      <c r="D859" s="46">
        <f>'[11]КППВ ПАТ "СМНВО"'!G28</f>
        <v>10</v>
      </c>
      <c r="E859" s="86" t="str">
        <f t="shared" si="987"/>
        <v>ПАТ"Сумське НВО ім.Фрунзе"</v>
      </c>
      <c r="F859" s="43">
        <f>'[11]КППВ ПАТ "СМНВО"'!L28</f>
        <v>2173.37</v>
      </c>
      <c r="G859" s="43">
        <f>'[11]КППВ ПАТ "СМНВО"'!CL28</f>
        <v>341.92152293491046</v>
      </c>
      <c r="H859" s="32">
        <f t="shared" si="1051"/>
        <v>157.32319988539018</v>
      </c>
      <c r="I859" s="42"/>
      <c r="J859" s="42"/>
      <c r="K859" s="43">
        <f>'[11]КППВ ПАТ "СМНВО"'!CN28</f>
        <v>71.748075000000014</v>
      </c>
      <c r="L859" s="42"/>
      <c r="M859" s="42"/>
      <c r="N859" s="44">
        <f t="shared" si="1035"/>
        <v>413.66959793491048</v>
      </c>
      <c r="O859" s="44">
        <f t="shared" si="1036"/>
        <v>183.1088245179028</v>
      </c>
      <c r="P859" s="44">
        <f t="shared" si="1037"/>
        <v>0</v>
      </c>
      <c r="Q859" s="44">
        <f t="shared" si="1038"/>
        <v>0</v>
      </c>
      <c r="R859" s="44">
        <f t="shared" si="1039"/>
        <v>38.423160852536554</v>
      </c>
      <c r="S859" s="44">
        <f t="shared" si="1040"/>
        <v>0</v>
      </c>
      <c r="T859" s="44">
        <f t="shared" si="1041"/>
        <v>221.53198537043937</v>
      </c>
      <c r="U859" s="44">
        <f t="shared" si="1042"/>
        <v>352.17916862295777</v>
      </c>
      <c r="V859" s="44">
        <f t="shared" si="1043"/>
        <v>0</v>
      </c>
      <c r="W859" s="44">
        <f t="shared" si="1044"/>
        <v>0</v>
      </c>
      <c r="X859" s="44">
        <f t="shared" si="1045"/>
        <v>71.748075000000014</v>
      </c>
      <c r="Y859" s="44">
        <f t="shared" si="1046"/>
        <v>0</v>
      </c>
      <c r="Z859" s="44">
        <f t="shared" si="1047"/>
        <v>423.9272436229578</v>
      </c>
      <c r="AA859" s="20">
        <v>0.03</v>
      </c>
      <c r="AC859" s="44">
        <f t="shared" si="1048"/>
        <v>212.99025999999998</v>
      </c>
      <c r="AD859" s="28">
        <v>98</v>
      </c>
      <c r="AE859" s="44">
        <f t="shared" si="1049"/>
        <v>1538.74596</v>
      </c>
      <c r="AF859" s="28">
        <v>708</v>
      </c>
      <c r="AG859" s="44">
        <f t="shared" si="1050"/>
        <v>245.59081</v>
      </c>
      <c r="AH859" s="28">
        <v>113</v>
      </c>
      <c r="AI859" s="44">
        <f t="shared" si="1001"/>
        <v>63.3922503521324</v>
      </c>
      <c r="AJ859" s="44">
        <f t="shared" si="1002"/>
        <v>0</v>
      </c>
      <c r="AK859" s="44"/>
      <c r="AL859" s="44">
        <f t="shared" si="1003"/>
        <v>3.5874037500000009</v>
      </c>
      <c r="AM859" s="44"/>
      <c r="AN859" s="44">
        <f t="shared" si="1004"/>
        <v>66.9796541021324</v>
      </c>
      <c r="AO859" s="20"/>
      <c r="AP859" s="20">
        <v>0.18</v>
      </c>
      <c r="AQ859" s="20"/>
      <c r="AR859" s="20">
        <v>0.05</v>
      </c>
      <c r="AS859" s="44">
        <f t="shared" si="1005"/>
        <v>42.123414507418673</v>
      </c>
      <c r="AT859" s="44">
        <f t="shared" si="1006"/>
        <v>0</v>
      </c>
      <c r="AU859" s="44">
        <f t="shared" si="1007"/>
        <v>0</v>
      </c>
      <c r="AV859" s="44">
        <f t="shared" si="1008"/>
        <v>1.9211580426268278</v>
      </c>
      <c r="AW859" s="44"/>
      <c r="AX859" s="44">
        <f t="shared" si="1009"/>
        <v>44.044572550045501</v>
      </c>
      <c r="AY859" s="44">
        <f t="shared" si="1010"/>
        <v>197.22033442885638</v>
      </c>
      <c r="AZ859" s="44">
        <f t="shared" si="1011"/>
        <v>0</v>
      </c>
      <c r="BA859" s="44"/>
      <c r="BB859" s="44">
        <f t="shared" si="1012"/>
        <v>3.5874037500000009</v>
      </c>
      <c r="BC859" s="44"/>
      <c r="BD859" s="44">
        <f t="shared" si="1013"/>
        <v>200.80773817885637</v>
      </c>
      <c r="BE859" s="20"/>
      <c r="BF859" s="20">
        <v>0.56000000000000005</v>
      </c>
      <c r="BG859" s="20"/>
      <c r="BH859" s="20">
        <v>0.05</v>
      </c>
      <c r="BI859" s="44">
        <f t="shared" si="1014"/>
        <v>105.61716998192634</v>
      </c>
      <c r="BJ859" s="44">
        <f t="shared" si="1015"/>
        <v>0</v>
      </c>
      <c r="BK859" s="44">
        <f t="shared" si="1016"/>
        <v>0</v>
      </c>
      <c r="BL859" s="44">
        <f t="shared" si="1017"/>
        <v>1.9211580426268278</v>
      </c>
      <c r="BM859" s="44"/>
      <c r="BN859" s="44">
        <f t="shared" si="1018"/>
        <v>107.53832802455317</v>
      </c>
      <c r="BO859" s="44">
        <f t="shared" si="1019"/>
        <v>77.479417097050714</v>
      </c>
      <c r="BP859" s="44">
        <f t="shared" si="1020"/>
        <v>0</v>
      </c>
      <c r="BQ859" s="44"/>
      <c r="BR859" s="44">
        <f t="shared" si="1021"/>
        <v>3.5874037500000009</v>
      </c>
      <c r="BS859" s="44"/>
      <c r="BT859" s="44">
        <f t="shared" si="1022"/>
        <v>81.066820847050721</v>
      </c>
      <c r="BU859" s="20"/>
      <c r="BV859" s="20">
        <v>0.22</v>
      </c>
      <c r="BW859" s="20"/>
      <c r="BX859" s="20">
        <v>0.05</v>
      </c>
      <c r="BY859" s="44">
        <f t="shared" si="1023"/>
        <v>41.492459635756774</v>
      </c>
      <c r="BZ859" s="44">
        <f t="shared" si="1024"/>
        <v>0</v>
      </c>
      <c r="CA859" s="44">
        <f t="shared" si="1025"/>
        <v>0</v>
      </c>
      <c r="CB859" s="44">
        <f t="shared" si="1026"/>
        <v>1.9211580426268278</v>
      </c>
      <c r="CC859" s="44"/>
      <c r="CD859" s="44">
        <f t="shared" si="1027"/>
        <v>43.413617678383602</v>
      </c>
      <c r="CE859" s="44">
        <f t="shared" si="1028"/>
        <v>4.8357890125506495</v>
      </c>
      <c r="CF859" s="44">
        <f t="shared" si="1029"/>
        <v>14.308814245732677</v>
      </c>
      <c r="CG859" s="44">
        <f t="shared" si="1030"/>
        <v>5.6569994193845758</v>
      </c>
      <c r="CH859" s="44">
        <f t="shared" si="1031"/>
        <v>17.241667719043406</v>
      </c>
      <c r="CI859" s="44">
        <f t="shared" si="1032"/>
        <v>51.691223902308593</v>
      </c>
      <c r="CJ859" s="44">
        <f t="shared" si="1033"/>
        <v>20.867936790966056</v>
      </c>
      <c r="CK859" s="44">
        <f t="shared" si="1034"/>
        <v>109.12586470589582</v>
      </c>
    </row>
    <row r="860" spans="1:91" x14ac:dyDescent="0.25">
      <c r="A860" s="41">
        <f>'[11]КППВ ПАТ "СМНВО"'!F29</f>
        <v>1977</v>
      </c>
      <c r="B860" s="41" t="str">
        <f>'[11]КППВ ПАТ "СМНВО"'!C29</f>
        <v>Курська,143</v>
      </c>
      <c r="C860" s="50">
        <f>'[11]КППВ ПАТ "СМНВО"'!O29</f>
        <v>1</v>
      </c>
      <c r="D860" s="46">
        <f>'[11]КППВ ПАТ "СМНВО"'!G29</f>
        <v>9</v>
      </c>
      <c r="E860" s="86" t="str">
        <f t="shared" si="987"/>
        <v>ПАТ"Сумське НВО ім.Фрунзе"</v>
      </c>
      <c r="F860" s="43">
        <f>'[11]КППВ ПАТ "СМНВО"'!L29</f>
        <v>3983.91</v>
      </c>
      <c r="G860" s="43">
        <f>'[11]КППВ ПАТ "СМНВО"'!CL29</f>
        <v>732.79650193618977</v>
      </c>
      <c r="H860" s="32">
        <f t="shared" si="1051"/>
        <v>183.93902019277286</v>
      </c>
      <c r="I860" s="42"/>
      <c r="J860" s="42"/>
      <c r="K860" s="43">
        <f>'[11]КППВ ПАТ "СМНВО"'!CN29</f>
        <v>0</v>
      </c>
      <c r="L860" s="42"/>
      <c r="M860" s="42"/>
      <c r="N860" s="44">
        <f t="shared" si="1035"/>
        <v>732.79650193618977</v>
      </c>
      <c r="O860" s="44">
        <f t="shared" si="1036"/>
        <v>392.43363485459821</v>
      </c>
      <c r="P860" s="44">
        <f t="shared" si="1037"/>
        <v>0</v>
      </c>
      <c r="Q860" s="44">
        <f t="shared" si="1038"/>
        <v>0</v>
      </c>
      <c r="R860" s="44">
        <f t="shared" si="1039"/>
        <v>0</v>
      </c>
      <c r="S860" s="44">
        <f t="shared" si="1040"/>
        <v>0</v>
      </c>
      <c r="T860" s="44">
        <f t="shared" si="1041"/>
        <v>392.43363485459821</v>
      </c>
      <c r="U860" s="44">
        <f t="shared" si="1042"/>
        <v>754.78039699427552</v>
      </c>
      <c r="V860" s="44">
        <f t="shared" si="1043"/>
        <v>0</v>
      </c>
      <c r="W860" s="44">
        <f t="shared" si="1044"/>
        <v>0</v>
      </c>
      <c r="X860" s="44">
        <f t="shared" si="1045"/>
        <v>0</v>
      </c>
      <c r="Y860" s="44">
        <f t="shared" si="1046"/>
        <v>0</v>
      </c>
      <c r="Z860" s="44">
        <f t="shared" si="1047"/>
        <v>754.78039699427552</v>
      </c>
      <c r="AA860" s="20">
        <v>0.03</v>
      </c>
      <c r="AC860" s="44">
        <f t="shared" si="1048"/>
        <v>420.96648999999996</v>
      </c>
      <c r="AD860" s="28">
        <f>94+$CG$4</f>
        <v>105.66666666666667</v>
      </c>
      <c r="AE860" s="44">
        <f t="shared" si="1049"/>
        <v>2763.5055699999998</v>
      </c>
      <c r="AF860" s="28">
        <f>682+$CG$4</f>
        <v>693.66666666666663</v>
      </c>
      <c r="AG860" s="44">
        <f t="shared" si="1050"/>
        <v>484.70904999999999</v>
      </c>
      <c r="AH860" s="28">
        <f>110+$CG$4</f>
        <v>121.66666666666667</v>
      </c>
      <c r="AI860" s="44">
        <f t="shared" si="1001"/>
        <v>135.86047145896958</v>
      </c>
      <c r="AJ860" s="44">
        <f t="shared" si="1002"/>
        <v>0</v>
      </c>
      <c r="AK860" s="44"/>
      <c r="AL860" s="44">
        <f t="shared" si="1003"/>
        <v>0</v>
      </c>
      <c r="AM860" s="44"/>
      <c r="AN860" s="44">
        <f t="shared" si="1004"/>
        <v>135.86047145896958</v>
      </c>
      <c r="AO860" s="20"/>
      <c r="AP860" s="20">
        <v>0.18</v>
      </c>
      <c r="AQ860" s="20"/>
      <c r="AR860" s="20">
        <v>0.05</v>
      </c>
      <c r="AS860" s="44">
        <f t="shared" si="1005"/>
        <v>90.277706228281772</v>
      </c>
      <c r="AT860" s="44">
        <f t="shared" si="1006"/>
        <v>0</v>
      </c>
      <c r="AU860" s="44">
        <f t="shared" si="1007"/>
        <v>0</v>
      </c>
      <c r="AV860" s="44">
        <f t="shared" si="1008"/>
        <v>0</v>
      </c>
      <c r="AW860" s="44"/>
      <c r="AX860" s="44">
        <f t="shared" si="1009"/>
        <v>90.277706228281772</v>
      </c>
      <c r="AY860" s="44">
        <f t="shared" si="1010"/>
        <v>422.67702231679431</v>
      </c>
      <c r="AZ860" s="44">
        <f t="shared" si="1011"/>
        <v>0</v>
      </c>
      <c r="BA860" s="44"/>
      <c r="BB860" s="44">
        <f t="shared" si="1012"/>
        <v>0</v>
      </c>
      <c r="BC860" s="44"/>
      <c r="BD860" s="44">
        <f t="shared" si="1013"/>
        <v>422.67702231679431</v>
      </c>
      <c r="BE860" s="20"/>
      <c r="BF860" s="20">
        <v>0.56000000000000005</v>
      </c>
      <c r="BG860" s="20"/>
      <c r="BH860" s="20">
        <v>0.05</v>
      </c>
      <c r="BI860" s="44">
        <f t="shared" si="1014"/>
        <v>226.35572058413229</v>
      </c>
      <c r="BJ860" s="44">
        <f t="shared" si="1015"/>
        <v>0</v>
      </c>
      <c r="BK860" s="44">
        <f t="shared" si="1016"/>
        <v>0</v>
      </c>
      <c r="BL860" s="44">
        <f t="shared" si="1017"/>
        <v>0</v>
      </c>
      <c r="BM860" s="44"/>
      <c r="BN860" s="44">
        <f t="shared" si="1018"/>
        <v>226.35572058413229</v>
      </c>
      <c r="BO860" s="44">
        <f t="shared" si="1019"/>
        <v>166.05168733874061</v>
      </c>
      <c r="BP860" s="44">
        <f t="shared" si="1020"/>
        <v>0</v>
      </c>
      <c r="BQ860" s="44"/>
      <c r="BR860" s="44">
        <f t="shared" si="1021"/>
        <v>0</v>
      </c>
      <c r="BS860" s="44"/>
      <c r="BT860" s="44">
        <f t="shared" si="1022"/>
        <v>166.05168733874061</v>
      </c>
      <c r="BU860" s="20"/>
      <c r="BV860" s="20">
        <v>0.22</v>
      </c>
      <c r="BW860" s="20"/>
      <c r="BX860" s="20">
        <v>0.05</v>
      </c>
      <c r="BY860" s="44">
        <f t="shared" si="1023"/>
        <v>88.925461658051958</v>
      </c>
      <c r="BZ860" s="44">
        <f t="shared" si="1024"/>
        <v>0</v>
      </c>
      <c r="CA860" s="44">
        <f t="shared" si="1025"/>
        <v>0</v>
      </c>
      <c r="CB860" s="44">
        <f t="shared" si="1026"/>
        <v>0</v>
      </c>
      <c r="CC860" s="44"/>
      <c r="CD860" s="44">
        <f t="shared" si="1027"/>
        <v>88.925461658051958</v>
      </c>
      <c r="CE860" s="44">
        <f t="shared" si="1028"/>
        <v>4.663017123358431</v>
      </c>
      <c r="CF860" s="44">
        <f t="shared" si="1029"/>
        <v>12.208684467388379</v>
      </c>
      <c r="CG860" s="44">
        <f t="shared" si="1030"/>
        <v>5.4507341425324034</v>
      </c>
      <c r="CH860" s="44">
        <f t="shared" si="1031"/>
        <v>34.972726217371701</v>
      </c>
      <c r="CI860" s="44">
        <f t="shared" si="1032"/>
        <v>108.80403712071197</v>
      </c>
      <c r="CJ860" s="44">
        <f t="shared" si="1033"/>
        <v>42.74444315456541</v>
      </c>
      <c r="CK860" s="44">
        <f t="shared" si="1034"/>
        <v>194.29292342984277</v>
      </c>
      <c r="CM860" s="35">
        <f>$CE$4/1000</f>
        <v>35</v>
      </c>
    </row>
    <row r="861" spans="1:91" x14ac:dyDescent="0.25">
      <c r="A861" s="41">
        <f>'[11]КППВ ПАТ "СМНВО"'!F30</f>
        <v>1957</v>
      </c>
      <c r="B861" s="41" t="str">
        <f>'[11]КППВ ПАТ "СМНВО"'!C30</f>
        <v>Новорічна,6</v>
      </c>
      <c r="C861" s="50">
        <f>'[11]КППВ ПАТ "СМНВО"'!O30</f>
        <v>1</v>
      </c>
      <c r="D861" s="46">
        <f>'[11]КППВ ПАТ "СМНВО"'!G30</f>
        <v>2</v>
      </c>
      <c r="E861" s="86" t="str">
        <f t="shared" si="987"/>
        <v>ПАТ"Сумське НВО ім.Фрунзе"</v>
      </c>
      <c r="F861" s="43">
        <f>'[11]КППВ ПАТ "СМНВО"'!L30</f>
        <v>646.1</v>
      </c>
      <c r="G861" s="43">
        <f>'[11]КППВ ПАТ "СМНВО"'!CL30</f>
        <v>129.95968245626881</v>
      </c>
      <c r="H861" s="32">
        <f t="shared" si="1051"/>
        <v>201.14484206201641</v>
      </c>
      <c r="I861" s="42"/>
      <c r="J861" s="42"/>
      <c r="K861" s="43">
        <f>'[11]КППВ ПАТ "СМНВО"'!CN30</f>
        <v>0</v>
      </c>
      <c r="L861" s="42"/>
      <c r="M861" s="42"/>
      <c r="N861" s="44">
        <f t="shared" si="1035"/>
        <v>129.95968245626881</v>
      </c>
      <c r="O861" s="44">
        <f t="shared" si="1036"/>
        <v>69.597153419959881</v>
      </c>
      <c r="P861" s="44">
        <f t="shared" si="1037"/>
        <v>0</v>
      </c>
      <c r="Q861" s="44">
        <f t="shared" si="1038"/>
        <v>0</v>
      </c>
      <c r="R861" s="44">
        <f t="shared" si="1039"/>
        <v>0</v>
      </c>
      <c r="S861" s="44">
        <f t="shared" si="1040"/>
        <v>0</v>
      </c>
      <c r="T861" s="44">
        <f t="shared" si="1041"/>
        <v>69.597153419959881</v>
      </c>
      <c r="U861" s="44">
        <f t="shared" si="1042"/>
        <v>133.85847292995689</v>
      </c>
      <c r="V861" s="44">
        <f t="shared" si="1043"/>
        <v>0</v>
      </c>
      <c r="W861" s="44">
        <f t="shared" si="1044"/>
        <v>0</v>
      </c>
      <c r="X861" s="44">
        <f t="shared" si="1045"/>
        <v>0</v>
      </c>
      <c r="Y861" s="44">
        <f t="shared" si="1046"/>
        <v>0</v>
      </c>
      <c r="Z861" s="44">
        <f t="shared" si="1047"/>
        <v>133.85847292995689</v>
      </c>
      <c r="AA861" s="20">
        <v>0.03</v>
      </c>
      <c r="AC861" s="44">
        <f t="shared" si="1048"/>
        <v>76.239800000000002</v>
      </c>
      <c r="AD861" s="28">
        <f t="shared" ref="AD861:AD882" si="1052">98+$CG$3</f>
        <v>118</v>
      </c>
      <c r="AE861" s="44">
        <f t="shared" si="1049"/>
        <v>470.36079999999998</v>
      </c>
      <c r="AF861" s="28">
        <f t="shared" ref="AF861:AF882" si="1053">708+$CG$3</f>
        <v>728</v>
      </c>
      <c r="AG861" s="44">
        <f t="shared" si="1050"/>
        <v>85.931300000000007</v>
      </c>
      <c r="AH861" s="28">
        <f t="shared" ref="AH861:AH882" si="1054">113+$CG$3</f>
        <v>133</v>
      </c>
      <c r="AI861" s="44">
        <f t="shared" si="1001"/>
        <v>24.094525127392238</v>
      </c>
      <c r="AJ861" s="44">
        <f t="shared" si="1002"/>
        <v>0</v>
      </c>
      <c r="AK861" s="44"/>
      <c r="AL861" s="44">
        <f t="shared" si="1003"/>
        <v>0</v>
      </c>
      <c r="AM861" s="44"/>
      <c r="AN861" s="44">
        <f t="shared" si="1004"/>
        <v>24.094525127392238</v>
      </c>
      <c r="AO861" s="20"/>
      <c r="AP861" s="20">
        <v>0.18</v>
      </c>
      <c r="AQ861" s="20"/>
      <c r="AR861" s="20">
        <v>0.05</v>
      </c>
      <c r="AS861" s="44">
        <f t="shared" si="1005"/>
        <v>16.01053226005909</v>
      </c>
      <c r="AT861" s="44">
        <f t="shared" si="1006"/>
        <v>0</v>
      </c>
      <c r="AU861" s="44">
        <f t="shared" si="1007"/>
        <v>0</v>
      </c>
      <c r="AV861" s="44">
        <f t="shared" si="1008"/>
        <v>0</v>
      </c>
      <c r="AW861" s="44"/>
      <c r="AX861" s="44">
        <f t="shared" si="1009"/>
        <v>16.01053226005909</v>
      </c>
      <c r="AY861" s="44">
        <f t="shared" si="1010"/>
        <v>74.96074484077586</v>
      </c>
      <c r="AZ861" s="44">
        <f t="shared" si="1011"/>
        <v>0</v>
      </c>
      <c r="BA861" s="44"/>
      <c r="BB861" s="44">
        <f t="shared" si="1012"/>
        <v>0</v>
      </c>
      <c r="BC861" s="44"/>
      <c r="BD861" s="44">
        <f t="shared" si="1013"/>
        <v>74.96074484077586</v>
      </c>
      <c r="BE861" s="20"/>
      <c r="BF861" s="20">
        <v>0.56000000000000005</v>
      </c>
      <c r="BG861" s="20"/>
      <c r="BH861" s="20">
        <v>0.05</v>
      </c>
      <c r="BI861" s="44">
        <f t="shared" si="1014"/>
        <v>40.14363809263287</v>
      </c>
      <c r="BJ861" s="44">
        <f t="shared" si="1015"/>
        <v>0</v>
      </c>
      <c r="BK861" s="44">
        <f t="shared" si="1016"/>
        <v>0</v>
      </c>
      <c r="BL861" s="44">
        <f t="shared" si="1017"/>
        <v>0</v>
      </c>
      <c r="BM861" s="44"/>
      <c r="BN861" s="44">
        <f t="shared" si="1018"/>
        <v>40.14363809263287</v>
      </c>
      <c r="BO861" s="44">
        <f t="shared" si="1019"/>
        <v>29.448864044590515</v>
      </c>
      <c r="BP861" s="44">
        <f t="shared" si="1020"/>
        <v>0</v>
      </c>
      <c r="BQ861" s="44"/>
      <c r="BR861" s="44">
        <f t="shared" si="1021"/>
        <v>0</v>
      </c>
      <c r="BS861" s="44"/>
      <c r="BT861" s="44">
        <f t="shared" si="1022"/>
        <v>29.448864044590515</v>
      </c>
      <c r="BU861" s="20"/>
      <c r="BV861" s="20">
        <v>0.22</v>
      </c>
      <c r="BW861" s="20"/>
      <c r="BX861" s="20">
        <v>0.05</v>
      </c>
      <c r="BY861" s="44">
        <f t="shared" si="1023"/>
        <v>15.770714964962911</v>
      </c>
      <c r="BZ861" s="44">
        <f t="shared" si="1024"/>
        <v>0</v>
      </c>
      <c r="CA861" s="44">
        <f t="shared" si="1025"/>
        <v>0</v>
      </c>
      <c r="CB861" s="44">
        <f t="shared" si="1026"/>
        <v>0</v>
      </c>
      <c r="CC861" s="44"/>
      <c r="CD861" s="44">
        <f t="shared" si="1027"/>
        <v>15.770714964962911</v>
      </c>
      <c r="CE861" s="44">
        <f t="shared" si="1028"/>
        <v>4.7618529329092167</v>
      </c>
      <c r="CF861" s="44">
        <f t="shared" si="1029"/>
        <v>11.716945009184911</v>
      </c>
      <c r="CG861" s="44">
        <f t="shared" si="1030"/>
        <v>5.4487891126629142</v>
      </c>
      <c r="CH861" s="44">
        <f t="shared" si="1031"/>
        <v>6.2023281795570373</v>
      </c>
      <c r="CI861" s="44">
        <f t="shared" si="1032"/>
        <v>19.296132114177453</v>
      </c>
      <c r="CJ861" s="44">
        <f t="shared" si="1033"/>
        <v>7.580623330569713</v>
      </c>
      <c r="CK861" s="44">
        <f t="shared" si="1034"/>
        <v>34.457378775316876</v>
      </c>
      <c r="CM861" s="35">
        <f t="shared" ref="CM861:CM882" si="1055">$CE$3/1000</f>
        <v>20</v>
      </c>
    </row>
    <row r="862" spans="1:91" x14ac:dyDescent="0.25">
      <c r="A862" s="41">
        <f>'[11]КППВ ПАТ "СМНВО"'!F31</f>
        <v>1961</v>
      </c>
      <c r="B862" s="41" t="str">
        <f>'[11]КППВ ПАТ "СМНВО"'!C31</f>
        <v>40р. Жовтня,26</v>
      </c>
      <c r="C862" s="50">
        <f>'[11]КППВ ПАТ "СМНВО"'!O31</f>
        <v>1</v>
      </c>
      <c r="D862" s="46">
        <f>'[11]КППВ ПАТ "СМНВО"'!G31</f>
        <v>2</v>
      </c>
      <c r="E862" s="86" t="str">
        <f t="shared" si="987"/>
        <v>ПАТ"Сумське НВО ім.Фрунзе"</v>
      </c>
      <c r="F862" s="43">
        <f>'[11]КППВ ПАТ "СМНВО"'!L31</f>
        <v>264.8</v>
      </c>
      <c r="G862" s="43">
        <f>'[11]КППВ ПАТ "СМНВО"'!CL31</f>
        <v>54.329020878112658</v>
      </c>
      <c r="H862" s="32">
        <f t="shared" si="1051"/>
        <v>205.1700184218756</v>
      </c>
      <c r="I862" s="42"/>
      <c r="J862" s="42"/>
      <c r="K862" s="43">
        <f>'[11]КППВ ПАТ "СМНВО"'!CN31</f>
        <v>12.736499999999999</v>
      </c>
      <c r="L862" s="42"/>
      <c r="M862" s="42"/>
      <c r="N862" s="44">
        <f t="shared" si="1035"/>
        <v>67.065520878112665</v>
      </c>
      <c r="O862" s="44">
        <f t="shared" si="1036"/>
        <v>29.094755617632096</v>
      </c>
      <c r="P862" s="44">
        <f t="shared" si="1037"/>
        <v>0</v>
      </c>
      <c r="Q862" s="44">
        <f t="shared" si="1038"/>
        <v>0</v>
      </c>
      <c r="R862" s="44">
        <f t="shared" si="1039"/>
        <v>6.820762622527945</v>
      </c>
      <c r="S862" s="44">
        <f t="shared" si="1040"/>
        <v>0</v>
      </c>
      <c r="T862" s="44">
        <f t="shared" si="1041"/>
        <v>35.91551824016004</v>
      </c>
      <c r="U862" s="44">
        <f t="shared" si="1042"/>
        <v>55.958891504456041</v>
      </c>
      <c r="V862" s="44">
        <f t="shared" si="1043"/>
        <v>0</v>
      </c>
      <c r="W862" s="44">
        <f t="shared" si="1044"/>
        <v>0</v>
      </c>
      <c r="X862" s="44">
        <f t="shared" si="1045"/>
        <v>12.736499999999999</v>
      </c>
      <c r="Y862" s="44">
        <f t="shared" si="1046"/>
        <v>0</v>
      </c>
      <c r="Z862" s="44">
        <f t="shared" si="1047"/>
        <v>68.69539150445604</v>
      </c>
      <c r="AA862" s="20">
        <v>0.03</v>
      </c>
      <c r="AC862" s="44">
        <f t="shared" si="1048"/>
        <v>31.246400000000001</v>
      </c>
      <c r="AD862" s="28">
        <f t="shared" si="1052"/>
        <v>118</v>
      </c>
      <c r="AE862" s="44">
        <f t="shared" si="1049"/>
        <v>192.77439999999999</v>
      </c>
      <c r="AF862" s="28">
        <f t="shared" si="1053"/>
        <v>728</v>
      </c>
      <c r="AG862" s="44">
        <f t="shared" si="1050"/>
        <v>35.218400000000003</v>
      </c>
      <c r="AH862" s="28">
        <f t="shared" si="1054"/>
        <v>133</v>
      </c>
      <c r="AI862" s="44">
        <f t="shared" si="1001"/>
        <v>10.072600470802087</v>
      </c>
      <c r="AJ862" s="44">
        <f t="shared" si="1002"/>
        <v>0</v>
      </c>
      <c r="AK862" s="44"/>
      <c r="AL862" s="44">
        <f t="shared" si="1003"/>
        <v>0.63682499999999997</v>
      </c>
      <c r="AM862" s="44"/>
      <c r="AN862" s="44">
        <f t="shared" si="1004"/>
        <v>10.709425470802087</v>
      </c>
      <c r="AO862" s="20"/>
      <c r="AP862" s="20">
        <v>0.18</v>
      </c>
      <c r="AQ862" s="20"/>
      <c r="AR862" s="20">
        <v>0.05</v>
      </c>
      <c r="AS862" s="44">
        <f t="shared" si="1005"/>
        <v>6.693126091002453</v>
      </c>
      <c r="AT862" s="44">
        <f t="shared" si="1006"/>
        <v>0</v>
      </c>
      <c r="AU862" s="44">
        <f t="shared" si="1007"/>
        <v>0</v>
      </c>
      <c r="AV862" s="44">
        <f t="shared" si="1008"/>
        <v>0.34103813112639725</v>
      </c>
      <c r="AW862" s="44"/>
      <c r="AX862" s="44">
        <f t="shared" si="1009"/>
        <v>7.0341642221288501</v>
      </c>
      <c r="AY862" s="44">
        <f t="shared" si="1010"/>
        <v>31.336979242495385</v>
      </c>
      <c r="AZ862" s="44">
        <f t="shared" si="1011"/>
        <v>0</v>
      </c>
      <c r="BA862" s="44"/>
      <c r="BB862" s="44">
        <f t="shared" si="1012"/>
        <v>0.63682499999999997</v>
      </c>
      <c r="BC862" s="44"/>
      <c r="BD862" s="44">
        <f t="shared" si="1013"/>
        <v>31.973804242495383</v>
      </c>
      <c r="BE862" s="20"/>
      <c r="BF862" s="20">
        <v>0.56000000000000005</v>
      </c>
      <c r="BG862" s="20"/>
      <c r="BH862" s="20">
        <v>0.05</v>
      </c>
      <c r="BI862" s="44">
        <f t="shared" si="1014"/>
        <v>16.781855040250196</v>
      </c>
      <c r="BJ862" s="44">
        <f t="shared" si="1015"/>
        <v>0</v>
      </c>
      <c r="BK862" s="44">
        <f t="shared" si="1016"/>
        <v>0</v>
      </c>
      <c r="BL862" s="44">
        <f t="shared" si="1017"/>
        <v>0.34103813112639725</v>
      </c>
      <c r="BM862" s="44"/>
      <c r="BN862" s="44">
        <f t="shared" si="1018"/>
        <v>17.122893171376592</v>
      </c>
      <c r="BO862" s="44">
        <f t="shared" si="1019"/>
        <v>12.31095613098033</v>
      </c>
      <c r="BP862" s="44">
        <f t="shared" si="1020"/>
        <v>0</v>
      </c>
      <c r="BQ862" s="44"/>
      <c r="BR862" s="44">
        <f t="shared" si="1021"/>
        <v>0.63682499999999997</v>
      </c>
      <c r="BS862" s="44"/>
      <c r="BT862" s="44">
        <f t="shared" si="1022"/>
        <v>12.94778113098033</v>
      </c>
      <c r="BU862" s="20"/>
      <c r="BV862" s="20">
        <v>0.22</v>
      </c>
      <c r="BW862" s="20"/>
      <c r="BX862" s="20">
        <v>0.05</v>
      </c>
      <c r="BY862" s="44">
        <f t="shared" si="1023"/>
        <v>6.5928716229554336</v>
      </c>
      <c r="BZ862" s="44">
        <f t="shared" si="1024"/>
        <v>0</v>
      </c>
      <c r="CA862" s="44">
        <f t="shared" si="1025"/>
        <v>0</v>
      </c>
      <c r="CB862" s="44">
        <f t="shared" si="1026"/>
        <v>0.34103813112639725</v>
      </c>
      <c r="CC862" s="44"/>
      <c r="CD862" s="44">
        <f t="shared" si="1027"/>
        <v>6.9339097540818306</v>
      </c>
      <c r="CE862" s="44">
        <f t="shared" si="1028"/>
        <v>4.4420913435176317</v>
      </c>
      <c r="CF862" s="44">
        <f t="shared" si="1029"/>
        <v>11.258284337266698</v>
      </c>
      <c r="CG862" s="44">
        <f t="shared" si="1030"/>
        <v>5.0791546543085238</v>
      </c>
      <c r="CH862" s="44">
        <f t="shared" si="1031"/>
        <v>2.7567827559675466</v>
      </c>
      <c r="CI862" s="44">
        <f t="shared" si="1032"/>
        <v>8.2305845835249674</v>
      </c>
      <c r="CJ862" s="44">
        <f t="shared" si="1033"/>
        <v>3.3329724220262227</v>
      </c>
      <c r="CK862" s="44">
        <f t="shared" si="1034"/>
        <v>17.683326825537016</v>
      </c>
      <c r="CM862" s="35">
        <f t="shared" si="1055"/>
        <v>20</v>
      </c>
    </row>
    <row r="863" spans="1:91" x14ac:dyDescent="0.25">
      <c r="A863" s="41">
        <f>'[11]КППВ ПАТ "СМНВО"'!F32</f>
        <v>1961</v>
      </c>
      <c r="B863" s="41" t="str">
        <f>'[11]КППВ ПАТ "СМНВО"'!C32</f>
        <v>40р. Жовтня,28</v>
      </c>
      <c r="C863" s="50">
        <f>'[11]КППВ ПАТ "СМНВО"'!O32</f>
        <v>1</v>
      </c>
      <c r="D863" s="46">
        <f>'[11]КППВ ПАТ "СМНВО"'!G32</f>
        <v>2</v>
      </c>
      <c r="E863" s="86" t="str">
        <f t="shared" si="987"/>
        <v>ПАТ"Сумське НВО ім.Фрунзе"</v>
      </c>
      <c r="F863" s="43">
        <f>'[11]КППВ ПАТ "СМНВО"'!L32</f>
        <v>264.3</v>
      </c>
      <c r="G863" s="43">
        <f>'[11]КППВ ПАТ "СМНВО"'!CL32</f>
        <v>54.227957804416839</v>
      </c>
      <c r="H863" s="32">
        <f t="shared" si="1051"/>
        <v>205.17577678553477</v>
      </c>
      <c r="I863" s="42"/>
      <c r="J863" s="42"/>
      <c r="K863" s="43">
        <f>'[11]КППВ ПАТ "СМНВО"'!CN32</f>
        <v>9.1643999999999988</v>
      </c>
      <c r="L863" s="42"/>
      <c r="M863" s="42"/>
      <c r="N863" s="44">
        <f t="shared" si="1035"/>
        <v>63.392357804416839</v>
      </c>
      <c r="O863" s="44">
        <f t="shared" si="1036"/>
        <v>29.040633430564831</v>
      </c>
      <c r="P863" s="44">
        <f t="shared" si="1037"/>
        <v>0</v>
      </c>
      <c r="Q863" s="44">
        <f t="shared" si="1038"/>
        <v>0</v>
      </c>
      <c r="R863" s="44">
        <f t="shared" si="1039"/>
        <v>4.9078001788478067</v>
      </c>
      <c r="S863" s="44">
        <f t="shared" si="1040"/>
        <v>0</v>
      </c>
      <c r="T863" s="44">
        <f t="shared" si="1041"/>
        <v>33.948433609412639</v>
      </c>
      <c r="U863" s="44">
        <f t="shared" si="1042"/>
        <v>55.854796538549344</v>
      </c>
      <c r="V863" s="44">
        <f t="shared" si="1043"/>
        <v>0</v>
      </c>
      <c r="W863" s="44">
        <f t="shared" si="1044"/>
        <v>0</v>
      </c>
      <c r="X863" s="44">
        <f t="shared" si="1045"/>
        <v>9.1643999999999988</v>
      </c>
      <c r="Y863" s="44">
        <f t="shared" si="1046"/>
        <v>0</v>
      </c>
      <c r="Z863" s="44">
        <f t="shared" si="1047"/>
        <v>65.019196538549338</v>
      </c>
      <c r="AA863" s="20">
        <v>0.03</v>
      </c>
      <c r="AC863" s="44">
        <f t="shared" si="1048"/>
        <v>31.1874</v>
      </c>
      <c r="AD863" s="28">
        <f t="shared" si="1052"/>
        <v>118</v>
      </c>
      <c r="AE863" s="44">
        <f t="shared" si="1049"/>
        <v>192.41039999999998</v>
      </c>
      <c r="AF863" s="28">
        <f t="shared" si="1053"/>
        <v>728</v>
      </c>
      <c r="AG863" s="44">
        <f t="shared" si="1050"/>
        <v>35.151900000000005</v>
      </c>
      <c r="AH863" s="28">
        <f t="shared" si="1054"/>
        <v>133</v>
      </c>
      <c r="AI863" s="44">
        <f t="shared" si="1001"/>
        <v>10.053863376938882</v>
      </c>
      <c r="AJ863" s="44">
        <f t="shared" si="1002"/>
        <v>0</v>
      </c>
      <c r="AK863" s="44"/>
      <c r="AL863" s="44">
        <f t="shared" si="1003"/>
        <v>0.45821999999999996</v>
      </c>
      <c r="AM863" s="44"/>
      <c r="AN863" s="44">
        <f t="shared" si="1004"/>
        <v>10.512083376938882</v>
      </c>
      <c r="AO863" s="20"/>
      <c r="AP863" s="20">
        <v>0.18</v>
      </c>
      <c r="AQ863" s="20"/>
      <c r="AR863" s="20">
        <v>0.05</v>
      </c>
      <c r="AS863" s="44">
        <f t="shared" si="1005"/>
        <v>6.6806755096288626</v>
      </c>
      <c r="AT863" s="44">
        <f t="shared" si="1006"/>
        <v>0</v>
      </c>
      <c r="AU863" s="44">
        <f t="shared" si="1007"/>
        <v>0</v>
      </c>
      <c r="AV863" s="44">
        <f t="shared" si="1008"/>
        <v>0.24539000894239038</v>
      </c>
      <c r="AW863" s="44"/>
      <c r="AX863" s="44">
        <f t="shared" si="1009"/>
        <v>6.926065518571253</v>
      </c>
      <c r="AY863" s="44">
        <f t="shared" si="1010"/>
        <v>31.278686061587635</v>
      </c>
      <c r="AZ863" s="44">
        <f t="shared" si="1011"/>
        <v>0</v>
      </c>
      <c r="BA863" s="44"/>
      <c r="BB863" s="44">
        <f t="shared" si="1012"/>
        <v>0.45821999999999996</v>
      </c>
      <c r="BC863" s="44"/>
      <c r="BD863" s="44">
        <f t="shared" si="1013"/>
        <v>31.736906061587636</v>
      </c>
      <c r="BE863" s="20"/>
      <c r="BF863" s="20">
        <v>0.56000000000000005</v>
      </c>
      <c r="BG863" s="20"/>
      <c r="BH863" s="20">
        <v>0.05</v>
      </c>
      <c r="BI863" s="44">
        <f t="shared" si="1014"/>
        <v>16.750637362749796</v>
      </c>
      <c r="BJ863" s="44">
        <f t="shared" si="1015"/>
        <v>0</v>
      </c>
      <c r="BK863" s="44">
        <f t="shared" si="1016"/>
        <v>0</v>
      </c>
      <c r="BL863" s="44">
        <f t="shared" si="1017"/>
        <v>0.24539000894239038</v>
      </c>
      <c r="BM863" s="44"/>
      <c r="BN863" s="44">
        <f t="shared" si="1018"/>
        <v>16.996027371692186</v>
      </c>
      <c r="BO863" s="44">
        <f t="shared" si="1019"/>
        <v>12.288055238480856</v>
      </c>
      <c r="BP863" s="44">
        <f t="shared" si="1020"/>
        <v>0</v>
      </c>
      <c r="BQ863" s="44"/>
      <c r="BR863" s="44">
        <f t="shared" si="1021"/>
        <v>0.45821999999999996</v>
      </c>
      <c r="BS863" s="44"/>
      <c r="BT863" s="44">
        <f t="shared" si="1022"/>
        <v>12.746275238480857</v>
      </c>
      <c r="BU863" s="20"/>
      <c r="BV863" s="20">
        <v>0.22</v>
      </c>
      <c r="BW863" s="20"/>
      <c r="BX863" s="20">
        <v>0.05</v>
      </c>
      <c r="BY863" s="44">
        <f t="shared" si="1023"/>
        <v>6.5806075353659912</v>
      </c>
      <c r="BZ863" s="44">
        <f t="shared" si="1024"/>
        <v>0</v>
      </c>
      <c r="CA863" s="44">
        <f t="shared" si="1025"/>
        <v>0</v>
      </c>
      <c r="CB863" s="44">
        <f t="shared" si="1026"/>
        <v>0.24539000894239038</v>
      </c>
      <c r="CC863" s="44"/>
      <c r="CD863" s="44">
        <f t="shared" si="1027"/>
        <v>6.8259975443083816</v>
      </c>
      <c r="CE863" s="44">
        <f t="shared" si="1028"/>
        <v>4.5029028264857516</v>
      </c>
      <c r="CF863" s="44">
        <f t="shared" si="1029"/>
        <v>11.320904337943704</v>
      </c>
      <c r="CG863" s="44">
        <f t="shared" si="1030"/>
        <v>5.1497088552734951</v>
      </c>
      <c r="CH863" s="44">
        <f t="shared" si="1031"/>
        <v>2.7059836460739448</v>
      </c>
      <c r="CI863" s="44">
        <f t="shared" si="1032"/>
        <v>8.1696030843934668</v>
      </c>
      <c r="CJ863" s="44">
        <f t="shared" si="1033"/>
        <v>3.2811014816865267</v>
      </c>
      <c r="CK863" s="44">
        <f t="shared" si="1034"/>
        <v>16.737013606661115</v>
      </c>
      <c r="CM863" s="35">
        <f t="shared" si="1055"/>
        <v>20</v>
      </c>
    </row>
    <row r="864" spans="1:91" x14ac:dyDescent="0.25">
      <c r="A864" s="41">
        <f>'[11]КППВ ПАТ "СМНВО"'!F33</f>
        <v>1948</v>
      </c>
      <c r="B864" s="41" t="str">
        <f>'[11]КППВ ПАТ "СМНВО"'!C33</f>
        <v>вул. Жукова, 2</v>
      </c>
      <c r="C864" s="50">
        <f>'[11]КППВ ПАТ "СМНВО"'!O33</f>
        <v>1</v>
      </c>
      <c r="D864" s="46">
        <f>'[11]КППВ ПАТ "СМНВО"'!G33</f>
        <v>2</v>
      </c>
      <c r="E864" s="86" t="str">
        <f t="shared" si="987"/>
        <v>ПАТ"Сумське НВО ім.Фрунзе"</v>
      </c>
      <c r="F864" s="43">
        <f>'[11]КППВ ПАТ "СМНВО"'!L33</f>
        <v>623.04999999999995</v>
      </c>
      <c r="G864" s="43">
        <f>'[11]КППВ ПАТ "СМНВО"'!CL33</f>
        <v>127.67109111506439</v>
      </c>
      <c r="H864" s="32">
        <f t="shared" si="1051"/>
        <v>204.91307457678258</v>
      </c>
      <c r="I864" s="42"/>
      <c r="J864" s="42"/>
      <c r="K864" s="43">
        <f>'[11]КППВ ПАТ "СМНВО"'!CN33</f>
        <v>41.223525000000002</v>
      </c>
      <c r="L864" s="42"/>
      <c r="M864" s="42"/>
      <c r="N864" s="44">
        <f t="shared" si="1035"/>
        <v>168.89461611506439</v>
      </c>
      <c r="O864" s="44">
        <f t="shared" si="1036"/>
        <v>68.371546834294421</v>
      </c>
      <c r="P864" s="44">
        <f t="shared" si="1037"/>
        <v>0</v>
      </c>
      <c r="Q864" s="44">
        <f t="shared" si="1038"/>
        <v>0</v>
      </c>
      <c r="R864" s="44">
        <f t="shared" si="1039"/>
        <v>22.076385073516771</v>
      </c>
      <c r="S864" s="44">
        <f t="shared" si="1040"/>
        <v>0</v>
      </c>
      <c r="T864" s="44">
        <f t="shared" si="1041"/>
        <v>90.447931907811196</v>
      </c>
      <c r="U864" s="44">
        <f t="shared" si="1042"/>
        <v>131.50122384851633</v>
      </c>
      <c r="V864" s="44">
        <f t="shared" si="1043"/>
        <v>0</v>
      </c>
      <c r="W864" s="44">
        <f t="shared" si="1044"/>
        <v>0</v>
      </c>
      <c r="X864" s="44">
        <f t="shared" si="1045"/>
        <v>41.223525000000002</v>
      </c>
      <c r="Y864" s="44">
        <f t="shared" si="1046"/>
        <v>0</v>
      </c>
      <c r="Z864" s="44">
        <f t="shared" si="1047"/>
        <v>172.72474884851633</v>
      </c>
      <c r="AA864" s="20">
        <v>0.03</v>
      </c>
      <c r="AC864" s="44">
        <f t="shared" si="1048"/>
        <v>73.519899999999993</v>
      </c>
      <c r="AD864" s="28">
        <f t="shared" si="1052"/>
        <v>118</v>
      </c>
      <c r="AE864" s="44">
        <f t="shared" si="1049"/>
        <v>453.58039999999994</v>
      </c>
      <c r="AF864" s="28">
        <f t="shared" si="1053"/>
        <v>728</v>
      </c>
      <c r="AG864" s="44">
        <f t="shared" si="1050"/>
        <v>82.865649999999988</v>
      </c>
      <c r="AH864" s="28">
        <f t="shared" si="1054"/>
        <v>133</v>
      </c>
      <c r="AI864" s="44">
        <f t="shared" si="1001"/>
        <v>23.670220292732939</v>
      </c>
      <c r="AJ864" s="44">
        <f t="shared" si="1002"/>
        <v>0</v>
      </c>
      <c r="AK864" s="44"/>
      <c r="AL864" s="44">
        <f t="shared" si="1003"/>
        <v>2.0611762500000004</v>
      </c>
      <c r="AM864" s="44"/>
      <c r="AN864" s="44">
        <f t="shared" si="1004"/>
        <v>25.731396542732938</v>
      </c>
      <c r="AO864" s="20"/>
      <c r="AP864" s="20">
        <v>0.18</v>
      </c>
      <c r="AQ864" s="20"/>
      <c r="AR864" s="20">
        <v>0.05</v>
      </c>
      <c r="AS864" s="44">
        <f t="shared" si="1005"/>
        <v>15.728586622720563</v>
      </c>
      <c r="AT864" s="44">
        <f t="shared" si="1006"/>
        <v>0</v>
      </c>
      <c r="AU864" s="44">
        <f t="shared" si="1007"/>
        <v>0</v>
      </c>
      <c r="AV864" s="44">
        <f t="shared" si="1008"/>
        <v>1.1038192536758387</v>
      </c>
      <c r="AW864" s="44"/>
      <c r="AX864" s="44">
        <f t="shared" si="1009"/>
        <v>16.8324058763964</v>
      </c>
      <c r="AY864" s="44">
        <f t="shared" si="1010"/>
        <v>73.640685355169154</v>
      </c>
      <c r="AZ864" s="44">
        <f t="shared" si="1011"/>
        <v>0</v>
      </c>
      <c r="BA864" s="44"/>
      <c r="BB864" s="44">
        <f t="shared" si="1012"/>
        <v>2.0611762500000004</v>
      </c>
      <c r="BC864" s="44"/>
      <c r="BD864" s="44">
        <f t="shared" si="1013"/>
        <v>75.701861605169157</v>
      </c>
      <c r="BE864" s="20"/>
      <c r="BF864" s="20">
        <v>0.56000000000000005</v>
      </c>
      <c r="BG864" s="20"/>
      <c r="BH864" s="20">
        <v>0.05</v>
      </c>
      <c r="BI864" s="44">
        <f t="shared" si="1014"/>
        <v>39.436708214021031</v>
      </c>
      <c r="BJ864" s="44">
        <f t="shared" si="1015"/>
        <v>0</v>
      </c>
      <c r="BK864" s="44">
        <f t="shared" si="1016"/>
        <v>0</v>
      </c>
      <c r="BL864" s="44">
        <f t="shared" si="1017"/>
        <v>1.1038192536758387</v>
      </c>
      <c r="BM864" s="44"/>
      <c r="BN864" s="44">
        <f t="shared" si="1018"/>
        <v>40.540527467696869</v>
      </c>
      <c r="BO864" s="44">
        <f t="shared" si="1019"/>
        <v>28.930269246673593</v>
      </c>
      <c r="BP864" s="44">
        <f t="shared" si="1020"/>
        <v>0</v>
      </c>
      <c r="BQ864" s="44"/>
      <c r="BR864" s="44">
        <f t="shared" si="1021"/>
        <v>2.0611762500000004</v>
      </c>
      <c r="BS864" s="44"/>
      <c r="BT864" s="44">
        <f t="shared" si="1022"/>
        <v>30.991445496673592</v>
      </c>
      <c r="BU864" s="20"/>
      <c r="BV864" s="20">
        <v>0.22</v>
      </c>
      <c r="BW864" s="20"/>
      <c r="BX864" s="20">
        <v>0.05</v>
      </c>
      <c r="BY864" s="44">
        <f t="shared" si="1023"/>
        <v>15.492992512651117</v>
      </c>
      <c r="BZ864" s="44">
        <f t="shared" si="1024"/>
        <v>0</v>
      </c>
      <c r="CA864" s="44">
        <f t="shared" si="1025"/>
        <v>0</v>
      </c>
      <c r="CB864" s="44">
        <f t="shared" si="1026"/>
        <v>1.1038192536758387</v>
      </c>
      <c r="CC864" s="44"/>
      <c r="CD864" s="44">
        <f t="shared" si="1027"/>
        <v>16.596811766326955</v>
      </c>
      <c r="CE864" s="44">
        <f t="shared" si="1028"/>
        <v>4.3677594599293048</v>
      </c>
      <c r="CF864" s="44">
        <f t="shared" si="1029"/>
        <v>11.188320141157948</v>
      </c>
      <c r="CG864" s="44">
        <f t="shared" si="1030"/>
        <v>4.9928655675980478</v>
      </c>
      <c r="CH864" s="44">
        <f t="shared" si="1031"/>
        <v>6.6236858801965539</v>
      </c>
      <c r="CI864" s="44">
        <f t="shared" si="1032"/>
        <v>19.486907793209735</v>
      </c>
      <c r="CJ864" s="44">
        <f t="shared" si="1033"/>
        <v>7.9777092394610989</v>
      </c>
      <c r="CK864" s="44">
        <f t="shared" si="1034"/>
        <v>44.462199251735647</v>
      </c>
      <c r="CM864" s="35">
        <f t="shared" si="1055"/>
        <v>20</v>
      </c>
    </row>
    <row r="865" spans="1:91" x14ac:dyDescent="0.25">
      <c r="A865" s="41">
        <f>'[11]КППВ ПАТ "СМНВО"'!F34</f>
        <v>1940</v>
      </c>
      <c r="B865" s="41" t="str">
        <f>'[11]КППВ ПАТ "СМНВО"'!C34</f>
        <v>вул. Жукова, 6</v>
      </c>
      <c r="C865" s="50">
        <f>'[11]КППВ ПАТ "СМНВО"'!O34</f>
        <v>1</v>
      </c>
      <c r="D865" s="46">
        <f>'[11]КППВ ПАТ "СМНВО"'!G34</f>
        <v>2</v>
      </c>
      <c r="E865" s="86" t="str">
        <f t="shared" si="987"/>
        <v>ПАТ"Сумське НВО ім.Фрунзе"</v>
      </c>
      <c r="F865" s="43">
        <f>'[11]КППВ ПАТ "СМНВО"'!L34</f>
        <v>687.42</v>
      </c>
      <c r="G865" s="43">
        <f>'[11]КППВ ПАТ "СМНВО"'!CL34</f>
        <v>824.968771133328</v>
      </c>
      <c r="H865" s="32">
        <f t="shared" si="1051"/>
        <v>1200.0942235217597</v>
      </c>
      <c r="I865" s="42"/>
      <c r="J865" s="42"/>
      <c r="K865" s="43">
        <f>'[11]КППВ ПАТ "СМНВО"'!CN34</f>
        <v>153.584025</v>
      </c>
      <c r="L865" s="42"/>
      <c r="M865" s="42"/>
      <c r="N865" s="44">
        <f t="shared" si="1035"/>
        <v>978.552796133328</v>
      </c>
      <c r="O865" s="44">
        <f t="shared" si="1036"/>
        <v>441.79454001484038</v>
      </c>
      <c r="P865" s="44">
        <f t="shared" si="1037"/>
        <v>0</v>
      </c>
      <c r="Q865" s="44">
        <f t="shared" si="1038"/>
        <v>0</v>
      </c>
      <c r="R865" s="44">
        <f t="shared" si="1039"/>
        <v>82.248669346947551</v>
      </c>
      <c r="S865" s="44">
        <f t="shared" si="1040"/>
        <v>0</v>
      </c>
      <c r="T865" s="44">
        <f t="shared" si="1041"/>
        <v>524.04320936178794</v>
      </c>
      <c r="U865" s="44">
        <f t="shared" si="1042"/>
        <v>849.71783426732782</v>
      </c>
      <c r="V865" s="44">
        <f t="shared" si="1043"/>
        <v>0</v>
      </c>
      <c r="W865" s="44">
        <f t="shared" si="1044"/>
        <v>0</v>
      </c>
      <c r="X865" s="44">
        <f t="shared" si="1045"/>
        <v>153.584025</v>
      </c>
      <c r="Y865" s="44">
        <f t="shared" si="1046"/>
        <v>0</v>
      </c>
      <c r="Z865" s="44">
        <f t="shared" si="1047"/>
        <v>1003.3018592673278</v>
      </c>
      <c r="AA865" s="20">
        <v>0.03</v>
      </c>
      <c r="AC865" s="44">
        <f t="shared" si="1048"/>
        <v>81.115560000000002</v>
      </c>
      <c r="AD865" s="28">
        <f t="shared" si="1052"/>
        <v>118</v>
      </c>
      <c r="AE865" s="44">
        <f t="shared" si="1049"/>
        <v>500.44175999999993</v>
      </c>
      <c r="AF865" s="28">
        <f t="shared" si="1053"/>
        <v>728</v>
      </c>
      <c r="AG865" s="44">
        <f t="shared" si="1050"/>
        <v>91.426860000000005</v>
      </c>
      <c r="AH865" s="28">
        <f t="shared" si="1054"/>
        <v>133</v>
      </c>
      <c r="AI865" s="44">
        <f t="shared" si="1001"/>
        <v>152.94921016811901</v>
      </c>
      <c r="AJ865" s="44">
        <f t="shared" si="1002"/>
        <v>0</v>
      </c>
      <c r="AK865" s="44"/>
      <c r="AL865" s="44">
        <f t="shared" si="1003"/>
        <v>7.6792012500000002</v>
      </c>
      <c r="AM865" s="44"/>
      <c r="AN865" s="44">
        <f t="shared" si="1004"/>
        <v>160.62841141811901</v>
      </c>
      <c r="AO865" s="20"/>
      <c r="AP865" s="20">
        <v>0.18</v>
      </c>
      <c r="AQ865" s="20"/>
      <c r="AR865" s="20">
        <v>0.05</v>
      </c>
      <c r="AS865" s="44">
        <f t="shared" si="1005"/>
        <v>101.63297473596076</v>
      </c>
      <c r="AT865" s="44">
        <f t="shared" si="1006"/>
        <v>0</v>
      </c>
      <c r="AU865" s="44">
        <f t="shared" si="1007"/>
        <v>0</v>
      </c>
      <c r="AV865" s="44">
        <f t="shared" si="1008"/>
        <v>4.1124334673473779</v>
      </c>
      <c r="AW865" s="44"/>
      <c r="AX865" s="44">
        <f t="shared" si="1009"/>
        <v>105.74540820330813</v>
      </c>
      <c r="AY865" s="44">
        <f t="shared" si="1010"/>
        <v>475.84198718970362</v>
      </c>
      <c r="AZ865" s="44">
        <f t="shared" si="1011"/>
        <v>0</v>
      </c>
      <c r="BA865" s="44"/>
      <c r="BB865" s="44">
        <f t="shared" si="1012"/>
        <v>7.6792012500000002</v>
      </c>
      <c r="BC865" s="44"/>
      <c r="BD865" s="44">
        <f t="shared" si="1013"/>
        <v>483.52118843970362</v>
      </c>
      <c r="BE865" s="20"/>
      <c r="BF865" s="20">
        <v>0.56000000000000005</v>
      </c>
      <c r="BG865" s="20"/>
      <c r="BH865" s="20">
        <v>0.05</v>
      </c>
      <c r="BI865" s="44">
        <f t="shared" si="1014"/>
        <v>254.82709068055996</v>
      </c>
      <c r="BJ865" s="44">
        <f t="shared" si="1015"/>
        <v>0</v>
      </c>
      <c r="BK865" s="44">
        <f t="shared" si="1016"/>
        <v>0</v>
      </c>
      <c r="BL865" s="44">
        <f t="shared" si="1017"/>
        <v>4.1124334673473779</v>
      </c>
      <c r="BM865" s="44"/>
      <c r="BN865" s="44">
        <f t="shared" si="1018"/>
        <v>258.93952414790732</v>
      </c>
      <c r="BO865" s="44">
        <f t="shared" si="1019"/>
        <v>186.93792353881213</v>
      </c>
      <c r="BP865" s="44">
        <f t="shared" si="1020"/>
        <v>0</v>
      </c>
      <c r="BQ865" s="44"/>
      <c r="BR865" s="44">
        <f t="shared" si="1021"/>
        <v>7.6792012500000002</v>
      </c>
      <c r="BS865" s="44"/>
      <c r="BT865" s="44">
        <f t="shared" si="1022"/>
        <v>194.61712478881213</v>
      </c>
      <c r="BU865" s="20"/>
      <c r="BV865" s="20">
        <v>0.22</v>
      </c>
      <c r="BW865" s="20"/>
      <c r="BX865" s="20">
        <v>0.05</v>
      </c>
      <c r="BY865" s="44">
        <f t="shared" si="1023"/>
        <v>100.11064276736283</v>
      </c>
      <c r="BZ865" s="44">
        <f t="shared" si="1024"/>
        <v>0</v>
      </c>
      <c r="CA865" s="44">
        <f t="shared" si="1025"/>
        <v>0</v>
      </c>
      <c r="CB865" s="44">
        <f t="shared" si="1026"/>
        <v>4.1124334673473779</v>
      </c>
      <c r="CC865" s="44"/>
      <c r="CD865" s="44">
        <f t="shared" si="1027"/>
        <v>104.22307623471021</v>
      </c>
      <c r="CE865" s="44">
        <f t="shared" si="1028"/>
        <v>0.76708352048767625</v>
      </c>
      <c r="CF865" s="44">
        <f t="shared" si="1029"/>
        <v>1.9326588385716872</v>
      </c>
      <c r="CG865" s="44">
        <f t="shared" si="1030"/>
        <v>0.87722281190498408</v>
      </c>
      <c r="CH865" s="44">
        <f t="shared" si="1031"/>
        <v>41.348402481834171</v>
      </c>
      <c r="CI865" s="44">
        <f t="shared" si="1032"/>
        <v>124.46632903601288</v>
      </c>
      <c r="CJ865" s="44">
        <f t="shared" si="1033"/>
        <v>50.097657908589824</v>
      </c>
      <c r="CK865" s="44">
        <f t="shared" si="1034"/>
        <v>258.26644689756597</v>
      </c>
      <c r="CM865" s="35">
        <f t="shared" si="1055"/>
        <v>20</v>
      </c>
    </row>
    <row r="866" spans="1:91" x14ac:dyDescent="0.25">
      <c r="A866" s="41">
        <f>'[11]КППВ ПАТ "СМНВО"'!F35</f>
        <v>1949</v>
      </c>
      <c r="B866" s="41" t="str">
        <f>'[11]КППВ ПАТ "СМНВО"'!C35</f>
        <v>вул. Металургів, 73</v>
      </c>
      <c r="C866" s="50">
        <f>'[11]КППВ ПАТ "СМНВО"'!O35</f>
        <v>1</v>
      </c>
      <c r="D866" s="46">
        <f>'[11]КППВ ПАТ "СМНВО"'!G35</f>
        <v>2</v>
      </c>
      <c r="E866" s="86" t="str">
        <f t="shared" si="987"/>
        <v>ПАТ"Сумське НВО ім.Фрунзе"</v>
      </c>
      <c r="F866" s="43">
        <f>'[11]КППВ ПАТ "СМНВО"'!L35</f>
        <v>611.29999999999995</v>
      </c>
      <c r="G866" s="43">
        <f>'[11]КППВ ПАТ "СМНВО"'!CL35</f>
        <v>129.05851428128378</v>
      </c>
      <c r="H866" s="32">
        <f t="shared" si="1051"/>
        <v>211.12140402631078</v>
      </c>
      <c r="I866" s="42"/>
      <c r="J866" s="42"/>
      <c r="K866" s="43">
        <f>'[11]КППВ ПАТ "СМНВО"'!CN35</f>
        <v>0</v>
      </c>
      <c r="L866" s="42"/>
      <c r="M866" s="42"/>
      <c r="N866" s="44">
        <f t="shared" si="1035"/>
        <v>129.05851428128378</v>
      </c>
      <c r="O866" s="44">
        <f t="shared" si="1036"/>
        <v>69.114551904272716</v>
      </c>
      <c r="P866" s="44">
        <f t="shared" si="1037"/>
        <v>0</v>
      </c>
      <c r="Q866" s="44">
        <f t="shared" si="1038"/>
        <v>0</v>
      </c>
      <c r="R866" s="44">
        <f t="shared" si="1039"/>
        <v>0</v>
      </c>
      <c r="S866" s="44">
        <f t="shared" si="1040"/>
        <v>0</v>
      </c>
      <c r="T866" s="44">
        <f t="shared" si="1041"/>
        <v>69.114551904272716</v>
      </c>
      <c r="U866" s="44">
        <f t="shared" si="1042"/>
        <v>132.9302697097223</v>
      </c>
      <c r="V866" s="44">
        <f t="shared" si="1043"/>
        <v>0</v>
      </c>
      <c r="W866" s="44">
        <f t="shared" si="1044"/>
        <v>0</v>
      </c>
      <c r="X866" s="44">
        <f t="shared" si="1045"/>
        <v>0</v>
      </c>
      <c r="Y866" s="44">
        <f t="shared" si="1046"/>
        <v>0</v>
      </c>
      <c r="Z866" s="44">
        <f t="shared" si="1047"/>
        <v>132.9302697097223</v>
      </c>
      <c r="AA866" s="20">
        <v>0.03</v>
      </c>
      <c r="AC866" s="44">
        <f t="shared" si="1048"/>
        <v>72.133399999999995</v>
      </c>
      <c r="AD866" s="28">
        <f t="shared" si="1052"/>
        <v>118</v>
      </c>
      <c r="AE866" s="44">
        <f t="shared" si="1049"/>
        <v>445.02639999999997</v>
      </c>
      <c r="AF866" s="28">
        <f t="shared" si="1053"/>
        <v>728</v>
      </c>
      <c r="AG866" s="44">
        <f t="shared" si="1050"/>
        <v>81.302899999999994</v>
      </c>
      <c r="AH866" s="28">
        <f t="shared" si="1054"/>
        <v>133</v>
      </c>
      <c r="AI866" s="44">
        <f t="shared" si="1001"/>
        <v>23.927448547750011</v>
      </c>
      <c r="AJ866" s="44">
        <f t="shared" si="1002"/>
        <v>0</v>
      </c>
      <c r="AK866" s="44"/>
      <c r="AL866" s="44">
        <f t="shared" si="1003"/>
        <v>0</v>
      </c>
      <c r="AM866" s="44"/>
      <c r="AN866" s="44">
        <f t="shared" si="1004"/>
        <v>23.927448547750011</v>
      </c>
      <c r="AO866" s="20"/>
      <c r="AP866" s="20">
        <v>0.18</v>
      </c>
      <c r="AQ866" s="20"/>
      <c r="AR866" s="20">
        <v>0.05</v>
      </c>
      <c r="AS866" s="44">
        <f t="shared" si="1005"/>
        <v>15.899511812296826</v>
      </c>
      <c r="AT866" s="44">
        <f t="shared" si="1006"/>
        <v>0</v>
      </c>
      <c r="AU866" s="44">
        <f t="shared" si="1007"/>
        <v>0</v>
      </c>
      <c r="AV866" s="44">
        <f t="shared" si="1008"/>
        <v>0</v>
      </c>
      <c r="AW866" s="44"/>
      <c r="AX866" s="44">
        <f t="shared" si="1009"/>
        <v>15.899511812296826</v>
      </c>
      <c r="AY866" s="44">
        <f t="shared" si="1010"/>
        <v>74.440951037444492</v>
      </c>
      <c r="AZ866" s="44">
        <f t="shared" si="1011"/>
        <v>0</v>
      </c>
      <c r="BA866" s="44"/>
      <c r="BB866" s="44">
        <f t="shared" si="1012"/>
        <v>0</v>
      </c>
      <c r="BC866" s="44"/>
      <c r="BD866" s="44">
        <f t="shared" si="1013"/>
        <v>74.440951037444492</v>
      </c>
      <c r="BE866" s="20"/>
      <c r="BF866" s="20">
        <v>0.56000000000000005</v>
      </c>
      <c r="BG866" s="20"/>
      <c r="BH866" s="20">
        <v>0.05</v>
      </c>
      <c r="BI866" s="44">
        <f t="shared" si="1014"/>
        <v>39.865273538384507</v>
      </c>
      <c r="BJ866" s="44">
        <f t="shared" si="1015"/>
        <v>0</v>
      </c>
      <c r="BK866" s="44">
        <f t="shared" si="1016"/>
        <v>0</v>
      </c>
      <c r="BL866" s="44">
        <f t="shared" si="1017"/>
        <v>0</v>
      </c>
      <c r="BM866" s="44"/>
      <c r="BN866" s="44">
        <f t="shared" si="1018"/>
        <v>39.865273538384507</v>
      </c>
      <c r="BO866" s="44">
        <f t="shared" si="1019"/>
        <v>29.244659336138906</v>
      </c>
      <c r="BP866" s="44">
        <f t="shared" si="1020"/>
        <v>0</v>
      </c>
      <c r="BQ866" s="44"/>
      <c r="BR866" s="44">
        <f t="shared" si="1021"/>
        <v>0</v>
      </c>
      <c r="BS866" s="44"/>
      <c r="BT866" s="44">
        <f t="shared" si="1022"/>
        <v>29.244659336138906</v>
      </c>
      <c r="BU866" s="20"/>
      <c r="BV866" s="20">
        <v>0.22</v>
      </c>
      <c r="BW866" s="20"/>
      <c r="BX866" s="20">
        <v>0.05</v>
      </c>
      <c r="BY866" s="44">
        <f t="shared" si="1023"/>
        <v>15.661357461508198</v>
      </c>
      <c r="BZ866" s="44">
        <f t="shared" si="1024"/>
        <v>0</v>
      </c>
      <c r="CA866" s="44">
        <f t="shared" si="1025"/>
        <v>0</v>
      </c>
      <c r="CB866" s="44">
        <f t="shared" si="1026"/>
        <v>0</v>
      </c>
      <c r="CC866" s="44"/>
      <c r="CD866" s="44">
        <f t="shared" si="1027"/>
        <v>15.661357461508198</v>
      </c>
      <c r="CE866" s="44">
        <f t="shared" si="1028"/>
        <v>4.5368311210795396</v>
      </c>
      <c r="CF866" s="44">
        <f t="shared" si="1029"/>
        <v>11.163259661858428</v>
      </c>
      <c r="CG866" s="44">
        <f t="shared" si="1030"/>
        <v>5.1913060665285702</v>
      </c>
      <c r="CH866" s="44">
        <f t="shared" si="1031"/>
        <v>6.1593199122191225</v>
      </c>
      <c r="CI866" s="44">
        <f t="shared" si="1032"/>
        <v>19.162328615792831</v>
      </c>
      <c r="CJ866" s="44">
        <f t="shared" si="1033"/>
        <v>7.5280576704900399</v>
      </c>
      <c r="CK866" s="44">
        <f t="shared" si="1034"/>
        <v>34.218443956772909</v>
      </c>
      <c r="CM866" s="35">
        <f t="shared" si="1055"/>
        <v>20</v>
      </c>
    </row>
    <row r="867" spans="1:91" x14ac:dyDescent="0.25">
      <c r="A867" s="41">
        <f>'[11]КППВ ПАТ "СМНВО"'!F36</f>
        <v>1949</v>
      </c>
      <c r="B867" s="41" t="str">
        <f>'[11]КППВ ПАТ "СМНВО"'!C36</f>
        <v>вул. Металургів, 75</v>
      </c>
      <c r="C867" s="50">
        <f>'[11]КППВ ПАТ "СМНВО"'!O36</f>
        <v>1</v>
      </c>
      <c r="D867" s="46">
        <f>'[11]КППВ ПАТ "СМНВО"'!G36</f>
        <v>2</v>
      </c>
      <c r="E867" s="86" t="str">
        <f t="shared" si="987"/>
        <v>ПАТ"Сумське НВО ім.Фрунзе"</v>
      </c>
      <c r="F867" s="43">
        <f>'[11]КППВ ПАТ "СМНВО"'!L36</f>
        <v>667</v>
      </c>
      <c r="G867" s="43">
        <f>'[11]КППВ ПАТ "СМНВО"'!CL36</f>
        <v>136.98073932726561</v>
      </c>
      <c r="H867" s="32">
        <f t="shared" si="1051"/>
        <v>205.36842477850917</v>
      </c>
      <c r="I867" s="42"/>
      <c r="J867" s="42"/>
      <c r="K867" s="43">
        <f>'[11]КППВ ПАТ "СМНВО"'!CN36</f>
        <v>0</v>
      </c>
      <c r="L867" s="42"/>
      <c r="M867" s="42"/>
      <c r="N867" s="44">
        <f t="shared" si="1035"/>
        <v>136.98073932726561</v>
      </c>
      <c r="O867" s="44">
        <f t="shared" si="1036"/>
        <v>73.357131614623881</v>
      </c>
      <c r="P867" s="44">
        <f t="shared" si="1037"/>
        <v>0</v>
      </c>
      <c r="Q867" s="44">
        <f t="shared" si="1038"/>
        <v>0</v>
      </c>
      <c r="R867" s="44">
        <f t="shared" si="1039"/>
        <v>0</v>
      </c>
      <c r="S867" s="44">
        <f t="shared" si="1040"/>
        <v>0</v>
      </c>
      <c r="T867" s="44">
        <f t="shared" si="1041"/>
        <v>73.357131614623881</v>
      </c>
      <c r="U867" s="44">
        <f t="shared" si="1042"/>
        <v>141.09016150708359</v>
      </c>
      <c r="V867" s="44">
        <f t="shared" si="1043"/>
        <v>0</v>
      </c>
      <c r="W867" s="44">
        <f t="shared" si="1044"/>
        <v>0</v>
      </c>
      <c r="X867" s="44">
        <f t="shared" si="1045"/>
        <v>0</v>
      </c>
      <c r="Y867" s="44">
        <f t="shared" si="1046"/>
        <v>0</v>
      </c>
      <c r="Z867" s="44">
        <f t="shared" si="1047"/>
        <v>141.09016150708359</v>
      </c>
      <c r="AA867" s="20">
        <v>0.03</v>
      </c>
      <c r="AC867" s="44">
        <f t="shared" si="1048"/>
        <v>78.706000000000003</v>
      </c>
      <c r="AD867" s="28">
        <f t="shared" si="1052"/>
        <v>118</v>
      </c>
      <c r="AE867" s="44">
        <f t="shared" si="1049"/>
        <v>485.57600000000002</v>
      </c>
      <c r="AF867" s="28">
        <f t="shared" si="1053"/>
        <v>728</v>
      </c>
      <c r="AG867" s="44">
        <f t="shared" si="1050"/>
        <v>88.710999999999999</v>
      </c>
      <c r="AH867" s="28">
        <f t="shared" si="1054"/>
        <v>133</v>
      </c>
      <c r="AI867" s="44">
        <f t="shared" si="1001"/>
        <v>25.396229071275044</v>
      </c>
      <c r="AJ867" s="44">
        <f t="shared" si="1002"/>
        <v>0</v>
      </c>
      <c r="AK867" s="44"/>
      <c r="AL867" s="44">
        <f t="shared" si="1003"/>
        <v>0</v>
      </c>
      <c r="AM867" s="44"/>
      <c r="AN867" s="44">
        <f t="shared" si="1004"/>
        <v>25.396229071275044</v>
      </c>
      <c r="AO867" s="20"/>
      <c r="AP867" s="20">
        <v>0.18</v>
      </c>
      <c r="AQ867" s="20"/>
      <c r="AR867" s="20">
        <v>0.05</v>
      </c>
      <c r="AS867" s="44">
        <f t="shared" si="1005"/>
        <v>16.875499420706237</v>
      </c>
      <c r="AT867" s="44">
        <f t="shared" si="1006"/>
        <v>0</v>
      </c>
      <c r="AU867" s="44">
        <f t="shared" si="1007"/>
        <v>0</v>
      </c>
      <c r="AV867" s="44">
        <f t="shared" si="1008"/>
        <v>0</v>
      </c>
      <c r="AW867" s="44"/>
      <c r="AX867" s="44">
        <f t="shared" si="1009"/>
        <v>16.875499420706237</v>
      </c>
      <c r="AY867" s="44">
        <f t="shared" si="1010"/>
        <v>79.010490443966816</v>
      </c>
      <c r="AZ867" s="44">
        <f t="shared" si="1011"/>
        <v>0</v>
      </c>
      <c r="BA867" s="44"/>
      <c r="BB867" s="44">
        <f t="shared" si="1012"/>
        <v>0</v>
      </c>
      <c r="BC867" s="44"/>
      <c r="BD867" s="44">
        <f t="shared" si="1013"/>
        <v>79.010490443966816</v>
      </c>
      <c r="BE867" s="20"/>
      <c r="BF867" s="20">
        <v>0.56000000000000005</v>
      </c>
      <c r="BG867" s="20"/>
      <c r="BH867" s="20">
        <v>0.05</v>
      </c>
      <c r="BI867" s="44">
        <f t="shared" si="1014"/>
        <v>42.312393515315058</v>
      </c>
      <c r="BJ867" s="44">
        <f t="shared" si="1015"/>
        <v>0</v>
      </c>
      <c r="BK867" s="44">
        <f t="shared" si="1016"/>
        <v>0</v>
      </c>
      <c r="BL867" s="44">
        <f t="shared" si="1017"/>
        <v>0</v>
      </c>
      <c r="BM867" s="44"/>
      <c r="BN867" s="44">
        <f t="shared" si="1018"/>
        <v>42.312393515315058</v>
      </c>
      <c r="BO867" s="44">
        <f t="shared" si="1019"/>
        <v>31.039835531558392</v>
      </c>
      <c r="BP867" s="44">
        <f t="shared" si="1020"/>
        <v>0</v>
      </c>
      <c r="BQ867" s="44"/>
      <c r="BR867" s="44">
        <f t="shared" si="1021"/>
        <v>0</v>
      </c>
      <c r="BS867" s="44"/>
      <c r="BT867" s="44">
        <f t="shared" si="1022"/>
        <v>31.039835531558392</v>
      </c>
      <c r="BU867" s="20"/>
      <c r="BV867" s="20">
        <v>0.22</v>
      </c>
      <c r="BW867" s="20"/>
      <c r="BX867" s="20">
        <v>0.05</v>
      </c>
      <c r="BY867" s="44">
        <f t="shared" si="1023"/>
        <v>16.622726023873774</v>
      </c>
      <c r="BZ867" s="44">
        <f t="shared" si="1024"/>
        <v>0</v>
      </c>
      <c r="CA867" s="44">
        <f t="shared" si="1025"/>
        <v>0</v>
      </c>
      <c r="CB867" s="44">
        <f t="shared" si="1026"/>
        <v>0</v>
      </c>
      <c r="CC867" s="44"/>
      <c r="CD867" s="44">
        <f t="shared" si="1027"/>
        <v>16.622726023873774</v>
      </c>
      <c r="CE867" s="44">
        <f t="shared" si="1028"/>
        <v>4.6639212291061289</v>
      </c>
      <c r="CF867" s="44">
        <f t="shared" si="1029"/>
        <v>11.475975704949066</v>
      </c>
      <c r="CG867" s="44">
        <f t="shared" si="1030"/>
        <v>5.3367299606930967</v>
      </c>
      <c r="CH867" s="44">
        <f t="shared" si="1031"/>
        <v>6.5374082448373558</v>
      </c>
      <c r="CI867" s="44">
        <f t="shared" si="1032"/>
        <v>20.338603428382889</v>
      </c>
      <c r="CJ867" s="44">
        <f t="shared" si="1033"/>
        <v>7.990165632578992</v>
      </c>
      <c r="CK867" s="44">
        <f t="shared" si="1034"/>
        <v>36.318934693540868</v>
      </c>
      <c r="CM867" s="35">
        <f t="shared" si="1055"/>
        <v>20</v>
      </c>
    </row>
    <row r="868" spans="1:91" x14ac:dyDescent="0.25">
      <c r="A868" s="41">
        <f>'[11]КППВ ПАТ "СМНВО"'!F37</f>
        <v>1949</v>
      </c>
      <c r="B868" s="41" t="str">
        <f>'[11]КППВ ПАТ "СМНВО"'!C37</f>
        <v>вул. Металургів, 77</v>
      </c>
      <c r="C868" s="50">
        <f>'[11]КППВ ПАТ "СМНВО"'!O37</f>
        <v>1</v>
      </c>
      <c r="D868" s="46">
        <f>'[11]КППВ ПАТ "СМНВО"'!G37</f>
        <v>2</v>
      </c>
      <c r="E868" s="86" t="str">
        <f t="shared" si="987"/>
        <v>ПАТ"Сумське НВО ім.Фрунзе"</v>
      </c>
      <c r="F868" s="43">
        <f>'[11]КППВ ПАТ "СМНВО"'!L37</f>
        <v>844.21</v>
      </c>
      <c r="G868" s="43">
        <f>'[11]КППВ ПАТ "СМНВО"'!CL37</f>
        <v>172.34269266057024</v>
      </c>
      <c r="H868" s="32">
        <f t="shared" si="1051"/>
        <v>204.14670835523179</v>
      </c>
      <c r="I868" s="42"/>
      <c r="J868" s="42"/>
      <c r="K868" s="43">
        <f>'[11]КППВ ПАТ "СМНВО"'!CN37</f>
        <v>0</v>
      </c>
      <c r="L868" s="42"/>
      <c r="M868" s="42"/>
      <c r="N868" s="44">
        <f t="shared" si="1035"/>
        <v>172.34269266057024</v>
      </c>
      <c r="O868" s="44">
        <f t="shared" si="1036"/>
        <v>92.294476219137024</v>
      </c>
      <c r="P868" s="44">
        <f t="shared" si="1037"/>
        <v>0</v>
      </c>
      <c r="Q868" s="44">
        <f t="shared" si="1038"/>
        <v>0</v>
      </c>
      <c r="R868" s="44">
        <f t="shared" si="1039"/>
        <v>0</v>
      </c>
      <c r="S868" s="44">
        <f t="shared" si="1040"/>
        <v>0</v>
      </c>
      <c r="T868" s="44">
        <f t="shared" si="1041"/>
        <v>92.294476219137024</v>
      </c>
      <c r="U868" s="44">
        <f t="shared" si="1042"/>
        <v>177.51297344038736</v>
      </c>
      <c r="V868" s="44">
        <f t="shared" si="1043"/>
        <v>0</v>
      </c>
      <c r="W868" s="44">
        <f t="shared" si="1044"/>
        <v>0</v>
      </c>
      <c r="X868" s="44">
        <f t="shared" si="1045"/>
        <v>0</v>
      </c>
      <c r="Y868" s="44">
        <f t="shared" si="1046"/>
        <v>0</v>
      </c>
      <c r="Z868" s="44">
        <f t="shared" si="1047"/>
        <v>177.51297344038736</v>
      </c>
      <c r="AA868" s="20">
        <v>0.03</v>
      </c>
      <c r="AC868" s="44">
        <f t="shared" si="1048"/>
        <v>99.616780000000006</v>
      </c>
      <c r="AD868" s="28">
        <f t="shared" si="1052"/>
        <v>118</v>
      </c>
      <c r="AE868" s="44">
        <f t="shared" si="1049"/>
        <v>614.58488</v>
      </c>
      <c r="AF868" s="28">
        <f t="shared" si="1053"/>
        <v>728</v>
      </c>
      <c r="AG868" s="44">
        <f t="shared" si="1050"/>
        <v>112.27993000000001</v>
      </c>
      <c r="AH868" s="28">
        <f t="shared" si="1054"/>
        <v>133</v>
      </c>
      <c r="AI868" s="44">
        <f t="shared" si="1001"/>
        <v>31.952335219269724</v>
      </c>
      <c r="AJ868" s="44">
        <f t="shared" si="1002"/>
        <v>0</v>
      </c>
      <c r="AK868" s="44"/>
      <c r="AL868" s="44">
        <f t="shared" si="1003"/>
        <v>0</v>
      </c>
      <c r="AM868" s="44"/>
      <c r="AN868" s="44">
        <f t="shared" si="1004"/>
        <v>31.952335219269724</v>
      </c>
      <c r="AO868" s="20"/>
      <c r="AP868" s="20">
        <v>0.18</v>
      </c>
      <c r="AQ868" s="20"/>
      <c r="AR868" s="20">
        <v>0.05</v>
      </c>
      <c r="AS868" s="44">
        <f t="shared" si="1005"/>
        <v>21.231955853354808</v>
      </c>
      <c r="AT868" s="44">
        <f t="shared" si="1006"/>
        <v>0</v>
      </c>
      <c r="AU868" s="44">
        <f t="shared" si="1007"/>
        <v>0</v>
      </c>
      <c r="AV868" s="44">
        <f t="shared" si="1008"/>
        <v>0</v>
      </c>
      <c r="AW868" s="44"/>
      <c r="AX868" s="44">
        <f t="shared" si="1009"/>
        <v>21.231955853354808</v>
      </c>
      <c r="AY868" s="44">
        <f t="shared" si="1010"/>
        <v>99.407265126616934</v>
      </c>
      <c r="AZ868" s="44">
        <f t="shared" si="1011"/>
        <v>0</v>
      </c>
      <c r="BA868" s="44"/>
      <c r="BB868" s="44">
        <f t="shared" si="1012"/>
        <v>0</v>
      </c>
      <c r="BC868" s="44"/>
      <c r="BD868" s="44">
        <f t="shared" si="1013"/>
        <v>99.407265126616934</v>
      </c>
      <c r="BE868" s="20"/>
      <c r="BF868" s="20">
        <v>0.56000000000000005</v>
      </c>
      <c r="BG868" s="20"/>
      <c r="BH868" s="20">
        <v>0.05</v>
      </c>
      <c r="BI868" s="44">
        <f t="shared" si="1014"/>
        <v>53.235453883198247</v>
      </c>
      <c r="BJ868" s="44">
        <f t="shared" si="1015"/>
        <v>0</v>
      </c>
      <c r="BK868" s="44">
        <f t="shared" si="1016"/>
        <v>0</v>
      </c>
      <c r="BL868" s="44">
        <f t="shared" si="1017"/>
        <v>0</v>
      </c>
      <c r="BM868" s="44"/>
      <c r="BN868" s="44">
        <f t="shared" si="1018"/>
        <v>53.235453883198247</v>
      </c>
      <c r="BO868" s="44">
        <f t="shared" si="1019"/>
        <v>39.052854156885218</v>
      </c>
      <c r="BP868" s="44">
        <f t="shared" si="1020"/>
        <v>0</v>
      </c>
      <c r="BQ868" s="44"/>
      <c r="BR868" s="44">
        <f t="shared" si="1021"/>
        <v>0</v>
      </c>
      <c r="BS868" s="44"/>
      <c r="BT868" s="44">
        <f t="shared" si="1022"/>
        <v>39.052854156885218</v>
      </c>
      <c r="BU868" s="20"/>
      <c r="BV868" s="20">
        <v>0.22</v>
      </c>
      <c r="BW868" s="20"/>
      <c r="BX868" s="20">
        <v>0.05</v>
      </c>
      <c r="BY868" s="44">
        <f t="shared" si="1023"/>
        <v>20.913928311256452</v>
      </c>
      <c r="BZ868" s="44">
        <f t="shared" si="1024"/>
        <v>0</v>
      </c>
      <c r="CA868" s="44">
        <f t="shared" si="1025"/>
        <v>0</v>
      </c>
      <c r="CB868" s="44">
        <f t="shared" si="1026"/>
        <v>0</v>
      </c>
      <c r="CC868" s="44"/>
      <c r="CD868" s="44">
        <f t="shared" si="1027"/>
        <v>20.913928311256452</v>
      </c>
      <c r="CE868" s="44">
        <f t="shared" si="1028"/>
        <v>4.6918324759167112</v>
      </c>
      <c r="CF868" s="44">
        <f t="shared" si="1029"/>
        <v>11.544653706690204</v>
      </c>
      <c r="CG868" s="44">
        <f t="shared" si="1030"/>
        <v>5.3686676328314586</v>
      </c>
      <c r="CH868" s="44">
        <f t="shared" si="1031"/>
        <v>8.2250581028395811</v>
      </c>
      <c r="CI868" s="44">
        <f t="shared" si="1032"/>
        <v>25.589069653278699</v>
      </c>
      <c r="CJ868" s="44">
        <f t="shared" si="1033"/>
        <v>10.052848792359487</v>
      </c>
      <c r="CK868" s="44">
        <f t="shared" si="1034"/>
        <v>45.694767237997667</v>
      </c>
      <c r="CM868" s="35">
        <f t="shared" si="1055"/>
        <v>20</v>
      </c>
    </row>
    <row r="869" spans="1:91" x14ac:dyDescent="0.25">
      <c r="A869" s="41">
        <f>'[11]КППВ ПАТ "СМНВО"'!F38</f>
        <v>1977</v>
      </c>
      <c r="B869" s="41" t="str">
        <f>'[11]КППВ ПАТ "СМНВО"'!C38</f>
        <v>вул. Холодногірська, 30/1</v>
      </c>
      <c r="C869" s="50">
        <f>'[11]КППВ ПАТ "СМНВО"'!O38</f>
        <v>1</v>
      </c>
      <c r="D869" s="46">
        <f>'[11]КППВ ПАТ "СМНВО"'!G38</f>
        <v>2</v>
      </c>
      <c r="E869" s="86" t="str">
        <f t="shared" si="987"/>
        <v>ПАТ"Сумське НВО ім.Фрунзе"</v>
      </c>
      <c r="F869" s="43">
        <f>'[11]КППВ ПАТ "СМНВО"'!L38</f>
        <v>1633.2</v>
      </c>
      <c r="G869" s="43">
        <f>'[11]КППВ ПАТ "СМНВО"'!CL38</f>
        <v>338.03395977721971</v>
      </c>
      <c r="H869" s="32">
        <f t="shared" si="1051"/>
        <v>206.97646324835884</v>
      </c>
      <c r="I869" s="42"/>
      <c r="J869" s="42"/>
      <c r="K869" s="43">
        <f>'[11]КППВ ПАТ "СМНВО"'!CN38</f>
        <v>71.816324999999992</v>
      </c>
      <c r="L869" s="42"/>
      <c r="M869" s="42"/>
      <c r="N869" s="44">
        <f t="shared" si="1035"/>
        <v>409.85028477721971</v>
      </c>
      <c r="O869" s="44">
        <f t="shared" si="1036"/>
        <v>181.02692246642133</v>
      </c>
      <c r="P869" s="44">
        <f t="shared" si="1037"/>
        <v>0</v>
      </c>
      <c r="Q869" s="44">
        <f t="shared" si="1038"/>
        <v>0</v>
      </c>
      <c r="R869" s="44">
        <f t="shared" si="1039"/>
        <v>38.459710693465176</v>
      </c>
      <c r="S869" s="44">
        <f t="shared" si="1040"/>
        <v>0</v>
      </c>
      <c r="T869" s="44">
        <f t="shared" si="1041"/>
        <v>219.48663315988651</v>
      </c>
      <c r="U869" s="44">
        <f t="shared" si="1042"/>
        <v>348.17497857053633</v>
      </c>
      <c r="V869" s="44">
        <f t="shared" si="1043"/>
        <v>0</v>
      </c>
      <c r="W869" s="44">
        <f t="shared" si="1044"/>
        <v>0</v>
      </c>
      <c r="X869" s="44">
        <f t="shared" si="1045"/>
        <v>71.816324999999992</v>
      </c>
      <c r="Y869" s="44">
        <f t="shared" si="1046"/>
        <v>0</v>
      </c>
      <c r="Z869" s="44">
        <f t="shared" si="1047"/>
        <v>419.99130357053633</v>
      </c>
      <c r="AA869" s="20">
        <v>0.03</v>
      </c>
      <c r="AC869" s="44">
        <f t="shared" si="1048"/>
        <v>192.7176</v>
      </c>
      <c r="AD869" s="28">
        <f t="shared" si="1052"/>
        <v>118</v>
      </c>
      <c r="AE869" s="44">
        <f t="shared" si="1049"/>
        <v>1188.9696000000001</v>
      </c>
      <c r="AF869" s="28">
        <f t="shared" si="1053"/>
        <v>728</v>
      </c>
      <c r="AG869" s="44">
        <f t="shared" si="1050"/>
        <v>217.21559999999999</v>
      </c>
      <c r="AH869" s="28">
        <f t="shared" si="1054"/>
        <v>133</v>
      </c>
      <c r="AI869" s="44">
        <f t="shared" si="1001"/>
        <v>62.671496142696533</v>
      </c>
      <c r="AJ869" s="44">
        <f t="shared" si="1002"/>
        <v>0</v>
      </c>
      <c r="AK869" s="44"/>
      <c r="AL869" s="44">
        <f t="shared" si="1003"/>
        <v>3.5908162499999996</v>
      </c>
      <c r="AM869" s="44"/>
      <c r="AN869" s="44">
        <f t="shared" si="1004"/>
        <v>66.262312392696529</v>
      </c>
      <c r="AO869" s="20"/>
      <c r="AP869" s="20">
        <v>0.18</v>
      </c>
      <c r="AQ869" s="20"/>
      <c r="AR869" s="20">
        <v>0.05</v>
      </c>
      <c r="AS869" s="44">
        <f t="shared" si="1005"/>
        <v>41.64448170169895</v>
      </c>
      <c r="AT869" s="44">
        <f t="shared" si="1006"/>
        <v>0</v>
      </c>
      <c r="AU869" s="44">
        <f t="shared" si="1007"/>
        <v>0</v>
      </c>
      <c r="AV869" s="44">
        <f t="shared" si="1008"/>
        <v>1.9229855346732587</v>
      </c>
      <c r="AW869" s="44"/>
      <c r="AX869" s="44">
        <f t="shared" si="1009"/>
        <v>43.56746723637221</v>
      </c>
      <c r="AY869" s="44">
        <f t="shared" si="1010"/>
        <v>194.97798799950036</v>
      </c>
      <c r="AZ869" s="44">
        <f t="shared" si="1011"/>
        <v>0</v>
      </c>
      <c r="BA869" s="44"/>
      <c r="BB869" s="44">
        <f t="shared" si="1012"/>
        <v>3.5908162499999996</v>
      </c>
      <c r="BC869" s="44"/>
      <c r="BD869" s="44">
        <f t="shared" si="1013"/>
        <v>198.56880424950035</v>
      </c>
      <c r="BE869" s="20"/>
      <c r="BF869" s="20">
        <v>0.56000000000000005</v>
      </c>
      <c r="BG869" s="20"/>
      <c r="BH869" s="20">
        <v>0.05</v>
      </c>
      <c r="BI869" s="44">
        <f t="shared" si="1014"/>
        <v>104.41632887863183</v>
      </c>
      <c r="BJ869" s="44">
        <f t="shared" si="1015"/>
        <v>0</v>
      </c>
      <c r="BK869" s="44">
        <f t="shared" si="1016"/>
        <v>0</v>
      </c>
      <c r="BL869" s="44">
        <f t="shared" si="1017"/>
        <v>1.9229855346732587</v>
      </c>
      <c r="BM869" s="44"/>
      <c r="BN869" s="44">
        <f t="shared" si="1018"/>
        <v>106.33931441330509</v>
      </c>
      <c r="BO869" s="44">
        <f t="shared" si="1019"/>
        <v>76.598495285517998</v>
      </c>
      <c r="BP869" s="44">
        <f t="shared" si="1020"/>
        <v>0</v>
      </c>
      <c r="BQ869" s="44"/>
      <c r="BR869" s="44">
        <f t="shared" si="1021"/>
        <v>3.5908162499999996</v>
      </c>
      <c r="BS869" s="44"/>
      <c r="BT869" s="44">
        <f t="shared" si="1022"/>
        <v>80.189311535518002</v>
      </c>
      <c r="BU869" s="20"/>
      <c r="BV869" s="20">
        <v>0.22</v>
      </c>
      <c r="BW869" s="20"/>
      <c r="BX869" s="20">
        <v>0.05</v>
      </c>
      <c r="BY869" s="44">
        <f t="shared" si="1023"/>
        <v>41.020700630891078</v>
      </c>
      <c r="BZ869" s="44">
        <f t="shared" si="1024"/>
        <v>0</v>
      </c>
      <c r="CA869" s="44">
        <f t="shared" si="1025"/>
        <v>0</v>
      </c>
      <c r="CB869" s="44">
        <f t="shared" si="1026"/>
        <v>1.9229855346732587</v>
      </c>
      <c r="CC869" s="44"/>
      <c r="CD869" s="44">
        <f t="shared" si="1027"/>
        <v>42.943686165564337</v>
      </c>
      <c r="CE869" s="44">
        <f t="shared" si="1028"/>
        <v>4.4234290452190921</v>
      </c>
      <c r="CF869" s="44">
        <f t="shared" si="1029"/>
        <v>11.1809033804645</v>
      </c>
      <c r="CG869" s="44">
        <f t="shared" si="1030"/>
        <v>5.0581498561290426</v>
      </c>
      <c r="CH869" s="44">
        <f t="shared" si="1031"/>
        <v>17.057012131299633</v>
      </c>
      <c r="CI869" s="44">
        <f t="shared" si="1032"/>
        <v>51.114885380225658</v>
      </c>
      <c r="CJ869" s="44">
        <f t="shared" si="1033"/>
        <v>20.64205142066027</v>
      </c>
      <c r="CK869" s="44">
        <f t="shared" si="1034"/>
        <v>108.11268881755147</v>
      </c>
      <c r="CM869" s="35">
        <f t="shared" si="1055"/>
        <v>20</v>
      </c>
    </row>
    <row r="870" spans="1:91" x14ac:dyDescent="0.25">
      <c r="A870" s="41">
        <f>'[11]КППВ ПАТ "СМНВО"'!F39</f>
        <v>1949</v>
      </c>
      <c r="B870" s="41" t="str">
        <f>'[11]КППВ ПАТ "СМНВО"'!C39</f>
        <v>Степаненківська, 20</v>
      </c>
      <c r="C870" s="50">
        <f>'[11]КППВ ПАТ "СМНВО"'!O39</f>
        <v>1</v>
      </c>
      <c r="D870" s="46">
        <f>'[11]КППВ ПАТ "СМНВО"'!G39</f>
        <v>2</v>
      </c>
      <c r="E870" s="86" t="str">
        <f t="shared" si="987"/>
        <v>ПАТ"Сумське НВО ім.Фрунзе"</v>
      </c>
      <c r="F870" s="43">
        <f>'[11]КППВ ПАТ "СМНВО"'!L39</f>
        <v>972.06</v>
      </c>
      <c r="G870" s="43">
        <f>'[11]КППВ ПАТ "СМНВО"'!CL39</f>
        <v>199.45947139220442</v>
      </c>
      <c r="H870" s="32">
        <f t="shared" si="1051"/>
        <v>205.19255127482299</v>
      </c>
      <c r="I870" s="42"/>
      <c r="J870" s="42"/>
      <c r="K870" s="43">
        <f>'[11]КППВ ПАТ "СМНВО"'!CN39</f>
        <v>0</v>
      </c>
      <c r="L870" s="42"/>
      <c r="M870" s="42"/>
      <c r="N870" s="44">
        <f t="shared" si="1035"/>
        <v>199.45947139220442</v>
      </c>
      <c r="O870" s="44">
        <f t="shared" si="1036"/>
        <v>106.81629232372551</v>
      </c>
      <c r="P870" s="44">
        <f t="shared" si="1037"/>
        <v>0</v>
      </c>
      <c r="Q870" s="44">
        <f t="shared" si="1038"/>
        <v>0</v>
      </c>
      <c r="R870" s="44">
        <f t="shared" si="1039"/>
        <v>0</v>
      </c>
      <c r="S870" s="44">
        <f t="shared" si="1040"/>
        <v>0</v>
      </c>
      <c r="T870" s="44">
        <f t="shared" si="1041"/>
        <v>106.81629232372551</v>
      </c>
      <c r="U870" s="44">
        <f t="shared" si="1042"/>
        <v>205.44325553397056</v>
      </c>
      <c r="V870" s="44">
        <f t="shared" si="1043"/>
        <v>0</v>
      </c>
      <c r="W870" s="44">
        <f t="shared" si="1044"/>
        <v>0</v>
      </c>
      <c r="X870" s="44">
        <f t="shared" si="1045"/>
        <v>0</v>
      </c>
      <c r="Y870" s="44">
        <f t="shared" si="1046"/>
        <v>0</v>
      </c>
      <c r="Z870" s="44">
        <f t="shared" si="1047"/>
        <v>205.44325553397056</v>
      </c>
      <c r="AA870" s="20">
        <v>0.03</v>
      </c>
      <c r="AC870" s="44">
        <f t="shared" si="1048"/>
        <v>114.70307999999999</v>
      </c>
      <c r="AD870" s="28">
        <f t="shared" si="1052"/>
        <v>118</v>
      </c>
      <c r="AE870" s="44">
        <f t="shared" si="1049"/>
        <v>707.65967999999998</v>
      </c>
      <c r="AF870" s="28">
        <f t="shared" si="1053"/>
        <v>728</v>
      </c>
      <c r="AG870" s="44">
        <f t="shared" si="1050"/>
        <v>129.28397999999999</v>
      </c>
      <c r="AH870" s="28">
        <f t="shared" si="1054"/>
        <v>133</v>
      </c>
      <c r="AI870" s="44">
        <f t="shared" si="1001"/>
        <v>36.9797859961147</v>
      </c>
      <c r="AJ870" s="44">
        <f t="shared" si="1002"/>
        <v>0</v>
      </c>
      <c r="AK870" s="44"/>
      <c r="AL870" s="44">
        <f t="shared" si="1003"/>
        <v>0</v>
      </c>
      <c r="AM870" s="44"/>
      <c r="AN870" s="44">
        <f t="shared" si="1004"/>
        <v>36.9797859961147</v>
      </c>
      <c r="AO870" s="20"/>
      <c r="AP870" s="20">
        <v>0.18</v>
      </c>
      <c r="AQ870" s="20"/>
      <c r="AR870" s="20">
        <v>0.05</v>
      </c>
      <c r="AS870" s="44">
        <f t="shared" si="1005"/>
        <v>24.572638536369251</v>
      </c>
      <c r="AT870" s="44">
        <f t="shared" si="1006"/>
        <v>0</v>
      </c>
      <c r="AU870" s="44">
        <f t="shared" si="1007"/>
        <v>0</v>
      </c>
      <c r="AV870" s="44">
        <f t="shared" si="1008"/>
        <v>0</v>
      </c>
      <c r="AW870" s="44"/>
      <c r="AX870" s="44">
        <f t="shared" si="1009"/>
        <v>24.572638536369251</v>
      </c>
      <c r="AY870" s="44">
        <f t="shared" si="1010"/>
        <v>115.04822309902352</v>
      </c>
      <c r="AZ870" s="44">
        <f t="shared" si="1011"/>
        <v>0</v>
      </c>
      <c r="BA870" s="44"/>
      <c r="BB870" s="44">
        <f t="shared" si="1012"/>
        <v>0</v>
      </c>
      <c r="BC870" s="44"/>
      <c r="BD870" s="44">
        <f t="shared" si="1013"/>
        <v>115.04822309902352</v>
      </c>
      <c r="BE870" s="20"/>
      <c r="BF870" s="20">
        <v>0.56000000000000005</v>
      </c>
      <c r="BG870" s="20"/>
      <c r="BH870" s="20">
        <v>0.05</v>
      </c>
      <c r="BI870" s="44">
        <f t="shared" si="1014"/>
        <v>61.611637412324875</v>
      </c>
      <c r="BJ870" s="44">
        <f t="shared" si="1015"/>
        <v>0</v>
      </c>
      <c r="BK870" s="44">
        <f t="shared" si="1016"/>
        <v>0</v>
      </c>
      <c r="BL870" s="44">
        <f t="shared" si="1017"/>
        <v>0</v>
      </c>
      <c r="BM870" s="44"/>
      <c r="BN870" s="44">
        <f t="shared" si="1018"/>
        <v>61.611637412324875</v>
      </c>
      <c r="BO870" s="44">
        <f t="shared" si="1019"/>
        <v>45.19751621747352</v>
      </c>
      <c r="BP870" s="44">
        <f t="shared" si="1020"/>
        <v>0</v>
      </c>
      <c r="BQ870" s="44"/>
      <c r="BR870" s="44">
        <f t="shared" si="1021"/>
        <v>0</v>
      </c>
      <c r="BS870" s="44"/>
      <c r="BT870" s="44">
        <f t="shared" si="1022"/>
        <v>45.19751621747352</v>
      </c>
      <c r="BU870" s="20"/>
      <c r="BV870" s="20">
        <v>0.22</v>
      </c>
      <c r="BW870" s="20"/>
      <c r="BX870" s="20">
        <v>0.05</v>
      </c>
      <c r="BY870" s="44">
        <f t="shared" si="1023"/>
        <v>24.204571840556198</v>
      </c>
      <c r="BZ870" s="44">
        <f t="shared" si="1024"/>
        <v>0</v>
      </c>
      <c r="CA870" s="44">
        <f t="shared" si="1025"/>
        <v>0</v>
      </c>
      <c r="CB870" s="44">
        <f t="shared" si="1026"/>
        <v>0</v>
      </c>
      <c r="CC870" s="44"/>
      <c r="CD870" s="44">
        <f t="shared" si="1027"/>
        <v>24.204571840556198</v>
      </c>
      <c r="CE870" s="44">
        <f t="shared" si="1028"/>
        <v>4.6679187434524492</v>
      </c>
      <c r="CF870" s="44">
        <f t="shared" si="1029"/>
        <v>11.48581192971896</v>
      </c>
      <c r="CG870" s="44">
        <f t="shared" si="1030"/>
        <v>5.3413041491350404</v>
      </c>
      <c r="CH870" s="44">
        <f t="shared" si="1031"/>
        <v>9.5192068548775222</v>
      </c>
      <c r="CI870" s="44">
        <f t="shared" si="1032"/>
        <v>29.615310215174517</v>
      </c>
      <c r="CJ870" s="44">
        <f t="shared" si="1033"/>
        <v>11.634586155961417</v>
      </c>
      <c r="CK870" s="44">
        <f t="shared" si="1034"/>
        <v>52.884482527097347</v>
      </c>
      <c r="CM870" s="35">
        <f t="shared" si="1055"/>
        <v>20</v>
      </c>
    </row>
    <row r="871" spans="1:91" x14ac:dyDescent="0.25">
      <c r="A871" s="41">
        <f>'[11]КППВ ПАТ "СМНВО"'!F40</f>
        <v>1980</v>
      </c>
      <c r="B871" s="41" t="str">
        <f>'[11]КППВ ПАТ "СМНВО"'!C40</f>
        <v>вул.Бориса Гмирі, 7а</v>
      </c>
      <c r="C871" s="50">
        <f>'[11]КППВ ПАТ "СМНВО"'!O40</f>
        <v>1</v>
      </c>
      <c r="D871" s="46">
        <f>'[11]КППВ ПАТ "СМНВО"'!G40</f>
        <v>2</v>
      </c>
      <c r="E871" s="86" t="str">
        <f t="shared" si="987"/>
        <v>ПАТ"Сумське НВО ім.Фрунзе"</v>
      </c>
      <c r="F871" s="43">
        <f>'[11]КППВ ПАТ "СМНВО"'!L40</f>
        <v>1183.98</v>
      </c>
      <c r="G871" s="43">
        <f>'[11]КППВ ПАТ "СМНВО"'!CL40</f>
        <v>237.56644210598861</v>
      </c>
      <c r="H871" s="32">
        <f t="shared" si="1051"/>
        <v>200.65072223009562</v>
      </c>
      <c r="I871" s="42"/>
      <c r="J871" s="42"/>
      <c r="K871" s="43">
        <f>'[11]КППВ ПАТ "СМНВО"'!CN40</f>
        <v>0</v>
      </c>
      <c r="L871" s="42"/>
      <c r="M871" s="42"/>
      <c r="N871" s="44">
        <f t="shared" si="1035"/>
        <v>237.56644210598861</v>
      </c>
      <c r="O871" s="44">
        <f t="shared" si="1036"/>
        <v>127.22367280520365</v>
      </c>
      <c r="P871" s="44">
        <f t="shared" si="1037"/>
        <v>0</v>
      </c>
      <c r="Q871" s="44">
        <f t="shared" si="1038"/>
        <v>0</v>
      </c>
      <c r="R871" s="44">
        <f t="shared" si="1039"/>
        <v>0</v>
      </c>
      <c r="S871" s="44">
        <f t="shared" si="1040"/>
        <v>0</v>
      </c>
      <c r="T871" s="44">
        <f t="shared" si="1041"/>
        <v>127.22367280520365</v>
      </c>
      <c r="U871" s="44">
        <f t="shared" si="1042"/>
        <v>244.69343536916827</v>
      </c>
      <c r="V871" s="44">
        <f t="shared" si="1043"/>
        <v>0</v>
      </c>
      <c r="W871" s="44">
        <f t="shared" si="1044"/>
        <v>0</v>
      </c>
      <c r="X871" s="44">
        <f t="shared" si="1045"/>
        <v>0</v>
      </c>
      <c r="Y871" s="44">
        <f t="shared" si="1046"/>
        <v>0</v>
      </c>
      <c r="Z871" s="44">
        <f t="shared" si="1047"/>
        <v>244.69343536916827</v>
      </c>
      <c r="AA871" s="20">
        <v>0.03</v>
      </c>
      <c r="AC871" s="44">
        <f t="shared" si="1048"/>
        <v>139.70964000000001</v>
      </c>
      <c r="AD871" s="28">
        <f t="shared" si="1052"/>
        <v>118</v>
      </c>
      <c r="AE871" s="44">
        <f t="shared" si="1049"/>
        <v>861.93744000000004</v>
      </c>
      <c r="AF871" s="28">
        <f t="shared" si="1053"/>
        <v>728</v>
      </c>
      <c r="AG871" s="44">
        <f t="shared" si="1050"/>
        <v>157.46933999999999</v>
      </c>
      <c r="AH871" s="28">
        <f t="shared" si="1054"/>
        <v>133</v>
      </c>
      <c r="AI871" s="44">
        <f t="shared" si="1001"/>
        <v>44.044818366450286</v>
      </c>
      <c r="AJ871" s="44">
        <f t="shared" si="1002"/>
        <v>0</v>
      </c>
      <c r="AK871" s="44"/>
      <c r="AL871" s="44">
        <f t="shared" si="1003"/>
        <v>0</v>
      </c>
      <c r="AM871" s="44"/>
      <c r="AN871" s="44">
        <f t="shared" si="1004"/>
        <v>44.044818366450286</v>
      </c>
      <c r="AO871" s="20"/>
      <c r="AP871" s="20">
        <v>0.18</v>
      </c>
      <c r="AQ871" s="20"/>
      <c r="AR871" s="20">
        <v>0.05</v>
      </c>
      <c r="AS871" s="44">
        <f t="shared" si="1005"/>
        <v>29.267270536193276</v>
      </c>
      <c r="AT871" s="44">
        <f t="shared" si="1006"/>
        <v>0</v>
      </c>
      <c r="AU871" s="44">
        <f t="shared" si="1007"/>
        <v>0</v>
      </c>
      <c r="AV871" s="44">
        <f t="shared" si="1008"/>
        <v>0</v>
      </c>
      <c r="AW871" s="44"/>
      <c r="AX871" s="44">
        <f t="shared" si="1009"/>
        <v>29.267270536193276</v>
      </c>
      <c r="AY871" s="44">
        <f t="shared" si="1010"/>
        <v>137.02832380673425</v>
      </c>
      <c r="AZ871" s="44">
        <f t="shared" si="1011"/>
        <v>0</v>
      </c>
      <c r="BA871" s="44"/>
      <c r="BB871" s="44">
        <f t="shared" si="1012"/>
        <v>0</v>
      </c>
      <c r="BC871" s="44"/>
      <c r="BD871" s="44">
        <f t="shared" si="1013"/>
        <v>137.02832380673425</v>
      </c>
      <c r="BE871" s="20"/>
      <c r="BF871" s="20">
        <v>0.56000000000000005</v>
      </c>
      <c r="BG871" s="20"/>
      <c r="BH871" s="20">
        <v>0.05</v>
      </c>
      <c r="BI871" s="44">
        <f t="shared" si="1014"/>
        <v>73.382614474041475</v>
      </c>
      <c r="BJ871" s="44">
        <f t="shared" si="1015"/>
        <v>0</v>
      </c>
      <c r="BK871" s="44">
        <f t="shared" si="1016"/>
        <v>0</v>
      </c>
      <c r="BL871" s="44">
        <f t="shared" si="1017"/>
        <v>0</v>
      </c>
      <c r="BM871" s="44"/>
      <c r="BN871" s="44">
        <f t="shared" si="1018"/>
        <v>73.382614474041475</v>
      </c>
      <c r="BO871" s="44">
        <f t="shared" si="1019"/>
        <v>53.832555781217017</v>
      </c>
      <c r="BP871" s="44">
        <f t="shared" si="1020"/>
        <v>0</v>
      </c>
      <c r="BQ871" s="44"/>
      <c r="BR871" s="44">
        <f t="shared" si="1021"/>
        <v>0</v>
      </c>
      <c r="BS871" s="44"/>
      <c r="BT871" s="44">
        <f t="shared" si="1022"/>
        <v>53.832555781217017</v>
      </c>
      <c r="BU871" s="20"/>
      <c r="BV871" s="20">
        <v>0.22</v>
      </c>
      <c r="BW871" s="20"/>
      <c r="BX871" s="20">
        <v>0.05</v>
      </c>
      <c r="BY871" s="44">
        <f t="shared" si="1023"/>
        <v>28.828884257659144</v>
      </c>
      <c r="BZ871" s="44">
        <f t="shared" si="1024"/>
        <v>0</v>
      </c>
      <c r="CA871" s="44">
        <f t="shared" si="1025"/>
        <v>0</v>
      </c>
      <c r="CB871" s="44">
        <f t="shared" si="1026"/>
        <v>0</v>
      </c>
      <c r="CC871" s="44"/>
      <c r="CD871" s="44">
        <f t="shared" si="1027"/>
        <v>28.828884257659144</v>
      </c>
      <c r="CE871" s="44">
        <f t="shared" si="1028"/>
        <v>4.7735794093688559</v>
      </c>
      <c r="CF871" s="44">
        <f t="shared" si="1029"/>
        <v>11.745799003998469</v>
      </c>
      <c r="CG871" s="44">
        <f t="shared" si="1030"/>
        <v>5.4622072291321562</v>
      </c>
      <c r="CH871" s="44">
        <f t="shared" si="1031"/>
        <v>11.337862716669047</v>
      </c>
      <c r="CI871" s="44">
        <f t="shared" si="1032"/>
        <v>35.273350674081485</v>
      </c>
      <c r="CJ871" s="44">
        <f t="shared" si="1033"/>
        <v>13.857387764817725</v>
      </c>
      <c r="CK871" s="44">
        <f t="shared" si="1034"/>
        <v>62.988126203716931</v>
      </c>
      <c r="CM871" s="35">
        <f t="shared" si="1055"/>
        <v>20</v>
      </c>
    </row>
    <row r="872" spans="1:91" x14ac:dyDescent="0.25">
      <c r="A872" s="41">
        <f>'[11]КППВ ПАТ "СМНВО"'!F41</f>
        <v>1917</v>
      </c>
      <c r="B872" s="41" t="str">
        <f>'[11]КППВ ПАТ "СМНВО"'!C41</f>
        <v>Вул. Покровська,14</v>
      </c>
      <c r="C872" s="50">
        <f>'[11]КППВ ПАТ "СМНВО"'!O41</f>
        <v>1</v>
      </c>
      <c r="D872" s="46">
        <f>'[11]КППВ ПАТ "СМНВО"'!G41</f>
        <v>2</v>
      </c>
      <c r="E872" s="86" t="str">
        <f t="shared" si="987"/>
        <v>ПАТ"Сумське НВО ім.Фрунзе"</v>
      </c>
      <c r="F872" s="43">
        <f>'[11]КППВ ПАТ "СМНВО"'!L41</f>
        <v>260.39999999999998</v>
      </c>
      <c r="G872" s="43">
        <f>'[11]КППВ ПАТ "СМНВО"'!CL41</f>
        <v>53.197243675616072</v>
      </c>
      <c r="H872" s="32">
        <f t="shared" si="1051"/>
        <v>204.29049030574532</v>
      </c>
      <c r="I872" s="42"/>
      <c r="J872" s="42"/>
      <c r="K872" s="43">
        <f>'[11]КППВ ПАТ "СМНВО"'!CN41</f>
        <v>0</v>
      </c>
      <c r="L872" s="42"/>
      <c r="M872" s="42"/>
      <c r="N872" s="44">
        <f t="shared" si="1035"/>
        <v>53.197243675616072</v>
      </c>
      <c r="O872" s="44">
        <f t="shared" si="1036"/>
        <v>28.488656325062085</v>
      </c>
      <c r="P872" s="44">
        <f t="shared" si="1037"/>
        <v>0</v>
      </c>
      <c r="Q872" s="44">
        <f t="shared" si="1038"/>
        <v>0</v>
      </c>
      <c r="R872" s="44">
        <f t="shared" si="1039"/>
        <v>0</v>
      </c>
      <c r="S872" s="44">
        <f t="shared" si="1040"/>
        <v>0</v>
      </c>
      <c r="T872" s="44">
        <f t="shared" si="1041"/>
        <v>28.488656325062085</v>
      </c>
      <c r="U872" s="44">
        <f t="shared" si="1042"/>
        <v>54.793160985884555</v>
      </c>
      <c r="V872" s="44">
        <f t="shared" si="1043"/>
        <v>0</v>
      </c>
      <c r="W872" s="44">
        <f t="shared" si="1044"/>
        <v>0</v>
      </c>
      <c r="X872" s="44">
        <f t="shared" si="1045"/>
        <v>0</v>
      </c>
      <c r="Y872" s="44">
        <f t="shared" si="1046"/>
        <v>0</v>
      </c>
      <c r="Z872" s="44">
        <f t="shared" si="1047"/>
        <v>54.793160985884555</v>
      </c>
      <c r="AA872" s="20">
        <v>0.03</v>
      </c>
      <c r="AC872" s="44">
        <f t="shared" si="1048"/>
        <v>30.727199999999996</v>
      </c>
      <c r="AD872" s="28">
        <f t="shared" si="1052"/>
        <v>118</v>
      </c>
      <c r="AE872" s="44">
        <f t="shared" si="1049"/>
        <v>189.57119999999998</v>
      </c>
      <c r="AF872" s="28">
        <f t="shared" si="1053"/>
        <v>728</v>
      </c>
      <c r="AG872" s="44">
        <f t="shared" si="1050"/>
        <v>34.633199999999995</v>
      </c>
      <c r="AH872" s="28">
        <f t="shared" si="1054"/>
        <v>133</v>
      </c>
      <c r="AI872" s="44">
        <f t="shared" si="1001"/>
        <v>9.8627689774592202</v>
      </c>
      <c r="AJ872" s="44">
        <f t="shared" si="1002"/>
        <v>0</v>
      </c>
      <c r="AK872" s="44"/>
      <c r="AL872" s="44">
        <f t="shared" si="1003"/>
        <v>0</v>
      </c>
      <c r="AM872" s="44"/>
      <c r="AN872" s="44">
        <f t="shared" si="1004"/>
        <v>9.8627689774592202</v>
      </c>
      <c r="AO872" s="20"/>
      <c r="AP872" s="20">
        <v>0.18</v>
      </c>
      <c r="AQ872" s="20"/>
      <c r="AR872" s="20">
        <v>0.05</v>
      </c>
      <c r="AS872" s="44">
        <f t="shared" si="1005"/>
        <v>6.5536954993813286</v>
      </c>
      <c r="AT872" s="44">
        <f t="shared" si="1006"/>
        <v>0</v>
      </c>
      <c r="AU872" s="44">
        <f t="shared" si="1007"/>
        <v>0</v>
      </c>
      <c r="AV872" s="44">
        <f t="shared" si="1008"/>
        <v>0</v>
      </c>
      <c r="AW872" s="44"/>
      <c r="AX872" s="44">
        <f t="shared" si="1009"/>
        <v>6.5536954993813286</v>
      </c>
      <c r="AY872" s="44">
        <f t="shared" si="1010"/>
        <v>30.684170152095355</v>
      </c>
      <c r="AZ872" s="44">
        <f t="shared" si="1011"/>
        <v>0</v>
      </c>
      <c r="BA872" s="44"/>
      <c r="BB872" s="44">
        <f t="shared" si="1012"/>
        <v>0</v>
      </c>
      <c r="BC872" s="44"/>
      <c r="BD872" s="44">
        <f t="shared" si="1013"/>
        <v>30.684170152095355</v>
      </c>
      <c r="BE872" s="20"/>
      <c r="BF872" s="20">
        <v>0.56000000000000005</v>
      </c>
      <c r="BG872" s="20"/>
      <c r="BH872" s="20">
        <v>0.05</v>
      </c>
      <c r="BI872" s="44">
        <f t="shared" si="1014"/>
        <v>16.432256968295814</v>
      </c>
      <c r="BJ872" s="44">
        <f t="shared" si="1015"/>
        <v>0</v>
      </c>
      <c r="BK872" s="44">
        <f t="shared" si="1016"/>
        <v>0</v>
      </c>
      <c r="BL872" s="44">
        <f t="shared" si="1017"/>
        <v>0</v>
      </c>
      <c r="BM872" s="44"/>
      <c r="BN872" s="44">
        <f t="shared" si="1018"/>
        <v>16.432256968295814</v>
      </c>
      <c r="BO872" s="44">
        <f t="shared" si="1019"/>
        <v>12.054495416894602</v>
      </c>
      <c r="BP872" s="44">
        <f t="shared" si="1020"/>
        <v>0</v>
      </c>
      <c r="BQ872" s="44"/>
      <c r="BR872" s="44">
        <f t="shared" si="1021"/>
        <v>0</v>
      </c>
      <c r="BS872" s="44"/>
      <c r="BT872" s="44">
        <f t="shared" si="1022"/>
        <v>12.054495416894602</v>
      </c>
      <c r="BU872" s="20"/>
      <c r="BV872" s="20">
        <v>0.22</v>
      </c>
      <c r="BW872" s="20"/>
      <c r="BX872" s="20">
        <v>0.05</v>
      </c>
      <c r="BY872" s="44">
        <f t="shared" si="1023"/>
        <v>6.4555295232590684</v>
      </c>
      <c r="BZ872" s="44">
        <f t="shared" si="1024"/>
        <v>0</v>
      </c>
      <c r="CA872" s="44">
        <f t="shared" si="1025"/>
        <v>0</v>
      </c>
      <c r="CB872" s="44">
        <f t="shared" si="1026"/>
        <v>0</v>
      </c>
      <c r="CC872" s="44"/>
      <c r="CD872" s="44">
        <f t="shared" si="1027"/>
        <v>6.4555295232590684</v>
      </c>
      <c r="CE872" s="44">
        <f t="shared" si="1028"/>
        <v>4.6885303113183481</v>
      </c>
      <c r="CF872" s="44">
        <f t="shared" si="1029"/>
        <v>11.536528449242013</v>
      </c>
      <c r="CG872" s="44">
        <f t="shared" si="1030"/>
        <v>5.3648891040181406</v>
      </c>
      <c r="CH872" s="44">
        <f t="shared" si="1031"/>
        <v>2.5388394099459455</v>
      </c>
      <c r="CI872" s="44">
        <f t="shared" si="1032"/>
        <v>7.8986114976096093</v>
      </c>
      <c r="CJ872" s="44">
        <f t="shared" si="1033"/>
        <v>3.1030259454894891</v>
      </c>
      <c r="CK872" s="44">
        <f t="shared" si="1034"/>
        <v>14.104663388588586</v>
      </c>
      <c r="CM872" s="35">
        <f t="shared" si="1055"/>
        <v>20</v>
      </c>
    </row>
    <row r="873" spans="1:91" x14ac:dyDescent="0.25">
      <c r="A873" s="41">
        <f>'[11]КППВ ПАТ "СМНВО"'!F42</f>
        <v>1917</v>
      </c>
      <c r="B873" s="41" t="str">
        <f>'[11]КППВ ПАТ "СМНВО"'!C42</f>
        <v>Вул.Кооперативна,15</v>
      </c>
      <c r="C873" s="50">
        <f>'[11]КППВ ПАТ "СМНВО"'!O42</f>
        <v>1</v>
      </c>
      <c r="D873" s="46">
        <f>'[11]КППВ ПАТ "СМНВО"'!G42</f>
        <v>2</v>
      </c>
      <c r="E873" s="86" t="str">
        <f t="shared" si="987"/>
        <v>ПАТ"Сумське НВО ім.Фрунзе"</v>
      </c>
      <c r="F873" s="43">
        <f>'[11]КППВ ПАТ "СМНВО"'!L42</f>
        <v>172.6</v>
      </c>
      <c r="G873" s="43">
        <f>'[11]КППВ ПАТ "СМНВО"'!CL42</f>
        <v>46.891220165663746</v>
      </c>
      <c r="H873" s="32">
        <f t="shared" si="1051"/>
        <v>271.67566724023033</v>
      </c>
      <c r="I873" s="42"/>
      <c r="J873" s="42"/>
      <c r="K873" s="43">
        <f>'[11]КППВ ПАТ "СМНВО"'!CN42</f>
        <v>0</v>
      </c>
      <c r="L873" s="42"/>
      <c r="M873" s="42"/>
      <c r="N873" s="44">
        <f t="shared" si="1035"/>
        <v>46.891220165663746</v>
      </c>
      <c r="O873" s="44">
        <f t="shared" si="1036"/>
        <v>25.111599091641185</v>
      </c>
      <c r="P873" s="44">
        <f t="shared" si="1037"/>
        <v>0</v>
      </c>
      <c r="Q873" s="44">
        <f t="shared" si="1038"/>
        <v>0</v>
      </c>
      <c r="R873" s="44">
        <f t="shared" si="1039"/>
        <v>0</v>
      </c>
      <c r="S873" s="44">
        <f t="shared" si="1040"/>
        <v>0</v>
      </c>
      <c r="T873" s="44">
        <f t="shared" si="1041"/>
        <v>25.111599091641185</v>
      </c>
      <c r="U873" s="44">
        <f t="shared" si="1042"/>
        <v>48.297956770633661</v>
      </c>
      <c r="V873" s="44">
        <f t="shared" si="1043"/>
        <v>0</v>
      </c>
      <c r="W873" s="44">
        <f t="shared" si="1044"/>
        <v>0</v>
      </c>
      <c r="X873" s="44">
        <f t="shared" si="1045"/>
        <v>0</v>
      </c>
      <c r="Y873" s="44">
        <f t="shared" si="1046"/>
        <v>0</v>
      </c>
      <c r="Z873" s="44">
        <f t="shared" si="1047"/>
        <v>48.297956770633661</v>
      </c>
      <c r="AA873" s="20">
        <v>0.03</v>
      </c>
      <c r="AC873" s="44">
        <f t="shared" si="1048"/>
        <v>20.366799999999998</v>
      </c>
      <c r="AD873" s="28">
        <f t="shared" si="1052"/>
        <v>118</v>
      </c>
      <c r="AE873" s="44">
        <f t="shared" si="1049"/>
        <v>125.6528</v>
      </c>
      <c r="AF873" s="28">
        <f t="shared" si="1053"/>
        <v>728</v>
      </c>
      <c r="AG873" s="44">
        <f t="shared" si="1050"/>
        <v>22.9558</v>
      </c>
      <c r="AH873" s="28">
        <f t="shared" si="1054"/>
        <v>133</v>
      </c>
      <c r="AI873" s="44">
        <f t="shared" si="1001"/>
        <v>8.6936322187140593</v>
      </c>
      <c r="AJ873" s="44">
        <f t="shared" si="1002"/>
        <v>0</v>
      </c>
      <c r="AK873" s="44"/>
      <c r="AL873" s="44">
        <f t="shared" si="1003"/>
        <v>0</v>
      </c>
      <c r="AM873" s="44"/>
      <c r="AN873" s="44">
        <f t="shared" si="1004"/>
        <v>8.6936322187140593</v>
      </c>
      <c r="AO873" s="20"/>
      <c r="AP873" s="20">
        <v>0.18</v>
      </c>
      <c r="AQ873" s="20"/>
      <c r="AR873" s="20">
        <v>0.05</v>
      </c>
      <c r="AS873" s="44">
        <f t="shared" si="1005"/>
        <v>5.7768176944301164</v>
      </c>
      <c r="AT873" s="44">
        <f t="shared" si="1006"/>
        <v>0</v>
      </c>
      <c r="AU873" s="44">
        <f t="shared" si="1007"/>
        <v>0</v>
      </c>
      <c r="AV873" s="44">
        <f t="shared" si="1008"/>
        <v>0</v>
      </c>
      <c r="AW873" s="44"/>
      <c r="AX873" s="44">
        <f t="shared" si="1009"/>
        <v>5.7768176944301164</v>
      </c>
      <c r="AY873" s="44">
        <f t="shared" si="1010"/>
        <v>27.046855791554854</v>
      </c>
      <c r="AZ873" s="44">
        <f t="shared" si="1011"/>
        <v>0</v>
      </c>
      <c r="BA873" s="44"/>
      <c r="BB873" s="44">
        <f t="shared" si="1012"/>
        <v>0</v>
      </c>
      <c r="BC873" s="44"/>
      <c r="BD873" s="44">
        <f t="shared" si="1013"/>
        <v>27.046855791554854</v>
      </c>
      <c r="BE873" s="20"/>
      <c r="BF873" s="20">
        <v>0.56000000000000005</v>
      </c>
      <c r="BG873" s="20"/>
      <c r="BH873" s="20">
        <v>0.05</v>
      </c>
      <c r="BI873" s="44">
        <f t="shared" si="1014"/>
        <v>14.484370356058637</v>
      </c>
      <c r="BJ873" s="44">
        <f t="shared" si="1015"/>
        <v>0</v>
      </c>
      <c r="BK873" s="44">
        <f t="shared" si="1016"/>
        <v>0</v>
      </c>
      <c r="BL873" s="44">
        <f t="shared" si="1017"/>
        <v>0</v>
      </c>
      <c r="BM873" s="44"/>
      <c r="BN873" s="44">
        <f t="shared" si="1018"/>
        <v>14.484370356058637</v>
      </c>
      <c r="BO873" s="44">
        <f t="shared" si="1019"/>
        <v>10.625550489539405</v>
      </c>
      <c r="BP873" s="44">
        <f t="shared" si="1020"/>
        <v>0</v>
      </c>
      <c r="BQ873" s="44"/>
      <c r="BR873" s="44">
        <f t="shared" si="1021"/>
        <v>0</v>
      </c>
      <c r="BS873" s="44"/>
      <c r="BT873" s="44">
        <f t="shared" si="1022"/>
        <v>10.625550489539405</v>
      </c>
      <c r="BU873" s="20"/>
      <c r="BV873" s="20">
        <v>0.22</v>
      </c>
      <c r="BW873" s="20"/>
      <c r="BX873" s="20">
        <v>0.05</v>
      </c>
      <c r="BY873" s="44">
        <f t="shared" si="1023"/>
        <v>5.690288354165892</v>
      </c>
      <c r="BZ873" s="44">
        <f t="shared" si="1024"/>
        <v>0</v>
      </c>
      <c r="CA873" s="44">
        <f t="shared" si="1025"/>
        <v>0</v>
      </c>
      <c r="CB873" s="44">
        <f t="shared" si="1026"/>
        <v>0</v>
      </c>
      <c r="CC873" s="44"/>
      <c r="CD873" s="44">
        <f t="shared" si="1027"/>
        <v>5.690288354165892</v>
      </c>
      <c r="CE873" s="44">
        <f t="shared" si="1028"/>
        <v>3.5256089212642507</v>
      </c>
      <c r="CF873" s="44">
        <f t="shared" si="1029"/>
        <v>8.6750612495517245</v>
      </c>
      <c r="CG873" s="44">
        <f t="shared" si="1030"/>
        <v>4.0342068048614674</v>
      </c>
      <c r="CH873" s="44">
        <f t="shared" si="1031"/>
        <v>2.237884324664881</v>
      </c>
      <c r="CI873" s="44">
        <f t="shared" si="1032"/>
        <v>6.9623067878462965</v>
      </c>
      <c r="CJ873" s="44">
        <f t="shared" si="1033"/>
        <v>2.7351919523681874</v>
      </c>
      <c r="CK873" s="44">
        <f t="shared" si="1034"/>
        <v>12.432690692582671</v>
      </c>
      <c r="CM873" s="35">
        <f t="shared" si="1055"/>
        <v>20</v>
      </c>
    </row>
    <row r="874" spans="1:91" x14ac:dyDescent="0.25">
      <c r="A874" s="41">
        <f>'[11]КППВ ПАТ "СМНВО"'!F43</f>
        <v>1917</v>
      </c>
      <c r="B874" s="41" t="str">
        <f>'[11]КППВ ПАТ "СМНВО"'!C43</f>
        <v>Вул.Кооперативна,19 а</v>
      </c>
      <c r="C874" s="50">
        <f>'[11]КППВ ПАТ "СМНВО"'!O43</f>
        <v>1</v>
      </c>
      <c r="D874" s="46">
        <f>'[11]КППВ ПАТ "СМНВО"'!G43</f>
        <v>2</v>
      </c>
      <c r="E874" s="86" t="str">
        <f t="shared" si="987"/>
        <v>ПАТ"Сумське НВО ім.Фрунзе"</v>
      </c>
      <c r="F874" s="43">
        <f>'[11]КППВ ПАТ "СМНВО"'!L43</f>
        <v>197.2</v>
      </c>
      <c r="G874" s="43">
        <f>'[11]КППВ ПАТ "СМНВО"'!CL43</f>
        <v>61.487484762466778</v>
      </c>
      <c r="H874" s="32">
        <f t="shared" si="1051"/>
        <v>311.80266106727578</v>
      </c>
      <c r="I874" s="42"/>
      <c r="J874" s="42"/>
      <c r="K874" s="43">
        <f>'[11]КППВ ПАТ "СМНВО"'!CN43</f>
        <v>0</v>
      </c>
      <c r="L874" s="42"/>
      <c r="M874" s="42"/>
      <c r="N874" s="44">
        <f t="shared" si="1035"/>
        <v>61.487484762466778</v>
      </c>
      <c r="O874" s="44">
        <f t="shared" si="1036"/>
        <v>32.928319225932555</v>
      </c>
      <c r="P874" s="44">
        <f t="shared" si="1037"/>
        <v>0</v>
      </c>
      <c r="Q874" s="44">
        <f t="shared" si="1038"/>
        <v>0</v>
      </c>
      <c r="R874" s="44">
        <f t="shared" si="1039"/>
        <v>0</v>
      </c>
      <c r="S874" s="44">
        <f t="shared" si="1040"/>
        <v>0</v>
      </c>
      <c r="T874" s="44">
        <f t="shared" si="1041"/>
        <v>32.928319225932555</v>
      </c>
      <c r="U874" s="44">
        <f t="shared" si="1042"/>
        <v>63.332109305340786</v>
      </c>
      <c r="V874" s="44">
        <f t="shared" si="1043"/>
        <v>0</v>
      </c>
      <c r="W874" s="44">
        <f t="shared" si="1044"/>
        <v>0</v>
      </c>
      <c r="X874" s="44">
        <f t="shared" si="1045"/>
        <v>0</v>
      </c>
      <c r="Y874" s="44">
        <f t="shared" si="1046"/>
        <v>0</v>
      </c>
      <c r="Z874" s="44">
        <f t="shared" si="1047"/>
        <v>63.332109305340786</v>
      </c>
      <c r="AA874" s="20">
        <v>0.03</v>
      </c>
      <c r="AC874" s="44">
        <f t="shared" si="1048"/>
        <v>23.269599999999997</v>
      </c>
      <c r="AD874" s="28">
        <f t="shared" si="1052"/>
        <v>118</v>
      </c>
      <c r="AE874" s="44">
        <f t="shared" si="1049"/>
        <v>143.5616</v>
      </c>
      <c r="AF874" s="28">
        <f t="shared" si="1053"/>
        <v>728</v>
      </c>
      <c r="AG874" s="44">
        <f t="shared" si="1050"/>
        <v>26.227599999999999</v>
      </c>
      <c r="AH874" s="28">
        <f t="shared" si="1054"/>
        <v>133</v>
      </c>
      <c r="AI874" s="44">
        <f t="shared" si="1001"/>
        <v>11.399779674961341</v>
      </c>
      <c r="AJ874" s="44">
        <f t="shared" si="1002"/>
        <v>0</v>
      </c>
      <c r="AK874" s="44"/>
      <c r="AL874" s="44">
        <f t="shared" si="1003"/>
        <v>0</v>
      </c>
      <c r="AM874" s="44"/>
      <c r="AN874" s="44">
        <f t="shared" si="1004"/>
        <v>11.399779674961341</v>
      </c>
      <c r="AO874" s="20"/>
      <c r="AP874" s="20">
        <v>0.18</v>
      </c>
      <c r="AQ874" s="20"/>
      <c r="AR874" s="20">
        <v>0.05</v>
      </c>
      <c r="AS874" s="44">
        <f t="shared" si="1005"/>
        <v>7.5750212663887568</v>
      </c>
      <c r="AT874" s="44">
        <f t="shared" si="1006"/>
        <v>0</v>
      </c>
      <c r="AU874" s="44">
        <f t="shared" si="1007"/>
        <v>0</v>
      </c>
      <c r="AV874" s="44">
        <f t="shared" si="1008"/>
        <v>0</v>
      </c>
      <c r="AW874" s="44"/>
      <c r="AX874" s="44">
        <f t="shared" si="1009"/>
        <v>7.5750212663887568</v>
      </c>
      <c r="AY874" s="44">
        <f t="shared" si="1010"/>
        <v>35.465981210990847</v>
      </c>
      <c r="AZ874" s="44">
        <f t="shared" si="1011"/>
        <v>0</v>
      </c>
      <c r="BA874" s="44"/>
      <c r="BB874" s="44">
        <f t="shared" si="1012"/>
        <v>0</v>
      </c>
      <c r="BC874" s="44"/>
      <c r="BD874" s="44">
        <f t="shared" si="1013"/>
        <v>35.465981210990847</v>
      </c>
      <c r="BE874" s="20"/>
      <c r="BF874" s="20">
        <v>0.56000000000000005</v>
      </c>
      <c r="BG874" s="20"/>
      <c r="BH874" s="20">
        <v>0.05</v>
      </c>
      <c r="BI874" s="44">
        <f t="shared" si="1014"/>
        <v>18.993054529517902</v>
      </c>
      <c r="BJ874" s="44">
        <f t="shared" si="1015"/>
        <v>0</v>
      </c>
      <c r="BK874" s="44">
        <f t="shared" si="1016"/>
        <v>0</v>
      </c>
      <c r="BL874" s="44">
        <f t="shared" si="1017"/>
        <v>0</v>
      </c>
      <c r="BM874" s="44"/>
      <c r="BN874" s="44">
        <f t="shared" si="1018"/>
        <v>18.993054529517902</v>
      </c>
      <c r="BO874" s="44">
        <f t="shared" si="1019"/>
        <v>13.933064047174973</v>
      </c>
      <c r="BP874" s="44">
        <f t="shared" si="1020"/>
        <v>0</v>
      </c>
      <c r="BQ874" s="44"/>
      <c r="BR874" s="44">
        <f t="shared" si="1021"/>
        <v>0</v>
      </c>
      <c r="BS874" s="44"/>
      <c r="BT874" s="44">
        <f t="shared" si="1022"/>
        <v>13.933064047174973</v>
      </c>
      <c r="BU874" s="20"/>
      <c r="BV874" s="20">
        <v>0.22</v>
      </c>
      <c r="BW874" s="20"/>
      <c r="BX874" s="20">
        <v>0.05</v>
      </c>
      <c r="BY874" s="44">
        <f t="shared" si="1023"/>
        <v>7.4615571365963174</v>
      </c>
      <c r="BZ874" s="44">
        <f t="shared" si="1024"/>
        <v>0</v>
      </c>
      <c r="CA874" s="44">
        <f t="shared" si="1025"/>
        <v>0</v>
      </c>
      <c r="CB874" s="44">
        <f t="shared" si="1026"/>
        <v>0</v>
      </c>
      <c r="CC874" s="44"/>
      <c r="CD874" s="44">
        <f t="shared" si="1027"/>
        <v>7.4615571365963174</v>
      </c>
      <c r="CE874" s="44">
        <f t="shared" si="1028"/>
        <v>3.0718857652914977</v>
      </c>
      <c r="CF874" s="44">
        <f t="shared" si="1029"/>
        <v>7.5586367520234781</v>
      </c>
      <c r="CG874" s="44">
        <f t="shared" si="1030"/>
        <v>3.5150303776892402</v>
      </c>
      <c r="CH874" s="44">
        <f t="shared" si="1031"/>
        <v>2.9344913147249376</v>
      </c>
      <c r="CI874" s="44">
        <f t="shared" si="1032"/>
        <v>9.1295285346998085</v>
      </c>
      <c r="CJ874" s="44">
        <f t="shared" si="1033"/>
        <v>3.586600495774924</v>
      </c>
      <c r="CK874" s="44">
        <f t="shared" si="1034"/>
        <v>16.302729526249653</v>
      </c>
      <c r="CM874" s="35">
        <f t="shared" si="1055"/>
        <v>20</v>
      </c>
    </row>
    <row r="875" spans="1:91" x14ac:dyDescent="0.25">
      <c r="A875" s="41">
        <f>'[11]КППВ ПАТ "СМНВО"'!F44</f>
        <v>1917</v>
      </c>
      <c r="B875" s="41" t="str">
        <f>'[11]КППВ ПАТ "СМНВО"'!C44</f>
        <v>Вул.Кузнечна,1</v>
      </c>
      <c r="C875" s="50">
        <f>'[11]КППВ ПАТ "СМНВО"'!O44</f>
        <v>1</v>
      </c>
      <c r="D875" s="46">
        <f>'[11]КППВ ПАТ "СМНВО"'!G44</f>
        <v>2</v>
      </c>
      <c r="E875" s="86" t="str">
        <f t="shared" si="987"/>
        <v>ПАТ"Сумське НВО ім.Фрунзе"</v>
      </c>
      <c r="F875" s="43">
        <f>'[11]КППВ ПАТ "СМНВО"'!L44</f>
        <v>888.5</v>
      </c>
      <c r="G875" s="43">
        <f>'[11]КППВ ПАТ "СМНВО"'!CL44</f>
        <v>181.325083887197</v>
      </c>
      <c r="H875" s="32">
        <f t="shared" si="1051"/>
        <v>204.08000437501067</v>
      </c>
      <c r="I875" s="42"/>
      <c r="J875" s="42"/>
      <c r="K875" s="43">
        <f>'[11]КППВ ПАТ "СМНВО"'!CN44</f>
        <v>0</v>
      </c>
      <c r="L875" s="42"/>
      <c r="M875" s="42"/>
      <c r="N875" s="44">
        <f t="shared" si="1035"/>
        <v>181.325083887197</v>
      </c>
      <c r="O875" s="44">
        <f t="shared" si="1036"/>
        <v>97.104805457114395</v>
      </c>
      <c r="P875" s="44">
        <f t="shared" si="1037"/>
        <v>0</v>
      </c>
      <c r="Q875" s="44">
        <f t="shared" si="1038"/>
        <v>0</v>
      </c>
      <c r="R875" s="44">
        <f t="shared" si="1039"/>
        <v>0</v>
      </c>
      <c r="S875" s="44">
        <f t="shared" si="1040"/>
        <v>0</v>
      </c>
      <c r="T875" s="44">
        <f t="shared" si="1041"/>
        <v>97.104805457114395</v>
      </c>
      <c r="U875" s="44">
        <f t="shared" si="1042"/>
        <v>186.76483640381292</v>
      </c>
      <c r="V875" s="44">
        <f t="shared" si="1043"/>
        <v>0</v>
      </c>
      <c r="W875" s="44">
        <f t="shared" si="1044"/>
        <v>0</v>
      </c>
      <c r="X875" s="44">
        <f t="shared" si="1045"/>
        <v>0</v>
      </c>
      <c r="Y875" s="44">
        <f t="shared" si="1046"/>
        <v>0</v>
      </c>
      <c r="Z875" s="44">
        <f t="shared" si="1047"/>
        <v>186.76483640381292</v>
      </c>
      <c r="AA875" s="20">
        <v>0.03</v>
      </c>
      <c r="AC875" s="44">
        <f t="shared" si="1048"/>
        <v>104.843</v>
      </c>
      <c r="AD875" s="28">
        <f t="shared" si="1052"/>
        <v>118</v>
      </c>
      <c r="AE875" s="44">
        <f t="shared" si="1049"/>
        <v>646.82799999999997</v>
      </c>
      <c r="AF875" s="28">
        <f t="shared" si="1053"/>
        <v>728</v>
      </c>
      <c r="AG875" s="44">
        <f t="shared" si="1050"/>
        <v>118.1705</v>
      </c>
      <c r="AH875" s="28">
        <f t="shared" si="1054"/>
        <v>133</v>
      </c>
      <c r="AI875" s="44">
        <f t="shared" si="1001"/>
        <v>33.617670552686327</v>
      </c>
      <c r="AJ875" s="44">
        <f t="shared" si="1002"/>
        <v>0</v>
      </c>
      <c r="AK875" s="44"/>
      <c r="AL875" s="44">
        <f t="shared" si="1003"/>
        <v>0</v>
      </c>
      <c r="AM875" s="44"/>
      <c r="AN875" s="44">
        <f t="shared" si="1004"/>
        <v>33.617670552686327</v>
      </c>
      <c r="AO875" s="20"/>
      <c r="AP875" s="20">
        <v>0.18</v>
      </c>
      <c r="AQ875" s="20"/>
      <c r="AR875" s="20">
        <v>0.05</v>
      </c>
      <c r="AS875" s="44">
        <f t="shared" si="1005"/>
        <v>22.338551851346512</v>
      </c>
      <c r="AT875" s="44">
        <f t="shared" si="1006"/>
        <v>0</v>
      </c>
      <c r="AU875" s="44">
        <f t="shared" si="1007"/>
        <v>0</v>
      </c>
      <c r="AV875" s="44">
        <f t="shared" si="1008"/>
        <v>0</v>
      </c>
      <c r="AW875" s="44"/>
      <c r="AX875" s="44">
        <f t="shared" si="1009"/>
        <v>22.338551851346512</v>
      </c>
      <c r="AY875" s="44">
        <f t="shared" si="1010"/>
        <v>104.58830838613525</v>
      </c>
      <c r="AZ875" s="44">
        <f t="shared" si="1011"/>
        <v>0</v>
      </c>
      <c r="BA875" s="44"/>
      <c r="BB875" s="44">
        <f t="shared" si="1012"/>
        <v>0</v>
      </c>
      <c r="BC875" s="44"/>
      <c r="BD875" s="44">
        <f t="shared" si="1013"/>
        <v>104.58830838613525</v>
      </c>
      <c r="BE875" s="20"/>
      <c r="BF875" s="20">
        <v>0.56000000000000005</v>
      </c>
      <c r="BG875" s="20"/>
      <c r="BH875" s="20">
        <v>0.05</v>
      </c>
      <c r="BI875" s="44">
        <f t="shared" si="1014"/>
        <v>56.010051787663599</v>
      </c>
      <c r="BJ875" s="44">
        <f t="shared" si="1015"/>
        <v>0</v>
      </c>
      <c r="BK875" s="44">
        <f t="shared" si="1016"/>
        <v>0</v>
      </c>
      <c r="BL875" s="44">
        <f t="shared" si="1017"/>
        <v>0</v>
      </c>
      <c r="BM875" s="44"/>
      <c r="BN875" s="44">
        <f t="shared" si="1018"/>
        <v>56.010051787663599</v>
      </c>
      <c r="BO875" s="44">
        <f t="shared" si="1019"/>
        <v>41.088264008838841</v>
      </c>
      <c r="BP875" s="44">
        <f t="shared" si="1020"/>
        <v>0</v>
      </c>
      <c r="BQ875" s="44"/>
      <c r="BR875" s="44">
        <f t="shared" si="1021"/>
        <v>0</v>
      </c>
      <c r="BS875" s="44"/>
      <c r="BT875" s="44">
        <f t="shared" si="1022"/>
        <v>41.088264008838841</v>
      </c>
      <c r="BU875" s="20"/>
      <c r="BV875" s="20">
        <v>0.22</v>
      </c>
      <c r="BW875" s="20"/>
      <c r="BX875" s="20">
        <v>0.05</v>
      </c>
      <c r="BY875" s="44">
        <f t="shared" si="1023"/>
        <v>22.003948916582122</v>
      </c>
      <c r="BZ875" s="44">
        <f t="shared" si="1024"/>
        <v>0</v>
      </c>
      <c r="CA875" s="44">
        <f t="shared" si="1025"/>
        <v>0</v>
      </c>
      <c r="CB875" s="44">
        <f t="shared" si="1026"/>
        <v>0</v>
      </c>
      <c r="CC875" s="44"/>
      <c r="CD875" s="44">
        <f t="shared" si="1027"/>
        <v>22.003948916582122</v>
      </c>
      <c r="CE875" s="44">
        <f t="shared" si="1028"/>
        <v>4.6933660112654225</v>
      </c>
      <c r="CF875" s="44">
        <f t="shared" si="1029"/>
        <v>11.548427101123767</v>
      </c>
      <c r="CG875" s="44">
        <f t="shared" si="1030"/>
        <v>5.3704223931799353</v>
      </c>
      <c r="CH875" s="44">
        <f t="shared" si="1031"/>
        <v>8.6537428854717628</v>
      </c>
      <c r="CI875" s="44">
        <f t="shared" si="1032"/>
        <v>26.922755643689936</v>
      </c>
      <c r="CJ875" s="44">
        <f t="shared" si="1033"/>
        <v>10.576796860021043</v>
      </c>
      <c r="CK875" s="44">
        <f t="shared" si="1034"/>
        <v>48.076349363732021</v>
      </c>
      <c r="CM875" s="35">
        <f t="shared" si="1055"/>
        <v>20</v>
      </c>
    </row>
    <row r="876" spans="1:91" x14ac:dyDescent="0.25">
      <c r="A876" s="41">
        <f>'[11]КППВ ПАТ "СМНВО"'!F45</f>
        <v>1917</v>
      </c>
      <c r="B876" s="41" t="str">
        <f>'[11]КППВ ПАТ "СМНВО"'!C45</f>
        <v>Вул.Кузнечна,18 а</v>
      </c>
      <c r="C876" s="50">
        <f>'[11]КППВ ПАТ "СМНВО"'!O45</f>
        <v>1</v>
      </c>
      <c r="D876" s="46">
        <f>'[11]КППВ ПАТ "СМНВО"'!G45</f>
        <v>2</v>
      </c>
      <c r="E876" s="86" t="str">
        <f t="shared" si="987"/>
        <v>ПАТ"Сумське НВО ім.Фрунзе"</v>
      </c>
      <c r="F876" s="43">
        <f>'[11]КППВ ПАТ "СМНВО"'!L45</f>
        <v>343.85</v>
      </c>
      <c r="G876" s="43">
        <f>'[11]КППВ ПАТ "СМНВО"'!CL45</f>
        <v>64.456865397123494</v>
      </c>
      <c r="H876" s="32">
        <f t="shared" si="1051"/>
        <v>187.45634839937034</v>
      </c>
      <c r="I876" s="42"/>
      <c r="J876" s="42"/>
      <c r="K876" s="43">
        <f>'[11]КППВ ПАТ "СМНВО"'!CN45</f>
        <v>0</v>
      </c>
      <c r="L876" s="42"/>
      <c r="M876" s="42"/>
      <c r="N876" s="44">
        <f t="shared" si="1035"/>
        <v>64.456865397123494</v>
      </c>
      <c r="O876" s="44">
        <f t="shared" si="1036"/>
        <v>34.518508088251465</v>
      </c>
      <c r="P876" s="44">
        <f t="shared" si="1037"/>
        <v>0</v>
      </c>
      <c r="Q876" s="44">
        <f t="shared" si="1038"/>
        <v>0</v>
      </c>
      <c r="R876" s="44">
        <f t="shared" si="1039"/>
        <v>0</v>
      </c>
      <c r="S876" s="44">
        <f t="shared" si="1040"/>
        <v>0</v>
      </c>
      <c r="T876" s="44">
        <f t="shared" si="1041"/>
        <v>34.518508088251465</v>
      </c>
      <c r="U876" s="44">
        <f t="shared" si="1042"/>
        <v>66.390571359037196</v>
      </c>
      <c r="V876" s="44">
        <f t="shared" si="1043"/>
        <v>0</v>
      </c>
      <c r="W876" s="44">
        <f t="shared" si="1044"/>
        <v>0</v>
      </c>
      <c r="X876" s="44">
        <f t="shared" si="1045"/>
        <v>0</v>
      </c>
      <c r="Y876" s="44">
        <f t="shared" si="1046"/>
        <v>0</v>
      </c>
      <c r="Z876" s="44">
        <f t="shared" si="1047"/>
        <v>66.390571359037196</v>
      </c>
      <c r="AA876" s="20">
        <v>0.03</v>
      </c>
      <c r="AC876" s="44">
        <f t="shared" si="1048"/>
        <v>40.574300000000001</v>
      </c>
      <c r="AD876" s="28">
        <f t="shared" si="1052"/>
        <v>118</v>
      </c>
      <c r="AE876" s="44">
        <f t="shared" si="1049"/>
        <v>250.32280000000003</v>
      </c>
      <c r="AF876" s="28">
        <f t="shared" si="1053"/>
        <v>728</v>
      </c>
      <c r="AG876" s="44">
        <f t="shared" si="1050"/>
        <v>45.732050000000001</v>
      </c>
      <c r="AH876" s="28">
        <f t="shared" si="1054"/>
        <v>133</v>
      </c>
      <c r="AI876" s="44">
        <f t="shared" si="1001"/>
        <v>11.950302844626695</v>
      </c>
      <c r="AJ876" s="44">
        <f t="shared" si="1002"/>
        <v>0</v>
      </c>
      <c r="AK876" s="44"/>
      <c r="AL876" s="44">
        <f t="shared" si="1003"/>
        <v>0</v>
      </c>
      <c r="AM876" s="44"/>
      <c r="AN876" s="44">
        <f t="shared" si="1004"/>
        <v>11.950302844626695</v>
      </c>
      <c r="AO876" s="20"/>
      <c r="AP876" s="20">
        <v>0.18</v>
      </c>
      <c r="AQ876" s="20"/>
      <c r="AR876" s="20">
        <v>0.05</v>
      </c>
      <c r="AS876" s="44">
        <f t="shared" si="1005"/>
        <v>7.9408375222076604</v>
      </c>
      <c r="AT876" s="44">
        <f t="shared" si="1006"/>
        <v>0</v>
      </c>
      <c r="AU876" s="44">
        <f t="shared" si="1007"/>
        <v>0</v>
      </c>
      <c r="AV876" s="44">
        <f t="shared" si="1008"/>
        <v>0</v>
      </c>
      <c r="AW876" s="44"/>
      <c r="AX876" s="44">
        <f t="shared" si="1009"/>
        <v>7.9408375222076604</v>
      </c>
      <c r="AY876" s="44">
        <f t="shared" si="1010"/>
        <v>37.178719961060835</v>
      </c>
      <c r="AZ876" s="44">
        <f t="shared" si="1011"/>
        <v>0</v>
      </c>
      <c r="BA876" s="44"/>
      <c r="BB876" s="44">
        <f t="shared" si="1012"/>
        <v>0</v>
      </c>
      <c r="BC876" s="44"/>
      <c r="BD876" s="44">
        <f t="shared" si="1013"/>
        <v>37.178719961060835</v>
      </c>
      <c r="BE876" s="20"/>
      <c r="BF876" s="20">
        <v>0.56000000000000005</v>
      </c>
      <c r="BG876" s="20"/>
      <c r="BH876" s="20">
        <v>0.05</v>
      </c>
      <c r="BI876" s="44">
        <f t="shared" si="1014"/>
        <v>19.910275465303449</v>
      </c>
      <c r="BJ876" s="44">
        <f t="shared" si="1015"/>
        <v>0</v>
      </c>
      <c r="BK876" s="44">
        <f t="shared" si="1016"/>
        <v>0</v>
      </c>
      <c r="BL876" s="44">
        <f t="shared" si="1017"/>
        <v>0</v>
      </c>
      <c r="BM876" s="44"/>
      <c r="BN876" s="44">
        <f t="shared" si="1018"/>
        <v>19.910275465303449</v>
      </c>
      <c r="BO876" s="44">
        <f t="shared" si="1019"/>
        <v>14.605925698988184</v>
      </c>
      <c r="BP876" s="44">
        <f t="shared" si="1020"/>
        <v>0</v>
      </c>
      <c r="BQ876" s="44"/>
      <c r="BR876" s="44">
        <f t="shared" si="1021"/>
        <v>0</v>
      </c>
      <c r="BS876" s="44"/>
      <c r="BT876" s="44">
        <f t="shared" si="1022"/>
        <v>14.605925698988184</v>
      </c>
      <c r="BU876" s="20"/>
      <c r="BV876" s="20">
        <v>0.22</v>
      </c>
      <c r="BW876" s="20"/>
      <c r="BX876" s="20">
        <v>0.05</v>
      </c>
      <c r="BY876" s="44">
        <f t="shared" si="1023"/>
        <v>7.8218939327977832</v>
      </c>
      <c r="BZ876" s="44">
        <f t="shared" si="1024"/>
        <v>0</v>
      </c>
      <c r="CA876" s="44">
        <f t="shared" si="1025"/>
        <v>0</v>
      </c>
      <c r="CB876" s="44">
        <f t="shared" si="1026"/>
        <v>0</v>
      </c>
      <c r="CC876" s="44"/>
      <c r="CD876" s="44">
        <f t="shared" si="1027"/>
        <v>7.8218939327977832</v>
      </c>
      <c r="CE876" s="44">
        <f t="shared" si="1028"/>
        <v>5.1095743851361153</v>
      </c>
      <c r="CF876" s="44">
        <f t="shared" si="1029"/>
        <v>12.572543279786556</v>
      </c>
      <c r="CG876" s="44">
        <f t="shared" si="1030"/>
        <v>5.8466722245161256</v>
      </c>
      <c r="CH876" s="44">
        <f t="shared" si="1031"/>
        <v>3.0762050588498475</v>
      </c>
      <c r="CI876" s="44">
        <f t="shared" si="1032"/>
        <v>9.5704157386439732</v>
      </c>
      <c r="CJ876" s="44">
        <f t="shared" si="1033"/>
        <v>3.7598061830387031</v>
      </c>
      <c r="CK876" s="44">
        <f t="shared" si="1034"/>
        <v>17.090028104721377</v>
      </c>
      <c r="CM876" s="35">
        <f t="shared" si="1055"/>
        <v>20</v>
      </c>
    </row>
    <row r="877" spans="1:91" x14ac:dyDescent="0.25">
      <c r="A877" s="41">
        <f>'[11]КППВ ПАТ "СМНВО"'!F46</f>
        <v>1917</v>
      </c>
      <c r="B877" s="41" t="str">
        <f>'[11]КППВ ПАТ "СМНВО"'!C46</f>
        <v>Вул.Кузнечна,18 б</v>
      </c>
      <c r="C877" s="50">
        <f>'[11]КППВ ПАТ "СМНВО"'!O46</f>
        <v>1</v>
      </c>
      <c r="D877" s="46">
        <f>'[11]КППВ ПАТ "СМНВО"'!G46</f>
        <v>2</v>
      </c>
      <c r="E877" s="86" t="str">
        <f t="shared" si="987"/>
        <v>ПАТ"Сумське НВО ім.Фрунзе"</v>
      </c>
      <c r="F877" s="43">
        <f>'[11]КППВ ПАТ "СМНВО"'!L46</f>
        <v>211.7</v>
      </c>
      <c r="G877" s="43">
        <f>'[11]КППВ ПАТ "СМНВО"'!CL46</f>
        <v>43.737158474652922</v>
      </c>
      <c r="H877" s="32">
        <f t="shared" si="1051"/>
        <v>206.59970937483666</v>
      </c>
      <c r="I877" s="42"/>
      <c r="J877" s="42"/>
      <c r="K877" s="43">
        <f>'[11]КППВ ПАТ "СМНВО"'!CN46</f>
        <v>0</v>
      </c>
      <c r="L877" s="42"/>
      <c r="M877" s="42"/>
      <c r="N877" s="44">
        <f t="shared" si="1035"/>
        <v>43.737158474652922</v>
      </c>
      <c r="O877" s="44">
        <f t="shared" si="1036"/>
        <v>23.422508203940961</v>
      </c>
      <c r="P877" s="44">
        <f t="shared" si="1037"/>
        <v>0</v>
      </c>
      <c r="Q877" s="44">
        <f t="shared" si="1038"/>
        <v>0</v>
      </c>
      <c r="R877" s="44">
        <f t="shared" si="1039"/>
        <v>0</v>
      </c>
      <c r="S877" s="44">
        <f t="shared" si="1040"/>
        <v>0</v>
      </c>
      <c r="T877" s="44">
        <f t="shared" si="1041"/>
        <v>23.422508203940961</v>
      </c>
      <c r="U877" s="44">
        <f t="shared" si="1042"/>
        <v>45.04927322889251</v>
      </c>
      <c r="V877" s="44">
        <f t="shared" si="1043"/>
        <v>0</v>
      </c>
      <c r="W877" s="44">
        <f t="shared" si="1044"/>
        <v>0</v>
      </c>
      <c r="X877" s="44">
        <f t="shared" si="1045"/>
        <v>0</v>
      </c>
      <c r="Y877" s="44">
        <f t="shared" si="1046"/>
        <v>0</v>
      </c>
      <c r="Z877" s="44">
        <f t="shared" si="1047"/>
        <v>45.04927322889251</v>
      </c>
      <c r="AA877" s="20">
        <v>0.03</v>
      </c>
      <c r="AC877" s="44">
        <f t="shared" si="1048"/>
        <v>24.980599999999999</v>
      </c>
      <c r="AD877" s="28">
        <f t="shared" si="1052"/>
        <v>118</v>
      </c>
      <c r="AE877" s="44">
        <f t="shared" si="1049"/>
        <v>154.11760000000001</v>
      </c>
      <c r="AF877" s="28">
        <f t="shared" si="1053"/>
        <v>728</v>
      </c>
      <c r="AG877" s="44">
        <f t="shared" si="1050"/>
        <v>28.156099999999999</v>
      </c>
      <c r="AH877" s="28">
        <f t="shared" si="1054"/>
        <v>133</v>
      </c>
      <c r="AI877" s="44">
        <f t="shared" si="1001"/>
        <v>8.1088691812006513</v>
      </c>
      <c r="AJ877" s="44">
        <f t="shared" si="1002"/>
        <v>0</v>
      </c>
      <c r="AK877" s="44"/>
      <c r="AL877" s="44">
        <f t="shared" si="1003"/>
        <v>0</v>
      </c>
      <c r="AM877" s="44"/>
      <c r="AN877" s="44">
        <f t="shared" si="1004"/>
        <v>8.1088691812006513</v>
      </c>
      <c r="AO877" s="20"/>
      <c r="AP877" s="20">
        <v>0.18</v>
      </c>
      <c r="AQ877" s="20"/>
      <c r="AR877" s="20">
        <v>0.05</v>
      </c>
      <c r="AS877" s="44">
        <f t="shared" si="1005"/>
        <v>5.3882494438795039</v>
      </c>
      <c r="AT877" s="44">
        <f t="shared" si="1006"/>
        <v>0</v>
      </c>
      <c r="AU877" s="44">
        <f t="shared" si="1007"/>
        <v>0</v>
      </c>
      <c r="AV877" s="44">
        <f t="shared" si="1008"/>
        <v>0</v>
      </c>
      <c r="AW877" s="44"/>
      <c r="AX877" s="44">
        <f t="shared" si="1009"/>
        <v>5.3882494438795039</v>
      </c>
      <c r="AY877" s="44">
        <f t="shared" si="1010"/>
        <v>25.227593008179809</v>
      </c>
      <c r="AZ877" s="44">
        <f t="shared" si="1011"/>
        <v>0</v>
      </c>
      <c r="BA877" s="44"/>
      <c r="BB877" s="44">
        <f t="shared" si="1012"/>
        <v>0</v>
      </c>
      <c r="BC877" s="44"/>
      <c r="BD877" s="44">
        <f t="shared" si="1013"/>
        <v>25.227593008179809</v>
      </c>
      <c r="BE877" s="20"/>
      <c r="BF877" s="20">
        <v>0.56000000000000005</v>
      </c>
      <c r="BG877" s="20"/>
      <c r="BH877" s="20">
        <v>0.05</v>
      </c>
      <c r="BI877" s="44">
        <f t="shared" si="1014"/>
        <v>13.510102732033147</v>
      </c>
      <c r="BJ877" s="44">
        <f t="shared" si="1015"/>
        <v>0</v>
      </c>
      <c r="BK877" s="44">
        <f t="shared" si="1016"/>
        <v>0</v>
      </c>
      <c r="BL877" s="44">
        <f t="shared" si="1017"/>
        <v>0</v>
      </c>
      <c r="BM877" s="44"/>
      <c r="BN877" s="44">
        <f t="shared" si="1018"/>
        <v>13.510102732033147</v>
      </c>
      <c r="BO877" s="44">
        <f t="shared" si="1019"/>
        <v>9.9108401103563519</v>
      </c>
      <c r="BP877" s="44">
        <f t="shared" si="1020"/>
        <v>0</v>
      </c>
      <c r="BQ877" s="44"/>
      <c r="BR877" s="44">
        <f t="shared" si="1021"/>
        <v>0</v>
      </c>
      <c r="BS877" s="44"/>
      <c r="BT877" s="44">
        <f t="shared" si="1022"/>
        <v>9.9108401103563519</v>
      </c>
      <c r="BU877" s="20"/>
      <c r="BV877" s="20">
        <v>0.22</v>
      </c>
      <c r="BW877" s="20"/>
      <c r="BX877" s="20">
        <v>0.05</v>
      </c>
      <c r="BY877" s="44">
        <f t="shared" si="1023"/>
        <v>5.3075403590130215</v>
      </c>
      <c r="BZ877" s="44">
        <f t="shared" si="1024"/>
        <v>0</v>
      </c>
      <c r="CA877" s="44">
        <f t="shared" si="1025"/>
        <v>0</v>
      </c>
      <c r="CB877" s="44">
        <f t="shared" si="1026"/>
        <v>0</v>
      </c>
      <c r="CC877" s="44"/>
      <c r="CD877" s="44">
        <f t="shared" si="1027"/>
        <v>5.3075403590130215</v>
      </c>
      <c r="CE877" s="44">
        <f t="shared" si="1028"/>
        <v>4.63612537989966</v>
      </c>
      <c r="CF877" s="44">
        <f t="shared" si="1029"/>
        <v>11.407581648848552</v>
      </c>
      <c r="CG877" s="44">
        <f t="shared" si="1030"/>
        <v>5.3049243332057952</v>
      </c>
      <c r="CH877" s="44">
        <f t="shared" si="1031"/>
        <v>2.0873566738082348</v>
      </c>
      <c r="CI877" s="44">
        <f t="shared" si="1032"/>
        <v>6.4939985407367322</v>
      </c>
      <c r="CJ877" s="44">
        <f t="shared" si="1033"/>
        <v>2.5512137124322871</v>
      </c>
      <c r="CK877" s="44">
        <f t="shared" si="1034"/>
        <v>11.596425965601306</v>
      </c>
      <c r="CM877" s="35">
        <f t="shared" si="1055"/>
        <v>20</v>
      </c>
    </row>
    <row r="878" spans="1:91" x14ac:dyDescent="0.25">
      <c r="A878" s="41">
        <f>'[11]КППВ ПАТ "СМНВО"'!F47</f>
        <v>1917</v>
      </c>
      <c r="B878" s="41" t="str">
        <f>'[11]КППВ ПАТ "СМНВО"'!C47</f>
        <v>Вул.Кузнечна,20</v>
      </c>
      <c r="C878" s="50">
        <f>'[11]КППВ ПАТ "СМНВО"'!O47</f>
        <v>1</v>
      </c>
      <c r="D878" s="46">
        <f>'[11]КППВ ПАТ "СМНВО"'!G47</f>
        <v>2</v>
      </c>
      <c r="E878" s="86" t="str">
        <f t="shared" si="987"/>
        <v>ПАТ"Сумське НВО ім.Фрунзе"</v>
      </c>
      <c r="F878" s="43">
        <f>'[11]КППВ ПАТ "СМНВО"'!L47</f>
        <v>390.4</v>
      </c>
      <c r="G878" s="43">
        <f>'[11]КППВ ПАТ "СМНВО"'!CL47</f>
        <v>79.691760317371433</v>
      </c>
      <c r="H878" s="32">
        <f t="shared" si="1051"/>
        <v>204.12848441949652</v>
      </c>
      <c r="I878" s="42"/>
      <c r="J878" s="42"/>
      <c r="K878" s="43">
        <f>'[11]КППВ ПАТ "СМНВО"'!CN47</f>
        <v>0</v>
      </c>
      <c r="L878" s="42"/>
      <c r="M878" s="42"/>
      <c r="N878" s="44">
        <f t="shared" si="1035"/>
        <v>79.691760317371433</v>
      </c>
      <c r="O878" s="44">
        <f t="shared" si="1036"/>
        <v>42.677233156375991</v>
      </c>
      <c r="P878" s="44">
        <f t="shared" si="1037"/>
        <v>0</v>
      </c>
      <c r="Q878" s="44">
        <f t="shared" si="1038"/>
        <v>0</v>
      </c>
      <c r="R878" s="44">
        <f t="shared" si="1039"/>
        <v>0</v>
      </c>
      <c r="S878" s="44">
        <f t="shared" si="1040"/>
        <v>0</v>
      </c>
      <c r="T878" s="44">
        <f t="shared" si="1041"/>
        <v>42.677233156375991</v>
      </c>
      <c r="U878" s="44">
        <f t="shared" si="1042"/>
        <v>82.082513126892579</v>
      </c>
      <c r="V878" s="44">
        <f t="shared" si="1043"/>
        <v>0</v>
      </c>
      <c r="W878" s="44">
        <f t="shared" si="1044"/>
        <v>0</v>
      </c>
      <c r="X878" s="44">
        <f t="shared" si="1045"/>
        <v>0</v>
      </c>
      <c r="Y878" s="44">
        <f t="shared" si="1046"/>
        <v>0</v>
      </c>
      <c r="Z878" s="44">
        <f t="shared" si="1047"/>
        <v>82.082513126892579</v>
      </c>
      <c r="AA878" s="20">
        <v>0.03</v>
      </c>
      <c r="AC878" s="44">
        <f t="shared" si="1048"/>
        <v>46.0672</v>
      </c>
      <c r="AD878" s="28">
        <f t="shared" si="1052"/>
        <v>118</v>
      </c>
      <c r="AE878" s="44">
        <f t="shared" si="1049"/>
        <v>284.21120000000002</v>
      </c>
      <c r="AF878" s="28">
        <f t="shared" si="1053"/>
        <v>728</v>
      </c>
      <c r="AG878" s="44">
        <f t="shared" si="1050"/>
        <v>51.923199999999994</v>
      </c>
      <c r="AH878" s="28">
        <f t="shared" si="1054"/>
        <v>133</v>
      </c>
      <c r="AI878" s="44">
        <f t="shared" si="1001"/>
        <v>14.774852362840663</v>
      </c>
      <c r="AJ878" s="44">
        <f t="shared" si="1002"/>
        <v>0</v>
      </c>
      <c r="AK878" s="44"/>
      <c r="AL878" s="44">
        <f t="shared" si="1003"/>
        <v>0</v>
      </c>
      <c r="AM878" s="44"/>
      <c r="AN878" s="44">
        <f t="shared" si="1004"/>
        <v>14.774852362840663</v>
      </c>
      <c r="AO878" s="20"/>
      <c r="AP878" s="20">
        <v>0.18</v>
      </c>
      <c r="AQ878" s="20"/>
      <c r="AR878" s="20">
        <v>0.05</v>
      </c>
      <c r="AS878" s="44">
        <f t="shared" si="1005"/>
        <v>9.8177178899426174</v>
      </c>
      <c r="AT878" s="44">
        <f t="shared" si="1006"/>
        <v>0</v>
      </c>
      <c r="AU878" s="44">
        <f t="shared" si="1007"/>
        <v>0</v>
      </c>
      <c r="AV878" s="44">
        <f t="shared" si="1008"/>
        <v>0</v>
      </c>
      <c r="AW878" s="44"/>
      <c r="AX878" s="44">
        <f t="shared" si="1009"/>
        <v>9.8177178899426174</v>
      </c>
      <c r="AY878" s="44">
        <f t="shared" si="1010"/>
        <v>45.96620735105985</v>
      </c>
      <c r="AZ878" s="44">
        <f t="shared" si="1011"/>
        <v>0</v>
      </c>
      <c r="BA878" s="44"/>
      <c r="BB878" s="44">
        <f t="shared" si="1012"/>
        <v>0</v>
      </c>
      <c r="BC878" s="44"/>
      <c r="BD878" s="44">
        <f t="shared" si="1013"/>
        <v>45.96620735105985</v>
      </c>
      <c r="BE878" s="20"/>
      <c r="BF878" s="20">
        <v>0.56000000000000005</v>
      </c>
      <c r="BG878" s="20"/>
      <c r="BH878" s="20">
        <v>0.05</v>
      </c>
      <c r="BI878" s="44">
        <f t="shared" si="1014"/>
        <v>24.616228084597676</v>
      </c>
      <c r="BJ878" s="44">
        <f t="shared" si="1015"/>
        <v>0</v>
      </c>
      <c r="BK878" s="44">
        <f t="shared" si="1016"/>
        <v>0</v>
      </c>
      <c r="BL878" s="44">
        <f t="shared" si="1017"/>
        <v>0</v>
      </c>
      <c r="BM878" s="44"/>
      <c r="BN878" s="44">
        <f t="shared" si="1018"/>
        <v>24.616228084597676</v>
      </c>
      <c r="BO878" s="44">
        <f t="shared" si="1019"/>
        <v>18.058152887916368</v>
      </c>
      <c r="BP878" s="44">
        <f t="shared" si="1020"/>
        <v>0</v>
      </c>
      <c r="BQ878" s="44"/>
      <c r="BR878" s="44">
        <f t="shared" si="1021"/>
        <v>0</v>
      </c>
      <c r="BS878" s="44"/>
      <c r="BT878" s="44">
        <f t="shared" si="1022"/>
        <v>18.058152887916368</v>
      </c>
      <c r="BU878" s="20"/>
      <c r="BV878" s="20">
        <v>0.22</v>
      </c>
      <c r="BW878" s="20"/>
      <c r="BX878" s="20">
        <v>0.05</v>
      </c>
      <c r="BY878" s="44">
        <f t="shared" si="1023"/>
        <v>9.6706610332348006</v>
      </c>
      <c r="BZ878" s="44">
        <f t="shared" si="1024"/>
        <v>0</v>
      </c>
      <c r="CA878" s="44">
        <f t="shared" si="1025"/>
        <v>0</v>
      </c>
      <c r="CB878" s="44">
        <f t="shared" si="1026"/>
        <v>0</v>
      </c>
      <c r="CC878" s="44"/>
      <c r="CD878" s="44">
        <f t="shared" si="1027"/>
        <v>9.6706610332348006</v>
      </c>
      <c r="CE878" s="44">
        <f t="shared" si="1028"/>
        <v>4.6922513476570522</v>
      </c>
      <c r="CF878" s="44">
        <f t="shared" si="1029"/>
        <v>11.545684376309074</v>
      </c>
      <c r="CG878" s="44">
        <f t="shared" si="1030"/>
        <v>5.3691469302416319</v>
      </c>
      <c r="CH878" s="44">
        <f t="shared" si="1031"/>
        <v>3.8032906925673702</v>
      </c>
      <c r="CI878" s="44">
        <f t="shared" si="1032"/>
        <v>11.832459932431821</v>
      </c>
      <c r="CJ878" s="44">
        <f t="shared" si="1033"/>
        <v>4.6484664020267861</v>
      </c>
      <c r="CK878" s="44">
        <f t="shared" si="1034"/>
        <v>21.129392736485389</v>
      </c>
      <c r="CM878" s="35">
        <f t="shared" si="1055"/>
        <v>20</v>
      </c>
    </row>
    <row r="879" spans="1:91" x14ac:dyDescent="0.25">
      <c r="A879" s="41">
        <f>'[11]КППВ ПАТ "СМНВО"'!F48</f>
        <v>1917</v>
      </c>
      <c r="B879" s="41" t="str">
        <f>'[11]КППВ ПАТ "СМНВО"'!C48</f>
        <v>Вул.Кузнечна,26</v>
      </c>
      <c r="C879" s="50">
        <f>'[11]КППВ ПАТ "СМНВО"'!O48</f>
        <v>1</v>
      </c>
      <c r="D879" s="46">
        <f>'[11]КППВ ПАТ "СМНВО"'!G48</f>
        <v>2</v>
      </c>
      <c r="E879" s="86" t="str">
        <f t="shared" si="987"/>
        <v>ПАТ"Сумське НВО ім.Фрунзе"</v>
      </c>
      <c r="F879" s="43">
        <f>'[11]КППВ ПАТ "СМНВО"'!L48</f>
        <v>503.15</v>
      </c>
      <c r="G879" s="43">
        <f>'[11]КППВ ПАТ "СМНВО"'!CL48</f>
        <v>102.81312861554895</v>
      </c>
      <c r="H879" s="32">
        <f t="shared" si="1051"/>
        <v>204.33892202235705</v>
      </c>
      <c r="I879" s="42"/>
      <c r="J879" s="42"/>
      <c r="K879" s="43">
        <f>'[11]КППВ ПАТ "СМНВО"'!CN48</f>
        <v>0</v>
      </c>
      <c r="L879" s="42"/>
      <c r="M879" s="42"/>
      <c r="N879" s="44">
        <f t="shared" si="1035"/>
        <v>102.81312861554895</v>
      </c>
      <c r="O879" s="44">
        <f t="shared" si="1036"/>
        <v>55.059391886789513</v>
      </c>
      <c r="P879" s="44">
        <f t="shared" si="1037"/>
        <v>0</v>
      </c>
      <c r="Q879" s="44">
        <f t="shared" si="1038"/>
        <v>0</v>
      </c>
      <c r="R879" s="44">
        <f t="shared" si="1039"/>
        <v>0</v>
      </c>
      <c r="S879" s="44">
        <f t="shared" si="1040"/>
        <v>0</v>
      </c>
      <c r="T879" s="44">
        <f t="shared" si="1041"/>
        <v>55.059391886789513</v>
      </c>
      <c r="U879" s="44">
        <f t="shared" si="1042"/>
        <v>105.89752247401542</v>
      </c>
      <c r="V879" s="44">
        <f t="shared" si="1043"/>
        <v>0</v>
      </c>
      <c r="W879" s="44">
        <f t="shared" si="1044"/>
        <v>0</v>
      </c>
      <c r="X879" s="44">
        <f t="shared" si="1045"/>
        <v>0</v>
      </c>
      <c r="Y879" s="44">
        <f t="shared" si="1046"/>
        <v>0</v>
      </c>
      <c r="Z879" s="44">
        <f t="shared" si="1047"/>
        <v>105.89752247401542</v>
      </c>
      <c r="AA879" s="20">
        <v>0.03</v>
      </c>
      <c r="AC879" s="44">
        <f t="shared" si="1048"/>
        <v>59.371699999999997</v>
      </c>
      <c r="AD879" s="28">
        <f t="shared" si="1052"/>
        <v>118</v>
      </c>
      <c r="AE879" s="44">
        <f t="shared" si="1049"/>
        <v>366.29320000000001</v>
      </c>
      <c r="AF879" s="28">
        <f t="shared" si="1053"/>
        <v>728</v>
      </c>
      <c r="AG879" s="44">
        <f t="shared" si="1050"/>
        <v>66.918949999999995</v>
      </c>
      <c r="AH879" s="28">
        <f t="shared" si="1054"/>
        <v>133</v>
      </c>
      <c r="AI879" s="44">
        <f t="shared" si="1001"/>
        <v>19.061554045322776</v>
      </c>
      <c r="AJ879" s="44">
        <f t="shared" si="1002"/>
        <v>0</v>
      </c>
      <c r="AK879" s="44"/>
      <c r="AL879" s="44">
        <f t="shared" si="1003"/>
        <v>0</v>
      </c>
      <c r="AM879" s="44"/>
      <c r="AN879" s="44">
        <f t="shared" si="1004"/>
        <v>19.061554045322776</v>
      </c>
      <c r="AO879" s="20"/>
      <c r="AP879" s="20">
        <v>0.18</v>
      </c>
      <c r="AQ879" s="20"/>
      <c r="AR879" s="20">
        <v>0.05</v>
      </c>
      <c r="AS879" s="44">
        <f t="shared" si="1005"/>
        <v>12.666181398302184</v>
      </c>
      <c r="AT879" s="44">
        <f t="shared" si="1006"/>
        <v>0</v>
      </c>
      <c r="AU879" s="44">
        <f t="shared" si="1007"/>
        <v>0</v>
      </c>
      <c r="AV879" s="44">
        <f t="shared" si="1008"/>
        <v>0</v>
      </c>
      <c r="AW879" s="44"/>
      <c r="AX879" s="44">
        <f t="shared" si="1009"/>
        <v>12.666181398302184</v>
      </c>
      <c r="AY879" s="44">
        <f t="shared" si="1010"/>
        <v>59.302612585448642</v>
      </c>
      <c r="AZ879" s="44">
        <f t="shared" si="1011"/>
        <v>0</v>
      </c>
      <c r="BA879" s="44"/>
      <c r="BB879" s="44">
        <f t="shared" si="1012"/>
        <v>0</v>
      </c>
      <c r="BC879" s="44"/>
      <c r="BD879" s="44">
        <f t="shared" si="1013"/>
        <v>59.302612585448642</v>
      </c>
      <c r="BE879" s="20"/>
      <c r="BF879" s="20">
        <v>0.56000000000000005</v>
      </c>
      <c r="BG879" s="20"/>
      <c r="BH879" s="20">
        <v>0.05</v>
      </c>
      <c r="BI879" s="44">
        <f t="shared" si="1014"/>
        <v>31.758257240300196</v>
      </c>
      <c r="BJ879" s="44">
        <f t="shared" si="1015"/>
        <v>0</v>
      </c>
      <c r="BK879" s="44">
        <f t="shared" si="1016"/>
        <v>0</v>
      </c>
      <c r="BL879" s="44">
        <f t="shared" si="1017"/>
        <v>0</v>
      </c>
      <c r="BM879" s="44"/>
      <c r="BN879" s="44">
        <f t="shared" si="1018"/>
        <v>31.758257240300196</v>
      </c>
      <c r="BO879" s="44">
        <f t="shared" si="1019"/>
        <v>23.297454944283391</v>
      </c>
      <c r="BP879" s="44">
        <f t="shared" si="1020"/>
        <v>0</v>
      </c>
      <c r="BQ879" s="44"/>
      <c r="BR879" s="44">
        <f t="shared" si="1021"/>
        <v>0</v>
      </c>
      <c r="BS879" s="44"/>
      <c r="BT879" s="44">
        <f t="shared" si="1022"/>
        <v>23.297454944283391</v>
      </c>
      <c r="BU879" s="20"/>
      <c r="BV879" s="20">
        <v>0.22</v>
      </c>
      <c r="BW879" s="20"/>
      <c r="BX879" s="20">
        <v>0.05</v>
      </c>
      <c r="BY879" s="44">
        <f t="shared" si="1023"/>
        <v>12.476458201546503</v>
      </c>
      <c r="BZ879" s="44">
        <f t="shared" si="1024"/>
        <v>0</v>
      </c>
      <c r="CA879" s="44">
        <f t="shared" si="1025"/>
        <v>0</v>
      </c>
      <c r="CB879" s="44">
        <f t="shared" si="1026"/>
        <v>0</v>
      </c>
      <c r="CC879" s="44"/>
      <c r="CD879" s="44">
        <f t="shared" si="1027"/>
        <v>12.476458201546503</v>
      </c>
      <c r="CE879" s="44">
        <f t="shared" si="1028"/>
        <v>4.68741905180344</v>
      </c>
      <c r="CF879" s="44">
        <f t="shared" si="1029"/>
        <v>11.533794100489427</v>
      </c>
      <c r="CG879" s="44">
        <f t="shared" si="1030"/>
        <v>5.3636175362415868</v>
      </c>
      <c r="CH879" s="44">
        <f t="shared" si="1031"/>
        <v>4.9067584099031611</v>
      </c>
      <c r="CI879" s="44">
        <f t="shared" si="1032"/>
        <v>15.265470608587615</v>
      </c>
      <c r="CJ879" s="44">
        <f t="shared" si="1033"/>
        <v>5.9971491676594191</v>
      </c>
      <c r="CK879" s="44">
        <f t="shared" si="1034"/>
        <v>27.259768943906451</v>
      </c>
      <c r="CM879" s="35">
        <f t="shared" si="1055"/>
        <v>20</v>
      </c>
    </row>
    <row r="880" spans="1:91" x14ac:dyDescent="0.25">
      <c r="A880" s="41">
        <f>'[11]КППВ ПАТ "СМНВО"'!F49</f>
        <v>1962</v>
      </c>
      <c r="B880" s="41" t="str">
        <f>'[11]КППВ ПАТ "СМНВО"'!C49</f>
        <v>вул. Горького, 23</v>
      </c>
      <c r="C880" s="50">
        <f>'[11]КППВ ПАТ "СМНВО"'!O49</f>
        <v>1</v>
      </c>
      <c r="D880" s="46">
        <f>'[11]КППВ ПАТ "СМНВО"'!G49</f>
        <v>3</v>
      </c>
      <c r="E880" s="86" t="str">
        <f t="shared" si="987"/>
        <v>ПАТ"Сумське НВО ім.Фрунзе"</v>
      </c>
      <c r="F880" s="43">
        <f>'[11]КППВ ПАТ "СМНВО"'!L49</f>
        <v>1476.87</v>
      </c>
      <c r="G880" s="43">
        <f>'[11]КППВ ПАТ "СМНВО"'!CL49</f>
        <v>305.64623293719336</v>
      </c>
      <c r="H880" s="32">
        <f t="shared" si="1051"/>
        <v>206.95540767785477</v>
      </c>
      <c r="I880" s="42"/>
      <c r="J880" s="42"/>
      <c r="K880" s="43">
        <f>'[11]КППВ ПАТ "СМНВО"'!CN49</f>
        <v>0</v>
      </c>
      <c r="L880" s="42"/>
      <c r="M880" s="42"/>
      <c r="N880" s="44">
        <f t="shared" si="1035"/>
        <v>305.64623293719336</v>
      </c>
      <c r="O880" s="44">
        <f t="shared" si="1036"/>
        <v>163.682361821103</v>
      </c>
      <c r="P880" s="44">
        <f t="shared" si="1037"/>
        <v>0</v>
      </c>
      <c r="Q880" s="44">
        <f t="shared" si="1038"/>
        <v>0</v>
      </c>
      <c r="R880" s="44">
        <f t="shared" si="1039"/>
        <v>0</v>
      </c>
      <c r="S880" s="44">
        <f t="shared" si="1040"/>
        <v>0</v>
      </c>
      <c r="T880" s="44">
        <f t="shared" si="1041"/>
        <v>163.682361821103</v>
      </c>
      <c r="U880" s="44">
        <f t="shared" si="1042"/>
        <v>314.81561992530919</v>
      </c>
      <c r="V880" s="44">
        <f t="shared" si="1043"/>
        <v>0</v>
      </c>
      <c r="W880" s="44">
        <f t="shared" si="1044"/>
        <v>0</v>
      </c>
      <c r="X880" s="44">
        <f t="shared" si="1045"/>
        <v>0</v>
      </c>
      <c r="Y880" s="44">
        <f t="shared" si="1046"/>
        <v>0</v>
      </c>
      <c r="Z880" s="44">
        <f t="shared" si="1047"/>
        <v>314.81561992530919</v>
      </c>
      <c r="AA880" s="20">
        <v>0.03</v>
      </c>
      <c r="AC880" s="44">
        <f t="shared" si="1048"/>
        <v>174.27065999999996</v>
      </c>
      <c r="AD880" s="28">
        <f t="shared" si="1052"/>
        <v>118</v>
      </c>
      <c r="AE880" s="44">
        <f t="shared" si="1049"/>
        <v>1075.1613599999998</v>
      </c>
      <c r="AF880" s="28">
        <f t="shared" si="1053"/>
        <v>728</v>
      </c>
      <c r="AG880" s="44">
        <f t="shared" si="1050"/>
        <v>196.42371</v>
      </c>
      <c r="AH880" s="28">
        <f t="shared" si="1054"/>
        <v>133</v>
      </c>
      <c r="AI880" s="44">
        <f t="shared" si="1001"/>
        <v>56.666811586555653</v>
      </c>
      <c r="AJ880" s="44">
        <f t="shared" si="1002"/>
        <v>0</v>
      </c>
      <c r="AK880" s="44"/>
      <c r="AL880" s="44">
        <f t="shared" si="1003"/>
        <v>0</v>
      </c>
      <c r="AM880" s="44"/>
      <c r="AN880" s="44">
        <f t="shared" si="1004"/>
        <v>56.666811586555653</v>
      </c>
      <c r="AO880" s="20"/>
      <c r="AP880" s="20">
        <v>0.18</v>
      </c>
      <c r="AQ880" s="20"/>
      <c r="AR880" s="20">
        <v>0.05</v>
      </c>
      <c r="AS880" s="44">
        <f t="shared" si="1005"/>
        <v>37.654438515984701</v>
      </c>
      <c r="AT880" s="44">
        <f t="shared" si="1006"/>
        <v>0</v>
      </c>
      <c r="AU880" s="44">
        <f t="shared" si="1007"/>
        <v>0</v>
      </c>
      <c r="AV880" s="44">
        <f t="shared" si="1008"/>
        <v>0</v>
      </c>
      <c r="AW880" s="44"/>
      <c r="AX880" s="44">
        <f t="shared" si="1009"/>
        <v>37.654438515984701</v>
      </c>
      <c r="AY880" s="44">
        <f t="shared" si="1010"/>
        <v>176.29674715817316</v>
      </c>
      <c r="AZ880" s="44">
        <f t="shared" si="1011"/>
        <v>0</v>
      </c>
      <c r="BA880" s="44"/>
      <c r="BB880" s="44">
        <f t="shared" si="1012"/>
        <v>0</v>
      </c>
      <c r="BC880" s="44"/>
      <c r="BD880" s="44">
        <f t="shared" si="1013"/>
        <v>176.29674715817316</v>
      </c>
      <c r="BE880" s="20"/>
      <c r="BF880" s="20">
        <v>0.56000000000000005</v>
      </c>
      <c r="BG880" s="20"/>
      <c r="BH880" s="20">
        <v>0.05</v>
      </c>
      <c r="BI880" s="44">
        <f t="shared" si="1014"/>
        <v>94.411986298412231</v>
      </c>
      <c r="BJ880" s="44">
        <f t="shared" si="1015"/>
        <v>0</v>
      </c>
      <c r="BK880" s="44">
        <f t="shared" si="1016"/>
        <v>0</v>
      </c>
      <c r="BL880" s="44">
        <f t="shared" si="1017"/>
        <v>0</v>
      </c>
      <c r="BM880" s="44"/>
      <c r="BN880" s="44">
        <f t="shared" si="1018"/>
        <v>94.411986298412231</v>
      </c>
      <c r="BO880" s="44">
        <f t="shared" si="1019"/>
        <v>69.25943638356803</v>
      </c>
      <c r="BP880" s="44">
        <f t="shared" si="1020"/>
        <v>0</v>
      </c>
      <c r="BQ880" s="44"/>
      <c r="BR880" s="44">
        <f t="shared" si="1021"/>
        <v>0</v>
      </c>
      <c r="BS880" s="44"/>
      <c r="BT880" s="44">
        <f t="shared" si="1022"/>
        <v>69.25943638356803</v>
      </c>
      <c r="BU880" s="20"/>
      <c r="BV880" s="20">
        <v>0.22</v>
      </c>
      <c r="BW880" s="20"/>
      <c r="BX880" s="20">
        <v>0.05</v>
      </c>
      <c r="BY880" s="44">
        <f t="shared" si="1023"/>
        <v>37.090423188661944</v>
      </c>
      <c r="BZ880" s="44">
        <f t="shared" si="1024"/>
        <v>0</v>
      </c>
      <c r="CA880" s="44">
        <f t="shared" si="1025"/>
        <v>0</v>
      </c>
      <c r="CB880" s="44">
        <f t="shared" si="1026"/>
        <v>0</v>
      </c>
      <c r="CC880" s="44"/>
      <c r="CD880" s="44">
        <f t="shared" si="1027"/>
        <v>37.090423188661944</v>
      </c>
      <c r="CE880" s="44">
        <f t="shared" si="1028"/>
        <v>4.6281571806208248</v>
      </c>
      <c r="CF880" s="44">
        <f t="shared" si="1029"/>
        <v>11.387975215368192</v>
      </c>
      <c r="CG880" s="44">
        <f t="shared" si="1030"/>
        <v>5.2958066560977972</v>
      </c>
      <c r="CH880" s="44">
        <f t="shared" si="1031"/>
        <v>14.586971956935294</v>
      </c>
      <c r="CI880" s="44">
        <f t="shared" si="1032"/>
        <v>45.381690532687585</v>
      </c>
      <c r="CJ880" s="44">
        <f t="shared" si="1033"/>
        <v>17.828521280698695</v>
      </c>
      <c r="CK880" s="44">
        <f t="shared" si="1034"/>
        <v>81.038733094084975</v>
      </c>
      <c r="CM880" s="35">
        <f t="shared" si="1055"/>
        <v>20</v>
      </c>
    </row>
    <row r="881" spans="1:91" x14ac:dyDescent="0.25">
      <c r="A881" s="41">
        <f>'[11]КППВ ПАТ "СМНВО"'!F50</f>
        <v>1955</v>
      </c>
      <c r="B881" s="41" t="str">
        <f>'[11]КППВ ПАТ "СМНВО"'!C50</f>
        <v>вул. Горького, 45</v>
      </c>
      <c r="C881" s="50">
        <f>'[11]КППВ ПАТ "СМНВО"'!O50</f>
        <v>1</v>
      </c>
      <c r="D881" s="46">
        <f>'[11]КППВ ПАТ "СМНВО"'!G50</f>
        <v>3</v>
      </c>
      <c r="E881" s="86" t="str">
        <f t="shared" si="987"/>
        <v>ПАТ"Сумське НВО ім.Фрунзе"</v>
      </c>
      <c r="F881" s="43">
        <f>'[11]КППВ ПАТ "СМНВО"'!L50</f>
        <v>759.91</v>
      </c>
      <c r="G881" s="43">
        <f>'[11]КППВ ПАТ "СМНВО"'!CL50</f>
        <v>155.45562916474626</v>
      </c>
      <c r="H881" s="32">
        <f t="shared" si="1051"/>
        <v>204.5711060056405</v>
      </c>
      <c r="I881" s="42"/>
      <c r="J881" s="42"/>
      <c r="K881" s="43">
        <f>'[11]КППВ ПАТ "СМНВО"'!CN50</f>
        <v>0</v>
      </c>
      <c r="L881" s="42"/>
      <c r="M881" s="42"/>
      <c r="N881" s="44">
        <f t="shared" si="1035"/>
        <v>155.45562916474626</v>
      </c>
      <c r="O881" s="44">
        <f t="shared" si="1036"/>
        <v>83.250967288381148</v>
      </c>
      <c r="P881" s="44">
        <f t="shared" si="1037"/>
        <v>0</v>
      </c>
      <c r="Q881" s="44">
        <f t="shared" si="1038"/>
        <v>0</v>
      </c>
      <c r="R881" s="44">
        <f t="shared" si="1039"/>
        <v>0</v>
      </c>
      <c r="S881" s="44">
        <f t="shared" si="1040"/>
        <v>0</v>
      </c>
      <c r="T881" s="44">
        <f t="shared" si="1041"/>
        <v>83.250967288381148</v>
      </c>
      <c r="U881" s="44">
        <f t="shared" si="1042"/>
        <v>160.11929803968866</v>
      </c>
      <c r="V881" s="44">
        <f t="shared" si="1043"/>
        <v>0</v>
      </c>
      <c r="W881" s="44">
        <f t="shared" si="1044"/>
        <v>0</v>
      </c>
      <c r="X881" s="44">
        <f t="shared" si="1045"/>
        <v>0</v>
      </c>
      <c r="Y881" s="44">
        <f t="shared" si="1046"/>
        <v>0</v>
      </c>
      <c r="Z881" s="44">
        <f t="shared" si="1047"/>
        <v>160.11929803968866</v>
      </c>
      <c r="AA881" s="20">
        <v>0.03</v>
      </c>
      <c r="AC881" s="44">
        <f t="shared" si="1048"/>
        <v>89.66937999999999</v>
      </c>
      <c r="AD881" s="28">
        <f t="shared" si="1052"/>
        <v>118</v>
      </c>
      <c r="AE881" s="44">
        <f t="shared" si="1049"/>
        <v>553.21447999999998</v>
      </c>
      <c r="AF881" s="28">
        <f t="shared" si="1053"/>
        <v>728</v>
      </c>
      <c r="AG881" s="44">
        <f t="shared" si="1050"/>
        <v>101.06802999999999</v>
      </c>
      <c r="AH881" s="28">
        <f t="shared" si="1054"/>
        <v>133</v>
      </c>
      <c r="AI881" s="44">
        <f t="shared" si="1001"/>
        <v>28.821473647143957</v>
      </c>
      <c r="AJ881" s="44">
        <f t="shared" si="1002"/>
        <v>0</v>
      </c>
      <c r="AK881" s="44"/>
      <c r="AL881" s="44">
        <f t="shared" si="1003"/>
        <v>0</v>
      </c>
      <c r="AM881" s="44"/>
      <c r="AN881" s="44">
        <f t="shared" si="1004"/>
        <v>28.821473647143957</v>
      </c>
      <c r="AO881" s="20"/>
      <c r="AP881" s="20">
        <v>0.18</v>
      </c>
      <c r="AQ881" s="20"/>
      <c r="AR881" s="20">
        <v>0.05</v>
      </c>
      <c r="AS881" s="44">
        <f t="shared" si="1005"/>
        <v>19.151534681438392</v>
      </c>
      <c r="AT881" s="44">
        <f t="shared" si="1006"/>
        <v>0</v>
      </c>
      <c r="AU881" s="44">
        <f t="shared" si="1007"/>
        <v>0</v>
      </c>
      <c r="AV881" s="44">
        <f t="shared" si="1008"/>
        <v>0</v>
      </c>
      <c r="AW881" s="44"/>
      <c r="AX881" s="44">
        <f t="shared" si="1009"/>
        <v>19.151534681438392</v>
      </c>
      <c r="AY881" s="44">
        <f t="shared" si="1010"/>
        <v>89.666806902225659</v>
      </c>
      <c r="AZ881" s="44">
        <f t="shared" si="1011"/>
        <v>0</v>
      </c>
      <c r="BA881" s="44"/>
      <c r="BB881" s="44">
        <f t="shared" si="1012"/>
        <v>0</v>
      </c>
      <c r="BC881" s="44"/>
      <c r="BD881" s="44">
        <f t="shared" si="1013"/>
        <v>89.666806902225659</v>
      </c>
      <c r="BE881" s="20"/>
      <c r="BF881" s="20">
        <v>0.56000000000000005</v>
      </c>
      <c r="BG881" s="20"/>
      <c r="BH881" s="20">
        <v>0.05</v>
      </c>
      <c r="BI881" s="44">
        <f t="shared" si="1014"/>
        <v>48.019157931938253</v>
      </c>
      <c r="BJ881" s="44">
        <f t="shared" si="1015"/>
        <v>0</v>
      </c>
      <c r="BK881" s="44">
        <f t="shared" si="1016"/>
        <v>0</v>
      </c>
      <c r="BL881" s="44">
        <f t="shared" si="1017"/>
        <v>0</v>
      </c>
      <c r="BM881" s="44"/>
      <c r="BN881" s="44">
        <f t="shared" si="1018"/>
        <v>48.019157931938253</v>
      </c>
      <c r="BO881" s="44">
        <f t="shared" si="1019"/>
        <v>35.226245568731507</v>
      </c>
      <c r="BP881" s="44">
        <f t="shared" si="1020"/>
        <v>0</v>
      </c>
      <c r="BQ881" s="44"/>
      <c r="BR881" s="44">
        <f t="shared" si="1021"/>
        <v>0</v>
      </c>
      <c r="BS881" s="44"/>
      <c r="BT881" s="44">
        <f t="shared" si="1022"/>
        <v>35.226245568731507</v>
      </c>
      <c r="BU881" s="20"/>
      <c r="BV881" s="20">
        <v>0.22</v>
      </c>
      <c r="BW881" s="20"/>
      <c r="BX881" s="20">
        <v>0.05</v>
      </c>
      <c r="BY881" s="44">
        <f t="shared" si="1023"/>
        <v>18.864669187547172</v>
      </c>
      <c r="BZ881" s="44">
        <f t="shared" si="1024"/>
        <v>0</v>
      </c>
      <c r="CA881" s="44">
        <f t="shared" si="1025"/>
        <v>0</v>
      </c>
      <c r="CB881" s="44">
        <f t="shared" si="1026"/>
        <v>0</v>
      </c>
      <c r="CC881" s="44"/>
      <c r="CD881" s="44">
        <f t="shared" si="1027"/>
        <v>18.864669187547172</v>
      </c>
      <c r="CE881" s="44">
        <f t="shared" si="1028"/>
        <v>4.6820989279207623</v>
      </c>
      <c r="CF881" s="44">
        <f t="shared" si="1029"/>
        <v>11.520703482225141</v>
      </c>
      <c r="CG881" s="44">
        <f t="shared" si="1030"/>
        <v>5.3575299410347679</v>
      </c>
      <c r="CH881" s="44">
        <f t="shared" si="1031"/>
        <v>7.4191226941764929</v>
      </c>
      <c r="CI881" s="44">
        <f t="shared" si="1032"/>
        <v>23.081715048549093</v>
      </c>
      <c r="CJ881" s="44">
        <f t="shared" si="1033"/>
        <v>9.0678166262157145</v>
      </c>
      <c r="CK881" s="44">
        <f t="shared" si="1034"/>
        <v>41.217348300980518</v>
      </c>
      <c r="CM881" s="35">
        <f t="shared" si="1055"/>
        <v>20</v>
      </c>
    </row>
    <row r="882" spans="1:91" x14ac:dyDescent="0.25">
      <c r="A882" s="41">
        <f>'[11]КППВ ПАТ "СМНВО"'!F51</f>
        <v>1955</v>
      </c>
      <c r="B882" s="41" t="str">
        <f>'[11]КППВ ПАТ "СМНВО"'!C51</f>
        <v>вул. Горького, 49</v>
      </c>
      <c r="C882" s="50">
        <f>'[11]КППВ ПАТ "СМНВО"'!O51</f>
        <v>1</v>
      </c>
      <c r="D882" s="46">
        <f>'[11]КППВ ПАТ "СМНВО"'!G51</f>
        <v>3</v>
      </c>
      <c r="E882" s="86" t="str">
        <f t="shared" si="987"/>
        <v>ПАТ"Сумське НВО ім.Фрунзе"</v>
      </c>
      <c r="F882" s="43">
        <f>'[11]КППВ ПАТ "СМНВО"'!L51</f>
        <v>606.46</v>
      </c>
      <c r="G882" s="43">
        <f>'[11]КППВ ПАТ "СМНВО"'!CL51</f>
        <v>117.48337332064075</v>
      </c>
      <c r="H882" s="32">
        <f t="shared" si="1051"/>
        <v>193.7199045619509</v>
      </c>
      <c r="I882" s="42"/>
      <c r="J882" s="42"/>
      <c r="K882" s="43">
        <f>'[11]КППВ ПАТ "СМНВО"'!CN51</f>
        <v>0</v>
      </c>
      <c r="L882" s="42"/>
      <c r="M882" s="42"/>
      <c r="N882" s="44">
        <f t="shared" si="1035"/>
        <v>117.48337332064075</v>
      </c>
      <c r="O882" s="44">
        <f t="shared" si="1036"/>
        <v>62.915730500052859</v>
      </c>
      <c r="P882" s="44">
        <f t="shared" si="1037"/>
        <v>0</v>
      </c>
      <c r="Q882" s="44">
        <f t="shared" si="1038"/>
        <v>0</v>
      </c>
      <c r="R882" s="44">
        <f t="shared" si="1039"/>
        <v>0</v>
      </c>
      <c r="S882" s="44">
        <f t="shared" si="1040"/>
        <v>0</v>
      </c>
      <c r="T882" s="44">
        <f t="shared" si="1041"/>
        <v>62.915730500052859</v>
      </c>
      <c r="U882" s="44">
        <f t="shared" si="1042"/>
        <v>121.00787452025997</v>
      </c>
      <c r="V882" s="44">
        <f t="shared" si="1043"/>
        <v>0</v>
      </c>
      <c r="W882" s="44">
        <f t="shared" si="1044"/>
        <v>0</v>
      </c>
      <c r="X882" s="44">
        <f t="shared" si="1045"/>
        <v>0</v>
      </c>
      <c r="Y882" s="44">
        <f t="shared" si="1046"/>
        <v>0</v>
      </c>
      <c r="Z882" s="44">
        <f t="shared" si="1047"/>
        <v>121.00787452025997</v>
      </c>
      <c r="AA882" s="20">
        <v>0.03</v>
      </c>
      <c r="AC882" s="44">
        <f t="shared" si="1048"/>
        <v>71.562280000000001</v>
      </c>
      <c r="AD882" s="28">
        <f t="shared" si="1052"/>
        <v>118</v>
      </c>
      <c r="AE882" s="44">
        <f t="shared" si="1049"/>
        <v>441.50288</v>
      </c>
      <c r="AF882" s="28">
        <f t="shared" si="1053"/>
        <v>728</v>
      </c>
      <c r="AG882" s="44">
        <f t="shared" si="1050"/>
        <v>80.659180000000006</v>
      </c>
      <c r="AH882" s="28">
        <f t="shared" si="1054"/>
        <v>133</v>
      </c>
      <c r="AI882" s="44">
        <f t="shared" si="1001"/>
        <v>21.781417413646796</v>
      </c>
      <c r="AJ882" s="44">
        <f t="shared" si="1002"/>
        <v>0</v>
      </c>
      <c r="AK882" s="44"/>
      <c r="AL882" s="44">
        <f t="shared" si="1003"/>
        <v>0</v>
      </c>
      <c r="AM882" s="44"/>
      <c r="AN882" s="44">
        <f t="shared" si="1004"/>
        <v>21.781417413646796</v>
      </c>
      <c r="AO882" s="20"/>
      <c r="AP882" s="20">
        <v>0.18</v>
      </c>
      <c r="AQ882" s="20"/>
      <c r="AR882" s="20">
        <v>0.05</v>
      </c>
      <c r="AS882" s="44">
        <f t="shared" si="1005"/>
        <v>14.473499034622737</v>
      </c>
      <c r="AT882" s="44">
        <f t="shared" si="1006"/>
        <v>0</v>
      </c>
      <c r="AU882" s="44">
        <f t="shared" si="1007"/>
        <v>0</v>
      </c>
      <c r="AV882" s="44">
        <f t="shared" si="1008"/>
        <v>0</v>
      </c>
      <c r="AW882" s="44"/>
      <c r="AX882" s="44">
        <f t="shared" si="1009"/>
        <v>14.473499034622737</v>
      </c>
      <c r="AY882" s="44">
        <f t="shared" si="1010"/>
        <v>67.764409731345594</v>
      </c>
      <c r="AZ882" s="44">
        <f t="shared" si="1011"/>
        <v>0</v>
      </c>
      <c r="BA882" s="44"/>
      <c r="BB882" s="44">
        <f t="shared" si="1012"/>
        <v>0</v>
      </c>
      <c r="BC882" s="44"/>
      <c r="BD882" s="44">
        <f t="shared" si="1013"/>
        <v>67.764409731345594</v>
      </c>
      <c r="BE882" s="20"/>
      <c r="BF882" s="20">
        <v>0.56000000000000005</v>
      </c>
      <c r="BG882" s="20"/>
      <c r="BH882" s="20">
        <v>0.05</v>
      </c>
      <c r="BI882" s="44">
        <f t="shared" si="1014"/>
        <v>36.289793352430493</v>
      </c>
      <c r="BJ882" s="44">
        <f t="shared" si="1015"/>
        <v>0</v>
      </c>
      <c r="BK882" s="44">
        <f t="shared" si="1016"/>
        <v>0</v>
      </c>
      <c r="BL882" s="44">
        <f t="shared" si="1017"/>
        <v>0</v>
      </c>
      <c r="BM882" s="44"/>
      <c r="BN882" s="44">
        <f t="shared" si="1018"/>
        <v>36.289793352430493</v>
      </c>
      <c r="BO882" s="44">
        <f t="shared" si="1019"/>
        <v>26.621732394457194</v>
      </c>
      <c r="BP882" s="44">
        <f t="shared" si="1020"/>
        <v>0</v>
      </c>
      <c r="BQ882" s="44"/>
      <c r="BR882" s="44">
        <f t="shared" si="1021"/>
        <v>0</v>
      </c>
      <c r="BS882" s="44"/>
      <c r="BT882" s="44">
        <f t="shared" si="1022"/>
        <v>26.621732394457194</v>
      </c>
      <c r="BU882" s="20"/>
      <c r="BV882" s="20">
        <v>0.22</v>
      </c>
      <c r="BW882" s="20"/>
      <c r="BX882" s="20">
        <v>0.05</v>
      </c>
      <c r="BY882" s="44">
        <f t="shared" si="1023"/>
        <v>14.256704531311978</v>
      </c>
      <c r="BZ882" s="44">
        <f t="shared" si="1024"/>
        <v>0</v>
      </c>
      <c r="CA882" s="44">
        <f t="shared" si="1025"/>
        <v>0</v>
      </c>
      <c r="CB882" s="44">
        <f t="shared" si="1026"/>
        <v>0</v>
      </c>
      <c r="CC882" s="44"/>
      <c r="CD882" s="44">
        <f t="shared" si="1027"/>
        <v>14.256704531311978</v>
      </c>
      <c r="CE882" s="44">
        <f t="shared" si="1028"/>
        <v>4.9443662398990398</v>
      </c>
      <c r="CF882" s="44">
        <f t="shared" si="1029"/>
        <v>12.166034557218842</v>
      </c>
      <c r="CG882" s="44">
        <f t="shared" si="1030"/>
        <v>5.6576314549304412</v>
      </c>
      <c r="CH882" s="44">
        <f t="shared" si="1031"/>
        <v>5.6068961019601273</v>
      </c>
      <c r="CI882" s="44">
        <f t="shared" si="1032"/>
        <v>17.443676761653734</v>
      </c>
      <c r="CJ882" s="44">
        <f t="shared" si="1033"/>
        <v>6.8528730135068221</v>
      </c>
      <c r="CK882" s="44">
        <f t="shared" si="1034"/>
        <v>31.149422788667376</v>
      </c>
      <c r="CM882" s="35">
        <f t="shared" si="1055"/>
        <v>20</v>
      </c>
    </row>
    <row r="883" spans="1:91" x14ac:dyDescent="0.25">
      <c r="A883" s="41">
        <f>'[11]КППВ ПАТ "СМНВО"'!F52</f>
        <v>1949</v>
      </c>
      <c r="B883" s="41" t="str">
        <f>'[11]КППВ ПАТ "СМНВО"'!C52</f>
        <v>вул.Леваневського 4</v>
      </c>
      <c r="C883" s="50">
        <f>'[11]КППВ ПАТ "СМНВО"'!O52</f>
        <v>1</v>
      </c>
      <c r="D883" s="46">
        <f>'[11]КППВ ПАТ "СМНВО"'!G52</f>
        <v>3</v>
      </c>
      <c r="E883" s="86" t="str">
        <f t="shared" si="987"/>
        <v>ПАТ"Сумське НВО ім.Фрунзе"</v>
      </c>
      <c r="F883" s="43">
        <f>'[11]КППВ ПАТ "СМНВО"'!L52</f>
        <v>2416.29</v>
      </c>
      <c r="G883" s="43">
        <f>'[11]КППВ ПАТ "СМНВО"'!CL52</f>
        <v>271.89186628014659</v>
      </c>
      <c r="H883" s="32">
        <f t="shared" si="1051"/>
        <v>112.52451745450529</v>
      </c>
      <c r="I883" s="42"/>
      <c r="J883" s="42"/>
      <c r="K883" s="43">
        <f>'[11]КППВ ПАТ "СМНВО"'!CN52</f>
        <v>0</v>
      </c>
      <c r="L883" s="42"/>
      <c r="M883" s="42"/>
      <c r="N883" s="44">
        <f t="shared" si="1035"/>
        <v>271.89186628014659</v>
      </c>
      <c r="O883" s="44">
        <f t="shared" si="1036"/>
        <v>145.60592618796295</v>
      </c>
      <c r="P883" s="44">
        <f t="shared" si="1037"/>
        <v>0</v>
      </c>
      <c r="Q883" s="44">
        <f t="shared" si="1038"/>
        <v>0</v>
      </c>
      <c r="R883" s="44">
        <f t="shared" si="1039"/>
        <v>0</v>
      </c>
      <c r="S883" s="44">
        <f t="shared" si="1040"/>
        <v>0</v>
      </c>
      <c r="T883" s="44">
        <f t="shared" si="1041"/>
        <v>145.60592618796295</v>
      </c>
      <c r="U883" s="44">
        <f t="shared" si="1042"/>
        <v>301.79997157096273</v>
      </c>
      <c r="V883" s="44">
        <f t="shared" si="1043"/>
        <v>0</v>
      </c>
      <c r="W883" s="44">
        <f t="shared" si="1044"/>
        <v>0</v>
      </c>
      <c r="X883" s="44">
        <f t="shared" si="1045"/>
        <v>0</v>
      </c>
      <c r="Y883" s="44">
        <f t="shared" si="1046"/>
        <v>0</v>
      </c>
      <c r="Z883" s="44">
        <f t="shared" si="1047"/>
        <v>301.79997157096273</v>
      </c>
      <c r="AA883" s="20">
        <v>0.11</v>
      </c>
      <c r="AC883" s="44">
        <f t="shared" si="1048"/>
        <v>255.32131000000001</v>
      </c>
      <c r="AD883" s="28">
        <f>94+$CG$4</f>
        <v>105.66666666666667</v>
      </c>
      <c r="AE883" s="44">
        <f t="shared" si="1049"/>
        <v>1676.0998299999999</v>
      </c>
      <c r="AF883" s="28">
        <f>682+$CG$4</f>
        <v>693.66666666666663</v>
      </c>
      <c r="AG883" s="44">
        <f t="shared" si="1050"/>
        <v>293.98194999999998</v>
      </c>
      <c r="AH883" s="28">
        <f>110+$CG$4</f>
        <v>121.66666666666667</v>
      </c>
      <c r="AI883" s="44">
        <f t="shared" si="1001"/>
        <v>54.323994882773292</v>
      </c>
      <c r="AJ883" s="44">
        <f t="shared" si="1002"/>
        <v>0</v>
      </c>
      <c r="AK883" s="44"/>
      <c r="AL883" s="44">
        <f t="shared" si="1003"/>
        <v>0</v>
      </c>
      <c r="AM883" s="44"/>
      <c r="AN883" s="44">
        <f t="shared" si="1004"/>
        <v>54.323994882773292</v>
      </c>
      <c r="AO883" s="20"/>
      <c r="AP883" s="20">
        <v>0.18</v>
      </c>
      <c r="AQ883" s="20"/>
      <c r="AR883" s="20">
        <v>0.05</v>
      </c>
      <c r="AS883" s="44">
        <f t="shared" si="1005"/>
        <v>36.097664011528117</v>
      </c>
      <c r="AT883" s="44">
        <f t="shared" si="1006"/>
        <v>0</v>
      </c>
      <c r="AU883" s="44">
        <f t="shared" si="1007"/>
        <v>0</v>
      </c>
      <c r="AV883" s="44">
        <f t="shared" si="1008"/>
        <v>0</v>
      </c>
      <c r="AW883" s="44"/>
      <c r="AX883" s="44">
        <f t="shared" si="1009"/>
        <v>36.097664011528117</v>
      </c>
      <c r="AY883" s="44">
        <f t="shared" si="1010"/>
        <v>169.00798407973915</v>
      </c>
      <c r="AZ883" s="44">
        <f t="shared" si="1011"/>
        <v>0</v>
      </c>
      <c r="BA883" s="44"/>
      <c r="BB883" s="44">
        <f t="shared" si="1012"/>
        <v>0</v>
      </c>
      <c r="BC883" s="44"/>
      <c r="BD883" s="44">
        <f t="shared" si="1013"/>
        <v>169.00798407973915</v>
      </c>
      <c r="BE883" s="20"/>
      <c r="BF883" s="20">
        <v>0.56000000000000005</v>
      </c>
      <c r="BG883" s="20"/>
      <c r="BH883" s="20">
        <v>0.05</v>
      </c>
      <c r="BI883" s="44">
        <f t="shared" si="1014"/>
        <v>90.508643718437781</v>
      </c>
      <c r="BJ883" s="44">
        <f t="shared" si="1015"/>
        <v>0</v>
      </c>
      <c r="BK883" s="44">
        <f t="shared" si="1016"/>
        <v>0</v>
      </c>
      <c r="BL883" s="44">
        <f t="shared" si="1017"/>
        <v>0</v>
      </c>
      <c r="BM883" s="44"/>
      <c r="BN883" s="44">
        <f t="shared" si="1018"/>
        <v>90.508643718437781</v>
      </c>
      <c r="BO883" s="44">
        <f t="shared" si="1019"/>
        <v>66.395993745611804</v>
      </c>
      <c r="BP883" s="44">
        <f t="shared" si="1020"/>
        <v>0</v>
      </c>
      <c r="BQ883" s="44"/>
      <c r="BR883" s="44">
        <f t="shared" si="1021"/>
        <v>0</v>
      </c>
      <c r="BS883" s="44"/>
      <c r="BT883" s="44">
        <f t="shared" si="1022"/>
        <v>66.395993745611804</v>
      </c>
      <c r="BU883" s="20"/>
      <c r="BV883" s="20">
        <v>0.22</v>
      </c>
      <c r="BW883" s="20"/>
      <c r="BX883" s="20">
        <v>0.05</v>
      </c>
      <c r="BY883" s="44">
        <f t="shared" si="1023"/>
        <v>35.556967175100553</v>
      </c>
      <c r="BZ883" s="44">
        <f t="shared" si="1024"/>
        <v>0</v>
      </c>
      <c r="CA883" s="44">
        <f t="shared" si="1025"/>
        <v>0</v>
      </c>
      <c r="CB883" s="44">
        <f t="shared" si="1026"/>
        <v>0</v>
      </c>
      <c r="CC883" s="44"/>
      <c r="CD883" s="44">
        <f t="shared" si="1027"/>
        <v>35.556967175100553</v>
      </c>
      <c r="CE883" s="44">
        <f t="shared" si="1028"/>
        <v>7.0730701554111874</v>
      </c>
      <c r="CF883" s="44">
        <f t="shared" si="1029"/>
        <v>18.518671379212776</v>
      </c>
      <c r="CG883" s="44">
        <f t="shared" si="1030"/>
        <v>8.26791409268073</v>
      </c>
      <c r="CH883" s="44">
        <f t="shared" si="1031"/>
        <v>13.983892295286907</v>
      </c>
      <c r="CI883" s="44">
        <f t="shared" si="1032"/>
        <v>43.505442696448156</v>
      </c>
      <c r="CJ883" s="44">
        <f t="shared" si="1033"/>
        <v>17.091423916461775</v>
      </c>
      <c r="CK883" s="44">
        <f t="shared" si="1034"/>
        <v>77.688290529371699</v>
      </c>
      <c r="CM883" s="35">
        <f>$CE$4/1000</f>
        <v>35</v>
      </c>
    </row>
    <row r="884" spans="1:91" x14ac:dyDescent="0.25">
      <c r="A884" s="41">
        <f>'[11]КППВ ПАТ "СМНВО"'!F53</f>
        <v>1960</v>
      </c>
      <c r="B884" s="41" t="str">
        <f>'[11]КППВ ПАТ "СМНВО"'!C53</f>
        <v>пр.Суджанський 8</v>
      </c>
      <c r="C884" s="50">
        <f>'[11]КППВ ПАТ "СМНВО"'!O53</f>
        <v>1</v>
      </c>
      <c r="D884" s="46">
        <f>'[11]КППВ ПАТ "СМНВО"'!G53</f>
        <v>3</v>
      </c>
      <c r="E884" s="86" t="str">
        <f t="shared" si="987"/>
        <v>ПАТ"Сумське НВО ім.Фрунзе"</v>
      </c>
      <c r="F884" s="43">
        <f>'[11]КППВ ПАТ "СМНВО"'!L53</f>
        <v>1042.3800000000001</v>
      </c>
      <c r="G884" s="43">
        <f>'[11]КППВ ПАТ "СМНВО"'!CL53</f>
        <v>117.07260603815521</v>
      </c>
      <c r="H884" s="32">
        <f t="shared" si="1051"/>
        <v>112.31278999803833</v>
      </c>
      <c r="I884" s="42"/>
      <c r="J884" s="42"/>
      <c r="K884" s="43">
        <f>'[11]КППВ ПАТ "СМНВО"'!CN53</f>
        <v>0</v>
      </c>
      <c r="L884" s="42"/>
      <c r="M884" s="42"/>
      <c r="N884" s="44">
        <f t="shared" si="1035"/>
        <v>117.07260603815521</v>
      </c>
      <c r="O884" s="44">
        <f t="shared" si="1036"/>
        <v>62.695752788206221</v>
      </c>
      <c r="P884" s="44">
        <f t="shared" si="1037"/>
        <v>0</v>
      </c>
      <c r="Q884" s="44">
        <f t="shared" si="1038"/>
        <v>0</v>
      </c>
      <c r="R884" s="44">
        <f t="shared" si="1039"/>
        <v>0</v>
      </c>
      <c r="S884" s="44">
        <f t="shared" si="1040"/>
        <v>0</v>
      </c>
      <c r="T884" s="44">
        <f t="shared" si="1041"/>
        <v>62.695752788206221</v>
      </c>
      <c r="U884" s="44">
        <f t="shared" si="1042"/>
        <v>129.95059270235231</v>
      </c>
      <c r="V884" s="44">
        <f t="shared" si="1043"/>
        <v>0</v>
      </c>
      <c r="W884" s="44">
        <f t="shared" si="1044"/>
        <v>0</v>
      </c>
      <c r="X884" s="44">
        <f t="shared" si="1045"/>
        <v>0</v>
      </c>
      <c r="Y884" s="44">
        <f t="shared" si="1046"/>
        <v>0</v>
      </c>
      <c r="Z884" s="44">
        <f t="shared" si="1047"/>
        <v>129.95059270235231</v>
      </c>
      <c r="AA884" s="20">
        <v>0.11</v>
      </c>
      <c r="AC884" s="44">
        <f t="shared" si="1048"/>
        <v>123.00084000000001</v>
      </c>
      <c r="AD884" s="28">
        <f>98+$CG$3</f>
        <v>118</v>
      </c>
      <c r="AE884" s="44">
        <f t="shared" si="1049"/>
        <v>758.85264000000018</v>
      </c>
      <c r="AF884" s="28">
        <f>708+$CG$3</f>
        <v>728</v>
      </c>
      <c r="AG884" s="44">
        <f t="shared" si="1050"/>
        <v>138.63654</v>
      </c>
      <c r="AH884" s="28">
        <f>113+$CG$3</f>
        <v>133</v>
      </c>
      <c r="AI884" s="44">
        <f t="shared" si="1001"/>
        <v>23.391106686423417</v>
      </c>
      <c r="AJ884" s="44">
        <f t="shared" si="1002"/>
        <v>0</v>
      </c>
      <c r="AK884" s="44"/>
      <c r="AL884" s="44">
        <f t="shared" si="1003"/>
        <v>0</v>
      </c>
      <c r="AM884" s="44"/>
      <c r="AN884" s="44">
        <f t="shared" si="1004"/>
        <v>23.391106686423417</v>
      </c>
      <c r="AO884" s="20"/>
      <c r="AP884" s="20">
        <v>0.18</v>
      </c>
      <c r="AQ884" s="20"/>
      <c r="AR884" s="20">
        <v>0.05</v>
      </c>
      <c r="AS884" s="44">
        <f t="shared" si="1005"/>
        <v>15.543118871253668</v>
      </c>
      <c r="AT884" s="44">
        <f t="shared" si="1006"/>
        <v>0</v>
      </c>
      <c r="AU884" s="44">
        <f t="shared" si="1007"/>
        <v>0</v>
      </c>
      <c r="AV884" s="44">
        <f t="shared" si="1008"/>
        <v>0</v>
      </c>
      <c r="AW884" s="44"/>
      <c r="AX884" s="44">
        <f t="shared" si="1009"/>
        <v>15.543118871253668</v>
      </c>
      <c r="AY884" s="44">
        <f t="shared" si="1010"/>
        <v>72.772331913317302</v>
      </c>
      <c r="AZ884" s="44">
        <f t="shared" si="1011"/>
        <v>0</v>
      </c>
      <c r="BA884" s="44"/>
      <c r="BB884" s="44">
        <f t="shared" si="1012"/>
        <v>0</v>
      </c>
      <c r="BC884" s="44"/>
      <c r="BD884" s="44">
        <f t="shared" si="1013"/>
        <v>72.772331913317302</v>
      </c>
      <c r="BE884" s="20"/>
      <c r="BF884" s="20">
        <v>0.56000000000000005</v>
      </c>
      <c r="BG884" s="20"/>
      <c r="BH884" s="20">
        <v>0.05</v>
      </c>
      <c r="BI884" s="44">
        <f t="shared" si="1014"/>
        <v>38.971679933148998</v>
      </c>
      <c r="BJ884" s="44">
        <f t="shared" si="1015"/>
        <v>0</v>
      </c>
      <c r="BK884" s="44">
        <f t="shared" si="1016"/>
        <v>0</v>
      </c>
      <c r="BL884" s="44">
        <f t="shared" si="1017"/>
        <v>0</v>
      </c>
      <c r="BM884" s="44"/>
      <c r="BN884" s="44">
        <f t="shared" si="1018"/>
        <v>38.971679933148998</v>
      </c>
      <c r="BO884" s="44">
        <f t="shared" si="1019"/>
        <v>28.589130394517507</v>
      </c>
      <c r="BP884" s="44">
        <f t="shared" si="1020"/>
        <v>0</v>
      </c>
      <c r="BQ884" s="44"/>
      <c r="BR884" s="44">
        <f t="shared" si="1021"/>
        <v>0</v>
      </c>
      <c r="BS884" s="44"/>
      <c r="BT884" s="44">
        <f t="shared" si="1022"/>
        <v>28.589130394517507</v>
      </c>
      <c r="BU884" s="20"/>
      <c r="BV884" s="20">
        <v>0.22</v>
      </c>
      <c r="BW884" s="20"/>
      <c r="BX884" s="20">
        <v>0.05</v>
      </c>
      <c r="BY884" s="44">
        <f t="shared" si="1023"/>
        <v>15.310302830879962</v>
      </c>
      <c r="BZ884" s="44">
        <f t="shared" si="1024"/>
        <v>0</v>
      </c>
      <c r="CA884" s="44">
        <f t="shared" si="1025"/>
        <v>0</v>
      </c>
      <c r="CB884" s="44">
        <f t="shared" si="1026"/>
        <v>0</v>
      </c>
      <c r="CC884" s="44"/>
      <c r="CD884" s="44">
        <f t="shared" si="1027"/>
        <v>15.310302830879962</v>
      </c>
      <c r="CE884" s="44">
        <f t="shared" si="1028"/>
        <v>7.913523728335166</v>
      </c>
      <c r="CF884" s="44">
        <f t="shared" si="1029"/>
        <v>19.471899628184264</v>
      </c>
      <c r="CG884" s="44">
        <f t="shared" si="1030"/>
        <v>9.0551141627570164</v>
      </c>
      <c r="CH884" s="44">
        <f t="shared" si="1031"/>
        <v>6.0212566707651485</v>
      </c>
      <c r="CI884" s="44">
        <f t="shared" si="1032"/>
        <v>18.732798531269353</v>
      </c>
      <c r="CJ884" s="44">
        <f t="shared" si="1033"/>
        <v>7.3593137087129588</v>
      </c>
      <c r="CK884" s="44">
        <f t="shared" si="1034"/>
        <v>33.451425948695267</v>
      </c>
      <c r="CM884" s="35">
        <f>$CE$3/1000</f>
        <v>20</v>
      </c>
    </row>
    <row r="885" spans="1:91" x14ac:dyDescent="0.25">
      <c r="A885" s="41">
        <f>'[11]КППВ ПАТ "СМНВО"'!F54</f>
        <v>1985</v>
      </c>
      <c r="B885" s="41" t="str">
        <f>'[11]КППВ ПАТ "СМНВО"'!C54</f>
        <v>40р. Жовтня,21/1</v>
      </c>
      <c r="C885" s="47" t="str">
        <f>'[11]КППВ ПАТ "СМНВО"'!O54</f>
        <v>так</v>
      </c>
      <c r="D885" s="46">
        <f>'[11]КППВ ПАТ "СМНВО"'!G54</f>
        <v>5</v>
      </c>
      <c r="E885" s="86" t="str">
        <f t="shared" si="987"/>
        <v>ПАТ"Сумське НВО ім.Фрунзе"</v>
      </c>
      <c r="F885" s="43">
        <f>'[11]КППВ ПАТ "СМНВО"'!L54</f>
        <v>2185.52</v>
      </c>
      <c r="G885" s="43">
        <f>'[11]КППВ ПАТ "СМНВО"'!CL54</f>
        <v>452.33645765581053</v>
      </c>
      <c r="H885" s="32">
        <f t="shared" si="1051"/>
        <v>206.96971780437173</v>
      </c>
      <c r="I885" s="42"/>
      <c r="J885" s="42"/>
      <c r="K885" s="43">
        <f>'[11]КППВ ПАТ "СМНВО"'!CN54</f>
        <v>81.129300000000001</v>
      </c>
      <c r="L885" s="42"/>
      <c r="M885" s="42"/>
      <c r="N885" s="44">
        <f t="shared" si="1035"/>
        <v>533.46575765581053</v>
      </c>
      <c r="O885" s="44">
        <f t="shared" si="1036"/>
        <v>242.23920254272738</v>
      </c>
      <c r="P885" s="44">
        <f t="shared" si="1037"/>
        <v>0</v>
      </c>
      <c r="Q885" s="44">
        <f t="shared" si="1038"/>
        <v>0</v>
      </c>
      <c r="R885" s="44">
        <f t="shared" si="1039"/>
        <v>43.447077064488397</v>
      </c>
      <c r="S885" s="44">
        <f t="shared" si="1040"/>
        <v>0</v>
      </c>
      <c r="T885" s="44">
        <f t="shared" si="1041"/>
        <v>285.68627960721579</v>
      </c>
      <c r="U885" s="44">
        <f t="shared" si="1042"/>
        <v>465.90655138548487</v>
      </c>
      <c r="V885" s="44">
        <f t="shared" si="1043"/>
        <v>0</v>
      </c>
      <c r="W885" s="44">
        <f t="shared" si="1044"/>
        <v>0</v>
      </c>
      <c r="X885" s="44">
        <f t="shared" si="1045"/>
        <v>81.129300000000001</v>
      </c>
      <c r="Y885" s="44">
        <f t="shared" si="1046"/>
        <v>0</v>
      </c>
      <c r="Z885" s="44">
        <f t="shared" si="1047"/>
        <v>547.03585138548488</v>
      </c>
      <c r="AA885" s="20">
        <v>0.03</v>
      </c>
      <c r="AC885" s="44">
        <f t="shared" si="1048"/>
        <v>214.18096</v>
      </c>
      <c r="AD885" s="28">
        <v>98</v>
      </c>
      <c r="AE885" s="44">
        <f t="shared" si="1049"/>
        <v>1547.34816</v>
      </c>
      <c r="AF885" s="28">
        <v>708</v>
      </c>
      <c r="AG885" s="44">
        <f t="shared" si="1050"/>
        <v>246.96376000000001</v>
      </c>
      <c r="AH885" s="28">
        <v>113</v>
      </c>
      <c r="AI885" s="44">
        <f t="shared" si="1001"/>
        <v>83.863179249387272</v>
      </c>
      <c r="AJ885" s="44">
        <f t="shared" si="1002"/>
        <v>0</v>
      </c>
      <c r="AK885" s="44"/>
      <c r="AL885" s="44">
        <f t="shared" si="1003"/>
        <v>4.0564650000000002</v>
      </c>
      <c r="AM885" s="44"/>
      <c r="AN885" s="44">
        <f t="shared" si="1004"/>
        <v>87.919644249387275</v>
      </c>
      <c r="AO885" s="20"/>
      <c r="AP885" s="20">
        <v>0.18</v>
      </c>
      <c r="AQ885" s="20"/>
      <c r="AR885" s="20">
        <v>0.05</v>
      </c>
      <c r="AS885" s="44">
        <f t="shared" si="1005"/>
        <v>55.726109134932486</v>
      </c>
      <c r="AT885" s="44">
        <f t="shared" si="1006"/>
        <v>0</v>
      </c>
      <c r="AU885" s="44">
        <f t="shared" si="1007"/>
        <v>0</v>
      </c>
      <c r="AV885" s="44">
        <f t="shared" si="1008"/>
        <v>2.1723538532244198</v>
      </c>
      <c r="AW885" s="44"/>
      <c r="AX885" s="44">
        <f t="shared" si="1009"/>
        <v>57.898462988156908</v>
      </c>
      <c r="AY885" s="44">
        <f t="shared" si="1010"/>
        <v>260.90766877587157</v>
      </c>
      <c r="AZ885" s="44">
        <f t="shared" si="1011"/>
        <v>0</v>
      </c>
      <c r="BA885" s="44"/>
      <c r="BB885" s="44">
        <f t="shared" si="1012"/>
        <v>4.0564650000000002</v>
      </c>
      <c r="BC885" s="44"/>
      <c r="BD885" s="44">
        <f t="shared" si="1013"/>
        <v>264.96413377587157</v>
      </c>
      <c r="BE885" s="20"/>
      <c r="BF885" s="20">
        <v>0.56000000000000005</v>
      </c>
      <c r="BG885" s="20"/>
      <c r="BH885" s="20">
        <v>0.05</v>
      </c>
      <c r="BI885" s="44">
        <f t="shared" si="1014"/>
        <v>139.72357202664517</v>
      </c>
      <c r="BJ885" s="44">
        <f t="shared" si="1015"/>
        <v>0</v>
      </c>
      <c r="BK885" s="44">
        <f t="shared" si="1016"/>
        <v>0</v>
      </c>
      <c r="BL885" s="44">
        <f t="shared" si="1017"/>
        <v>2.1723538532244198</v>
      </c>
      <c r="BM885" s="44"/>
      <c r="BN885" s="44">
        <f t="shared" si="1018"/>
        <v>141.89592587986959</v>
      </c>
      <c r="BO885" s="44">
        <f t="shared" si="1019"/>
        <v>102.49944130480667</v>
      </c>
      <c r="BP885" s="44">
        <f t="shared" si="1020"/>
        <v>0</v>
      </c>
      <c r="BQ885" s="44"/>
      <c r="BR885" s="44">
        <f t="shared" si="1021"/>
        <v>4.0564650000000002</v>
      </c>
      <c r="BS885" s="44"/>
      <c r="BT885" s="44">
        <f t="shared" si="1022"/>
        <v>106.55590630480667</v>
      </c>
      <c r="BU885" s="20"/>
      <c r="BV885" s="20">
        <v>0.22</v>
      </c>
      <c r="BW885" s="20"/>
      <c r="BX885" s="20">
        <v>0.05</v>
      </c>
      <c r="BY885" s="44">
        <f t="shared" si="1023"/>
        <v>54.89140329618202</v>
      </c>
      <c r="BZ885" s="44">
        <f t="shared" si="1024"/>
        <v>0</v>
      </c>
      <c r="CA885" s="44">
        <f t="shared" si="1025"/>
        <v>0</v>
      </c>
      <c r="CB885" s="44">
        <f t="shared" si="1026"/>
        <v>2.1723538532244198</v>
      </c>
      <c r="CC885" s="44"/>
      <c r="CD885" s="44">
        <f t="shared" si="1027"/>
        <v>57.063757149406442</v>
      </c>
      <c r="CE885" s="44">
        <f t="shared" si="1028"/>
        <v>3.6992512226759899</v>
      </c>
      <c r="CF885" s="44">
        <f t="shared" si="1029"/>
        <v>10.904810341841664</v>
      </c>
      <c r="CG885" s="44">
        <f t="shared" si="1030"/>
        <v>4.3278566350510417</v>
      </c>
      <c r="CH885" s="44">
        <f t="shared" si="1031"/>
        <v>22.63196656424925</v>
      </c>
      <c r="CI885" s="44">
        <f t="shared" si="1032"/>
        <v>68.206138315699377</v>
      </c>
      <c r="CJ885" s="44">
        <f t="shared" si="1033"/>
        <v>27.429247801243999</v>
      </c>
      <c r="CK885" s="44">
        <f t="shared" si="1034"/>
        <v>140.8160508803264</v>
      </c>
    </row>
    <row r="886" spans="1:91" x14ac:dyDescent="0.25">
      <c r="A886" s="41">
        <f>'[11]КППВ ПАТ "СМНВО"'!F55</f>
        <v>1977</v>
      </c>
      <c r="B886" s="41" t="str">
        <f>'[11]КППВ ПАТ "СМНВО"'!C55</f>
        <v>40р. Жовтня,23</v>
      </c>
      <c r="C886" s="47" t="str">
        <f>'[11]КППВ ПАТ "СМНВО"'!O55</f>
        <v>так</v>
      </c>
      <c r="D886" s="46">
        <f>'[11]КППВ ПАТ "СМНВО"'!G55</f>
        <v>5</v>
      </c>
      <c r="E886" s="86" t="str">
        <f t="shared" si="987"/>
        <v>ПАТ"Сумське НВО ім.Фрунзе"</v>
      </c>
      <c r="F886" s="43">
        <f>'[11]КППВ ПАТ "СМНВО"'!L55</f>
        <v>2693.74</v>
      </c>
      <c r="G886" s="43">
        <f>'[11]КППВ ПАТ "СМНВО"'!CL55</f>
        <v>505.99836533035835</v>
      </c>
      <c r="H886" s="32">
        <f t="shared" si="1051"/>
        <v>187.84231786674229</v>
      </c>
      <c r="I886" s="42"/>
      <c r="J886" s="42"/>
      <c r="K886" s="43">
        <f>'[11]КППВ ПАТ "СМНВО"'!CN55</f>
        <v>115.04325000000001</v>
      </c>
      <c r="L886" s="42"/>
      <c r="M886" s="42"/>
      <c r="N886" s="44">
        <f t="shared" si="1035"/>
        <v>621.04161533035835</v>
      </c>
      <c r="O886" s="44">
        <f t="shared" si="1036"/>
        <v>270.97669982377801</v>
      </c>
      <c r="P886" s="44">
        <f t="shared" si="1037"/>
        <v>0</v>
      </c>
      <c r="Q886" s="44">
        <f t="shared" si="1038"/>
        <v>0</v>
      </c>
      <c r="R886" s="44">
        <f t="shared" si="1039"/>
        <v>61.608974174548592</v>
      </c>
      <c r="S886" s="44">
        <f t="shared" si="1040"/>
        <v>0</v>
      </c>
      <c r="T886" s="44">
        <f t="shared" si="1041"/>
        <v>332.58567399832657</v>
      </c>
      <c r="U886" s="44">
        <f t="shared" si="1042"/>
        <v>521.17831629026909</v>
      </c>
      <c r="V886" s="44">
        <f t="shared" si="1043"/>
        <v>0</v>
      </c>
      <c r="W886" s="44">
        <f t="shared" si="1044"/>
        <v>0</v>
      </c>
      <c r="X886" s="44">
        <f t="shared" si="1045"/>
        <v>115.04325000000001</v>
      </c>
      <c r="Y886" s="44">
        <f t="shared" si="1046"/>
        <v>0</v>
      </c>
      <c r="Z886" s="44">
        <f t="shared" si="1047"/>
        <v>636.22156629026915</v>
      </c>
      <c r="AA886" s="20">
        <v>0.03</v>
      </c>
      <c r="AC886" s="44">
        <f t="shared" si="1048"/>
        <v>263.98651999999998</v>
      </c>
      <c r="AD886" s="28">
        <v>98</v>
      </c>
      <c r="AE886" s="44">
        <f t="shared" si="1049"/>
        <v>1907.1679199999999</v>
      </c>
      <c r="AF886" s="28">
        <v>708</v>
      </c>
      <c r="AG886" s="44">
        <f t="shared" si="1050"/>
        <v>304.39262000000002</v>
      </c>
      <c r="AH886" s="28">
        <v>113</v>
      </c>
      <c r="AI886" s="44">
        <f t="shared" si="1001"/>
        <v>93.812096932248437</v>
      </c>
      <c r="AJ886" s="44">
        <f t="shared" si="1002"/>
        <v>0</v>
      </c>
      <c r="AK886" s="44"/>
      <c r="AL886" s="44">
        <f t="shared" si="1003"/>
        <v>5.7521625000000007</v>
      </c>
      <c r="AM886" s="44"/>
      <c r="AN886" s="44">
        <f t="shared" si="1004"/>
        <v>99.564259432248434</v>
      </c>
      <c r="AO886" s="20"/>
      <c r="AP886" s="20">
        <v>0.18</v>
      </c>
      <c r="AQ886" s="20"/>
      <c r="AR886" s="20">
        <v>0.05</v>
      </c>
      <c r="AS886" s="44">
        <f t="shared" si="1005"/>
        <v>62.337049449046937</v>
      </c>
      <c r="AT886" s="44">
        <f t="shared" si="1006"/>
        <v>0</v>
      </c>
      <c r="AU886" s="44">
        <f t="shared" si="1007"/>
        <v>0</v>
      </c>
      <c r="AV886" s="44">
        <f t="shared" si="1008"/>
        <v>3.0804487087274297</v>
      </c>
      <c r="AW886" s="44"/>
      <c r="AX886" s="44">
        <f t="shared" si="1009"/>
        <v>65.417498157774361</v>
      </c>
      <c r="AY886" s="44">
        <f t="shared" si="1010"/>
        <v>291.85985712255069</v>
      </c>
      <c r="AZ886" s="44">
        <f t="shared" si="1011"/>
        <v>0</v>
      </c>
      <c r="BA886" s="44"/>
      <c r="BB886" s="44">
        <f t="shared" si="1012"/>
        <v>5.7521625000000007</v>
      </c>
      <c r="BC886" s="44"/>
      <c r="BD886" s="44">
        <f t="shared" si="1013"/>
        <v>297.61201962255069</v>
      </c>
      <c r="BE886" s="20"/>
      <c r="BF886" s="20">
        <v>0.56000000000000005</v>
      </c>
      <c r="BG886" s="20"/>
      <c r="BH886" s="20">
        <v>0.05</v>
      </c>
      <c r="BI886" s="44">
        <f t="shared" si="1014"/>
        <v>156.29936045835515</v>
      </c>
      <c r="BJ886" s="44">
        <f t="shared" si="1015"/>
        <v>0</v>
      </c>
      <c r="BK886" s="44">
        <f t="shared" si="1016"/>
        <v>0</v>
      </c>
      <c r="BL886" s="44">
        <f t="shared" si="1017"/>
        <v>3.0804487087274297</v>
      </c>
      <c r="BM886" s="44"/>
      <c r="BN886" s="44">
        <f t="shared" si="1018"/>
        <v>159.37980916708258</v>
      </c>
      <c r="BO886" s="44">
        <f t="shared" si="1019"/>
        <v>114.6592295838592</v>
      </c>
      <c r="BP886" s="44">
        <f t="shared" si="1020"/>
        <v>0</v>
      </c>
      <c r="BQ886" s="44"/>
      <c r="BR886" s="44">
        <f t="shared" si="1021"/>
        <v>5.7521625000000007</v>
      </c>
      <c r="BS886" s="44"/>
      <c r="BT886" s="44">
        <f t="shared" si="1022"/>
        <v>120.4113920838592</v>
      </c>
      <c r="BU886" s="20"/>
      <c r="BV886" s="20">
        <v>0.22</v>
      </c>
      <c r="BW886" s="20"/>
      <c r="BX886" s="20">
        <v>0.05</v>
      </c>
      <c r="BY886" s="44">
        <f t="shared" si="1023"/>
        <v>61.403320180068093</v>
      </c>
      <c r="BZ886" s="44">
        <f t="shared" si="1024"/>
        <v>0</v>
      </c>
      <c r="CA886" s="44">
        <f t="shared" si="1025"/>
        <v>0</v>
      </c>
      <c r="CB886" s="44">
        <f t="shared" si="1026"/>
        <v>3.0804487087274297</v>
      </c>
      <c r="CC886" s="44"/>
      <c r="CD886" s="44">
        <f t="shared" si="1027"/>
        <v>64.483768888795524</v>
      </c>
      <c r="CE886" s="44">
        <f t="shared" si="1028"/>
        <v>4.035411433242456</v>
      </c>
      <c r="CF886" s="44">
        <f t="shared" si="1029"/>
        <v>11.966182730214335</v>
      </c>
      <c r="CG886" s="44">
        <f t="shared" si="1030"/>
        <v>4.720453305465683</v>
      </c>
      <c r="CH886" s="44">
        <f t="shared" si="1031"/>
        <v>25.629482576990622</v>
      </c>
      <c r="CI886" s="44">
        <f t="shared" si="1032"/>
        <v>76.610242622350015</v>
      </c>
      <c r="CJ886" s="44">
        <f t="shared" si="1033"/>
        <v>30.995878371238977</v>
      </c>
      <c r="CK886" s="44">
        <f t="shared" si="1034"/>
        <v>163.77392491366919</v>
      </c>
    </row>
    <row r="887" spans="1:91" x14ac:dyDescent="0.25">
      <c r="A887" s="41">
        <f>'[11]КППВ ПАТ "СМНВО"'!F56</f>
        <v>1977</v>
      </c>
      <c r="B887" s="41" t="str">
        <f>'[11]КППВ ПАТ "СМНВО"'!C56</f>
        <v>40р. Жовтня,25</v>
      </c>
      <c r="C887" s="47" t="str">
        <f>'[11]КППВ ПАТ "СМНВО"'!O56</f>
        <v>так</v>
      </c>
      <c r="D887" s="46">
        <f>'[11]КППВ ПАТ "СМНВО"'!G56</f>
        <v>5</v>
      </c>
      <c r="E887" s="86" t="str">
        <f t="shared" si="987"/>
        <v>ПАТ"Сумське НВО ім.Фрунзе"</v>
      </c>
      <c r="F887" s="43">
        <f>'[11]КППВ ПАТ "СМНВО"'!L56</f>
        <v>2693.2</v>
      </c>
      <c r="G887" s="43">
        <f>'[11]КППВ ПАТ "СМНВО"'!CL56</f>
        <v>450.27928298522119</v>
      </c>
      <c r="H887" s="32">
        <f t="shared" si="1051"/>
        <v>167.19117888950737</v>
      </c>
      <c r="I887" s="42"/>
      <c r="J887" s="42"/>
      <c r="K887" s="43">
        <f>'[11]КППВ ПАТ "СМНВО"'!CN56</f>
        <v>127.13872500000001</v>
      </c>
      <c r="L887" s="42"/>
      <c r="M887" s="42"/>
      <c r="N887" s="44">
        <f t="shared" si="1035"/>
        <v>577.41800798522115</v>
      </c>
      <c r="O887" s="44">
        <f t="shared" si="1036"/>
        <v>241.1375262500907</v>
      </c>
      <c r="P887" s="44">
        <f t="shared" si="1037"/>
        <v>0</v>
      </c>
      <c r="Q887" s="44">
        <f t="shared" si="1038"/>
        <v>0</v>
      </c>
      <c r="R887" s="44">
        <f t="shared" si="1039"/>
        <v>68.086449444969915</v>
      </c>
      <c r="S887" s="44">
        <f t="shared" si="1040"/>
        <v>0</v>
      </c>
      <c r="T887" s="44">
        <f t="shared" si="1041"/>
        <v>309.22397569506063</v>
      </c>
      <c r="U887" s="44">
        <f t="shared" si="1042"/>
        <v>463.78766147477785</v>
      </c>
      <c r="V887" s="44">
        <f t="shared" si="1043"/>
        <v>0</v>
      </c>
      <c r="W887" s="44">
        <f t="shared" si="1044"/>
        <v>0</v>
      </c>
      <c r="X887" s="44">
        <f t="shared" si="1045"/>
        <v>127.13872500000001</v>
      </c>
      <c r="Y887" s="44">
        <f t="shared" si="1046"/>
        <v>0</v>
      </c>
      <c r="Z887" s="44">
        <f t="shared" si="1047"/>
        <v>590.92638647477781</v>
      </c>
      <c r="AA887" s="20">
        <v>0.03</v>
      </c>
      <c r="AC887" s="44">
        <f t="shared" si="1048"/>
        <v>263.93359999999996</v>
      </c>
      <c r="AD887" s="28">
        <v>98</v>
      </c>
      <c r="AE887" s="44">
        <f t="shared" si="1049"/>
        <v>1906.7855999999999</v>
      </c>
      <c r="AF887" s="28">
        <v>708</v>
      </c>
      <c r="AG887" s="44">
        <f t="shared" si="1050"/>
        <v>304.33159999999998</v>
      </c>
      <c r="AH887" s="28">
        <v>113</v>
      </c>
      <c r="AI887" s="44">
        <f t="shared" si="1001"/>
        <v>83.481779065460003</v>
      </c>
      <c r="AJ887" s="44">
        <f t="shared" si="1002"/>
        <v>0</v>
      </c>
      <c r="AK887" s="44"/>
      <c r="AL887" s="44">
        <f t="shared" si="1003"/>
        <v>6.3569362500000004</v>
      </c>
      <c r="AM887" s="44"/>
      <c r="AN887" s="44">
        <f t="shared" si="1004"/>
        <v>89.838715315460007</v>
      </c>
      <c r="AO887" s="20"/>
      <c r="AP887" s="20">
        <v>0.18</v>
      </c>
      <c r="AQ887" s="20"/>
      <c r="AR887" s="20">
        <v>0.05</v>
      </c>
      <c r="AS887" s="44">
        <f t="shared" si="1005"/>
        <v>55.472673139972045</v>
      </c>
      <c r="AT887" s="44">
        <f t="shared" si="1006"/>
        <v>0</v>
      </c>
      <c r="AU887" s="44">
        <f t="shared" si="1007"/>
        <v>0</v>
      </c>
      <c r="AV887" s="44">
        <f t="shared" si="1008"/>
        <v>3.4043224722484959</v>
      </c>
      <c r="AW887" s="44"/>
      <c r="AX887" s="44">
        <f t="shared" si="1009"/>
        <v>58.87699561222054</v>
      </c>
      <c r="AY887" s="44">
        <f t="shared" si="1010"/>
        <v>259.72109042587562</v>
      </c>
      <c r="AZ887" s="44">
        <f t="shared" si="1011"/>
        <v>0</v>
      </c>
      <c r="BA887" s="44"/>
      <c r="BB887" s="44">
        <f t="shared" si="1012"/>
        <v>6.3569362500000004</v>
      </c>
      <c r="BC887" s="44"/>
      <c r="BD887" s="44">
        <f t="shared" si="1013"/>
        <v>266.07802667587561</v>
      </c>
      <c r="BE887" s="20"/>
      <c r="BF887" s="20">
        <v>0.56000000000000005</v>
      </c>
      <c r="BG887" s="20"/>
      <c r="BH887" s="20">
        <v>0.05</v>
      </c>
      <c r="BI887" s="44">
        <f t="shared" si="1014"/>
        <v>139.08812514105233</v>
      </c>
      <c r="BJ887" s="44">
        <f t="shared" si="1015"/>
        <v>0</v>
      </c>
      <c r="BK887" s="44">
        <f t="shared" si="1016"/>
        <v>0</v>
      </c>
      <c r="BL887" s="44">
        <f t="shared" si="1017"/>
        <v>3.4043224722484959</v>
      </c>
      <c r="BM887" s="44"/>
      <c r="BN887" s="44">
        <f t="shared" si="1018"/>
        <v>142.49244761330084</v>
      </c>
      <c r="BO887" s="44">
        <f t="shared" si="1019"/>
        <v>102.03328552445113</v>
      </c>
      <c r="BP887" s="44">
        <f t="shared" si="1020"/>
        <v>0</v>
      </c>
      <c r="BQ887" s="44"/>
      <c r="BR887" s="44">
        <f t="shared" si="1021"/>
        <v>6.3569362500000004</v>
      </c>
      <c r="BS887" s="44"/>
      <c r="BT887" s="44">
        <f t="shared" si="1022"/>
        <v>108.39022177445113</v>
      </c>
      <c r="BU887" s="20"/>
      <c r="BV887" s="20">
        <v>0.22</v>
      </c>
      <c r="BW887" s="20"/>
      <c r="BX887" s="20">
        <v>0.05</v>
      </c>
      <c r="BY887" s="44">
        <f t="shared" si="1023"/>
        <v>54.641763448270559</v>
      </c>
      <c r="BZ887" s="44">
        <f t="shared" si="1024"/>
        <v>0</v>
      </c>
      <c r="CA887" s="44">
        <f t="shared" si="1025"/>
        <v>0</v>
      </c>
      <c r="CB887" s="44">
        <f t="shared" si="1026"/>
        <v>3.4043224722484959</v>
      </c>
      <c r="CC887" s="44"/>
      <c r="CD887" s="44">
        <f t="shared" si="1027"/>
        <v>58.046085920519054</v>
      </c>
      <c r="CE887" s="44">
        <f t="shared" si="1028"/>
        <v>4.4827966722068568</v>
      </c>
      <c r="CF887" s="44">
        <f t="shared" si="1029"/>
        <v>13.3816607963299</v>
      </c>
      <c r="CG887" s="44">
        <f t="shared" si="1030"/>
        <v>5.2429305985715047</v>
      </c>
      <c r="CH887" s="44">
        <f t="shared" si="1031"/>
        <v>23.125967109549215</v>
      </c>
      <c r="CI887" s="44">
        <f t="shared" si="1032"/>
        <v>68.492872720555894</v>
      </c>
      <c r="CJ887" s="44">
        <f t="shared" si="1033"/>
        <v>27.901430858076239</v>
      </c>
      <c r="CK887" s="44">
        <f t="shared" si="1034"/>
        <v>152.11419853672811</v>
      </c>
    </row>
    <row r="888" spans="1:91" x14ac:dyDescent="0.25">
      <c r="A888" s="41">
        <f>'[11]КППВ ПАТ "СМНВО"'!F57</f>
        <v>1977</v>
      </c>
      <c r="B888" s="41" t="str">
        <f>'[11]КППВ ПАТ "СМНВО"'!C57</f>
        <v>40р. Жовтня,27</v>
      </c>
      <c r="C888" s="47" t="str">
        <f>'[11]КППВ ПАТ "СМНВО"'!O57</f>
        <v>так</v>
      </c>
      <c r="D888" s="46">
        <f>'[11]КППВ ПАТ "СМНВО"'!G57</f>
        <v>5</v>
      </c>
      <c r="E888" s="86" t="str">
        <f t="shared" si="987"/>
        <v>ПАТ"Сумське НВО ім.Фрунзе"</v>
      </c>
      <c r="F888" s="43">
        <f>'[11]КППВ ПАТ "СМНВО"'!L57</f>
        <v>2720</v>
      </c>
      <c r="G888" s="43">
        <f>'[11]КППВ ПАТ "СМНВО"'!CL57</f>
        <v>315.05026770676744</v>
      </c>
      <c r="H888" s="32">
        <f t="shared" si="1051"/>
        <v>115.82730430395861</v>
      </c>
      <c r="I888" s="42"/>
      <c r="J888" s="42"/>
      <c r="K888" s="43">
        <f>'[11]КППВ ПАТ "СМНВО"'!CN57</f>
        <v>114.4815</v>
      </c>
      <c r="L888" s="42"/>
      <c r="M888" s="42"/>
      <c r="N888" s="44">
        <f t="shared" si="1035"/>
        <v>429.53176770676743</v>
      </c>
      <c r="O888" s="44">
        <f t="shared" si="1036"/>
        <v>168.71849332169296</v>
      </c>
      <c r="P888" s="44">
        <f t="shared" si="1037"/>
        <v>0</v>
      </c>
      <c r="Q888" s="44">
        <f t="shared" si="1038"/>
        <v>0</v>
      </c>
      <c r="R888" s="44">
        <f t="shared" si="1039"/>
        <v>61.308140868443687</v>
      </c>
      <c r="S888" s="44">
        <f t="shared" si="1040"/>
        <v>0</v>
      </c>
      <c r="T888" s="44">
        <f t="shared" si="1041"/>
        <v>230.02663419013663</v>
      </c>
      <c r="U888" s="44">
        <f t="shared" si="1042"/>
        <v>349.70579715451191</v>
      </c>
      <c r="V888" s="44">
        <f t="shared" si="1043"/>
        <v>0</v>
      </c>
      <c r="W888" s="44">
        <f t="shared" si="1044"/>
        <v>0</v>
      </c>
      <c r="X888" s="44">
        <f t="shared" si="1045"/>
        <v>114.4815</v>
      </c>
      <c r="Y888" s="44">
        <f t="shared" si="1046"/>
        <v>0</v>
      </c>
      <c r="Z888" s="44">
        <f t="shared" si="1047"/>
        <v>464.1872971545119</v>
      </c>
      <c r="AA888" s="20">
        <v>0.11</v>
      </c>
      <c r="AC888" s="44">
        <f t="shared" si="1048"/>
        <v>266.56</v>
      </c>
      <c r="AD888" s="28">
        <v>98</v>
      </c>
      <c r="AE888" s="44">
        <f t="shared" si="1049"/>
        <v>1925.76</v>
      </c>
      <c r="AF888" s="28">
        <v>708</v>
      </c>
      <c r="AG888" s="44">
        <f t="shared" si="1050"/>
        <v>307.36</v>
      </c>
      <c r="AH888" s="28">
        <v>113</v>
      </c>
      <c r="AI888" s="44">
        <f t="shared" si="1001"/>
        <v>62.947043487812145</v>
      </c>
      <c r="AJ888" s="44">
        <f t="shared" si="1002"/>
        <v>0</v>
      </c>
      <c r="AK888" s="44"/>
      <c r="AL888" s="44">
        <f t="shared" si="1003"/>
        <v>5.724075</v>
      </c>
      <c r="AM888" s="44"/>
      <c r="AN888" s="44">
        <f t="shared" si="1004"/>
        <v>68.671118487812151</v>
      </c>
      <c r="AO888" s="20"/>
      <c r="AP888" s="20">
        <v>0.18</v>
      </c>
      <c r="AQ888" s="20"/>
      <c r="AR888" s="20">
        <v>0.05</v>
      </c>
      <c r="AS888" s="44">
        <f t="shared" si="1005"/>
        <v>41.827579713999334</v>
      </c>
      <c r="AT888" s="44">
        <f t="shared" si="1006"/>
        <v>0</v>
      </c>
      <c r="AU888" s="44">
        <f t="shared" si="1007"/>
        <v>0</v>
      </c>
      <c r="AV888" s="44">
        <f t="shared" si="1008"/>
        <v>3.0654070434221841</v>
      </c>
      <c r="AW888" s="44"/>
      <c r="AX888" s="44">
        <f t="shared" si="1009"/>
        <v>44.892986757421518</v>
      </c>
      <c r="AY888" s="44">
        <f t="shared" si="1010"/>
        <v>195.83524640652669</v>
      </c>
      <c r="AZ888" s="44">
        <f t="shared" si="1011"/>
        <v>0</v>
      </c>
      <c r="BA888" s="44"/>
      <c r="BB888" s="44">
        <f t="shared" si="1012"/>
        <v>5.724075</v>
      </c>
      <c r="BC888" s="44"/>
      <c r="BD888" s="44">
        <f t="shared" si="1013"/>
        <v>201.55932140652669</v>
      </c>
      <c r="BE888" s="20"/>
      <c r="BF888" s="20">
        <v>0.56000000000000005</v>
      </c>
      <c r="BG888" s="20"/>
      <c r="BH888" s="20">
        <v>0.05</v>
      </c>
      <c r="BI888" s="44">
        <f t="shared" si="1014"/>
        <v>104.87541544876437</v>
      </c>
      <c r="BJ888" s="44">
        <f t="shared" si="1015"/>
        <v>0</v>
      </c>
      <c r="BK888" s="44">
        <f t="shared" si="1016"/>
        <v>0</v>
      </c>
      <c r="BL888" s="44">
        <f t="shared" si="1017"/>
        <v>3.0654070434221841</v>
      </c>
      <c r="BM888" s="44"/>
      <c r="BN888" s="44">
        <f t="shared" si="1018"/>
        <v>107.94082249218656</v>
      </c>
      <c r="BO888" s="44">
        <f t="shared" si="1019"/>
        <v>76.935275373992624</v>
      </c>
      <c r="BP888" s="44">
        <f t="shared" si="1020"/>
        <v>0</v>
      </c>
      <c r="BQ888" s="44"/>
      <c r="BR888" s="44">
        <f t="shared" si="1021"/>
        <v>5.724075</v>
      </c>
      <c r="BS888" s="44"/>
      <c r="BT888" s="44">
        <f t="shared" si="1022"/>
        <v>82.659350373992623</v>
      </c>
      <c r="BU888" s="20"/>
      <c r="BV888" s="20">
        <v>0.22</v>
      </c>
      <c r="BW888" s="20"/>
      <c r="BX888" s="20">
        <v>0.05</v>
      </c>
      <c r="BY888" s="44">
        <f t="shared" si="1023"/>
        <v>41.201056069157431</v>
      </c>
      <c r="BZ888" s="44">
        <f t="shared" si="1024"/>
        <v>0</v>
      </c>
      <c r="CA888" s="44">
        <f t="shared" si="1025"/>
        <v>0</v>
      </c>
      <c r="CB888" s="44">
        <f t="shared" si="1026"/>
        <v>3.0654070434221841</v>
      </c>
      <c r="CC888" s="44"/>
      <c r="CD888" s="44">
        <f t="shared" si="1027"/>
        <v>44.266463112579615</v>
      </c>
      <c r="CE888" s="44">
        <f t="shared" si="1028"/>
        <v>5.9376757764047285</v>
      </c>
      <c r="CF888" s="44">
        <f t="shared" si="1029"/>
        <v>17.840886844635623</v>
      </c>
      <c r="CG888" s="44">
        <f t="shared" si="1030"/>
        <v>6.9434054222564408</v>
      </c>
      <c r="CH888" s="44">
        <f t="shared" si="1031"/>
        <v>17.677078550697097</v>
      </c>
      <c r="CI888" s="44">
        <f t="shared" si="1032"/>
        <v>51.884693821620772</v>
      </c>
      <c r="CJ888" s="44">
        <f t="shared" si="1033"/>
        <v>21.277880158162745</v>
      </c>
      <c r="CK888" s="44">
        <f t="shared" si="1034"/>
        <v>119.48946652867465</v>
      </c>
    </row>
    <row r="889" spans="1:91" x14ac:dyDescent="0.25">
      <c r="A889" s="41">
        <f>'[11]КППВ ПАТ "СМНВО"'!F58</f>
        <v>1977</v>
      </c>
      <c r="B889" s="41" t="str">
        <f>'[11]КППВ ПАТ "СМНВО"'!C58</f>
        <v>40р. Жовтня,29</v>
      </c>
      <c r="C889" s="47" t="str">
        <f>'[11]КППВ ПАТ "СМНВО"'!O58</f>
        <v>так</v>
      </c>
      <c r="D889" s="46">
        <f>'[11]КППВ ПАТ "СМНВО"'!G58</f>
        <v>5</v>
      </c>
      <c r="E889" s="86" t="str">
        <f t="shared" si="987"/>
        <v>ПАТ"Сумське НВО ім.Фрунзе"</v>
      </c>
      <c r="F889" s="43">
        <f>'[11]КППВ ПАТ "СМНВО"'!L58</f>
        <v>2714.43</v>
      </c>
      <c r="G889" s="43">
        <f>'[11]КППВ ПАТ "СМНВО"'!CL58</f>
        <v>559.91468058253679</v>
      </c>
      <c r="H889" s="32">
        <f t="shared" si="1051"/>
        <v>206.27339094488963</v>
      </c>
      <c r="I889" s="42"/>
      <c r="J889" s="42"/>
      <c r="K889" s="43">
        <f>'[11]КППВ ПАТ "СМНВО"'!CN58</f>
        <v>91.975800000000007</v>
      </c>
      <c r="L889" s="42"/>
      <c r="M889" s="42"/>
      <c r="N889" s="44">
        <f t="shared" si="1035"/>
        <v>651.89048058253684</v>
      </c>
      <c r="O889" s="44">
        <f t="shared" si="1036"/>
        <v>299.85043969081306</v>
      </c>
      <c r="P889" s="44">
        <f t="shared" si="1037"/>
        <v>0</v>
      </c>
      <c r="Q889" s="44">
        <f t="shared" si="1038"/>
        <v>0</v>
      </c>
      <c r="R889" s="44">
        <f t="shared" si="1039"/>
        <v>49.255690245915744</v>
      </c>
      <c r="S889" s="44">
        <f t="shared" si="1040"/>
        <v>0</v>
      </c>
      <c r="T889" s="44">
        <f t="shared" si="1041"/>
        <v>349.10612993672879</v>
      </c>
      <c r="U889" s="44">
        <f t="shared" si="1042"/>
        <v>576.71212100001287</v>
      </c>
      <c r="V889" s="44">
        <f t="shared" si="1043"/>
        <v>0</v>
      </c>
      <c r="W889" s="44">
        <f t="shared" si="1044"/>
        <v>0</v>
      </c>
      <c r="X889" s="44">
        <f t="shared" si="1045"/>
        <v>91.975800000000007</v>
      </c>
      <c r="Y889" s="44">
        <f t="shared" si="1046"/>
        <v>0</v>
      </c>
      <c r="Z889" s="44">
        <f t="shared" si="1047"/>
        <v>668.68792100001292</v>
      </c>
      <c r="AA889" s="20">
        <v>0.03</v>
      </c>
      <c r="AC889" s="44">
        <f t="shared" si="1048"/>
        <v>266.01413999999994</v>
      </c>
      <c r="AD889" s="28">
        <v>98</v>
      </c>
      <c r="AE889" s="44">
        <f t="shared" si="1049"/>
        <v>1921.8164400000001</v>
      </c>
      <c r="AF889" s="28">
        <v>708</v>
      </c>
      <c r="AG889" s="44">
        <f t="shared" si="1050"/>
        <v>306.73058999999995</v>
      </c>
      <c r="AH889" s="28">
        <v>113</v>
      </c>
      <c r="AI889" s="44">
        <f t="shared" si="1001"/>
        <v>103.80818178000231</v>
      </c>
      <c r="AJ889" s="44">
        <f t="shared" si="1002"/>
        <v>0</v>
      </c>
      <c r="AK889" s="44"/>
      <c r="AL889" s="44">
        <f t="shared" si="1003"/>
        <v>4.5987900000000002</v>
      </c>
      <c r="AM889" s="44"/>
      <c r="AN889" s="44">
        <f t="shared" si="1004"/>
        <v>108.40697178000231</v>
      </c>
      <c r="AO889" s="20"/>
      <c r="AP889" s="20">
        <v>0.18</v>
      </c>
      <c r="AQ889" s="20"/>
      <c r="AR889" s="20">
        <v>0.05</v>
      </c>
      <c r="AS889" s="44">
        <f t="shared" si="1005"/>
        <v>68.979331796720373</v>
      </c>
      <c r="AT889" s="44">
        <f t="shared" si="1006"/>
        <v>0</v>
      </c>
      <c r="AU889" s="44">
        <f t="shared" si="1007"/>
        <v>0</v>
      </c>
      <c r="AV889" s="44">
        <f t="shared" si="1008"/>
        <v>2.4627845122957872</v>
      </c>
      <c r="AW889" s="44"/>
      <c r="AX889" s="44">
        <f t="shared" si="1009"/>
        <v>71.442116309016157</v>
      </c>
      <c r="AY889" s="44">
        <f t="shared" si="1010"/>
        <v>322.95878776000723</v>
      </c>
      <c r="AZ889" s="44">
        <f t="shared" si="1011"/>
        <v>0</v>
      </c>
      <c r="BA889" s="44"/>
      <c r="BB889" s="44">
        <f t="shared" si="1012"/>
        <v>4.5987900000000002</v>
      </c>
      <c r="BC889" s="44"/>
      <c r="BD889" s="44">
        <f t="shared" si="1013"/>
        <v>327.55757776000723</v>
      </c>
      <c r="BE889" s="20"/>
      <c r="BF889" s="20">
        <v>0.56000000000000005</v>
      </c>
      <c r="BG889" s="20"/>
      <c r="BH889" s="20">
        <v>0.05</v>
      </c>
      <c r="BI889" s="44">
        <f t="shared" si="1014"/>
        <v>172.95373361366097</v>
      </c>
      <c r="BJ889" s="44">
        <f t="shared" si="1015"/>
        <v>0</v>
      </c>
      <c r="BK889" s="44">
        <f t="shared" si="1016"/>
        <v>0</v>
      </c>
      <c r="BL889" s="44">
        <f t="shared" si="1017"/>
        <v>2.4627845122957872</v>
      </c>
      <c r="BM889" s="44"/>
      <c r="BN889" s="44">
        <f t="shared" si="1018"/>
        <v>175.41651812595677</v>
      </c>
      <c r="BO889" s="44">
        <f t="shared" si="1019"/>
        <v>126.87666662000284</v>
      </c>
      <c r="BP889" s="44">
        <f t="shared" si="1020"/>
        <v>0</v>
      </c>
      <c r="BQ889" s="44"/>
      <c r="BR889" s="44">
        <f t="shared" si="1021"/>
        <v>4.5987900000000002</v>
      </c>
      <c r="BS889" s="44"/>
      <c r="BT889" s="44">
        <f t="shared" si="1022"/>
        <v>131.47545662000283</v>
      </c>
      <c r="BU889" s="20"/>
      <c r="BV889" s="20">
        <v>0.22</v>
      </c>
      <c r="BW889" s="20"/>
      <c r="BX889" s="20">
        <v>0.05</v>
      </c>
      <c r="BY889" s="44">
        <f t="shared" si="1023"/>
        <v>67.946109633938235</v>
      </c>
      <c r="BZ889" s="44">
        <f t="shared" si="1024"/>
        <v>0</v>
      </c>
      <c r="CA889" s="44">
        <f t="shared" si="1025"/>
        <v>0</v>
      </c>
      <c r="CB889" s="44">
        <f t="shared" si="1026"/>
        <v>2.4627845122957872</v>
      </c>
      <c r="CC889" s="44"/>
      <c r="CD889" s="44">
        <f t="shared" si="1027"/>
        <v>70.408894146234019</v>
      </c>
      <c r="CE889" s="44">
        <f t="shared" si="1028"/>
        <v>3.7234918804669892</v>
      </c>
      <c r="CF889" s="44">
        <f t="shared" si="1029"/>
        <v>10.955732450578294</v>
      </c>
      <c r="CG889" s="44">
        <f t="shared" si="1030"/>
        <v>4.3564182298182867</v>
      </c>
      <c r="CH889" s="44">
        <f t="shared" si="1031"/>
        <v>27.905742585777389</v>
      </c>
      <c r="CI889" s="44">
        <f t="shared" si="1032"/>
        <v>84.318723204827137</v>
      </c>
      <c r="CJ889" s="44">
        <f t="shared" si="1033"/>
        <v>33.843951071993146</v>
      </c>
      <c r="CK889" s="44">
        <f t="shared" si="1034"/>
        <v>172.13130011152322</v>
      </c>
    </row>
    <row r="890" spans="1:91" x14ac:dyDescent="0.25">
      <c r="A890" s="41">
        <f>'[11]КППВ ПАТ "СМНВО"'!F59</f>
        <v>1977</v>
      </c>
      <c r="B890" s="41" t="str">
        <f>'[11]КППВ ПАТ "СМНВО"'!C59</f>
        <v>40р. Жовтня,31</v>
      </c>
      <c r="C890" s="47" t="str">
        <f>'[11]КППВ ПАТ "СМНВО"'!O59</f>
        <v>так</v>
      </c>
      <c r="D890" s="46">
        <f>'[11]КППВ ПАТ "СМНВО"'!G59</f>
        <v>5</v>
      </c>
      <c r="E890" s="86" t="str">
        <f t="shared" si="987"/>
        <v>ПАТ"Сумське НВО ім.Фрунзе"</v>
      </c>
      <c r="F890" s="43">
        <f>'[11]КППВ ПАТ "СМНВО"'!L59</f>
        <v>2662.92</v>
      </c>
      <c r="G890" s="43">
        <f>'[11]КППВ ПАТ "СМНВО"'!CL59</f>
        <v>475.90709089107804</v>
      </c>
      <c r="H890" s="32">
        <f t="shared" si="1051"/>
        <v>178.71625542302363</v>
      </c>
      <c r="I890" s="42"/>
      <c r="J890" s="42"/>
      <c r="K890" s="43">
        <f>'[11]КППВ ПАТ "СМНВО"'!CN59</f>
        <v>105.6468</v>
      </c>
      <c r="L890" s="42"/>
      <c r="M890" s="42"/>
      <c r="N890" s="44">
        <f t="shared" si="1035"/>
        <v>581.55389089107803</v>
      </c>
      <c r="O890" s="44">
        <f t="shared" si="1036"/>
        <v>254.86195558794606</v>
      </c>
      <c r="P890" s="44">
        <f t="shared" si="1037"/>
        <v>0</v>
      </c>
      <c r="Q890" s="44">
        <f t="shared" si="1038"/>
        <v>0</v>
      </c>
      <c r="R890" s="44">
        <f t="shared" si="1039"/>
        <v>56.576904536543424</v>
      </c>
      <c r="S890" s="44">
        <f t="shared" si="1040"/>
        <v>0</v>
      </c>
      <c r="T890" s="44">
        <f t="shared" si="1041"/>
        <v>311.43886012448945</v>
      </c>
      <c r="U890" s="44">
        <f t="shared" si="1042"/>
        <v>490.18430361781037</v>
      </c>
      <c r="V890" s="44">
        <f t="shared" si="1043"/>
        <v>0</v>
      </c>
      <c r="W890" s="44">
        <f t="shared" si="1044"/>
        <v>0</v>
      </c>
      <c r="X890" s="44">
        <f t="shared" si="1045"/>
        <v>105.6468</v>
      </c>
      <c r="Y890" s="44">
        <f t="shared" si="1046"/>
        <v>0</v>
      </c>
      <c r="Z890" s="44">
        <f t="shared" si="1047"/>
        <v>595.83110361781041</v>
      </c>
      <c r="AA890" s="20">
        <v>0.03</v>
      </c>
      <c r="AC890" s="44">
        <f t="shared" si="1048"/>
        <v>260.96616</v>
      </c>
      <c r="AD890" s="28">
        <v>98</v>
      </c>
      <c r="AE890" s="44">
        <f t="shared" si="1049"/>
        <v>1885.3473600000002</v>
      </c>
      <c r="AF890" s="28">
        <v>708</v>
      </c>
      <c r="AG890" s="44">
        <f t="shared" si="1050"/>
        <v>300.90996000000001</v>
      </c>
      <c r="AH890" s="28">
        <v>113</v>
      </c>
      <c r="AI890" s="44">
        <f t="shared" si="1001"/>
        <v>88.233174651205857</v>
      </c>
      <c r="AJ890" s="44">
        <f t="shared" si="1002"/>
        <v>0</v>
      </c>
      <c r="AK890" s="44"/>
      <c r="AL890" s="44">
        <f t="shared" si="1003"/>
        <v>5.2823400000000005</v>
      </c>
      <c r="AM890" s="44"/>
      <c r="AN890" s="44">
        <f t="shared" si="1004"/>
        <v>93.515514651205862</v>
      </c>
      <c r="AO890" s="20"/>
      <c r="AP890" s="20">
        <v>0.18</v>
      </c>
      <c r="AQ890" s="20"/>
      <c r="AR890" s="20">
        <v>0.05</v>
      </c>
      <c r="AS890" s="44">
        <f t="shared" si="1005"/>
        <v>58.629920352925097</v>
      </c>
      <c r="AT890" s="44">
        <f t="shared" si="1006"/>
        <v>0</v>
      </c>
      <c r="AU890" s="44">
        <f t="shared" si="1007"/>
        <v>0</v>
      </c>
      <c r="AV890" s="44">
        <f t="shared" si="1008"/>
        <v>2.8288452268271715</v>
      </c>
      <c r="AW890" s="44"/>
      <c r="AX890" s="44">
        <f t="shared" si="1009"/>
        <v>61.458765579752267</v>
      </c>
      <c r="AY890" s="44">
        <f t="shared" si="1010"/>
        <v>274.50321002597383</v>
      </c>
      <c r="AZ890" s="44">
        <f t="shared" si="1011"/>
        <v>0</v>
      </c>
      <c r="BA890" s="44"/>
      <c r="BB890" s="44">
        <f t="shared" si="1012"/>
        <v>5.2823400000000005</v>
      </c>
      <c r="BC890" s="44"/>
      <c r="BD890" s="44">
        <f t="shared" si="1013"/>
        <v>279.78555002597381</v>
      </c>
      <c r="BE890" s="20"/>
      <c r="BF890" s="20">
        <v>0.56000000000000005</v>
      </c>
      <c r="BG890" s="20"/>
      <c r="BH890" s="20">
        <v>0.05</v>
      </c>
      <c r="BI890" s="44">
        <f t="shared" si="1014"/>
        <v>147.00437598312729</v>
      </c>
      <c r="BJ890" s="44">
        <f t="shared" si="1015"/>
        <v>0</v>
      </c>
      <c r="BK890" s="44">
        <f t="shared" si="1016"/>
        <v>0</v>
      </c>
      <c r="BL890" s="44">
        <f t="shared" si="1017"/>
        <v>2.8288452268271715</v>
      </c>
      <c r="BM890" s="44"/>
      <c r="BN890" s="44">
        <f t="shared" si="1018"/>
        <v>149.83322120995447</v>
      </c>
      <c r="BO890" s="44">
        <f t="shared" si="1019"/>
        <v>107.84054679591829</v>
      </c>
      <c r="BP890" s="44">
        <f t="shared" si="1020"/>
        <v>0</v>
      </c>
      <c r="BQ890" s="44"/>
      <c r="BR890" s="44">
        <f t="shared" si="1021"/>
        <v>5.2823400000000005</v>
      </c>
      <c r="BS890" s="44"/>
      <c r="BT890" s="44">
        <f t="shared" si="1022"/>
        <v>113.12288679591829</v>
      </c>
      <c r="BU890" s="20"/>
      <c r="BV890" s="20">
        <v>0.22</v>
      </c>
      <c r="BW890" s="20"/>
      <c r="BX890" s="20">
        <v>0.05</v>
      </c>
      <c r="BY890" s="44">
        <f t="shared" si="1023"/>
        <v>57.751719136228573</v>
      </c>
      <c r="BZ890" s="44">
        <f t="shared" si="1024"/>
        <v>0</v>
      </c>
      <c r="CA890" s="44">
        <f t="shared" si="1025"/>
        <v>0</v>
      </c>
      <c r="CB890" s="44">
        <f t="shared" si="1026"/>
        <v>2.8288452268271715</v>
      </c>
      <c r="CC890" s="44"/>
      <c r="CD890" s="44">
        <f t="shared" si="1027"/>
        <v>60.580564363055743</v>
      </c>
      <c r="CE890" s="44">
        <f t="shared" si="1028"/>
        <v>4.2461991798607794</v>
      </c>
      <c r="CF890" s="44">
        <f t="shared" si="1029"/>
        <v>12.582972886621377</v>
      </c>
      <c r="CG890" s="44">
        <f t="shared" si="1030"/>
        <v>4.9671039410703477</v>
      </c>
      <c r="CH890" s="44">
        <f t="shared" si="1031"/>
        <v>24.072435903190108</v>
      </c>
      <c r="CI890" s="44">
        <f t="shared" si="1032"/>
        <v>72.021415320866197</v>
      </c>
      <c r="CJ890" s="44">
        <f t="shared" si="1033"/>
        <v>29.119696894524434</v>
      </c>
      <c r="CK890" s="44">
        <f t="shared" si="1034"/>
        <v>153.37675362707114</v>
      </c>
    </row>
    <row r="891" spans="1:91" x14ac:dyDescent="0.25">
      <c r="A891" s="41">
        <f>'[11]КППВ ПАТ "СМНВО"'!F60</f>
        <v>1978</v>
      </c>
      <c r="B891" s="41" t="str">
        <f>'[11]КППВ ПАТ "СМНВО"'!C60</f>
        <v>40р. Жовтня,33</v>
      </c>
      <c r="C891" s="47" t="str">
        <f>'[11]КППВ ПАТ "СМНВО"'!O60</f>
        <v>так</v>
      </c>
      <c r="D891" s="46">
        <f>'[11]КППВ ПАТ "СМНВО"'!G60</f>
        <v>5</v>
      </c>
      <c r="E891" s="86" t="str">
        <f t="shared" si="987"/>
        <v>ПАТ"Сумське НВО ім.Фрунзе"</v>
      </c>
      <c r="F891" s="43">
        <f>'[11]КППВ ПАТ "СМНВО"'!L60</f>
        <v>5637.21</v>
      </c>
      <c r="G891" s="43">
        <f>'[11]КППВ ПАТ "СМНВО"'!CL60</f>
        <v>953.21382728067647</v>
      </c>
      <c r="H891" s="32">
        <f t="shared" si="1051"/>
        <v>169.09319100772836</v>
      </c>
      <c r="I891" s="42"/>
      <c r="J891" s="42"/>
      <c r="K891" s="43">
        <f>'[11]КППВ ПАТ "СМНВО"'!CN60</f>
        <v>267.66652499999998</v>
      </c>
      <c r="L891" s="42"/>
      <c r="M891" s="42"/>
      <c r="N891" s="44">
        <f t="shared" si="1035"/>
        <v>1220.8803522806766</v>
      </c>
      <c r="O891" s="44">
        <f t="shared" si="1036"/>
        <v>510.47346165687958</v>
      </c>
      <c r="P891" s="44">
        <f t="shared" si="1037"/>
        <v>0</v>
      </c>
      <c r="Q891" s="44">
        <f t="shared" si="1038"/>
        <v>0</v>
      </c>
      <c r="R891" s="44">
        <f t="shared" si="1039"/>
        <v>143.34313422226998</v>
      </c>
      <c r="S891" s="44">
        <f t="shared" si="1040"/>
        <v>0</v>
      </c>
      <c r="T891" s="44">
        <f t="shared" si="1041"/>
        <v>653.81659587914953</v>
      </c>
      <c r="U891" s="44">
        <f t="shared" si="1042"/>
        <v>981.81024209909674</v>
      </c>
      <c r="V891" s="44">
        <f t="shared" si="1043"/>
        <v>0</v>
      </c>
      <c r="W891" s="44">
        <f t="shared" si="1044"/>
        <v>0</v>
      </c>
      <c r="X891" s="44">
        <f t="shared" si="1045"/>
        <v>267.66652499999998</v>
      </c>
      <c r="Y891" s="44">
        <f t="shared" si="1046"/>
        <v>0</v>
      </c>
      <c r="Z891" s="44">
        <f t="shared" si="1047"/>
        <v>1249.4767670990968</v>
      </c>
      <c r="AA891" s="20">
        <v>0.03</v>
      </c>
      <c r="AC891" s="44">
        <f>AD891*F891/1000</f>
        <v>507.34890000000001</v>
      </c>
      <c r="AD891" s="28">
        <v>90</v>
      </c>
      <c r="AE891" s="44">
        <f>AF891*F891/1000</f>
        <v>3731.83302</v>
      </c>
      <c r="AF891" s="28">
        <v>662</v>
      </c>
      <c r="AG891" s="44">
        <f>AH891*F891/1000</f>
        <v>569.35820999999999</v>
      </c>
      <c r="AH891" s="28">
        <v>101</v>
      </c>
      <c r="AI891" s="44">
        <f t="shared" si="1001"/>
        <v>176.7258435778374</v>
      </c>
      <c r="AJ891" s="44">
        <f t="shared" si="1002"/>
        <v>0</v>
      </c>
      <c r="AK891" s="44"/>
      <c r="AL891" s="44">
        <f t="shared" si="1003"/>
        <v>13.38332625</v>
      </c>
      <c r="AM891" s="44"/>
      <c r="AN891" s="44">
        <f t="shared" si="1004"/>
        <v>190.10916982783741</v>
      </c>
      <c r="AO891" s="20"/>
      <c r="AP891" s="20">
        <v>0.18</v>
      </c>
      <c r="AQ891" s="20"/>
      <c r="AR891" s="20">
        <v>0.05</v>
      </c>
      <c r="AS891" s="44">
        <f t="shared" si="1005"/>
        <v>117.43227163968422</v>
      </c>
      <c r="AT891" s="44">
        <f t="shared" si="1006"/>
        <v>0</v>
      </c>
      <c r="AU891" s="44">
        <f t="shared" si="1007"/>
        <v>0</v>
      </c>
      <c r="AV891" s="44">
        <f t="shared" si="1008"/>
        <v>7.1671567111134999</v>
      </c>
      <c r="AW891" s="44"/>
      <c r="AX891" s="44">
        <f t="shared" si="1009"/>
        <v>124.59942835079772</v>
      </c>
      <c r="AY891" s="44">
        <f t="shared" si="1010"/>
        <v>549.81373557549421</v>
      </c>
      <c r="AZ891" s="44">
        <f t="shared" si="1011"/>
        <v>0</v>
      </c>
      <c r="BA891" s="44"/>
      <c r="BB891" s="44">
        <f t="shared" si="1012"/>
        <v>13.38332625</v>
      </c>
      <c r="BC891" s="44"/>
      <c r="BD891" s="44">
        <f t="shared" si="1013"/>
        <v>563.19706182549419</v>
      </c>
      <c r="BE891" s="20"/>
      <c r="BF891" s="20">
        <v>0.56000000000000005</v>
      </c>
      <c r="BG891" s="20"/>
      <c r="BH891" s="20">
        <v>0.05</v>
      </c>
      <c r="BI891" s="44">
        <f t="shared" si="1014"/>
        <v>294.44109268368817</v>
      </c>
      <c r="BJ891" s="44">
        <f t="shared" si="1015"/>
        <v>0</v>
      </c>
      <c r="BK891" s="44">
        <f t="shared" si="1016"/>
        <v>0</v>
      </c>
      <c r="BL891" s="44">
        <f t="shared" si="1017"/>
        <v>7.1671567111134999</v>
      </c>
      <c r="BM891" s="44"/>
      <c r="BN891" s="44">
        <f t="shared" si="1018"/>
        <v>301.60824939480165</v>
      </c>
      <c r="BO891" s="44">
        <f t="shared" si="1019"/>
        <v>215.9982532618013</v>
      </c>
      <c r="BP891" s="44">
        <f t="shared" si="1020"/>
        <v>0</v>
      </c>
      <c r="BQ891" s="44"/>
      <c r="BR891" s="44">
        <f t="shared" si="1021"/>
        <v>13.38332625</v>
      </c>
      <c r="BS891" s="44"/>
      <c r="BT891" s="44">
        <f t="shared" si="1022"/>
        <v>229.38157951180131</v>
      </c>
      <c r="BU891" s="20"/>
      <c r="BV891" s="20">
        <v>0.22</v>
      </c>
      <c r="BW891" s="20"/>
      <c r="BX891" s="20">
        <v>0.05</v>
      </c>
      <c r="BY891" s="44">
        <f t="shared" si="1023"/>
        <v>115.67328641144891</v>
      </c>
      <c r="BZ891" s="44">
        <f t="shared" si="1024"/>
        <v>0</v>
      </c>
      <c r="CA891" s="44">
        <f t="shared" si="1025"/>
        <v>0</v>
      </c>
      <c r="CB891" s="44">
        <f t="shared" si="1026"/>
        <v>7.1671567111134999</v>
      </c>
      <c r="CC891" s="44"/>
      <c r="CD891" s="44">
        <f t="shared" si="1027"/>
        <v>122.84044312256242</v>
      </c>
      <c r="CE891" s="44">
        <f t="shared" si="1028"/>
        <v>4.071839708378179</v>
      </c>
      <c r="CF891" s="44">
        <f t="shared" si="1029"/>
        <v>12.373113227135491</v>
      </c>
      <c r="CG891" s="44">
        <f t="shared" si="1030"/>
        <v>4.6349410302267504</v>
      </c>
      <c r="CH891" s="44">
        <f t="shared" si="1031"/>
        <v>48.937235948049043</v>
      </c>
      <c r="CI891" s="44">
        <f t="shared" si="1032"/>
        <v>144.97621300835544</v>
      </c>
      <c r="CJ891" s="44">
        <f t="shared" si="1033"/>
        <v>59.04660195439709</v>
      </c>
      <c r="CK891" s="44">
        <f t="shared" si="1034"/>
        <v>321.63592854835827</v>
      </c>
    </row>
    <row r="892" spans="1:91" x14ac:dyDescent="0.25">
      <c r="A892" s="41">
        <f>'[11]КППВ ПАТ "СМНВО"'!F61</f>
        <v>1977</v>
      </c>
      <c r="B892" s="41" t="str">
        <f>'[11]КППВ ПАТ "СМНВО"'!C61</f>
        <v>40 років Жовтня 35</v>
      </c>
      <c r="C892" s="47" t="str">
        <f>'[11]КППВ ПАТ "СМНВО"'!O61</f>
        <v>так</v>
      </c>
      <c r="D892" s="46">
        <f>'[11]КППВ ПАТ "СМНВО"'!G61</f>
        <v>5</v>
      </c>
      <c r="E892" s="86" t="str">
        <f t="shared" si="987"/>
        <v>ПАТ"Сумське НВО ім.Фрунзе"</v>
      </c>
      <c r="F892" s="43">
        <f>'[11]КППВ ПАТ "СМНВО"'!L61</f>
        <v>2688.16</v>
      </c>
      <c r="G892" s="43">
        <f>'[11]КППВ ПАТ "СМНВО"'!CL61</f>
        <v>431.49948095469875</v>
      </c>
      <c r="H892" s="32">
        <f t="shared" si="1051"/>
        <v>160.51852603814459</v>
      </c>
      <c r="I892" s="42"/>
      <c r="J892" s="42"/>
      <c r="K892" s="43">
        <f>'[11]КППВ ПАТ "СМНВО"'!CN61</f>
        <v>145.91797500000001</v>
      </c>
      <c r="L892" s="42"/>
      <c r="M892" s="42"/>
      <c r="N892" s="44">
        <f t="shared" si="1035"/>
        <v>577.41745595469877</v>
      </c>
      <c r="O892" s="44">
        <f t="shared" si="1036"/>
        <v>231.08040131402021</v>
      </c>
      <c r="P892" s="44">
        <f t="shared" si="1037"/>
        <v>0</v>
      </c>
      <c r="Q892" s="44">
        <f t="shared" si="1038"/>
        <v>0</v>
      </c>
      <c r="R892" s="44">
        <f t="shared" si="1039"/>
        <v>78.143278752794515</v>
      </c>
      <c r="S892" s="44">
        <f t="shared" si="1040"/>
        <v>0</v>
      </c>
      <c r="T892" s="44">
        <f t="shared" si="1041"/>
        <v>309.22368006681472</v>
      </c>
      <c r="U892" s="44">
        <f t="shared" si="1042"/>
        <v>444.44446538333972</v>
      </c>
      <c r="V892" s="44">
        <f t="shared" si="1043"/>
        <v>0</v>
      </c>
      <c r="W892" s="44">
        <f t="shared" si="1044"/>
        <v>0</v>
      </c>
      <c r="X892" s="44">
        <f t="shared" si="1045"/>
        <v>145.91797500000001</v>
      </c>
      <c r="Y892" s="44">
        <f t="shared" si="1046"/>
        <v>0</v>
      </c>
      <c r="Z892" s="44">
        <f t="shared" si="1047"/>
        <v>590.36244038333973</v>
      </c>
      <c r="AA892" s="20">
        <v>0.03</v>
      </c>
      <c r="AC892" s="44">
        <f t="shared" si="1048"/>
        <v>263.43968000000001</v>
      </c>
      <c r="AD892" s="28">
        <v>98</v>
      </c>
      <c r="AE892" s="44">
        <f t="shared" si="1049"/>
        <v>1903.2172799999998</v>
      </c>
      <c r="AF892" s="28">
        <v>708</v>
      </c>
      <c r="AG892" s="44">
        <f t="shared" si="1050"/>
        <v>303.76207999999997</v>
      </c>
      <c r="AH892" s="28">
        <v>113</v>
      </c>
      <c r="AI892" s="44">
        <f t="shared" si="1001"/>
        <v>80.00000376900114</v>
      </c>
      <c r="AJ892" s="44">
        <f t="shared" si="1002"/>
        <v>0</v>
      </c>
      <c r="AK892" s="44"/>
      <c r="AL892" s="44">
        <f t="shared" si="1003"/>
        <v>7.295898750000001</v>
      </c>
      <c r="AM892" s="44"/>
      <c r="AN892" s="44">
        <f t="shared" si="1004"/>
        <v>87.295902519001146</v>
      </c>
      <c r="AO892" s="20"/>
      <c r="AP892" s="20">
        <v>0.18</v>
      </c>
      <c r="AQ892" s="20"/>
      <c r="AR892" s="20">
        <v>0.05</v>
      </c>
      <c r="AS892" s="44">
        <f t="shared" si="1005"/>
        <v>53.159073871611419</v>
      </c>
      <c r="AT892" s="44">
        <f t="shared" si="1006"/>
        <v>0</v>
      </c>
      <c r="AU892" s="44">
        <f t="shared" si="1007"/>
        <v>0</v>
      </c>
      <c r="AV892" s="44">
        <f t="shared" si="1008"/>
        <v>3.9071639376397256</v>
      </c>
      <c r="AW892" s="44"/>
      <c r="AX892" s="44">
        <f t="shared" si="1009"/>
        <v>57.066237809251142</v>
      </c>
      <c r="AY892" s="44">
        <f t="shared" si="1010"/>
        <v>248.88890061467026</v>
      </c>
      <c r="AZ892" s="44">
        <f t="shared" si="1011"/>
        <v>0</v>
      </c>
      <c r="BA892" s="44"/>
      <c r="BB892" s="44">
        <f t="shared" si="1012"/>
        <v>7.295898750000001</v>
      </c>
      <c r="BC892" s="44"/>
      <c r="BD892" s="44">
        <f t="shared" si="1013"/>
        <v>256.18479936467025</v>
      </c>
      <c r="BE892" s="20"/>
      <c r="BF892" s="20">
        <v>0.56000000000000005</v>
      </c>
      <c r="BG892" s="20"/>
      <c r="BH892" s="20">
        <v>0.05</v>
      </c>
      <c r="BI892" s="44">
        <f t="shared" si="1014"/>
        <v>133.28717547792687</v>
      </c>
      <c r="BJ892" s="44">
        <f t="shared" si="1015"/>
        <v>0</v>
      </c>
      <c r="BK892" s="44">
        <f t="shared" si="1016"/>
        <v>0</v>
      </c>
      <c r="BL892" s="44">
        <f t="shared" si="1017"/>
        <v>3.9071639376397256</v>
      </c>
      <c r="BM892" s="44"/>
      <c r="BN892" s="44">
        <f t="shared" si="1018"/>
        <v>137.19433941556659</v>
      </c>
      <c r="BO892" s="44">
        <f t="shared" si="1019"/>
        <v>97.777782384334742</v>
      </c>
      <c r="BP892" s="44">
        <f t="shared" si="1020"/>
        <v>0</v>
      </c>
      <c r="BQ892" s="44"/>
      <c r="BR892" s="44">
        <f t="shared" si="1021"/>
        <v>7.295898750000001</v>
      </c>
      <c r="BS892" s="44"/>
      <c r="BT892" s="44">
        <f t="shared" si="1022"/>
        <v>105.07368113433475</v>
      </c>
      <c r="BU892" s="20"/>
      <c r="BV892" s="20">
        <v>0.22</v>
      </c>
      <c r="BW892" s="20"/>
      <c r="BX892" s="20">
        <v>0.05</v>
      </c>
      <c r="BY892" s="44">
        <f t="shared" si="1023"/>
        <v>52.362818937756984</v>
      </c>
      <c r="BZ892" s="44">
        <f t="shared" si="1024"/>
        <v>0</v>
      </c>
      <c r="CA892" s="44">
        <f t="shared" si="1025"/>
        <v>0</v>
      </c>
      <c r="CB892" s="44">
        <f t="shared" si="1026"/>
        <v>3.9071639376397256</v>
      </c>
      <c r="CC892" s="44"/>
      <c r="CD892" s="44">
        <f t="shared" si="1027"/>
        <v>56.269982875396707</v>
      </c>
      <c r="CE892" s="44">
        <f t="shared" si="1028"/>
        <v>4.6163842249522391</v>
      </c>
      <c r="CF892" s="44">
        <f t="shared" si="1029"/>
        <v>13.872418411047457</v>
      </c>
      <c r="CG892" s="44">
        <f t="shared" si="1030"/>
        <v>5.3982970045085237</v>
      </c>
      <c r="CH892" s="44">
        <f t="shared" si="1031"/>
        <v>22.471405154937994</v>
      </c>
      <c r="CI892" s="44">
        <f t="shared" si="1032"/>
        <v>65.946192833128151</v>
      </c>
      <c r="CJ892" s="44">
        <f t="shared" si="1033"/>
        <v>27.047698594747487</v>
      </c>
      <c r="CK892" s="44">
        <f t="shared" si="1034"/>
        <v>151.96902951114311</v>
      </c>
    </row>
    <row r="893" spans="1:91" x14ac:dyDescent="0.25">
      <c r="A893" s="41">
        <f>'[11]КППВ ПАТ "СМНВО"'!F62</f>
        <v>1977</v>
      </c>
      <c r="B893" s="41" t="str">
        <f>'[11]КППВ ПАТ "СМНВО"'!C62</f>
        <v>40 років Жовтня 37</v>
      </c>
      <c r="C893" s="47" t="str">
        <f>'[11]КППВ ПАТ "СМНВО"'!O62</f>
        <v>так</v>
      </c>
      <c r="D893" s="46">
        <f>'[11]КППВ ПАТ "СМНВО"'!G62</f>
        <v>5</v>
      </c>
      <c r="E893" s="86" t="str">
        <f t="shared" si="987"/>
        <v>ПАТ"Сумське НВО ім.Фрунзе"</v>
      </c>
      <c r="F893" s="43">
        <f>'[11]КППВ ПАТ "СМНВО"'!L62</f>
        <v>2693.41</v>
      </c>
      <c r="G893" s="43">
        <f>'[11]КППВ ПАТ "СМНВО"'!CL62</f>
        <v>407.6401960742084</v>
      </c>
      <c r="H893" s="32">
        <f t="shared" si="1051"/>
        <v>151.34724979643221</v>
      </c>
      <c r="I893" s="42"/>
      <c r="J893" s="42"/>
      <c r="K893" s="43">
        <f>'[11]КППВ ПАТ "СМНВО"'!CN62</f>
        <v>129.10799999999998</v>
      </c>
      <c r="L893" s="42"/>
      <c r="M893" s="42"/>
      <c r="N893" s="44">
        <f t="shared" si="1035"/>
        <v>536.74819607420841</v>
      </c>
      <c r="O893" s="44">
        <f t="shared" si="1036"/>
        <v>218.30306699822742</v>
      </c>
      <c r="P893" s="44">
        <f t="shared" si="1037"/>
        <v>0</v>
      </c>
      <c r="Q893" s="44">
        <f t="shared" si="1038"/>
        <v>0</v>
      </c>
      <c r="R893" s="44">
        <f t="shared" si="1039"/>
        <v>69.141052932072213</v>
      </c>
      <c r="S893" s="44">
        <f t="shared" si="1040"/>
        <v>0</v>
      </c>
      <c r="T893" s="44">
        <f t="shared" si="1041"/>
        <v>287.44411993029962</v>
      </c>
      <c r="U893" s="44">
        <f t="shared" si="1042"/>
        <v>419.86940195643467</v>
      </c>
      <c r="V893" s="44">
        <f t="shared" si="1043"/>
        <v>0</v>
      </c>
      <c r="W893" s="44">
        <f t="shared" si="1044"/>
        <v>0</v>
      </c>
      <c r="X893" s="44">
        <f t="shared" si="1045"/>
        <v>129.10799999999998</v>
      </c>
      <c r="Y893" s="44">
        <f t="shared" si="1046"/>
        <v>0</v>
      </c>
      <c r="Z893" s="44">
        <f t="shared" si="1047"/>
        <v>548.97740195643462</v>
      </c>
      <c r="AA893" s="20">
        <v>0.03</v>
      </c>
      <c r="AC893" s="44">
        <f t="shared" si="1048"/>
        <v>263.95418000000001</v>
      </c>
      <c r="AD893" s="28">
        <v>98</v>
      </c>
      <c r="AE893" s="44">
        <f t="shared" si="1049"/>
        <v>1906.9342799999997</v>
      </c>
      <c r="AF893" s="28">
        <v>708</v>
      </c>
      <c r="AG893" s="44">
        <f t="shared" si="1050"/>
        <v>304.35532999999998</v>
      </c>
      <c r="AH893" s="28">
        <v>113</v>
      </c>
      <c r="AI893" s="44">
        <f t="shared" si="1001"/>
        <v>75.57649235215824</v>
      </c>
      <c r="AJ893" s="44">
        <f t="shared" si="1002"/>
        <v>0</v>
      </c>
      <c r="AK893" s="44"/>
      <c r="AL893" s="44">
        <f t="shared" si="1003"/>
        <v>6.4553999999999991</v>
      </c>
      <c r="AM893" s="44"/>
      <c r="AN893" s="44">
        <f t="shared" si="1004"/>
        <v>82.031892352158238</v>
      </c>
      <c r="AO893" s="20"/>
      <c r="AP893" s="20">
        <v>0.18</v>
      </c>
      <c r="AQ893" s="20"/>
      <c r="AR893" s="20">
        <v>0.05</v>
      </c>
      <c r="AS893" s="44">
        <f t="shared" si="1005"/>
        <v>50.219701882844269</v>
      </c>
      <c r="AT893" s="44">
        <f t="shared" si="1006"/>
        <v>0</v>
      </c>
      <c r="AU893" s="44">
        <f t="shared" si="1007"/>
        <v>0</v>
      </c>
      <c r="AV893" s="44">
        <f t="shared" si="1008"/>
        <v>3.4570526466036111</v>
      </c>
      <c r="AW893" s="44"/>
      <c r="AX893" s="44">
        <f t="shared" si="1009"/>
        <v>53.676754529447884</v>
      </c>
      <c r="AY893" s="44">
        <f t="shared" si="1010"/>
        <v>235.12686509560345</v>
      </c>
      <c r="AZ893" s="44">
        <f t="shared" si="1011"/>
        <v>0</v>
      </c>
      <c r="BA893" s="44"/>
      <c r="BB893" s="44">
        <f t="shared" si="1012"/>
        <v>6.4553999999999991</v>
      </c>
      <c r="BC893" s="44"/>
      <c r="BD893" s="44">
        <f t="shared" si="1013"/>
        <v>241.58226509560345</v>
      </c>
      <c r="BE893" s="20"/>
      <c r="BF893" s="20">
        <v>0.56000000000000005</v>
      </c>
      <c r="BG893" s="20"/>
      <c r="BH893" s="20">
        <v>0.05</v>
      </c>
      <c r="BI893" s="44">
        <f t="shared" si="1014"/>
        <v>125.9172090445776</v>
      </c>
      <c r="BJ893" s="44">
        <f t="shared" si="1015"/>
        <v>0</v>
      </c>
      <c r="BK893" s="44">
        <f t="shared" si="1016"/>
        <v>0</v>
      </c>
      <c r="BL893" s="44">
        <f t="shared" si="1017"/>
        <v>3.4570526466036111</v>
      </c>
      <c r="BM893" s="44"/>
      <c r="BN893" s="44">
        <f t="shared" si="1018"/>
        <v>129.3742616911812</v>
      </c>
      <c r="BO893" s="44">
        <f t="shared" si="1019"/>
        <v>92.371268430415626</v>
      </c>
      <c r="BP893" s="44">
        <f t="shared" si="1020"/>
        <v>0</v>
      </c>
      <c r="BQ893" s="44"/>
      <c r="BR893" s="44">
        <f t="shared" si="1021"/>
        <v>6.4553999999999991</v>
      </c>
      <c r="BS893" s="44"/>
      <c r="BT893" s="44">
        <f t="shared" si="1022"/>
        <v>98.826668430415623</v>
      </c>
      <c r="BU893" s="20"/>
      <c r="BV893" s="20">
        <v>0.22</v>
      </c>
      <c r="BW893" s="20"/>
      <c r="BX893" s="20">
        <v>0.05</v>
      </c>
      <c r="BY893" s="44">
        <f t="shared" si="1023"/>
        <v>49.467474981798333</v>
      </c>
      <c r="BZ893" s="44">
        <f t="shared" si="1024"/>
        <v>0</v>
      </c>
      <c r="CA893" s="44">
        <f t="shared" si="1025"/>
        <v>0</v>
      </c>
      <c r="CB893" s="44">
        <f t="shared" si="1026"/>
        <v>3.4570526466036111</v>
      </c>
      <c r="CC893" s="44"/>
      <c r="CD893" s="44">
        <f t="shared" si="1027"/>
        <v>52.924527628401947</v>
      </c>
      <c r="CE893" s="44">
        <f t="shared" si="1028"/>
        <v>4.9174765187263834</v>
      </c>
      <c r="CF893" s="44">
        <f t="shared" si="1029"/>
        <v>14.73967275308506</v>
      </c>
      <c r="CG893" s="44">
        <f t="shared" si="1030"/>
        <v>5.7507424938577572</v>
      </c>
      <c r="CH893" s="44">
        <f t="shared" si="1031"/>
        <v>21.116362114136713</v>
      </c>
      <c r="CI893" s="44">
        <f t="shared" si="1032"/>
        <v>62.187259660088991</v>
      </c>
      <c r="CJ893" s="44">
        <f t="shared" si="1033"/>
        <v>25.439614487394845</v>
      </c>
      <c r="CK893" s="44">
        <f t="shared" si="1034"/>
        <v>141.31583802095557</v>
      </c>
    </row>
    <row r="894" spans="1:91" x14ac:dyDescent="0.25">
      <c r="A894" s="41">
        <f>'[11]КППВ ПАТ "СМНВО"'!F63</f>
        <v>1979</v>
      </c>
      <c r="B894" s="41" t="str">
        <f>'[11]КППВ ПАТ "СМНВО"'!C63</f>
        <v>40р.Жовтня,41</v>
      </c>
      <c r="C894" s="47" t="str">
        <f>'[11]КППВ ПАТ "СМНВО"'!O63</f>
        <v>так</v>
      </c>
      <c r="D894" s="46">
        <f>'[11]КППВ ПАТ "СМНВО"'!G63</f>
        <v>5</v>
      </c>
      <c r="E894" s="86" t="str">
        <f t="shared" si="987"/>
        <v>ПАТ"Сумське НВО ім.Фрунзе"</v>
      </c>
      <c r="F894" s="43">
        <f>'[11]КППВ ПАТ "СМНВО"'!L63</f>
        <v>4308</v>
      </c>
      <c r="G894" s="43">
        <f>'[11]КППВ ПАТ "СМНВО"'!CL63</f>
        <v>511.20055608919824</v>
      </c>
      <c r="H894" s="32">
        <f t="shared" si="1051"/>
        <v>118.66308172915464</v>
      </c>
      <c r="I894" s="42"/>
      <c r="J894" s="42"/>
      <c r="K894" s="43">
        <f>'[11]КППВ ПАТ "СМНВО"'!CN63</f>
        <v>219.27307500000001</v>
      </c>
      <c r="L894" s="42"/>
      <c r="M894" s="42"/>
      <c r="N894" s="44">
        <f t="shared" si="1035"/>
        <v>730.47363108919831</v>
      </c>
      <c r="O894" s="44">
        <f t="shared" si="1036"/>
        <v>273.76262282327986</v>
      </c>
      <c r="P894" s="44">
        <f t="shared" si="1037"/>
        <v>0</v>
      </c>
      <c r="Q894" s="44">
        <f t="shared" si="1038"/>
        <v>0</v>
      </c>
      <c r="R894" s="44">
        <f t="shared" si="1039"/>
        <v>117.42704778288909</v>
      </c>
      <c r="S894" s="44">
        <f t="shared" si="1040"/>
        <v>0</v>
      </c>
      <c r="T894" s="44">
        <f t="shared" si="1041"/>
        <v>391.18967060616893</v>
      </c>
      <c r="U894" s="44">
        <f t="shared" si="1042"/>
        <v>567.43261725901004</v>
      </c>
      <c r="V894" s="44">
        <f t="shared" si="1043"/>
        <v>0</v>
      </c>
      <c r="W894" s="44">
        <f t="shared" si="1044"/>
        <v>0</v>
      </c>
      <c r="X894" s="44">
        <f t="shared" si="1045"/>
        <v>219.27307500000001</v>
      </c>
      <c r="Y894" s="44">
        <f t="shared" si="1046"/>
        <v>0</v>
      </c>
      <c r="Z894" s="44">
        <f t="shared" si="1047"/>
        <v>786.70569225900999</v>
      </c>
      <c r="AA894" s="20">
        <v>0.11</v>
      </c>
      <c r="AC894" s="44">
        <f t="shared" si="1048"/>
        <v>404.952</v>
      </c>
      <c r="AD894" s="28">
        <v>94</v>
      </c>
      <c r="AE894" s="44">
        <f t="shared" si="1049"/>
        <v>2938.056</v>
      </c>
      <c r="AF894" s="28">
        <v>682</v>
      </c>
      <c r="AG894" s="44">
        <f t="shared" si="1050"/>
        <v>473.88</v>
      </c>
      <c r="AH894" s="28">
        <v>110</v>
      </c>
      <c r="AI894" s="44">
        <f t="shared" si="1001"/>
        <v>102.1378711066218</v>
      </c>
      <c r="AJ894" s="44">
        <f t="shared" si="1002"/>
        <v>0</v>
      </c>
      <c r="AK894" s="44"/>
      <c r="AL894" s="44">
        <f t="shared" si="1003"/>
        <v>10.963653750000001</v>
      </c>
      <c r="AM894" s="44"/>
      <c r="AN894" s="44">
        <f t="shared" si="1004"/>
        <v>113.10152485662181</v>
      </c>
      <c r="AO894" s="20"/>
      <c r="AP894" s="20">
        <v>0.18</v>
      </c>
      <c r="AQ894" s="20"/>
      <c r="AR894" s="20">
        <v>0.05</v>
      </c>
      <c r="AS894" s="44">
        <f t="shared" si="1005"/>
        <v>67.869429743075955</v>
      </c>
      <c r="AT894" s="44">
        <f t="shared" si="1006"/>
        <v>0</v>
      </c>
      <c r="AU894" s="44">
        <f t="shared" si="1007"/>
        <v>0</v>
      </c>
      <c r="AV894" s="44">
        <f t="shared" si="1008"/>
        <v>5.8713523891444552</v>
      </c>
      <c r="AW894" s="44"/>
      <c r="AX894" s="44">
        <f t="shared" si="1009"/>
        <v>73.740782132220403</v>
      </c>
      <c r="AY894" s="44">
        <f t="shared" si="1010"/>
        <v>317.76226566504567</v>
      </c>
      <c r="AZ894" s="44">
        <f t="shared" si="1011"/>
        <v>0</v>
      </c>
      <c r="BA894" s="44"/>
      <c r="BB894" s="44">
        <f t="shared" si="1012"/>
        <v>10.963653750000001</v>
      </c>
      <c r="BC894" s="44"/>
      <c r="BD894" s="44">
        <f t="shared" si="1013"/>
        <v>328.72591941504567</v>
      </c>
      <c r="BE894" s="20"/>
      <c r="BF894" s="20">
        <v>0.56000000000000005</v>
      </c>
      <c r="BG894" s="20"/>
      <c r="BH894" s="20">
        <v>0.05</v>
      </c>
      <c r="BI894" s="44">
        <f t="shared" si="1014"/>
        <v>170.17084634695078</v>
      </c>
      <c r="BJ894" s="44">
        <f t="shared" si="1015"/>
        <v>0</v>
      </c>
      <c r="BK894" s="44">
        <f t="shared" si="1016"/>
        <v>0</v>
      </c>
      <c r="BL894" s="44">
        <f t="shared" si="1017"/>
        <v>5.8713523891444552</v>
      </c>
      <c r="BM894" s="44"/>
      <c r="BN894" s="44">
        <f t="shared" si="1018"/>
        <v>176.04219873609523</v>
      </c>
      <c r="BO894" s="44">
        <f t="shared" si="1019"/>
        <v>124.83517579698221</v>
      </c>
      <c r="BP894" s="44">
        <f t="shared" si="1020"/>
        <v>0</v>
      </c>
      <c r="BQ894" s="44"/>
      <c r="BR894" s="44">
        <f t="shared" si="1021"/>
        <v>10.963653750000001</v>
      </c>
      <c r="BS894" s="44"/>
      <c r="BT894" s="44">
        <f t="shared" si="1022"/>
        <v>135.7988295469822</v>
      </c>
      <c r="BU894" s="20"/>
      <c r="BV894" s="20">
        <v>0.22</v>
      </c>
      <c r="BW894" s="20"/>
      <c r="BX894" s="20">
        <v>0.05</v>
      </c>
      <c r="BY894" s="44">
        <f t="shared" si="1023"/>
        <v>66.852832493444936</v>
      </c>
      <c r="BZ894" s="44">
        <f t="shared" si="1024"/>
        <v>0</v>
      </c>
      <c r="CA894" s="44">
        <f t="shared" si="1025"/>
        <v>0</v>
      </c>
      <c r="CB894" s="44">
        <f t="shared" si="1026"/>
        <v>5.8713523891444552</v>
      </c>
      <c r="CC894" s="44"/>
      <c r="CD894" s="44">
        <f t="shared" si="1027"/>
        <v>72.724184882589384</v>
      </c>
      <c r="CE894" s="44">
        <f t="shared" si="1028"/>
        <v>5.4915609556988914</v>
      </c>
      <c r="CF894" s="44">
        <f t="shared" si="1029"/>
        <v>16.689498433295746</v>
      </c>
      <c r="CG894" s="44">
        <f t="shared" si="1030"/>
        <v>6.5161266608221524</v>
      </c>
      <c r="CH894" s="44">
        <f t="shared" si="1031"/>
        <v>29.114197979008647</v>
      </c>
      <c r="CI894" s="44">
        <f t="shared" si="1032"/>
        <v>84.619473617299761</v>
      </c>
      <c r="CJ894" s="44">
        <f t="shared" si="1033"/>
        <v>34.956858572512971</v>
      </c>
      <c r="CK894" s="44">
        <f t="shared" si="1034"/>
        <v>202.51102100239174</v>
      </c>
    </row>
    <row r="895" spans="1:91" x14ac:dyDescent="0.25">
      <c r="A895" s="41">
        <f>'[11]КППВ ПАТ "СМНВО"'!F64</f>
        <v>1979</v>
      </c>
      <c r="B895" s="41" t="str">
        <f>'[11]КППВ ПАТ "СМНВО"'!C64</f>
        <v>40р. Жовтня,43</v>
      </c>
      <c r="C895" s="47" t="str">
        <f>'[11]КППВ ПАТ "СМНВО"'!O64</f>
        <v>так</v>
      </c>
      <c r="D895" s="46">
        <f>'[11]КППВ ПАТ "СМНВО"'!G64</f>
        <v>5</v>
      </c>
      <c r="E895" s="86" t="str">
        <f t="shared" si="987"/>
        <v>ПАТ"Сумське НВО ім.Фрунзе"</v>
      </c>
      <c r="F895" s="43">
        <f>'[11]КППВ ПАТ "СМНВО"'!L64</f>
        <v>4352.5</v>
      </c>
      <c r="G895" s="43">
        <f>'[11]КППВ ПАТ "СМНВО"'!CL64</f>
        <v>703.5451763246424</v>
      </c>
      <c r="H895" s="32">
        <f t="shared" si="1051"/>
        <v>161.6416258069253</v>
      </c>
      <c r="I895" s="42"/>
      <c r="J895" s="42"/>
      <c r="K895" s="43">
        <f>'[11]КППВ ПАТ "СМНВО"'!CN64</f>
        <v>220.33199999999999</v>
      </c>
      <c r="L895" s="42"/>
      <c r="M895" s="42"/>
      <c r="N895" s="44">
        <f t="shared" si="1035"/>
        <v>923.87717632464239</v>
      </c>
      <c r="O895" s="44">
        <f t="shared" si="1036"/>
        <v>376.76870741058798</v>
      </c>
      <c r="P895" s="44">
        <f t="shared" si="1037"/>
        <v>0</v>
      </c>
      <c r="Q895" s="44">
        <f t="shared" si="1038"/>
        <v>0</v>
      </c>
      <c r="R895" s="44">
        <f t="shared" si="1039"/>
        <v>117.99413262252796</v>
      </c>
      <c r="S895" s="44">
        <f t="shared" si="1040"/>
        <v>0</v>
      </c>
      <c r="T895" s="44">
        <f t="shared" si="1041"/>
        <v>494.76284003311594</v>
      </c>
      <c r="U895" s="44">
        <f t="shared" si="1042"/>
        <v>724.65153161438172</v>
      </c>
      <c r="V895" s="44">
        <f t="shared" si="1043"/>
        <v>0</v>
      </c>
      <c r="W895" s="44">
        <f t="shared" si="1044"/>
        <v>0</v>
      </c>
      <c r="X895" s="44">
        <f t="shared" si="1045"/>
        <v>220.33199999999999</v>
      </c>
      <c r="Y895" s="44">
        <f t="shared" si="1046"/>
        <v>0</v>
      </c>
      <c r="Z895" s="44">
        <f t="shared" si="1047"/>
        <v>944.98353161438172</v>
      </c>
      <c r="AA895" s="20">
        <v>0.03</v>
      </c>
      <c r="AC895" s="44">
        <f t="shared" si="1048"/>
        <v>409.13499999999999</v>
      </c>
      <c r="AD895" s="28">
        <v>94</v>
      </c>
      <c r="AE895" s="44">
        <f t="shared" si="1049"/>
        <v>2968.4050000000002</v>
      </c>
      <c r="AF895" s="28">
        <v>682</v>
      </c>
      <c r="AG895" s="44">
        <f t="shared" si="1050"/>
        <v>478.77499999999998</v>
      </c>
      <c r="AH895" s="28">
        <v>110</v>
      </c>
      <c r="AI895" s="44">
        <f t="shared" si="1001"/>
        <v>130.43727569058871</v>
      </c>
      <c r="AJ895" s="44">
        <f t="shared" si="1002"/>
        <v>0</v>
      </c>
      <c r="AK895" s="44"/>
      <c r="AL895" s="44">
        <f t="shared" si="1003"/>
        <v>11.0166</v>
      </c>
      <c r="AM895" s="44"/>
      <c r="AN895" s="44">
        <f t="shared" si="1004"/>
        <v>141.45387569058872</v>
      </c>
      <c r="AO895" s="20"/>
      <c r="AP895" s="20">
        <v>0.18</v>
      </c>
      <c r="AQ895" s="20"/>
      <c r="AR895" s="20">
        <v>0.05</v>
      </c>
      <c r="AS895" s="44">
        <f t="shared" si="1005"/>
        <v>86.674055592164194</v>
      </c>
      <c r="AT895" s="44">
        <f t="shared" si="1006"/>
        <v>0</v>
      </c>
      <c r="AU895" s="44">
        <f t="shared" si="1007"/>
        <v>0</v>
      </c>
      <c r="AV895" s="44">
        <f t="shared" si="1008"/>
        <v>5.8997066311263984</v>
      </c>
      <c r="AW895" s="44"/>
      <c r="AX895" s="44">
        <f t="shared" si="1009"/>
        <v>92.573762223290586</v>
      </c>
      <c r="AY895" s="44">
        <f t="shared" si="1010"/>
        <v>405.8048577040538</v>
      </c>
      <c r="AZ895" s="44">
        <f t="shared" si="1011"/>
        <v>0</v>
      </c>
      <c r="BA895" s="44"/>
      <c r="BB895" s="44">
        <f t="shared" si="1012"/>
        <v>11.0166</v>
      </c>
      <c r="BC895" s="44"/>
      <c r="BD895" s="44">
        <f t="shared" si="1013"/>
        <v>416.82145770405378</v>
      </c>
      <c r="BE895" s="20"/>
      <c r="BF895" s="20">
        <v>0.56000000000000005</v>
      </c>
      <c r="BG895" s="20"/>
      <c r="BH895" s="20">
        <v>0.05</v>
      </c>
      <c r="BI895" s="44">
        <f t="shared" si="1014"/>
        <v>217.32019043442719</v>
      </c>
      <c r="BJ895" s="44">
        <f t="shared" si="1015"/>
        <v>0</v>
      </c>
      <c r="BK895" s="44">
        <f t="shared" si="1016"/>
        <v>0</v>
      </c>
      <c r="BL895" s="44">
        <f t="shared" si="1017"/>
        <v>5.8997066311263984</v>
      </c>
      <c r="BM895" s="44"/>
      <c r="BN895" s="44">
        <f t="shared" si="1018"/>
        <v>223.2198970655536</v>
      </c>
      <c r="BO895" s="44">
        <f t="shared" si="1019"/>
        <v>159.42333695516399</v>
      </c>
      <c r="BP895" s="44">
        <f t="shared" si="1020"/>
        <v>0</v>
      </c>
      <c r="BQ895" s="44"/>
      <c r="BR895" s="44">
        <f t="shared" si="1021"/>
        <v>11.0166</v>
      </c>
      <c r="BS895" s="44"/>
      <c r="BT895" s="44">
        <f t="shared" si="1022"/>
        <v>170.439936955164</v>
      </c>
      <c r="BU895" s="20"/>
      <c r="BV895" s="20">
        <v>0.22</v>
      </c>
      <c r="BW895" s="20"/>
      <c r="BX895" s="20">
        <v>0.05</v>
      </c>
      <c r="BY895" s="44">
        <f t="shared" si="1023"/>
        <v>85.375789099239242</v>
      </c>
      <c r="BZ895" s="44">
        <f t="shared" si="1024"/>
        <v>0</v>
      </c>
      <c r="CA895" s="44">
        <f t="shared" si="1025"/>
        <v>0</v>
      </c>
      <c r="CB895" s="44">
        <f t="shared" si="1026"/>
        <v>5.8997066311263984</v>
      </c>
      <c r="CC895" s="44"/>
      <c r="CD895" s="44">
        <f t="shared" si="1027"/>
        <v>91.275495730365634</v>
      </c>
      <c r="CE895" s="44">
        <f t="shared" si="1028"/>
        <v>4.4195567963755709</v>
      </c>
      <c r="CF895" s="44">
        <f t="shared" si="1029"/>
        <v>13.298120100504574</v>
      </c>
      <c r="CG895" s="44">
        <f t="shared" si="1030"/>
        <v>5.2453837272419284</v>
      </c>
      <c r="CH895" s="44">
        <f t="shared" si="1031"/>
        <v>36.412560723426544</v>
      </c>
      <c r="CI895" s="44">
        <f t="shared" si="1032"/>
        <v>107.29671820851939</v>
      </c>
      <c r="CJ895" s="44">
        <f t="shared" si="1033"/>
        <v>43.874050985015266</v>
      </c>
      <c r="CK895" s="44">
        <f t="shared" si="1034"/>
        <v>243.25434746526412</v>
      </c>
    </row>
    <row r="896" spans="1:91" x14ac:dyDescent="0.25">
      <c r="A896" s="41">
        <f>'[11]КППВ ПАТ "СМНВО"'!F65</f>
        <v>1977</v>
      </c>
      <c r="B896" s="41" t="str">
        <f>'[11]КППВ ПАТ "СМНВО"'!C65</f>
        <v>40 років Жовтня 49</v>
      </c>
      <c r="C896" s="47" t="str">
        <f>'[11]КППВ ПАТ "СМНВО"'!O65</f>
        <v>так</v>
      </c>
      <c r="D896" s="46">
        <f>'[11]КППВ ПАТ "СМНВО"'!G65</f>
        <v>5</v>
      </c>
      <c r="E896" s="86" t="str">
        <f t="shared" si="987"/>
        <v>ПАТ"Сумське НВО ім.Фрунзе"</v>
      </c>
      <c r="F896" s="43">
        <f>'[11]КППВ ПАТ "СМНВО"'!L65</f>
        <v>2701.3</v>
      </c>
      <c r="G896" s="43">
        <f>'[11]КППВ ПАТ "СМНВО"'!CL65</f>
        <v>375.34362521914045</v>
      </c>
      <c r="H896" s="32">
        <f t="shared" si="1051"/>
        <v>138.94925599494331</v>
      </c>
      <c r="I896" s="42"/>
      <c r="J896" s="42"/>
      <c r="K896" s="43">
        <f>'[11]КППВ ПАТ "СМНВО"'!CN65</f>
        <v>141.7962</v>
      </c>
      <c r="L896" s="42"/>
      <c r="M896" s="42"/>
      <c r="N896" s="44">
        <f t="shared" si="1035"/>
        <v>517.13982521914045</v>
      </c>
      <c r="O896" s="44">
        <f t="shared" si="1036"/>
        <v>201.00732300858562</v>
      </c>
      <c r="P896" s="44">
        <f t="shared" si="1037"/>
        <v>0</v>
      </c>
      <c r="Q896" s="44">
        <f t="shared" si="1038"/>
        <v>0</v>
      </c>
      <c r="R896" s="44">
        <f t="shared" si="1039"/>
        <v>75.9359495133276</v>
      </c>
      <c r="S896" s="44">
        <f t="shared" si="1040"/>
        <v>0</v>
      </c>
      <c r="T896" s="44">
        <f t="shared" si="1041"/>
        <v>276.94327252191323</v>
      </c>
      <c r="U896" s="44">
        <f t="shared" si="1042"/>
        <v>416.63142399324596</v>
      </c>
      <c r="V896" s="44">
        <f t="shared" si="1043"/>
        <v>0</v>
      </c>
      <c r="W896" s="44">
        <f t="shared" si="1044"/>
        <v>0</v>
      </c>
      <c r="X896" s="44">
        <f t="shared" si="1045"/>
        <v>141.7962</v>
      </c>
      <c r="Y896" s="44">
        <f t="shared" si="1046"/>
        <v>0</v>
      </c>
      <c r="Z896" s="44">
        <f t="shared" si="1047"/>
        <v>558.42762399324602</v>
      </c>
      <c r="AA896" s="20">
        <v>0.11</v>
      </c>
      <c r="AC896" s="44">
        <f t="shared" si="1048"/>
        <v>264.72740000000005</v>
      </c>
      <c r="AD896" s="28">
        <v>98</v>
      </c>
      <c r="AE896" s="44">
        <f t="shared" si="1049"/>
        <v>1912.5204000000001</v>
      </c>
      <c r="AF896" s="28">
        <v>708</v>
      </c>
      <c r="AG896" s="44">
        <f t="shared" si="1050"/>
        <v>305.24690000000004</v>
      </c>
      <c r="AH896" s="28">
        <v>113</v>
      </c>
      <c r="AI896" s="44">
        <f t="shared" si="1001"/>
        <v>74.993656318784275</v>
      </c>
      <c r="AJ896" s="44">
        <f t="shared" si="1002"/>
        <v>0</v>
      </c>
      <c r="AK896" s="44"/>
      <c r="AL896" s="44">
        <f t="shared" si="1003"/>
        <v>7.0898099999999999</v>
      </c>
      <c r="AM896" s="44"/>
      <c r="AN896" s="44">
        <f t="shared" si="1004"/>
        <v>82.083466318784275</v>
      </c>
      <c r="AO896" s="20"/>
      <c r="AP896" s="20">
        <v>0.18</v>
      </c>
      <c r="AQ896" s="20"/>
      <c r="AR896" s="20">
        <v>0.05</v>
      </c>
      <c r="AS896" s="44">
        <f t="shared" si="1005"/>
        <v>49.832414104175825</v>
      </c>
      <c r="AT896" s="44">
        <f t="shared" si="1006"/>
        <v>0</v>
      </c>
      <c r="AU896" s="44">
        <f t="shared" si="1007"/>
        <v>0</v>
      </c>
      <c r="AV896" s="44">
        <f t="shared" si="1008"/>
        <v>3.7967974756663803</v>
      </c>
      <c r="AW896" s="44"/>
      <c r="AX896" s="44">
        <f t="shared" si="1009"/>
        <v>53.629211579842206</v>
      </c>
      <c r="AY896" s="44">
        <f t="shared" si="1010"/>
        <v>233.31359743621775</v>
      </c>
      <c r="AZ896" s="44">
        <f t="shared" si="1011"/>
        <v>0</v>
      </c>
      <c r="BA896" s="44"/>
      <c r="BB896" s="44">
        <f t="shared" si="1012"/>
        <v>7.0898099999999999</v>
      </c>
      <c r="BC896" s="44"/>
      <c r="BD896" s="44">
        <f t="shared" si="1013"/>
        <v>240.40340743621775</v>
      </c>
      <c r="BE896" s="20"/>
      <c r="BF896" s="20">
        <v>0.56000000000000005</v>
      </c>
      <c r="BG896" s="20"/>
      <c r="BH896" s="20">
        <v>0.05</v>
      </c>
      <c r="BI896" s="44">
        <f t="shared" si="1014"/>
        <v>124.94615198213684</v>
      </c>
      <c r="BJ896" s="44">
        <f t="shared" si="1015"/>
        <v>0</v>
      </c>
      <c r="BK896" s="44">
        <f t="shared" si="1016"/>
        <v>0</v>
      </c>
      <c r="BL896" s="44">
        <f t="shared" si="1017"/>
        <v>3.7967974756663803</v>
      </c>
      <c r="BM896" s="44"/>
      <c r="BN896" s="44">
        <f t="shared" si="1018"/>
        <v>128.74294945780321</v>
      </c>
      <c r="BO896" s="44">
        <f t="shared" si="1019"/>
        <v>91.658913278514106</v>
      </c>
      <c r="BP896" s="44">
        <f t="shared" si="1020"/>
        <v>0</v>
      </c>
      <c r="BQ896" s="44"/>
      <c r="BR896" s="44">
        <f t="shared" si="1021"/>
        <v>7.0898099999999999</v>
      </c>
      <c r="BS896" s="44"/>
      <c r="BT896" s="44">
        <f t="shared" si="1022"/>
        <v>98.748723278514106</v>
      </c>
      <c r="BU896" s="20"/>
      <c r="BV896" s="20">
        <v>0.22</v>
      </c>
      <c r="BW896" s="20"/>
      <c r="BX896" s="20">
        <v>0.05</v>
      </c>
      <c r="BY896" s="44">
        <f t="shared" si="1023"/>
        <v>49.085988278696611</v>
      </c>
      <c r="BZ896" s="44">
        <f t="shared" si="1024"/>
        <v>0</v>
      </c>
      <c r="CA896" s="44">
        <f t="shared" si="1025"/>
        <v>0</v>
      </c>
      <c r="CB896" s="44">
        <f t="shared" si="1026"/>
        <v>3.7967974756663803</v>
      </c>
      <c r="CC896" s="44"/>
      <c r="CD896" s="44">
        <f t="shared" si="1027"/>
        <v>52.882785754362992</v>
      </c>
      <c r="CE896" s="44">
        <f t="shared" si="1028"/>
        <v>4.9362538102183109</v>
      </c>
      <c r="CF896" s="44">
        <f t="shared" si="1029"/>
        <v>14.85534087928324</v>
      </c>
      <c r="CG896" s="44">
        <f t="shared" si="1030"/>
        <v>5.7721410785326537</v>
      </c>
      <c r="CH896" s="44">
        <f t="shared" si="1031"/>
        <v>21.129638103800129</v>
      </c>
      <c r="CI896" s="44">
        <f t="shared" si="1032"/>
        <v>61.883802254647854</v>
      </c>
      <c r="CJ896" s="44">
        <f t="shared" si="1033"/>
        <v>25.419550119678835</v>
      </c>
      <c r="CK896" s="44">
        <f t="shared" si="1034"/>
        <v>143.74848104388656</v>
      </c>
    </row>
    <row r="897" spans="1:91" x14ac:dyDescent="0.25">
      <c r="A897" s="41">
        <f>'[11]КППВ ПАТ "СМНВО"'!F66</f>
        <v>1977</v>
      </c>
      <c r="B897" s="41" t="str">
        <f>'[11]КППВ ПАТ "СМНВО"'!C66</f>
        <v>40 років Жовтня 51</v>
      </c>
      <c r="C897" s="47" t="str">
        <f>'[11]КППВ ПАТ "СМНВО"'!O66</f>
        <v>так</v>
      </c>
      <c r="D897" s="46">
        <f>'[11]КППВ ПАТ "СМНВО"'!G66</f>
        <v>5</v>
      </c>
      <c r="E897" s="86" t="str">
        <f t="shared" si="987"/>
        <v>ПАТ"Сумське НВО ім.Фрунзе"</v>
      </c>
      <c r="F897" s="43">
        <f>'[11]КППВ ПАТ "СМНВО"'!L66</f>
        <v>2639.5</v>
      </c>
      <c r="G897" s="43">
        <f>'[11]КППВ ПАТ "СМНВО"'!CL66</f>
        <v>328.73298026766366</v>
      </c>
      <c r="H897" s="32">
        <f t="shared" si="1051"/>
        <v>124.54365609686064</v>
      </c>
      <c r="I897" s="42"/>
      <c r="J897" s="42"/>
      <c r="K897" s="43">
        <f>'[11]КППВ ПАТ "СМНВО"'!CN66</f>
        <v>129.73904999999999</v>
      </c>
      <c r="L897" s="42"/>
      <c r="M897" s="42"/>
      <c r="N897" s="44">
        <f t="shared" si="1035"/>
        <v>458.47203026766363</v>
      </c>
      <c r="O897" s="44">
        <f t="shared" si="1036"/>
        <v>176.04598002605871</v>
      </c>
      <c r="P897" s="44">
        <f t="shared" si="1037"/>
        <v>0</v>
      </c>
      <c r="Q897" s="44">
        <f t="shared" si="1038"/>
        <v>0</v>
      </c>
      <c r="R897" s="44">
        <f t="shared" si="1039"/>
        <v>69.478998384350817</v>
      </c>
      <c r="S897" s="44">
        <f t="shared" si="1040"/>
        <v>0</v>
      </c>
      <c r="T897" s="44">
        <f t="shared" si="1041"/>
        <v>245.52497841040952</v>
      </c>
      <c r="U897" s="44">
        <f t="shared" si="1042"/>
        <v>364.89360809710672</v>
      </c>
      <c r="V897" s="44">
        <f t="shared" si="1043"/>
        <v>0</v>
      </c>
      <c r="W897" s="44">
        <f t="shared" si="1044"/>
        <v>0</v>
      </c>
      <c r="X897" s="44">
        <f t="shared" si="1045"/>
        <v>129.73904999999999</v>
      </c>
      <c r="Y897" s="44">
        <f t="shared" si="1046"/>
        <v>0</v>
      </c>
      <c r="Z897" s="44">
        <f t="shared" si="1047"/>
        <v>494.63265809710674</v>
      </c>
      <c r="AA897" s="20">
        <v>0.11</v>
      </c>
      <c r="AC897" s="44">
        <f t="shared" si="1048"/>
        <v>258.67099999999999</v>
      </c>
      <c r="AD897" s="28">
        <v>98</v>
      </c>
      <c r="AE897" s="44">
        <f t="shared" si="1049"/>
        <v>1868.7660000000001</v>
      </c>
      <c r="AF897" s="28">
        <v>708</v>
      </c>
      <c r="AG897" s="44">
        <f t="shared" si="1050"/>
        <v>298.26350000000002</v>
      </c>
      <c r="AH897" s="28">
        <v>113</v>
      </c>
      <c r="AI897" s="44">
        <f t="shared" si="1001"/>
        <v>65.680849457479212</v>
      </c>
      <c r="AJ897" s="44">
        <f t="shared" si="1002"/>
        <v>0</v>
      </c>
      <c r="AK897" s="44"/>
      <c r="AL897" s="44">
        <f t="shared" si="1003"/>
        <v>6.4869525000000001</v>
      </c>
      <c r="AM897" s="44"/>
      <c r="AN897" s="44">
        <f t="shared" si="1004"/>
        <v>72.167801957479213</v>
      </c>
      <c r="AO897" s="20"/>
      <c r="AP897" s="20">
        <v>0.18</v>
      </c>
      <c r="AQ897" s="20"/>
      <c r="AR897" s="20">
        <v>0.05</v>
      </c>
      <c r="AS897" s="44">
        <f t="shared" si="1005"/>
        <v>43.644162047067873</v>
      </c>
      <c r="AT897" s="44">
        <f t="shared" si="1006"/>
        <v>0</v>
      </c>
      <c r="AU897" s="44">
        <f t="shared" si="1007"/>
        <v>0</v>
      </c>
      <c r="AV897" s="44">
        <f t="shared" si="1008"/>
        <v>3.4739499192175414</v>
      </c>
      <c r="AW897" s="44"/>
      <c r="AX897" s="44">
        <f t="shared" si="1009"/>
        <v>47.118111966285412</v>
      </c>
      <c r="AY897" s="44">
        <f t="shared" si="1010"/>
        <v>204.34042053437977</v>
      </c>
      <c r="AZ897" s="44">
        <f t="shared" si="1011"/>
        <v>0</v>
      </c>
      <c r="BA897" s="44"/>
      <c r="BB897" s="44">
        <f t="shared" si="1012"/>
        <v>6.4869525000000001</v>
      </c>
      <c r="BC897" s="44"/>
      <c r="BD897" s="44">
        <f t="shared" si="1013"/>
        <v>210.82737303437978</v>
      </c>
      <c r="BE897" s="20"/>
      <c r="BF897" s="20">
        <v>0.56000000000000005</v>
      </c>
      <c r="BG897" s="20"/>
      <c r="BH897" s="20">
        <v>0.05</v>
      </c>
      <c r="BI897" s="44">
        <f t="shared" si="1014"/>
        <v>109.43018118419813</v>
      </c>
      <c r="BJ897" s="44">
        <f t="shared" si="1015"/>
        <v>0</v>
      </c>
      <c r="BK897" s="44">
        <f t="shared" si="1016"/>
        <v>0</v>
      </c>
      <c r="BL897" s="44">
        <f t="shared" si="1017"/>
        <v>3.4739499192175414</v>
      </c>
      <c r="BM897" s="44"/>
      <c r="BN897" s="44">
        <f t="shared" si="1018"/>
        <v>112.90413110341568</v>
      </c>
      <c r="BO897" s="44">
        <f t="shared" si="1019"/>
        <v>80.276593781363474</v>
      </c>
      <c r="BP897" s="44">
        <f t="shared" si="1020"/>
        <v>0</v>
      </c>
      <c r="BQ897" s="44"/>
      <c r="BR897" s="44">
        <f t="shared" si="1021"/>
        <v>6.4869525000000001</v>
      </c>
      <c r="BS897" s="44"/>
      <c r="BT897" s="44">
        <f t="shared" si="1022"/>
        <v>86.763546281363475</v>
      </c>
      <c r="BU897" s="20"/>
      <c r="BV897" s="20">
        <v>0.22</v>
      </c>
      <c r="BW897" s="20"/>
      <c r="BX897" s="20">
        <v>0.05</v>
      </c>
      <c r="BY897" s="44">
        <f t="shared" si="1023"/>
        <v>42.990428322363542</v>
      </c>
      <c r="BZ897" s="44">
        <f t="shared" si="1024"/>
        <v>0</v>
      </c>
      <c r="CA897" s="44">
        <f t="shared" si="1025"/>
        <v>0</v>
      </c>
      <c r="CB897" s="44">
        <f t="shared" si="1026"/>
        <v>3.4739499192175414</v>
      </c>
      <c r="CC897" s="44"/>
      <c r="CD897" s="44">
        <f t="shared" si="1027"/>
        <v>46.46437824158108</v>
      </c>
      <c r="CE897" s="44">
        <f t="shared" si="1028"/>
        <v>5.4898422115276553</v>
      </c>
      <c r="CF897" s="44">
        <f t="shared" si="1029"/>
        <v>16.551794710578704</v>
      </c>
      <c r="CG897" s="44">
        <f t="shared" si="1030"/>
        <v>6.4191862946975435</v>
      </c>
      <c r="CH897" s="44">
        <f t="shared" si="1031"/>
        <v>18.577182549603116</v>
      </c>
      <c r="CI897" s="44">
        <f t="shared" si="1032"/>
        <v>54.270443176592352</v>
      </c>
      <c r="CJ897" s="44">
        <f t="shared" si="1033"/>
        <v>22.334367878759878</v>
      </c>
      <c r="CK897" s="44">
        <f t="shared" si="1034"/>
        <v>127.32660459687276</v>
      </c>
    </row>
    <row r="898" spans="1:91" x14ac:dyDescent="0.25">
      <c r="A898" s="41">
        <f>'[11]КППВ ПАТ "СМНВО"'!F67</f>
        <v>1978</v>
      </c>
      <c r="B898" s="41" t="str">
        <f>'[11]КППВ ПАТ "СМНВО"'!C67</f>
        <v>40 років Жовтня 53</v>
      </c>
      <c r="C898" s="47" t="str">
        <f>'[11]КППВ ПАТ "СМНВО"'!O67</f>
        <v>так</v>
      </c>
      <c r="D898" s="46">
        <f>'[11]КППВ ПАТ "СМНВО"'!G67</f>
        <v>5</v>
      </c>
      <c r="E898" s="86" t="str">
        <f t="shared" si="987"/>
        <v>ПАТ"Сумське НВО ім.Фрунзе"</v>
      </c>
      <c r="F898" s="43">
        <f>'[11]КППВ ПАТ "СМНВО"'!L67</f>
        <v>5700</v>
      </c>
      <c r="G898" s="43">
        <f>'[11]КППВ ПАТ "СМНВО"'!CL67</f>
        <v>817.49984923995396</v>
      </c>
      <c r="H898" s="32">
        <f t="shared" si="1051"/>
        <v>143.42102618244806</v>
      </c>
      <c r="I898" s="42"/>
      <c r="J898" s="42"/>
      <c r="K898" s="43">
        <f>'[11]КППВ ПАТ "СМНВО"'!CN67</f>
        <v>222.52860000000001</v>
      </c>
      <c r="L898" s="42"/>
      <c r="M898" s="42"/>
      <c r="N898" s="44">
        <f t="shared" si="1035"/>
        <v>1040.0284492399539</v>
      </c>
      <c r="O898" s="44">
        <f t="shared" si="1036"/>
        <v>437.79471720002419</v>
      </c>
      <c r="P898" s="44">
        <f t="shared" si="1037"/>
        <v>0</v>
      </c>
      <c r="Q898" s="44">
        <f t="shared" si="1038"/>
        <v>0</v>
      </c>
      <c r="R898" s="44">
        <f t="shared" si="1039"/>
        <v>119.17047519518488</v>
      </c>
      <c r="S898" s="44">
        <f t="shared" si="1040"/>
        <v>0</v>
      </c>
      <c r="T898" s="44">
        <f t="shared" si="1041"/>
        <v>556.9651923952091</v>
      </c>
      <c r="U898" s="44">
        <f t="shared" si="1042"/>
        <v>907.42483265634894</v>
      </c>
      <c r="V898" s="44">
        <f t="shared" si="1043"/>
        <v>0</v>
      </c>
      <c r="W898" s="44">
        <f t="shared" si="1044"/>
        <v>0</v>
      </c>
      <c r="X898" s="44">
        <f t="shared" si="1045"/>
        <v>222.52860000000001</v>
      </c>
      <c r="Y898" s="44">
        <f t="shared" si="1046"/>
        <v>0</v>
      </c>
      <c r="Z898" s="44">
        <f t="shared" si="1047"/>
        <v>1129.9534326563489</v>
      </c>
      <c r="AA898" s="20">
        <v>0.11</v>
      </c>
      <c r="AC898" s="44">
        <f t="shared" si="1048"/>
        <v>513</v>
      </c>
      <c r="AD898" s="28">
        <v>90</v>
      </c>
      <c r="AE898" s="44">
        <f t="shared" si="1049"/>
        <v>3773.4</v>
      </c>
      <c r="AF898" s="28">
        <v>662</v>
      </c>
      <c r="AG898" s="44">
        <f t="shared" si="1050"/>
        <v>575.70000000000005</v>
      </c>
      <c r="AH898" s="28">
        <v>101</v>
      </c>
      <c r="AI898" s="44">
        <f t="shared" si="1001"/>
        <v>163.33646987814279</v>
      </c>
      <c r="AJ898" s="44">
        <f t="shared" si="1002"/>
        <v>0</v>
      </c>
      <c r="AK898" s="44"/>
      <c r="AL898" s="44">
        <f t="shared" si="1003"/>
        <v>11.126430000000001</v>
      </c>
      <c r="AM898" s="44"/>
      <c r="AN898" s="44">
        <f t="shared" si="1004"/>
        <v>174.46289987814279</v>
      </c>
      <c r="AO898" s="20"/>
      <c r="AP898" s="20">
        <v>0.18</v>
      </c>
      <c r="AQ898" s="20"/>
      <c r="AR898" s="20">
        <v>0.05</v>
      </c>
      <c r="AS898" s="44">
        <f t="shared" si="1005"/>
        <v>108.53518823888973</v>
      </c>
      <c r="AT898" s="44">
        <f t="shared" si="1006"/>
        <v>0</v>
      </c>
      <c r="AU898" s="44">
        <f t="shared" si="1007"/>
        <v>0</v>
      </c>
      <c r="AV898" s="44">
        <f t="shared" si="1008"/>
        <v>5.9585237597592444</v>
      </c>
      <c r="AW898" s="44"/>
      <c r="AX898" s="44">
        <f t="shared" si="1009"/>
        <v>114.49371199864898</v>
      </c>
      <c r="AY898" s="44">
        <f t="shared" si="1010"/>
        <v>508.15790628755548</v>
      </c>
      <c r="AZ898" s="44">
        <f t="shared" si="1011"/>
        <v>0</v>
      </c>
      <c r="BA898" s="44"/>
      <c r="BB898" s="44">
        <f t="shared" si="1012"/>
        <v>11.126430000000001</v>
      </c>
      <c r="BC898" s="44"/>
      <c r="BD898" s="44">
        <f t="shared" si="1013"/>
        <v>519.28433628755545</v>
      </c>
      <c r="BE898" s="20"/>
      <c r="BF898" s="20">
        <v>0.56000000000000005</v>
      </c>
      <c r="BG898" s="20"/>
      <c r="BH898" s="20">
        <v>0.05</v>
      </c>
      <c r="BI898" s="44">
        <f t="shared" si="1014"/>
        <v>272.13319621153511</v>
      </c>
      <c r="BJ898" s="44">
        <f t="shared" si="1015"/>
        <v>0</v>
      </c>
      <c r="BK898" s="44">
        <f t="shared" si="1016"/>
        <v>0</v>
      </c>
      <c r="BL898" s="44">
        <f t="shared" si="1017"/>
        <v>5.9585237597592444</v>
      </c>
      <c r="BM898" s="44"/>
      <c r="BN898" s="44">
        <f t="shared" si="1018"/>
        <v>278.09171997129437</v>
      </c>
      <c r="BO898" s="44">
        <f t="shared" si="1019"/>
        <v>199.63346318439676</v>
      </c>
      <c r="BP898" s="44">
        <f t="shared" si="1020"/>
        <v>0</v>
      </c>
      <c r="BQ898" s="44"/>
      <c r="BR898" s="44">
        <f t="shared" si="1021"/>
        <v>11.126430000000001</v>
      </c>
      <c r="BS898" s="44"/>
      <c r="BT898" s="44">
        <f t="shared" si="1022"/>
        <v>210.75989318439676</v>
      </c>
      <c r="BU898" s="20"/>
      <c r="BV898" s="20">
        <v>0.22</v>
      </c>
      <c r="BW898" s="20"/>
      <c r="BX898" s="20">
        <v>0.05</v>
      </c>
      <c r="BY898" s="44">
        <f t="shared" si="1023"/>
        <v>106.90946994024591</v>
      </c>
      <c r="BZ898" s="44">
        <f t="shared" si="1024"/>
        <v>0</v>
      </c>
      <c r="CA898" s="44">
        <f t="shared" si="1025"/>
        <v>0</v>
      </c>
      <c r="CB898" s="44">
        <f t="shared" si="1026"/>
        <v>5.9585237597592444</v>
      </c>
      <c r="CC898" s="44"/>
      <c r="CD898" s="44">
        <f t="shared" si="1027"/>
        <v>112.86799370000516</v>
      </c>
      <c r="CE898" s="44">
        <f t="shared" si="1028"/>
        <v>4.4805954060259081</v>
      </c>
      <c r="CF898" s="44">
        <f t="shared" si="1029"/>
        <v>13.568904534049068</v>
      </c>
      <c r="CG898" s="44">
        <f t="shared" si="1030"/>
        <v>5.1006488299080459</v>
      </c>
      <c r="CH898" s="44">
        <f t="shared" si="1031"/>
        <v>44.909627995584266</v>
      </c>
      <c r="CI898" s="44">
        <f t="shared" si="1032"/>
        <v>133.67235316446613</v>
      </c>
      <c r="CJ898" s="44">
        <f t="shared" si="1033"/>
        <v>54.253072750203415</v>
      </c>
      <c r="CK898" s="44">
        <f t="shared" si="1034"/>
        <v>290.86865086144132</v>
      </c>
    </row>
    <row r="899" spans="1:91" x14ac:dyDescent="0.25">
      <c r="A899" s="41">
        <f>'[11]КППВ ПАТ "СМНВО"'!F68</f>
        <v>1978</v>
      </c>
      <c r="B899" s="41" t="str">
        <f>'[11]КППВ ПАТ "СМНВО"'!C68</f>
        <v>40 років Жовтня 55</v>
      </c>
      <c r="C899" s="47" t="str">
        <f>'[11]КППВ ПАТ "СМНВО"'!O68</f>
        <v>так</v>
      </c>
      <c r="D899" s="46">
        <f>'[11]КППВ ПАТ "СМНВО"'!G68</f>
        <v>5</v>
      </c>
      <c r="E899" s="86" t="str">
        <f t="shared" si="987"/>
        <v>ПАТ"Сумське НВО ім.Фрунзе"</v>
      </c>
      <c r="F899" s="43">
        <f>'[11]КППВ ПАТ "СМНВО"'!L68</f>
        <v>5694.98</v>
      </c>
      <c r="G899" s="43">
        <f>'[11]КППВ ПАТ "СМНВО"'!CL68</f>
        <v>689.9138298651344</v>
      </c>
      <c r="H899" s="32">
        <f t="shared" si="1051"/>
        <v>121.14420592611994</v>
      </c>
      <c r="I899" s="42"/>
      <c r="J899" s="42"/>
      <c r="K899" s="43">
        <f>'[11]КППВ ПАТ "СМНВО"'!CN68</f>
        <v>209.69707500000001</v>
      </c>
      <c r="L899" s="42"/>
      <c r="M899" s="42"/>
      <c r="N899" s="44">
        <f t="shared" si="1035"/>
        <v>899.61090486513444</v>
      </c>
      <c r="O899" s="44">
        <f t="shared" si="1036"/>
        <v>369.46872873310667</v>
      </c>
      <c r="P899" s="44">
        <f t="shared" si="1037"/>
        <v>0</v>
      </c>
      <c r="Q899" s="44">
        <f t="shared" si="1038"/>
        <v>0</v>
      </c>
      <c r="R899" s="44">
        <f t="shared" si="1039"/>
        <v>112.29882394797939</v>
      </c>
      <c r="S899" s="44">
        <f t="shared" si="1040"/>
        <v>0</v>
      </c>
      <c r="T899" s="44">
        <f t="shared" si="1041"/>
        <v>481.76755268108604</v>
      </c>
      <c r="U899" s="44">
        <f t="shared" si="1042"/>
        <v>765.80435115029923</v>
      </c>
      <c r="V899" s="44">
        <f t="shared" si="1043"/>
        <v>0</v>
      </c>
      <c r="W899" s="44">
        <f t="shared" si="1044"/>
        <v>0</v>
      </c>
      <c r="X899" s="44">
        <f t="shared" si="1045"/>
        <v>209.69707500000001</v>
      </c>
      <c r="Y899" s="44">
        <f t="shared" si="1046"/>
        <v>0</v>
      </c>
      <c r="Z899" s="44">
        <f t="shared" si="1047"/>
        <v>975.50142615029927</v>
      </c>
      <c r="AA899" s="20">
        <v>0.11</v>
      </c>
      <c r="AC899" s="44">
        <f t="shared" si="1048"/>
        <v>512.54819999999995</v>
      </c>
      <c r="AD899" s="28">
        <v>90</v>
      </c>
      <c r="AE899" s="44">
        <f t="shared" si="1049"/>
        <v>3770.0767599999999</v>
      </c>
      <c r="AF899" s="28">
        <v>662</v>
      </c>
      <c r="AG899" s="44">
        <f t="shared" si="1050"/>
        <v>575.19298000000003</v>
      </c>
      <c r="AH899" s="28">
        <v>101</v>
      </c>
      <c r="AI899" s="44">
        <f t="shared" si="1001"/>
        <v>137.84478320705387</v>
      </c>
      <c r="AJ899" s="44">
        <f t="shared" si="1002"/>
        <v>0</v>
      </c>
      <c r="AK899" s="44"/>
      <c r="AL899" s="44">
        <f t="shared" si="1003"/>
        <v>10.484853750000001</v>
      </c>
      <c r="AM899" s="44"/>
      <c r="AN899" s="44">
        <f t="shared" si="1004"/>
        <v>148.32963695705388</v>
      </c>
      <c r="AO899" s="20"/>
      <c r="AP899" s="20">
        <v>0.18</v>
      </c>
      <c r="AQ899" s="20"/>
      <c r="AR899" s="20">
        <v>0.05</v>
      </c>
      <c r="AS899" s="44">
        <f t="shared" si="1005"/>
        <v>91.596258351170448</v>
      </c>
      <c r="AT899" s="44">
        <f t="shared" si="1006"/>
        <v>0</v>
      </c>
      <c r="AU899" s="44">
        <f t="shared" si="1007"/>
        <v>0</v>
      </c>
      <c r="AV899" s="44">
        <f t="shared" si="1008"/>
        <v>5.6149411973989691</v>
      </c>
      <c r="AW899" s="44"/>
      <c r="AX899" s="44">
        <f t="shared" si="1009"/>
        <v>97.211199548569411</v>
      </c>
      <c r="AY899" s="44">
        <f t="shared" si="1010"/>
        <v>428.85043664416759</v>
      </c>
      <c r="AZ899" s="44">
        <f t="shared" si="1011"/>
        <v>0</v>
      </c>
      <c r="BA899" s="44"/>
      <c r="BB899" s="44">
        <f t="shared" si="1012"/>
        <v>10.484853750000001</v>
      </c>
      <c r="BC899" s="44"/>
      <c r="BD899" s="44">
        <f t="shared" si="1013"/>
        <v>439.3352903941676</v>
      </c>
      <c r="BE899" s="20"/>
      <c r="BF899" s="20">
        <v>0.56000000000000005</v>
      </c>
      <c r="BG899" s="20"/>
      <c r="BH899" s="20">
        <v>0.05</v>
      </c>
      <c r="BI899" s="44">
        <f t="shared" si="1014"/>
        <v>229.66176178049912</v>
      </c>
      <c r="BJ899" s="44">
        <f t="shared" si="1015"/>
        <v>0</v>
      </c>
      <c r="BK899" s="44">
        <f t="shared" si="1016"/>
        <v>0</v>
      </c>
      <c r="BL899" s="44">
        <f t="shared" si="1017"/>
        <v>5.6149411973989691</v>
      </c>
      <c r="BM899" s="44"/>
      <c r="BN899" s="44">
        <f t="shared" si="1018"/>
        <v>235.27670297789808</v>
      </c>
      <c r="BO899" s="44">
        <f t="shared" si="1019"/>
        <v>168.47695725306582</v>
      </c>
      <c r="BP899" s="44">
        <f t="shared" si="1020"/>
        <v>0</v>
      </c>
      <c r="BQ899" s="44"/>
      <c r="BR899" s="44">
        <f t="shared" si="1021"/>
        <v>10.484853750000001</v>
      </c>
      <c r="BS899" s="44"/>
      <c r="BT899" s="44">
        <f t="shared" si="1022"/>
        <v>178.96181100306583</v>
      </c>
      <c r="BU899" s="20"/>
      <c r="BV899" s="20">
        <v>0.22</v>
      </c>
      <c r="BW899" s="20"/>
      <c r="BX899" s="20">
        <v>0.05</v>
      </c>
      <c r="BY899" s="44">
        <f t="shared" si="1023"/>
        <v>90.224263556624649</v>
      </c>
      <c r="BZ899" s="44">
        <f t="shared" si="1024"/>
        <v>0</v>
      </c>
      <c r="CA899" s="44">
        <f t="shared" si="1025"/>
        <v>0</v>
      </c>
      <c r="CB899" s="44">
        <f t="shared" si="1026"/>
        <v>5.6149411973989691</v>
      </c>
      <c r="CC899" s="44"/>
      <c r="CD899" s="44">
        <f t="shared" si="1027"/>
        <v>95.839204754023612</v>
      </c>
      <c r="CE899" s="44">
        <f t="shared" si="1028"/>
        <v>5.2725221207039699</v>
      </c>
      <c r="CF899" s="44">
        <f t="shared" si="1029"/>
        <v>16.024012204702483</v>
      </c>
      <c r="CG899" s="44">
        <f t="shared" si="1030"/>
        <v>6.0016460015112107</v>
      </c>
      <c r="CH899" s="44">
        <f t="shared" si="1031"/>
        <v>38.182495081270403</v>
      </c>
      <c r="CI899" s="44">
        <f t="shared" si="1032"/>
        <v>113.09215008299843</v>
      </c>
      <c r="CJ899" s="44">
        <f t="shared" si="1033"/>
        <v>46.067721923557563</v>
      </c>
      <c r="CK899" s="44">
        <f t="shared" si="1034"/>
        <v>251.11015687674251</v>
      </c>
    </row>
    <row r="900" spans="1:91" x14ac:dyDescent="0.25">
      <c r="A900" s="41">
        <f>'[11]КППВ ПАТ "СМНВО"'!F69</f>
        <v>1978</v>
      </c>
      <c r="B900" s="41" t="str">
        <f>'[11]КППВ ПАТ "СМНВО"'!C69</f>
        <v>40 років Жовтня 59</v>
      </c>
      <c r="C900" s="47" t="str">
        <f>'[11]КППВ ПАТ "СМНВО"'!O69</f>
        <v>так</v>
      </c>
      <c r="D900" s="46">
        <f>'[11]КППВ ПАТ "СМНВО"'!G69</f>
        <v>5</v>
      </c>
      <c r="E900" s="86" t="str">
        <f t="shared" ref="E900:E963" si="1056">$E$2</f>
        <v>ПАТ"Сумське НВО ім.Фрунзе"</v>
      </c>
      <c r="F900" s="43">
        <f>'[11]КППВ ПАТ "СМНВО"'!L69</f>
        <v>4549.08</v>
      </c>
      <c r="G900" s="43">
        <f>'[11]КППВ ПАТ "СМНВО"'!CL69</f>
        <v>801.98647897758849</v>
      </c>
      <c r="H900" s="32">
        <f t="shared" si="1051"/>
        <v>176.29641135737083</v>
      </c>
      <c r="I900" s="42"/>
      <c r="J900" s="42"/>
      <c r="K900" s="43">
        <f>'[11]КППВ ПАТ "СМНВО"'!CN69</f>
        <v>319.84837499999998</v>
      </c>
      <c r="L900" s="42"/>
      <c r="M900" s="42"/>
      <c r="N900" s="44">
        <f t="shared" si="1035"/>
        <v>1121.8348539775884</v>
      </c>
      <c r="O900" s="44">
        <f t="shared" si="1036"/>
        <v>429.48686056476498</v>
      </c>
      <c r="P900" s="44">
        <f t="shared" si="1037"/>
        <v>0</v>
      </c>
      <c r="Q900" s="44">
        <f t="shared" si="1038"/>
        <v>0</v>
      </c>
      <c r="R900" s="44">
        <f t="shared" si="1039"/>
        <v>171.28801798581256</v>
      </c>
      <c r="S900" s="44">
        <f t="shared" si="1040"/>
        <v>0</v>
      </c>
      <c r="T900" s="44">
        <f t="shared" si="1041"/>
        <v>600.77487855057757</v>
      </c>
      <c r="U900" s="44">
        <f t="shared" si="1042"/>
        <v>826.04607334691616</v>
      </c>
      <c r="V900" s="44">
        <f t="shared" si="1043"/>
        <v>0</v>
      </c>
      <c r="W900" s="44">
        <f t="shared" si="1044"/>
        <v>0</v>
      </c>
      <c r="X900" s="44">
        <f t="shared" si="1045"/>
        <v>319.84837499999998</v>
      </c>
      <c r="Y900" s="44">
        <f t="shared" si="1046"/>
        <v>0</v>
      </c>
      <c r="Z900" s="44">
        <f t="shared" si="1047"/>
        <v>1145.8944483469161</v>
      </c>
      <c r="AA900" s="20">
        <v>0.03</v>
      </c>
      <c r="AC900" s="44">
        <f t="shared" ref="AC900" si="1057">AD900*F900/1000</f>
        <v>427.61351999999999</v>
      </c>
      <c r="AD900" s="28">
        <v>94</v>
      </c>
      <c r="AE900" s="44">
        <f t="shared" ref="AE900" si="1058">AF900*F900/1000</f>
        <v>3102.4725600000002</v>
      </c>
      <c r="AF900" s="28">
        <v>682</v>
      </c>
      <c r="AG900" s="44">
        <f t="shared" ref="AG900" si="1059">AH900*F900/1000</f>
        <v>500.39879999999999</v>
      </c>
      <c r="AH900" s="28">
        <v>110</v>
      </c>
      <c r="AI900" s="44">
        <f t="shared" ref="AI900:AI963" si="1060">U900*AP900</f>
        <v>148.6882932024449</v>
      </c>
      <c r="AJ900" s="44">
        <f t="shared" ref="AJ900:AJ963" si="1061">V900*AQ900</f>
        <v>0</v>
      </c>
      <c r="AK900" s="44"/>
      <c r="AL900" s="44">
        <f t="shared" ref="AL900:AL963" si="1062">X900*AR900</f>
        <v>15.992418749999999</v>
      </c>
      <c r="AM900" s="44"/>
      <c r="AN900" s="44">
        <f t="shared" ref="AN900:AN963" si="1063">SUM(AI900:AL900)</f>
        <v>164.68071195244488</v>
      </c>
      <c r="AO900" s="20"/>
      <c r="AP900" s="20">
        <v>0.18</v>
      </c>
      <c r="AQ900" s="20"/>
      <c r="AR900" s="20">
        <v>0.05</v>
      </c>
      <c r="AS900" s="44">
        <f t="shared" ref="AS900:AS963" si="1064">AI900*$D$3</f>
        <v>98.801644872613423</v>
      </c>
      <c r="AT900" s="44">
        <f t="shared" ref="AT900:AT963" si="1065">AJ900*$D$4</f>
        <v>0</v>
      </c>
      <c r="AU900" s="44">
        <f t="shared" ref="AU900:AU963" si="1066">AK900*$D$5</f>
        <v>0</v>
      </c>
      <c r="AV900" s="44">
        <f t="shared" ref="AV900:AV963" si="1067">AL900*$E$3</f>
        <v>8.5644008992906269</v>
      </c>
      <c r="AW900" s="44"/>
      <c r="AX900" s="44">
        <f t="shared" ref="AX900:AX963" si="1068">SUM(AS900:AW900)</f>
        <v>107.36604577190406</v>
      </c>
      <c r="AY900" s="44">
        <f t="shared" ref="AY900:AY963" si="1069">U900*BF900</f>
        <v>462.58580107427309</v>
      </c>
      <c r="AZ900" s="44">
        <f t="shared" ref="AZ900:AZ963" si="1070">V900*BG900</f>
        <v>0</v>
      </c>
      <c r="BA900" s="44"/>
      <c r="BB900" s="44">
        <f t="shared" ref="BB900:BB963" si="1071">X900*BH900</f>
        <v>15.992418749999999</v>
      </c>
      <c r="BC900" s="44"/>
      <c r="BD900" s="44">
        <f t="shared" ref="BD900:BD963" si="1072">SUM(AY900:BB900)</f>
        <v>478.57821982427311</v>
      </c>
      <c r="BE900" s="20"/>
      <c r="BF900" s="20">
        <v>0.56000000000000005</v>
      </c>
      <c r="BG900" s="20"/>
      <c r="BH900" s="20">
        <v>0.05</v>
      </c>
      <c r="BI900" s="44">
        <f t="shared" ref="BI900:BI963" si="1073">AY900*$E$3</f>
        <v>247.72802117375647</v>
      </c>
      <c r="BJ900" s="44">
        <f t="shared" ref="BJ900:BJ963" si="1074">AZ900*$D$4</f>
        <v>0</v>
      </c>
      <c r="BK900" s="44">
        <f t="shared" ref="BK900:BK963" si="1075">BA900*$D$5</f>
        <v>0</v>
      </c>
      <c r="BL900" s="44">
        <f t="shared" ref="BL900:BL963" si="1076">BB900*$E$3</f>
        <v>8.5644008992906269</v>
      </c>
      <c r="BM900" s="44"/>
      <c r="BN900" s="44">
        <f t="shared" ref="BN900:BN963" si="1077">SUM(BI900:BM900)</f>
        <v>256.29242207304708</v>
      </c>
      <c r="BO900" s="44">
        <f t="shared" ref="BO900:BO963" si="1078">U900*BV900</f>
        <v>181.73013613632156</v>
      </c>
      <c r="BP900" s="44">
        <f t="shared" ref="BP900:BP963" si="1079">V900*BW900</f>
        <v>0</v>
      </c>
      <c r="BQ900" s="44"/>
      <c r="BR900" s="44">
        <f t="shared" ref="BR900:BR963" si="1080">X900*BX900</f>
        <v>15.992418749999999</v>
      </c>
      <c r="BS900" s="44"/>
      <c r="BT900" s="44">
        <f t="shared" ref="BT900:BT963" si="1081">SUM(BO900:BR900)</f>
        <v>197.72255488632157</v>
      </c>
      <c r="BU900" s="20"/>
      <c r="BV900" s="20">
        <v>0.22</v>
      </c>
      <c r="BW900" s="20"/>
      <c r="BX900" s="20">
        <v>0.05</v>
      </c>
      <c r="BY900" s="44">
        <f t="shared" ref="BY900:BY963" si="1082">BO900*$E$3</f>
        <v>97.321722603975758</v>
      </c>
      <c r="BZ900" s="44">
        <f t="shared" ref="BZ900:BZ963" si="1083">BP900*$D$4</f>
        <v>0</v>
      </c>
      <c r="CA900" s="44">
        <f t="shared" ref="CA900:CA963" si="1084">BQ900*$D$5</f>
        <v>0</v>
      </c>
      <c r="CB900" s="44">
        <f t="shared" ref="CB900:CB963" si="1085">BR900*$E$3</f>
        <v>8.5644008992906269</v>
      </c>
      <c r="CC900" s="44"/>
      <c r="CD900" s="44">
        <f t="shared" ref="CD900:CD963" si="1086">SUM(BY900:CC900)</f>
        <v>105.88612350326639</v>
      </c>
      <c r="CE900" s="44">
        <f t="shared" ref="CE900:CE963" si="1087">AC900/AX900</f>
        <v>3.9827630506990275</v>
      </c>
      <c r="CF900" s="44">
        <f t="shared" ref="CF900:CF963" si="1088">AE900/BN900</f>
        <v>12.105205978800848</v>
      </c>
      <c r="CG900" s="44">
        <f t="shared" ref="CG900:CG963" si="1089">AG900/CD900</f>
        <v>4.7258203761191018</v>
      </c>
      <c r="CH900" s="44">
        <f t="shared" ref="CH900:CH963" si="1090">AI900*$AE$3+AJ900*$AD$4+AL900*$AE$3</f>
        <v>42.391531477454414</v>
      </c>
      <c r="CI900" s="44">
        <f t="shared" ref="CI900:CI963" si="1091">AY900*$AE$3+AZ900*$AD$4+BB900*$AE$3</f>
        <v>123.19392738576009</v>
      </c>
      <c r="CJ900" s="44">
        <f t="shared" ref="CJ900:CJ963" si="1092">BO900*$AE$3+BP900*$AD$4+BR900*$AE$3</f>
        <v>50.897046836223439</v>
      </c>
      <c r="CK900" s="44">
        <f t="shared" ref="CK900:CK963" si="1093">U900*$AE$3+V900*$AD$4+W900*$AD$5+X900*$AE$3</f>
        <v>294.97213122910222</v>
      </c>
    </row>
    <row r="901" spans="1:91" x14ac:dyDescent="0.25">
      <c r="A901" s="41">
        <f>'[11]КППВ ПАТ "СМНВО"'!F70</f>
        <v>1978</v>
      </c>
      <c r="B901" s="41" t="str">
        <f>'[11]КППВ ПАТ "СМНВО"'!C70</f>
        <v>40р. Жовтня,63</v>
      </c>
      <c r="C901" s="47" t="str">
        <f>'[11]КППВ ПАТ "СМНВО"'!O70</f>
        <v>так</v>
      </c>
      <c r="D901" s="46">
        <f>'[11]КППВ ПАТ "СМНВО"'!G70</f>
        <v>5</v>
      </c>
      <c r="E901" s="86" t="str">
        <f t="shared" si="1056"/>
        <v>ПАТ"Сумське НВО ім.Фрунзе"</v>
      </c>
      <c r="F901" s="43">
        <f>'[11]КППВ ПАТ "СМНВО"'!L70</f>
        <v>2693.21</v>
      </c>
      <c r="G901" s="43">
        <f>'[11]КППВ ПАТ "СМНВО"'!CL70</f>
        <v>259.49933665579755</v>
      </c>
      <c r="H901" s="32">
        <f t="shared" si="1051"/>
        <v>96.353175822085007</v>
      </c>
      <c r="I901" s="42"/>
      <c r="J901" s="42"/>
      <c r="K901" s="43">
        <f>'[11]КППВ ПАТ "СМНВО"'!CN70</f>
        <v>131.75977499999999</v>
      </c>
      <c r="L901" s="42"/>
      <c r="M901" s="42"/>
      <c r="N901" s="44">
        <f t="shared" ref="N901:N964" si="1094">G901+I901+J901+K901</f>
        <v>391.25911165579754</v>
      </c>
      <c r="O901" s="44">
        <f t="shared" ref="O901:O964" si="1095">G901*$E$3</f>
        <v>138.96936960959917</v>
      </c>
      <c r="P901" s="44">
        <f t="shared" ref="P901:P964" si="1096">I901*$D$4</f>
        <v>0</v>
      </c>
      <c r="Q901" s="44">
        <f t="shared" ref="Q901:Q964" si="1097">J901*$D$5</f>
        <v>0</v>
      </c>
      <c r="R901" s="44">
        <f t="shared" ref="R901:R964" si="1098">K901*$E$3</f>
        <v>70.561154828460872</v>
      </c>
      <c r="S901" s="44">
        <f t="shared" ref="S901:S964" si="1099">M901*$D$6</f>
        <v>0</v>
      </c>
      <c r="T901" s="44">
        <f t="shared" ref="T901:T964" si="1100">SUM(O901:S901)</f>
        <v>209.53052443806004</v>
      </c>
      <c r="U901" s="44">
        <f t="shared" ref="U901:U964" si="1101">G901*(1+AA901)</f>
        <v>321.77917745318894</v>
      </c>
      <c r="V901" s="44">
        <f t="shared" ref="V901:V964" si="1102">I901*(1+AB901)</f>
        <v>0</v>
      </c>
      <c r="W901" s="44">
        <f t="shared" ref="W901:W964" si="1103">J901</f>
        <v>0</v>
      </c>
      <c r="X901" s="44">
        <f t="shared" ref="X901:X964" si="1104">K901</f>
        <v>131.75977499999999</v>
      </c>
      <c r="Y901" s="44">
        <f t="shared" ref="Y901:Y964" si="1105">M901</f>
        <v>0</v>
      </c>
      <c r="Z901" s="44">
        <f t="shared" ref="Z901:Z964" si="1106">U901+V901+W901+X901</f>
        <v>453.53895245318893</v>
      </c>
      <c r="AA901" s="20">
        <v>0.24</v>
      </c>
      <c r="AC901" s="44">
        <f t="shared" ref="AC901:AC963" si="1107">AD901*F901/1000</f>
        <v>263.93458000000004</v>
      </c>
      <c r="AD901" s="28">
        <v>98</v>
      </c>
      <c r="AE901" s="44">
        <f t="shared" ref="AE901:AE963" si="1108">AF901*F901/1000</f>
        <v>1906.79268</v>
      </c>
      <c r="AF901" s="28">
        <v>708</v>
      </c>
      <c r="AG901" s="44">
        <f t="shared" ref="AG901:AG963" si="1109">AH901*F901/1000</f>
        <v>304.33272999999997</v>
      </c>
      <c r="AH901" s="28">
        <v>113</v>
      </c>
      <c r="AI901" s="44">
        <f t="shared" si="1060"/>
        <v>57.920251941574008</v>
      </c>
      <c r="AJ901" s="44">
        <f t="shared" si="1061"/>
        <v>0</v>
      </c>
      <c r="AK901" s="44"/>
      <c r="AL901" s="44">
        <f t="shared" si="1062"/>
        <v>6.5879887500000001</v>
      </c>
      <c r="AM901" s="44"/>
      <c r="AN901" s="44">
        <f t="shared" si="1063"/>
        <v>64.508240691574002</v>
      </c>
      <c r="AO901" s="20"/>
      <c r="AP901" s="20">
        <v>0.18</v>
      </c>
      <c r="AQ901" s="20"/>
      <c r="AR901" s="20">
        <v>0.05</v>
      </c>
      <c r="AS901" s="44">
        <f t="shared" si="1064"/>
        <v>38.487335082070842</v>
      </c>
      <c r="AT901" s="44">
        <f t="shared" si="1065"/>
        <v>0</v>
      </c>
      <c r="AU901" s="44">
        <f t="shared" si="1066"/>
        <v>0</v>
      </c>
      <c r="AV901" s="44">
        <f t="shared" si="1067"/>
        <v>3.5280577414230443</v>
      </c>
      <c r="AW901" s="44"/>
      <c r="AX901" s="44">
        <f t="shared" si="1068"/>
        <v>42.015392823493883</v>
      </c>
      <c r="AY901" s="44">
        <f t="shared" si="1069"/>
        <v>180.19633937378583</v>
      </c>
      <c r="AZ901" s="44">
        <f t="shared" si="1070"/>
        <v>0</v>
      </c>
      <c r="BA901" s="44"/>
      <c r="BB901" s="44">
        <f t="shared" si="1071"/>
        <v>6.5879887500000001</v>
      </c>
      <c r="BC901" s="44"/>
      <c r="BD901" s="44">
        <f t="shared" si="1072"/>
        <v>186.78432812378583</v>
      </c>
      <c r="BE901" s="20"/>
      <c r="BF901" s="20">
        <v>0.56000000000000005</v>
      </c>
      <c r="BG901" s="20"/>
      <c r="BH901" s="20">
        <v>0.05</v>
      </c>
      <c r="BI901" s="44">
        <f t="shared" si="1073"/>
        <v>96.50033025690567</v>
      </c>
      <c r="BJ901" s="44">
        <f t="shared" si="1074"/>
        <v>0</v>
      </c>
      <c r="BK901" s="44">
        <f t="shared" si="1075"/>
        <v>0</v>
      </c>
      <c r="BL901" s="44">
        <f t="shared" si="1076"/>
        <v>3.5280577414230443</v>
      </c>
      <c r="BM901" s="44"/>
      <c r="BN901" s="44">
        <f t="shared" si="1077"/>
        <v>100.02838799832871</v>
      </c>
      <c r="BO901" s="44">
        <f t="shared" si="1078"/>
        <v>70.791419039701566</v>
      </c>
      <c r="BP901" s="44">
        <f t="shared" si="1079"/>
        <v>0</v>
      </c>
      <c r="BQ901" s="44"/>
      <c r="BR901" s="44">
        <f t="shared" si="1080"/>
        <v>6.5879887500000001</v>
      </c>
      <c r="BS901" s="44"/>
      <c r="BT901" s="44">
        <f t="shared" si="1081"/>
        <v>77.37940778970156</v>
      </c>
      <c r="BU901" s="20"/>
      <c r="BV901" s="20">
        <v>0.22</v>
      </c>
      <c r="BW901" s="20"/>
      <c r="BX901" s="20">
        <v>0.05</v>
      </c>
      <c r="BY901" s="44">
        <f t="shared" si="1082"/>
        <v>37.910844029498655</v>
      </c>
      <c r="BZ901" s="44">
        <f t="shared" si="1083"/>
        <v>0</v>
      </c>
      <c r="CA901" s="44">
        <f t="shared" si="1084"/>
        <v>0</v>
      </c>
      <c r="CB901" s="44">
        <f t="shared" si="1085"/>
        <v>3.5280577414230443</v>
      </c>
      <c r="CC901" s="44"/>
      <c r="CD901" s="44">
        <f t="shared" si="1086"/>
        <v>41.438901770921703</v>
      </c>
      <c r="CE901" s="44">
        <f t="shared" si="1087"/>
        <v>6.2818543934311348</v>
      </c>
      <c r="CF901" s="44">
        <f t="shared" si="1088"/>
        <v>19.062515333465726</v>
      </c>
      <c r="CG901" s="44">
        <f t="shared" si="1089"/>
        <v>7.3441311664672249</v>
      </c>
      <c r="CH901" s="44">
        <f t="shared" si="1090"/>
        <v>16.605485144014565</v>
      </c>
      <c r="CI901" s="44">
        <f t="shared" si="1091"/>
        <v>48.081366853946776</v>
      </c>
      <c r="CJ901" s="44">
        <f t="shared" si="1092"/>
        <v>19.918735850323216</v>
      </c>
      <c r="CK901" s="44">
        <f t="shared" si="1093"/>
        <v>116.74840697022881</v>
      </c>
    </row>
    <row r="902" spans="1:91" x14ac:dyDescent="0.25">
      <c r="A902" s="41">
        <f>'[11]КППВ ПАТ "СМНВО"'!F71</f>
        <v>1980</v>
      </c>
      <c r="B902" s="41" t="str">
        <f>'[11]КППВ ПАТ "СМНВО"'!C71</f>
        <v>40 років Жовтня 67</v>
      </c>
      <c r="C902" s="47" t="str">
        <f>'[11]КППВ ПАТ "СМНВО"'!O71</f>
        <v>так</v>
      </c>
      <c r="D902" s="46">
        <f>'[11]КППВ ПАТ "СМНВО"'!G71</f>
        <v>5</v>
      </c>
      <c r="E902" s="86" t="str">
        <f t="shared" si="1056"/>
        <v>ПАТ"Сумське НВО ім.Фрунзе"</v>
      </c>
      <c r="F902" s="43">
        <f>'[11]КППВ ПАТ "СМНВО"'!L71</f>
        <v>2683.71</v>
      </c>
      <c r="G902" s="43">
        <f>'[11]КППВ ПАТ "СМНВО"'!CL71</f>
        <v>422.34619244735245</v>
      </c>
      <c r="H902" s="32">
        <f t="shared" si="1051"/>
        <v>157.37400555475534</v>
      </c>
      <c r="I902" s="42"/>
      <c r="J902" s="42"/>
      <c r="K902" s="43">
        <f>'[11]КППВ ПАТ "СМНВО"'!CN71</f>
        <v>138.53437500000001</v>
      </c>
      <c r="L902" s="42"/>
      <c r="M902" s="42"/>
      <c r="N902" s="44">
        <f t="shared" si="1094"/>
        <v>560.8805674473524</v>
      </c>
      <c r="O902" s="44">
        <f t="shared" si="1095"/>
        <v>226.17855165955294</v>
      </c>
      <c r="P902" s="44">
        <f t="shared" si="1096"/>
        <v>0</v>
      </c>
      <c r="Q902" s="44">
        <f t="shared" si="1097"/>
        <v>0</v>
      </c>
      <c r="R902" s="44">
        <f t="shared" si="1098"/>
        <v>74.189148269561485</v>
      </c>
      <c r="S902" s="44">
        <f t="shared" si="1099"/>
        <v>0</v>
      </c>
      <c r="T902" s="44">
        <f t="shared" si="1100"/>
        <v>300.36769992911445</v>
      </c>
      <c r="U902" s="44">
        <f t="shared" si="1101"/>
        <v>435.01657822077306</v>
      </c>
      <c r="V902" s="44">
        <f t="shared" si="1102"/>
        <v>0</v>
      </c>
      <c r="W902" s="44">
        <f t="shared" si="1103"/>
        <v>0</v>
      </c>
      <c r="X902" s="44">
        <f t="shared" si="1104"/>
        <v>138.53437500000001</v>
      </c>
      <c r="Y902" s="44">
        <f t="shared" si="1105"/>
        <v>0</v>
      </c>
      <c r="Z902" s="44">
        <f t="shared" si="1106"/>
        <v>573.55095322077307</v>
      </c>
      <c r="AA902" s="20">
        <v>0.03</v>
      </c>
      <c r="AC902" s="44">
        <f t="shared" si="1107"/>
        <v>263.00358</v>
      </c>
      <c r="AD902" s="28">
        <v>98</v>
      </c>
      <c r="AE902" s="44">
        <f t="shared" si="1108"/>
        <v>1900.0666799999999</v>
      </c>
      <c r="AF902" s="28">
        <v>708</v>
      </c>
      <c r="AG902" s="44">
        <f t="shared" si="1109"/>
        <v>303.25923</v>
      </c>
      <c r="AH902" s="28">
        <v>113</v>
      </c>
      <c r="AI902" s="44">
        <f t="shared" si="1060"/>
        <v>78.302984079739147</v>
      </c>
      <c r="AJ902" s="44">
        <f t="shared" si="1061"/>
        <v>0</v>
      </c>
      <c r="AK902" s="44"/>
      <c r="AL902" s="44">
        <f t="shared" si="1062"/>
        <v>6.9267187500000009</v>
      </c>
      <c r="AM902" s="44"/>
      <c r="AN902" s="44">
        <f t="shared" si="1063"/>
        <v>85.229702829739153</v>
      </c>
      <c r="AO902" s="20"/>
      <c r="AP902" s="20">
        <v>0.18</v>
      </c>
      <c r="AQ902" s="20"/>
      <c r="AR902" s="20">
        <v>0.05</v>
      </c>
      <c r="AS902" s="44">
        <f t="shared" si="1064"/>
        <v>52.031423986949626</v>
      </c>
      <c r="AT902" s="44">
        <f t="shared" si="1065"/>
        <v>0</v>
      </c>
      <c r="AU902" s="44">
        <f t="shared" si="1066"/>
        <v>0</v>
      </c>
      <c r="AV902" s="44">
        <f t="shared" si="1067"/>
        <v>3.7094574134780749</v>
      </c>
      <c r="AW902" s="44"/>
      <c r="AX902" s="44">
        <f t="shared" si="1068"/>
        <v>55.740881400427703</v>
      </c>
      <c r="AY902" s="44">
        <f t="shared" si="1069"/>
        <v>243.60928380363293</v>
      </c>
      <c r="AZ902" s="44">
        <f t="shared" si="1070"/>
        <v>0</v>
      </c>
      <c r="BA902" s="44"/>
      <c r="BB902" s="44">
        <f t="shared" si="1071"/>
        <v>6.9267187500000009</v>
      </c>
      <c r="BC902" s="44"/>
      <c r="BD902" s="44">
        <f t="shared" si="1072"/>
        <v>250.53600255363293</v>
      </c>
      <c r="BE902" s="20"/>
      <c r="BF902" s="20">
        <v>0.56000000000000005</v>
      </c>
      <c r="BG902" s="20"/>
      <c r="BH902" s="20">
        <v>0.05</v>
      </c>
      <c r="BI902" s="44">
        <f t="shared" si="1073"/>
        <v>130.45978859723016</v>
      </c>
      <c r="BJ902" s="44">
        <f t="shared" si="1074"/>
        <v>0</v>
      </c>
      <c r="BK902" s="44">
        <f t="shared" si="1075"/>
        <v>0</v>
      </c>
      <c r="BL902" s="44">
        <f t="shared" si="1076"/>
        <v>3.7094574134780749</v>
      </c>
      <c r="BM902" s="44"/>
      <c r="BN902" s="44">
        <f t="shared" si="1077"/>
        <v>134.16924601070824</v>
      </c>
      <c r="BO902" s="44">
        <f t="shared" si="1078"/>
        <v>95.703647208570075</v>
      </c>
      <c r="BP902" s="44">
        <f t="shared" si="1079"/>
        <v>0</v>
      </c>
      <c r="BQ902" s="44"/>
      <c r="BR902" s="44">
        <f t="shared" si="1080"/>
        <v>6.9267187500000009</v>
      </c>
      <c r="BS902" s="44"/>
      <c r="BT902" s="44">
        <f t="shared" si="1081"/>
        <v>102.63036595857008</v>
      </c>
      <c r="BU902" s="20"/>
      <c r="BV902" s="20">
        <v>0.22</v>
      </c>
      <c r="BW902" s="20"/>
      <c r="BX902" s="20">
        <v>0.05</v>
      </c>
      <c r="BY902" s="44">
        <f t="shared" si="1082"/>
        <v>51.252059806054703</v>
      </c>
      <c r="BZ902" s="44">
        <f t="shared" si="1083"/>
        <v>0</v>
      </c>
      <c r="CA902" s="44">
        <f t="shared" si="1084"/>
        <v>0</v>
      </c>
      <c r="CB902" s="44">
        <f t="shared" si="1085"/>
        <v>3.7094574134780749</v>
      </c>
      <c r="CC902" s="44"/>
      <c r="CD902" s="44">
        <f t="shared" si="1086"/>
        <v>54.96151721953278</v>
      </c>
      <c r="CE902" s="44">
        <f t="shared" si="1087"/>
        <v>4.7183247446457131</v>
      </c>
      <c r="CF902" s="44">
        <f t="shared" si="1088"/>
        <v>14.161715419108436</v>
      </c>
      <c r="CG902" s="44">
        <f t="shared" si="1089"/>
        <v>5.5176648197081555</v>
      </c>
      <c r="CH902" s="44">
        <f t="shared" si="1090"/>
        <v>21.939531275309946</v>
      </c>
      <c r="CI902" s="44">
        <f t="shared" si="1091"/>
        <v>64.492099363493523</v>
      </c>
      <c r="CJ902" s="44">
        <f t="shared" si="1092"/>
        <v>26.418748968802952</v>
      </c>
      <c r="CK902" s="44">
        <f t="shared" si="1093"/>
        <v>147.64147542915345</v>
      </c>
    </row>
    <row r="903" spans="1:91" x14ac:dyDescent="0.25">
      <c r="A903" s="41">
        <f>'[11]КППВ ПАТ "СМНВО"'!F72</f>
        <v>1982</v>
      </c>
      <c r="B903" s="41" t="str">
        <f>'[11]КППВ ПАТ "СМНВО"'!C72</f>
        <v>40 років Жовтня 69</v>
      </c>
      <c r="C903" s="47" t="str">
        <f>'[11]КППВ ПАТ "СМНВО"'!O72</f>
        <v>так</v>
      </c>
      <c r="D903" s="46">
        <f>'[11]КППВ ПАТ "СМНВО"'!G72</f>
        <v>5</v>
      </c>
      <c r="E903" s="86" t="str">
        <f t="shared" si="1056"/>
        <v>ПАТ"Сумське НВО ім.Фрунзе"</v>
      </c>
      <c r="F903" s="43">
        <f>'[11]КППВ ПАТ "СМНВО"'!L72</f>
        <v>3598.32</v>
      </c>
      <c r="G903" s="43">
        <f>'[11]КППВ ПАТ "СМНВО"'!CL72</f>
        <v>461.56189561374418</v>
      </c>
      <c r="H903" s="32">
        <f t="shared" si="1051"/>
        <v>128.27149770274576</v>
      </c>
      <c r="I903" s="42"/>
      <c r="J903" s="42"/>
      <c r="K903" s="43">
        <f>'[11]КППВ ПАТ "СМНВО"'!CN72</f>
        <v>118.290375</v>
      </c>
      <c r="L903" s="42"/>
      <c r="M903" s="42"/>
      <c r="N903" s="44">
        <f t="shared" si="1094"/>
        <v>579.85227061374417</v>
      </c>
      <c r="O903" s="44">
        <f t="shared" si="1095"/>
        <v>247.17969030623576</v>
      </c>
      <c r="P903" s="44">
        <f t="shared" si="1096"/>
        <v>0</v>
      </c>
      <c r="Q903" s="44">
        <f t="shared" si="1097"/>
        <v>0</v>
      </c>
      <c r="R903" s="44">
        <f t="shared" si="1098"/>
        <v>63.347903144883922</v>
      </c>
      <c r="S903" s="44">
        <f t="shared" si="1099"/>
        <v>0</v>
      </c>
      <c r="T903" s="44">
        <f t="shared" si="1100"/>
        <v>310.52759345111969</v>
      </c>
      <c r="U903" s="44">
        <f t="shared" si="1101"/>
        <v>512.33370413125613</v>
      </c>
      <c r="V903" s="44">
        <f t="shared" si="1102"/>
        <v>0</v>
      </c>
      <c r="W903" s="44">
        <f t="shared" si="1103"/>
        <v>0</v>
      </c>
      <c r="X903" s="44">
        <f t="shared" si="1104"/>
        <v>118.290375</v>
      </c>
      <c r="Y903" s="44">
        <f t="shared" si="1105"/>
        <v>0</v>
      </c>
      <c r="Z903" s="44">
        <f t="shared" si="1106"/>
        <v>630.62407913125617</v>
      </c>
      <c r="AA903" s="20">
        <v>0.11</v>
      </c>
      <c r="AC903" s="44">
        <f t="shared" si="1107"/>
        <v>338.24208000000004</v>
      </c>
      <c r="AD903" s="28">
        <v>94</v>
      </c>
      <c r="AE903" s="44">
        <f t="shared" si="1108"/>
        <v>2454.0542400000004</v>
      </c>
      <c r="AF903" s="28">
        <v>682</v>
      </c>
      <c r="AG903" s="44">
        <f t="shared" si="1109"/>
        <v>395.8152</v>
      </c>
      <c r="AH903" s="28">
        <v>110</v>
      </c>
      <c r="AI903" s="44">
        <f t="shared" si="1060"/>
        <v>92.220066743626106</v>
      </c>
      <c r="AJ903" s="44">
        <f t="shared" si="1061"/>
        <v>0</v>
      </c>
      <c r="AK903" s="44"/>
      <c r="AL903" s="44">
        <f t="shared" si="1062"/>
        <v>5.91451875</v>
      </c>
      <c r="AM903" s="44"/>
      <c r="AN903" s="44">
        <f t="shared" si="1063"/>
        <v>98.134585493626105</v>
      </c>
      <c r="AO903" s="20"/>
      <c r="AP903" s="20">
        <v>0.18</v>
      </c>
      <c r="AQ903" s="20"/>
      <c r="AR903" s="20">
        <v>0.05</v>
      </c>
      <c r="AS903" s="44">
        <f t="shared" si="1064"/>
        <v>61.279163868851462</v>
      </c>
      <c r="AT903" s="44">
        <f t="shared" si="1065"/>
        <v>0</v>
      </c>
      <c r="AU903" s="44">
        <f t="shared" si="1066"/>
        <v>0</v>
      </c>
      <c r="AV903" s="44">
        <f t="shared" si="1067"/>
        <v>3.1673951572441963</v>
      </c>
      <c r="AW903" s="44"/>
      <c r="AX903" s="44">
        <f t="shared" si="1068"/>
        <v>64.446559026095656</v>
      </c>
      <c r="AY903" s="44">
        <f t="shared" si="1069"/>
        <v>286.90687431350347</v>
      </c>
      <c r="AZ903" s="44">
        <f t="shared" si="1070"/>
        <v>0</v>
      </c>
      <c r="BA903" s="44"/>
      <c r="BB903" s="44">
        <f t="shared" si="1071"/>
        <v>5.91451875</v>
      </c>
      <c r="BC903" s="44"/>
      <c r="BD903" s="44">
        <f t="shared" si="1072"/>
        <v>292.82139306350348</v>
      </c>
      <c r="BE903" s="20"/>
      <c r="BF903" s="20">
        <v>0.56000000000000005</v>
      </c>
      <c r="BG903" s="20"/>
      <c r="BH903" s="20">
        <v>0.05</v>
      </c>
      <c r="BI903" s="44">
        <f t="shared" si="1073"/>
        <v>153.64689549435619</v>
      </c>
      <c r="BJ903" s="44">
        <f t="shared" si="1074"/>
        <v>0</v>
      </c>
      <c r="BK903" s="44">
        <f t="shared" si="1075"/>
        <v>0</v>
      </c>
      <c r="BL903" s="44">
        <f t="shared" si="1076"/>
        <v>3.1673951572441963</v>
      </c>
      <c r="BM903" s="44"/>
      <c r="BN903" s="44">
        <f t="shared" si="1077"/>
        <v>156.81429065160037</v>
      </c>
      <c r="BO903" s="44">
        <f t="shared" si="1078"/>
        <v>112.71341490887635</v>
      </c>
      <c r="BP903" s="44">
        <f t="shared" si="1079"/>
        <v>0</v>
      </c>
      <c r="BQ903" s="44"/>
      <c r="BR903" s="44">
        <f t="shared" si="1080"/>
        <v>5.91451875</v>
      </c>
      <c r="BS903" s="44"/>
      <c r="BT903" s="44">
        <f t="shared" si="1081"/>
        <v>118.62793365887634</v>
      </c>
      <c r="BU903" s="20"/>
      <c r="BV903" s="20">
        <v>0.22</v>
      </c>
      <c r="BW903" s="20"/>
      <c r="BX903" s="20">
        <v>0.05</v>
      </c>
      <c r="BY903" s="44">
        <f t="shared" si="1082"/>
        <v>60.36128037278278</v>
      </c>
      <c r="BZ903" s="44">
        <f t="shared" si="1083"/>
        <v>0</v>
      </c>
      <c r="CA903" s="44">
        <f t="shared" si="1084"/>
        <v>0</v>
      </c>
      <c r="CB903" s="44">
        <f t="shared" si="1085"/>
        <v>3.1673951572441963</v>
      </c>
      <c r="CC903" s="44"/>
      <c r="CD903" s="44">
        <f t="shared" si="1086"/>
        <v>63.528675530026973</v>
      </c>
      <c r="CE903" s="44">
        <f t="shared" si="1087"/>
        <v>5.2484117866252458</v>
      </c>
      <c r="CF903" s="44">
        <f t="shared" si="1088"/>
        <v>15.64942984343344</v>
      </c>
      <c r="CG903" s="44">
        <f t="shared" si="1089"/>
        <v>6.2304966489174962</v>
      </c>
      <c r="CH903" s="44">
        <f t="shared" si="1090"/>
        <v>25.261460924344945</v>
      </c>
      <c r="CI903" s="44">
        <f t="shared" si="1091"/>
        <v>75.377056330119103</v>
      </c>
      <c r="CJ903" s="44">
        <f t="shared" si="1092"/>
        <v>30.536786756531701</v>
      </c>
      <c r="CK903" s="44">
        <f t="shared" si="1093"/>
        <v>162.33303939475994</v>
      </c>
    </row>
    <row r="904" spans="1:91" x14ac:dyDescent="0.25">
      <c r="A904" s="41">
        <f>'[11]КППВ ПАТ "СМНВО"'!F73</f>
        <v>1989</v>
      </c>
      <c r="B904" s="41" t="str">
        <f>'[11]КППВ ПАТ "СМНВО"'!C73</f>
        <v>Генерала Чибісова,11/1</v>
      </c>
      <c r="C904" s="50">
        <f>'[11]КППВ ПАТ "СМНВО"'!O73</f>
        <v>1</v>
      </c>
      <c r="D904" s="46">
        <f>'[11]КППВ ПАТ "СМНВО"'!G73</f>
        <v>5</v>
      </c>
      <c r="E904" s="86" t="str">
        <f t="shared" si="1056"/>
        <v>ПАТ"Сумське НВО ім.Фрунзе"</v>
      </c>
      <c r="F904" s="43">
        <f>'[11]КППВ ПАТ "СМНВО"'!L73</f>
        <v>1792.81</v>
      </c>
      <c r="G904" s="43">
        <f>'[11]КППВ ПАТ "СМНВО"'!CL73</f>
        <v>341.12750207833489</v>
      </c>
      <c r="H904" s="32">
        <f t="shared" si="1051"/>
        <v>190.27532313983906</v>
      </c>
      <c r="I904" s="42"/>
      <c r="J904" s="42"/>
      <c r="K904" s="43">
        <f>'[11]КППВ ПАТ "СМНВО"'!CN73</f>
        <v>0</v>
      </c>
      <c r="L904" s="42"/>
      <c r="M904" s="42"/>
      <c r="N904" s="44">
        <f t="shared" si="1094"/>
        <v>341.12750207833489</v>
      </c>
      <c r="O904" s="44">
        <f t="shared" si="1095"/>
        <v>182.68360347758258</v>
      </c>
      <c r="P904" s="44">
        <f t="shared" si="1096"/>
        <v>0</v>
      </c>
      <c r="Q904" s="44">
        <f t="shared" si="1097"/>
        <v>0</v>
      </c>
      <c r="R904" s="44">
        <f t="shared" si="1098"/>
        <v>0</v>
      </c>
      <c r="S904" s="44">
        <f t="shared" si="1099"/>
        <v>0</v>
      </c>
      <c r="T904" s="44">
        <f t="shared" si="1100"/>
        <v>182.68360347758258</v>
      </c>
      <c r="U904" s="44">
        <f t="shared" si="1101"/>
        <v>351.36132714068492</v>
      </c>
      <c r="V904" s="44">
        <f t="shared" si="1102"/>
        <v>0</v>
      </c>
      <c r="W904" s="44">
        <f t="shared" si="1103"/>
        <v>0</v>
      </c>
      <c r="X904" s="44">
        <f t="shared" si="1104"/>
        <v>0</v>
      </c>
      <c r="Y904" s="44">
        <f t="shared" si="1105"/>
        <v>0</v>
      </c>
      <c r="Z904" s="44">
        <f t="shared" si="1106"/>
        <v>351.36132714068492</v>
      </c>
      <c r="AA904" s="20">
        <v>0.03</v>
      </c>
      <c r="AC904" s="44">
        <f t="shared" si="1107"/>
        <v>211.55158</v>
      </c>
      <c r="AD904" s="28">
        <f>98+$CG$3</f>
        <v>118</v>
      </c>
      <c r="AE904" s="44">
        <f t="shared" si="1108"/>
        <v>1305.1656799999998</v>
      </c>
      <c r="AF904" s="28">
        <f>708+$CG$3</f>
        <v>728</v>
      </c>
      <c r="AG904" s="44">
        <f t="shared" si="1109"/>
        <v>238.44372999999999</v>
      </c>
      <c r="AH904" s="28">
        <f>113+$CG$3</f>
        <v>133</v>
      </c>
      <c r="AI904" s="44">
        <f t="shared" si="1060"/>
        <v>63.245038885323282</v>
      </c>
      <c r="AJ904" s="44">
        <f t="shared" si="1061"/>
        <v>0</v>
      </c>
      <c r="AK904" s="44"/>
      <c r="AL904" s="44">
        <f t="shared" si="1062"/>
        <v>0</v>
      </c>
      <c r="AM904" s="44"/>
      <c r="AN904" s="44">
        <f t="shared" si="1063"/>
        <v>63.245038885323282</v>
      </c>
      <c r="AO904" s="20"/>
      <c r="AP904" s="20">
        <v>0.18</v>
      </c>
      <c r="AQ904" s="20"/>
      <c r="AR904" s="20">
        <v>0.05</v>
      </c>
      <c r="AS904" s="44">
        <f t="shared" si="1064"/>
        <v>42.025594196541562</v>
      </c>
      <c r="AT904" s="44">
        <f t="shared" si="1065"/>
        <v>0</v>
      </c>
      <c r="AU904" s="44">
        <f t="shared" si="1066"/>
        <v>0</v>
      </c>
      <c r="AV904" s="44">
        <f t="shared" si="1067"/>
        <v>0</v>
      </c>
      <c r="AW904" s="44"/>
      <c r="AX904" s="44">
        <f t="shared" si="1068"/>
        <v>42.025594196541562</v>
      </c>
      <c r="AY904" s="44">
        <f t="shared" si="1069"/>
        <v>196.76234319878358</v>
      </c>
      <c r="AZ904" s="44">
        <f t="shared" si="1070"/>
        <v>0</v>
      </c>
      <c r="BA904" s="44"/>
      <c r="BB904" s="44">
        <f t="shared" si="1071"/>
        <v>0</v>
      </c>
      <c r="BC904" s="44"/>
      <c r="BD904" s="44">
        <f t="shared" si="1072"/>
        <v>196.76234319878358</v>
      </c>
      <c r="BE904" s="20"/>
      <c r="BF904" s="20">
        <v>0.56000000000000005</v>
      </c>
      <c r="BG904" s="20"/>
      <c r="BH904" s="20">
        <v>0.05</v>
      </c>
      <c r="BI904" s="44">
        <f t="shared" si="1073"/>
        <v>105.37190248586965</v>
      </c>
      <c r="BJ904" s="44">
        <f t="shared" si="1074"/>
        <v>0</v>
      </c>
      <c r="BK904" s="44">
        <f t="shared" si="1075"/>
        <v>0</v>
      </c>
      <c r="BL904" s="44">
        <f t="shared" si="1076"/>
        <v>0</v>
      </c>
      <c r="BM904" s="44"/>
      <c r="BN904" s="44">
        <f t="shared" si="1077"/>
        <v>105.37190248586965</v>
      </c>
      <c r="BO904" s="44">
        <f t="shared" si="1078"/>
        <v>77.299491970950683</v>
      </c>
      <c r="BP904" s="44">
        <f t="shared" si="1079"/>
        <v>0</v>
      </c>
      <c r="BQ904" s="44"/>
      <c r="BR904" s="44">
        <f t="shared" si="1080"/>
        <v>0</v>
      </c>
      <c r="BS904" s="44"/>
      <c r="BT904" s="44">
        <f t="shared" si="1081"/>
        <v>77.299491970950683</v>
      </c>
      <c r="BU904" s="20"/>
      <c r="BV904" s="20">
        <v>0.22</v>
      </c>
      <c r="BW904" s="20"/>
      <c r="BX904" s="20">
        <v>0.05</v>
      </c>
      <c r="BY904" s="44">
        <f t="shared" si="1082"/>
        <v>41.396104548020212</v>
      </c>
      <c r="BZ904" s="44">
        <f t="shared" si="1083"/>
        <v>0</v>
      </c>
      <c r="CA904" s="44">
        <f t="shared" si="1084"/>
        <v>0</v>
      </c>
      <c r="CB904" s="44">
        <f t="shared" si="1085"/>
        <v>0</v>
      </c>
      <c r="CC904" s="44"/>
      <c r="CD904" s="44">
        <f t="shared" si="1086"/>
        <v>41.396104548020212</v>
      </c>
      <c r="CE904" s="44">
        <f t="shared" si="1087"/>
        <v>5.0338748099701904</v>
      </c>
      <c r="CF904" s="44">
        <f t="shared" si="1088"/>
        <v>12.386278022976972</v>
      </c>
      <c r="CG904" s="44">
        <f t="shared" si="1089"/>
        <v>5.7600523673284538</v>
      </c>
      <c r="CH904" s="44">
        <f t="shared" si="1090"/>
        <v>16.28031616400968</v>
      </c>
      <c r="CI904" s="44">
        <f t="shared" si="1091"/>
        <v>50.649872510252344</v>
      </c>
      <c r="CJ904" s="44">
        <f t="shared" si="1092"/>
        <v>19.898164200456275</v>
      </c>
      <c r="CK904" s="44">
        <f t="shared" si="1093"/>
        <v>90.44620091116488</v>
      </c>
      <c r="CM904" s="35">
        <f>$CE$3/1000</f>
        <v>20</v>
      </c>
    </row>
    <row r="905" spans="1:91" x14ac:dyDescent="0.25">
      <c r="A905" s="41">
        <f>'[11]КППВ ПАТ "СМНВО"'!F74</f>
        <v>1976</v>
      </c>
      <c r="B905" s="41" t="str">
        <f>'[11]КППВ ПАТ "СМНВО"'!C74</f>
        <v>Л.Українки,4</v>
      </c>
      <c r="C905" s="47" t="str">
        <f>'[11]КППВ ПАТ "СМНВО"'!O74</f>
        <v>так</v>
      </c>
      <c r="D905" s="46">
        <f>'[11]КППВ ПАТ "СМНВО"'!G74</f>
        <v>5</v>
      </c>
      <c r="E905" s="86" t="str">
        <f t="shared" si="1056"/>
        <v>ПАТ"Сумське НВО ім.Фрунзе"</v>
      </c>
      <c r="F905" s="43">
        <f>'[11]КППВ ПАТ "СМНВО"'!L74</f>
        <v>4187.3100000000004</v>
      </c>
      <c r="G905" s="43">
        <f>'[11]КППВ ПАТ "СМНВО"'!CL74</f>
        <v>558.80325598625063</v>
      </c>
      <c r="H905" s="32">
        <f t="shared" si="1051"/>
        <v>133.45160878613012</v>
      </c>
      <c r="I905" s="42"/>
      <c r="J905" s="42"/>
      <c r="K905" s="43">
        <f>'[11]КППВ ПАТ "СМНВО"'!CN74</f>
        <v>292.63815</v>
      </c>
      <c r="L905" s="42"/>
      <c r="M905" s="42"/>
      <c r="N905" s="44">
        <f t="shared" si="1094"/>
        <v>851.44140598625063</v>
      </c>
      <c r="O905" s="44">
        <f t="shared" si="1095"/>
        <v>299.25523980512179</v>
      </c>
      <c r="P905" s="44">
        <f t="shared" si="1096"/>
        <v>0</v>
      </c>
      <c r="Q905" s="44">
        <f t="shared" si="1097"/>
        <v>0</v>
      </c>
      <c r="R905" s="44">
        <f t="shared" si="1098"/>
        <v>156.7161587128117</v>
      </c>
      <c r="S905" s="44">
        <f t="shared" si="1099"/>
        <v>0</v>
      </c>
      <c r="T905" s="44">
        <f t="shared" si="1100"/>
        <v>455.97139851793349</v>
      </c>
      <c r="U905" s="44">
        <f t="shared" si="1101"/>
        <v>620.27161414473824</v>
      </c>
      <c r="V905" s="44">
        <f t="shared" si="1102"/>
        <v>0</v>
      </c>
      <c r="W905" s="44">
        <f t="shared" si="1103"/>
        <v>0</v>
      </c>
      <c r="X905" s="44">
        <f t="shared" si="1104"/>
        <v>292.63815</v>
      </c>
      <c r="Y905" s="44">
        <f t="shared" si="1105"/>
        <v>0</v>
      </c>
      <c r="Z905" s="44">
        <f t="shared" si="1106"/>
        <v>912.90976414473823</v>
      </c>
      <c r="AA905" s="20">
        <v>0.11</v>
      </c>
      <c r="AC905" s="44">
        <f t="shared" si="1107"/>
        <v>393.60714000000002</v>
      </c>
      <c r="AD905" s="28">
        <v>94</v>
      </c>
      <c r="AE905" s="44">
        <f t="shared" si="1108"/>
        <v>2855.7454200000002</v>
      </c>
      <c r="AF905" s="28">
        <v>682</v>
      </c>
      <c r="AG905" s="44">
        <f t="shared" si="1109"/>
        <v>460.60410000000002</v>
      </c>
      <c r="AH905" s="28">
        <v>110</v>
      </c>
      <c r="AI905" s="44">
        <f t="shared" si="1060"/>
        <v>111.64889054605288</v>
      </c>
      <c r="AJ905" s="44">
        <f t="shared" si="1061"/>
        <v>0</v>
      </c>
      <c r="AK905" s="44"/>
      <c r="AL905" s="44">
        <f t="shared" si="1062"/>
        <v>14.631907500000001</v>
      </c>
      <c r="AM905" s="44"/>
      <c r="AN905" s="44">
        <f t="shared" si="1063"/>
        <v>126.28079804605288</v>
      </c>
      <c r="AO905" s="20"/>
      <c r="AP905" s="20">
        <v>0.18</v>
      </c>
      <c r="AQ905" s="20"/>
      <c r="AR905" s="20">
        <v>0.05</v>
      </c>
      <c r="AS905" s="44">
        <f t="shared" si="1064"/>
        <v>74.189391757514755</v>
      </c>
      <c r="AT905" s="44">
        <f t="shared" si="1065"/>
        <v>0</v>
      </c>
      <c r="AU905" s="44">
        <f t="shared" si="1066"/>
        <v>0</v>
      </c>
      <c r="AV905" s="44">
        <f t="shared" si="1067"/>
        <v>7.8358079356405854</v>
      </c>
      <c r="AW905" s="44"/>
      <c r="AX905" s="44">
        <f t="shared" si="1068"/>
        <v>82.025199693155344</v>
      </c>
      <c r="AY905" s="44">
        <f t="shared" si="1069"/>
        <v>347.35210392105347</v>
      </c>
      <c r="AZ905" s="44">
        <f t="shared" si="1070"/>
        <v>0</v>
      </c>
      <c r="BA905" s="44"/>
      <c r="BB905" s="44">
        <f t="shared" si="1071"/>
        <v>14.631907500000001</v>
      </c>
      <c r="BC905" s="44"/>
      <c r="BD905" s="44">
        <f t="shared" si="1072"/>
        <v>361.98401142105348</v>
      </c>
      <c r="BE905" s="20"/>
      <c r="BF905" s="20">
        <v>0.56000000000000005</v>
      </c>
      <c r="BG905" s="20"/>
      <c r="BH905" s="20">
        <v>0.05</v>
      </c>
      <c r="BI905" s="44">
        <f t="shared" si="1073"/>
        <v>186.01705706286376</v>
      </c>
      <c r="BJ905" s="44">
        <f t="shared" si="1074"/>
        <v>0</v>
      </c>
      <c r="BK905" s="44">
        <f t="shared" si="1075"/>
        <v>0</v>
      </c>
      <c r="BL905" s="44">
        <f t="shared" si="1076"/>
        <v>7.8358079356405854</v>
      </c>
      <c r="BM905" s="44"/>
      <c r="BN905" s="44">
        <f t="shared" si="1077"/>
        <v>193.85286499850434</v>
      </c>
      <c r="BO905" s="44">
        <f t="shared" si="1078"/>
        <v>136.45975511184241</v>
      </c>
      <c r="BP905" s="44">
        <f t="shared" si="1079"/>
        <v>0</v>
      </c>
      <c r="BQ905" s="44"/>
      <c r="BR905" s="44">
        <f t="shared" si="1080"/>
        <v>14.631907500000001</v>
      </c>
      <c r="BS905" s="44"/>
      <c r="BT905" s="44">
        <f t="shared" si="1081"/>
        <v>151.09166261184242</v>
      </c>
      <c r="BU905" s="20"/>
      <c r="BV905" s="20">
        <v>0.22</v>
      </c>
      <c r="BW905" s="20"/>
      <c r="BX905" s="20">
        <v>0.05</v>
      </c>
      <c r="BY905" s="44">
        <f t="shared" si="1082"/>
        <v>73.078129560410744</v>
      </c>
      <c r="BZ905" s="44">
        <f t="shared" si="1083"/>
        <v>0</v>
      </c>
      <c r="CA905" s="44">
        <f t="shared" si="1084"/>
        <v>0</v>
      </c>
      <c r="CB905" s="44">
        <f t="shared" si="1085"/>
        <v>7.8358079356405854</v>
      </c>
      <c r="CC905" s="44"/>
      <c r="CD905" s="44">
        <f t="shared" si="1086"/>
        <v>80.913937496051332</v>
      </c>
      <c r="CE905" s="44">
        <f t="shared" si="1087"/>
        <v>4.798612395610478</v>
      </c>
      <c r="CF905" s="44">
        <f t="shared" si="1088"/>
        <v>14.731510003847678</v>
      </c>
      <c r="CG905" s="44">
        <f t="shared" si="1089"/>
        <v>5.692518671736595</v>
      </c>
      <c r="CH905" s="44">
        <f t="shared" si="1090"/>
        <v>32.506760275078101</v>
      </c>
      <c r="CI905" s="44">
        <f t="shared" si="1091"/>
        <v>93.180655054017635</v>
      </c>
      <c r="CJ905" s="44">
        <f t="shared" si="1092"/>
        <v>38.893486041282259</v>
      </c>
      <c r="CK905" s="44">
        <f t="shared" si="1093"/>
        <v>234.99803069829159</v>
      </c>
    </row>
    <row r="906" spans="1:91" x14ac:dyDescent="0.25">
      <c r="A906" s="41">
        <f>'[11]КППВ ПАТ "СМНВО"'!F75</f>
        <v>1977</v>
      </c>
      <c r="B906" s="41" t="str">
        <f>'[11]КППВ ПАТ "СМНВО"'!C75</f>
        <v>Л.Українки,6</v>
      </c>
      <c r="C906" s="50">
        <f>'[11]КППВ ПАТ "СМНВО"'!O75</f>
        <v>1</v>
      </c>
      <c r="D906" s="46">
        <f>'[11]КППВ ПАТ "СМНВО"'!G75</f>
        <v>5</v>
      </c>
      <c r="E906" s="86" t="str">
        <f t="shared" si="1056"/>
        <v>ПАТ"Сумське НВО ім.Фрунзе"</v>
      </c>
      <c r="F906" s="43">
        <f>'[11]КППВ ПАТ "СМНВО"'!L75</f>
        <v>2289.9299999999998</v>
      </c>
      <c r="G906" s="43">
        <f>'[11]КППВ ПАТ "СМНВО"'!CL75</f>
        <v>473.8292943999104</v>
      </c>
      <c r="H906" s="32">
        <f t="shared" si="1051"/>
        <v>206.91868065832162</v>
      </c>
      <c r="I906" s="42"/>
      <c r="J906" s="42"/>
      <c r="K906" s="43">
        <f>'[11]КППВ ПАТ "СМНВО"'!CN75</f>
        <v>102.74879999999999</v>
      </c>
      <c r="L906" s="42"/>
      <c r="M906" s="42"/>
      <c r="N906" s="44">
        <f t="shared" si="1094"/>
        <v>576.57809439991036</v>
      </c>
      <c r="O906" s="44">
        <f t="shared" si="1095"/>
        <v>253.74923571638195</v>
      </c>
      <c r="P906" s="44">
        <f t="shared" si="1096"/>
        <v>0</v>
      </c>
      <c r="Q906" s="44">
        <f t="shared" si="1097"/>
        <v>0</v>
      </c>
      <c r="R906" s="44">
        <f t="shared" si="1098"/>
        <v>55.024942060189161</v>
      </c>
      <c r="S906" s="44">
        <f t="shared" si="1099"/>
        <v>0</v>
      </c>
      <c r="T906" s="44">
        <f t="shared" si="1100"/>
        <v>308.77417777657109</v>
      </c>
      <c r="U906" s="44">
        <f t="shared" si="1101"/>
        <v>488.04417323190773</v>
      </c>
      <c r="V906" s="44">
        <f t="shared" si="1102"/>
        <v>0</v>
      </c>
      <c r="W906" s="44">
        <f t="shared" si="1103"/>
        <v>0</v>
      </c>
      <c r="X906" s="44">
        <f t="shared" si="1104"/>
        <v>102.74879999999999</v>
      </c>
      <c r="Y906" s="44">
        <f t="shared" si="1105"/>
        <v>0</v>
      </c>
      <c r="Z906" s="44">
        <f t="shared" si="1106"/>
        <v>590.79297323190769</v>
      </c>
      <c r="AA906" s="20">
        <v>0.03</v>
      </c>
      <c r="AC906" s="44">
        <f t="shared" si="1107"/>
        <v>241.96926999999999</v>
      </c>
      <c r="AD906" s="28">
        <f>94+$CG$4</f>
        <v>105.66666666666667</v>
      </c>
      <c r="AE906" s="44">
        <f t="shared" si="1108"/>
        <v>1588.4481099999998</v>
      </c>
      <c r="AF906" s="28">
        <f>682+$CG$4</f>
        <v>693.66666666666663</v>
      </c>
      <c r="AG906" s="44">
        <f t="shared" si="1109"/>
        <v>278.60814999999997</v>
      </c>
      <c r="AH906" s="28">
        <f>110+$CG$4</f>
        <v>121.66666666666667</v>
      </c>
      <c r="AI906" s="44">
        <f t="shared" si="1060"/>
        <v>87.847951181743383</v>
      </c>
      <c r="AJ906" s="44">
        <f t="shared" si="1061"/>
        <v>0</v>
      </c>
      <c r="AK906" s="44"/>
      <c r="AL906" s="44">
        <f t="shared" si="1062"/>
        <v>5.1374399999999998</v>
      </c>
      <c r="AM906" s="44"/>
      <c r="AN906" s="44">
        <f t="shared" si="1063"/>
        <v>92.985391181743381</v>
      </c>
      <c r="AO906" s="20"/>
      <c r="AP906" s="20">
        <v>0.18</v>
      </c>
      <c r="AQ906" s="20"/>
      <c r="AR906" s="20">
        <v>0.05</v>
      </c>
      <c r="AS906" s="44">
        <f t="shared" si="1064"/>
        <v>58.373943829106864</v>
      </c>
      <c r="AT906" s="44">
        <f t="shared" si="1065"/>
        <v>0</v>
      </c>
      <c r="AU906" s="44">
        <f t="shared" si="1066"/>
        <v>0</v>
      </c>
      <c r="AV906" s="44">
        <f t="shared" si="1067"/>
        <v>2.7512471030094585</v>
      </c>
      <c r="AW906" s="44"/>
      <c r="AX906" s="44">
        <f t="shared" si="1068"/>
        <v>61.125190932116325</v>
      </c>
      <c r="AY906" s="44">
        <f t="shared" si="1069"/>
        <v>273.30473700986835</v>
      </c>
      <c r="AZ906" s="44">
        <f t="shared" si="1070"/>
        <v>0</v>
      </c>
      <c r="BA906" s="44"/>
      <c r="BB906" s="44">
        <f t="shared" si="1071"/>
        <v>5.1374399999999998</v>
      </c>
      <c r="BC906" s="44"/>
      <c r="BD906" s="44">
        <f t="shared" si="1072"/>
        <v>278.44217700986837</v>
      </c>
      <c r="BE906" s="20"/>
      <c r="BF906" s="20">
        <v>0.56000000000000005</v>
      </c>
      <c r="BG906" s="20"/>
      <c r="BH906" s="20">
        <v>0.05</v>
      </c>
      <c r="BI906" s="44">
        <f t="shared" si="1073"/>
        <v>146.36255916120913</v>
      </c>
      <c r="BJ906" s="44">
        <f t="shared" si="1074"/>
        <v>0</v>
      </c>
      <c r="BK906" s="44">
        <f t="shared" si="1075"/>
        <v>0</v>
      </c>
      <c r="BL906" s="44">
        <f t="shared" si="1076"/>
        <v>2.7512471030094585</v>
      </c>
      <c r="BM906" s="44"/>
      <c r="BN906" s="44">
        <f t="shared" si="1077"/>
        <v>149.1138062642186</v>
      </c>
      <c r="BO906" s="44">
        <f t="shared" si="1078"/>
        <v>107.36971811101971</v>
      </c>
      <c r="BP906" s="44">
        <f t="shared" si="1079"/>
        <v>0</v>
      </c>
      <c r="BQ906" s="44"/>
      <c r="BR906" s="44">
        <f t="shared" si="1080"/>
        <v>5.1374399999999998</v>
      </c>
      <c r="BS906" s="44"/>
      <c r="BT906" s="44">
        <f t="shared" si="1081"/>
        <v>112.50715811101971</v>
      </c>
      <c r="BU906" s="20"/>
      <c r="BV906" s="20">
        <v>0.22</v>
      </c>
      <c r="BW906" s="20"/>
      <c r="BX906" s="20">
        <v>0.05</v>
      </c>
      <c r="BY906" s="44">
        <f t="shared" si="1082"/>
        <v>57.499576813332155</v>
      </c>
      <c r="BZ906" s="44">
        <f t="shared" si="1083"/>
        <v>0</v>
      </c>
      <c r="CA906" s="44">
        <f t="shared" si="1084"/>
        <v>0</v>
      </c>
      <c r="CB906" s="44">
        <f t="shared" si="1085"/>
        <v>2.7512471030094585</v>
      </c>
      <c r="CC906" s="44"/>
      <c r="CD906" s="44">
        <f t="shared" si="1086"/>
        <v>60.250823916341616</v>
      </c>
      <c r="CE906" s="44">
        <f t="shared" si="1087"/>
        <v>3.9585850990424438</v>
      </c>
      <c r="CF906" s="44">
        <f t="shared" si="1088"/>
        <v>10.652589118309995</v>
      </c>
      <c r="CG906" s="44">
        <f t="shared" si="1089"/>
        <v>4.6241384248429185</v>
      </c>
      <c r="CH906" s="44">
        <f t="shared" si="1090"/>
        <v>23.935973378367251</v>
      </c>
      <c r="CI906" s="44">
        <f t="shared" si="1091"/>
        <v>71.675608949111833</v>
      </c>
      <c r="CJ906" s="44">
        <f t="shared" si="1092"/>
        <v>28.961198175287738</v>
      </c>
      <c r="CK906" s="44">
        <f t="shared" si="1093"/>
        <v>152.07985576751378</v>
      </c>
      <c r="CM906" s="35">
        <f>$CE$4/1000</f>
        <v>35</v>
      </c>
    </row>
    <row r="907" spans="1:91" x14ac:dyDescent="0.25">
      <c r="A907" s="41">
        <f>'[11]КППВ ПАТ "СМНВО"'!F76</f>
        <v>1990</v>
      </c>
      <c r="B907" s="41" t="str">
        <f>'[11]КППВ ПАТ "СМНВО"'!C76</f>
        <v>пр-т Курський,103/1</v>
      </c>
      <c r="C907" s="47" t="str">
        <f>'[11]КППВ ПАТ "СМНВО"'!O76</f>
        <v>так</v>
      </c>
      <c r="D907" s="46">
        <f>'[11]КППВ ПАТ "СМНВО"'!G76</f>
        <v>5</v>
      </c>
      <c r="E907" s="86" t="str">
        <f t="shared" si="1056"/>
        <v>ПАТ"Сумське НВО ім.Фрунзе"</v>
      </c>
      <c r="F907" s="43">
        <f>'[11]КППВ ПАТ "СМНВО"'!L76</f>
        <v>5458.27</v>
      </c>
      <c r="G907" s="43">
        <f>'[11]КППВ ПАТ "СМНВО"'!CL76</f>
        <v>716.16449213247915</v>
      </c>
      <c r="H907" s="32">
        <f t="shared" si="1051"/>
        <v>131.2072308867973</v>
      </c>
      <c r="I907" s="42"/>
      <c r="J907" s="42"/>
      <c r="K907" s="43">
        <f>'[11]КППВ ПАТ "СМНВО"'!CN76</f>
        <v>223.96132500000002</v>
      </c>
      <c r="L907" s="42"/>
      <c r="M907" s="42"/>
      <c r="N907" s="44">
        <f t="shared" si="1094"/>
        <v>940.12581713247914</v>
      </c>
      <c r="O907" s="44">
        <f t="shared" si="1095"/>
        <v>383.52671452274353</v>
      </c>
      <c r="P907" s="44">
        <f t="shared" si="1096"/>
        <v>0</v>
      </c>
      <c r="Q907" s="44">
        <f t="shared" si="1097"/>
        <v>0</v>
      </c>
      <c r="R907" s="44">
        <f t="shared" si="1098"/>
        <v>119.93774070206365</v>
      </c>
      <c r="S907" s="44">
        <f t="shared" si="1099"/>
        <v>0</v>
      </c>
      <c r="T907" s="44">
        <f t="shared" si="1100"/>
        <v>503.46445522480718</v>
      </c>
      <c r="U907" s="44">
        <f t="shared" si="1101"/>
        <v>794.94258626705198</v>
      </c>
      <c r="V907" s="44">
        <f t="shared" si="1102"/>
        <v>0</v>
      </c>
      <c r="W907" s="44">
        <f t="shared" si="1103"/>
        <v>0</v>
      </c>
      <c r="X907" s="44">
        <f t="shared" si="1104"/>
        <v>223.96132500000002</v>
      </c>
      <c r="Y907" s="44">
        <f t="shared" si="1105"/>
        <v>0</v>
      </c>
      <c r="Z907" s="44">
        <f t="shared" si="1106"/>
        <v>1018.903911267052</v>
      </c>
      <c r="AA907" s="20">
        <v>0.11</v>
      </c>
      <c r="AC907" s="44">
        <f>AD907*F907/1000</f>
        <v>491.24430000000007</v>
      </c>
      <c r="AD907" s="28">
        <v>90</v>
      </c>
      <c r="AE907" s="44">
        <f>AF907*F907/1000</f>
        <v>3613.3747400000002</v>
      </c>
      <c r="AF907" s="28">
        <v>662</v>
      </c>
      <c r="AG907" s="44">
        <f>AH907*F907/1000</f>
        <v>551.28526999999997</v>
      </c>
      <c r="AH907" s="28">
        <v>101</v>
      </c>
      <c r="AI907" s="44">
        <f t="shared" si="1060"/>
        <v>143.08966552806936</v>
      </c>
      <c r="AJ907" s="44">
        <f t="shared" si="1061"/>
        <v>0</v>
      </c>
      <c r="AK907" s="44"/>
      <c r="AL907" s="44">
        <f t="shared" si="1062"/>
        <v>11.198066250000002</v>
      </c>
      <c r="AM907" s="44"/>
      <c r="AN907" s="44">
        <f t="shared" si="1063"/>
        <v>154.28773177806937</v>
      </c>
      <c r="AO907" s="20"/>
      <c r="AP907" s="20">
        <v>0.18</v>
      </c>
      <c r="AQ907" s="20"/>
      <c r="AR907" s="20">
        <v>0.05</v>
      </c>
      <c r="AS907" s="44">
        <f t="shared" si="1064"/>
        <v>95.081421771360269</v>
      </c>
      <c r="AT907" s="44">
        <f t="shared" si="1065"/>
        <v>0</v>
      </c>
      <c r="AU907" s="44">
        <f t="shared" si="1066"/>
        <v>0</v>
      </c>
      <c r="AV907" s="44">
        <f t="shared" si="1067"/>
        <v>5.9968870351031827</v>
      </c>
      <c r="AW907" s="44"/>
      <c r="AX907" s="44">
        <f t="shared" si="1068"/>
        <v>101.07830880646345</v>
      </c>
      <c r="AY907" s="44">
        <f t="shared" si="1069"/>
        <v>445.16784830954913</v>
      </c>
      <c r="AZ907" s="44">
        <f t="shared" si="1070"/>
        <v>0</v>
      </c>
      <c r="BA907" s="44"/>
      <c r="BB907" s="44">
        <f t="shared" si="1071"/>
        <v>11.198066250000002</v>
      </c>
      <c r="BC907" s="44"/>
      <c r="BD907" s="44">
        <f t="shared" si="1072"/>
        <v>456.36591455954914</v>
      </c>
      <c r="BE907" s="20"/>
      <c r="BF907" s="20">
        <v>0.56000000000000005</v>
      </c>
      <c r="BG907" s="20"/>
      <c r="BH907" s="20">
        <v>0.05</v>
      </c>
      <c r="BI907" s="44">
        <f t="shared" si="1073"/>
        <v>238.40020574733742</v>
      </c>
      <c r="BJ907" s="44">
        <f t="shared" si="1074"/>
        <v>0</v>
      </c>
      <c r="BK907" s="44">
        <f t="shared" si="1075"/>
        <v>0</v>
      </c>
      <c r="BL907" s="44">
        <f t="shared" si="1076"/>
        <v>5.9968870351031827</v>
      </c>
      <c r="BM907" s="44"/>
      <c r="BN907" s="44">
        <f t="shared" si="1077"/>
        <v>244.39709278244061</v>
      </c>
      <c r="BO907" s="44">
        <f t="shared" si="1078"/>
        <v>174.88736897875143</v>
      </c>
      <c r="BP907" s="44">
        <f t="shared" si="1079"/>
        <v>0</v>
      </c>
      <c r="BQ907" s="44"/>
      <c r="BR907" s="44">
        <f t="shared" si="1080"/>
        <v>11.198066250000002</v>
      </c>
      <c r="BS907" s="44"/>
      <c r="BT907" s="44">
        <f t="shared" si="1081"/>
        <v>186.08543522875144</v>
      </c>
      <c r="BU907" s="20"/>
      <c r="BV907" s="20">
        <v>0.22</v>
      </c>
      <c r="BW907" s="20"/>
      <c r="BX907" s="20">
        <v>0.05</v>
      </c>
      <c r="BY907" s="44">
        <f t="shared" si="1082"/>
        <v>93.657223686453975</v>
      </c>
      <c r="BZ907" s="44">
        <f t="shared" si="1083"/>
        <v>0</v>
      </c>
      <c r="CA907" s="44">
        <f t="shared" si="1084"/>
        <v>0</v>
      </c>
      <c r="CB907" s="44">
        <f t="shared" si="1085"/>
        <v>5.9968870351031827</v>
      </c>
      <c r="CC907" s="44"/>
      <c r="CD907" s="44">
        <f t="shared" si="1086"/>
        <v>99.65411072155716</v>
      </c>
      <c r="CE907" s="44">
        <f t="shared" si="1087"/>
        <v>4.8600367952395684</v>
      </c>
      <c r="CF907" s="44">
        <f t="shared" si="1088"/>
        <v>14.784851566203299</v>
      </c>
      <c r="CG907" s="44">
        <f t="shared" si="1089"/>
        <v>5.5319872507852912</v>
      </c>
      <c r="CH907" s="44">
        <f t="shared" si="1090"/>
        <v>39.716206960192032</v>
      </c>
      <c r="CI907" s="44">
        <f t="shared" si="1091"/>
        <v>117.47611364392806</v>
      </c>
      <c r="CJ907" s="44">
        <f t="shared" si="1092"/>
        <v>47.901460295322138</v>
      </c>
      <c r="CK907" s="44">
        <f t="shared" si="1093"/>
        <v>262.28267242038362</v>
      </c>
    </row>
    <row r="908" spans="1:91" x14ac:dyDescent="0.25">
      <c r="A908" s="41">
        <f>'[11]КППВ ПАТ "СМНВО"'!F77</f>
        <v>1986</v>
      </c>
      <c r="B908" s="41" t="str">
        <f>'[11]КППВ ПАТ "СМНВО"'!C77</f>
        <v>пр Курський,105</v>
      </c>
      <c r="C908" s="50">
        <f>'[11]КППВ ПАТ "СМНВО"'!O77</f>
        <v>1</v>
      </c>
      <c r="D908" s="46">
        <f>'[11]КППВ ПАТ "СМНВО"'!G77</f>
        <v>5</v>
      </c>
      <c r="E908" s="86" t="str">
        <f t="shared" si="1056"/>
        <v>ПАТ"Сумське НВО ім.Фрунзе"</v>
      </c>
      <c r="F908" s="43">
        <f>'[11]КППВ ПАТ "СМНВО"'!L77</f>
        <v>2187</v>
      </c>
      <c r="G908" s="43">
        <f>'[11]КППВ ПАТ "СМНВО"'!CL77</f>
        <v>444.70627635608656</v>
      </c>
      <c r="H908" s="32">
        <f t="shared" si="1051"/>
        <v>203.34077565436056</v>
      </c>
      <c r="I908" s="42"/>
      <c r="J908" s="42"/>
      <c r="K908" s="43">
        <f>'[11]КППВ ПАТ "СМНВО"'!CN77</f>
        <v>2.1881999999999997</v>
      </c>
      <c r="L908" s="42"/>
      <c r="M908" s="42"/>
      <c r="N908" s="44">
        <f t="shared" si="1094"/>
        <v>446.89447635608656</v>
      </c>
      <c r="O908" s="44">
        <f t="shared" si="1095"/>
        <v>238.15302067076342</v>
      </c>
      <c r="P908" s="44">
        <f t="shared" si="1096"/>
        <v>0</v>
      </c>
      <c r="Q908" s="44">
        <f t="shared" si="1097"/>
        <v>0</v>
      </c>
      <c r="R908" s="44">
        <f t="shared" si="1098"/>
        <v>1.1718441306964746</v>
      </c>
      <c r="S908" s="44">
        <f t="shared" si="1099"/>
        <v>0</v>
      </c>
      <c r="T908" s="44">
        <f t="shared" si="1100"/>
        <v>239.32486480145991</v>
      </c>
      <c r="U908" s="44">
        <f t="shared" si="1101"/>
        <v>458.04746464676919</v>
      </c>
      <c r="V908" s="44">
        <f t="shared" si="1102"/>
        <v>0</v>
      </c>
      <c r="W908" s="44">
        <f t="shared" si="1103"/>
        <v>0</v>
      </c>
      <c r="X908" s="44">
        <f t="shared" si="1104"/>
        <v>2.1881999999999997</v>
      </c>
      <c r="Y908" s="44">
        <f t="shared" si="1105"/>
        <v>0</v>
      </c>
      <c r="Z908" s="44">
        <f t="shared" si="1106"/>
        <v>460.23566464676918</v>
      </c>
      <c r="AA908" s="20">
        <v>0.03</v>
      </c>
      <c r="AC908" s="44">
        <f t="shared" si="1107"/>
        <v>231.09299999999999</v>
      </c>
      <c r="AD908" s="28">
        <f>94+$CG$4</f>
        <v>105.66666666666667</v>
      </c>
      <c r="AE908" s="44">
        <f t="shared" si="1108"/>
        <v>1517.049</v>
      </c>
      <c r="AF908" s="28">
        <f>682+$CG$4</f>
        <v>693.66666666666663</v>
      </c>
      <c r="AG908" s="44">
        <f t="shared" si="1109"/>
        <v>266.08499999999998</v>
      </c>
      <c r="AH908" s="28">
        <f>110+$CG$4</f>
        <v>121.66666666666667</v>
      </c>
      <c r="AI908" s="44">
        <f t="shared" si="1060"/>
        <v>82.448543636418449</v>
      </c>
      <c r="AJ908" s="44">
        <f t="shared" si="1061"/>
        <v>0</v>
      </c>
      <c r="AK908" s="44"/>
      <c r="AL908" s="44">
        <f t="shared" si="1062"/>
        <v>0.10940999999999999</v>
      </c>
      <c r="AM908" s="44"/>
      <c r="AN908" s="44">
        <f t="shared" si="1063"/>
        <v>82.557953636418446</v>
      </c>
      <c r="AO908" s="20"/>
      <c r="AP908" s="20">
        <v>0.18</v>
      </c>
      <c r="AQ908" s="20"/>
      <c r="AR908" s="20">
        <v>0.05</v>
      </c>
      <c r="AS908" s="44">
        <f t="shared" si="1064"/>
        <v>54.786100191078397</v>
      </c>
      <c r="AT908" s="44">
        <f t="shared" si="1065"/>
        <v>0</v>
      </c>
      <c r="AU908" s="44">
        <f t="shared" si="1066"/>
        <v>0</v>
      </c>
      <c r="AV908" s="44">
        <f t="shared" si="1067"/>
        <v>5.8592206534823735E-2</v>
      </c>
      <c r="AW908" s="44"/>
      <c r="AX908" s="44">
        <f t="shared" si="1068"/>
        <v>54.844692397613223</v>
      </c>
      <c r="AY908" s="44">
        <f t="shared" si="1069"/>
        <v>256.50658020219078</v>
      </c>
      <c r="AZ908" s="44">
        <f t="shared" si="1070"/>
        <v>0</v>
      </c>
      <c r="BA908" s="44"/>
      <c r="BB908" s="44">
        <f t="shared" si="1071"/>
        <v>0.10940999999999999</v>
      </c>
      <c r="BC908" s="44"/>
      <c r="BD908" s="44">
        <f t="shared" si="1072"/>
        <v>256.6159902021908</v>
      </c>
      <c r="BE908" s="20"/>
      <c r="BF908" s="20">
        <v>0.56000000000000005</v>
      </c>
      <c r="BG908" s="20"/>
      <c r="BH908" s="20">
        <v>0.05</v>
      </c>
      <c r="BI908" s="44">
        <f t="shared" si="1073"/>
        <v>137.36666232289636</v>
      </c>
      <c r="BJ908" s="44">
        <f t="shared" si="1074"/>
        <v>0</v>
      </c>
      <c r="BK908" s="44">
        <f t="shared" si="1075"/>
        <v>0</v>
      </c>
      <c r="BL908" s="44">
        <f t="shared" si="1076"/>
        <v>5.8592206534823735E-2</v>
      </c>
      <c r="BM908" s="44"/>
      <c r="BN908" s="44">
        <f t="shared" si="1077"/>
        <v>137.42525452943119</v>
      </c>
      <c r="BO908" s="44">
        <f t="shared" si="1078"/>
        <v>100.77044222228922</v>
      </c>
      <c r="BP908" s="44">
        <f t="shared" si="1079"/>
        <v>0</v>
      </c>
      <c r="BQ908" s="44"/>
      <c r="BR908" s="44">
        <f t="shared" si="1080"/>
        <v>0.10940999999999999</v>
      </c>
      <c r="BS908" s="44"/>
      <c r="BT908" s="44">
        <f t="shared" si="1081"/>
        <v>100.87985222228922</v>
      </c>
      <c r="BU908" s="20"/>
      <c r="BV908" s="20">
        <v>0.22</v>
      </c>
      <c r="BW908" s="20"/>
      <c r="BX908" s="20">
        <v>0.05</v>
      </c>
      <c r="BY908" s="44">
        <f t="shared" si="1082"/>
        <v>53.965474483994996</v>
      </c>
      <c r="BZ908" s="44">
        <f t="shared" si="1083"/>
        <v>0</v>
      </c>
      <c r="CA908" s="44">
        <f t="shared" si="1084"/>
        <v>0</v>
      </c>
      <c r="CB908" s="44">
        <f t="shared" si="1085"/>
        <v>5.8592206534823735E-2</v>
      </c>
      <c r="CC908" s="44"/>
      <c r="CD908" s="44">
        <f t="shared" si="1086"/>
        <v>54.024066690529821</v>
      </c>
      <c r="CE908" s="44">
        <f t="shared" si="1087"/>
        <v>4.2135891350182302</v>
      </c>
      <c r="CF908" s="44">
        <f t="shared" si="1088"/>
        <v>11.039084520488238</v>
      </c>
      <c r="CG908" s="44">
        <f t="shared" si="1089"/>
        <v>4.9253048928033305</v>
      </c>
      <c r="CH908" s="44">
        <f t="shared" si="1090"/>
        <v>21.251778965487379</v>
      </c>
      <c r="CI908" s="44">
        <f t="shared" si="1091"/>
        <v>66.057188466707984</v>
      </c>
      <c r="CJ908" s="44">
        <f t="shared" si="1092"/>
        <v>25.968137860352709</v>
      </c>
      <c r="CK908" s="44">
        <f t="shared" si="1093"/>
        <v>118.47225114350144</v>
      </c>
      <c r="CM908" s="35">
        <f>$CE$4/1000</f>
        <v>35</v>
      </c>
    </row>
    <row r="909" spans="1:91" x14ac:dyDescent="0.25">
      <c r="A909" s="41">
        <f>'[11]КППВ ПАТ "СМНВО"'!F78</f>
        <v>1972</v>
      </c>
      <c r="B909" s="41" t="str">
        <f>'[11]КППВ ПАТ "СМНВО"'!C78</f>
        <v>пр Курський,115</v>
      </c>
      <c r="C909" s="50">
        <f>'[11]КППВ ПАТ "СМНВО"'!O78</f>
        <v>1</v>
      </c>
      <c r="D909" s="46">
        <f>'[11]КППВ ПАТ "СМНВО"'!G78</f>
        <v>5</v>
      </c>
      <c r="E909" s="86" t="str">
        <f t="shared" si="1056"/>
        <v>ПАТ"Сумське НВО ім.Фрунзе"</v>
      </c>
      <c r="F909" s="43">
        <f>'[11]КППВ ПАТ "СМНВО"'!L78</f>
        <v>5477</v>
      </c>
      <c r="G909" s="43">
        <f>'[11]КППВ ПАТ "СМНВО"'!CL78</f>
        <v>1129.3032301416713</v>
      </c>
      <c r="H909" s="32">
        <f t="shared" ref="H909:H972" si="1110">G909*1000/F909</f>
        <v>206.19010957488979</v>
      </c>
      <c r="I909" s="42"/>
      <c r="J909" s="42"/>
      <c r="K909" s="43">
        <f>'[11]КППВ ПАТ "СМНВО"'!CN78</f>
        <v>209.288625</v>
      </c>
      <c r="L909" s="42"/>
      <c r="M909" s="42"/>
      <c r="N909" s="44">
        <f t="shared" si="1094"/>
        <v>1338.5918551416712</v>
      </c>
      <c r="O909" s="44">
        <f t="shared" si="1095"/>
        <v>604.77440911163865</v>
      </c>
      <c r="P909" s="44">
        <f t="shared" si="1096"/>
        <v>0</v>
      </c>
      <c r="Q909" s="44">
        <f t="shared" si="1097"/>
        <v>0</v>
      </c>
      <c r="R909" s="44">
        <f t="shared" si="1098"/>
        <v>112.08008720765262</v>
      </c>
      <c r="S909" s="44">
        <f t="shared" si="1099"/>
        <v>0</v>
      </c>
      <c r="T909" s="44">
        <f t="shared" si="1100"/>
        <v>716.85449631929123</v>
      </c>
      <c r="U909" s="44">
        <f t="shared" si="1101"/>
        <v>1163.1823270459215</v>
      </c>
      <c r="V909" s="44">
        <f t="shared" si="1102"/>
        <v>0</v>
      </c>
      <c r="W909" s="44">
        <f t="shared" si="1103"/>
        <v>0</v>
      </c>
      <c r="X909" s="44">
        <f t="shared" si="1104"/>
        <v>209.288625</v>
      </c>
      <c r="Y909" s="44">
        <f t="shared" si="1105"/>
        <v>0</v>
      </c>
      <c r="Z909" s="44">
        <f t="shared" si="1106"/>
        <v>1372.4709520459214</v>
      </c>
      <c r="AA909" s="20">
        <v>0.03</v>
      </c>
      <c r="AC909" s="44">
        <f>AD909*F909/1000</f>
        <v>532.05142857142857</v>
      </c>
      <c r="AD909" s="28">
        <f>90+$CG$5</f>
        <v>97.142857142857139</v>
      </c>
      <c r="AE909" s="44">
        <f>AF909*F909/1000</f>
        <v>3664.8954285714281</v>
      </c>
      <c r="AF909" s="28">
        <f>662+$CG$5</f>
        <v>669.14285714285711</v>
      </c>
      <c r="AG909" s="44">
        <f>AH909*F909/1000</f>
        <v>564.91342857142854</v>
      </c>
      <c r="AH909" s="28">
        <f>96+$CG$5</f>
        <v>103.14285714285714</v>
      </c>
      <c r="AI909" s="44">
        <f t="shared" si="1060"/>
        <v>209.37281886826585</v>
      </c>
      <c r="AJ909" s="44">
        <f t="shared" si="1061"/>
        <v>0</v>
      </c>
      <c r="AK909" s="44"/>
      <c r="AL909" s="44">
        <f t="shared" si="1062"/>
        <v>10.464431250000001</v>
      </c>
      <c r="AM909" s="44"/>
      <c r="AN909" s="44">
        <f t="shared" si="1063"/>
        <v>219.83725011826584</v>
      </c>
      <c r="AO909" s="20"/>
      <c r="AP909" s="20">
        <v>0.18</v>
      </c>
      <c r="AQ909" s="20"/>
      <c r="AR909" s="20">
        <v>0.05</v>
      </c>
      <c r="AS909" s="44">
        <f t="shared" si="1064"/>
        <v>139.12580775700417</v>
      </c>
      <c r="AT909" s="44">
        <f t="shared" si="1065"/>
        <v>0</v>
      </c>
      <c r="AU909" s="44">
        <f t="shared" si="1066"/>
        <v>0</v>
      </c>
      <c r="AV909" s="44">
        <f t="shared" si="1067"/>
        <v>5.6040043603826319</v>
      </c>
      <c r="AW909" s="44"/>
      <c r="AX909" s="44">
        <f t="shared" si="1068"/>
        <v>144.72981211738681</v>
      </c>
      <c r="AY909" s="44">
        <f t="shared" si="1069"/>
        <v>651.38210314571609</v>
      </c>
      <c r="AZ909" s="44">
        <f t="shared" si="1070"/>
        <v>0</v>
      </c>
      <c r="BA909" s="44"/>
      <c r="BB909" s="44">
        <f t="shared" si="1071"/>
        <v>10.464431250000001</v>
      </c>
      <c r="BC909" s="44"/>
      <c r="BD909" s="44">
        <f t="shared" si="1072"/>
        <v>661.84653439571605</v>
      </c>
      <c r="BE909" s="20"/>
      <c r="BF909" s="20">
        <v>0.56000000000000005</v>
      </c>
      <c r="BG909" s="20"/>
      <c r="BH909" s="20">
        <v>0.05</v>
      </c>
      <c r="BI909" s="44">
        <f t="shared" si="1073"/>
        <v>348.83387917559321</v>
      </c>
      <c r="BJ909" s="44">
        <f t="shared" si="1074"/>
        <v>0</v>
      </c>
      <c r="BK909" s="44">
        <f t="shared" si="1075"/>
        <v>0</v>
      </c>
      <c r="BL909" s="44">
        <f t="shared" si="1076"/>
        <v>5.6040043603826319</v>
      </c>
      <c r="BM909" s="44"/>
      <c r="BN909" s="44">
        <f t="shared" si="1077"/>
        <v>354.43788353597586</v>
      </c>
      <c r="BO909" s="44">
        <f t="shared" si="1078"/>
        <v>255.90011195010274</v>
      </c>
      <c r="BP909" s="44">
        <f t="shared" si="1079"/>
        <v>0</v>
      </c>
      <c r="BQ909" s="44"/>
      <c r="BR909" s="44">
        <f t="shared" si="1080"/>
        <v>10.464431250000001</v>
      </c>
      <c r="BS909" s="44"/>
      <c r="BT909" s="44">
        <f t="shared" si="1081"/>
        <v>266.36454320010273</v>
      </c>
      <c r="BU909" s="20"/>
      <c r="BV909" s="20">
        <v>0.22</v>
      </c>
      <c r="BW909" s="20"/>
      <c r="BX909" s="20">
        <v>0.05</v>
      </c>
      <c r="BY909" s="44">
        <f t="shared" si="1082"/>
        <v>137.04188110469732</v>
      </c>
      <c r="BZ909" s="44">
        <f t="shared" si="1083"/>
        <v>0</v>
      </c>
      <c r="CA909" s="44">
        <f t="shared" si="1084"/>
        <v>0</v>
      </c>
      <c r="CB909" s="44">
        <f t="shared" si="1085"/>
        <v>5.6040043603826319</v>
      </c>
      <c r="CC909" s="44"/>
      <c r="CD909" s="44">
        <f t="shared" si="1086"/>
        <v>142.64588546507997</v>
      </c>
      <c r="CE909" s="44">
        <f t="shared" si="1087"/>
        <v>3.6761702429344321</v>
      </c>
      <c r="CF909" s="44">
        <f t="shared" si="1088"/>
        <v>10.340021760680209</v>
      </c>
      <c r="CG909" s="44">
        <f t="shared" si="1089"/>
        <v>3.9602504252372608</v>
      </c>
      <c r="CH909" s="44">
        <f t="shared" si="1090"/>
        <v>56.589734145651605</v>
      </c>
      <c r="CI909" s="44">
        <f t="shared" si="1091"/>
        <v>170.37021435869241</v>
      </c>
      <c r="CJ909" s="44">
        <f t="shared" si="1092"/>
        <v>68.566626799655907</v>
      </c>
      <c r="CK909" s="44">
        <f t="shared" si="1093"/>
        <v>353.29666040275299</v>
      </c>
      <c r="CM909" s="35">
        <f>$CE$5/1000</f>
        <v>50</v>
      </c>
    </row>
    <row r="910" spans="1:91" x14ac:dyDescent="0.25">
      <c r="A910" s="41">
        <f>'[11]КППВ ПАТ "СМНВО"'!F79</f>
        <v>1969</v>
      </c>
      <c r="B910" s="41" t="str">
        <f>'[11]КППВ ПАТ "СМНВО"'!C79</f>
        <v>пр Курський 119</v>
      </c>
      <c r="C910" s="50">
        <f>'[11]КППВ ПАТ "СМНВО"'!O79</f>
        <v>1</v>
      </c>
      <c r="D910" s="46">
        <f>'[11]КППВ ПАТ "СМНВО"'!G79</f>
        <v>5</v>
      </c>
      <c r="E910" s="86" t="str">
        <f t="shared" si="1056"/>
        <v>ПАТ"Сумське НВО ім.Фрунзе"</v>
      </c>
      <c r="F910" s="43">
        <f>'[11]КППВ ПАТ "СМНВО"'!L79</f>
        <v>1530.4</v>
      </c>
      <c r="G910" s="43">
        <f>'[11]КППВ ПАТ "СМНВО"'!CL79</f>
        <v>298.12971394358129</v>
      </c>
      <c r="H910" s="32">
        <f t="shared" si="1110"/>
        <v>194.80509274933434</v>
      </c>
      <c r="I910" s="42"/>
      <c r="J910" s="42"/>
      <c r="K910" s="43">
        <f>'[11]КППВ ПАТ "СМНВО"'!CN79</f>
        <v>196.75648125000001</v>
      </c>
      <c r="L910" s="42"/>
      <c r="M910" s="42"/>
      <c r="N910" s="44">
        <f t="shared" si="1094"/>
        <v>494.88619519358133</v>
      </c>
      <c r="O910" s="44">
        <f t="shared" si="1095"/>
        <v>159.65704938808366</v>
      </c>
      <c r="P910" s="44">
        <f t="shared" si="1096"/>
        <v>0</v>
      </c>
      <c r="Q910" s="44">
        <f t="shared" si="1097"/>
        <v>0</v>
      </c>
      <c r="R910" s="44">
        <f t="shared" si="1098"/>
        <v>105.36876324344369</v>
      </c>
      <c r="S910" s="44">
        <f t="shared" si="1099"/>
        <v>0</v>
      </c>
      <c r="T910" s="44">
        <f t="shared" si="1100"/>
        <v>265.02581263152734</v>
      </c>
      <c r="U910" s="44">
        <f t="shared" si="1101"/>
        <v>307.07360536188872</v>
      </c>
      <c r="V910" s="44">
        <f t="shared" si="1102"/>
        <v>0</v>
      </c>
      <c r="W910" s="44">
        <f t="shared" si="1103"/>
        <v>0</v>
      </c>
      <c r="X910" s="44">
        <f t="shared" si="1104"/>
        <v>196.75648125000001</v>
      </c>
      <c r="Y910" s="44">
        <f t="shared" si="1105"/>
        <v>0</v>
      </c>
      <c r="Z910" s="44">
        <f t="shared" si="1106"/>
        <v>503.83008661188876</v>
      </c>
      <c r="AA910" s="20">
        <v>0.03</v>
      </c>
      <c r="AC910" s="44">
        <f t="shared" si="1107"/>
        <v>180.58720000000002</v>
      </c>
      <c r="AD910" s="28">
        <f>98+$CG$3</f>
        <v>118</v>
      </c>
      <c r="AE910" s="44">
        <f t="shared" si="1108"/>
        <v>1114.1312</v>
      </c>
      <c r="AF910" s="28">
        <f>708+$CG$3</f>
        <v>728</v>
      </c>
      <c r="AG910" s="44">
        <f t="shared" si="1109"/>
        <v>203.54320000000001</v>
      </c>
      <c r="AH910" s="28">
        <f>113+$CG$3</f>
        <v>133</v>
      </c>
      <c r="AI910" s="44">
        <f t="shared" si="1060"/>
        <v>55.27324896513997</v>
      </c>
      <c r="AJ910" s="44">
        <f t="shared" si="1061"/>
        <v>0</v>
      </c>
      <c r="AK910" s="44"/>
      <c r="AL910" s="44">
        <f t="shared" si="1062"/>
        <v>9.8378240625000011</v>
      </c>
      <c r="AM910" s="44"/>
      <c r="AN910" s="44">
        <f t="shared" si="1063"/>
        <v>65.111073027639975</v>
      </c>
      <c r="AO910" s="20"/>
      <c r="AP910" s="20">
        <v>0.18</v>
      </c>
      <c r="AQ910" s="20"/>
      <c r="AR910" s="20">
        <v>0.05</v>
      </c>
      <c r="AS910" s="44">
        <f t="shared" si="1064"/>
        <v>36.728432330404274</v>
      </c>
      <c r="AT910" s="44">
        <f t="shared" si="1065"/>
        <v>0</v>
      </c>
      <c r="AU910" s="44">
        <f t="shared" si="1066"/>
        <v>0</v>
      </c>
      <c r="AV910" s="44">
        <f t="shared" si="1067"/>
        <v>5.2684381621721847</v>
      </c>
      <c r="AW910" s="44"/>
      <c r="AX910" s="44">
        <f t="shared" si="1068"/>
        <v>41.996870492576463</v>
      </c>
      <c r="AY910" s="44">
        <f t="shared" si="1069"/>
        <v>171.96121900265771</v>
      </c>
      <c r="AZ910" s="44">
        <f t="shared" si="1070"/>
        <v>0</v>
      </c>
      <c r="BA910" s="44"/>
      <c r="BB910" s="44">
        <f t="shared" si="1071"/>
        <v>9.8378240625000011</v>
      </c>
      <c r="BC910" s="44"/>
      <c r="BD910" s="44">
        <f t="shared" si="1072"/>
        <v>181.79904306515772</v>
      </c>
      <c r="BE910" s="20"/>
      <c r="BF910" s="20">
        <v>0.56000000000000005</v>
      </c>
      <c r="BG910" s="20"/>
      <c r="BH910" s="20">
        <v>0.05</v>
      </c>
      <c r="BI910" s="44">
        <f t="shared" si="1073"/>
        <v>92.090186087046675</v>
      </c>
      <c r="BJ910" s="44">
        <f t="shared" si="1074"/>
        <v>0</v>
      </c>
      <c r="BK910" s="44">
        <f t="shared" si="1075"/>
        <v>0</v>
      </c>
      <c r="BL910" s="44">
        <f t="shared" si="1076"/>
        <v>5.2684381621721847</v>
      </c>
      <c r="BM910" s="44"/>
      <c r="BN910" s="44">
        <f t="shared" si="1077"/>
        <v>97.358624249218863</v>
      </c>
      <c r="BO910" s="44">
        <f t="shared" si="1078"/>
        <v>67.556193179615519</v>
      </c>
      <c r="BP910" s="44">
        <f t="shared" si="1079"/>
        <v>0</v>
      </c>
      <c r="BQ910" s="44"/>
      <c r="BR910" s="44">
        <f t="shared" si="1080"/>
        <v>9.8378240625000011</v>
      </c>
      <c r="BS910" s="44"/>
      <c r="BT910" s="44">
        <f t="shared" si="1081"/>
        <v>77.394017242115524</v>
      </c>
      <c r="BU910" s="20"/>
      <c r="BV910" s="20">
        <v>0.22</v>
      </c>
      <c r="BW910" s="20"/>
      <c r="BX910" s="20">
        <v>0.05</v>
      </c>
      <c r="BY910" s="44">
        <f t="shared" si="1082"/>
        <v>36.178287391339758</v>
      </c>
      <c r="BZ910" s="44">
        <f t="shared" si="1083"/>
        <v>0</v>
      </c>
      <c r="CA910" s="44">
        <f t="shared" si="1084"/>
        <v>0</v>
      </c>
      <c r="CB910" s="44">
        <f t="shared" si="1085"/>
        <v>5.2684381621721847</v>
      </c>
      <c r="CC910" s="44"/>
      <c r="CD910" s="44">
        <f t="shared" si="1086"/>
        <v>41.446725553511939</v>
      </c>
      <c r="CE910" s="44">
        <f t="shared" si="1087"/>
        <v>4.3000156412112025</v>
      </c>
      <c r="CF910" s="44">
        <f t="shared" si="1088"/>
        <v>11.443579945707162</v>
      </c>
      <c r="CG910" s="44">
        <f t="shared" si="1089"/>
        <v>4.9109597267751592</v>
      </c>
      <c r="CH910" s="44">
        <f t="shared" si="1090"/>
        <v>16.760664130351149</v>
      </c>
      <c r="CI910" s="44">
        <f t="shared" si="1091"/>
        <v>46.798072253253387</v>
      </c>
      <c r="CJ910" s="44">
        <f t="shared" si="1092"/>
        <v>19.922496564340857</v>
      </c>
      <c r="CK910" s="44">
        <f t="shared" si="1093"/>
        <v>129.69417439769197</v>
      </c>
      <c r="CM910" s="35">
        <f>$CE$3/1000</f>
        <v>20</v>
      </c>
    </row>
    <row r="911" spans="1:91" x14ac:dyDescent="0.25">
      <c r="A911" s="41">
        <f>'[11]КППВ ПАТ "СМНВО"'!F80</f>
        <v>1967</v>
      </c>
      <c r="B911" s="41" t="str">
        <f>'[11]КППВ ПАТ "СМНВО"'!C80</f>
        <v>пр Курський,123</v>
      </c>
      <c r="C911" s="47" t="str">
        <f>'[11]КППВ ПАТ "СМНВО"'!O80</f>
        <v>так</v>
      </c>
      <c r="D911" s="46">
        <f>'[11]КППВ ПАТ "СМНВО"'!G80</f>
        <v>5</v>
      </c>
      <c r="E911" s="86" t="str">
        <f t="shared" si="1056"/>
        <v>ПАТ"Сумське НВО ім.Фрунзе"</v>
      </c>
      <c r="F911" s="43">
        <f>'[11]КППВ ПАТ "СМНВО"'!L80</f>
        <v>3164</v>
      </c>
      <c r="G911" s="43">
        <f>'[11]КППВ ПАТ "СМНВО"'!CL80</f>
        <v>379.15645446831235</v>
      </c>
      <c r="H911" s="32">
        <f t="shared" si="1110"/>
        <v>119.83453048935282</v>
      </c>
      <c r="I911" s="42"/>
      <c r="J911" s="42"/>
      <c r="K911" s="43">
        <f>'[11]КППВ ПАТ "СМНВО"'!CN80</f>
        <v>181.66312500000001</v>
      </c>
      <c r="L911" s="42"/>
      <c r="M911" s="42"/>
      <c r="N911" s="44">
        <f t="shared" si="1094"/>
        <v>560.81957946831233</v>
      </c>
      <c r="O911" s="44">
        <f t="shared" si="1095"/>
        <v>203.04920289935882</v>
      </c>
      <c r="P911" s="44">
        <f t="shared" si="1096"/>
        <v>0</v>
      </c>
      <c r="Q911" s="44">
        <f t="shared" si="1097"/>
        <v>0</v>
      </c>
      <c r="R911" s="44">
        <f t="shared" si="1098"/>
        <v>97.285836210232176</v>
      </c>
      <c r="S911" s="44">
        <f t="shared" si="1099"/>
        <v>0</v>
      </c>
      <c r="T911" s="44">
        <f t="shared" si="1100"/>
        <v>300.33503910959098</v>
      </c>
      <c r="U911" s="44">
        <f t="shared" si="1101"/>
        <v>420.86366445982674</v>
      </c>
      <c r="V911" s="44">
        <f t="shared" si="1102"/>
        <v>0</v>
      </c>
      <c r="W911" s="44">
        <f t="shared" si="1103"/>
        <v>0</v>
      </c>
      <c r="X911" s="44">
        <f t="shared" si="1104"/>
        <v>181.66312500000001</v>
      </c>
      <c r="Y911" s="44">
        <f t="shared" si="1105"/>
        <v>0</v>
      </c>
      <c r="Z911" s="44">
        <f t="shared" si="1106"/>
        <v>602.52678945982677</v>
      </c>
      <c r="AA911" s="20">
        <v>0.11</v>
      </c>
      <c r="AC911" s="44">
        <f t="shared" si="1107"/>
        <v>297.416</v>
      </c>
      <c r="AD911" s="28">
        <v>94</v>
      </c>
      <c r="AE911" s="44">
        <f t="shared" si="1108"/>
        <v>2157.848</v>
      </c>
      <c r="AF911" s="28">
        <v>682</v>
      </c>
      <c r="AG911" s="44">
        <f t="shared" si="1109"/>
        <v>348.04</v>
      </c>
      <c r="AH911" s="28">
        <v>110</v>
      </c>
      <c r="AI911" s="44">
        <f t="shared" si="1060"/>
        <v>75.755459602768809</v>
      </c>
      <c r="AJ911" s="44">
        <f t="shared" si="1061"/>
        <v>0</v>
      </c>
      <c r="AK911" s="44"/>
      <c r="AL911" s="44">
        <f t="shared" si="1062"/>
        <v>9.08315625</v>
      </c>
      <c r="AM911" s="44"/>
      <c r="AN911" s="44">
        <f t="shared" si="1063"/>
        <v>84.838615852768811</v>
      </c>
      <c r="AO911" s="20"/>
      <c r="AP911" s="20">
        <v>0.18</v>
      </c>
      <c r="AQ911" s="20"/>
      <c r="AR911" s="20">
        <v>0.05</v>
      </c>
      <c r="AS911" s="44">
        <f t="shared" si="1064"/>
        <v>50.338623543439155</v>
      </c>
      <c r="AT911" s="44">
        <f t="shared" si="1065"/>
        <v>0</v>
      </c>
      <c r="AU911" s="44">
        <f t="shared" si="1066"/>
        <v>0</v>
      </c>
      <c r="AV911" s="44">
        <f t="shared" si="1067"/>
        <v>4.8642918105116086</v>
      </c>
      <c r="AW911" s="44"/>
      <c r="AX911" s="44">
        <f t="shared" si="1068"/>
        <v>55.202915353950765</v>
      </c>
      <c r="AY911" s="44">
        <f t="shared" si="1069"/>
        <v>235.683652097503</v>
      </c>
      <c r="AZ911" s="44">
        <f t="shared" si="1070"/>
        <v>0</v>
      </c>
      <c r="BA911" s="44"/>
      <c r="BB911" s="44">
        <f t="shared" si="1071"/>
        <v>9.08315625</v>
      </c>
      <c r="BC911" s="44"/>
      <c r="BD911" s="44">
        <f t="shared" si="1072"/>
        <v>244.766808347503</v>
      </c>
      <c r="BE911" s="20"/>
      <c r="BF911" s="20">
        <v>0.56000000000000005</v>
      </c>
      <c r="BG911" s="20"/>
      <c r="BH911" s="20">
        <v>0.05</v>
      </c>
      <c r="BI911" s="44">
        <f t="shared" si="1073"/>
        <v>126.21538452224146</v>
      </c>
      <c r="BJ911" s="44">
        <f t="shared" si="1074"/>
        <v>0</v>
      </c>
      <c r="BK911" s="44">
        <f t="shared" si="1075"/>
        <v>0</v>
      </c>
      <c r="BL911" s="44">
        <f t="shared" si="1076"/>
        <v>4.8642918105116086</v>
      </c>
      <c r="BM911" s="44"/>
      <c r="BN911" s="44">
        <f t="shared" si="1077"/>
        <v>131.07967633275308</v>
      </c>
      <c r="BO911" s="44">
        <f t="shared" si="1078"/>
        <v>92.590006181161883</v>
      </c>
      <c r="BP911" s="44">
        <f t="shared" si="1079"/>
        <v>0</v>
      </c>
      <c r="BQ911" s="44"/>
      <c r="BR911" s="44">
        <f t="shared" si="1080"/>
        <v>9.08315625</v>
      </c>
      <c r="BS911" s="44"/>
      <c r="BT911" s="44">
        <f t="shared" si="1081"/>
        <v>101.67316243116188</v>
      </c>
      <c r="BU911" s="20"/>
      <c r="BV911" s="20">
        <v>0.22</v>
      </c>
      <c r="BW911" s="20"/>
      <c r="BX911" s="20">
        <v>0.05</v>
      </c>
      <c r="BY911" s="44">
        <f t="shared" si="1082"/>
        <v>49.584615348023426</v>
      </c>
      <c r="BZ911" s="44">
        <f t="shared" si="1083"/>
        <v>0</v>
      </c>
      <c r="CA911" s="44">
        <f t="shared" si="1084"/>
        <v>0</v>
      </c>
      <c r="CB911" s="44">
        <f t="shared" si="1085"/>
        <v>4.8642918105116086</v>
      </c>
      <c r="CC911" s="44"/>
      <c r="CD911" s="44">
        <f t="shared" si="1086"/>
        <v>54.448907158535036</v>
      </c>
      <c r="CE911" s="44">
        <f t="shared" si="1087"/>
        <v>5.3876864671552989</v>
      </c>
      <c r="CF911" s="44">
        <f t="shared" si="1088"/>
        <v>16.46210961432482</v>
      </c>
      <c r="CG911" s="44">
        <f t="shared" si="1089"/>
        <v>6.3920474838298693</v>
      </c>
      <c r="CH911" s="44">
        <f t="shared" si="1090"/>
        <v>21.838859036903248</v>
      </c>
      <c r="CI911" s="44">
        <f t="shared" si="1091"/>
        <v>63.007013618544057</v>
      </c>
      <c r="CJ911" s="44">
        <f t="shared" si="1092"/>
        <v>26.172348992865437</v>
      </c>
      <c r="CK911" s="44">
        <f t="shared" si="1093"/>
        <v>155.10033360052273</v>
      </c>
    </row>
    <row r="912" spans="1:91" x14ac:dyDescent="0.25">
      <c r="A912" s="41">
        <f>'[11]КППВ ПАТ "СМНВО"'!F81</f>
        <v>1966</v>
      </c>
      <c r="B912" s="41" t="str">
        <f>'[11]КППВ ПАТ "СМНВО"'!C81</f>
        <v>пр Курський,127</v>
      </c>
      <c r="C912" s="47" t="str">
        <f>'[11]КППВ ПАТ "СМНВО"'!O81</f>
        <v>так</v>
      </c>
      <c r="D912" s="46">
        <f>'[11]КППВ ПАТ "СМНВО"'!G81</f>
        <v>5</v>
      </c>
      <c r="E912" s="86" t="str">
        <f t="shared" si="1056"/>
        <v>ПАТ"Сумське НВО ім.Фрунзе"</v>
      </c>
      <c r="F912" s="43">
        <f>'[11]КППВ ПАТ "СМНВО"'!L81</f>
        <v>3201.3</v>
      </c>
      <c r="G912" s="43">
        <f>'[11]КППВ ПАТ "СМНВО"'!CL81</f>
        <v>487.12525359993452</v>
      </c>
      <c r="H912" s="32">
        <f t="shared" si="1110"/>
        <v>152.16482478990864</v>
      </c>
      <c r="I912" s="42"/>
      <c r="J912" s="42"/>
      <c r="K912" s="43">
        <f>'[11]КППВ ПАТ "СМНВО"'!CN81</f>
        <v>131.11349999999999</v>
      </c>
      <c r="L912" s="42"/>
      <c r="M912" s="42"/>
      <c r="N912" s="44">
        <f t="shared" si="1094"/>
        <v>618.23875359993451</v>
      </c>
      <c r="O912" s="44">
        <f t="shared" si="1095"/>
        <v>260.86960485564168</v>
      </c>
      <c r="P912" s="44">
        <f t="shared" si="1096"/>
        <v>0</v>
      </c>
      <c r="Q912" s="44">
        <f t="shared" si="1097"/>
        <v>0</v>
      </c>
      <c r="R912" s="44">
        <f t="shared" si="1098"/>
        <v>70.215055950128971</v>
      </c>
      <c r="S912" s="44">
        <f t="shared" si="1099"/>
        <v>0</v>
      </c>
      <c r="T912" s="44">
        <f t="shared" si="1100"/>
        <v>331.08466080577068</v>
      </c>
      <c r="U912" s="44">
        <f t="shared" si="1101"/>
        <v>501.73901120793255</v>
      </c>
      <c r="V912" s="44">
        <f t="shared" si="1102"/>
        <v>0</v>
      </c>
      <c r="W912" s="44">
        <f t="shared" si="1103"/>
        <v>0</v>
      </c>
      <c r="X912" s="44">
        <f t="shared" si="1104"/>
        <v>131.11349999999999</v>
      </c>
      <c r="Y912" s="44">
        <f t="shared" si="1105"/>
        <v>0</v>
      </c>
      <c r="Z912" s="44">
        <f t="shared" si="1106"/>
        <v>632.85251120793259</v>
      </c>
      <c r="AA912" s="20">
        <v>0.03</v>
      </c>
      <c r="AC912" s="44">
        <f t="shared" si="1107"/>
        <v>300.92220000000003</v>
      </c>
      <c r="AD912" s="28">
        <v>94</v>
      </c>
      <c r="AE912" s="44">
        <f t="shared" si="1108"/>
        <v>2183.2865999999999</v>
      </c>
      <c r="AF912" s="28">
        <v>682</v>
      </c>
      <c r="AG912" s="44">
        <f t="shared" si="1109"/>
        <v>352.14299999999997</v>
      </c>
      <c r="AH912" s="28">
        <v>110</v>
      </c>
      <c r="AI912" s="44">
        <f t="shared" si="1060"/>
        <v>90.313022017427855</v>
      </c>
      <c r="AJ912" s="44">
        <f t="shared" si="1061"/>
        <v>0</v>
      </c>
      <c r="AK912" s="44"/>
      <c r="AL912" s="44">
        <f t="shared" si="1062"/>
        <v>6.5556749999999999</v>
      </c>
      <c r="AM912" s="44"/>
      <c r="AN912" s="44">
        <f t="shared" si="1063"/>
        <v>96.868697017427849</v>
      </c>
      <c r="AO912" s="20"/>
      <c r="AP912" s="20">
        <v>0.18</v>
      </c>
      <c r="AQ912" s="20"/>
      <c r="AR912" s="20">
        <v>0.05</v>
      </c>
      <c r="AS912" s="44">
        <f t="shared" si="1064"/>
        <v>60.011954785097373</v>
      </c>
      <c r="AT912" s="44">
        <f t="shared" si="1065"/>
        <v>0</v>
      </c>
      <c r="AU912" s="44">
        <f t="shared" si="1066"/>
        <v>0</v>
      </c>
      <c r="AV912" s="44">
        <f t="shared" si="1067"/>
        <v>3.510752797506449</v>
      </c>
      <c r="AW912" s="44"/>
      <c r="AX912" s="44">
        <f t="shared" si="1068"/>
        <v>63.522707582603822</v>
      </c>
      <c r="AY912" s="44">
        <f t="shared" si="1069"/>
        <v>280.97384627644226</v>
      </c>
      <c r="AZ912" s="44">
        <f t="shared" si="1070"/>
        <v>0</v>
      </c>
      <c r="BA912" s="44"/>
      <c r="BB912" s="44">
        <f t="shared" si="1071"/>
        <v>6.5556749999999999</v>
      </c>
      <c r="BC912" s="44"/>
      <c r="BD912" s="44">
        <f t="shared" si="1072"/>
        <v>287.52952127644227</v>
      </c>
      <c r="BE912" s="20"/>
      <c r="BF912" s="20">
        <v>0.56000000000000005</v>
      </c>
      <c r="BG912" s="20"/>
      <c r="BH912" s="20">
        <v>0.05</v>
      </c>
      <c r="BI912" s="44">
        <f t="shared" si="1073"/>
        <v>150.46958808073413</v>
      </c>
      <c r="BJ912" s="44">
        <f t="shared" si="1074"/>
        <v>0</v>
      </c>
      <c r="BK912" s="44">
        <f t="shared" si="1075"/>
        <v>0</v>
      </c>
      <c r="BL912" s="44">
        <f t="shared" si="1076"/>
        <v>3.510752797506449</v>
      </c>
      <c r="BM912" s="44"/>
      <c r="BN912" s="44">
        <f t="shared" si="1077"/>
        <v>153.98034087824058</v>
      </c>
      <c r="BO912" s="44">
        <f t="shared" si="1078"/>
        <v>110.38258246574516</v>
      </c>
      <c r="BP912" s="44">
        <f t="shared" si="1079"/>
        <v>0</v>
      </c>
      <c r="BQ912" s="44"/>
      <c r="BR912" s="44">
        <f t="shared" si="1080"/>
        <v>6.5556749999999999</v>
      </c>
      <c r="BS912" s="44"/>
      <c r="BT912" s="44">
        <f t="shared" si="1081"/>
        <v>116.93825746574515</v>
      </c>
      <c r="BU912" s="20"/>
      <c r="BV912" s="20">
        <v>0.22</v>
      </c>
      <c r="BW912" s="20"/>
      <c r="BX912" s="20">
        <v>0.05</v>
      </c>
      <c r="BY912" s="44">
        <f t="shared" si="1082"/>
        <v>59.113052460288394</v>
      </c>
      <c r="BZ912" s="44">
        <f t="shared" si="1083"/>
        <v>0</v>
      </c>
      <c r="CA912" s="44">
        <f t="shared" si="1084"/>
        <v>0</v>
      </c>
      <c r="CB912" s="44">
        <f t="shared" si="1085"/>
        <v>3.510752797506449</v>
      </c>
      <c r="CC912" s="44"/>
      <c r="CD912" s="44">
        <f t="shared" si="1086"/>
        <v>62.623805257794842</v>
      </c>
      <c r="CE912" s="44">
        <f t="shared" si="1087"/>
        <v>4.7372382483647453</v>
      </c>
      <c r="CF912" s="44">
        <f t="shared" si="1088"/>
        <v>14.178995757168938</v>
      </c>
      <c r="CG912" s="44">
        <f t="shared" si="1089"/>
        <v>5.623149193032603</v>
      </c>
      <c r="CH912" s="44">
        <f t="shared" si="1090"/>
        <v>24.935600351182003</v>
      </c>
      <c r="CI912" s="44">
        <f t="shared" si="1091"/>
        <v>74.014841248727933</v>
      </c>
      <c r="CJ912" s="44">
        <f t="shared" si="1092"/>
        <v>30.101836235134208</v>
      </c>
      <c r="CK912" s="44">
        <f t="shared" si="1093"/>
        <v>162.90667456674703</v>
      </c>
    </row>
    <row r="913" spans="1:91" x14ac:dyDescent="0.25">
      <c r="A913" s="41">
        <f>'[11]КППВ ПАТ "СМНВО"'!F82</f>
        <v>1966</v>
      </c>
      <c r="B913" s="41" t="str">
        <f>'[11]КППВ ПАТ "СМНВО"'!C82</f>
        <v>пр Курський,129</v>
      </c>
      <c r="C913" s="50">
        <f>'[11]КППВ ПАТ "СМНВО"'!O82</f>
        <v>1</v>
      </c>
      <c r="D913" s="46">
        <f>'[11]КППВ ПАТ "СМНВО"'!G82</f>
        <v>5</v>
      </c>
      <c r="E913" s="86" t="str">
        <f t="shared" si="1056"/>
        <v>ПАТ"Сумське НВО ім.Фрунзе"</v>
      </c>
      <c r="F913" s="43">
        <f>'[11]КППВ ПАТ "СМНВО"'!L82</f>
        <v>3123.91</v>
      </c>
      <c r="G913" s="43">
        <f>'[11]КППВ ПАТ "СМНВО"'!CL82</f>
        <v>634.86003006586054</v>
      </c>
      <c r="H913" s="32">
        <f t="shared" si="1110"/>
        <v>203.22609488297059</v>
      </c>
      <c r="I913" s="42"/>
      <c r="J913" s="42"/>
      <c r="K913" s="43">
        <f>'[11]КППВ ПАТ "СМНВО"'!CN82</f>
        <v>0</v>
      </c>
      <c r="L913" s="42"/>
      <c r="M913" s="42"/>
      <c r="N913" s="44">
        <f t="shared" si="1094"/>
        <v>634.86003006586054</v>
      </c>
      <c r="O913" s="44">
        <f t="shared" si="1095"/>
        <v>339.98583312606991</v>
      </c>
      <c r="P913" s="44">
        <f t="shared" si="1096"/>
        <v>0</v>
      </c>
      <c r="Q913" s="44">
        <f t="shared" si="1097"/>
        <v>0</v>
      </c>
      <c r="R913" s="44">
        <f t="shared" si="1098"/>
        <v>0</v>
      </c>
      <c r="S913" s="44">
        <f t="shared" si="1099"/>
        <v>0</v>
      </c>
      <c r="T913" s="44">
        <f t="shared" si="1100"/>
        <v>339.98583312606991</v>
      </c>
      <c r="U913" s="44">
        <f t="shared" si="1101"/>
        <v>653.90583096783632</v>
      </c>
      <c r="V913" s="44">
        <f t="shared" si="1102"/>
        <v>0</v>
      </c>
      <c r="W913" s="44">
        <f t="shared" si="1103"/>
        <v>0</v>
      </c>
      <c r="X913" s="44">
        <f t="shared" si="1104"/>
        <v>0</v>
      </c>
      <c r="Y913" s="44">
        <f t="shared" si="1105"/>
        <v>0</v>
      </c>
      <c r="Z913" s="44">
        <f t="shared" si="1106"/>
        <v>653.90583096783632</v>
      </c>
      <c r="AA913" s="20">
        <v>0.03</v>
      </c>
      <c r="AC913" s="44">
        <f t="shared" si="1107"/>
        <v>330.09315666666669</v>
      </c>
      <c r="AD913" s="28">
        <f t="shared" ref="AD913:AD915" si="1111">94+$CG$4</f>
        <v>105.66666666666667</v>
      </c>
      <c r="AE913" s="44">
        <f t="shared" si="1108"/>
        <v>2166.9522366666665</v>
      </c>
      <c r="AF913" s="28">
        <f t="shared" ref="AF913:AF915" si="1112">682+$CG$4</f>
        <v>693.66666666666663</v>
      </c>
      <c r="AG913" s="44">
        <f t="shared" si="1109"/>
        <v>380.07571666666666</v>
      </c>
      <c r="AH913" s="28">
        <f t="shared" ref="AH913:AH915" si="1113">110+$CG$4</f>
        <v>121.66666666666667</v>
      </c>
      <c r="AI913" s="44">
        <f t="shared" si="1060"/>
        <v>117.70304957421054</v>
      </c>
      <c r="AJ913" s="44">
        <f t="shared" si="1061"/>
        <v>0</v>
      </c>
      <c r="AK913" s="44"/>
      <c r="AL913" s="44">
        <f t="shared" si="1062"/>
        <v>0</v>
      </c>
      <c r="AM913" s="44"/>
      <c r="AN913" s="44">
        <f t="shared" si="1063"/>
        <v>117.70304957421054</v>
      </c>
      <c r="AO913" s="20"/>
      <c r="AP913" s="20">
        <v>0.18</v>
      </c>
      <c r="AQ913" s="20"/>
      <c r="AR913" s="20">
        <v>0.05</v>
      </c>
      <c r="AS913" s="44">
        <f t="shared" si="1064"/>
        <v>78.212310155588909</v>
      </c>
      <c r="AT913" s="44">
        <f t="shared" si="1065"/>
        <v>0</v>
      </c>
      <c r="AU913" s="44">
        <f t="shared" si="1066"/>
        <v>0</v>
      </c>
      <c r="AV913" s="44">
        <f t="shared" si="1067"/>
        <v>0</v>
      </c>
      <c r="AW913" s="44"/>
      <c r="AX913" s="44">
        <f t="shared" si="1068"/>
        <v>78.212310155588909</v>
      </c>
      <c r="AY913" s="44">
        <f t="shared" si="1069"/>
        <v>366.18726534198839</v>
      </c>
      <c r="AZ913" s="44">
        <f t="shared" si="1070"/>
        <v>0</v>
      </c>
      <c r="BA913" s="44"/>
      <c r="BB913" s="44">
        <f t="shared" si="1071"/>
        <v>0</v>
      </c>
      <c r="BC913" s="44"/>
      <c r="BD913" s="44">
        <f t="shared" si="1072"/>
        <v>366.18726534198839</v>
      </c>
      <c r="BE913" s="20"/>
      <c r="BF913" s="20">
        <v>0.56000000000000005</v>
      </c>
      <c r="BG913" s="20"/>
      <c r="BH913" s="20">
        <v>0.05</v>
      </c>
      <c r="BI913" s="44">
        <f t="shared" si="1073"/>
        <v>196.10382854711713</v>
      </c>
      <c r="BJ913" s="44">
        <f t="shared" si="1074"/>
        <v>0</v>
      </c>
      <c r="BK913" s="44">
        <f t="shared" si="1075"/>
        <v>0</v>
      </c>
      <c r="BL913" s="44">
        <f t="shared" si="1076"/>
        <v>0</v>
      </c>
      <c r="BM913" s="44"/>
      <c r="BN913" s="44">
        <f t="shared" si="1077"/>
        <v>196.10382854711713</v>
      </c>
      <c r="BO913" s="44">
        <f t="shared" si="1078"/>
        <v>143.85928281292399</v>
      </c>
      <c r="BP913" s="44">
        <f t="shared" si="1079"/>
        <v>0</v>
      </c>
      <c r="BQ913" s="44"/>
      <c r="BR913" s="44">
        <f t="shared" si="1080"/>
        <v>0</v>
      </c>
      <c r="BS913" s="44"/>
      <c r="BT913" s="44">
        <f t="shared" si="1081"/>
        <v>143.85928281292399</v>
      </c>
      <c r="BU913" s="20"/>
      <c r="BV913" s="20">
        <v>0.22</v>
      </c>
      <c r="BW913" s="20"/>
      <c r="BX913" s="20">
        <v>0.05</v>
      </c>
      <c r="BY913" s="44">
        <f t="shared" si="1082"/>
        <v>77.040789786367441</v>
      </c>
      <c r="BZ913" s="44">
        <f t="shared" si="1083"/>
        <v>0</v>
      </c>
      <c r="CA913" s="44">
        <f t="shared" si="1084"/>
        <v>0</v>
      </c>
      <c r="CB913" s="44">
        <f t="shared" si="1085"/>
        <v>0</v>
      </c>
      <c r="CC913" s="44"/>
      <c r="CD913" s="44">
        <f t="shared" si="1086"/>
        <v>77.040789786367441</v>
      </c>
      <c r="CE913" s="44">
        <f t="shared" si="1087"/>
        <v>4.2204757283093608</v>
      </c>
      <c r="CF913" s="44">
        <f t="shared" si="1088"/>
        <v>11.050025145970167</v>
      </c>
      <c r="CG913" s="44">
        <f t="shared" si="1089"/>
        <v>4.933434843030672</v>
      </c>
      <c r="CH913" s="44">
        <f t="shared" si="1090"/>
        <v>30.298706338228499</v>
      </c>
      <c r="CI913" s="44">
        <f t="shared" si="1091"/>
        <v>94.262641941155337</v>
      </c>
      <c r="CJ913" s="44">
        <f t="shared" si="1092"/>
        <v>37.031752191168167</v>
      </c>
      <c r="CK913" s="44">
        <f t="shared" si="1093"/>
        <v>168.32614632349166</v>
      </c>
      <c r="CM913" s="35">
        <f t="shared" ref="CM913:CM915" si="1114">$CE$4/1000</f>
        <v>35</v>
      </c>
    </row>
    <row r="914" spans="1:91" x14ac:dyDescent="0.25">
      <c r="A914" s="41">
        <f>'[11]КППВ ПАТ "СМНВО"'!F83</f>
        <v>1974</v>
      </c>
      <c r="B914" s="41" t="str">
        <f>'[11]КППВ ПАТ "СМНВО"'!C83</f>
        <v>пр Курський,131</v>
      </c>
      <c r="C914" s="50">
        <f>'[11]КППВ ПАТ "СМНВО"'!O83</f>
        <v>1</v>
      </c>
      <c r="D914" s="46">
        <f>'[11]КППВ ПАТ "СМНВО"'!G83</f>
        <v>5</v>
      </c>
      <c r="E914" s="86" t="str">
        <f t="shared" si="1056"/>
        <v>ПАТ"Сумське НВО ім.Фрунзе"</v>
      </c>
      <c r="F914" s="43">
        <f>'[11]КППВ ПАТ "СМНВО"'!L83</f>
        <v>3012.9</v>
      </c>
      <c r="G914" s="43">
        <f>'[11]КППВ ПАТ "СМНВО"'!CL83</f>
        <v>618.5639997932434</v>
      </c>
      <c r="H914" s="32">
        <f t="shared" si="1110"/>
        <v>205.30518762429665</v>
      </c>
      <c r="I914" s="42"/>
      <c r="J914" s="42"/>
      <c r="K914" s="43">
        <f>'[11]КППВ ПАТ "СМНВО"'!CN83</f>
        <v>0</v>
      </c>
      <c r="L914" s="42"/>
      <c r="M914" s="42"/>
      <c r="N914" s="44">
        <f t="shared" si="1094"/>
        <v>618.5639997932434</v>
      </c>
      <c r="O914" s="44">
        <f t="shared" si="1095"/>
        <v>331.25883951094403</v>
      </c>
      <c r="P914" s="44">
        <f t="shared" si="1096"/>
        <v>0</v>
      </c>
      <c r="Q914" s="44">
        <f t="shared" si="1097"/>
        <v>0</v>
      </c>
      <c r="R914" s="44">
        <f t="shared" si="1098"/>
        <v>0</v>
      </c>
      <c r="S914" s="44">
        <f t="shared" si="1099"/>
        <v>0</v>
      </c>
      <c r="T914" s="44">
        <f t="shared" si="1100"/>
        <v>331.25883951094403</v>
      </c>
      <c r="U914" s="44">
        <f t="shared" si="1101"/>
        <v>637.12091978704075</v>
      </c>
      <c r="V914" s="44">
        <f t="shared" si="1102"/>
        <v>0</v>
      </c>
      <c r="W914" s="44">
        <f t="shared" si="1103"/>
        <v>0</v>
      </c>
      <c r="X914" s="44">
        <f t="shared" si="1104"/>
        <v>0</v>
      </c>
      <c r="Y914" s="44">
        <f t="shared" si="1105"/>
        <v>0</v>
      </c>
      <c r="Z914" s="44">
        <f t="shared" si="1106"/>
        <v>637.12091978704075</v>
      </c>
      <c r="AA914" s="20">
        <v>0.03</v>
      </c>
      <c r="AC914" s="44">
        <f t="shared" si="1107"/>
        <v>318.36310000000003</v>
      </c>
      <c r="AD914" s="28">
        <f t="shared" si="1111"/>
        <v>105.66666666666667</v>
      </c>
      <c r="AE914" s="44">
        <f t="shared" si="1108"/>
        <v>2089.9483</v>
      </c>
      <c r="AF914" s="28">
        <f t="shared" si="1112"/>
        <v>693.66666666666663</v>
      </c>
      <c r="AG914" s="44">
        <f t="shared" si="1109"/>
        <v>366.56950000000001</v>
      </c>
      <c r="AH914" s="28">
        <f t="shared" si="1113"/>
        <v>121.66666666666667</v>
      </c>
      <c r="AI914" s="44">
        <f t="shared" si="1060"/>
        <v>114.68176556166733</v>
      </c>
      <c r="AJ914" s="44">
        <f t="shared" si="1061"/>
        <v>0</v>
      </c>
      <c r="AK914" s="44"/>
      <c r="AL914" s="44">
        <f t="shared" si="1062"/>
        <v>0</v>
      </c>
      <c r="AM914" s="44"/>
      <c r="AN914" s="44">
        <f t="shared" si="1063"/>
        <v>114.68176556166733</v>
      </c>
      <c r="AO914" s="20"/>
      <c r="AP914" s="20">
        <v>0.18</v>
      </c>
      <c r="AQ914" s="20"/>
      <c r="AR914" s="20">
        <v>0.05</v>
      </c>
      <c r="AS914" s="44">
        <f t="shared" si="1064"/>
        <v>76.204702000048599</v>
      </c>
      <c r="AT914" s="44">
        <f t="shared" si="1065"/>
        <v>0</v>
      </c>
      <c r="AU914" s="44">
        <f t="shared" si="1066"/>
        <v>0</v>
      </c>
      <c r="AV914" s="44">
        <f t="shared" si="1067"/>
        <v>0</v>
      </c>
      <c r="AW914" s="44"/>
      <c r="AX914" s="44">
        <f t="shared" si="1068"/>
        <v>76.204702000048599</v>
      </c>
      <c r="AY914" s="44">
        <f t="shared" si="1069"/>
        <v>356.78771508074283</v>
      </c>
      <c r="AZ914" s="44">
        <f t="shared" si="1070"/>
        <v>0</v>
      </c>
      <c r="BA914" s="44"/>
      <c r="BB914" s="44">
        <f t="shared" si="1071"/>
        <v>0</v>
      </c>
      <c r="BC914" s="44"/>
      <c r="BD914" s="44">
        <f t="shared" si="1072"/>
        <v>356.78771508074283</v>
      </c>
      <c r="BE914" s="20"/>
      <c r="BF914" s="20">
        <v>0.56000000000000005</v>
      </c>
      <c r="BG914" s="20"/>
      <c r="BH914" s="20">
        <v>0.05</v>
      </c>
      <c r="BI914" s="44">
        <f t="shared" si="1073"/>
        <v>191.07009862991254</v>
      </c>
      <c r="BJ914" s="44">
        <f t="shared" si="1074"/>
        <v>0</v>
      </c>
      <c r="BK914" s="44">
        <f t="shared" si="1075"/>
        <v>0</v>
      </c>
      <c r="BL914" s="44">
        <f t="shared" si="1076"/>
        <v>0</v>
      </c>
      <c r="BM914" s="44"/>
      <c r="BN914" s="44">
        <f t="shared" si="1077"/>
        <v>191.07009862991254</v>
      </c>
      <c r="BO914" s="44">
        <f t="shared" si="1078"/>
        <v>140.16660235314896</v>
      </c>
      <c r="BP914" s="44">
        <f t="shared" si="1079"/>
        <v>0</v>
      </c>
      <c r="BQ914" s="44"/>
      <c r="BR914" s="44">
        <f t="shared" si="1080"/>
        <v>0</v>
      </c>
      <c r="BS914" s="44"/>
      <c r="BT914" s="44">
        <f t="shared" si="1081"/>
        <v>140.16660235314896</v>
      </c>
      <c r="BU914" s="20"/>
      <c r="BV914" s="20">
        <v>0.22</v>
      </c>
      <c r="BW914" s="20"/>
      <c r="BX914" s="20">
        <v>0.05</v>
      </c>
      <c r="BY914" s="44">
        <f t="shared" si="1082"/>
        <v>75.063253033179919</v>
      </c>
      <c r="BZ914" s="44">
        <f t="shared" si="1083"/>
        <v>0</v>
      </c>
      <c r="CA914" s="44">
        <f t="shared" si="1084"/>
        <v>0</v>
      </c>
      <c r="CB914" s="44">
        <f t="shared" si="1085"/>
        <v>0</v>
      </c>
      <c r="CC914" s="44"/>
      <c r="CD914" s="44">
        <f t="shared" si="1086"/>
        <v>75.063253033179919</v>
      </c>
      <c r="CE914" s="44">
        <f t="shared" si="1087"/>
        <v>4.1777356468082116</v>
      </c>
      <c r="CF914" s="44">
        <f t="shared" si="1088"/>
        <v>10.938123311738391</v>
      </c>
      <c r="CG914" s="44">
        <f t="shared" si="1089"/>
        <v>4.8834747388041748</v>
      </c>
      <c r="CH914" s="44">
        <f t="shared" si="1090"/>
        <v>29.520978000759079</v>
      </c>
      <c r="CI914" s="44">
        <f t="shared" si="1091"/>
        <v>91.84304266902825</v>
      </c>
      <c r="CJ914" s="44">
        <f t="shared" si="1092"/>
        <v>36.081195334261096</v>
      </c>
      <c r="CK914" s="44">
        <f t="shared" si="1093"/>
        <v>164.00543333755044</v>
      </c>
      <c r="CM914" s="35">
        <f t="shared" si="1114"/>
        <v>35</v>
      </c>
    </row>
    <row r="915" spans="1:91" ht="30" x14ac:dyDescent="0.25">
      <c r="A915" s="41">
        <f>'[11]КППВ ПАТ "СМНВО"'!F84</f>
        <v>1974</v>
      </c>
      <c r="B915" s="41" t="str">
        <f>'[11]КППВ ПАТ "СМНВО"'!C84</f>
        <v>вул. 1-ша Новопоселенська, 1</v>
      </c>
      <c r="C915" s="50">
        <f>'[11]КППВ ПАТ "СМНВО"'!O84</f>
        <v>1</v>
      </c>
      <c r="D915" s="46">
        <f>'[11]КППВ ПАТ "СМНВО"'!G84</f>
        <v>5</v>
      </c>
      <c r="E915" s="86" t="str">
        <f t="shared" si="1056"/>
        <v>ПАТ"Сумське НВО ім.Фрунзе"</v>
      </c>
      <c r="F915" s="43">
        <f>'[11]КППВ ПАТ "СМНВО"'!L84</f>
        <v>2636.7</v>
      </c>
      <c r="G915" s="43">
        <f>'[11]КППВ ПАТ "СМНВО"'!CL84</f>
        <v>546.37728993741302</v>
      </c>
      <c r="H915" s="32">
        <f t="shared" si="1110"/>
        <v>207.22011982304133</v>
      </c>
      <c r="I915" s="42"/>
      <c r="J915" s="42"/>
      <c r="K915" s="43">
        <f>'[11]КППВ ПАТ "СМНВО"'!CN84</f>
        <v>0</v>
      </c>
      <c r="L915" s="42"/>
      <c r="M915" s="42"/>
      <c r="N915" s="44">
        <f t="shared" si="1094"/>
        <v>546.37728993741302</v>
      </c>
      <c r="O915" s="44">
        <f t="shared" si="1095"/>
        <v>292.60077705831435</v>
      </c>
      <c r="P915" s="44">
        <f t="shared" si="1096"/>
        <v>0</v>
      </c>
      <c r="Q915" s="44">
        <f t="shared" si="1097"/>
        <v>0</v>
      </c>
      <c r="R915" s="44">
        <f t="shared" si="1098"/>
        <v>0</v>
      </c>
      <c r="S915" s="44">
        <f t="shared" si="1099"/>
        <v>0</v>
      </c>
      <c r="T915" s="44">
        <f t="shared" si="1100"/>
        <v>292.60077705831435</v>
      </c>
      <c r="U915" s="44">
        <f t="shared" si="1101"/>
        <v>562.76860863553543</v>
      </c>
      <c r="V915" s="44">
        <f t="shared" si="1102"/>
        <v>0</v>
      </c>
      <c r="W915" s="44">
        <f t="shared" si="1103"/>
        <v>0</v>
      </c>
      <c r="X915" s="44">
        <f t="shared" si="1104"/>
        <v>0</v>
      </c>
      <c r="Y915" s="44">
        <f t="shared" si="1105"/>
        <v>0</v>
      </c>
      <c r="Z915" s="44">
        <f t="shared" si="1106"/>
        <v>562.76860863553543</v>
      </c>
      <c r="AA915" s="20">
        <v>0.03</v>
      </c>
      <c r="AC915" s="44">
        <f t="shared" si="1107"/>
        <v>278.61129999999997</v>
      </c>
      <c r="AD915" s="28">
        <f t="shared" si="1111"/>
        <v>105.66666666666667</v>
      </c>
      <c r="AE915" s="44">
        <f t="shared" si="1108"/>
        <v>1828.9908999999998</v>
      </c>
      <c r="AF915" s="28">
        <f t="shared" si="1112"/>
        <v>693.66666666666663</v>
      </c>
      <c r="AG915" s="44">
        <f t="shared" si="1109"/>
        <v>320.79849999999999</v>
      </c>
      <c r="AH915" s="28">
        <f t="shared" si="1113"/>
        <v>121.66666666666667</v>
      </c>
      <c r="AI915" s="44">
        <f t="shared" si="1060"/>
        <v>101.29834955439637</v>
      </c>
      <c r="AJ915" s="44">
        <f t="shared" si="1061"/>
        <v>0</v>
      </c>
      <c r="AK915" s="44"/>
      <c r="AL915" s="44">
        <f t="shared" si="1062"/>
        <v>0</v>
      </c>
      <c r="AM915" s="44"/>
      <c r="AN915" s="44">
        <f t="shared" si="1063"/>
        <v>101.29834955439637</v>
      </c>
      <c r="AO915" s="20"/>
      <c r="AP915" s="20">
        <v>0.18</v>
      </c>
      <c r="AQ915" s="20"/>
      <c r="AR915" s="20">
        <v>0.05</v>
      </c>
      <c r="AS915" s="44">
        <f t="shared" si="1064"/>
        <v>67.311577416713249</v>
      </c>
      <c r="AT915" s="44">
        <f t="shared" si="1065"/>
        <v>0</v>
      </c>
      <c r="AU915" s="44">
        <f t="shared" si="1066"/>
        <v>0</v>
      </c>
      <c r="AV915" s="44">
        <f t="shared" si="1067"/>
        <v>0</v>
      </c>
      <c r="AW915" s="44"/>
      <c r="AX915" s="44">
        <f t="shared" si="1068"/>
        <v>67.311577416713249</v>
      </c>
      <c r="AY915" s="44">
        <f t="shared" si="1069"/>
        <v>315.15042083589987</v>
      </c>
      <c r="AZ915" s="44">
        <f t="shared" si="1070"/>
        <v>0</v>
      </c>
      <c r="BA915" s="44"/>
      <c r="BB915" s="44">
        <f t="shared" si="1071"/>
        <v>0</v>
      </c>
      <c r="BC915" s="44"/>
      <c r="BD915" s="44">
        <f t="shared" si="1072"/>
        <v>315.15042083589987</v>
      </c>
      <c r="BE915" s="20"/>
      <c r="BF915" s="20">
        <v>0.56000000000000005</v>
      </c>
      <c r="BG915" s="20"/>
      <c r="BH915" s="20">
        <v>0.05</v>
      </c>
      <c r="BI915" s="44">
        <f t="shared" si="1073"/>
        <v>168.77212820723574</v>
      </c>
      <c r="BJ915" s="44">
        <f t="shared" si="1074"/>
        <v>0</v>
      </c>
      <c r="BK915" s="44">
        <f t="shared" si="1075"/>
        <v>0</v>
      </c>
      <c r="BL915" s="44">
        <f t="shared" si="1076"/>
        <v>0</v>
      </c>
      <c r="BM915" s="44"/>
      <c r="BN915" s="44">
        <f t="shared" si="1077"/>
        <v>168.77212820723574</v>
      </c>
      <c r="BO915" s="44">
        <f t="shared" si="1078"/>
        <v>123.8090938998178</v>
      </c>
      <c r="BP915" s="44">
        <f t="shared" si="1079"/>
        <v>0</v>
      </c>
      <c r="BQ915" s="44"/>
      <c r="BR915" s="44">
        <f t="shared" si="1080"/>
        <v>0</v>
      </c>
      <c r="BS915" s="44"/>
      <c r="BT915" s="44">
        <f t="shared" si="1081"/>
        <v>123.8090938998178</v>
      </c>
      <c r="BU915" s="20"/>
      <c r="BV915" s="20">
        <v>0.22</v>
      </c>
      <c r="BW915" s="20"/>
      <c r="BX915" s="20">
        <v>0.05</v>
      </c>
      <c r="BY915" s="44">
        <f t="shared" si="1082"/>
        <v>66.303336081414031</v>
      </c>
      <c r="BZ915" s="44">
        <f t="shared" si="1083"/>
        <v>0</v>
      </c>
      <c r="CA915" s="44">
        <f t="shared" si="1084"/>
        <v>0</v>
      </c>
      <c r="CB915" s="44">
        <f t="shared" si="1085"/>
        <v>0</v>
      </c>
      <c r="CC915" s="44"/>
      <c r="CD915" s="44">
        <f t="shared" si="1086"/>
        <v>66.303336081414031</v>
      </c>
      <c r="CE915" s="44">
        <f t="shared" si="1087"/>
        <v>4.1391289684859132</v>
      </c>
      <c r="CF915" s="44">
        <f t="shared" si="1088"/>
        <v>10.837043529807108</v>
      </c>
      <c r="CG915" s="44">
        <f t="shared" si="1089"/>
        <v>4.8383462878261616</v>
      </c>
      <c r="CH915" s="44">
        <f t="shared" si="1090"/>
        <v>26.075865976274226</v>
      </c>
      <c r="CI915" s="44">
        <f t="shared" si="1091"/>
        <v>81.124916370630942</v>
      </c>
      <c r="CJ915" s="44">
        <f t="shared" si="1092"/>
        <v>31.870502859890724</v>
      </c>
      <c r="CK915" s="44">
        <f t="shared" si="1093"/>
        <v>144.86592209041237</v>
      </c>
      <c r="CM915" s="35">
        <f t="shared" si="1114"/>
        <v>35</v>
      </c>
    </row>
    <row r="916" spans="1:91" x14ac:dyDescent="0.25">
      <c r="A916" s="41">
        <f>'[11]КППВ ПАТ "СМНВО"'!F85</f>
        <v>1983</v>
      </c>
      <c r="B916" s="41" t="str">
        <f>'[11]КППВ ПАТ "СМНВО"'!C85</f>
        <v>вул. Горького, 23/1</v>
      </c>
      <c r="C916" s="47" t="str">
        <f>'[11]КППВ ПАТ "СМНВО"'!O85</f>
        <v>так</v>
      </c>
      <c r="D916" s="46">
        <f>'[11]КППВ ПАТ "СМНВО"'!G85</f>
        <v>5</v>
      </c>
      <c r="E916" s="86" t="str">
        <f t="shared" si="1056"/>
        <v>ПАТ"Сумське НВО ім.Фрунзе"</v>
      </c>
      <c r="F916" s="43">
        <f>'[11]КППВ ПАТ "СМНВО"'!L85</f>
        <v>6857.68</v>
      </c>
      <c r="G916" s="43">
        <f>'[11]КППВ ПАТ "СМНВО"'!CL85</f>
        <v>1070.1679251540982</v>
      </c>
      <c r="H916" s="32">
        <f t="shared" si="1110"/>
        <v>156.05393152700302</v>
      </c>
      <c r="I916" s="42"/>
      <c r="J916" s="42"/>
      <c r="K916" s="43">
        <f>'[11]КППВ ПАТ "СМНВО"'!CN85</f>
        <v>272.95852500000001</v>
      </c>
      <c r="L916" s="42"/>
      <c r="M916" s="42"/>
      <c r="N916" s="44">
        <f t="shared" si="1094"/>
        <v>1343.1264501540982</v>
      </c>
      <c r="O916" s="44">
        <f t="shared" si="1095"/>
        <v>573.10574990926523</v>
      </c>
      <c r="P916" s="44">
        <f t="shared" si="1096"/>
        <v>0</v>
      </c>
      <c r="Q916" s="44">
        <f t="shared" si="1097"/>
        <v>0</v>
      </c>
      <c r="R916" s="44">
        <f t="shared" si="1098"/>
        <v>146.17715265735168</v>
      </c>
      <c r="S916" s="44">
        <f t="shared" si="1099"/>
        <v>0</v>
      </c>
      <c r="T916" s="44">
        <f t="shared" si="1100"/>
        <v>719.28290256661694</v>
      </c>
      <c r="U916" s="44">
        <f t="shared" si="1101"/>
        <v>1102.2729629087212</v>
      </c>
      <c r="V916" s="44">
        <f t="shared" si="1102"/>
        <v>0</v>
      </c>
      <c r="W916" s="44">
        <f t="shared" si="1103"/>
        <v>0</v>
      </c>
      <c r="X916" s="44">
        <f t="shared" si="1104"/>
        <v>272.95852500000001</v>
      </c>
      <c r="Y916" s="44">
        <f t="shared" si="1105"/>
        <v>0</v>
      </c>
      <c r="Z916" s="44">
        <f t="shared" si="1106"/>
        <v>1375.2314879087212</v>
      </c>
      <c r="AA916" s="20">
        <v>0.03</v>
      </c>
      <c r="AC916" s="44">
        <f t="shared" si="1107"/>
        <v>514.32600000000002</v>
      </c>
      <c r="AD916" s="28">
        <v>75</v>
      </c>
      <c r="AE916" s="44">
        <f t="shared" si="1108"/>
        <v>4416.3459199999998</v>
      </c>
      <c r="AF916" s="28">
        <v>644</v>
      </c>
      <c r="AG916" s="44">
        <f t="shared" si="1109"/>
        <v>692.6256800000001</v>
      </c>
      <c r="AH916" s="28">
        <v>101</v>
      </c>
      <c r="AI916" s="44">
        <f t="shared" si="1060"/>
        <v>198.40913332356982</v>
      </c>
      <c r="AJ916" s="44">
        <f t="shared" si="1061"/>
        <v>0</v>
      </c>
      <c r="AK916" s="44"/>
      <c r="AL916" s="44">
        <f t="shared" si="1062"/>
        <v>13.647926250000001</v>
      </c>
      <c r="AM916" s="44"/>
      <c r="AN916" s="44">
        <f t="shared" si="1063"/>
        <v>212.05705957356983</v>
      </c>
      <c r="AO916" s="20"/>
      <c r="AP916" s="20">
        <v>0.18</v>
      </c>
      <c r="AQ916" s="20"/>
      <c r="AR916" s="20">
        <v>0.05</v>
      </c>
      <c r="AS916" s="44">
        <f t="shared" si="1064"/>
        <v>131.84056597803504</v>
      </c>
      <c r="AT916" s="44">
        <f t="shared" si="1065"/>
        <v>0</v>
      </c>
      <c r="AU916" s="44">
        <f t="shared" si="1066"/>
        <v>0</v>
      </c>
      <c r="AV916" s="44">
        <f t="shared" si="1067"/>
        <v>7.3088576328675847</v>
      </c>
      <c r="AW916" s="44"/>
      <c r="AX916" s="44">
        <f t="shared" si="1068"/>
        <v>139.14942361090263</v>
      </c>
      <c r="AY916" s="44">
        <f t="shared" si="1069"/>
        <v>617.27285922888393</v>
      </c>
      <c r="AZ916" s="44">
        <f t="shared" si="1070"/>
        <v>0</v>
      </c>
      <c r="BA916" s="44"/>
      <c r="BB916" s="44">
        <f t="shared" si="1071"/>
        <v>13.647926250000001</v>
      </c>
      <c r="BC916" s="44"/>
      <c r="BD916" s="44">
        <f t="shared" si="1072"/>
        <v>630.92078547888389</v>
      </c>
      <c r="BE916" s="20"/>
      <c r="BF916" s="20">
        <v>0.56000000000000005</v>
      </c>
      <c r="BG916" s="20"/>
      <c r="BH916" s="20">
        <v>0.05</v>
      </c>
      <c r="BI916" s="44">
        <f t="shared" si="1073"/>
        <v>330.56739654766426</v>
      </c>
      <c r="BJ916" s="44">
        <f t="shared" si="1074"/>
        <v>0</v>
      </c>
      <c r="BK916" s="44">
        <f t="shared" si="1075"/>
        <v>0</v>
      </c>
      <c r="BL916" s="44">
        <f t="shared" si="1076"/>
        <v>7.3088576328675847</v>
      </c>
      <c r="BM916" s="44"/>
      <c r="BN916" s="44">
        <f t="shared" si="1077"/>
        <v>337.87625418053182</v>
      </c>
      <c r="BO916" s="44">
        <f t="shared" si="1078"/>
        <v>242.50005183991865</v>
      </c>
      <c r="BP916" s="44">
        <f t="shared" si="1079"/>
        <v>0</v>
      </c>
      <c r="BQ916" s="44"/>
      <c r="BR916" s="44">
        <f t="shared" si="1080"/>
        <v>13.647926250000001</v>
      </c>
      <c r="BS916" s="44"/>
      <c r="BT916" s="44">
        <f t="shared" si="1081"/>
        <v>256.14797808991864</v>
      </c>
      <c r="BU916" s="20"/>
      <c r="BV916" s="20">
        <v>0.22</v>
      </c>
      <c r="BW916" s="20"/>
      <c r="BX916" s="20">
        <v>0.05</v>
      </c>
      <c r="BY916" s="44">
        <f t="shared" si="1082"/>
        <v>129.86576292943951</v>
      </c>
      <c r="BZ916" s="44">
        <f t="shared" si="1083"/>
        <v>0</v>
      </c>
      <c r="CA916" s="44">
        <f t="shared" si="1084"/>
        <v>0</v>
      </c>
      <c r="CB916" s="44">
        <f t="shared" si="1085"/>
        <v>7.3088576328675847</v>
      </c>
      <c r="CC916" s="44"/>
      <c r="CD916" s="44">
        <f t="shared" si="1086"/>
        <v>137.1746205623071</v>
      </c>
      <c r="CE916" s="44">
        <f t="shared" si="1087"/>
        <v>3.6962136576159095</v>
      </c>
      <c r="CF916" s="44">
        <f t="shared" si="1088"/>
        <v>13.070897600398656</v>
      </c>
      <c r="CG916" s="44">
        <f t="shared" si="1089"/>
        <v>5.0492261408180639</v>
      </c>
      <c r="CH916" s="44">
        <f t="shared" si="1090"/>
        <v>54.586984774059637</v>
      </c>
      <c r="CI916" s="44">
        <f t="shared" si="1091"/>
        <v>162.40941650247279</v>
      </c>
      <c r="CJ916" s="44">
        <f t="shared" si="1092"/>
        <v>65.93671442968207</v>
      </c>
      <c r="CK916" s="44">
        <f t="shared" si="1093"/>
        <v>354.00726786573455</v>
      </c>
    </row>
    <row r="917" spans="1:91" x14ac:dyDescent="0.25">
      <c r="A917" s="41">
        <f>'[11]КППВ ПАТ "СМНВО"'!F86</f>
        <v>1983</v>
      </c>
      <c r="B917" s="41" t="str">
        <f>'[11]КППВ ПАТ "СМНВО"'!C86</f>
        <v>вул. Горького, 23/2</v>
      </c>
      <c r="C917" s="47" t="str">
        <f>'[11]КППВ ПАТ "СМНВО"'!O86</f>
        <v>так</v>
      </c>
      <c r="D917" s="46">
        <f>'[11]КППВ ПАТ "СМНВО"'!G86</f>
        <v>5</v>
      </c>
      <c r="E917" s="86" t="str">
        <f t="shared" si="1056"/>
        <v>ПАТ"Сумське НВО ім.Фрунзе"</v>
      </c>
      <c r="F917" s="43">
        <f>'[11]КППВ ПАТ "СМНВО"'!L86</f>
        <v>3024.6</v>
      </c>
      <c r="G917" s="43">
        <f>'[11]КППВ ПАТ "СМНВО"'!CL86</f>
        <v>530.49908036371937</v>
      </c>
      <c r="H917" s="32">
        <f t="shared" si="1110"/>
        <v>175.39478951389253</v>
      </c>
      <c r="I917" s="42"/>
      <c r="J917" s="42"/>
      <c r="K917" s="43">
        <f>'[11]КППВ ПАТ "СМНВО"'!CN86</f>
        <v>137.53897499999999</v>
      </c>
      <c r="L917" s="42"/>
      <c r="M917" s="42"/>
      <c r="N917" s="44">
        <f t="shared" si="1094"/>
        <v>668.03805536371942</v>
      </c>
      <c r="O917" s="44">
        <f t="shared" si="1095"/>
        <v>284.09753846271002</v>
      </c>
      <c r="P917" s="44">
        <f t="shared" si="1096"/>
        <v>0</v>
      </c>
      <c r="Q917" s="44">
        <f t="shared" si="1097"/>
        <v>0</v>
      </c>
      <c r="R917" s="44">
        <f t="shared" si="1098"/>
        <v>73.656082897248496</v>
      </c>
      <c r="S917" s="44">
        <f t="shared" si="1099"/>
        <v>0</v>
      </c>
      <c r="T917" s="44">
        <f t="shared" si="1100"/>
        <v>357.75362135995852</v>
      </c>
      <c r="U917" s="44">
        <f t="shared" si="1101"/>
        <v>546.41405277463093</v>
      </c>
      <c r="V917" s="44">
        <f t="shared" si="1102"/>
        <v>0</v>
      </c>
      <c r="W917" s="44">
        <f t="shared" si="1103"/>
        <v>0</v>
      </c>
      <c r="X917" s="44">
        <f t="shared" si="1104"/>
        <v>137.53897499999999</v>
      </c>
      <c r="Y917" s="44">
        <f t="shared" si="1105"/>
        <v>0</v>
      </c>
      <c r="Z917" s="44">
        <f t="shared" si="1106"/>
        <v>683.95302777463098</v>
      </c>
      <c r="AA917" s="20">
        <v>0.03</v>
      </c>
      <c r="AC917" s="44">
        <f t="shared" si="1107"/>
        <v>284.31239999999997</v>
      </c>
      <c r="AD917" s="28">
        <v>94</v>
      </c>
      <c r="AE917" s="44">
        <f t="shared" si="1108"/>
        <v>2062.7772</v>
      </c>
      <c r="AF917" s="28">
        <v>682</v>
      </c>
      <c r="AG917" s="44">
        <f t="shared" si="1109"/>
        <v>332.70600000000002</v>
      </c>
      <c r="AH917" s="28">
        <v>110</v>
      </c>
      <c r="AI917" s="44">
        <f t="shared" si="1060"/>
        <v>98.354529499433568</v>
      </c>
      <c r="AJ917" s="44">
        <f t="shared" si="1061"/>
        <v>0</v>
      </c>
      <c r="AK917" s="44"/>
      <c r="AL917" s="44">
        <f t="shared" si="1062"/>
        <v>6.8769487500000004</v>
      </c>
      <c r="AM917" s="44"/>
      <c r="AN917" s="44">
        <f t="shared" si="1063"/>
        <v>105.23147824943356</v>
      </c>
      <c r="AO917" s="20"/>
      <c r="AP917" s="20">
        <v>0.18</v>
      </c>
      <c r="AQ917" s="20"/>
      <c r="AR917" s="20">
        <v>0.05</v>
      </c>
      <c r="AS917" s="44">
        <f t="shared" si="1064"/>
        <v>65.355443161790419</v>
      </c>
      <c r="AT917" s="44">
        <f t="shared" si="1065"/>
        <v>0</v>
      </c>
      <c r="AU917" s="44">
        <f t="shared" si="1066"/>
        <v>0</v>
      </c>
      <c r="AV917" s="44">
        <f t="shared" si="1067"/>
        <v>3.6828041448624251</v>
      </c>
      <c r="AW917" s="44"/>
      <c r="AX917" s="44">
        <f t="shared" si="1068"/>
        <v>69.038247306652849</v>
      </c>
      <c r="AY917" s="44">
        <f t="shared" si="1069"/>
        <v>305.99186955379338</v>
      </c>
      <c r="AZ917" s="44">
        <f t="shared" si="1070"/>
        <v>0</v>
      </c>
      <c r="BA917" s="44"/>
      <c r="BB917" s="44">
        <f t="shared" si="1071"/>
        <v>6.8769487500000004</v>
      </c>
      <c r="BC917" s="44"/>
      <c r="BD917" s="44">
        <f t="shared" si="1072"/>
        <v>312.86881830379338</v>
      </c>
      <c r="BE917" s="20"/>
      <c r="BF917" s="20">
        <v>0.56000000000000005</v>
      </c>
      <c r="BG917" s="20"/>
      <c r="BH917" s="20">
        <v>0.05</v>
      </c>
      <c r="BI917" s="44">
        <f t="shared" si="1073"/>
        <v>163.86746018529115</v>
      </c>
      <c r="BJ917" s="44">
        <f t="shared" si="1074"/>
        <v>0</v>
      </c>
      <c r="BK917" s="44">
        <f t="shared" si="1075"/>
        <v>0</v>
      </c>
      <c r="BL917" s="44">
        <f t="shared" si="1076"/>
        <v>3.6828041448624251</v>
      </c>
      <c r="BM917" s="44"/>
      <c r="BN917" s="44">
        <f t="shared" si="1077"/>
        <v>167.55026433015357</v>
      </c>
      <c r="BO917" s="44">
        <f t="shared" si="1078"/>
        <v>120.2110916104188</v>
      </c>
      <c r="BP917" s="44">
        <f t="shared" si="1079"/>
        <v>0</v>
      </c>
      <c r="BQ917" s="44"/>
      <c r="BR917" s="44">
        <f t="shared" si="1080"/>
        <v>6.8769487500000004</v>
      </c>
      <c r="BS917" s="44"/>
      <c r="BT917" s="44">
        <f t="shared" si="1081"/>
        <v>127.0880403604188</v>
      </c>
      <c r="BU917" s="20"/>
      <c r="BV917" s="20">
        <v>0.22</v>
      </c>
      <c r="BW917" s="20"/>
      <c r="BX917" s="20">
        <v>0.05</v>
      </c>
      <c r="BY917" s="44">
        <f t="shared" si="1082"/>
        <v>64.376502215650078</v>
      </c>
      <c r="BZ917" s="44">
        <f t="shared" si="1083"/>
        <v>0</v>
      </c>
      <c r="CA917" s="44">
        <f t="shared" si="1084"/>
        <v>0</v>
      </c>
      <c r="CB917" s="44">
        <f t="shared" si="1085"/>
        <v>3.6828041448624251</v>
      </c>
      <c r="CC917" s="44"/>
      <c r="CD917" s="44">
        <f t="shared" si="1086"/>
        <v>68.059306360512508</v>
      </c>
      <c r="CE917" s="44">
        <f t="shared" si="1087"/>
        <v>4.1181868180567545</v>
      </c>
      <c r="CF917" s="44">
        <f t="shared" si="1088"/>
        <v>12.311393289928505</v>
      </c>
      <c r="CG917" s="44">
        <f t="shared" si="1089"/>
        <v>4.8884718018964932</v>
      </c>
      <c r="CH917" s="44">
        <f t="shared" si="1090"/>
        <v>27.088318174857722</v>
      </c>
      <c r="CI917" s="44">
        <f t="shared" si="1091"/>
        <v>80.537594246430004</v>
      </c>
      <c r="CJ917" s="44">
        <f t="shared" si="1092"/>
        <v>32.714557761339016</v>
      </c>
      <c r="CK917" s="44">
        <f t="shared" si="1093"/>
        <v>176.06079037587057</v>
      </c>
    </row>
    <row r="918" spans="1:91" x14ac:dyDescent="0.25">
      <c r="A918" s="41">
        <f>'[11]КППВ ПАТ "СМНВО"'!F87</f>
        <v>1966</v>
      </c>
      <c r="B918" s="41" t="str">
        <f>'[11]КППВ ПАТ "СМНВО"'!C87</f>
        <v>вул. Горького, 39</v>
      </c>
      <c r="C918" s="50">
        <f>'[11]КППВ ПАТ "СМНВО"'!O87</f>
        <v>1</v>
      </c>
      <c r="D918" s="46">
        <f>'[11]КППВ ПАТ "СМНВО"'!G87</f>
        <v>5</v>
      </c>
      <c r="E918" s="86" t="str">
        <f t="shared" si="1056"/>
        <v>ПАТ"Сумське НВО ім.Фрунзе"</v>
      </c>
      <c r="F918" s="43">
        <f>'[11]КППВ ПАТ "СМНВО"'!L87</f>
        <v>4733.28</v>
      </c>
      <c r="G918" s="43">
        <f>'[11]КППВ ПАТ "СМНВО"'!CL87</f>
        <v>532.48981292832013</v>
      </c>
      <c r="H918" s="32">
        <f t="shared" si="1110"/>
        <v>112.49911539742423</v>
      </c>
      <c r="I918" s="42"/>
      <c r="J918" s="42"/>
      <c r="K918" s="43">
        <f>'[11]КППВ ПАТ "СМНВО"'!CN87</f>
        <v>0</v>
      </c>
      <c r="L918" s="42"/>
      <c r="M918" s="42"/>
      <c r="N918" s="44">
        <f t="shared" si="1094"/>
        <v>532.48981292832013</v>
      </c>
      <c r="O918" s="44">
        <f t="shared" si="1095"/>
        <v>285.16363309373719</v>
      </c>
      <c r="P918" s="44">
        <f t="shared" si="1096"/>
        <v>0</v>
      </c>
      <c r="Q918" s="44">
        <f t="shared" si="1097"/>
        <v>0</v>
      </c>
      <c r="R918" s="44">
        <f t="shared" si="1098"/>
        <v>0</v>
      </c>
      <c r="S918" s="44">
        <f t="shared" si="1099"/>
        <v>0</v>
      </c>
      <c r="T918" s="44">
        <f t="shared" si="1100"/>
        <v>285.16363309373719</v>
      </c>
      <c r="U918" s="44">
        <f t="shared" si="1101"/>
        <v>591.06369235043542</v>
      </c>
      <c r="V918" s="44">
        <f t="shared" si="1102"/>
        <v>0</v>
      </c>
      <c r="W918" s="44">
        <f t="shared" si="1103"/>
        <v>0</v>
      </c>
      <c r="X918" s="44">
        <f t="shared" si="1104"/>
        <v>0</v>
      </c>
      <c r="Y918" s="44">
        <f t="shared" si="1105"/>
        <v>0</v>
      </c>
      <c r="Z918" s="44">
        <f t="shared" si="1106"/>
        <v>591.06369235043542</v>
      </c>
      <c r="AA918" s="20">
        <v>0.11</v>
      </c>
      <c r="AC918" s="44">
        <f t="shared" si="1107"/>
        <v>500.14992000000001</v>
      </c>
      <c r="AD918" s="28">
        <f t="shared" ref="AD918:AD919" si="1115">94+$CG$4</f>
        <v>105.66666666666667</v>
      </c>
      <c r="AE918" s="44">
        <f t="shared" si="1108"/>
        <v>3283.3185599999997</v>
      </c>
      <c r="AF918" s="28">
        <f t="shared" ref="AF918:AF919" si="1116">682+$CG$4</f>
        <v>693.66666666666663</v>
      </c>
      <c r="AG918" s="44">
        <f t="shared" si="1109"/>
        <v>575.88240000000008</v>
      </c>
      <c r="AH918" s="28">
        <f t="shared" ref="AH918:AH919" si="1117">110+$CG$4</f>
        <v>121.66666666666667</v>
      </c>
      <c r="AI918" s="44">
        <f t="shared" si="1060"/>
        <v>106.39146462307838</v>
      </c>
      <c r="AJ918" s="44">
        <f t="shared" si="1061"/>
        <v>0</v>
      </c>
      <c r="AK918" s="44"/>
      <c r="AL918" s="44">
        <f t="shared" si="1062"/>
        <v>0</v>
      </c>
      <c r="AM918" s="44"/>
      <c r="AN918" s="44">
        <f t="shared" si="1063"/>
        <v>106.39146462307838</v>
      </c>
      <c r="AO918" s="20"/>
      <c r="AP918" s="20">
        <v>0.18</v>
      </c>
      <c r="AQ918" s="20"/>
      <c r="AR918" s="20">
        <v>0.05</v>
      </c>
      <c r="AS918" s="44">
        <f t="shared" si="1064"/>
        <v>70.695893259428175</v>
      </c>
      <c r="AT918" s="44">
        <f t="shared" si="1065"/>
        <v>0</v>
      </c>
      <c r="AU918" s="44">
        <f t="shared" si="1066"/>
        <v>0</v>
      </c>
      <c r="AV918" s="44">
        <f t="shared" si="1067"/>
        <v>0</v>
      </c>
      <c r="AW918" s="44"/>
      <c r="AX918" s="44">
        <f t="shared" si="1068"/>
        <v>70.695893259428175</v>
      </c>
      <c r="AY918" s="44">
        <f t="shared" si="1069"/>
        <v>330.99566771624387</v>
      </c>
      <c r="AZ918" s="44">
        <f t="shared" si="1070"/>
        <v>0</v>
      </c>
      <c r="BA918" s="44"/>
      <c r="BB918" s="44">
        <f t="shared" si="1071"/>
        <v>0</v>
      </c>
      <c r="BC918" s="44"/>
      <c r="BD918" s="44">
        <f t="shared" si="1072"/>
        <v>330.99566771624387</v>
      </c>
      <c r="BE918" s="20"/>
      <c r="BF918" s="20">
        <v>0.56000000000000005</v>
      </c>
      <c r="BG918" s="20"/>
      <c r="BH918" s="20">
        <v>0.05</v>
      </c>
      <c r="BI918" s="44">
        <f t="shared" si="1073"/>
        <v>177.25771433106709</v>
      </c>
      <c r="BJ918" s="44">
        <f t="shared" si="1074"/>
        <v>0</v>
      </c>
      <c r="BK918" s="44">
        <f t="shared" si="1075"/>
        <v>0</v>
      </c>
      <c r="BL918" s="44">
        <f t="shared" si="1076"/>
        <v>0</v>
      </c>
      <c r="BM918" s="44"/>
      <c r="BN918" s="44">
        <f t="shared" si="1077"/>
        <v>177.25771433106709</v>
      </c>
      <c r="BO918" s="44">
        <f t="shared" si="1078"/>
        <v>130.0340123170958</v>
      </c>
      <c r="BP918" s="44">
        <f t="shared" si="1079"/>
        <v>0</v>
      </c>
      <c r="BQ918" s="44"/>
      <c r="BR918" s="44">
        <f t="shared" si="1080"/>
        <v>0</v>
      </c>
      <c r="BS918" s="44"/>
      <c r="BT918" s="44">
        <f t="shared" si="1081"/>
        <v>130.0340123170958</v>
      </c>
      <c r="BU918" s="20"/>
      <c r="BV918" s="20">
        <v>0.22</v>
      </c>
      <c r="BW918" s="20"/>
      <c r="BX918" s="20">
        <v>0.05</v>
      </c>
      <c r="BY918" s="44">
        <f t="shared" si="1082"/>
        <v>69.63695920149064</v>
      </c>
      <c r="BZ918" s="44">
        <f t="shared" si="1083"/>
        <v>0</v>
      </c>
      <c r="CA918" s="44">
        <f t="shared" si="1084"/>
        <v>0</v>
      </c>
      <c r="CB918" s="44">
        <f t="shared" si="1085"/>
        <v>0</v>
      </c>
      <c r="CC918" s="44"/>
      <c r="CD918" s="44">
        <f t="shared" si="1086"/>
        <v>69.63695920149064</v>
      </c>
      <c r="CE918" s="44">
        <f t="shared" si="1087"/>
        <v>7.0746672393632828</v>
      </c>
      <c r="CF918" s="44">
        <f t="shared" si="1088"/>
        <v>18.522852855180638</v>
      </c>
      <c r="CG918" s="44">
        <f t="shared" si="1089"/>
        <v>8.2697809698111122</v>
      </c>
      <c r="CH918" s="44">
        <f t="shared" si="1090"/>
        <v>27.386917800088771</v>
      </c>
      <c r="CI918" s="44">
        <f t="shared" si="1091"/>
        <v>85.203744266942849</v>
      </c>
      <c r="CJ918" s="44">
        <f t="shared" si="1092"/>
        <v>33.472899533441833</v>
      </c>
      <c r="CK918" s="44">
        <f t="shared" si="1093"/>
        <v>152.1495433338265</v>
      </c>
      <c r="CM918" s="35">
        <f t="shared" ref="CM918:CM919" si="1118">$CE$4/1000</f>
        <v>35</v>
      </c>
    </row>
    <row r="919" spans="1:91" x14ac:dyDescent="0.25">
      <c r="A919" s="41">
        <f>'[11]КППВ ПАТ "СМНВО"'!F88</f>
        <v>1965</v>
      </c>
      <c r="B919" s="41" t="str">
        <f>'[11]КППВ ПАТ "СМНВО"'!C88</f>
        <v>вул, Горького, 41</v>
      </c>
      <c r="C919" s="50">
        <f>'[11]КППВ ПАТ "СМНВО"'!O88</f>
        <v>1</v>
      </c>
      <c r="D919" s="46">
        <f>'[11]КППВ ПАТ "СМНВО"'!G88</f>
        <v>5</v>
      </c>
      <c r="E919" s="86" t="str">
        <f t="shared" si="1056"/>
        <v>ПАТ"Сумське НВО ім.Фрунзе"</v>
      </c>
      <c r="F919" s="43">
        <f>'[11]КППВ ПАТ "СМНВО"'!L88</f>
        <v>2480.4899999999998</v>
      </c>
      <c r="G919" s="43">
        <f>'[11]КППВ ПАТ "СМНВО"'!CL88</f>
        <v>511.77328273539018</v>
      </c>
      <c r="H919" s="32">
        <f t="shared" si="1110"/>
        <v>206.31942992529306</v>
      </c>
      <c r="I919" s="42"/>
      <c r="J919" s="42"/>
      <c r="K919" s="43">
        <f>'[11]КППВ ПАТ "СМНВО"'!CN88</f>
        <v>0</v>
      </c>
      <c r="L919" s="42"/>
      <c r="M919" s="42"/>
      <c r="N919" s="44">
        <f t="shared" si="1094"/>
        <v>511.77328273539018</v>
      </c>
      <c r="O919" s="44">
        <f t="shared" si="1095"/>
        <v>274.06933443960082</v>
      </c>
      <c r="P919" s="44">
        <f t="shared" si="1096"/>
        <v>0</v>
      </c>
      <c r="Q919" s="44">
        <f t="shared" si="1097"/>
        <v>0</v>
      </c>
      <c r="R919" s="44">
        <f t="shared" si="1098"/>
        <v>0</v>
      </c>
      <c r="S919" s="44">
        <f t="shared" si="1099"/>
        <v>0</v>
      </c>
      <c r="T919" s="44">
        <f t="shared" si="1100"/>
        <v>274.06933443960082</v>
      </c>
      <c r="U919" s="44">
        <f t="shared" si="1101"/>
        <v>527.1264812174519</v>
      </c>
      <c r="V919" s="44">
        <f t="shared" si="1102"/>
        <v>0</v>
      </c>
      <c r="W919" s="44">
        <f t="shared" si="1103"/>
        <v>0</v>
      </c>
      <c r="X919" s="44">
        <f t="shared" si="1104"/>
        <v>0</v>
      </c>
      <c r="Y919" s="44">
        <f t="shared" si="1105"/>
        <v>0</v>
      </c>
      <c r="Z919" s="44">
        <f t="shared" si="1106"/>
        <v>527.1264812174519</v>
      </c>
      <c r="AA919" s="20">
        <v>0.03</v>
      </c>
      <c r="AC919" s="44">
        <f t="shared" si="1107"/>
        <v>262.10510999999997</v>
      </c>
      <c r="AD919" s="28">
        <f t="shared" si="1115"/>
        <v>105.66666666666667</v>
      </c>
      <c r="AE919" s="44">
        <f t="shared" si="1108"/>
        <v>1720.6332299999997</v>
      </c>
      <c r="AF919" s="28">
        <f t="shared" si="1116"/>
        <v>693.66666666666663</v>
      </c>
      <c r="AG919" s="44">
        <f t="shared" si="1109"/>
        <v>301.79295000000002</v>
      </c>
      <c r="AH919" s="28">
        <f t="shared" si="1117"/>
        <v>121.66666666666667</v>
      </c>
      <c r="AI919" s="44">
        <f t="shared" si="1060"/>
        <v>94.882766619141336</v>
      </c>
      <c r="AJ919" s="44">
        <f t="shared" si="1061"/>
        <v>0</v>
      </c>
      <c r="AK919" s="44"/>
      <c r="AL919" s="44">
        <f t="shared" si="1062"/>
        <v>0</v>
      </c>
      <c r="AM919" s="44"/>
      <c r="AN919" s="44">
        <f t="shared" si="1063"/>
        <v>94.882766619141336</v>
      </c>
      <c r="AO919" s="20"/>
      <c r="AP919" s="20">
        <v>0.18</v>
      </c>
      <c r="AQ919" s="20"/>
      <c r="AR919" s="20">
        <v>0.05</v>
      </c>
      <c r="AS919" s="44">
        <f t="shared" si="1064"/>
        <v>63.048497027749292</v>
      </c>
      <c r="AT919" s="44">
        <f t="shared" si="1065"/>
        <v>0</v>
      </c>
      <c r="AU919" s="44">
        <f t="shared" si="1066"/>
        <v>0</v>
      </c>
      <c r="AV919" s="44">
        <f t="shared" si="1067"/>
        <v>0</v>
      </c>
      <c r="AW919" s="44"/>
      <c r="AX919" s="44">
        <f t="shared" si="1068"/>
        <v>63.048497027749292</v>
      </c>
      <c r="AY919" s="44">
        <f t="shared" si="1069"/>
        <v>295.19082948177311</v>
      </c>
      <c r="AZ919" s="44">
        <f t="shared" si="1070"/>
        <v>0</v>
      </c>
      <c r="BA919" s="44"/>
      <c r="BB919" s="44">
        <f t="shared" si="1071"/>
        <v>0</v>
      </c>
      <c r="BC919" s="44"/>
      <c r="BD919" s="44">
        <f t="shared" si="1072"/>
        <v>295.19082948177311</v>
      </c>
      <c r="BE919" s="20"/>
      <c r="BF919" s="20">
        <v>0.56000000000000005</v>
      </c>
      <c r="BG919" s="20"/>
      <c r="BH919" s="20">
        <v>0.05</v>
      </c>
      <c r="BI919" s="44">
        <f t="shared" si="1073"/>
        <v>158.08319210476176</v>
      </c>
      <c r="BJ919" s="44">
        <f t="shared" si="1074"/>
        <v>0</v>
      </c>
      <c r="BK919" s="44">
        <f t="shared" si="1075"/>
        <v>0</v>
      </c>
      <c r="BL919" s="44">
        <f t="shared" si="1076"/>
        <v>0</v>
      </c>
      <c r="BM919" s="44"/>
      <c r="BN919" s="44">
        <f t="shared" si="1077"/>
        <v>158.08319210476176</v>
      </c>
      <c r="BO919" s="44">
        <f t="shared" si="1078"/>
        <v>115.96782586783942</v>
      </c>
      <c r="BP919" s="44">
        <f t="shared" si="1079"/>
        <v>0</v>
      </c>
      <c r="BQ919" s="44"/>
      <c r="BR919" s="44">
        <f t="shared" si="1080"/>
        <v>0</v>
      </c>
      <c r="BS919" s="44"/>
      <c r="BT919" s="44">
        <f t="shared" si="1081"/>
        <v>115.96782586783942</v>
      </c>
      <c r="BU919" s="20"/>
      <c r="BV919" s="20">
        <v>0.22</v>
      </c>
      <c r="BW919" s="20"/>
      <c r="BX919" s="20">
        <v>0.05</v>
      </c>
      <c r="BY919" s="44">
        <f t="shared" si="1082"/>
        <v>62.104111184013547</v>
      </c>
      <c r="BZ919" s="44">
        <f t="shared" si="1083"/>
        <v>0</v>
      </c>
      <c r="CA919" s="44">
        <f t="shared" si="1084"/>
        <v>0</v>
      </c>
      <c r="CB919" s="44">
        <f t="shared" si="1085"/>
        <v>0</v>
      </c>
      <c r="CC919" s="44"/>
      <c r="CD919" s="44">
        <f t="shared" si="1086"/>
        <v>62.104111184013547</v>
      </c>
      <c r="CE919" s="44">
        <f t="shared" si="1087"/>
        <v>4.1571983846758576</v>
      </c>
      <c r="CF919" s="44">
        <f t="shared" si="1088"/>
        <v>10.884352770784991</v>
      </c>
      <c r="CG919" s="44">
        <f t="shared" si="1089"/>
        <v>4.8594681454467974</v>
      </c>
      <c r="CH919" s="44">
        <f t="shared" si="1090"/>
        <v>24.424389111001631</v>
      </c>
      <c r="CI919" s="44">
        <f t="shared" si="1091"/>
        <v>75.986988345338418</v>
      </c>
      <c r="CJ919" s="44">
        <f t="shared" si="1092"/>
        <v>29.852031135668661</v>
      </c>
      <c r="CK919" s="44">
        <f t="shared" si="1093"/>
        <v>135.69105061667574</v>
      </c>
      <c r="CM919" s="35">
        <f t="shared" si="1118"/>
        <v>35</v>
      </c>
    </row>
    <row r="920" spans="1:91" x14ac:dyDescent="0.25">
      <c r="A920" s="41">
        <f>'[11]КППВ ПАТ "СМНВО"'!F89</f>
        <v>1966</v>
      </c>
      <c r="B920" s="41" t="str">
        <f>'[11]КППВ ПАТ "СМНВО"'!C89</f>
        <v>вул. Горького, 43</v>
      </c>
      <c r="C920" s="47" t="str">
        <f>'[11]КППВ ПАТ "СМНВО"'!O89</f>
        <v>так</v>
      </c>
      <c r="D920" s="46">
        <f>'[11]КППВ ПАТ "СМНВО"'!G89</f>
        <v>5</v>
      </c>
      <c r="E920" s="86" t="str">
        <f t="shared" si="1056"/>
        <v>ПАТ"Сумське НВО ім.Фрунзе"</v>
      </c>
      <c r="F920" s="43">
        <f>'[11]КППВ ПАТ "СМНВО"'!L89</f>
        <v>4680.0200000000004</v>
      </c>
      <c r="G920" s="43">
        <f>'[11]КППВ ПАТ "СМНВО"'!CL89</f>
        <v>635.96930094720381</v>
      </c>
      <c r="H920" s="32">
        <f t="shared" si="1110"/>
        <v>135.89029554301129</v>
      </c>
      <c r="I920" s="42"/>
      <c r="J920" s="42"/>
      <c r="K920" s="43">
        <f>'[11]КППВ ПАТ "СМНВО"'!CN89</f>
        <v>0</v>
      </c>
      <c r="L920" s="42"/>
      <c r="M920" s="42"/>
      <c r="N920" s="44">
        <f t="shared" si="1094"/>
        <v>635.96930094720381</v>
      </c>
      <c r="O920" s="44">
        <f t="shared" si="1095"/>
        <v>340.57987963537187</v>
      </c>
      <c r="P920" s="44">
        <f t="shared" si="1096"/>
        <v>0</v>
      </c>
      <c r="Q920" s="44">
        <f t="shared" si="1097"/>
        <v>0</v>
      </c>
      <c r="R920" s="44">
        <f t="shared" si="1098"/>
        <v>0</v>
      </c>
      <c r="S920" s="44">
        <f t="shared" si="1099"/>
        <v>0</v>
      </c>
      <c r="T920" s="44">
        <f t="shared" si="1100"/>
        <v>340.57987963537187</v>
      </c>
      <c r="U920" s="44">
        <f t="shared" si="1101"/>
        <v>705.92592405139624</v>
      </c>
      <c r="V920" s="44">
        <f t="shared" si="1102"/>
        <v>0</v>
      </c>
      <c r="W920" s="44">
        <f t="shared" si="1103"/>
        <v>0</v>
      </c>
      <c r="X920" s="44">
        <f t="shared" si="1104"/>
        <v>0</v>
      </c>
      <c r="Y920" s="44">
        <f t="shared" si="1105"/>
        <v>0</v>
      </c>
      <c r="Z920" s="44">
        <f t="shared" si="1106"/>
        <v>705.92592405139624</v>
      </c>
      <c r="AA920" s="20">
        <v>0.11</v>
      </c>
      <c r="AC920" s="44">
        <f t="shared" si="1107"/>
        <v>439.92188000000004</v>
      </c>
      <c r="AD920" s="28">
        <v>94</v>
      </c>
      <c r="AE920" s="44">
        <f t="shared" si="1108"/>
        <v>3191.7736400000003</v>
      </c>
      <c r="AF920" s="28">
        <v>682</v>
      </c>
      <c r="AG920" s="44">
        <f t="shared" si="1109"/>
        <v>514.80220000000008</v>
      </c>
      <c r="AH920" s="28">
        <v>110</v>
      </c>
      <c r="AI920" s="44">
        <f t="shared" si="1060"/>
        <v>127.06666632925132</v>
      </c>
      <c r="AJ920" s="44">
        <f t="shared" si="1061"/>
        <v>0</v>
      </c>
      <c r="AK920" s="44"/>
      <c r="AL920" s="44">
        <f t="shared" si="1062"/>
        <v>0</v>
      </c>
      <c r="AM920" s="44"/>
      <c r="AN920" s="44">
        <f t="shared" si="1063"/>
        <v>127.06666632925132</v>
      </c>
      <c r="AO920" s="20"/>
      <c r="AP920" s="20">
        <v>0.18</v>
      </c>
      <c r="AQ920" s="20"/>
      <c r="AR920" s="20">
        <v>0.05</v>
      </c>
      <c r="AS920" s="44">
        <f t="shared" si="1064"/>
        <v>84.434324797287545</v>
      </c>
      <c r="AT920" s="44">
        <f t="shared" si="1065"/>
        <v>0</v>
      </c>
      <c r="AU920" s="44">
        <f t="shared" si="1066"/>
        <v>0</v>
      </c>
      <c r="AV920" s="44">
        <f t="shared" si="1067"/>
        <v>0</v>
      </c>
      <c r="AW920" s="44"/>
      <c r="AX920" s="44">
        <f t="shared" si="1068"/>
        <v>84.434324797287545</v>
      </c>
      <c r="AY920" s="44">
        <f t="shared" si="1069"/>
        <v>395.31851746878192</v>
      </c>
      <c r="AZ920" s="44">
        <f t="shared" si="1070"/>
        <v>0</v>
      </c>
      <c r="BA920" s="44"/>
      <c r="BB920" s="44">
        <f t="shared" si="1071"/>
        <v>0</v>
      </c>
      <c r="BC920" s="44"/>
      <c r="BD920" s="44">
        <f t="shared" si="1072"/>
        <v>395.31851746878192</v>
      </c>
      <c r="BE920" s="20"/>
      <c r="BF920" s="20">
        <v>0.56000000000000005</v>
      </c>
      <c r="BG920" s="20"/>
      <c r="BH920" s="20">
        <v>0.05</v>
      </c>
      <c r="BI920" s="44">
        <f t="shared" si="1073"/>
        <v>211.70445318134719</v>
      </c>
      <c r="BJ920" s="44">
        <f t="shared" si="1074"/>
        <v>0</v>
      </c>
      <c r="BK920" s="44">
        <f t="shared" si="1075"/>
        <v>0</v>
      </c>
      <c r="BL920" s="44">
        <f t="shared" si="1076"/>
        <v>0</v>
      </c>
      <c r="BM920" s="44"/>
      <c r="BN920" s="44">
        <f t="shared" si="1077"/>
        <v>211.70445318134719</v>
      </c>
      <c r="BO920" s="44">
        <f t="shared" si="1078"/>
        <v>155.30370329130719</v>
      </c>
      <c r="BP920" s="44">
        <f t="shared" si="1079"/>
        <v>0</v>
      </c>
      <c r="BQ920" s="44"/>
      <c r="BR920" s="44">
        <f t="shared" si="1080"/>
        <v>0</v>
      </c>
      <c r="BS920" s="44"/>
      <c r="BT920" s="44">
        <f t="shared" si="1081"/>
        <v>155.30370329130719</v>
      </c>
      <c r="BU920" s="20"/>
      <c r="BV920" s="20">
        <v>0.22</v>
      </c>
      <c r="BW920" s="20"/>
      <c r="BX920" s="20">
        <v>0.05</v>
      </c>
      <c r="BY920" s="44">
        <f t="shared" si="1082"/>
        <v>83.169606606957828</v>
      </c>
      <c r="BZ920" s="44">
        <f t="shared" si="1083"/>
        <v>0</v>
      </c>
      <c r="CA920" s="44">
        <f t="shared" si="1084"/>
        <v>0</v>
      </c>
      <c r="CB920" s="44">
        <f t="shared" si="1085"/>
        <v>0</v>
      </c>
      <c r="CC920" s="44"/>
      <c r="CD920" s="44">
        <f t="shared" si="1086"/>
        <v>83.169606606957828</v>
      </c>
      <c r="CE920" s="44">
        <f t="shared" si="1087"/>
        <v>5.2102255931598629</v>
      </c>
      <c r="CF920" s="44">
        <f t="shared" si="1088"/>
        <v>15.076554092444667</v>
      </c>
      <c r="CG920" s="44">
        <f t="shared" si="1089"/>
        <v>6.1897876039362272</v>
      </c>
      <c r="CH920" s="44">
        <f t="shared" si="1090"/>
        <v>32.709055733176193</v>
      </c>
      <c r="CI920" s="44">
        <f t="shared" si="1091"/>
        <v>101.76150672543704</v>
      </c>
      <c r="CJ920" s="44">
        <f t="shared" si="1092"/>
        <v>39.977734784993125</v>
      </c>
      <c r="CK920" s="44">
        <f t="shared" si="1093"/>
        <v>181.71697629542328</v>
      </c>
    </row>
    <row r="921" spans="1:91" x14ac:dyDescent="0.25">
      <c r="A921" s="41">
        <f>'[11]КППВ ПАТ "СМНВО"'!F90</f>
        <v>1980</v>
      </c>
      <c r="B921" s="41" t="str">
        <f>'[11]КППВ ПАТ "СМНВО"'!C90</f>
        <v>вул. Жукова, 6/1</v>
      </c>
      <c r="C921" s="47" t="str">
        <f>'[11]КППВ ПАТ "СМНВО"'!O90</f>
        <v>так</v>
      </c>
      <c r="D921" s="46">
        <f>'[11]КППВ ПАТ "СМНВО"'!G90</f>
        <v>5</v>
      </c>
      <c r="E921" s="86" t="str">
        <f t="shared" si="1056"/>
        <v>ПАТ"Сумське НВО ім.Фрунзе"</v>
      </c>
      <c r="F921" s="43">
        <f>'[11]КППВ ПАТ "СМНВО"'!L90</f>
        <v>4035.7</v>
      </c>
      <c r="G921" s="43">
        <f>'[11]КППВ ПАТ "СМНВО"'!CL90</f>
        <v>824.968771133328</v>
      </c>
      <c r="H921" s="32">
        <f t="shared" si="1110"/>
        <v>204.41776423751222</v>
      </c>
      <c r="I921" s="42"/>
      <c r="J921" s="42"/>
      <c r="K921" s="43">
        <f>'[11]КППВ ПАТ "СМНВО"'!CN90</f>
        <v>153.584025</v>
      </c>
      <c r="L921" s="42"/>
      <c r="M921" s="42"/>
      <c r="N921" s="44">
        <f t="shared" si="1094"/>
        <v>978.552796133328</v>
      </c>
      <c r="O921" s="44">
        <f t="shared" si="1095"/>
        <v>441.79454001484038</v>
      </c>
      <c r="P921" s="44">
        <f t="shared" si="1096"/>
        <v>0</v>
      </c>
      <c r="Q921" s="44">
        <f t="shared" si="1097"/>
        <v>0</v>
      </c>
      <c r="R921" s="44">
        <f t="shared" si="1098"/>
        <v>82.248669346947551</v>
      </c>
      <c r="S921" s="44">
        <f t="shared" si="1099"/>
        <v>0</v>
      </c>
      <c r="T921" s="44">
        <f t="shared" si="1100"/>
        <v>524.04320936178794</v>
      </c>
      <c r="U921" s="44">
        <f t="shared" si="1101"/>
        <v>849.71783426732782</v>
      </c>
      <c r="V921" s="44">
        <f t="shared" si="1102"/>
        <v>0</v>
      </c>
      <c r="W921" s="44">
        <f t="shared" si="1103"/>
        <v>0</v>
      </c>
      <c r="X921" s="44">
        <f t="shared" si="1104"/>
        <v>153.584025</v>
      </c>
      <c r="Y921" s="44">
        <f t="shared" si="1105"/>
        <v>0</v>
      </c>
      <c r="Z921" s="44">
        <f t="shared" si="1106"/>
        <v>1003.3018592673278</v>
      </c>
      <c r="AA921" s="20">
        <v>0.03</v>
      </c>
      <c r="AC921" s="44">
        <f t="shared" si="1107"/>
        <v>379.35579999999999</v>
      </c>
      <c r="AD921" s="28">
        <v>94</v>
      </c>
      <c r="AE921" s="44">
        <f t="shared" si="1108"/>
        <v>2752.3474000000001</v>
      </c>
      <c r="AF921" s="28">
        <v>682</v>
      </c>
      <c r="AG921" s="44">
        <f t="shared" si="1109"/>
        <v>443.92700000000002</v>
      </c>
      <c r="AH921" s="28">
        <v>110</v>
      </c>
      <c r="AI921" s="44">
        <f t="shared" si="1060"/>
        <v>152.94921016811901</v>
      </c>
      <c r="AJ921" s="44">
        <f t="shared" si="1061"/>
        <v>0</v>
      </c>
      <c r="AK921" s="44"/>
      <c r="AL921" s="44">
        <f t="shared" si="1062"/>
        <v>7.6792012500000002</v>
      </c>
      <c r="AM921" s="44"/>
      <c r="AN921" s="44">
        <f t="shared" si="1063"/>
        <v>160.62841141811901</v>
      </c>
      <c r="AO921" s="20"/>
      <c r="AP921" s="20">
        <v>0.18</v>
      </c>
      <c r="AQ921" s="20"/>
      <c r="AR921" s="20">
        <v>0.05</v>
      </c>
      <c r="AS921" s="44">
        <f t="shared" si="1064"/>
        <v>101.63297473596076</v>
      </c>
      <c r="AT921" s="44">
        <f t="shared" si="1065"/>
        <v>0</v>
      </c>
      <c r="AU921" s="44">
        <f t="shared" si="1066"/>
        <v>0</v>
      </c>
      <c r="AV921" s="44">
        <f t="shared" si="1067"/>
        <v>4.1124334673473779</v>
      </c>
      <c r="AW921" s="44"/>
      <c r="AX921" s="44">
        <f t="shared" si="1068"/>
        <v>105.74540820330813</v>
      </c>
      <c r="AY921" s="44">
        <f t="shared" si="1069"/>
        <v>475.84198718970362</v>
      </c>
      <c r="AZ921" s="44">
        <f t="shared" si="1070"/>
        <v>0</v>
      </c>
      <c r="BA921" s="44"/>
      <c r="BB921" s="44">
        <f t="shared" si="1071"/>
        <v>7.6792012500000002</v>
      </c>
      <c r="BC921" s="44"/>
      <c r="BD921" s="44">
        <f t="shared" si="1072"/>
        <v>483.52118843970362</v>
      </c>
      <c r="BE921" s="20"/>
      <c r="BF921" s="20">
        <v>0.56000000000000005</v>
      </c>
      <c r="BG921" s="20"/>
      <c r="BH921" s="20">
        <v>0.05</v>
      </c>
      <c r="BI921" s="44">
        <f t="shared" si="1073"/>
        <v>254.82709068055996</v>
      </c>
      <c r="BJ921" s="44">
        <f t="shared" si="1074"/>
        <v>0</v>
      </c>
      <c r="BK921" s="44">
        <f t="shared" si="1075"/>
        <v>0</v>
      </c>
      <c r="BL921" s="44">
        <f t="shared" si="1076"/>
        <v>4.1124334673473779</v>
      </c>
      <c r="BM921" s="44"/>
      <c r="BN921" s="44">
        <f t="shared" si="1077"/>
        <v>258.93952414790732</v>
      </c>
      <c r="BO921" s="44">
        <f t="shared" si="1078"/>
        <v>186.93792353881213</v>
      </c>
      <c r="BP921" s="44">
        <f t="shared" si="1079"/>
        <v>0</v>
      </c>
      <c r="BQ921" s="44"/>
      <c r="BR921" s="44">
        <f t="shared" si="1080"/>
        <v>7.6792012500000002</v>
      </c>
      <c r="BS921" s="44"/>
      <c r="BT921" s="44">
        <f t="shared" si="1081"/>
        <v>194.61712478881213</v>
      </c>
      <c r="BU921" s="20"/>
      <c r="BV921" s="20">
        <v>0.22</v>
      </c>
      <c r="BW921" s="20"/>
      <c r="BX921" s="20">
        <v>0.05</v>
      </c>
      <c r="BY921" s="44">
        <f t="shared" si="1082"/>
        <v>100.11064276736283</v>
      </c>
      <c r="BZ921" s="44">
        <f t="shared" si="1083"/>
        <v>0</v>
      </c>
      <c r="CA921" s="44">
        <f t="shared" si="1084"/>
        <v>0</v>
      </c>
      <c r="CB921" s="44">
        <f t="shared" si="1085"/>
        <v>4.1124334673473779</v>
      </c>
      <c r="CC921" s="44"/>
      <c r="CD921" s="44">
        <f t="shared" si="1086"/>
        <v>104.22307623471021</v>
      </c>
      <c r="CE921" s="44">
        <f t="shared" si="1087"/>
        <v>3.587444660203527</v>
      </c>
      <c r="CF921" s="44">
        <f t="shared" si="1088"/>
        <v>10.629305854550996</v>
      </c>
      <c r="CG921" s="44">
        <f t="shared" si="1089"/>
        <v>4.2593926032299905</v>
      </c>
      <c r="CH921" s="44">
        <f t="shared" si="1090"/>
        <v>41.348402481834171</v>
      </c>
      <c r="CI921" s="44">
        <f t="shared" si="1091"/>
        <v>124.46632903601288</v>
      </c>
      <c r="CJ921" s="44">
        <f t="shared" si="1092"/>
        <v>50.097657908589824</v>
      </c>
      <c r="CK921" s="44">
        <f t="shared" si="1093"/>
        <v>258.26644689756597</v>
      </c>
    </row>
    <row r="922" spans="1:91" x14ac:dyDescent="0.25">
      <c r="A922" s="41">
        <f>'[11]КППВ ПАТ "СМНВО"'!F91</f>
        <v>1968</v>
      </c>
      <c r="B922" s="41" t="str">
        <f>'[11]КППВ ПАТ "СМНВО"'!C91</f>
        <v>вул. Металургів, 2</v>
      </c>
      <c r="C922" s="47" t="str">
        <f>'[11]КППВ ПАТ "СМНВО"'!O91</f>
        <v>так</v>
      </c>
      <c r="D922" s="46">
        <f>'[11]КППВ ПАТ "СМНВО"'!G91</f>
        <v>5</v>
      </c>
      <c r="E922" s="86" t="str">
        <f t="shared" si="1056"/>
        <v>ПАТ"Сумське НВО ім.Фрунзе"</v>
      </c>
      <c r="F922" s="43">
        <f>'[11]КППВ ПАТ "СМНВО"'!L91</f>
        <v>2416.0500000000002</v>
      </c>
      <c r="G922" s="43">
        <f>'[11]КППВ ПАТ "СМНВО"'!CL91</f>
        <v>379.36256498834837</v>
      </c>
      <c r="H922" s="32">
        <f t="shared" si="1110"/>
        <v>157.01767967895876</v>
      </c>
      <c r="I922" s="42"/>
      <c r="J922" s="42"/>
      <c r="K922" s="43">
        <f>'[11]КППВ ПАТ "СМНВО"'!CN91</f>
        <v>0</v>
      </c>
      <c r="L922" s="42"/>
      <c r="M922" s="42"/>
      <c r="N922" s="44">
        <f t="shared" si="1094"/>
        <v>379.36256498834837</v>
      </c>
      <c r="O922" s="44">
        <f t="shared" si="1095"/>
        <v>203.15958101981354</v>
      </c>
      <c r="P922" s="44">
        <f t="shared" si="1096"/>
        <v>0</v>
      </c>
      <c r="Q922" s="44">
        <f t="shared" si="1097"/>
        <v>0</v>
      </c>
      <c r="R922" s="44">
        <f t="shared" si="1098"/>
        <v>0</v>
      </c>
      <c r="S922" s="44">
        <f t="shared" si="1099"/>
        <v>0</v>
      </c>
      <c r="T922" s="44">
        <f t="shared" si="1100"/>
        <v>203.15958101981354</v>
      </c>
      <c r="U922" s="44">
        <f t="shared" si="1101"/>
        <v>390.74344193799885</v>
      </c>
      <c r="V922" s="44">
        <f t="shared" si="1102"/>
        <v>0</v>
      </c>
      <c r="W922" s="44">
        <f t="shared" si="1103"/>
        <v>0</v>
      </c>
      <c r="X922" s="44">
        <f t="shared" si="1104"/>
        <v>0</v>
      </c>
      <c r="Y922" s="44">
        <f t="shared" si="1105"/>
        <v>0</v>
      </c>
      <c r="Z922" s="44">
        <f t="shared" si="1106"/>
        <v>390.74344193799885</v>
      </c>
      <c r="AA922" s="20">
        <v>0.03</v>
      </c>
      <c r="AC922" s="44">
        <f t="shared" si="1107"/>
        <v>236.77290000000002</v>
      </c>
      <c r="AD922" s="28">
        <v>98</v>
      </c>
      <c r="AE922" s="44">
        <f t="shared" si="1108"/>
        <v>1710.5634000000002</v>
      </c>
      <c r="AF922" s="28">
        <v>708</v>
      </c>
      <c r="AG922" s="44">
        <f t="shared" si="1109"/>
        <v>273.01365000000004</v>
      </c>
      <c r="AH922" s="28">
        <v>113</v>
      </c>
      <c r="AI922" s="44">
        <f t="shared" si="1060"/>
        <v>70.333819548839784</v>
      </c>
      <c r="AJ922" s="44">
        <f t="shared" si="1061"/>
        <v>0</v>
      </c>
      <c r="AK922" s="44"/>
      <c r="AL922" s="44">
        <f t="shared" si="1062"/>
        <v>0</v>
      </c>
      <c r="AM922" s="44"/>
      <c r="AN922" s="44">
        <f t="shared" si="1063"/>
        <v>70.333819548839784</v>
      </c>
      <c r="AO922" s="20"/>
      <c r="AP922" s="20">
        <v>0.18</v>
      </c>
      <c r="AQ922" s="20"/>
      <c r="AR922" s="20">
        <v>0.05</v>
      </c>
      <c r="AS922" s="44">
        <f t="shared" si="1064"/>
        <v>46.736006661516235</v>
      </c>
      <c r="AT922" s="44">
        <f t="shared" si="1065"/>
        <v>0</v>
      </c>
      <c r="AU922" s="44">
        <f t="shared" si="1066"/>
        <v>0</v>
      </c>
      <c r="AV922" s="44">
        <f t="shared" si="1067"/>
        <v>0</v>
      </c>
      <c r="AW922" s="44"/>
      <c r="AX922" s="44">
        <f t="shared" si="1068"/>
        <v>46.736006661516235</v>
      </c>
      <c r="AY922" s="44">
        <f t="shared" si="1069"/>
        <v>218.81632748527937</v>
      </c>
      <c r="AZ922" s="44">
        <f t="shared" si="1070"/>
        <v>0</v>
      </c>
      <c r="BA922" s="44"/>
      <c r="BB922" s="44">
        <f t="shared" si="1071"/>
        <v>0</v>
      </c>
      <c r="BC922" s="44"/>
      <c r="BD922" s="44">
        <f t="shared" si="1072"/>
        <v>218.81632748527937</v>
      </c>
      <c r="BE922" s="20"/>
      <c r="BF922" s="20">
        <v>0.56000000000000005</v>
      </c>
      <c r="BG922" s="20"/>
      <c r="BH922" s="20">
        <v>0.05</v>
      </c>
      <c r="BI922" s="44">
        <f t="shared" si="1073"/>
        <v>117.18244633222847</v>
      </c>
      <c r="BJ922" s="44">
        <f t="shared" si="1074"/>
        <v>0</v>
      </c>
      <c r="BK922" s="44">
        <f t="shared" si="1075"/>
        <v>0</v>
      </c>
      <c r="BL922" s="44">
        <f t="shared" si="1076"/>
        <v>0</v>
      </c>
      <c r="BM922" s="44"/>
      <c r="BN922" s="44">
        <f t="shared" si="1077"/>
        <v>117.18244633222847</v>
      </c>
      <c r="BO922" s="44">
        <f t="shared" si="1078"/>
        <v>85.963557226359754</v>
      </c>
      <c r="BP922" s="44">
        <f t="shared" si="1079"/>
        <v>0</v>
      </c>
      <c r="BQ922" s="44"/>
      <c r="BR922" s="44">
        <f t="shared" si="1080"/>
        <v>0</v>
      </c>
      <c r="BS922" s="44"/>
      <c r="BT922" s="44">
        <f t="shared" si="1081"/>
        <v>85.963557226359754</v>
      </c>
      <c r="BU922" s="20"/>
      <c r="BV922" s="20">
        <v>0.22</v>
      </c>
      <c r="BW922" s="20"/>
      <c r="BX922" s="20">
        <v>0.05</v>
      </c>
      <c r="BY922" s="44">
        <f t="shared" si="1082"/>
        <v>46.035961059089757</v>
      </c>
      <c r="BZ922" s="44">
        <f t="shared" si="1083"/>
        <v>0</v>
      </c>
      <c r="CA922" s="44">
        <f t="shared" si="1084"/>
        <v>0</v>
      </c>
      <c r="CB922" s="44">
        <f t="shared" si="1085"/>
        <v>0</v>
      </c>
      <c r="CC922" s="44"/>
      <c r="CD922" s="44">
        <f t="shared" si="1086"/>
        <v>46.035961059089757</v>
      </c>
      <c r="CE922" s="44">
        <f t="shared" si="1087"/>
        <v>5.0661773847050906</v>
      </c>
      <c r="CF922" s="44">
        <f t="shared" si="1088"/>
        <v>14.597437189101822</v>
      </c>
      <c r="CG922" s="44">
        <f t="shared" si="1089"/>
        <v>5.9304431518128098</v>
      </c>
      <c r="CH922" s="44">
        <f t="shared" si="1090"/>
        <v>18.105085228167034</v>
      </c>
      <c r="CI922" s="44">
        <f t="shared" si="1091"/>
        <v>56.32693182096412</v>
      </c>
      <c r="CJ922" s="44">
        <f t="shared" si="1092"/>
        <v>22.128437501093046</v>
      </c>
      <c r="CK922" s="44">
        <f t="shared" si="1093"/>
        <v>100.5838068231502</v>
      </c>
    </row>
    <row r="923" spans="1:91" x14ac:dyDescent="0.25">
      <c r="A923" s="41">
        <f>'[11]КППВ ПАТ "СМНВО"'!F92</f>
        <v>1968</v>
      </c>
      <c r="B923" s="41" t="str">
        <f>'[11]КППВ ПАТ "СМНВО"'!C92</f>
        <v>вул. Металургів, 4</v>
      </c>
      <c r="C923" s="47" t="str">
        <f>'[11]КППВ ПАТ "СМНВО"'!O92</f>
        <v>так</v>
      </c>
      <c r="D923" s="46">
        <f>'[11]КППВ ПАТ "СМНВО"'!G92</f>
        <v>5</v>
      </c>
      <c r="E923" s="86" t="str">
        <f t="shared" si="1056"/>
        <v>ПАТ"Сумське НВО ім.Фрунзе"</v>
      </c>
      <c r="F923" s="43">
        <f>'[11]КППВ ПАТ "СМНВО"'!L92</f>
        <v>5424.04</v>
      </c>
      <c r="G923" s="43">
        <f>'[11]КППВ ПАТ "СМНВО"'!CL92</f>
        <v>646.41681060661529</v>
      </c>
      <c r="H923" s="32">
        <f t="shared" si="1110"/>
        <v>119.17626171757864</v>
      </c>
      <c r="I923" s="42"/>
      <c r="J923" s="42"/>
      <c r="K923" s="43">
        <f>'[11]КППВ ПАТ "СМНВО"'!CN92</f>
        <v>0</v>
      </c>
      <c r="L923" s="42"/>
      <c r="M923" s="42"/>
      <c r="N923" s="44">
        <f t="shared" si="1094"/>
        <v>646.41681060661529</v>
      </c>
      <c r="O923" s="44">
        <f t="shared" si="1095"/>
        <v>346.1748219965711</v>
      </c>
      <c r="P923" s="44">
        <f t="shared" si="1096"/>
        <v>0</v>
      </c>
      <c r="Q923" s="44">
        <f t="shared" si="1097"/>
        <v>0</v>
      </c>
      <c r="R923" s="44">
        <f t="shared" si="1098"/>
        <v>0</v>
      </c>
      <c r="S923" s="44">
        <f t="shared" si="1099"/>
        <v>0</v>
      </c>
      <c r="T923" s="44">
        <f t="shared" si="1100"/>
        <v>346.1748219965711</v>
      </c>
      <c r="U923" s="44">
        <f t="shared" si="1101"/>
        <v>717.52265977334298</v>
      </c>
      <c r="V923" s="44">
        <f t="shared" si="1102"/>
        <v>0</v>
      </c>
      <c r="W923" s="44">
        <f t="shared" si="1103"/>
        <v>0</v>
      </c>
      <c r="X923" s="44">
        <f t="shared" si="1104"/>
        <v>0</v>
      </c>
      <c r="Y923" s="44">
        <f t="shared" si="1105"/>
        <v>0</v>
      </c>
      <c r="Z923" s="44">
        <f t="shared" si="1106"/>
        <v>717.52265977334298</v>
      </c>
      <c r="AA923" s="20">
        <v>0.11</v>
      </c>
      <c r="AC923" s="44">
        <f t="shared" si="1107"/>
        <v>488.16359999999997</v>
      </c>
      <c r="AD923" s="28">
        <v>90</v>
      </c>
      <c r="AE923" s="44">
        <f t="shared" si="1108"/>
        <v>3590.7144800000001</v>
      </c>
      <c r="AF923" s="28">
        <v>662</v>
      </c>
      <c r="AG923" s="44">
        <f t="shared" si="1109"/>
        <v>547.82803999999999</v>
      </c>
      <c r="AH923" s="28">
        <v>101</v>
      </c>
      <c r="AI923" s="44">
        <f t="shared" si="1060"/>
        <v>129.15407875920172</v>
      </c>
      <c r="AJ923" s="44">
        <f t="shared" si="1061"/>
        <v>0</v>
      </c>
      <c r="AK923" s="44"/>
      <c r="AL923" s="44">
        <f t="shared" si="1062"/>
        <v>0</v>
      </c>
      <c r="AM923" s="44"/>
      <c r="AN923" s="44">
        <f t="shared" si="1063"/>
        <v>129.15407875920172</v>
      </c>
      <c r="AO923" s="20"/>
      <c r="AP923" s="20">
        <v>0.18</v>
      </c>
      <c r="AQ923" s="20"/>
      <c r="AR923" s="20">
        <v>0.05</v>
      </c>
      <c r="AS923" s="44">
        <f t="shared" si="1064"/>
        <v>85.821386126492769</v>
      </c>
      <c r="AT923" s="44">
        <f t="shared" si="1065"/>
        <v>0</v>
      </c>
      <c r="AU923" s="44">
        <f t="shared" si="1066"/>
        <v>0</v>
      </c>
      <c r="AV923" s="44">
        <f t="shared" si="1067"/>
        <v>0</v>
      </c>
      <c r="AW923" s="44"/>
      <c r="AX923" s="44">
        <f t="shared" si="1068"/>
        <v>85.821386126492769</v>
      </c>
      <c r="AY923" s="44">
        <f t="shared" si="1069"/>
        <v>401.81268947307211</v>
      </c>
      <c r="AZ923" s="44">
        <f t="shared" si="1070"/>
        <v>0</v>
      </c>
      <c r="BA923" s="44"/>
      <c r="BB923" s="44">
        <f t="shared" si="1071"/>
        <v>0</v>
      </c>
      <c r="BC923" s="44"/>
      <c r="BD923" s="44">
        <f t="shared" si="1072"/>
        <v>401.81268947307211</v>
      </c>
      <c r="BE923" s="20"/>
      <c r="BF923" s="20">
        <v>0.56000000000000005</v>
      </c>
      <c r="BG923" s="20"/>
      <c r="BH923" s="20">
        <v>0.05</v>
      </c>
      <c r="BI923" s="44">
        <f t="shared" si="1073"/>
        <v>215.18226935306862</v>
      </c>
      <c r="BJ923" s="44">
        <f t="shared" si="1074"/>
        <v>0</v>
      </c>
      <c r="BK923" s="44">
        <f t="shared" si="1075"/>
        <v>0</v>
      </c>
      <c r="BL923" s="44">
        <f t="shared" si="1076"/>
        <v>0</v>
      </c>
      <c r="BM923" s="44"/>
      <c r="BN923" s="44">
        <f t="shared" si="1077"/>
        <v>215.18226935306862</v>
      </c>
      <c r="BO923" s="44">
        <f t="shared" si="1078"/>
        <v>157.85498515013546</v>
      </c>
      <c r="BP923" s="44">
        <f t="shared" si="1079"/>
        <v>0</v>
      </c>
      <c r="BQ923" s="44"/>
      <c r="BR923" s="44">
        <f t="shared" si="1080"/>
        <v>0</v>
      </c>
      <c r="BS923" s="44"/>
      <c r="BT923" s="44">
        <f t="shared" si="1081"/>
        <v>157.85498515013546</v>
      </c>
      <c r="BU923" s="20"/>
      <c r="BV923" s="20">
        <v>0.22</v>
      </c>
      <c r="BW923" s="20"/>
      <c r="BX923" s="20">
        <v>0.05</v>
      </c>
      <c r="BY923" s="44">
        <f t="shared" si="1082"/>
        <v>84.535891531562669</v>
      </c>
      <c r="BZ923" s="44">
        <f t="shared" si="1083"/>
        <v>0</v>
      </c>
      <c r="CA923" s="44">
        <f t="shared" si="1084"/>
        <v>0</v>
      </c>
      <c r="CB923" s="44">
        <f t="shared" si="1085"/>
        <v>0</v>
      </c>
      <c r="CC923" s="44"/>
      <c r="CD923" s="44">
        <f t="shared" si="1086"/>
        <v>84.535891531562669</v>
      </c>
      <c r="CE923" s="44">
        <f t="shared" si="1087"/>
        <v>5.688134648402114</v>
      </c>
      <c r="CF923" s="44">
        <f t="shared" si="1088"/>
        <v>16.686851062567783</v>
      </c>
      <c r="CG923" s="44">
        <f t="shared" si="1089"/>
        <v>6.480419500815942</v>
      </c>
      <c r="CH923" s="44">
        <f t="shared" si="1090"/>
        <v>33.246390122137448</v>
      </c>
      <c r="CI923" s="44">
        <f t="shared" si="1091"/>
        <v>103.43321371331653</v>
      </c>
      <c r="CJ923" s="44">
        <f t="shared" si="1092"/>
        <v>40.634476815945774</v>
      </c>
      <c r="CK923" s="44">
        <f t="shared" si="1093"/>
        <v>184.70216734520807</v>
      </c>
    </row>
    <row r="924" spans="1:91" x14ac:dyDescent="0.25">
      <c r="A924" s="41">
        <f>'[11]КППВ ПАТ "СМНВО"'!F93</f>
        <v>1969</v>
      </c>
      <c r="B924" s="41" t="str">
        <f>'[11]КППВ ПАТ "СМНВО"'!C93</f>
        <v>вул. Металургів, 5</v>
      </c>
      <c r="C924" s="47" t="str">
        <f>'[11]КППВ ПАТ "СМНВО"'!O93</f>
        <v>так</v>
      </c>
      <c r="D924" s="46">
        <f>'[11]КППВ ПАТ "СМНВО"'!G93</f>
        <v>5</v>
      </c>
      <c r="E924" s="86" t="str">
        <f t="shared" si="1056"/>
        <v>ПАТ"Сумське НВО ім.Фрунзе"</v>
      </c>
      <c r="F924" s="43">
        <f>'[11]КППВ ПАТ "СМНВО"'!L93</f>
        <v>5382.63</v>
      </c>
      <c r="G924" s="43">
        <f>'[11]КППВ ПАТ "СМНВО"'!CL93</f>
        <v>645.90481872181317</v>
      </c>
      <c r="H924" s="32">
        <f t="shared" si="1110"/>
        <v>119.99799702409661</v>
      </c>
      <c r="I924" s="42"/>
      <c r="J924" s="42"/>
      <c r="K924" s="43">
        <f>'[11]КППВ ПАТ "СМНВО"'!CN93</f>
        <v>0</v>
      </c>
      <c r="L924" s="42"/>
      <c r="M924" s="42"/>
      <c r="N924" s="44">
        <f t="shared" si="1094"/>
        <v>645.90481872181317</v>
      </c>
      <c r="O924" s="44">
        <f t="shared" si="1095"/>
        <v>345.90063559442797</v>
      </c>
      <c r="P924" s="44">
        <f t="shared" si="1096"/>
        <v>0</v>
      </c>
      <c r="Q924" s="44">
        <f t="shared" si="1097"/>
        <v>0</v>
      </c>
      <c r="R924" s="44">
        <f t="shared" si="1098"/>
        <v>0</v>
      </c>
      <c r="S924" s="44">
        <f t="shared" si="1099"/>
        <v>0</v>
      </c>
      <c r="T924" s="44">
        <f t="shared" si="1100"/>
        <v>345.90063559442797</v>
      </c>
      <c r="U924" s="44">
        <f t="shared" si="1101"/>
        <v>716.95434878121273</v>
      </c>
      <c r="V924" s="44">
        <f t="shared" si="1102"/>
        <v>0</v>
      </c>
      <c r="W924" s="44">
        <f t="shared" si="1103"/>
        <v>0</v>
      </c>
      <c r="X924" s="44">
        <f t="shared" si="1104"/>
        <v>0</v>
      </c>
      <c r="Y924" s="44">
        <f t="shared" si="1105"/>
        <v>0</v>
      </c>
      <c r="Z924" s="44">
        <f t="shared" si="1106"/>
        <v>716.95434878121273</v>
      </c>
      <c r="AA924" s="20">
        <v>0.11</v>
      </c>
      <c r="AC924" s="44">
        <f t="shared" si="1107"/>
        <v>484.43670000000003</v>
      </c>
      <c r="AD924" s="28">
        <v>90</v>
      </c>
      <c r="AE924" s="44">
        <f t="shared" si="1108"/>
        <v>3563.3010600000002</v>
      </c>
      <c r="AF924" s="28">
        <v>662</v>
      </c>
      <c r="AG924" s="44">
        <f t="shared" si="1109"/>
        <v>543.64562999999998</v>
      </c>
      <c r="AH924" s="28">
        <v>101</v>
      </c>
      <c r="AI924" s="44">
        <f t="shared" si="1060"/>
        <v>129.05178278061828</v>
      </c>
      <c r="AJ924" s="44">
        <f t="shared" si="1061"/>
        <v>0</v>
      </c>
      <c r="AK924" s="44"/>
      <c r="AL924" s="44">
        <f t="shared" si="1062"/>
        <v>0</v>
      </c>
      <c r="AM924" s="44"/>
      <c r="AN924" s="44">
        <f t="shared" si="1063"/>
        <v>129.05178278061828</v>
      </c>
      <c r="AO924" s="20"/>
      <c r="AP924" s="20">
        <v>0.18</v>
      </c>
      <c r="AQ924" s="20"/>
      <c r="AR924" s="20">
        <v>0.05</v>
      </c>
      <c r="AS924" s="44">
        <f t="shared" si="1064"/>
        <v>85.753411636166646</v>
      </c>
      <c r="AT924" s="44">
        <f t="shared" si="1065"/>
        <v>0</v>
      </c>
      <c r="AU924" s="44">
        <f t="shared" si="1066"/>
        <v>0</v>
      </c>
      <c r="AV924" s="44">
        <f t="shared" si="1067"/>
        <v>0</v>
      </c>
      <c r="AW924" s="44"/>
      <c r="AX924" s="44">
        <f t="shared" si="1068"/>
        <v>85.753411636166646</v>
      </c>
      <c r="AY924" s="44">
        <f t="shared" si="1069"/>
        <v>401.49443531747914</v>
      </c>
      <c r="AZ924" s="44">
        <f t="shared" si="1070"/>
        <v>0</v>
      </c>
      <c r="BA924" s="44"/>
      <c r="BB924" s="44">
        <f t="shared" si="1071"/>
        <v>0</v>
      </c>
      <c r="BC924" s="44"/>
      <c r="BD924" s="44">
        <f t="shared" si="1072"/>
        <v>401.49443531747914</v>
      </c>
      <c r="BE924" s="20"/>
      <c r="BF924" s="20">
        <v>0.56000000000000005</v>
      </c>
      <c r="BG924" s="20"/>
      <c r="BH924" s="20">
        <v>0.05</v>
      </c>
      <c r="BI924" s="44">
        <f t="shared" si="1073"/>
        <v>215.01183508549647</v>
      </c>
      <c r="BJ924" s="44">
        <f t="shared" si="1074"/>
        <v>0</v>
      </c>
      <c r="BK924" s="44">
        <f t="shared" si="1075"/>
        <v>0</v>
      </c>
      <c r="BL924" s="44">
        <f t="shared" si="1076"/>
        <v>0</v>
      </c>
      <c r="BM924" s="44"/>
      <c r="BN924" s="44">
        <f t="shared" si="1077"/>
        <v>215.01183508549647</v>
      </c>
      <c r="BO924" s="44">
        <f t="shared" si="1078"/>
        <v>157.72995673186679</v>
      </c>
      <c r="BP924" s="44">
        <f t="shared" si="1079"/>
        <v>0</v>
      </c>
      <c r="BQ924" s="44"/>
      <c r="BR924" s="44">
        <f t="shared" si="1080"/>
        <v>0</v>
      </c>
      <c r="BS924" s="44"/>
      <c r="BT924" s="44">
        <f t="shared" si="1081"/>
        <v>157.72995673186679</v>
      </c>
      <c r="BU924" s="20"/>
      <c r="BV924" s="20">
        <v>0.22</v>
      </c>
      <c r="BW924" s="20"/>
      <c r="BX924" s="20">
        <v>0.05</v>
      </c>
      <c r="BY924" s="44">
        <f t="shared" si="1082"/>
        <v>84.468935212159309</v>
      </c>
      <c r="BZ924" s="44">
        <f t="shared" si="1083"/>
        <v>0</v>
      </c>
      <c r="CA924" s="44">
        <f t="shared" si="1084"/>
        <v>0</v>
      </c>
      <c r="CB924" s="44">
        <f t="shared" si="1085"/>
        <v>0</v>
      </c>
      <c r="CC924" s="44"/>
      <c r="CD924" s="44">
        <f t="shared" si="1086"/>
        <v>84.468935212159309</v>
      </c>
      <c r="CE924" s="44">
        <f t="shared" si="1087"/>
        <v>5.6491828226655416</v>
      </c>
      <c r="CF924" s="44">
        <f t="shared" si="1088"/>
        <v>16.572581032960827</v>
      </c>
      <c r="CG924" s="44">
        <f t="shared" si="1089"/>
        <v>6.4360421808861892</v>
      </c>
      <c r="CH924" s="44">
        <f t="shared" si="1090"/>
        <v>33.220057449994343</v>
      </c>
      <c r="CI924" s="44">
        <f t="shared" si="1091"/>
        <v>103.35128984442686</v>
      </c>
      <c r="CJ924" s="44">
        <f t="shared" si="1092"/>
        <v>40.602292438881975</v>
      </c>
      <c r="CK924" s="44">
        <f t="shared" si="1093"/>
        <v>184.55587472219082</v>
      </c>
    </row>
    <row r="925" spans="1:91" x14ac:dyDescent="0.25">
      <c r="A925" s="41">
        <f>'[11]КППВ ПАТ "СМНВО"'!F94</f>
        <v>1975</v>
      </c>
      <c r="B925" s="41" t="str">
        <f>'[11]КППВ ПАТ "СМНВО"'!C94</f>
        <v>вул. Металургів, 7</v>
      </c>
      <c r="C925" s="47" t="str">
        <f>'[11]КППВ ПАТ "СМНВО"'!O94</f>
        <v>так</v>
      </c>
      <c r="D925" s="46">
        <f>'[11]КППВ ПАТ "СМНВО"'!G94</f>
        <v>5</v>
      </c>
      <c r="E925" s="86" t="str">
        <f t="shared" si="1056"/>
        <v>ПАТ"Сумське НВО ім.Фрунзе"</v>
      </c>
      <c r="F925" s="43">
        <f>'[11]КППВ ПАТ "СМНВО"'!L94</f>
        <v>4325.6400000000003</v>
      </c>
      <c r="G925" s="43">
        <f>'[11]КППВ ПАТ "СМНВО"'!CL94</f>
        <v>626.65663753408251</v>
      </c>
      <c r="H925" s="32">
        <f t="shared" si="1110"/>
        <v>144.87027064991133</v>
      </c>
      <c r="I925" s="42"/>
      <c r="J925" s="42"/>
      <c r="K925" s="43">
        <f>'[11]КППВ ПАТ "СМНВО"'!CN94</f>
        <v>169.71990000000002</v>
      </c>
      <c r="L925" s="42"/>
      <c r="M925" s="42"/>
      <c r="N925" s="44">
        <f t="shared" si="1094"/>
        <v>796.37653753408256</v>
      </c>
      <c r="O925" s="44">
        <f t="shared" si="1095"/>
        <v>335.59268012809741</v>
      </c>
      <c r="P925" s="44">
        <f t="shared" si="1096"/>
        <v>0</v>
      </c>
      <c r="Q925" s="44">
        <f t="shared" si="1097"/>
        <v>0</v>
      </c>
      <c r="R925" s="44">
        <f t="shared" si="1098"/>
        <v>90.889895200343958</v>
      </c>
      <c r="S925" s="44">
        <f t="shared" si="1099"/>
        <v>0</v>
      </c>
      <c r="T925" s="44">
        <f t="shared" si="1100"/>
        <v>426.48257532844138</v>
      </c>
      <c r="U925" s="44">
        <f t="shared" si="1101"/>
        <v>695.5888676628316</v>
      </c>
      <c r="V925" s="44">
        <f t="shared" si="1102"/>
        <v>0</v>
      </c>
      <c r="W925" s="44">
        <f t="shared" si="1103"/>
        <v>0</v>
      </c>
      <c r="X925" s="44">
        <f t="shared" si="1104"/>
        <v>169.71990000000002</v>
      </c>
      <c r="Y925" s="44">
        <f t="shared" si="1105"/>
        <v>0</v>
      </c>
      <c r="Z925" s="44">
        <f t="shared" si="1106"/>
        <v>865.30876766283166</v>
      </c>
      <c r="AA925" s="20">
        <v>0.11</v>
      </c>
      <c r="AC925" s="44">
        <f t="shared" si="1107"/>
        <v>406.61016000000001</v>
      </c>
      <c r="AD925" s="28">
        <v>94</v>
      </c>
      <c r="AE925" s="44">
        <f t="shared" si="1108"/>
        <v>2950.0864800000004</v>
      </c>
      <c r="AF925" s="28">
        <v>682</v>
      </c>
      <c r="AG925" s="44">
        <f t="shared" si="1109"/>
        <v>475.82040000000001</v>
      </c>
      <c r="AH925" s="28">
        <v>110</v>
      </c>
      <c r="AI925" s="44">
        <f t="shared" si="1060"/>
        <v>125.20599617930968</v>
      </c>
      <c r="AJ925" s="44">
        <f t="shared" si="1061"/>
        <v>0</v>
      </c>
      <c r="AK925" s="44"/>
      <c r="AL925" s="44">
        <f t="shared" si="1062"/>
        <v>8.4859950000000008</v>
      </c>
      <c r="AM925" s="44"/>
      <c r="AN925" s="44">
        <f t="shared" si="1063"/>
        <v>133.69199117930967</v>
      </c>
      <c r="AO925" s="20"/>
      <c r="AP925" s="20">
        <v>0.18</v>
      </c>
      <c r="AQ925" s="20"/>
      <c r="AR925" s="20">
        <v>0.05</v>
      </c>
      <c r="AS925" s="44">
        <f t="shared" si="1064"/>
        <v>83.197931081144034</v>
      </c>
      <c r="AT925" s="44">
        <f t="shared" si="1065"/>
        <v>0</v>
      </c>
      <c r="AU925" s="44">
        <f t="shared" si="1066"/>
        <v>0</v>
      </c>
      <c r="AV925" s="44">
        <f t="shared" si="1067"/>
        <v>4.5444947600171979</v>
      </c>
      <c r="AW925" s="44"/>
      <c r="AX925" s="44">
        <f t="shared" si="1068"/>
        <v>87.742425841161236</v>
      </c>
      <c r="AY925" s="44">
        <f t="shared" si="1069"/>
        <v>389.52976589118572</v>
      </c>
      <c r="AZ925" s="44">
        <f t="shared" si="1070"/>
        <v>0</v>
      </c>
      <c r="BA925" s="44"/>
      <c r="BB925" s="44">
        <f t="shared" si="1071"/>
        <v>8.4859950000000008</v>
      </c>
      <c r="BC925" s="44"/>
      <c r="BD925" s="44">
        <f t="shared" si="1072"/>
        <v>398.01576089118572</v>
      </c>
      <c r="BE925" s="20"/>
      <c r="BF925" s="20">
        <v>0.56000000000000005</v>
      </c>
      <c r="BG925" s="20"/>
      <c r="BH925" s="20">
        <v>0.05</v>
      </c>
      <c r="BI925" s="44">
        <f t="shared" si="1073"/>
        <v>208.60440996762537</v>
      </c>
      <c r="BJ925" s="44">
        <f t="shared" si="1074"/>
        <v>0</v>
      </c>
      <c r="BK925" s="44">
        <f t="shared" si="1075"/>
        <v>0</v>
      </c>
      <c r="BL925" s="44">
        <f t="shared" si="1076"/>
        <v>4.5444947600171979</v>
      </c>
      <c r="BM925" s="44"/>
      <c r="BN925" s="44">
        <f t="shared" si="1077"/>
        <v>213.14890472764256</v>
      </c>
      <c r="BO925" s="44">
        <f t="shared" si="1078"/>
        <v>153.02955088582294</v>
      </c>
      <c r="BP925" s="44">
        <f t="shared" si="1079"/>
        <v>0</v>
      </c>
      <c r="BQ925" s="44"/>
      <c r="BR925" s="44">
        <f t="shared" si="1080"/>
        <v>8.4859950000000008</v>
      </c>
      <c r="BS925" s="44"/>
      <c r="BT925" s="44">
        <f t="shared" si="1081"/>
        <v>161.51554588582295</v>
      </c>
      <c r="BU925" s="20"/>
      <c r="BV925" s="20">
        <v>0.22</v>
      </c>
      <c r="BW925" s="20"/>
      <c r="BX925" s="20">
        <v>0.05</v>
      </c>
      <c r="BY925" s="44">
        <f t="shared" si="1082"/>
        <v>81.95173248728139</v>
      </c>
      <c r="BZ925" s="44">
        <f t="shared" si="1083"/>
        <v>0</v>
      </c>
      <c r="CA925" s="44">
        <f t="shared" si="1084"/>
        <v>0</v>
      </c>
      <c r="CB925" s="44">
        <f t="shared" si="1085"/>
        <v>4.5444947600171979</v>
      </c>
      <c r="CC925" s="44"/>
      <c r="CD925" s="44">
        <f t="shared" si="1086"/>
        <v>86.496227247298592</v>
      </c>
      <c r="CE925" s="44">
        <f t="shared" si="1087"/>
        <v>4.6341340133002493</v>
      </c>
      <c r="CF925" s="44">
        <f t="shared" si="1088"/>
        <v>13.840495609252894</v>
      </c>
      <c r="CG925" s="44">
        <f t="shared" si="1089"/>
        <v>5.5010538048046556</v>
      </c>
      <c r="CH925" s="44">
        <f t="shared" si="1090"/>
        <v>34.41452362677331</v>
      </c>
      <c r="CI925" s="44">
        <f t="shared" si="1091"/>
        <v>102.45582167032389</v>
      </c>
      <c r="CJ925" s="44">
        <f t="shared" si="1092"/>
        <v>41.57676552609442</v>
      </c>
      <c r="CK925" s="44">
        <f t="shared" si="1093"/>
        <v>222.74474907959387</v>
      </c>
    </row>
    <row r="926" spans="1:91" x14ac:dyDescent="0.25">
      <c r="A926" s="41">
        <f>'[11]КППВ ПАТ "СМНВО"'!F95</f>
        <v>1975</v>
      </c>
      <c r="B926" s="41" t="str">
        <f>'[11]КППВ ПАТ "СМНВО"'!C95</f>
        <v>вул. Металургів, 9</v>
      </c>
      <c r="C926" s="50">
        <f>'[11]КППВ ПАТ "СМНВО"'!O95</f>
        <v>1</v>
      </c>
      <c r="D926" s="46">
        <f>'[11]КППВ ПАТ "СМНВО"'!G95</f>
        <v>5</v>
      </c>
      <c r="E926" s="86" t="str">
        <f t="shared" si="1056"/>
        <v>ПАТ"Сумське НВО ім.Фрунзе"</v>
      </c>
      <c r="F926" s="43">
        <f>'[11]КППВ ПАТ "СМНВО"'!L95</f>
        <v>4913.49</v>
      </c>
      <c r="G926" s="43">
        <f>'[11]КППВ ПАТ "СМНВО"'!CL95</f>
        <v>1013.1274848486154</v>
      </c>
      <c r="H926" s="32">
        <f t="shared" si="1110"/>
        <v>206.19304910534373</v>
      </c>
      <c r="I926" s="42"/>
      <c r="J926" s="42"/>
      <c r="K926" s="43">
        <f>'[11]КППВ ПАТ "СМНВО"'!CN95</f>
        <v>187.46069999999997</v>
      </c>
      <c r="L926" s="42"/>
      <c r="M926" s="42"/>
      <c r="N926" s="44">
        <f t="shared" si="1094"/>
        <v>1200.5881848486154</v>
      </c>
      <c r="O926" s="44">
        <f t="shared" si="1095"/>
        <v>542.55895108634104</v>
      </c>
      <c r="P926" s="44">
        <f t="shared" si="1096"/>
        <v>0</v>
      </c>
      <c r="Q926" s="44">
        <f t="shared" si="1097"/>
        <v>0</v>
      </c>
      <c r="R926" s="44">
        <f t="shared" si="1098"/>
        <v>100.39060462080825</v>
      </c>
      <c r="S926" s="44">
        <f t="shared" si="1099"/>
        <v>0</v>
      </c>
      <c r="T926" s="44">
        <f t="shared" si="1100"/>
        <v>642.94955570714933</v>
      </c>
      <c r="U926" s="44">
        <f t="shared" si="1101"/>
        <v>1043.5213093940738</v>
      </c>
      <c r="V926" s="44">
        <f t="shared" si="1102"/>
        <v>0</v>
      </c>
      <c r="W926" s="44">
        <f t="shared" si="1103"/>
        <v>0</v>
      </c>
      <c r="X926" s="44">
        <f t="shared" si="1104"/>
        <v>187.46069999999997</v>
      </c>
      <c r="Y926" s="44">
        <f t="shared" si="1105"/>
        <v>0</v>
      </c>
      <c r="Z926" s="44">
        <f t="shared" si="1106"/>
        <v>1230.9820093940739</v>
      </c>
      <c r="AA926" s="20">
        <v>0.03</v>
      </c>
      <c r="AC926" s="44">
        <f t="shared" si="1107"/>
        <v>519.19210999999996</v>
      </c>
      <c r="AD926" s="28">
        <f>94+$CG$4</f>
        <v>105.66666666666667</v>
      </c>
      <c r="AE926" s="44">
        <f t="shared" si="1108"/>
        <v>3408.3242299999997</v>
      </c>
      <c r="AF926" s="28">
        <f>682+$CG$4</f>
        <v>693.66666666666663</v>
      </c>
      <c r="AG926" s="44">
        <f t="shared" si="1109"/>
        <v>597.80795000000001</v>
      </c>
      <c r="AH926" s="28">
        <f>110+$CG$4</f>
        <v>121.66666666666667</v>
      </c>
      <c r="AI926" s="44">
        <f t="shared" si="1060"/>
        <v>187.83383569093328</v>
      </c>
      <c r="AJ926" s="44">
        <f t="shared" si="1061"/>
        <v>0</v>
      </c>
      <c r="AK926" s="44"/>
      <c r="AL926" s="44">
        <f t="shared" si="1062"/>
        <v>9.3730349999999998</v>
      </c>
      <c r="AM926" s="44"/>
      <c r="AN926" s="44">
        <f t="shared" si="1063"/>
        <v>197.20687069093327</v>
      </c>
      <c r="AO926" s="20"/>
      <c r="AP926" s="20">
        <v>0.18</v>
      </c>
      <c r="AQ926" s="20"/>
      <c r="AR926" s="20">
        <v>0.05</v>
      </c>
      <c r="AS926" s="44">
        <f t="shared" si="1064"/>
        <v>124.8134034582573</v>
      </c>
      <c r="AT926" s="44">
        <f t="shared" si="1065"/>
        <v>0</v>
      </c>
      <c r="AU926" s="44">
        <f t="shared" si="1066"/>
        <v>0</v>
      </c>
      <c r="AV926" s="44">
        <f t="shared" si="1067"/>
        <v>5.0195302310404131</v>
      </c>
      <c r="AW926" s="44"/>
      <c r="AX926" s="44">
        <f t="shared" si="1068"/>
        <v>129.8329336892977</v>
      </c>
      <c r="AY926" s="44">
        <f t="shared" si="1069"/>
        <v>584.37193326068143</v>
      </c>
      <c r="AZ926" s="44">
        <f t="shared" si="1070"/>
        <v>0</v>
      </c>
      <c r="BA926" s="44"/>
      <c r="BB926" s="44">
        <f t="shared" si="1071"/>
        <v>9.3730349999999998</v>
      </c>
      <c r="BC926" s="44"/>
      <c r="BD926" s="44">
        <f t="shared" si="1072"/>
        <v>593.74496826068139</v>
      </c>
      <c r="BE926" s="20"/>
      <c r="BF926" s="20">
        <v>0.56000000000000005</v>
      </c>
      <c r="BG926" s="20"/>
      <c r="BH926" s="20">
        <v>0.05</v>
      </c>
      <c r="BI926" s="44">
        <f t="shared" si="1073"/>
        <v>312.94800298660158</v>
      </c>
      <c r="BJ926" s="44">
        <f t="shared" si="1074"/>
        <v>0</v>
      </c>
      <c r="BK926" s="44">
        <f t="shared" si="1075"/>
        <v>0</v>
      </c>
      <c r="BL926" s="44">
        <f t="shared" si="1076"/>
        <v>5.0195302310404131</v>
      </c>
      <c r="BM926" s="44"/>
      <c r="BN926" s="44">
        <f t="shared" si="1077"/>
        <v>317.96753321764197</v>
      </c>
      <c r="BO926" s="44">
        <f t="shared" si="1078"/>
        <v>229.57468806669624</v>
      </c>
      <c r="BP926" s="44">
        <f t="shared" si="1079"/>
        <v>0</v>
      </c>
      <c r="BQ926" s="44"/>
      <c r="BR926" s="44">
        <f t="shared" si="1080"/>
        <v>9.3730349999999998</v>
      </c>
      <c r="BS926" s="44"/>
      <c r="BT926" s="44">
        <f t="shared" si="1081"/>
        <v>238.94772306669623</v>
      </c>
      <c r="BU926" s="20"/>
      <c r="BV926" s="20">
        <v>0.22</v>
      </c>
      <c r="BW926" s="20"/>
      <c r="BX926" s="20">
        <v>0.05</v>
      </c>
      <c r="BY926" s="44">
        <f t="shared" si="1082"/>
        <v>122.94385831616489</v>
      </c>
      <c r="BZ926" s="44">
        <f t="shared" si="1083"/>
        <v>0</v>
      </c>
      <c r="CA926" s="44">
        <f t="shared" si="1084"/>
        <v>0</v>
      </c>
      <c r="CB926" s="44">
        <f t="shared" si="1085"/>
        <v>5.0195302310404131</v>
      </c>
      <c r="CC926" s="44"/>
      <c r="CD926" s="44">
        <f t="shared" si="1086"/>
        <v>127.96338854720531</v>
      </c>
      <c r="CE926" s="44">
        <f t="shared" si="1087"/>
        <v>3.9989245813583403</v>
      </c>
      <c r="CF926" s="44">
        <f t="shared" si="1088"/>
        <v>10.719095108578506</v>
      </c>
      <c r="CG926" s="44">
        <f t="shared" si="1089"/>
        <v>4.6717108446957889</v>
      </c>
      <c r="CH926" s="44">
        <f t="shared" si="1090"/>
        <v>50.764301218706677</v>
      </c>
      <c r="CI926" s="44">
        <f t="shared" si="1091"/>
        <v>152.83974797771799</v>
      </c>
      <c r="CJ926" s="44">
        <f t="shared" si="1092"/>
        <v>61.509085088076283</v>
      </c>
      <c r="CK926" s="44">
        <f t="shared" si="1093"/>
        <v>316.87507286510879</v>
      </c>
      <c r="CM926" s="35">
        <f>$CE$4/1000</f>
        <v>35</v>
      </c>
    </row>
    <row r="927" spans="1:91" x14ac:dyDescent="0.25">
      <c r="A927" s="41">
        <f>'[11]КППВ ПАТ "СМНВО"'!F96</f>
        <v>1979</v>
      </c>
      <c r="B927" s="41" t="str">
        <f>'[11]КППВ ПАТ "СМНВО"'!C96</f>
        <v>вул. Металургів, 9/1</v>
      </c>
      <c r="C927" s="47" t="str">
        <f>'[11]КППВ ПАТ "СМНВО"'!O96</f>
        <v>так</v>
      </c>
      <c r="D927" s="46">
        <f>'[11]КППВ ПАТ "СМНВО"'!G96</f>
        <v>5</v>
      </c>
      <c r="E927" s="86" t="str">
        <f t="shared" si="1056"/>
        <v>ПАТ"Сумське НВО ім.Фрунзе"</v>
      </c>
      <c r="F927" s="43">
        <f>'[11]КППВ ПАТ "СМНВО"'!L96</f>
        <v>5701.83</v>
      </c>
      <c r="G927" s="43">
        <f>'[11]КППВ ПАТ "СМНВО"'!CL96</f>
        <v>666.24105669869959</v>
      </c>
      <c r="H927" s="32">
        <f t="shared" si="1110"/>
        <v>116.84688191312256</v>
      </c>
      <c r="I927" s="42"/>
      <c r="J927" s="42"/>
      <c r="K927" s="43">
        <f>'[11]КППВ ПАТ "СМНВО"'!CN96</f>
        <v>198.48779999999999</v>
      </c>
      <c r="L927" s="42"/>
      <c r="M927" s="42"/>
      <c r="N927" s="44">
        <f t="shared" si="1094"/>
        <v>864.72885669869959</v>
      </c>
      <c r="O927" s="44">
        <f t="shared" si="1095"/>
        <v>356.79127681262605</v>
      </c>
      <c r="P927" s="44">
        <f t="shared" si="1096"/>
        <v>0</v>
      </c>
      <c r="Q927" s="44">
        <f t="shared" si="1097"/>
        <v>0</v>
      </c>
      <c r="R927" s="44">
        <f t="shared" si="1098"/>
        <v>106.29593430438521</v>
      </c>
      <c r="S927" s="44">
        <f t="shared" si="1099"/>
        <v>0</v>
      </c>
      <c r="T927" s="44">
        <f t="shared" si="1100"/>
        <v>463.08721111701129</v>
      </c>
      <c r="U927" s="44">
        <f t="shared" si="1101"/>
        <v>739.52757293555658</v>
      </c>
      <c r="V927" s="44">
        <f t="shared" si="1102"/>
        <v>0</v>
      </c>
      <c r="W927" s="44">
        <f t="shared" si="1103"/>
        <v>0</v>
      </c>
      <c r="X927" s="44">
        <f t="shared" si="1104"/>
        <v>198.48779999999999</v>
      </c>
      <c r="Y927" s="44">
        <f t="shared" si="1105"/>
        <v>0</v>
      </c>
      <c r="Z927" s="44">
        <f t="shared" si="1106"/>
        <v>938.01537293555657</v>
      </c>
      <c r="AA927" s="20">
        <v>0.11</v>
      </c>
      <c r="AC927" s="44">
        <f>AD927*F927/1000</f>
        <v>513.16470000000004</v>
      </c>
      <c r="AD927" s="28">
        <v>90</v>
      </c>
      <c r="AE927" s="44">
        <f>AF927*F927/1000</f>
        <v>3774.6114600000001</v>
      </c>
      <c r="AF927" s="28">
        <v>662</v>
      </c>
      <c r="AG927" s="44">
        <f>AH927*F927/1000</f>
        <v>575.88482999999997</v>
      </c>
      <c r="AH927" s="28">
        <v>101</v>
      </c>
      <c r="AI927" s="44">
        <f t="shared" si="1060"/>
        <v>133.11496312840018</v>
      </c>
      <c r="AJ927" s="44">
        <f t="shared" si="1061"/>
        <v>0</v>
      </c>
      <c r="AK927" s="44"/>
      <c r="AL927" s="44">
        <f t="shared" si="1062"/>
        <v>9.9243900000000007</v>
      </c>
      <c r="AM927" s="44"/>
      <c r="AN927" s="44">
        <f t="shared" si="1063"/>
        <v>143.03935312840017</v>
      </c>
      <c r="AO927" s="20"/>
      <c r="AP927" s="20">
        <v>0.18</v>
      </c>
      <c r="AQ927" s="20"/>
      <c r="AR927" s="20">
        <v>0.05</v>
      </c>
      <c r="AS927" s="44">
        <f t="shared" si="1064"/>
        <v>88.453347812233588</v>
      </c>
      <c r="AT927" s="44">
        <f t="shared" si="1065"/>
        <v>0</v>
      </c>
      <c r="AU927" s="44">
        <f t="shared" si="1066"/>
        <v>0</v>
      </c>
      <c r="AV927" s="44">
        <f t="shared" si="1067"/>
        <v>5.314796715219261</v>
      </c>
      <c r="AW927" s="44"/>
      <c r="AX927" s="44">
        <f t="shared" si="1068"/>
        <v>93.768144527452847</v>
      </c>
      <c r="AY927" s="44">
        <f t="shared" si="1069"/>
        <v>414.13544084391174</v>
      </c>
      <c r="AZ927" s="44">
        <f t="shared" si="1070"/>
        <v>0</v>
      </c>
      <c r="BA927" s="44"/>
      <c r="BB927" s="44">
        <f t="shared" si="1071"/>
        <v>9.9243900000000007</v>
      </c>
      <c r="BC927" s="44"/>
      <c r="BD927" s="44">
        <f t="shared" si="1072"/>
        <v>424.05983084391175</v>
      </c>
      <c r="BE927" s="20"/>
      <c r="BF927" s="20">
        <v>0.56000000000000005</v>
      </c>
      <c r="BG927" s="20"/>
      <c r="BH927" s="20">
        <v>0.05</v>
      </c>
      <c r="BI927" s="44">
        <f t="shared" si="1073"/>
        <v>221.78145766672839</v>
      </c>
      <c r="BJ927" s="44">
        <f t="shared" si="1074"/>
        <v>0</v>
      </c>
      <c r="BK927" s="44">
        <f t="shared" si="1075"/>
        <v>0</v>
      </c>
      <c r="BL927" s="44">
        <f t="shared" si="1076"/>
        <v>5.314796715219261</v>
      </c>
      <c r="BM927" s="44"/>
      <c r="BN927" s="44">
        <f t="shared" si="1077"/>
        <v>227.09625438194766</v>
      </c>
      <c r="BO927" s="44">
        <f t="shared" si="1078"/>
        <v>162.69606604582245</v>
      </c>
      <c r="BP927" s="44">
        <f t="shared" si="1079"/>
        <v>0</v>
      </c>
      <c r="BQ927" s="44"/>
      <c r="BR927" s="44">
        <f t="shared" si="1080"/>
        <v>9.9243900000000007</v>
      </c>
      <c r="BS927" s="44"/>
      <c r="BT927" s="44">
        <f t="shared" si="1081"/>
        <v>172.62045604582244</v>
      </c>
      <c r="BU927" s="20"/>
      <c r="BV927" s="20">
        <v>0.22</v>
      </c>
      <c r="BW927" s="20"/>
      <c r="BX927" s="20">
        <v>0.05</v>
      </c>
      <c r="BY927" s="44">
        <f t="shared" si="1082"/>
        <v>87.128429797643292</v>
      </c>
      <c r="BZ927" s="44">
        <f t="shared" si="1083"/>
        <v>0</v>
      </c>
      <c r="CA927" s="44">
        <f t="shared" si="1084"/>
        <v>0</v>
      </c>
      <c r="CB927" s="44">
        <f t="shared" si="1085"/>
        <v>5.314796715219261</v>
      </c>
      <c r="CC927" s="44"/>
      <c r="CD927" s="44">
        <f t="shared" si="1086"/>
        <v>92.443226512862552</v>
      </c>
      <c r="CE927" s="44">
        <f t="shared" si="1087"/>
        <v>5.4726976052059868</v>
      </c>
      <c r="CF927" s="44">
        <f t="shared" si="1088"/>
        <v>16.621196462587061</v>
      </c>
      <c r="CG927" s="44">
        <f t="shared" si="1089"/>
        <v>6.2296054748789125</v>
      </c>
      <c r="CH927" s="44">
        <f t="shared" si="1090"/>
        <v>36.820688766564878</v>
      </c>
      <c r="CI927" s="44">
        <f t="shared" si="1091"/>
        <v>109.15999484344465</v>
      </c>
      <c r="CJ927" s="44">
        <f t="shared" si="1092"/>
        <v>44.435352564131172</v>
      </c>
      <c r="CK927" s="44">
        <f t="shared" si="1093"/>
        <v>241.46062848948864</v>
      </c>
    </row>
    <row r="928" spans="1:91" x14ac:dyDescent="0.25">
      <c r="A928" s="41">
        <f>'[11]КППВ ПАТ "СМНВО"'!F97</f>
        <v>1975</v>
      </c>
      <c r="B928" s="41" t="str">
        <f>'[11]КППВ ПАТ "СМНВО"'!C97</f>
        <v>вул. Металургів, 11</v>
      </c>
      <c r="C928" s="47" t="str">
        <f>'[11]КППВ ПАТ "СМНВО"'!O97</f>
        <v>так</v>
      </c>
      <c r="D928" s="46">
        <f>'[11]КППВ ПАТ "СМНВО"'!G97</f>
        <v>5</v>
      </c>
      <c r="E928" s="86" t="str">
        <f t="shared" si="1056"/>
        <v>ПАТ"Сумське НВО ім.Фрунзе"</v>
      </c>
      <c r="F928" s="43">
        <f>'[11]КППВ ПАТ "СМНВО"'!L97</f>
        <v>2700.7</v>
      </c>
      <c r="G928" s="43">
        <f>'[11]КППВ ПАТ "СМНВО"'!CL97</f>
        <v>328.04120702800259</v>
      </c>
      <c r="H928" s="32">
        <f t="shared" si="1110"/>
        <v>121.46525235235406</v>
      </c>
      <c r="I928" s="42"/>
      <c r="J928" s="42"/>
      <c r="K928" s="43">
        <f>'[11]КППВ ПАТ "СМНВО"'!CN97</f>
        <v>118.49040000000001</v>
      </c>
      <c r="L928" s="42"/>
      <c r="M928" s="42"/>
      <c r="N928" s="44">
        <f t="shared" si="1094"/>
        <v>446.53160702800261</v>
      </c>
      <c r="O928" s="44">
        <f t="shared" si="1095"/>
        <v>175.67551552981993</v>
      </c>
      <c r="P928" s="44">
        <f t="shared" si="1096"/>
        <v>0</v>
      </c>
      <c r="Q928" s="44">
        <f t="shared" si="1097"/>
        <v>0</v>
      </c>
      <c r="R928" s="44">
        <f t="shared" si="1098"/>
        <v>63.455022294067078</v>
      </c>
      <c r="S928" s="44">
        <f t="shared" si="1099"/>
        <v>0</v>
      </c>
      <c r="T928" s="44">
        <f t="shared" si="1100"/>
        <v>239.13053782388701</v>
      </c>
      <c r="U928" s="44">
        <f t="shared" si="1101"/>
        <v>364.12573980108289</v>
      </c>
      <c r="V928" s="44">
        <f t="shared" si="1102"/>
        <v>0</v>
      </c>
      <c r="W928" s="44">
        <f t="shared" si="1103"/>
        <v>0</v>
      </c>
      <c r="X928" s="44">
        <f t="shared" si="1104"/>
        <v>118.49040000000001</v>
      </c>
      <c r="Y928" s="44">
        <f t="shared" si="1105"/>
        <v>0</v>
      </c>
      <c r="Z928" s="44">
        <f t="shared" si="1106"/>
        <v>482.61613980108291</v>
      </c>
      <c r="AA928" s="20">
        <v>0.11</v>
      </c>
      <c r="AC928" s="44">
        <f t="shared" si="1107"/>
        <v>264.66859999999997</v>
      </c>
      <c r="AD928" s="28">
        <v>98</v>
      </c>
      <c r="AE928" s="44">
        <f t="shared" si="1108"/>
        <v>1912.0955999999999</v>
      </c>
      <c r="AF928" s="28">
        <v>708</v>
      </c>
      <c r="AG928" s="44">
        <f t="shared" si="1109"/>
        <v>305.17909999999995</v>
      </c>
      <c r="AH928" s="28">
        <v>113</v>
      </c>
      <c r="AI928" s="44">
        <f t="shared" si="1060"/>
        <v>65.54263316419491</v>
      </c>
      <c r="AJ928" s="44">
        <f t="shared" si="1061"/>
        <v>0</v>
      </c>
      <c r="AK928" s="44"/>
      <c r="AL928" s="44">
        <f t="shared" si="1062"/>
        <v>5.9245200000000011</v>
      </c>
      <c r="AM928" s="44"/>
      <c r="AN928" s="44">
        <f t="shared" si="1063"/>
        <v>71.467153164194912</v>
      </c>
      <c r="AO928" s="20"/>
      <c r="AP928" s="20">
        <v>0.18</v>
      </c>
      <c r="AQ928" s="20"/>
      <c r="AR928" s="20">
        <v>0.05</v>
      </c>
      <c r="AS928" s="44">
        <f t="shared" si="1064"/>
        <v>43.552318924582828</v>
      </c>
      <c r="AT928" s="44">
        <f t="shared" si="1065"/>
        <v>0</v>
      </c>
      <c r="AU928" s="44">
        <f t="shared" si="1066"/>
        <v>0</v>
      </c>
      <c r="AV928" s="44">
        <f t="shared" si="1067"/>
        <v>3.1727511147033542</v>
      </c>
      <c r="AW928" s="44"/>
      <c r="AX928" s="44">
        <f t="shared" si="1068"/>
        <v>46.72507003928618</v>
      </c>
      <c r="AY928" s="44">
        <f t="shared" si="1069"/>
        <v>203.91041428860643</v>
      </c>
      <c r="AZ928" s="44">
        <f t="shared" si="1070"/>
        <v>0</v>
      </c>
      <c r="BA928" s="44"/>
      <c r="BB928" s="44">
        <f t="shared" si="1071"/>
        <v>5.9245200000000011</v>
      </c>
      <c r="BC928" s="44"/>
      <c r="BD928" s="44">
        <f t="shared" si="1072"/>
        <v>209.83493428860643</v>
      </c>
      <c r="BE928" s="20"/>
      <c r="BF928" s="20">
        <v>0.56000000000000005</v>
      </c>
      <c r="BG928" s="20"/>
      <c r="BH928" s="20">
        <v>0.05</v>
      </c>
      <c r="BI928" s="44">
        <f t="shared" si="1073"/>
        <v>109.19990045333608</v>
      </c>
      <c r="BJ928" s="44">
        <f t="shared" si="1074"/>
        <v>0</v>
      </c>
      <c r="BK928" s="44">
        <f t="shared" si="1075"/>
        <v>0</v>
      </c>
      <c r="BL928" s="44">
        <f t="shared" si="1076"/>
        <v>3.1727511147033542</v>
      </c>
      <c r="BM928" s="44"/>
      <c r="BN928" s="44">
        <f t="shared" si="1077"/>
        <v>112.37265156803944</v>
      </c>
      <c r="BO928" s="44">
        <f t="shared" si="1078"/>
        <v>80.107662756238241</v>
      </c>
      <c r="BP928" s="44">
        <f t="shared" si="1079"/>
        <v>0</v>
      </c>
      <c r="BQ928" s="44"/>
      <c r="BR928" s="44">
        <f t="shared" si="1080"/>
        <v>5.9245200000000011</v>
      </c>
      <c r="BS928" s="44"/>
      <c r="BT928" s="44">
        <f t="shared" si="1081"/>
        <v>86.032182756238242</v>
      </c>
      <c r="BU928" s="20"/>
      <c r="BV928" s="20">
        <v>0.22</v>
      </c>
      <c r="BW928" s="20"/>
      <c r="BX928" s="20">
        <v>0.05</v>
      </c>
      <c r="BY928" s="44">
        <f t="shared" si="1082"/>
        <v>42.899960892382033</v>
      </c>
      <c r="BZ928" s="44">
        <f t="shared" si="1083"/>
        <v>0</v>
      </c>
      <c r="CA928" s="44">
        <f t="shared" si="1084"/>
        <v>0</v>
      </c>
      <c r="CB928" s="44">
        <f t="shared" si="1085"/>
        <v>3.1727511147033542</v>
      </c>
      <c r="CC928" s="44"/>
      <c r="CD928" s="44">
        <f t="shared" si="1086"/>
        <v>46.072712007085386</v>
      </c>
      <c r="CE928" s="44">
        <f t="shared" si="1087"/>
        <v>5.6643810223819475</v>
      </c>
      <c r="CF928" s="44">
        <f t="shared" si="1088"/>
        <v>17.015666831019498</v>
      </c>
      <c r="CG928" s="44">
        <f t="shared" si="1089"/>
        <v>6.6238579563770275</v>
      </c>
      <c r="CH928" s="44">
        <f t="shared" si="1090"/>
        <v>18.396823993807409</v>
      </c>
      <c r="CI928" s="44">
        <f t="shared" si="1091"/>
        <v>54.014973074282835</v>
      </c>
      <c r="CJ928" s="44">
        <f t="shared" si="1092"/>
        <v>22.146102844383773</v>
      </c>
      <c r="CK928" s="44">
        <f t="shared" si="1093"/>
        <v>124.23335458868478</v>
      </c>
    </row>
    <row r="929" spans="1:91" x14ac:dyDescent="0.25">
      <c r="A929" s="41">
        <f>'[11]КППВ ПАТ "СМНВО"'!F98</f>
        <v>1977</v>
      </c>
      <c r="B929" s="41" t="str">
        <f>'[11]КППВ ПАТ "СМНВО"'!C98</f>
        <v>вул. Металургів, 13</v>
      </c>
      <c r="C929" s="47" t="str">
        <f>'[11]КППВ ПАТ "СМНВО"'!O98</f>
        <v>так</v>
      </c>
      <c r="D929" s="46">
        <f>'[11]КППВ ПАТ "СМНВО"'!G98</f>
        <v>5</v>
      </c>
      <c r="E929" s="86" t="str">
        <f t="shared" si="1056"/>
        <v>ПАТ"Сумське НВО ім.Фрунзе"</v>
      </c>
      <c r="F929" s="43">
        <f>'[11]КППВ ПАТ "СМНВО"'!L98</f>
        <v>5265.59</v>
      </c>
      <c r="G929" s="43">
        <f>'[11]КППВ ПАТ "СМНВО"'!CL98</f>
        <v>769.4563377369625</v>
      </c>
      <c r="H929" s="32">
        <f t="shared" si="1110"/>
        <v>146.12917787692595</v>
      </c>
      <c r="I929" s="42"/>
      <c r="J929" s="42"/>
      <c r="K929" s="43">
        <f>'[11]КППВ ПАТ "СМНВО"'!CN98</f>
        <v>208.25910000000002</v>
      </c>
      <c r="L929" s="42"/>
      <c r="M929" s="42"/>
      <c r="N929" s="44">
        <f t="shared" si="1094"/>
        <v>977.71543773696249</v>
      </c>
      <c r="O929" s="44">
        <f t="shared" si="1095"/>
        <v>412.06603290570507</v>
      </c>
      <c r="P929" s="44">
        <f t="shared" si="1096"/>
        <v>0</v>
      </c>
      <c r="Q929" s="44">
        <f t="shared" si="1097"/>
        <v>0</v>
      </c>
      <c r="R929" s="44">
        <f t="shared" si="1098"/>
        <v>111.52874691487534</v>
      </c>
      <c r="S929" s="44">
        <f t="shared" si="1099"/>
        <v>0</v>
      </c>
      <c r="T929" s="44">
        <f t="shared" si="1100"/>
        <v>523.59477982058047</v>
      </c>
      <c r="U929" s="44">
        <f t="shared" si="1101"/>
        <v>854.09653488802849</v>
      </c>
      <c r="V929" s="44">
        <f t="shared" si="1102"/>
        <v>0</v>
      </c>
      <c r="W929" s="44">
        <f t="shared" si="1103"/>
        <v>0</v>
      </c>
      <c r="X929" s="44">
        <f t="shared" si="1104"/>
        <v>208.25910000000002</v>
      </c>
      <c r="Y929" s="44">
        <f t="shared" si="1105"/>
        <v>0</v>
      </c>
      <c r="Z929" s="44">
        <f t="shared" si="1106"/>
        <v>1062.3556348880286</v>
      </c>
      <c r="AA929" s="20">
        <v>0.11</v>
      </c>
      <c r="AC929" s="44">
        <f>AD929*F929/1000</f>
        <v>473.90310000000005</v>
      </c>
      <c r="AD929" s="28">
        <v>90</v>
      </c>
      <c r="AE929" s="44">
        <f>AF929*F929/1000</f>
        <v>3485.8205800000001</v>
      </c>
      <c r="AF929" s="28">
        <v>662</v>
      </c>
      <c r="AG929" s="44">
        <f>AH929*F929/1000</f>
        <v>531.82458999999994</v>
      </c>
      <c r="AH929" s="28">
        <v>101</v>
      </c>
      <c r="AI929" s="44">
        <f t="shared" si="1060"/>
        <v>153.73737627984511</v>
      </c>
      <c r="AJ929" s="44">
        <f t="shared" si="1061"/>
        <v>0</v>
      </c>
      <c r="AK929" s="44"/>
      <c r="AL929" s="44">
        <f t="shared" si="1062"/>
        <v>10.412955000000002</v>
      </c>
      <c r="AM929" s="44"/>
      <c r="AN929" s="44">
        <f t="shared" si="1063"/>
        <v>164.15033127984512</v>
      </c>
      <c r="AO929" s="20"/>
      <c r="AP929" s="20">
        <v>0.18</v>
      </c>
      <c r="AQ929" s="20"/>
      <c r="AR929" s="20">
        <v>0.05</v>
      </c>
      <c r="AS929" s="44">
        <f t="shared" si="1064"/>
        <v>102.15670196824101</v>
      </c>
      <c r="AT929" s="44">
        <f t="shared" si="1065"/>
        <v>0</v>
      </c>
      <c r="AU929" s="44">
        <f t="shared" si="1066"/>
        <v>0</v>
      </c>
      <c r="AV929" s="44">
        <f t="shared" si="1067"/>
        <v>5.5764373457437673</v>
      </c>
      <c r="AW929" s="44"/>
      <c r="AX929" s="44">
        <f t="shared" si="1068"/>
        <v>107.73313931398478</v>
      </c>
      <c r="AY929" s="44">
        <f t="shared" si="1069"/>
        <v>478.29405953729599</v>
      </c>
      <c r="AZ929" s="44">
        <f t="shared" si="1070"/>
        <v>0</v>
      </c>
      <c r="BA929" s="44"/>
      <c r="BB929" s="44">
        <f t="shared" si="1071"/>
        <v>10.412955000000002</v>
      </c>
      <c r="BC929" s="44"/>
      <c r="BD929" s="44">
        <f t="shared" si="1072"/>
        <v>488.707014537296</v>
      </c>
      <c r="BE929" s="20"/>
      <c r="BF929" s="20">
        <v>0.56000000000000005</v>
      </c>
      <c r="BG929" s="20"/>
      <c r="BH929" s="20">
        <v>0.05</v>
      </c>
      <c r="BI929" s="44">
        <f t="shared" si="1073"/>
        <v>256.14024605418632</v>
      </c>
      <c r="BJ929" s="44">
        <f t="shared" si="1074"/>
        <v>0</v>
      </c>
      <c r="BK929" s="44">
        <f t="shared" si="1075"/>
        <v>0</v>
      </c>
      <c r="BL929" s="44">
        <f t="shared" si="1076"/>
        <v>5.5764373457437673</v>
      </c>
      <c r="BM929" s="44"/>
      <c r="BN929" s="44">
        <f t="shared" si="1077"/>
        <v>261.7166833999301</v>
      </c>
      <c r="BO929" s="44">
        <f t="shared" si="1078"/>
        <v>187.90123767536627</v>
      </c>
      <c r="BP929" s="44">
        <f t="shared" si="1079"/>
        <v>0</v>
      </c>
      <c r="BQ929" s="44"/>
      <c r="BR929" s="44">
        <f t="shared" si="1080"/>
        <v>10.412955000000002</v>
      </c>
      <c r="BS929" s="44"/>
      <c r="BT929" s="44">
        <f t="shared" si="1081"/>
        <v>198.31419267536629</v>
      </c>
      <c r="BU929" s="20"/>
      <c r="BV929" s="20">
        <v>0.22</v>
      </c>
      <c r="BW929" s="20"/>
      <c r="BX929" s="20">
        <v>0.05</v>
      </c>
      <c r="BY929" s="44">
        <f t="shared" si="1082"/>
        <v>100.6265252355732</v>
      </c>
      <c r="BZ929" s="44">
        <f t="shared" si="1083"/>
        <v>0</v>
      </c>
      <c r="CA929" s="44">
        <f t="shared" si="1084"/>
        <v>0</v>
      </c>
      <c r="CB929" s="44">
        <f t="shared" si="1085"/>
        <v>5.5764373457437673</v>
      </c>
      <c r="CC929" s="44"/>
      <c r="CD929" s="44">
        <f t="shared" si="1086"/>
        <v>106.20296258131697</v>
      </c>
      <c r="CE929" s="44">
        <f t="shared" si="1087"/>
        <v>4.3988609541844381</v>
      </c>
      <c r="CF929" s="44">
        <f t="shared" si="1088"/>
        <v>13.319061416781391</v>
      </c>
      <c r="CG929" s="44">
        <f t="shared" si="1089"/>
        <v>5.007624807008515</v>
      </c>
      <c r="CH929" s="44">
        <f t="shared" si="1090"/>
        <v>42.255002744301748</v>
      </c>
      <c r="CI929" s="44">
        <f t="shared" si="1091"/>
        <v>125.80124620783184</v>
      </c>
      <c r="CJ929" s="44">
        <f t="shared" si="1092"/>
        <v>51.04934416151545</v>
      </c>
      <c r="CK929" s="44">
        <f t="shared" si="1093"/>
        <v>273.46786276714494</v>
      </c>
    </row>
    <row r="930" spans="1:91" x14ac:dyDescent="0.25">
      <c r="A930" s="41">
        <f>'[11]КППВ ПАТ "СМНВО"'!F99</f>
        <v>1980</v>
      </c>
      <c r="B930" s="41" t="str">
        <f>'[11]КППВ ПАТ "СМНВО"'!C99</f>
        <v>вул. Металургів, 13а</v>
      </c>
      <c r="C930" s="47" t="str">
        <f>'[11]КППВ ПАТ "СМНВО"'!O99</f>
        <v>так</v>
      </c>
      <c r="D930" s="46">
        <f>'[11]КППВ ПАТ "СМНВО"'!G99</f>
        <v>5</v>
      </c>
      <c r="E930" s="86" t="str">
        <f t="shared" si="1056"/>
        <v>ПАТ"Сумське НВО ім.Фрунзе"</v>
      </c>
      <c r="F930" s="43">
        <f>'[11]КППВ ПАТ "СМНВО"'!L99</f>
        <v>2618.5</v>
      </c>
      <c r="G930" s="43">
        <f>'[11]КППВ ПАТ "СМНВО"'!CL99</f>
        <v>369.87431996450681</v>
      </c>
      <c r="H930" s="32">
        <f t="shared" si="1110"/>
        <v>141.2542753349272</v>
      </c>
      <c r="I930" s="42"/>
      <c r="J930" s="42"/>
      <c r="K930" s="43">
        <f>'[11]КППВ ПАТ "СМНВО"'!CN99</f>
        <v>121.2141</v>
      </c>
      <c r="L930" s="42"/>
      <c r="M930" s="42"/>
      <c r="N930" s="44">
        <f t="shared" si="1094"/>
        <v>491.08841996450678</v>
      </c>
      <c r="O930" s="44">
        <f t="shared" si="1095"/>
        <v>198.07835250240254</v>
      </c>
      <c r="P930" s="44">
        <f t="shared" si="1096"/>
        <v>0</v>
      </c>
      <c r="Q930" s="44">
        <f t="shared" si="1097"/>
        <v>0</v>
      </c>
      <c r="R930" s="44">
        <f t="shared" si="1098"/>
        <v>64.913642099742049</v>
      </c>
      <c r="S930" s="44">
        <f t="shared" si="1099"/>
        <v>0</v>
      </c>
      <c r="T930" s="44">
        <f t="shared" si="1100"/>
        <v>262.99199460214459</v>
      </c>
      <c r="U930" s="44">
        <f t="shared" si="1101"/>
        <v>410.56049516060261</v>
      </c>
      <c r="V930" s="44">
        <f t="shared" si="1102"/>
        <v>0</v>
      </c>
      <c r="W930" s="44">
        <f t="shared" si="1103"/>
        <v>0</v>
      </c>
      <c r="X930" s="44">
        <f t="shared" si="1104"/>
        <v>121.2141</v>
      </c>
      <c r="Y930" s="44">
        <f t="shared" si="1105"/>
        <v>0</v>
      </c>
      <c r="Z930" s="44">
        <f t="shared" si="1106"/>
        <v>531.77459516060264</v>
      </c>
      <c r="AA930" s="20">
        <v>0.11</v>
      </c>
      <c r="AC930" s="44">
        <f t="shared" si="1107"/>
        <v>256.613</v>
      </c>
      <c r="AD930" s="28">
        <v>98</v>
      </c>
      <c r="AE930" s="44">
        <f t="shared" si="1108"/>
        <v>1853.8979999999999</v>
      </c>
      <c r="AF930" s="28">
        <v>708</v>
      </c>
      <c r="AG930" s="44">
        <f t="shared" si="1109"/>
        <v>295.89049999999997</v>
      </c>
      <c r="AH930" s="28">
        <v>113</v>
      </c>
      <c r="AI930" s="44">
        <f t="shared" si="1060"/>
        <v>73.900889128908474</v>
      </c>
      <c r="AJ930" s="44">
        <f t="shared" si="1061"/>
        <v>0</v>
      </c>
      <c r="AK930" s="44"/>
      <c r="AL930" s="44">
        <f t="shared" si="1062"/>
        <v>6.0607050000000005</v>
      </c>
      <c r="AM930" s="44"/>
      <c r="AN930" s="44">
        <f t="shared" si="1063"/>
        <v>79.961594128908473</v>
      </c>
      <c r="AO930" s="20"/>
      <c r="AP930" s="20">
        <v>0.18</v>
      </c>
      <c r="AQ930" s="20"/>
      <c r="AR930" s="20">
        <v>0.05</v>
      </c>
      <c r="AS930" s="44">
        <f t="shared" si="1064"/>
        <v>49.106282991247177</v>
      </c>
      <c r="AT930" s="44">
        <f t="shared" si="1065"/>
        <v>0</v>
      </c>
      <c r="AU930" s="44">
        <f t="shared" si="1066"/>
        <v>0</v>
      </c>
      <c r="AV930" s="44">
        <f t="shared" si="1067"/>
        <v>3.245682104987103</v>
      </c>
      <c r="AW930" s="44"/>
      <c r="AX930" s="44">
        <f t="shared" si="1068"/>
        <v>52.351965096234281</v>
      </c>
      <c r="AY930" s="44">
        <f t="shared" si="1069"/>
        <v>229.91387728993749</v>
      </c>
      <c r="AZ930" s="44">
        <f t="shared" si="1070"/>
        <v>0</v>
      </c>
      <c r="BA930" s="44"/>
      <c r="BB930" s="44">
        <f t="shared" si="1071"/>
        <v>6.0607050000000005</v>
      </c>
      <c r="BC930" s="44"/>
      <c r="BD930" s="44">
        <f t="shared" si="1072"/>
        <v>235.9745822899375</v>
      </c>
      <c r="BE930" s="20"/>
      <c r="BF930" s="20">
        <v>0.56000000000000005</v>
      </c>
      <c r="BG930" s="20"/>
      <c r="BH930" s="20">
        <v>0.05</v>
      </c>
      <c r="BI930" s="44">
        <f t="shared" si="1073"/>
        <v>123.12550391549344</v>
      </c>
      <c r="BJ930" s="44">
        <f t="shared" si="1074"/>
        <v>0</v>
      </c>
      <c r="BK930" s="44">
        <f t="shared" si="1075"/>
        <v>0</v>
      </c>
      <c r="BL930" s="44">
        <f t="shared" si="1076"/>
        <v>3.245682104987103</v>
      </c>
      <c r="BM930" s="44"/>
      <c r="BN930" s="44">
        <f t="shared" si="1077"/>
        <v>126.37118602048054</v>
      </c>
      <c r="BO930" s="44">
        <f t="shared" si="1078"/>
        <v>90.323308935332577</v>
      </c>
      <c r="BP930" s="44">
        <f t="shared" si="1079"/>
        <v>0</v>
      </c>
      <c r="BQ930" s="44"/>
      <c r="BR930" s="44">
        <f t="shared" si="1080"/>
        <v>6.0607050000000005</v>
      </c>
      <c r="BS930" s="44"/>
      <c r="BT930" s="44">
        <f t="shared" si="1081"/>
        <v>96.384013935332575</v>
      </c>
      <c r="BU930" s="20"/>
      <c r="BV930" s="20">
        <v>0.22</v>
      </c>
      <c r="BW930" s="20"/>
      <c r="BX930" s="20">
        <v>0.05</v>
      </c>
      <c r="BY930" s="44">
        <f t="shared" si="1082"/>
        <v>48.370733681086705</v>
      </c>
      <c r="BZ930" s="44">
        <f t="shared" si="1083"/>
        <v>0</v>
      </c>
      <c r="CA930" s="44">
        <f t="shared" si="1084"/>
        <v>0</v>
      </c>
      <c r="CB930" s="44">
        <f t="shared" si="1085"/>
        <v>3.245682104987103</v>
      </c>
      <c r="CC930" s="44"/>
      <c r="CD930" s="44">
        <f t="shared" si="1086"/>
        <v>51.616415786073809</v>
      </c>
      <c r="CE930" s="44">
        <f t="shared" si="1087"/>
        <v>4.9016880174085076</v>
      </c>
      <c r="CF930" s="44">
        <f t="shared" si="1088"/>
        <v>14.670258770061279</v>
      </c>
      <c r="CG930" s="44">
        <f t="shared" si="1089"/>
        <v>5.7324883081058822</v>
      </c>
      <c r="CH930" s="44">
        <f t="shared" si="1090"/>
        <v>20.583433204259556</v>
      </c>
      <c r="CI930" s="44">
        <f t="shared" si="1091"/>
        <v>60.743749613565662</v>
      </c>
      <c r="CJ930" s="44">
        <f t="shared" si="1092"/>
        <v>24.810834931554933</v>
      </c>
      <c r="CK930" s="44">
        <f t="shared" si="1093"/>
        <v>136.88755181099148</v>
      </c>
    </row>
    <row r="931" spans="1:91" x14ac:dyDescent="0.25">
      <c r="A931" s="41">
        <f>'[11]КППВ ПАТ "СМНВО"'!F100</f>
        <v>1976</v>
      </c>
      <c r="B931" s="41" t="str">
        <f>'[11]КППВ ПАТ "СМНВО"'!C100</f>
        <v>вул. Металургів, 15</v>
      </c>
      <c r="C931" s="47" t="str">
        <f>'[11]КППВ ПАТ "СМНВО"'!O100</f>
        <v>так</v>
      </c>
      <c r="D931" s="46">
        <f>'[11]КППВ ПАТ "СМНВО"'!G100</f>
        <v>5</v>
      </c>
      <c r="E931" s="86" t="str">
        <f t="shared" si="1056"/>
        <v>ПАТ"Сумське НВО ім.Фрунзе"</v>
      </c>
      <c r="F931" s="43">
        <f>'[11]КППВ ПАТ "СМНВО"'!L100</f>
        <v>4348.3</v>
      </c>
      <c r="G931" s="43">
        <f>'[11]КППВ ПАТ "СМНВО"'!CL100</f>
        <v>455.88244162355642</v>
      </c>
      <c r="H931" s="32">
        <f t="shared" si="1110"/>
        <v>104.84153384622873</v>
      </c>
      <c r="I931" s="42"/>
      <c r="J931" s="42"/>
      <c r="K931" s="43">
        <f>'[11]КППВ ПАТ "СМНВО"'!CN100</f>
        <v>163.78634999999997</v>
      </c>
      <c r="L931" s="42"/>
      <c r="M931" s="42"/>
      <c r="N931" s="44">
        <f t="shared" si="1094"/>
        <v>619.66879162355644</v>
      </c>
      <c r="O931" s="44">
        <f t="shared" si="1095"/>
        <v>244.13817909886797</v>
      </c>
      <c r="P931" s="44">
        <f t="shared" si="1096"/>
        <v>0</v>
      </c>
      <c r="Q931" s="44">
        <f t="shared" si="1097"/>
        <v>0</v>
      </c>
      <c r="R931" s="44">
        <f t="shared" si="1098"/>
        <v>87.712308260533092</v>
      </c>
      <c r="S931" s="44">
        <f t="shared" si="1099"/>
        <v>0</v>
      </c>
      <c r="T931" s="44">
        <f t="shared" si="1100"/>
        <v>331.85048735940109</v>
      </c>
      <c r="U931" s="44">
        <f t="shared" si="1101"/>
        <v>506.02951020214766</v>
      </c>
      <c r="V931" s="44">
        <f t="shared" si="1102"/>
        <v>0</v>
      </c>
      <c r="W931" s="44">
        <f t="shared" si="1103"/>
        <v>0</v>
      </c>
      <c r="X931" s="44">
        <f t="shared" si="1104"/>
        <v>163.78634999999997</v>
      </c>
      <c r="Y931" s="44">
        <f t="shared" si="1105"/>
        <v>0</v>
      </c>
      <c r="Z931" s="44">
        <f t="shared" si="1106"/>
        <v>669.81586020214763</v>
      </c>
      <c r="AA931" s="20">
        <v>0.11</v>
      </c>
      <c r="AC931" s="44">
        <f t="shared" si="1107"/>
        <v>408.74020000000002</v>
      </c>
      <c r="AD931" s="28">
        <v>94</v>
      </c>
      <c r="AE931" s="44">
        <f t="shared" si="1108"/>
        <v>2965.5406000000003</v>
      </c>
      <c r="AF931" s="28">
        <v>682</v>
      </c>
      <c r="AG931" s="44">
        <f t="shared" si="1109"/>
        <v>478.31299999999999</v>
      </c>
      <c r="AH931" s="28">
        <v>110</v>
      </c>
      <c r="AI931" s="44">
        <f t="shared" si="1060"/>
        <v>91.08531183638658</v>
      </c>
      <c r="AJ931" s="44">
        <f t="shared" si="1061"/>
        <v>0</v>
      </c>
      <c r="AK931" s="44"/>
      <c r="AL931" s="44">
        <f t="shared" si="1062"/>
        <v>8.1893174999999996</v>
      </c>
      <c r="AM931" s="44"/>
      <c r="AN931" s="44">
        <f t="shared" si="1063"/>
        <v>99.274629336386582</v>
      </c>
      <c r="AO931" s="20"/>
      <c r="AP931" s="20">
        <v>0.18</v>
      </c>
      <c r="AQ931" s="20"/>
      <c r="AR931" s="20">
        <v>0.05</v>
      </c>
      <c r="AS931" s="44">
        <f t="shared" si="1064"/>
        <v>60.525132405124289</v>
      </c>
      <c r="AT931" s="44">
        <f t="shared" si="1065"/>
        <v>0</v>
      </c>
      <c r="AU931" s="44">
        <f t="shared" si="1066"/>
        <v>0</v>
      </c>
      <c r="AV931" s="44">
        <f t="shared" si="1067"/>
        <v>4.3856154130266551</v>
      </c>
      <c r="AW931" s="44"/>
      <c r="AX931" s="44">
        <f t="shared" si="1068"/>
        <v>64.910747818150938</v>
      </c>
      <c r="AY931" s="44">
        <f t="shared" si="1069"/>
        <v>283.37652571320274</v>
      </c>
      <c r="AZ931" s="44">
        <f t="shared" si="1070"/>
        <v>0</v>
      </c>
      <c r="BA931" s="44"/>
      <c r="BB931" s="44">
        <f t="shared" si="1071"/>
        <v>8.1893174999999996</v>
      </c>
      <c r="BC931" s="44"/>
      <c r="BD931" s="44">
        <f t="shared" si="1072"/>
        <v>291.56584321320275</v>
      </c>
      <c r="BE931" s="20"/>
      <c r="BF931" s="20">
        <v>0.56000000000000005</v>
      </c>
      <c r="BG931" s="20"/>
      <c r="BH931" s="20">
        <v>0.05</v>
      </c>
      <c r="BI931" s="44">
        <f t="shared" si="1073"/>
        <v>151.75629212785637</v>
      </c>
      <c r="BJ931" s="44">
        <f t="shared" si="1074"/>
        <v>0</v>
      </c>
      <c r="BK931" s="44">
        <f t="shared" si="1075"/>
        <v>0</v>
      </c>
      <c r="BL931" s="44">
        <f t="shared" si="1076"/>
        <v>4.3856154130266551</v>
      </c>
      <c r="BM931" s="44"/>
      <c r="BN931" s="44">
        <f t="shared" si="1077"/>
        <v>156.14190754088301</v>
      </c>
      <c r="BO931" s="44">
        <f t="shared" si="1078"/>
        <v>111.32649224447249</v>
      </c>
      <c r="BP931" s="44">
        <f t="shared" si="1079"/>
        <v>0</v>
      </c>
      <c r="BQ931" s="44"/>
      <c r="BR931" s="44">
        <f t="shared" si="1080"/>
        <v>8.1893174999999996</v>
      </c>
      <c r="BS931" s="44"/>
      <c r="BT931" s="44">
        <f t="shared" si="1081"/>
        <v>119.51580974447249</v>
      </c>
      <c r="BU931" s="20"/>
      <c r="BV931" s="20">
        <v>0.22</v>
      </c>
      <c r="BW931" s="20"/>
      <c r="BX931" s="20">
        <v>0.05</v>
      </c>
      <c r="BY931" s="44">
        <f t="shared" si="1082"/>
        <v>59.618543335943563</v>
      </c>
      <c r="BZ931" s="44">
        <f t="shared" si="1083"/>
        <v>0</v>
      </c>
      <c r="CA931" s="44">
        <f t="shared" si="1084"/>
        <v>0</v>
      </c>
      <c r="CB931" s="44">
        <f t="shared" si="1085"/>
        <v>4.3856154130266551</v>
      </c>
      <c r="CC931" s="44"/>
      <c r="CD931" s="44">
        <f t="shared" si="1086"/>
        <v>64.004158748970212</v>
      </c>
      <c r="CE931" s="44">
        <f t="shared" si="1087"/>
        <v>6.2969571871995029</v>
      </c>
      <c r="CF931" s="44">
        <f t="shared" si="1088"/>
        <v>18.992598762913957</v>
      </c>
      <c r="CG931" s="44">
        <f t="shared" si="1089"/>
        <v>7.4731550160042648</v>
      </c>
      <c r="CH931" s="44">
        <f t="shared" si="1090"/>
        <v>25.55492701319702</v>
      </c>
      <c r="CI931" s="44">
        <f t="shared" si="1091"/>
        <v>75.053857089786064</v>
      </c>
      <c r="CJ931" s="44">
        <f t="shared" si="1092"/>
        <v>30.765340705469548</v>
      </c>
      <c r="CK931" s="44">
        <f t="shared" si="1093"/>
        <v>172.42165026622592</v>
      </c>
    </row>
    <row r="932" spans="1:91" x14ac:dyDescent="0.25">
      <c r="A932" s="41">
        <f>'[11]КППВ ПАТ "СМНВО"'!F101</f>
        <v>1988</v>
      </c>
      <c r="B932" s="41" t="str">
        <f>'[11]КППВ ПАТ "СМНВО"'!C101</f>
        <v>вул. Н.Холодногірська, 8</v>
      </c>
      <c r="C932" s="47" t="str">
        <f>'[11]КППВ ПАТ "СМНВО"'!O101</f>
        <v>так</v>
      </c>
      <c r="D932" s="46">
        <f>'[11]КППВ ПАТ "СМНВО"'!G101</f>
        <v>5</v>
      </c>
      <c r="E932" s="86" t="str">
        <f t="shared" si="1056"/>
        <v>ПАТ"Сумське НВО ім.Фрунзе"</v>
      </c>
      <c r="F932" s="43">
        <f>'[11]КППВ ПАТ "СМНВО"'!L101</f>
        <v>4803.7299999999996</v>
      </c>
      <c r="G932" s="43">
        <f>'[11]КППВ ПАТ "СМНВО"'!CL101</f>
        <v>666.51786291173642</v>
      </c>
      <c r="H932" s="32">
        <f t="shared" si="1110"/>
        <v>138.75006774147099</v>
      </c>
      <c r="I932" s="42"/>
      <c r="J932" s="42"/>
      <c r="K932" s="43">
        <f>'[11]КППВ ПАТ "СМНВО"'!CN101</f>
        <v>161.83177500000002</v>
      </c>
      <c r="L932" s="42"/>
      <c r="M932" s="42"/>
      <c r="N932" s="44">
        <f t="shared" si="1094"/>
        <v>828.34963791173641</v>
      </c>
      <c r="O932" s="44">
        <f t="shared" si="1095"/>
        <v>356.93951451305907</v>
      </c>
      <c r="P932" s="44">
        <f t="shared" si="1096"/>
        <v>0</v>
      </c>
      <c r="Q932" s="44">
        <f t="shared" si="1097"/>
        <v>0</v>
      </c>
      <c r="R932" s="44">
        <f t="shared" si="1098"/>
        <v>86.665577046861586</v>
      </c>
      <c r="S932" s="44">
        <f t="shared" si="1099"/>
        <v>0</v>
      </c>
      <c r="T932" s="44">
        <f t="shared" si="1100"/>
        <v>443.60509155992065</v>
      </c>
      <c r="U932" s="44">
        <f t="shared" si="1101"/>
        <v>739.83482783202749</v>
      </c>
      <c r="V932" s="44">
        <f t="shared" si="1102"/>
        <v>0</v>
      </c>
      <c r="W932" s="44">
        <f t="shared" si="1103"/>
        <v>0</v>
      </c>
      <c r="X932" s="44">
        <f t="shared" si="1104"/>
        <v>161.83177500000002</v>
      </c>
      <c r="Y932" s="44">
        <f t="shared" si="1105"/>
        <v>0</v>
      </c>
      <c r="Z932" s="44">
        <f t="shared" si="1106"/>
        <v>901.66660283202748</v>
      </c>
      <c r="AA932" s="20">
        <v>0.11</v>
      </c>
      <c r="AC932" s="44">
        <f t="shared" si="1107"/>
        <v>451.55061999999992</v>
      </c>
      <c r="AD932" s="28">
        <v>94</v>
      </c>
      <c r="AE932" s="44">
        <f t="shared" si="1108"/>
        <v>3276.1438599999997</v>
      </c>
      <c r="AF932" s="28">
        <v>682</v>
      </c>
      <c r="AG932" s="44">
        <f t="shared" si="1109"/>
        <v>528.41029999999989</v>
      </c>
      <c r="AH932" s="28">
        <v>110</v>
      </c>
      <c r="AI932" s="44">
        <f t="shared" si="1060"/>
        <v>133.17026900976495</v>
      </c>
      <c r="AJ932" s="44">
        <f t="shared" si="1061"/>
        <v>0</v>
      </c>
      <c r="AK932" s="44"/>
      <c r="AL932" s="44">
        <f t="shared" si="1062"/>
        <v>8.0915887500000014</v>
      </c>
      <c r="AM932" s="44"/>
      <c r="AN932" s="44">
        <f t="shared" si="1063"/>
        <v>141.26185775976495</v>
      </c>
      <c r="AO932" s="20"/>
      <c r="AP932" s="20">
        <v>0.18</v>
      </c>
      <c r="AQ932" s="20"/>
      <c r="AR932" s="20">
        <v>0.05</v>
      </c>
      <c r="AS932" s="44">
        <f t="shared" si="1064"/>
        <v>88.490097928414755</v>
      </c>
      <c r="AT932" s="44">
        <f t="shared" si="1065"/>
        <v>0</v>
      </c>
      <c r="AU932" s="44">
        <f t="shared" si="1066"/>
        <v>0</v>
      </c>
      <c r="AV932" s="44">
        <f t="shared" si="1067"/>
        <v>4.3332788523430796</v>
      </c>
      <c r="AW932" s="44"/>
      <c r="AX932" s="44">
        <f t="shared" si="1068"/>
        <v>92.82337678075784</v>
      </c>
      <c r="AY932" s="44">
        <f t="shared" si="1069"/>
        <v>414.30750358593542</v>
      </c>
      <c r="AZ932" s="44">
        <f t="shared" si="1070"/>
        <v>0</v>
      </c>
      <c r="BA932" s="44"/>
      <c r="BB932" s="44">
        <f t="shared" si="1071"/>
        <v>8.0915887500000014</v>
      </c>
      <c r="BC932" s="44"/>
      <c r="BD932" s="44">
        <f t="shared" si="1072"/>
        <v>422.39909233593545</v>
      </c>
      <c r="BE932" s="20"/>
      <c r="BF932" s="20">
        <v>0.56000000000000005</v>
      </c>
      <c r="BG932" s="20"/>
      <c r="BH932" s="20">
        <v>0.05</v>
      </c>
      <c r="BI932" s="44">
        <f t="shared" si="1073"/>
        <v>221.87360222131755</v>
      </c>
      <c r="BJ932" s="44">
        <f t="shared" si="1074"/>
        <v>0</v>
      </c>
      <c r="BK932" s="44">
        <f t="shared" si="1075"/>
        <v>0</v>
      </c>
      <c r="BL932" s="44">
        <f t="shared" si="1076"/>
        <v>4.3332788523430796</v>
      </c>
      <c r="BM932" s="44"/>
      <c r="BN932" s="44">
        <f t="shared" si="1077"/>
        <v>226.20688107366064</v>
      </c>
      <c r="BO932" s="44">
        <f t="shared" si="1078"/>
        <v>162.76366212304606</v>
      </c>
      <c r="BP932" s="44">
        <f t="shared" si="1079"/>
        <v>0</v>
      </c>
      <c r="BQ932" s="44"/>
      <c r="BR932" s="44">
        <f t="shared" si="1080"/>
        <v>8.0915887500000014</v>
      </c>
      <c r="BS932" s="44"/>
      <c r="BT932" s="44">
        <f t="shared" si="1081"/>
        <v>170.85525087304606</v>
      </c>
      <c r="BU932" s="20"/>
      <c r="BV932" s="20">
        <v>0.22</v>
      </c>
      <c r="BW932" s="20"/>
      <c r="BX932" s="20">
        <v>0.05</v>
      </c>
      <c r="BY932" s="44">
        <f t="shared" si="1082"/>
        <v>87.164629444089044</v>
      </c>
      <c r="BZ932" s="44">
        <f t="shared" si="1083"/>
        <v>0</v>
      </c>
      <c r="CA932" s="44">
        <f t="shared" si="1084"/>
        <v>0</v>
      </c>
      <c r="CB932" s="44">
        <f t="shared" si="1085"/>
        <v>4.3332788523430796</v>
      </c>
      <c r="CC932" s="44"/>
      <c r="CD932" s="44">
        <f t="shared" si="1086"/>
        <v>91.497908296432129</v>
      </c>
      <c r="CE932" s="44">
        <f t="shared" si="1087"/>
        <v>4.8646217758973593</v>
      </c>
      <c r="CF932" s="44">
        <f t="shared" si="1088"/>
        <v>14.482954030621093</v>
      </c>
      <c r="CG932" s="44">
        <f t="shared" si="1089"/>
        <v>5.7751079761088349</v>
      </c>
      <c r="CH932" s="44">
        <f t="shared" si="1090"/>
        <v>36.363132140915305</v>
      </c>
      <c r="CI932" s="44">
        <f t="shared" si="1091"/>
        <v>108.73249335950021</v>
      </c>
      <c r="CJ932" s="44">
        <f t="shared" si="1092"/>
        <v>43.980959637608457</v>
      </c>
      <c r="CK932" s="44">
        <f t="shared" si="1093"/>
        <v>232.10385553325153</v>
      </c>
    </row>
    <row r="933" spans="1:91" x14ac:dyDescent="0.25">
      <c r="A933" s="41">
        <f>'[11]КППВ ПАТ "СМНВО"'!F102</f>
        <v>1988</v>
      </c>
      <c r="B933" s="41" t="str">
        <f>'[11]КППВ ПАТ "СМНВО"'!C102</f>
        <v>вул. Н.Холодногірська, 10</v>
      </c>
      <c r="C933" s="47" t="str">
        <f>'[11]КППВ ПАТ "СМНВО"'!O102</f>
        <v>так</v>
      </c>
      <c r="D933" s="46">
        <f>'[11]КППВ ПАТ "СМНВО"'!G102</f>
        <v>5</v>
      </c>
      <c r="E933" s="86" t="str">
        <f t="shared" si="1056"/>
        <v>ПАТ"Сумське НВО ім.Фрунзе"</v>
      </c>
      <c r="F933" s="43">
        <f>'[11]КППВ ПАТ "СМНВО"'!L102</f>
        <v>5015.1499999999996</v>
      </c>
      <c r="G933" s="43">
        <f>'[11]КППВ ПАТ "СМНВО"'!CL102</f>
        <v>784.52038921936446</v>
      </c>
      <c r="H933" s="32">
        <f t="shared" si="1110"/>
        <v>156.430094657062</v>
      </c>
      <c r="I933" s="42"/>
      <c r="J933" s="42"/>
      <c r="K933" s="43">
        <f>'[11]КППВ ПАТ "СМНВО"'!CN102</f>
        <v>189.27352500000001</v>
      </c>
      <c r="L933" s="42"/>
      <c r="M933" s="42"/>
      <c r="N933" s="44">
        <f t="shared" si="1094"/>
        <v>973.79391421936452</v>
      </c>
      <c r="O933" s="44">
        <f t="shared" si="1095"/>
        <v>420.13326639174943</v>
      </c>
      <c r="P933" s="44">
        <f t="shared" si="1096"/>
        <v>0</v>
      </c>
      <c r="Q933" s="44">
        <f t="shared" si="1097"/>
        <v>0</v>
      </c>
      <c r="R933" s="44">
        <f t="shared" si="1098"/>
        <v>101.36142462639727</v>
      </c>
      <c r="S933" s="44">
        <f t="shared" si="1099"/>
        <v>0</v>
      </c>
      <c r="T933" s="44">
        <f t="shared" si="1100"/>
        <v>521.49469101814668</v>
      </c>
      <c r="U933" s="44">
        <f t="shared" si="1101"/>
        <v>808.05600089594543</v>
      </c>
      <c r="V933" s="44">
        <f t="shared" si="1102"/>
        <v>0</v>
      </c>
      <c r="W933" s="44">
        <f t="shared" si="1103"/>
        <v>0</v>
      </c>
      <c r="X933" s="44">
        <f t="shared" si="1104"/>
        <v>189.27352500000001</v>
      </c>
      <c r="Y933" s="44">
        <f t="shared" si="1105"/>
        <v>0</v>
      </c>
      <c r="Z933" s="44">
        <f t="shared" si="1106"/>
        <v>997.32952589594538</v>
      </c>
      <c r="AA933" s="20">
        <v>0.03</v>
      </c>
      <c r="AC933" s="44">
        <f>AD933*F933/1000</f>
        <v>451.36349999999993</v>
      </c>
      <c r="AD933" s="28">
        <v>90</v>
      </c>
      <c r="AE933" s="44">
        <f>AF933*F933/1000</f>
        <v>3320.0292999999997</v>
      </c>
      <c r="AF933" s="28">
        <v>662</v>
      </c>
      <c r="AG933" s="44">
        <f>AH933*F933/1000</f>
        <v>506.53014999999999</v>
      </c>
      <c r="AH933" s="28">
        <v>101</v>
      </c>
      <c r="AI933" s="44">
        <f t="shared" si="1060"/>
        <v>145.45008016127017</v>
      </c>
      <c r="AJ933" s="44">
        <f t="shared" si="1061"/>
        <v>0</v>
      </c>
      <c r="AK933" s="44"/>
      <c r="AL933" s="44">
        <f t="shared" si="1062"/>
        <v>9.4636762500000007</v>
      </c>
      <c r="AM933" s="44"/>
      <c r="AN933" s="44">
        <f t="shared" si="1063"/>
        <v>154.91375641127016</v>
      </c>
      <c r="AO933" s="20"/>
      <c r="AP933" s="20">
        <v>0.18</v>
      </c>
      <c r="AQ933" s="20"/>
      <c r="AR933" s="20">
        <v>0.05</v>
      </c>
      <c r="AS933" s="44">
        <f t="shared" si="1064"/>
        <v>96.649889895640229</v>
      </c>
      <c r="AT933" s="44">
        <f t="shared" si="1065"/>
        <v>0</v>
      </c>
      <c r="AU933" s="44">
        <f t="shared" si="1066"/>
        <v>0</v>
      </c>
      <c r="AV933" s="44">
        <f t="shared" si="1067"/>
        <v>5.0680712313198635</v>
      </c>
      <c r="AW933" s="44"/>
      <c r="AX933" s="44">
        <f t="shared" si="1068"/>
        <v>101.71796112696009</v>
      </c>
      <c r="AY933" s="44">
        <f t="shared" si="1069"/>
        <v>452.51136050172948</v>
      </c>
      <c r="AZ933" s="44">
        <f t="shared" si="1070"/>
        <v>0</v>
      </c>
      <c r="BA933" s="44"/>
      <c r="BB933" s="44">
        <f t="shared" si="1071"/>
        <v>9.4636762500000007</v>
      </c>
      <c r="BC933" s="44"/>
      <c r="BD933" s="44">
        <f t="shared" si="1072"/>
        <v>461.97503675172948</v>
      </c>
      <c r="BE933" s="20"/>
      <c r="BF933" s="20">
        <v>0.56000000000000005</v>
      </c>
      <c r="BG933" s="20"/>
      <c r="BH933" s="20">
        <v>0.05</v>
      </c>
      <c r="BI933" s="44">
        <f t="shared" si="1073"/>
        <v>242.33286805476112</v>
      </c>
      <c r="BJ933" s="44">
        <f t="shared" si="1074"/>
        <v>0</v>
      </c>
      <c r="BK933" s="44">
        <f t="shared" si="1075"/>
        <v>0</v>
      </c>
      <c r="BL933" s="44">
        <f t="shared" si="1076"/>
        <v>5.0680712313198635</v>
      </c>
      <c r="BM933" s="44"/>
      <c r="BN933" s="44">
        <f t="shared" si="1077"/>
        <v>247.40093928608098</v>
      </c>
      <c r="BO933" s="44">
        <f t="shared" si="1078"/>
        <v>177.772320197108</v>
      </c>
      <c r="BP933" s="44">
        <f t="shared" si="1079"/>
        <v>0</v>
      </c>
      <c r="BQ933" s="44"/>
      <c r="BR933" s="44">
        <f t="shared" si="1080"/>
        <v>9.4636762500000007</v>
      </c>
      <c r="BS933" s="44"/>
      <c r="BT933" s="44">
        <f t="shared" si="1081"/>
        <v>187.23599644710799</v>
      </c>
      <c r="BU933" s="20"/>
      <c r="BV933" s="20">
        <v>0.22</v>
      </c>
      <c r="BW933" s="20"/>
      <c r="BX933" s="20">
        <v>0.05</v>
      </c>
      <c r="BY933" s="44">
        <f t="shared" si="1082"/>
        <v>95.202198164370429</v>
      </c>
      <c r="BZ933" s="44">
        <f t="shared" si="1083"/>
        <v>0</v>
      </c>
      <c r="CA933" s="44">
        <f t="shared" si="1084"/>
        <v>0</v>
      </c>
      <c r="CB933" s="44">
        <f t="shared" si="1085"/>
        <v>5.0680712313198635</v>
      </c>
      <c r="CC933" s="44"/>
      <c r="CD933" s="44">
        <f t="shared" si="1086"/>
        <v>100.27026939569029</v>
      </c>
      <c r="CE933" s="44">
        <f t="shared" si="1087"/>
        <v>4.4374021559144996</v>
      </c>
      <c r="CF933" s="44">
        <f t="shared" si="1088"/>
        <v>13.419630942309796</v>
      </c>
      <c r="CG933" s="44">
        <f t="shared" si="1089"/>
        <v>5.0516484402880355</v>
      </c>
      <c r="CH933" s="44">
        <f t="shared" si="1090"/>
        <v>39.877356026341666</v>
      </c>
      <c r="CI933" s="44">
        <f t="shared" si="1091"/>
        <v>118.91999421228124</v>
      </c>
      <c r="CJ933" s="44">
        <f t="shared" si="1092"/>
        <v>48.197633730124785</v>
      </c>
      <c r="CK933" s="44">
        <f t="shared" si="1093"/>
        <v>256.72906978093118</v>
      </c>
    </row>
    <row r="934" spans="1:91" x14ac:dyDescent="0.25">
      <c r="A934" s="41">
        <f>'[11]КППВ ПАТ "СМНВО"'!F103</f>
        <v>1989</v>
      </c>
      <c r="B934" s="41" t="str">
        <f>'[11]КППВ ПАТ "СМНВО"'!C103</f>
        <v>вул. Холодногірська, 45</v>
      </c>
      <c r="C934" s="47" t="str">
        <f>'[11]КППВ ПАТ "СМНВО"'!O103</f>
        <v>так</v>
      </c>
      <c r="D934" s="46">
        <f>'[11]КППВ ПАТ "СМНВО"'!G103</f>
        <v>5</v>
      </c>
      <c r="E934" s="86" t="str">
        <f t="shared" si="1056"/>
        <v>ПАТ"Сумське НВО ім.Фрунзе"</v>
      </c>
      <c r="F934" s="43">
        <f>'[11]КППВ ПАТ "СМНВО"'!L103</f>
        <v>6985.06</v>
      </c>
      <c r="G934" s="43">
        <f>'[11]КППВ ПАТ "СМНВО"'!CL103</f>
        <v>1175.6619981305753</v>
      </c>
      <c r="H934" s="32">
        <f t="shared" si="1110"/>
        <v>168.3109376484347</v>
      </c>
      <c r="I934" s="42"/>
      <c r="J934" s="42"/>
      <c r="K934" s="43">
        <f>'[11]КППВ ПАТ "СМНВО"'!CN103</f>
        <v>235.70085</v>
      </c>
      <c r="L934" s="42"/>
      <c r="M934" s="42"/>
      <c r="N934" s="44">
        <f t="shared" si="1094"/>
        <v>1411.3628481305752</v>
      </c>
      <c r="O934" s="44">
        <f t="shared" si="1095"/>
        <v>629.60086472543844</v>
      </c>
      <c r="P934" s="44">
        <f t="shared" si="1096"/>
        <v>0</v>
      </c>
      <c r="Q934" s="44">
        <f t="shared" si="1097"/>
        <v>0</v>
      </c>
      <c r="R934" s="44">
        <f t="shared" si="1098"/>
        <v>126.22459449441102</v>
      </c>
      <c r="S934" s="44">
        <f t="shared" si="1099"/>
        <v>0</v>
      </c>
      <c r="T934" s="44">
        <f t="shared" si="1100"/>
        <v>755.82545921984945</v>
      </c>
      <c r="U934" s="44">
        <f t="shared" si="1101"/>
        <v>1210.9318580744925</v>
      </c>
      <c r="V934" s="44">
        <f t="shared" si="1102"/>
        <v>0</v>
      </c>
      <c r="W934" s="44">
        <f t="shared" si="1103"/>
        <v>0</v>
      </c>
      <c r="X934" s="44">
        <f t="shared" si="1104"/>
        <v>235.70085</v>
      </c>
      <c r="Y934" s="44">
        <f t="shared" si="1105"/>
        <v>0</v>
      </c>
      <c r="Z934" s="44">
        <f t="shared" si="1106"/>
        <v>1446.6327080744925</v>
      </c>
      <c r="AA934" s="20">
        <v>0.03</v>
      </c>
      <c r="AC934" s="44">
        <f t="shared" ref="AC934" si="1119">AD934*F934/1000</f>
        <v>523.87950000000001</v>
      </c>
      <c r="AD934" s="28">
        <v>75</v>
      </c>
      <c r="AE934" s="44">
        <f t="shared" ref="AE934" si="1120">AF934*F934/1000</f>
        <v>4498.3786400000008</v>
      </c>
      <c r="AF934" s="28">
        <v>644</v>
      </c>
      <c r="AG934" s="44">
        <f t="shared" ref="AG934" si="1121">AH934*F934/1000</f>
        <v>705.49106000000006</v>
      </c>
      <c r="AH934" s="28">
        <v>101</v>
      </c>
      <c r="AI934" s="44">
        <f t="shared" si="1060"/>
        <v>217.96773445340864</v>
      </c>
      <c r="AJ934" s="44">
        <f t="shared" si="1061"/>
        <v>0</v>
      </c>
      <c r="AK934" s="44"/>
      <c r="AL934" s="44">
        <f t="shared" si="1062"/>
        <v>11.785042500000001</v>
      </c>
      <c r="AM934" s="44"/>
      <c r="AN934" s="44">
        <f t="shared" si="1063"/>
        <v>229.75277695340864</v>
      </c>
      <c r="AO934" s="20"/>
      <c r="AP934" s="20">
        <v>0.18</v>
      </c>
      <c r="AQ934" s="20"/>
      <c r="AR934" s="20">
        <v>0.05</v>
      </c>
      <c r="AS934" s="44">
        <f t="shared" si="1064"/>
        <v>144.83702939432004</v>
      </c>
      <c r="AT934" s="44">
        <f t="shared" si="1065"/>
        <v>0</v>
      </c>
      <c r="AU934" s="44">
        <f t="shared" si="1066"/>
        <v>0</v>
      </c>
      <c r="AV934" s="44">
        <f t="shared" si="1067"/>
        <v>6.3112297247205511</v>
      </c>
      <c r="AW934" s="44"/>
      <c r="AX934" s="44">
        <f t="shared" si="1068"/>
        <v>151.1482591190406</v>
      </c>
      <c r="AY934" s="44">
        <f t="shared" si="1069"/>
        <v>678.12184052171585</v>
      </c>
      <c r="AZ934" s="44">
        <f t="shared" si="1070"/>
        <v>0</v>
      </c>
      <c r="BA934" s="44"/>
      <c r="BB934" s="44">
        <f t="shared" si="1071"/>
        <v>11.785042500000001</v>
      </c>
      <c r="BC934" s="44"/>
      <c r="BD934" s="44">
        <f t="shared" si="1072"/>
        <v>689.90688302171588</v>
      </c>
      <c r="BE934" s="20"/>
      <c r="BF934" s="20">
        <v>0.56000000000000005</v>
      </c>
      <c r="BG934" s="20"/>
      <c r="BH934" s="20">
        <v>0.05</v>
      </c>
      <c r="BI934" s="44">
        <f t="shared" si="1073"/>
        <v>363.15377877363295</v>
      </c>
      <c r="BJ934" s="44">
        <f t="shared" si="1074"/>
        <v>0</v>
      </c>
      <c r="BK934" s="44">
        <f t="shared" si="1075"/>
        <v>0</v>
      </c>
      <c r="BL934" s="44">
        <f t="shared" si="1076"/>
        <v>6.3112297247205511</v>
      </c>
      <c r="BM934" s="44"/>
      <c r="BN934" s="44">
        <f t="shared" si="1077"/>
        <v>369.46500849835348</v>
      </c>
      <c r="BO934" s="44">
        <f t="shared" si="1078"/>
        <v>266.40500877638834</v>
      </c>
      <c r="BP934" s="44">
        <f t="shared" si="1079"/>
        <v>0</v>
      </c>
      <c r="BQ934" s="44"/>
      <c r="BR934" s="44">
        <f t="shared" si="1080"/>
        <v>11.785042500000001</v>
      </c>
      <c r="BS934" s="44"/>
      <c r="BT934" s="44">
        <f t="shared" si="1081"/>
        <v>278.19005127638832</v>
      </c>
      <c r="BU934" s="20"/>
      <c r="BV934" s="20">
        <v>0.22</v>
      </c>
      <c r="BW934" s="20"/>
      <c r="BX934" s="20">
        <v>0.05</v>
      </c>
      <c r="BY934" s="44">
        <f t="shared" si="1082"/>
        <v>142.66755594678435</v>
      </c>
      <c r="BZ934" s="44">
        <f t="shared" si="1083"/>
        <v>0</v>
      </c>
      <c r="CA934" s="44">
        <f t="shared" si="1084"/>
        <v>0</v>
      </c>
      <c r="CB934" s="44">
        <f t="shared" si="1085"/>
        <v>6.3112297247205511</v>
      </c>
      <c r="CC934" s="44"/>
      <c r="CD934" s="44">
        <f t="shared" si="1086"/>
        <v>148.97878567150491</v>
      </c>
      <c r="CE934" s="44">
        <f t="shared" si="1087"/>
        <v>3.4659975778312178</v>
      </c>
      <c r="CF934" s="44">
        <f t="shared" si="1088"/>
        <v>12.175384776715729</v>
      </c>
      <c r="CG934" s="44">
        <f t="shared" si="1089"/>
        <v>4.7355135620154201</v>
      </c>
      <c r="CH934" s="44">
        <f t="shared" si="1090"/>
        <v>59.142154298346107</v>
      </c>
      <c r="CI934" s="44">
        <f t="shared" si="1091"/>
        <v>177.59341091853551</v>
      </c>
      <c r="CJ934" s="44">
        <f t="shared" si="1092"/>
        <v>71.610707626787104</v>
      </c>
      <c r="CK934" s="44">
        <f t="shared" si="1093"/>
        <v>372.38711961825794</v>
      </c>
    </row>
    <row r="935" spans="1:91" x14ac:dyDescent="0.25">
      <c r="A935" s="41">
        <f>'[11]КППВ ПАТ "СМНВО"'!F104</f>
        <v>1965</v>
      </c>
      <c r="B935" s="41" t="str">
        <f>'[11]КППВ ПАТ "СМНВО"'!C104</f>
        <v>вул. Праці, 2</v>
      </c>
      <c r="C935" s="47" t="str">
        <f>'[11]КППВ ПАТ "СМНВО"'!O104</f>
        <v>так</v>
      </c>
      <c r="D935" s="46">
        <f>'[11]КППВ ПАТ "СМНВО"'!G104</f>
        <v>5</v>
      </c>
      <c r="E935" s="86" t="str">
        <f t="shared" si="1056"/>
        <v>ПАТ"Сумське НВО ім.Фрунзе"</v>
      </c>
      <c r="F935" s="43">
        <f>'[11]КППВ ПАТ "СМНВО"'!L104</f>
        <v>3540.62</v>
      </c>
      <c r="G935" s="43">
        <f>'[11]КППВ ПАТ "СМНВО"'!CL104</f>
        <v>463.53862903121598</v>
      </c>
      <c r="H935" s="32">
        <f t="shared" si="1110"/>
        <v>130.9201860214358</v>
      </c>
      <c r="I935" s="42"/>
      <c r="J935" s="42"/>
      <c r="K935" s="43">
        <f>'[11]КППВ ПАТ "СМНВО"'!CN104</f>
        <v>0</v>
      </c>
      <c r="L935" s="42"/>
      <c r="M935" s="42"/>
      <c r="N935" s="44">
        <f t="shared" si="1094"/>
        <v>463.53862903121598</v>
      </c>
      <c r="O935" s="44">
        <f t="shared" si="1095"/>
        <v>248.23828799073254</v>
      </c>
      <c r="P935" s="44">
        <f t="shared" si="1096"/>
        <v>0</v>
      </c>
      <c r="Q935" s="44">
        <f t="shared" si="1097"/>
        <v>0</v>
      </c>
      <c r="R935" s="44">
        <f t="shared" si="1098"/>
        <v>0</v>
      </c>
      <c r="S935" s="44">
        <f t="shared" si="1099"/>
        <v>0</v>
      </c>
      <c r="T935" s="44">
        <f t="shared" si="1100"/>
        <v>248.23828799073254</v>
      </c>
      <c r="U935" s="44">
        <f t="shared" si="1101"/>
        <v>514.52787822464973</v>
      </c>
      <c r="V935" s="44">
        <f t="shared" si="1102"/>
        <v>0</v>
      </c>
      <c r="W935" s="44">
        <f t="shared" si="1103"/>
        <v>0</v>
      </c>
      <c r="X935" s="44">
        <f t="shared" si="1104"/>
        <v>0</v>
      </c>
      <c r="Y935" s="44">
        <f t="shared" si="1105"/>
        <v>0</v>
      </c>
      <c r="Z935" s="44">
        <f t="shared" si="1106"/>
        <v>514.52787822464973</v>
      </c>
      <c r="AA935" s="20">
        <v>0.11</v>
      </c>
      <c r="AC935" s="44">
        <f t="shared" si="1107"/>
        <v>332.81827999999996</v>
      </c>
      <c r="AD935" s="28">
        <v>94</v>
      </c>
      <c r="AE935" s="44">
        <f t="shared" si="1108"/>
        <v>2414.7028399999999</v>
      </c>
      <c r="AF935" s="28">
        <v>682</v>
      </c>
      <c r="AG935" s="44">
        <f t="shared" si="1109"/>
        <v>389.46820000000002</v>
      </c>
      <c r="AH935" s="28">
        <v>110</v>
      </c>
      <c r="AI935" s="44">
        <f t="shared" si="1060"/>
        <v>92.615018080436954</v>
      </c>
      <c r="AJ935" s="44">
        <f t="shared" si="1061"/>
        <v>0</v>
      </c>
      <c r="AK935" s="44"/>
      <c r="AL935" s="44">
        <f t="shared" si="1062"/>
        <v>0</v>
      </c>
      <c r="AM935" s="44"/>
      <c r="AN935" s="44">
        <f t="shared" si="1063"/>
        <v>92.615018080436954</v>
      </c>
      <c r="AO935" s="20"/>
      <c r="AP935" s="20">
        <v>0.18</v>
      </c>
      <c r="AQ935" s="20"/>
      <c r="AR935" s="20">
        <v>0.05</v>
      </c>
      <c r="AS935" s="44">
        <f t="shared" si="1064"/>
        <v>61.541604447602474</v>
      </c>
      <c r="AT935" s="44">
        <f t="shared" si="1065"/>
        <v>0</v>
      </c>
      <c r="AU935" s="44">
        <f t="shared" si="1066"/>
        <v>0</v>
      </c>
      <c r="AV935" s="44">
        <f t="shared" si="1067"/>
        <v>0</v>
      </c>
      <c r="AW935" s="44"/>
      <c r="AX935" s="44">
        <f t="shared" si="1068"/>
        <v>61.541604447602474</v>
      </c>
      <c r="AY935" s="44">
        <f t="shared" si="1069"/>
        <v>288.13561180580388</v>
      </c>
      <c r="AZ935" s="44">
        <f t="shared" si="1070"/>
        <v>0</v>
      </c>
      <c r="BA935" s="44"/>
      <c r="BB935" s="44">
        <f t="shared" si="1071"/>
        <v>0</v>
      </c>
      <c r="BC935" s="44"/>
      <c r="BD935" s="44">
        <f t="shared" si="1072"/>
        <v>288.13561180580388</v>
      </c>
      <c r="BE935" s="20"/>
      <c r="BF935" s="20">
        <v>0.56000000000000005</v>
      </c>
      <c r="BG935" s="20"/>
      <c r="BH935" s="20">
        <v>0.05</v>
      </c>
      <c r="BI935" s="44">
        <f t="shared" si="1073"/>
        <v>154.30491981503937</v>
      </c>
      <c r="BJ935" s="44">
        <f t="shared" si="1074"/>
        <v>0</v>
      </c>
      <c r="BK935" s="44">
        <f t="shared" si="1075"/>
        <v>0</v>
      </c>
      <c r="BL935" s="44">
        <f t="shared" si="1076"/>
        <v>0</v>
      </c>
      <c r="BM935" s="44"/>
      <c r="BN935" s="44">
        <f t="shared" si="1077"/>
        <v>154.30491981503937</v>
      </c>
      <c r="BO935" s="44">
        <f t="shared" si="1078"/>
        <v>113.19613320942294</v>
      </c>
      <c r="BP935" s="44">
        <f t="shared" si="1079"/>
        <v>0</v>
      </c>
      <c r="BQ935" s="44"/>
      <c r="BR935" s="44">
        <f t="shared" si="1080"/>
        <v>0</v>
      </c>
      <c r="BS935" s="44"/>
      <c r="BT935" s="44">
        <f t="shared" si="1081"/>
        <v>113.19613320942294</v>
      </c>
      <c r="BU935" s="20"/>
      <c r="BV935" s="20">
        <v>0.22</v>
      </c>
      <c r="BW935" s="20"/>
      <c r="BX935" s="20">
        <v>0.05</v>
      </c>
      <c r="BY935" s="44">
        <f t="shared" si="1082"/>
        <v>60.619789927336889</v>
      </c>
      <c r="BZ935" s="44">
        <f t="shared" si="1083"/>
        <v>0</v>
      </c>
      <c r="CA935" s="44">
        <f t="shared" si="1084"/>
        <v>0</v>
      </c>
      <c r="CB935" s="44">
        <f t="shared" si="1085"/>
        <v>0</v>
      </c>
      <c r="CC935" s="44"/>
      <c r="CD935" s="44">
        <f t="shared" si="1086"/>
        <v>60.619789927336889</v>
      </c>
      <c r="CE935" s="44">
        <f t="shared" si="1087"/>
        <v>5.4080208500798328</v>
      </c>
      <c r="CF935" s="44">
        <f t="shared" si="1088"/>
        <v>15.648903760777239</v>
      </c>
      <c r="CG935" s="44">
        <f t="shared" si="1089"/>
        <v>6.4247698724598648</v>
      </c>
      <c r="CH935" s="44">
        <f t="shared" si="1090"/>
        <v>23.840633233208251</v>
      </c>
      <c r="CI935" s="44">
        <f t="shared" si="1091"/>
        <v>74.170858947759001</v>
      </c>
      <c r="CJ935" s="44">
        <f t="shared" si="1092"/>
        <v>29.138551729476749</v>
      </c>
      <c r="CK935" s="44">
        <f t="shared" si="1093"/>
        <v>132.44796240671249</v>
      </c>
    </row>
    <row r="936" spans="1:91" x14ac:dyDescent="0.25">
      <c r="A936" s="41">
        <f>'[11]КППВ ПАТ "СМНВО"'!F105</f>
        <v>1972</v>
      </c>
      <c r="B936" s="41" t="str">
        <f>'[11]КППВ ПАТ "СМНВО"'!C105</f>
        <v>вул. Праці, 26</v>
      </c>
      <c r="C936" s="47" t="str">
        <f>'[11]КППВ ПАТ "СМНВО"'!O105</f>
        <v>так</v>
      </c>
      <c r="D936" s="46">
        <f>'[11]КППВ ПАТ "СМНВО"'!G105</f>
        <v>5</v>
      </c>
      <c r="E936" s="86" t="str">
        <f t="shared" si="1056"/>
        <v>ПАТ"Сумське НВО ім.Фрунзе"</v>
      </c>
      <c r="F936" s="43">
        <f>'[11]КППВ ПАТ "СМНВО"'!L105</f>
        <v>5613.8</v>
      </c>
      <c r="G936" s="43">
        <f>'[11]КППВ ПАТ "СМНВО"'!CL105</f>
        <v>704.46475876238924</v>
      </c>
      <c r="H936" s="32">
        <f t="shared" si="1110"/>
        <v>125.48803996622415</v>
      </c>
      <c r="I936" s="42"/>
      <c r="J936" s="42"/>
      <c r="K936" s="43">
        <f>'[11]КППВ ПАТ "СМНВО"'!CN105</f>
        <v>189.55072499999997</v>
      </c>
      <c r="L936" s="42"/>
      <c r="M936" s="42"/>
      <c r="N936" s="44">
        <f t="shared" si="1094"/>
        <v>894.01548376238918</v>
      </c>
      <c r="O936" s="44">
        <f t="shared" si="1095"/>
        <v>377.26117029440354</v>
      </c>
      <c r="P936" s="44">
        <f t="shared" si="1096"/>
        <v>0</v>
      </c>
      <c r="Q936" s="44">
        <f t="shared" si="1097"/>
        <v>0</v>
      </c>
      <c r="R936" s="44">
        <f t="shared" si="1098"/>
        <v>101.509873211092</v>
      </c>
      <c r="S936" s="44">
        <f t="shared" si="1099"/>
        <v>0</v>
      </c>
      <c r="T936" s="44">
        <f t="shared" si="1100"/>
        <v>478.77104350549553</v>
      </c>
      <c r="U936" s="44">
        <f t="shared" si="1101"/>
        <v>781.95588222625213</v>
      </c>
      <c r="V936" s="44">
        <f t="shared" si="1102"/>
        <v>0</v>
      </c>
      <c r="W936" s="44">
        <f t="shared" si="1103"/>
        <v>0</v>
      </c>
      <c r="X936" s="44">
        <f t="shared" si="1104"/>
        <v>189.55072499999997</v>
      </c>
      <c r="Y936" s="44">
        <f t="shared" si="1105"/>
        <v>0</v>
      </c>
      <c r="Z936" s="44">
        <f t="shared" si="1106"/>
        <v>971.50660722625207</v>
      </c>
      <c r="AA936" s="20">
        <v>0.11</v>
      </c>
      <c r="AC936" s="44">
        <f>AD936*F936/1000</f>
        <v>505.24200000000002</v>
      </c>
      <c r="AD936" s="28">
        <v>90</v>
      </c>
      <c r="AE936" s="44">
        <f>AF936*F936/1000</f>
        <v>3716.3355999999999</v>
      </c>
      <c r="AF936" s="28">
        <v>662</v>
      </c>
      <c r="AG936" s="44">
        <f>AH936*F936/1000</f>
        <v>566.99380000000008</v>
      </c>
      <c r="AH936" s="28">
        <v>101</v>
      </c>
      <c r="AI936" s="44">
        <f t="shared" si="1060"/>
        <v>140.75205880072537</v>
      </c>
      <c r="AJ936" s="44">
        <f t="shared" si="1061"/>
        <v>0</v>
      </c>
      <c r="AK936" s="44"/>
      <c r="AL936" s="44">
        <f t="shared" si="1062"/>
        <v>9.4775362499999982</v>
      </c>
      <c r="AM936" s="44"/>
      <c r="AN936" s="44">
        <f t="shared" si="1063"/>
        <v>150.22959505072535</v>
      </c>
      <c r="AO936" s="20"/>
      <c r="AP936" s="20">
        <v>0.18</v>
      </c>
      <c r="AQ936" s="20"/>
      <c r="AR936" s="20">
        <v>0.05</v>
      </c>
      <c r="AS936" s="44">
        <f t="shared" si="1064"/>
        <v>93.528109235770046</v>
      </c>
      <c r="AT936" s="44">
        <f t="shared" si="1065"/>
        <v>0</v>
      </c>
      <c r="AU936" s="44">
        <f t="shared" si="1066"/>
        <v>0</v>
      </c>
      <c r="AV936" s="44">
        <f t="shared" si="1067"/>
        <v>5.0754936605545993</v>
      </c>
      <c r="AW936" s="44"/>
      <c r="AX936" s="44">
        <f t="shared" si="1068"/>
        <v>98.603602896324645</v>
      </c>
      <c r="AY936" s="44">
        <f t="shared" si="1069"/>
        <v>437.89529404670122</v>
      </c>
      <c r="AZ936" s="44">
        <f t="shared" si="1070"/>
        <v>0</v>
      </c>
      <c r="BA936" s="44"/>
      <c r="BB936" s="44">
        <f t="shared" si="1071"/>
        <v>9.4775362499999982</v>
      </c>
      <c r="BC936" s="44"/>
      <c r="BD936" s="44">
        <f t="shared" si="1072"/>
        <v>447.37283029670124</v>
      </c>
      <c r="BE936" s="20"/>
      <c r="BF936" s="20">
        <v>0.56000000000000005</v>
      </c>
      <c r="BG936" s="20"/>
      <c r="BH936" s="20">
        <v>0.05</v>
      </c>
      <c r="BI936" s="44">
        <f t="shared" si="1073"/>
        <v>234.50554345500126</v>
      </c>
      <c r="BJ936" s="44">
        <f t="shared" si="1074"/>
        <v>0</v>
      </c>
      <c r="BK936" s="44">
        <f t="shared" si="1075"/>
        <v>0</v>
      </c>
      <c r="BL936" s="44">
        <f t="shared" si="1076"/>
        <v>5.0754936605545993</v>
      </c>
      <c r="BM936" s="44"/>
      <c r="BN936" s="44">
        <f t="shared" si="1077"/>
        <v>239.58103711555586</v>
      </c>
      <c r="BO936" s="44">
        <f t="shared" si="1078"/>
        <v>172.03029408977548</v>
      </c>
      <c r="BP936" s="44">
        <f t="shared" si="1079"/>
        <v>0</v>
      </c>
      <c r="BQ936" s="44"/>
      <c r="BR936" s="44">
        <f t="shared" si="1080"/>
        <v>9.4775362499999982</v>
      </c>
      <c r="BS936" s="44"/>
      <c r="BT936" s="44">
        <f t="shared" si="1081"/>
        <v>181.50783033977547</v>
      </c>
      <c r="BU936" s="20"/>
      <c r="BV936" s="20">
        <v>0.22</v>
      </c>
      <c r="BW936" s="20"/>
      <c r="BX936" s="20">
        <v>0.05</v>
      </c>
      <c r="BY936" s="44">
        <f t="shared" si="1082"/>
        <v>92.127177785893352</v>
      </c>
      <c r="BZ936" s="44">
        <f t="shared" si="1083"/>
        <v>0</v>
      </c>
      <c r="CA936" s="44">
        <f t="shared" si="1084"/>
        <v>0</v>
      </c>
      <c r="CB936" s="44">
        <f t="shared" si="1085"/>
        <v>5.0754936605545993</v>
      </c>
      <c r="CC936" s="44"/>
      <c r="CD936" s="44">
        <f t="shared" si="1086"/>
        <v>97.202671446447951</v>
      </c>
      <c r="CE936" s="44">
        <f t="shared" si="1087"/>
        <v>5.1239709823912776</v>
      </c>
      <c r="CF936" s="44">
        <f t="shared" si="1088"/>
        <v>15.511810303281722</v>
      </c>
      <c r="CG936" s="44">
        <f t="shared" si="1089"/>
        <v>5.8331092300521288</v>
      </c>
      <c r="CH936" s="44">
        <f t="shared" si="1090"/>
        <v>38.671575632227565</v>
      </c>
      <c r="CI936" s="44">
        <f t="shared" si="1091"/>
        <v>115.1611454239825</v>
      </c>
      <c r="CJ936" s="44">
        <f t="shared" si="1092"/>
        <v>46.723109294517563</v>
      </c>
      <c r="CK936" s="44">
        <f t="shared" si="1093"/>
        <v>250.08182459570176</v>
      </c>
    </row>
    <row r="937" spans="1:91" x14ac:dyDescent="0.25">
      <c r="A937" s="41">
        <f>'[11]КППВ ПАТ "СМНВО"'!F106</f>
        <v>1972</v>
      </c>
      <c r="B937" s="41" t="str">
        <f>'[11]КППВ ПАТ "СМНВО"'!C106</f>
        <v>вул. Праці, 28</v>
      </c>
      <c r="C937" s="47" t="str">
        <f>'[11]КППВ ПАТ "СМНВО"'!O106</f>
        <v>так</v>
      </c>
      <c r="D937" s="46">
        <f>'[11]КППВ ПАТ "СМНВО"'!G106</f>
        <v>5</v>
      </c>
      <c r="E937" s="86" t="str">
        <f t="shared" si="1056"/>
        <v>ПАТ"Сумське НВО ім.Фрунзе"</v>
      </c>
      <c r="F937" s="43">
        <f>'[11]КППВ ПАТ "СМНВО"'!L106</f>
        <v>3066.5</v>
      </c>
      <c r="G937" s="43">
        <f>'[11]КППВ ПАТ "СМНВО"'!CL106</f>
        <v>631.94982274926019</v>
      </c>
      <c r="H937" s="32">
        <f t="shared" si="1110"/>
        <v>206.08179447228443</v>
      </c>
      <c r="I937" s="42"/>
      <c r="J937" s="42"/>
      <c r="K937" s="43">
        <f>'[11]КППВ ПАТ "СМНВО"'!CN106</f>
        <v>200.65867500000002</v>
      </c>
      <c r="L937" s="42"/>
      <c r="M937" s="42"/>
      <c r="N937" s="44">
        <f t="shared" si="1094"/>
        <v>832.60849774926021</v>
      </c>
      <c r="O937" s="44">
        <f t="shared" si="1095"/>
        <v>338.42733328004664</v>
      </c>
      <c r="P937" s="44">
        <f t="shared" si="1096"/>
        <v>0</v>
      </c>
      <c r="Q937" s="44">
        <f t="shared" si="1097"/>
        <v>0</v>
      </c>
      <c r="R937" s="44">
        <f t="shared" si="1098"/>
        <v>107.45850039853828</v>
      </c>
      <c r="S937" s="44">
        <f t="shared" si="1099"/>
        <v>0</v>
      </c>
      <c r="T937" s="44">
        <f t="shared" si="1100"/>
        <v>445.8858336785849</v>
      </c>
      <c r="U937" s="44">
        <f t="shared" si="1101"/>
        <v>650.90831743173806</v>
      </c>
      <c r="V937" s="44">
        <f t="shared" si="1102"/>
        <v>0</v>
      </c>
      <c r="W937" s="44">
        <f t="shared" si="1103"/>
        <v>0</v>
      </c>
      <c r="X937" s="44">
        <f t="shared" si="1104"/>
        <v>200.65867500000002</v>
      </c>
      <c r="Y937" s="44">
        <f t="shared" si="1105"/>
        <v>0</v>
      </c>
      <c r="Z937" s="44">
        <f t="shared" si="1106"/>
        <v>851.56699243173807</v>
      </c>
      <c r="AA937" s="20">
        <v>0.03</v>
      </c>
      <c r="AC937" s="44">
        <f t="shared" si="1107"/>
        <v>288.25099999999998</v>
      </c>
      <c r="AD937" s="28">
        <v>94</v>
      </c>
      <c r="AE937" s="44">
        <f t="shared" si="1108"/>
        <v>2091.3530000000001</v>
      </c>
      <c r="AF937" s="28">
        <v>682</v>
      </c>
      <c r="AG937" s="44">
        <f t="shared" si="1109"/>
        <v>337.315</v>
      </c>
      <c r="AH937" s="28">
        <v>110</v>
      </c>
      <c r="AI937" s="44">
        <f t="shared" si="1060"/>
        <v>117.16349713771285</v>
      </c>
      <c r="AJ937" s="44">
        <f t="shared" si="1061"/>
        <v>0</v>
      </c>
      <c r="AK937" s="44"/>
      <c r="AL937" s="44">
        <f t="shared" si="1062"/>
        <v>10.032933750000002</v>
      </c>
      <c r="AM937" s="44"/>
      <c r="AN937" s="44">
        <f t="shared" si="1063"/>
        <v>127.19643088771285</v>
      </c>
      <c r="AO937" s="20"/>
      <c r="AP937" s="20">
        <v>0.18</v>
      </c>
      <c r="AQ937" s="20"/>
      <c r="AR937" s="20">
        <v>0.05</v>
      </c>
      <c r="AS937" s="44">
        <f t="shared" si="1064"/>
        <v>77.853783824612634</v>
      </c>
      <c r="AT937" s="44">
        <f t="shared" si="1065"/>
        <v>0</v>
      </c>
      <c r="AU937" s="44">
        <f t="shared" si="1066"/>
        <v>0</v>
      </c>
      <c r="AV937" s="44">
        <f t="shared" si="1067"/>
        <v>5.3729250199269147</v>
      </c>
      <c r="AW937" s="44"/>
      <c r="AX937" s="44">
        <f t="shared" si="1068"/>
        <v>83.226708844539544</v>
      </c>
      <c r="AY937" s="44">
        <f t="shared" si="1069"/>
        <v>364.50865776177335</v>
      </c>
      <c r="AZ937" s="44">
        <f t="shared" si="1070"/>
        <v>0</v>
      </c>
      <c r="BA937" s="44"/>
      <c r="BB937" s="44">
        <f t="shared" si="1071"/>
        <v>10.032933750000002</v>
      </c>
      <c r="BC937" s="44"/>
      <c r="BD937" s="44">
        <f t="shared" si="1072"/>
        <v>374.54159151177333</v>
      </c>
      <c r="BE937" s="20"/>
      <c r="BF937" s="20">
        <v>0.56000000000000005</v>
      </c>
      <c r="BG937" s="20"/>
      <c r="BH937" s="20">
        <v>0.05</v>
      </c>
      <c r="BI937" s="44">
        <f t="shared" si="1073"/>
        <v>195.20488583593095</v>
      </c>
      <c r="BJ937" s="44">
        <f t="shared" si="1074"/>
        <v>0</v>
      </c>
      <c r="BK937" s="44">
        <f t="shared" si="1075"/>
        <v>0</v>
      </c>
      <c r="BL937" s="44">
        <f t="shared" si="1076"/>
        <v>5.3729250199269147</v>
      </c>
      <c r="BM937" s="44"/>
      <c r="BN937" s="44">
        <f t="shared" si="1077"/>
        <v>200.57781085585788</v>
      </c>
      <c r="BO937" s="44">
        <f t="shared" si="1078"/>
        <v>143.19982983498238</v>
      </c>
      <c r="BP937" s="44">
        <f t="shared" si="1079"/>
        <v>0</v>
      </c>
      <c r="BQ937" s="44"/>
      <c r="BR937" s="44">
        <f t="shared" si="1080"/>
        <v>10.032933750000002</v>
      </c>
      <c r="BS937" s="44"/>
      <c r="BT937" s="44">
        <f t="shared" si="1081"/>
        <v>153.23276358498239</v>
      </c>
      <c r="BU937" s="20"/>
      <c r="BV937" s="20">
        <v>0.22</v>
      </c>
      <c r="BW937" s="20"/>
      <c r="BX937" s="20">
        <v>0.05</v>
      </c>
      <c r="BY937" s="44">
        <f t="shared" si="1082"/>
        <v>76.687633721258578</v>
      </c>
      <c r="BZ937" s="44">
        <f t="shared" si="1083"/>
        <v>0</v>
      </c>
      <c r="CA937" s="44">
        <f t="shared" si="1084"/>
        <v>0</v>
      </c>
      <c r="CB937" s="44">
        <f t="shared" si="1085"/>
        <v>5.3729250199269147</v>
      </c>
      <c r="CC937" s="44"/>
      <c r="CD937" s="44">
        <f t="shared" si="1086"/>
        <v>82.060558741185488</v>
      </c>
      <c r="CE937" s="44">
        <f t="shared" si="1087"/>
        <v>3.4634434546538237</v>
      </c>
      <c r="CF937" s="44">
        <f t="shared" si="1088"/>
        <v>10.426641865699285</v>
      </c>
      <c r="CG937" s="44">
        <f t="shared" si="1089"/>
        <v>4.1105618237852006</v>
      </c>
      <c r="CH937" s="44">
        <f t="shared" si="1090"/>
        <v>32.742459270842872</v>
      </c>
      <c r="CI937" s="44">
        <f t="shared" si="1091"/>
        <v>96.413183292358795</v>
      </c>
      <c r="CJ937" s="44">
        <f t="shared" si="1092"/>
        <v>39.444640746791926</v>
      </c>
      <c r="CK937" s="44">
        <f t="shared" si="1093"/>
        <v>219.20738948016958</v>
      </c>
    </row>
    <row r="938" spans="1:91" x14ac:dyDescent="0.25">
      <c r="A938" s="41">
        <f>'[11]КППВ ПАТ "СМНВО"'!F107</f>
        <v>1974</v>
      </c>
      <c r="B938" s="41" t="str">
        <f>'[11]КППВ ПАТ "СМНВО"'!C107</f>
        <v>вул. Праці, 30</v>
      </c>
      <c r="C938" s="47" t="str">
        <f>'[11]КППВ ПАТ "СМНВО"'!O107</f>
        <v>так</v>
      </c>
      <c r="D938" s="46">
        <f>'[11]КППВ ПАТ "СМНВО"'!G107</f>
        <v>5</v>
      </c>
      <c r="E938" s="86" t="str">
        <f t="shared" si="1056"/>
        <v>ПАТ"Сумське НВО ім.Фрунзе"</v>
      </c>
      <c r="F938" s="43">
        <f>'[11]КППВ ПАТ "СМНВО"'!L107</f>
        <v>3107</v>
      </c>
      <c r="G938" s="43">
        <f>'[11]КППВ ПАТ "СМНВО"'!CL107</f>
        <v>640.27215418876006</v>
      </c>
      <c r="H938" s="32">
        <f t="shared" si="1110"/>
        <v>206.07407601826844</v>
      </c>
      <c r="I938" s="42"/>
      <c r="J938" s="42"/>
      <c r="K938" s="43">
        <f>'[11]КППВ ПАТ "СМНВО"'!CN107</f>
        <v>0</v>
      </c>
      <c r="L938" s="42"/>
      <c r="M938" s="42"/>
      <c r="N938" s="44">
        <f t="shared" si="1094"/>
        <v>640.27215418876006</v>
      </c>
      <c r="O938" s="44">
        <f t="shared" si="1095"/>
        <v>342.88418148911745</v>
      </c>
      <c r="P938" s="44">
        <f t="shared" si="1096"/>
        <v>0</v>
      </c>
      <c r="Q938" s="44">
        <f t="shared" si="1097"/>
        <v>0</v>
      </c>
      <c r="R938" s="44">
        <f t="shared" si="1098"/>
        <v>0</v>
      </c>
      <c r="S938" s="44">
        <f t="shared" si="1099"/>
        <v>0</v>
      </c>
      <c r="T938" s="44">
        <f t="shared" si="1100"/>
        <v>342.88418148911745</v>
      </c>
      <c r="U938" s="44">
        <f t="shared" si="1101"/>
        <v>659.48031881442284</v>
      </c>
      <c r="V938" s="44">
        <f t="shared" si="1102"/>
        <v>0</v>
      </c>
      <c r="W938" s="44">
        <f t="shared" si="1103"/>
        <v>0</v>
      </c>
      <c r="X938" s="44">
        <f t="shared" si="1104"/>
        <v>0</v>
      </c>
      <c r="Y938" s="44">
        <f t="shared" si="1105"/>
        <v>0</v>
      </c>
      <c r="Z938" s="44">
        <f t="shared" si="1106"/>
        <v>659.48031881442284</v>
      </c>
      <c r="AA938" s="20">
        <v>0.03</v>
      </c>
      <c r="AC938" s="44">
        <f t="shared" si="1107"/>
        <v>292.05799999999999</v>
      </c>
      <c r="AD938" s="28">
        <v>94</v>
      </c>
      <c r="AE938" s="44">
        <f t="shared" si="1108"/>
        <v>2118.9740000000002</v>
      </c>
      <c r="AF938" s="28">
        <v>682</v>
      </c>
      <c r="AG938" s="44">
        <f t="shared" si="1109"/>
        <v>341.77</v>
      </c>
      <c r="AH938" s="28">
        <v>110</v>
      </c>
      <c r="AI938" s="44">
        <f t="shared" si="1060"/>
        <v>118.70645738659611</v>
      </c>
      <c r="AJ938" s="44">
        <f t="shared" si="1061"/>
        <v>0</v>
      </c>
      <c r="AK938" s="44"/>
      <c r="AL938" s="44">
        <f t="shared" si="1062"/>
        <v>0</v>
      </c>
      <c r="AM938" s="44"/>
      <c r="AN938" s="44">
        <f t="shared" si="1063"/>
        <v>118.70645738659611</v>
      </c>
      <c r="AO938" s="20"/>
      <c r="AP938" s="20">
        <v>0.18</v>
      </c>
      <c r="AQ938" s="20"/>
      <c r="AR938" s="20">
        <v>0.05</v>
      </c>
      <c r="AS938" s="44">
        <f t="shared" si="1064"/>
        <v>78.879062999450966</v>
      </c>
      <c r="AT938" s="44">
        <f t="shared" si="1065"/>
        <v>0</v>
      </c>
      <c r="AU938" s="44">
        <f t="shared" si="1066"/>
        <v>0</v>
      </c>
      <c r="AV938" s="44">
        <f t="shared" si="1067"/>
        <v>0</v>
      </c>
      <c r="AW938" s="44"/>
      <c r="AX938" s="44">
        <f t="shared" si="1068"/>
        <v>78.879062999450966</v>
      </c>
      <c r="AY938" s="44">
        <f t="shared" si="1069"/>
        <v>369.30897853607684</v>
      </c>
      <c r="AZ938" s="44">
        <f t="shared" si="1070"/>
        <v>0</v>
      </c>
      <c r="BA938" s="44"/>
      <c r="BB938" s="44">
        <f t="shared" si="1071"/>
        <v>0</v>
      </c>
      <c r="BC938" s="44"/>
      <c r="BD938" s="44">
        <f t="shared" si="1072"/>
        <v>369.30897853607684</v>
      </c>
      <c r="BE938" s="20"/>
      <c r="BF938" s="20">
        <v>0.56000000000000005</v>
      </c>
      <c r="BG938" s="20"/>
      <c r="BH938" s="20">
        <v>0.05</v>
      </c>
      <c r="BI938" s="44">
        <f t="shared" si="1073"/>
        <v>197.77559588292294</v>
      </c>
      <c r="BJ938" s="44">
        <f t="shared" si="1074"/>
        <v>0</v>
      </c>
      <c r="BK938" s="44">
        <f t="shared" si="1075"/>
        <v>0</v>
      </c>
      <c r="BL938" s="44">
        <f t="shared" si="1076"/>
        <v>0</v>
      </c>
      <c r="BM938" s="44"/>
      <c r="BN938" s="44">
        <f t="shared" si="1077"/>
        <v>197.77559588292294</v>
      </c>
      <c r="BO938" s="44">
        <f t="shared" si="1078"/>
        <v>145.08567013917303</v>
      </c>
      <c r="BP938" s="44">
        <f t="shared" si="1079"/>
        <v>0</v>
      </c>
      <c r="BQ938" s="44"/>
      <c r="BR938" s="44">
        <f t="shared" si="1080"/>
        <v>0</v>
      </c>
      <c r="BS938" s="44"/>
      <c r="BT938" s="44">
        <f t="shared" si="1081"/>
        <v>145.08567013917303</v>
      </c>
      <c r="BU938" s="20"/>
      <c r="BV938" s="20">
        <v>0.22</v>
      </c>
      <c r="BW938" s="20"/>
      <c r="BX938" s="20">
        <v>0.05</v>
      </c>
      <c r="BY938" s="44">
        <f t="shared" si="1082"/>
        <v>77.697555525434012</v>
      </c>
      <c r="BZ938" s="44">
        <f t="shared" si="1083"/>
        <v>0</v>
      </c>
      <c r="CA938" s="44">
        <f t="shared" si="1084"/>
        <v>0</v>
      </c>
      <c r="CB938" s="44">
        <f t="shared" si="1085"/>
        <v>0</v>
      </c>
      <c r="CC938" s="44"/>
      <c r="CD938" s="44">
        <f t="shared" si="1086"/>
        <v>77.697555525434012</v>
      </c>
      <c r="CE938" s="44">
        <f t="shared" si="1087"/>
        <v>3.7026048344670732</v>
      </c>
      <c r="CF938" s="44">
        <f t="shared" si="1088"/>
        <v>10.714031680907524</v>
      </c>
      <c r="CG938" s="44">
        <f t="shared" si="1089"/>
        <v>4.3987226842435581</v>
      </c>
      <c r="CH938" s="44">
        <f t="shared" si="1090"/>
        <v>30.557000059206278</v>
      </c>
      <c r="CI938" s="44">
        <f t="shared" si="1091"/>
        <v>95.066222406419541</v>
      </c>
      <c r="CJ938" s="44">
        <f t="shared" si="1092"/>
        <v>37.34744451680767</v>
      </c>
      <c r="CK938" s="44">
        <f t="shared" si="1093"/>
        <v>169.76111144003485</v>
      </c>
    </row>
    <row r="939" spans="1:91" x14ac:dyDescent="0.25">
      <c r="A939" s="41">
        <f>'[11]КППВ ПАТ "СМНВО"'!F108</f>
        <v>1975</v>
      </c>
      <c r="B939" s="41" t="str">
        <f>'[11]КППВ ПАТ "СМНВО"'!C108</f>
        <v>вул. Праці, 32</v>
      </c>
      <c r="C939" s="50">
        <f>'[11]КППВ ПАТ "СМНВО"'!O108</f>
        <v>1</v>
      </c>
      <c r="D939" s="46">
        <f>'[11]КППВ ПАТ "СМНВО"'!G108</f>
        <v>5</v>
      </c>
      <c r="E939" s="86" t="str">
        <f t="shared" si="1056"/>
        <v>ПАТ"Сумське НВО ім.Фрунзе"</v>
      </c>
      <c r="F939" s="43">
        <f>'[11]КППВ ПАТ "СМНВО"'!L108</f>
        <v>4642.5</v>
      </c>
      <c r="G939" s="43">
        <f>'[11]КППВ ПАТ "СМНВО"'!CL108</f>
        <v>956.22294395602978</v>
      </c>
      <c r="H939" s="32">
        <f t="shared" si="1110"/>
        <v>205.97155497168117</v>
      </c>
      <c r="I939" s="42"/>
      <c r="J939" s="42"/>
      <c r="K939" s="43">
        <f>'[11]КППВ ПАТ "СМНВО"'!CN108</f>
        <v>275.6712</v>
      </c>
      <c r="L939" s="42"/>
      <c r="M939" s="42"/>
      <c r="N939" s="44">
        <f t="shared" si="1094"/>
        <v>1231.8941439560299</v>
      </c>
      <c r="O939" s="44">
        <f t="shared" si="1095"/>
        <v>512.0849303135808</v>
      </c>
      <c r="P939" s="44">
        <f t="shared" si="1096"/>
        <v>0</v>
      </c>
      <c r="Q939" s="44">
        <f t="shared" si="1097"/>
        <v>0</v>
      </c>
      <c r="R939" s="44">
        <f t="shared" si="1098"/>
        <v>147.62986825795358</v>
      </c>
      <c r="S939" s="44">
        <f t="shared" si="1099"/>
        <v>0</v>
      </c>
      <c r="T939" s="44">
        <f t="shared" si="1100"/>
        <v>659.7147985715344</v>
      </c>
      <c r="U939" s="44">
        <f t="shared" si="1101"/>
        <v>984.9096322747107</v>
      </c>
      <c r="V939" s="44">
        <f t="shared" si="1102"/>
        <v>0</v>
      </c>
      <c r="W939" s="44">
        <f t="shared" si="1103"/>
        <v>0</v>
      </c>
      <c r="X939" s="44">
        <f t="shared" si="1104"/>
        <v>275.6712</v>
      </c>
      <c r="Y939" s="44">
        <f t="shared" si="1105"/>
        <v>0</v>
      </c>
      <c r="Z939" s="44">
        <f t="shared" si="1106"/>
        <v>1260.5808322747107</v>
      </c>
      <c r="AA939" s="20">
        <v>0.03</v>
      </c>
      <c r="AC939" s="44">
        <f t="shared" si="1107"/>
        <v>490.5575</v>
      </c>
      <c r="AD939" s="28">
        <f>94+$CG$4</f>
        <v>105.66666666666667</v>
      </c>
      <c r="AE939" s="44">
        <f t="shared" si="1108"/>
        <v>3220.3474999999999</v>
      </c>
      <c r="AF939" s="28">
        <f>682+$CG$4</f>
        <v>693.66666666666663</v>
      </c>
      <c r="AG939" s="44">
        <f t="shared" si="1109"/>
        <v>564.83749999999998</v>
      </c>
      <c r="AH939" s="28">
        <f>110+$CG$4</f>
        <v>121.66666666666667</v>
      </c>
      <c r="AI939" s="44">
        <f t="shared" si="1060"/>
        <v>177.28373380944791</v>
      </c>
      <c r="AJ939" s="44">
        <f t="shared" si="1061"/>
        <v>0</v>
      </c>
      <c r="AK939" s="44"/>
      <c r="AL939" s="44">
        <f t="shared" si="1062"/>
        <v>13.783560000000001</v>
      </c>
      <c r="AM939" s="44"/>
      <c r="AN939" s="44">
        <f t="shared" si="1063"/>
        <v>191.0672938094479</v>
      </c>
      <c r="AO939" s="20"/>
      <c r="AP939" s="20">
        <v>0.18</v>
      </c>
      <c r="AQ939" s="20"/>
      <c r="AR939" s="20">
        <v>0.05</v>
      </c>
      <c r="AS939" s="44">
        <f t="shared" si="1064"/>
        <v>117.80298322264947</v>
      </c>
      <c r="AT939" s="44">
        <f t="shared" si="1065"/>
        <v>0</v>
      </c>
      <c r="AU939" s="44">
        <f t="shared" si="1066"/>
        <v>0</v>
      </c>
      <c r="AV939" s="44">
        <f t="shared" si="1067"/>
        <v>7.3814934128976795</v>
      </c>
      <c r="AW939" s="44"/>
      <c r="AX939" s="44">
        <f t="shared" si="1068"/>
        <v>125.18447663554716</v>
      </c>
      <c r="AY939" s="44">
        <f t="shared" si="1069"/>
        <v>551.54939407383802</v>
      </c>
      <c r="AZ939" s="44">
        <f t="shared" si="1070"/>
        <v>0</v>
      </c>
      <c r="BA939" s="44"/>
      <c r="BB939" s="44">
        <f t="shared" si="1071"/>
        <v>13.783560000000001</v>
      </c>
      <c r="BC939" s="44"/>
      <c r="BD939" s="44">
        <f t="shared" si="1072"/>
        <v>565.33295407383798</v>
      </c>
      <c r="BE939" s="20"/>
      <c r="BF939" s="20">
        <v>0.56000000000000005</v>
      </c>
      <c r="BG939" s="20"/>
      <c r="BH939" s="20">
        <v>0.05</v>
      </c>
      <c r="BI939" s="44">
        <f t="shared" si="1073"/>
        <v>295.37058780487342</v>
      </c>
      <c r="BJ939" s="44">
        <f t="shared" si="1074"/>
        <v>0</v>
      </c>
      <c r="BK939" s="44">
        <f t="shared" si="1075"/>
        <v>0</v>
      </c>
      <c r="BL939" s="44">
        <f t="shared" si="1076"/>
        <v>7.3814934128976795</v>
      </c>
      <c r="BM939" s="44"/>
      <c r="BN939" s="44">
        <f t="shared" si="1077"/>
        <v>302.75208121777109</v>
      </c>
      <c r="BO939" s="44">
        <f t="shared" si="1078"/>
        <v>216.68011910043634</v>
      </c>
      <c r="BP939" s="44">
        <f t="shared" si="1079"/>
        <v>0</v>
      </c>
      <c r="BQ939" s="44"/>
      <c r="BR939" s="44">
        <f t="shared" si="1080"/>
        <v>13.783560000000001</v>
      </c>
      <c r="BS939" s="44"/>
      <c r="BT939" s="44">
        <f t="shared" si="1081"/>
        <v>230.46367910043634</v>
      </c>
      <c r="BU939" s="20"/>
      <c r="BV939" s="20">
        <v>0.22</v>
      </c>
      <c r="BW939" s="20"/>
      <c r="BX939" s="20">
        <v>0.05</v>
      </c>
      <c r="BY939" s="44">
        <f t="shared" si="1082"/>
        <v>116.03844520905741</v>
      </c>
      <c r="BZ939" s="44">
        <f t="shared" si="1083"/>
        <v>0</v>
      </c>
      <c r="CA939" s="44">
        <f t="shared" si="1084"/>
        <v>0</v>
      </c>
      <c r="CB939" s="44">
        <f t="shared" si="1085"/>
        <v>7.3814934128976795</v>
      </c>
      <c r="CC939" s="44"/>
      <c r="CD939" s="44">
        <f t="shared" si="1086"/>
        <v>123.4199386219551</v>
      </c>
      <c r="CE939" s="44">
        <f t="shared" si="1087"/>
        <v>3.9186767655559476</v>
      </c>
      <c r="CF939" s="44">
        <f t="shared" si="1088"/>
        <v>10.636912839861166</v>
      </c>
      <c r="CG939" s="44">
        <f t="shared" si="1089"/>
        <v>4.5765498371388862</v>
      </c>
      <c r="CH939" s="44">
        <f t="shared" si="1090"/>
        <v>49.18387286408008</v>
      </c>
      <c r="CI939" s="44">
        <f t="shared" si="1091"/>
        <v>145.52602690219061</v>
      </c>
      <c r="CJ939" s="44">
        <f t="shared" si="1092"/>
        <v>59.325152236512764</v>
      </c>
      <c r="CK939" s="44">
        <f t="shared" si="1093"/>
        <v>324.49429807347713</v>
      </c>
      <c r="CM939" s="35">
        <f>$CE$4/1000</f>
        <v>35</v>
      </c>
    </row>
    <row r="940" spans="1:91" x14ac:dyDescent="0.25">
      <c r="A940" s="41">
        <f>'[11]КППВ ПАТ "СМНВО"'!F109</f>
        <v>1977</v>
      </c>
      <c r="B940" s="41" t="str">
        <f>'[11]КППВ ПАТ "СМНВО"'!C109</f>
        <v>вул. Праці, 34</v>
      </c>
      <c r="C940" s="47" t="str">
        <f>'[11]КППВ ПАТ "СМНВО"'!O109</f>
        <v>так</v>
      </c>
      <c r="D940" s="46">
        <f>'[11]КППВ ПАТ "СМНВО"'!G109</f>
        <v>5</v>
      </c>
      <c r="E940" s="86" t="str">
        <f t="shared" si="1056"/>
        <v>ПАТ"Сумське НВО ім.Фрунзе"</v>
      </c>
      <c r="F940" s="43">
        <f>'[11]КППВ ПАТ "СМНВО"'!L109</f>
        <v>4333.5</v>
      </c>
      <c r="G940" s="43">
        <f>'[11]КППВ ПАТ "СМНВО"'!CL109</f>
        <v>644.18502349702999</v>
      </c>
      <c r="H940" s="32">
        <f t="shared" si="1110"/>
        <v>148.65236494681668</v>
      </c>
      <c r="I940" s="42"/>
      <c r="J940" s="42"/>
      <c r="K940" s="43">
        <f>'[11]КППВ ПАТ "СМНВО"'!CN109</f>
        <v>180.00044999999997</v>
      </c>
      <c r="L940" s="42"/>
      <c r="M940" s="42"/>
      <c r="N940" s="44">
        <f t="shared" si="1094"/>
        <v>824.18547349702999</v>
      </c>
      <c r="O940" s="44">
        <f t="shared" si="1095"/>
        <v>344.97963571317302</v>
      </c>
      <c r="P940" s="44">
        <f t="shared" si="1096"/>
        <v>0</v>
      </c>
      <c r="Q940" s="44">
        <f t="shared" si="1097"/>
        <v>0</v>
      </c>
      <c r="R940" s="44">
        <f t="shared" si="1098"/>
        <v>96.395425854686152</v>
      </c>
      <c r="S940" s="44">
        <f t="shared" si="1099"/>
        <v>0</v>
      </c>
      <c r="T940" s="44">
        <f t="shared" si="1100"/>
        <v>441.37506156785918</v>
      </c>
      <c r="U940" s="44">
        <f t="shared" si="1101"/>
        <v>715.04537608170335</v>
      </c>
      <c r="V940" s="44">
        <f t="shared" si="1102"/>
        <v>0</v>
      </c>
      <c r="W940" s="44">
        <f t="shared" si="1103"/>
        <v>0</v>
      </c>
      <c r="X940" s="44">
        <f t="shared" si="1104"/>
        <v>180.00044999999997</v>
      </c>
      <c r="Y940" s="44">
        <f t="shared" si="1105"/>
        <v>0</v>
      </c>
      <c r="Z940" s="44">
        <f t="shared" si="1106"/>
        <v>895.04582608170335</v>
      </c>
      <c r="AA940" s="20">
        <v>0.11</v>
      </c>
      <c r="AC940" s="44">
        <f t="shared" si="1107"/>
        <v>407.34899999999999</v>
      </c>
      <c r="AD940" s="28">
        <v>94</v>
      </c>
      <c r="AE940" s="44">
        <f t="shared" si="1108"/>
        <v>2955.4470000000001</v>
      </c>
      <c r="AF940" s="28">
        <v>682</v>
      </c>
      <c r="AG940" s="44">
        <f t="shared" si="1109"/>
        <v>476.685</v>
      </c>
      <c r="AH940" s="28">
        <v>110</v>
      </c>
      <c r="AI940" s="44">
        <f t="shared" si="1060"/>
        <v>128.70816769470659</v>
      </c>
      <c r="AJ940" s="44">
        <f t="shared" si="1061"/>
        <v>0</v>
      </c>
      <c r="AK940" s="44"/>
      <c r="AL940" s="44">
        <f t="shared" si="1062"/>
        <v>9.0000224999999983</v>
      </c>
      <c r="AM940" s="44"/>
      <c r="AN940" s="44">
        <f t="shared" si="1063"/>
        <v>137.70819019470659</v>
      </c>
      <c r="AO940" s="20"/>
      <c r="AP940" s="20">
        <v>0.18</v>
      </c>
      <c r="AQ940" s="20"/>
      <c r="AR940" s="20">
        <v>0.05</v>
      </c>
      <c r="AS940" s="44">
        <f t="shared" si="1064"/>
        <v>85.525083400231509</v>
      </c>
      <c r="AT940" s="44">
        <f t="shared" si="1065"/>
        <v>0</v>
      </c>
      <c r="AU940" s="44">
        <f t="shared" si="1066"/>
        <v>0</v>
      </c>
      <c r="AV940" s="44">
        <f t="shared" si="1067"/>
        <v>4.8197712927343073</v>
      </c>
      <c r="AW940" s="44"/>
      <c r="AX940" s="44">
        <f t="shared" si="1068"/>
        <v>90.344854692965811</v>
      </c>
      <c r="AY940" s="44">
        <f t="shared" si="1069"/>
        <v>400.42541060575394</v>
      </c>
      <c r="AZ940" s="44">
        <f t="shared" si="1070"/>
        <v>0</v>
      </c>
      <c r="BA940" s="44"/>
      <c r="BB940" s="44">
        <f t="shared" si="1071"/>
        <v>9.0000224999999983</v>
      </c>
      <c r="BC940" s="44"/>
      <c r="BD940" s="44">
        <f t="shared" si="1072"/>
        <v>409.42543310575394</v>
      </c>
      <c r="BE940" s="20"/>
      <c r="BF940" s="20">
        <v>0.56000000000000005</v>
      </c>
      <c r="BG940" s="20"/>
      <c r="BH940" s="20">
        <v>0.05</v>
      </c>
      <c r="BI940" s="44">
        <f t="shared" si="1073"/>
        <v>214.43934155930842</v>
      </c>
      <c r="BJ940" s="44">
        <f t="shared" si="1074"/>
        <v>0</v>
      </c>
      <c r="BK940" s="44">
        <f t="shared" si="1075"/>
        <v>0</v>
      </c>
      <c r="BL940" s="44">
        <f t="shared" si="1076"/>
        <v>4.8197712927343073</v>
      </c>
      <c r="BM940" s="44"/>
      <c r="BN940" s="44">
        <f t="shared" si="1077"/>
        <v>219.25911285204273</v>
      </c>
      <c r="BO940" s="44">
        <f t="shared" si="1078"/>
        <v>157.30998273797474</v>
      </c>
      <c r="BP940" s="44">
        <f t="shared" si="1079"/>
        <v>0</v>
      </c>
      <c r="BQ940" s="44"/>
      <c r="BR940" s="44">
        <f t="shared" si="1080"/>
        <v>9.0000224999999983</v>
      </c>
      <c r="BS940" s="44"/>
      <c r="BT940" s="44">
        <f t="shared" si="1081"/>
        <v>166.31000523797474</v>
      </c>
      <c r="BU940" s="20"/>
      <c r="BV940" s="20">
        <v>0.22</v>
      </c>
      <c r="BW940" s="20"/>
      <c r="BX940" s="20">
        <v>0.05</v>
      </c>
      <c r="BY940" s="44">
        <f t="shared" si="1082"/>
        <v>84.244027041156869</v>
      </c>
      <c r="BZ940" s="44">
        <f t="shared" si="1083"/>
        <v>0</v>
      </c>
      <c r="CA940" s="44">
        <f t="shared" si="1084"/>
        <v>0</v>
      </c>
      <c r="CB940" s="44">
        <f t="shared" si="1085"/>
        <v>4.8197712927343073</v>
      </c>
      <c r="CC940" s="44"/>
      <c r="CD940" s="44">
        <f t="shared" si="1086"/>
        <v>89.063798333891171</v>
      </c>
      <c r="CE940" s="44">
        <f t="shared" si="1087"/>
        <v>4.5088234563480452</v>
      </c>
      <c r="CF940" s="44">
        <f t="shared" si="1088"/>
        <v>13.479243628949426</v>
      </c>
      <c r="CG940" s="44">
        <f t="shared" si="1089"/>
        <v>5.3521746087333506</v>
      </c>
      <c r="CH940" s="44">
        <f t="shared" si="1090"/>
        <v>35.448359495967772</v>
      </c>
      <c r="CI940" s="44">
        <f t="shared" si="1091"/>
        <v>105.39285948790982</v>
      </c>
      <c r="CJ940" s="44">
        <f t="shared" si="1092"/>
        <v>42.810938442487988</v>
      </c>
      <c r="CK940" s="44">
        <f t="shared" si="1093"/>
        <v>230.39955839554176</v>
      </c>
    </row>
    <row r="941" spans="1:91" x14ac:dyDescent="0.25">
      <c r="A941" s="41">
        <f>'[11]КППВ ПАТ "СМНВО"'!F110</f>
        <v>1977</v>
      </c>
      <c r="B941" s="41" t="str">
        <f>'[11]КППВ ПАТ "СМНВО"'!C110</f>
        <v>вул. Праці, 39</v>
      </c>
      <c r="C941" s="47" t="str">
        <f>'[11]КППВ ПАТ "СМНВО"'!O110</f>
        <v>так</v>
      </c>
      <c r="D941" s="46">
        <f>'[11]КППВ ПАТ "СМНВО"'!G110</f>
        <v>5</v>
      </c>
      <c r="E941" s="86" t="str">
        <f t="shared" si="1056"/>
        <v>ПАТ"Сумське НВО ім.Фрунзе"</v>
      </c>
      <c r="F941" s="43">
        <f>'[11]КППВ ПАТ "СМНВО"'!L110</f>
        <v>4373</v>
      </c>
      <c r="G941" s="43">
        <f>'[11]КППВ ПАТ "СМНВО"'!CL110</f>
        <v>672.3118945368866</v>
      </c>
      <c r="H941" s="32">
        <f t="shared" si="1110"/>
        <v>153.74157204136441</v>
      </c>
      <c r="I941" s="42"/>
      <c r="J941" s="42"/>
      <c r="K941" s="43">
        <f>'[11]КППВ ПАТ "СМНВО"'!CN110</f>
        <v>193.123875</v>
      </c>
      <c r="L941" s="42"/>
      <c r="M941" s="42"/>
      <c r="N941" s="44">
        <f t="shared" si="1094"/>
        <v>865.4357695368866</v>
      </c>
      <c r="O941" s="44">
        <f t="shared" si="1095"/>
        <v>360.04238534433682</v>
      </c>
      <c r="P941" s="44">
        <f t="shared" si="1096"/>
        <v>0</v>
      </c>
      <c r="Q941" s="44">
        <f t="shared" si="1097"/>
        <v>0</v>
      </c>
      <c r="R941" s="44">
        <f t="shared" si="1098"/>
        <v>103.4233979600172</v>
      </c>
      <c r="S941" s="44">
        <f t="shared" si="1099"/>
        <v>0</v>
      </c>
      <c r="T941" s="44">
        <f t="shared" si="1100"/>
        <v>463.46578330435403</v>
      </c>
      <c r="U941" s="44">
        <f t="shared" si="1101"/>
        <v>692.48125137299326</v>
      </c>
      <c r="V941" s="44">
        <f t="shared" si="1102"/>
        <v>0</v>
      </c>
      <c r="W941" s="44">
        <f t="shared" si="1103"/>
        <v>0</v>
      </c>
      <c r="X941" s="44">
        <f t="shared" si="1104"/>
        <v>193.123875</v>
      </c>
      <c r="Y941" s="44">
        <f t="shared" si="1105"/>
        <v>0</v>
      </c>
      <c r="Z941" s="44">
        <f t="shared" si="1106"/>
        <v>885.60512637299325</v>
      </c>
      <c r="AA941" s="20">
        <v>0.03</v>
      </c>
      <c r="AC941" s="44">
        <f t="shared" si="1107"/>
        <v>411.06200000000001</v>
      </c>
      <c r="AD941" s="28">
        <v>94</v>
      </c>
      <c r="AE941" s="44">
        <f t="shared" si="1108"/>
        <v>2982.386</v>
      </c>
      <c r="AF941" s="28">
        <v>682</v>
      </c>
      <c r="AG941" s="44">
        <f t="shared" si="1109"/>
        <v>481.03</v>
      </c>
      <c r="AH941" s="28">
        <v>110</v>
      </c>
      <c r="AI941" s="44">
        <f t="shared" si="1060"/>
        <v>124.64662524713879</v>
      </c>
      <c r="AJ941" s="44">
        <f t="shared" si="1061"/>
        <v>0</v>
      </c>
      <c r="AK941" s="44"/>
      <c r="AL941" s="44">
        <f t="shared" si="1062"/>
        <v>9.6561937499999999</v>
      </c>
      <c r="AM941" s="44"/>
      <c r="AN941" s="44">
        <f t="shared" si="1063"/>
        <v>134.30281899713879</v>
      </c>
      <c r="AO941" s="20"/>
      <c r="AP941" s="20">
        <v>0.18</v>
      </c>
      <c r="AQ941" s="20"/>
      <c r="AR941" s="20">
        <v>0.05</v>
      </c>
      <c r="AS941" s="44">
        <f t="shared" si="1064"/>
        <v>82.826235589844245</v>
      </c>
      <c r="AT941" s="44">
        <f t="shared" si="1065"/>
        <v>0</v>
      </c>
      <c r="AU941" s="44">
        <f t="shared" si="1066"/>
        <v>0</v>
      </c>
      <c r="AV941" s="44">
        <f t="shared" si="1067"/>
        <v>5.1711698980008602</v>
      </c>
      <c r="AW941" s="44"/>
      <c r="AX941" s="44">
        <f t="shared" si="1068"/>
        <v>87.9974054878451</v>
      </c>
      <c r="AY941" s="44">
        <f t="shared" si="1069"/>
        <v>387.78950076887628</v>
      </c>
      <c r="AZ941" s="44">
        <f t="shared" si="1070"/>
        <v>0</v>
      </c>
      <c r="BA941" s="44"/>
      <c r="BB941" s="44">
        <f t="shared" si="1071"/>
        <v>9.6561937499999999</v>
      </c>
      <c r="BC941" s="44"/>
      <c r="BD941" s="44">
        <f t="shared" si="1072"/>
        <v>397.44569451887628</v>
      </c>
      <c r="BE941" s="20"/>
      <c r="BF941" s="20">
        <v>0.56000000000000005</v>
      </c>
      <c r="BG941" s="20"/>
      <c r="BH941" s="20">
        <v>0.05</v>
      </c>
      <c r="BI941" s="44">
        <f t="shared" si="1073"/>
        <v>207.67244786661354</v>
      </c>
      <c r="BJ941" s="44">
        <f t="shared" si="1074"/>
        <v>0</v>
      </c>
      <c r="BK941" s="44">
        <f t="shared" si="1075"/>
        <v>0</v>
      </c>
      <c r="BL941" s="44">
        <f t="shared" si="1076"/>
        <v>5.1711698980008602</v>
      </c>
      <c r="BM941" s="44"/>
      <c r="BN941" s="44">
        <f t="shared" si="1077"/>
        <v>212.84361776461441</v>
      </c>
      <c r="BO941" s="44">
        <f t="shared" si="1078"/>
        <v>152.34587530205852</v>
      </c>
      <c r="BP941" s="44">
        <f t="shared" si="1079"/>
        <v>0</v>
      </c>
      <c r="BQ941" s="44"/>
      <c r="BR941" s="44">
        <f t="shared" si="1080"/>
        <v>9.6561937499999999</v>
      </c>
      <c r="BS941" s="44"/>
      <c r="BT941" s="44">
        <f t="shared" si="1081"/>
        <v>162.00206905205852</v>
      </c>
      <c r="BU941" s="20"/>
      <c r="BV941" s="20">
        <v>0.22</v>
      </c>
      <c r="BW941" s="20"/>
      <c r="BX941" s="20">
        <v>0.05</v>
      </c>
      <c r="BY941" s="44">
        <f t="shared" si="1082"/>
        <v>81.585604519026731</v>
      </c>
      <c r="BZ941" s="44">
        <f t="shared" si="1083"/>
        <v>0</v>
      </c>
      <c r="CA941" s="44">
        <f t="shared" si="1084"/>
        <v>0</v>
      </c>
      <c r="CB941" s="44">
        <f t="shared" si="1085"/>
        <v>5.1711698980008602</v>
      </c>
      <c r="CC941" s="44"/>
      <c r="CD941" s="44">
        <f t="shared" si="1086"/>
        <v>86.756774417027586</v>
      </c>
      <c r="CE941" s="44">
        <f t="shared" si="1087"/>
        <v>4.6712968151859791</v>
      </c>
      <c r="CF941" s="44">
        <f t="shared" si="1088"/>
        <v>14.012099734642954</v>
      </c>
      <c r="CG941" s="44">
        <f t="shared" si="1089"/>
        <v>5.5445814258579578</v>
      </c>
      <c r="CH941" s="44">
        <f t="shared" si="1090"/>
        <v>34.571760781992097</v>
      </c>
      <c r="CI941" s="44">
        <f t="shared" si="1091"/>
        <v>102.3090771834955</v>
      </c>
      <c r="CJ941" s="44">
        <f t="shared" si="1092"/>
        <v>41.702004613729301</v>
      </c>
      <c r="CK941" s="44">
        <f t="shared" si="1093"/>
        <v>227.96936657692399</v>
      </c>
    </row>
    <row r="942" spans="1:91" x14ac:dyDescent="0.25">
      <c r="A942" s="41">
        <f>'[11]КППВ ПАТ "СМНВО"'!F111</f>
        <v>1978</v>
      </c>
      <c r="B942" s="41" t="str">
        <f>'[11]КППВ ПАТ "СМНВО"'!C111</f>
        <v>вул. Реміснича, 6</v>
      </c>
      <c r="C942" s="47" t="str">
        <f>'[11]КППВ ПАТ "СМНВО"'!O111</f>
        <v>так</v>
      </c>
      <c r="D942" s="46">
        <f>'[11]КППВ ПАТ "СМНВО"'!G111</f>
        <v>5</v>
      </c>
      <c r="E942" s="86" t="str">
        <f t="shared" si="1056"/>
        <v>ПАТ"Сумське НВО ім.Фрунзе"</v>
      </c>
      <c r="F942" s="43">
        <f>'[11]КППВ ПАТ "СМНВО"'!L111</f>
        <v>5753.24</v>
      </c>
      <c r="G942" s="43">
        <f>'[11]КППВ ПАТ "СМНВО"'!CL111</f>
        <v>911.79072782642777</v>
      </c>
      <c r="H942" s="32">
        <f t="shared" si="1110"/>
        <v>158.48299876703001</v>
      </c>
      <c r="I942" s="42"/>
      <c r="J942" s="42"/>
      <c r="K942" s="43">
        <f>'[11]КППВ ПАТ "СМНВО"'!CN111</f>
        <v>238.19879999999998</v>
      </c>
      <c r="L942" s="42"/>
      <c r="M942" s="42"/>
      <c r="N942" s="44">
        <f t="shared" si="1094"/>
        <v>1149.9895278264278</v>
      </c>
      <c r="O942" s="44">
        <f t="shared" si="1095"/>
        <v>488.29019871440738</v>
      </c>
      <c r="P942" s="44">
        <f t="shared" si="1096"/>
        <v>0</v>
      </c>
      <c r="Q942" s="44">
        <f t="shared" si="1097"/>
        <v>0</v>
      </c>
      <c r="R942" s="44">
        <f t="shared" si="1098"/>
        <v>127.56231867239897</v>
      </c>
      <c r="S942" s="44">
        <f t="shared" si="1099"/>
        <v>0</v>
      </c>
      <c r="T942" s="44">
        <f t="shared" si="1100"/>
        <v>615.85251738680631</v>
      </c>
      <c r="U942" s="44">
        <f t="shared" si="1101"/>
        <v>939.14444966122062</v>
      </c>
      <c r="V942" s="44">
        <f t="shared" si="1102"/>
        <v>0</v>
      </c>
      <c r="W942" s="44">
        <f t="shared" si="1103"/>
        <v>0</v>
      </c>
      <c r="X942" s="44">
        <f t="shared" si="1104"/>
        <v>238.19879999999998</v>
      </c>
      <c r="Y942" s="44">
        <f t="shared" si="1105"/>
        <v>0</v>
      </c>
      <c r="Z942" s="44">
        <f t="shared" si="1106"/>
        <v>1177.3432496612206</v>
      </c>
      <c r="AA942" s="20">
        <v>0.03</v>
      </c>
      <c r="AC942" s="44">
        <f t="shared" si="1107"/>
        <v>517.79160000000002</v>
      </c>
      <c r="AD942" s="28">
        <v>90</v>
      </c>
      <c r="AE942" s="44">
        <f t="shared" si="1108"/>
        <v>3808.6448799999998</v>
      </c>
      <c r="AF942" s="28">
        <v>662</v>
      </c>
      <c r="AG942" s="44">
        <f t="shared" si="1109"/>
        <v>581.07723999999996</v>
      </c>
      <c r="AH942" s="28">
        <v>101</v>
      </c>
      <c r="AI942" s="44">
        <f t="shared" si="1060"/>
        <v>169.04600093901971</v>
      </c>
      <c r="AJ942" s="44">
        <f t="shared" si="1061"/>
        <v>0</v>
      </c>
      <c r="AK942" s="44"/>
      <c r="AL942" s="44">
        <f t="shared" si="1062"/>
        <v>11.909939999999999</v>
      </c>
      <c r="AM942" s="44"/>
      <c r="AN942" s="44">
        <f t="shared" si="1063"/>
        <v>180.95594093901971</v>
      </c>
      <c r="AO942" s="20"/>
      <c r="AP942" s="20">
        <v>0.18</v>
      </c>
      <c r="AQ942" s="20"/>
      <c r="AR942" s="20">
        <v>0.05</v>
      </c>
      <c r="AS942" s="44">
        <f t="shared" si="1064"/>
        <v>112.32910535311645</v>
      </c>
      <c r="AT942" s="44">
        <f t="shared" si="1065"/>
        <v>0</v>
      </c>
      <c r="AU942" s="44">
        <f t="shared" si="1066"/>
        <v>0</v>
      </c>
      <c r="AV942" s="44">
        <f t="shared" si="1067"/>
        <v>6.3781159336199487</v>
      </c>
      <c r="AW942" s="44"/>
      <c r="AX942" s="44">
        <f t="shared" si="1068"/>
        <v>118.7072212867364</v>
      </c>
      <c r="AY942" s="44">
        <f t="shared" si="1069"/>
        <v>525.92089181028359</v>
      </c>
      <c r="AZ942" s="44">
        <f t="shared" si="1070"/>
        <v>0</v>
      </c>
      <c r="BA942" s="44"/>
      <c r="BB942" s="44">
        <f t="shared" si="1071"/>
        <v>11.909939999999999</v>
      </c>
      <c r="BC942" s="44"/>
      <c r="BD942" s="44">
        <f t="shared" si="1072"/>
        <v>537.8308318102836</v>
      </c>
      <c r="BE942" s="20"/>
      <c r="BF942" s="20">
        <v>0.56000000000000005</v>
      </c>
      <c r="BG942" s="20"/>
      <c r="BH942" s="20">
        <v>0.05</v>
      </c>
      <c r="BI942" s="44">
        <f t="shared" si="1073"/>
        <v>281.6457866184702</v>
      </c>
      <c r="BJ942" s="44">
        <f t="shared" si="1074"/>
        <v>0</v>
      </c>
      <c r="BK942" s="44">
        <f t="shared" si="1075"/>
        <v>0</v>
      </c>
      <c r="BL942" s="44">
        <f t="shared" si="1076"/>
        <v>6.3781159336199487</v>
      </c>
      <c r="BM942" s="44"/>
      <c r="BN942" s="44">
        <f t="shared" si="1077"/>
        <v>288.02390255209014</v>
      </c>
      <c r="BO942" s="44">
        <f t="shared" si="1078"/>
        <v>206.61177892546854</v>
      </c>
      <c r="BP942" s="44">
        <f t="shared" si="1079"/>
        <v>0</v>
      </c>
      <c r="BQ942" s="44"/>
      <c r="BR942" s="44">
        <f t="shared" si="1080"/>
        <v>11.909939999999999</v>
      </c>
      <c r="BS942" s="44"/>
      <c r="BT942" s="44">
        <f t="shared" si="1081"/>
        <v>218.52171892546855</v>
      </c>
      <c r="BU942" s="20"/>
      <c r="BV942" s="20">
        <v>0.22</v>
      </c>
      <c r="BW942" s="20"/>
      <c r="BX942" s="20">
        <v>0.05</v>
      </c>
      <c r="BY942" s="44">
        <f t="shared" si="1082"/>
        <v>110.64655902868472</v>
      </c>
      <c r="BZ942" s="44">
        <f t="shared" si="1083"/>
        <v>0</v>
      </c>
      <c r="CA942" s="44">
        <f t="shared" si="1084"/>
        <v>0</v>
      </c>
      <c r="CB942" s="44">
        <f t="shared" si="1085"/>
        <v>6.3781159336199487</v>
      </c>
      <c r="CC942" s="44"/>
      <c r="CD942" s="44">
        <f t="shared" si="1086"/>
        <v>117.02467496230467</v>
      </c>
      <c r="CE942" s="44">
        <f t="shared" si="1087"/>
        <v>4.3619216622826871</v>
      </c>
      <c r="CF942" s="44">
        <f t="shared" si="1088"/>
        <v>13.223363916163844</v>
      </c>
      <c r="CG942" s="44">
        <f t="shared" si="1089"/>
        <v>4.9654249429632964</v>
      </c>
      <c r="CH942" s="44">
        <f t="shared" si="1090"/>
        <v>46.581043859975551</v>
      </c>
      <c r="CI942" s="44">
        <f t="shared" si="1091"/>
        <v>138.44652701534935</v>
      </c>
      <c r="CJ942" s="44">
        <f t="shared" si="1092"/>
        <v>56.251094718435951</v>
      </c>
      <c r="CK942" s="44">
        <f t="shared" si="1093"/>
        <v>303.06757139958512</v>
      </c>
    </row>
    <row r="943" spans="1:91" x14ac:dyDescent="0.25">
      <c r="A943" s="41">
        <f>'[11]КППВ ПАТ "СМНВО"'!F112</f>
        <v>1974</v>
      </c>
      <c r="B943" s="41" t="str">
        <f>'[11]КППВ ПАТ "СМНВО"'!C112</f>
        <v>вул. Реміснича, 10</v>
      </c>
      <c r="C943" s="50">
        <f>'[11]КППВ ПАТ "СМНВО"'!O112</f>
        <v>1</v>
      </c>
      <c r="D943" s="46">
        <f>'[11]КППВ ПАТ "СМНВО"'!G112</f>
        <v>5</v>
      </c>
      <c r="E943" s="86" t="str">
        <f t="shared" si="1056"/>
        <v>ПАТ"Сумське НВО ім.Фрунзе"</v>
      </c>
      <c r="F943" s="43">
        <f>'[11]КППВ ПАТ "СМНВО"'!L112</f>
        <v>5735.45</v>
      </c>
      <c r="G943" s="43">
        <f>'[11]КППВ ПАТ "СМНВО"'!CL112</f>
        <v>1181.1173042380804</v>
      </c>
      <c r="H943" s="32">
        <f t="shared" si="1110"/>
        <v>205.93280461656545</v>
      </c>
      <c r="I943" s="42"/>
      <c r="J943" s="42"/>
      <c r="K943" s="43">
        <f>'[11]КППВ ПАТ "СМНВО"'!CN112</f>
        <v>247.73752500000003</v>
      </c>
      <c r="L943" s="42"/>
      <c r="M943" s="42"/>
      <c r="N943" s="44">
        <f t="shared" si="1094"/>
        <v>1428.8548292380804</v>
      </c>
      <c r="O943" s="44">
        <f t="shared" si="1095"/>
        <v>632.52233828509134</v>
      </c>
      <c r="P943" s="44">
        <f t="shared" si="1096"/>
        <v>0</v>
      </c>
      <c r="Q943" s="44">
        <f t="shared" si="1097"/>
        <v>0</v>
      </c>
      <c r="R943" s="44">
        <f t="shared" si="1098"/>
        <v>132.67058067110924</v>
      </c>
      <c r="S943" s="44">
        <f t="shared" si="1099"/>
        <v>0</v>
      </c>
      <c r="T943" s="44">
        <f t="shared" si="1100"/>
        <v>765.19291895620063</v>
      </c>
      <c r="U943" s="44">
        <f t="shared" si="1101"/>
        <v>1216.5508233652229</v>
      </c>
      <c r="V943" s="44">
        <f t="shared" si="1102"/>
        <v>0</v>
      </c>
      <c r="W943" s="44">
        <f t="shared" si="1103"/>
        <v>0</v>
      </c>
      <c r="X943" s="44">
        <f t="shared" si="1104"/>
        <v>247.73752500000003</v>
      </c>
      <c r="Y943" s="44">
        <f t="shared" si="1105"/>
        <v>0</v>
      </c>
      <c r="Z943" s="44">
        <f t="shared" si="1106"/>
        <v>1464.2883483652229</v>
      </c>
      <c r="AA943" s="20">
        <v>0.03</v>
      </c>
      <c r="AC943" s="44">
        <f t="shared" si="1107"/>
        <v>557.15800000000002</v>
      </c>
      <c r="AD943" s="28">
        <f t="shared" ref="AD943:AD944" si="1122">90+$CG$5</f>
        <v>97.142857142857139</v>
      </c>
      <c r="AE943" s="44">
        <f t="shared" si="1108"/>
        <v>3837.8353999999999</v>
      </c>
      <c r="AF943" s="28">
        <f t="shared" ref="AF943:AF944" si="1123">662+$CG$5</f>
        <v>669.14285714285711</v>
      </c>
      <c r="AG943" s="44">
        <f t="shared" si="1109"/>
        <v>591.57069999999999</v>
      </c>
      <c r="AH943" s="28">
        <f t="shared" ref="AH943:AH944" si="1124">96+$CG$5</f>
        <v>103.14285714285714</v>
      </c>
      <c r="AI943" s="44">
        <f t="shared" si="1060"/>
        <v>218.9791482057401</v>
      </c>
      <c r="AJ943" s="44">
        <f t="shared" si="1061"/>
        <v>0</v>
      </c>
      <c r="AK943" s="44"/>
      <c r="AL943" s="44">
        <f t="shared" si="1062"/>
        <v>12.386876250000002</v>
      </c>
      <c r="AM943" s="44"/>
      <c r="AN943" s="44">
        <f t="shared" si="1063"/>
        <v>231.3660244557401</v>
      </c>
      <c r="AO943" s="20"/>
      <c r="AP943" s="20">
        <v>0.18</v>
      </c>
      <c r="AQ943" s="20"/>
      <c r="AR943" s="20">
        <v>0.05</v>
      </c>
      <c r="AS943" s="44">
        <f t="shared" si="1064"/>
        <v>145.50910209234388</v>
      </c>
      <c r="AT943" s="44">
        <f t="shared" si="1065"/>
        <v>0</v>
      </c>
      <c r="AU943" s="44">
        <f t="shared" si="1066"/>
        <v>0</v>
      </c>
      <c r="AV943" s="44">
        <f t="shared" si="1067"/>
        <v>6.6335290335554618</v>
      </c>
      <c r="AW943" s="44"/>
      <c r="AX943" s="44">
        <f t="shared" si="1068"/>
        <v>152.14263112589936</v>
      </c>
      <c r="AY943" s="44">
        <f t="shared" si="1069"/>
        <v>681.26846108452492</v>
      </c>
      <c r="AZ943" s="44">
        <f t="shared" si="1070"/>
        <v>0</v>
      </c>
      <c r="BA943" s="44"/>
      <c r="BB943" s="44">
        <f t="shared" si="1071"/>
        <v>12.386876250000002</v>
      </c>
      <c r="BC943" s="44"/>
      <c r="BD943" s="44">
        <f t="shared" si="1072"/>
        <v>693.65533733452492</v>
      </c>
      <c r="BE943" s="20"/>
      <c r="BF943" s="20">
        <v>0.56000000000000005</v>
      </c>
      <c r="BG943" s="20"/>
      <c r="BH943" s="20">
        <v>0.05</v>
      </c>
      <c r="BI943" s="44">
        <f t="shared" si="1073"/>
        <v>364.83888472284082</v>
      </c>
      <c r="BJ943" s="44">
        <f t="shared" si="1074"/>
        <v>0</v>
      </c>
      <c r="BK943" s="44">
        <f t="shared" si="1075"/>
        <v>0</v>
      </c>
      <c r="BL943" s="44">
        <f t="shared" si="1076"/>
        <v>6.6335290335554618</v>
      </c>
      <c r="BM943" s="44"/>
      <c r="BN943" s="44">
        <f t="shared" si="1077"/>
        <v>371.47241375639629</v>
      </c>
      <c r="BO943" s="44">
        <f t="shared" si="1078"/>
        <v>267.64118114034903</v>
      </c>
      <c r="BP943" s="44">
        <f t="shared" si="1079"/>
        <v>0</v>
      </c>
      <c r="BQ943" s="44"/>
      <c r="BR943" s="44">
        <f t="shared" si="1080"/>
        <v>12.386876250000002</v>
      </c>
      <c r="BS943" s="44"/>
      <c r="BT943" s="44">
        <f t="shared" si="1081"/>
        <v>280.02805739034903</v>
      </c>
      <c r="BU943" s="20"/>
      <c r="BV943" s="20">
        <v>0.22</v>
      </c>
      <c r="BW943" s="20"/>
      <c r="BX943" s="20">
        <v>0.05</v>
      </c>
      <c r="BY943" s="44">
        <f t="shared" si="1082"/>
        <v>143.32956185540172</v>
      </c>
      <c r="BZ943" s="44">
        <f t="shared" si="1083"/>
        <v>0</v>
      </c>
      <c r="CA943" s="44">
        <f t="shared" si="1084"/>
        <v>0</v>
      </c>
      <c r="CB943" s="44">
        <f t="shared" si="1085"/>
        <v>6.6335290335554618</v>
      </c>
      <c r="CC943" s="44"/>
      <c r="CD943" s="44">
        <f t="shared" si="1086"/>
        <v>149.9630908889572</v>
      </c>
      <c r="CE943" s="44">
        <f t="shared" si="1087"/>
        <v>3.6620768017278924</v>
      </c>
      <c r="CF943" s="44">
        <f t="shared" si="1088"/>
        <v>10.33141427970684</v>
      </c>
      <c r="CG943" s="44">
        <f t="shared" si="1089"/>
        <v>3.9447753210024117</v>
      </c>
      <c r="CH943" s="44">
        <f t="shared" si="1090"/>
        <v>59.557430814127486</v>
      </c>
      <c r="CI943" s="44">
        <f t="shared" si="1091"/>
        <v>178.55832488513977</v>
      </c>
      <c r="CJ943" s="44">
        <f t="shared" si="1092"/>
        <v>72.08384071633931</v>
      </c>
      <c r="CK943" s="44">
        <f t="shared" si="1093"/>
        <v>376.93197263878193</v>
      </c>
      <c r="CM943" s="35">
        <f t="shared" ref="CM943:CM944" si="1125">$CE$5/1000</f>
        <v>50</v>
      </c>
    </row>
    <row r="944" spans="1:91" x14ac:dyDescent="0.25">
      <c r="A944" s="41">
        <f>'[11]КППВ ПАТ "СМНВО"'!F113</f>
        <v>1973</v>
      </c>
      <c r="B944" s="41" t="str">
        <f>'[11]КППВ ПАТ "СМНВО"'!C113</f>
        <v>вул. Реміснича, 12/1</v>
      </c>
      <c r="C944" s="50">
        <f>'[11]КППВ ПАТ "СМНВО"'!O113</f>
        <v>1</v>
      </c>
      <c r="D944" s="46">
        <f>'[11]КППВ ПАТ "СМНВО"'!G113</f>
        <v>5</v>
      </c>
      <c r="E944" s="86" t="str">
        <f t="shared" si="1056"/>
        <v>ПАТ"Сумське НВО ім.Фрунзе"</v>
      </c>
      <c r="F944" s="43">
        <f>'[11]КППВ ПАТ "СМНВО"'!L113</f>
        <v>5723.32</v>
      </c>
      <c r="G944" s="43">
        <f>'[11]КППВ ПАТ "СМНВО"'!CL113</f>
        <v>1179.7832393595713</v>
      </c>
      <c r="H944" s="32">
        <f t="shared" si="1110"/>
        <v>206.13616561009545</v>
      </c>
      <c r="I944" s="42"/>
      <c r="J944" s="42"/>
      <c r="K944" s="43">
        <f>'[11]КППВ ПАТ "СМНВО"'!CN113</f>
        <v>239.98905000000002</v>
      </c>
      <c r="L944" s="42"/>
      <c r="M944" s="42"/>
      <c r="N944" s="44">
        <f t="shared" si="1094"/>
        <v>1419.7722893595715</v>
      </c>
      <c r="O944" s="44">
        <f t="shared" si="1095"/>
        <v>631.8079081151576</v>
      </c>
      <c r="P944" s="44">
        <f t="shared" si="1096"/>
        <v>0</v>
      </c>
      <c r="Q944" s="44">
        <f t="shared" si="1097"/>
        <v>0</v>
      </c>
      <c r="R944" s="44">
        <f t="shared" si="1098"/>
        <v>128.52104911521928</v>
      </c>
      <c r="S944" s="44">
        <f t="shared" si="1099"/>
        <v>0</v>
      </c>
      <c r="T944" s="44">
        <f t="shared" si="1100"/>
        <v>760.32895723037689</v>
      </c>
      <c r="U944" s="44">
        <f t="shared" si="1101"/>
        <v>1215.1767365403584</v>
      </c>
      <c r="V944" s="44">
        <f t="shared" si="1102"/>
        <v>0</v>
      </c>
      <c r="W944" s="44">
        <f t="shared" si="1103"/>
        <v>0</v>
      </c>
      <c r="X944" s="44">
        <f t="shared" si="1104"/>
        <v>239.98905000000002</v>
      </c>
      <c r="Y944" s="44">
        <f t="shared" si="1105"/>
        <v>0</v>
      </c>
      <c r="Z944" s="44">
        <f t="shared" si="1106"/>
        <v>1455.1657865403586</v>
      </c>
      <c r="AA944" s="20">
        <v>0.03</v>
      </c>
      <c r="AC944" s="44">
        <f t="shared" si="1107"/>
        <v>555.97965714285704</v>
      </c>
      <c r="AD944" s="28">
        <f t="shared" si="1122"/>
        <v>97.142857142857139</v>
      </c>
      <c r="AE944" s="44">
        <f t="shared" si="1108"/>
        <v>3829.7186971428569</v>
      </c>
      <c r="AF944" s="28">
        <f t="shared" si="1123"/>
        <v>669.14285714285711</v>
      </c>
      <c r="AG944" s="44">
        <f t="shared" si="1109"/>
        <v>590.31957714285716</v>
      </c>
      <c r="AH944" s="28">
        <f t="shared" si="1124"/>
        <v>103.14285714285714</v>
      </c>
      <c r="AI944" s="44">
        <f t="shared" si="1060"/>
        <v>218.73181257726452</v>
      </c>
      <c r="AJ944" s="44">
        <f t="shared" si="1061"/>
        <v>0</v>
      </c>
      <c r="AK944" s="44"/>
      <c r="AL944" s="44">
        <f t="shared" si="1062"/>
        <v>11.999452500000002</v>
      </c>
      <c r="AM944" s="44"/>
      <c r="AN944" s="44">
        <f t="shared" si="1063"/>
        <v>230.73126507726451</v>
      </c>
      <c r="AO944" s="20"/>
      <c r="AP944" s="20">
        <v>0.18</v>
      </c>
      <c r="AQ944" s="20"/>
      <c r="AR944" s="20">
        <v>0.05</v>
      </c>
      <c r="AS944" s="44">
        <f t="shared" si="1064"/>
        <v>145.34475043827172</v>
      </c>
      <c r="AT944" s="44">
        <f t="shared" si="1065"/>
        <v>0</v>
      </c>
      <c r="AU944" s="44">
        <f t="shared" si="1066"/>
        <v>0</v>
      </c>
      <c r="AV944" s="44">
        <f t="shared" si="1067"/>
        <v>6.4260524557609644</v>
      </c>
      <c r="AW944" s="44"/>
      <c r="AX944" s="44">
        <f t="shared" si="1068"/>
        <v>151.77080289403267</v>
      </c>
      <c r="AY944" s="44">
        <f t="shared" si="1069"/>
        <v>680.49897246260082</v>
      </c>
      <c r="AZ944" s="44">
        <f t="shared" si="1070"/>
        <v>0</v>
      </c>
      <c r="BA944" s="44"/>
      <c r="BB944" s="44">
        <f t="shared" si="1071"/>
        <v>11.999452500000002</v>
      </c>
      <c r="BC944" s="44"/>
      <c r="BD944" s="44">
        <f t="shared" si="1072"/>
        <v>692.49842496260078</v>
      </c>
      <c r="BE944" s="20"/>
      <c r="BF944" s="20">
        <v>0.56000000000000005</v>
      </c>
      <c r="BG944" s="20"/>
      <c r="BH944" s="20">
        <v>0.05</v>
      </c>
      <c r="BI944" s="44">
        <f t="shared" si="1073"/>
        <v>364.42680140082291</v>
      </c>
      <c r="BJ944" s="44">
        <f t="shared" si="1074"/>
        <v>0</v>
      </c>
      <c r="BK944" s="44">
        <f t="shared" si="1075"/>
        <v>0</v>
      </c>
      <c r="BL944" s="44">
        <f t="shared" si="1076"/>
        <v>6.4260524557609644</v>
      </c>
      <c r="BM944" s="44"/>
      <c r="BN944" s="44">
        <f t="shared" si="1077"/>
        <v>370.85285385658386</v>
      </c>
      <c r="BO944" s="44">
        <f t="shared" si="1078"/>
        <v>267.33888203887886</v>
      </c>
      <c r="BP944" s="44">
        <f t="shared" si="1079"/>
        <v>0</v>
      </c>
      <c r="BQ944" s="44"/>
      <c r="BR944" s="44">
        <f t="shared" si="1080"/>
        <v>11.999452500000002</v>
      </c>
      <c r="BS944" s="44"/>
      <c r="BT944" s="44">
        <f t="shared" si="1081"/>
        <v>279.33833453887888</v>
      </c>
      <c r="BU944" s="20"/>
      <c r="BV944" s="20">
        <v>0.22</v>
      </c>
      <c r="BW944" s="20"/>
      <c r="BX944" s="20">
        <v>0.05</v>
      </c>
      <c r="BY944" s="44">
        <f t="shared" si="1082"/>
        <v>143.1676719788947</v>
      </c>
      <c r="BZ944" s="44">
        <f t="shared" si="1083"/>
        <v>0</v>
      </c>
      <c r="CA944" s="44">
        <f t="shared" si="1084"/>
        <v>0</v>
      </c>
      <c r="CB944" s="44">
        <f t="shared" si="1085"/>
        <v>6.4260524557609644</v>
      </c>
      <c r="CC944" s="44"/>
      <c r="CD944" s="44">
        <f t="shared" si="1086"/>
        <v>149.59372443465566</v>
      </c>
      <c r="CE944" s="44">
        <f t="shared" si="1087"/>
        <v>3.6632846801966616</v>
      </c>
      <c r="CF944" s="44">
        <f t="shared" si="1088"/>
        <v>10.326787720026243</v>
      </c>
      <c r="CG944" s="44">
        <f t="shared" si="1089"/>
        <v>3.9461520152251834</v>
      </c>
      <c r="CH944" s="44">
        <f t="shared" si="1090"/>
        <v>59.394033280474439</v>
      </c>
      <c r="CI944" s="44">
        <f t="shared" si="1091"/>
        <v>178.26051655865379</v>
      </c>
      <c r="CJ944" s="44">
        <f t="shared" si="1092"/>
        <v>71.906294678177531</v>
      </c>
      <c r="CK944" s="44">
        <f t="shared" si="1093"/>
        <v>374.58367475878833</v>
      </c>
      <c r="CM944" s="35">
        <f t="shared" si="1125"/>
        <v>50</v>
      </c>
    </row>
    <row r="945" spans="1:91" x14ac:dyDescent="0.25">
      <c r="A945" s="41">
        <f>'[11]КППВ ПАТ "СМНВО"'!F114</f>
        <v>1974</v>
      </c>
      <c r="B945" s="41" t="str">
        <f>'[11]КППВ ПАТ "СМНВО"'!C114</f>
        <v>Вул.Кузнечна,5</v>
      </c>
      <c r="C945" s="47" t="str">
        <f>'[11]КППВ ПАТ "СМНВО"'!O114</f>
        <v>так</v>
      </c>
      <c r="D945" s="46">
        <f>'[11]КППВ ПАТ "СМНВО"'!G114</f>
        <v>5</v>
      </c>
      <c r="E945" s="86" t="str">
        <f t="shared" si="1056"/>
        <v>ПАТ"Сумське НВО ім.Фрунзе"</v>
      </c>
      <c r="F945" s="43">
        <f>'[11]КППВ ПАТ "СМНВО"'!L114</f>
        <v>4743.24</v>
      </c>
      <c r="G945" s="43">
        <f>'[11]КППВ ПАТ "СМНВО"'!CL114</f>
        <v>806.80563153383264</v>
      </c>
      <c r="H945" s="32">
        <f t="shared" si="1110"/>
        <v>170.09589047440835</v>
      </c>
      <c r="I945" s="42"/>
      <c r="J945" s="42"/>
      <c r="K945" s="43">
        <f>'[11]КППВ ПАТ "СМНВО"'!CN114</f>
        <v>0</v>
      </c>
      <c r="L945" s="42"/>
      <c r="M945" s="42"/>
      <c r="N945" s="44">
        <f t="shared" si="1094"/>
        <v>806.80563153383264</v>
      </c>
      <c r="O945" s="44">
        <f t="shared" si="1095"/>
        <v>432.06765557343221</v>
      </c>
      <c r="P945" s="44">
        <f t="shared" si="1096"/>
        <v>0</v>
      </c>
      <c r="Q945" s="44">
        <f t="shared" si="1097"/>
        <v>0</v>
      </c>
      <c r="R945" s="44">
        <f t="shared" si="1098"/>
        <v>0</v>
      </c>
      <c r="S945" s="44">
        <f t="shared" si="1099"/>
        <v>0</v>
      </c>
      <c r="T945" s="44">
        <f t="shared" si="1100"/>
        <v>432.06765557343221</v>
      </c>
      <c r="U945" s="44">
        <f t="shared" si="1101"/>
        <v>831.00980047984763</v>
      </c>
      <c r="V945" s="44">
        <f t="shared" si="1102"/>
        <v>0</v>
      </c>
      <c r="W945" s="44">
        <f t="shared" si="1103"/>
        <v>0</v>
      </c>
      <c r="X945" s="44">
        <f t="shared" si="1104"/>
        <v>0</v>
      </c>
      <c r="Y945" s="44">
        <f t="shared" si="1105"/>
        <v>0</v>
      </c>
      <c r="Z945" s="44">
        <f t="shared" si="1106"/>
        <v>831.00980047984763</v>
      </c>
      <c r="AA945" s="20">
        <v>0.03</v>
      </c>
      <c r="AC945" s="44">
        <f t="shared" si="1107"/>
        <v>445.86455999999998</v>
      </c>
      <c r="AD945" s="28">
        <v>94</v>
      </c>
      <c r="AE945" s="44">
        <f t="shared" si="1108"/>
        <v>3234.8896799999998</v>
      </c>
      <c r="AF945" s="28">
        <v>682</v>
      </c>
      <c r="AG945" s="44">
        <f t="shared" si="1109"/>
        <v>521.75639999999999</v>
      </c>
      <c r="AH945" s="28">
        <v>110</v>
      </c>
      <c r="AI945" s="44">
        <f t="shared" si="1060"/>
        <v>149.58176408637257</v>
      </c>
      <c r="AJ945" s="44">
        <f t="shared" si="1061"/>
        <v>0</v>
      </c>
      <c r="AK945" s="44"/>
      <c r="AL945" s="44">
        <f t="shared" si="1062"/>
        <v>0</v>
      </c>
      <c r="AM945" s="44"/>
      <c r="AN945" s="44">
        <f t="shared" si="1063"/>
        <v>149.58176408637257</v>
      </c>
      <c r="AO945" s="20"/>
      <c r="AP945" s="20">
        <v>0.18</v>
      </c>
      <c r="AQ945" s="20"/>
      <c r="AR945" s="20">
        <v>0.05</v>
      </c>
      <c r="AS945" s="44">
        <f t="shared" si="1064"/>
        <v>99.395345903653251</v>
      </c>
      <c r="AT945" s="44">
        <f t="shared" si="1065"/>
        <v>0</v>
      </c>
      <c r="AU945" s="44">
        <f t="shared" si="1066"/>
        <v>0</v>
      </c>
      <c r="AV945" s="44">
        <f t="shared" si="1067"/>
        <v>0</v>
      </c>
      <c r="AW945" s="44"/>
      <c r="AX945" s="44">
        <f t="shared" si="1068"/>
        <v>99.395345903653251</v>
      </c>
      <c r="AY945" s="44">
        <f t="shared" si="1069"/>
        <v>465.36548826871473</v>
      </c>
      <c r="AZ945" s="44">
        <f t="shared" si="1070"/>
        <v>0</v>
      </c>
      <c r="BA945" s="44"/>
      <c r="BB945" s="44">
        <f t="shared" si="1071"/>
        <v>0</v>
      </c>
      <c r="BC945" s="44"/>
      <c r="BD945" s="44">
        <f t="shared" si="1072"/>
        <v>465.36548826871473</v>
      </c>
      <c r="BE945" s="20"/>
      <c r="BF945" s="20">
        <v>0.56000000000000005</v>
      </c>
      <c r="BG945" s="20"/>
      <c r="BH945" s="20">
        <v>0.05</v>
      </c>
      <c r="BI945" s="44">
        <f t="shared" si="1073"/>
        <v>249.21662373475576</v>
      </c>
      <c r="BJ945" s="44">
        <f t="shared" si="1074"/>
        <v>0</v>
      </c>
      <c r="BK945" s="44">
        <f t="shared" si="1075"/>
        <v>0</v>
      </c>
      <c r="BL945" s="44">
        <f t="shared" si="1076"/>
        <v>0</v>
      </c>
      <c r="BM945" s="44"/>
      <c r="BN945" s="44">
        <f t="shared" si="1077"/>
        <v>249.21662373475576</v>
      </c>
      <c r="BO945" s="44">
        <f t="shared" si="1078"/>
        <v>182.82215610556648</v>
      </c>
      <c r="BP945" s="44">
        <f t="shared" si="1079"/>
        <v>0</v>
      </c>
      <c r="BQ945" s="44"/>
      <c r="BR945" s="44">
        <f t="shared" si="1080"/>
        <v>0</v>
      </c>
      <c r="BS945" s="44"/>
      <c r="BT945" s="44">
        <f t="shared" si="1081"/>
        <v>182.82215610556648</v>
      </c>
      <c r="BU945" s="20"/>
      <c r="BV945" s="20">
        <v>0.22</v>
      </c>
      <c r="BW945" s="20"/>
      <c r="BX945" s="20">
        <v>0.05</v>
      </c>
      <c r="BY945" s="44">
        <f t="shared" si="1082"/>
        <v>97.906530752939744</v>
      </c>
      <c r="BZ945" s="44">
        <f t="shared" si="1083"/>
        <v>0</v>
      </c>
      <c r="CA945" s="44">
        <f t="shared" si="1084"/>
        <v>0</v>
      </c>
      <c r="CB945" s="44">
        <f t="shared" si="1085"/>
        <v>0</v>
      </c>
      <c r="CC945" s="44"/>
      <c r="CD945" s="44">
        <f t="shared" si="1086"/>
        <v>97.906530752939744</v>
      </c>
      <c r="CE945" s="44">
        <f t="shared" si="1087"/>
        <v>4.4857689859260539</v>
      </c>
      <c r="CF945" s="44">
        <f t="shared" si="1088"/>
        <v>12.98023234374177</v>
      </c>
      <c r="CG945" s="44">
        <f t="shared" si="1089"/>
        <v>5.3291276484570336</v>
      </c>
      <c r="CH945" s="44">
        <f t="shared" si="1090"/>
        <v>38.504813256768792</v>
      </c>
      <c r="CI945" s="44">
        <f t="shared" si="1091"/>
        <v>119.79275235439182</v>
      </c>
      <c r="CJ945" s="44">
        <f t="shared" si="1092"/>
        <v>47.061438424939638</v>
      </c>
      <c r="CK945" s="44">
        <f t="shared" si="1093"/>
        <v>213.91562920427108</v>
      </c>
    </row>
    <row r="946" spans="1:91" x14ac:dyDescent="0.25">
      <c r="A946" s="41">
        <f>'[11]КППВ ПАТ "СМНВО"'!F115</f>
        <v>1969</v>
      </c>
      <c r="B946" s="41" t="str">
        <f>'[11]КППВ ПАТ "СМНВО"'!C115</f>
        <v>вул.Леваневського 12</v>
      </c>
      <c r="C946" s="50">
        <f>'[11]КППВ ПАТ "СМНВО"'!O115</f>
        <v>1</v>
      </c>
      <c r="D946" s="46">
        <f>'[11]КППВ ПАТ "СМНВО"'!G115</f>
        <v>5</v>
      </c>
      <c r="E946" s="86" t="str">
        <f t="shared" si="1056"/>
        <v>ПАТ"Сумське НВО ім.Фрунзе"</v>
      </c>
      <c r="F946" s="43">
        <f>'[11]КППВ ПАТ "СМНВО"'!L115</f>
        <v>5620.2</v>
      </c>
      <c r="G946" s="43">
        <f>'[11]КППВ ПАТ "СМНВО"'!CL115</f>
        <v>632.30723174403522</v>
      </c>
      <c r="H946" s="32">
        <f t="shared" si="1110"/>
        <v>112.50617980570715</v>
      </c>
      <c r="I946" s="42"/>
      <c r="J946" s="42"/>
      <c r="K946" s="43">
        <f>'[11]КППВ ПАТ "СМНВО"'!CN115</f>
        <v>172.93867500000002</v>
      </c>
      <c r="L946" s="42"/>
      <c r="M946" s="42"/>
      <c r="N946" s="44">
        <f t="shared" si="1094"/>
        <v>805.24590674403521</v>
      </c>
      <c r="O946" s="44">
        <f t="shared" si="1095"/>
        <v>338.61873609184869</v>
      </c>
      <c r="P946" s="44">
        <f t="shared" si="1096"/>
        <v>0</v>
      </c>
      <c r="Q946" s="44">
        <f t="shared" si="1097"/>
        <v>0</v>
      </c>
      <c r="R946" s="44">
        <f t="shared" si="1098"/>
        <v>92.61364192906278</v>
      </c>
      <c r="S946" s="44">
        <f t="shared" si="1099"/>
        <v>0</v>
      </c>
      <c r="T946" s="44">
        <f t="shared" si="1100"/>
        <v>431.23237802091148</v>
      </c>
      <c r="U946" s="44">
        <f t="shared" si="1101"/>
        <v>701.86102723587919</v>
      </c>
      <c r="V946" s="44">
        <f t="shared" si="1102"/>
        <v>0</v>
      </c>
      <c r="W946" s="44">
        <f t="shared" si="1103"/>
        <v>0</v>
      </c>
      <c r="X946" s="44">
        <f t="shared" si="1104"/>
        <v>172.93867500000002</v>
      </c>
      <c r="Y946" s="44">
        <f t="shared" si="1105"/>
        <v>0</v>
      </c>
      <c r="Z946" s="44">
        <f t="shared" si="1106"/>
        <v>874.79970223587918</v>
      </c>
      <c r="AA946" s="20">
        <v>0.11</v>
      </c>
      <c r="AC946" s="44">
        <f>AD946*F946/1000</f>
        <v>545.96228571428571</v>
      </c>
      <c r="AD946" s="28">
        <f>90+$CG$5</f>
        <v>97.142857142857139</v>
      </c>
      <c r="AE946" s="44">
        <f>AF946*F946/1000</f>
        <v>3760.7166857142852</v>
      </c>
      <c r="AF946" s="28">
        <f>662+$CG$5</f>
        <v>669.14285714285711</v>
      </c>
      <c r="AG946" s="44">
        <f>AH946*F946/1000</f>
        <v>579.68348571428567</v>
      </c>
      <c r="AH946" s="28">
        <f>96+$CG$5</f>
        <v>103.14285714285714</v>
      </c>
      <c r="AI946" s="44">
        <f t="shared" si="1060"/>
        <v>126.33498490245825</v>
      </c>
      <c r="AJ946" s="44">
        <f t="shared" si="1061"/>
        <v>0</v>
      </c>
      <c r="AK946" s="44"/>
      <c r="AL946" s="44">
        <f t="shared" si="1062"/>
        <v>8.6469337500000005</v>
      </c>
      <c r="AM946" s="44"/>
      <c r="AN946" s="44">
        <f t="shared" si="1063"/>
        <v>134.98191865245823</v>
      </c>
      <c r="AO946" s="20"/>
      <c r="AP946" s="20">
        <v>0.18</v>
      </c>
      <c r="AQ946" s="20"/>
      <c r="AR946" s="20">
        <v>0.05</v>
      </c>
      <c r="AS946" s="44">
        <f t="shared" si="1064"/>
        <v>83.94813098247613</v>
      </c>
      <c r="AT946" s="44">
        <f t="shared" si="1065"/>
        <v>0</v>
      </c>
      <c r="AU946" s="44">
        <f t="shared" si="1066"/>
        <v>0</v>
      </c>
      <c r="AV946" s="44">
        <f t="shared" si="1067"/>
        <v>4.630682096453139</v>
      </c>
      <c r="AW946" s="44"/>
      <c r="AX946" s="44">
        <f t="shared" si="1068"/>
        <v>88.578813078929272</v>
      </c>
      <c r="AY946" s="44">
        <f t="shared" si="1069"/>
        <v>393.04217525209236</v>
      </c>
      <c r="AZ946" s="44">
        <f t="shared" si="1070"/>
        <v>0</v>
      </c>
      <c r="BA946" s="44"/>
      <c r="BB946" s="44">
        <f t="shared" si="1071"/>
        <v>8.6469337500000005</v>
      </c>
      <c r="BC946" s="44"/>
      <c r="BD946" s="44">
        <f t="shared" si="1072"/>
        <v>401.68910900209238</v>
      </c>
      <c r="BE946" s="20"/>
      <c r="BF946" s="20">
        <v>0.56000000000000005</v>
      </c>
      <c r="BG946" s="20"/>
      <c r="BH946" s="20">
        <v>0.05</v>
      </c>
      <c r="BI946" s="44">
        <f t="shared" si="1073"/>
        <v>210.4854063546932</v>
      </c>
      <c r="BJ946" s="44">
        <f t="shared" si="1074"/>
        <v>0</v>
      </c>
      <c r="BK946" s="44">
        <f t="shared" si="1075"/>
        <v>0</v>
      </c>
      <c r="BL946" s="44">
        <f t="shared" si="1076"/>
        <v>4.630682096453139</v>
      </c>
      <c r="BM946" s="44"/>
      <c r="BN946" s="44">
        <f t="shared" si="1077"/>
        <v>215.11608845114634</v>
      </c>
      <c r="BO946" s="44">
        <f t="shared" si="1078"/>
        <v>154.40942599189341</v>
      </c>
      <c r="BP946" s="44">
        <f t="shared" si="1079"/>
        <v>0</v>
      </c>
      <c r="BQ946" s="44"/>
      <c r="BR946" s="44">
        <f t="shared" si="1080"/>
        <v>8.6469337500000005</v>
      </c>
      <c r="BS946" s="44"/>
      <c r="BT946" s="44">
        <f t="shared" si="1081"/>
        <v>163.0563597418934</v>
      </c>
      <c r="BU946" s="20"/>
      <c r="BV946" s="20">
        <v>0.22</v>
      </c>
      <c r="BW946" s="20"/>
      <c r="BX946" s="20">
        <v>0.05</v>
      </c>
      <c r="BY946" s="44">
        <f t="shared" si="1082"/>
        <v>82.690695353629465</v>
      </c>
      <c r="BZ946" s="44">
        <f t="shared" si="1083"/>
        <v>0</v>
      </c>
      <c r="CA946" s="44">
        <f t="shared" si="1084"/>
        <v>0</v>
      </c>
      <c r="CB946" s="44">
        <f t="shared" si="1085"/>
        <v>4.630682096453139</v>
      </c>
      <c r="CC946" s="44"/>
      <c r="CD946" s="44">
        <f t="shared" si="1086"/>
        <v>87.321377450082608</v>
      </c>
      <c r="CE946" s="44">
        <f t="shared" si="1087"/>
        <v>6.1635764438139296</v>
      </c>
      <c r="CF946" s="44">
        <f t="shared" si="1088"/>
        <v>17.482266030364148</v>
      </c>
      <c r="CG946" s="44">
        <f t="shared" si="1089"/>
        <v>6.638505972328054</v>
      </c>
      <c r="CH946" s="44">
        <f t="shared" si="1090"/>
        <v>34.746572234247154</v>
      </c>
      <c r="CI946" s="44">
        <f t="shared" si="1091"/>
        <v>103.40140206176714</v>
      </c>
      <c r="CJ946" s="44">
        <f t="shared" si="1092"/>
        <v>41.973396426617676</v>
      </c>
      <c r="CK946" s="44">
        <f t="shared" si="1093"/>
        <v>225.18787218085902</v>
      </c>
      <c r="CM946" s="35">
        <f>$CE$5/1000</f>
        <v>50</v>
      </c>
    </row>
    <row r="947" spans="1:91" x14ac:dyDescent="0.25">
      <c r="A947" s="41">
        <f>'[11]КППВ ПАТ "СМНВО"'!F116</f>
        <v>1967</v>
      </c>
      <c r="B947" s="41" t="str">
        <f>'[11]КППВ ПАТ "СМНВО"'!C116</f>
        <v>вул.Супруна 2</v>
      </c>
      <c r="C947" s="47" t="str">
        <f>'[11]КППВ ПАТ "СМНВО"'!O116</f>
        <v>так</v>
      </c>
      <c r="D947" s="46">
        <f>'[11]КППВ ПАТ "СМНВО"'!G116</f>
        <v>5</v>
      </c>
      <c r="E947" s="86" t="str">
        <f t="shared" si="1056"/>
        <v>ПАТ"Сумське НВО ім.Фрунзе"</v>
      </c>
      <c r="F947" s="43">
        <f>'[11]КППВ ПАТ "СМНВО"'!L116</f>
        <v>2648</v>
      </c>
      <c r="G947" s="43">
        <f>'[11]КППВ ПАТ "СМНВО"'!CL116</f>
        <v>240.68383680009649</v>
      </c>
      <c r="H947" s="32">
        <f t="shared" si="1110"/>
        <v>90.8926876133295</v>
      </c>
      <c r="I947" s="42"/>
      <c r="J947" s="42"/>
      <c r="K947" s="43">
        <f>'[11]КППВ ПАТ "СМНВО"'!CN116</f>
        <v>0</v>
      </c>
      <c r="L947" s="42"/>
      <c r="M947" s="42"/>
      <c r="N947" s="44">
        <f t="shared" si="1094"/>
        <v>240.68383680009649</v>
      </c>
      <c r="O947" s="44">
        <f t="shared" si="1095"/>
        <v>128.89312745987627</v>
      </c>
      <c r="P947" s="44">
        <f t="shared" si="1096"/>
        <v>0</v>
      </c>
      <c r="Q947" s="44">
        <f t="shared" si="1097"/>
        <v>0</v>
      </c>
      <c r="R947" s="44">
        <f t="shared" si="1098"/>
        <v>0</v>
      </c>
      <c r="S947" s="44">
        <f t="shared" si="1099"/>
        <v>0</v>
      </c>
      <c r="T947" s="44">
        <f t="shared" si="1100"/>
        <v>128.89312745987627</v>
      </c>
      <c r="U947" s="44">
        <f t="shared" si="1101"/>
        <v>298.44795763211965</v>
      </c>
      <c r="V947" s="44">
        <f t="shared" si="1102"/>
        <v>0</v>
      </c>
      <c r="W947" s="44">
        <f t="shared" si="1103"/>
        <v>0</v>
      </c>
      <c r="X947" s="44">
        <f t="shared" si="1104"/>
        <v>0</v>
      </c>
      <c r="Y947" s="44">
        <f t="shared" si="1105"/>
        <v>0</v>
      </c>
      <c r="Z947" s="44">
        <f t="shared" si="1106"/>
        <v>298.44795763211965</v>
      </c>
      <c r="AA947" s="20">
        <v>0.24</v>
      </c>
      <c r="AC947" s="44">
        <f t="shared" si="1107"/>
        <v>259.50400000000002</v>
      </c>
      <c r="AD947" s="28">
        <v>98</v>
      </c>
      <c r="AE947" s="44">
        <f t="shared" si="1108"/>
        <v>1874.7840000000001</v>
      </c>
      <c r="AF947" s="28">
        <v>708</v>
      </c>
      <c r="AG947" s="44">
        <f t="shared" si="1109"/>
        <v>299.22399999999999</v>
      </c>
      <c r="AH947" s="28">
        <v>113</v>
      </c>
      <c r="AI947" s="44">
        <f t="shared" si="1060"/>
        <v>53.720632373781534</v>
      </c>
      <c r="AJ947" s="44">
        <f t="shared" si="1061"/>
        <v>0</v>
      </c>
      <c r="AK947" s="44"/>
      <c r="AL947" s="44">
        <f t="shared" si="1062"/>
        <v>0</v>
      </c>
      <c r="AM947" s="44"/>
      <c r="AN947" s="44">
        <f t="shared" si="1063"/>
        <v>53.720632373781534</v>
      </c>
      <c r="AO947" s="20"/>
      <c r="AP947" s="20">
        <v>0.18</v>
      </c>
      <c r="AQ947" s="20"/>
      <c r="AR947" s="20">
        <v>0.05</v>
      </c>
      <c r="AS947" s="44">
        <f t="shared" si="1064"/>
        <v>35.69673662808114</v>
      </c>
      <c r="AT947" s="44">
        <f t="shared" si="1065"/>
        <v>0</v>
      </c>
      <c r="AU947" s="44">
        <f t="shared" si="1066"/>
        <v>0</v>
      </c>
      <c r="AV947" s="44">
        <f t="shared" si="1067"/>
        <v>0</v>
      </c>
      <c r="AW947" s="44"/>
      <c r="AX947" s="44">
        <f t="shared" si="1068"/>
        <v>35.69673662808114</v>
      </c>
      <c r="AY947" s="44">
        <f t="shared" si="1069"/>
        <v>167.13085627398704</v>
      </c>
      <c r="AZ947" s="44">
        <f t="shared" si="1070"/>
        <v>0</v>
      </c>
      <c r="BA947" s="44"/>
      <c r="BB947" s="44">
        <f t="shared" si="1071"/>
        <v>0</v>
      </c>
      <c r="BC947" s="44"/>
      <c r="BD947" s="44">
        <f t="shared" si="1072"/>
        <v>167.13085627398704</v>
      </c>
      <c r="BE947" s="20"/>
      <c r="BF947" s="20">
        <v>0.56000000000000005</v>
      </c>
      <c r="BG947" s="20"/>
      <c r="BH947" s="20">
        <v>0.05</v>
      </c>
      <c r="BI947" s="44">
        <f t="shared" si="1073"/>
        <v>89.503387708138106</v>
      </c>
      <c r="BJ947" s="44">
        <f t="shared" si="1074"/>
        <v>0</v>
      </c>
      <c r="BK947" s="44">
        <f t="shared" si="1075"/>
        <v>0</v>
      </c>
      <c r="BL947" s="44">
        <f t="shared" si="1076"/>
        <v>0</v>
      </c>
      <c r="BM947" s="44"/>
      <c r="BN947" s="44">
        <f t="shared" si="1077"/>
        <v>89.503387708138106</v>
      </c>
      <c r="BO947" s="44">
        <f t="shared" si="1078"/>
        <v>65.658550679066323</v>
      </c>
      <c r="BP947" s="44">
        <f t="shared" si="1079"/>
        <v>0</v>
      </c>
      <c r="BQ947" s="44"/>
      <c r="BR947" s="44">
        <f t="shared" si="1080"/>
        <v>0</v>
      </c>
      <c r="BS947" s="44"/>
      <c r="BT947" s="44">
        <f t="shared" si="1081"/>
        <v>65.658550679066323</v>
      </c>
      <c r="BU947" s="20"/>
      <c r="BV947" s="20">
        <v>0.22</v>
      </c>
      <c r="BW947" s="20"/>
      <c r="BX947" s="20">
        <v>0.05</v>
      </c>
      <c r="BY947" s="44">
        <f t="shared" si="1082"/>
        <v>35.162045171054245</v>
      </c>
      <c r="BZ947" s="44">
        <f t="shared" si="1083"/>
        <v>0</v>
      </c>
      <c r="CA947" s="44">
        <f t="shared" si="1084"/>
        <v>0</v>
      </c>
      <c r="CB947" s="44">
        <f t="shared" si="1085"/>
        <v>0</v>
      </c>
      <c r="CC947" s="44"/>
      <c r="CD947" s="44">
        <f t="shared" si="1086"/>
        <v>35.162045171054245</v>
      </c>
      <c r="CE947" s="44">
        <f t="shared" si="1087"/>
        <v>7.2696841367806995</v>
      </c>
      <c r="CF947" s="44">
        <f t="shared" si="1088"/>
        <v>20.946514405840027</v>
      </c>
      <c r="CG947" s="44">
        <f t="shared" si="1089"/>
        <v>8.5098576759216567</v>
      </c>
      <c r="CH947" s="44">
        <f t="shared" si="1090"/>
        <v>13.828576833694623</v>
      </c>
      <c r="CI947" s="44">
        <f t="shared" si="1091"/>
        <v>43.022239038161061</v>
      </c>
      <c r="CJ947" s="44">
        <f t="shared" si="1092"/>
        <v>16.901593907848984</v>
      </c>
      <c r="CK947" s="44">
        <f t="shared" si="1093"/>
        <v>76.825426853859014</v>
      </c>
    </row>
    <row r="948" spans="1:91" x14ac:dyDescent="0.25">
      <c r="A948" s="41">
        <f>'[11]КППВ ПАТ "СМНВО"'!F117</f>
        <v>1970</v>
      </c>
      <c r="B948" s="41" t="str">
        <f>'[11]КППВ ПАТ "СМНВО"'!C117</f>
        <v>вул.Супруна 3</v>
      </c>
      <c r="C948" s="50">
        <f>'[11]КППВ ПАТ "СМНВО"'!O117</f>
        <v>1</v>
      </c>
      <c r="D948" s="46">
        <f>'[11]КППВ ПАТ "СМНВО"'!G117</f>
        <v>5</v>
      </c>
      <c r="E948" s="86" t="str">
        <f t="shared" si="1056"/>
        <v>ПАТ"Сумське НВО ім.Фрунзе"</v>
      </c>
      <c r="F948" s="43">
        <f>'[11]КППВ ПАТ "СМНВО"'!L117</f>
        <v>4234.2700000000004</v>
      </c>
      <c r="G948" s="43">
        <f>'[11]КППВ ПАТ "СМНВО"'!CL117</f>
        <v>476.84955655009321</v>
      </c>
      <c r="H948" s="32">
        <f t="shared" si="1110"/>
        <v>112.6167099760037</v>
      </c>
      <c r="I948" s="42"/>
      <c r="J948" s="42"/>
      <c r="K948" s="43">
        <f>'[11]КППВ ПАТ "СМНВО"'!CN117</f>
        <v>0</v>
      </c>
      <c r="L948" s="42"/>
      <c r="M948" s="42"/>
      <c r="N948" s="44">
        <f t="shared" si="1094"/>
        <v>476.84955655009321</v>
      </c>
      <c r="O948" s="44">
        <f t="shared" si="1095"/>
        <v>255.36667309589774</v>
      </c>
      <c r="P948" s="44">
        <f t="shared" si="1096"/>
        <v>0</v>
      </c>
      <c r="Q948" s="44">
        <f t="shared" si="1097"/>
        <v>0</v>
      </c>
      <c r="R948" s="44">
        <f t="shared" si="1098"/>
        <v>0</v>
      </c>
      <c r="S948" s="44">
        <f t="shared" si="1099"/>
        <v>0</v>
      </c>
      <c r="T948" s="44">
        <f t="shared" si="1100"/>
        <v>255.36667309589774</v>
      </c>
      <c r="U948" s="44">
        <f t="shared" si="1101"/>
        <v>529.30300777060347</v>
      </c>
      <c r="V948" s="44">
        <f t="shared" si="1102"/>
        <v>0</v>
      </c>
      <c r="W948" s="44">
        <f t="shared" si="1103"/>
        <v>0</v>
      </c>
      <c r="X948" s="44">
        <f t="shared" si="1104"/>
        <v>0</v>
      </c>
      <c r="Y948" s="44">
        <f t="shared" si="1105"/>
        <v>0</v>
      </c>
      <c r="Z948" s="44">
        <f t="shared" si="1106"/>
        <v>529.30300777060347</v>
      </c>
      <c r="AA948" s="20">
        <v>0.11</v>
      </c>
      <c r="AC948" s="44">
        <f t="shared" si="1107"/>
        <v>447.42119666666673</v>
      </c>
      <c r="AD948" s="28">
        <f t="shared" ref="AD948:AD949" si="1126">94+$CG$4</f>
        <v>105.66666666666667</v>
      </c>
      <c r="AE948" s="44">
        <f t="shared" si="1108"/>
        <v>2937.171956666667</v>
      </c>
      <c r="AF948" s="28">
        <f t="shared" ref="AF948:AF949" si="1127">682+$CG$4</f>
        <v>693.66666666666663</v>
      </c>
      <c r="AG948" s="44">
        <f t="shared" si="1109"/>
        <v>515.16951666666671</v>
      </c>
      <c r="AH948" s="28">
        <f t="shared" ref="AH948:AH949" si="1128">110+$CG$4</f>
        <v>121.66666666666667</v>
      </c>
      <c r="AI948" s="44">
        <f t="shared" si="1060"/>
        <v>95.274541398708621</v>
      </c>
      <c r="AJ948" s="44">
        <f t="shared" si="1061"/>
        <v>0</v>
      </c>
      <c r="AK948" s="44"/>
      <c r="AL948" s="44">
        <f t="shared" si="1062"/>
        <v>0</v>
      </c>
      <c r="AM948" s="44"/>
      <c r="AN948" s="44">
        <f t="shared" si="1063"/>
        <v>95.274541398708621</v>
      </c>
      <c r="AO948" s="20"/>
      <c r="AP948" s="20">
        <v>0.18</v>
      </c>
      <c r="AQ948" s="20"/>
      <c r="AR948" s="20">
        <v>0.05</v>
      </c>
      <c r="AS948" s="44">
        <f t="shared" si="1064"/>
        <v>63.308826821085141</v>
      </c>
      <c r="AT948" s="44">
        <f t="shared" si="1065"/>
        <v>0</v>
      </c>
      <c r="AU948" s="44">
        <f t="shared" si="1066"/>
        <v>0</v>
      </c>
      <c r="AV948" s="44">
        <f t="shared" si="1067"/>
        <v>0</v>
      </c>
      <c r="AW948" s="44"/>
      <c r="AX948" s="44">
        <f t="shared" si="1068"/>
        <v>63.308826821085141</v>
      </c>
      <c r="AY948" s="44">
        <f t="shared" si="1069"/>
        <v>296.40968435153798</v>
      </c>
      <c r="AZ948" s="44">
        <f t="shared" si="1070"/>
        <v>0</v>
      </c>
      <c r="BA948" s="44"/>
      <c r="BB948" s="44">
        <f t="shared" si="1071"/>
        <v>0</v>
      </c>
      <c r="BC948" s="44"/>
      <c r="BD948" s="44">
        <f t="shared" si="1072"/>
        <v>296.40968435153798</v>
      </c>
      <c r="BE948" s="20"/>
      <c r="BF948" s="20">
        <v>0.56000000000000005</v>
      </c>
      <c r="BG948" s="20"/>
      <c r="BH948" s="20">
        <v>0.05</v>
      </c>
      <c r="BI948" s="44">
        <f t="shared" si="1073"/>
        <v>158.73592399641007</v>
      </c>
      <c r="BJ948" s="44">
        <f t="shared" si="1074"/>
        <v>0</v>
      </c>
      <c r="BK948" s="44">
        <f t="shared" si="1075"/>
        <v>0</v>
      </c>
      <c r="BL948" s="44">
        <f t="shared" si="1076"/>
        <v>0</v>
      </c>
      <c r="BM948" s="44"/>
      <c r="BN948" s="44">
        <f t="shared" si="1077"/>
        <v>158.73592399641007</v>
      </c>
      <c r="BO948" s="44">
        <f t="shared" si="1078"/>
        <v>116.44666170953276</v>
      </c>
      <c r="BP948" s="44">
        <f t="shared" si="1079"/>
        <v>0</v>
      </c>
      <c r="BQ948" s="44"/>
      <c r="BR948" s="44">
        <f t="shared" si="1080"/>
        <v>0</v>
      </c>
      <c r="BS948" s="44"/>
      <c r="BT948" s="44">
        <f t="shared" si="1081"/>
        <v>116.44666170953276</v>
      </c>
      <c r="BU948" s="20"/>
      <c r="BV948" s="20">
        <v>0.22</v>
      </c>
      <c r="BW948" s="20"/>
      <c r="BX948" s="20">
        <v>0.05</v>
      </c>
      <c r="BY948" s="44">
        <f t="shared" si="1082"/>
        <v>62.360541570018228</v>
      </c>
      <c r="BZ948" s="44">
        <f t="shared" si="1083"/>
        <v>0</v>
      </c>
      <c r="CA948" s="44">
        <f t="shared" si="1084"/>
        <v>0</v>
      </c>
      <c r="CB948" s="44">
        <f t="shared" si="1085"/>
        <v>0</v>
      </c>
      <c r="CC948" s="44"/>
      <c r="CD948" s="44">
        <f t="shared" si="1086"/>
        <v>62.360541570018228</v>
      </c>
      <c r="CE948" s="44">
        <f t="shared" si="1087"/>
        <v>7.067279858638166</v>
      </c>
      <c r="CF948" s="44">
        <f t="shared" si="1088"/>
        <v>18.503511257685396</v>
      </c>
      <c r="CG948" s="44">
        <f t="shared" si="1089"/>
        <v>8.2611456490998556</v>
      </c>
      <c r="CH948" s="44">
        <f t="shared" si="1090"/>
        <v>24.525238401141298</v>
      </c>
      <c r="CI948" s="44">
        <f t="shared" si="1091"/>
        <v>76.300741692439601</v>
      </c>
      <c r="CJ948" s="44">
        <f t="shared" si="1092"/>
        <v>29.975291379172699</v>
      </c>
      <c r="CK948" s="44">
        <f t="shared" si="1093"/>
        <v>136.25132445078501</v>
      </c>
      <c r="CM948" s="35">
        <f t="shared" ref="CM948:CM949" si="1129">$CE$4/1000</f>
        <v>35</v>
      </c>
    </row>
    <row r="949" spans="1:91" x14ac:dyDescent="0.25">
      <c r="A949" s="41">
        <f>'[11]КППВ ПАТ "СМНВО"'!F118</f>
        <v>1991</v>
      </c>
      <c r="B949" s="41" t="str">
        <f>'[11]КППВ ПАТ "СМНВО"'!C118</f>
        <v>вул.Супруна 3/1</v>
      </c>
      <c r="C949" s="50">
        <f>'[11]КППВ ПАТ "СМНВО"'!O118</f>
        <v>1</v>
      </c>
      <c r="D949" s="46">
        <f>'[11]КППВ ПАТ "СМНВО"'!G118</f>
        <v>5</v>
      </c>
      <c r="E949" s="86" t="str">
        <f t="shared" si="1056"/>
        <v>ПАТ"Сумське НВО ім.Фрунзе"</v>
      </c>
      <c r="F949" s="43">
        <f>'[11]КППВ ПАТ "СМНВО"'!L118</f>
        <v>3306.33</v>
      </c>
      <c r="G949" s="43">
        <f>'[11]КППВ ПАТ "СМНВО"'!CL118</f>
        <v>371.91270347221922</v>
      </c>
      <c r="H949" s="32">
        <f t="shared" si="1110"/>
        <v>112.485052451576</v>
      </c>
      <c r="I949" s="42"/>
      <c r="J949" s="42"/>
      <c r="K949" s="43">
        <f>'[11]КППВ ПАТ "СМНВО"'!CN118</f>
        <v>63.219975000000005</v>
      </c>
      <c r="L949" s="42"/>
      <c r="M949" s="42"/>
      <c r="N949" s="44">
        <f t="shared" si="1094"/>
        <v>435.13267847221925</v>
      </c>
      <c r="O949" s="44">
        <f t="shared" si="1095"/>
        <v>199.16996558604265</v>
      </c>
      <c r="P949" s="44">
        <f t="shared" si="1096"/>
        <v>0</v>
      </c>
      <c r="Q949" s="44">
        <f t="shared" si="1097"/>
        <v>0</v>
      </c>
      <c r="R949" s="44">
        <f t="shared" si="1098"/>
        <v>33.856117652192609</v>
      </c>
      <c r="S949" s="44">
        <f t="shared" si="1099"/>
        <v>0</v>
      </c>
      <c r="T949" s="44">
        <f t="shared" si="1100"/>
        <v>233.02608323823526</v>
      </c>
      <c r="U949" s="44">
        <f t="shared" si="1101"/>
        <v>412.82310085416339</v>
      </c>
      <c r="V949" s="44">
        <f t="shared" si="1102"/>
        <v>0</v>
      </c>
      <c r="W949" s="44">
        <f t="shared" si="1103"/>
        <v>0</v>
      </c>
      <c r="X949" s="44">
        <f t="shared" si="1104"/>
        <v>63.219975000000005</v>
      </c>
      <c r="Y949" s="44">
        <f t="shared" si="1105"/>
        <v>0</v>
      </c>
      <c r="Z949" s="44">
        <f t="shared" si="1106"/>
        <v>476.04307585416336</v>
      </c>
      <c r="AA949" s="20">
        <v>0.11</v>
      </c>
      <c r="AC949" s="44">
        <f t="shared" si="1107"/>
        <v>349.36887000000002</v>
      </c>
      <c r="AD949" s="28">
        <f t="shared" si="1126"/>
        <v>105.66666666666667</v>
      </c>
      <c r="AE949" s="44">
        <f t="shared" si="1108"/>
        <v>2293.4909099999995</v>
      </c>
      <c r="AF949" s="28">
        <f t="shared" si="1127"/>
        <v>693.66666666666663</v>
      </c>
      <c r="AG949" s="44">
        <f t="shared" si="1109"/>
        <v>402.27015</v>
      </c>
      <c r="AH949" s="28">
        <f t="shared" si="1128"/>
        <v>121.66666666666667</v>
      </c>
      <c r="AI949" s="44">
        <f t="shared" si="1060"/>
        <v>74.308158153749403</v>
      </c>
      <c r="AJ949" s="44">
        <f t="shared" si="1061"/>
        <v>0</v>
      </c>
      <c r="AK949" s="44"/>
      <c r="AL949" s="44">
        <f t="shared" si="1062"/>
        <v>3.1609987500000005</v>
      </c>
      <c r="AM949" s="44"/>
      <c r="AN949" s="44">
        <f t="shared" si="1063"/>
        <v>77.469156903749408</v>
      </c>
      <c r="AO949" s="20"/>
      <c r="AP949" s="20">
        <v>0.18</v>
      </c>
      <c r="AQ949" s="20"/>
      <c r="AR949" s="20">
        <v>0.05</v>
      </c>
      <c r="AS949" s="44">
        <f t="shared" si="1064"/>
        <v>49.376908530711553</v>
      </c>
      <c r="AT949" s="44">
        <f t="shared" si="1065"/>
        <v>0</v>
      </c>
      <c r="AU949" s="44">
        <f t="shared" si="1066"/>
        <v>0</v>
      </c>
      <c r="AV949" s="44">
        <f t="shared" si="1067"/>
        <v>1.6928058826096306</v>
      </c>
      <c r="AW949" s="44"/>
      <c r="AX949" s="44">
        <f t="shared" si="1068"/>
        <v>51.069714413321186</v>
      </c>
      <c r="AY949" s="44">
        <f t="shared" si="1069"/>
        <v>231.18093647833152</v>
      </c>
      <c r="AZ949" s="44">
        <f t="shared" si="1070"/>
        <v>0</v>
      </c>
      <c r="BA949" s="44"/>
      <c r="BB949" s="44">
        <f t="shared" si="1071"/>
        <v>3.1609987500000005</v>
      </c>
      <c r="BC949" s="44"/>
      <c r="BD949" s="44">
        <f t="shared" si="1072"/>
        <v>234.34193522833152</v>
      </c>
      <c r="BE949" s="20"/>
      <c r="BF949" s="20">
        <v>0.56000000000000005</v>
      </c>
      <c r="BG949" s="20"/>
      <c r="BH949" s="20">
        <v>0.05</v>
      </c>
      <c r="BI949" s="44">
        <f t="shared" si="1073"/>
        <v>123.80405060828413</v>
      </c>
      <c r="BJ949" s="44">
        <f t="shared" si="1074"/>
        <v>0</v>
      </c>
      <c r="BK949" s="44">
        <f t="shared" si="1075"/>
        <v>0</v>
      </c>
      <c r="BL949" s="44">
        <f t="shared" si="1076"/>
        <v>1.6928058826096306</v>
      </c>
      <c r="BM949" s="44"/>
      <c r="BN949" s="44">
        <f t="shared" si="1077"/>
        <v>125.49685649089376</v>
      </c>
      <c r="BO949" s="44">
        <f t="shared" si="1078"/>
        <v>90.821082187915948</v>
      </c>
      <c r="BP949" s="44">
        <f t="shared" si="1079"/>
        <v>0</v>
      </c>
      <c r="BQ949" s="44"/>
      <c r="BR949" s="44">
        <f t="shared" si="1080"/>
        <v>3.1609987500000005</v>
      </c>
      <c r="BS949" s="44"/>
      <c r="BT949" s="44">
        <f t="shared" si="1081"/>
        <v>93.982080937915953</v>
      </c>
      <c r="BU949" s="20"/>
      <c r="BV949" s="20">
        <v>0.22</v>
      </c>
      <c r="BW949" s="20"/>
      <c r="BX949" s="20">
        <v>0.05</v>
      </c>
      <c r="BY949" s="44">
        <f t="shared" si="1082"/>
        <v>48.637305596111624</v>
      </c>
      <c r="BZ949" s="44">
        <f t="shared" si="1083"/>
        <v>0</v>
      </c>
      <c r="CA949" s="44">
        <f t="shared" si="1084"/>
        <v>0</v>
      </c>
      <c r="CB949" s="44">
        <f t="shared" si="1085"/>
        <v>1.6928058826096306</v>
      </c>
      <c r="CC949" s="44"/>
      <c r="CD949" s="44">
        <f t="shared" si="1086"/>
        <v>50.330111478721257</v>
      </c>
      <c r="CE949" s="44">
        <f t="shared" si="1087"/>
        <v>6.8410186744429788</v>
      </c>
      <c r="CF949" s="44">
        <f t="shared" si="1088"/>
        <v>18.275285725315506</v>
      </c>
      <c r="CG949" s="44">
        <f t="shared" si="1089"/>
        <v>7.992633796769419</v>
      </c>
      <c r="CH949" s="44">
        <f t="shared" si="1090"/>
        <v>19.941838752588609</v>
      </c>
      <c r="CI949" s="44">
        <f t="shared" si="1091"/>
        <v>60.323479331253367</v>
      </c>
      <c r="CJ949" s="44">
        <f t="shared" si="1092"/>
        <v>24.192537760869111</v>
      </c>
      <c r="CK949" s="44">
        <f t="shared" si="1093"/>
        <v>122.54133951353973</v>
      </c>
      <c r="CM949" s="35">
        <f t="shared" si="1129"/>
        <v>35</v>
      </c>
    </row>
    <row r="950" spans="1:91" x14ac:dyDescent="0.25">
      <c r="A950" s="41">
        <f>'[11]КППВ ПАТ "СМНВО"'!F119</f>
        <v>1968</v>
      </c>
      <c r="B950" s="41" t="str">
        <f>'[11]КППВ ПАТ "СМНВО"'!C119</f>
        <v>вул.Супруна 4</v>
      </c>
      <c r="C950" s="47" t="str">
        <f>'[11]КППВ ПАТ "СМНВО"'!O119</f>
        <v>так</v>
      </c>
      <c r="D950" s="46">
        <f>'[11]КППВ ПАТ "СМНВО"'!G119</f>
        <v>5</v>
      </c>
      <c r="E950" s="86" t="str">
        <f t="shared" si="1056"/>
        <v>ПАТ"Сумське НВО ім.Фрунзе"</v>
      </c>
      <c r="F950" s="43">
        <f>'[11]КППВ ПАТ "СМНВО"'!L119</f>
        <v>2625.54</v>
      </c>
      <c r="G950" s="43">
        <f>'[11]КППВ ПАТ "СМНВО"'!CL119</f>
        <v>247.38980517494628</v>
      </c>
      <c r="H950" s="32">
        <f t="shared" si="1110"/>
        <v>94.22435200947092</v>
      </c>
      <c r="I950" s="42"/>
      <c r="J950" s="42"/>
      <c r="K950" s="43">
        <f>'[11]КППВ ПАТ "СМНВО"'!CN119</f>
        <v>0</v>
      </c>
      <c r="L950" s="42"/>
      <c r="M950" s="42"/>
      <c r="N950" s="44">
        <f t="shared" si="1094"/>
        <v>247.38980517494628</v>
      </c>
      <c r="O950" s="44">
        <f t="shared" si="1095"/>
        <v>132.48436668878767</v>
      </c>
      <c r="P950" s="44">
        <f t="shared" si="1096"/>
        <v>0</v>
      </c>
      <c r="Q950" s="44">
        <f t="shared" si="1097"/>
        <v>0</v>
      </c>
      <c r="R950" s="44">
        <f t="shared" si="1098"/>
        <v>0</v>
      </c>
      <c r="S950" s="44">
        <f t="shared" si="1099"/>
        <v>0</v>
      </c>
      <c r="T950" s="44">
        <f t="shared" si="1100"/>
        <v>132.48436668878767</v>
      </c>
      <c r="U950" s="44">
        <f t="shared" si="1101"/>
        <v>306.76335841693339</v>
      </c>
      <c r="V950" s="44">
        <f t="shared" si="1102"/>
        <v>0</v>
      </c>
      <c r="W950" s="44">
        <f t="shared" si="1103"/>
        <v>0</v>
      </c>
      <c r="X950" s="44">
        <f t="shared" si="1104"/>
        <v>0</v>
      </c>
      <c r="Y950" s="44">
        <f t="shared" si="1105"/>
        <v>0</v>
      </c>
      <c r="Z950" s="44">
        <f t="shared" si="1106"/>
        <v>306.76335841693339</v>
      </c>
      <c r="AA950" s="20">
        <v>0.24</v>
      </c>
      <c r="AC950" s="44">
        <f t="shared" si="1107"/>
        <v>257.30291999999997</v>
      </c>
      <c r="AD950" s="28">
        <v>98</v>
      </c>
      <c r="AE950" s="44">
        <f t="shared" si="1108"/>
        <v>1858.8823200000002</v>
      </c>
      <c r="AF950" s="28">
        <v>708</v>
      </c>
      <c r="AG950" s="44">
        <f t="shared" si="1109"/>
        <v>296.68602000000004</v>
      </c>
      <c r="AH950" s="28">
        <v>113</v>
      </c>
      <c r="AI950" s="44">
        <f t="shared" si="1060"/>
        <v>55.21740451504801</v>
      </c>
      <c r="AJ950" s="44">
        <f t="shared" si="1061"/>
        <v>0</v>
      </c>
      <c r="AK950" s="44"/>
      <c r="AL950" s="44">
        <f t="shared" si="1062"/>
        <v>0</v>
      </c>
      <c r="AM950" s="44"/>
      <c r="AN950" s="44">
        <f t="shared" si="1063"/>
        <v>55.21740451504801</v>
      </c>
      <c r="AO950" s="20"/>
      <c r="AP950" s="20">
        <v>0.18</v>
      </c>
      <c r="AQ950" s="20"/>
      <c r="AR950" s="20">
        <v>0.05</v>
      </c>
      <c r="AS950" s="44">
        <f t="shared" si="1064"/>
        <v>36.69132434155555</v>
      </c>
      <c r="AT950" s="44">
        <f t="shared" si="1065"/>
        <v>0</v>
      </c>
      <c r="AU950" s="44">
        <f t="shared" si="1066"/>
        <v>0</v>
      </c>
      <c r="AV950" s="44">
        <f t="shared" si="1067"/>
        <v>0</v>
      </c>
      <c r="AW950" s="44"/>
      <c r="AX950" s="44">
        <f t="shared" si="1068"/>
        <v>36.69132434155555</v>
      </c>
      <c r="AY950" s="44">
        <f t="shared" si="1069"/>
        <v>171.78748071348272</v>
      </c>
      <c r="AZ950" s="44">
        <f t="shared" si="1070"/>
        <v>0</v>
      </c>
      <c r="BA950" s="44"/>
      <c r="BB950" s="44">
        <f t="shared" si="1071"/>
        <v>0</v>
      </c>
      <c r="BC950" s="44"/>
      <c r="BD950" s="44">
        <f t="shared" si="1072"/>
        <v>171.78748071348272</v>
      </c>
      <c r="BE950" s="20"/>
      <c r="BF950" s="20">
        <v>0.56000000000000005</v>
      </c>
      <c r="BG950" s="20"/>
      <c r="BH950" s="20">
        <v>0.05</v>
      </c>
      <c r="BI950" s="44">
        <f t="shared" si="1073"/>
        <v>91.997144228694168</v>
      </c>
      <c r="BJ950" s="44">
        <f t="shared" si="1074"/>
        <v>0</v>
      </c>
      <c r="BK950" s="44">
        <f t="shared" si="1075"/>
        <v>0</v>
      </c>
      <c r="BL950" s="44">
        <f t="shared" si="1076"/>
        <v>0</v>
      </c>
      <c r="BM950" s="44"/>
      <c r="BN950" s="44">
        <f t="shared" si="1077"/>
        <v>91.997144228694168</v>
      </c>
      <c r="BO950" s="44">
        <f t="shared" si="1078"/>
        <v>67.487938851725346</v>
      </c>
      <c r="BP950" s="44">
        <f t="shared" si="1079"/>
        <v>0</v>
      </c>
      <c r="BQ950" s="44"/>
      <c r="BR950" s="44">
        <f t="shared" si="1080"/>
        <v>0</v>
      </c>
      <c r="BS950" s="44"/>
      <c r="BT950" s="44">
        <f t="shared" si="1081"/>
        <v>67.487938851725346</v>
      </c>
      <c r="BU950" s="20"/>
      <c r="BV950" s="20">
        <v>0.22</v>
      </c>
      <c r="BW950" s="20"/>
      <c r="BX950" s="20">
        <v>0.05</v>
      </c>
      <c r="BY950" s="44">
        <f t="shared" si="1082"/>
        <v>36.141735232701272</v>
      </c>
      <c r="BZ950" s="44">
        <f t="shared" si="1083"/>
        <v>0</v>
      </c>
      <c r="CA950" s="44">
        <f t="shared" si="1084"/>
        <v>0</v>
      </c>
      <c r="CB950" s="44">
        <f t="shared" si="1085"/>
        <v>0</v>
      </c>
      <c r="CC950" s="44"/>
      <c r="CD950" s="44">
        <f t="shared" si="1086"/>
        <v>36.141735232701272</v>
      </c>
      <c r="CE950" s="44">
        <f t="shared" si="1087"/>
        <v>7.0126364915257637</v>
      </c>
      <c r="CF950" s="44">
        <f t="shared" si="1088"/>
        <v>20.205869818948244</v>
      </c>
      <c r="CG950" s="44">
        <f t="shared" si="1089"/>
        <v>8.2089589249039889</v>
      </c>
      <c r="CH950" s="44">
        <f t="shared" si="1090"/>
        <v>14.213870670409376</v>
      </c>
      <c r="CI950" s="44">
        <f t="shared" si="1091"/>
        <v>44.220930974606951</v>
      </c>
      <c r="CJ950" s="44">
        <f t="shared" si="1092"/>
        <v>17.372508597167016</v>
      </c>
      <c r="CK950" s="44">
        <f t="shared" si="1093"/>
        <v>78.965948168940983</v>
      </c>
    </row>
    <row r="951" spans="1:91" x14ac:dyDescent="0.25">
      <c r="A951" s="41">
        <f>'[11]КППВ ПАТ "СМНВО"'!F120</f>
        <v>1974</v>
      </c>
      <c r="B951" s="41" t="str">
        <f>'[11]КППВ ПАТ "СМНВО"'!C120</f>
        <v>вул.Супруна 9</v>
      </c>
      <c r="C951" s="50">
        <f>'[11]КППВ ПАТ "СМНВО"'!O120</f>
        <v>1</v>
      </c>
      <c r="D951" s="46">
        <f>'[11]КППВ ПАТ "СМНВО"'!G120</f>
        <v>5</v>
      </c>
      <c r="E951" s="86" t="str">
        <f t="shared" si="1056"/>
        <v>ПАТ"Сумське НВО ім.Фрунзе"</v>
      </c>
      <c r="F951" s="43">
        <f>'[11]КППВ ПАТ "СМНВО"'!L120</f>
        <v>2621.19</v>
      </c>
      <c r="G951" s="43">
        <f>'[11]КППВ ПАТ "СМНВО"'!CL120</f>
        <v>294.67940876217386</v>
      </c>
      <c r="H951" s="32">
        <f t="shared" si="1110"/>
        <v>112.42199488101734</v>
      </c>
      <c r="I951" s="42"/>
      <c r="J951" s="42"/>
      <c r="K951" s="43">
        <f>'[11]КППВ ПАТ "СМНВО"'!CN120</f>
        <v>0</v>
      </c>
      <c r="L951" s="42"/>
      <c r="M951" s="42"/>
      <c r="N951" s="44">
        <f t="shared" si="1094"/>
        <v>294.67940876217386</v>
      </c>
      <c r="O951" s="44">
        <f t="shared" si="1095"/>
        <v>157.8093115780371</v>
      </c>
      <c r="P951" s="44">
        <f t="shared" si="1096"/>
        <v>0</v>
      </c>
      <c r="Q951" s="44">
        <f t="shared" si="1097"/>
        <v>0</v>
      </c>
      <c r="R951" s="44">
        <f t="shared" si="1098"/>
        <v>0</v>
      </c>
      <c r="S951" s="44">
        <f t="shared" si="1099"/>
        <v>0</v>
      </c>
      <c r="T951" s="44">
        <f t="shared" si="1100"/>
        <v>157.8093115780371</v>
      </c>
      <c r="U951" s="44">
        <f t="shared" si="1101"/>
        <v>327.09414372601304</v>
      </c>
      <c r="V951" s="44">
        <f t="shared" si="1102"/>
        <v>0</v>
      </c>
      <c r="W951" s="44">
        <f t="shared" si="1103"/>
        <v>0</v>
      </c>
      <c r="X951" s="44">
        <f t="shared" si="1104"/>
        <v>0</v>
      </c>
      <c r="Y951" s="44">
        <f t="shared" si="1105"/>
        <v>0</v>
      </c>
      <c r="Z951" s="44">
        <f t="shared" si="1106"/>
        <v>327.09414372601304</v>
      </c>
      <c r="AA951" s="20">
        <v>0.11</v>
      </c>
      <c r="AC951" s="44">
        <f t="shared" si="1107"/>
        <v>276.97241000000002</v>
      </c>
      <c r="AD951" s="28">
        <f t="shared" ref="AD951:AD953" si="1130">94+$CG$4</f>
        <v>105.66666666666667</v>
      </c>
      <c r="AE951" s="44">
        <f t="shared" si="1108"/>
        <v>1818.2321299999999</v>
      </c>
      <c r="AF951" s="28">
        <f t="shared" ref="AF951:AF953" si="1131">682+$CG$4</f>
        <v>693.66666666666663</v>
      </c>
      <c r="AG951" s="44">
        <f t="shared" si="1109"/>
        <v>318.91145</v>
      </c>
      <c r="AH951" s="28">
        <f t="shared" ref="AH951:AH953" si="1132">110+$CG$4</f>
        <v>121.66666666666667</v>
      </c>
      <c r="AI951" s="44">
        <f t="shared" si="1060"/>
        <v>58.876945870682349</v>
      </c>
      <c r="AJ951" s="44">
        <f t="shared" si="1061"/>
        <v>0</v>
      </c>
      <c r="AK951" s="44"/>
      <c r="AL951" s="44">
        <f t="shared" si="1062"/>
        <v>0</v>
      </c>
      <c r="AM951" s="44"/>
      <c r="AN951" s="44">
        <f t="shared" si="1063"/>
        <v>58.876945870682349</v>
      </c>
      <c r="AO951" s="20"/>
      <c r="AP951" s="20">
        <v>0.18</v>
      </c>
      <c r="AQ951" s="20"/>
      <c r="AR951" s="20">
        <v>0.05</v>
      </c>
      <c r="AS951" s="44">
        <f t="shared" si="1064"/>
        <v>39.123047092745757</v>
      </c>
      <c r="AT951" s="44">
        <f t="shared" si="1065"/>
        <v>0</v>
      </c>
      <c r="AU951" s="44">
        <f t="shared" si="1066"/>
        <v>0</v>
      </c>
      <c r="AV951" s="44">
        <f t="shared" si="1067"/>
        <v>0</v>
      </c>
      <c r="AW951" s="44"/>
      <c r="AX951" s="44">
        <f t="shared" si="1068"/>
        <v>39.123047092745757</v>
      </c>
      <c r="AY951" s="44">
        <f t="shared" si="1069"/>
        <v>183.17272048656733</v>
      </c>
      <c r="AZ951" s="44">
        <f t="shared" si="1070"/>
        <v>0</v>
      </c>
      <c r="BA951" s="44"/>
      <c r="BB951" s="44">
        <f t="shared" si="1071"/>
        <v>0</v>
      </c>
      <c r="BC951" s="44"/>
      <c r="BD951" s="44">
        <f t="shared" si="1072"/>
        <v>183.17272048656733</v>
      </c>
      <c r="BE951" s="20"/>
      <c r="BF951" s="20">
        <v>0.56000000000000005</v>
      </c>
      <c r="BG951" s="20"/>
      <c r="BH951" s="20">
        <v>0.05</v>
      </c>
      <c r="BI951" s="44">
        <f t="shared" si="1073"/>
        <v>98.094268076907881</v>
      </c>
      <c r="BJ951" s="44">
        <f t="shared" si="1074"/>
        <v>0</v>
      </c>
      <c r="BK951" s="44">
        <f t="shared" si="1075"/>
        <v>0</v>
      </c>
      <c r="BL951" s="44">
        <f t="shared" si="1076"/>
        <v>0</v>
      </c>
      <c r="BM951" s="44"/>
      <c r="BN951" s="44">
        <f t="shared" si="1077"/>
        <v>98.094268076907881</v>
      </c>
      <c r="BO951" s="44">
        <f t="shared" si="1078"/>
        <v>71.960711619722872</v>
      </c>
      <c r="BP951" s="44">
        <f t="shared" si="1079"/>
        <v>0</v>
      </c>
      <c r="BQ951" s="44"/>
      <c r="BR951" s="44">
        <f t="shared" si="1080"/>
        <v>0</v>
      </c>
      <c r="BS951" s="44"/>
      <c r="BT951" s="44">
        <f t="shared" si="1081"/>
        <v>71.960711619722872</v>
      </c>
      <c r="BU951" s="20"/>
      <c r="BV951" s="20">
        <v>0.22</v>
      </c>
      <c r="BW951" s="20"/>
      <c r="BX951" s="20">
        <v>0.05</v>
      </c>
      <c r="BY951" s="44">
        <f t="shared" si="1082"/>
        <v>38.537033887356664</v>
      </c>
      <c r="BZ951" s="44">
        <f t="shared" si="1083"/>
        <v>0</v>
      </c>
      <c r="CA951" s="44">
        <f t="shared" si="1084"/>
        <v>0</v>
      </c>
      <c r="CB951" s="44">
        <f t="shared" si="1085"/>
        <v>0</v>
      </c>
      <c r="CC951" s="44"/>
      <c r="CD951" s="44">
        <f t="shared" si="1086"/>
        <v>38.537033887356664</v>
      </c>
      <c r="CE951" s="44">
        <f t="shared" si="1087"/>
        <v>7.0795203999168201</v>
      </c>
      <c r="CF951" s="44">
        <f t="shared" si="1088"/>
        <v>18.535559372077369</v>
      </c>
      <c r="CG951" s="44">
        <f t="shared" si="1089"/>
        <v>8.2754539680499217</v>
      </c>
      <c r="CH951" s="44">
        <f t="shared" si="1090"/>
        <v>15.155896975318827</v>
      </c>
      <c r="CI951" s="44">
        <f t="shared" si="1091"/>
        <v>47.151679478769687</v>
      </c>
      <c r="CJ951" s="44">
        <f t="shared" si="1092"/>
        <v>18.523874080945234</v>
      </c>
      <c r="CK951" s="44">
        <f t="shared" si="1093"/>
        <v>84.199427640660147</v>
      </c>
      <c r="CM951" s="35">
        <f t="shared" ref="CM951:CM953" si="1133">$CE$4/1000</f>
        <v>35</v>
      </c>
    </row>
    <row r="952" spans="1:91" x14ac:dyDescent="0.25">
      <c r="A952" s="41">
        <f>'[11]КППВ ПАТ "СМНВО"'!F121</f>
        <v>1975</v>
      </c>
      <c r="B952" s="41" t="str">
        <f>'[11]КППВ ПАТ "СМНВО"'!C121</f>
        <v>вул.Супруна 10</v>
      </c>
      <c r="C952" s="50">
        <f>'[11]КППВ ПАТ "СМНВО"'!O121</f>
        <v>1</v>
      </c>
      <c r="D952" s="46">
        <f>'[11]КППВ ПАТ "СМНВО"'!G121</f>
        <v>5</v>
      </c>
      <c r="E952" s="86" t="str">
        <f t="shared" si="1056"/>
        <v>ПАТ"Сумське НВО ім.Фрунзе"</v>
      </c>
      <c r="F952" s="43">
        <f>'[11]КППВ ПАТ "СМНВО"'!L121</f>
        <v>2986.7</v>
      </c>
      <c r="G952" s="43">
        <f>'[11]КППВ ПАТ "СМНВО"'!CL121</f>
        <v>336.27082103921049</v>
      </c>
      <c r="H952" s="32">
        <f t="shared" si="1110"/>
        <v>112.58942010888623</v>
      </c>
      <c r="I952" s="42"/>
      <c r="J952" s="42"/>
      <c r="K952" s="43">
        <f>'[11]КППВ ПАТ "СМНВО"'!CN121</f>
        <v>79.993725000000012</v>
      </c>
      <c r="L952" s="42"/>
      <c r="M952" s="42"/>
      <c r="N952" s="44">
        <f t="shared" si="1094"/>
        <v>416.26454603921047</v>
      </c>
      <c r="O952" s="44">
        <f t="shared" si="1095"/>
        <v>180.08271088533198</v>
      </c>
      <c r="P952" s="44">
        <f t="shared" si="1096"/>
        <v>0</v>
      </c>
      <c r="Q952" s="44">
        <f t="shared" si="1097"/>
        <v>0</v>
      </c>
      <c r="R952" s="44">
        <f t="shared" si="1098"/>
        <v>42.838943941960459</v>
      </c>
      <c r="S952" s="44">
        <f t="shared" si="1099"/>
        <v>0</v>
      </c>
      <c r="T952" s="44">
        <f t="shared" si="1100"/>
        <v>222.92165482729243</v>
      </c>
      <c r="U952" s="44">
        <f t="shared" si="1101"/>
        <v>373.2606113535237</v>
      </c>
      <c r="V952" s="44">
        <f t="shared" si="1102"/>
        <v>0</v>
      </c>
      <c r="W952" s="44">
        <f t="shared" si="1103"/>
        <v>0</v>
      </c>
      <c r="X952" s="44">
        <f t="shared" si="1104"/>
        <v>79.993725000000012</v>
      </c>
      <c r="Y952" s="44">
        <f t="shared" si="1105"/>
        <v>0</v>
      </c>
      <c r="Z952" s="44">
        <f t="shared" si="1106"/>
        <v>453.25433635352374</v>
      </c>
      <c r="AA952" s="20">
        <v>0.11</v>
      </c>
      <c r="AC952" s="44">
        <f t="shared" si="1107"/>
        <v>315.59463333333332</v>
      </c>
      <c r="AD952" s="28">
        <f t="shared" si="1130"/>
        <v>105.66666666666667</v>
      </c>
      <c r="AE952" s="44">
        <f t="shared" si="1108"/>
        <v>2071.7742333333331</v>
      </c>
      <c r="AF952" s="28">
        <f t="shared" si="1131"/>
        <v>693.66666666666663</v>
      </c>
      <c r="AG952" s="44">
        <f t="shared" si="1109"/>
        <v>363.3818333333333</v>
      </c>
      <c r="AH952" s="28">
        <f t="shared" si="1132"/>
        <v>121.66666666666667</v>
      </c>
      <c r="AI952" s="44">
        <f t="shared" si="1060"/>
        <v>67.186910043634271</v>
      </c>
      <c r="AJ952" s="44">
        <f t="shared" si="1061"/>
        <v>0</v>
      </c>
      <c r="AK952" s="44"/>
      <c r="AL952" s="44">
        <f t="shared" si="1062"/>
        <v>3.9996862500000008</v>
      </c>
      <c r="AM952" s="44"/>
      <c r="AN952" s="44">
        <f t="shared" si="1063"/>
        <v>71.186596293634267</v>
      </c>
      <c r="AO952" s="20"/>
      <c r="AP952" s="20">
        <v>0.18</v>
      </c>
      <c r="AQ952" s="20"/>
      <c r="AR952" s="20">
        <v>0.05</v>
      </c>
      <c r="AS952" s="44">
        <f t="shared" si="1064"/>
        <v>44.6449218243513</v>
      </c>
      <c r="AT952" s="44">
        <f t="shared" si="1065"/>
        <v>0</v>
      </c>
      <c r="AU952" s="44">
        <f t="shared" si="1066"/>
        <v>0</v>
      </c>
      <c r="AV952" s="44">
        <f t="shared" si="1067"/>
        <v>2.1419471970980228</v>
      </c>
      <c r="AW952" s="44"/>
      <c r="AX952" s="44">
        <f t="shared" si="1068"/>
        <v>46.78686902144932</v>
      </c>
      <c r="AY952" s="44">
        <f t="shared" si="1069"/>
        <v>209.02594235797329</v>
      </c>
      <c r="AZ952" s="44">
        <f t="shared" si="1070"/>
        <v>0</v>
      </c>
      <c r="BA952" s="44"/>
      <c r="BB952" s="44">
        <f t="shared" si="1071"/>
        <v>3.9996862500000008</v>
      </c>
      <c r="BC952" s="44"/>
      <c r="BD952" s="44">
        <f t="shared" si="1072"/>
        <v>213.02562860797329</v>
      </c>
      <c r="BE952" s="20"/>
      <c r="BF952" s="20">
        <v>0.56000000000000005</v>
      </c>
      <c r="BG952" s="20"/>
      <c r="BH952" s="20">
        <v>0.05</v>
      </c>
      <c r="BI952" s="44">
        <f t="shared" si="1073"/>
        <v>111.93941308632239</v>
      </c>
      <c r="BJ952" s="44">
        <f t="shared" si="1074"/>
        <v>0</v>
      </c>
      <c r="BK952" s="44">
        <f t="shared" si="1075"/>
        <v>0</v>
      </c>
      <c r="BL952" s="44">
        <f t="shared" si="1076"/>
        <v>2.1419471970980228</v>
      </c>
      <c r="BM952" s="44"/>
      <c r="BN952" s="44">
        <f t="shared" si="1077"/>
        <v>114.08136028342041</v>
      </c>
      <c r="BO952" s="44">
        <f t="shared" si="1078"/>
        <v>82.117334497775218</v>
      </c>
      <c r="BP952" s="44">
        <f t="shared" si="1079"/>
        <v>0</v>
      </c>
      <c r="BQ952" s="44"/>
      <c r="BR952" s="44">
        <f t="shared" si="1080"/>
        <v>3.9996862500000008</v>
      </c>
      <c r="BS952" s="44"/>
      <c r="BT952" s="44">
        <f t="shared" si="1081"/>
        <v>86.117020747775214</v>
      </c>
      <c r="BU952" s="20"/>
      <c r="BV952" s="20">
        <v>0.22</v>
      </c>
      <c r="BW952" s="20"/>
      <c r="BX952" s="20">
        <v>0.05</v>
      </c>
      <c r="BY952" s="44">
        <f t="shared" si="1082"/>
        <v>43.976197998198082</v>
      </c>
      <c r="BZ952" s="44">
        <f t="shared" si="1083"/>
        <v>0</v>
      </c>
      <c r="CA952" s="44">
        <f t="shared" si="1084"/>
        <v>0</v>
      </c>
      <c r="CB952" s="44">
        <f t="shared" si="1085"/>
        <v>2.1419471970980228</v>
      </c>
      <c r="CC952" s="44"/>
      <c r="CD952" s="44">
        <f t="shared" si="1086"/>
        <v>46.118145195296101</v>
      </c>
      <c r="CE952" s="44">
        <f t="shared" si="1087"/>
        <v>6.7453676626373476</v>
      </c>
      <c r="CF952" s="44">
        <f t="shared" si="1088"/>
        <v>18.160497281819548</v>
      </c>
      <c r="CG952" s="44">
        <f t="shared" si="1089"/>
        <v>7.8793679102774723</v>
      </c>
      <c r="CH952" s="44">
        <f t="shared" si="1090"/>
        <v>18.324604027858864</v>
      </c>
      <c r="CI952" s="44">
        <f t="shared" si="1091"/>
        <v>54.836310418958838</v>
      </c>
      <c r="CJ952" s="44">
        <f t="shared" si="1092"/>
        <v>22.167941542711493</v>
      </c>
      <c r="CK952" s="44">
        <f t="shared" si="1093"/>
        <v>116.67514209175638</v>
      </c>
      <c r="CM952" s="35">
        <f t="shared" si="1133"/>
        <v>35</v>
      </c>
    </row>
    <row r="953" spans="1:91" x14ac:dyDescent="0.25">
      <c r="A953" s="41">
        <f>'[11]КППВ ПАТ "СМНВО"'!F122</f>
        <v>1982</v>
      </c>
      <c r="B953" s="41" t="str">
        <f>'[11]КППВ ПАТ "СМНВО"'!C122</f>
        <v>вул.Супруна 12</v>
      </c>
      <c r="C953" s="50">
        <f>'[11]КППВ ПАТ "СМНВО"'!O122</f>
        <v>1</v>
      </c>
      <c r="D953" s="46">
        <f>'[11]КППВ ПАТ "СМНВО"'!G122</f>
        <v>5</v>
      </c>
      <c r="E953" s="86" t="str">
        <f t="shared" si="1056"/>
        <v>ПАТ"Сумське НВО ім.Фрунзе"</v>
      </c>
      <c r="F953" s="43">
        <f>'[11]КППВ ПАТ "СМНВО"'!L122</f>
        <v>2646.9</v>
      </c>
      <c r="G953" s="43">
        <f>'[11]КППВ ПАТ "СМНВО"'!CL122</f>
        <v>300.52879086135675</v>
      </c>
      <c r="H953" s="32">
        <f t="shared" si="1110"/>
        <v>113.53991116451576</v>
      </c>
      <c r="I953" s="42"/>
      <c r="J953" s="42"/>
      <c r="K953" s="43">
        <f>'[11]КППВ ПАТ "СМНВО"'!CN122</f>
        <v>84.079800000000006</v>
      </c>
      <c r="L953" s="42"/>
      <c r="M953" s="42"/>
      <c r="N953" s="44">
        <f t="shared" si="1094"/>
        <v>384.60859086135679</v>
      </c>
      <c r="O953" s="44">
        <f t="shared" si="1095"/>
        <v>160.94182418251955</v>
      </c>
      <c r="P953" s="44">
        <f t="shared" si="1096"/>
        <v>0</v>
      </c>
      <c r="Q953" s="44">
        <f t="shared" si="1097"/>
        <v>0</v>
      </c>
      <c r="R953" s="44">
        <f t="shared" si="1098"/>
        <v>45.027154803095449</v>
      </c>
      <c r="S953" s="44">
        <f t="shared" si="1099"/>
        <v>0</v>
      </c>
      <c r="T953" s="44">
        <f t="shared" si="1100"/>
        <v>205.968978985615</v>
      </c>
      <c r="U953" s="44">
        <f t="shared" si="1101"/>
        <v>333.58695785610604</v>
      </c>
      <c r="V953" s="44">
        <f t="shared" si="1102"/>
        <v>0</v>
      </c>
      <c r="W953" s="44">
        <f t="shared" si="1103"/>
        <v>0</v>
      </c>
      <c r="X953" s="44">
        <f t="shared" si="1104"/>
        <v>84.079800000000006</v>
      </c>
      <c r="Y953" s="44">
        <f t="shared" si="1105"/>
        <v>0</v>
      </c>
      <c r="Z953" s="44">
        <f t="shared" si="1106"/>
        <v>417.66675785610607</v>
      </c>
      <c r="AA953" s="20">
        <v>0.11</v>
      </c>
      <c r="AC953" s="44">
        <f t="shared" si="1107"/>
        <v>279.68910000000005</v>
      </c>
      <c r="AD953" s="28">
        <f t="shared" si="1130"/>
        <v>105.66666666666667</v>
      </c>
      <c r="AE953" s="44">
        <f t="shared" si="1108"/>
        <v>1836.0663</v>
      </c>
      <c r="AF953" s="28">
        <f t="shared" si="1131"/>
        <v>693.66666666666663</v>
      </c>
      <c r="AG953" s="44">
        <f t="shared" si="1109"/>
        <v>322.03949999999998</v>
      </c>
      <c r="AH953" s="28">
        <f t="shared" si="1132"/>
        <v>121.66666666666667</v>
      </c>
      <c r="AI953" s="44">
        <f t="shared" si="1060"/>
        <v>60.045652414099088</v>
      </c>
      <c r="AJ953" s="44">
        <f t="shared" si="1061"/>
        <v>0</v>
      </c>
      <c r="AK953" s="44"/>
      <c r="AL953" s="44">
        <f t="shared" si="1062"/>
        <v>4.2039900000000001</v>
      </c>
      <c r="AM953" s="44"/>
      <c r="AN953" s="44">
        <f t="shared" si="1063"/>
        <v>64.249642414099085</v>
      </c>
      <c r="AO953" s="20"/>
      <c r="AP953" s="20">
        <v>0.18</v>
      </c>
      <c r="AQ953" s="20"/>
      <c r="AR953" s="20">
        <v>0.05</v>
      </c>
      <c r="AS953" s="44">
        <f t="shared" si="1064"/>
        <v>39.899639024605136</v>
      </c>
      <c r="AT953" s="44">
        <f t="shared" si="1065"/>
        <v>0</v>
      </c>
      <c r="AU953" s="44">
        <f t="shared" si="1066"/>
        <v>0</v>
      </c>
      <c r="AV953" s="44">
        <f t="shared" si="1067"/>
        <v>2.2513577401547722</v>
      </c>
      <c r="AW953" s="44"/>
      <c r="AX953" s="44">
        <f t="shared" si="1068"/>
        <v>42.15099676475991</v>
      </c>
      <c r="AY953" s="44">
        <f t="shared" si="1069"/>
        <v>186.8086963994194</v>
      </c>
      <c r="AZ953" s="44">
        <f t="shared" si="1070"/>
        <v>0</v>
      </c>
      <c r="BA953" s="44"/>
      <c r="BB953" s="44">
        <f t="shared" si="1071"/>
        <v>4.2039900000000001</v>
      </c>
      <c r="BC953" s="44"/>
      <c r="BD953" s="44">
        <f t="shared" si="1072"/>
        <v>191.01268639941941</v>
      </c>
      <c r="BE953" s="20"/>
      <c r="BF953" s="20">
        <v>0.56000000000000005</v>
      </c>
      <c r="BG953" s="20"/>
      <c r="BH953" s="20">
        <v>0.05</v>
      </c>
      <c r="BI953" s="44">
        <f t="shared" si="1073"/>
        <v>100.04143791185417</v>
      </c>
      <c r="BJ953" s="44">
        <f t="shared" si="1074"/>
        <v>0</v>
      </c>
      <c r="BK953" s="44">
        <f t="shared" si="1075"/>
        <v>0</v>
      </c>
      <c r="BL953" s="44">
        <f t="shared" si="1076"/>
        <v>2.2513577401547722</v>
      </c>
      <c r="BM953" s="44"/>
      <c r="BN953" s="44">
        <f t="shared" si="1077"/>
        <v>102.29279565200895</v>
      </c>
      <c r="BO953" s="44">
        <f t="shared" si="1078"/>
        <v>73.389130728343332</v>
      </c>
      <c r="BP953" s="44">
        <f t="shared" si="1079"/>
        <v>0</v>
      </c>
      <c r="BQ953" s="44"/>
      <c r="BR953" s="44">
        <f t="shared" si="1080"/>
        <v>4.2039900000000001</v>
      </c>
      <c r="BS953" s="44"/>
      <c r="BT953" s="44">
        <f t="shared" si="1081"/>
        <v>77.593120728343337</v>
      </c>
      <c r="BU953" s="20"/>
      <c r="BV953" s="20">
        <v>0.22</v>
      </c>
      <c r="BW953" s="20"/>
      <c r="BX953" s="20">
        <v>0.05</v>
      </c>
      <c r="BY953" s="44">
        <f t="shared" si="1082"/>
        <v>39.301993465371282</v>
      </c>
      <c r="BZ953" s="44">
        <f t="shared" si="1083"/>
        <v>0</v>
      </c>
      <c r="CA953" s="44">
        <f t="shared" si="1084"/>
        <v>0</v>
      </c>
      <c r="CB953" s="44">
        <f t="shared" si="1085"/>
        <v>2.2513577401547722</v>
      </c>
      <c r="CC953" s="44"/>
      <c r="CD953" s="44">
        <f t="shared" si="1086"/>
        <v>41.553351205526056</v>
      </c>
      <c r="CE953" s="44">
        <f t="shared" si="1087"/>
        <v>6.6354089219031813</v>
      </c>
      <c r="CF953" s="44">
        <f t="shared" si="1088"/>
        <v>17.949126214578545</v>
      </c>
      <c r="CG953" s="44">
        <f t="shared" si="1089"/>
        <v>7.7500247430626708</v>
      </c>
      <c r="CH953" s="44">
        <f t="shared" si="1090"/>
        <v>16.538917682108284</v>
      </c>
      <c r="CI953" s="44">
        <f t="shared" si="1091"/>
        <v>49.169816016051669</v>
      </c>
      <c r="CJ953" s="44">
        <f t="shared" si="1092"/>
        <v>19.97374908568127</v>
      </c>
      <c r="CK953" s="44">
        <f t="shared" si="1093"/>
        <v>107.51431240992147</v>
      </c>
      <c r="CM953" s="35">
        <f t="shared" si="1133"/>
        <v>35</v>
      </c>
    </row>
    <row r="954" spans="1:91" x14ac:dyDescent="0.25">
      <c r="A954" s="41">
        <f>'[11]КППВ ПАТ "СМНВО"'!F123</f>
        <v>1982</v>
      </c>
      <c r="B954" s="41" t="str">
        <f>'[11]КППВ ПАТ "СМНВО"'!C123</f>
        <v>вул.Супруна 12/1</v>
      </c>
      <c r="C954" s="47" t="str">
        <f>'[11]КППВ ПАТ "СМНВО"'!O123</f>
        <v>так</v>
      </c>
      <c r="D954" s="46">
        <f>'[11]КППВ ПАТ "СМНВО"'!G123</f>
        <v>5</v>
      </c>
      <c r="E954" s="86" t="str">
        <f t="shared" si="1056"/>
        <v>ПАТ"Сумське НВО ім.Фрунзе"</v>
      </c>
      <c r="F954" s="43">
        <f>'[11]КППВ ПАТ "СМНВО"'!L123</f>
        <v>3776.47</v>
      </c>
      <c r="G954" s="43">
        <f>'[11]КППВ ПАТ "СМНВО"'!CL123</f>
        <v>345.90395723583606</v>
      </c>
      <c r="H954" s="32">
        <f t="shared" si="1110"/>
        <v>91.594520077171566</v>
      </c>
      <c r="I954" s="42"/>
      <c r="J954" s="42"/>
      <c r="K954" s="43">
        <f>'[11]КППВ ПАТ "СМНВО"'!CN123</f>
        <v>82.964174999999997</v>
      </c>
      <c r="L954" s="42"/>
      <c r="M954" s="42"/>
      <c r="N954" s="44">
        <f t="shared" si="1094"/>
        <v>428.86813223583607</v>
      </c>
      <c r="O954" s="44">
        <f t="shared" si="1095"/>
        <v>185.24153279933228</v>
      </c>
      <c r="P954" s="44">
        <f t="shared" si="1096"/>
        <v>0</v>
      </c>
      <c r="Q954" s="44">
        <f t="shared" si="1097"/>
        <v>0</v>
      </c>
      <c r="R954" s="44">
        <f t="shared" si="1098"/>
        <v>44.429705480223561</v>
      </c>
      <c r="S954" s="44">
        <f t="shared" si="1099"/>
        <v>0</v>
      </c>
      <c r="T954" s="44">
        <f t="shared" si="1100"/>
        <v>229.67123827955584</v>
      </c>
      <c r="U954" s="44">
        <f t="shared" si="1101"/>
        <v>428.92090697243674</v>
      </c>
      <c r="V954" s="44">
        <f t="shared" si="1102"/>
        <v>0</v>
      </c>
      <c r="W954" s="44">
        <f t="shared" si="1103"/>
        <v>0</v>
      </c>
      <c r="X954" s="44">
        <f t="shared" si="1104"/>
        <v>82.964174999999997</v>
      </c>
      <c r="Y954" s="44">
        <f t="shared" si="1105"/>
        <v>0</v>
      </c>
      <c r="Z954" s="44">
        <f t="shared" si="1106"/>
        <v>511.88508197243675</v>
      </c>
      <c r="AA954" s="20">
        <v>0.24</v>
      </c>
      <c r="AC954" s="44">
        <f t="shared" si="1107"/>
        <v>354.98818</v>
      </c>
      <c r="AD954" s="28">
        <v>94</v>
      </c>
      <c r="AE954" s="44">
        <f t="shared" si="1108"/>
        <v>2575.5525400000001</v>
      </c>
      <c r="AF954" s="28">
        <v>682</v>
      </c>
      <c r="AG954" s="44">
        <f t="shared" si="1109"/>
        <v>415.41169999999994</v>
      </c>
      <c r="AH954" s="28">
        <v>110</v>
      </c>
      <c r="AI954" s="44">
        <f t="shared" si="1060"/>
        <v>77.205763255038605</v>
      </c>
      <c r="AJ954" s="44">
        <f t="shared" si="1061"/>
        <v>0</v>
      </c>
      <c r="AK954" s="44"/>
      <c r="AL954" s="44">
        <f t="shared" si="1062"/>
        <v>4.1482087500000002</v>
      </c>
      <c r="AM954" s="44"/>
      <c r="AN954" s="44">
        <f t="shared" si="1063"/>
        <v>81.353972005038599</v>
      </c>
      <c r="AO954" s="20"/>
      <c r="AP954" s="20">
        <v>0.18</v>
      </c>
      <c r="AQ954" s="20"/>
      <c r="AR954" s="20">
        <v>0.05</v>
      </c>
      <c r="AS954" s="44">
        <f t="shared" si="1064"/>
        <v>51.302333485377325</v>
      </c>
      <c r="AT954" s="44">
        <f t="shared" si="1065"/>
        <v>0</v>
      </c>
      <c r="AU954" s="44">
        <f t="shared" si="1066"/>
        <v>0</v>
      </c>
      <c r="AV954" s="44">
        <f t="shared" si="1067"/>
        <v>2.2214852740111781</v>
      </c>
      <c r="AW954" s="44"/>
      <c r="AX954" s="44">
        <f t="shared" si="1068"/>
        <v>53.523818759388504</v>
      </c>
      <c r="AY954" s="44">
        <f t="shared" si="1069"/>
        <v>240.19570790456459</v>
      </c>
      <c r="AZ954" s="44">
        <f t="shared" si="1070"/>
        <v>0</v>
      </c>
      <c r="BA954" s="44"/>
      <c r="BB954" s="44">
        <f t="shared" si="1071"/>
        <v>4.1482087500000002</v>
      </c>
      <c r="BC954" s="44"/>
      <c r="BD954" s="44">
        <f t="shared" si="1072"/>
        <v>244.34391665456459</v>
      </c>
      <c r="BE954" s="20"/>
      <c r="BF954" s="20">
        <v>0.56000000000000005</v>
      </c>
      <c r="BG954" s="20"/>
      <c r="BH954" s="20">
        <v>0.05</v>
      </c>
      <c r="BI954" s="44">
        <f t="shared" si="1073"/>
        <v>128.63172037585633</v>
      </c>
      <c r="BJ954" s="44">
        <f t="shared" si="1074"/>
        <v>0</v>
      </c>
      <c r="BK954" s="44">
        <f t="shared" si="1075"/>
        <v>0</v>
      </c>
      <c r="BL954" s="44">
        <f t="shared" si="1076"/>
        <v>2.2214852740111781</v>
      </c>
      <c r="BM954" s="44"/>
      <c r="BN954" s="44">
        <f t="shared" si="1077"/>
        <v>130.8532056498675</v>
      </c>
      <c r="BO954" s="44">
        <f t="shared" si="1078"/>
        <v>94.362599533936077</v>
      </c>
      <c r="BP954" s="44">
        <f t="shared" si="1079"/>
        <v>0</v>
      </c>
      <c r="BQ954" s="44"/>
      <c r="BR954" s="44">
        <f t="shared" si="1080"/>
        <v>4.1482087500000002</v>
      </c>
      <c r="BS954" s="44"/>
      <c r="BT954" s="44">
        <f t="shared" si="1081"/>
        <v>98.510808283936072</v>
      </c>
      <c r="BU954" s="20"/>
      <c r="BV954" s="20">
        <v>0.22</v>
      </c>
      <c r="BW954" s="20"/>
      <c r="BX954" s="20">
        <v>0.05</v>
      </c>
      <c r="BY954" s="44">
        <f t="shared" si="1082"/>
        <v>50.533890147657843</v>
      </c>
      <c r="BZ954" s="44">
        <f t="shared" si="1083"/>
        <v>0</v>
      </c>
      <c r="CA954" s="44">
        <f t="shared" si="1084"/>
        <v>0</v>
      </c>
      <c r="CB954" s="44">
        <f t="shared" si="1085"/>
        <v>2.2214852740111781</v>
      </c>
      <c r="CC954" s="44"/>
      <c r="CD954" s="44">
        <f t="shared" si="1086"/>
        <v>52.755375421669022</v>
      </c>
      <c r="CE954" s="44">
        <f t="shared" si="1087"/>
        <v>6.6323402968651646</v>
      </c>
      <c r="CF954" s="44">
        <f t="shared" si="1088"/>
        <v>19.682762277078446</v>
      </c>
      <c r="CG954" s="44">
        <f t="shared" si="1089"/>
        <v>7.8743008969162132</v>
      </c>
      <c r="CH954" s="44">
        <f t="shared" si="1090"/>
        <v>20.941854235263637</v>
      </c>
      <c r="CI954" s="44">
        <f t="shared" si="1091"/>
        <v>62.898154321664585</v>
      </c>
      <c r="CJ954" s="44">
        <f t="shared" si="1092"/>
        <v>25.358306875937423</v>
      </c>
      <c r="CK954" s="44">
        <f t="shared" si="1093"/>
        <v>131.76766306147687</v>
      </c>
    </row>
    <row r="955" spans="1:91" x14ac:dyDescent="0.25">
      <c r="A955" s="41">
        <f>'[11]КППВ ПАТ "СМНВО"'!F124</f>
        <v>1975</v>
      </c>
      <c r="B955" s="41" t="str">
        <f>'[11]КППВ ПАТ "СМНВО"'!C124</f>
        <v>вул.Супруна 14</v>
      </c>
      <c r="C955" s="47" t="str">
        <f>'[11]КППВ ПАТ "СМНВО"'!O124</f>
        <v>так</v>
      </c>
      <c r="D955" s="46">
        <f>'[11]КППВ ПАТ "СМНВО"'!G124</f>
        <v>5</v>
      </c>
      <c r="E955" s="86" t="str">
        <f t="shared" si="1056"/>
        <v>ПАТ"Сумське НВО ім.Фрунзе"</v>
      </c>
      <c r="F955" s="43">
        <f>'[11]КППВ ПАТ "СМНВО"'!L124</f>
        <v>4151.26</v>
      </c>
      <c r="G955" s="43">
        <f>'[11]КППВ ПАТ "СМНВО"'!CL124</f>
        <v>334.97552302967387</v>
      </c>
      <c r="H955" s="32">
        <f t="shared" si="1110"/>
        <v>80.692494093281042</v>
      </c>
      <c r="I955" s="42"/>
      <c r="J955" s="42"/>
      <c r="K955" s="43">
        <f>'[11]КППВ ПАТ "СМНВО"'!CN124</f>
        <v>127.39597500000001</v>
      </c>
      <c r="L955" s="42"/>
      <c r="M955" s="42"/>
      <c r="N955" s="44">
        <f t="shared" si="1094"/>
        <v>462.37149802967389</v>
      </c>
      <c r="O955" s="44">
        <f t="shared" si="1095"/>
        <v>179.38904149040542</v>
      </c>
      <c r="P955" s="44">
        <f t="shared" si="1096"/>
        <v>0</v>
      </c>
      <c r="Q955" s="44">
        <f t="shared" si="1097"/>
        <v>0</v>
      </c>
      <c r="R955" s="44">
        <f t="shared" si="1098"/>
        <v>68.224214230008613</v>
      </c>
      <c r="S955" s="44">
        <f t="shared" si="1099"/>
        <v>0</v>
      </c>
      <c r="T955" s="44">
        <f t="shared" si="1100"/>
        <v>247.61325572041403</v>
      </c>
      <c r="U955" s="44">
        <f t="shared" si="1101"/>
        <v>415.3696485567956</v>
      </c>
      <c r="V955" s="44">
        <f t="shared" si="1102"/>
        <v>0</v>
      </c>
      <c r="W955" s="44">
        <f t="shared" si="1103"/>
        <v>0</v>
      </c>
      <c r="X955" s="44">
        <f t="shared" si="1104"/>
        <v>127.39597500000001</v>
      </c>
      <c r="Y955" s="44">
        <f t="shared" si="1105"/>
        <v>0</v>
      </c>
      <c r="Z955" s="44">
        <f t="shared" si="1106"/>
        <v>542.76562355679562</v>
      </c>
      <c r="AA955" s="20">
        <v>0.24</v>
      </c>
      <c r="AC955" s="44">
        <f t="shared" si="1107"/>
        <v>390.21843999999999</v>
      </c>
      <c r="AD955" s="28">
        <v>94</v>
      </c>
      <c r="AE955" s="44">
        <f t="shared" si="1108"/>
        <v>2831.1593200000002</v>
      </c>
      <c r="AF955" s="28">
        <v>682</v>
      </c>
      <c r="AG955" s="44">
        <f t="shared" si="1109"/>
        <v>456.63860000000005</v>
      </c>
      <c r="AH955" s="28">
        <v>110</v>
      </c>
      <c r="AI955" s="44">
        <f t="shared" si="1060"/>
        <v>74.766536740223202</v>
      </c>
      <c r="AJ955" s="44">
        <f t="shared" si="1061"/>
        <v>0</v>
      </c>
      <c r="AK955" s="44"/>
      <c r="AL955" s="44">
        <f t="shared" si="1062"/>
        <v>6.3697987500000011</v>
      </c>
      <c r="AM955" s="44"/>
      <c r="AN955" s="44">
        <f t="shared" si="1063"/>
        <v>81.136335490223203</v>
      </c>
      <c r="AO955" s="20"/>
      <c r="AP955" s="20">
        <v>0.18</v>
      </c>
      <c r="AQ955" s="20"/>
      <c r="AR955" s="20">
        <v>0.05</v>
      </c>
      <c r="AS955" s="44">
        <f t="shared" si="1064"/>
        <v>49.681495780605751</v>
      </c>
      <c r="AT955" s="44">
        <f t="shared" si="1065"/>
        <v>0</v>
      </c>
      <c r="AU955" s="44">
        <f t="shared" si="1066"/>
        <v>0</v>
      </c>
      <c r="AV955" s="44">
        <f t="shared" si="1067"/>
        <v>3.4112107115004306</v>
      </c>
      <c r="AW955" s="44"/>
      <c r="AX955" s="44">
        <f t="shared" si="1068"/>
        <v>53.092706492106181</v>
      </c>
      <c r="AY955" s="44">
        <f t="shared" si="1069"/>
        <v>232.60700319180555</v>
      </c>
      <c r="AZ955" s="44">
        <f t="shared" si="1070"/>
        <v>0</v>
      </c>
      <c r="BA955" s="44"/>
      <c r="BB955" s="44">
        <f t="shared" si="1071"/>
        <v>6.3697987500000011</v>
      </c>
      <c r="BC955" s="44"/>
      <c r="BD955" s="44">
        <f t="shared" si="1072"/>
        <v>238.97680194180555</v>
      </c>
      <c r="BE955" s="20"/>
      <c r="BF955" s="20">
        <v>0.56000000000000005</v>
      </c>
      <c r="BG955" s="20"/>
      <c r="BH955" s="20">
        <v>0.05</v>
      </c>
      <c r="BI955" s="44">
        <f t="shared" si="1073"/>
        <v>124.56775041093752</v>
      </c>
      <c r="BJ955" s="44">
        <f t="shared" si="1074"/>
        <v>0</v>
      </c>
      <c r="BK955" s="44">
        <f t="shared" si="1075"/>
        <v>0</v>
      </c>
      <c r="BL955" s="44">
        <f t="shared" si="1076"/>
        <v>3.4112107115004306</v>
      </c>
      <c r="BM955" s="44"/>
      <c r="BN955" s="44">
        <f t="shared" si="1077"/>
        <v>127.97896112243795</v>
      </c>
      <c r="BO955" s="44">
        <f t="shared" si="1078"/>
        <v>91.381322682495025</v>
      </c>
      <c r="BP955" s="44">
        <f t="shared" si="1079"/>
        <v>0</v>
      </c>
      <c r="BQ955" s="44"/>
      <c r="BR955" s="44">
        <f t="shared" si="1080"/>
        <v>6.3697987500000011</v>
      </c>
      <c r="BS955" s="44"/>
      <c r="BT955" s="44">
        <f t="shared" si="1081"/>
        <v>97.751121432495026</v>
      </c>
      <c r="BU955" s="20"/>
      <c r="BV955" s="20">
        <v>0.22</v>
      </c>
      <c r="BW955" s="20"/>
      <c r="BX955" s="20">
        <v>0.05</v>
      </c>
      <c r="BY955" s="44">
        <f t="shared" si="1082"/>
        <v>48.937330518582591</v>
      </c>
      <c r="BZ955" s="44">
        <f t="shared" si="1083"/>
        <v>0</v>
      </c>
      <c r="CA955" s="44">
        <f t="shared" si="1084"/>
        <v>0</v>
      </c>
      <c r="CB955" s="44">
        <f t="shared" si="1085"/>
        <v>3.4112107115004306</v>
      </c>
      <c r="CC955" s="44"/>
      <c r="CD955" s="44">
        <f t="shared" si="1086"/>
        <v>52.348541230083022</v>
      </c>
      <c r="CE955" s="44">
        <f t="shared" si="1087"/>
        <v>7.3497560358505671</v>
      </c>
      <c r="CF955" s="44">
        <f t="shared" si="1088"/>
        <v>22.122068308488764</v>
      </c>
      <c r="CG955" s="44">
        <f t="shared" si="1089"/>
        <v>8.7230434558429408</v>
      </c>
      <c r="CH955" s="44">
        <f t="shared" si="1090"/>
        <v>20.885831006683567</v>
      </c>
      <c r="CI955" s="44">
        <f t="shared" si="1091"/>
        <v>61.516570470152367</v>
      </c>
      <c r="CJ955" s="44">
        <f t="shared" si="1092"/>
        <v>25.1627509502066</v>
      </c>
      <c r="CK955" s="44">
        <f t="shared" si="1093"/>
        <v>139.71682380467436</v>
      </c>
    </row>
    <row r="956" spans="1:91" x14ac:dyDescent="0.25">
      <c r="A956" s="41">
        <f>'[11]КППВ ПАТ "СМНВО"'!F125</f>
        <v>1968</v>
      </c>
      <c r="B956" s="41" t="str">
        <f>'[11]КППВ ПАТ "СМНВО"'!C125</f>
        <v>вул.Горького 34</v>
      </c>
      <c r="C956" s="50">
        <f>'[11]КППВ ПАТ "СМНВО"'!O125</f>
        <v>1</v>
      </c>
      <c r="D956" s="46">
        <f>'[11]КППВ ПАТ "СМНВО"'!G125</f>
        <v>5</v>
      </c>
      <c r="E956" s="86" t="str">
        <f t="shared" si="1056"/>
        <v>ПАТ"Сумське НВО ім.Фрунзе"</v>
      </c>
      <c r="F956" s="43">
        <f>'[11]КППВ ПАТ "СМНВО"'!L125</f>
        <v>2540.25</v>
      </c>
      <c r="G956" s="43">
        <f>'[11]КППВ ПАТ "СМНВО"'!CL125</f>
        <v>277.89561589786223</v>
      </c>
      <c r="H956" s="32">
        <f t="shared" si="1110"/>
        <v>109.39695537756609</v>
      </c>
      <c r="I956" s="42"/>
      <c r="J956" s="42"/>
      <c r="K956" s="43">
        <f>'[11]КППВ ПАТ "СМНВО"'!CN125</f>
        <v>0</v>
      </c>
      <c r="L956" s="42"/>
      <c r="M956" s="42"/>
      <c r="N956" s="44">
        <f t="shared" si="1094"/>
        <v>277.89561589786223</v>
      </c>
      <c r="O956" s="44">
        <f t="shared" si="1095"/>
        <v>148.82110704514753</v>
      </c>
      <c r="P956" s="44">
        <f t="shared" si="1096"/>
        <v>0</v>
      </c>
      <c r="Q956" s="44">
        <f t="shared" si="1097"/>
        <v>0</v>
      </c>
      <c r="R956" s="44">
        <f t="shared" si="1098"/>
        <v>0</v>
      </c>
      <c r="S956" s="44">
        <f t="shared" si="1099"/>
        <v>0</v>
      </c>
      <c r="T956" s="44">
        <f t="shared" si="1100"/>
        <v>148.82110704514753</v>
      </c>
      <c r="U956" s="44">
        <f t="shared" si="1101"/>
        <v>308.46413364662709</v>
      </c>
      <c r="V956" s="44">
        <f t="shared" si="1102"/>
        <v>0</v>
      </c>
      <c r="W956" s="44">
        <f t="shared" si="1103"/>
        <v>0</v>
      </c>
      <c r="X956" s="44">
        <f t="shared" si="1104"/>
        <v>0</v>
      </c>
      <c r="Y956" s="44">
        <f t="shared" si="1105"/>
        <v>0</v>
      </c>
      <c r="Z956" s="44">
        <f t="shared" si="1106"/>
        <v>308.46413364662709</v>
      </c>
      <c r="AA956" s="20">
        <v>0.11</v>
      </c>
      <c r="AC956" s="44">
        <f t="shared" si="1107"/>
        <v>268.41975000000002</v>
      </c>
      <c r="AD956" s="28">
        <f>94+$CG$4</f>
        <v>105.66666666666667</v>
      </c>
      <c r="AE956" s="44">
        <f t="shared" si="1108"/>
        <v>1762.0867499999999</v>
      </c>
      <c r="AF956" s="28">
        <f>682+$CG$4</f>
        <v>693.66666666666663</v>
      </c>
      <c r="AG956" s="44">
        <f t="shared" si="1109"/>
        <v>309.06375000000003</v>
      </c>
      <c r="AH956" s="28">
        <f>110+$CG$4</f>
        <v>121.66666666666667</v>
      </c>
      <c r="AI956" s="44">
        <f t="shared" si="1060"/>
        <v>55.523544056392872</v>
      </c>
      <c r="AJ956" s="44">
        <f t="shared" si="1061"/>
        <v>0</v>
      </c>
      <c r="AK956" s="44"/>
      <c r="AL956" s="44">
        <f t="shared" si="1062"/>
        <v>0</v>
      </c>
      <c r="AM956" s="44"/>
      <c r="AN956" s="44">
        <f t="shared" si="1063"/>
        <v>55.523544056392872</v>
      </c>
      <c r="AO956" s="20"/>
      <c r="AP956" s="20">
        <v>0.18</v>
      </c>
      <c r="AQ956" s="20"/>
      <c r="AR956" s="20">
        <v>0.05</v>
      </c>
      <c r="AS956" s="44">
        <f t="shared" si="1064"/>
        <v>36.894750513138789</v>
      </c>
      <c r="AT956" s="44">
        <f t="shared" si="1065"/>
        <v>0</v>
      </c>
      <c r="AU956" s="44">
        <f t="shared" si="1066"/>
        <v>0</v>
      </c>
      <c r="AV956" s="44">
        <f t="shared" si="1067"/>
        <v>0</v>
      </c>
      <c r="AW956" s="44"/>
      <c r="AX956" s="44">
        <f t="shared" si="1068"/>
        <v>36.894750513138789</v>
      </c>
      <c r="AY956" s="44">
        <f t="shared" si="1069"/>
        <v>172.73991484211118</v>
      </c>
      <c r="AZ956" s="44">
        <f t="shared" si="1070"/>
        <v>0</v>
      </c>
      <c r="BA956" s="44"/>
      <c r="BB956" s="44">
        <f t="shared" si="1071"/>
        <v>0</v>
      </c>
      <c r="BC956" s="44"/>
      <c r="BD956" s="44">
        <f t="shared" si="1072"/>
        <v>172.73991484211118</v>
      </c>
      <c r="BE956" s="20"/>
      <c r="BF956" s="20">
        <v>0.56000000000000005</v>
      </c>
      <c r="BG956" s="20"/>
      <c r="BH956" s="20">
        <v>0.05</v>
      </c>
      <c r="BI956" s="44">
        <f t="shared" si="1073"/>
        <v>92.507200139263702</v>
      </c>
      <c r="BJ956" s="44">
        <f t="shared" si="1074"/>
        <v>0</v>
      </c>
      <c r="BK956" s="44">
        <f t="shared" si="1075"/>
        <v>0</v>
      </c>
      <c r="BL956" s="44">
        <f t="shared" si="1076"/>
        <v>0</v>
      </c>
      <c r="BM956" s="44"/>
      <c r="BN956" s="44">
        <f t="shared" si="1077"/>
        <v>92.507200139263702</v>
      </c>
      <c r="BO956" s="44">
        <f t="shared" si="1078"/>
        <v>67.862109402257957</v>
      </c>
      <c r="BP956" s="44">
        <f t="shared" si="1079"/>
        <v>0</v>
      </c>
      <c r="BQ956" s="44"/>
      <c r="BR956" s="44">
        <f t="shared" si="1080"/>
        <v>0</v>
      </c>
      <c r="BS956" s="44"/>
      <c r="BT956" s="44">
        <f t="shared" si="1081"/>
        <v>67.862109402257957</v>
      </c>
      <c r="BU956" s="20"/>
      <c r="BV956" s="20">
        <v>0.22</v>
      </c>
      <c r="BW956" s="20"/>
      <c r="BX956" s="20">
        <v>0.05</v>
      </c>
      <c r="BY956" s="44">
        <f t="shared" si="1082"/>
        <v>36.342114340425027</v>
      </c>
      <c r="BZ956" s="44">
        <f t="shared" si="1083"/>
        <v>0</v>
      </c>
      <c r="CA956" s="44">
        <f t="shared" si="1084"/>
        <v>0</v>
      </c>
      <c r="CB956" s="44">
        <f t="shared" si="1085"/>
        <v>0</v>
      </c>
      <c r="CC956" s="44"/>
      <c r="CD956" s="44">
        <f t="shared" si="1086"/>
        <v>36.342114340425027</v>
      </c>
      <c r="CE956" s="44">
        <f t="shared" si="1087"/>
        <v>7.2752829675433537</v>
      </c>
      <c r="CF956" s="44">
        <f t="shared" si="1088"/>
        <v>19.048103794594265</v>
      </c>
      <c r="CG956" s="44">
        <f t="shared" si="1089"/>
        <v>8.5042864348763008</v>
      </c>
      <c r="CH956" s="44">
        <f t="shared" si="1090"/>
        <v>14.292676037774813</v>
      </c>
      <c r="CI956" s="44">
        <f t="shared" si="1091"/>
        <v>44.466103228632754</v>
      </c>
      <c r="CJ956" s="44">
        <f t="shared" si="1092"/>
        <v>17.468826268391439</v>
      </c>
      <c r="CK956" s="44">
        <f t="shared" si="1093"/>
        <v>79.403755765415639</v>
      </c>
      <c r="CM956" s="35">
        <f>$CE$4/1000</f>
        <v>35</v>
      </c>
    </row>
    <row r="957" spans="1:91" x14ac:dyDescent="0.25">
      <c r="A957" s="41">
        <f>'[11]КППВ ПАТ "СМНВО"'!F126</f>
        <v>1967</v>
      </c>
      <c r="B957" s="41" t="str">
        <f>'[11]КППВ ПАТ "СМНВО"'!C126</f>
        <v>вул.Горького 36</v>
      </c>
      <c r="C957" s="47" t="str">
        <f>'[11]КППВ ПАТ "СМНВО"'!O126</f>
        <v>так</v>
      </c>
      <c r="D957" s="46">
        <f>'[11]КППВ ПАТ "СМНВО"'!G126</f>
        <v>5</v>
      </c>
      <c r="E957" s="86" t="str">
        <f t="shared" si="1056"/>
        <v>ПАТ"Сумське НВО ім.Фрунзе"</v>
      </c>
      <c r="F957" s="43">
        <f>'[11]КППВ ПАТ "СМНВО"'!L126</f>
        <v>2404.98</v>
      </c>
      <c r="G957" s="43">
        <f>'[11]КППВ ПАТ "СМНВО"'!CL126</f>
        <v>452.40957627812207</v>
      </c>
      <c r="H957" s="32">
        <f t="shared" si="1110"/>
        <v>188.11365428324646</v>
      </c>
      <c r="I957" s="42"/>
      <c r="J957" s="42"/>
      <c r="K957" s="43">
        <f>'[11]КППВ ПАТ "СМНВО"'!CN126</f>
        <v>0</v>
      </c>
      <c r="L957" s="42"/>
      <c r="M957" s="42"/>
      <c r="N957" s="44">
        <f t="shared" si="1094"/>
        <v>452.40957627812207</v>
      </c>
      <c r="O957" s="44">
        <f t="shared" si="1095"/>
        <v>242.27835967114362</v>
      </c>
      <c r="P957" s="44">
        <f t="shared" si="1096"/>
        <v>0</v>
      </c>
      <c r="Q957" s="44">
        <f t="shared" si="1097"/>
        <v>0</v>
      </c>
      <c r="R957" s="44">
        <f t="shared" si="1098"/>
        <v>0</v>
      </c>
      <c r="S957" s="44">
        <f t="shared" si="1099"/>
        <v>0</v>
      </c>
      <c r="T957" s="44">
        <f t="shared" si="1100"/>
        <v>242.27835967114362</v>
      </c>
      <c r="U957" s="44">
        <f t="shared" si="1101"/>
        <v>465.98186356646573</v>
      </c>
      <c r="V957" s="44">
        <f t="shared" si="1102"/>
        <v>0</v>
      </c>
      <c r="W957" s="44">
        <f t="shared" si="1103"/>
        <v>0</v>
      </c>
      <c r="X957" s="44">
        <f t="shared" si="1104"/>
        <v>0</v>
      </c>
      <c r="Y957" s="44">
        <f t="shared" si="1105"/>
        <v>0</v>
      </c>
      <c r="Z957" s="44">
        <f t="shared" si="1106"/>
        <v>465.98186356646573</v>
      </c>
      <c r="AA957" s="20">
        <v>0.03</v>
      </c>
      <c r="AC957" s="44">
        <f t="shared" si="1107"/>
        <v>235.68804</v>
      </c>
      <c r="AD957" s="28">
        <v>98</v>
      </c>
      <c r="AE957" s="44">
        <f t="shared" si="1108"/>
        <v>1702.7258400000001</v>
      </c>
      <c r="AF957" s="28">
        <v>708</v>
      </c>
      <c r="AG957" s="44">
        <f t="shared" si="1109"/>
        <v>271.76274000000001</v>
      </c>
      <c r="AH957" s="28">
        <v>113</v>
      </c>
      <c r="AI957" s="44">
        <f t="shared" si="1060"/>
        <v>83.876735441963831</v>
      </c>
      <c r="AJ957" s="44">
        <f t="shared" si="1061"/>
        <v>0</v>
      </c>
      <c r="AK957" s="44"/>
      <c r="AL957" s="44">
        <f t="shared" si="1062"/>
        <v>0</v>
      </c>
      <c r="AM957" s="44"/>
      <c r="AN957" s="44">
        <f t="shared" si="1063"/>
        <v>83.876735441963831</v>
      </c>
      <c r="AO957" s="20"/>
      <c r="AP957" s="20">
        <v>0.18</v>
      </c>
      <c r="AQ957" s="20"/>
      <c r="AR957" s="20">
        <v>0.05</v>
      </c>
      <c r="AS957" s="44">
        <f t="shared" si="1064"/>
        <v>55.735117067540543</v>
      </c>
      <c r="AT957" s="44">
        <f t="shared" si="1065"/>
        <v>0</v>
      </c>
      <c r="AU957" s="44">
        <f t="shared" si="1066"/>
        <v>0</v>
      </c>
      <c r="AV957" s="44">
        <f t="shared" si="1067"/>
        <v>0</v>
      </c>
      <c r="AW957" s="44"/>
      <c r="AX957" s="44">
        <f t="shared" si="1068"/>
        <v>55.735117067540543</v>
      </c>
      <c r="AY957" s="44">
        <f t="shared" si="1069"/>
        <v>260.94984359722082</v>
      </c>
      <c r="AZ957" s="44">
        <f t="shared" si="1070"/>
        <v>0</v>
      </c>
      <c r="BA957" s="44"/>
      <c r="BB957" s="44">
        <f t="shared" si="1071"/>
        <v>0</v>
      </c>
      <c r="BC957" s="44"/>
      <c r="BD957" s="44">
        <f t="shared" si="1072"/>
        <v>260.94984359722082</v>
      </c>
      <c r="BE957" s="20"/>
      <c r="BF957" s="20">
        <v>0.56000000000000005</v>
      </c>
      <c r="BG957" s="20"/>
      <c r="BH957" s="20">
        <v>0.05</v>
      </c>
      <c r="BI957" s="44">
        <f t="shared" si="1073"/>
        <v>139.74615785831563</v>
      </c>
      <c r="BJ957" s="44">
        <f t="shared" si="1074"/>
        <v>0</v>
      </c>
      <c r="BK957" s="44">
        <f t="shared" si="1075"/>
        <v>0</v>
      </c>
      <c r="BL957" s="44">
        <f t="shared" si="1076"/>
        <v>0</v>
      </c>
      <c r="BM957" s="44"/>
      <c r="BN957" s="44">
        <f t="shared" si="1077"/>
        <v>139.74615785831563</v>
      </c>
      <c r="BO957" s="44">
        <f t="shared" si="1078"/>
        <v>102.51600998462246</v>
      </c>
      <c r="BP957" s="44">
        <f t="shared" si="1079"/>
        <v>0</v>
      </c>
      <c r="BQ957" s="44"/>
      <c r="BR957" s="44">
        <f t="shared" si="1080"/>
        <v>0</v>
      </c>
      <c r="BS957" s="44"/>
      <c r="BT957" s="44">
        <f t="shared" si="1081"/>
        <v>102.51600998462246</v>
      </c>
      <c r="BU957" s="20"/>
      <c r="BV957" s="20">
        <v>0.22</v>
      </c>
      <c r="BW957" s="20"/>
      <c r="BX957" s="20">
        <v>0.05</v>
      </c>
      <c r="BY957" s="44">
        <f t="shared" si="1082"/>
        <v>54.900276301481135</v>
      </c>
      <c r="BZ957" s="44">
        <f t="shared" si="1083"/>
        <v>0</v>
      </c>
      <c r="CA957" s="44">
        <f t="shared" si="1084"/>
        <v>0</v>
      </c>
      <c r="CB957" s="44">
        <f t="shared" si="1085"/>
        <v>0</v>
      </c>
      <c r="CC957" s="44"/>
      <c r="CD957" s="44">
        <f t="shared" si="1086"/>
        <v>54.900276301481135</v>
      </c>
      <c r="CE957" s="44">
        <f t="shared" si="1087"/>
        <v>4.2287170530993983</v>
      </c>
      <c r="CF957" s="44">
        <f t="shared" si="1088"/>
        <v>12.18441970852853</v>
      </c>
      <c r="CG957" s="44">
        <f t="shared" si="1089"/>
        <v>4.9501160705937686</v>
      </c>
      <c r="CH957" s="44">
        <f t="shared" si="1090"/>
        <v>21.591255154039537</v>
      </c>
      <c r="CI957" s="44">
        <f t="shared" si="1091"/>
        <v>67.172793812567448</v>
      </c>
      <c r="CJ957" s="44">
        <f t="shared" si="1092"/>
        <v>26.389311854937212</v>
      </c>
      <c r="CK957" s="44">
        <f t="shared" si="1093"/>
        <v>119.95141752244187</v>
      </c>
    </row>
    <row r="958" spans="1:91" x14ac:dyDescent="0.25">
      <c r="A958" s="41">
        <f>'[11]КППВ ПАТ "СМНВО"'!F127</f>
        <v>1968</v>
      </c>
      <c r="B958" s="41" t="str">
        <f>'[11]КППВ ПАТ "СМНВО"'!C127</f>
        <v>вул.Горького 38</v>
      </c>
      <c r="C958" s="47" t="str">
        <f>'[11]КППВ ПАТ "СМНВО"'!O127</f>
        <v>так</v>
      </c>
      <c r="D958" s="46">
        <f>'[11]КППВ ПАТ "СМНВО"'!G127</f>
        <v>5</v>
      </c>
      <c r="E958" s="86" t="str">
        <f t="shared" si="1056"/>
        <v>ПАТ"Сумське НВО ім.Фрунзе"</v>
      </c>
      <c r="F958" s="43">
        <f>'[11]КППВ ПАТ "СМНВО"'!L127</f>
        <v>4144.09</v>
      </c>
      <c r="G958" s="43">
        <f>'[11]КППВ ПАТ "СМНВО"'!CL127</f>
        <v>342.89306374565484</v>
      </c>
      <c r="H958" s="32">
        <f t="shared" si="1110"/>
        <v>82.742668172181297</v>
      </c>
      <c r="I958" s="42"/>
      <c r="J958" s="42"/>
      <c r="K958" s="43">
        <f>'[11]КППВ ПАТ "СМНВО"'!CN127</f>
        <v>0</v>
      </c>
      <c r="L958" s="42"/>
      <c r="M958" s="42"/>
      <c r="N958" s="44">
        <f t="shared" si="1094"/>
        <v>342.89306374565484</v>
      </c>
      <c r="O958" s="44">
        <f t="shared" si="1095"/>
        <v>183.62911260710985</v>
      </c>
      <c r="P958" s="44">
        <f t="shared" si="1096"/>
        <v>0</v>
      </c>
      <c r="Q958" s="44">
        <f t="shared" si="1097"/>
        <v>0</v>
      </c>
      <c r="R958" s="44">
        <f t="shared" si="1098"/>
        <v>0</v>
      </c>
      <c r="S958" s="44">
        <f t="shared" si="1099"/>
        <v>0</v>
      </c>
      <c r="T958" s="44">
        <f t="shared" si="1100"/>
        <v>183.62911260710985</v>
      </c>
      <c r="U958" s="44">
        <f t="shared" si="1101"/>
        <v>425.18739904461199</v>
      </c>
      <c r="V958" s="44">
        <f t="shared" si="1102"/>
        <v>0</v>
      </c>
      <c r="W958" s="44">
        <f t="shared" si="1103"/>
        <v>0</v>
      </c>
      <c r="X958" s="44">
        <f t="shared" si="1104"/>
        <v>0</v>
      </c>
      <c r="Y958" s="44">
        <f t="shared" si="1105"/>
        <v>0</v>
      </c>
      <c r="Z958" s="44">
        <f t="shared" si="1106"/>
        <v>425.18739904461199</v>
      </c>
      <c r="AA958" s="20">
        <v>0.24</v>
      </c>
      <c r="AC958" s="44">
        <f t="shared" si="1107"/>
        <v>389.54446000000002</v>
      </c>
      <c r="AD958" s="28">
        <v>94</v>
      </c>
      <c r="AE958" s="44">
        <f t="shared" si="1108"/>
        <v>2826.2693799999997</v>
      </c>
      <c r="AF958" s="28">
        <v>682</v>
      </c>
      <c r="AG958" s="44">
        <f t="shared" si="1109"/>
        <v>455.84990000000005</v>
      </c>
      <c r="AH958" s="28">
        <v>110</v>
      </c>
      <c r="AI958" s="44">
        <f t="shared" si="1060"/>
        <v>76.533731828030156</v>
      </c>
      <c r="AJ958" s="44">
        <f t="shared" si="1061"/>
        <v>0</v>
      </c>
      <c r="AK958" s="44"/>
      <c r="AL958" s="44">
        <f t="shared" si="1062"/>
        <v>0</v>
      </c>
      <c r="AM958" s="44"/>
      <c r="AN958" s="44">
        <f t="shared" si="1063"/>
        <v>76.533731828030156</v>
      </c>
      <c r="AO958" s="20"/>
      <c r="AP958" s="20">
        <v>0.18</v>
      </c>
      <c r="AQ958" s="20"/>
      <c r="AR958" s="20">
        <v>0.05</v>
      </c>
      <c r="AS958" s="44">
        <f t="shared" si="1064"/>
        <v>50.855776403010921</v>
      </c>
      <c r="AT958" s="44">
        <f t="shared" si="1065"/>
        <v>0</v>
      </c>
      <c r="AU958" s="44">
        <f t="shared" si="1066"/>
        <v>0</v>
      </c>
      <c r="AV958" s="44">
        <f t="shared" si="1067"/>
        <v>0</v>
      </c>
      <c r="AW958" s="44"/>
      <c r="AX958" s="44">
        <f t="shared" si="1068"/>
        <v>50.855776403010921</v>
      </c>
      <c r="AY958" s="44">
        <f t="shared" si="1069"/>
        <v>238.10494346498274</v>
      </c>
      <c r="AZ958" s="44">
        <f t="shared" si="1070"/>
        <v>0</v>
      </c>
      <c r="BA958" s="44"/>
      <c r="BB958" s="44">
        <f t="shared" si="1071"/>
        <v>0</v>
      </c>
      <c r="BC958" s="44"/>
      <c r="BD958" s="44">
        <f t="shared" si="1072"/>
        <v>238.10494346498274</v>
      </c>
      <c r="BE958" s="20"/>
      <c r="BF958" s="20">
        <v>0.56000000000000005</v>
      </c>
      <c r="BG958" s="20"/>
      <c r="BH958" s="20">
        <v>0.05</v>
      </c>
      <c r="BI958" s="44">
        <f t="shared" si="1073"/>
        <v>127.51205579437709</v>
      </c>
      <c r="BJ958" s="44">
        <f t="shared" si="1074"/>
        <v>0</v>
      </c>
      <c r="BK958" s="44">
        <f t="shared" si="1075"/>
        <v>0</v>
      </c>
      <c r="BL958" s="44">
        <f t="shared" si="1076"/>
        <v>0</v>
      </c>
      <c r="BM958" s="44"/>
      <c r="BN958" s="44">
        <f t="shared" si="1077"/>
        <v>127.51205579437709</v>
      </c>
      <c r="BO958" s="44">
        <f t="shared" si="1078"/>
        <v>93.541227789814641</v>
      </c>
      <c r="BP958" s="44">
        <f t="shared" si="1079"/>
        <v>0</v>
      </c>
      <c r="BQ958" s="44"/>
      <c r="BR958" s="44">
        <f t="shared" si="1080"/>
        <v>0</v>
      </c>
      <c r="BS958" s="44"/>
      <c r="BT958" s="44">
        <f t="shared" si="1081"/>
        <v>93.541227789814641</v>
      </c>
      <c r="BU958" s="20"/>
      <c r="BV958" s="20">
        <v>0.22</v>
      </c>
      <c r="BW958" s="20"/>
      <c r="BX958" s="20">
        <v>0.05</v>
      </c>
      <c r="BY958" s="44">
        <f t="shared" si="1082"/>
        <v>50.094021919219571</v>
      </c>
      <c r="BZ958" s="44">
        <f t="shared" si="1083"/>
        <v>0</v>
      </c>
      <c r="CA958" s="44">
        <f t="shared" si="1084"/>
        <v>0</v>
      </c>
      <c r="CB958" s="44">
        <f t="shared" si="1085"/>
        <v>0</v>
      </c>
      <c r="CC958" s="44"/>
      <c r="CD958" s="44">
        <f t="shared" si="1086"/>
        <v>50.094021919219571</v>
      </c>
      <c r="CE958" s="44">
        <f t="shared" si="1087"/>
        <v>7.6597878855102293</v>
      </c>
      <c r="CF958" s="44">
        <f t="shared" si="1088"/>
        <v>22.164722875753604</v>
      </c>
      <c r="CG958" s="44">
        <f t="shared" si="1089"/>
        <v>9.0998862246495751</v>
      </c>
      <c r="CH958" s="44">
        <f t="shared" si="1090"/>
        <v>19.701044909326605</v>
      </c>
      <c r="CI958" s="44">
        <f t="shared" si="1091"/>
        <v>61.292139717904995</v>
      </c>
      <c r="CJ958" s="44">
        <f t="shared" si="1092"/>
        <v>24.079054889176962</v>
      </c>
      <c r="CK958" s="44">
        <f t="shared" si="1093"/>
        <v>109.45024949625891</v>
      </c>
    </row>
    <row r="959" spans="1:91" x14ac:dyDescent="0.25">
      <c r="A959" s="41">
        <f>'[11]КППВ ПАТ "СМНВО"'!F128</f>
        <v>1971</v>
      </c>
      <c r="B959" s="41" t="str">
        <f>'[11]КППВ ПАТ "СМНВО"'!C128</f>
        <v>вул.Горького 38а</v>
      </c>
      <c r="C959" s="47" t="str">
        <f>'[11]КППВ ПАТ "СМНВО"'!O128</f>
        <v>так</v>
      </c>
      <c r="D959" s="46">
        <f>'[11]КППВ ПАТ "СМНВО"'!G128</f>
        <v>5</v>
      </c>
      <c r="E959" s="86" t="str">
        <f t="shared" si="1056"/>
        <v>ПАТ"Сумське НВО ім.Фрунзе"</v>
      </c>
      <c r="F959" s="43">
        <f>'[11]КППВ ПАТ "СМНВО"'!L128</f>
        <v>2867.9</v>
      </c>
      <c r="G959" s="43">
        <f>'[11]КППВ ПАТ "СМНВО"'!CL128</f>
        <v>234.62215225041672</v>
      </c>
      <c r="H959" s="32">
        <f t="shared" si="1110"/>
        <v>81.809739617984135</v>
      </c>
      <c r="I959" s="42"/>
      <c r="J959" s="42"/>
      <c r="K959" s="43">
        <f>'[11]КППВ ПАТ "СМНВО"'!CN128</f>
        <v>0</v>
      </c>
      <c r="L959" s="42"/>
      <c r="M959" s="42"/>
      <c r="N959" s="44">
        <f t="shared" si="1094"/>
        <v>234.62215225041672</v>
      </c>
      <c r="O959" s="44">
        <f t="shared" si="1095"/>
        <v>125.6469207778199</v>
      </c>
      <c r="P959" s="44">
        <f t="shared" si="1096"/>
        <v>0</v>
      </c>
      <c r="Q959" s="44">
        <f t="shared" si="1097"/>
        <v>0</v>
      </c>
      <c r="R959" s="44">
        <f t="shared" si="1098"/>
        <v>0</v>
      </c>
      <c r="S959" s="44">
        <f t="shared" si="1099"/>
        <v>0</v>
      </c>
      <c r="T959" s="44">
        <f t="shared" si="1100"/>
        <v>125.6469207778199</v>
      </c>
      <c r="U959" s="44">
        <f t="shared" si="1101"/>
        <v>290.9314687905167</v>
      </c>
      <c r="V959" s="44">
        <f t="shared" si="1102"/>
        <v>0</v>
      </c>
      <c r="W959" s="44">
        <f t="shared" si="1103"/>
        <v>0</v>
      </c>
      <c r="X959" s="44">
        <f t="shared" si="1104"/>
        <v>0</v>
      </c>
      <c r="Y959" s="44">
        <f t="shared" si="1105"/>
        <v>0</v>
      </c>
      <c r="Z959" s="44">
        <f t="shared" si="1106"/>
        <v>290.9314687905167</v>
      </c>
      <c r="AA959" s="20">
        <v>0.24</v>
      </c>
      <c r="AC959" s="44">
        <f t="shared" si="1107"/>
        <v>281.05420000000004</v>
      </c>
      <c r="AD959" s="28">
        <v>98</v>
      </c>
      <c r="AE959" s="44">
        <f t="shared" si="1108"/>
        <v>2030.4731999999999</v>
      </c>
      <c r="AF959" s="28">
        <v>708</v>
      </c>
      <c r="AG959" s="44">
        <f t="shared" si="1109"/>
        <v>324.0727</v>
      </c>
      <c r="AH959" s="28">
        <v>113</v>
      </c>
      <c r="AI959" s="44">
        <f t="shared" si="1060"/>
        <v>52.367664382293007</v>
      </c>
      <c r="AJ959" s="44">
        <f t="shared" si="1061"/>
        <v>0</v>
      </c>
      <c r="AK959" s="44"/>
      <c r="AL959" s="44">
        <f t="shared" si="1062"/>
        <v>0</v>
      </c>
      <c r="AM959" s="44"/>
      <c r="AN959" s="44">
        <f t="shared" si="1063"/>
        <v>52.367664382293007</v>
      </c>
      <c r="AO959" s="20"/>
      <c r="AP959" s="20">
        <v>0.18</v>
      </c>
      <c r="AQ959" s="20"/>
      <c r="AR959" s="20">
        <v>0.05</v>
      </c>
      <c r="AS959" s="44">
        <f t="shared" si="1064"/>
        <v>34.797705102868477</v>
      </c>
      <c r="AT959" s="44">
        <f t="shared" si="1065"/>
        <v>0</v>
      </c>
      <c r="AU959" s="44">
        <f t="shared" si="1066"/>
        <v>0</v>
      </c>
      <c r="AV959" s="44">
        <f t="shared" si="1067"/>
        <v>0</v>
      </c>
      <c r="AW959" s="44"/>
      <c r="AX959" s="44">
        <f t="shared" si="1068"/>
        <v>34.797705102868477</v>
      </c>
      <c r="AY959" s="44">
        <f t="shared" si="1069"/>
        <v>162.92162252268938</v>
      </c>
      <c r="AZ959" s="44">
        <f t="shared" si="1070"/>
        <v>0</v>
      </c>
      <c r="BA959" s="44"/>
      <c r="BB959" s="44">
        <f t="shared" si="1071"/>
        <v>0</v>
      </c>
      <c r="BC959" s="44"/>
      <c r="BD959" s="44">
        <f t="shared" si="1072"/>
        <v>162.92162252268938</v>
      </c>
      <c r="BE959" s="20"/>
      <c r="BF959" s="20">
        <v>0.56000000000000005</v>
      </c>
      <c r="BG959" s="20"/>
      <c r="BH959" s="20">
        <v>0.05</v>
      </c>
      <c r="BI959" s="44">
        <f t="shared" si="1073"/>
        <v>87.249221788118149</v>
      </c>
      <c r="BJ959" s="44">
        <f t="shared" si="1074"/>
        <v>0</v>
      </c>
      <c r="BK959" s="44">
        <f t="shared" si="1075"/>
        <v>0</v>
      </c>
      <c r="BL959" s="44">
        <f t="shared" si="1076"/>
        <v>0</v>
      </c>
      <c r="BM959" s="44"/>
      <c r="BN959" s="44">
        <f t="shared" si="1077"/>
        <v>87.249221788118149</v>
      </c>
      <c r="BO959" s="44">
        <f t="shared" si="1078"/>
        <v>64.004923133913678</v>
      </c>
      <c r="BP959" s="44">
        <f t="shared" si="1079"/>
        <v>0</v>
      </c>
      <c r="BQ959" s="44"/>
      <c r="BR959" s="44">
        <f t="shared" si="1080"/>
        <v>0</v>
      </c>
      <c r="BS959" s="44"/>
      <c r="BT959" s="44">
        <f t="shared" si="1081"/>
        <v>64.004923133913678</v>
      </c>
      <c r="BU959" s="20"/>
      <c r="BV959" s="20">
        <v>0.22</v>
      </c>
      <c r="BW959" s="20"/>
      <c r="BX959" s="20">
        <v>0.05</v>
      </c>
      <c r="BY959" s="44">
        <f t="shared" si="1082"/>
        <v>34.276479988189273</v>
      </c>
      <c r="BZ959" s="44">
        <f t="shared" si="1083"/>
        <v>0</v>
      </c>
      <c r="CA959" s="44">
        <f t="shared" si="1084"/>
        <v>0</v>
      </c>
      <c r="CB959" s="44">
        <f t="shared" si="1085"/>
        <v>0</v>
      </c>
      <c r="CC959" s="44"/>
      <c r="CD959" s="44">
        <f t="shared" si="1086"/>
        <v>34.276479988189273</v>
      </c>
      <c r="CE959" s="44">
        <f t="shared" si="1087"/>
        <v>8.0768027422829078</v>
      </c>
      <c r="CF959" s="44">
        <f t="shared" si="1088"/>
        <v>23.272106712091219</v>
      </c>
      <c r="CG959" s="44">
        <f t="shared" si="1089"/>
        <v>9.4546668768691102</v>
      </c>
      <c r="CH959" s="44">
        <f t="shared" si="1090"/>
        <v>13.480300557018477</v>
      </c>
      <c r="CI959" s="44">
        <f t="shared" si="1091"/>
        <v>41.938712844057491</v>
      </c>
      <c r="CJ959" s="44">
        <f t="shared" si="1092"/>
        <v>16.475922903022585</v>
      </c>
      <c r="CK959" s="44">
        <f t="shared" si="1093"/>
        <v>74.890558650102662</v>
      </c>
    </row>
    <row r="960" spans="1:91" x14ac:dyDescent="0.25">
      <c r="A960" s="41">
        <f>'[11]КППВ ПАТ "СМНВО"'!F129</f>
        <v>1973</v>
      </c>
      <c r="B960" s="41" t="str">
        <f>'[11]КППВ ПАТ "СМНВО"'!C129</f>
        <v>вул.Горького 40</v>
      </c>
      <c r="C960" s="47" t="str">
        <f>'[11]КППВ ПАТ "СМНВО"'!O129</f>
        <v>так</v>
      </c>
      <c r="D960" s="46">
        <f>'[11]КППВ ПАТ "СМНВО"'!G129</f>
        <v>5</v>
      </c>
      <c r="E960" s="86" t="str">
        <f t="shared" si="1056"/>
        <v>ПАТ"Сумське НВО ім.Фрунзе"</v>
      </c>
      <c r="F960" s="43">
        <f>'[11]КППВ ПАТ "СМНВО"'!L129</f>
        <v>4239.8</v>
      </c>
      <c r="G960" s="43">
        <f>'[11]КППВ ПАТ "СМНВО"'!CL129</f>
        <v>304.50917913308666</v>
      </c>
      <c r="H960" s="32">
        <f t="shared" si="1110"/>
        <v>71.821590436597631</v>
      </c>
      <c r="I960" s="42"/>
      <c r="J960" s="42"/>
      <c r="K960" s="43">
        <f>'[11]КППВ ПАТ "СМНВО"'!CN129</f>
        <v>131.82854999999998</v>
      </c>
      <c r="L960" s="42"/>
      <c r="M960" s="42"/>
      <c r="N960" s="44">
        <f t="shared" si="1094"/>
        <v>436.33772913308667</v>
      </c>
      <c r="O960" s="44">
        <f t="shared" si="1095"/>
        <v>163.07343675637924</v>
      </c>
      <c r="P960" s="44">
        <f t="shared" si="1096"/>
        <v>0</v>
      </c>
      <c r="Q960" s="44">
        <f t="shared" si="1097"/>
        <v>0</v>
      </c>
      <c r="R960" s="44">
        <f t="shared" si="1098"/>
        <v>70.597985822012035</v>
      </c>
      <c r="S960" s="44">
        <f t="shared" si="1099"/>
        <v>0</v>
      </c>
      <c r="T960" s="44">
        <f t="shared" si="1100"/>
        <v>233.67142257839129</v>
      </c>
      <c r="U960" s="44">
        <f t="shared" si="1101"/>
        <v>377.59138212502745</v>
      </c>
      <c r="V960" s="44">
        <f t="shared" si="1102"/>
        <v>0</v>
      </c>
      <c r="W960" s="44">
        <f t="shared" si="1103"/>
        <v>0</v>
      </c>
      <c r="X960" s="44">
        <f t="shared" si="1104"/>
        <v>131.82854999999998</v>
      </c>
      <c r="Y960" s="44">
        <f t="shared" si="1105"/>
        <v>0</v>
      </c>
      <c r="Z960" s="44">
        <f t="shared" si="1106"/>
        <v>509.41993212502746</v>
      </c>
      <c r="AA960" s="20">
        <v>0.24</v>
      </c>
      <c r="AC960" s="44">
        <f t="shared" si="1107"/>
        <v>381.58199999999999</v>
      </c>
      <c r="AD960" s="28">
        <v>90</v>
      </c>
      <c r="AE960" s="44">
        <f t="shared" si="1108"/>
        <v>2798.268</v>
      </c>
      <c r="AF960" s="28">
        <v>660</v>
      </c>
      <c r="AG960" s="44">
        <f t="shared" si="1109"/>
        <v>428.21980000000002</v>
      </c>
      <c r="AH960" s="28">
        <v>101</v>
      </c>
      <c r="AI960" s="44">
        <f t="shared" si="1060"/>
        <v>67.966448782504941</v>
      </c>
      <c r="AJ960" s="44">
        <f t="shared" si="1061"/>
        <v>0</v>
      </c>
      <c r="AK960" s="44"/>
      <c r="AL960" s="44">
        <f t="shared" si="1062"/>
        <v>6.5914274999999991</v>
      </c>
      <c r="AM960" s="44"/>
      <c r="AN960" s="44">
        <f t="shared" si="1063"/>
        <v>74.557876282504935</v>
      </c>
      <c r="AO960" s="20"/>
      <c r="AP960" s="20">
        <v>0.18</v>
      </c>
      <c r="AQ960" s="20"/>
      <c r="AR960" s="20">
        <v>0.05</v>
      </c>
      <c r="AS960" s="44">
        <f t="shared" si="1064"/>
        <v>45.162916267514888</v>
      </c>
      <c r="AT960" s="44">
        <f t="shared" si="1065"/>
        <v>0</v>
      </c>
      <c r="AU960" s="44">
        <f t="shared" si="1066"/>
        <v>0</v>
      </c>
      <c r="AV960" s="44">
        <f t="shared" si="1067"/>
        <v>3.5298992911006017</v>
      </c>
      <c r="AW960" s="44"/>
      <c r="AX960" s="44">
        <f t="shared" si="1068"/>
        <v>48.692815558615493</v>
      </c>
      <c r="AY960" s="44">
        <f t="shared" si="1069"/>
        <v>211.45117399001541</v>
      </c>
      <c r="AZ960" s="44">
        <f t="shared" si="1070"/>
        <v>0</v>
      </c>
      <c r="BA960" s="44"/>
      <c r="BB960" s="44">
        <f t="shared" si="1071"/>
        <v>6.5914274999999991</v>
      </c>
      <c r="BC960" s="44"/>
      <c r="BD960" s="44">
        <f t="shared" si="1072"/>
        <v>218.04260149001541</v>
      </c>
      <c r="BE960" s="20"/>
      <c r="BF960" s="20">
        <v>0.56000000000000005</v>
      </c>
      <c r="BG960" s="20"/>
      <c r="BH960" s="20">
        <v>0.05</v>
      </c>
      <c r="BI960" s="44">
        <f t="shared" si="1073"/>
        <v>113.23819448362975</v>
      </c>
      <c r="BJ960" s="44">
        <f t="shared" si="1074"/>
        <v>0</v>
      </c>
      <c r="BK960" s="44">
        <f t="shared" si="1075"/>
        <v>0</v>
      </c>
      <c r="BL960" s="44">
        <f t="shared" si="1076"/>
        <v>3.5298992911006017</v>
      </c>
      <c r="BM960" s="44"/>
      <c r="BN960" s="44">
        <f t="shared" si="1077"/>
        <v>116.76809377473036</v>
      </c>
      <c r="BO960" s="44">
        <f t="shared" si="1078"/>
        <v>83.070104067506037</v>
      </c>
      <c r="BP960" s="44">
        <f t="shared" si="1079"/>
        <v>0</v>
      </c>
      <c r="BQ960" s="44"/>
      <c r="BR960" s="44">
        <f t="shared" si="1080"/>
        <v>6.5914274999999991</v>
      </c>
      <c r="BS960" s="44"/>
      <c r="BT960" s="44">
        <f t="shared" si="1081"/>
        <v>89.661531567506032</v>
      </c>
      <c r="BU960" s="20"/>
      <c r="BV960" s="20">
        <v>0.22</v>
      </c>
      <c r="BW960" s="20"/>
      <c r="BX960" s="20">
        <v>0.05</v>
      </c>
      <c r="BY960" s="44">
        <f t="shared" si="1082"/>
        <v>44.486433547140251</v>
      </c>
      <c r="BZ960" s="44">
        <f t="shared" si="1083"/>
        <v>0</v>
      </c>
      <c r="CA960" s="44">
        <f t="shared" si="1084"/>
        <v>0</v>
      </c>
      <c r="CB960" s="44">
        <f t="shared" si="1085"/>
        <v>3.5298992911006017</v>
      </c>
      <c r="CC960" s="44"/>
      <c r="CD960" s="44">
        <f t="shared" si="1086"/>
        <v>48.016332838240857</v>
      </c>
      <c r="CE960" s="44">
        <f t="shared" si="1087"/>
        <v>7.8365154206508922</v>
      </c>
      <c r="CF960" s="44">
        <f t="shared" si="1088"/>
        <v>23.964320299673933</v>
      </c>
      <c r="CG960" s="44">
        <f t="shared" si="1089"/>
        <v>8.9182112562115528</v>
      </c>
      <c r="CH960" s="44">
        <f t="shared" si="1090"/>
        <v>19.192427102420218</v>
      </c>
      <c r="CI960" s="44">
        <f t="shared" si="1091"/>
        <v>56.127761988053578</v>
      </c>
      <c r="CJ960" s="44">
        <f t="shared" si="1092"/>
        <v>23.080357090381622</v>
      </c>
      <c r="CK960" s="44">
        <f t="shared" si="1093"/>
        <v>131.13309283091294</v>
      </c>
    </row>
    <row r="961" spans="1:91" x14ac:dyDescent="0.25">
      <c r="A961" s="41">
        <f>'[11]КППВ ПАТ "СМНВО"'!F130</f>
        <v>1967</v>
      </c>
      <c r="B961" s="41" t="str">
        <f>'[11]КППВ ПАТ "СМНВО"'!C130</f>
        <v>вул.Леваневського 2</v>
      </c>
      <c r="C961" s="47" t="str">
        <f>'[11]КППВ ПАТ "СМНВО"'!O130</f>
        <v>так</v>
      </c>
      <c r="D961" s="46">
        <f>'[11]КППВ ПАТ "СМНВО"'!G130</f>
        <v>5</v>
      </c>
      <c r="E961" s="86" t="str">
        <f t="shared" si="1056"/>
        <v>ПАТ"Сумське НВО ім.Фрунзе"</v>
      </c>
      <c r="F961" s="43">
        <f>'[11]КППВ ПАТ "СМНВО"'!L130</f>
        <v>2984.3</v>
      </c>
      <c r="G961" s="43">
        <f>'[11]КППВ ПАТ "СМНВО"'!CL130</f>
        <v>335.71564716980322</v>
      </c>
      <c r="H961" s="32">
        <f t="shared" si="1110"/>
        <v>112.4939339777513</v>
      </c>
      <c r="I961" s="42"/>
      <c r="J961" s="42"/>
      <c r="K961" s="43">
        <f>'[11]КППВ ПАТ "СМНВО"'!CN130</f>
        <v>0</v>
      </c>
      <c r="L961" s="42"/>
      <c r="M961" s="42"/>
      <c r="N961" s="44">
        <f t="shared" si="1094"/>
        <v>335.71564716980322</v>
      </c>
      <c r="O961" s="44">
        <f t="shared" si="1095"/>
        <v>179.78539928658373</v>
      </c>
      <c r="P961" s="44">
        <f t="shared" si="1096"/>
        <v>0</v>
      </c>
      <c r="Q961" s="44">
        <f t="shared" si="1097"/>
        <v>0</v>
      </c>
      <c r="R961" s="44">
        <f t="shared" si="1098"/>
        <v>0</v>
      </c>
      <c r="S961" s="44">
        <f t="shared" si="1099"/>
        <v>0</v>
      </c>
      <c r="T961" s="44">
        <f t="shared" si="1100"/>
        <v>179.78539928658373</v>
      </c>
      <c r="U961" s="44">
        <f t="shared" si="1101"/>
        <v>372.64436835848159</v>
      </c>
      <c r="V961" s="44">
        <f t="shared" si="1102"/>
        <v>0</v>
      </c>
      <c r="W961" s="44">
        <f t="shared" si="1103"/>
        <v>0</v>
      </c>
      <c r="X961" s="44">
        <f t="shared" si="1104"/>
        <v>0</v>
      </c>
      <c r="Y961" s="44">
        <f t="shared" si="1105"/>
        <v>0</v>
      </c>
      <c r="Z961" s="44">
        <f t="shared" si="1106"/>
        <v>372.64436835848159</v>
      </c>
      <c r="AA961" s="20">
        <v>0.11</v>
      </c>
      <c r="AC961" s="44">
        <f t="shared" si="1107"/>
        <v>292.46140000000003</v>
      </c>
      <c r="AD961" s="28">
        <v>98</v>
      </c>
      <c r="AE961" s="44">
        <f t="shared" si="1108"/>
        <v>2112.8843999999999</v>
      </c>
      <c r="AF961" s="28">
        <v>708</v>
      </c>
      <c r="AG961" s="44">
        <f t="shared" si="1109"/>
        <v>337.22590000000002</v>
      </c>
      <c r="AH961" s="28">
        <v>113</v>
      </c>
      <c r="AI961" s="44">
        <f t="shared" si="1060"/>
        <v>67.07598630452668</v>
      </c>
      <c r="AJ961" s="44">
        <f t="shared" si="1061"/>
        <v>0</v>
      </c>
      <c r="AK961" s="44"/>
      <c r="AL961" s="44">
        <f t="shared" si="1062"/>
        <v>0</v>
      </c>
      <c r="AM961" s="44"/>
      <c r="AN961" s="44">
        <f t="shared" si="1063"/>
        <v>67.07598630452668</v>
      </c>
      <c r="AO961" s="20"/>
      <c r="AP961" s="20">
        <v>0.18</v>
      </c>
      <c r="AQ961" s="20"/>
      <c r="AR961" s="20">
        <v>0.05</v>
      </c>
      <c r="AS961" s="44">
        <f t="shared" si="1064"/>
        <v>44.57121428730715</v>
      </c>
      <c r="AT961" s="44">
        <f t="shared" si="1065"/>
        <v>0</v>
      </c>
      <c r="AU961" s="44">
        <f t="shared" si="1066"/>
        <v>0</v>
      </c>
      <c r="AV961" s="44">
        <f t="shared" si="1067"/>
        <v>0</v>
      </c>
      <c r="AW961" s="44"/>
      <c r="AX961" s="44">
        <f t="shared" si="1068"/>
        <v>44.57121428730715</v>
      </c>
      <c r="AY961" s="44">
        <f t="shared" si="1069"/>
        <v>208.68084628074971</v>
      </c>
      <c r="AZ961" s="44">
        <f t="shared" si="1070"/>
        <v>0</v>
      </c>
      <c r="BA961" s="44"/>
      <c r="BB961" s="44">
        <f t="shared" si="1071"/>
        <v>0</v>
      </c>
      <c r="BC961" s="44"/>
      <c r="BD961" s="44">
        <f t="shared" si="1072"/>
        <v>208.68084628074971</v>
      </c>
      <c r="BE961" s="20"/>
      <c r="BF961" s="20">
        <v>0.56000000000000005</v>
      </c>
      <c r="BG961" s="20"/>
      <c r="BH961" s="20">
        <v>0.05</v>
      </c>
      <c r="BI961" s="44">
        <f t="shared" si="1073"/>
        <v>111.75460419654046</v>
      </c>
      <c r="BJ961" s="44">
        <f t="shared" si="1074"/>
        <v>0</v>
      </c>
      <c r="BK961" s="44">
        <f t="shared" si="1075"/>
        <v>0</v>
      </c>
      <c r="BL961" s="44">
        <f t="shared" si="1076"/>
        <v>0</v>
      </c>
      <c r="BM961" s="44"/>
      <c r="BN961" s="44">
        <f t="shared" si="1077"/>
        <v>111.75460419654046</v>
      </c>
      <c r="BO961" s="44">
        <f t="shared" si="1078"/>
        <v>81.981761038865955</v>
      </c>
      <c r="BP961" s="44">
        <f t="shared" si="1079"/>
        <v>0</v>
      </c>
      <c r="BQ961" s="44"/>
      <c r="BR961" s="44">
        <f t="shared" si="1080"/>
        <v>0</v>
      </c>
      <c r="BS961" s="44"/>
      <c r="BT961" s="44">
        <f t="shared" si="1081"/>
        <v>81.981761038865955</v>
      </c>
      <c r="BU961" s="20"/>
      <c r="BV961" s="20">
        <v>0.22</v>
      </c>
      <c r="BW961" s="20"/>
      <c r="BX961" s="20">
        <v>0.05</v>
      </c>
      <c r="BY961" s="44">
        <f t="shared" si="1082"/>
        <v>43.903594505783744</v>
      </c>
      <c r="BZ961" s="44">
        <f t="shared" si="1083"/>
        <v>0</v>
      </c>
      <c r="CA961" s="44">
        <f t="shared" si="1084"/>
        <v>0</v>
      </c>
      <c r="CB961" s="44">
        <f t="shared" si="1085"/>
        <v>0</v>
      </c>
      <c r="CC961" s="44"/>
      <c r="CD961" s="44">
        <f t="shared" si="1086"/>
        <v>43.903594505783744</v>
      </c>
      <c r="CE961" s="44">
        <f t="shared" si="1087"/>
        <v>6.5616655205933272</v>
      </c>
      <c r="CF961" s="44">
        <f t="shared" si="1088"/>
        <v>18.906463990370497</v>
      </c>
      <c r="CG961" s="44">
        <f t="shared" si="1089"/>
        <v>7.6810544511469274</v>
      </c>
      <c r="CH961" s="44">
        <f t="shared" si="1090"/>
        <v>17.266465216829719</v>
      </c>
      <c r="CI961" s="44">
        <f t="shared" si="1091"/>
        <v>53.717891785692473</v>
      </c>
      <c r="CJ961" s="44">
        <f t="shared" si="1092"/>
        <v>21.103457487236327</v>
      </c>
      <c r="CK961" s="44">
        <f t="shared" si="1093"/>
        <v>95.924806760165112</v>
      </c>
    </row>
    <row r="962" spans="1:91" x14ac:dyDescent="0.25">
      <c r="A962" s="41">
        <f>'[11]КППВ ПАТ "СМНВО"'!F131</f>
        <v>1972</v>
      </c>
      <c r="B962" s="41" t="str">
        <f>'[11]КППВ ПАТ "СМНВО"'!C131</f>
        <v>вул.Супруна 5</v>
      </c>
      <c r="C962" s="47" t="str">
        <f>'[11]КППВ ПАТ "СМНВО"'!O131</f>
        <v>так</v>
      </c>
      <c r="D962" s="46">
        <f>'[11]КППВ ПАТ "СМНВО"'!G131</f>
        <v>5</v>
      </c>
      <c r="E962" s="86" t="str">
        <f t="shared" si="1056"/>
        <v>ПАТ"Сумське НВО ім.Фрунзе"</v>
      </c>
      <c r="F962" s="43">
        <f>'[11]КППВ ПАТ "СМНВО"'!L131</f>
        <v>2962.58</v>
      </c>
      <c r="G962" s="43">
        <f>'[11]КППВ ПАТ "СМНВО"'!CL131</f>
        <v>275.84404088612445</v>
      </c>
      <c r="H962" s="32">
        <f t="shared" si="1110"/>
        <v>93.10939818878289</v>
      </c>
      <c r="I962" s="42"/>
      <c r="J962" s="42"/>
      <c r="K962" s="43">
        <f>'[11]КППВ ПАТ "СМНВО"'!CN131</f>
        <v>0</v>
      </c>
      <c r="L962" s="42"/>
      <c r="M962" s="42"/>
      <c r="N962" s="44">
        <f t="shared" si="1094"/>
        <v>275.84404088612445</v>
      </c>
      <c r="O962" s="44">
        <f t="shared" si="1095"/>
        <v>147.722429531123</v>
      </c>
      <c r="P962" s="44">
        <f t="shared" si="1096"/>
        <v>0</v>
      </c>
      <c r="Q962" s="44">
        <f t="shared" si="1097"/>
        <v>0</v>
      </c>
      <c r="R962" s="44">
        <f t="shared" si="1098"/>
        <v>0</v>
      </c>
      <c r="S962" s="44">
        <f t="shared" si="1099"/>
        <v>0</v>
      </c>
      <c r="T962" s="44">
        <f t="shared" si="1100"/>
        <v>147.722429531123</v>
      </c>
      <c r="U962" s="44">
        <f t="shared" si="1101"/>
        <v>342.04661069879432</v>
      </c>
      <c r="V962" s="44">
        <f t="shared" si="1102"/>
        <v>0</v>
      </c>
      <c r="W962" s="44">
        <f t="shared" si="1103"/>
        <v>0</v>
      </c>
      <c r="X962" s="44">
        <f t="shared" si="1104"/>
        <v>0</v>
      </c>
      <c r="Y962" s="44">
        <f t="shared" si="1105"/>
        <v>0</v>
      </c>
      <c r="Z962" s="44">
        <f t="shared" si="1106"/>
        <v>342.04661069879432</v>
      </c>
      <c r="AA962" s="20">
        <v>0.24</v>
      </c>
      <c r="AC962" s="44">
        <f t="shared" si="1107"/>
        <v>290.33283999999998</v>
      </c>
      <c r="AD962" s="28">
        <v>98</v>
      </c>
      <c r="AE962" s="44">
        <f t="shared" si="1108"/>
        <v>2097.5066400000001</v>
      </c>
      <c r="AF962" s="28">
        <v>708</v>
      </c>
      <c r="AG962" s="44">
        <f t="shared" si="1109"/>
        <v>334.77153999999996</v>
      </c>
      <c r="AH962" s="28">
        <v>113</v>
      </c>
      <c r="AI962" s="44">
        <f t="shared" si="1060"/>
        <v>61.568389925782974</v>
      </c>
      <c r="AJ962" s="44">
        <f t="shared" si="1061"/>
        <v>0</v>
      </c>
      <c r="AK962" s="44"/>
      <c r="AL962" s="44">
        <f t="shared" si="1062"/>
        <v>0</v>
      </c>
      <c r="AM962" s="44"/>
      <c r="AN962" s="44">
        <f t="shared" si="1063"/>
        <v>61.568389925782974</v>
      </c>
      <c r="AO962" s="20"/>
      <c r="AP962" s="20">
        <v>0.18</v>
      </c>
      <c r="AQ962" s="20"/>
      <c r="AR962" s="20">
        <v>0.05</v>
      </c>
      <c r="AS962" s="44">
        <f t="shared" si="1064"/>
        <v>40.91148042531821</v>
      </c>
      <c r="AT962" s="44">
        <f t="shared" si="1065"/>
        <v>0</v>
      </c>
      <c r="AU962" s="44">
        <f t="shared" si="1066"/>
        <v>0</v>
      </c>
      <c r="AV962" s="44">
        <f t="shared" si="1067"/>
        <v>0</v>
      </c>
      <c r="AW962" s="44"/>
      <c r="AX962" s="44">
        <f t="shared" si="1068"/>
        <v>40.91148042531821</v>
      </c>
      <c r="AY962" s="44">
        <f t="shared" si="1069"/>
        <v>191.54610199132483</v>
      </c>
      <c r="AZ962" s="44">
        <f t="shared" si="1070"/>
        <v>0</v>
      </c>
      <c r="BA962" s="44"/>
      <c r="BB962" s="44">
        <f t="shared" si="1071"/>
        <v>0</v>
      </c>
      <c r="BC962" s="44"/>
      <c r="BD962" s="44">
        <f t="shared" si="1072"/>
        <v>191.54610199132483</v>
      </c>
      <c r="BE962" s="20"/>
      <c r="BF962" s="20">
        <v>0.56000000000000005</v>
      </c>
      <c r="BG962" s="20"/>
      <c r="BH962" s="20">
        <v>0.05</v>
      </c>
      <c r="BI962" s="44">
        <f t="shared" si="1073"/>
        <v>102.57845506641182</v>
      </c>
      <c r="BJ962" s="44">
        <f t="shared" si="1074"/>
        <v>0</v>
      </c>
      <c r="BK962" s="44">
        <f t="shared" si="1075"/>
        <v>0</v>
      </c>
      <c r="BL962" s="44">
        <f t="shared" si="1076"/>
        <v>0</v>
      </c>
      <c r="BM962" s="44"/>
      <c r="BN962" s="44">
        <f t="shared" si="1077"/>
        <v>102.57845506641182</v>
      </c>
      <c r="BO962" s="44">
        <f t="shared" si="1078"/>
        <v>75.250254353734746</v>
      </c>
      <c r="BP962" s="44">
        <f t="shared" si="1079"/>
        <v>0</v>
      </c>
      <c r="BQ962" s="44"/>
      <c r="BR962" s="44">
        <f t="shared" si="1080"/>
        <v>0</v>
      </c>
      <c r="BS962" s="44"/>
      <c r="BT962" s="44">
        <f t="shared" si="1081"/>
        <v>75.250254353734746</v>
      </c>
      <c r="BU962" s="20"/>
      <c r="BV962" s="20">
        <v>0.22</v>
      </c>
      <c r="BW962" s="20"/>
      <c r="BX962" s="20">
        <v>0.05</v>
      </c>
      <c r="BY962" s="44">
        <f t="shared" si="1082"/>
        <v>40.298678776090348</v>
      </c>
      <c r="BZ962" s="44">
        <f t="shared" si="1083"/>
        <v>0</v>
      </c>
      <c r="CA962" s="44">
        <f t="shared" si="1084"/>
        <v>0</v>
      </c>
      <c r="CB962" s="44">
        <f t="shared" si="1085"/>
        <v>0</v>
      </c>
      <c r="CC962" s="44"/>
      <c r="CD962" s="44">
        <f t="shared" si="1086"/>
        <v>40.298678776090348</v>
      </c>
      <c r="CE962" s="44">
        <f t="shared" si="1087"/>
        <v>7.0966104619457013</v>
      </c>
      <c r="CF962" s="44">
        <f t="shared" si="1088"/>
        <v>20.447828334341967</v>
      </c>
      <c r="CG962" s="44">
        <f t="shared" si="1089"/>
        <v>8.307258455297637</v>
      </c>
      <c r="CH962" s="44">
        <f t="shared" si="1090"/>
        <v>15.848719067407869</v>
      </c>
      <c r="CI962" s="44">
        <f t="shared" si="1091"/>
        <v>49.307125987491155</v>
      </c>
      <c r="CJ962" s="44">
        <f t="shared" si="1092"/>
        <v>19.37065663794295</v>
      </c>
      <c r="CK962" s="44">
        <f t="shared" si="1093"/>
        <v>88.048439263377048</v>
      </c>
    </row>
    <row r="963" spans="1:91" x14ac:dyDescent="0.25">
      <c r="A963" s="41">
        <f>'[11]КППВ ПАТ "СМНВО"'!F132</f>
        <v>1981</v>
      </c>
      <c r="B963" s="41" t="str">
        <f>'[11]КППВ ПАТ "СМНВО"'!C132</f>
        <v>вул. Горького, 25</v>
      </c>
      <c r="C963" s="47" t="str">
        <f>'[11]КППВ ПАТ "СМНВО"'!O132</f>
        <v>так</v>
      </c>
      <c r="D963" s="46">
        <f>'[11]КППВ ПАТ "СМНВО"'!G132</f>
        <v>9</v>
      </c>
      <c r="E963" s="86" t="str">
        <f t="shared" si="1056"/>
        <v>ПАТ"Сумське НВО ім.Фрунзе"</v>
      </c>
      <c r="F963" s="43">
        <f>'[11]КППВ ПАТ "СМНВО"'!L132</f>
        <v>10230.5</v>
      </c>
      <c r="G963" s="43">
        <f>'[11]КППВ ПАТ "СМНВО"'!CL132</f>
        <v>968.42589282252959</v>
      </c>
      <c r="H963" s="32">
        <f t="shared" si="1110"/>
        <v>94.660661045161973</v>
      </c>
      <c r="I963" s="42"/>
      <c r="J963" s="42"/>
      <c r="K963" s="43">
        <f>'[11]КППВ ПАТ "СМНВО"'!CN132</f>
        <v>431.88810000000001</v>
      </c>
      <c r="L963" s="42"/>
      <c r="M963" s="42"/>
      <c r="N963" s="44">
        <f t="shared" si="1094"/>
        <v>1400.3139928225296</v>
      </c>
      <c r="O963" s="44">
        <f t="shared" si="1095"/>
        <v>518.61996093527762</v>
      </c>
      <c r="P963" s="44">
        <f t="shared" si="1096"/>
        <v>0</v>
      </c>
      <c r="Q963" s="44">
        <f t="shared" si="1097"/>
        <v>0</v>
      </c>
      <c r="R963" s="44">
        <f t="shared" si="1098"/>
        <v>231.28851800687877</v>
      </c>
      <c r="S963" s="44">
        <f t="shared" si="1099"/>
        <v>0</v>
      </c>
      <c r="T963" s="44">
        <f t="shared" si="1100"/>
        <v>749.90847894215642</v>
      </c>
      <c r="U963" s="44">
        <f t="shared" si="1101"/>
        <v>1200.8481070999367</v>
      </c>
      <c r="V963" s="44">
        <f t="shared" si="1102"/>
        <v>0</v>
      </c>
      <c r="W963" s="44">
        <f t="shared" si="1103"/>
        <v>0</v>
      </c>
      <c r="X963" s="44">
        <f t="shared" si="1104"/>
        <v>431.88810000000001</v>
      </c>
      <c r="Y963" s="44">
        <f t="shared" si="1105"/>
        <v>0</v>
      </c>
      <c r="Z963" s="44">
        <f t="shared" si="1106"/>
        <v>1632.7362070999366</v>
      </c>
      <c r="AA963" s="20">
        <v>0.24</v>
      </c>
      <c r="AC963" s="44">
        <f t="shared" si="1107"/>
        <v>695.67399999999998</v>
      </c>
      <c r="AD963" s="28">
        <v>68</v>
      </c>
      <c r="AE963" s="44">
        <f t="shared" si="1108"/>
        <v>6271.2965000000004</v>
      </c>
      <c r="AF963" s="28">
        <v>613</v>
      </c>
      <c r="AG963" s="44">
        <f t="shared" si="1109"/>
        <v>941.20600000000002</v>
      </c>
      <c r="AH963" s="28">
        <v>92</v>
      </c>
      <c r="AI963" s="44">
        <f t="shared" si="1060"/>
        <v>216.15265927798859</v>
      </c>
      <c r="AJ963" s="44">
        <f t="shared" si="1061"/>
        <v>0</v>
      </c>
      <c r="AK963" s="44"/>
      <c r="AL963" s="44">
        <f t="shared" si="1062"/>
        <v>21.594405000000002</v>
      </c>
      <c r="AM963" s="44"/>
      <c r="AN963" s="44">
        <f t="shared" si="1063"/>
        <v>237.74706427798858</v>
      </c>
      <c r="AO963" s="20"/>
      <c r="AP963" s="20">
        <v>0.18</v>
      </c>
      <c r="AQ963" s="20"/>
      <c r="AR963" s="20">
        <v>0.05</v>
      </c>
      <c r="AS963" s="44">
        <f t="shared" si="1064"/>
        <v>143.63093300948373</v>
      </c>
      <c r="AT963" s="44">
        <f t="shared" si="1065"/>
        <v>0</v>
      </c>
      <c r="AU963" s="44">
        <f t="shared" si="1066"/>
        <v>0</v>
      </c>
      <c r="AV963" s="44">
        <f t="shared" si="1067"/>
        <v>11.56442590034394</v>
      </c>
      <c r="AW963" s="44"/>
      <c r="AX963" s="44">
        <f t="shared" si="1068"/>
        <v>155.19535890982766</v>
      </c>
      <c r="AY963" s="44">
        <f t="shared" si="1069"/>
        <v>672.47493997596462</v>
      </c>
      <c r="AZ963" s="44">
        <f t="shared" si="1070"/>
        <v>0</v>
      </c>
      <c r="BA963" s="44"/>
      <c r="BB963" s="44">
        <f t="shared" si="1071"/>
        <v>21.594405000000002</v>
      </c>
      <c r="BC963" s="44"/>
      <c r="BD963" s="44">
        <f t="shared" si="1072"/>
        <v>694.06934497596467</v>
      </c>
      <c r="BE963" s="20"/>
      <c r="BF963" s="20">
        <v>0.56000000000000005</v>
      </c>
      <c r="BG963" s="20"/>
      <c r="BH963" s="20">
        <v>0.05</v>
      </c>
      <c r="BI963" s="44">
        <f t="shared" si="1073"/>
        <v>360.12970087345684</v>
      </c>
      <c r="BJ963" s="44">
        <f t="shared" si="1074"/>
        <v>0</v>
      </c>
      <c r="BK963" s="44">
        <f t="shared" si="1075"/>
        <v>0</v>
      </c>
      <c r="BL963" s="44">
        <f t="shared" si="1076"/>
        <v>11.56442590034394</v>
      </c>
      <c r="BM963" s="44"/>
      <c r="BN963" s="44">
        <f t="shared" si="1077"/>
        <v>371.6941267738008</v>
      </c>
      <c r="BO963" s="44">
        <f t="shared" si="1078"/>
        <v>264.18658356198608</v>
      </c>
      <c r="BP963" s="44">
        <f t="shared" si="1079"/>
        <v>0</v>
      </c>
      <c r="BQ963" s="44"/>
      <c r="BR963" s="44">
        <f t="shared" si="1080"/>
        <v>21.594405000000002</v>
      </c>
      <c r="BS963" s="44"/>
      <c r="BT963" s="44">
        <f t="shared" si="1081"/>
        <v>285.78098856198608</v>
      </c>
      <c r="BU963" s="20"/>
      <c r="BV963" s="20">
        <v>0.22</v>
      </c>
      <c r="BW963" s="20"/>
      <c r="BX963" s="20">
        <v>0.05</v>
      </c>
      <c r="BY963" s="44">
        <f t="shared" si="1082"/>
        <v>141.47952534314376</v>
      </c>
      <c r="BZ963" s="44">
        <f t="shared" si="1083"/>
        <v>0</v>
      </c>
      <c r="CA963" s="44">
        <f t="shared" si="1084"/>
        <v>0</v>
      </c>
      <c r="CB963" s="44">
        <f t="shared" si="1085"/>
        <v>11.56442590034394</v>
      </c>
      <c r="CC963" s="44"/>
      <c r="CD963" s="44">
        <f t="shared" si="1086"/>
        <v>153.0439512434877</v>
      </c>
      <c r="CE963" s="44">
        <f t="shared" si="1087"/>
        <v>4.4825696134650768</v>
      </c>
      <c r="CF963" s="44">
        <f t="shared" si="1088"/>
        <v>16.872196917484462</v>
      </c>
      <c r="CG963" s="44">
        <f t="shared" si="1089"/>
        <v>6.1499065618253246</v>
      </c>
      <c r="CH963" s="44">
        <f t="shared" si="1090"/>
        <v>61.20001571236287</v>
      </c>
      <c r="CI963" s="44">
        <f t="shared" si="1091"/>
        <v>178.66489728063115</v>
      </c>
      <c r="CJ963" s="44">
        <f t="shared" si="1092"/>
        <v>73.564740087970065</v>
      </c>
      <c r="CK963" s="44">
        <f t="shared" si="1093"/>
        <v>420.29322983279053</v>
      </c>
    </row>
    <row r="964" spans="1:91" x14ac:dyDescent="0.25">
      <c r="A964" s="41">
        <f>'[11]КППВ ПАТ "СМНВО"'!F133</f>
        <v>1983</v>
      </c>
      <c r="B964" s="41" t="str">
        <f>'[11]КППВ ПАТ "СМНВО"'!C133</f>
        <v>вул. Жукова, 2/1</v>
      </c>
      <c r="C964" s="47" t="str">
        <f>'[11]КППВ ПАТ "СМНВО"'!O133</f>
        <v>так</v>
      </c>
      <c r="D964" s="46">
        <f>'[11]КППВ ПАТ "СМНВО"'!G133</f>
        <v>9</v>
      </c>
      <c r="E964" s="86" t="str">
        <f t="shared" ref="E964:E1027" si="1134">$E$2</f>
        <v>ПАТ"Сумське НВО ім.Фрунзе"</v>
      </c>
      <c r="F964" s="43">
        <f>'[11]КППВ ПАТ "СМНВО"'!L133</f>
        <v>9550.76</v>
      </c>
      <c r="G964" s="43">
        <f>'[11]КППВ ПАТ "СМНВО"'!CL133</f>
        <v>1382.3482600136977</v>
      </c>
      <c r="H964" s="32">
        <f t="shared" si="1110"/>
        <v>144.7369905655359</v>
      </c>
      <c r="I964" s="42"/>
      <c r="J964" s="42"/>
      <c r="K964" s="43">
        <f>'[11]КППВ ПАТ "СМНВО"'!CN133</f>
        <v>446.44267500000001</v>
      </c>
      <c r="L964" s="42"/>
      <c r="M964" s="42"/>
      <c r="N964" s="44">
        <f t="shared" si="1094"/>
        <v>1828.7909350136977</v>
      </c>
      <c r="O964" s="44">
        <f t="shared" si="1095"/>
        <v>740.2873115234147</v>
      </c>
      <c r="P964" s="44">
        <f t="shared" si="1096"/>
        <v>0</v>
      </c>
      <c r="Q964" s="44">
        <f t="shared" si="1097"/>
        <v>0</v>
      </c>
      <c r="R964" s="44">
        <f t="shared" si="1098"/>
        <v>239.082912161221</v>
      </c>
      <c r="S964" s="44">
        <f t="shared" si="1099"/>
        <v>0</v>
      </c>
      <c r="T964" s="44">
        <f t="shared" si="1100"/>
        <v>979.37022368463568</v>
      </c>
      <c r="U964" s="44">
        <f t="shared" si="1101"/>
        <v>1534.4065686152046</v>
      </c>
      <c r="V964" s="44">
        <f t="shared" si="1102"/>
        <v>0</v>
      </c>
      <c r="W964" s="44">
        <f t="shared" si="1103"/>
        <v>0</v>
      </c>
      <c r="X964" s="44">
        <f t="shared" si="1104"/>
        <v>446.44267500000001</v>
      </c>
      <c r="Y964" s="44">
        <f t="shared" si="1105"/>
        <v>0</v>
      </c>
      <c r="Z964" s="44">
        <f t="shared" si="1106"/>
        <v>1980.8492436152046</v>
      </c>
      <c r="AA964" s="20">
        <v>0.11</v>
      </c>
      <c r="AC964" s="44">
        <f t="shared" ref="AC964" si="1135">AD964*F964/1000</f>
        <v>649.45168000000001</v>
      </c>
      <c r="AD964" s="28">
        <v>68</v>
      </c>
      <c r="AE964" s="44">
        <f t="shared" ref="AE964" si="1136">AF964*F964/1000</f>
        <v>5854.6158800000003</v>
      </c>
      <c r="AF964" s="28">
        <v>613</v>
      </c>
      <c r="AG964" s="44">
        <f t="shared" ref="AG964" si="1137">AH964*F964/1000</f>
        <v>878.66992000000005</v>
      </c>
      <c r="AH964" s="28">
        <v>92</v>
      </c>
      <c r="AI964" s="44">
        <f t="shared" ref="AI964:AI1027" si="1138">U964*AP964</f>
        <v>276.19318235073683</v>
      </c>
      <c r="AJ964" s="44">
        <f t="shared" ref="AJ964:AJ1027" si="1139">V964*AQ964</f>
        <v>0</v>
      </c>
      <c r="AK964" s="44"/>
      <c r="AL964" s="44">
        <f t="shared" ref="AL964:AL1027" si="1140">X964*AR964</f>
        <v>22.322133750000003</v>
      </c>
      <c r="AM964" s="44"/>
      <c r="AN964" s="44">
        <f t="shared" ref="AN964:AN1027" si="1141">SUM(AI964:AL964)</f>
        <v>298.51531610073681</v>
      </c>
      <c r="AO964" s="20"/>
      <c r="AP964" s="20">
        <v>0.18</v>
      </c>
      <c r="AQ964" s="20"/>
      <c r="AR964" s="20">
        <v>0.05</v>
      </c>
      <c r="AS964" s="44">
        <f t="shared" ref="AS964:AS1027" si="1142">AI964*$D$3</f>
        <v>183.52716364630217</v>
      </c>
      <c r="AT964" s="44">
        <f t="shared" ref="AT964:AT1027" si="1143">AJ964*$D$4</f>
        <v>0</v>
      </c>
      <c r="AU964" s="44">
        <f t="shared" ref="AU964:AU1027" si="1144">AK964*$D$5</f>
        <v>0</v>
      </c>
      <c r="AV964" s="44">
        <f t="shared" ref="AV964:AV1027" si="1145">AL964*$E$3</f>
        <v>11.954145608061051</v>
      </c>
      <c r="AW964" s="44"/>
      <c r="AX964" s="44">
        <f t="shared" ref="AX964:AX1027" si="1146">SUM(AS964:AW964)</f>
        <v>195.48130925436323</v>
      </c>
      <c r="AY964" s="44">
        <f t="shared" ref="AY964:AY1027" si="1147">U964*BF964</f>
        <v>859.26767842451466</v>
      </c>
      <c r="AZ964" s="44">
        <f t="shared" ref="AZ964:AZ1027" si="1148">V964*BG964</f>
        <v>0</v>
      </c>
      <c r="BA964" s="44"/>
      <c r="BB964" s="44">
        <f t="shared" ref="BB964:BB1027" si="1149">X964*BH964</f>
        <v>22.322133750000003</v>
      </c>
      <c r="BC964" s="44"/>
      <c r="BD964" s="44">
        <f t="shared" ref="BD964:BD1027" si="1150">SUM(AY964:BB964)</f>
        <v>881.58981217451469</v>
      </c>
      <c r="BE964" s="20"/>
      <c r="BF964" s="20">
        <v>0.56000000000000005</v>
      </c>
      <c r="BG964" s="20"/>
      <c r="BH964" s="20">
        <v>0.05</v>
      </c>
      <c r="BI964" s="44">
        <f t="shared" ref="BI964:BI1027" si="1151">AY964*$E$3</f>
        <v>460.16259284295467</v>
      </c>
      <c r="BJ964" s="44">
        <f t="shared" ref="BJ964:BJ1027" si="1152">AZ964*$D$4</f>
        <v>0</v>
      </c>
      <c r="BK964" s="44">
        <f t="shared" ref="BK964:BK1027" si="1153">BA964*$D$5</f>
        <v>0</v>
      </c>
      <c r="BL964" s="44">
        <f t="shared" ref="BL964:BL1027" si="1154">BB964*$E$3</f>
        <v>11.954145608061051</v>
      </c>
      <c r="BM964" s="44"/>
      <c r="BN964" s="44">
        <f t="shared" ref="BN964:BN1027" si="1155">SUM(BI964:BM964)</f>
        <v>472.11673845101569</v>
      </c>
      <c r="BO964" s="44">
        <f t="shared" ref="BO964:BO1027" si="1156">U964*BV964</f>
        <v>337.56944509534503</v>
      </c>
      <c r="BP964" s="44">
        <f t="shared" ref="BP964:BP1027" si="1157">V964*BW964</f>
        <v>0</v>
      </c>
      <c r="BQ964" s="44"/>
      <c r="BR964" s="44">
        <f t="shared" ref="BR964:BR1027" si="1158">X964*BX964</f>
        <v>22.322133750000003</v>
      </c>
      <c r="BS964" s="44"/>
      <c r="BT964" s="44">
        <f t="shared" ref="BT964:BT1027" si="1159">SUM(BO964:BR964)</f>
        <v>359.89157884534501</v>
      </c>
      <c r="BU964" s="20"/>
      <c r="BV964" s="20">
        <v>0.22</v>
      </c>
      <c r="BW964" s="20"/>
      <c r="BX964" s="20">
        <v>0.05</v>
      </c>
      <c r="BY964" s="44">
        <f t="shared" ref="BY964:BY1027" si="1160">BO964*$E$3</f>
        <v>180.77816147401791</v>
      </c>
      <c r="BZ964" s="44">
        <f t="shared" ref="BZ964:BZ1027" si="1161">BP964*$D$4</f>
        <v>0</v>
      </c>
      <c r="CA964" s="44">
        <f t="shared" ref="CA964:CA1027" si="1162">BQ964*$D$5</f>
        <v>0</v>
      </c>
      <c r="CB964" s="44">
        <f t="shared" ref="CB964:CB1027" si="1163">BR964*$E$3</f>
        <v>11.954145608061051</v>
      </c>
      <c r="CC964" s="44"/>
      <c r="CD964" s="44">
        <f t="shared" ref="CD964:CD1027" si="1164">SUM(BY964:CC964)</f>
        <v>192.73230708207896</v>
      </c>
      <c r="CE964" s="44">
        <f t="shared" ref="CE964:CE1027" si="1165">AC964/AX964</f>
        <v>3.3223211082289392</v>
      </c>
      <c r="CF964" s="44">
        <f t="shared" ref="CF964:CF1027" si="1166">AE964/BN964</f>
        <v>12.400780152825368</v>
      </c>
      <c r="CG964" s="44">
        <f t="shared" ref="CG964:CG1027" si="1167">AG964/CD964</f>
        <v>4.559017288294072</v>
      </c>
      <c r="CH964" s="44">
        <f t="shared" ref="CH964:CH1027" si="1168">AI964*$AE$3+AJ964*$AD$4+AL964*$AE$3</f>
        <v>76.842766034682356</v>
      </c>
      <c r="CI964" s="44">
        <f t="shared" ref="CI964:CI1027" si="1169">AY964*$AE$3+AZ964*$AD$4+BB964*$AE$3</f>
        <v>226.93575847419834</v>
      </c>
      <c r="CJ964" s="44">
        <f t="shared" ref="CJ964:CJ1027" si="1170">BO964*$AE$3+BP964*$AD$4+BR964*$AE$3</f>
        <v>92.642028396736663</v>
      </c>
      <c r="CK964" s="44">
        <f t="shared" ref="CK964:CK1027" si="1171">U964*$AE$3+V964*$AD$4+W964*$AD$5+X964*$AE$3</f>
        <v>509.90326716011663</v>
      </c>
    </row>
    <row r="965" spans="1:91" x14ac:dyDescent="0.25">
      <c r="A965" s="41">
        <f>'[11]КППВ ПАТ "СМНВО"'!F134</f>
        <v>2000</v>
      </c>
      <c r="B965" s="41" t="str">
        <f>'[11]КППВ ПАТ "СМНВО"'!C134</f>
        <v>вул. Калінінградська, 6</v>
      </c>
      <c r="C965" s="47" t="str">
        <f>'[11]КППВ ПАТ "СМНВО"'!O134</f>
        <v>так</v>
      </c>
      <c r="D965" s="46">
        <f>'[11]КППВ ПАТ "СМНВО"'!G134</f>
        <v>9</v>
      </c>
      <c r="E965" s="86" t="str">
        <f t="shared" si="1134"/>
        <v>ПАТ"Сумське НВО ім.Фрунзе"</v>
      </c>
      <c r="F965" s="43">
        <f>'[11]КППВ ПАТ "СМНВО"'!L134</f>
        <v>3601.24</v>
      </c>
      <c r="G965" s="43">
        <f>'[11]КППВ ПАТ "СМНВО"'!CL134</f>
        <v>731.79911654613022</v>
      </c>
      <c r="H965" s="32">
        <f t="shared" si="1110"/>
        <v>203.20753866616229</v>
      </c>
      <c r="I965" s="42"/>
      <c r="J965" s="42"/>
      <c r="K965" s="43">
        <f>'[11]КППВ ПАТ "СМНВО"'!CN134</f>
        <v>150.05235000000002</v>
      </c>
      <c r="L965" s="42"/>
      <c r="M965" s="42"/>
      <c r="N965" s="44">
        <f t="shared" ref="N965:N1028" si="1172">G965+I965+J965+K965</f>
        <v>881.85146654613027</v>
      </c>
      <c r="O965" s="44">
        <f t="shared" ref="O965:O1028" si="1173">G965*$E$3</f>
        <v>391.89950624871955</v>
      </c>
      <c r="P965" s="44">
        <f t="shared" ref="P965:P1028" si="1174">I965*$D$4</f>
        <v>0</v>
      </c>
      <c r="Q965" s="44">
        <f t="shared" ref="Q965:Q1028" si="1175">J965*$D$5</f>
        <v>0</v>
      </c>
      <c r="R965" s="44">
        <f t="shared" ref="R965:R1028" si="1176">K965*$E$3</f>
        <v>80.357355655202085</v>
      </c>
      <c r="S965" s="44">
        <f t="shared" ref="S965:S1028" si="1177">M965*$D$6</f>
        <v>0</v>
      </c>
      <c r="T965" s="44">
        <f t="shared" ref="T965:T1028" si="1178">SUM(O965:S965)</f>
        <v>472.25686190392162</v>
      </c>
      <c r="U965" s="44">
        <f t="shared" ref="U965:U1028" si="1179">G965*(1+AA965)</f>
        <v>753.75309004251415</v>
      </c>
      <c r="V965" s="44">
        <f t="shared" ref="V965:V1028" si="1180">I965*(1+AB965)</f>
        <v>0</v>
      </c>
      <c r="W965" s="44">
        <f t="shared" ref="W965:W1028" si="1181">J965</f>
        <v>0</v>
      </c>
      <c r="X965" s="44">
        <f t="shared" ref="X965:X1028" si="1182">K965</f>
        <v>150.05235000000002</v>
      </c>
      <c r="Y965" s="44">
        <f t="shared" ref="Y965:Y1028" si="1183">M965</f>
        <v>0</v>
      </c>
      <c r="Z965" s="44">
        <f t="shared" ref="Z965:Z1028" si="1184">U965+V965+W965+X965</f>
        <v>903.80544004251419</v>
      </c>
      <c r="AA965" s="20">
        <v>0.03</v>
      </c>
      <c r="AC965" s="44">
        <f t="shared" ref="AC965:AC1027" si="1185">AD965*F965/1000</f>
        <v>338.51655999999997</v>
      </c>
      <c r="AD965" s="28">
        <v>94</v>
      </c>
      <c r="AE965" s="44">
        <f t="shared" ref="AE965:AE1027" si="1186">AF965*F965/1000</f>
        <v>2456.0456799999997</v>
      </c>
      <c r="AF965" s="28">
        <v>682</v>
      </c>
      <c r="AG965" s="44">
        <f t="shared" ref="AG965:AG1027" si="1187">AH965*F965/1000</f>
        <v>396.13639999999998</v>
      </c>
      <c r="AH965" s="28">
        <v>110</v>
      </c>
      <c r="AI965" s="44">
        <f t="shared" si="1138"/>
        <v>135.67555620765253</v>
      </c>
      <c r="AJ965" s="44">
        <f t="shared" si="1139"/>
        <v>0</v>
      </c>
      <c r="AK965" s="44"/>
      <c r="AL965" s="44">
        <f t="shared" si="1140"/>
        <v>7.5026175000000013</v>
      </c>
      <c r="AM965" s="44"/>
      <c r="AN965" s="44">
        <f t="shared" si="1141"/>
        <v>143.17817370765255</v>
      </c>
      <c r="AO965" s="20"/>
      <c r="AP965" s="20">
        <v>0.18</v>
      </c>
      <c r="AQ965" s="20"/>
      <c r="AR965" s="20">
        <v>0.05</v>
      </c>
      <c r="AS965" s="44">
        <f t="shared" si="1142"/>
        <v>90.154832190261288</v>
      </c>
      <c r="AT965" s="44">
        <f t="shared" si="1143"/>
        <v>0</v>
      </c>
      <c r="AU965" s="44">
        <f t="shared" si="1144"/>
        <v>0</v>
      </c>
      <c r="AV965" s="44">
        <f t="shared" si="1145"/>
        <v>4.0178677827601046</v>
      </c>
      <c r="AW965" s="44"/>
      <c r="AX965" s="44">
        <f t="shared" si="1146"/>
        <v>94.172699973021395</v>
      </c>
      <c r="AY965" s="44">
        <f t="shared" si="1147"/>
        <v>422.10173042380796</v>
      </c>
      <c r="AZ965" s="44">
        <f t="shared" si="1148"/>
        <v>0</v>
      </c>
      <c r="BA965" s="44"/>
      <c r="BB965" s="44">
        <f t="shared" si="1149"/>
        <v>7.5026175000000013</v>
      </c>
      <c r="BC965" s="44"/>
      <c r="BD965" s="44">
        <f t="shared" si="1150"/>
        <v>429.60434792380795</v>
      </c>
      <c r="BE965" s="20"/>
      <c r="BF965" s="20">
        <v>0.56000000000000005</v>
      </c>
      <c r="BG965" s="20"/>
      <c r="BH965" s="20">
        <v>0.05</v>
      </c>
      <c r="BI965" s="44">
        <f t="shared" si="1151"/>
        <v>226.04763520426147</v>
      </c>
      <c r="BJ965" s="44">
        <f t="shared" si="1152"/>
        <v>0</v>
      </c>
      <c r="BK965" s="44">
        <f t="shared" si="1153"/>
        <v>0</v>
      </c>
      <c r="BL965" s="44">
        <f t="shared" si="1154"/>
        <v>4.0178677827601046</v>
      </c>
      <c r="BM965" s="44"/>
      <c r="BN965" s="44">
        <f t="shared" si="1155"/>
        <v>230.06550298702157</v>
      </c>
      <c r="BO965" s="44">
        <f t="shared" si="1156"/>
        <v>165.82567980935312</v>
      </c>
      <c r="BP965" s="44">
        <f t="shared" si="1157"/>
        <v>0</v>
      </c>
      <c r="BQ965" s="44"/>
      <c r="BR965" s="44">
        <f t="shared" si="1158"/>
        <v>7.5026175000000013</v>
      </c>
      <c r="BS965" s="44"/>
      <c r="BT965" s="44">
        <f t="shared" si="1159"/>
        <v>173.32829730935313</v>
      </c>
      <c r="BU965" s="20"/>
      <c r="BV965" s="20">
        <v>0.22</v>
      </c>
      <c r="BW965" s="20"/>
      <c r="BX965" s="20">
        <v>0.05</v>
      </c>
      <c r="BY965" s="44">
        <f t="shared" si="1160"/>
        <v>88.804428115959865</v>
      </c>
      <c r="BZ965" s="44">
        <f t="shared" si="1161"/>
        <v>0</v>
      </c>
      <c r="CA965" s="44">
        <f t="shared" si="1162"/>
        <v>0</v>
      </c>
      <c r="CB965" s="44">
        <f t="shared" si="1163"/>
        <v>4.0178677827601046</v>
      </c>
      <c r="CC965" s="44"/>
      <c r="CD965" s="44">
        <f t="shared" si="1164"/>
        <v>92.822295898719972</v>
      </c>
      <c r="CE965" s="44">
        <f t="shared" si="1165"/>
        <v>3.5946358137440919</v>
      </c>
      <c r="CF965" s="44">
        <f t="shared" si="1166"/>
        <v>10.675419165899678</v>
      </c>
      <c r="CG965" s="44">
        <f t="shared" si="1167"/>
        <v>4.2676858632351795</v>
      </c>
      <c r="CH965" s="44">
        <f t="shared" si="1168"/>
        <v>36.856423473351875</v>
      </c>
      <c r="CI965" s="44">
        <f t="shared" si="1169"/>
        <v>110.58724499030811</v>
      </c>
      <c r="CJ965" s="44">
        <f t="shared" si="1170"/>
        <v>44.617562580399898</v>
      </c>
      <c r="CK965" s="44">
        <f t="shared" si="1171"/>
        <v>232.65442750891606</v>
      </c>
    </row>
    <row r="966" spans="1:91" x14ac:dyDescent="0.25">
      <c r="A966" s="41">
        <f>'[11]КППВ ПАТ "СМНВО"'!F135</f>
        <v>1987</v>
      </c>
      <c r="B966" s="41" t="str">
        <f>'[11]КППВ ПАТ "СМНВО"'!C135</f>
        <v>вул. Калінінградська, 14</v>
      </c>
      <c r="C966" s="47" t="str">
        <f>'[11]КППВ ПАТ "СМНВО"'!O135</f>
        <v>так</v>
      </c>
      <c r="D966" s="46">
        <f>'[11]КППВ ПАТ "СМНВО"'!G135</f>
        <v>9</v>
      </c>
      <c r="E966" s="86" t="str">
        <f t="shared" si="1134"/>
        <v>ПАТ"Сумське НВО ім.Фрунзе"</v>
      </c>
      <c r="F966" s="43">
        <f>'[11]КППВ ПАТ "СМНВО"'!L135</f>
        <v>3465.6</v>
      </c>
      <c r="G966" s="43">
        <f>'[11]КППВ ПАТ "СМНВО"'!CL135</f>
        <v>557.63949611685189</v>
      </c>
      <c r="H966" s="32">
        <f t="shared" si="1110"/>
        <v>160.90705682042127</v>
      </c>
      <c r="I966" s="42"/>
      <c r="J966" s="42"/>
      <c r="K966" s="43">
        <f>'[11]КППВ ПАТ "СМНВО"'!CN135</f>
        <v>178.72470000000001</v>
      </c>
      <c r="L966" s="42"/>
      <c r="M966" s="42"/>
      <c r="N966" s="44">
        <f t="shared" si="1172"/>
        <v>736.36419611685187</v>
      </c>
      <c r="O966" s="44">
        <f t="shared" si="1173"/>
        <v>298.63201287317088</v>
      </c>
      <c r="P966" s="44">
        <f t="shared" si="1174"/>
        <v>0</v>
      </c>
      <c r="Q966" s="44">
        <f t="shared" si="1175"/>
        <v>0</v>
      </c>
      <c r="R966" s="44">
        <f t="shared" si="1176"/>
        <v>95.712224981943265</v>
      </c>
      <c r="S966" s="44">
        <f t="shared" si="1177"/>
        <v>0</v>
      </c>
      <c r="T966" s="44">
        <f t="shared" si="1178"/>
        <v>394.34423785511416</v>
      </c>
      <c r="U966" s="44">
        <f t="shared" si="1179"/>
        <v>574.36868100035747</v>
      </c>
      <c r="V966" s="44">
        <f t="shared" si="1180"/>
        <v>0</v>
      </c>
      <c r="W966" s="44">
        <f t="shared" si="1181"/>
        <v>0</v>
      </c>
      <c r="X966" s="44">
        <f t="shared" si="1182"/>
        <v>178.72470000000001</v>
      </c>
      <c r="Y966" s="44">
        <f t="shared" si="1183"/>
        <v>0</v>
      </c>
      <c r="Z966" s="44">
        <f t="shared" si="1184"/>
        <v>753.09338100035745</v>
      </c>
      <c r="AA966" s="20">
        <v>0.03</v>
      </c>
      <c r="AC966" s="44">
        <f t="shared" si="1185"/>
        <v>325.76639999999998</v>
      </c>
      <c r="AD966" s="28">
        <v>94</v>
      </c>
      <c r="AE966" s="44">
        <f t="shared" si="1186"/>
        <v>2363.5391999999997</v>
      </c>
      <c r="AF966" s="28">
        <v>682</v>
      </c>
      <c r="AG966" s="44">
        <f t="shared" si="1187"/>
        <v>381.21600000000001</v>
      </c>
      <c r="AH966" s="28">
        <v>110</v>
      </c>
      <c r="AI966" s="44">
        <f t="shared" si="1138"/>
        <v>103.38636258006434</v>
      </c>
      <c r="AJ966" s="44">
        <f t="shared" si="1139"/>
        <v>0</v>
      </c>
      <c r="AK966" s="44"/>
      <c r="AL966" s="44">
        <f t="shared" si="1140"/>
        <v>8.9362350000000017</v>
      </c>
      <c r="AM966" s="44"/>
      <c r="AN966" s="44">
        <f t="shared" si="1141"/>
        <v>112.32259758006434</v>
      </c>
      <c r="AO966" s="20"/>
      <c r="AP966" s="20">
        <v>0.18</v>
      </c>
      <c r="AQ966" s="20"/>
      <c r="AR966" s="20">
        <v>0.05</v>
      </c>
      <c r="AS966" s="44">
        <f t="shared" si="1142"/>
        <v>68.699037834801132</v>
      </c>
      <c r="AT966" s="44">
        <f t="shared" si="1143"/>
        <v>0</v>
      </c>
      <c r="AU966" s="44">
        <f t="shared" si="1144"/>
        <v>0</v>
      </c>
      <c r="AV966" s="44">
        <f t="shared" si="1145"/>
        <v>4.7856112490971636</v>
      </c>
      <c r="AW966" s="44"/>
      <c r="AX966" s="44">
        <f t="shared" si="1146"/>
        <v>73.48464908389829</v>
      </c>
      <c r="AY966" s="44">
        <f t="shared" si="1147"/>
        <v>321.64646136020019</v>
      </c>
      <c r="AZ966" s="44">
        <f t="shared" si="1148"/>
        <v>0</v>
      </c>
      <c r="BA966" s="44"/>
      <c r="BB966" s="44">
        <f t="shared" si="1149"/>
        <v>8.9362350000000017</v>
      </c>
      <c r="BC966" s="44"/>
      <c r="BD966" s="44">
        <f t="shared" si="1150"/>
        <v>330.5826963602002</v>
      </c>
      <c r="BE966" s="20"/>
      <c r="BF966" s="20">
        <v>0.56000000000000005</v>
      </c>
      <c r="BG966" s="20"/>
      <c r="BH966" s="20">
        <v>0.05</v>
      </c>
      <c r="BI966" s="44">
        <f t="shared" si="1151"/>
        <v>172.25094502524496</v>
      </c>
      <c r="BJ966" s="44">
        <f t="shared" si="1152"/>
        <v>0</v>
      </c>
      <c r="BK966" s="44">
        <f t="shared" si="1153"/>
        <v>0</v>
      </c>
      <c r="BL966" s="44">
        <f t="shared" si="1154"/>
        <v>4.7856112490971636</v>
      </c>
      <c r="BM966" s="44"/>
      <c r="BN966" s="44">
        <f t="shared" si="1155"/>
        <v>177.03655627434213</v>
      </c>
      <c r="BO966" s="44">
        <f t="shared" si="1156"/>
        <v>126.36110982007864</v>
      </c>
      <c r="BP966" s="44">
        <f t="shared" si="1157"/>
        <v>0</v>
      </c>
      <c r="BQ966" s="44"/>
      <c r="BR966" s="44">
        <f t="shared" si="1158"/>
        <v>8.9362350000000017</v>
      </c>
      <c r="BS966" s="44"/>
      <c r="BT966" s="44">
        <f t="shared" si="1159"/>
        <v>135.29734482007865</v>
      </c>
      <c r="BU966" s="20"/>
      <c r="BV966" s="20">
        <v>0.22</v>
      </c>
      <c r="BW966" s="20"/>
      <c r="BX966" s="20">
        <v>0.05</v>
      </c>
      <c r="BY966" s="44">
        <f t="shared" si="1160"/>
        <v>67.670014117060518</v>
      </c>
      <c r="BZ966" s="44">
        <f t="shared" si="1161"/>
        <v>0</v>
      </c>
      <c r="CA966" s="44">
        <f t="shared" si="1162"/>
        <v>0</v>
      </c>
      <c r="CB966" s="44">
        <f t="shared" si="1163"/>
        <v>4.7856112490971636</v>
      </c>
      <c r="CC966" s="44"/>
      <c r="CD966" s="44">
        <f t="shared" si="1164"/>
        <v>72.455625366157676</v>
      </c>
      <c r="CE966" s="44">
        <f t="shared" si="1165"/>
        <v>4.433121802460656</v>
      </c>
      <c r="CF966" s="44">
        <f t="shared" si="1166"/>
        <v>13.350571485006608</v>
      </c>
      <c r="CG966" s="44">
        <f t="shared" si="1167"/>
        <v>5.2613720200951724</v>
      </c>
      <c r="CH966" s="44">
        <f t="shared" si="1168"/>
        <v>28.913689250503946</v>
      </c>
      <c r="CI966" s="44">
        <f t="shared" si="1169"/>
        <v>85.09743862840476</v>
      </c>
      <c r="CJ966" s="44">
        <f t="shared" si="1170"/>
        <v>34.827768132388243</v>
      </c>
      <c r="CK966" s="44">
        <f t="shared" si="1171"/>
        <v>193.85865768759973</v>
      </c>
    </row>
    <row r="967" spans="1:91" x14ac:dyDescent="0.25">
      <c r="A967" s="41">
        <f>'[11]КППВ ПАТ "СМНВО"'!F136</f>
        <v>1983</v>
      </c>
      <c r="B967" s="41" t="str">
        <f>'[11]КППВ ПАТ "СМНВО"'!C136</f>
        <v>вул. Лермонтова, 1</v>
      </c>
      <c r="C967" s="50">
        <f>'[11]КППВ ПАТ "СМНВО"'!O136</f>
        <v>1</v>
      </c>
      <c r="D967" s="46">
        <f>'[11]КППВ ПАТ "СМНВО"'!G136</f>
        <v>9</v>
      </c>
      <c r="E967" s="86" t="str">
        <f t="shared" si="1134"/>
        <v>ПАТ"Сумське НВО ім.Фрунзе"</v>
      </c>
      <c r="F967" s="43">
        <f>'[11]КППВ ПАТ "СМНВО"'!L136</f>
        <v>9194.93</v>
      </c>
      <c r="G967" s="43">
        <f>'[11]КППВ ПАТ "СМНВО"'!CL136</f>
        <v>1393.0235788711948</v>
      </c>
      <c r="H967" s="32">
        <f t="shared" si="1110"/>
        <v>151.49909557453887</v>
      </c>
      <c r="I967" s="42"/>
      <c r="J967" s="42"/>
      <c r="K967" s="43">
        <f>'[11]КППВ ПАТ "СМНВО"'!CN136</f>
        <v>382.65517499999999</v>
      </c>
      <c r="L967" s="42"/>
      <c r="M967" s="42"/>
      <c r="N967" s="44">
        <f t="shared" si="1172"/>
        <v>1775.6787538711947</v>
      </c>
      <c r="O967" s="44">
        <f t="shared" si="1173"/>
        <v>746.00425227219057</v>
      </c>
      <c r="P967" s="44">
        <f t="shared" si="1174"/>
        <v>0</v>
      </c>
      <c r="Q967" s="44">
        <f t="shared" si="1175"/>
        <v>0</v>
      </c>
      <c r="R967" s="44">
        <f t="shared" si="1176"/>
        <v>204.92286852407568</v>
      </c>
      <c r="S967" s="44">
        <f t="shared" si="1177"/>
        <v>0</v>
      </c>
      <c r="T967" s="44">
        <f t="shared" si="1178"/>
        <v>950.92712079626631</v>
      </c>
      <c r="U967" s="44">
        <f t="shared" si="1179"/>
        <v>1434.8142862373306</v>
      </c>
      <c r="V967" s="44">
        <f t="shared" si="1180"/>
        <v>0</v>
      </c>
      <c r="W967" s="44">
        <f t="shared" si="1181"/>
        <v>0</v>
      </c>
      <c r="X967" s="44">
        <f t="shared" si="1182"/>
        <v>382.65517499999999</v>
      </c>
      <c r="Y967" s="44">
        <f t="shared" si="1183"/>
        <v>0</v>
      </c>
      <c r="Z967" s="44">
        <f t="shared" si="1184"/>
        <v>1817.4694612373305</v>
      </c>
      <c r="AA967" s="20">
        <v>0.03</v>
      </c>
      <c r="AC967" s="44">
        <f t="shared" si="1185"/>
        <v>690.93331142857141</v>
      </c>
      <c r="AD967" s="28">
        <f>68+$CG$5</f>
        <v>75.142857142857139</v>
      </c>
      <c r="AE967" s="44">
        <f t="shared" si="1186"/>
        <v>5702.1701614285721</v>
      </c>
      <c r="AF967" s="28">
        <f>613+$CG$5</f>
        <v>620.14285714285711</v>
      </c>
      <c r="AG967" s="44">
        <f t="shared" si="1187"/>
        <v>948.3913514285714</v>
      </c>
      <c r="AH967" s="28">
        <f>96+$CG$5</f>
        <v>103.14285714285714</v>
      </c>
      <c r="AI967" s="44">
        <f t="shared" si="1138"/>
        <v>258.26657152271952</v>
      </c>
      <c r="AJ967" s="44">
        <f t="shared" si="1139"/>
        <v>0</v>
      </c>
      <c r="AK967" s="44"/>
      <c r="AL967" s="44">
        <f t="shared" si="1140"/>
        <v>19.132758750000001</v>
      </c>
      <c r="AM967" s="44"/>
      <c r="AN967" s="44">
        <f t="shared" si="1141"/>
        <v>277.39933027271951</v>
      </c>
      <c r="AO967" s="20"/>
      <c r="AP967" s="20">
        <v>0.18</v>
      </c>
      <c r="AQ967" s="20"/>
      <c r="AR967" s="20">
        <v>0.05</v>
      </c>
      <c r="AS967" s="44">
        <f t="shared" si="1142"/>
        <v>171.61513884158009</v>
      </c>
      <c r="AT967" s="44">
        <f t="shared" si="1143"/>
        <v>0</v>
      </c>
      <c r="AU967" s="44">
        <f t="shared" si="1144"/>
        <v>0</v>
      </c>
      <c r="AV967" s="44">
        <f t="shared" si="1145"/>
        <v>10.246143426203785</v>
      </c>
      <c r="AW967" s="44"/>
      <c r="AX967" s="44">
        <f t="shared" si="1146"/>
        <v>181.86128226778388</v>
      </c>
      <c r="AY967" s="44">
        <f t="shared" si="1147"/>
        <v>803.49600029290525</v>
      </c>
      <c r="AZ967" s="44">
        <f t="shared" si="1148"/>
        <v>0</v>
      </c>
      <c r="BA967" s="44"/>
      <c r="BB967" s="44">
        <f t="shared" si="1149"/>
        <v>19.132758750000001</v>
      </c>
      <c r="BC967" s="44"/>
      <c r="BD967" s="44">
        <f t="shared" si="1150"/>
        <v>822.62875904290524</v>
      </c>
      <c r="BE967" s="20"/>
      <c r="BF967" s="20">
        <v>0.56000000000000005</v>
      </c>
      <c r="BG967" s="20"/>
      <c r="BH967" s="20">
        <v>0.05</v>
      </c>
      <c r="BI967" s="44">
        <f t="shared" si="1151"/>
        <v>430.29525271059958</v>
      </c>
      <c r="BJ967" s="44">
        <f t="shared" si="1152"/>
        <v>0</v>
      </c>
      <c r="BK967" s="44">
        <f t="shared" si="1153"/>
        <v>0</v>
      </c>
      <c r="BL967" s="44">
        <f t="shared" si="1154"/>
        <v>10.246143426203785</v>
      </c>
      <c r="BM967" s="44"/>
      <c r="BN967" s="44">
        <f t="shared" si="1155"/>
        <v>440.54139613680337</v>
      </c>
      <c r="BO967" s="44">
        <f t="shared" si="1156"/>
        <v>315.65914297221275</v>
      </c>
      <c r="BP967" s="44">
        <f t="shared" si="1157"/>
        <v>0</v>
      </c>
      <c r="BQ967" s="44"/>
      <c r="BR967" s="44">
        <f t="shared" si="1158"/>
        <v>19.132758750000001</v>
      </c>
      <c r="BS967" s="44"/>
      <c r="BT967" s="44">
        <f t="shared" si="1159"/>
        <v>334.79190172221274</v>
      </c>
      <c r="BU967" s="20"/>
      <c r="BV967" s="20">
        <v>0.22</v>
      </c>
      <c r="BW967" s="20"/>
      <c r="BX967" s="20">
        <v>0.05</v>
      </c>
      <c r="BY967" s="44">
        <f t="shared" si="1160"/>
        <v>169.04456356487839</v>
      </c>
      <c r="BZ967" s="44">
        <f t="shared" si="1161"/>
        <v>0</v>
      </c>
      <c r="CA967" s="44">
        <f t="shared" si="1162"/>
        <v>0</v>
      </c>
      <c r="CB967" s="44">
        <f t="shared" si="1163"/>
        <v>10.246143426203785</v>
      </c>
      <c r="CC967" s="44"/>
      <c r="CD967" s="44">
        <f t="shared" si="1164"/>
        <v>179.29070699108217</v>
      </c>
      <c r="CE967" s="44">
        <f t="shared" si="1165"/>
        <v>3.7992325953756234</v>
      </c>
      <c r="CF967" s="44">
        <f t="shared" si="1166"/>
        <v>12.943551301721145</v>
      </c>
      <c r="CG967" s="44">
        <f t="shared" si="1167"/>
        <v>5.2896849331724924</v>
      </c>
      <c r="CH967" s="44">
        <f t="shared" si="1168"/>
        <v>71.407162998399826</v>
      </c>
      <c r="CI967" s="44">
        <f t="shared" si="1169"/>
        <v>211.75821090266336</v>
      </c>
      <c r="CJ967" s="44">
        <f t="shared" si="1170"/>
        <v>86.180957514638095</v>
      </c>
      <c r="CK967" s="44">
        <f t="shared" si="1171"/>
        <v>467.84661641250932</v>
      </c>
      <c r="CM967" s="35">
        <f>$CE$5/1000</f>
        <v>50</v>
      </c>
    </row>
    <row r="968" spans="1:91" x14ac:dyDescent="0.25">
      <c r="A968" s="41">
        <f>'[11]КППВ ПАТ "СМНВО"'!F137</f>
        <v>1983</v>
      </c>
      <c r="B968" s="41" t="str">
        <f>'[11]КППВ ПАТ "СМНВО"'!C137</f>
        <v>вул. Лермонтова, 3</v>
      </c>
      <c r="C968" s="47" t="str">
        <f>'[11]КППВ ПАТ "СМНВО"'!O137</f>
        <v>так</v>
      </c>
      <c r="D968" s="46">
        <f>'[11]КППВ ПАТ "СМНВО"'!G137</f>
        <v>9</v>
      </c>
      <c r="E968" s="86" t="str">
        <f t="shared" si="1134"/>
        <v>ПАТ"Сумське НВО ім.Фрунзе"</v>
      </c>
      <c r="F968" s="43">
        <f>'[11]КППВ ПАТ "СМНВО"'!L137</f>
        <v>1821.72</v>
      </c>
      <c r="G968" s="43">
        <f>'[11]КППВ ПАТ "СМНВО"'!CL137</f>
        <v>242.36868799993107</v>
      </c>
      <c r="H968" s="32">
        <f t="shared" si="1110"/>
        <v>133.04387501917478</v>
      </c>
      <c r="I968" s="42"/>
      <c r="J968" s="42"/>
      <c r="K968" s="43">
        <f>'[11]КППВ ПАТ "СМНВО"'!CN137</f>
        <v>67.210499999999996</v>
      </c>
      <c r="L968" s="42"/>
      <c r="M968" s="42"/>
      <c r="N968" s="44">
        <f t="shared" si="1172"/>
        <v>309.57918799993104</v>
      </c>
      <c r="O968" s="44">
        <f t="shared" si="1173"/>
        <v>129.79541380921503</v>
      </c>
      <c r="P968" s="44">
        <f t="shared" si="1174"/>
        <v>0</v>
      </c>
      <c r="Q968" s="44">
        <f t="shared" si="1175"/>
        <v>0</v>
      </c>
      <c r="R968" s="44">
        <f t="shared" si="1176"/>
        <v>35.993158736027517</v>
      </c>
      <c r="S968" s="44">
        <f t="shared" si="1177"/>
        <v>0</v>
      </c>
      <c r="T968" s="44">
        <f t="shared" si="1178"/>
        <v>165.78857254524254</v>
      </c>
      <c r="U968" s="44">
        <f t="shared" si="1179"/>
        <v>269.02924367992352</v>
      </c>
      <c r="V968" s="44">
        <f t="shared" si="1180"/>
        <v>0</v>
      </c>
      <c r="W968" s="44">
        <f t="shared" si="1181"/>
        <v>0</v>
      </c>
      <c r="X968" s="44">
        <f t="shared" si="1182"/>
        <v>67.210499999999996</v>
      </c>
      <c r="Y968" s="44">
        <f t="shared" si="1183"/>
        <v>0</v>
      </c>
      <c r="Z968" s="44">
        <f t="shared" si="1184"/>
        <v>336.23974367992355</v>
      </c>
      <c r="AA968" s="20">
        <v>0.11</v>
      </c>
      <c r="AC968" s="44">
        <f t="shared" si="1185"/>
        <v>178.52856</v>
      </c>
      <c r="AD968" s="28">
        <v>98</v>
      </c>
      <c r="AE968" s="44">
        <f t="shared" si="1186"/>
        <v>1289.7777599999999</v>
      </c>
      <c r="AF968" s="28">
        <v>708</v>
      </c>
      <c r="AG968" s="44">
        <f t="shared" si="1187"/>
        <v>205.85436000000001</v>
      </c>
      <c r="AH968" s="28">
        <v>113</v>
      </c>
      <c r="AI968" s="44">
        <f t="shared" si="1138"/>
        <v>48.425263862386231</v>
      </c>
      <c r="AJ968" s="44">
        <f t="shared" si="1139"/>
        <v>0</v>
      </c>
      <c r="AK968" s="44"/>
      <c r="AL968" s="44">
        <f t="shared" si="1140"/>
        <v>3.360525</v>
      </c>
      <c r="AM968" s="44"/>
      <c r="AN968" s="44">
        <f t="shared" si="1141"/>
        <v>51.785788862386234</v>
      </c>
      <c r="AO968" s="20"/>
      <c r="AP968" s="20">
        <v>0.18</v>
      </c>
      <c r="AQ968" s="20"/>
      <c r="AR968" s="20">
        <v>0.05</v>
      </c>
      <c r="AS968" s="44">
        <f t="shared" si="1142"/>
        <v>32.178025720423115</v>
      </c>
      <c r="AT968" s="44">
        <f t="shared" si="1143"/>
        <v>0</v>
      </c>
      <c r="AU968" s="44">
        <f t="shared" si="1144"/>
        <v>0</v>
      </c>
      <c r="AV968" s="44">
        <f t="shared" si="1145"/>
        <v>1.7996579368013759</v>
      </c>
      <c r="AW968" s="44"/>
      <c r="AX968" s="44">
        <f t="shared" si="1146"/>
        <v>33.977683657224489</v>
      </c>
      <c r="AY968" s="44">
        <f t="shared" si="1147"/>
        <v>150.6563764607572</v>
      </c>
      <c r="AZ968" s="44">
        <f t="shared" si="1148"/>
        <v>0</v>
      </c>
      <c r="BA968" s="44"/>
      <c r="BB968" s="44">
        <f t="shared" si="1149"/>
        <v>3.360525</v>
      </c>
      <c r="BC968" s="44"/>
      <c r="BD968" s="44">
        <f t="shared" si="1150"/>
        <v>154.0169014607572</v>
      </c>
      <c r="BE968" s="20"/>
      <c r="BF968" s="20">
        <v>0.56000000000000005</v>
      </c>
      <c r="BG968" s="20"/>
      <c r="BH968" s="20">
        <v>0.05</v>
      </c>
      <c r="BI968" s="44">
        <f t="shared" si="1151"/>
        <v>80.68082922380809</v>
      </c>
      <c r="BJ968" s="44">
        <f t="shared" si="1152"/>
        <v>0</v>
      </c>
      <c r="BK968" s="44">
        <f t="shared" si="1153"/>
        <v>0</v>
      </c>
      <c r="BL968" s="44">
        <f t="shared" si="1154"/>
        <v>1.7996579368013759</v>
      </c>
      <c r="BM968" s="44"/>
      <c r="BN968" s="44">
        <f t="shared" si="1155"/>
        <v>82.480487160609471</v>
      </c>
      <c r="BO968" s="44">
        <f t="shared" si="1156"/>
        <v>59.186433609583176</v>
      </c>
      <c r="BP968" s="44">
        <f t="shared" si="1157"/>
        <v>0</v>
      </c>
      <c r="BQ968" s="44"/>
      <c r="BR968" s="44">
        <f t="shared" si="1158"/>
        <v>3.360525</v>
      </c>
      <c r="BS968" s="44"/>
      <c r="BT968" s="44">
        <f t="shared" si="1159"/>
        <v>62.546958609583179</v>
      </c>
      <c r="BU968" s="20"/>
      <c r="BV968" s="20">
        <v>0.22</v>
      </c>
      <c r="BW968" s="20"/>
      <c r="BX968" s="20">
        <v>0.05</v>
      </c>
      <c r="BY968" s="44">
        <f t="shared" si="1160"/>
        <v>31.696040052210314</v>
      </c>
      <c r="BZ968" s="44">
        <f t="shared" si="1161"/>
        <v>0</v>
      </c>
      <c r="CA968" s="44">
        <f t="shared" si="1162"/>
        <v>0</v>
      </c>
      <c r="CB968" s="44">
        <f t="shared" si="1163"/>
        <v>1.7996579368013759</v>
      </c>
      <c r="CC968" s="44"/>
      <c r="CD968" s="44">
        <f t="shared" si="1164"/>
        <v>33.495697989011688</v>
      </c>
      <c r="CE968" s="44">
        <f t="shared" si="1165"/>
        <v>5.254288720827514</v>
      </c>
      <c r="CF968" s="44">
        <f t="shared" si="1166"/>
        <v>15.637368357057476</v>
      </c>
      <c r="CG968" s="44">
        <f t="shared" si="1167"/>
        <v>6.1456954880453853</v>
      </c>
      <c r="CH968" s="44">
        <f t="shared" si="1168"/>
        <v>13.330516200820096</v>
      </c>
      <c r="CI968" s="44">
        <f t="shared" si="1169"/>
        <v>39.646490769478071</v>
      </c>
      <c r="CJ968" s="44">
        <f t="shared" si="1170"/>
        <v>16.10061878699462</v>
      </c>
      <c r="CK968" s="44">
        <f t="shared" si="1171"/>
        <v>86.553655915057917</v>
      </c>
    </row>
    <row r="969" spans="1:91" x14ac:dyDescent="0.25">
      <c r="A969" s="41">
        <f>'[11]КППВ ПАТ "СМНВО"'!F138</f>
        <v>1988</v>
      </c>
      <c r="B969" s="41" t="str">
        <f>'[11]КППВ ПАТ "СМНВО"'!C138</f>
        <v>вул. Лермонтова, 15</v>
      </c>
      <c r="C969" s="47" t="str">
        <f>'[11]КППВ ПАТ "СМНВО"'!O138</f>
        <v>так</v>
      </c>
      <c r="D969" s="46">
        <f>'[11]КППВ ПАТ "СМНВО"'!G138</f>
        <v>9</v>
      </c>
      <c r="E969" s="86" t="str">
        <f t="shared" si="1134"/>
        <v>ПАТ"Сумське НВО ім.Фрунзе"</v>
      </c>
      <c r="F969" s="43">
        <f>'[11]КППВ ПАТ "СМНВО"'!L138</f>
        <v>9353.89</v>
      </c>
      <c r="G969" s="43">
        <f>'[11]КППВ ПАТ "СМНВО"'!CL138</f>
        <v>1134.7748506398686</v>
      </c>
      <c r="H969" s="32">
        <f t="shared" si="1110"/>
        <v>121.315821614309</v>
      </c>
      <c r="I969" s="42"/>
      <c r="J969" s="42"/>
      <c r="K969" s="43">
        <f>'[11]КППВ ПАТ "СМНВО"'!CN138</f>
        <v>368.61457499999995</v>
      </c>
      <c r="L969" s="42"/>
      <c r="M969" s="42"/>
      <c r="N969" s="44">
        <f t="shared" si="1172"/>
        <v>1503.3894256398685</v>
      </c>
      <c r="O969" s="44">
        <f t="shared" si="1173"/>
        <v>607.70461949744026</v>
      </c>
      <c r="P969" s="44">
        <f t="shared" si="1174"/>
        <v>0</v>
      </c>
      <c r="Q969" s="44">
        <f t="shared" si="1175"/>
        <v>0</v>
      </c>
      <c r="R969" s="44">
        <f t="shared" si="1176"/>
        <v>197.40372278718829</v>
      </c>
      <c r="S969" s="44">
        <f t="shared" si="1177"/>
        <v>0</v>
      </c>
      <c r="T969" s="44">
        <f t="shared" si="1178"/>
        <v>805.10834228462852</v>
      </c>
      <c r="U969" s="44">
        <f t="shared" si="1179"/>
        <v>1259.6000842102544</v>
      </c>
      <c r="V969" s="44">
        <f t="shared" si="1180"/>
        <v>0</v>
      </c>
      <c r="W969" s="44">
        <f t="shared" si="1181"/>
        <v>0</v>
      </c>
      <c r="X969" s="44">
        <f t="shared" si="1182"/>
        <v>368.61457499999995</v>
      </c>
      <c r="Y969" s="44">
        <f t="shared" si="1183"/>
        <v>0</v>
      </c>
      <c r="Z969" s="44">
        <f t="shared" si="1184"/>
        <v>1628.2146592102545</v>
      </c>
      <c r="AA969" s="20">
        <v>0.11</v>
      </c>
      <c r="AC969" s="44">
        <f t="shared" si="1185"/>
        <v>636.06452000000002</v>
      </c>
      <c r="AD969" s="28">
        <v>68</v>
      </c>
      <c r="AE969" s="44">
        <f t="shared" si="1186"/>
        <v>5733.9345699999994</v>
      </c>
      <c r="AF969" s="28">
        <v>613</v>
      </c>
      <c r="AG969" s="44">
        <f t="shared" si="1187"/>
        <v>860.55787999999984</v>
      </c>
      <c r="AH969" s="28">
        <v>92</v>
      </c>
      <c r="AI969" s="44">
        <f t="shared" si="1138"/>
        <v>226.72801515784579</v>
      </c>
      <c r="AJ969" s="44">
        <f t="shared" si="1139"/>
        <v>0</v>
      </c>
      <c r="AK969" s="44"/>
      <c r="AL969" s="44">
        <f t="shared" si="1140"/>
        <v>18.430728749999997</v>
      </c>
      <c r="AM969" s="44"/>
      <c r="AN969" s="44">
        <f t="shared" si="1141"/>
        <v>245.15874390784577</v>
      </c>
      <c r="AO969" s="20"/>
      <c r="AP969" s="20">
        <v>0.18</v>
      </c>
      <c r="AQ969" s="20"/>
      <c r="AR969" s="20">
        <v>0.05</v>
      </c>
      <c r="AS969" s="44">
        <f t="shared" si="1142"/>
        <v>150.65813423386348</v>
      </c>
      <c r="AT969" s="44">
        <f t="shared" si="1143"/>
        <v>0</v>
      </c>
      <c r="AU969" s="44">
        <f t="shared" si="1144"/>
        <v>0</v>
      </c>
      <c r="AV969" s="44">
        <f t="shared" si="1145"/>
        <v>9.870186139359415</v>
      </c>
      <c r="AW969" s="44"/>
      <c r="AX969" s="44">
        <f t="shared" si="1146"/>
        <v>160.5283203732229</v>
      </c>
      <c r="AY969" s="44">
        <f t="shared" si="1147"/>
        <v>705.37604715774251</v>
      </c>
      <c r="AZ969" s="44">
        <f t="shared" si="1148"/>
        <v>0</v>
      </c>
      <c r="BA969" s="44"/>
      <c r="BB969" s="44">
        <f t="shared" si="1149"/>
        <v>18.430728749999997</v>
      </c>
      <c r="BC969" s="44"/>
      <c r="BD969" s="44">
        <f t="shared" si="1150"/>
        <v>723.80677590774246</v>
      </c>
      <c r="BE969" s="20"/>
      <c r="BF969" s="20">
        <v>0.56000000000000005</v>
      </c>
      <c r="BG969" s="20"/>
      <c r="BH969" s="20">
        <v>0.05</v>
      </c>
      <c r="BI969" s="44">
        <f t="shared" si="1151"/>
        <v>377.74919147960895</v>
      </c>
      <c r="BJ969" s="44">
        <f t="shared" si="1152"/>
        <v>0</v>
      </c>
      <c r="BK969" s="44">
        <f t="shared" si="1153"/>
        <v>0</v>
      </c>
      <c r="BL969" s="44">
        <f t="shared" si="1154"/>
        <v>9.870186139359415</v>
      </c>
      <c r="BM969" s="44"/>
      <c r="BN969" s="44">
        <f t="shared" si="1155"/>
        <v>387.61937761896837</v>
      </c>
      <c r="BO969" s="44">
        <f t="shared" si="1156"/>
        <v>277.11201852625595</v>
      </c>
      <c r="BP969" s="44">
        <f t="shared" si="1157"/>
        <v>0</v>
      </c>
      <c r="BQ969" s="44"/>
      <c r="BR969" s="44">
        <f t="shared" si="1158"/>
        <v>18.430728749999997</v>
      </c>
      <c r="BS969" s="44"/>
      <c r="BT969" s="44">
        <f t="shared" si="1159"/>
        <v>295.54274727625597</v>
      </c>
      <c r="BU969" s="20"/>
      <c r="BV969" s="20">
        <v>0.22</v>
      </c>
      <c r="BW969" s="20"/>
      <c r="BX969" s="20">
        <v>0.05</v>
      </c>
      <c r="BY969" s="44">
        <f t="shared" si="1160"/>
        <v>148.40146808127494</v>
      </c>
      <c r="BZ969" s="44">
        <f t="shared" si="1161"/>
        <v>0</v>
      </c>
      <c r="CA969" s="44">
        <f t="shared" si="1162"/>
        <v>0</v>
      </c>
      <c r="CB969" s="44">
        <f t="shared" si="1163"/>
        <v>9.870186139359415</v>
      </c>
      <c r="CC969" s="44"/>
      <c r="CD969" s="44">
        <f t="shared" si="1164"/>
        <v>158.27165422063436</v>
      </c>
      <c r="CE969" s="44">
        <f t="shared" si="1165"/>
        <v>3.9623196612359215</v>
      </c>
      <c r="CF969" s="44">
        <f t="shared" si="1166"/>
        <v>14.792693299343986</v>
      </c>
      <c r="CG969" s="44">
        <f t="shared" si="1167"/>
        <v>5.4372204816938492</v>
      </c>
      <c r="CH969" s="44">
        <f t="shared" si="1168"/>
        <v>63.107904296307225</v>
      </c>
      <c r="CI969" s="44">
        <f t="shared" si="1169"/>
        <v>186.31980248754522</v>
      </c>
      <c r="CJ969" s="44">
        <f t="shared" si="1170"/>
        <v>76.077577790121751</v>
      </c>
      <c r="CK969" s="44">
        <f t="shared" si="1171"/>
        <v>419.12930882820058</v>
      </c>
    </row>
    <row r="970" spans="1:91" x14ac:dyDescent="0.25">
      <c r="A970" s="41">
        <f>'[11]КППВ ПАТ "СМНВО"'!F139</f>
        <v>1990</v>
      </c>
      <c r="B970" s="41" t="str">
        <f>'[11]КППВ ПАТ "СМНВО"'!C139</f>
        <v>вул. Лермонтова, 17</v>
      </c>
      <c r="C970" s="47" t="str">
        <f>'[11]КППВ ПАТ "СМНВО"'!O139</f>
        <v>так</v>
      </c>
      <c r="D970" s="46">
        <f>'[11]КППВ ПАТ "СМНВО"'!G139</f>
        <v>9</v>
      </c>
      <c r="E970" s="86" t="str">
        <f t="shared" si="1134"/>
        <v>ПАТ"Сумське НВО ім.Фрунзе"</v>
      </c>
      <c r="F970" s="43">
        <f>'[11]КППВ ПАТ "СМНВО"'!L139</f>
        <v>9394.6</v>
      </c>
      <c r="G970" s="43">
        <f>'[11]КППВ ПАТ "СМНВО"'!CL139</f>
        <v>1274.2358619382571</v>
      </c>
      <c r="H970" s="32">
        <f t="shared" si="1110"/>
        <v>135.63492452454145</v>
      </c>
      <c r="I970" s="42"/>
      <c r="J970" s="42"/>
      <c r="K970" s="43">
        <f>'[11]КППВ ПАТ "СМНВО"'!CN139</f>
        <v>399.98752500000001</v>
      </c>
      <c r="L970" s="42"/>
      <c r="M970" s="42"/>
      <c r="N970" s="44">
        <f t="shared" si="1172"/>
        <v>1674.2233869382571</v>
      </c>
      <c r="O970" s="44">
        <f t="shared" si="1173"/>
        <v>682.39000819637602</v>
      </c>
      <c r="P970" s="44">
        <f t="shared" si="1174"/>
        <v>0</v>
      </c>
      <c r="Q970" s="44">
        <f t="shared" si="1175"/>
        <v>0</v>
      </c>
      <c r="R970" s="44">
        <f t="shared" si="1176"/>
        <v>214.20484120421327</v>
      </c>
      <c r="S970" s="44">
        <f t="shared" si="1177"/>
        <v>0</v>
      </c>
      <c r="T970" s="44">
        <f t="shared" si="1178"/>
        <v>896.59484940058928</v>
      </c>
      <c r="U970" s="44">
        <f t="shared" si="1179"/>
        <v>1414.4018067514655</v>
      </c>
      <c r="V970" s="44">
        <f t="shared" si="1180"/>
        <v>0</v>
      </c>
      <c r="W970" s="44">
        <f t="shared" si="1181"/>
        <v>0</v>
      </c>
      <c r="X970" s="44">
        <f t="shared" si="1182"/>
        <v>399.98752500000001</v>
      </c>
      <c r="Y970" s="44">
        <f t="shared" si="1183"/>
        <v>0</v>
      </c>
      <c r="Z970" s="44">
        <f t="shared" si="1184"/>
        <v>1814.3893317514655</v>
      </c>
      <c r="AA970" s="20">
        <v>0.11</v>
      </c>
      <c r="AC970" s="44">
        <f t="shared" si="1185"/>
        <v>638.83280000000002</v>
      </c>
      <c r="AD970" s="28">
        <v>68</v>
      </c>
      <c r="AE970" s="44">
        <f t="shared" si="1186"/>
        <v>5758.8897999999999</v>
      </c>
      <c r="AF970" s="28">
        <v>613</v>
      </c>
      <c r="AG970" s="44">
        <f t="shared" si="1187"/>
        <v>864.30320000000006</v>
      </c>
      <c r="AH970" s="28">
        <v>92</v>
      </c>
      <c r="AI970" s="44">
        <f t="shared" si="1138"/>
        <v>254.5923252152638</v>
      </c>
      <c r="AJ970" s="44">
        <f t="shared" si="1139"/>
        <v>0</v>
      </c>
      <c r="AK970" s="44"/>
      <c r="AL970" s="44">
        <f t="shared" si="1140"/>
        <v>19.999376250000001</v>
      </c>
      <c r="AM970" s="44"/>
      <c r="AN970" s="44">
        <f t="shared" si="1141"/>
        <v>274.59170146526378</v>
      </c>
      <c r="AO970" s="20"/>
      <c r="AP970" s="20">
        <v>0.18</v>
      </c>
      <c r="AQ970" s="20"/>
      <c r="AR970" s="20">
        <v>0.05</v>
      </c>
      <c r="AS970" s="44">
        <f t="shared" si="1142"/>
        <v>169.17364482059833</v>
      </c>
      <c r="AT970" s="44">
        <f t="shared" si="1143"/>
        <v>0</v>
      </c>
      <c r="AU970" s="44">
        <f t="shared" si="1144"/>
        <v>0</v>
      </c>
      <c r="AV970" s="44">
        <f t="shared" si="1145"/>
        <v>10.710242060210664</v>
      </c>
      <c r="AW970" s="44"/>
      <c r="AX970" s="44">
        <f t="shared" si="1146"/>
        <v>179.883886880809</v>
      </c>
      <c r="AY970" s="44">
        <f t="shared" si="1147"/>
        <v>792.06501178082078</v>
      </c>
      <c r="AZ970" s="44">
        <f t="shared" si="1148"/>
        <v>0</v>
      </c>
      <c r="BA970" s="44"/>
      <c r="BB970" s="44">
        <f t="shared" si="1149"/>
        <v>19.999376250000001</v>
      </c>
      <c r="BC970" s="44"/>
      <c r="BD970" s="44">
        <f t="shared" si="1150"/>
        <v>812.06438803082074</v>
      </c>
      <c r="BE970" s="20"/>
      <c r="BF970" s="20">
        <v>0.56000000000000005</v>
      </c>
      <c r="BG970" s="20"/>
      <c r="BH970" s="20">
        <v>0.05</v>
      </c>
      <c r="BI970" s="44">
        <f t="shared" si="1151"/>
        <v>424.17362909486747</v>
      </c>
      <c r="BJ970" s="44">
        <f t="shared" si="1152"/>
        <v>0</v>
      </c>
      <c r="BK970" s="44">
        <f t="shared" si="1153"/>
        <v>0</v>
      </c>
      <c r="BL970" s="44">
        <f t="shared" si="1154"/>
        <v>10.710242060210664</v>
      </c>
      <c r="BM970" s="44"/>
      <c r="BN970" s="44">
        <f t="shared" si="1155"/>
        <v>434.88387115507811</v>
      </c>
      <c r="BO970" s="44">
        <f t="shared" si="1156"/>
        <v>311.16839748532243</v>
      </c>
      <c r="BP970" s="44">
        <f t="shared" si="1157"/>
        <v>0</v>
      </c>
      <c r="BQ970" s="44"/>
      <c r="BR970" s="44">
        <f t="shared" si="1158"/>
        <v>19.999376250000001</v>
      </c>
      <c r="BS970" s="44"/>
      <c r="BT970" s="44">
        <f t="shared" si="1159"/>
        <v>331.16777373532244</v>
      </c>
      <c r="BU970" s="20"/>
      <c r="BV970" s="20">
        <v>0.22</v>
      </c>
      <c r="BW970" s="20"/>
      <c r="BX970" s="20">
        <v>0.05</v>
      </c>
      <c r="BY970" s="44">
        <f t="shared" si="1160"/>
        <v>166.63964000155505</v>
      </c>
      <c r="BZ970" s="44">
        <f t="shared" si="1161"/>
        <v>0</v>
      </c>
      <c r="CA970" s="44">
        <f t="shared" si="1162"/>
        <v>0</v>
      </c>
      <c r="CB970" s="44">
        <f t="shared" si="1163"/>
        <v>10.710242060210664</v>
      </c>
      <c r="CC970" s="44"/>
      <c r="CD970" s="44">
        <f t="shared" si="1164"/>
        <v>177.34988206176573</v>
      </c>
      <c r="CE970" s="44">
        <f t="shared" si="1165"/>
        <v>3.5513619984389733</v>
      </c>
      <c r="CF970" s="44">
        <f t="shared" si="1166"/>
        <v>13.242362345386683</v>
      </c>
      <c r="CG970" s="44">
        <f t="shared" si="1167"/>
        <v>4.8734354370700332</v>
      </c>
      <c r="CH970" s="44">
        <f t="shared" si="1168"/>
        <v>70.684433034719348</v>
      </c>
      <c r="CI970" s="44">
        <f t="shared" si="1169"/>
        <v>209.0387675568779</v>
      </c>
      <c r="CJ970" s="44">
        <f t="shared" si="1170"/>
        <v>85.248047194946565</v>
      </c>
      <c r="CK970" s="44">
        <f t="shared" si="1171"/>
        <v>467.05374027961773</v>
      </c>
    </row>
    <row r="971" spans="1:91" x14ac:dyDescent="0.25">
      <c r="A971" s="41">
        <f>'[11]КППВ ПАТ "СМНВО"'!F140</f>
        <v>1973</v>
      </c>
      <c r="B971" s="41" t="str">
        <f>'[11]КППВ ПАТ "СМНВО"'!C140</f>
        <v>вул. Металургів, 3</v>
      </c>
      <c r="C971" s="50">
        <f>'[11]КППВ ПАТ "СМНВО"'!O140</f>
        <v>1</v>
      </c>
      <c r="D971" s="46">
        <f>'[11]КППВ ПАТ "СМНВО"'!G140</f>
        <v>9</v>
      </c>
      <c r="E971" s="86" t="str">
        <f t="shared" si="1134"/>
        <v>ПАТ"Сумське НВО ім.Фрунзе"</v>
      </c>
      <c r="F971" s="43">
        <f>'[11]КППВ ПАТ "СМНВО"'!L140</f>
        <v>2259.86</v>
      </c>
      <c r="G971" s="43">
        <f>'[11]КППВ ПАТ "СМНВО"'!CL140</f>
        <v>465.48763336879784</v>
      </c>
      <c r="H971" s="32">
        <f t="shared" si="1110"/>
        <v>205.9807392355269</v>
      </c>
      <c r="I971" s="42"/>
      <c r="J971" s="42"/>
      <c r="K971" s="43">
        <f>'[11]КППВ ПАТ "СМНВО"'!CN140</f>
        <v>72.607500000000002</v>
      </c>
      <c r="L971" s="42"/>
      <c r="M971" s="42"/>
      <c r="N971" s="44">
        <f t="shared" si="1172"/>
        <v>538.09513336879786</v>
      </c>
      <c r="O971" s="44">
        <f t="shared" si="1173"/>
        <v>249.28203595421729</v>
      </c>
      <c r="P971" s="44">
        <f t="shared" si="1174"/>
        <v>0</v>
      </c>
      <c r="Q971" s="44">
        <f t="shared" si="1175"/>
        <v>0</v>
      </c>
      <c r="R971" s="44">
        <f t="shared" si="1176"/>
        <v>38.883407695614792</v>
      </c>
      <c r="S971" s="44">
        <f t="shared" si="1177"/>
        <v>0</v>
      </c>
      <c r="T971" s="44">
        <f t="shared" si="1178"/>
        <v>288.16544364983207</v>
      </c>
      <c r="U971" s="44">
        <f t="shared" si="1179"/>
        <v>479.45226236986178</v>
      </c>
      <c r="V971" s="44">
        <f t="shared" si="1180"/>
        <v>0</v>
      </c>
      <c r="W971" s="44">
        <f t="shared" si="1181"/>
        <v>0</v>
      </c>
      <c r="X971" s="44">
        <f t="shared" si="1182"/>
        <v>72.607500000000002</v>
      </c>
      <c r="Y971" s="44">
        <f t="shared" si="1183"/>
        <v>0</v>
      </c>
      <c r="Z971" s="44">
        <f t="shared" si="1184"/>
        <v>552.0597623698618</v>
      </c>
      <c r="AA971" s="20">
        <v>0.03</v>
      </c>
      <c r="AC971" s="44">
        <f t="shared" si="1185"/>
        <v>238.79187333333334</v>
      </c>
      <c r="AD971" s="28">
        <f>94+$CG$4</f>
        <v>105.66666666666667</v>
      </c>
      <c r="AE971" s="44">
        <f t="shared" si="1186"/>
        <v>1567.5895533333332</v>
      </c>
      <c r="AF971" s="28">
        <f>682+$CG$4</f>
        <v>693.66666666666663</v>
      </c>
      <c r="AG971" s="44">
        <f t="shared" si="1187"/>
        <v>274.94963333333334</v>
      </c>
      <c r="AH971" s="28">
        <f>110+$CG$4</f>
        <v>121.66666666666667</v>
      </c>
      <c r="AI971" s="44">
        <f t="shared" si="1138"/>
        <v>86.301407226575122</v>
      </c>
      <c r="AJ971" s="44">
        <f t="shared" si="1139"/>
        <v>0</v>
      </c>
      <c r="AK971" s="44"/>
      <c r="AL971" s="44">
        <f t="shared" si="1140"/>
        <v>3.6303750000000004</v>
      </c>
      <c r="AM971" s="44"/>
      <c r="AN971" s="44">
        <f t="shared" si="1141"/>
        <v>89.931782226575123</v>
      </c>
      <c r="AO971" s="20"/>
      <c r="AP971" s="20">
        <v>0.18</v>
      </c>
      <c r="AQ971" s="20"/>
      <c r="AR971" s="20">
        <v>0.05</v>
      </c>
      <c r="AS971" s="44">
        <f t="shared" si="1142"/>
        <v>57.34628332304149</v>
      </c>
      <c r="AT971" s="44">
        <f t="shared" si="1143"/>
        <v>0</v>
      </c>
      <c r="AU971" s="44">
        <f t="shared" si="1144"/>
        <v>0</v>
      </c>
      <c r="AV971" s="44">
        <f t="shared" si="1145"/>
        <v>1.9441703847807399</v>
      </c>
      <c r="AW971" s="44"/>
      <c r="AX971" s="44">
        <f t="shared" si="1146"/>
        <v>59.29045370782223</v>
      </c>
      <c r="AY971" s="44">
        <f t="shared" si="1147"/>
        <v>268.49326692712265</v>
      </c>
      <c r="AZ971" s="44">
        <f t="shared" si="1148"/>
        <v>0</v>
      </c>
      <c r="BA971" s="44"/>
      <c r="BB971" s="44">
        <f t="shared" si="1149"/>
        <v>3.6303750000000004</v>
      </c>
      <c r="BC971" s="44"/>
      <c r="BD971" s="44">
        <f t="shared" si="1150"/>
        <v>272.12364192712266</v>
      </c>
      <c r="BE971" s="20"/>
      <c r="BF971" s="20">
        <v>0.56000000000000005</v>
      </c>
      <c r="BG971" s="20"/>
      <c r="BH971" s="20">
        <v>0.05</v>
      </c>
      <c r="BI971" s="44">
        <f t="shared" si="1151"/>
        <v>143.78587833839256</v>
      </c>
      <c r="BJ971" s="44">
        <f t="shared" si="1152"/>
        <v>0</v>
      </c>
      <c r="BK971" s="44">
        <f t="shared" si="1153"/>
        <v>0</v>
      </c>
      <c r="BL971" s="44">
        <f t="shared" si="1154"/>
        <v>1.9441703847807399</v>
      </c>
      <c r="BM971" s="44"/>
      <c r="BN971" s="44">
        <f t="shared" si="1155"/>
        <v>145.7300487231733</v>
      </c>
      <c r="BO971" s="44">
        <f t="shared" si="1156"/>
        <v>105.4794977213696</v>
      </c>
      <c r="BP971" s="44">
        <f t="shared" si="1157"/>
        <v>0</v>
      </c>
      <c r="BQ971" s="44"/>
      <c r="BR971" s="44">
        <f t="shared" si="1158"/>
        <v>3.6303750000000004</v>
      </c>
      <c r="BS971" s="44"/>
      <c r="BT971" s="44">
        <f t="shared" si="1159"/>
        <v>109.1098727213696</v>
      </c>
      <c r="BU971" s="20"/>
      <c r="BV971" s="20">
        <v>0.22</v>
      </c>
      <c r="BW971" s="20"/>
      <c r="BX971" s="20">
        <v>0.05</v>
      </c>
      <c r="BY971" s="44">
        <f t="shared" si="1160"/>
        <v>56.48730934722564</v>
      </c>
      <c r="BZ971" s="44">
        <f t="shared" si="1161"/>
        <v>0</v>
      </c>
      <c r="CA971" s="44">
        <f t="shared" si="1162"/>
        <v>0</v>
      </c>
      <c r="CB971" s="44">
        <f t="shared" si="1163"/>
        <v>1.9441703847807399</v>
      </c>
      <c r="CC971" s="44"/>
      <c r="CD971" s="44">
        <f t="shared" si="1164"/>
        <v>58.43147973200638</v>
      </c>
      <c r="CE971" s="44">
        <f t="shared" si="1165"/>
        <v>4.0274927648568388</v>
      </c>
      <c r="CF971" s="44">
        <f t="shared" si="1166"/>
        <v>10.756803878595441</v>
      </c>
      <c r="CG971" s="44">
        <f t="shared" si="1167"/>
        <v>4.7055052275653244</v>
      </c>
      <c r="CH971" s="44">
        <f t="shared" si="1168"/>
        <v>23.149924067503008</v>
      </c>
      <c r="CI971" s="44">
        <f t="shared" si="1169"/>
        <v>70.04911380176901</v>
      </c>
      <c r="CJ971" s="44">
        <f t="shared" si="1170"/>
        <v>28.086680881636276</v>
      </c>
      <c r="CK971" s="44">
        <f t="shared" si="1171"/>
        <v>142.10928843139823</v>
      </c>
      <c r="CM971" s="35">
        <f>$CE$4/1000</f>
        <v>35</v>
      </c>
    </row>
    <row r="972" spans="1:91" x14ac:dyDescent="0.25">
      <c r="A972" s="41">
        <f>'[11]КППВ ПАТ "СМНВО"'!F141</f>
        <v>1983</v>
      </c>
      <c r="B972" s="41" t="str">
        <f>'[11]КППВ ПАТ "СМНВО"'!C141</f>
        <v>вул. Металургів, 17</v>
      </c>
      <c r="C972" s="50">
        <f>'[11]КППВ ПАТ "СМНВО"'!O141</f>
        <v>1</v>
      </c>
      <c r="D972" s="46">
        <f>'[11]КППВ ПАТ "СМНВО"'!G141</f>
        <v>9</v>
      </c>
      <c r="E972" s="86" t="str">
        <f t="shared" si="1134"/>
        <v>ПАТ"Сумське НВО ім.Фрунзе"</v>
      </c>
      <c r="F972" s="43">
        <f>'[11]КППВ ПАТ "СМНВО"'!L141</f>
        <v>7698.28</v>
      </c>
      <c r="G972" s="43">
        <f>'[11]КППВ ПАТ "СМНВО"'!CL141</f>
        <v>1576.961442041377</v>
      </c>
      <c r="H972" s="32">
        <f t="shared" si="1110"/>
        <v>204.84594507362385</v>
      </c>
      <c r="I972" s="42"/>
      <c r="J972" s="42"/>
      <c r="K972" s="43">
        <f>'[11]КППВ ПАТ "СМНВО"'!CN141</f>
        <v>428.61577499999999</v>
      </c>
      <c r="L972" s="42"/>
      <c r="M972" s="42"/>
      <c r="N972" s="44">
        <f t="shared" si="1172"/>
        <v>2005.577217041377</v>
      </c>
      <c r="O972" s="44">
        <f t="shared" si="1173"/>
        <v>844.50827629596779</v>
      </c>
      <c r="P972" s="44">
        <f t="shared" si="1174"/>
        <v>0</v>
      </c>
      <c r="Q972" s="44">
        <f t="shared" si="1175"/>
        <v>0</v>
      </c>
      <c r="R972" s="44">
        <f t="shared" si="1176"/>
        <v>229.5360937106621</v>
      </c>
      <c r="S972" s="44">
        <f t="shared" si="1177"/>
        <v>0</v>
      </c>
      <c r="T972" s="44">
        <f t="shared" si="1178"/>
        <v>1074.0443700066298</v>
      </c>
      <c r="U972" s="44">
        <f t="shared" si="1179"/>
        <v>1624.2702853026185</v>
      </c>
      <c r="V972" s="44">
        <f t="shared" si="1180"/>
        <v>0</v>
      </c>
      <c r="W972" s="44">
        <f t="shared" si="1181"/>
        <v>0</v>
      </c>
      <c r="X972" s="44">
        <f t="shared" si="1182"/>
        <v>428.61577499999999</v>
      </c>
      <c r="Y972" s="44">
        <f t="shared" si="1183"/>
        <v>0</v>
      </c>
      <c r="Z972" s="44">
        <f t="shared" si="1184"/>
        <v>2052.8860603026187</v>
      </c>
      <c r="AA972" s="20">
        <v>0.03</v>
      </c>
      <c r="AC972" s="44">
        <f t="shared" si="1185"/>
        <v>632.3587142857142</v>
      </c>
      <c r="AD972" s="28">
        <f>75+$CG$5</f>
        <v>82.142857142857139</v>
      </c>
      <c r="AE972" s="44">
        <f t="shared" si="1186"/>
        <v>5012.6800342857141</v>
      </c>
      <c r="AF972" s="28">
        <f>644+$CG$5</f>
        <v>651.14285714285711</v>
      </c>
      <c r="AG972" s="44">
        <f t="shared" si="1187"/>
        <v>794.02259428571426</v>
      </c>
      <c r="AH972" s="28">
        <f>96+$CG$5</f>
        <v>103.14285714285714</v>
      </c>
      <c r="AI972" s="44">
        <f t="shared" si="1138"/>
        <v>292.3686513544713</v>
      </c>
      <c r="AJ972" s="44">
        <f t="shared" si="1139"/>
        <v>0</v>
      </c>
      <c r="AK972" s="44"/>
      <c r="AL972" s="44">
        <f t="shared" si="1140"/>
        <v>21.430788750000001</v>
      </c>
      <c r="AM972" s="44"/>
      <c r="AN972" s="44">
        <f t="shared" si="1141"/>
        <v>313.79944010447127</v>
      </c>
      <c r="AO972" s="20"/>
      <c r="AP972" s="20">
        <v>0.18</v>
      </c>
      <c r="AQ972" s="20"/>
      <c r="AR972" s="20">
        <v>0.05</v>
      </c>
      <c r="AS972" s="44">
        <f t="shared" si="1142"/>
        <v>194.27557503588599</v>
      </c>
      <c r="AT972" s="44">
        <f t="shared" si="1143"/>
        <v>0</v>
      </c>
      <c r="AU972" s="44">
        <f t="shared" si="1144"/>
        <v>0</v>
      </c>
      <c r="AV972" s="44">
        <f t="shared" si="1145"/>
        <v>11.476804685533105</v>
      </c>
      <c r="AW972" s="44"/>
      <c r="AX972" s="44">
        <f t="shared" si="1146"/>
        <v>205.75237972141909</v>
      </c>
      <c r="AY972" s="44">
        <f t="shared" si="1147"/>
        <v>909.59135976946641</v>
      </c>
      <c r="AZ972" s="44">
        <f t="shared" si="1148"/>
        <v>0</v>
      </c>
      <c r="BA972" s="44"/>
      <c r="BB972" s="44">
        <f t="shared" si="1149"/>
        <v>21.430788750000001</v>
      </c>
      <c r="BC972" s="44"/>
      <c r="BD972" s="44">
        <f t="shared" si="1150"/>
        <v>931.02214851946644</v>
      </c>
      <c r="BE972" s="20"/>
      <c r="BF972" s="20">
        <v>0.56000000000000005</v>
      </c>
      <c r="BG972" s="20"/>
      <c r="BH972" s="20">
        <v>0.05</v>
      </c>
      <c r="BI972" s="44">
        <f t="shared" si="1151"/>
        <v>487.11237376751427</v>
      </c>
      <c r="BJ972" s="44">
        <f t="shared" si="1152"/>
        <v>0</v>
      </c>
      <c r="BK972" s="44">
        <f t="shared" si="1153"/>
        <v>0</v>
      </c>
      <c r="BL972" s="44">
        <f t="shared" si="1154"/>
        <v>11.476804685533105</v>
      </c>
      <c r="BM972" s="44"/>
      <c r="BN972" s="44">
        <f t="shared" si="1155"/>
        <v>498.5891784530474</v>
      </c>
      <c r="BO972" s="44">
        <f t="shared" si="1156"/>
        <v>357.33946276657605</v>
      </c>
      <c r="BP972" s="44">
        <f t="shared" si="1157"/>
        <v>0</v>
      </c>
      <c r="BQ972" s="44"/>
      <c r="BR972" s="44">
        <f t="shared" si="1158"/>
        <v>21.430788750000001</v>
      </c>
      <c r="BS972" s="44"/>
      <c r="BT972" s="44">
        <f t="shared" si="1159"/>
        <v>378.77025151657602</v>
      </c>
      <c r="BU972" s="20"/>
      <c r="BV972" s="20">
        <v>0.22</v>
      </c>
      <c r="BW972" s="20"/>
      <c r="BX972" s="20">
        <v>0.05</v>
      </c>
      <c r="BY972" s="44">
        <f t="shared" si="1160"/>
        <v>191.3655754086663</v>
      </c>
      <c r="BZ972" s="44">
        <f t="shared" si="1161"/>
        <v>0</v>
      </c>
      <c r="CA972" s="44">
        <f t="shared" si="1162"/>
        <v>0</v>
      </c>
      <c r="CB972" s="44">
        <f t="shared" si="1163"/>
        <v>11.476804685533105</v>
      </c>
      <c r="CC972" s="44"/>
      <c r="CD972" s="44">
        <f t="shared" si="1164"/>
        <v>202.8423800941994</v>
      </c>
      <c r="CE972" s="44">
        <f t="shared" si="1165"/>
        <v>3.0733968430494163</v>
      </c>
      <c r="CF972" s="44">
        <f t="shared" si="1166"/>
        <v>10.053728101035716</v>
      </c>
      <c r="CG972" s="44">
        <f t="shared" si="1167"/>
        <v>3.914480760465207</v>
      </c>
      <c r="CH972" s="44">
        <f t="shared" si="1168"/>
        <v>80.777151647471811</v>
      </c>
      <c r="CI972" s="44">
        <f t="shared" si="1169"/>
        <v>239.66045717951036</v>
      </c>
      <c r="CJ972" s="44">
        <f t="shared" si="1170"/>
        <v>97.501710124528501</v>
      </c>
      <c r="CK972" s="44">
        <f t="shared" si="1171"/>
        <v>528.44673194075199</v>
      </c>
      <c r="CM972" s="35">
        <f>$CE$5/1000</f>
        <v>50</v>
      </c>
    </row>
    <row r="973" spans="1:91" x14ac:dyDescent="0.25">
      <c r="A973" s="41">
        <f>'[11]КППВ ПАТ "СМНВО"'!F142</f>
        <v>1978</v>
      </c>
      <c r="B973" s="41" t="str">
        <f>'[11]КППВ ПАТ "СМНВО"'!C142</f>
        <v>вул. Реміснича, 10/1</v>
      </c>
      <c r="C973" s="50">
        <f>'[11]КППВ ПАТ "СМНВО"'!O142</f>
        <v>1</v>
      </c>
      <c r="D973" s="46">
        <f>'[11]КППВ ПАТ "СМНВО"'!G142</f>
        <v>9</v>
      </c>
      <c r="E973" s="86" t="str">
        <f t="shared" si="1134"/>
        <v>ПАТ"Сумське НВО ім.Фрунзе"</v>
      </c>
      <c r="F973" s="43">
        <f>'[11]КППВ ПАТ "СМНВО"'!L142</f>
        <v>1675.79</v>
      </c>
      <c r="G973" s="43">
        <f>'[11]КППВ ПАТ "СМНВО"'!CL142</f>
        <v>346.39495039994489</v>
      </c>
      <c r="H973" s="32">
        <f t="shared" ref="H973:H1036" si="1188">G973*1000/F973</f>
        <v>206.70546452714535</v>
      </c>
      <c r="I973" s="42"/>
      <c r="J973" s="42"/>
      <c r="K973" s="43">
        <f>'[11]КППВ ПАТ "СМНВО"'!CN142</f>
        <v>51.008474999999997</v>
      </c>
      <c r="L973" s="42"/>
      <c r="M973" s="42"/>
      <c r="N973" s="44">
        <f t="shared" si="1172"/>
        <v>397.40342539994487</v>
      </c>
      <c r="O973" s="44">
        <f t="shared" si="1173"/>
        <v>185.50447378167988</v>
      </c>
      <c r="P973" s="44">
        <f t="shared" si="1174"/>
        <v>0</v>
      </c>
      <c r="Q973" s="44">
        <f t="shared" si="1175"/>
        <v>0</v>
      </c>
      <c r="R973" s="44">
        <f t="shared" si="1176"/>
        <v>27.316507652192605</v>
      </c>
      <c r="S973" s="44">
        <f t="shared" si="1177"/>
        <v>0</v>
      </c>
      <c r="T973" s="44">
        <f t="shared" si="1178"/>
        <v>212.82098143387248</v>
      </c>
      <c r="U973" s="44">
        <f t="shared" si="1179"/>
        <v>356.78679891194327</v>
      </c>
      <c r="V973" s="44">
        <f t="shared" si="1180"/>
        <v>0</v>
      </c>
      <c r="W973" s="44">
        <f t="shared" si="1181"/>
        <v>0</v>
      </c>
      <c r="X973" s="44">
        <f t="shared" si="1182"/>
        <v>51.008474999999997</v>
      </c>
      <c r="Y973" s="44">
        <f t="shared" si="1183"/>
        <v>0</v>
      </c>
      <c r="Z973" s="44">
        <f t="shared" si="1184"/>
        <v>407.79527391194324</v>
      </c>
      <c r="AA973" s="20">
        <v>0.03</v>
      </c>
      <c r="AC973" s="44">
        <f t="shared" si="1185"/>
        <v>197.74322000000001</v>
      </c>
      <c r="AD973" s="28">
        <f t="shared" ref="AD973:AD974" si="1189">98+$CG$3</f>
        <v>118</v>
      </c>
      <c r="AE973" s="44">
        <f t="shared" si="1186"/>
        <v>1219.9751199999998</v>
      </c>
      <c r="AF973" s="28">
        <f t="shared" ref="AF973:AF974" si="1190">708+$CG$3</f>
        <v>728</v>
      </c>
      <c r="AG973" s="44">
        <f t="shared" si="1187"/>
        <v>222.88007000000002</v>
      </c>
      <c r="AH973" s="28">
        <f t="shared" ref="AH973:AH974" si="1191">113+$CG$3</f>
        <v>133</v>
      </c>
      <c r="AI973" s="44">
        <f t="shared" si="1138"/>
        <v>64.221623804149786</v>
      </c>
      <c r="AJ973" s="44">
        <f t="shared" si="1139"/>
        <v>0</v>
      </c>
      <c r="AK973" s="44"/>
      <c r="AL973" s="44">
        <f t="shared" si="1140"/>
        <v>2.5504237500000002</v>
      </c>
      <c r="AM973" s="44"/>
      <c r="AN973" s="44">
        <f t="shared" si="1141"/>
        <v>66.772047554149793</v>
      </c>
      <c r="AO973" s="20"/>
      <c r="AP973" s="20">
        <v>0.18</v>
      </c>
      <c r="AQ973" s="20"/>
      <c r="AR973" s="20">
        <v>0.05</v>
      </c>
      <c r="AS973" s="44">
        <f t="shared" si="1142"/>
        <v>42.674523538991359</v>
      </c>
      <c r="AT973" s="44">
        <f t="shared" si="1143"/>
        <v>0</v>
      </c>
      <c r="AU973" s="44">
        <f t="shared" si="1144"/>
        <v>0</v>
      </c>
      <c r="AV973" s="44">
        <f t="shared" si="1145"/>
        <v>1.3658253826096305</v>
      </c>
      <c r="AW973" s="44"/>
      <c r="AX973" s="44">
        <f t="shared" si="1146"/>
        <v>44.040348921600987</v>
      </c>
      <c r="AY973" s="44">
        <f t="shared" si="1147"/>
        <v>199.80060739068824</v>
      </c>
      <c r="AZ973" s="44">
        <f t="shared" si="1148"/>
        <v>0</v>
      </c>
      <c r="BA973" s="44"/>
      <c r="BB973" s="44">
        <f t="shared" si="1149"/>
        <v>2.5504237500000002</v>
      </c>
      <c r="BC973" s="44"/>
      <c r="BD973" s="44">
        <f t="shared" si="1150"/>
        <v>202.35103114068824</v>
      </c>
      <c r="BE973" s="20"/>
      <c r="BF973" s="20">
        <v>0.56000000000000005</v>
      </c>
      <c r="BG973" s="20"/>
      <c r="BH973" s="20">
        <v>0.05</v>
      </c>
      <c r="BI973" s="44">
        <f t="shared" si="1151"/>
        <v>106.99898047727297</v>
      </c>
      <c r="BJ973" s="44">
        <f t="shared" si="1152"/>
        <v>0</v>
      </c>
      <c r="BK973" s="44">
        <f t="shared" si="1153"/>
        <v>0</v>
      </c>
      <c r="BL973" s="44">
        <f t="shared" si="1154"/>
        <v>1.3658253826096305</v>
      </c>
      <c r="BM973" s="44"/>
      <c r="BN973" s="44">
        <f t="shared" si="1155"/>
        <v>108.36480585988259</v>
      </c>
      <c r="BO973" s="44">
        <f t="shared" si="1156"/>
        <v>78.493095760627526</v>
      </c>
      <c r="BP973" s="44">
        <f t="shared" si="1157"/>
        <v>0</v>
      </c>
      <c r="BQ973" s="44"/>
      <c r="BR973" s="44">
        <f t="shared" si="1158"/>
        <v>2.5504237500000002</v>
      </c>
      <c r="BS973" s="44"/>
      <c r="BT973" s="44">
        <f t="shared" si="1159"/>
        <v>81.043519510627533</v>
      </c>
      <c r="BU973" s="20"/>
      <c r="BV973" s="20">
        <v>0.22</v>
      </c>
      <c r="BW973" s="20"/>
      <c r="BX973" s="20">
        <v>0.05</v>
      </c>
      <c r="BY973" s="44">
        <f t="shared" si="1160"/>
        <v>42.035313758928666</v>
      </c>
      <c r="BZ973" s="44">
        <f t="shared" si="1161"/>
        <v>0</v>
      </c>
      <c r="CA973" s="44">
        <f t="shared" si="1162"/>
        <v>0</v>
      </c>
      <c r="CB973" s="44">
        <f t="shared" si="1163"/>
        <v>1.3658253826096305</v>
      </c>
      <c r="CC973" s="44"/>
      <c r="CD973" s="44">
        <f t="shared" si="1164"/>
        <v>43.401139141538295</v>
      </c>
      <c r="CE973" s="44">
        <f t="shared" si="1165"/>
        <v>4.490046624108615</v>
      </c>
      <c r="CF973" s="44">
        <f t="shared" si="1166"/>
        <v>11.258038163953774</v>
      </c>
      <c r="CG973" s="44">
        <f t="shared" si="1167"/>
        <v>5.1353506937491025</v>
      </c>
      <c r="CH973" s="44">
        <f t="shared" si="1168"/>
        <v>17.188226369358979</v>
      </c>
      <c r="CI973" s="44">
        <f t="shared" si="1169"/>
        <v>52.088492965544852</v>
      </c>
      <c r="CJ973" s="44">
        <f t="shared" si="1170"/>
        <v>20.861938642641707</v>
      </c>
      <c r="CK973" s="44">
        <f t="shared" si="1171"/>
        <v>104.97322962380258</v>
      </c>
      <c r="CM973" s="35">
        <f t="shared" ref="CM973:CM974" si="1192">$CE$3/1000</f>
        <v>20</v>
      </c>
    </row>
    <row r="974" spans="1:91" x14ac:dyDescent="0.25">
      <c r="A974" s="41">
        <f>'[11]КППВ ПАТ "СМНВО"'!F143</f>
        <v>1982</v>
      </c>
      <c r="B974" s="41" t="str">
        <f>'[11]КППВ ПАТ "СМНВО"'!C143</f>
        <v>вул. Реміснича, 12/2</v>
      </c>
      <c r="C974" s="50">
        <f>'[11]КППВ ПАТ "СМНВО"'!O143</f>
        <v>1</v>
      </c>
      <c r="D974" s="46">
        <f>'[11]КППВ ПАТ "СМНВО"'!G143</f>
        <v>9</v>
      </c>
      <c r="E974" s="86" t="str">
        <f t="shared" si="1134"/>
        <v>ПАТ"Сумське НВО ім.Фрунзе"</v>
      </c>
      <c r="F974" s="43">
        <f>'[11]КППВ ПАТ "СМНВО"'!L143</f>
        <v>1559</v>
      </c>
      <c r="G974" s="43">
        <f>'[11]КППВ ПАТ "СМНВО"'!CL143</f>
        <v>315.32018203198697</v>
      </c>
      <c r="H974" s="32">
        <f t="shared" si="1188"/>
        <v>202.25797436304489</v>
      </c>
      <c r="I974" s="42"/>
      <c r="J974" s="42"/>
      <c r="K974" s="43">
        <f>'[11]КППВ ПАТ "СМНВО"'!CN143</f>
        <v>44.886450000000004</v>
      </c>
      <c r="L974" s="42"/>
      <c r="M974" s="42"/>
      <c r="N974" s="44">
        <f t="shared" si="1172"/>
        <v>360.206632031987</v>
      </c>
      <c r="O974" s="44">
        <f t="shared" si="1173"/>
        <v>168.86304021768026</v>
      </c>
      <c r="P974" s="44">
        <f t="shared" si="1174"/>
        <v>0</v>
      </c>
      <c r="Q974" s="44">
        <f t="shared" si="1175"/>
        <v>0</v>
      </c>
      <c r="R974" s="44">
        <f t="shared" si="1176"/>
        <v>24.037986920894244</v>
      </c>
      <c r="S974" s="44">
        <f t="shared" si="1177"/>
        <v>0</v>
      </c>
      <c r="T974" s="44">
        <f t="shared" si="1178"/>
        <v>192.90102713857451</v>
      </c>
      <c r="U974" s="44">
        <f t="shared" si="1179"/>
        <v>324.77978749294658</v>
      </c>
      <c r="V974" s="44">
        <f t="shared" si="1180"/>
        <v>0</v>
      </c>
      <c r="W974" s="44">
        <f t="shared" si="1181"/>
        <v>0</v>
      </c>
      <c r="X974" s="44">
        <f t="shared" si="1182"/>
        <v>44.886450000000004</v>
      </c>
      <c r="Y974" s="44">
        <f t="shared" si="1183"/>
        <v>0</v>
      </c>
      <c r="Z974" s="44">
        <f t="shared" si="1184"/>
        <v>369.66623749294661</v>
      </c>
      <c r="AA974" s="20">
        <v>0.03</v>
      </c>
      <c r="AC974" s="44">
        <f t="shared" si="1185"/>
        <v>183.96199999999999</v>
      </c>
      <c r="AD974" s="28">
        <f t="shared" si="1189"/>
        <v>118</v>
      </c>
      <c r="AE974" s="44">
        <f t="shared" si="1186"/>
        <v>1134.952</v>
      </c>
      <c r="AF974" s="28">
        <f t="shared" si="1190"/>
        <v>728</v>
      </c>
      <c r="AG974" s="44">
        <f t="shared" si="1187"/>
        <v>207.34700000000001</v>
      </c>
      <c r="AH974" s="28">
        <f t="shared" si="1191"/>
        <v>133</v>
      </c>
      <c r="AI974" s="44">
        <f t="shared" si="1138"/>
        <v>58.460361748730385</v>
      </c>
      <c r="AJ974" s="44">
        <f t="shared" si="1139"/>
        <v>0</v>
      </c>
      <c r="AK974" s="44"/>
      <c r="AL974" s="44">
        <f t="shared" si="1140"/>
        <v>2.2443225000000004</v>
      </c>
      <c r="AM974" s="44"/>
      <c r="AN974" s="44">
        <f t="shared" si="1141"/>
        <v>60.704684248730388</v>
      </c>
      <c r="AO974" s="20"/>
      <c r="AP974" s="20">
        <v>0.18</v>
      </c>
      <c r="AQ974" s="20"/>
      <c r="AR974" s="20">
        <v>0.05</v>
      </c>
      <c r="AS974" s="44">
        <f t="shared" si="1142"/>
        <v>38.846231779379913</v>
      </c>
      <c r="AT974" s="44">
        <f t="shared" si="1143"/>
        <v>0</v>
      </c>
      <c r="AU974" s="44">
        <f t="shared" si="1144"/>
        <v>0</v>
      </c>
      <c r="AV974" s="44">
        <f t="shared" si="1145"/>
        <v>1.2018993460447123</v>
      </c>
      <c r="AW974" s="44"/>
      <c r="AX974" s="44">
        <f t="shared" si="1146"/>
        <v>40.048131125424625</v>
      </c>
      <c r="AY974" s="44">
        <f t="shared" si="1147"/>
        <v>181.87668099605011</v>
      </c>
      <c r="AZ974" s="44">
        <f t="shared" si="1148"/>
        <v>0</v>
      </c>
      <c r="BA974" s="44"/>
      <c r="BB974" s="44">
        <f t="shared" si="1149"/>
        <v>2.2443225000000004</v>
      </c>
      <c r="BC974" s="44"/>
      <c r="BD974" s="44">
        <f t="shared" si="1150"/>
        <v>184.12100349605012</v>
      </c>
      <c r="BE974" s="20"/>
      <c r="BF974" s="20">
        <v>0.56000000000000005</v>
      </c>
      <c r="BG974" s="20"/>
      <c r="BH974" s="20">
        <v>0.05</v>
      </c>
      <c r="BI974" s="44">
        <f t="shared" si="1151"/>
        <v>97.400201597557981</v>
      </c>
      <c r="BJ974" s="44">
        <f t="shared" si="1152"/>
        <v>0</v>
      </c>
      <c r="BK974" s="44">
        <f t="shared" si="1153"/>
        <v>0</v>
      </c>
      <c r="BL974" s="44">
        <f t="shared" si="1154"/>
        <v>1.2018993460447123</v>
      </c>
      <c r="BM974" s="44"/>
      <c r="BN974" s="44">
        <f t="shared" si="1155"/>
        <v>98.602100943602693</v>
      </c>
      <c r="BO974" s="44">
        <f t="shared" si="1156"/>
        <v>71.451553248448249</v>
      </c>
      <c r="BP974" s="44">
        <f t="shared" si="1157"/>
        <v>0</v>
      </c>
      <c r="BQ974" s="44"/>
      <c r="BR974" s="44">
        <f t="shared" si="1158"/>
        <v>2.2443225000000004</v>
      </c>
      <c r="BS974" s="44"/>
      <c r="BT974" s="44">
        <f t="shared" si="1159"/>
        <v>73.695875748448245</v>
      </c>
      <c r="BU974" s="20"/>
      <c r="BV974" s="20">
        <v>0.22</v>
      </c>
      <c r="BW974" s="20"/>
      <c r="BX974" s="20">
        <v>0.05</v>
      </c>
      <c r="BY974" s="44">
        <f t="shared" si="1160"/>
        <v>38.264364913326347</v>
      </c>
      <c r="BZ974" s="44">
        <f t="shared" si="1161"/>
        <v>0</v>
      </c>
      <c r="CA974" s="44">
        <f t="shared" si="1162"/>
        <v>0</v>
      </c>
      <c r="CB974" s="44">
        <f t="shared" si="1163"/>
        <v>1.2018993460447123</v>
      </c>
      <c r="CC974" s="44"/>
      <c r="CD974" s="44">
        <f t="shared" si="1164"/>
        <v>39.466264259371059</v>
      </c>
      <c r="CE974" s="44">
        <f t="shared" si="1165"/>
        <v>4.5935227145521251</v>
      </c>
      <c r="CF974" s="44">
        <f t="shared" si="1166"/>
        <v>11.510424110021317</v>
      </c>
      <c r="CG974" s="44">
        <f t="shared" si="1167"/>
        <v>5.2537782303721983</v>
      </c>
      <c r="CH974" s="44">
        <f t="shared" si="1168"/>
        <v>15.626386980292505</v>
      </c>
      <c r="CI974" s="44">
        <f t="shared" si="1169"/>
        <v>47.395783166259413</v>
      </c>
      <c r="CJ974" s="44">
        <f t="shared" si="1170"/>
        <v>18.97053394723639</v>
      </c>
      <c r="CK974" s="44">
        <f t="shared" si="1171"/>
        <v>95.158186754497649</v>
      </c>
      <c r="CM974" s="35">
        <f t="shared" si="1192"/>
        <v>20</v>
      </c>
    </row>
    <row r="975" spans="1:91" x14ac:dyDescent="0.25">
      <c r="A975" s="41">
        <f>'[11]КППВ ПАТ "СМНВО"'!F144</f>
        <v>1989</v>
      </c>
      <c r="B975" s="41" t="str">
        <f>'[11]КППВ ПАТ "СМНВО"'!C144</f>
        <v>вул. Реміснича, 15</v>
      </c>
      <c r="C975" s="47" t="str">
        <f>'[11]КППВ ПАТ "СМНВО"'!O144</f>
        <v>так</v>
      </c>
      <c r="D975" s="46">
        <f>'[11]КППВ ПАТ "СМНВО"'!G144</f>
        <v>9</v>
      </c>
      <c r="E975" s="86" t="str">
        <f t="shared" si="1134"/>
        <v>ПАТ"Сумське НВО ім.Фрунзе"</v>
      </c>
      <c r="F975" s="43">
        <f>'[11]КППВ ПАТ "СМНВО"'!L144</f>
        <v>5543.39</v>
      </c>
      <c r="G975" s="43">
        <f>'[11]КППВ ПАТ "СМНВО"'!CL144</f>
        <v>858.04100242508298</v>
      </c>
      <c r="H975" s="32">
        <f t="shared" si="1188"/>
        <v>154.7863315453329</v>
      </c>
      <c r="I975" s="42"/>
      <c r="J975" s="42"/>
      <c r="K975" s="43">
        <f>'[11]КППВ ПАТ "СМНВО"'!CN144</f>
        <v>222.94282499999997</v>
      </c>
      <c r="L975" s="42"/>
      <c r="M975" s="42"/>
      <c r="N975" s="44">
        <f t="shared" si="1172"/>
        <v>1080.9838274250828</v>
      </c>
      <c r="O975" s="44">
        <f t="shared" si="1173"/>
        <v>459.50567251108362</v>
      </c>
      <c r="P975" s="44">
        <f t="shared" si="1174"/>
        <v>0</v>
      </c>
      <c r="Q975" s="44">
        <f t="shared" si="1175"/>
        <v>0</v>
      </c>
      <c r="R975" s="44">
        <f t="shared" si="1176"/>
        <v>119.3923046143594</v>
      </c>
      <c r="S975" s="44">
        <f t="shared" si="1177"/>
        <v>0</v>
      </c>
      <c r="T975" s="44">
        <f t="shared" si="1178"/>
        <v>578.89797712544305</v>
      </c>
      <c r="U975" s="44">
        <f t="shared" si="1179"/>
        <v>883.78223249783548</v>
      </c>
      <c r="V975" s="44">
        <f t="shared" si="1180"/>
        <v>0</v>
      </c>
      <c r="W975" s="44">
        <f t="shared" si="1181"/>
        <v>0</v>
      </c>
      <c r="X975" s="44">
        <f t="shared" si="1182"/>
        <v>222.94282499999997</v>
      </c>
      <c r="Y975" s="44">
        <f t="shared" si="1183"/>
        <v>0</v>
      </c>
      <c r="Z975" s="44">
        <f t="shared" si="1184"/>
        <v>1106.7250574978355</v>
      </c>
      <c r="AA975" s="20">
        <v>0.03</v>
      </c>
      <c r="AC975" s="44">
        <f>AD975*F975/1000</f>
        <v>498.90510000000006</v>
      </c>
      <c r="AD975" s="28">
        <v>90</v>
      </c>
      <c r="AE975" s="44">
        <f>AF975*F975/1000</f>
        <v>3669.7241800000002</v>
      </c>
      <c r="AF975" s="28">
        <v>662</v>
      </c>
      <c r="AG975" s="44">
        <f>AH975*F975/1000</f>
        <v>559.88238999999999</v>
      </c>
      <c r="AH975" s="28">
        <v>101</v>
      </c>
      <c r="AI975" s="44">
        <f t="shared" si="1138"/>
        <v>159.08080184961037</v>
      </c>
      <c r="AJ975" s="44">
        <f t="shared" si="1139"/>
        <v>0</v>
      </c>
      <c r="AK975" s="44"/>
      <c r="AL975" s="44">
        <f t="shared" si="1140"/>
        <v>11.147141249999999</v>
      </c>
      <c r="AM975" s="44"/>
      <c r="AN975" s="44">
        <f t="shared" si="1141"/>
        <v>170.22794309961037</v>
      </c>
      <c r="AO975" s="20"/>
      <c r="AP975" s="20">
        <v>0.18</v>
      </c>
      <c r="AQ975" s="20"/>
      <c r="AR975" s="20">
        <v>0.05</v>
      </c>
      <c r="AS975" s="44">
        <f t="shared" si="1142"/>
        <v>105.70734623334384</v>
      </c>
      <c r="AT975" s="44">
        <f t="shared" si="1143"/>
        <v>0</v>
      </c>
      <c r="AU975" s="44">
        <f t="shared" si="1144"/>
        <v>0</v>
      </c>
      <c r="AV975" s="44">
        <f t="shared" si="1145"/>
        <v>5.9696152307179711</v>
      </c>
      <c r="AW975" s="44"/>
      <c r="AX975" s="44">
        <f t="shared" si="1146"/>
        <v>111.67696146406182</v>
      </c>
      <c r="AY975" s="44">
        <f t="shared" si="1147"/>
        <v>494.91805019878791</v>
      </c>
      <c r="AZ975" s="44">
        <f t="shared" si="1148"/>
        <v>0</v>
      </c>
      <c r="BA975" s="44"/>
      <c r="BB975" s="44">
        <f t="shared" si="1149"/>
        <v>11.147141249999999</v>
      </c>
      <c r="BC975" s="44"/>
      <c r="BD975" s="44">
        <f t="shared" si="1150"/>
        <v>506.06519144878791</v>
      </c>
      <c r="BE975" s="20"/>
      <c r="BF975" s="20">
        <v>0.56000000000000005</v>
      </c>
      <c r="BG975" s="20"/>
      <c r="BH975" s="20">
        <v>0.05</v>
      </c>
      <c r="BI975" s="44">
        <f t="shared" si="1151"/>
        <v>265.04287190439305</v>
      </c>
      <c r="BJ975" s="44">
        <f t="shared" si="1152"/>
        <v>0</v>
      </c>
      <c r="BK975" s="44">
        <f t="shared" si="1153"/>
        <v>0</v>
      </c>
      <c r="BL975" s="44">
        <f t="shared" si="1154"/>
        <v>5.9696152307179711</v>
      </c>
      <c r="BM975" s="44"/>
      <c r="BN975" s="44">
        <f t="shared" si="1155"/>
        <v>271.01248713511103</v>
      </c>
      <c r="BO975" s="44">
        <f t="shared" si="1156"/>
        <v>194.43209114952381</v>
      </c>
      <c r="BP975" s="44">
        <f t="shared" si="1157"/>
        <v>0</v>
      </c>
      <c r="BQ975" s="44"/>
      <c r="BR975" s="44">
        <f t="shared" si="1158"/>
        <v>11.147141249999999</v>
      </c>
      <c r="BS975" s="44"/>
      <c r="BT975" s="44">
        <f t="shared" si="1159"/>
        <v>205.57923239952382</v>
      </c>
      <c r="BU975" s="20"/>
      <c r="BV975" s="20">
        <v>0.22</v>
      </c>
      <c r="BW975" s="20"/>
      <c r="BX975" s="20">
        <v>0.05</v>
      </c>
      <c r="BY975" s="44">
        <f t="shared" si="1160"/>
        <v>104.12398539101154</v>
      </c>
      <c r="BZ975" s="44">
        <f t="shared" si="1161"/>
        <v>0</v>
      </c>
      <c r="CA975" s="44">
        <f t="shared" si="1162"/>
        <v>0</v>
      </c>
      <c r="CB975" s="44">
        <f t="shared" si="1163"/>
        <v>5.9696152307179711</v>
      </c>
      <c r="CC975" s="44"/>
      <c r="CD975" s="44">
        <f t="shared" si="1164"/>
        <v>110.09360062172952</v>
      </c>
      <c r="CE975" s="44">
        <f t="shared" si="1165"/>
        <v>4.4673950066285615</v>
      </c>
      <c r="CF975" s="44">
        <f t="shared" si="1166"/>
        <v>13.540793705828358</v>
      </c>
      <c r="CG975" s="44">
        <f t="shared" si="1167"/>
        <v>5.0855125714681568</v>
      </c>
      <c r="CH975" s="44">
        <f t="shared" si="1168"/>
        <v>43.819480269998422</v>
      </c>
      <c r="CI975" s="44">
        <f t="shared" si="1169"/>
        <v>130.26952724821999</v>
      </c>
      <c r="CJ975" s="44">
        <f t="shared" si="1170"/>
        <v>52.919485215074374</v>
      </c>
      <c r="CK975" s="44">
        <f t="shared" si="1171"/>
        <v>284.88928397003156</v>
      </c>
    </row>
    <row r="976" spans="1:91" x14ac:dyDescent="0.25">
      <c r="A976" s="41">
        <f>'[11]КППВ ПАТ "СМНВО"'!F145</f>
        <v>1983</v>
      </c>
      <c r="B976" s="41" t="str">
        <f>'[11]КППВ ПАТ "СМНВО"'!C145</f>
        <v>вул. Реміснича, 19</v>
      </c>
      <c r="C976" s="50">
        <f>'[11]КППВ ПАТ "СМНВО"'!O145</f>
        <v>1</v>
      </c>
      <c r="D976" s="46">
        <f>'[11]КППВ ПАТ "СМНВО"'!G145</f>
        <v>9</v>
      </c>
      <c r="E976" s="86" t="str">
        <f t="shared" si="1134"/>
        <v>ПАТ"Сумське НВО ім.Фрунзе"</v>
      </c>
      <c r="F976" s="43">
        <f>'[11]КППВ ПАТ "СМНВО"'!L145</f>
        <v>3764.51</v>
      </c>
      <c r="G976" s="43">
        <f>'[11]КППВ ПАТ "СМНВО"'!CL145</f>
        <v>765.59801125962167</v>
      </c>
      <c r="H976" s="32">
        <f t="shared" si="1188"/>
        <v>203.37255346900969</v>
      </c>
      <c r="I976" s="42"/>
      <c r="J976" s="42"/>
      <c r="K976" s="43">
        <f>'[11]КППВ ПАТ "СМНВО"'!CN145</f>
        <v>183.10792499999999</v>
      </c>
      <c r="L976" s="42"/>
      <c r="M976" s="42"/>
      <c r="N976" s="44">
        <f t="shared" si="1172"/>
        <v>948.70593625962169</v>
      </c>
      <c r="O976" s="44">
        <f t="shared" si="1173"/>
        <v>409.99978793870815</v>
      </c>
      <c r="P976" s="44">
        <f t="shared" si="1174"/>
        <v>0</v>
      </c>
      <c r="Q976" s="44">
        <f t="shared" si="1175"/>
        <v>0</v>
      </c>
      <c r="R976" s="44">
        <f t="shared" si="1176"/>
        <v>98.059568227429068</v>
      </c>
      <c r="S976" s="44">
        <f t="shared" si="1177"/>
        <v>0</v>
      </c>
      <c r="T976" s="44">
        <f t="shared" si="1178"/>
        <v>508.05935616613721</v>
      </c>
      <c r="U976" s="44">
        <f t="shared" si="1179"/>
        <v>788.56595159741039</v>
      </c>
      <c r="V976" s="44">
        <f t="shared" si="1180"/>
        <v>0</v>
      </c>
      <c r="W976" s="44">
        <f t="shared" si="1181"/>
        <v>0</v>
      </c>
      <c r="X976" s="44">
        <f t="shared" si="1182"/>
        <v>183.10792499999999</v>
      </c>
      <c r="Y976" s="44">
        <f t="shared" si="1183"/>
        <v>0</v>
      </c>
      <c r="Z976" s="44">
        <f t="shared" si="1184"/>
        <v>971.67387659741041</v>
      </c>
      <c r="AA976" s="20">
        <v>0.03</v>
      </c>
      <c r="AC976" s="44">
        <f t="shared" si="1185"/>
        <v>397.78322333333341</v>
      </c>
      <c r="AD976" s="28">
        <f>94+$CG$4</f>
        <v>105.66666666666667</v>
      </c>
      <c r="AE976" s="44">
        <f t="shared" si="1186"/>
        <v>2611.3151033333334</v>
      </c>
      <c r="AF976" s="28">
        <f>682+$CG$4</f>
        <v>693.66666666666663</v>
      </c>
      <c r="AG976" s="44">
        <f t="shared" si="1187"/>
        <v>458.01538333333338</v>
      </c>
      <c r="AH976" s="28">
        <f>110+$CG$4</f>
        <v>121.66666666666667</v>
      </c>
      <c r="AI976" s="44">
        <f t="shared" si="1138"/>
        <v>141.94187128753387</v>
      </c>
      <c r="AJ976" s="44">
        <f t="shared" si="1139"/>
        <v>0</v>
      </c>
      <c r="AK976" s="44"/>
      <c r="AL976" s="44">
        <f t="shared" si="1140"/>
        <v>9.1553962500000008</v>
      </c>
      <c r="AM976" s="44"/>
      <c r="AN976" s="44">
        <f t="shared" si="1141"/>
        <v>151.09726753753387</v>
      </c>
      <c r="AO976" s="20"/>
      <c r="AP976" s="20">
        <v>0.18</v>
      </c>
      <c r="AQ976" s="20"/>
      <c r="AR976" s="20">
        <v>0.05</v>
      </c>
      <c r="AS976" s="44">
        <f t="shared" si="1142"/>
        <v>94.318725822017342</v>
      </c>
      <c r="AT976" s="44">
        <f t="shared" si="1143"/>
        <v>0</v>
      </c>
      <c r="AU976" s="44">
        <f t="shared" si="1144"/>
        <v>0</v>
      </c>
      <c r="AV976" s="44">
        <f t="shared" si="1145"/>
        <v>4.9029784113714543</v>
      </c>
      <c r="AW976" s="44"/>
      <c r="AX976" s="44">
        <f t="shared" si="1146"/>
        <v>99.221704233388792</v>
      </c>
      <c r="AY976" s="44">
        <f t="shared" si="1147"/>
        <v>441.59693289454987</v>
      </c>
      <c r="AZ976" s="44">
        <f t="shared" si="1148"/>
        <v>0</v>
      </c>
      <c r="BA976" s="44"/>
      <c r="BB976" s="44">
        <f t="shared" si="1149"/>
        <v>9.1553962500000008</v>
      </c>
      <c r="BC976" s="44"/>
      <c r="BD976" s="44">
        <f t="shared" si="1150"/>
        <v>450.75232914454989</v>
      </c>
      <c r="BE976" s="20"/>
      <c r="BF976" s="20">
        <v>0.56000000000000005</v>
      </c>
      <c r="BG976" s="20"/>
      <c r="BH976" s="20">
        <v>0.05</v>
      </c>
      <c r="BI976" s="44">
        <f t="shared" si="1151"/>
        <v>236.48787768304692</v>
      </c>
      <c r="BJ976" s="44">
        <f t="shared" si="1152"/>
        <v>0</v>
      </c>
      <c r="BK976" s="44">
        <f t="shared" si="1153"/>
        <v>0</v>
      </c>
      <c r="BL976" s="44">
        <f t="shared" si="1154"/>
        <v>4.9029784113714543</v>
      </c>
      <c r="BM976" s="44"/>
      <c r="BN976" s="44">
        <f t="shared" si="1155"/>
        <v>241.39085609441838</v>
      </c>
      <c r="BO976" s="44">
        <f t="shared" si="1156"/>
        <v>173.48450935143029</v>
      </c>
      <c r="BP976" s="44">
        <f t="shared" si="1157"/>
        <v>0</v>
      </c>
      <c r="BQ976" s="44"/>
      <c r="BR976" s="44">
        <f t="shared" si="1158"/>
        <v>9.1553962500000008</v>
      </c>
      <c r="BS976" s="44"/>
      <c r="BT976" s="44">
        <f t="shared" si="1159"/>
        <v>182.63990560143029</v>
      </c>
      <c r="BU976" s="20"/>
      <c r="BV976" s="20">
        <v>0.22</v>
      </c>
      <c r="BW976" s="20"/>
      <c r="BX976" s="20">
        <v>0.05</v>
      </c>
      <c r="BY976" s="44">
        <f t="shared" si="1160"/>
        <v>92.905951946911287</v>
      </c>
      <c r="BZ976" s="44">
        <f t="shared" si="1161"/>
        <v>0</v>
      </c>
      <c r="CA976" s="44">
        <f t="shared" si="1162"/>
        <v>0</v>
      </c>
      <c r="CB976" s="44">
        <f t="shared" si="1163"/>
        <v>4.9029784113714543</v>
      </c>
      <c r="CC976" s="44"/>
      <c r="CD976" s="44">
        <f t="shared" si="1164"/>
        <v>97.808930358282737</v>
      </c>
      <c r="CE976" s="44">
        <f t="shared" si="1165"/>
        <v>4.0090343781807025</v>
      </c>
      <c r="CF976" s="44">
        <f t="shared" si="1166"/>
        <v>10.817787987428717</v>
      </c>
      <c r="CG976" s="44">
        <f t="shared" si="1167"/>
        <v>4.6827562846826218</v>
      </c>
      <c r="CH976" s="44">
        <f t="shared" si="1168"/>
        <v>38.894928841602116</v>
      </c>
      <c r="CI976" s="44">
        <f t="shared" si="1169"/>
        <v>116.03108416840553</v>
      </c>
      <c r="CJ976" s="44">
        <f t="shared" si="1170"/>
        <v>47.014524139160365</v>
      </c>
      <c r="CK976" s="44">
        <f t="shared" si="1171"/>
        <v>250.12488249075579</v>
      </c>
      <c r="CM976" s="35">
        <f>$CE$4/1000</f>
        <v>35</v>
      </c>
    </row>
    <row r="977" spans="1:91" x14ac:dyDescent="0.25">
      <c r="A977" s="41">
        <f>'[11]КППВ ПАТ "СМНВО"'!F146</f>
        <v>1984</v>
      </c>
      <c r="B977" s="41" t="str">
        <f>'[11]КППВ ПАТ "СМНВО"'!C146</f>
        <v>вул. Реміснича, 21</v>
      </c>
      <c r="C977" s="47" t="str">
        <f>'[11]КППВ ПАТ "СМНВО"'!O146</f>
        <v>так</v>
      </c>
      <c r="D977" s="46">
        <f>'[11]КППВ ПАТ "СМНВО"'!G146</f>
        <v>9</v>
      </c>
      <c r="E977" s="86" t="str">
        <f t="shared" si="1134"/>
        <v>ПАТ"Сумське НВО ім.Фрунзе"</v>
      </c>
      <c r="F977" s="43">
        <f>'[11]КППВ ПАТ "СМНВО"'!L146</f>
        <v>3547.9</v>
      </c>
      <c r="G977" s="43">
        <f>'[11]КППВ ПАТ "СМНВО"'!CL146</f>
        <v>529.5373389559652</v>
      </c>
      <c r="H977" s="32">
        <f t="shared" si="1188"/>
        <v>149.25373853715303</v>
      </c>
      <c r="I977" s="42"/>
      <c r="J977" s="42"/>
      <c r="K977" s="43">
        <f>'[11]КППВ ПАТ "СМНВО"'!CN146</f>
        <v>122.460975</v>
      </c>
      <c r="L977" s="42"/>
      <c r="M977" s="42"/>
      <c r="N977" s="44">
        <f t="shared" si="1172"/>
        <v>651.99831395596516</v>
      </c>
      <c r="O977" s="44">
        <f t="shared" si="1173"/>
        <v>283.58249823607417</v>
      </c>
      <c r="P977" s="44">
        <f t="shared" si="1174"/>
        <v>0</v>
      </c>
      <c r="Q977" s="44">
        <f t="shared" si="1175"/>
        <v>0</v>
      </c>
      <c r="R977" s="44">
        <f t="shared" si="1176"/>
        <v>65.581379578245929</v>
      </c>
      <c r="S977" s="44">
        <f t="shared" si="1177"/>
        <v>0</v>
      </c>
      <c r="T977" s="44">
        <f t="shared" si="1178"/>
        <v>349.16387781432013</v>
      </c>
      <c r="U977" s="44">
        <f t="shared" si="1179"/>
        <v>587.78644624112144</v>
      </c>
      <c r="V977" s="44">
        <f t="shared" si="1180"/>
        <v>0</v>
      </c>
      <c r="W977" s="44">
        <f t="shared" si="1181"/>
        <v>0</v>
      </c>
      <c r="X977" s="44">
        <f t="shared" si="1182"/>
        <v>122.460975</v>
      </c>
      <c r="Y977" s="44">
        <f t="shared" si="1183"/>
        <v>0</v>
      </c>
      <c r="Z977" s="44">
        <f t="shared" si="1184"/>
        <v>710.2474212411214</v>
      </c>
      <c r="AA977" s="20">
        <v>0.11</v>
      </c>
      <c r="AC977" s="44">
        <f t="shared" si="1185"/>
        <v>333.50260000000003</v>
      </c>
      <c r="AD977" s="28">
        <v>94</v>
      </c>
      <c r="AE977" s="44">
        <f t="shared" si="1186"/>
        <v>2419.6678000000002</v>
      </c>
      <c r="AF977" s="28">
        <v>682</v>
      </c>
      <c r="AG977" s="44">
        <f t="shared" si="1187"/>
        <v>390.26900000000001</v>
      </c>
      <c r="AH977" s="28">
        <v>110</v>
      </c>
      <c r="AI977" s="44">
        <f t="shared" si="1138"/>
        <v>105.80156032340186</v>
      </c>
      <c r="AJ977" s="44">
        <f t="shared" si="1139"/>
        <v>0</v>
      </c>
      <c r="AK977" s="44"/>
      <c r="AL977" s="44">
        <f t="shared" si="1140"/>
        <v>6.1230487500000006</v>
      </c>
      <c r="AM977" s="44"/>
      <c r="AN977" s="44">
        <f t="shared" si="1141"/>
        <v>111.92460907340185</v>
      </c>
      <c r="AO977" s="20"/>
      <c r="AP977" s="20">
        <v>0.18</v>
      </c>
      <c r="AQ977" s="20"/>
      <c r="AR977" s="20">
        <v>0.05</v>
      </c>
      <c r="AS977" s="44">
        <f t="shared" si="1142"/>
        <v>70.303908699849487</v>
      </c>
      <c r="AT977" s="44">
        <f t="shared" si="1143"/>
        <v>0</v>
      </c>
      <c r="AU977" s="44">
        <f t="shared" si="1144"/>
        <v>0</v>
      </c>
      <c r="AV977" s="44">
        <f t="shared" si="1145"/>
        <v>3.2790689789122962</v>
      </c>
      <c r="AW977" s="44"/>
      <c r="AX977" s="44">
        <f t="shared" si="1146"/>
        <v>73.582977678761779</v>
      </c>
      <c r="AY977" s="44">
        <f t="shared" si="1147"/>
        <v>329.16040989502801</v>
      </c>
      <c r="AZ977" s="44">
        <f t="shared" si="1148"/>
        <v>0</v>
      </c>
      <c r="BA977" s="44"/>
      <c r="BB977" s="44">
        <f t="shared" si="1149"/>
        <v>6.1230487500000006</v>
      </c>
      <c r="BC977" s="44"/>
      <c r="BD977" s="44">
        <f t="shared" si="1150"/>
        <v>335.28345864502802</v>
      </c>
      <c r="BE977" s="20"/>
      <c r="BF977" s="20">
        <v>0.56000000000000005</v>
      </c>
      <c r="BG977" s="20"/>
      <c r="BH977" s="20">
        <v>0.05</v>
      </c>
      <c r="BI977" s="44">
        <f t="shared" si="1151"/>
        <v>176.27488090354373</v>
      </c>
      <c r="BJ977" s="44">
        <f t="shared" si="1152"/>
        <v>0</v>
      </c>
      <c r="BK977" s="44">
        <f t="shared" si="1153"/>
        <v>0</v>
      </c>
      <c r="BL977" s="44">
        <f t="shared" si="1154"/>
        <v>3.2790689789122962</v>
      </c>
      <c r="BM977" s="44"/>
      <c r="BN977" s="44">
        <f t="shared" si="1155"/>
        <v>179.55394988245604</v>
      </c>
      <c r="BO977" s="44">
        <f t="shared" si="1156"/>
        <v>129.31301817304671</v>
      </c>
      <c r="BP977" s="44">
        <f t="shared" si="1157"/>
        <v>0</v>
      </c>
      <c r="BQ977" s="44"/>
      <c r="BR977" s="44">
        <f t="shared" si="1158"/>
        <v>6.1230487500000006</v>
      </c>
      <c r="BS977" s="44"/>
      <c r="BT977" s="44">
        <f t="shared" si="1159"/>
        <v>135.43606692304672</v>
      </c>
      <c r="BU977" s="20"/>
      <c r="BV977" s="20">
        <v>0.22</v>
      </c>
      <c r="BW977" s="20"/>
      <c r="BX977" s="20">
        <v>0.05</v>
      </c>
      <c r="BY977" s="44">
        <f t="shared" si="1160"/>
        <v>69.25084606924932</v>
      </c>
      <c r="BZ977" s="44">
        <f t="shared" si="1161"/>
        <v>0</v>
      </c>
      <c r="CA977" s="44">
        <f t="shared" si="1162"/>
        <v>0</v>
      </c>
      <c r="CB977" s="44">
        <f t="shared" si="1163"/>
        <v>3.2790689789122962</v>
      </c>
      <c r="CC977" s="44"/>
      <c r="CD977" s="44">
        <f t="shared" si="1164"/>
        <v>72.529915048161612</v>
      </c>
      <c r="CE977" s="44">
        <f t="shared" si="1165"/>
        <v>4.5323335711685768</v>
      </c>
      <c r="CF977" s="44">
        <f t="shared" si="1166"/>
        <v>13.475993157399332</v>
      </c>
      <c r="CG977" s="44">
        <f t="shared" si="1167"/>
        <v>5.3808004564854652</v>
      </c>
      <c r="CH977" s="44">
        <f t="shared" si="1168"/>
        <v>28.811240444521619</v>
      </c>
      <c r="CI977" s="44">
        <f t="shared" si="1169"/>
        <v>86.307492374242656</v>
      </c>
      <c r="CJ977" s="44">
        <f t="shared" si="1170"/>
        <v>34.863477489755411</v>
      </c>
      <c r="CK977" s="44">
        <f t="shared" si="1171"/>
        <v>182.82940095023574</v>
      </c>
    </row>
    <row r="978" spans="1:91" x14ac:dyDescent="0.25">
      <c r="A978" s="41">
        <f>'[11]КППВ ПАТ "СМНВО"'!F147</f>
        <v>1983</v>
      </c>
      <c r="B978" s="41" t="str">
        <f>'[11]КППВ ПАТ "СМНВО"'!C147</f>
        <v>вул. Реміснича, 25</v>
      </c>
      <c r="C978" s="47" t="str">
        <f>'[11]КППВ ПАТ "СМНВО"'!O147</f>
        <v>так</v>
      </c>
      <c r="D978" s="46">
        <f>'[11]КППВ ПАТ "СМНВО"'!G147</f>
        <v>9</v>
      </c>
      <c r="E978" s="86" t="str">
        <f t="shared" si="1134"/>
        <v>ПАТ"Сумське НВО ім.Фрунзе"</v>
      </c>
      <c r="F978" s="43">
        <f>'[11]КППВ ПАТ "СМНВО"'!L147</f>
        <v>7456.83</v>
      </c>
      <c r="G978" s="43">
        <f>'[11]КППВ ПАТ "СМНВО"'!CL147</f>
        <v>1137.1489444643066</v>
      </c>
      <c r="H978" s="32">
        <f t="shared" si="1188"/>
        <v>152.49763565272463</v>
      </c>
      <c r="I978" s="42"/>
      <c r="J978" s="42"/>
      <c r="K978" s="43">
        <f>'[11]КППВ ПАТ "СМНВО"'!CN147</f>
        <v>279.33780000000002</v>
      </c>
      <c r="L978" s="42"/>
      <c r="M978" s="42"/>
      <c r="N978" s="44">
        <f t="shared" si="1172"/>
        <v>1416.4867444643066</v>
      </c>
      <c r="O978" s="44">
        <f t="shared" si="1173"/>
        <v>608.97601512576057</v>
      </c>
      <c r="P978" s="44">
        <f t="shared" si="1174"/>
        <v>0</v>
      </c>
      <c r="Q978" s="44">
        <f t="shared" si="1175"/>
        <v>0</v>
      </c>
      <c r="R978" s="44">
        <f t="shared" si="1176"/>
        <v>149.59343817368875</v>
      </c>
      <c r="S978" s="44">
        <f t="shared" si="1177"/>
        <v>0</v>
      </c>
      <c r="T978" s="44">
        <f t="shared" si="1178"/>
        <v>758.56945329944938</v>
      </c>
      <c r="U978" s="44">
        <f t="shared" si="1179"/>
        <v>1171.2634127982358</v>
      </c>
      <c r="V978" s="44">
        <f t="shared" si="1180"/>
        <v>0</v>
      </c>
      <c r="W978" s="44">
        <f t="shared" si="1181"/>
        <v>0</v>
      </c>
      <c r="X978" s="44">
        <f t="shared" si="1182"/>
        <v>279.33780000000002</v>
      </c>
      <c r="Y978" s="44">
        <f t="shared" si="1183"/>
        <v>0</v>
      </c>
      <c r="Z978" s="44">
        <f t="shared" si="1184"/>
        <v>1450.6012127982358</v>
      </c>
      <c r="AA978" s="20">
        <v>0.03</v>
      </c>
      <c r="AC978" s="44">
        <f t="shared" si="1185"/>
        <v>559.26224999999999</v>
      </c>
      <c r="AD978" s="28">
        <v>75</v>
      </c>
      <c r="AE978" s="44">
        <f t="shared" si="1186"/>
        <v>4802.1985199999999</v>
      </c>
      <c r="AF978" s="28">
        <v>644</v>
      </c>
      <c r="AG978" s="44">
        <f t="shared" si="1187"/>
        <v>753.13982999999996</v>
      </c>
      <c r="AH978" s="28">
        <v>101</v>
      </c>
      <c r="AI978" s="44">
        <f t="shared" si="1138"/>
        <v>210.82741430368245</v>
      </c>
      <c r="AJ978" s="44">
        <f t="shared" si="1139"/>
        <v>0</v>
      </c>
      <c r="AK978" s="44"/>
      <c r="AL978" s="44">
        <f t="shared" si="1140"/>
        <v>13.966890000000001</v>
      </c>
      <c r="AM978" s="44"/>
      <c r="AN978" s="44">
        <f t="shared" si="1141"/>
        <v>224.79430430368245</v>
      </c>
      <c r="AO978" s="20"/>
      <c r="AP978" s="20">
        <v>0.18</v>
      </c>
      <c r="AQ978" s="20"/>
      <c r="AR978" s="20">
        <v>0.05</v>
      </c>
      <c r="AS978" s="44">
        <f t="shared" si="1142"/>
        <v>140.09236953902476</v>
      </c>
      <c r="AT978" s="44">
        <f t="shared" si="1143"/>
        <v>0</v>
      </c>
      <c r="AU978" s="44">
        <f t="shared" si="1144"/>
        <v>0</v>
      </c>
      <c r="AV978" s="44">
        <f t="shared" si="1145"/>
        <v>7.4796719086844377</v>
      </c>
      <c r="AW978" s="44"/>
      <c r="AX978" s="44">
        <f t="shared" si="1146"/>
        <v>147.57204144770918</v>
      </c>
      <c r="AY978" s="44">
        <f t="shared" si="1147"/>
        <v>655.9075111670121</v>
      </c>
      <c r="AZ978" s="44">
        <f t="shared" si="1148"/>
        <v>0</v>
      </c>
      <c r="BA978" s="44"/>
      <c r="BB978" s="44">
        <f t="shared" si="1149"/>
        <v>13.966890000000001</v>
      </c>
      <c r="BC978" s="44"/>
      <c r="BD978" s="44">
        <f t="shared" si="1150"/>
        <v>669.87440116701214</v>
      </c>
      <c r="BE978" s="20"/>
      <c r="BF978" s="20">
        <v>0.56000000000000005</v>
      </c>
      <c r="BG978" s="20"/>
      <c r="BH978" s="20">
        <v>0.05</v>
      </c>
      <c r="BI978" s="44">
        <f t="shared" si="1151"/>
        <v>351.25736552453873</v>
      </c>
      <c r="BJ978" s="44">
        <f t="shared" si="1152"/>
        <v>0</v>
      </c>
      <c r="BK978" s="44">
        <f t="shared" si="1153"/>
        <v>0</v>
      </c>
      <c r="BL978" s="44">
        <f t="shared" si="1154"/>
        <v>7.4796719086844377</v>
      </c>
      <c r="BM978" s="44"/>
      <c r="BN978" s="44">
        <f t="shared" si="1155"/>
        <v>358.73703743322318</v>
      </c>
      <c r="BO978" s="44">
        <f t="shared" si="1156"/>
        <v>257.67795081561189</v>
      </c>
      <c r="BP978" s="44">
        <f t="shared" si="1157"/>
        <v>0</v>
      </c>
      <c r="BQ978" s="44"/>
      <c r="BR978" s="44">
        <f t="shared" si="1158"/>
        <v>13.966890000000001</v>
      </c>
      <c r="BS978" s="44"/>
      <c r="BT978" s="44">
        <f t="shared" si="1159"/>
        <v>271.64484081561187</v>
      </c>
      <c r="BU978" s="20"/>
      <c r="BV978" s="20">
        <v>0.22</v>
      </c>
      <c r="BW978" s="20"/>
      <c r="BX978" s="20">
        <v>0.05</v>
      </c>
      <c r="BY978" s="44">
        <f t="shared" si="1160"/>
        <v>137.99396502749735</v>
      </c>
      <c r="BZ978" s="44">
        <f t="shared" si="1161"/>
        <v>0</v>
      </c>
      <c r="CA978" s="44">
        <f t="shared" si="1162"/>
        <v>0</v>
      </c>
      <c r="CB978" s="44">
        <f t="shared" si="1163"/>
        <v>7.4796719086844377</v>
      </c>
      <c r="CC978" s="44"/>
      <c r="CD978" s="44">
        <f t="shared" si="1164"/>
        <v>145.47363693618178</v>
      </c>
      <c r="CE978" s="44">
        <f t="shared" si="1165"/>
        <v>3.789757494126484</v>
      </c>
      <c r="CF978" s="44">
        <f t="shared" si="1166"/>
        <v>13.3864029049242</v>
      </c>
      <c r="CG978" s="44">
        <f t="shared" si="1167"/>
        <v>5.1771568090402313</v>
      </c>
      <c r="CH978" s="44">
        <f t="shared" si="1168"/>
        <v>57.865761653944233</v>
      </c>
      <c r="CI978" s="44">
        <f t="shared" si="1169"/>
        <v>172.43671967614864</v>
      </c>
      <c r="CJ978" s="44">
        <f t="shared" si="1170"/>
        <v>69.925862498386806</v>
      </c>
      <c r="CK978" s="44">
        <f t="shared" si="1171"/>
        <v>373.40867819011771</v>
      </c>
    </row>
    <row r="979" spans="1:91" x14ac:dyDescent="0.25">
      <c r="A979" s="41">
        <f>'[11]КППВ ПАТ "СМНВО"'!F148</f>
        <v>1982</v>
      </c>
      <c r="B979" s="41" t="str">
        <f>'[11]КППВ ПАТ "СМНВО"'!C148</f>
        <v>вул. Реміснича, 31</v>
      </c>
      <c r="C979" s="47" t="str">
        <f>'[11]КППВ ПАТ "СМНВО"'!O148</f>
        <v>так</v>
      </c>
      <c r="D979" s="46">
        <f>'[11]КППВ ПАТ "СМНВО"'!G148</f>
        <v>9</v>
      </c>
      <c r="E979" s="86" t="str">
        <f t="shared" si="1134"/>
        <v>ПАТ"Сумське НВО ім.Фрунзе"</v>
      </c>
      <c r="F979" s="43">
        <f>'[11]КППВ ПАТ "СМНВО"'!L148</f>
        <v>5426.4</v>
      </c>
      <c r="G979" s="43">
        <f>'[11]КППВ ПАТ "СМНВО"'!CL148</f>
        <v>864.16040653523248</v>
      </c>
      <c r="H979" s="32">
        <f t="shared" si="1188"/>
        <v>159.25114376662842</v>
      </c>
      <c r="I979" s="42"/>
      <c r="J979" s="42"/>
      <c r="K979" s="43">
        <f>'[11]КППВ ПАТ "СМНВО"'!CN148</f>
        <v>257.78025000000002</v>
      </c>
      <c r="L979" s="42"/>
      <c r="M979" s="42"/>
      <c r="N979" s="44">
        <f t="shared" si="1172"/>
        <v>1121.9406565352324</v>
      </c>
      <c r="O979" s="44">
        <f t="shared" si="1173"/>
        <v>462.78278968037279</v>
      </c>
      <c r="P979" s="44">
        <f t="shared" si="1174"/>
        <v>0</v>
      </c>
      <c r="Q979" s="44">
        <f t="shared" si="1175"/>
        <v>0</v>
      </c>
      <c r="R979" s="44">
        <f t="shared" si="1176"/>
        <v>138.04874918744628</v>
      </c>
      <c r="S979" s="44">
        <f t="shared" si="1177"/>
        <v>0</v>
      </c>
      <c r="T979" s="44">
        <f t="shared" si="1178"/>
        <v>600.83153886781906</v>
      </c>
      <c r="U979" s="44">
        <f t="shared" si="1179"/>
        <v>890.0852187312895</v>
      </c>
      <c r="V979" s="44">
        <f t="shared" si="1180"/>
        <v>0</v>
      </c>
      <c r="W979" s="44">
        <f t="shared" si="1181"/>
        <v>0</v>
      </c>
      <c r="X979" s="44">
        <f t="shared" si="1182"/>
        <v>257.78025000000002</v>
      </c>
      <c r="Y979" s="44">
        <f t="shared" si="1183"/>
        <v>0</v>
      </c>
      <c r="Z979" s="44">
        <f t="shared" si="1184"/>
        <v>1147.8654687312896</v>
      </c>
      <c r="AA979" s="20">
        <v>0.03</v>
      </c>
      <c r="AC979" s="44">
        <f>AD979*F979/1000</f>
        <v>488.37599999999992</v>
      </c>
      <c r="AD979" s="28">
        <v>90</v>
      </c>
      <c r="AE979" s="44">
        <f>AF979*F979/1000</f>
        <v>3592.2767999999996</v>
      </c>
      <c r="AF979" s="28">
        <v>662</v>
      </c>
      <c r="AG979" s="44">
        <f>AH979*F979/1000</f>
        <v>548.06639999999993</v>
      </c>
      <c r="AH979" s="28">
        <v>101</v>
      </c>
      <c r="AI979" s="44">
        <f t="shared" si="1138"/>
        <v>160.2153393716321</v>
      </c>
      <c r="AJ979" s="44">
        <f t="shared" si="1139"/>
        <v>0</v>
      </c>
      <c r="AK979" s="44"/>
      <c r="AL979" s="44">
        <f t="shared" si="1140"/>
        <v>12.889012500000002</v>
      </c>
      <c r="AM979" s="44"/>
      <c r="AN979" s="44">
        <f t="shared" si="1141"/>
        <v>173.1043518716321</v>
      </c>
      <c r="AO979" s="20"/>
      <c r="AP979" s="20">
        <v>0.18</v>
      </c>
      <c r="AQ979" s="20"/>
      <c r="AR979" s="20">
        <v>0.05</v>
      </c>
      <c r="AS979" s="44">
        <f t="shared" si="1142"/>
        <v>106.46123324711718</v>
      </c>
      <c r="AT979" s="44">
        <f t="shared" si="1143"/>
        <v>0</v>
      </c>
      <c r="AU979" s="44">
        <f t="shared" si="1144"/>
        <v>0</v>
      </c>
      <c r="AV979" s="44">
        <f t="shared" si="1145"/>
        <v>6.9024374593723143</v>
      </c>
      <c r="AW979" s="44"/>
      <c r="AX979" s="44">
        <f t="shared" si="1146"/>
        <v>113.36367070648949</v>
      </c>
      <c r="AY979" s="44">
        <f t="shared" si="1147"/>
        <v>498.44772248952216</v>
      </c>
      <c r="AZ979" s="44">
        <f t="shared" si="1148"/>
        <v>0</v>
      </c>
      <c r="BA979" s="44"/>
      <c r="BB979" s="44">
        <f t="shared" si="1149"/>
        <v>12.889012500000002</v>
      </c>
      <c r="BC979" s="44"/>
      <c r="BD979" s="44">
        <f t="shared" si="1150"/>
        <v>511.33673498952214</v>
      </c>
      <c r="BE979" s="20"/>
      <c r="BF979" s="20">
        <v>0.56000000000000005</v>
      </c>
      <c r="BG979" s="20"/>
      <c r="BH979" s="20">
        <v>0.05</v>
      </c>
      <c r="BI979" s="44">
        <f t="shared" si="1151"/>
        <v>266.93311308763907</v>
      </c>
      <c r="BJ979" s="44">
        <f t="shared" si="1152"/>
        <v>0</v>
      </c>
      <c r="BK979" s="44">
        <f t="shared" si="1153"/>
        <v>0</v>
      </c>
      <c r="BL979" s="44">
        <f t="shared" si="1154"/>
        <v>6.9024374593723143</v>
      </c>
      <c r="BM979" s="44"/>
      <c r="BN979" s="44">
        <f t="shared" si="1155"/>
        <v>273.83555054701139</v>
      </c>
      <c r="BO979" s="44">
        <f t="shared" si="1156"/>
        <v>195.8187481208837</v>
      </c>
      <c r="BP979" s="44">
        <f t="shared" si="1157"/>
        <v>0</v>
      </c>
      <c r="BQ979" s="44"/>
      <c r="BR979" s="44">
        <f t="shared" si="1158"/>
        <v>12.889012500000002</v>
      </c>
      <c r="BS979" s="44"/>
      <c r="BT979" s="44">
        <f t="shared" si="1159"/>
        <v>208.7077606208837</v>
      </c>
      <c r="BU979" s="20"/>
      <c r="BV979" s="20">
        <v>0.22</v>
      </c>
      <c r="BW979" s="20"/>
      <c r="BX979" s="20">
        <v>0.05</v>
      </c>
      <c r="BY979" s="44">
        <f t="shared" si="1160"/>
        <v>104.86658014157248</v>
      </c>
      <c r="BZ979" s="44">
        <f t="shared" si="1161"/>
        <v>0</v>
      </c>
      <c r="CA979" s="44">
        <f t="shared" si="1162"/>
        <v>0</v>
      </c>
      <c r="CB979" s="44">
        <f t="shared" si="1163"/>
        <v>6.9024374593723143</v>
      </c>
      <c r="CC979" s="44"/>
      <c r="CD979" s="44">
        <f t="shared" si="1164"/>
        <v>111.76901760094479</v>
      </c>
      <c r="CE979" s="44">
        <f t="shared" si="1165"/>
        <v>4.308046810379464</v>
      </c>
      <c r="CF979" s="44">
        <f t="shared" si="1166"/>
        <v>13.118372661344008</v>
      </c>
      <c r="CG979" s="44">
        <f t="shared" si="1167"/>
        <v>4.9035628277309566</v>
      </c>
      <c r="CH979" s="44">
        <f t="shared" si="1168"/>
        <v>44.559915331005428</v>
      </c>
      <c r="CI979" s="44">
        <f t="shared" si="1169"/>
        <v>131.62650950371534</v>
      </c>
      <c r="CJ979" s="44">
        <f t="shared" si="1170"/>
        <v>53.724819980764366</v>
      </c>
      <c r="CK979" s="44">
        <f t="shared" si="1171"/>
        <v>295.47950438577766</v>
      </c>
    </row>
    <row r="980" spans="1:91" x14ac:dyDescent="0.25">
      <c r="A980" s="41">
        <f>'[11]КППВ ПАТ "СМНВО"'!F149</f>
        <v>1995</v>
      </c>
      <c r="B980" s="41" t="str">
        <f>'[11]КППВ ПАТ "СМНВО"'!C149</f>
        <v>вул. Реміснича, 35</v>
      </c>
      <c r="C980" s="47" t="str">
        <f>'[11]КППВ ПАТ "СМНВО"'!O149</f>
        <v>так</v>
      </c>
      <c r="D980" s="46">
        <f>'[11]КППВ ПАТ "СМНВО"'!G149</f>
        <v>9</v>
      </c>
      <c r="E980" s="86" t="str">
        <f t="shared" si="1134"/>
        <v>ПАТ"Сумське НВО ім.Фрунзе"</v>
      </c>
      <c r="F980" s="43">
        <f>'[11]КППВ ПАТ "СМНВО"'!L149</f>
        <v>4713.16</v>
      </c>
      <c r="G980" s="43">
        <f>'[11]КППВ ПАТ "СМНВО"'!CL149</f>
        <v>741.48194971506337</v>
      </c>
      <c r="H980" s="32">
        <f t="shared" si="1188"/>
        <v>157.32161643463479</v>
      </c>
      <c r="I980" s="42"/>
      <c r="J980" s="42"/>
      <c r="K980" s="43">
        <f>'[11]КППВ ПАТ "СМНВО"'!CN149</f>
        <v>209.06654999999998</v>
      </c>
      <c r="L980" s="42"/>
      <c r="M980" s="42"/>
      <c r="N980" s="44">
        <f t="shared" si="1172"/>
        <v>950.54849971506337</v>
      </c>
      <c r="O980" s="44">
        <f t="shared" si="1173"/>
        <v>397.08494232290269</v>
      </c>
      <c r="P980" s="44">
        <f t="shared" si="1174"/>
        <v>0</v>
      </c>
      <c r="Q980" s="44">
        <f t="shared" si="1175"/>
        <v>0</v>
      </c>
      <c r="R980" s="44">
        <f t="shared" si="1176"/>
        <v>111.9611596483233</v>
      </c>
      <c r="S980" s="44">
        <f t="shared" si="1177"/>
        <v>0</v>
      </c>
      <c r="T980" s="44">
        <f t="shared" si="1178"/>
        <v>509.04610197122599</v>
      </c>
      <c r="U980" s="44">
        <f t="shared" si="1179"/>
        <v>763.72640820651532</v>
      </c>
      <c r="V980" s="44">
        <f t="shared" si="1180"/>
        <v>0</v>
      </c>
      <c r="W980" s="44">
        <f t="shared" si="1181"/>
        <v>0</v>
      </c>
      <c r="X980" s="44">
        <f t="shared" si="1182"/>
        <v>209.06654999999998</v>
      </c>
      <c r="Y980" s="44">
        <f t="shared" si="1183"/>
        <v>0</v>
      </c>
      <c r="Z980" s="44">
        <f t="shared" si="1184"/>
        <v>972.79295820651532</v>
      </c>
      <c r="AA980" s="20">
        <v>0.03</v>
      </c>
      <c r="AC980" s="44">
        <f t="shared" si="1185"/>
        <v>443.03703999999999</v>
      </c>
      <c r="AD980" s="28">
        <v>94</v>
      </c>
      <c r="AE980" s="44">
        <f t="shared" si="1186"/>
        <v>3214.3751200000002</v>
      </c>
      <c r="AF980" s="28">
        <v>682</v>
      </c>
      <c r="AG980" s="44">
        <f t="shared" si="1187"/>
        <v>518.44759999999997</v>
      </c>
      <c r="AH980" s="28">
        <v>110</v>
      </c>
      <c r="AI980" s="44">
        <f t="shared" si="1138"/>
        <v>137.47075347717276</v>
      </c>
      <c r="AJ980" s="44">
        <f t="shared" si="1139"/>
        <v>0</v>
      </c>
      <c r="AK980" s="44"/>
      <c r="AL980" s="44">
        <f t="shared" si="1140"/>
        <v>10.4533275</v>
      </c>
      <c r="AM980" s="44"/>
      <c r="AN980" s="44">
        <f t="shared" si="1141"/>
        <v>147.92408097717276</v>
      </c>
      <c r="AO980" s="20"/>
      <c r="AP980" s="20">
        <v>0.18</v>
      </c>
      <c r="AQ980" s="20"/>
      <c r="AR980" s="20">
        <v>0.05</v>
      </c>
      <c r="AS980" s="44">
        <f t="shared" si="1142"/>
        <v>91.347719937368112</v>
      </c>
      <c r="AT980" s="44">
        <f t="shared" si="1143"/>
        <v>0</v>
      </c>
      <c r="AU980" s="44">
        <f t="shared" si="1144"/>
        <v>0</v>
      </c>
      <c r="AV980" s="44">
        <f t="shared" si="1145"/>
        <v>5.598057982416166</v>
      </c>
      <c r="AW980" s="44"/>
      <c r="AX980" s="44">
        <f t="shared" si="1146"/>
        <v>96.945777919784277</v>
      </c>
      <c r="AY980" s="44">
        <f t="shared" si="1147"/>
        <v>427.68678859564864</v>
      </c>
      <c r="AZ980" s="44">
        <f t="shared" si="1148"/>
        <v>0</v>
      </c>
      <c r="BA980" s="44"/>
      <c r="BB980" s="44">
        <f t="shared" si="1149"/>
        <v>10.4533275</v>
      </c>
      <c r="BC980" s="44"/>
      <c r="BD980" s="44">
        <f t="shared" si="1150"/>
        <v>438.14011609564864</v>
      </c>
      <c r="BE980" s="20"/>
      <c r="BF980" s="20">
        <v>0.56000000000000005</v>
      </c>
      <c r="BG980" s="20"/>
      <c r="BH980" s="20">
        <v>0.05</v>
      </c>
      <c r="BI980" s="44">
        <f t="shared" si="1151"/>
        <v>229.03859473185031</v>
      </c>
      <c r="BJ980" s="44">
        <f t="shared" si="1152"/>
        <v>0</v>
      </c>
      <c r="BK980" s="44">
        <f t="shared" si="1153"/>
        <v>0</v>
      </c>
      <c r="BL980" s="44">
        <f t="shared" si="1154"/>
        <v>5.598057982416166</v>
      </c>
      <c r="BM980" s="44"/>
      <c r="BN980" s="44">
        <f t="shared" si="1155"/>
        <v>234.63665271426649</v>
      </c>
      <c r="BO980" s="44">
        <f t="shared" si="1156"/>
        <v>168.01980980543337</v>
      </c>
      <c r="BP980" s="44">
        <f t="shared" si="1157"/>
        <v>0</v>
      </c>
      <c r="BQ980" s="44"/>
      <c r="BR980" s="44">
        <f t="shared" si="1158"/>
        <v>10.4533275</v>
      </c>
      <c r="BS980" s="44"/>
      <c r="BT980" s="44">
        <f t="shared" si="1159"/>
        <v>178.47313730543337</v>
      </c>
      <c r="BU980" s="20"/>
      <c r="BV980" s="20">
        <v>0.22</v>
      </c>
      <c r="BW980" s="20"/>
      <c r="BX980" s="20">
        <v>0.05</v>
      </c>
      <c r="BY980" s="44">
        <f t="shared" si="1160"/>
        <v>89.979447930369744</v>
      </c>
      <c r="BZ980" s="44">
        <f t="shared" si="1161"/>
        <v>0</v>
      </c>
      <c r="CA980" s="44">
        <f t="shared" si="1162"/>
        <v>0</v>
      </c>
      <c r="CB980" s="44">
        <f t="shared" si="1163"/>
        <v>5.598057982416166</v>
      </c>
      <c r="CC980" s="44"/>
      <c r="CD980" s="44">
        <f t="shared" si="1164"/>
        <v>95.577505912785909</v>
      </c>
      <c r="CE980" s="44">
        <f t="shared" si="1165"/>
        <v>4.5699467218322969</v>
      </c>
      <c r="CF980" s="44">
        <f t="shared" si="1166"/>
        <v>13.699373404863435</v>
      </c>
      <c r="CG980" s="44">
        <f t="shared" si="1167"/>
        <v>5.4243683704519485</v>
      </c>
      <c r="CH980" s="44">
        <f t="shared" si="1168"/>
        <v>38.078098282864744</v>
      </c>
      <c r="CI980" s="44">
        <f t="shared" si="1169"/>
        <v>112.78449250552001</v>
      </c>
      <c r="CJ980" s="44">
        <f t="shared" si="1170"/>
        <v>45.941929253670558</v>
      </c>
      <c r="CK980" s="44">
        <f t="shared" si="1171"/>
        <v>250.41295255491673</v>
      </c>
    </row>
    <row r="981" spans="1:91" x14ac:dyDescent="0.25">
      <c r="A981" s="41">
        <f>'[11]КППВ ПАТ "СМНВО"'!F150</f>
        <v>1983</v>
      </c>
      <c r="B981" s="41" t="str">
        <f>'[11]КППВ ПАТ "СМНВО"'!C150</f>
        <v>вул.Холодногірська, 31</v>
      </c>
      <c r="C981" s="47" t="str">
        <f>'[11]КППВ ПАТ "СМНВО"'!O150</f>
        <v>так</v>
      </c>
      <c r="D981" s="46">
        <f>'[11]КППВ ПАТ "СМНВО"'!G150</f>
        <v>9</v>
      </c>
      <c r="E981" s="86" t="str">
        <f t="shared" si="1134"/>
        <v>ПАТ"Сумське НВО ім.Фрунзе"</v>
      </c>
      <c r="F981" s="43">
        <f>'[11]КППВ ПАТ "СМНВО"'!L150</f>
        <v>3993.5</v>
      </c>
      <c r="G981" s="43">
        <f>'[11]КППВ ПАТ "СМНВО"'!CL150</f>
        <v>593.70388357878494</v>
      </c>
      <c r="H981" s="32">
        <f t="shared" si="1188"/>
        <v>148.66755567266432</v>
      </c>
      <c r="I981" s="42"/>
      <c r="J981" s="42"/>
      <c r="K981" s="43">
        <f>'[11]КППВ ПАТ "СМНВО"'!CN150</f>
        <v>218.56117499999999</v>
      </c>
      <c r="L981" s="42"/>
      <c r="M981" s="42"/>
      <c r="N981" s="44">
        <f t="shared" si="1172"/>
        <v>812.26505857878487</v>
      </c>
      <c r="O981" s="44">
        <f t="shared" si="1173"/>
        <v>317.94553118704977</v>
      </c>
      <c r="P981" s="44">
        <f t="shared" si="1174"/>
        <v>0</v>
      </c>
      <c r="Q981" s="44">
        <f t="shared" si="1175"/>
        <v>0</v>
      </c>
      <c r="R981" s="44">
        <f t="shared" si="1176"/>
        <v>117.04580482674119</v>
      </c>
      <c r="S981" s="44">
        <f t="shared" si="1177"/>
        <v>0</v>
      </c>
      <c r="T981" s="44">
        <f t="shared" si="1178"/>
        <v>434.99133601379094</v>
      </c>
      <c r="U981" s="44">
        <f t="shared" si="1179"/>
        <v>659.01131077245134</v>
      </c>
      <c r="V981" s="44">
        <f t="shared" si="1180"/>
        <v>0</v>
      </c>
      <c r="W981" s="44">
        <f t="shared" si="1181"/>
        <v>0</v>
      </c>
      <c r="X981" s="44">
        <f t="shared" si="1182"/>
        <v>218.56117499999999</v>
      </c>
      <c r="Y981" s="44">
        <f t="shared" si="1183"/>
        <v>0</v>
      </c>
      <c r="Z981" s="44">
        <f t="shared" si="1184"/>
        <v>877.57248577245127</v>
      </c>
      <c r="AA981" s="20">
        <v>0.11</v>
      </c>
      <c r="AC981" s="44">
        <f t="shared" si="1185"/>
        <v>375.38900000000001</v>
      </c>
      <c r="AD981" s="28">
        <v>94</v>
      </c>
      <c r="AE981" s="44">
        <f t="shared" si="1186"/>
        <v>2723.567</v>
      </c>
      <c r="AF981" s="28">
        <v>682</v>
      </c>
      <c r="AG981" s="44">
        <f t="shared" si="1187"/>
        <v>439.28500000000003</v>
      </c>
      <c r="AH981" s="28">
        <v>110</v>
      </c>
      <c r="AI981" s="44">
        <f t="shared" si="1138"/>
        <v>118.62203593904124</v>
      </c>
      <c r="AJ981" s="44">
        <f t="shared" si="1139"/>
        <v>0</v>
      </c>
      <c r="AK981" s="44"/>
      <c r="AL981" s="44">
        <f t="shared" si="1140"/>
        <v>10.92805875</v>
      </c>
      <c r="AM981" s="44"/>
      <c r="AN981" s="44">
        <f t="shared" si="1141"/>
        <v>129.55009468904123</v>
      </c>
      <c r="AO981" s="20"/>
      <c r="AP981" s="20">
        <v>0.18</v>
      </c>
      <c r="AQ981" s="20"/>
      <c r="AR981" s="20">
        <v>0.05</v>
      </c>
      <c r="AS981" s="44">
        <f t="shared" si="1142"/>
        <v>78.822965927507369</v>
      </c>
      <c r="AT981" s="44">
        <f t="shared" si="1143"/>
        <v>0</v>
      </c>
      <c r="AU981" s="44">
        <f t="shared" si="1144"/>
        <v>0</v>
      </c>
      <c r="AV981" s="44">
        <f t="shared" si="1145"/>
        <v>5.8522902413370597</v>
      </c>
      <c r="AW981" s="44"/>
      <c r="AX981" s="44">
        <f t="shared" si="1146"/>
        <v>84.675256168844427</v>
      </c>
      <c r="AY981" s="44">
        <f t="shared" si="1147"/>
        <v>369.04633403257276</v>
      </c>
      <c r="AZ981" s="44">
        <f t="shared" si="1148"/>
        <v>0</v>
      </c>
      <c r="BA981" s="44"/>
      <c r="BB981" s="44">
        <f t="shared" si="1149"/>
        <v>10.92805875</v>
      </c>
      <c r="BC981" s="44"/>
      <c r="BD981" s="44">
        <f t="shared" si="1150"/>
        <v>379.97439278257275</v>
      </c>
      <c r="BE981" s="20"/>
      <c r="BF981" s="20">
        <v>0.56000000000000005</v>
      </c>
      <c r="BG981" s="20"/>
      <c r="BH981" s="20">
        <v>0.05</v>
      </c>
      <c r="BI981" s="44">
        <f t="shared" si="1151"/>
        <v>197.63494218587016</v>
      </c>
      <c r="BJ981" s="44">
        <f t="shared" si="1152"/>
        <v>0</v>
      </c>
      <c r="BK981" s="44">
        <f t="shared" si="1153"/>
        <v>0</v>
      </c>
      <c r="BL981" s="44">
        <f t="shared" si="1154"/>
        <v>5.8522902413370597</v>
      </c>
      <c r="BM981" s="44"/>
      <c r="BN981" s="44">
        <f t="shared" si="1155"/>
        <v>203.48723242720723</v>
      </c>
      <c r="BO981" s="44">
        <f t="shared" si="1156"/>
        <v>144.98248836993929</v>
      </c>
      <c r="BP981" s="44">
        <f t="shared" si="1157"/>
        <v>0</v>
      </c>
      <c r="BQ981" s="44"/>
      <c r="BR981" s="44">
        <f t="shared" si="1158"/>
        <v>10.92805875</v>
      </c>
      <c r="BS981" s="44"/>
      <c r="BT981" s="44">
        <f t="shared" si="1159"/>
        <v>155.91054711993928</v>
      </c>
      <c r="BU981" s="20"/>
      <c r="BV981" s="20">
        <v>0.22</v>
      </c>
      <c r="BW981" s="20"/>
      <c r="BX981" s="20">
        <v>0.05</v>
      </c>
      <c r="BY981" s="44">
        <f t="shared" si="1160"/>
        <v>77.642298715877558</v>
      </c>
      <c r="BZ981" s="44">
        <f t="shared" si="1161"/>
        <v>0</v>
      </c>
      <c r="CA981" s="44">
        <f t="shared" si="1162"/>
        <v>0</v>
      </c>
      <c r="CB981" s="44">
        <f t="shared" si="1163"/>
        <v>5.8522902413370597</v>
      </c>
      <c r="CC981" s="44"/>
      <c r="CD981" s="44">
        <f t="shared" si="1164"/>
        <v>83.494588957214617</v>
      </c>
      <c r="CE981" s="44">
        <f t="shared" si="1165"/>
        <v>4.4332785867392666</v>
      </c>
      <c r="CF981" s="44">
        <f t="shared" si="1166"/>
        <v>13.384461361595706</v>
      </c>
      <c r="CG981" s="44">
        <f t="shared" si="1167"/>
        <v>5.2612391471871804</v>
      </c>
      <c r="CH981" s="44">
        <f t="shared" si="1168"/>
        <v>33.348331154310138</v>
      </c>
      <c r="CI981" s="44">
        <f t="shared" si="1169"/>
        <v>97.81167594733563</v>
      </c>
      <c r="CJ981" s="44">
        <f t="shared" si="1170"/>
        <v>40.133946395681235</v>
      </c>
      <c r="CK981" s="44">
        <f t="shared" si="1171"/>
        <v>225.90163239708099</v>
      </c>
    </row>
    <row r="982" spans="1:91" x14ac:dyDescent="0.25">
      <c r="A982" s="41">
        <f>'[11]КППВ ПАТ "СМНВО"'!F151</f>
        <v>1982</v>
      </c>
      <c r="B982" s="41" t="str">
        <f>'[11]КППВ ПАТ "СМНВО"'!C151</f>
        <v>вул.Холодногірська, 33/1</v>
      </c>
      <c r="C982" s="47" t="str">
        <f>'[11]КППВ ПАТ "СМНВО"'!O151</f>
        <v>так</v>
      </c>
      <c r="D982" s="46">
        <f>'[11]КППВ ПАТ "СМНВО"'!G151</f>
        <v>9</v>
      </c>
      <c r="E982" s="86" t="str">
        <f t="shared" si="1134"/>
        <v>ПАТ"Сумське НВО ім.Фрунзе"</v>
      </c>
      <c r="F982" s="43">
        <f>'[11]КППВ ПАТ "СМНВО"'!L151</f>
        <v>4090.5</v>
      </c>
      <c r="G982" s="43">
        <f>'[11]КППВ ПАТ "СМНВО"'!CL151</f>
        <v>602.68638249115895</v>
      </c>
      <c r="H982" s="32">
        <f t="shared" si="1188"/>
        <v>147.33807174945824</v>
      </c>
      <c r="I982" s="42"/>
      <c r="J982" s="42"/>
      <c r="K982" s="43">
        <f>'[11]КППВ ПАТ "СМНВО"'!CN151</f>
        <v>250.34625</v>
      </c>
      <c r="L982" s="42"/>
      <c r="M982" s="42"/>
      <c r="N982" s="44">
        <f t="shared" si="1172"/>
        <v>853.03263249115889</v>
      </c>
      <c r="O982" s="44">
        <f t="shared" si="1173"/>
        <v>322.75591809384662</v>
      </c>
      <c r="P982" s="44">
        <f t="shared" si="1174"/>
        <v>0</v>
      </c>
      <c r="Q982" s="44">
        <f t="shared" si="1175"/>
        <v>0</v>
      </c>
      <c r="R982" s="44">
        <f t="shared" si="1176"/>
        <v>134.06762805245057</v>
      </c>
      <c r="S982" s="44">
        <f t="shared" si="1177"/>
        <v>0</v>
      </c>
      <c r="T982" s="44">
        <f t="shared" si="1178"/>
        <v>456.82354614629719</v>
      </c>
      <c r="U982" s="44">
        <f t="shared" si="1179"/>
        <v>668.98188456518653</v>
      </c>
      <c r="V982" s="44">
        <f t="shared" si="1180"/>
        <v>0</v>
      </c>
      <c r="W982" s="44">
        <f t="shared" si="1181"/>
        <v>0</v>
      </c>
      <c r="X982" s="44">
        <f t="shared" si="1182"/>
        <v>250.34625</v>
      </c>
      <c r="Y982" s="44">
        <f t="shared" si="1183"/>
        <v>0</v>
      </c>
      <c r="Z982" s="44">
        <f t="shared" si="1184"/>
        <v>919.32813456518647</v>
      </c>
      <c r="AA982" s="20">
        <v>0.11</v>
      </c>
      <c r="AC982" s="44">
        <f t="shared" si="1185"/>
        <v>384.50700000000001</v>
      </c>
      <c r="AD982" s="28">
        <v>94</v>
      </c>
      <c r="AE982" s="44">
        <f t="shared" si="1186"/>
        <v>2789.721</v>
      </c>
      <c r="AF982" s="28">
        <v>682</v>
      </c>
      <c r="AG982" s="44">
        <f t="shared" si="1187"/>
        <v>449.95499999999998</v>
      </c>
      <c r="AH982" s="28">
        <v>110</v>
      </c>
      <c r="AI982" s="44">
        <f t="shared" si="1138"/>
        <v>120.41673922173356</v>
      </c>
      <c r="AJ982" s="44">
        <f t="shared" si="1139"/>
        <v>0</v>
      </c>
      <c r="AK982" s="44"/>
      <c r="AL982" s="44">
        <f t="shared" si="1140"/>
        <v>12.517312500000001</v>
      </c>
      <c r="AM982" s="44"/>
      <c r="AN982" s="44">
        <f t="shared" si="1141"/>
        <v>132.93405172173357</v>
      </c>
      <c r="AO982" s="20"/>
      <c r="AP982" s="20">
        <v>0.18</v>
      </c>
      <c r="AQ982" s="20"/>
      <c r="AR982" s="20">
        <v>0.05</v>
      </c>
      <c r="AS982" s="44">
        <f t="shared" si="1142"/>
        <v>80.015525426101206</v>
      </c>
      <c r="AT982" s="44">
        <f t="shared" si="1143"/>
        <v>0</v>
      </c>
      <c r="AU982" s="44">
        <f t="shared" si="1144"/>
        <v>0</v>
      </c>
      <c r="AV982" s="44">
        <f t="shared" si="1145"/>
        <v>6.7033814026225294</v>
      </c>
      <c r="AW982" s="44"/>
      <c r="AX982" s="44">
        <f t="shared" si="1146"/>
        <v>86.718906828723732</v>
      </c>
      <c r="AY982" s="44">
        <f t="shared" si="1147"/>
        <v>374.62985535650449</v>
      </c>
      <c r="AZ982" s="44">
        <f t="shared" si="1148"/>
        <v>0</v>
      </c>
      <c r="BA982" s="44"/>
      <c r="BB982" s="44">
        <f t="shared" si="1149"/>
        <v>12.517312500000001</v>
      </c>
      <c r="BC982" s="44"/>
      <c r="BD982" s="44">
        <f t="shared" si="1150"/>
        <v>387.1471678565045</v>
      </c>
      <c r="BE982" s="20"/>
      <c r="BF982" s="20">
        <v>0.56000000000000005</v>
      </c>
      <c r="BG982" s="20"/>
      <c r="BH982" s="20">
        <v>0.05</v>
      </c>
      <c r="BI982" s="44">
        <f t="shared" si="1151"/>
        <v>200.62507868713513</v>
      </c>
      <c r="BJ982" s="44">
        <f t="shared" si="1152"/>
        <v>0</v>
      </c>
      <c r="BK982" s="44">
        <f t="shared" si="1153"/>
        <v>0</v>
      </c>
      <c r="BL982" s="44">
        <f t="shared" si="1154"/>
        <v>6.7033814026225294</v>
      </c>
      <c r="BM982" s="44"/>
      <c r="BN982" s="44">
        <f t="shared" si="1155"/>
        <v>207.32846008975767</v>
      </c>
      <c r="BO982" s="44">
        <f t="shared" si="1156"/>
        <v>147.17601460434105</v>
      </c>
      <c r="BP982" s="44">
        <f t="shared" si="1157"/>
        <v>0</v>
      </c>
      <c r="BQ982" s="44"/>
      <c r="BR982" s="44">
        <f t="shared" si="1158"/>
        <v>12.517312500000001</v>
      </c>
      <c r="BS982" s="44"/>
      <c r="BT982" s="44">
        <f t="shared" si="1159"/>
        <v>159.69332710434105</v>
      </c>
      <c r="BU982" s="20"/>
      <c r="BV982" s="20">
        <v>0.22</v>
      </c>
      <c r="BW982" s="20"/>
      <c r="BX982" s="20">
        <v>0.05</v>
      </c>
      <c r="BY982" s="44">
        <f t="shared" si="1160"/>
        <v>78.816995198517375</v>
      </c>
      <c r="BZ982" s="44">
        <f t="shared" si="1161"/>
        <v>0</v>
      </c>
      <c r="CA982" s="44">
        <f t="shared" si="1162"/>
        <v>0</v>
      </c>
      <c r="CB982" s="44">
        <f t="shared" si="1163"/>
        <v>6.7033814026225294</v>
      </c>
      <c r="CC982" s="44"/>
      <c r="CD982" s="44">
        <f t="shared" si="1164"/>
        <v>85.520376601139901</v>
      </c>
      <c r="CE982" s="44">
        <f t="shared" si="1165"/>
        <v>4.4339465759114081</v>
      </c>
      <c r="CF982" s="44">
        <f t="shared" si="1166"/>
        <v>13.455562245493264</v>
      </c>
      <c r="CG982" s="44">
        <f t="shared" si="1167"/>
        <v>5.2613776725815136</v>
      </c>
      <c r="CH982" s="44">
        <f t="shared" si="1168"/>
        <v>34.21941750904459</v>
      </c>
      <c r="CI982" s="44">
        <f t="shared" si="1169"/>
        <v>99.658066558126052</v>
      </c>
      <c r="CJ982" s="44">
        <f t="shared" si="1170"/>
        <v>41.107696356316332</v>
      </c>
      <c r="CK982" s="44">
        <f t="shared" si="1171"/>
        <v>236.65022510822934</v>
      </c>
    </row>
    <row r="983" spans="1:91" x14ac:dyDescent="0.25">
      <c r="A983" s="41">
        <f>'[11]КППВ ПАТ "СМНВО"'!F152</f>
        <v>1980</v>
      </c>
      <c r="B983" s="41" t="str">
        <f>'[11]КППВ ПАТ "СМНВО"'!C152</f>
        <v>вул.Холодногірська, 37</v>
      </c>
      <c r="C983" s="50">
        <f>'[11]КППВ ПАТ "СМНВО"'!O152</f>
        <v>1</v>
      </c>
      <c r="D983" s="46">
        <f>'[11]КППВ ПАТ "СМНВО"'!G152</f>
        <v>9</v>
      </c>
      <c r="E983" s="86" t="str">
        <f t="shared" si="1134"/>
        <v>ПАТ"Сумське НВО ім.Фрунзе"</v>
      </c>
      <c r="F983" s="43">
        <f>'[11]КППВ ПАТ "СМНВО"'!L152</f>
        <v>4245.53</v>
      </c>
      <c r="G983" s="43">
        <f>'[11]КППВ ПАТ "СМНВО"'!CL152</f>
        <v>868.15210181041289</v>
      </c>
      <c r="H983" s="32">
        <f t="shared" si="1188"/>
        <v>204.48615409864325</v>
      </c>
      <c r="I983" s="42"/>
      <c r="J983" s="42"/>
      <c r="K983" s="43">
        <f>'[11]КППВ ПАТ "СМНВО"'!CN152</f>
        <v>267.73634999999996</v>
      </c>
      <c r="L983" s="42"/>
      <c r="M983" s="42"/>
      <c r="N983" s="44">
        <f t="shared" si="1172"/>
        <v>1135.8884518104128</v>
      </c>
      <c r="O983" s="44">
        <f t="shared" si="1173"/>
        <v>464.92045748027635</v>
      </c>
      <c r="P983" s="44">
        <f t="shared" si="1174"/>
        <v>0</v>
      </c>
      <c r="Q983" s="44">
        <f t="shared" si="1175"/>
        <v>0</v>
      </c>
      <c r="R983" s="44">
        <f t="shared" si="1176"/>
        <v>143.3805275210662</v>
      </c>
      <c r="S983" s="44">
        <f t="shared" si="1177"/>
        <v>0</v>
      </c>
      <c r="T983" s="44">
        <f t="shared" si="1178"/>
        <v>608.3009850013425</v>
      </c>
      <c r="U983" s="44">
        <f t="shared" si="1179"/>
        <v>894.19666486472534</v>
      </c>
      <c r="V983" s="44">
        <f t="shared" si="1180"/>
        <v>0</v>
      </c>
      <c r="W983" s="44">
        <f t="shared" si="1181"/>
        <v>0</v>
      </c>
      <c r="X983" s="44">
        <f t="shared" si="1182"/>
        <v>267.73634999999996</v>
      </c>
      <c r="Y983" s="44">
        <f t="shared" si="1183"/>
        <v>0</v>
      </c>
      <c r="Z983" s="44">
        <f t="shared" si="1184"/>
        <v>1161.9330148647252</v>
      </c>
      <c r="AA983" s="20">
        <v>0.03</v>
      </c>
      <c r="AC983" s="44">
        <f t="shared" si="1185"/>
        <v>448.61100333333331</v>
      </c>
      <c r="AD983" s="28">
        <f t="shared" ref="AD983:AD985" si="1193">94+$CG$4</f>
        <v>105.66666666666667</v>
      </c>
      <c r="AE983" s="44">
        <f t="shared" si="1186"/>
        <v>2944.9826433333333</v>
      </c>
      <c r="AF983" s="28">
        <f t="shared" ref="AF983:AF985" si="1194">682+$CG$4</f>
        <v>693.66666666666663</v>
      </c>
      <c r="AG983" s="44">
        <f t="shared" si="1187"/>
        <v>516.53948333333335</v>
      </c>
      <c r="AH983" s="28">
        <f t="shared" ref="AH983:AH985" si="1195">110+$CG$4</f>
        <v>121.66666666666667</v>
      </c>
      <c r="AI983" s="44">
        <f t="shared" si="1138"/>
        <v>160.95539967565057</v>
      </c>
      <c r="AJ983" s="44">
        <f t="shared" si="1139"/>
        <v>0</v>
      </c>
      <c r="AK983" s="44"/>
      <c r="AL983" s="44">
        <f t="shared" si="1140"/>
        <v>13.386817499999999</v>
      </c>
      <c r="AM983" s="44"/>
      <c r="AN983" s="44">
        <f t="shared" si="1141"/>
        <v>174.34221717565057</v>
      </c>
      <c r="AO983" s="20"/>
      <c r="AP983" s="20">
        <v>0.18</v>
      </c>
      <c r="AQ983" s="20"/>
      <c r="AR983" s="20">
        <v>0.05</v>
      </c>
      <c r="AS983" s="44">
        <f t="shared" si="1142"/>
        <v>106.95299472858363</v>
      </c>
      <c r="AT983" s="44">
        <f t="shared" si="1143"/>
        <v>0</v>
      </c>
      <c r="AU983" s="44">
        <f t="shared" si="1144"/>
        <v>0</v>
      </c>
      <c r="AV983" s="44">
        <f t="shared" si="1145"/>
        <v>7.1690263760533108</v>
      </c>
      <c r="AW983" s="44"/>
      <c r="AX983" s="44">
        <f t="shared" si="1146"/>
        <v>114.12202110463694</v>
      </c>
      <c r="AY983" s="44">
        <f t="shared" si="1147"/>
        <v>500.75013232424624</v>
      </c>
      <c r="AZ983" s="44">
        <f t="shared" si="1148"/>
        <v>0</v>
      </c>
      <c r="BA983" s="44"/>
      <c r="BB983" s="44">
        <f t="shared" si="1149"/>
        <v>13.386817499999999</v>
      </c>
      <c r="BC983" s="44"/>
      <c r="BD983" s="44">
        <f t="shared" si="1150"/>
        <v>514.13694982424624</v>
      </c>
      <c r="BE983" s="20"/>
      <c r="BF983" s="20">
        <v>0.56000000000000005</v>
      </c>
      <c r="BG983" s="20"/>
      <c r="BH983" s="20">
        <v>0.05</v>
      </c>
      <c r="BI983" s="44">
        <f t="shared" si="1151"/>
        <v>268.16611987462346</v>
      </c>
      <c r="BJ983" s="44">
        <f t="shared" si="1152"/>
        <v>0</v>
      </c>
      <c r="BK983" s="44">
        <f t="shared" si="1153"/>
        <v>0</v>
      </c>
      <c r="BL983" s="44">
        <f t="shared" si="1154"/>
        <v>7.1690263760533108</v>
      </c>
      <c r="BM983" s="44"/>
      <c r="BN983" s="44">
        <f t="shared" si="1155"/>
        <v>275.33514625067676</v>
      </c>
      <c r="BO983" s="44">
        <f t="shared" si="1156"/>
        <v>196.72326627023958</v>
      </c>
      <c r="BP983" s="44">
        <f t="shared" si="1157"/>
        <v>0</v>
      </c>
      <c r="BQ983" s="44"/>
      <c r="BR983" s="44">
        <f t="shared" si="1158"/>
        <v>13.386817499999999</v>
      </c>
      <c r="BS983" s="44"/>
      <c r="BT983" s="44">
        <f t="shared" si="1159"/>
        <v>210.11008377023958</v>
      </c>
      <c r="BU983" s="20"/>
      <c r="BV983" s="20">
        <v>0.22</v>
      </c>
      <c r="BW983" s="20"/>
      <c r="BX983" s="20">
        <v>0.05</v>
      </c>
      <c r="BY983" s="44">
        <f t="shared" si="1160"/>
        <v>105.35097566503063</v>
      </c>
      <c r="BZ983" s="44">
        <f t="shared" si="1161"/>
        <v>0</v>
      </c>
      <c r="CA983" s="44">
        <f t="shared" si="1162"/>
        <v>0</v>
      </c>
      <c r="CB983" s="44">
        <f t="shared" si="1163"/>
        <v>7.1690263760533108</v>
      </c>
      <c r="CC983" s="44"/>
      <c r="CD983" s="44">
        <f t="shared" si="1164"/>
        <v>112.52000204108394</v>
      </c>
      <c r="CE983" s="44">
        <f t="shared" si="1165"/>
        <v>3.9309766773408956</v>
      </c>
      <c r="CF983" s="44">
        <f t="shared" si="1166"/>
        <v>10.695992442069478</v>
      </c>
      <c r="CG983" s="44">
        <f t="shared" si="1167"/>
        <v>4.5906458759637374</v>
      </c>
      <c r="CH983" s="44">
        <f t="shared" si="1168"/>
        <v>44.878562277438959</v>
      </c>
      <c r="CI983" s="44">
        <f t="shared" si="1169"/>
        <v>132.34733098852965</v>
      </c>
      <c r="CJ983" s="44">
        <f t="shared" si="1170"/>
        <v>54.085801089132715</v>
      </c>
      <c r="CK983" s="44">
        <f t="shared" si="1171"/>
        <v>299.10072278868506</v>
      </c>
      <c r="CM983" s="35">
        <f t="shared" ref="CM983:CM985" si="1196">$CE$4/1000</f>
        <v>35</v>
      </c>
    </row>
    <row r="984" spans="1:91" x14ac:dyDescent="0.25">
      <c r="A984" s="41">
        <f>'[11]КППВ ПАТ "СМНВО"'!F153</f>
        <v>1979</v>
      </c>
      <c r="B984" s="41" t="str">
        <f>'[11]КППВ ПАТ "СМНВО"'!C153</f>
        <v>вул.Холодногірська, 39</v>
      </c>
      <c r="C984" s="50">
        <f>'[11]КППВ ПАТ "СМНВО"'!O153</f>
        <v>1</v>
      </c>
      <c r="D984" s="46">
        <f>'[11]КППВ ПАТ "СМНВО"'!G153</f>
        <v>9</v>
      </c>
      <c r="E984" s="86" t="str">
        <f t="shared" si="1134"/>
        <v>ПАТ"Сумське НВО ім.Фрунзе"</v>
      </c>
      <c r="F984" s="43">
        <f>'[11]КППВ ПАТ "СМНВО"'!L153</f>
        <v>4312</v>
      </c>
      <c r="G984" s="43">
        <f>'[11]КППВ ПАТ "СМНВО"'!CL153</f>
        <v>886.14111355677414</v>
      </c>
      <c r="H984" s="32">
        <f t="shared" si="1188"/>
        <v>205.50582410871385</v>
      </c>
      <c r="I984" s="42"/>
      <c r="J984" s="42"/>
      <c r="K984" s="43">
        <f>'[11]КППВ ПАТ "СМНВО"'!CN153</f>
        <v>242.90017500000002</v>
      </c>
      <c r="L984" s="42"/>
      <c r="M984" s="42"/>
      <c r="N984" s="44">
        <f t="shared" si="1172"/>
        <v>1129.0412885567741</v>
      </c>
      <c r="O984" s="44">
        <f t="shared" si="1173"/>
        <v>474.55409144061059</v>
      </c>
      <c r="P984" s="44">
        <f t="shared" si="1174"/>
        <v>0</v>
      </c>
      <c r="Q984" s="44">
        <f t="shared" si="1175"/>
        <v>0</v>
      </c>
      <c r="R984" s="44">
        <f t="shared" si="1176"/>
        <v>130.08004040713675</v>
      </c>
      <c r="S984" s="44">
        <f t="shared" si="1177"/>
        <v>0</v>
      </c>
      <c r="T984" s="44">
        <f t="shared" si="1178"/>
        <v>604.63413184774731</v>
      </c>
      <c r="U984" s="44">
        <f t="shared" si="1179"/>
        <v>912.72534696347736</v>
      </c>
      <c r="V984" s="44">
        <f t="shared" si="1180"/>
        <v>0</v>
      </c>
      <c r="W984" s="44">
        <f t="shared" si="1181"/>
        <v>0</v>
      </c>
      <c r="X984" s="44">
        <f t="shared" si="1182"/>
        <v>242.90017500000002</v>
      </c>
      <c r="Y984" s="44">
        <f t="shared" si="1183"/>
        <v>0</v>
      </c>
      <c r="Z984" s="44">
        <f t="shared" si="1184"/>
        <v>1155.6255219634775</v>
      </c>
      <c r="AA984" s="20">
        <v>0.03</v>
      </c>
      <c r="AC984" s="44">
        <f t="shared" si="1185"/>
        <v>455.6346666666667</v>
      </c>
      <c r="AD984" s="28">
        <f t="shared" si="1193"/>
        <v>105.66666666666667</v>
      </c>
      <c r="AE984" s="44">
        <f t="shared" si="1186"/>
        <v>2991.0906666666665</v>
      </c>
      <c r="AF984" s="28">
        <f t="shared" si="1194"/>
        <v>693.66666666666663</v>
      </c>
      <c r="AG984" s="44">
        <f t="shared" si="1187"/>
        <v>524.62666666666678</v>
      </c>
      <c r="AH984" s="28">
        <f t="shared" si="1195"/>
        <v>121.66666666666667</v>
      </c>
      <c r="AI984" s="44">
        <f t="shared" si="1138"/>
        <v>164.29056245342591</v>
      </c>
      <c r="AJ984" s="44">
        <f t="shared" si="1139"/>
        <v>0</v>
      </c>
      <c r="AK984" s="44"/>
      <c r="AL984" s="44">
        <f t="shared" si="1140"/>
        <v>12.145008750000002</v>
      </c>
      <c r="AM984" s="44"/>
      <c r="AN984" s="44">
        <f t="shared" si="1141"/>
        <v>176.43557120342592</v>
      </c>
      <c r="AO984" s="20"/>
      <c r="AP984" s="20">
        <v>0.18</v>
      </c>
      <c r="AQ984" s="20"/>
      <c r="AR984" s="20">
        <v>0.05</v>
      </c>
      <c r="AS984" s="44">
        <f t="shared" si="1142"/>
        <v>109.16917168014406</v>
      </c>
      <c r="AT984" s="44">
        <f t="shared" si="1143"/>
        <v>0</v>
      </c>
      <c r="AU984" s="44">
        <f t="shared" si="1144"/>
        <v>0</v>
      </c>
      <c r="AV984" s="44">
        <f t="shared" si="1145"/>
        <v>6.5040020203568378</v>
      </c>
      <c r="AW984" s="44"/>
      <c r="AX984" s="44">
        <f t="shared" si="1146"/>
        <v>115.6731737005009</v>
      </c>
      <c r="AY984" s="44">
        <f t="shared" si="1147"/>
        <v>511.12619429954736</v>
      </c>
      <c r="AZ984" s="44">
        <f t="shared" si="1148"/>
        <v>0</v>
      </c>
      <c r="BA984" s="44"/>
      <c r="BB984" s="44">
        <f t="shared" si="1149"/>
        <v>12.145008750000002</v>
      </c>
      <c r="BC984" s="44"/>
      <c r="BD984" s="44">
        <f t="shared" si="1150"/>
        <v>523.27120304954735</v>
      </c>
      <c r="BE984" s="20"/>
      <c r="BF984" s="20">
        <v>0.56000000000000005</v>
      </c>
      <c r="BG984" s="20"/>
      <c r="BH984" s="20">
        <v>0.05</v>
      </c>
      <c r="BI984" s="44">
        <f t="shared" si="1151"/>
        <v>273.72279994294422</v>
      </c>
      <c r="BJ984" s="44">
        <f t="shared" si="1152"/>
        <v>0</v>
      </c>
      <c r="BK984" s="44">
        <f t="shared" si="1153"/>
        <v>0</v>
      </c>
      <c r="BL984" s="44">
        <f t="shared" si="1154"/>
        <v>6.5040020203568378</v>
      </c>
      <c r="BM984" s="44"/>
      <c r="BN984" s="44">
        <f t="shared" si="1155"/>
        <v>280.22680196330106</v>
      </c>
      <c r="BO984" s="44">
        <f t="shared" si="1156"/>
        <v>200.79957633196503</v>
      </c>
      <c r="BP984" s="44">
        <f t="shared" si="1157"/>
        <v>0</v>
      </c>
      <c r="BQ984" s="44"/>
      <c r="BR984" s="44">
        <f t="shared" si="1158"/>
        <v>12.145008750000002</v>
      </c>
      <c r="BS984" s="44"/>
      <c r="BT984" s="44">
        <f t="shared" si="1159"/>
        <v>212.94458508196504</v>
      </c>
      <c r="BU984" s="20"/>
      <c r="BV984" s="20">
        <v>0.22</v>
      </c>
      <c r="BW984" s="20"/>
      <c r="BX984" s="20">
        <v>0.05</v>
      </c>
      <c r="BY984" s="44">
        <f t="shared" si="1160"/>
        <v>107.53395712044237</v>
      </c>
      <c r="BZ984" s="44">
        <f t="shared" si="1161"/>
        <v>0</v>
      </c>
      <c r="CA984" s="44">
        <f t="shared" si="1162"/>
        <v>0</v>
      </c>
      <c r="CB984" s="44">
        <f t="shared" si="1163"/>
        <v>6.5040020203568378</v>
      </c>
      <c r="CC984" s="44"/>
      <c r="CD984" s="44">
        <f t="shared" si="1164"/>
        <v>114.0379591407992</v>
      </c>
      <c r="CE984" s="44">
        <f t="shared" si="1165"/>
        <v>3.9389830164631654</v>
      </c>
      <c r="CF984" s="44">
        <f t="shared" si="1166"/>
        <v>10.673820796978529</v>
      </c>
      <c r="CG984" s="44">
        <f t="shared" si="1167"/>
        <v>4.6004564674726085</v>
      </c>
      <c r="CH984" s="44">
        <f t="shared" si="1168"/>
        <v>45.417426131680251</v>
      </c>
      <c r="CI984" s="44">
        <f t="shared" si="1169"/>
        <v>134.69863842783201</v>
      </c>
      <c r="CJ984" s="44">
        <f t="shared" si="1170"/>
        <v>54.815448478643603</v>
      </c>
      <c r="CK984" s="44">
        <f t="shared" si="1171"/>
        <v>297.47707008098797</v>
      </c>
      <c r="CM984" s="35">
        <f t="shared" si="1196"/>
        <v>35</v>
      </c>
    </row>
    <row r="985" spans="1:91" x14ac:dyDescent="0.25">
      <c r="A985" s="41">
        <f>'[11]КППВ ПАТ "СМНВО"'!F154</f>
        <v>1979</v>
      </c>
      <c r="B985" s="41" t="str">
        <f>'[11]КППВ ПАТ "СМНВО"'!C154</f>
        <v>вул.Холодногірська, 41</v>
      </c>
      <c r="C985" s="50">
        <f>'[11]КППВ ПАТ "СМНВО"'!O154</f>
        <v>1</v>
      </c>
      <c r="D985" s="46">
        <f>'[11]КППВ ПАТ "СМНВО"'!G154</f>
        <v>9</v>
      </c>
      <c r="E985" s="86" t="str">
        <f t="shared" si="1134"/>
        <v>ПАТ"Сумське НВО ім.Фрунзе"</v>
      </c>
      <c r="F985" s="43">
        <f>'[11]КППВ ПАТ "СМНВО"'!L154</f>
        <v>4227.99</v>
      </c>
      <c r="G985" s="43">
        <f>'[11]КППВ ПАТ "СМНВО"'!CL154</f>
        <v>868.43617681138176</v>
      </c>
      <c r="H985" s="32">
        <f t="shared" si="1188"/>
        <v>205.4016629205324</v>
      </c>
      <c r="I985" s="42"/>
      <c r="J985" s="42"/>
      <c r="K985" s="43">
        <f>'[11]КППВ ПАТ "СМНВО"'!CN154</f>
        <v>231.49822499999999</v>
      </c>
      <c r="L985" s="42"/>
      <c r="M985" s="42"/>
      <c r="N985" s="44">
        <f t="shared" si="1172"/>
        <v>1099.9344018113818</v>
      </c>
      <c r="O985" s="44">
        <f t="shared" si="1173"/>
        <v>465.0725878260231</v>
      </c>
      <c r="P985" s="44">
        <f t="shared" si="1174"/>
        <v>0</v>
      </c>
      <c r="Q985" s="44">
        <f t="shared" si="1175"/>
        <v>0</v>
      </c>
      <c r="R985" s="44">
        <f t="shared" si="1176"/>
        <v>123.97396775107481</v>
      </c>
      <c r="S985" s="44">
        <f t="shared" si="1177"/>
        <v>0</v>
      </c>
      <c r="T985" s="44">
        <f t="shared" si="1178"/>
        <v>589.04655557709793</v>
      </c>
      <c r="U985" s="44">
        <f t="shared" si="1179"/>
        <v>894.48926211572325</v>
      </c>
      <c r="V985" s="44">
        <f t="shared" si="1180"/>
        <v>0</v>
      </c>
      <c r="W985" s="44">
        <f t="shared" si="1181"/>
        <v>0</v>
      </c>
      <c r="X985" s="44">
        <f t="shared" si="1182"/>
        <v>231.49822499999999</v>
      </c>
      <c r="Y985" s="44">
        <f t="shared" si="1183"/>
        <v>0</v>
      </c>
      <c r="Z985" s="44">
        <f t="shared" si="1184"/>
        <v>1125.9874871157233</v>
      </c>
      <c r="AA985" s="20">
        <v>0.03</v>
      </c>
      <c r="AC985" s="44">
        <f t="shared" si="1185"/>
        <v>446.75761</v>
      </c>
      <c r="AD985" s="28">
        <f t="shared" si="1193"/>
        <v>105.66666666666667</v>
      </c>
      <c r="AE985" s="44">
        <f t="shared" si="1186"/>
        <v>2932.8157299999993</v>
      </c>
      <c r="AF985" s="28">
        <f t="shared" si="1194"/>
        <v>693.66666666666663</v>
      </c>
      <c r="AG985" s="44">
        <f t="shared" si="1187"/>
        <v>514.40544999999997</v>
      </c>
      <c r="AH985" s="28">
        <f t="shared" si="1195"/>
        <v>121.66666666666667</v>
      </c>
      <c r="AI985" s="44">
        <f t="shared" si="1138"/>
        <v>161.00806718083018</v>
      </c>
      <c r="AJ985" s="44">
        <f t="shared" si="1139"/>
        <v>0</v>
      </c>
      <c r="AK985" s="44"/>
      <c r="AL985" s="44">
        <f t="shared" si="1140"/>
        <v>11.57491125</v>
      </c>
      <c r="AM985" s="44"/>
      <c r="AN985" s="44">
        <f t="shared" si="1141"/>
        <v>172.58297843083017</v>
      </c>
      <c r="AO985" s="20"/>
      <c r="AP985" s="20">
        <v>0.18</v>
      </c>
      <c r="AQ985" s="20"/>
      <c r="AR985" s="20">
        <v>0.05</v>
      </c>
      <c r="AS985" s="44">
        <f t="shared" si="1142"/>
        <v>106.9879916744158</v>
      </c>
      <c r="AT985" s="44">
        <f t="shared" si="1143"/>
        <v>0</v>
      </c>
      <c r="AU985" s="44">
        <f t="shared" si="1144"/>
        <v>0</v>
      </c>
      <c r="AV985" s="44">
        <f t="shared" si="1145"/>
        <v>6.1986983875537405</v>
      </c>
      <c r="AW985" s="44"/>
      <c r="AX985" s="44">
        <f t="shared" si="1146"/>
        <v>113.18669006196953</v>
      </c>
      <c r="AY985" s="44">
        <f t="shared" si="1147"/>
        <v>500.91398678480505</v>
      </c>
      <c r="AZ985" s="44">
        <f t="shared" si="1148"/>
        <v>0</v>
      </c>
      <c r="BA985" s="44"/>
      <c r="BB985" s="44">
        <f t="shared" si="1149"/>
        <v>11.57491125</v>
      </c>
      <c r="BC985" s="44"/>
      <c r="BD985" s="44">
        <f t="shared" si="1150"/>
        <v>512.48889803480506</v>
      </c>
      <c r="BE985" s="20"/>
      <c r="BF985" s="20">
        <v>0.56000000000000005</v>
      </c>
      <c r="BG985" s="20"/>
      <c r="BH985" s="20">
        <v>0.05</v>
      </c>
      <c r="BI985" s="44">
        <f t="shared" si="1151"/>
        <v>268.25386865805012</v>
      </c>
      <c r="BJ985" s="44">
        <f t="shared" si="1152"/>
        <v>0</v>
      </c>
      <c r="BK985" s="44">
        <f t="shared" si="1153"/>
        <v>0</v>
      </c>
      <c r="BL985" s="44">
        <f t="shared" si="1154"/>
        <v>6.1986983875537405</v>
      </c>
      <c r="BM985" s="44"/>
      <c r="BN985" s="44">
        <f t="shared" si="1155"/>
        <v>274.45256704560387</v>
      </c>
      <c r="BO985" s="44">
        <f t="shared" si="1156"/>
        <v>196.78763766545913</v>
      </c>
      <c r="BP985" s="44">
        <f t="shared" si="1157"/>
        <v>0</v>
      </c>
      <c r="BQ985" s="44"/>
      <c r="BR985" s="44">
        <f t="shared" si="1158"/>
        <v>11.57491125</v>
      </c>
      <c r="BS985" s="44"/>
      <c r="BT985" s="44">
        <f t="shared" si="1159"/>
        <v>208.36254891545912</v>
      </c>
      <c r="BU985" s="20"/>
      <c r="BV985" s="20">
        <v>0.22</v>
      </c>
      <c r="BW985" s="20"/>
      <c r="BX985" s="20">
        <v>0.05</v>
      </c>
      <c r="BY985" s="44">
        <f t="shared" si="1160"/>
        <v>105.38544840137683</v>
      </c>
      <c r="BZ985" s="44">
        <f t="shared" si="1161"/>
        <v>0</v>
      </c>
      <c r="CA985" s="44">
        <f t="shared" si="1162"/>
        <v>0</v>
      </c>
      <c r="CB985" s="44">
        <f t="shared" si="1163"/>
        <v>6.1986983875537405</v>
      </c>
      <c r="CC985" s="44"/>
      <c r="CD985" s="44">
        <f t="shared" si="1164"/>
        <v>111.58414678893058</v>
      </c>
      <c r="CE985" s="44">
        <f t="shared" si="1165"/>
        <v>3.9470860907355885</v>
      </c>
      <c r="CF985" s="44">
        <f t="shared" si="1166"/>
        <v>10.686056835142205</v>
      </c>
      <c r="CG985" s="44">
        <f t="shared" si="1167"/>
        <v>4.6100227030729979</v>
      </c>
      <c r="CH985" s="44">
        <f t="shared" si="1168"/>
        <v>44.425705207881556</v>
      </c>
      <c r="CI985" s="44">
        <f t="shared" si="1169"/>
        <v>131.92309527518913</v>
      </c>
      <c r="CJ985" s="44">
        <f t="shared" si="1170"/>
        <v>53.635956793913941</v>
      </c>
      <c r="CK985" s="44">
        <f t="shared" si="1171"/>
        <v>289.84775106552684</v>
      </c>
      <c r="CM985" s="35">
        <f t="shared" si="1196"/>
        <v>35</v>
      </c>
    </row>
    <row r="986" spans="1:91" x14ac:dyDescent="0.25">
      <c r="A986" s="41">
        <f>'[11]КППВ ПАТ "СМНВО"'!F155</f>
        <v>1989</v>
      </c>
      <c r="B986" s="41" t="str">
        <f>'[11]КППВ ПАТ "СМНВО"'!C155</f>
        <v>вул.Холодногірська, 49</v>
      </c>
      <c r="C986" s="47" t="str">
        <f>'[11]КППВ ПАТ "СМНВО"'!O155</f>
        <v>так</v>
      </c>
      <c r="D986" s="46">
        <f>'[11]КППВ ПАТ "СМНВО"'!G155</f>
        <v>9</v>
      </c>
      <c r="E986" s="86" t="str">
        <f t="shared" si="1134"/>
        <v>ПАТ"Сумське НВО ім.Фрунзе"</v>
      </c>
      <c r="F986" s="43">
        <f>'[11]КППВ ПАТ "СМНВО"'!L155</f>
        <v>5694.88</v>
      </c>
      <c r="G986" s="43">
        <f>'[11]КППВ ПАТ "СМНВО"'!CL155</f>
        <v>721.81050969817841</v>
      </c>
      <c r="H986" s="32">
        <f t="shared" si="1188"/>
        <v>126.74727293607212</v>
      </c>
      <c r="I986" s="42"/>
      <c r="J986" s="42"/>
      <c r="K986" s="43">
        <f>'[11]КППВ ПАТ "СМНВО"'!CN155</f>
        <v>178.33199999999999</v>
      </c>
      <c r="L986" s="42"/>
      <c r="M986" s="42"/>
      <c r="N986" s="44">
        <f t="shared" si="1172"/>
        <v>900.1425096981784</v>
      </c>
      <c r="O986" s="44">
        <f t="shared" si="1173"/>
        <v>386.55031956166766</v>
      </c>
      <c r="P986" s="44">
        <f t="shared" si="1174"/>
        <v>0</v>
      </c>
      <c r="Q986" s="44">
        <f t="shared" si="1175"/>
        <v>0</v>
      </c>
      <c r="R986" s="44">
        <f t="shared" si="1176"/>
        <v>95.50192282029235</v>
      </c>
      <c r="S986" s="44">
        <f t="shared" si="1177"/>
        <v>0</v>
      </c>
      <c r="T986" s="44">
        <f t="shared" si="1178"/>
        <v>482.05224238196001</v>
      </c>
      <c r="U986" s="44">
        <f t="shared" si="1179"/>
        <v>801.20966576497813</v>
      </c>
      <c r="V986" s="44">
        <f t="shared" si="1180"/>
        <v>0</v>
      </c>
      <c r="W986" s="44">
        <f t="shared" si="1181"/>
        <v>0</v>
      </c>
      <c r="X986" s="44">
        <f t="shared" si="1182"/>
        <v>178.33199999999999</v>
      </c>
      <c r="Y986" s="44">
        <f t="shared" si="1183"/>
        <v>0</v>
      </c>
      <c r="Z986" s="44">
        <f t="shared" si="1184"/>
        <v>979.54166576497812</v>
      </c>
      <c r="AA986" s="20">
        <v>0.11</v>
      </c>
      <c r="AC986" s="44">
        <f>AD986*F986/1000</f>
        <v>512.53920000000005</v>
      </c>
      <c r="AD986" s="28">
        <v>90</v>
      </c>
      <c r="AE986" s="44">
        <f>AF986*F986/1000</f>
        <v>3770.0105600000002</v>
      </c>
      <c r="AF986" s="28">
        <v>662</v>
      </c>
      <c r="AG986" s="44">
        <f>AH986*F986/1000</f>
        <v>575.18287999999995</v>
      </c>
      <c r="AH986" s="28">
        <v>101</v>
      </c>
      <c r="AI986" s="44">
        <f t="shared" si="1138"/>
        <v>144.21773983769606</v>
      </c>
      <c r="AJ986" s="44">
        <f t="shared" si="1139"/>
        <v>0</v>
      </c>
      <c r="AK986" s="44"/>
      <c r="AL986" s="44">
        <f t="shared" si="1140"/>
        <v>8.9166000000000007</v>
      </c>
      <c r="AM986" s="44"/>
      <c r="AN986" s="44">
        <f t="shared" si="1141"/>
        <v>153.13433983769605</v>
      </c>
      <c r="AO986" s="20"/>
      <c r="AP986" s="20">
        <v>0.18</v>
      </c>
      <c r="AQ986" s="20"/>
      <c r="AR986" s="20">
        <v>0.05</v>
      </c>
      <c r="AS986" s="44">
        <f t="shared" si="1142"/>
        <v>95.831014055521507</v>
      </c>
      <c r="AT986" s="44">
        <f t="shared" si="1143"/>
        <v>0</v>
      </c>
      <c r="AU986" s="44">
        <f t="shared" si="1144"/>
        <v>0</v>
      </c>
      <c r="AV986" s="44">
        <f t="shared" si="1145"/>
        <v>4.7750961410146182</v>
      </c>
      <c r="AW986" s="44"/>
      <c r="AX986" s="44">
        <f t="shared" si="1146"/>
        <v>100.60611019653612</v>
      </c>
      <c r="AY986" s="44">
        <f t="shared" si="1147"/>
        <v>448.67741282838779</v>
      </c>
      <c r="AZ986" s="44">
        <f t="shared" si="1148"/>
        <v>0</v>
      </c>
      <c r="BA986" s="44"/>
      <c r="BB986" s="44">
        <f t="shared" si="1149"/>
        <v>8.9166000000000007</v>
      </c>
      <c r="BC986" s="44"/>
      <c r="BD986" s="44">
        <f t="shared" si="1150"/>
        <v>457.5940128283878</v>
      </c>
      <c r="BE986" s="20"/>
      <c r="BF986" s="20">
        <v>0.56000000000000005</v>
      </c>
      <c r="BG986" s="20"/>
      <c r="BH986" s="20">
        <v>0.05</v>
      </c>
      <c r="BI986" s="44">
        <f t="shared" si="1151"/>
        <v>240.27967863953268</v>
      </c>
      <c r="BJ986" s="44">
        <f t="shared" si="1152"/>
        <v>0</v>
      </c>
      <c r="BK986" s="44">
        <f t="shared" si="1153"/>
        <v>0</v>
      </c>
      <c r="BL986" s="44">
        <f t="shared" si="1154"/>
        <v>4.7750961410146182</v>
      </c>
      <c r="BM986" s="44"/>
      <c r="BN986" s="44">
        <f t="shared" si="1155"/>
        <v>245.05477478054729</v>
      </c>
      <c r="BO986" s="44">
        <f t="shared" si="1156"/>
        <v>176.2661264682952</v>
      </c>
      <c r="BP986" s="44">
        <f t="shared" si="1157"/>
        <v>0</v>
      </c>
      <c r="BQ986" s="44"/>
      <c r="BR986" s="44">
        <f t="shared" si="1158"/>
        <v>8.9166000000000007</v>
      </c>
      <c r="BS986" s="44"/>
      <c r="BT986" s="44">
        <f t="shared" si="1159"/>
        <v>185.18272646829519</v>
      </c>
      <c r="BU986" s="20"/>
      <c r="BV986" s="20">
        <v>0.22</v>
      </c>
      <c r="BW986" s="20"/>
      <c r="BX986" s="20">
        <v>0.05</v>
      </c>
      <c r="BY986" s="44">
        <f t="shared" si="1160"/>
        <v>94.395588036959268</v>
      </c>
      <c r="BZ986" s="44">
        <f t="shared" si="1161"/>
        <v>0</v>
      </c>
      <c r="CA986" s="44">
        <f t="shared" si="1162"/>
        <v>0</v>
      </c>
      <c r="CB986" s="44">
        <f t="shared" si="1163"/>
        <v>4.7750961410146182</v>
      </c>
      <c r="CC986" s="44"/>
      <c r="CD986" s="44">
        <f t="shared" si="1164"/>
        <v>99.170684177973882</v>
      </c>
      <c r="CE986" s="44">
        <f t="shared" si="1165"/>
        <v>5.0945136334040155</v>
      </c>
      <c r="CF986" s="44">
        <f t="shared" si="1166"/>
        <v>15.384358714806268</v>
      </c>
      <c r="CG986" s="44">
        <f t="shared" si="1167"/>
        <v>5.7999285249233949</v>
      </c>
      <c r="CH986" s="44">
        <f t="shared" si="1168"/>
        <v>39.41930485085274</v>
      </c>
      <c r="CI986" s="44">
        <f t="shared" si="1169"/>
        <v>117.7922463944102</v>
      </c>
      <c r="CJ986" s="44">
        <f t="shared" si="1170"/>
        <v>47.669088171227209</v>
      </c>
      <c r="CK986" s="44">
        <f t="shared" si="1171"/>
        <v>252.15018119271448</v>
      </c>
    </row>
    <row r="987" spans="1:91" x14ac:dyDescent="0.25">
      <c r="A987" s="41">
        <f>'[11]КППВ ПАТ "СМНВО"'!F156</f>
        <v>1988</v>
      </c>
      <c r="B987" s="41" t="str">
        <f>'[11]КППВ ПАТ "СМНВО"'!C156</f>
        <v>вул.Холодногірська, 51</v>
      </c>
      <c r="C987" s="47" t="str">
        <f>'[11]КППВ ПАТ "СМНВО"'!O156</f>
        <v>так</v>
      </c>
      <c r="D987" s="46">
        <f>'[11]КППВ ПАТ "СМНВО"'!G156</f>
        <v>9</v>
      </c>
      <c r="E987" s="86" t="str">
        <f t="shared" si="1134"/>
        <v>ПАТ"Сумське НВО ім.Фрунзе"</v>
      </c>
      <c r="F987" s="43">
        <f>'[11]КППВ ПАТ "СМНВО"'!L156</f>
        <v>3781.35</v>
      </c>
      <c r="G987" s="43">
        <f>'[11]КППВ ПАТ "СМНВО"'!CL156</f>
        <v>593.52437143829388</v>
      </c>
      <c r="H987" s="32">
        <f t="shared" si="1188"/>
        <v>156.96097199103332</v>
      </c>
      <c r="I987" s="42"/>
      <c r="J987" s="42"/>
      <c r="K987" s="43">
        <f>'[11]КППВ ПАТ "СМНВО"'!CN156</f>
        <v>148.640625</v>
      </c>
      <c r="L987" s="42"/>
      <c r="M987" s="42"/>
      <c r="N987" s="44">
        <f t="shared" si="1172"/>
        <v>742.16499643829388</v>
      </c>
      <c r="O987" s="44">
        <f t="shared" si="1173"/>
        <v>317.84939726500278</v>
      </c>
      <c r="P987" s="44">
        <f t="shared" si="1174"/>
        <v>0</v>
      </c>
      <c r="Q987" s="44">
        <f t="shared" si="1175"/>
        <v>0</v>
      </c>
      <c r="R987" s="44">
        <f t="shared" si="1176"/>
        <v>79.601336253224432</v>
      </c>
      <c r="S987" s="44">
        <f t="shared" si="1177"/>
        <v>0</v>
      </c>
      <c r="T987" s="44">
        <f t="shared" si="1178"/>
        <v>397.4507335182272</v>
      </c>
      <c r="U987" s="44">
        <f t="shared" si="1179"/>
        <v>611.3301025814427</v>
      </c>
      <c r="V987" s="44">
        <f t="shared" si="1180"/>
        <v>0</v>
      </c>
      <c r="W987" s="44">
        <f t="shared" si="1181"/>
        <v>0</v>
      </c>
      <c r="X987" s="44">
        <f t="shared" si="1182"/>
        <v>148.640625</v>
      </c>
      <c r="Y987" s="44">
        <f t="shared" si="1183"/>
        <v>0</v>
      </c>
      <c r="Z987" s="44">
        <f t="shared" si="1184"/>
        <v>759.9707275814427</v>
      </c>
      <c r="AA987" s="20">
        <v>0.03</v>
      </c>
      <c r="AC987" s="44">
        <f t="shared" si="1185"/>
        <v>355.44689999999997</v>
      </c>
      <c r="AD987" s="28">
        <v>94</v>
      </c>
      <c r="AE987" s="44">
        <f t="shared" si="1186"/>
        <v>2578.8806999999997</v>
      </c>
      <c r="AF987" s="28">
        <v>682</v>
      </c>
      <c r="AG987" s="44">
        <f t="shared" si="1187"/>
        <v>415.94850000000002</v>
      </c>
      <c r="AH987" s="28">
        <v>110</v>
      </c>
      <c r="AI987" s="44">
        <f t="shared" si="1138"/>
        <v>110.03941846465968</v>
      </c>
      <c r="AJ987" s="44">
        <f t="shared" si="1139"/>
        <v>0</v>
      </c>
      <c r="AK987" s="44"/>
      <c r="AL987" s="44">
        <f t="shared" si="1140"/>
        <v>7.4320312500000005</v>
      </c>
      <c r="AM987" s="44"/>
      <c r="AN987" s="44">
        <f t="shared" si="1141"/>
        <v>117.47144971465967</v>
      </c>
      <c r="AO987" s="20"/>
      <c r="AP987" s="20">
        <v>0.18</v>
      </c>
      <c r="AQ987" s="20"/>
      <c r="AR987" s="20">
        <v>0.05</v>
      </c>
      <c r="AS987" s="44">
        <f t="shared" si="1142"/>
        <v>73.119916242036965</v>
      </c>
      <c r="AT987" s="44">
        <f t="shared" si="1143"/>
        <v>0</v>
      </c>
      <c r="AU987" s="44">
        <f t="shared" si="1144"/>
        <v>0</v>
      </c>
      <c r="AV987" s="44">
        <f t="shared" si="1145"/>
        <v>3.9800668126612218</v>
      </c>
      <c r="AW987" s="44"/>
      <c r="AX987" s="44">
        <f t="shared" si="1146"/>
        <v>77.099983054698185</v>
      </c>
      <c r="AY987" s="44">
        <f t="shared" si="1147"/>
        <v>342.34485744560794</v>
      </c>
      <c r="AZ987" s="44">
        <f t="shared" si="1148"/>
        <v>0</v>
      </c>
      <c r="BA987" s="44"/>
      <c r="BB987" s="44">
        <f t="shared" si="1149"/>
        <v>7.4320312500000005</v>
      </c>
      <c r="BC987" s="44"/>
      <c r="BD987" s="44">
        <f t="shared" si="1150"/>
        <v>349.77688869560797</v>
      </c>
      <c r="BE987" s="20"/>
      <c r="BF987" s="20">
        <v>0.56000000000000005</v>
      </c>
      <c r="BG987" s="20"/>
      <c r="BH987" s="20">
        <v>0.05</v>
      </c>
      <c r="BI987" s="44">
        <f t="shared" si="1151"/>
        <v>183.3355323424536</v>
      </c>
      <c r="BJ987" s="44">
        <f t="shared" si="1152"/>
        <v>0</v>
      </c>
      <c r="BK987" s="44">
        <f t="shared" si="1153"/>
        <v>0</v>
      </c>
      <c r="BL987" s="44">
        <f t="shared" si="1154"/>
        <v>3.9800668126612218</v>
      </c>
      <c r="BM987" s="44"/>
      <c r="BN987" s="44">
        <f t="shared" si="1155"/>
        <v>187.31559915511482</v>
      </c>
      <c r="BO987" s="44">
        <f t="shared" si="1156"/>
        <v>134.49262256791741</v>
      </c>
      <c r="BP987" s="44">
        <f t="shared" si="1157"/>
        <v>0</v>
      </c>
      <c r="BQ987" s="44"/>
      <c r="BR987" s="44">
        <f t="shared" si="1158"/>
        <v>7.4320312500000005</v>
      </c>
      <c r="BS987" s="44"/>
      <c r="BT987" s="44">
        <f t="shared" si="1159"/>
        <v>141.9246538179174</v>
      </c>
      <c r="BU987" s="20"/>
      <c r="BV987" s="20">
        <v>0.22</v>
      </c>
      <c r="BW987" s="20"/>
      <c r="BX987" s="20">
        <v>0.05</v>
      </c>
      <c r="BY987" s="44">
        <f t="shared" si="1160"/>
        <v>72.024673420249641</v>
      </c>
      <c r="BZ987" s="44">
        <f t="shared" si="1161"/>
        <v>0</v>
      </c>
      <c r="CA987" s="44">
        <f t="shared" si="1162"/>
        <v>0</v>
      </c>
      <c r="CB987" s="44">
        <f t="shared" si="1163"/>
        <v>3.9800668126612218</v>
      </c>
      <c r="CC987" s="44"/>
      <c r="CD987" s="44">
        <f t="shared" si="1164"/>
        <v>76.004740232910862</v>
      </c>
      <c r="CE987" s="44">
        <f t="shared" si="1165"/>
        <v>4.6102072389280551</v>
      </c>
      <c r="CF987" s="44">
        <f t="shared" si="1166"/>
        <v>13.767570408615278</v>
      </c>
      <c r="CG987" s="44">
        <f t="shared" si="1167"/>
        <v>5.4726652406857363</v>
      </c>
      <c r="CH987" s="44">
        <f t="shared" si="1168"/>
        <v>30.239088714404041</v>
      </c>
      <c r="CI987" s="44">
        <f t="shared" si="1169"/>
        <v>90.038340321893415</v>
      </c>
      <c r="CJ987" s="44">
        <f t="shared" si="1170"/>
        <v>36.533746778350299</v>
      </c>
      <c r="CK987" s="44">
        <f t="shared" si="1171"/>
        <v>195.62900013157471</v>
      </c>
    </row>
    <row r="988" spans="1:91" x14ac:dyDescent="0.25">
      <c r="A988" s="41">
        <f>'[11]КППВ ПАТ "СМНВО"'!F157</f>
        <v>1981</v>
      </c>
      <c r="B988" s="41" t="str">
        <f>'[11]КППВ ПАТ "СМНВО"'!C157</f>
        <v>пл. Горького, 5</v>
      </c>
      <c r="C988" s="47" t="str">
        <f>'[11]КППВ ПАТ "СМНВО"'!O157</f>
        <v>так</v>
      </c>
      <c r="D988" s="46">
        <f>'[11]КППВ ПАТ "СМНВО"'!G157</f>
        <v>9</v>
      </c>
      <c r="E988" s="86" t="str">
        <f t="shared" si="1134"/>
        <v>ПАТ"Сумське НВО ім.Фрунзе"</v>
      </c>
      <c r="F988" s="43">
        <f>'[11]КППВ ПАТ "СМНВО"'!L157</f>
        <v>4278.1899999999996</v>
      </c>
      <c r="G988" s="43">
        <f>'[11]КППВ ПАТ "СМНВО"'!CL157</f>
        <v>871.28624163820177</v>
      </c>
      <c r="H988" s="32">
        <f t="shared" si="1188"/>
        <v>203.65767804566929</v>
      </c>
      <c r="I988" s="42"/>
      <c r="J988" s="42"/>
      <c r="K988" s="43">
        <f>'[11]КППВ ПАТ "СМНВО"'!CN157</f>
        <v>268.17735000000005</v>
      </c>
      <c r="L988" s="42"/>
      <c r="M988" s="42"/>
      <c r="N988" s="44">
        <f t="shared" si="1172"/>
        <v>1139.4635916382017</v>
      </c>
      <c r="O988" s="44">
        <f t="shared" si="1173"/>
        <v>466.59887963637561</v>
      </c>
      <c r="P988" s="44">
        <f t="shared" si="1174"/>
        <v>0</v>
      </c>
      <c r="Q988" s="44">
        <f t="shared" si="1175"/>
        <v>0</v>
      </c>
      <c r="R988" s="44">
        <f t="shared" si="1176"/>
        <v>143.61669572398972</v>
      </c>
      <c r="S988" s="44">
        <f t="shared" si="1177"/>
        <v>0</v>
      </c>
      <c r="T988" s="44">
        <f t="shared" si="1178"/>
        <v>610.21557536036539</v>
      </c>
      <c r="U988" s="44">
        <f t="shared" si="1179"/>
        <v>897.42482888734787</v>
      </c>
      <c r="V988" s="44">
        <f t="shared" si="1180"/>
        <v>0</v>
      </c>
      <c r="W988" s="44">
        <f t="shared" si="1181"/>
        <v>0</v>
      </c>
      <c r="X988" s="44">
        <f t="shared" si="1182"/>
        <v>268.17735000000005</v>
      </c>
      <c r="Y988" s="44">
        <f t="shared" si="1183"/>
        <v>0</v>
      </c>
      <c r="Z988" s="44">
        <f t="shared" si="1184"/>
        <v>1165.6021788873479</v>
      </c>
      <c r="AA988" s="20">
        <v>0.03</v>
      </c>
      <c r="AC988" s="44">
        <f t="shared" si="1185"/>
        <v>402.14985999999999</v>
      </c>
      <c r="AD988" s="28">
        <v>94</v>
      </c>
      <c r="AE988" s="44">
        <f t="shared" si="1186"/>
        <v>2917.7255799999998</v>
      </c>
      <c r="AF988" s="28">
        <v>682</v>
      </c>
      <c r="AG988" s="44">
        <f t="shared" si="1187"/>
        <v>470.60089999999997</v>
      </c>
      <c r="AH988" s="28">
        <v>110</v>
      </c>
      <c r="AI988" s="44">
        <f t="shared" si="1138"/>
        <v>161.5364691997226</v>
      </c>
      <c r="AJ988" s="44">
        <f t="shared" si="1139"/>
        <v>0</v>
      </c>
      <c r="AK988" s="44"/>
      <c r="AL988" s="44">
        <f t="shared" si="1140"/>
        <v>13.408867500000003</v>
      </c>
      <c r="AM988" s="44"/>
      <c r="AN988" s="44">
        <f t="shared" si="1141"/>
        <v>174.94533669972262</v>
      </c>
      <c r="AO988" s="20"/>
      <c r="AP988" s="20">
        <v>0.18</v>
      </c>
      <c r="AQ988" s="20"/>
      <c r="AR988" s="20">
        <v>0.05</v>
      </c>
      <c r="AS988" s="44">
        <f t="shared" si="1142"/>
        <v>107.33910868232643</v>
      </c>
      <c r="AT988" s="44">
        <f t="shared" si="1143"/>
        <v>0</v>
      </c>
      <c r="AU988" s="44">
        <f t="shared" si="1144"/>
        <v>0</v>
      </c>
      <c r="AV988" s="44">
        <f t="shared" si="1145"/>
        <v>7.1808347861994859</v>
      </c>
      <c r="AW988" s="44"/>
      <c r="AX988" s="44">
        <f t="shared" si="1146"/>
        <v>114.51994346852591</v>
      </c>
      <c r="AY988" s="44">
        <f t="shared" si="1147"/>
        <v>502.55790417691486</v>
      </c>
      <c r="AZ988" s="44">
        <f t="shared" si="1148"/>
        <v>0</v>
      </c>
      <c r="BA988" s="44"/>
      <c r="BB988" s="44">
        <f t="shared" si="1149"/>
        <v>13.408867500000003</v>
      </c>
      <c r="BC988" s="44"/>
      <c r="BD988" s="44">
        <f t="shared" si="1150"/>
        <v>515.96677167691485</v>
      </c>
      <c r="BE988" s="20"/>
      <c r="BF988" s="20">
        <v>0.56000000000000005</v>
      </c>
      <c r="BG988" s="20"/>
      <c r="BH988" s="20">
        <v>0.05</v>
      </c>
      <c r="BI988" s="44">
        <f t="shared" si="1151"/>
        <v>269.13423377426153</v>
      </c>
      <c r="BJ988" s="44">
        <f t="shared" si="1152"/>
        <v>0</v>
      </c>
      <c r="BK988" s="44">
        <f t="shared" si="1153"/>
        <v>0</v>
      </c>
      <c r="BL988" s="44">
        <f t="shared" si="1154"/>
        <v>7.1808347861994859</v>
      </c>
      <c r="BM988" s="44"/>
      <c r="BN988" s="44">
        <f t="shared" si="1155"/>
        <v>276.31506856046104</v>
      </c>
      <c r="BO988" s="44">
        <f t="shared" si="1156"/>
        <v>197.43346235521653</v>
      </c>
      <c r="BP988" s="44">
        <f t="shared" si="1157"/>
        <v>0</v>
      </c>
      <c r="BQ988" s="44"/>
      <c r="BR988" s="44">
        <f t="shared" si="1158"/>
        <v>13.408867500000003</v>
      </c>
      <c r="BS988" s="44"/>
      <c r="BT988" s="44">
        <f t="shared" si="1159"/>
        <v>210.84232985521655</v>
      </c>
      <c r="BU988" s="20"/>
      <c r="BV988" s="20">
        <v>0.22</v>
      </c>
      <c r="BW988" s="20"/>
      <c r="BX988" s="20">
        <v>0.05</v>
      </c>
      <c r="BY988" s="44">
        <f t="shared" si="1160"/>
        <v>105.73130612560273</v>
      </c>
      <c r="BZ988" s="44">
        <f t="shared" si="1161"/>
        <v>0</v>
      </c>
      <c r="CA988" s="44">
        <f t="shared" si="1162"/>
        <v>0</v>
      </c>
      <c r="CB988" s="44">
        <f t="shared" si="1163"/>
        <v>7.1808347861994859</v>
      </c>
      <c r="CC988" s="44"/>
      <c r="CD988" s="44">
        <f t="shared" si="1164"/>
        <v>112.91214091180221</v>
      </c>
      <c r="CE988" s="44">
        <f t="shared" si="1165"/>
        <v>3.5116142029054078</v>
      </c>
      <c r="CF988" s="44">
        <f t="shared" si="1166"/>
        <v>10.559415363051642</v>
      </c>
      <c r="CG988" s="44">
        <f t="shared" si="1167"/>
        <v>4.1678502966974573</v>
      </c>
      <c r="CH988" s="44">
        <f t="shared" si="1168"/>
        <v>45.033815190705148</v>
      </c>
      <c r="CI988" s="44">
        <f t="shared" si="1169"/>
        <v>132.81835731423521</v>
      </c>
      <c r="CJ988" s="44">
        <f t="shared" si="1170"/>
        <v>54.274293308971473</v>
      </c>
      <c r="CK988" s="44">
        <f t="shared" si="1171"/>
        <v>300.04522612679222</v>
      </c>
    </row>
    <row r="989" spans="1:91" x14ac:dyDescent="0.25">
      <c r="A989" s="41">
        <f>'[11]КППВ ПАТ "СМНВО"'!F158</f>
        <v>1987</v>
      </c>
      <c r="B989" s="41" t="str">
        <f>'[11]КППВ ПАТ "СМНВО"'!C158</f>
        <v>пр Курський,33</v>
      </c>
      <c r="C989" s="47" t="str">
        <f>'[11]КППВ ПАТ "СМНВО"'!O158</f>
        <v>так</v>
      </c>
      <c r="D989" s="46">
        <f>'[11]КППВ ПАТ "СМНВО"'!G158</f>
        <v>9</v>
      </c>
      <c r="E989" s="86" t="str">
        <f t="shared" si="1134"/>
        <v>ПАТ"Сумське НВО ім.Фрунзе"</v>
      </c>
      <c r="F989" s="43">
        <f>'[11]КППВ ПАТ "СМНВО"'!L158</f>
        <v>5657.51</v>
      </c>
      <c r="G989" s="43">
        <f>'[11]КППВ ПАТ "СМНВО"'!CL158</f>
        <v>788.43831975775004</v>
      </c>
      <c r="H989" s="32">
        <f t="shared" si="1188"/>
        <v>139.36136564632673</v>
      </c>
      <c r="I989" s="42"/>
      <c r="J989" s="42"/>
      <c r="K989" s="43">
        <f>'[11]КППВ ПАТ "СМНВО"'!CN158</f>
        <v>251.54797500000001</v>
      </c>
      <c r="L989" s="42"/>
      <c r="M989" s="42"/>
      <c r="N989" s="44">
        <f t="shared" si="1172"/>
        <v>1039.9862947577501</v>
      </c>
      <c r="O989" s="44">
        <f t="shared" si="1173"/>
        <v>422.23143105031977</v>
      </c>
      <c r="P989" s="44">
        <f t="shared" si="1174"/>
        <v>0</v>
      </c>
      <c r="Q989" s="44">
        <f t="shared" si="1175"/>
        <v>0</v>
      </c>
      <c r="R989" s="44">
        <f t="shared" si="1176"/>
        <v>134.71118640541704</v>
      </c>
      <c r="S989" s="44">
        <f t="shared" si="1177"/>
        <v>0</v>
      </c>
      <c r="T989" s="44">
        <f t="shared" si="1178"/>
        <v>556.94261745573681</v>
      </c>
      <c r="U989" s="44">
        <f t="shared" si="1179"/>
        <v>875.16653493110266</v>
      </c>
      <c r="V989" s="44">
        <f t="shared" si="1180"/>
        <v>0</v>
      </c>
      <c r="W989" s="44">
        <f t="shared" si="1181"/>
        <v>0</v>
      </c>
      <c r="X989" s="44">
        <f t="shared" si="1182"/>
        <v>251.54797500000001</v>
      </c>
      <c r="Y989" s="44">
        <f t="shared" si="1183"/>
        <v>0</v>
      </c>
      <c r="Z989" s="44">
        <f t="shared" si="1184"/>
        <v>1126.7145099311026</v>
      </c>
      <c r="AA989" s="20">
        <v>0.11</v>
      </c>
      <c r="AC989" s="44">
        <f t="shared" si="1185"/>
        <v>509.17590000000001</v>
      </c>
      <c r="AD989" s="28">
        <v>90</v>
      </c>
      <c r="AE989" s="44">
        <f t="shared" si="1186"/>
        <v>3745.27162</v>
      </c>
      <c r="AF989" s="28">
        <v>662</v>
      </c>
      <c r="AG989" s="44">
        <f t="shared" si="1187"/>
        <v>571.40850999999998</v>
      </c>
      <c r="AH989" s="28">
        <v>101</v>
      </c>
      <c r="AI989" s="44">
        <f t="shared" si="1138"/>
        <v>157.52997628759849</v>
      </c>
      <c r="AJ989" s="44">
        <f t="shared" si="1139"/>
        <v>0</v>
      </c>
      <c r="AK989" s="44"/>
      <c r="AL989" s="44">
        <f t="shared" si="1140"/>
        <v>12.57739875</v>
      </c>
      <c r="AM989" s="44"/>
      <c r="AN989" s="44">
        <f t="shared" si="1141"/>
        <v>170.1073750375985</v>
      </c>
      <c r="AO989" s="20"/>
      <c r="AP989" s="20">
        <v>0.18</v>
      </c>
      <c r="AQ989" s="20"/>
      <c r="AR989" s="20">
        <v>0.05</v>
      </c>
      <c r="AS989" s="44">
        <f t="shared" si="1142"/>
        <v>104.67684064923139</v>
      </c>
      <c r="AT989" s="44">
        <f t="shared" si="1143"/>
        <v>0</v>
      </c>
      <c r="AU989" s="44">
        <f t="shared" si="1144"/>
        <v>0</v>
      </c>
      <c r="AV989" s="44">
        <f t="shared" si="1145"/>
        <v>6.7355593202708519</v>
      </c>
      <c r="AW989" s="44"/>
      <c r="AX989" s="44">
        <f t="shared" si="1146"/>
        <v>111.41239996950225</v>
      </c>
      <c r="AY989" s="44">
        <f t="shared" si="1147"/>
        <v>490.09325956141754</v>
      </c>
      <c r="AZ989" s="44">
        <f t="shared" si="1148"/>
        <v>0</v>
      </c>
      <c r="BA989" s="44"/>
      <c r="BB989" s="44">
        <f t="shared" si="1149"/>
        <v>12.57739875</v>
      </c>
      <c r="BC989" s="44"/>
      <c r="BD989" s="44">
        <f t="shared" si="1150"/>
        <v>502.67065831141753</v>
      </c>
      <c r="BE989" s="20"/>
      <c r="BF989" s="20">
        <v>0.56000000000000005</v>
      </c>
      <c r="BG989" s="20"/>
      <c r="BH989" s="20">
        <v>0.05</v>
      </c>
      <c r="BI989" s="44">
        <f t="shared" si="1151"/>
        <v>262.45905754087886</v>
      </c>
      <c r="BJ989" s="44">
        <f t="shared" si="1152"/>
        <v>0</v>
      </c>
      <c r="BK989" s="44">
        <f t="shared" si="1153"/>
        <v>0</v>
      </c>
      <c r="BL989" s="44">
        <f t="shared" si="1154"/>
        <v>6.7355593202708519</v>
      </c>
      <c r="BM989" s="44"/>
      <c r="BN989" s="44">
        <f t="shared" si="1155"/>
        <v>269.19461686114971</v>
      </c>
      <c r="BO989" s="44">
        <f t="shared" si="1156"/>
        <v>192.53663768484259</v>
      </c>
      <c r="BP989" s="44">
        <f t="shared" si="1157"/>
        <v>0</v>
      </c>
      <c r="BQ989" s="44"/>
      <c r="BR989" s="44">
        <f t="shared" si="1158"/>
        <v>12.57739875</v>
      </c>
      <c r="BS989" s="44"/>
      <c r="BT989" s="44">
        <f t="shared" si="1159"/>
        <v>205.1140364348426</v>
      </c>
      <c r="BU989" s="20"/>
      <c r="BV989" s="20">
        <v>0.22</v>
      </c>
      <c r="BW989" s="20"/>
      <c r="BX989" s="20">
        <v>0.05</v>
      </c>
      <c r="BY989" s="44">
        <f t="shared" si="1160"/>
        <v>103.10891546248811</v>
      </c>
      <c r="BZ989" s="44">
        <f t="shared" si="1161"/>
        <v>0</v>
      </c>
      <c r="CA989" s="44">
        <f t="shared" si="1162"/>
        <v>0</v>
      </c>
      <c r="CB989" s="44">
        <f t="shared" si="1163"/>
        <v>6.7355593202708519</v>
      </c>
      <c r="CC989" s="44"/>
      <c r="CD989" s="44">
        <f t="shared" si="1164"/>
        <v>109.84447478275897</v>
      </c>
      <c r="CE989" s="44">
        <f t="shared" si="1165"/>
        <v>4.5701905724980394</v>
      </c>
      <c r="CF989" s="44">
        <f t="shared" si="1166"/>
        <v>13.912877098622692</v>
      </c>
      <c r="CG989" s="44">
        <f t="shared" si="1167"/>
        <v>5.2019777155845386</v>
      </c>
      <c r="CH989" s="44">
        <f t="shared" si="1168"/>
        <v>43.788444062203617</v>
      </c>
      <c r="CI989" s="44">
        <f t="shared" si="1169"/>
        <v>129.39571842970059</v>
      </c>
      <c r="CJ989" s="44">
        <f t="shared" si="1170"/>
        <v>52.799736100887507</v>
      </c>
      <c r="CK989" s="44">
        <f t="shared" si="1171"/>
        <v>290.03489872961927</v>
      </c>
    </row>
    <row r="990" spans="1:91" x14ac:dyDescent="0.25">
      <c r="A990" s="41">
        <f>'[11]КППВ ПАТ "СМНВО"'!F159</f>
        <v>1987</v>
      </c>
      <c r="B990" s="41" t="str">
        <f>'[11]КППВ ПАТ "СМНВО"'!C159</f>
        <v>пр Курський,37</v>
      </c>
      <c r="C990" s="47" t="str">
        <f>'[11]КППВ ПАТ "СМНВО"'!O159</f>
        <v>так</v>
      </c>
      <c r="D990" s="46">
        <f>'[11]КППВ ПАТ "СМНВО"'!G159</f>
        <v>9</v>
      </c>
      <c r="E990" s="86" t="str">
        <f t="shared" si="1134"/>
        <v>ПАТ"Сумське НВО ім.Фрунзе"</v>
      </c>
      <c r="F990" s="43">
        <f>'[11]КППВ ПАТ "СМНВО"'!L159</f>
        <v>5718.02</v>
      </c>
      <c r="G990" s="43">
        <f>'[11]КППВ ПАТ "СМНВО"'!CL159</f>
        <v>667.57506773433488</v>
      </c>
      <c r="H990" s="32">
        <f t="shared" si="1188"/>
        <v>116.74934115906115</v>
      </c>
      <c r="I990" s="42"/>
      <c r="J990" s="42"/>
      <c r="K990" s="43">
        <f>'[11]КППВ ПАТ "СМНВО"'!CN159</f>
        <v>297.33322499999997</v>
      </c>
      <c r="L990" s="42"/>
      <c r="M990" s="42"/>
      <c r="N990" s="44">
        <f t="shared" si="1172"/>
        <v>964.90829273433485</v>
      </c>
      <c r="O990" s="44">
        <f t="shared" si="1173"/>
        <v>357.50567814815003</v>
      </c>
      <c r="P990" s="44">
        <f t="shared" si="1174"/>
        <v>0</v>
      </c>
      <c r="Q990" s="44">
        <f t="shared" si="1175"/>
        <v>0</v>
      </c>
      <c r="R990" s="44">
        <f t="shared" si="1176"/>
        <v>159.23050661607911</v>
      </c>
      <c r="S990" s="44">
        <f t="shared" si="1177"/>
        <v>0</v>
      </c>
      <c r="T990" s="44">
        <f t="shared" si="1178"/>
        <v>516.73618476422917</v>
      </c>
      <c r="U990" s="44">
        <f t="shared" si="1179"/>
        <v>741.00832518511174</v>
      </c>
      <c r="V990" s="44">
        <f t="shared" si="1180"/>
        <v>0</v>
      </c>
      <c r="W990" s="44">
        <f t="shared" si="1181"/>
        <v>0</v>
      </c>
      <c r="X990" s="44">
        <f t="shared" si="1182"/>
        <v>297.33322499999997</v>
      </c>
      <c r="Y990" s="44">
        <f t="shared" si="1183"/>
        <v>0</v>
      </c>
      <c r="Z990" s="44">
        <f t="shared" si="1184"/>
        <v>1038.3415501851118</v>
      </c>
      <c r="AA990" s="20">
        <v>0.11</v>
      </c>
      <c r="AC990" s="44">
        <f t="shared" si="1185"/>
        <v>514.62180000000001</v>
      </c>
      <c r="AD990" s="28">
        <v>90</v>
      </c>
      <c r="AE990" s="44">
        <f t="shared" si="1186"/>
        <v>3785.32924</v>
      </c>
      <c r="AF990" s="28">
        <v>662</v>
      </c>
      <c r="AG990" s="44">
        <f t="shared" si="1187"/>
        <v>577.52002000000005</v>
      </c>
      <c r="AH990" s="28">
        <v>101</v>
      </c>
      <c r="AI990" s="44">
        <f t="shared" si="1138"/>
        <v>133.3814985333201</v>
      </c>
      <c r="AJ990" s="44">
        <f t="shared" si="1139"/>
        <v>0</v>
      </c>
      <c r="AK990" s="44"/>
      <c r="AL990" s="44">
        <f t="shared" si="1140"/>
        <v>14.86666125</v>
      </c>
      <c r="AM990" s="44"/>
      <c r="AN990" s="44">
        <f t="shared" si="1141"/>
        <v>148.24815978332009</v>
      </c>
      <c r="AO990" s="20"/>
      <c r="AP990" s="20">
        <v>0.18</v>
      </c>
      <c r="AQ990" s="20"/>
      <c r="AR990" s="20">
        <v>0.05</v>
      </c>
      <c r="AS990" s="44">
        <f t="shared" si="1142"/>
        <v>88.630457494883728</v>
      </c>
      <c r="AT990" s="44">
        <f t="shared" si="1143"/>
        <v>0</v>
      </c>
      <c r="AU990" s="44">
        <f t="shared" si="1144"/>
        <v>0</v>
      </c>
      <c r="AV990" s="44">
        <f t="shared" si="1145"/>
        <v>7.9615253308039557</v>
      </c>
      <c r="AW990" s="44"/>
      <c r="AX990" s="44">
        <f t="shared" si="1146"/>
        <v>96.59198282568768</v>
      </c>
      <c r="AY990" s="44">
        <f t="shared" si="1147"/>
        <v>414.96466210366259</v>
      </c>
      <c r="AZ990" s="44">
        <f t="shared" si="1148"/>
        <v>0</v>
      </c>
      <c r="BA990" s="44"/>
      <c r="BB990" s="44">
        <f t="shared" si="1149"/>
        <v>14.86666125</v>
      </c>
      <c r="BC990" s="44"/>
      <c r="BD990" s="44">
        <f t="shared" si="1150"/>
        <v>429.83132335366258</v>
      </c>
      <c r="BE990" s="20"/>
      <c r="BF990" s="20">
        <v>0.56000000000000005</v>
      </c>
      <c r="BG990" s="20"/>
      <c r="BH990" s="20">
        <v>0.05</v>
      </c>
      <c r="BI990" s="44">
        <f t="shared" si="1151"/>
        <v>222.22552953689006</v>
      </c>
      <c r="BJ990" s="44">
        <f t="shared" si="1152"/>
        <v>0</v>
      </c>
      <c r="BK990" s="44">
        <f t="shared" si="1153"/>
        <v>0</v>
      </c>
      <c r="BL990" s="44">
        <f t="shared" si="1154"/>
        <v>7.9615253308039557</v>
      </c>
      <c r="BM990" s="44"/>
      <c r="BN990" s="44">
        <f t="shared" si="1155"/>
        <v>230.18705486769403</v>
      </c>
      <c r="BO990" s="44">
        <f t="shared" si="1156"/>
        <v>163.02183154072458</v>
      </c>
      <c r="BP990" s="44">
        <f t="shared" si="1157"/>
        <v>0</v>
      </c>
      <c r="BQ990" s="44"/>
      <c r="BR990" s="44">
        <f t="shared" si="1158"/>
        <v>14.86666125</v>
      </c>
      <c r="BS990" s="44"/>
      <c r="BT990" s="44">
        <f t="shared" si="1159"/>
        <v>177.88849279072457</v>
      </c>
      <c r="BU990" s="20"/>
      <c r="BV990" s="20">
        <v>0.22</v>
      </c>
      <c r="BW990" s="20"/>
      <c r="BX990" s="20">
        <v>0.05</v>
      </c>
      <c r="BY990" s="44">
        <f t="shared" si="1160"/>
        <v>87.302886603778234</v>
      </c>
      <c r="BZ990" s="44">
        <f t="shared" si="1161"/>
        <v>0</v>
      </c>
      <c r="CA990" s="44">
        <f t="shared" si="1162"/>
        <v>0</v>
      </c>
      <c r="CB990" s="44">
        <f t="shared" si="1163"/>
        <v>7.9615253308039557</v>
      </c>
      <c r="CC990" s="44"/>
      <c r="CD990" s="44">
        <f t="shared" si="1164"/>
        <v>95.264411934582185</v>
      </c>
      <c r="CE990" s="44">
        <f t="shared" si="1165"/>
        <v>5.3277899981481847</v>
      </c>
      <c r="CF990" s="44">
        <f t="shared" si="1166"/>
        <v>16.444579136631798</v>
      </c>
      <c r="CG990" s="44">
        <f t="shared" si="1167"/>
        <v>6.0622850471861565</v>
      </c>
      <c r="CH990" s="44">
        <f t="shared" si="1168"/>
        <v>38.161521512878089</v>
      </c>
      <c r="CI990" s="44">
        <f t="shared" si="1169"/>
        <v>110.64567220965405</v>
      </c>
      <c r="CJ990" s="44">
        <f t="shared" si="1170"/>
        <v>45.791432112538722</v>
      </c>
      <c r="CK990" s="44">
        <f t="shared" si="1171"/>
        <v>267.28624127962115</v>
      </c>
    </row>
    <row r="991" spans="1:91" x14ac:dyDescent="0.25">
      <c r="A991" s="41">
        <f>'[11]КППВ ПАТ "СМНВО"'!F160</f>
        <v>1985</v>
      </c>
      <c r="B991" s="41" t="str">
        <f>'[11]КППВ ПАТ "СМНВО"'!C160</f>
        <v>пр Курський,39</v>
      </c>
      <c r="C991" s="47" t="str">
        <f>'[11]КППВ ПАТ "СМНВО"'!O160</f>
        <v>так</v>
      </c>
      <c r="D991" s="46">
        <f>'[11]КППВ ПАТ "СМНВО"'!G160</f>
        <v>9</v>
      </c>
      <c r="E991" s="86" t="str">
        <f t="shared" si="1134"/>
        <v>ПАТ"Сумське НВО ім.Фрунзе"</v>
      </c>
      <c r="F991" s="43">
        <f>'[11]КППВ ПАТ "СМНВО"'!L160</f>
        <v>13024.6</v>
      </c>
      <c r="G991" s="43">
        <f>'[11]КППВ ПАТ "СМНВО"'!CL160</f>
        <v>1998.0032908764326</v>
      </c>
      <c r="H991" s="32">
        <f t="shared" si="1188"/>
        <v>153.40227652875578</v>
      </c>
      <c r="I991" s="42"/>
      <c r="J991" s="42"/>
      <c r="K991" s="43">
        <f>'[11]КППВ ПАТ "СМНВО"'!CN160</f>
        <v>660.79230000000007</v>
      </c>
      <c r="L991" s="42"/>
      <c r="M991" s="42"/>
      <c r="N991" s="44">
        <f t="shared" si="1172"/>
        <v>2658.7955908764325</v>
      </c>
      <c r="O991" s="44">
        <f t="shared" si="1173"/>
        <v>1069.9883143797592</v>
      </c>
      <c r="P991" s="44">
        <f t="shared" si="1174"/>
        <v>0</v>
      </c>
      <c r="Q991" s="44">
        <f t="shared" si="1175"/>
        <v>0</v>
      </c>
      <c r="R991" s="44">
        <f t="shared" si="1176"/>
        <v>353.87331065004304</v>
      </c>
      <c r="S991" s="44">
        <f t="shared" si="1177"/>
        <v>0</v>
      </c>
      <c r="T991" s="44">
        <f t="shared" si="1178"/>
        <v>1423.8616250298023</v>
      </c>
      <c r="U991" s="44">
        <f t="shared" si="1179"/>
        <v>2057.9433896027258</v>
      </c>
      <c r="V991" s="44">
        <f t="shared" si="1180"/>
        <v>0</v>
      </c>
      <c r="W991" s="44">
        <f t="shared" si="1181"/>
        <v>0</v>
      </c>
      <c r="X991" s="44">
        <f t="shared" si="1182"/>
        <v>660.79230000000007</v>
      </c>
      <c r="Y991" s="44">
        <f t="shared" si="1183"/>
        <v>0</v>
      </c>
      <c r="Z991" s="44">
        <f t="shared" si="1184"/>
        <v>2718.7356896027259</v>
      </c>
      <c r="AA991" s="20">
        <v>0.03</v>
      </c>
      <c r="AC991" s="44">
        <f t="shared" si="1185"/>
        <v>885.67280000000005</v>
      </c>
      <c r="AD991" s="28">
        <v>68</v>
      </c>
      <c r="AE991" s="44">
        <f t="shared" si="1186"/>
        <v>7984.0797999999995</v>
      </c>
      <c r="AF991" s="28">
        <v>613</v>
      </c>
      <c r="AG991" s="44">
        <f t="shared" si="1187"/>
        <v>1198.2631999999999</v>
      </c>
      <c r="AH991" s="28">
        <v>92</v>
      </c>
      <c r="AI991" s="44">
        <f t="shared" si="1138"/>
        <v>370.42981012849066</v>
      </c>
      <c r="AJ991" s="44">
        <f t="shared" si="1139"/>
        <v>0</v>
      </c>
      <c r="AK991" s="44"/>
      <c r="AL991" s="44">
        <f t="shared" si="1140"/>
        <v>33.039615000000005</v>
      </c>
      <c r="AM991" s="44"/>
      <c r="AN991" s="44">
        <f t="shared" si="1141"/>
        <v>403.46942512849068</v>
      </c>
      <c r="AO991" s="20"/>
      <c r="AP991" s="20">
        <v>0.18</v>
      </c>
      <c r="AQ991" s="20"/>
      <c r="AR991" s="20">
        <v>0.05</v>
      </c>
      <c r="AS991" s="44">
        <f t="shared" si="1142"/>
        <v>246.14630891427134</v>
      </c>
      <c r="AT991" s="44">
        <f t="shared" si="1143"/>
        <v>0</v>
      </c>
      <c r="AU991" s="44">
        <f t="shared" si="1144"/>
        <v>0</v>
      </c>
      <c r="AV991" s="44">
        <f t="shared" si="1145"/>
        <v>17.693665532502152</v>
      </c>
      <c r="AW991" s="44"/>
      <c r="AX991" s="44">
        <f t="shared" si="1146"/>
        <v>263.83997444677351</v>
      </c>
      <c r="AY991" s="44">
        <f t="shared" si="1147"/>
        <v>1152.4482981775266</v>
      </c>
      <c r="AZ991" s="44">
        <f t="shared" si="1148"/>
        <v>0</v>
      </c>
      <c r="BA991" s="44"/>
      <c r="BB991" s="44">
        <f t="shared" si="1149"/>
        <v>33.039615000000005</v>
      </c>
      <c r="BC991" s="44"/>
      <c r="BD991" s="44">
        <f t="shared" si="1150"/>
        <v>1185.4879131775265</v>
      </c>
      <c r="BE991" s="20"/>
      <c r="BF991" s="20">
        <v>0.56000000000000005</v>
      </c>
      <c r="BG991" s="20"/>
      <c r="BH991" s="20">
        <v>0.05</v>
      </c>
      <c r="BI991" s="44">
        <f t="shared" si="1151"/>
        <v>617.1692597342452</v>
      </c>
      <c r="BJ991" s="44">
        <f t="shared" si="1152"/>
        <v>0</v>
      </c>
      <c r="BK991" s="44">
        <f t="shared" si="1153"/>
        <v>0</v>
      </c>
      <c r="BL991" s="44">
        <f t="shared" si="1154"/>
        <v>17.693665532502152</v>
      </c>
      <c r="BM991" s="44"/>
      <c r="BN991" s="44">
        <f t="shared" si="1155"/>
        <v>634.86292526674731</v>
      </c>
      <c r="BO991" s="44">
        <f t="shared" si="1156"/>
        <v>452.74754571259967</v>
      </c>
      <c r="BP991" s="44">
        <f t="shared" si="1157"/>
        <v>0</v>
      </c>
      <c r="BQ991" s="44"/>
      <c r="BR991" s="44">
        <f t="shared" si="1158"/>
        <v>33.039615000000005</v>
      </c>
      <c r="BS991" s="44"/>
      <c r="BT991" s="44">
        <f t="shared" si="1159"/>
        <v>485.7871607125997</v>
      </c>
      <c r="BU991" s="20"/>
      <c r="BV991" s="20">
        <v>0.22</v>
      </c>
      <c r="BW991" s="20"/>
      <c r="BX991" s="20">
        <v>0.05</v>
      </c>
      <c r="BY991" s="44">
        <f t="shared" si="1160"/>
        <v>242.45935203845343</v>
      </c>
      <c r="BZ991" s="44">
        <f t="shared" si="1161"/>
        <v>0</v>
      </c>
      <c r="CA991" s="44">
        <f t="shared" si="1162"/>
        <v>0</v>
      </c>
      <c r="CB991" s="44">
        <f t="shared" si="1163"/>
        <v>17.693665532502152</v>
      </c>
      <c r="CC991" s="44"/>
      <c r="CD991" s="44">
        <f t="shared" si="1164"/>
        <v>260.15301757095557</v>
      </c>
      <c r="CE991" s="44">
        <f t="shared" si="1165"/>
        <v>3.3568559952186994</v>
      </c>
      <c r="CF991" s="44">
        <f t="shared" si="1166"/>
        <v>12.576068757906073</v>
      </c>
      <c r="CG991" s="44">
        <f t="shared" si="1167"/>
        <v>4.6059938538793963</v>
      </c>
      <c r="CH991" s="44">
        <f t="shared" si="1168"/>
        <v>103.85968479699011</v>
      </c>
      <c r="CI991" s="44">
        <f t="shared" si="1169"/>
        <v>305.16414212563626</v>
      </c>
      <c r="CJ991" s="44">
        <f t="shared" si="1170"/>
        <v>125.0496276736897</v>
      </c>
      <c r="CK991" s="44">
        <f t="shared" si="1171"/>
        <v>699.84740895432856</v>
      </c>
    </row>
    <row r="992" spans="1:91" x14ac:dyDescent="0.25">
      <c r="A992" s="41">
        <f>'[11]КППВ ПАТ "СМНВО"'!F161</f>
        <v>1986</v>
      </c>
      <c r="B992" s="41" t="str">
        <f>'[11]КППВ ПАТ "СМНВО"'!C161</f>
        <v>пр Курський,43</v>
      </c>
      <c r="C992" s="47" t="str">
        <f>'[11]КППВ ПАТ "СМНВО"'!O161</f>
        <v>так</v>
      </c>
      <c r="D992" s="46">
        <f>'[11]КППВ ПАТ "СМНВО"'!G161</f>
        <v>9</v>
      </c>
      <c r="E992" s="86" t="str">
        <f t="shared" si="1134"/>
        <v>ПАТ"Сумське НВО ім.Фрунзе"</v>
      </c>
      <c r="F992" s="43">
        <f>'[11]КППВ ПАТ "СМНВО"'!L161</f>
        <v>7500.67</v>
      </c>
      <c r="G992" s="43">
        <f>'[11]КППВ ПАТ "СМНВО"'!CL161</f>
        <v>987.76743755303528</v>
      </c>
      <c r="H992" s="32">
        <f t="shared" si="1188"/>
        <v>131.69056065031995</v>
      </c>
      <c r="I992" s="42"/>
      <c r="J992" s="42"/>
      <c r="K992" s="43">
        <f>'[11]КППВ ПАТ "СМНВО"'!CN161</f>
        <v>330.85447499999998</v>
      </c>
      <c r="L992" s="42"/>
      <c r="M992" s="42"/>
      <c r="N992" s="44">
        <f t="shared" si="1172"/>
        <v>1318.6219125530351</v>
      </c>
      <c r="O992" s="44">
        <f t="shared" si="1173"/>
        <v>528.97791526808385</v>
      </c>
      <c r="P992" s="44">
        <f t="shared" si="1174"/>
        <v>0</v>
      </c>
      <c r="Q992" s="44">
        <f t="shared" si="1175"/>
        <v>0</v>
      </c>
      <c r="R992" s="44">
        <f t="shared" si="1176"/>
        <v>177.18210156448839</v>
      </c>
      <c r="S992" s="44">
        <f t="shared" si="1177"/>
        <v>0</v>
      </c>
      <c r="T992" s="44">
        <f t="shared" si="1178"/>
        <v>706.16001683257218</v>
      </c>
      <c r="U992" s="44">
        <f t="shared" si="1179"/>
        <v>1096.4218556838694</v>
      </c>
      <c r="V992" s="44">
        <f t="shared" si="1180"/>
        <v>0</v>
      </c>
      <c r="W992" s="44">
        <f t="shared" si="1181"/>
        <v>0</v>
      </c>
      <c r="X992" s="44">
        <f t="shared" si="1182"/>
        <v>330.85447499999998</v>
      </c>
      <c r="Y992" s="44">
        <f t="shared" si="1183"/>
        <v>0</v>
      </c>
      <c r="Z992" s="44">
        <f t="shared" si="1184"/>
        <v>1427.2763306838692</v>
      </c>
      <c r="AA992" s="20">
        <v>0.11</v>
      </c>
      <c r="AC992" s="44">
        <f t="shared" si="1185"/>
        <v>562.55025000000001</v>
      </c>
      <c r="AD992" s="28">
        <v>75</v>
      </c>
      <c r="AE992" s="44">
        <f t="shared" si="1186"/>
        <v>4830.4314800000002</v>
      </c>
      <c r="AF992" s="28">
        <v>644</v>
      </c>
      <c r="AG992" s="44">
        <f t="shared" si="1187"/>
        <v>757.56767000000002</v>
      </c>
      <c r="AH992" s="28">
        <v>101</v>
      </c>
      <c r="AI992" s="44">
        <f t="shared" si="1138"/>
        <v>197.35593402309647</v>
      </c>
      <c r="AJ992" s="44">
        <f t="shared" si="1139"/>
        <v>0</v>
      </c>
      <c r="AK992" s="44"/>
      <c r="AL992" s="44">
        <f t="shared" si="1140"/>
        <v>16.54272375</v>
      </c>
      <c r="AM992" s="44"/>
      <c r="AN992" s="44">
        <f t="shared" si="1141"/>
        <v>213.89865777309646</v>
      </c>
      <c r="AO992" s="20"/>
      <c r="AP992" s="20">
        <v>0.18</v>
      </c>
      <c r="AQ992" s="20"/>
      <c r="AR992" s="20">
        <v>0.05</v>
      </c>
      <c r="AS992" s="44">
        <f t="shared" si="1142"/>
        <v>131.14072726831381</v>
      </c>
      <c r="AT992" s="44">
        <f t="shared" si="1143"/>
        <v>0</v>
      </c>
      <c r="AU992" s="44">
        <f t="shared" si="1144"/>
        <v>0</v>
      </c>
      <c r="AV992" s="44">
        <f t="shared" si="1145"/>
        <v>8.8591050782244203</v>
      </c>
      <c r="AW992" s="44"/>
      <c r="AX992" s="44">
        <f t="shared" si="1146"/>
        <v>139.99983234653823</v>
      </c>
      <c r="AY992" s="44">
        <f t="shared" si="1147"/>
        <v>613.99623918296686</v>
      </c>
      <c r="AZ992" s="44">
        <f t="shared" si="1148"/>
        <v>0</v>
      </c>
      <c r="BA992" s="44"/>
      <c r="BB992" s="44">
        <f t="shared" si="1149"/>
        <v>16.54272375</v>
      </c>
      <c r="BC992" s="44"/>
      <c r="BD992" s="44">
        <f t="shared" si="1150"/>
        <v>630.53896293296691</v>
      </c>
      <c r="BE992" s="20"/>
      <c r="BF992" s="20">
        <v>0.56000000000000005</v>
      </c>
      <c r="BG992" s="20"/>
      <c r="BH992" s="20">
        <v>0.05</v>
      </c>
      <c r="BI992" s="44">
        <f t="shared" si="1151"/>
        <v>328.81267213064098</v>
      </c>
      <c r="BJ992" s="44">
        <f t="shared" si="1152"/>
        <v>0</v>
      </c>
      <c r="BK992" s="44">
        <f t="shared" si="1153"/>
        <v>0</v>
      </c>
      <c r="BL992" s="44">
        <f t="shared" si="1154"/>
        <v>8.8591050782244203</v>
      </c>
      <c r="BM992" s="44"/>
      <c r="BN992" s="44">
        <f t="shared" si="1155"/>
        <v>337.67177720886542</v>
      </c>
      <c r="BO992" s="44">
        <f t="shared" si="1156"/>
        <v>241.21280825045125</v>
      </c>
      <c r="BP992" s="44">
        <f t="shared" si="1157"/>
        <v>0</v>
      </c>
      <c r="BQ992" s="44"/>
      <c r="BR992" s="44">
        <f t="shared" si="1158"/>
        <v>16.54272375</v>
      </c>
      <c r="BS992" s="44"/>
      <c r="BT992" s="44">
        <f t="shared" si="1159"/>
        <v>257.75553200045124</v>
      </c>
      <c r="BU992" s="20"/>
      <c r="BV992" s="20">
        <v>0.22</v>
      </c>
      <c r="BW992" s="20"/>
      <c r="BX992" s="20">
        <v>0.05</v>
      </c>
      <c r="BY992" s="44">
        <f t="shared" si="1160"/>
        <v>129.17640690846608</v>
      </c>
      <c r="BZ992" s="44">
        <f t="shared" si="1161"/>
        <v>0</v>
      </c>
      <c r="CA992" s="44">
        <f t="shared" si="1162"/>
        <v>0</v>
      </c>
      <c r="CB992" s="44">
        <f t="shared" si="1163"/>
        <v>8.8591050782244203</v>
      </c>
      <c r="CC992" s="44"/>
      <c r="CD992" s="44">
        <f t="shared" si="1164"/>
        <v>138.03551198669049</v>
      </c>
      <c r="CE992" s="44">
        <f t="shared" si="1165"/>
        <v>4.0182208833474373</v>
      </c>
      <c r="CF992" s="44">
        <f t="shared" si="1166"/>
        <v>14.305108706233858</v>
      </c>
      <c r="CG992" s="44">
        <f t="shared" si="1167"/>
        <v>5.4882084986437789</v>
      </c>
      <c r="CH992" s="44">
        <f t="shared" si="1168"/>
        <v>55.061042525683895</v>
      </c>
      <c r="CI992" s="44">
        <f t="shared" si="1169"/>
        <v>162.31112908142546</v>
      </c>
      <c r="CJ992" s="44">
        <f t="shared" si="1170"/>
        <v>66.350525321025117</v>
      </c>
      <c r="CK992" s="44">
        <f t="shared" si="1171"/>
        <v>367.40446881649893</v>
      </c>
    </row>
    <row r="993" spans="1:91" x14ac:dyDescent="0.25">
      <c r="A993" s="41">
        <f>'[11]КППВ ПАТ "СМНВО"'!F162</f>
        <v>1986</v>
      </c>
      <c r="B993" s="41" t="str">
        <f>'[11]КППВ ПАТ "СМНВО"'!C162</f>
        <v>пр Курський,45</v>
      </c>
      <c r="C993" s="50">
        <f>'[11]КППВ ПАТ "СМНВО"'!O162</f>
        <v>1</v>
      </c>
      <c r="D993" s="46">
        <f>'[11]КППВ ПАТ "СМНВО"'!G162</f>
        <v>9</v>
      </c>
      <c r="E993" s="86" t="str">
        <f t="shared" si="1134"/>
        <v>ПАТ"Сумське НВО ім.Фрунзе"</v>
      </c>
      <c r="F993" s="43">
        <f>'[11]КППВ ПАТ "СМНВО"'!L162</f>
        <v>3648.51</v>
      </c>
      <c r="G993" s="43">
        <f>'[11]КППВ ПАТ "СМНВО"'!CL162</f>
        <v>740.48488738224569</v>
      </c>
      <c r="H993" s="32">
        <f t="shared" si="1188"/>
        <v>202.95542218117689</v>
      </c>
      <c r="I993" s="42"/>
      <c r="J993" s="42"/>
      <c r="K993" s="43">
        <f>'[11]КППВ ПАТ "СМНВО"'!CN162</f>
        <v>186.00277499999999</v>
      </c>
      <c r="L993" s="42"/>
      <c r="M993" s="42"/>
      <c r="N993" s="44">
        <f t="shared" si="1172"/>
        <v>926.48766238224562</v>
      </c>
      <c r="O993" s="44">
        <f t="shared" si="1173"/>
        <v>396.55098672348265</v>
      </c>
      <c r="P993" s="44">
        <f t="shared" si="1174"/>
        <v>0</v>
      </c>
      <c r="Q993" s="44">
        <f t="shared" si="1175"/>
        <v>0</v>
      </c>
      <c r="R993" s="44">
        <f t="shared" si="1176"/>
        <v>99.609843788048153</v>
      </c>
      <c r="S993" s="44">
        <f t="shared" si="1177"/>
        <v>0</v>
      </c>
      <c r="T993" s="44">
        <f t="shared" si="1178"/>
        <v>496.16083051153078</v>
      </c>
      <c r="U993" s="44">
        <f t="shared" si="1179"/>
        <v>762.69943400371312</v>
      </c>
      <c r="V993" s="44">
        <f t="shared" si="1180"/>
        <v>0</v>
      </c>
      <c r="W993" s="44">
        <f t="shared" si="1181"/>
        <v>0</v>
      </c>
      <c r="X993" s="44">
        <f t="shared" si="1182"/>
        <v>186.00277499999999</v>
      </c>
      <c r="Y993" s="44">
        <f t="shared" si="1183"/>
        <v>0</v>
      </c>
      <c r="Z993" s="44">
        <f t="shared" si="1184"/>
        <v>948.70220900371305</v>
      </c>
      <c r="AA993" s="20">
        <v>0.03</v>
      </c>
      <c r="AC993" s="44">
        <f t="shared" si="1185"/>
        <v>385.52589</v>
      </c>
      <c r="AD993" s="28">
        <f>94+$CG$4</f>
        <v>105.66666666666667</v>
      </c>
      <c r="AE993" s="44">
        <f t="shared" si="1186"/>
        <v>2530.8497699999998</v>
      </c>
      <c r="AF993" s="28">
        <f>682+$CG$4</f>
        <v>693.66666666666663</v>
      </c>
      <c r="AG993" s="44">
        <f t="shared" si="1187"/>
        <v>443.90205000000003</v>
      </c>
      <c r="AH993" s="28">
        <f>110+$CG$4</f>
        <v>121.66666666666667</v>
      </c>
      <c r="AI993" s="44">
        <f t="shared" si="1138"/>
        <v>137.28589812066835</v>
      </c>
      <c r="AJ993" s="44">
        <f t="shared" si="1139"/>
        <v>0</v>
      </c>
      <c r="AK993" s="44"/>
      <c r="AL993" s="44">
        <f t="shared" si="1140"/>
        <v>9.3001387500000003</v>
      </c>
      <c r="AM993" s="44"/>
      <c r="AN993" s="44">
        <f t="shared" si="1141"/>
        <v>146.58603687066835</v>
      </c>
      <c r="AO993" s="20"/>
      <c r="AP993" s="20">
        <v>0.18</v>
      </c>
      <c r="AQ993" s="20"/>
      <c r="AR993" s="20">
        <v>0.05</v>
      </c>
      <c r="AS993" s="44">
        <f t="shared" si="1142"/>
        <v>91.224885698755372</v>
      </c>
      <c r="AT993" s="44">
        <f t="shared" si="1143"/>
        <v>0</v>
      </c>
      <c r="AU993" s="44">
        <f t="shared" si="1144"/>
        <v>0</v>
      </c>
      <c r="AV993" s="44">
        <f t="shared" si="1145"/>
        <v>4.9804921894024083</v>
      </c>
      <c r="AW993" s="44"/>
      <c r="AX993" s="44">
        <f t="shared" si="1146"/>
        <v>96.205377888157784</v>
      </c>
      <c r="AY993" s="44">
        <f t="shared" si="1147"/>
        <v>427.11168304207939</v>
      </c>
      <c r="AZ993" s="44">
        <f t="shared" si="1148"/>
        <v>0</v>
      </c>
      <c r="BA993" s="44"/>
      <c r="BB993" s="44">
        <f t="shared" si="1149"/>
        <v>9.3001387500000003</v>
      </c>
      <c r="BC993" s="44"/>
      <c r="BD993" s="44">
        <f t="shared" si="1150"/>
        <v>436.41182179207937</v>
      </c>
      <c r="BE993" s="20"/>
      <c r="BF993" s="20">
        <v>0.56000000000000005</v>
      </c>
      <c r="BG993" s="20"/>
      <c r="BH993" s="20">
        <v>0.05</v>
      </c>
      <c r="BI993" s="44">
        <f t="shared" si="1151"/>
        <v>228.73060914210481</v>
      </c>
      <c r="BJ993" s="44">
        <f t="shared" si="1152"/>
        <v>0</v>
      </c>
      <c r="BK993" s="44">
        <f t="shared" si="1153"/>
        <v>0</v>
      </c>
      <c r="BL993" s="44">
        <f t="shared" si="1154"/>
        <v>4.9804921894024083</v>
      </c>
      <c r="BM993" s="44"/>
      <c r="BN993" s="44">
        <f t="shared" si="1155"/>
        <v>233.71110133150722</v>
      </c>
      <c r="BO993" s="44">
        <f t="shared" si="1156"/>
        <v>167.79387548081689</v>
      </c>
      <c r="BP993" s="44">
        <f t="shared" si="1157"/>
        <v>0</v>
      </c>
      <c r="BQ993" s="44"/>
      <c r="BR993" s="44">
        <f t="shared" si="1158"/>
        <v>9.3001387500000003</v>
      </c>
      <c r="BS993" s="44"/>
      <c r="BT993" s="44">
        <f t="shared" si="1159"/>
        <v>177.0940142308169</v>
      </c>
      <c r="BU993" s="20"/>
      <c r="BV993" s="20">
        <v>0.22</v>
      </c>
      <c r="BW993" s="20"/>
      <c r="BX993" s="20">
        <v>0.05</v>
      </c>
      <c r="BY993" s="44">
        <f t="shared" si="1160"/>
        <v>89.858453591541178</v>
      </c>
      <c r="BZ993" s="44">
        <f t="shared" si="1161"/>
        <v>0</v>
      </c>
      <c r="CA993" s="44">
        <f t="shared" si="1162"/>
        <v>0</v>
      </c>
      <c r="CB993" s="44">
        <f t="shared" si="1163"/>
        <v>4.9804921894024083</v>
      </c>
      <c r="CC993" s="44"/>
      <c r="CD993" s="44">
        <f t="shared" si="1164"/>
        <v>94.83894578094359</v>
      </c>
      <c r="CE993" s="44">
        <f t="shared" si="1165"/>
        <v>4.0073216119808572</v>
      </c>
      <c r="CF993" s="44">
        <f t="shared" si="1166"/>
        <v>10.828966855152162</v>
      </c>
      <c r="CG993" s="44">
        <f t="shared" si="1167"/>
        <v>4.680588194488295</v>
      </c>
      <c r="CH993" s="44">
        <f t="shared" si="1168"/>
        <v>37.733663660336006</v>
      </c>
      <c r="CI993" s="44">
        <f t="shared" si="1169"/>
        <v>112.33960104553398</v>
      </c>
      <c r="CJ993" s="44">
        <f t="shared" si="1170"/>
        <v>45.586920227198959</v>
      </c>
      <c r="CK993" s="44">
        <f t="shared" si="1171"/>
        <v>244.21159636062873</v>
      </c>
      <c r="CM993" s="35">
        <f>$CE$4/1000</f>
        <v>35</v>
      </c>
    </row>
    <row r="994" spans="1:91" x14ac:dyDescent="0.25">
      <c r="A994" s="41">
        <f>'[11]КППВ ПАТ "СМНВО"'!F163</f>
        <v>1986</v>
      </c>
      <c r="B994" s="41" t="str">
        <f>'[11]КППВ ПАТ "СМНВО"'!C163</f>
        <v>прКурський,47</v>
      </c>
      <c r="C994" s="50">
        <f>'[11]КППВ ПАТ "СМНВО"'!O163</f>
        <v>1</v>
      </c>
      <c r="D994" s="46">
        <f>'[11]КППВ ПАТ "СМНВО"'!G163</f>
        <v>9</v>
      </c>
      <c r="E994" s="86" t="str">
        <f t="shared" si="1134"/>
        <v>ПАТ"Сумське НВО ім.Фрунзе"</v>
      </c>
      <c r="F994" s="43">
        <f>'[11]КППВ ПАТ "СМНВО"'!L163</f>
        <v>5759</v>
      </c>
      <c r="G994" s="43">
        <f>'[11]КППВ ПАТ "СМНВО"'!CL163</f>
        <v>1062.9968620373284</v>
      </c>
      <c r="H994" s="32">
        <f t="shared" si="1188"/>
        <v>184.58011148416884</v>
      </c>
      <c r="I994" s="42"/>
      <c r="J994" s="42"/>
      <c r="K994" s="43">
        <f>'[11]КППВ ПАТ "СМНВО"'!CN163</f>
        <v>238.26757500000002</v>
      </c>
      <c r="L994" s="42"/>
      <c r="M994" s="42"/>
      <c r="N994" s="44">
        <f t="shared" si="1172"/>
        <v>1301.2644370373284</v>
      </c>
      <c r="O994" s="44">
        <f t="shared" si="1173"/>
        <v>569.2654390490876</v>
      </c>
      <c r="P994" s="44">
        <f t="shared" si="1174"/>
        <v>0</v>
      </c>
      <c r="Q994" s="44">
        <f t="shared" si="1175"/>
        <v>0</v>
      </c>
      <c r="R994" s="44">
        <f t="shared" si="1176"/>
        <v>127.59914966595015</v>
      </c>
      <c r="S994" s="44">
        <f t="shared" si="1177"/>
        <v>0</v>
      </c>
      <c r="T994" s="44">
        <f t="shared" si="1178"/>
        <v>696.86458871503771</v>
      </c>
      <c r="U994" s="44">
        <f t="shared" si="1179"/>
        <v>1094.8867678984482</v>
      </c>
      <c r="V994" s="44">
        <f t="shared" si="1180"/>
        <v>0</v>
      </c>
      <c r="W994" s="44">
        <f t="shared" si="1181"/>
        <v>0</v>
      </c>
      <c r="X994" s="44">
        <f t="shared" si="1182"/>
        <v>238.26757500000002</v>
      </c>
      <c r="Y994" s="44">
        <f t="shared" si="1183"/>
        <v>0</v>
      </c>
      <c r="Z994" s="44">
        <f t="shared" si="1184"/>
        <v>1333.1543428984482</v>
      </c>
      <c r="AA994" s="20">
        <v>0.03</v>
      </c>
      <c r="AC994" s="44">
        <f t="shared" si="1185"/>
        <v>559.4457142857143</v>
      </c>
      <c r="AD994" s="28">
        <f>90+$CG$5</f>
        <v>97.142857142857139</v>
      </c>
      <c r="AE994" s="44">
        <f t="shared" si="1186"/>
        <v>3853.5937142857142</v>
      </c>
      <c r="AF994" s="28">
        <f>662+$CG$5</f>
        <v>669.14285714285711</v>
      </c>
      <c r="AG994" s="44">
        <f t="shared" si="1187"/>
        <v>593.99971428571428</v>
      </c>
      <c r="AH994" s="28">
        <f>96+$CG$5</f>
        <v>103.14285714285714</v>
      </c>
      <c r="AI994" s="44">
        <f t="shared" si="1138"/>
        <v>197.07961822172066</v>
      </c>
      <c r="AJ994" s="44">
        <f t="shared" si="1139"/>
        <v>0</v>
      </c>
      <c r="AK994" s="44"/>
      <c r="AL994" s="44">
        <f t="shared" si="1140"/>
        <v>11.913378750000001</v>
      </c>
      <c r="AM994" s="44"/>
      <c r="AN994" s="44">
        <f t="shared" si="1141"/>
        <v>208.99299697172066</v>
      </c>
      <c r="AO994" s="20"/>
      <c r="AP994" s="20">
        <v>0.18</v>
      </c>
      <c r="AQ994" s="20"/>
      <c r="AR994" s="20">
        <v>0.05</v>
      </c>
      <c r="AS994" s="44">
        <f t="shared" si="1142"/>
        <v>130.95711862574868</v>
      </c>
      <c r="AT994" s="44">
        <f t="shared" si="1143"/>
        <v>0</v>
      </c>
      <c r="AU994" s="44">
        <f t="shared" si="1144"/>
        <v>0</v>
      </c>
      <c r="AV994" s="44">
        <f t="shared" si="1145"/>
        <v>6.3799574832975079</v>
      </c>
      <c r="AW994" s="44"/>
      <c r="AX994" s="44">
        <f t="shared" si="1146"/>
        <v>137.33707610904619</v>
      </c>
      <c r="AY994" s="44">
        <f t="shared" si="1147"/>
        <v>613.13659002313102</v>
      </c>
      <c r="AZ994" s="44">
        <f t="shared" si="1148"/>
        <v>0</v>
      </c>
      <c r="BA994" s="44"/>
      <c r="BB994" s="44">
        <f t="shared" si="1149"/>
        <v>11.913378750000001</v>
      </c>
      <c r="BC994" s="44"/>
      <c r="BD994" s="44">
        <f t="shared" si="1150"/>
        <v>625.04996877313101</v>
      </c>
      <c r="BE994" s="20"/>
      <c r="BF994" s="20">
        <v>0.56000000000000005</v>
      </c>
      <c r="BG994" s="20"/>
      <c r="BH994" s="20">
        <v>0.05</v>
      </c>
      <c r="BI994" s="44">
        <f t="shared" si="1151"/>
        <v>328.35230524351374</v>
      </c>
      <c r="BJ994" s="44">
        <f t="shared" si="1152"/>
        <v>0</v>
      </c>
      <c r="BK994" s="44">
        <f t="shared" si="1153"/>
        <v>0</v>
      </c>
      <c r="BL994" s="44">
        <f t="shared" si="1154"/>
        <v>6.3799574832975079</v>
      </c>
      <c r="BM994" s="44"/>
      <c r="BN994" s="44">
        <f t="shared" si="1155"/>
        <v>334.73226272681126</v>
      </c>
      <c r="BO994" s="44">
        <f t="shared" si="1156"/>
        <v>240.8750889376586</v>
      </c>
      <c r="BP994" s="44">
        <f t="shared" si="1157"/>
        <v>0</v>
      </c>
      <c r="BQ994" s="44"/>
      <c r="BR994" s="44">
        <f t="shared" si="1158"/>
        <v>11.913378750000001</v>
      </c>
      <c r="BS994" s="44"/>
      <c r="BT994" s="44">
        <f t="shared" si="1159"/>
        <v>252.7884676876586</v>
      </c>
      <c r="BU994" s="20"/>
      <c r="BV994" s="20">
        <v>0.22</v>
      </c>
      <c r="BW994" s="20"/>
      <c r="BX994" s="20">
        <v>0.05</v>
      </c>
      <c r="BY994" s="44">
        <f t="shared" si="1160"/>
        <v>128.99554848852324</v>
      </c>
      <c r="BZ994" s="44">
        <f t="shared" si="1161"/>
        <v>0</v>
      </c>
      <c r="CA994" s="44">
        <f t="shared" si="1162"/>
        <v>0</v>
      </c>
      <c r="CB994" s="44">
        <f t="shared" si="1163"/>
        <v>6.3799574832975079</v>
      </c>
      <c r="CC994" s="44"/>
      <c r="CD994" s="44">
        <f t="shared" si="1164"/>
        <v>135.37550597182076</v>
      </c>
      <c r="CE994" s="44">
        <f t="shared" si="1165"/>
        <v>4.0735228252676077</v>
      </c>
      <c r="CF994" s="44">
        <f t="shared" si="1166"/>
        <v>11.512465762616943</v>
      </c>
      <c r="CG994" s="44">
        <f t="shared" si="1167"/>
        <v>4.3877931241812602</v>
      </c>
      <c r="CH994" s="44">
        <f t="shared" si="1168"/>
        <v>53.798244522118736</v>
      </c>
      <c r="CI994" s="44">
        <f t="shared" si="1169"/>
        <v>160.89817144997292</v>
      </c>
      <c r="CJ994" s="44">
        <f t="shared" si="1170"/>
        <v>65.071921040840238</v>
      </c>
      <c r="CK994" s="44">
        <f t="shared" si="1171"/>
        <v>343.17591672547775</v>
      </c>
      <c r="CM994" s="35">
        <f>$CE$5/1000</f>
        <v>50</v>
      </c>
    </row>
    <row r="995" spans="1:91" x14ac:dyDescent="0.25">
      <c r="A995" s="41">
        <f>'[11]КППВ ПАТ "СМНВО"'!F164</f>
        <v>1986</v>
      </c>
      <c r="B995" s="41" t="str">
        <f>'[11]КППВ ПАТ "СМНВО"'!C164</f>
        <v>пр Курський,51</v>
      </c>
      <c r="C995" s="47" t="str">
        <f>'[11]КППВ ПАТ "СМНВО"'!O164</f>
        <v>так</v>
      </c>
      <c r="D995" s="46">
        <f>'[11]КППВ ПАТ "СМНВО"'!G164</f>
        <v>9</v>
      </c>
      <c r="E995" s="86" t="str">
        <f t="shared" si="1134"/>
        <v>ПАТ"Сумське НВО ім.Фрунзе"</v>
      </c>
      <c r="F995" s="43">
        <f>'[11]КППВ ПАТ "СМНВО"'!L164</f>
        <v>5542.18</v>
      </c>
      <c r="G995" s="43">
        <f>'[11]КППВ ПАТ "СМНВО"'!CL164</f>
        <v>914.17397493937301</v>
      </c>
      <c r="H995" s="32">
        <f t="shared" si="1188"/>
        <v>164.94844536615068</v>
      </c>
      <c r="I995" s="42"/>
      <c r="J995" s="42"/>
      <c r="K995" s="43">
        <f>'[11]КППВ ПАТ "СМНВО"'!CN164</f>
        <v>293.05657500000001</v>
      </c>
      <c r="L995" s="42"/>
      <c r="M995" s="42"/>
      <c r="N995" s="44">
        <f t="shared" si="1172"/>
        <v>1207.2305499393731</v>
      </c>
      <c r="O995" s="44">
        <f t="shared" si="1173"/>
        <v>489.56649619238209</v>
      </c>
      <c r="P995" s="44">
        <f t="shared" si="1174"/>
        <v>0</v>
      </c>
      <c r="Q995" s="44">
        <f t="shared" si="1175"/>
        <v>0</v>
      </c>
      <c r="R995" s="44">
        <f t="shared" si="1176"/>
        <v>156.94023735296648</v>
      </c>
      <c r="S995" s="44">
        <f t="shared" si="1177"/>
        <v>0</v>
      </c>
      <c r="T995" s="44">
        <f t="shared" si="1178"/>
        <v>646.50673354534854</v>
      </c>
      <c r="U995" s="44">
        <f t="shared" si="1179"/>
        <v>941.59919418755419</v>
      </c>
      <c r="V995" s="44">
        <f t="shared" si="1180"/>
        <v>0</v>
      </c>
      <c r="W995" s="44">
        <f t="shared" si="1181"/>
        <v>0</v>
      </c>
      <c r="X995" s="44">
        <f t="shared" si="1182"/>
        <v>293.05657500000001</v>
      </c>
      <c r="Y995" s="44">
        <f t="shared" si="1183"/>
        <v>0</v>
      </c>
      <c r="Z995" s="44">
        <f t="shared" si="1184"/>
        <v>1234.6557691875541</v>
      </c>
      <c r="AA995" s="20">
        <v>0.03</v>
      </c>
      <c r="AC995" s="44">
        <f t="shared" si="1185"/>
        <v>498.7962</v>
      </c>
      <c r="AD995" s="28">
        <v>90</v>
      </c>
      <c r="AE995" s="44">
        <f t="shared" si="1186"/>
        <v>3668.9231600000003</v>
      </c>
      <c r="AF995" s="28">
        <v>662</v>
      </c>
      <c r="AG995" s="44">
        <f t="shared" si="1187"/>
        <v>559.7601800000001</v>
      </c>
      <c r="AH995" s="28">
        <v>101</v>
      </c>
      <c r="AI995" s="44">
        <f t="shared" si="1138"/>
        <v>169.48785495375975</v>
      </c>
      <c r="AJ995" s="44">
        <f t="shared" si="1139"/>
        <v>0</v>
      </c>
      <c r="AK995" s="44"/>
      <c r="AL995" s="44">
        <f t="shared" si="1140"/>
        <v>14.652828750000001</v>
      </c>
      <c r="AM995" s="44"/>
      <c r="AN995" s="44">
        <f t="shared" si="1141"/>
        <v>184.14068370375975</v>
      </c>
      <c r="AO995" s="20"/>
      <c r="AP995" s="20">
        <v>0.18</v>
      </c>
      <c r="AQ995" s="20"/>
      <c r="AR995" s="20">
        <v>0.05</v>
      </c>
      <c r="AS995" s="44">
        <f t="shared" si="1142"/>
        <v>112.62271221690932</v>
      </c>
      <c r="AT995" s="44">
        <f t="shared" si="1143"/>
        <v>0</v>
      </c>
      <c r="AU995" s="44">
        <f t="shared" si="1144"/>
        <v>0</v>
      </c>
      <c r="AV995" s="44">
        <f t="shared" si="1145"/>
        <v>7.8470118676483249</v>
      </c>
      <c r="AW995" s="44"/>
      <c r="AX995" s="44">
        <f t="shared" si="1146"/>
        <v>120.46972408455764</v>
      </c>
      <c r="AY995" s="44">
        <f t="shared" si="1147"/>
        <v>527.29554874503037</v>
      </c>
      <c r="AZ995" s="44">
        <f t="shared" si="1148"/>
        <v>0</v>
      </c>
      <c r="BA995" s="44"/>
      <c r="BB995" s="44">
        <f t="shared" si="1149"/>
        <v>14.652828750000001</v>
      </c>
      <c r="BC995" s="44"/>
      <c r="BD995" s="44">
        <f t="shared" si="1150"/>
        <v>541.9483774950304</v>
      </c>
      <c r="BE995" s="20"/>
      <c r="BF995" s="20">
        <v>0.56000000000000005</v>
      </c>
      <c r="BG995" s="20"/>
      <c r="BH995" s="20">
        <v>0.05</v>
      </c>
      <c r="BI995" s="44">
        <f t="shared" si="1151"/>
        <v>282.381955003766</v>
      </c>
      <c r="BJ995" s="44">
        <f t="shared" si="1152"/>
        <v>0</v>
      </c>
      <c r="BK995" s="44">
        <f t="shared" si="1153"/>
        <v>0</v>
      </c>
      <c r="BL995" s="44">
        <f t="shared" si="1154"/>
        <v>7.8470118676483249</v>
      </c>
      <c r="BM995" s="44"/>
      <c r="BN995" s="44">
        <f t="shared" si="1155"/>
        <v>290.22896687141434</v>
      </c>
      <c r="BO995" s="44">
        <f t="shared" si="1156"/>
        <v>207.15182272126194</v>
      </c>
      <c r="BP995" s="44">
        <f t="shared" si="1157"/>
        <v>0</v>
      </c>
      <c r="BQ995" s="44"/>
      <c r="BR995" s="44">
        <f t="shared" si="1158"/>
        <v>14.652828750000001</v>
      </c>
      <c r="BS995" s="44"/>
      <c r="BT995" s="44">
        <f t="shared" si="1159"/>
        <v>221.80465147126193</v>
      </c>
      <c r="BU995" s="20"/>
      <c r="BV995" s="20">
        <v>0.22</v>
      </c>
      <c r="BW995" s="20"/>
      <c r="BX995" s="20">
        <v>0.05</v>
      </c>
      <c r="BY995" s="44">
        <f t="shared" si="1160"/>
        <v>110.93576803719378</v>
      </c>
      <c r="BZ995" s="44">
        <f t="shared" si="1161"/>
        <v>0</v>
      </c>
      <c r="CA995" s="44">
        <f t="shared" si="1162"/>
        <v>0</v>
      </c>
      <c r="CB995" s="44">
        <f t="shared" si="1163"/>
        <v>7.8470118676483249</v>
      </c>
      <c r="CC995" s="44"/>
      <c r="CD995" s="44">
        <f t="shared" si="1164"/>
        <v>118.7827799048421</v>
      </c>
      <c r="CE995" s="44">
        <f t="shared" si="1165"/>
        <v>4.1404278443428257</v>
      </c>
      <c r="CF995" s="44">
        <f t="shared" si="1166"/>
        <v>12.64147820787824</v>
      </c>
      <c r="CG995" s="44">
        <f t="shared" si="1167"/>
        <v>4.7124691007267954</v>
      </c>
      <c r="CH995" s="44">
        <f t="shared" si="1168"/>
        <v>47.400849176326496</v>
      </c>
      <c r="CI995" s="44">
        <f t="shared" si="1169"/>
        <v>139.50645118883244</v>
      </c>
      <c r="CJ995" s="44">
        <f t="shared" si="1170"/>
        <v>57.096175703958707</v>
      </c>
      <c r="CK995" s="44">
        <f t="shared" si="1171"/>
        <v>317.82075923043675</v>
      </c>
    </row>
    <row r="996" spans="1:91" x14ac:dyDescent="0.25">
      <c r="A996" s="41">
        <f>'[11]КППВ ПАТ "СМНВО"'!F165</f>
        <v>1986</v>
      </c>
      <c r="B996" s="41" t="str">
        <f>'[11]КППВ ПАТ "СМНВО"'!C165</f>
        <v>пр Курський,53</v>
      </c>
      <c r="C996" s="47" t="str">
        <f>'[11]КППВ ПАТ "СМНВО"'!O165</f>
        <v>так</v>
      </c>
      <c r="D996" s="46">
        <f>'[11]КППВ ПАТ "СМНВО"'!G165</f>
        <v>9</v>
      </c>
      <c r="E996" s="86" t="str">
        <f t="shared" si="1134"/>
        <v>ПАТ"Сумське НВО ім.Фрунзе"</v>
      </c>
      <c r="F996" s="43">
        <f>'[11]КППВ ПАТ "СМНВО"'!L165</f>
        <v>5778.3</v>
      </c>
      <c r="G996" s="43">
        <f>'[11]КППВ ПАТ "СМНВО"'!CL165</f>
        <v>730.14258669779508</v>
      </c>
      <c r="H996" s="32">
        <f t="shared" si="1188"/>
        <v>126.35941136628334</v>
      </c>
      <c r="I996" s="42"/>
      <c r="J996" s="42"/>
      <c r="K996" s="43">
        <f>'[11]КППВ ПАТ "СМНВО"'!CN165</f>
        <v>268.82309999999995</v>
      </c>
      <c r="L996" s="42"/>
      <c r="M996" s="42"/>
      <c r="N996" s="44">
        <f t="shared" si="1172"/>
        <v>998.96568669779504</v>
      </c>
      <c r="O996" s="44">
        <f t="shared" si="1173"/>
        <v>391.01238679890008</v>
      </c>
      <c r="P996" s="44">
        <f t="shared" si="1174"/>
        <v>0</v>
      </c>
      <c r="Q996" s="44">
        <f t="shared" si="1175"/>
        <v>0</v>
      </c>
      <c r="R996" s="44">
        <f t="shared" si="1176"/>
        <v>143.96251344969903</v>
      </c>
      <c r="S996" s="44">
        <f t="shared" si="1177"/>
        <v>0</v>
      </c>
      <c r="T996" s="44">
        <f t="shared" si="1178"/>
        <v>534.97490024859917</v>
      </c>
      <c r="U996" s="44">
        <f t="shared" si="1179"/>
        <v>810.45827123455263</v>
      </c>
      <c r="V996" s="44">
        <f t="shared" si="1180"/>
        <v>0</v>
      </c>
      <c r="W996" s="44">
        <f t="shared" si="1181"/>
        <v>0</v>
      </c>
      <c r="X996" s="44">
        <f t="shared" si="1182"/>
        <v>268.82309999999995</v>
      </c>
      <c r="Y996" s="44">
        <f t="shared" si="1183"/>
        <v>0</v>
      </c>
      <c r="Z996" s="44">
        <f t="shared" si="1184"/>
        <v>1079.2813712345526</v>
      </c>
      <c r="AA996" s="20">
        <v>0.11</v>
      </c>
      <c r="AC996" s="44">
        <f t="shared" si="1185"/>
        <v>520.04700000000003</v>
      </c>
      <c r="AD996" s="28">
        <v>90</v>
      </c>
      <c r="AE996" s="44">
        <f t="shared" si="1186"/>
        <v>3825.2346000000002</v>
      </c>
      <c r="AF996" s="28">
        <v>662</v>
      </c>
      <c r="AG996" s="44">
        <f t="shared" si="1187"/>
        <v>583.6083000000001</v>
      </c>
      <c r="AH996" s="28">
        <v>101</v>
      </c>
      <c r="AI996" s="44">
        <f t="shared" si="1138"/>
        <v>145.88248882221947</v>
      </c>
      <c r="AJ996" s="44">
        <f t="shared" si="1139"/>
        <v>0</v>
      </c>
      <c r="AK996" s="44"/>
      <c r="AL996" s="44">
        <f t="shared" si="1140"/>
        <v>13.441154999999998</v>
      </c>
      <c r="AM996" s="44"/>
      <c r="AN996" s="44">
        <f t="shared" si="1141"/>
        <v>159.32364382221948</v>
      </c>
      <c r="AO996" s="20"/>
      <c r="AP996" s="20">
        <v>0.18</v>
      </c>
      <c r="AQ996" s="20"/>
      <c r="AR996" s="20">
        <v>0.05</v>
      </c>
      <c r="AS996" s="44">
        <f t="shared" si="1142"/>
        <v>96.937220431479972</v>
      </c>
      <c r="AT996" s="44">
        <f t="shared" si="1143"/>
        <v>0</v>
      </c>
      <c r="AU996" s="44">
        <f t="shared" si="1144"/>
        <v>0</v>
      </c>
      <c r="AV996" s="44">
        <f t="shared" si="1145"/>
        <v>7.1981256724849523</v>
      </c>
      <c r="AW996" s="44"/>
      <c r="AX996" s="44">
        <f t="shared" si="1146"/>
        <v>104.13534610396492</v>
      </c>
      <c r="AY996" s="44">
        <f t="shared" si="1147"/>
        <v>453.85663189134954</v>
      </c>
      <c r="AZ996" s="44">
        <f t="shared" si="1148"/>
        <v>0</v>
      </c>
      <c r="BA996" s="44"/>
      <c r="BB996" s="44">
        <f t="shared" si="1149"/>
        <v>13.441154999999998</v>
      </c>
      <c r="BC996" s="44"/>
      <c r="BD996" s="44">
        <f t="shared" si="1150"/>
        <v>467.29778689134952</v>
      </c>
      <c r="BE996" s="20"/>
      <c r="BF996" s="20">
        <v>0.56000000000000005</v>
      </c>
      <c r="BG996" s="20"/>
      <c r="BH996" s="20">
        <v>0.05</v>
      </c>
      <c r="BI996" s="44">
        <f t="shared" si="1151"/>
        <v>243.05329963419635</v>
      </c>
      <c r="BJ996" s="44">
        <f t="shared" si="1152"/>
        <v>0</v>
      </c>
      <c r="BK996" s="44">
        <f t="shared" si="1153"/>
        <v>0</v>
      </c>
      <c r="BL996" s="44">
        <f t="shared" si="1154"/>
        <v>7.1981256724849523</v>
      </c>
      <c r="BM996" s="44"/>
      <c r="BN996" s="44">
        <f t="shared" si="1155"/>
        <v>250.25142530668131</v>
      </c>
      <c r="BO996" s="44">
        <f t="shared" si="1156"/>
        <v>178.30081967160157</v>
      </c>
      <c r="BP996" s="44">
        <f t="shared" si="1157"/>
        <v>0</v>
      </c>
      <c r="BQ996" s="44"/>
      <c r="BR996" s="44">
        <f t="shared" si="1158"/>
        <v>13.441154999999998</v>
      </c>
      <c r="BS996" s="44"/>
      <c r="BT996" s="44">
        <f t="shared" si="1159"/>
        <v>191.74197467160158</v>
      </c>
      <c r="BU996" s="20"/>
      <c r="BV996" s="20">
        <v>0.22</v>
      </c>
      <c r="BW996" s="20"/>
      <c r="BX996" s="20">
        <v>0.05</v>
      </c>
      <c r="BY996" s="44">
        <f t="shared" si="1160"/>
        <v>95.485224856291396</v>
      </c>
      <c r="BZ996" s="44">
        <f t="shared" si="1161"/>
        <v>0</v>
      </c>
      <c r="CA996" s="44">
        <f t="shared" si="1162"/>
        <v>0</v>
      </c>
      <c r="CB996" s="44">
        <f t="shared" si="1163"/>
        <v>7.1981256724849523</v>
      </c>
      <c r="CC996" s="44"/>
      <c r="CD996" s="44">
        <f t="shared" si="1164"/>
        <v>102.68335052877634</v>
      </c>
      <c r="CE996" s="44">
        <f t="shared" si="1165"/>
        <v>4.9939527687439007</v>
      </c>
      <c r="CF996" s="44">
        <f t="shared" si="1166"/>
        <v>15.285565687836554</v>
      </c>
      <c r="CG996" s="44">
        <f t="shared" si="1167"/>
        <v>5.6835728187156072</v>
      </c>
      <c r="CH996" s="44">
        <f t="shared" si="1168"/>
        <v>41.012533781993291</v>
      </c>
      <c r="CI996" s="44">
        <f t="shared" si="1169"/>
        <v>120.29015789092435</v>
      </c>
      <c r="CJ996" s="44">
        <f t="shared" si="1170"/>
        <v>49.357546846091296</v>
      </c>
      <c r="CK996" s="44">
        <f t="shared" si="1171"/>
        <v>277.82482647349548</v>
      </c>
    </row>
    <row r="997" spans="1:91" x14ac:dyDescent="0.25">
      <c r="A997" s="41">
        <f>'[11]КППВ ПАТ "СМНВО"'!F166</f>
        <v>1987</v>
      </c>
      <c r="B997" s="41" t="str">
        <f>'[11]КППВ ПАТ "СМНВО"'!C166</f>
        <v>пр Курський,55</v>
      </c>
      <c r="C997" s="47" t="str">
        <f>'[11]КППВ ПАТ "СМНВО"'!O166</f>
        <v>так</v>
      </c>
      <c r="D997" s="46">
        <f>'[11]КППВ ПАТ "СМНВО"'!G166</f>
        <v>9</v>
      </c>
      <c r="E997" s="86" t="str">
        <f t="shared" si="1134"/>
        <v>ПАТ"Сумське НВО ім.Фрунзе"</v>
      </c>
      <c r="F997" s="43">
        <f>'[11]КППВ ПАТ "СМНВО"'!L166</f>
        <v>5505.79</v>
      </c>
      <c r="G997" s="43">
        <f>'[11]КППВ ПАТ "СМНВО"'!CL166</f>
        <v>720.93981658963548</v>
      </c>
      <c r="H997" s="32">
        <f t="shared" si="1188"/>
        <v>130.94212031146037</v>
      </c>
      <c r="I997" s="42"/>
      <c r="J997" s="42"/>
      <c r="K997" s="43">
        <f>'[11]КППВ ПАТ "СМНВО"'!CN166</f>
        <v>277.43467499999997</v>
      </c>
      <c r="L997" s="42"/>
      <c r="M997" s="42"/>
      <c r="N997" s="44">
        <f t="shared" si="1172"/>
        <v>998.37449158963545</v>
      </c>
      <c r="O997" s="44">
        <f t="shared" si="1173"/>
        <v>386.0840383218889</v>
      </c>
      <c r="P997" s="44">
        <f t="shared" si="1174"/>
        <v>0</v>
      </c>
      <c r="Q997" s="44">
        <f t="shared" si="1175"/>
        <v>0</v>
      </c>
      <c r="R997" s="44">
        <f t="shared" si="1176"/>
        <v>148.57425991702493</v>
      </c>
      <c r="S997" s="44">
        <f t="shared" si="1177"/>
        <v>0</v>
      </c>
      <c r="T997" s="44">
        <f t="shared" si="1178"/>
        <v>534.65829823891386</v>
      </c>
      <c r="U997" s="44">
        <f t="shared" si="1179"/>
        <v>800.2431964144954</v>
      </c>
      <c r="V997" s="44">
        <f t="shared" si="1180"/>
        <v>0</v>
      </c>
      <c r="W997" s="44">
        <f t="shared" si="1181"/>
        <v>0</v>
      </c>
      <c r="X997" s="44">
        <f t="shared" si="1182"/>
        <v>277.43467499999997</v>
      </c>
      <c r="Y997" s="44">
        <f t="shared" si="1183"/>
        <v>0</v>
      </c>
      <c r="Z997" s="44">
        <f t="shared" si="1184"/>
        <v>1077.6778714144953</v>
      </c>
      <c r="AA997" s="20">
        <v>0.11</v>
      </c>
      <c r="AC997" s="44">
        <f t="shared" si="1185"/>
        <v>495.52109999999999</v>
      </c>
      <c r="AD997" s="28">
        <v>90</v>
      </c>
      <c r="AE997" s="44">
        <f t="shared" si="1186"/>
        <v>3644.8329800000001</v>
      </c>
      <c r="AF997" s="28">
        <v>662</v>
      </c>
      <c r="AG997" s="44">
        <f t="shared" si="1187"/>
        <v>556.08479</v>
      </c>
      <c r="AH997" s="28">
        <v>101</v>
      </c>
      <c r="AI997" s="44">
        <f t="shared" si="1138"/>
        <v>144.04377535460915</v>
      </c>
      <c r="AJ997" s="44">
        <f t="shared" si="1139"/>
        <v>0</v>
      </c>
      <c r="AK997" s="44"/>
      <c r="AL997" s="44">
        <f t="shared" si="1140"/>
        <v>13.871733749999999</v>
      </c>
      <c r="AM997" s="44"/>
      <c r="AN997" s="44">
        <f t="shared" si="1141"/>
        <v>157.91550910460916</v>
      </c>
      <c r="AO997" s="20"/>
      <c r="AP997" s="20">
        <v>0.18</v>
      </c>
      <c r="AQ997" s="20"/>
      <c r="AR997" s="20">
        <v>0.05</v>
      </c>
      <c r="AS997" s="44">
        <f t="shared" si="1142"/>
        <v>95.715416675874422</v>
      </c>
      <c r="AT997" s="44">
        <f t="shared" si="1143"/>
        <v>0</v>
      </c>
      <c r="AU997" s="44">
        <f t="shared" si="1144"/>
        <v>0</v>
      </c>
      <c r="AV997" s="44">
        <f t="shared" si="1145"/>
        <v>7.4287129958512468</v>
      </c>
      <c r="AW997" s="44"/>
      <c r="AX997" s="44">
        <f t="shared" si="1146"/>
        <v>103.14412967172566</v>
      </c>
      <c r="AY997" s="44">
        <f t="shared" si="1147"/>
        <v>448.13618999211747</v>
      </c>
      <c r="AZ997" s="44">
        <f t="shared" si="1148"/>
        <v>0</v>
      </c>
      <c r="BA997" s="44"/>
      <c r="BB997" s="44">
        <f t="shared" si="1149"/>
        <v>13.871733749999999</v>
      </c>
      <c r="BC997" s="44"/>
      <c r="BD997" s="44">
        <f t="shared" si="1150"/>
        <v>462.00792374211744</v>
      </c>
      <c r="BE997" s="20"/>
      <c r="BF997" s="20">
        <v>0.56000000000000005</v>
      </c>
      <c r="BG997" s="20"/>
      <c r="BH997" s="20">
        <v>0.05</v>
      </c>
      <c r="BI997" s="44">
        <f t="shared" si="1151"/>
        <v>239.98983822088618</v>
      </c>
      <c r="BJ997" s="44">
        <f t="shared" si="1152"/>
        <v>0</v>
      </c>
      <c r="BK997" s="44">
        <f t="shared" si="1153"/>
        <v>0</v>
      </c>
      <c r="BL997" s="44">
        <f t="shared" si="1154"/>
        <v>7.4287129958512468</v>
      </c>
      <c r="BM997" s="44"/>
      <c r="BN997" s="44">
        <f t="shared" si="1155"/>
        <v>247.41855121673743</v>
      </c>
      <c r="BO997" s="44">
        <f t="shared" si="1156"/>
        <v>176.053503211189</v>
      </c>
      <c r="BP997" s="44">
        <f t="shared" si="1157"/>
        <v>0</v>
      </c>
      <c r="BQ997" s="44"/>
      <c r="BR997" s="44">
        <f t="shared" si="1158"/>
        <v>13.871733749999999</v>
      </c>
      <c r="BS997" s="44"/>
      <c r="BT997" s="44">
        <f t="shared" si="1159"/>
        <v>189.925236961189</v>
      </c>
      <c r="BU997" s="20"/>
      <c r="BV997" s="20">
        <v>0.22</v>
      </c>
      <c r="BW997" s="20"/>
      <c r="BX997" s="20">
        <v>0.05</v>
      </c>
      <c r="BY997" s="44">
        <f t="shared" si="1160"/>
        <v>94.281722158205284</v>
      </c>
      <c r="BZ997" s="44">
        <f t="shared" si="1161"/>
        <v>0</v>
      </c>
      <c r="CA997" s="44">
        <f t="shared" si="1162"/>
        <v>0</v>
      </c>
      <c r="CB997" s="44">
        <f t="shared" si="1163"/>
        <v>7.4287129958512468</v>
      </c>
      <c r="CC997" s="44"/>
      <c r="CD997" s="44">
        <f t="shared" si="1164"/>
        <v>101.71043515405653</v>
      </c>
      <c r="CE997" s="44">
        <f t="shared" si="1165"/>
        <v>4.8041619196078642</v>
      </c>
      <c r="CF997" s="44">
        <f t="shared" si="1166"/>
        <v>14.731445811462796</v>
      </c>
      <c r="CG997" s="44">
        <f t="shared" si="1167"/>
        <v>5.4673327191818784</v>
      </c>
      <c r="CH997" s="44">
        <f t="shared" si="1168"/>
        <v>40.650056680101038</v>
      </c>
      <c r="CI997" s="44">
        <f t="shared" si="1169"/>
        <v>118.92845986604058</v>
      </c>
      <c r="CJ997" s="44">
        <f t="shared" si="1170"/>
        <v>48.889888594410472</v>
      </c>
      <c r="CK997" s="44">
        <f t="shared" si="1171"/>
        <v>277.41205917190842</v>
      </c>
    </row>
    <row r="998" spans="1:91" x14ac:dyDescent="0.25">
      <c r="A998" s="41">
        <f>'[11]КППВ ПАТ "СМНВО"'!F167</f>
        <v>1989</v>
      </c>
      <c r="B998" s="41" t="str">
        <f>'[11]КППВ ПАТ "СМНВО"'!C167</f>
        <v>пр Курський,103</v>
      </c>
      <c r="C998" s="47" t="str">
        <f>'[11]КППВ ПАТ "СМНВО"'!O167</f>
        <v>так</v>
      </c>
      <c r="D998" s="46">
        <f>'[11]КППВ ПАТ "СМНВО"'!G167</f>
        <v>9</v>
      </c>
      <c r="E998" s="86" t="str">
        <f t="shared" si="1134"/>
        <v>ПАТ"Сумське НВО ім.Фрунзе"</v>
      </c>
      <c r="F998" s="43">
        <f>'[11]КППВ ПАТ "СМНВО"'!L167</f>
        <v>9140.0499999999993</v>
      </c>
      <c r="G998" s="43">
        <f>'[11]КППВ ПАТ "СМНВО"'!CL167</f>
        <v>1233.616152000586</v>
      </c>
      <c r="H998" s="32">
        <f t="shared" si="1188"/>
        <v>134.96820608208776</v>
      </c>
      <c r="I998" s="42"/>
      <c r="J998" s="42"/>
      <c r="K998" s="43">
        <f>'[11]КППВ ПАТ "СМНВО"'!CN167</f>
        <v>353.83949999999999</v>
      </c>
      <c r="L998" s="42"/>
      <c r="M998" s="42"/>
      <c r="N998" s="44">
        <f t="shared" si="1172"/>
        <v>1587.455652000586</v>
      </c>
      <c r="O998" s="44">
        <f t="shared" si="1173"/>
        <v>660.63698348151763</v>
      </c>
      <c r="P998" s="44">
        <f t="shared" si="1174"/>
        <v>0</v>
      </c>
      <c r="Q998" s="44">
        <f t="shared" si="1175"/>
        <v>0</v>
      </c>
      <c r="R998" s="44">
        <f t="shared" si="1176"/>
        <v>189.49124453138435</v>
      </c>
      <c r="S998" s="44">
        <f t="shared" si="1177"/>
        <v>0</v>
      </c>
      <c r="T998" s="44">
        <f t="shared" si="1178"/>
        <v>850.12822801290201</v>
      </c>
      <c r="U998" s="44">
        <f t="shared" si="1179"/>
        <v>1369.3139287206507</v>
      </c>
      <c r="V998" s="44">
        <f t="shared" si="1180"/>
        <v>0</v>
      </c>
      <c r="W998" s="44">
        <f t="shared" si="1181"/>
        <v>0</v>
      </c>
      <c r="X998" s="44">
        <f t="shared" si="1182"/>
        <v>353.83949999999999</v>
      </c>
      <c r="Y998" s="44">
        <f t="shared" si="1183"/>
        <v>0</v>
      </c>
      <c r="Z998" s="44">
        <f t="shared" si="1184"/>
        <v>1723.1534287206507</v>
      </c>
      <c r="AA998" s="20">
        <v>0.11</v>
      </c>
      <c r="AC998" s="44">
        <f t="shared" si="1185"/>
        <v>621.52339999999992</v>
      </c>
      <c r="AD998" s="28">
        <v>68</v>
      </c>
      <c r="AE998" s="44">
        <f t="shared" si="1186"/>
        <v>5602.8506499999994</v>
      </c>
      <c r="AF998" s="28">
        <v>613</v>
      </c>
      <c r="AG998" s="44">
        <f t="shared" si="1187"/>
        <v>840.88459999999998</v>
      </c>
      <c r="AH998" s="28">
        <v>92</v>
      </c>
      <c r="AI998" s="44">
        <f t="shared" si="1138"/>
        <v>246.47650716971711</v>
      </c>
      <c r="AJ998" s="44">
        <f t="shared" si="1139"/>
        <v>0</v>
      </c>
      <c r="AK998" s="44"/>
      <c r="AL998" s="44">
        <f t="shared" si="1140"/>
        <v>17.691974999999999</v>
      </c>
      <c r="AM998" s="44"/>
      <c r="AN998" s="44">
        <f t="shared" si="1141"/>
        <v>264.16848216971709</v>
      </c>
      <c r="AO998" s="20"/>
      <c r="AP998" s="20">
        <v>0.18</v>
      </c>
      <c r="AQ998" s="20"/>
      <c r="AR998" s="20">
        <v>0.05</v>
      </c>
      <c r="AS998" s="44">
        <f t="shared" si="1142"/>
        <v>163.78077793702269</v>
      </c>
      <c r="AT998" s="44">
        <f t="shared" si="1143"/>
        <v>0</v>
      </c>
      <c r="AU998" s="44">
        <f t="shared" si="1144"/>
        <v>0</v>
      </c>
      <c r="AV998" s="44">
        <f t="shared" si="1145"/>
        <v>9.4745622265692173</v>
      </c>
      <c r="AW998" s="44"/>
      <c r="AX998" s="44">
        <f t="shared" si="1146"/>
        <v>173.25534016359191</v>
      </c>
      <c r="AY998" s="44">
        <f t="shared" si="1147"/>
        <v>766.81580008356445</v>
      </c>
      <c r="AZ998" s="44">
        <f t="shared" si="1148"/>
        <v>0</v>
      </c>
      <c r="BA998" s="44"/>
      <c r="BB998" s="44">
        <f t="shared" si="1149"/>
        <v>17.691974999999999</v>
      </c>
      <c r="BC998" s="44"/>
      <c r="BD998" s="44">
        <f t="shared" si="1150"/>
        <v>784.50777508356441</v>
      </c>
      <c r="BE998" s="20"/>
      <c r="BF998" s="20">
        <v>0.56000000000000005</v>
      </c>
      <c r="BG998" s="20"/>
      <c r="BH998" s="20">
        <v>0.05</v>
      </c>
      <c r="BI998" s="44">
        <f t="shared" si="1151"/>
        <v>410.65194893211151</v>
      </c>
      <c r="BJ998" s="44">
        <f t="shared" si="1152"/>
        <v>0</v>
      </c>
      <c r="BK998" s="44">
        <f t="shared" si="1153"/>
        <v>0</v>
      </c>
      <c r="BL998" s="44">
        <f t="shared" si="1154"/>
        <v>9.4745622265692173</v>
      </c>
      <c r="BM998" s="44"/>
      <c r="BN998" s="44">
        <f t="shared" si="1155"/>
        <v>420.12651115868073</v>
      </c>
      <c r="BO998" s="44">
        <f t="shared" si="1156"/>
        <v>301.24906431854316</v>
      </c>
      <c r="BP998" s="44">
        <f t="shared" si="1157"/>
        <v>0</v>
      </c>
      <c r="BQ998" s="44"/>
      <c r="BR998" s="44">
        <f t="shared" si="1158"/>
        <v>17.691974999999999</v>
      </c>
      <c r="BS998" s="44"/>
      <c r="BT998" s="44">
        <f t="shared" si="1159"/>
        <v>318.94103931854318</v>
      </c>
      <c r="BU998" s="20"/>
      <c r="BV998" s="20">
        <v>0.22</v>
      </c>
      <c r="BW998" s="20"/>
      <c r="BX998" s="20">
        <v>0.05</v>
      </c>
      <c r="BY998" s="44">
        <f t="shared" si="1160"/>
        <v>161.32755136618664</v>
      </c>
      <c r="BZ998" s="44">
        <f t="shared" si="1161"/>
        <v>0</v>
      </c>
      <c r="CA998" s="44">
        <f t="shared" si="1162"/>
        <v>0</v>
      </c>
      <c r="CB998" s="44">
        <f t="shared" si="1163"/>
        <v>9.4745622265692173</v>
      </c>
      <c r="CC998" s="44"/>
      <c r="CD998" s="44">
        <f t="shared" si="1164"/>
        <v>170.80211359275586</v>
      </c>
      <c r="CE998" s="44">
        <f t="shared" si="1165"/>
        <v>3.5873260784524299</v>
      </c>
      <c r="CF998" s="44">
        <f t="shared" si="1166"/>
        <v>13.336103533546867</v>
      </c>
      <c r="CG998" s="44">
        <f t="shared" si="1167"/>
        <v>4.9231510214500291</v>
      </c>
      <c r="CH998" s="44">
        <f t="shared" si="1168"/>
        <v>68.001324468907626</v>
      </c>
      <c r="CI998" s="44">
        <f t="shared" si="1169"/>
        <v>201.94524086929002</v>
      </c>
      <c r="CJ998" s="44">
        <f t="shared" si="1170"/>
        <v>82.100684090000513</v>
      </c>
      <c r="CK998" s="44">
        <f t="shared" si="1171"/>
        <v>443.56811400711513</v>
      </c>
    </row>
    <row r="999" spans="1:91" x14ac:dyDescent="0.25">
      <c r="A999" s="41">
        <f>'[11]КППВ ПАТ "СМНВО"'!F168</f>
        <v>1979</v>
      </c>
      <c r="B999" s="41" t="str">
        <f>'[11]КППВ ПАТ "СМНВО"'!C168</f>
        <v>пр Курський,135</v>
      </c>
      <c r="C999" s="50">
        <f>'[11]КППВ ПАТ "СМНВО"'!O168</f>
        <v>1</v>
      </c>
      <c r="D999" s="46">
        <f>'[11]КППВ ПАТ "СМНВО"'!G168</f>
        <v>9</v>
      </c>
      <c r="E999" s="86" t="str">
        <f t="shared" si="1134"/>
        <v>ПАТ"Сумське НВО ім.Фрунзе"</v>
      </c>
      <c r="F999" s="43">
        <f>'[11]КППВ ПАТ "СМНВО"'!L168</f>
        <v>4160</v>
      </c>
      <c r="G999" s="43">
        <f>'[11]КППВ ПАТ "СМНВО"'!CL168</f>
        <v>818.55678484818475</v>
      </c>
      <c r="H999" s="32">
        <f t="shared" si="1188"/>
        <v>196.76845789619827</v>
      </c>
      <c r="I999" s="42"/>
      <c r="J999" s="42"/>
      <c r="K999" s="43">
        <f>'[11]КППВ ПАТ "СМНВО"'!CN168</f>
        <v>249.465825</v>
      </c>
      <c r="L999" s="42"/>
      <c r="M999" s="42"/>
      <c r="N999" s="44">
        <f t="shared" si="1172"/>
        <v>1068.0226098481849</v>
      </c>
      <c r="O999" s="44">
        <f t="shared" si="1173"/>
        <v>438.36073666306663</v>
      </c>
      <c r="P999" s="44">
        <f t="shared" si="1174"/>
        <v>0</v>
      </c>
      <c r="Q999" s="44">
        <f t="shared" si="1175"/>
        <v>0</v>
      </c>
      <c r="R999" s="44">
        <f t="shared" si="1176"/>
        <v>133.59613510447122</v>
      </c>
      <c r="S999" s="44">
        <f t="shared" si="1177"/>
        <v>0</v>
      </c>
      <c r="T999" s="44">
        <f t="shared" si="1178"/>
        <v>571.9568717675379</v>
      </c>
      <c r="U999" s="44">
        <f t="shared" si="1179"/>
        <v>843.11348839363029</v>
      </c>
      <c r="V999" s="44">
        <f t="shared" si="1180"/>
        <v>0</v>
      </c>
      <c r="W999" s="44">
        <f t="shared" si="1181"/>
        <v>0</v>
      </c>
      <c r="X999" s="44">
        <f t="shared" si="1182"/>
        <v>249.465825</v>
      </c>
      <c r="Y999" s="44">
        <f t="shared" si="1183"/>
        <v>0</v>
      </c>
      <c r="Z999" s="44">
        <f t="shared" si="1184"/>
        <v>1092.5793133936304</v>
      </c>
      <c r="AA999" s="20">
        <v>0.03</v>
      </c>
      <c r="AC999" s="44">
        <f t="shared" si="1185"/>
        <v>439.57333333333338</v>
      </c>
      <c r="AD999" s="28">
        <f>94+$CG$4</f>
        <v>105.66666666666667</v>
      </c>
      <c r="AE999" s="44">
        <f t="shared" si="1186"/>
        <v>2885.6533333333332</v>
      </c>
      <c r="AF999" s="28">
        <f>682+$CG$4</f>
        <v>693.66666666666663</v>
      </c>
      <c r="AG999" s="44">
        <f t="shared" si="1187"/>
        <v>506.13333333333338</v>
      </c>
      <c r="AH999" s="28">
        <f>110+$CG$4</f>
        <v>121.66666666666667</v>
      </c>
      <c r="AI999" s="44">
        <f t="shared" si="1138"/>
        <v>151.76042791085345</v>
      </c>
      <c r="AJ999" s="44">
        <f t="shared" si="1139"/>
        <v>0</v>
      </c>
      <c r="AK999" s="44"/>
      <c r="AL999" s="44">
        <f t="shared" si="1140"/>
        <v>12.473291250000001</v>
      </c>
      <c r="AM999" s="44"/>
      <c r="AN999" s="44">
        <f t="shared" si="1141"/>
        <v>164.23371916085344</v>
      </c>
      <c r="AO999" s="20"/>
      <c r="AP999" s="20">
        <v>0.18</v>
      </c>
      <c r="AQ999" s="20"/>
      <c r="AR999" s="20">
        <v>0.05</v>
      </c>
      <c r="AS999" s="44">
        <f t="shared" si="1142"/>
        <v>100.84304272528594</v>
      </c>
      <c r="AT999" s="44">
        <f t="shared" si="1143"/>
        <v>0</v>
      </c>
      <c r="AU999" s="44">
        <f t="shared" si="1144"/>
        <v>0</v>
      </c>
      <c r="AV999" s="44">
        <f t="shared" si="1145"/>
        <v>6.6798067552235612</v>
      </c>
      <c r="AW999" s="44"/>
      <c r="AX999" s="44">
        <f t="shared" si="1146"/>
        <v>107.52284948050951</v>
      </c>
      <c r="AY999" s="44">
        <f t="shared" si="1147"/>
        <v>472.14355350043303</v>
      </c>
      <c r="AZ999" s="44">
        <f t="shared" si="1148"/>
        <v>0</v>
      </c>
      <c r="BA999" s="44"/>
      <c r="BB999" s="44">
        <f t="shared" si="1149"/>
        <v>12.473291250000001</v>
      </c>
      <c r="BC999" s="44"/>
      <c r="BD999" s="44">
        <f t="shared" si="1150"/>
        <v>484.61684475043302</v>
      </c>
      <c r="BE999" s="20"/>
      <c r="BF999" s="20">
        <v>0.56000000000000005</v>
      </c>
      <c r="BG999" s="20"/>
      <c r="BH999" s="20">
        <v>0.05</v>
      </c>
      <c r="BI999" s="44">
        <f t="shared" si="1151"/>
        <v>252.84647290725687</v>
      </c>
      <c r="BJ999" s="44">
        <f t="shared" si="1152"/>
        <v>0</v>
      </c>
      <c r="BK999" s="44">
        <f t="shared" si="1153"/>
        <v>0</v>
      </c>
      <c r="BL999" s="44">
        <f t="shared" si="1154"/>
        <v>6.6798067552235612</v>
      </c>
      <c r="BM999" s="44"/>
      <c r="BN999" s="44">
        <f t="shared" si="1155"/>
        <v>259.52627966248042</v>
      </c>
      <c r="BO999" s="44">
        <f t="shared" si="1156"/>
        <v>185.48496744659866</v>
      </c>
      <c r="BP999" s="44">
        <f t="shared" si="1157"/>
        <v>0</v>
      </c>
      <c r="BQ999" s="44"/>
      <c r="BR999" s="44">
        <f t="shared" si="1158"/>
        <v>12.473291250000001</v>
      </c>
      <c r="BS999" s="44"/>
      <c r="BT999" s="44">
        <f t="shared" si="1159"/>
        <v>197.95825869659865</v>
      </c>
      <c r="BU999" s="20"/>
      <c r="BV999" s="20">
        <v>0.22</v>
      </c>
      <c r="BW999" s="20"/>
      <c r="BX999" s="20">
        <v>0.05</v>
      </c>
      <c r="BY999" s="44">
        <f t="shared" si="1160"/>
        <v>99.332542927850895</v>
      </c>
      <c r="BZ999" s="44">
        <f t="shared" si="1161"/>
        <v>0</v>
      </c>
      <c r="CA999" s="44">
        <f t="shared" si="1162"/>
        <v>0</v>
      </c>
      <c r="CB999" s="44">
        <f t="shared" si="1163"/>
        <v>6.6798067552235612</v>
      </c>
      <c r="CC999" s="44"/>
      <c r="CD999" s="44">
        <f t="shared" si="1164"/>
        <v>106.01234968307446</v>
      </c>
      <c r="CE999" s="44">
        <f t="shared" si="1165"/>
        <v>4.0881853062591516</v>
      </c>
      <c r="CF999" s="44">
        <f t="shared" si="1166"/>
        <v>11.118925363112314</v>
      </c>
      <c r="CG999" s="44">
        <f t="shared" si="1167"/>
        <v>4.7742865321486292</v>
      </c>
      <c r="CH999" s="44">
        <f t="shared" si="1168"/>
        <v>42.276468160261473</v>
      </c>
      <c r="CI999" s="44">
        <f t="shared" si="1169"/>
        <v>124.74836904199833</v>
      </c>
      <c r="CJ999" s="44">
        <f t="shared" si="1170"/>
        <v>50.957720884654819</v>
      </c>
      <c r="CK999" s="44">
        <f t="shared" si="1171"/>
        <v>281.24793611966157</v>
      </c>
      <c r="CM999" s="35">
        <f>$CE$4/1000</f>
        <v>35</v>
      </c>
    </row>
    <row r="1000" spans="1:91" x14ac:dyDescent="0.25">
      <c r="A1000" s="41">
        <f>'[11]КППВ ПАТ "СМНВО"'!F169</f>
        <v>1989</v>
      </c>
      <c r="B1000" s="41" t="str">
        <f>'[11]КППВ ПАТ "СМНВО"'!C169</f>
        <v>Л.Українки,4/1</v>
      </c>
      <c r="C1000" s="47" t="str">
        <f>'[11]КППВ ПАТ "СМНВО"'!O169</f>
        <v>так</v>
      </c>
      <c r="D1000" s="46">
        <f>'[11]КППВ ПАТ "СМНВО"'!G169</f>
        <v>9</v>
      </c>
      <c r="E1000" s="86" t="str">
        <f t="shared" si="1134"/>
        <v>ПАТ"Сумське НВО ім.Фрунзе"</v>
      </c>
      <c r="F1000" s="43">
        <f>'[11]КППВ ПАТ "СМНВО"'!L169</f>
        <v>4229.41</v>
      </c>
      <c r="G1000" s="43">
        <f>'[11]КППВ ПАТ "СМНВО"'!CL169</f>
        <v>577.05485942702569</v>
      </c>
      <c r="H1000" s="32">
        <f t="shared" si="1188"/>
        <v>136.43861896269826</v>
      </c>
      <c r="I1000" s="42"/>
      <c r="J1000" s="42"/>
      <c r="K1000" s="43">
        <f>'[11]КППВ ПАТ "СМНВО"'!CN169</f>
        <v>266.07997499999999</v>
      </c>
      <c r="L1000" s="42"/>
      <c r="M1000" s="42"/>
      <c r="N1000" s="44">
        <f t="shared" si="1172"/>
        <v>843.13483442702568</v>
      </c>
      <c r="O1000" s="44">
        <f t="shared" si="1173"/>
        <v>309.02949918171981</v>
      </c>
      <c r="P1000" s="44">
        <f t="shared" si="1174"/>
        <v>0</v>
      </c>
      <c r="Q1000" s="44">
        <f t="shared" si="1175"/>
        <v>0</v>
      </c>
      <c r="R1000" s="44">
        <f t="shared" si="1176"/>
        <v>142.49349099699054</v>
      </c>
      <c r="S1000" s="44">
        <f t="shared" si="1177"/>
        <v>0</v>
      </c>
      <c r="T1000" s="44">
        <f t="shared" si="1178"/>
        <v>451.52299017871036</v>
      </c>
      <c r="U1000" s="44">
        <f t="shared" si="1179"/>
        <v>640.53089396399855</v>
      </c>
      <c r="V1000" s="44">
        <f t="shared" si="1180"/>
        <v>0</v>
      </c>
      <c r="W1000" s="44">
        <f t="shared" si="1181"/>
        <v>0</v>
      </c>
      <c r="X1000" s="44">
        <f t="shared" si="1182"/>
        <v>266.07997499999999</v>
      </c>
      <c r="Y1000" s="44">
        <f t="shared" si="1183"/>
        <v>0</v>
      </c>
      <c r="Z1000" s="44">
        <f t="shared" si="1184"/>
        <v>906.61086896399854</v>
      </c>
      <c r="AA1000" s="20">
        <v>0.11</v>
      </c>
      <c r="AC1000" s="44">
        <f t="shared" si="1185"/>
        <v>397.56453999999997</v>
      </c>
      <c r="AD1000" s="28">
        <v>94</v>
      </c>
      <c r="AE1000" s="44">
        <f t="shared" si="1186"/>
        <v>2884.4576200000001</v>
      </c>
      <c r="AF1000" s="28">
        <v>682</v>
      </c>
      <c r="AG1000" s="44">
        <f t="shared" si="1187"/>
        <v>465.23509999999999</v>
      </c>
      <c r="AH1000" s="28">
        <v>110</v>
      </c>
      <c r="AI1000" s="44">
        <f t="shared" si="1138"/>
        <v>115.29556091351974</v>
      </c>
      <c r="AJ1000" s="44">
        <f t="shared" si="1139"/>
        <v>0</v>
      </c>
      <c r="AK1000" s="44"/>
      <c r="AL1000" s="44">
        <f t="shared" si="1140"/>
        <v>13.30399875</v>
      </c>
      <c r="AM1000" s="44"/>
      <c r="AN1000" s="44">
        <f t="shared" si="1141"/>
        <v>128.59955966351973</v>
      </c>
      <c r="AO1000" s="20"/>
      <c r="AP1000" s="20">
        <v>0.18</v>
      </c>
      <c r="AQ1000" s="20"/>
      <c r="AR1000" s="20">
        <v>0.05</v>
      </c>
      <c r="AS1000" s="44">
        <f t="shared" si="1142"/>
        <v>76.61256188647296</v>
      </c>
      <c r="AT1000" s="44">
        <f t="shared" si="1143"/>
        <v>0</v>
      </c>
      <c r="AU1000" s="44">
        <f t="shared" si="1144"/>
        <v>0</v>
      </c>
      <c r="AV1000" s="44">
        <f t="shared" si="1145"/>
        <v>7.1246745498495274</v>
      </c>
      <c r="AW1000" s="44"/>
      <c r="AX1000" s="44">
        <f t="shared" si="1146"/>
        <v>83.73723643632249</v>
      </c>
      <c r="AY1000" s="44">
        <f t="shared" si="1147"/>
        <v>358.69730061983921</v>
      </c>
      <c r="AZ1000" s="44">
        <f t="shared" si="1148"/>
        <v>0</v>
      </c>
      <c r="BA1000" s="44"/>
      <c r="BB1000" s="44">
        <f t="shared" si="1149"/>
        <v>13.30399875</v>
      </c>
      <c r="BC1000" s="44"/>
      <c r="BD1000" s="44">
        <f t="shared" si="1150"/>
        <v>372.00129936983922</v>
      </c>
      <c r="BE1000" s="20"/>
      <c r="BF1000" s="20">
        <v>0.56000000000000005</v>
      </c>
      <c r="BG1000" s="20"/>
      <c r="BH1000" s="20">
        <v>0.05</v>
      </c>
      <c r="BI1000" s="44">
        <f t="shared" si="1151"/>
        <v>192.09273669135706</v>
      </c>
      <c r="BJ1000" s="44">
        <f t="shared" si="1152"/>
        <v>0</v>
      </c>
      <c r="BK1000" s="44">
        <f t="shared" si="1153"/>
        <v>0</v>
      </c>
      <c r="BL1000" s="44">
        <f t="shared" si="1154"/>
        <v>7.1246745498495274</v>
      </c>
      <c r="BM1000" s="44"/>
      <c r="BN1000" s="44">
        <f t="shared" si="1155"/>
        <v>199.21741124120658</v>
      </c>
      <c r="BO1000" s="44">
        <f t="shared" si="1156"/>
        <v>140.91679667207967</v>
      </c>
      <c r="BP1000" s="44">
        <f t="shared" si="1157"/>
        <v>0</v>
      </c>
      <c r="BQ1000" s="44"/>
      <c r="BR1000" s="44">
        <f t="shared" si="1158"/>
        <v>13.30399875</v>
      </c>
      <c r="BS1000" s="44"/>
      <c r="BT1000" s="44">
        <f t="shared" si="1159"/>
        <v>154.22079542207968</v>
      </c>
      <c r="BU1000" s="20"/>
      <c r="BV1000" s="20">
        <v>0.22</v>
      </c>
      <c r="BW1000" s="20"/>
      <c r="BX1000" s="20">
        <v>0.05</v>
      </c>
      <c r="BY1000" s="44">
        <f t="shared" si="1160"/>
        <v>75.465003700175984</v>
      </c>
      <c r="BZ1000" s="44">
        <f t="shared" si="1161"/>
        <v>0</v>
      </c>
      <c r="CA1000" s="44">
        <f t="shared" si="1162"/>
        <v>0</v>
      </c>
      <c r="CB1000" s="44">
        <f t="shared" si="1163"/>
        <v>7.1246745498495274</v>
      </c>
      <c r="CC1000" s="44"/>
      <c r="CD1000" s="44">
        <f t="shared" si="1164"/>
        <v>82.589678250025514</v>
      </c>
      <c r="CE1000" s="44">
        <f t="shared" si="1165"/>
        <v>4.7477628462497172</v>
      </c>
      <c r="CF1000" s="44">
        <f t="shared" si="1166"/>
        <v>14.478943391687705</v>
      </c>
      <c r="CG1000" s="44">
        <f t="shared" si="1167"/>
        <v>5.6330901131686666</v>
      </c>
      <c r="CH1000" s="44">
        <f t="shared" si="1168"/>
        <v>33.103647760747606</v>
      </c>
      <c r="CI1000" s="44">
        <f t="shared" si="1169"/>
        <v>95.759270195797583</v>
      </c>
      <c r="CJ1000" s="44">
        <f t="shared" si="1170"/>
        <v>39.698976438121285</v>
      </c>
      <c r="CK1000" s="44">
        <f t="shared" si="1171"/>
        <v>233.3765911856629</v>
      </c>
    </row>
    <row r="1001" spans="1:91" x14ac:dyDescent="0.25">
      <c r="A1001" s="41">
        <f>'[11]КППВ ПАТ "СМНВО"'!F170</f>
        <v>1991</v>
      </c>
      <c r="B1001" s="41" t="str">
        <f>'[11]КППВ ПАТ "СМНВО"'!C170</f>
        <v>Л.Українки,25</v>
      </c>
      <c r="C1001" s="50">
        <f>'[11]КППВ ПАТ "СМНВО"'!O170</f>
        <v>1</v>
      </c>
      <c r="D1001" s="46">
        <f>'[11]КППВ ПАТ "СМНВО"'!G170</f>
        <v>9</v>
      </c>
      <c r="E1001" s="86" t="str">
        <f t="shared" si="1134"/>
        <v>ПАТ"Сумське НВО ім.Фрунзе"</v>
      </c>
      <c r="F1001" s="43">
        <f>'[11]КППВ ПАТ "СМНВО"'!L170</f>
        <v>5732.57</v>
      </c>
      <c r="G1001" s="43">
        <f>'[11]КППВ ПАТ "СМНВО"'!CL170</f>
        <v>1144.5240720719169</v>
      </c>
      <c r="H1001" s="32">
        <f t="shared" si="1188"/>
        <v>199.65287333114415</v>
      </c>
      <c r="I1001" s="42"/>
      <c r="J1001" s="42"/>
      <c r="K1001" s="43">
        <f>'[11]КППВ ПАТ "СМНВО"'!CN170</f>
        <v>297.34214999999995</v>
      </c>
      <c r="L1001" s="42"/>
      <c r="M1001" s="42"/>
      <c r="N1001" s="44">
        <f t="shared" si="1172"/>
        <v>1441.8662220719168</v>
      </c>
      <c r="O1001" s="44">
        <f t="shared" si="1173"/>
        <v>612.9256083988231</v>
      </c>
      <c r="P1001" s="44">
        <f t="shared" si="1174"/>
        <v>0</v>
      </c>
      <c r="Q1001" s="44">
        <f t="shared" si="1175"/>
        <v>0</v>
      </c>
      <c r="R1001" s="44">
        <f t="shared" si="1176"/>
        <v>159.23528621066205</v>
      </c>
      <c r="S1001" s="44">
        <f t="shared" si="1177"/>
        <v>0</v>
      </c>
      <c r="T1001" s="44">
        <f t="shared" si="1178"/>
        <v>772.16089460948513</v>
      </c>
      <c r="U1001" s="44">
        <f t="shared" si="1179"/>
        <v>1178.8597942340743</v>
      </c>
      <c r="V1001" s="44">
        <f t="shared" si="1180"/>
        <v>0</v>
      </c>
      <c r="W1001" s="44">
        <f t="shared" si="1181"/>
        <v>0</v>
      </c>
      <c r="X1001" s="44">
        <f t="shared" si="1182"/>
        <v>297.34214999999995</v>
      </c>
      <c r="Y1001" s="44">
        <f t="shared" si="1183"/>
        <v>0</v>
      </c>
      <c r="Z1001" s="44">
        <f t="shared" si="1184"/>
        <v>1476.2019442340743</v>
      </c>
      <c r="AA1001" s="20">
        <v>0.03</v>
      </c>
      <c r="AC1001" s="44">
        <f>AD1001*F1001/1000</f>
        <v>556.87822857142862</v>
      </c>
      <c r="AD1001" s="28">
        <f>90+$CG$5</f>
        <v>97.142857142857139</v>
      </c>
      <c r="AE1001" s="44">
        <f>AF1001*F1001/1000</f>
        <v>3835.9082685714279</v>
      </c>
      <c r="AF1001" s="28">
        <f>662+$CG$5</f>
        <v>669.14285714285711</v>
      </c>
      <c r="AG1001" s="44">
        <f>AH1001*F1001/1000</f>
        <v>591.27364857142845</v>
      </c>
      <c r="AH1001" s="28">
        <f>96+$CG$5</f>
        <v>103.14285714285714</v>
      </c>
      <c r="AI1001" s="44">
        <f t="shared" si="1138"/>
        <v>212.19476296213338</v>
      </c>
      <c r="AJ1001" s="44">
        <f t="shared" si="1139"/>
        <v>0</v>
      </c>
      <c r="AK1001" s="44"/>
      <c r="AL1001" s="44">
        <f t="shared" si="1140"/>
        <v>14.867107499999998</v>
      </c>
      <c r="AM1001" s="44"/>
      <c r="AN1001" s="44">
        <f t="shared" si="1141"/>
        <v>227.06187046213338</v>
      </c>
      <c r="AO1001" s="20"/>
      <c r="AP1001" s="20">
        <v>0.18</v>
      </c>
      <c r="AQ1001" s="20"/>
      <c r="AR1001" s="20">
        <v>0.05</v>
      </c>
      <c r="AS1001" s="44">
        <f t="shared" si="1142"/>
        <v>141.00095685050445</v>
      </c>
      <c r="AT1001" s="44">
        <f t="shared" si="1143"/>
        <v>0</v>
      </c>
      <c r="AU1001" s="44">
        <f t="shared" si="1144"/>
        <v>0</v>
      </c>
      <c r="AV1001" s="44">
        <f t="shared" si="1145"/>
        <v>7.9617643105331037</v>
      </c>
      <c r="AW1001" s="44"/>
      <c r="AX1001" s="44">
        <f t="shared" si="1146"/>
        <v>148.96272116103756</v>
      </c>
      <c r="AY1001" s="44">
        <f t="shared" si="1147"/>
        <v>660.16148477108175</v>
      </c>
      <c r="AZ1001" s="44">
        <f t="shared" si="1148"/>
        <v>0</v>
      </c>
      <c r="BA1001" s="44"/>
      <c r="BB1001" s="44">
        <f t="shared" si="1149"/>
        <v>14.867107499999998</v>
      </c>
      <c r="BC1001" s="44"/>
      <c r="BD1001" s="44">
        <f t="shared" si="1150"/>
        <v>675.02859227108172</v>
      </c>
      <c r="BE1001" s="20"/>
      <c r="BF1001" s="20">
        <v>0.56000000000000005</v>
      </c>
      <c r="BG1001" s="20"/>
      <c r="BH1001" s="20">
        <v>0.05</v>
      </c>
      <c r="BI1001" s="44">
        <f t="shared" si="1151"/>
        <v>353.53549092444126</v>
      </c>
      <c r="BJ1001" s="44">
        <f t="shared" si="1152"/>
        <v>0</v>
      </c>
      <c r="BK1001" s="44">
        <f t="shared" si="1153"/>
        <v>0</v>
      </c>
      <c r="BL1001" s="44">
        <f t="shared" si="1154"/>
        <v>7.9617643105331037</v>
      </c>
      <c r="BM1001" s="44"/>
      <c r="BN1001" s="44">
        <f t="shared" si="1155"/>
        <v>361.49725523497438</v>
      </c>
      <c r="BO1001" s="44">
        <f t="shared" si="1156"/>
        <v>259.34915473149636</v>
      </c>
      <c r="BP1001" s="44">
        <f t="shared" si="1157"/>
        <v>0</v>
      </c>
      <c r="BQ1001" s="44"/>
      <c r="BR1001" s="44">
        <f t="shared" si="1158"/>
        <v>14.867107499999998</v>
      </c>
      <c r="BS1001" s="44"/>
      <c r="BT1001" s="44">
        <f t="shared" si="1159"/>
        <v>274.21626223149633</v>
      </c>
      <c r="BU1001" s="20"/>
      <c r="BV1001" s="20">
        <v>0.22</v>
      </c>
      <c r="BW1001" s="20"/>
      <c r="BX1001" s="20">
        <v>0.05</v>
      </c>
      <c r="BY1001" s="44">
        <f t="shared" si="1160"/>
        <v>138.88894286317333</v>
      </c>
      <c r="BZ1001" s="44">
        <f t="shared" si="1161"/>
        <v>0</v>
      </c>
      <c r="CA1001" s="44">
        <f t="shared" si="1162"/>
        <v>0</v>
      </c>
      <c r="CB1001" s="44">
        <f t="shared" si="1163"/>
        <v>7.9617643105331037</v>
      </c>
      <c r="CC1001" s="44"/>
      <c r="CD1001" s="44">
        <f t="shared" si="1164"/>
        <v>146.85070717370644</v>
      </c>
      <c r="CE1001" s="44">
        <f t="shared" si="1165"/>
        <v>3.7383730924827168</v>
      </c>
      <c r="CF1001" s="44">
        <f t="shared" si="1166"/>
        <v>10.611168447401004</v>
      </c>
      <c r="CG1001" s="44">
        <f t="shared" si="1167"/>
        <v>4.0263588780136006</v>
      </c>
      <c r="CH1001" s="44">
        <f t="shared" si="1168"/>
        <v>58.449470584052222</v>
      </c>
      <c r="CI1001" s="44">
        <f t="shared" si="1169"/>
        <v>173.76349347885164</v>
      </c>
      <c r="CJ1001" s="44">
        <f t="shared" si="1170"/>
        <v>70.587788783504791</v>
      </c>
      <c r="CK1001" s="44">
        <f t="shared" si="1171"/>
        <v>379.9987287166274</v>
      </c>
      <c r="CM1001" s="35">
        <f>$CE$5/1000</f>
        <v>50</v>
      </c>
    </row>
    <row r="1002" spans="1:91" x14ac:dyDescent="0.25">
      <c r="A1002" s="41">
        <f>'[11]КППВ ПАТ "СМНВО"'!F171</f>
        <v>1977</v>
      </c>
      <c r="B1002" s="41" t="str">
        <f>'[11]КППВ ПАТ "СМНВО"'!C171</f>
        <v>вул Ковпака 11</v>
      </c>
      <c r="C1002" s="47" t="str">
        <f>'[11]КППВ ПАТ "СМНВО"'!O171</f>
        <v>так</v>
      </c>
      <c r="D1002" s="46">
        <f>'[11]КППВ ПАТ "СМНВО"'!G171</f>
        <v>9</v>
      </c>
      <c r="E1002" s="86" t="str">
        <f t="shared" si="1134"/>
        <v>ПАТ"Сумське НВО ім.Фрунзе"</v>
      </c>
      <c r="F1002" s="43">
        <f>'[11]КППВ ПАТ "СМНВО"'!L171</f>
        <v>4155.05</v>
      </c>
      <c r="G1002" s="43">
        <f>'[11]КППВ ПАТ "СМНВО"'!CL171</f>
        <v>810.66869618404792</v>
      </c>
      <c r="H1002" s="32">
        <f t="shared" si="1188"/>
        <v>195.10443825803492</v>
      </c>
      <c r="I1002" s="42"/>
      <c r="J1002" s="42"/>
      <c r="K1002" s="43">
        <f>'[11]КППВ ПАТ "СМНВО"'!CN171</f>
        <v>267.55259999999998</v>
      </c>
      <c r="L1002" s="42"/>
      <c r="M1002" s="42"/>
      <c r="N1002" s="44">
        <f t="shared" si="1172"/>
        <v>1078.2212961840478</v>
      </c>
      <c r="O1002" s="44">
        <f t="shared" si="1173"/>
        <v>434.13643796848561</v>
      </c>
      <c r="P1002" s="44">
        <f t="shared" si="1174"/>
        <v>0</v>
      </c>
      <c r="Q1002" s="44">
        <f t="shared" si="1175"/>
        <v>0</v>
      </c>
      <c r="R1002" s="44">
        <f t="shared" si="1176"/>
        <v>143.28212410318142</v>
      </c>
      <c r="S1002" s="44">
        <f t="shared" si="1177"/>
        <v>0</v>
      </c>
      <c r="T1002" s="44">
        <f t="shared" si="1178"/>
        <v>577.418562071667</v>
      </c>
      <c r="U1002" s="44">
        <f t="shared" si="1179"/>
        <v>834.98875706956937</v>
      </c>
      <c r="V1002" s="44">
        <f t="shared" si="1180"/>
        <v>0</v>
      </c>
      <c r="W1002" s="44">
        <f t="shared" si="1181"/>
        <v>0</v>
      </c>
      <c r="X1002" s="44">
        <f t="shared" si="1182"/>
        <v>267.55259999999998</v>
      </c>
      <c r="Y1002" s="44">
        <f t="shared" si="1183"/>
        <v>0</v>
      </c>
      <c r="Z1002" s="44">
        <f t="shared" si="1184"/>
        <v>1102.5413570695694</v>
      </c>
      <c r="AA1002" s="20">
        <v>0.03</v>
      </c>
      <c r="AC1002" s="44">
        <f t="shared" si="1185"/>
        <v>390.57470000000001</v>
      </c>
      <c r="AD1002" s="28">
        <v>94</v>
      </c>
      <c r="AE1002" s="44">
        <f t="shared" si="1186"/>
        <v>2833.7440999999999</v>
      </c>
      <c r="AF1002" s="28">
        <v>682</v>
      </c>
      <c r="AG1002" s="44">
        <f t="shared" si="1187"/>
        <v>457.05549999999999</v>
      </c>
      <c r="AH1002" s="28">
        <v>110</v>
      </c>
      <c r="AI1002" s="44">
        <f t="shared" si="1138"/>
        <v>150.29797627252248</v>
      </c>
      <c r="AJ1002" s="44">
        <f t="shared" si="1139"/>
        <v>0</v>
      </c>
      <c r="AK1002" s="44"/>
      <c r="AL1002" s="44">
        <f t="shared" si="1140"/>
        <v>13.37763</v>
      </c>
      <c r="AM1002" s="44"/>
      <c r="AN1002" s="44">
        <f t="shared" si="1141"/>
        <v>163.67560627252249</v>
      </c>
      <c r="AO1002" s="20"/>
      <c r="AP1002" s="20">
        <v>0.18</v>
      </c>
      <c r="AQ1002" s="20"/>
      <c r="AR1002" s="20">
        <v>0.05</v>
      </c>
      <c r="AS1002" s="44">
        <f t="shared" si="1142"/>
        <v>99.871260587622842</v>
      </c>
      <c r="AT1002" s="44">
        <f t="shared" si="1143"/>
        <v>0</v>
      </c>
      <c r="AU1002" s="44">
        <f t="shared" si="1144"/>
        <v>0</v>
      </c>
      <c r="AV1002" s="44">
        <f t="shared" si="1145"/>
        <v>7.1641062051590723</v>
      </c>
      <c r="AW1002" s="44"/>
      <c r="AX1002" s="44">
        <f t="shared" si="1146"/>
        <v>107.03536679278191</v>
      </c>
      <c r="AY1002" s="44">
        <f t="shared" si="1147"/>
        <v>467.59370395895888</v>
      </c>
      <c r="AZ1002" s="44">
        <f t="shared" si="1148"/>
        <v>0</v>
      </c>
      <c r="BA1002" s="44"/>
      <c r="BB1002" s="44">
        <f t="shared" si="1149"/>
        <v>13.37763</v>
      </c>
      <c r="BC1002" s="44"/>
      <c r="BD1002" s="44">
        <f t="shared" si="1150"/>
        <v>480.97133395895889</v>
      </c>
      <c r="BE1002" s="20"/>
      <c r="BF1002" s="20">
        <v>0.56000000000000005</v>
      </c>
      <c r="BG1002" s="20"/>
      <c r="BH1002" s="20">
        <v>0.05</v>
      </c>
      <c r="BI1002" s="44">
        <f t="shared" si="1151"/>
        <v>250.40989742022253</v>
      </c>
      <c r="BJ1002" s="44">
        <f t="shared" si="1152"/>
        <v>0</v>
      </c>
      <c r="BK1002" s="44">
        <f t="shared" si="1153"/>
        <v>0</v>
      </c>
      <c r="BL1002" s="44">
        <f t="shared" si="1154"/>
        <v>7.1641062051590723</v>
      </c>
      <c r="BM1002" s="44"/>
      <c r="BN1002" s="44">
        <f t="shared" si="1155"/>
        <v>257.57400362538158</v>
      </c>
      <c r="BO1002" s="44">
        <f t="shared" si="1156"/>
        <v>183.69752655530527</v>
      </c>
      <c r="BP1002" s="44">
        <f t="shared" si="1157"/>
        <v>0</v>
      </c>
      <c r="BQ1002" s="44"/>
      <c r="BR1002" s="44">
        <f t="shared" si="1158"/>
        <v>13.37763</v>
      </c>
      <c r="BS1002" s="44"/>
      <c r="BT1002" s="44">
        <f t="shared" si="1159"/>
        <v>197.07515655530528</v>
      </c>
      <c r="BU1002" s="20"/>
      <c r="BV1002" s="20">
        <v>0.22</v>
      </c>
      <c r="BW1002" s="20"/>
      <c r="BX1002" s="20">
        <v>0.05</v>
      </c>
      <c r="BY1002" s="44">
        <f t="shared" si="1160"/>
        <v>98.375316843658851</v>
      </c>
      <c r="BZ1002" s="44">
        <f t="shared" si="1161"/>
        <v>0</v>
      </c>
      <c r="CA1002" s="44">
        <f t="shared" si="1162"/>
        <v>0</v>
      </c>
      <c r="CB1002" s="44">
        <f t="shared" si="1163"/>
        <v>7.1641062051590723</v>
      </c>
      <c r="CC1002" s="44"/>
      <c r="CD1002" s="44">
        <f t="shared" si="1164"/>
        <v>105.53942304881792</v>
      </c>
      <c r="CE1002" s="44">
        <f t="shared" si="1165"/>
        <v>3.6490247261556448</v>
      </c>
      <c r="CF1002" s="44">
        <f t="shared" si="1166"/>
        <v>11.00166965654433</v>
      </c>
      <c r="CG1002" s="44">
        <f t="shared" si="1167"/>
        <v>4.3306613471686886</v>
      </c>
      <c r="CH1002" s="44">
        <f t="shared" si="1168"/>
        <v>42.132800697368261</v>
      </c>
      <c r="CI1002" s="44">
        <f t="shared" si="1169"/>
        <v>123.80995443572189</v>
      </c>
      <c r="CJ1002" s="44">
        <f t="shared" si="1170"/>
        <v>50.730395827721281</v>
      </c>
      <c r="CK1002" s="44">
        <f t="shared" si="1171"/>
        <v>283.81233047441935</v>
      </c>
    </row>
    <row r="1003" spans="1:91" x14ac:dyDescent="0.25">
      <c r="A1003" s="41">
        <f>'[11]КППВ ПАТ "СМНВО"'!F172</f>
        <v>1977</v>
      </c>
      <c r="B1003" s="41" t="str">
        <f>'[11]КППВ ПАТ "СМНВО"'!C172</f>
        <v>вул Ковпака 13</v>
      </c>
      <c r="C1003" s="47" t="str">
        <f>'[11]КППВ ПАТ "СМНВО"'!O172</f>
        <v>так</v>
      </c>
      <c r="D1003" s="46">
        <f>'[11]КППВ ПАТ "СМНВО"'!G172</f>
        <v>9</v>
      </c>
      <c r="E1003" s="86" t="str">
        <f t="shared" si="1134"/>
        <v>ПАТ"Сумське НВО ім.Фрунзе"</v>
      </c>
      <c r="F1003" s="43">
        <f>'[11]КППВ ПАТ "СМНВО"'!L172</f>
        <v>4045.6</v>
      </c>
      <c r="G1003" s="43">
        <f>'[11]КППВ ПАТ "СМНВО"'!CL172</f>
        <v>795.31863135722801</v>
      </c>
      <c r="H1003" s="32">
        <f t="shared" si="1188"/>
        <v>196.58854838768738</v>
      </c>
      <c r="I1003" s="42"/>
      <c r="J1003" s="42"/>
      <c r="K1003" s="43">
        <f>'[11]КППВ ПАТ "СМНВО"'!CN172</f>
        <v>284.65605000000005</v>
      </c>
      <c r="L1003" s="42"/>
      <c r="M1003" s="42"/>
      <c r="N1003" s="44">
        <f t="shared" si="1172"/>
        <v>1079.9746813572281</v>
      </c>
      <c r="O1003" s="44">
        <f t="shared" si="1173"/>
        <v>425.91603609794396</v>
      </c>
      <c r="P1003" s="44">
        <f t="shared" si="1174"/>
        <v>0</v>
      </c>
      <c r="Q1003" s="44">
        <f t="shared" si="1175"/>
        <v>0</v>
      </c>
      <c r="R1003" s="44">
        <f t="shared" si="1176"/>
        <v>152.44151423989686</v>
      </c>
      <c r="S1003" s="44">
        <f t="shared" si="1177"/>
        <v>0</v>
      </c>
      <c r="T1003" s="44">
        <f t="shared" si="1178"/>
        <v>578.35755033784085</v>
      </c>
      <c r="U1003" s="44">
        <f t="shared" si="1179"/>
        <v>819.17819029794487</v>
      </c>
      <c r="V1003" s="44">
        <f t="shared" si="1180"/>
        <v>0</v>
      </c>
      <c r="W1003" s="44">
        <f t="shared" si="1181"/>
        <v>0</v>
      </c>
      <c r="X1003" s="44">
        <f t="shared" si="1182"/>
        <v>284.65605000000005</v>
      </c>
      <c r="Y1003" s="44">
        <f t="shared" si="1183"/>
        <v>0</v>
      </c>
      <c r="Z1003" s="44">
        <f t="shared" si="1184"/>
        <v>1103.8342402979449</v>
      </c>
      <c r="AA1003" s="20">
        <v>0.03</v>
      </c>
      <c r="AC1003" s="44">
        <f t="shared" si="1185"/>
        <v>380.28639999999996</v>
      </c>
      <c r="AD1003" s="28">
        <v>94</v>
      </c>
      <c r="AE1003" s="44">
        <f t="shared" si="1186"/>
        <v>2759.0991999999997</v>
      </c>
      <c r="AF1003" s="28">
        <v>682</v>
      </c>
      <c r="AG1003" s="44">
        <f t="shared" si="1187"/>
        <v>445.01600000000002</v>
      </c>
      <c r="AH1003" s="28">
        <v>110</v>
      </c>
      <c r="AI1003" s="44">
        <f t="shared" si="1138"/>
        <v>147.45207425363006</v>
      </c>
      <c r="AJ1003" s="44">
        <f t="shared" si="1139"/>
        <v>0</v>
      </c>
      <c r="AK1003" s="44"/>
      <c r="AL1003" s="44">
        <f t="shared" si="1140"/>
        <v>14.232802500000004</v>
      </c>
      <c r="AM1003" s="44"/>
      <c r="AN1003" s="44">
        <f t="shared" si="1141"/>
        <v>161.68487675363005</v>
      </c>
      <c r="AO1003" s="20"/>
      <c r="AP1003" s="20">
        <v>0.18</v>
      </c>
      <c r="AQ1003" s="20"/>
      <c r="AR1003" s="20">
        <v>0.05</v>
      </c>
      <c r="AS1003" s="44">
        <f t="shared" si="1142"/>
        <v>97.980191731044982</v>
      </c>
      <c r="AT1003" s="44">
        <f t="shared" si="1143"/>
        <v>0</v>
      </c>
      <c r="AU1003" s="44">
        <f t="shared" si="1144"/>
        <v>0</v>
      </c>
      <c r="AV1003" s="44">
        <f t="shared" si="1145"/>
        <v>7.6220757119948432</v>
      </c>
      <c r="AW1003" s="44"/>
      <c r="AX1003" s="44">
        <f t="shared" si="1146"/>
        <v>105.60226744303982</v>
      </c>
      <c r="AY1003" s="44">
        <f t="shared" si="1147"/>
        <v>458.73978656684915</v>
      </c>
      <c r="AZ1003" s="44">
        <f t="shared" si="1148"/>
        <v>0</v>
      </c>
      <c r="BA1003" s="44"/>
      <c r="BB1003" s="44">
        <f t="shared" si="1149"/>
        <v>14.232802500000004</v>
      </c>
      <c r="BC1003" s="44"/>
      <c r="BD1003" s="44">
        <f t="shared" si="1150"/>
        <v>472.97258906684914</v>
      </c>
      <c r="BE1003" s="20"/>
      <c r="BF1003" s="20">
        <v>0.56000000000000005</v>
      </c>
      <c r="BG1003" s="20"/>
      <c r="BH1003" s="20">
        <v>0.05</v>
      </c>
      <c r="BI1003" s="44">
        <f t="shared" si="1151"/>
        <v>245.66836962129406</v>
      </c>
      <c r="BJ1003" s="44">
        <f t="shared" si="1152"/>
        <v>0</v>
      </c>
      <c r="BK1003" s="44">
        <f t="shared" si="1153"/>
        <v>0</v>
      </c>
      <c r="BL1003" s="44">
        <f t="shared" si="1154"/>
        <v>7.6220757119948432</v>
      </c>
      <c r="BM1003" s="44"/>
      <c r="BN1003" s="44">
        <f t="shared" si="1155"/>
        <v>253.29044533328891</v>
      </c>
      <c r="BO1003" s="44">
        <f t="shared" si="1156"/>
        <v>180.21920186554786</v>
      </c>
      <c r="BP1003" s="44">
        <f t="shared" si="1157"/>
        <v>0</v>
      </c>
      <c r="BQ1003" s="44"/>
      <c r="BR1003" s="44">
        <f t="shared" si="1158"/>
        <v>14.232802500000004</v>
      </c>
      <c r="BS1003" s="44"/>
      <c r="BT1003" s="44">
        <f t="shared" si="1159"/>
        <v>194.45200436554785</v>
      </c>
      <c r="BU1003" s="20"/>
      <c r="BV1003" s="20">
        <v>0.22</v>
      </c>
      <c r="BW1003" s="20"/>
      <c r="BX1003" s="20">
        <v>0.05</v>
      </c>
      <c r="BY1003" s="44">
        <f t="shared" si="1160"/>
        <v>96.512573779794096</v>
      </c>
      <c r="BZ1003" s="44">
        <f t="shared" si="1161"/>
        <v>0</v>
      </c>
      <c r="CA1003" s="44">
        <f t="shared" si="1162"/>
        <v>0</v>
      </c>
      <c r="CB1003" s="44">
        <f t="shared" si="1163"/>
        <v>7.6220757119948432</v>
      </c>
      <c r="CC1003" s="44"/>
      <c r="CD1003" s="44">
        <f t="shared" si="1164"/>
        <v>104.13464949178893</v>
      </c>
      <c r="CE1003" s="44">
        <f t="shared" si="1165"/>
        <v>3.6011196464613828</v>
      </c>
      <c r="CF1003" s="44">
        <f t="shared" si="1166"/>
        <v>10.893025184465506</v>
      </c>
      <c r="CG1003" s="44">
        <f t="shared" si="1167"/>
        <v>4.273467113701571</v>
      </c>
      <c r="CH1003" s="44">
        <f t="shared" si="1168"/>
        <v>41.620354084387898</v>
      </c>
      <c r="CI1003" s="44">
        <f t="shared" si="1169"/>
        <v>121.75094557030047</v>
      </c>
      <c r="CJ1003" s="44">
        <f t="shared" si="1170"/>
        <v>50.05515318816817</v>
      </c>
      <c r="CK1003" s="44">
        <f t="shared" si="1171"/>
        <v>284.14513994204049</v>
      </c>
    </row>
    <row r="1004" spans="1:91" x14ac:dyDescent="0.25">
      <c r="A1004" s="41">
        <f>'[11]КППВ ПАТ "СМНВО"'!F173</f>
        <v>1992</v>
      </c>
      <c r="B1004" s="41" t="str">
        <f>'[11]КППВ ПАТ "СМНВО"'!C173</f>
        <v>вул Ковпака,14</v>
      </c>
      <c r="C1004" s="47" t="str">
        <f>'[11]КППВ ПАТ "СМНВО"'!O173</f>
        <v>так</v>
      </c>
      <c r="D1004" s="46">
        <f>'[11]КППВ ПАТ "СМНВО"'!G173</f>
        <v>9</v>
      </c>
      <c r="E1004" s="86" t="str">
        <f t="shared" si="1134"/>
        <v>ПАТ"Сумське НВО ім.Фрунзе"</v>
      </c>
      <c r="F1004" s="43">
        <f>'[11]КППВ ПАТ "СМНВО"'!L173</f>
        <v>6491.15</v>
      </c>
      <c r="G1004" s="43">
        <f>'[11]КППВ ПАТ "СМНВО"'!CL173</f>
        <v>833.54965605172356</v>
      </c>
      <c r="H1004" s="32">
        <f t="shared" si="1188"/>
        <v>128.41324819973713</v>
      </c>
      <c r="I1004" s="42"/>
      <c r="J1004" s="42"/>
      <c r="K1004" s="43">
        <f>'[11]КППВ ПАТ "СМНВО"'!CN173</f>
        <v>0</v>
      </c>
      <c r="L1004" s="42"/>
      <c r="M1004" s="42"/>
      <c r="N1004" s="44">
        <f t="shared" si="1172"/>
        <v>833.54965605172356</v>
      </c>
      <c r="O1004" s="44">
        <f t="shared" si="1173"/>
        <v>446.38985105944499</v>
      </c>
      <c r="P1004" s="44">
        <f t="shared" si="1174"/>
        <v>0</v>
      </c>
      <c r="Q1004" s="44">
        <f t="shared" si="1175"/>
        <v>0</v>
      </c>
      <c r="R1004" s="44">
        <f t="shared" si="1176"/>
        <v>0</v>
      </c>
      <c r="S1004" s="44">
        <f t="shared" si="1177"/>
        <v>0</v>
      </c>
      <c r="T1004" s="44">
        <f t="shared" si="1178"/>
        <v>446.38985105944499</v>
      </c>
      <c r="U1004" s="44">
        <f t="shared" si="1179"/>
        <v>925.24011821741328</v>
      </c>
      <c r="V1004" s="44">
        <f t="shared" si="1180"/>
        <v>0</v>
      </c>
      <c r="W1004" s="44">
        <f t="shared" si="1181"/>
        <v>0</v>
      </c>
      <c r="X1004" s="44">
        <f t="shared" si="1182"/>
        <v>0</v>
      </c>
      <c r="Y1004" s="44">
        <f t="shared" si="1183"/>
        <v>0</v>
      </c>
      <c r="Z1004" s="44">
        <f t="shared" si="1184"/>
        <v>925.24011821741328</v>
      </c>
      <c r="AA1004" s="20">
        <v>0.11</v>
      </c>
      <c r="AC1004" s="44">
        <f t="shared" si="1185"/>
        <v>486.83625000000001</v>
      </c>
      <c r="AD1004" s="28">
        <v>75</v>
      </c>
      <c r="AE1004" s="44">
        <f t="shared" si="1186"/>
        <v>4180.3005999999996</v>
      </c>
      <c r="AF1004" s="28">
        <v>644</v>
      </c>
      <c r="AG1004" s="44">
        <f t="shared" si="1187"/>
        <v>655.60614999999996</v>
      </c>
      <c r="AH1004" s="28">
        <v>101</v>
      </c>
      <c r="AI1004" s="44">
        <f t="shared" si="1138"/>
        <v>166.54322127913437</v>
      </c>
      <c r="AJ1004" s="44">
        <f t="shared" si="1139"/>
        <v>0</v>
      </c>
      <c r="AK1004" s="44"/>
      <c r="AL1004" s="44">
        <f t="shared" si="1140"/>
        <v>0</v>
      </c>
      <c r="AM1004" s="44"/>
      <c r="AN1004" s="44">
        <f t="shared" si="1141"/>
        <v>166.54322127913437</v>
      </c>
      <c r="AO1004" s="20"/>
      <c r="AP1004" s="20">
        <v>0.18</v>
      </c>
      <c r="AQ1004" s="20"/>
      <c r="AR1004" s="20">
        <v>0.05</v>
      </c>
      <c r="AS1004" s="44">
        <f t="shared" si="1142"/>
        <v>110.66603732116512</v>
      </c>
      <c r="AT1004" s="44">
        <f t="shared" si="1143"/>
        <v>0</v>
      </c>
      <c r="AU1004" s="44">
        <f t="shared" si="1144"/>
        <v>0</v>
      </c>
      <c r="AV1004" s="44">
        <f t="shared" si="1145"/>
        <v>0</v>
      </c>
      <c r="AW1004" s="44"/>
      <c r="AX1004" s="44">
        <f t="shared" si="1146"/>
        <v>110.66603732116512</v>
      </c>
      <c r="AY1004" s="44">
        <f t="shared" si="1147"/>
        <v>518.13446620175148</v>
      </c>
      <c r="AZ1004" s="44">
        <f t="shared" si="1148"/>
        <v>0</v>
      </c>
      <c r="BA1004" s="44"/>
      <c r="BB1004" s="44">
        <f t="shared" si="1149"/>
        <v>0</v>
      </c>
      <c r="BC1004" s="44"/>
      <c r="BD1004" s="44">
        <f t="shared" si="1150"/>
        <v>518.13446620175148</v>
      </c>
      <c r="BE1004" s="20"/>
      <c r="BF1004" s="20">
        <v>0.56000000000000005</v>
      </c>
      <c r="BG1004" s="20"/>
      <c r="BH1004" s="20">
        <v>0.05</v>
      </c>
      <c r="BI1004" s="44">
        <f t="shared" si="1151"/>
        <v>277.47593141855106</v>
      </c>
      <c r="BJ1004" s="44">
        <f t="shared" si="1152"/>
        <v>0</v>
      </c>
      <c r="BK1004" s="44">
        <f t="shared" si="1153"/>
        <v>0</v>
      </c>
      <c r="BL1004" s="44">
        <f t="shared" si="1154"/>
        <v>0</v>
      </c>
      <c r="BM1004" s="44"/>
      <c r="BN1004" s="44">
        <f t="shared" si="1155"/>
        <v>277.47593141855106</v>
      </c>
      <c r="BO1004" s="44">
        <f t="shared" si="1156"/>
        <v>203.55282600783093</v>
      </c>
      <c r="BP1004" s="44">
        <f t="shared" si="1157"/>
        <v>0</v>
      </c>
      <c r="BQ1004" s="44"/>
      <c r="BR1004" s="44">
        <f t="shared" si="1158"/>
        <v>0</v>
      </c>
      <c r="BS1004" s="44"/>
      <c r="BT1004" s="44">
        <f t="shared" si="1159"/>
        <v>203.55282600783093</v>
      </c>
      <c r="BU1004" s="20"/>
      <c r="BV1004" s="20">
        <v>0.22</v>
      </c>
      <c r="BW1004" s="20"/>
      <c r="BX1004" s="20">
        <v>0.05</v>
      </c>
      <c r="BY1004" s="44">
        <f t="shared" si="1160"/>
        <v>109.00840162871648</v>
      </c>
      <c r="BZ1004" s="44">
        <f t="shared" si="1161"/>
        <v>0</v>
      </c>
      <c r="CA1004" s="44">
        <f t="shared" si="1162"/>
        <v>0</v>
      </c>
      <c r="CB1004" s="44">
        <f t="shared" si="1163"/>
        <v>0</v>
      </c>
      <c r="CC1004" s="44"/>
      <c r="CD1004" s="44">
        <f t="shared" si="1164"/>
        <v>109.00840162871648</v>
      </c>
      <c r="CE1004" s="44">
        <f t="shared" si="1165"/>
        <v>4.399147758287822</v>
      </c>
      <c r="CF1004" s="44">
        <f t="shared" si="1166"/>
        <v>15.06545298768396</v>
      </c>
      <c r="CG1004" s="44">
        <f t="shared" si="1167"/>
        <v>6.0142717460714623</v>
      </c>
      <c r="CH1004" s="44">
        <f t="shared" si="1168"/>
        <v>42.870972098115622</v>
      </c>
      <c r="CI1004" s="44">
        <f t="shared" si="1169"/>
        <v>133.37635763858196</v>
      </c>
      <c r="CJ1004" s="44">
        <f t="shared" si="1170"/>
        <v>52.397854786585768</v>
      </c>
      <c r="CK1004" s="44">
        <f t="shared" si="1171"/>
        <v>238.17206721175347</v>
      </c>
    </row>
    <row r="1005" spans="1:91" x14ac:dyDescent="0.25">
      <c r="A1005" s="41">
        <f>'[11]КППВ ПАТ "СМНВО"'!F174</f>
        <v>1978</v>
      </c>
      <c r="B1005" s="41" t="str">
        <f>'[11]КППВ ПАТ "СМНВО"'!C174</f>
        <v>вул Ковпака 15</v>
      </c>
      <c r="C1005" s="47" t="str">
        <f>'[11]КППВ ПАТ "СМНВО"'!O174</f>
        <v>так</v>
      </c>
      <c r="D1005" s="46">
        <f>'[11]КППВ ПАТ "СМНВО"'!G174</f>
        <v>9</v>
      </c>
      <c r="E1005" s="86" t="str">
        <f t="shared" si="1134"/>
        <v>ПАТ"Сумське НВО ім.Фрунзе"</v>
      </c>
      <c r="F1005" s="43">
        <f>'[11]КППВ ПАТ "СМНВО"'!L174</f>
        <v>4068.45</v>
      </c>
      <c r="G1005" s="43">
        <f>'[11]КППВ ПАТ "СМНВО"'!CL174</f>
        <v>800.62032374643024</v>
      </c>
      <c r="H1005" s="32">
        <f t="shared" si="1188"/>
        <v>196.78755392014901</v>
      </c>
      <c r="I1005" s="42"/>
      <c r="J1005" s="42"/>
      <c r="K1005" s="43">
        <f>'[11]КППВ ПАТ "СМНВО"'!CN174</f>
        <v>269.10292500000003</v>
      </c>
      <c r="L1005" s="42"/>
      <c r="M1005" s="42"/>
      <c r="N1005" s="44">
        <f t="shared" si="1172"/>
        <v>1069.7232487464303</v>
      </c>
      <c r="O1005" s="44">
        <f t="shared" si="1173"/>
        <v>428.75524508663091</v>
      </c>
      <c r="P1005" s="44">
        <f t="shared" si="1174"/>
        <v>0</v>
      </c>
      <c r="Q1005" s="44">
        <f t="shared" si="1175"/>
        <v>0</v>
      </c>
      <c r="R1005" s="44">
        <f t="shared" si="1176"/>
        <v>144.11236779750647</v>
      </c>
      <c r="S1005" s="44">
        <f t="shared" si="1177"/>
        <v>0</v>
      </c>
      <c r="T1005" s="44">
        <f t="shared" si="1178"/>
        <v>572.86761288413732</v>
      </c>
      <c r="U1005" s="44">
        <f t="shared" si="1179"/>
        <v>824.6389334588232</v>
      </c>
      <c r="V1005" s="44">
        <f t="shared" si="1180"/>
        <v>0</v>
      </c>
      <c r="W1005" s="44">
        <f t="shared" si="1181"/>
        <v>0</v>
      </c>
      <c r="X1005" s="44">
        <f t="shared" si="1182"/>
        <v>269.10292500000003</v>
      </c>
      <c r="Y1005" s="44">
        <f t="shared" si="1183"/>
        <v>0</v>
      </c>
      <c r="Z1005" s="44">
        <f t="shared" si="1184"/>
        <v>1093.7418584588231</v>
      </c>
      <c r="AA1005" s="20">
        <v>0.03</v>
      </c>
      <c r="AC1005" s="44">
        <f t="shared" si="1185"/>
        <v>382.43430000000001</v>
      </c>
      <c r="AD1005" s="28">
        <v>94</v>
      </c>
      <c r="AE1005" s="44">
        <f t="shared" si="1186"/>
        <v>2774.6828999999998</v>
      </c>
      <c r="AF1005" s="28">
        <v>682</v>
      </c>
      <c r="AG1005" s="44">
        <f t="shared" si="1187"/>
        <v>447.52949999999998</v>
      </c>
      <c r="AH1005" s="28">
        <v>110</v>
      </c>
      <c r="AI1005" s="44">
        <f t="shared" si="1138"/>
        <v>148.43500802258816</v>
      </c>
      <c r="AJ1005" s="44">
        <f t="shared" si="1139"/>
        <v>0</v>
      </c>
      <c r="AK1005" s="44"/>
      <c r="AL1005" s="44">
        <f t="shared" si="1140"/>
        <v>13.455146250000002</v>
      </c>
      <c r="AM1005" s="44"/>
      <c r="AN1005" s="44">
        <f t="shared" si="1141"/>
        <v>161.89015427258818</v>
      </c>
      <c r="AO1005" s="20"/>
      <c r="AP1005" s="20">
        <v>0.18</v>
      </c>
      <c r="AQ1005" s="20"/>
      <c r="AR1005" s="20">
        <v>0.05</v>
      </c>
      <c r="AS1005" s="44">
        <f t="shared" si="1142"/>
        <v>98.633339810710339</v>
      </c>
      <c r="AT1005" s="44">
        <f t="shared" si="1143"/>
        <v>0</v>
      </c>
      <c r="AU1005" s="44">
        <f t="shared" si="1144"/>
        <v>0</v>
      </c>
      <c r="AV1005" s="44">
        <f t="shared" si="1145"/>
        <v>7.2056183898753243</v>
      </c>
      <c r="AW1005" s="44"/>
      <c r="AX1005" s="44">
        <f t="shared" si="1146"/>
        <v>105.83895820058567</v>
      </c>
      <c r="AY1005" s="44">
        <f t="shared" si="1147"/>
        <v>461.79780273694104</v>
      </c>
      <c r="AZ1005" s="44">
        <f t="shared" si="1148"/>
        <v>0</v>
      </c>
      <c r="BA1005" s="44"/>
      <c r="BB1005" s="44">
        <f t="shared" si="1149"/>
        <v>13.455146250000002</v>
      </c>
      <c r="BC1005" s="44"/>
      <c r="BD1005" s="44">
        <f t="shared" si="1150"/>
        <v>475.25294898694102</v>
      </c>
      <c r="BE1005" s="20"/>
      <c r="BF1005" s="20">
        <v>0.56000000000000005</v>
      </c>
      <c r="BG1005" s="20"/>
      <c r="BH1005" s="20">
        <v>0.05</v>
      </c>
      <c r="BI1005" s="44">
        <f t="shared" si="1151"/>
        <v>247.30602536596874</v>
      </c>
      <c r="BJ1005" s="44">
        <f t="shared" si="1152"/>
        <v>0</v>
      </c>
      <c r="BK1005" s="44">
        <f t="shared" si="1153"/>
        <v>0</v>
      </c>
      <c r="BL1005" s="44">
        <f t="shared" si="1154"/>
        <v>7.2056183898753243</v>
      </c>
      <c r="BM1005" s="44"/>
      <c r="BN1005" s="44">
        <f t="shared" si="1155"/>
        <v>254.51164375584406</v>
      </c>
      <c r="BO1005" s="44">
        <f t="shared" si="1156"/>
        <v>181.42056536094111</v>
      </c>
      <c r="BP1005" s="44">
        <f t="shared" si="1157"/>
        <v>0</v>
      </c>
      <c r="BQ1005" s="44"/>
      <c r="BR1005" s="44">
        <f t="shared" si="1158"/>
        <v>13.455146250000002</v>
      </c>
      <c r="BS1005" s="44"/>
      <c r="BT1005" s="44">
        <f t="shared" si="1159"/>
        <v>194.87571161094112</v>
      </c>
      <c r="BU1005" s="20"/>
      <c r="BV1005" s="20">
        <v>0.22</v>
      </c>
      <c r="BW1005" s="20"/>
      <c r="BX1005" s="20">
        <v>0.05</v>
      </c>
      <c r="BY1005" s="44">
        <f t="shared" si="1160"/>
        <v>97.155938536630572</v>
      </c>
      <c r="BZ1005" s="44">
        <f t="shared" si="1161"/>
        <v>0</v>
      </c>
      <c r="CA1005" s="44">
        <f t="shared" si="1162"/>
        <v>0</v>
      </c>
      <c r="CB1005" s="44">
        <f t="shared" si="1163"/>
        <v>7.2056183898753243</v>
      </c>
      <c r="CC1005" s="44"/>
      <c r="CD1005" s="44">
        <f t="shared" si="1164"/>
        <v>104.3615569265059</v>
      </c>
      <c r="CE1005" s="44">
        <f t="shared" si="1165"/>
        <v>3.6133603967946444</v>
      </c>
      <c r="CF1005" s="44">
        <f t="shared" si="1166"/>
        <v>10.901988054667491</v>
      </c>
      <c r="CG1005" s="44">
        <f t="shared" si="1167"/>
        <v>4.2882600948083001</v>
      </c>
      <c r="CH1005" s="44">
        <f t="shared" si="1168"/>
        <v>41.673195903586731</v>
      </c>
      <c r="CI1005" s="44">
        <f t="shared" si="1169"/>
        <v>122.33794782567337</v>
      </c>
      <c r="CJ1005" s="44">
        <f t="shared" si="1170"/>
        <v>50.164222421701119</v>
      </c>
      <c r="CK1005" s="44">
        <f t="shared" si="1171"/>
        <v>281.54719439429982</v>
      </c>
    </row>
    <row r="1006" spans="1:91" x14ac:dyDescent="0.25">
      <c r="A1006" s="41">
        <f>'[11]КППВ ПАТ "СМНВО"'!F175</f>
        <v>1979</v>
      </c>
      <c r="B1006" s="41" t="str">
        <f>'[11]КППВ ПАТ "СМНВО"'!C175</f>
        <v>вул Ковпака 17</v>
      </c>
      <c r="C1006" s="47" t="str">
        <f>'[11]КППВ ПАТ "СМНВО"'!O175</f>
        <v>так</v>
      </c>
      <c r="D1006" s="46">
        <f>'[11]КППВ ПАТ "СМНВО"'!G175</f>
        <v>9</v>
      </c>
      <c r="E1006" s="86" t="str">
        <f t="shared" si="1134"/>
        <v>ПАТ"Сумське НВО ім.Фрунзе"</v>
      </c>
      <c r="F1006" s="43">
        <f>'[11]КППВ ПАТ "СМНВО"'!L175</f>
        <v>7646.8</v>
      </c>
      <c r="G1006" s="43">
        <f>'[11]КППВ ПАТ "СМНВО"'!CL175</f>
        <v>1282.1902850226354</v>
      </c>
      <c r="H1006" s="32">
        <f t="shared" si="1188"/>
        <v>167.67671248399793</v>
      </c>
      <c r="I1006" s="42"/>
      <c r="J1006" s="42"/>
      <c r="K1006" s="43">
        <f>'[11]КППВ ПАТ "СМНВО"'!CN175</f>
        <v>339.32009999999997</v>
      </c>
      <c r="L1006" s="42"/>
      <c r="M1006" s="42"/>
      <c r="N1006" s="44">
        <f t="shared" si="1172"/>
        <v>1621.5103850226353</v>
      </c>
      <c r="O1006" s="44">
        <f t="shared" si="1173"/>
        <v>686.64983088374709</v>
      </c>
      <c r="P1006" s="44">
        <f t="shared" si="1174"/>
        <v>0</v>
      </c>
      <c r="Q1006" s="44">
        <f t="shared" si="1175"/>
        <v>0</v>
      </c>
      <c r="R1006" s="44">
        <f t="shared" si="1176"/>
        <v>181.7156876027515</v>
      </c>
      <c r="S1006" s="44">
        <f t="shared" si="1177"/>
        <v>0</v>
      </c>
      <c r="T1006" s="44">
        <f t="shared" si="1178"/>
        <v>868.36551848649856</v>
      </c>
      <c r="U1006" s="44">
        <f t="shared" si="1179"/>
        <v>1320.6559935733146</v>
      </c>
      <c r="V1006" s="44">
        <f t="shared" si="1180"/>
        <v>0</v>
      </c>
      <c r="W1006" s="44">
        <f t="shared" si="1181"/>
        <v>0</v>
      </c>
      <c r="X1006" s="44">
        <f t="shared" si="1182"/>
        <v>339.32009999999997</v>
      </c>
      <c r="Y1006" s="44">
        <f t="shared" si="1183"/>
        <v>0</v>
      </c>
      <c r="Z1006" s="44">
        <f t="shared" si="1184"/>
        <v>1659.9760935733145</v>
      </c>
      <c r="AA1006" s="20">
        <v>0.03</v>
      </c>
      <c r="AC1006" s="44">
        <f t="shared" si="1185"/>
        <v>573.51</v>
      </c>
      <c r="AD1006" s="28">
        <v>75</v>
      </c>
      <c r="AE1006" s="44">
        <f t="shared" si="1186"/>
        <v>4924.5392000000002</v>
      </c>
      <c r="AF1006" s="28">
        <v>644</v>
      </c>
      <c r="AG1006" s="44">
        <f t="shared" si="1187"/>
        <v>772.32680000000005</v>
      </c>
      <c r="AH1006" s="28">
        <v>101</v>
      </c>
      <c r="AI1006" s="44">
        <f t="shared" si="1138"/>
        <v>237.71807884319662</v>
      </c>
      <c r="AJ1006" s="44">
        <f t="shared" si="1139"/>
        <v>0</v>
      </c>
      <c r="AK1006" s="44"/>
      <c r="AL1006" s="44">
        <f t="shared" si="1140"/>
        <v>16.966004999999999</v>
      </c>
      <c r="AM1006" s="44"/>
      <c r="AN1006" s="44">
        <f t="shared" si="1141"/>
        <v>254.68408384319662</v>
      </c>
      <c r="AO1006" s="20"/>
      <c r="AP1006" s="20">
        <v>0.18</v>
      </c>
      <c r="AQ1006" s="20"/>
      <c r="AR1006" s="20">
        <v>0.05</v>
      </c>
      <c r="AS1006" s="44">
        <f t="shared" si="1142"/>
        <v>157.96090398110263</v>
      </c>
      <c r="AT1006" s="44">
        <f t="shared" si="1143"/>
        <v>0</v>
      </c>
      <c r="AU1006" s="44">
        <f t="shared" si="1144"/>
        <v>0</v>
      </c>
      <c r="AV1006" s="44">
        <f t="shared" si="1145"/>
        <v>9.0857843801375751</v>
      </c>
      <c r="AW1006" s="44"/>
      <c r="AX1006" s="44">
        <f t="shared" si="1146"/>
        <v>167.0466883612402</v>
      </c>
      <c r="AY1006" s="44">
        <f t="shared" si="1147"/>
        <v>739.56735640105626</v>
      </c>
      <c r="AZ1006" s="44">
        <f t="shared" si="1148"/>
        <v>0</v>
      </c>
      <c r="BA1006" s="44"/>
      <c r="BB1006" s="44">
        <f t="shared" si="1149"/>
        <v>16.966004999999999</v>
      </c>
      <c r="BC1006" s="44"/>
      <c r="BD1006" s="44">
        <f t="shared" si="1150"/>
        <v>756.53336140105625</v>
      </c>
      <c r="BE1006" s="20"/>
      <c r="BF1006" s="20">
        <v>0.56000000000000005</v>
      </c>
      <c r="BG1006" s="20"/>
      <c r="BH1006" s="20">
        <v>0.05</v>
      </c>
      <c r="BI1006" s="44">
        <f t="shared" si="1151"/>
        <v>396.05962245374542</v>
      </c>
      <c r="BJ1006" s="44">
        <f t="shared" si="1152"/>
        <v>0</v>
      </c>
      <c r="BK1006" s="44">
        <f t="shared" si="1153"/>
        <v>0</v>
      </c>
      <c r="BL1006" s="44">
        <f t="shared" si="1154"/>
        <v>9.0857843801375751</v>
      </c>
      <c r="BM1006" s="44"/>
      <c r="BN1006" s="44">
        <f t="shared" si="1155"/>
        <v>405.14540683388299</v>
      </c>
      <c r="BO1006" s="44">
        <f t="shared" si="1156"/>
        <v>290.54431858612924</v>
      </c>
      <c r="BP1006" s="44">
        <f t="shared" si="1157"/>
        <v>0</v>
      </c>
      <c r="BQ1006" s="44"/>
      <c r="BR1006" s="44">
        <f t="shared" si="1158"/>
        <v>16.966004999999999</v>
      </c>
      <c r="BS1006" s="44"/>
      <c r="BT1006" s="44">
        <f t="shared" si="1159"/>
        <v>307.51032358612923</v>
      </c>
      <c r="BU1006" s="20"/>
      <c r="BV1006" s="20">
        <v>0.22</v>
      </c>
      <c r="BW1006" s="20"/>
      <c r="BX1006" s="20">
        <v>0.05</v>
      </c>
      <c r="BY1006" s="44">
        <f t="shared" si="1160"/>
        <v>155.59485167825713</v>
      </c>
      <c r="BZ1006" s="44">
        <f t="shared" si="1161"/>
        <v>0</v>
      </c>
      <c r="CA1006" s="44">
        <f t="shared" si="1162"/>
        <v>0</v>
      </c>
      <c r="CB1006" s="44">
        <f t="shared" si="1163"/>
        <v>9.0857843801375751</v>
      </c>
      <c r="CC1006" s="44"/>
      <c r="CD1006" s="44">
        <f t="shared" si="1164"/>
        <v>164.6806360583947</v>
      </c>
      <c r="CE1006" s="44">
        <f t="shared" si="1165"/>
        <v>3.4332317846360332</v>
      </c>
      <c r="CF1006" s="44">
        <f t="shared" si="1166"/>
        <v>12.154992052073668</v>
      </c>
      <c r="CG1006" s="44">
        <f t="shared" si="1167"/>
        <v>4.6898458646111729</v>
      </c>
      <c r="CH1006" s="44">
        <f t="shared" si="1168"/>
        <v>65.559883905306506</v>
      </c>
      <c r="CI1006" s="44">
        <f t="shared" si="1169"/>
        <v>194.74416538130069</v>
      </c>
      <c r="CJ1006" s="44">
        <f t="shared" si="1170"/>
        <v>79.158229323832217</v>
      </c>
      <c r="CK1006" s="44">
        <f t="shared" si="1171"/>
        <v>427.30522590195943</v>
      </c>
    </row>
    <row r="1007" spans="1:91" x14ac:dyDescent="0.25">
      <c r="A1007" s="41">
        <f>'[11]КППВ ПАТ "СМНВО"'!F176</f>
        <v>1978</v>
      </c>
      <c r="B1007" s="41" t="str">
        <f>'[11]КППВ ПАТ "СМНВО"'!C176</f>
        <v>вул Ковпака 23</v>
      </c>
      <c r="C1007" s="50">
        <f>'[11]КППВ ПАТ "СМНВО"'!O176</f>
        <v>1</v>
      </c>
      <c r="D1007" s="46">
        <f>'[11]КППВ ПАТ "СМНВО"'!G176</f>
        <v>9</v>
      </c>
      <c r="E1007" s="86" t="str">
        <f t="shared" si="1134"/>
        <v>ПАТ"Сумське НВО ім.Фрунзе"</v>
      </c>
      <c r="F1007" s="43">
        <f>'[11]КППВ ПАТ "СМНВО"'!L176</f>
        <v>5555.85</v>
      </c>
      <c r="G1007" s="43">
        <f>'[11]КППВ ПАТ "СМНВО"'!CL176</f>
        <v>1130.9274004229896</v>
      </c>
      <c r="H1007" s="32">
        <f t="shared" si="1188"/>
        <v>203.55614360052729</v>
      </c>
      <c r="I1007" s="42"/>
      <c r="J1007" s="42"/>
      <c r="K1007" s="43">
        <f>'[11]КППВ ПАТ "СМНВО"'!CN176</f>
        <v>268.53959999999995</v>
      </c>
      <c r="L1007" s="42"/>
      <c r="M1007" s="42"/>
      <c r="N1007" s="44">
        <f t="shared" si="1172"/>
        <v>1399.4670004229897</v>
      </c>
      <c r="O1007" s="44">
        <f t="shared" si="1173"/>
        <v>605.64419908120931</v>
      </c>
      <c r="P1007" s="44">
        <f t="shared" si="1174"/>
        <v>0</v>
      </c>
      <c r="Q1007" s="44">
        <f t="shared" si="1175"/>
        <v>0</v>
      </c>
      <c r="R1007" s="44">
        <f t="shared" si="1176"/>
        <v>143.81069103353394</v>
      </c>
      <c r="S1007" s="44">
        <f t="shared" si="1177"/>
        <v>0</v>
      </c>
      <c r="T1007" s="44">
        <f t="shared" si="1178"/>
        <v>749.45489011474319</v>
      </c>
      <c r="U1007" s="44">
        <f t="shared" si="1179"/>
        <v>1164.8552224356795</v>
      </c>
      <c r="V1007" s="44">
        <f t="shared" si="1180"/>
        <v>0</v>
      </c>
      <c r="W1007" s="44">
        <f t="shared" si="1181"/>
        <v>0</v>
      </c>
      <c r="X1007" s="44">
        <f t="shared" si="1182"/>
        <v>268.53959999999995</v>
      </c>
      <c r="Y1007" s="44">
        <f t="shared" si="1183"/>
        <v>0</v>
      </c>
      <c r="Z1007" s="44">
        <f t="shared" si="1184"/>
        <v>1433.3948224356795</v>
      </c>
      <c r="AA1007" s="20">
        <v>0.03</v>
      </c>
      <c r="AC1007" s="44">
        <f>AD1007*F1007/1000</f>
        <v>539.71114285714282</v>
      </c>
      <c r="AD1007" s="28">
        <f>90+$CG$5</f>
        <v>97.142857142857139</v>
      </c>
      <c r="AE1007" s="44">
        <f>AF1007*F1007/1000</f>
        <v>3717.6573428571428</v>
      </c>
      <c r="AF1007" s="28">
        <f>662+$CG$5</f>
        <v>669.14285714285711</v>
      </c>
      <c r="AG1007" s="44">
        <f>AH1007*F1007/1000</f>
        <v>573.04624285714283</v>
      </c>
      <c r="AH1007" s="28">
        <f>96+$CG$5</f>
        <v>103.14285714285714</v>
      </c>
      <c r="AI1007" s="44">
        <f t="shared" si="1138"/>
        <v>209.6739400384223</v>
      </c>
      <c r="AJ1007" s="44">
        <f t="shared" si="1139"/>
        <v>0</v>
      </c>
      <c r="AK1007" s="44"/>
      <c r="AL1007" s="44">
        <f t="shared" si="1140"/>
        <v>13.426979999999999</v>
      </c>
      <c r="AM1007" s="44"/>
      <c r="AN1007" s="44">
        <f t="shared" si="1141"/>
        <v>223.10092003842229</v>
      </c>
      <c r="AO1007" s="20"/>
      <c r="AP1007" s="20">
        <v>0.18</v>
      </c>
      <c r="AQ1007" s="20"/>
      <c r="AR1007" s="20">
        <v>0.05</v>
      </c>
      <c r="AS1007" s="44">
        <f t="shared" si="1142"/>
        <v>139.32589927918551</v>
      </c>
      <c r="AT1007" s="44">
        <f t="shared" si="1143"/>
        <v>0</v>
      </c>
      <c r="AU1007" s="44">
        <f t="shared" si="1144"/>
        <v>0</v>
      </c>
      <c r="AV1007" s="44">
        <f t="shared" si="1145"/>
        <v>7.1905345516766976</v>
      </c>
      <c r="AW1007" s="44"/>
      <c r="AX1007" s="44">
        <f t="shared" si="1146"/>
        <v>146.51643383086221</v>
      </c>
      <c r="AY1007" s="44">
        <f t="shared" si="1147"/>
        <v>652.31892456398054</v>
      </c>
      <c r="AZ1007" s="44">
        <f t="shared" si="1148"/>
        <v>0</v>
      </c>
      <c r="BA1007" s="44"/>
      <c r="BB1007" s="44">
        <f t="shared" si="1149"/>
        <v>13.426979999999999</v>
      </c>
      <c r="BC1007" s="44"/>
      <c r="BD1007" s="44">
        <f t="shared" si="1150"/>
        <v>665.7459045639805</v>
      </c>
      <c r="BE1007" s="20"/>
      <c r="BF1007" s="20">
        <v>0.56000000000000005</v>
      </c>
      <c r="BG1007" s="20"/>
      <c r="BH1007" s="20">
        <v>0.05</v>
      </c>
      <c r="BI1007" s="44">
        <f t="shared" si="1151"/>
        <v>349.33557403004158</v>
      </c>
      <c r="BJ1007" s="44">
        <f t="shared" si="1152"/>
        <v>0</v>
      </c>
      <c r="BK1007" s="44">
        <f t="shared" si="1153"/>
        <v>0</v>
      </c>
      <c r="BL1007" s="44">
        <f t="shared" si="1154"/>
        <v>7.1905345516766976</v>
      </c>
      <c r="BM1007" s="44"/>
      <c r="BN1007" s="44">
        <f t="shared" si="1155"/>
        <v>356.52610858171829</v>
      </c>
      <c r="BO1007" s="44">
        <f t="shared" si="1156"/>
        <v>256.26814893584947</v>
      </c>
      <c r="BP1007" s="44">
        <f t="shared" si="1157"/>
        <v>0</v>
      </c>
      <c r="BQ1007" s="44"/>
      <c r="BR1007" s="44">
        <f t="shared" si="1158"/>
        <v>13.426979999999999</v>
      </c>
      <c r="BS1007" s="44"/>
      <c r="BT1007" s="44">
        <f t="shared" si="1159"/>
        <v>269.69512893584948</v>
      </c>
      <c r="BU1007" s="20"/>
      <c r="BV1007" s="20">
        <v>0.22</v>
      </c>
      <c r="BW1007" s="20"/>
      <c r="BX1007" s="20">
        <v>0.05</v>
      </c>
      <c r="BY1007" s="44">
        <f t="shared" si="1160"/>
        <v>137.23897551180204</v>
      </c>
      <c r="BZ1007" s="44">
        <f t="shared" si="1161"/>
        <v>0</v>
      </c>
      <c r="CA1007" s="44">
        <f t="shared" si="1162"/>
        <v>0</v>
      </c>
      <c r="CB1007" s="44">
        <f t="shared" si="1163"/>
        <v>7.1905345516766976</v>
      </c>
      <c r="CC1007" s="44"/>
      <c r="CD1007" s="44">
        <f t="shared" si="1164"/>
        <v>144.42951006347874</v>
      </c>
      <c r="CE1007" s="44">
        <f t="shared" si="1165"/>
        <v>3.6836218896795052</v>
      </c>
      <c r="CF1007" s="44">
        <f t="shared" si="1166"/>
        <v>10.427447677383856</v>
      </c>
      <c r="CG1007" s="44">
        <f t="shared" si="1167"/>
        <v>3.9676534428821451</v>
      </c>
      <c r="CH1007" s="44">
        <f t="shared" si="1168"/>
        <v>57.429856613620316</v>
      </c>
      <c r="CI1007" s="44">
        <f t="shared" si="1169"/>
        <v>171.37397655567614</v>
      </c>
      <c r="CJ1007" s="44">
        <f t="shared" si="1170"/>
        <v>69.423974502257764</v>
      </c>
      <c r="CK1007" s="44">
        <f t="shared" si="1171"/>
        <v>368.97946951097185</v>
      </c>
      <c r="CM1007" s="35">
        <f>$CE$5/1000</f>
        <v>50</v>
      </c>
    </row>
    <row r="1008" spans="1:91" x14ac:dyDescent="0.25">
      <c r="A1008" s="41">
        <f>'[11]КППВ ПАТ "СМНВО"'!F177</f>
        <v>1978</v>
      </c>
      <c r="B1008" s="41" t="str">
        <f>'[11]КППВ ПАТ "СМНВО"'!C177</f>
        <v>вул Ковпака 29</v>
      </c>
      <c r="C1008" s="47" t="str">
        <f>'[11]КППВ ПАТ "СМНВО"'!O177</f>
        <v>так</v>
      </c>
      <c r="D1008" s="46">
        <f>'[11]КППВ ПАТ "СМНВО"'!G177</f>
        <v>9</v>
      </c>
      <c r="E1008" s="86" t="str">
        <f t="shared" si="1134"/>
        <v>ПАТ"Сумське НВО ім.Фрунзе"</v>
      </c>
      <c r="F1008" s="43">
        <f>'[11]КППВ ПАТ "СМНВО"'!L177</f>
        <v>9596.6200000000008</v>
      </c>
      <c r="G1008" s="43">
        <f>'[11]КППВ ПАТ "СМНВО"'!CL177</f>
        <v>1707.0114728395006</v>
      </c>
      <c r="H1008" s="32">
        <f t="shared" si="1188"/>
        <v>177.87632237595116</v>
      </c>
      <c r="I1008" s="42"/>
      <c r="J1008" s="42"/>
      <c r="K1008" s="43">
        <f>'[11]КППВ ПАТ "СМНВО"'!CN177</f>
        <v>403.28452499999997</v>
      </c>
      <c r="L1008" s="42"/>
      <c r="M1008" s="42"/>
      <c r="N1008" s="44">
        <f t="shared" si="1172"/>
        <v>2110.2959978395006</v>
      </c>
      <c r="O1008" s="44">
        <f t="shared" si="1173"/>
        <v>914.15381385545811</v>
      </c>
      <c r="P1008" s="44">
        <f t="shared" si="1174"/>
        <v>0</v>
      </c>
      <c r="Q1008" s="44">
        <f t="shared" si="1175"/>
        <v>0</v>
      </c>
      <c r="R1008" s="44">
        <f t="shared" si="1176"/>
        <v>215.97047967368874</v>
      </c>
      <c r="S1008" s="44">
        <f t="shared" si="1177"/>
        <v>0</v>
      </c>
      <c r="T1008" s="44">
        <f t="shared" si="1178"/>
        <v>1130.1242935291468</v>
      </c>
      <c r="U1008" s="44">
        <f t="shared" si="1179"/>
        <v>1758.2218170246856</v>
      </c>
      <c r="V1008" s="44">
        <f t="shared" si="1180"/>
        <v>0</v>
      </c>
      <c r="W1008" s="44">
        <f t="shared" si="1181"/>
        <v>0</v>
      </c>
      <c r="X1008" s="44">
        <f t="shared" si="1182"/>
        <v>403.28452499999997</v>
      </c>
      <c r="Y1008" s="44">
        <f t="shared" si="1183"/>
        <v>0</v>
      </c>
      <c r="Z1008" s="44">
        <f t="shared" si="1184"/>
        <v>2161.5063420246856</v>
      </c>
      <c r="AA1008" s="20">
        <v>0.03</v>
      </c>
      <c r="AC1008" s="44">
        <f t="shared" ref="AC1008" si="1197">AD1008*F1008/1000</f>
        <v>652.57015999999999</v>
      </c>
      <c r="AD1008" s="28">
        <v>68</v>
      </c>
      <c r="AE1008" s="44">
        <f t="shared" ref="AE1008" si="1198">AF1008*F1008/1000</f>
        <v>5882.7280600000004</v>
      </c>
      <c r="AF1008" s="28">
        <v>613</v>
      </c>
      <c r="AG1008" s="44">
        <f t="shared" ref="AG1008" si="1199">AH1008*F1008/1000</f>
        <v>882.88904000000002</v>
      </c>
      <c r="AH1008" s="28">
        <v>92</v>
      </c>
      <c r="AI1008" s="44">
        <f t="shared" si="1138"/>
        <v>316.47992706444342</v>
      </c>
      <c r="AJ1008" s="44">
        <f t="shared" si="1139"/>
        <v>0</v>
      </c>
      <c r="AK1008" s="44"/>
      <c r="AL1008" s="44">
        <f t="shared" si="1140"/>
        <v>20.164226249999999</v>
      </c>
      <c r="AM1008" s="44"/>
      <c r="AN1008" s="44">
        <f t="shared" si="1141"/>
        <v>336.64415331444343</v>
      </c>
      <c r="AO1008" s="20"/>
      <c r="AP1008" s="20">
        <v>0.18</v>
      </c>
      <c r="AQ1008" s="20"/>
      <c r="AR1008" s="20">
        <v>0.05</v>
      </c>
      <c r="AS1008" s="44">
        <f t="shared" si="1142"/>
        <v>210.29723786363016</v>
      </c>
      <c r="AT1008" s="44">
        <f t="shared" si="1143"/>
        <v>0</v>
      </c>
      <c r="AU1008" s="44">
        <f t="shared" si="1144"/>
        <v>0</v>
      </c>
      <c r="AV1008" s="44">
        <f t="shared" si="1145"/>
        <v>10.798523983684436</v>
      </c>
      <c r="AW1008" s="44"/>
      <c r="AX1008" s="44">
        <f t="shared" si="1146"/>
        <v>221.09576184731461</v>
      </c>
      <c r="AY1008" s="44">
        <f t="shared" si="1147"/>
        <v>984.604217533824</v>
      </c>
      <c r="AZ1008" s="44">
        <f t="shared" si="1148"/>
        <v>0</v>
      </c>
      <c r="BA1008" s="44"/>
      <c r="BB1008" s="44">
        <f t="shared" si="1149"/>
        <v>20.164226249999999</v>
      </c>
      <c r="BC1008" s="44"/>
      <c r="BD1008" s="44">
        <f t="shared" si="1150"/>
        <v>1004.768443783824</v>
      </c>
      <c r="BE1008" s="20"/>
      <c r="BF1008" s="20">
        <v>0.56000000000000005</v>
      </c>
      <c r="BG1008" s="20"/>
      <c r="BH1008" s="20">
        <v>0.05</v>
      </c>
      <c r="BI1008" s="44">
        <f t="shared" si="1151"/>
        <v>527.28391983182826</v>
      </c>
      <c r="BJ1008" s="44">
        <f t="shared" si="1152"/>
        <v>0</v>
      </c>
      <c r="BK1008" s="44">
        <f t="shared" si="1153"/>
        <v>0</v>
      </c>
      <c r="BL1008" s="44">
        <f t="shared" si="1154"/>
        <v>10.798523983684436</v>
      </c>
      <c r="BM1008" s="44"/>
      <c r="BN1008" s="44">
        <f t="shared" si="1155"/>
        <v>538.08244381551265</v>
      </c>
      <c r="BO1008" s="44">
        <f t="shared" si="1156"/>
        <v>386.80879974543086</v>
      </c>
      <c r="BP1008" s="44">
        <f t="shared" si="1157"/>
        <v>0</v>
      </c>
      <c r="BQ1008" s="44"/>
      <c r="BR1008" s="44">
        <f t="shared" si="1158"/>
        <v>20.164226249999999</v>
      </c>
      <c r="BS1008" s="44"/>
      <c r="BT1008" s="44">
        <f t="shared" si="1159"/>
        <v>406.97302599543087</v>
      </c>
      <c r="BU1008" s="20"/>
      <c r="BV1008" s="20">
        <v>0.22</v>
      </c>
      <c r="BW1008" s="20"/>
      <c r="BX1008" s="20">
        <v>0.05</v>
      </c>
      <c r="BY1008" s="44">
        <f t="shared" si="1160"/>
        <v>207.14725421964684</v>
      </c>
      <c r="BZ1008" s="44">
        <f t="shared" si="1161"/>
        <v>0</v>
      </c>
      <c r="CA1008" s="44">
        <f t="shared" si="1162"/>
        <v>0</v>
      </c>
      <c r="CB1008" s="44">
        <f t="shared" si="1163"/>
        <v>10.798523983684436</v>
      </c>
      <c r="CC1008" s="44"/>
      <c r="CD1008" s="44">
        <f t="shared" si="1164"/>
        <v>217.94577820333129</v>
      </c>
      <c r="CE1008" s="44">
        <f t="shared" si="1165"/>
        <v>2.9515272230801743</v>
      </c>
      <c r="CF1008" s="44">
        <f t="shared" si="1166"/>
        <v>10.93276342243375</v>
      </c>
      <c r="CG1008" s="44">
        <f t="shared" si="1167"/>
        <v>4.0509572944161993</v>
      </c>
      <c r="CH1008" s="44">
        <f t="shared" si="1168"/>
        <v>86.657757625259933</v>
      </c>
      <c r="CI1008" s="44">
        <f t="shared" si="1169"/>
        <v>258.64396994175434</v>
      </c>
      <c r="CJ1008" s="44">
        <f t="shared" si="1170"/>
        <v>104.76156944804883</v>
      </c>
      <c r="CK1008" s="44">
        <f t="shared" si="1171"/>
        <v>556.40738402392151</v>
      </c>
    </row>
    <row r="1009" spans="1:91" x14ac:dyDescent="0.25">
      <c r="A1009" s="41">
        <f>'[11]КППВ ПАТ "СМНВО"'!F178</f>
        <v>1978</v>
      </c>
      <c r="B1009" s="41" t="str">
        <f>'[11]КППВ ПАТ "СМНВО"'!C178</f>
        <v>вул Ковпака 33</v>
      </c>
      <c r="C1009" s="50">
        <f>'[11]КППВ ПАТ "СМНВО"'!O178</f>
        <v>1</v>
      </c>
      <c r="D1009" s="46">
        <f>'[11]КППВ ПАТ "СМНВО"'!G178</f>
        <v>9</v>
      </c>
      <c r="E1009" s="86" t="str">
        <f t="shared" si="1134"/>
        <v>ПАТ"Сумське НВО ім.Фрунзе"</v>
      </c>
      <c r="F1009" s="43">
        <f>'[11]КППВ ПАТ "СМНВО"'!L178</f>
        <v>3783.95</v>
      </c>
      <c r="G1009" s="43">
        <f>'[11]КППВ ПАТ "СМНВО"'!CL178</f>
        <v>772.74096839638696</v>
      </c>
      <c r="H1009" s="32">
        <f t="shared" si="1188"/>
        <v>204.21542789846245</v>
      </c>
      <c r="I1009" s="42"/>
      <c r="J1009" s="42"/>
      <c r="K1009" s="43">
        <f>'[11]КППВ ПАТ "СМНВО"'!CN178</f>
        <v>160.63319999999999</v>
      </c>
      <c r="L1009" s="42"/>
      <c r="M1009" s="42"/>
      <c r="N1009" s="44">
        <f t="shared" si="1172"/>
        <v>933.37416839638695</v>
      </c>
      <c r="O1009" s="44">
        <f t="shared" si="1173"/>
        <v>413.82504723700583</v>
      </c>
      <c r="P1009" s="44">
        <f t="shared" si="1174"/>
        <v>0</v>
      </c>
      <c r="Q1009" s="44">
        <f t="shared" si="1175"/>
        <v>0</v>
      </c>
      <c r="R1009" s="44">
        <f t="shared" si="1176"/>
        <v>86.023705609630269</v>
      </c>
      <c r="S1009" s="44">
        <f t="shared" si="1177"/>
        <v>0</v>
      </c>
      <c r="T1009" s="44">
        <f t="shared" si="1178"/>
        <v>499.8487528466361</v>
      </c>
      <c r="U1009" s="44">
        <f t="shared" si="1179"/>
        <v>795.92319744827864</v>
      </c>
      <c r="V1009" s="44">
        <f t="shared" si="1180"/>
        <v>0</v>
      </c>
      <c r="W1009" s="44">
        <f t="shared" si="1181"/>
        <v>0</v>
      </c>
      <c r="X1009" s="44">
        <f t="shared" si="1182"/>
        <v>160.63319999999999</v>
      </c>
      <c r="Y1009" s="44">
        <f t="shared" si="1183"/>
        <v>0</v>
      </c>
      <c r="Z1009" s="44">
        <f t="shared" si="1184"/>
        <v>956.55639744827863</v>
      </c>
      <c r="AA1009" s="20">
        <v>0.03</v>
      </c>
      <c r="AC1009" s="44">
        <f t="shared" si="1185"/>
        <v>399.83738333333338</v>
      </c>
      <c r="AD1009" s="28">
        <f>94+$CG$4</f>
        <v>105.66666666666667</v>
      </c>
      <c r="AE1009" s="44">
        <f t="shared" si="1186"/>
        <v>2624.7999833333329</v>
      </c>
      <c r="AF1009" s="28">
        <f>682+$CG$4</f>
        <v>693.66666666666663</v>
      </c>
      <c r="AG1009" s="44">
        <f t="shared" si="1187"/>
        <v>460.38058333333333</v>
      </c>
      <c r="AH1009" s="28">
        <f>110+$CG$4</f>
        <v>121.66666666666667</v>
      </c>
      <c r="AI1009" s="44">
        <f t="shared" si="1138"/>
        <v>143.26617554069014</v>
      </c>
      <c r="AJ1009" s="44">
        <f t="shared" si="1139"/>
        <v>0</v>
      </c>
      <c r="AK1009" s="44"/>
      <c r="AL1009" s="44">
        <f t="shared" si="1140"/>
        <v>8.0316600000000005</v>
      </c>
      <c r="AM1009" s="44"/>
      <c r="AN1009" s="44">
        <f t="shared" si="1141"/>
        <v>151.29783554069013</v>
      </c>
      <c r="AO1009" s="20"/>
      <c r="AP1009" s="20">
        <v>0.18</v>
      </c>
      <c r="AQ1009" s="20"/>
      <c r="AR1009" s="20">
        <v>0.05</v>
      </c>
      <c r="AS1009" s="44">
        <f t="shared" si="1142"/>
        <v>95.198710625834337</v>
      </c>
      <c r="AT1009" s="44">
        <f t="shared" si="1143"/>
        <v>0</v>
      </c>
      <c r="AU1009" s="44">
        <f t="shared" si="1144"/>
        <v>0</v>
      </c>
      <c r="AV1009" s="44">
        <f t="shared" si="1145"/>
        <v>4.3011852804815138</v>
      </c>
      <c r="AW1009" s="44"/>
      <c r="AX1009" s="44">
        <f t="shared" si="1146"/>
        <v>99.499895906315857</v>
      </c>
      <c r="AY1009" s="44">
        <f t="shared" si="1147"/>
        <v>445.71699057103609</v>
      </c>
      <c r="AZ1009" s="44">
        <f t="shared" si="1148"/>
        <v>0</v>
      </c>
      <c r="BA1009" s="44"/>
      <c r="BB1009" s="44">
        <f t="shared" si="1149"/>
        <v>8.0316600000000005</v>
      </c>
      <c r="BC1009" s="44"/>
      <c r="BD1009" s="44">
        <f t="shared" si="1150"/>
        <v>453.74865057103608</v>
      </c>
      <c r="BE1009" s="20"/>
      <c r="BF1009" s="20">
        <v>0.56000000000000005</v>
      </c>
      <c r="BG1009" s="20"/>
      <c r="BH1009" s="20">
        <v>0.05</v>
      </c>
      <c r="BI1009" s="44">
        <f t="shared" si="1151"/>
        <v>238.69428724630501</v>
      </c>
      <c r="BJ1009" s="44">
        <f t="shared" si="1152"/>
        <v>0</v>
      </c>
      <c r="BK1009" s="44">
        <f t="shared" si="1153"/>
        <v>0</v>
      </c>
      <c r="BL1009" s="44">
        <f t="shared" si="1154"/>
        <v>4.3011852804815138</v>
      </c>
      <c r="BM1009" s="44"/>
      <c r="BN1009" s="44">
        <f t="shared" si="1155"/>
        <v>242.99547252678653</v>
      </c>
      <c r="BO1009" s="44">
        <f t="shared" si="1156"/>
        <v>175.1031034386213</v>
      </c>
      <c r="BP1009" s="44">
        <f t="shared" si="1157"/>
        <v>0</v>
      </c>
      <c r="BQ1009" s="44"/>
      <c r="BR1009" s="44">
        <f t="shared" si="1158"/>
        <v>8.0316600000000005</v>
      </c>
      <c r="BS1009" s="44"/>
      <c r="BT1009" s="44">
        <f t="shared" si="1159"/>
        <v>183.13476343862129</v>
      </c>
      <c r="BU1009" s="20"/>
      <c r="BV1009" s="20">
        <v>0.22</v>
      </c>
      <c r="BW1009" s="20"/>
      <c r="BX1009" s="20">
        <v>0.05</v>
      </c>
      <c r="BY1009" s="44">
        <f t="shared" si="1160"/>
        <v>93.772755703905531</v>
      </c>
      <c r="BZ1009" s="44">
        <f t="shared" si="1161"/>
        <v>0</v>
      </c>
      <c r="CA1009" s="44">
        <f t="shared" si="1162"/>
        <v>0</v>
      </c>
      <c r="CB1009" s="44">
        <f t="shared" si="1163"/>
        <v>4.3011852804815138</v>
      </c>
      <c r="CC1009" s="44"/>
      <c r="CD1009" s="44">
        <f t="shared" si="1164"/>
        <v>98.07394098438705</v>
      </c>
      <c r="CE1009" s="44">
        <f t="shared" si="1165"/>
        <v>4.0184703681479261</v>
      </c>
      <c r="CF1009" s="44">
        <f t="shared" si="1166"/>
        <v>10.801847277397274</v>
      </c>
      <c r="CG1009" s="44">
        <f t="shared" si="1167"/>
        <v>4.6942192667328824</v>
      </c>
      <c r="CH1009" s="44">
        <f t="shared" si="1168"/>
        <v>38.946558353755449</v>
      </c>
      <c r="CI1009" s="44">
        <f t="shared" si="1169"/>
        <v>116.80238672449443</v>
      </c>
      <c r="CJ1009" s="44">
        <f t="shared" si="1170"/>
        <v>47.141908708570085</v>
      </c>
      <c r="CK1009" s="44">
        <f t="shared" si="1171"/>
        <v>246.23339401215824</v>
      </c>
      <c r="CM1009" s="35">
        <f>$CE$4/1000</f>
        <v>35</v>
      </c>
    </row>
    <row r="1010" spans="1:91" x14ac:dyDescent="0.25">
      <c r="A1010" s="41">
        <f>'[11]КППВ ПАТ "СМНВО"'!F179</f>
        <v>1978</v>
      </c>
      <c r="B1010" s="41" t="str">
        <f>'[11]КППВ ПАТ "СМНВО"'!C179</f>
        <v>вул Ковпака 35</v>
      </c>
      <c r="C1010" s="47" t="str">
        <f>'[11]КППВ ПАТ "СМНВО"'!O179</f>
        <v>так</v>
      </c>
      <c r="D1010" s="46">
        <f>'[11]КППВ ПАТ "СМНВО"'!G179</f>
        <v>9</v>
      </c>
      <c r="E1010" s="86" t="str">
        <f t="shared" si="1134"/>
        <v>ПАТ"Сумське НВО ім.Фрунзе"</v>
      </c>
      <c r="F1010" s="43">
        <f>'[11]КППВ ПАТ "СМНВО"'!L179</f>
        <v>9136.27</v>
      </c>
      <c r="G1010" s="43">
        <f>'[11]КППВ ПАТ "СМНВО"'!CL179</f>
        <v>1574.9011444841208</v>
      </c>
      <c r="H1010" s="32">
        <f t="shared" si="1188"/>
        <v>172.37900636519288</v>
      </c>
      <c r="I1010" s="42"/>
      <c r="J1010" s="42"/>
      <c r="K1010" s="43">
        <f>'[11]КППВ ПАТ "СМНВО"'!CN179</f>
        <v>370.83375000000001</v>
      </c>
      <c r="L1010" s="42"/>
      <c r="M1010" s="42"/>
      <c r="N1010" s="44">
        <f t="shared" si="1172"/>
        <v>1945.7348944841208</v>
      </c>
      <c r="O1010" s="44">
        <f t="shared" si="1173"/>
        <v>843.40492760756683</v>
      </c>
      <c r="P1010" s="44">
        <f t="shared" si="1174"/>
        <v>0</v>
      </c>
      <c r="Q1010" s="44">
        <f t="shared" si="1175"/>
        <v>0</v>
      </c>
      <c r="R1010" s="44">
        <f t="shared" si="1176"/>
        <v>198.59215492261396</v>
      </c>
      <c r="S1010" s="44">
        <f t="shared" si="1177"/>
        <v>0</v>
      </c>
      <c r="T1010" s="44">
        <f t="shared" si="1178"/>
        <v>1041.9970825301807</v>
      </c>
      <c r="U1010" s="44">
        <f t="shared" si="1179"/>
        <v>1622.1481788186445</v>
      </c>
      <c r="V1010" s="44">
        <f t="shared" si="1180"/>
        <v>0</v>
      </c>
      <c r="W1010" s="44">
        <f t="shared" si="1181"/>
        <v>0</v>
      </c>
      <c r="X1010" s="44">
        <f t="shared" si="1182"/>
        <v>370.83375000000001</v>
      </c>
      <c r="Y1010" s="44">
        <f t="shared" si="1183"/>
        <v>0</v>
      </c>
      <c r="Z1010" s="44">
        <f t="shared" si="1184"/>
        <v>1992.9819288186445</v>
      </c>
      <c r="AA1010" s="20">
        <v>0.03</v>
      </c>
      <c r="AC1010" s="44">
        <f t="shared" si="1185"/>
        <v>621.26635999999996</v>
      </c>
      <c r="AD1010" s="28">
        <v>68</v>
      </c>
      <c r="AE1010" s="44">
        <f t="shared" si="1186"/>
        <v>5600.5335100000011</v>
      </c>
      <c r="AF1010" s="28">
        <v>613</v>
      </c>
      <c r="AG1010" s="44">
        <f t="shared" si="1187"/>
        <v>840.5368400000001</v>
      </c>
      <c r="AH1010" s="28">
        <v>92</v>
      </c>
      <c r="AI1010" s="44">
        <f t="shared" si="1138"/>
        <v>291.98667218735602</v>
      </c>
      <c r="AJ1010" s="44">
        <f t="shared" si="1139"/>
        <v>0</v>
      </c>
      <c r="AK1010" s="44"/>
      <c r="AL1010" s="44">
        <f t="shared" si="1140"/>
        <v>18.541687500000002</v>
      </c>
      <c r="AM1010" s="44"/>
      <c r="AN1010" s="44">
        <f t="shared" si="1141"/>
        <v>310.52835968735604</v>
      </c>
      <c r="AO1010" s="20"/>
      <c r="AP1010" s="20">
        <v>0.18</v>
      </c>
      <c r="AQ1010" s="20"/>
      <c r="AR1010" s="20">
        <v>0.05</v>
      </c>
      <c r="AS1010" s="44">
        <f t="shared" si="1142"/>
        <v>194.0217543133179</v>
      </c>
      <c r="AT1010" s="44">
        <f t="shared" si="1143"/>
        <v>0</v>
      </c>
      <c r="AU1010" s="44">
        <f t="shared" si="1144"/>
        <v>0</v>
      </c>
      <c r="AV1010" s="44">
        <f t="shared" si="1145"/>
        <v>9.9296077461306975</v>
      </c>
      <c r="AW1010" s="44"/>
      <c r="AX1010" s="44">
        <f t="shared" si="1146"/>
        <v>203.9513620594486</v>
      </c>
      <c r="AY1010" s="44">
        <f t="shared" si="1147"/>
        <v>908.40298013844097</v>
      </c>
      <c r="AZ1010" s="44">
        <f t="shared" si="1148"/>
        <v>0</v>
      </c>
      <c r="BA1010" s="44"/>
      <c r="BB1010" s="44">
        <f t="shared" si="1149"/>
        <v>18.541687500000002</v>
      </c>
      <c r="BC1010" s="44"/>
      <c r="BD1010" s="44">
        <f t="shared" si="1150"/>
        <v>926.94466763844093</v>
      </c>
      <c r="BE1010" s="20"/>
      <c r="BF1010" s="20">
        <v>0.56000000000000005</v>
      </c>
      <c r="BG1010" s="20"/>
      <c r="BH1010" s="20">
        <v>0.05</v>
      </c>
      <c r="BI1010" s="44">
        <f t="shared" si="1151"/>
        <v>486.47596224404458</v>
      </c>
      <c r="BJ1010" s="44">
        <f t="shared" si="1152"/>
        <v>0</v>
      </c>
      <c r="BK1010" s="44">
        <f t="shared" si="1153"/>
        <v>0</v>
      </c>
      <c r="BL1010" s="44">
        <f t="shared" si="1154"/>
        <v>9.9296077461306975</v>
      </c>
      <c r="BM1010" s="44"/>
      <c r="BN1010" s="44">
        <f t="shared" si="1155"/>
        <v>496.40556999017525</v>
      </c>
      <c r="BO1010" s="44">
        <f t="shared" si="1156"/>
        <v>356.87259934010177</v>
      </c>
      <c r="BP1010" s="44">
        <f t="shared" si="1157"/>
        <v>0</v>
      </c>
      <c r="BQ1010" s="44"/>
      <c r="BR1010" s="44">
        <f t="shared" si="1158"/>
        <v>18.541687500000002</v>
      </c>
      <c r="BS1010" s="44"/>
      <c r="BT1010" s="44">
        <f t="shared" si="1159"/>
        <v>375.41428684010179</v>
      </c>
      <c r="BU1010" s="20"/>
      <c r="BV1010" s="20">
        <v>0.22</v>
      </c>
      <c r="BW1010" s="20"/>
      <c r="BX1010" s="20">
        <v>0.05</v>
      </c>
      <c r="BY1010" s="44">
        <f t="shared" si="1160"/>
        <v>191.11555659587464</v>
      </c>
      <c r="BZ1010" s="44">
        <f t="shared" si="1161"/>
        <v>0</v>
      </c>
      <c r="CA1010" s="44">
        <f t="shared" si="1162"/>
        <v>0</v>
      </c>
      <c r="CB1010" s="44">
        <f t="shared" si="1163"/>
        <v>9.9296077461306975</v>
      </c>
      <c r="CC1010" s="44"/>
      <c r="CD1010" s="44">
        <f t="shared" si="1164"/>
        <v>201.04516434200534</v>
      </c>
      <c r="CE1010" s="44">
        <f t="shared" si="1165"/>
        <v>3.0461496002115966</v>
      </c>
      <c r="CF1010" s="44">
        <f t="shared" si="1166"/>
        <v>11.282172982287136</v>
      </c>
      <c r="CG1010" s="44">
        <f t="shared" si="1167"/>
        <v>4.180835897003381</v>
      </c>
      <c r="CH1010" s="44">
        <f t="shared" si="1168"/>
        <v>79.935121595358197</v>
      </c>
      <c r="CI1010" s="44">
        <f t="shared" si="1169"/>
        <v>238.6108463473285</v>
      </c>
      <c r="CJ1010" s="44">
        <f t="shared" si="1170"/>
        <v>96.637829463986634</v>
      </c>
      <c r="CK1010" s="44">
        <f t="shared" si="1171"/>
        <v>513.02642044631443</v>
      </c>
    </row>
    <row r="1011" spans="1:91" x14ac:dyDescent="0.25">
      <c r="A1011" s="41">
        <f>'[11]КППВ ПАТ "СМНВО"'!F180</f>
        <v>1978</v>
      </c>
      <c r="B1011" s="41" t="str">
        <f>'[11]КППВ ПАТ "СМНВО"'!C180</f>
        <v>вул Ковпака 41</v>
      </c>
      <c r="C1011" s="47" t="str">
        <f>'[11]КППВ ПАТ "СМНВО"'!O180</f>
        <v>так</v>
      </c>
      <c r="D1011" s="46">
        <f>'[11]КППВ ПАТ "СМНВО"'!G180</f>
        <v>9</v>
      </c>
      <c r="E1011" s="86" t="str">
        <f t="shared" si="1134"/>
        <v>ПАТ"Сумське НВО ім.Фрунзе"</v>
      </c>
      <c r="F1011" s="43">
        <f>'[11]КППВ ПАТ "СМНВО"'!L180</f>
        <v>5289.93</v>
      </c>
      <c r="G1011" s="43">
        <f>'[11]КППВ ПАТ "СМНВО"'!CL180</f>
        <v>803.11039512054344</v>
      </c>
      <c r="H1011" s="32">
        <f t="shared" si="1188"/>
        <v>151.81871879600362</v>
      </c>
      <c r="I1011" s="42"/>
      <c r="J1011" s="42"/>
      <c r="K1011" s="43">
        <f>'[11]КППВ ПАТ "СМНВО"'!CN180</f>
        <v>218.68664999999999</v>
      </c>
      <c r="L1011" s="42"/>
      <c r="M1011" s="42"/>
      <c r="N1011" s="44">
        <f t="shared" si="1172"/>
        <v>1021.7970451205434</v>
      </c>
      <c r="O1011" s="44">
        <f t="shared" si="1173"/>
        <v>430.08875003351409</v>
      </c>
      <c r="P1011" s="44">
        <f t="shared" si="1174"/>
        <v>0</v>
      </c>
      <c r="Q1011" s="44">
        <f t="shared" si="1175"/>
        <v>0</v>
      </c>
      <c r="R1011" s="44">
        <f t="shared" si="1176"/>
        <v>117.11300030352537</v>
      </c>
      <c r="S1011" s="44">
        <f t="shared" si="1177"/>
        <v>0</v>
      </c>
      <c r="T1011" s="44">
        <f t="shared" si="1178"/>
        <v>547.20175033703947</v>
      </c>
      <c r="U1011" s="44">
        <f t="shared" si="1179"/>
        <v>827.20370697415979</v>
      </c>
      <c r="V1011" s="44">
        <f t="shared" si="1180"/>
        <v>0</v>
      </c>
      <c r="W1011" s="44">
        <f t="shared" si="1181"/>
        <v>0</v>
      </c>
      <c r="X1011" s="44">
        <f t="shared" si="1182"/>
        <v>218.68664999999999</v>
      </c>
      <c r="Y1011" s="44">
        <f t="shared" si="1183"/>
        <v>0</v>
      </c>
      <c r="Z1011" s="44">
        <f t="shared" si="1184"/>
        <v>1045.8903569741597</v>
      </c>
      <c r="AA1011" s="20">
        <v>0.03</v>
      </c>
      <c r="AC1011" s="44">
        <f>AD1011*F1011/1000</f>
        <v>476.09370000000001</v>
      </c>
      <c r="AD1011" s="28">
        <v>90</v>
      </c>
      <c r="AE1011" s="44">
        <f>AF1011*F1011/1000</f>
        <v>3501.9336600000001</v>
      </c>
      <c r="AF1011" s="28">
        <v>662</v>
      </c>
      <c r="AG1011" s="44">
        <f>AH1011*F1011/1000</f>
        <v>534.28293000000008</v>
      </c>
      <c r="AH1011" s="28">
        <v>101</v>
      </c>
      <c r="AI1011" s="44">
        <f t="shared" si="1138"/>
        <v>148.89666725534875</v>
      </c>
      <c r="AJ1011" s="44">
        <f t="shared" si="1139"/>
        <v>0</v>
      </c>
      <c r="AK1011" s="44"/>
      <c r="AL1011" s="44">
        <f t="shared" si="1140"/>
        <v>10.9343325</v>
      </c>
      <c r="AM1011" s="44"/>
      <c r="AN1011" s="44">
        <f t="shared" si="1141"/>
        <v>159.83099975534876</v>
      </c>
      <c r="AO1011" s="20"/>
      <c r="AP1011" s="20">
        <v>0.18</v>
      </c>
      <c r="AQ1011" s="20"/>
      <c r="AR1011" s="20">
        <v>0.05</v>
      </c>
      <c r="AS1011" s="44">
        <f t="shared" si="1142"/>
        <v>98.940107011980658</v>
      </c>
      <c r="AT1011" s="44">
        <f t="shared" si="1143"/>
        <v>0</v>
      </c>
      <c r="AU1011" s="44">
        <f t="shared" si="1144"/>
        <v>0</v>
      </c>
      <c r="AV1011" s="44">
        <f t="shared" si="1145"/>
        <v>5.8556500151762689</v>
      </c>
      <c r="AW1011" s="44"/>
      <c r="AX1011" s="44">
        <f t="shared" si="1146"/>
        <v>104.79575702715692</v>
      </c>
      <c r="AY1011" s="44">
        <f t="shared" si="1147"/>
        <v>463.23407590552955</v>
      </c>
      <c r="AZ1011" s="44">
        <f t="shared" si="1148"/>
        <v>0</v>
      </c>
      <c r="BA1011" s="44"/>
      <c r="BB1011" s="44">
        <f t="shared" si="1149"/>
        <v>10.9343325</v>
      </c>
      <c r="BC1011" s="44"/>
      <c r="BD1011" s="44">
        <f t="shared" si="1150"/>
        <v>474.16840840552953</v>
      </c>
      <c r="BE1011" s="20"/>
      <c r="BF1011" s="20">
        <v>0.56000000000000005</v>
      </c>
      <c r="BG1011" s="20"/>
      <c r="BH1011" s="20">
        <v>0.05</v>
      </c>
      <c r="BI1011" s="44">
        <f t="shared" si="1151"/>
        <v>248.07519101933099</v>
      </c>
      <c r="BJ1011" s="44">
        <f t="shared" si="1152"/>
        <v>0</v>
      </c>
      <c r="BK1011" s="44">
        <f t="shared" si="1153"/>
        <v>0</v>
      </c>
      <c r="BL1011" s="44">
        <f t="shared" si="1154"/>
        <v>5.8556500151762689</v>
      </c>
      <c r="BM1011" s="44"/>
      <c r="BN1011" s="44">
        <f t="shared" si="1155"/>
        <v>253.93084103450727</v>
      </c>
      <c r="BO1011" s="44">
        <f t="shared" si="1156"/>
        <v>181.98481553431515</v>
      </c>
      <c r="BP1011" s="44">
        <f t="shared" si="1157"/>
        <v>0</v>
      </c>
      <c r="BQ1011" s="44"/>
      <c r="BR1011" s="44">
        <f t="shared" si="1158"/>
        <v>10.9343325</v>
      </c>
      <c r="BS1011" s="44"/>
      <c r="BT1011" s="44">
        <f t="shared" si="1159"/>
        <v>192.91914803431516</v>
      </c>
      <c r="BU1011" s="20"/>
      <c r="BV1011" s="20">
        <v>0.22</v>
      </c>
      <c r="BW1011" s="20"/>
      <c r="BX1011" s="20">
        <v>0.05</v>
      </c>
      <c r="BY1011" s="44">
        <f t="shared" si="1160"/>
        <v>97.458110757594298</v>
      </c>
      <c r="BZ1011" s="44">
        <f t="shared" si="1161"/>
        <v>0</v>
      </c>
      <c r="CA1011" s="44">
        <f t="shared" si="1162"/>
        <v>0</v>
      </c>
      <c r="CB1011" s="44">
        <f t="shared" si="1163"/>
        <v>5.8556500151762689</v>
      </c>
      <c r="CC1011" s="44"/>
      <c r="CD1011" s="44">
        <f t="shared" si="1164"/>
        <v>103.31376077277056</v>
      </c>
      <c r="CE1011" s="44">
        <f t="shared" si="1165"/>
        <v>4.5430627489682092</v>
      </c>
      <c r="CF1011" s="44">
        <f t="shared" si="1166"/>
        <v>13.790895370303263</v>
      </c>
      <c r="CG1011" s="44">
        <f t="shared" si="1167"/>
        <v>5.1714595035903095</v>
      </c>
      <c r="CH1011" s="44">
        <f t="shared" si="1168"/>
        <v>41.143135567439387</v>
      </c>
      <c r="CI1011" s="44">
        <f t="shared" si="1169"/>
        <v>122.05876919175564</v>
      </c>
      <c r="CJ1011" s="44">
        <f t="shared" si="1170"/>
        <v>49.660570685788464</v>
      </c>
      <c r="CK1011" s="44">
        <f t="shared" si="1171"/>
        <v>269.22942865609764</v>
      </c>
    </row>
    <row r="1012" spans="1:91" x14ac:dyDescent="0.25">
      <c r="A1012" s="41">
        <f>'[11]КППВ ПАТ "СМНВО"'!F181</f>
        <v>1978</v>
      </c>
      <c r="B1012" s="41" t="str">
        <f>'[11]КППВ ПАТ "СМНВО"'!C181</f>
        <v>вул Ковпака 43</v>
      </c>
      <c r="C1012" s="47" t="str">
        <f>'[11]КППВ ПАТ "СМНВО"'!O181</f>
        <v>так</v>
      </c>
      <c r="D1012" s="46">
        <f>'[11]КППВ ПАТ "СМНВО"'!G181</f>
        <v>9</v>
      </c>
      <c r="E1012" s="86" t="str">
        <f t="shared" si="1134"/>
        <v>ПАТ"Сумське НВО ім.Фрунзе"</v>
      </c>
      <c r="F1012" s="43">
        <f>'[11]КППВ ПАТ "СМНВО"'!L181</f>
        <v>7289.45</v>
      </c>
      <c r="G1012" s="43">
        <f>'[11]КППВ ПАТ "СМНВО"'!CL181</f>
        <v>1207.1097899266445</v>
      </c>
      <c r="H1012" s="32">
        <f t="shared" si="1188"/>
        <v>165.59682691103504</v>
      </c>
      <c r="I1012" s="42"/>
      <c r="J1012" s="42"/>
      <c r="K1012" s="43">
        <f>'[11]КППВ ПАТ "СМНВО"'!CN181</f>
        <v>322.75110000000001</v>
      </c>
      <c r="L1012" s="42"/>
      <c r="M1012" s="42"/>
      <c r="N1012" s="44">
        <f t="shared" si="1172"/>
        <v>1529.8608899266444</v>
      </c>
      <c r="O1012" s="44">
        <f t="shared" si="1173"/>
        <v>646.44206308006255</v>
      </c>
      <c r="P1012" s="44">
        <f t="shared" si="1174"/>
        <v>0</v>
      </c>
      <c r="Q1012" s="44">
        <f t="shared" si="1175"/>
        <v>0</v>
      </c>
      <c r="R1012" s="44">
        <f t="shared" si="1176"/>
        <v>172.84251083576959</v>
      </c>
      <c r="S1012" s="44">
        <f t="shared" si="1177"/>
        <v>0</v>
      </c>
      <c r="T1012" s="44">
        <f t="shared" si="1178"/>
        <v>819.2845739158322</v>
      </c>
      <c r="U1012" s="44">
        <f t="shared" si="1179"/>
        <v>1243.3230836244438</v>
      </c>
      <c r="V1012" s="44">
        <f t="shared" si="1180"/>
        <v>0</v>
      </c>
      <c r="W1012" s="44">
        <f t="shared" si="1181"/>
        <v>0</v>
      </c>
      <c r="X1012" s="44">
        <f t="shared" si="1182"/>
        <v>322.75110000000001</v>
      </c>
      <c r="Y1012" s="44">
        <f t="shared" si="1183"/>
        <v>0</v>
      </c>
      <c r="Z1012" s="44">
        <f t="shared" si="1184"/>
        <v>1566.0741836244438</v>
      </c>
      <c r="AA1012" s="20">
        <v>0.03</v>
      </c>
      <c r="AC1012" s="44">
        <f t="shared" ref="AC1012" si="1200">AD1012*F1012/1000</f>
        <v>546.70875000000001</v>
      </c>
      <c r="AD1012" s="28">
        <v>75</v>
      </c>
      <c r="AE1012" s="44">
        <f t="shared" ref="AE1012" si="1201">AF1012*F1012/1000</f>
        <v>4694.4057999999995</v>
      </c>
      <c r="AF1012" s="28">
        <v>644</v>
      </c>
      <c r="AG1012" s="44">
        <f t="shared" ref="AG1012" si="1202">AH1012*F1012/1000</f>
        <v>736.23444999999992</v>
      </c>
      <c r="AH1012" s="28">
        <v>101</v>
      </c>
      <c r="AI1012" s="44">
        <f t="shared" si="1138"/>
        <v>223.79815505239989</v>
      </c>
      <c r="AJ1012" s="44">
        <f t="shared" si="1139"/>
        <v>0</v>
      </c>
      <c r="AK1012" s="44"/>
      <c r="AL1012" s="44">
        <f t="shared" si="1140"/>
        <v>16.137555000000003</v>
      </c>
      <c r="AM1012" s="44"/>
      <c r="AN1012" s="44">
        <f t="shared" si="1141"/>
        <v>239.93571005239988</v>
      </c>
      <c r="AO1012" s="20"/>
      <c r="AP1012" s="20">
        <v>0.18</v>
      </c>
      <c r="AQ1012" s="20"/>
      <c r="AR1012" s="20">
        <v>0.05</v>
      </c>
      <c r="AS1012" s="44">
        <f t="shared" si="1142"/>
        <v>148.71127620334877</v>
      </c>
      <c r="AT1012" s="44">
        <f t="shared" si="1143"/>
        <v>0</v>
      </c>
      <c r="AU1012" s="44">
        <f t="shared" si="1144"/>
        <v>0</v>
      </c>
      <c r="AV1012" s="44">
        <f t="shared" si="1145"/>
        <v>8.6421255417884808</v>
      </c>
      <c r="AW1012" s="44"/>
      <c r="AX1012" s="44">
        <f t="shared" si="1146"/>
        <v>157.35340174513726</v>
      </c>
      <c r="AY1012" s="44">
        <f t="shared" si="1147"/>
        <v>696.26092682968863</v>
      </c>
      <c r="AZ1012" s="44">
        <f t="shared" si="1148"/>
        <v>0</v>
      </c>
      <c r="BA1012" s="44"/>
      <c r="BB1012" s="44">
        <f t="shared" si="1149"/>
        <v>16.137555000000003</v>
      </c>
      <c r="BC1012" s="44"/>
      <c r="BD1012" s="44">
        <f t="shared" si="1150"/>
        <v>712.39848182968865</v>
      </c>
      <c r="BE1012" s="20"/>
      <c r="BF1012" s="20">
        <v>0.56000000000000005</v>
      </c>
      <c r="BG1012" s="20"/>
      <c r="BH1012" s="20">
        <v>0.05</v>
      </c>
      <c r="BI1012" s="44">
        <f t="shared" si="1151"/>
        <v>372.86778198458012</v>
      </c>
      <c r="BJ1012" s="44">
        <f t="shared" si="1152"/>
        <v>0</v>
      </c>
      <c r="BK1012" s="44">
        <f t="shared" si="1153"/>
        <v>0</v>
      </c>
      <c r="BL1012" s="44">
        <f t="shared" si="1154"/>
        <v>8.6421255417884808</v>
      </c>
      <c r="BM1012" s="44"/>
      <c r="BN1012" s="44">
        <f t="shared" si="1155"/>
        <v>381.50990752636858</v>
      </c>
      <c r="BO1012" s="44">
        <f t="shared" si="1156"/>
        <v>273.53107839737766</v>
      </c>
      <c r="BP1012" s="44">
        <f t="shared" si="1157"/>
        <v>0</v>
      </c>
      <c r="BQ1012" s="44"/>
      <c r="BR1012" s="44">
        <f t="shared" si="1158"/>
        <v>16.137555000000003</v>
      </c>
      <c r="BS1012" s="44"/>
      <c r="BT1012" s="44">
        <f t="shared" si="1159"/>
        <v>289.66863339737768</v>
      </c>
      <c r="BU1012" s="20"/>
      <c r="BV1012" s="20">
        <v>0.22</v>
      </c>
      <c r="BW1012" s="20"/>
      <c r="BX1012" s="20">
        <v>0.05</v>
      </c>
      <c r="BY1012" s="44">
        <f t="shared" si="1160"/>
        <v>146.48377149394219</v>
      </c>
      <c r="BZ1012" s="44">
        <f t="shared" si="1161"/>
        <v>0</v>
      </c>
      <c r="CA1012" s="44">
        <f t="shared" si="1162"/>
        <v>0</v>
      </c>
      <c r="CB1012" s="44">
        <f t="shared" si="1163"/>
        <v>8.6421255417884808</v>
      </c>
      <c r="CC1012" s="44"/>
      <c r="CD1012" s="44">
        <f t="shared" si="1164"/>
        <v>155.12589703573067</v>
      </c>
      <c r="CE1012" s="44">
        <f t="shared" si="1165"/>
        <v>3.474400578167959</v>
      </c>
      <c r="CF1012" s="44">
        <f t="shared" si="1166"/>
        <v>12.304807050588954</v>
      </c>
      <c r="CG1012" s="44">
        <f t="shared" si="1167"/>
        <v>4.7460447550573743</v>
      </c>
      <c r="CH1012" s="44">
        <f t="shared" si="1168"/>
        <v>61.763409233917159</v>
      </c>
      <c r="CI1012" s="44">
        <f t="shared" si="1169"/>
        <v>183.38311942502889</v>
      </c>
      <c r="CJ1012" s="44">
        <f t="shared" si="1170"/>
        <v>74.565483990876288</v>
      </c>
      <c r="CK1012" s="44">
        <f t="shared" si="1171"/>
        <v>403.13332547599981</v>
      </c>
    </row>
    <row r="1013" spans="1:91" x14ac:dyDescent="0.25">
      <c r="A1013" s="41">
        <f>'[11]КППВ ПАТ "СМНВО"'!F182</f>
        <v>1979</v>
      </c>
      <c r="B1013" s="41" t="str">
        <f>'[11]КППВ ПАТ "СМНВО"'!C182</f>
        <v>вул Ковпака 45</v>
      </c>
      <c r="C1013" s="47" t="str">
        <f>'[11]КППВ ПАТ "СМНВО"'!O182</f>
        <v>так</v>
      </c>
      <c r="D1013" s="46">
        <f>'[11]КППВ ПАТ "СМНВО"'!G182</f>
        <v>9</v>
      </c>
      <c r="E1013" s="86" t="str">
        <f t="shared" si="1134"/>
        <v>ПАТ"Сумське НВО ім.Фрунзе"</v>
      </c>
      <c r="F1013" s="43">
        <f>'[11]КППВ ПАТ "СМНВО"'!L182</f>
        <v>3831</v>
      </c>
      <c r="G1013" s="43">
        <f>'[11]КППВ ПАТ "СМНВО"'!CL182</f>
        <v>785.02371240152138</v>
      </c>
      <c r="H1013" s="32">
        <f t="shared" si="1188"/>
        <v>204.91352451096878</v>
      </c>
      <c r="I1013" s="42"/>
      <c r="J1013" s="42"/>
      <c r="K1013" s="43">
        <f>'[11]КППВ ПАТ "СМНВО"'!CN182</f>
        <v>169.16287500000001</v>
      </c>
      <c r="L1013" s="42"/>
      <c r="M1013" s="42"/>
      <c r="N1013" s="44">
        <f t="shared" si="1172"/>
        <v>954.18658740152136</v>
      </c>
      <c r="O1013" s="44">
        <f t="shared" si="1173"/>
        <v>420.40281045392572</v>
      </c>
      <c r="P1013" s="44">
        <f t="shared" si="1174"/>
        <v>0</v>
      </c>
      <c r="Q1013" s="44">
        <f t="shared" si="1175"/>
        <v>0</v>
      </c>
      <c r="R1013" s="44">
        <f t="shared" si="1176"/>
        <v>90.591592267841804</v>
      </c>
      <c r="S1013" s="44">
        <f t="shared" si="1177"/>
        <v>0</v>
      </c>
      <c r="T1013" s="44">
        <f t="shared" si="1178"/>
        <v>510.99440272176753</v>
      </c>
      <c r="U1013" s="44">
        <f t="shared" si="1179"/>
        <v>808.57442377356699</v>
      </c>
      <c r="V1013" s="44">
        <f t="shared" si="1180"/>
        <v>0</v>
      </c>
      <c r="W1013" s="44">
        <f t="shared" si="1181"/>
        <v>0</v>
      </c>
      <c r="X1013" s="44">
        <f t="shared" si="1182"/>
        <v>169.16287500000001</v>
      </c>
      <c r="Y1013" s="44">
        <f t="shared" si="1183"/>
        <v>0</v>
      </c>
      <c r="Z1013" s="44">
        <f t="shared" si="1184"/>
        <v>977.73729877356698</v>
      </c>
      <c r="AA1013" s="20">
        <v>0.03</v>
      </c>
      <c r="AC1013" s="44">
        <f t="shared" si="1185"/>
        <v>360.11399999999998</v>
      </c>
      <c r="AD1013" s="28">
        <v>94</v>
      </c>
      <c r="AE1013" s="44">
        <f t="shared" si="1186"/>
        <v>2612.7420000000002</v>
      </c>
      <c r="AF1013" s="28">
        <v>682</v>
      </c>
      <c r="AG1013" s="44">
        <f t="shared" si="1187"/>
        <v>421.41</v>
      </c>
      <c r="AH1013" s="28">
        <v>110</v>
      </c>
      <c r="AI1013" s="44">
        <f t="shared" si="1138"/>
        <v>145.54339627924205</v>
      </c>
      <c r="AJ1013" s="44">
        <f t="shared" si="1139"/>
        <v>0</v>
      </c>
      <c r="AK1013" s="44"/>
      <c r="AL1013" s="44">
        <f t="shared" si="1140"/>
        <v>8.4581437500000014</v>
      </c>
      <c r="AM1013" s="44"/>
      <c r="AN1013" s="44">
        <f t="shared" si="1141"/>
        <v>154.00154002924205</v>
      </c>
      <c r="AO1013" s="20"/>
      <c r="AP1013" s="20">
        <v>0.18</v>
      </c>
      <c r="AQ1013" s="20"/>
      <c r="AR1013" s="20">
        <v>0.05</v>
      </c>
      <c r="AS1013" s="44">
        <f t="shared" si="1142"/>
        <v>96.711897372827394</v>
      </c>
      <c r="AT1013" s="44">
        <f t="shared" si="1143"/>
        <v>0</v>
      </c>
      <c r="AU1013" s="44">
        <f t="shared" si="1144"/>
        <v>0</v>
      </c>
      <c r="AV1013" s="44">
        <f t="shared" si="1145"/>
        <v>4.5295796133920909</v>
      </c>
      <c r="AW1013" s="44"/>
      <c r="AX1013" s="44">
        <f t="shared" si="1146"/>
        <v>101.24147698621948</v>
      </c>
      <c r="AY1013" s="44">
        <f t="shared" si="1147"/>
        <v>452.80167731319756</v>
      </c>
      <c r="AZ1013" s="44">
        <f t="shared" si="1148"/>
        <v>0</v>
      </c>
      <c r="BA1013" s="44"/>
      <c r="BB1013" s="44">
        <f t="shared" si="1149"/>
        <v>8.4581437500000014</v>
      </c>
      <c r="BC1013" s="44"/>
      <c r="BD1013" s="44">
        <f t="shared" si="1150"/>
        <v>461.25982106319753</v>
      </c>
      <c r="BE1013" s="20"/>
      <c r="BF1013" s="20">
        <v>0.56000000000000005</v>
      </c>
      <c r="BG1013" s="20"/>
      <c r="BH1013" s="20">
        <v>0.05</v>
      </c>
      <c r="BI1013" s="44">
        <f t="shared" si="1151"/>
        <v>242.48834106982434</v>
      </c>
      <c r="BJ1013" s="44">
        <f t="shared" si="1152"/>
        <v>0</v>
      </c>
      <c r="BK1013" s="44">
        <f t="shared" si="1153"/>
        <v>0</v>
      </c>
      <c r="BL1013" s="44">
        <f t="shared" si="1154"/>
        <v>4.5295796133920909</v>
      </c>
      <c r="BM1013" s="44"/>
      <c r="BN1013" s="44">
        <f t="shared" si="1155"/>
        <v>247.01792068321643</v>
      </c>
      <c r="BO1013" s="44">
        <f t="shared" si="1156"/>
        <v>177.88637323018474</v>
      </c>
      <c r="BP1013" s="44">
        <f t="shared" si="1157"/>
        <v>0</v>
      </c>
      <c r="BQ1013" s="44"/>
      <c r="BR1013" s="44">
        <f t="shared" si="1158"/>
        <v>8.4581437500000014</v>
      </c>
      <c r="BS1013" s="44"/>
      <c r="BT1013" s="44">
        <f t="shared" si="1159"/>
        <v>186.34451698018475</v>
      </c>
      <c r="BU1013" s="20"/>
      <c r="BV1013" s="20">
        <v>0.22</v>
      </c>
      <c r="BW1013" s="20"/>
      <c r="BX1013" s="20">
        <v>0.05</v>
      </c>
      <c r="BY1013" s="44">
        <f t="shared" si="1160"/>
        <v>95.263276848859562</v>
      </c>
      <c r="BZ1013" s="44">
        <f t="shared" si="1161"/>
        <v>0</v>
      </c>
      <c r="CA1013" s="44">
        <f t="shared" si="1162"/>
        <v>0</v>
      </c>
      <c r="CB1013" s="44">
        <f t="shared" si="1163"/>
        <v>4.5295796133920909</v>
      </c>
      <c r="CC1013" s="44"/>
      <c r="CD1013" s="44">
        <f t="shared" si="1164"/>
        <v>99.792856462251649</v>
      </c>
      <c r="CE1013" s="44">
        <f t="shared" si="1165"/>
        <v>3.5569809007134201</v>
      </c>
      <c r="CF1013" s="44">
        <f t="shared" si="1166"/>
        <v>10.577135427152522</v>
      </c>
      <c r="CG1013" s="44">
        <f t="shared" si="1167"/>
        <v>4.2228473554057002</v>
      </c>
      <c r="CH1013" s="44">
        <f t="shared" si="1168"/>
        <v>39.642536483636746</v>
      </c>
      <c r="CI1013" s="44">
        <f t="shared" si="1169"/>
        <v>118.73588589738445</v>
      </c>
      <c r="CJ1013" s="44">
        <f t="shared" si="1170"/>
        <v>47.968152211399662</v>
      </c>
      <c r="CK1013" s="44">
        <f t="shared" si="1171"/>
        <v>251.68570736814556</v>
      </c>
    </row>
    <row r="1014" spans="1:91" x14ac:dyDescent="0.25">
      <c r="A1014" s="41">
        <f>'[11]КППВ ПАТ "СМНВО"'!F183</f>
        <v>1979</v>
      </c>
      <c r="B1014" s="41" t="str">
        <f>'[11]КППВ ПАТ "СМНВО"'!C183</f>
        <v>вул Ковпака 47</v>
      </c>
      <c r="C1014" s="47" t="str">
        <f>'[11]КППВ ПАТ "СМНВО"'!O183</f>
        <v>так</v>
      </c>
      <c r="D1014" s="46">
        <f>'[11]КППВ ПАТ "СМНВО"'!G183</f>
        <v>9</v>
      </c>
      <c r="E1014" s="86" t="str">
        <f t="shared" si="1134"/>
        <v>ПАТ"Сумське НВО ім.Фрунзе"</v>
      </c>
      <c r="F1014" s="43">
        <f>'[11]КППВ ПАТ "СМНВО"'!L183</f>
        <v>7391.91</v>
      </c>
      <c r="G1014" s="43">
        <f>'[11]КППВ ПАТ "СМНВО"'!CL183</f>
        <v>1181.120104067506</v>
      </c>
      <c r="H1014" s="32">
        <f t="shared" si="1188"/>
        <v>159.78550930240033</v>
      </c>
      <c r="I1014" s="42"/>
      <c r="J1014" s="42"/>
      <c r="K1014" s="43">
        <f>'[11]КППВ ПАТ "СМНВО"'!CN183</f>
        <v>342.91320000000002</v>
      </c>
      <c r="L1014" s="42"/>
      <c r="M1014" s="42"/>
      <c r="N1014" s="44">
        <f t="shared" si="1172"/>
        <v>1524.0333040675059</v>
      </c>
      <c r="O1014" s="44">
        <f t="shared" si="1173"/>
        <v>632.52383767439733</v>
      </c>
      <c r="P1014" s="44">
        <f t="shared" si="1174"/>
        <v>0</v>
      </c>
      <c r="Q1014" s="44">
        <f t="shared" si="1175"/>
        <v>0</v>
      </c>
      <c r="R1014" s="44">
        <f t="shared" si="1176"/>
        <v>183.63989615133278</v>
      </c>
      <c r="S1014" s="44">
        <f t="shared" si="1177"/>
        <v>0</v>
      </c>
      <c r="T1014" s="44">
        <f t="shared" si="1178"/>
        <v>816.16373382573011</v>
      </c>
      <c r="U1014" s="44">
        <f t="shared" si="1179"/>
        <v>1216.5537071895312</v>
      </c>
      <c r="V1014" s="44">
        <f t="shared" si="1180"/>
        <v>0</v>
      </c>
      <c r="W1014" s="44">
        <f t="shared" si="1181"/>
        <v>0</v>
      </c>
      <c r="X1014" s="44">
        <f t="shared" si="1182"/>
        <v>342.91320000000002</v>
      </c>
      <c r="Y1014" s="44">
        <f t="shared" si="1183"/>
        <v>0</v>
      </c>
      <c r="Z1014" s="44">
        <f t="shared" si="1184"/>
        <v>1559.4669071895312</v>
      </c>
      <c r="AA1014" s="20">
        <v>0.03</v>
      </c>
      <c r="AC1014" s="44">
        <f t="shared" si="1185"/>
        <v>554.39324999999997</v>
      </c>
      <c r="AD1014" s="28">
        <v>75</v>
      </c>
      <c r="AE1014" s="44">
        <f t="shared" si="1186"/>
        <v>4760.3900400000002</v>
      </c>
      <c r="AF1014" s="28">
        <v>644</v>
      </c>
      <c r="AG1014" s="44">
        <f t="shared" si="1187"/>
        <v>746.58291000000008</v>
      </c>
      <c r="AH1014" s="28">
        <v>101</v>
      </c>
      <c r="AI1014" s="44">
        <f t="shared" si="1138"/>
        <v>218.97966729411561</v>
      </c>
      <c r="AJ1014" s="44">
        <f t="shared" si="1139"/>
        <v>0</v>
      </c>
      <c r="AK1014" s="44"/>
      <c r="AL1014" s="44">
        <f t="shared" si="1140"/>
        <v>17.145660000000003</v>
      </c>
      <c r="AM1014" s="44"/>
      <c r="AN1014" s="44">
        <f t="shared" si="1141"/>
        <v>236.12532729411561</v>
      </c>
      <c r="AO1014" s="20"/>
      <c r="AP1014" s="20">
        <v>0.18</v>
      </c>
      <c r="AQ1014" s="20"/>
      <c r="AR1014" s="20">
        <v>0.05</v>
      </c>
      <c r="AS1014" s="44">
        <f t="shared" si="1142"/>
        <v>145.50944702054389</v>
      </c>
      <c r="AT1014" s="44">
        <f t="shared" si="1143"/>
        <v>0</v>
      </c>
      <c r="AU1014" s="44">
        <f t="shared" si="1144"/>
        <v>0</v>
      </c>
      <c r="AV1014" s="44">
        <f t="shared" si="1145"/>
        <v>9.1819948075666407</v>
      </c>
      <c r="AW1014" s="44"/>
      <c r="AX1014" s="44">
        <f t="shared" si="1146"/>
        <v>154.69144182811053</v>
      </c>
      <c r="AY1014" s="44">
        <f t="shared" si="1147"/>
        <v>681.27007602613753</v>
      </c>
      <c r="AZ1014" s="44">
        <f t="shared" si="1148"/>
        <v>0</v>
      </c>
      <c r="BA1014" s="44"/>
      <c r="BB1014" s="44">
        <f t="shared" si="1149"/>
        <v>17.145660000000003</v>
      </c>
      <c r="BC1014" s="44"/>
      <c r="BD1014" s="44">
        <f t="shared" si="1150"/>
        <v>698.41573602613755</v>
      </c>
      <c r="BE1014" s="20"/>
      <c r="BF1014" s="20">
        <v>0.56000000000000005</v>
      </c>
      <c r="BG1014" s="20"/>
      <c r="BH1014" s="20">
        <v>0.05</v>
      </c>
      <c r="BI1014" s="44">
        <f t="shared" si="1151"/>
        <v>364.83974957059246</v>
      </c>
      <c r="BJ1014" s="44">
        <f t="shared" si="1152"/>
        <v>0</v>
      </c>
      <c r="BK1014" s="44">
        <f t="shared" si="1153"/>
        <v>0</v>
      </c>
      <c r="BL1014" s="44">
        <f t="shared" si="1154"/>
        <v>9.1819948075666407</v>
      </c>
      <c r="BM1014" s="44"/>
      <c r="BN1014" s="44">
        <f t="shared" si="1155"/>
        <v>374.0217443781591</v>
      </c>
      <c r="BO1014" s="44">
        <f t="shared" si="1156"/>
        <v>267.64181558169685</v>
      </c>
      <c r="BP1014" s="44">
        <f t="shared" si="1157"/>
        <v>0</v>
      </c>
      <c r="BQ1014" s="44"/>
      <c r="BR1014" s="44">
        <f t="shared" si="1158"/>
        <v>17.145660000000003</v>
      </c>
      <c r="BS1014" s="44"/>
      <c r="BT1014" s="44">
        <f t="shared" si="1159"/>
        <v>284.78747558169687</v>
      </c>
      <c r="BU1014" s="20"/>
      <c r="BV1014" s="20">
        <v>0.22</v>
      </c>
      <c r="BW1014" s="20"/>
      <c r="BX1014" s="20">
        <v>0.05</v>
      </c>
      <c r="BY1014" s="44">
        <f t="shared" si="1160"/>
        <v>143.32990161701844</v>
      </c>
      <c r="BZ1014" s="44">
        <f t="shared" si="1161"/>
        <v>0</v>
      </c>
      <c r="CA1014" s="44">
        <f t="shared" si="1162"/>
        <v>0</v>
      </c>
      <c r="CB1014" s="44">
        <f t="shared" si="1163"/>
        <v>9.1819948075666407</v>
      </c>
      <c r="CC1014" s="44"/>
      <c r="CD1014" s="44">
        <f t="shared" si="1164"/>
        <v>152.51189642458507</v>
      </c>
      <c r="CE1014" s="44">
        <f t="shared" si="1165"/>
        <v>3.5838650377053738</v>
      </c>
      <c r="CF1014" s="44">
        <f t="shared" si="1166"/>
        <v>12.727575633107982</v>
      </c>
      <c r="CG1014" s="44">
        <f t="shared" si="1167"/>
        <v>4.895243764601501</v>
      </c>
      <c r="CH1014" s="44">
        <f t="shared" si="1168"/>
        <v>60.782553864008371</v>
      </c>
      <c r="CI1014" s="44">
        <f t="shared" si="1169"/>
        <v>179.78373002571871</v>
      </c>
      <c r="CJ1014" s="44">
        <f t="shared" si="1170"/>
        <v>73.30899345997787</v>
      </c>
      <c r="CK1014" s="44">
        <f t="shared" si="1171"/>
        <v>401.43250354214928</v>
      </c>
    </row>
    <row r="1015" spans="1:91" x14ac:dyDescent="0.25">
      <c r="A1015" s="41">
        <f>'[11]КППВ ПАТ "СМНВО"'!F184</f>
        <v>1981</v>
      </c>
      <c r="B1015" s="41" t="str">
        <f>'[11]КППВ ПАТ "СМНВО"'!C184</f>
        <v>вул 40 років Жовтня 57</v>
      </c>
      <c r="C1015" s="50">
        <f>'[11]КППВ ПАТ "СМНВО"'!O184</f>
        <v>1</v>
      </c>
      <c r="D1015" s="46">
        <f>'[11]КППВ ПАТ "СМНВО"'!G184</f>
        <v>9</v>
      </c>
      <c r="E1015" s="86" t="str">
        <f t="shared" si="1134"/>
        <v>ПАТ"Сумське НВО ім.Фрунзе"</v>
      </c>
      <c r="F1015" s="43">
        <f>'[11]КППВ ПАТ "СМНВО"'!L184</f>
        <v>5166.7700000000004</v>
      </c>
      <c r="G1015" s="43">
        <f>'[11]КППВ ПАТ "СМНВО"'!CL184</f>
        <v>1045.4849519936938</v>
      </c>
      <c r="H1015" s="32">
        <f t="shared" si="1188"/>
        <v>202.34787923474312</v>
      </c>
      <c r="I1015" s="42"/>
      <c r="J1015" s="42"/>
      <c r="K1015" s="43">
        <f>'[11]КППВ ПАТ "СМНВО"'!CN184</f>
        <v>349.15282500000001</v>
      </c>
      <c r="L1015" s="42"/>
      <c r="M1015" s="42"/>
      <c r="N1015" s="44">
        <f t="shared" si="1172"/>
        <v>1394.6377769936939</v>
      </c>
      <c r="O1015" s="44">
        <f t="shared" si="1173"/>
        <v>559.88730679338983</v>
      </c>
      <c r="P1015" s="44">
        <f t="shared" si="1174"/>
        <v>0</v>
      </c>
      <c r="Q1015" s="44">
        <f t="shared" si="1175"/>
        <v>0</v>
      </c>
      <c r="R1015" s="44">
        <f t="shared" si="1176"/>
        <v>186.98139507007741</v>
      </c>
      <c r="S1015" s="44">
        <f t="shared" si="1177"/>
        <v>0</v>
      </c>
      <c r="T1015" s="44">
        <f t="shared" si="1178"/>
        <v>746.86870186346721</v>
      </c>
      <c r="U1015" s="44">
        <f t="shared" si="1179"/>
        <v>1076.8495005535046</v>
      </c>
      <c r="V1015" s="44">
        <f t="shared" si="1180"/>
        <v>0</v>
      </c>
      <c r="W1015" s="44">
        <f t="shared" si="1181"/>
        <v>0</v>
      </c>
      <c r="X1015" s="44">
        <f t="shared" si="1182"/>
        <v>349.15282500000001</v>
      </c>
      <c r="Y1015" s="44">
        <f t="shared" si="1183"/>
        <v>0</v>
      </c>
      <c r="Z1015" s="44">
        <f t="shared" si="1184"/>
        <v>1426.0023255535048</v>
      </c>
      <c r="AA1015" s="20">
        <v>0.03</v>
      </c>
      <c r="AC1015" s="44">
        <f>AD1015*F1015/1000</f>
        <v>501.91480000000007</v>
      </c>
      <c r="AD1015" s="28">
        <f>90+$CG$5</f>
        <v>97.142857142857139</v>
      </c>
      <c r="AE1015" s="44">
        <f>AF1015*F1015/1000</f>
        <v>3457.3072400000001</v>
      </c>
      <c r="AF1015" s="28">
        <f>662+$CG$5</f>
        <v>669.14285714285711</v>
      </c>
      <c r="AG1015" s="44">
        <f>AH1015*F1015/1000</f>
        <v>532.91542000000004</v>
      </c>
      <c r="AH1015" s="28">
        <f>96+$CG$5</f>
        <v>103.14285714285714</v>
      </c>
      <c r="AI1015" s="44">
        <f t="shared" si="1138"/>
        <v>193.83291009963082</v>
      </c>
      <c r="AJ1015" s="44">
        <f t="shared" si="1139"/>
        <v>0</v>
      </c>
      <c r="AK1015" s="44"/>
      <c r="AL1015" s="44">
        <f t="shared" si="1140"/>
        <v>17.457641250000002</v>
      </c>
      <c r="AM1015" s="44"/>
      <c r="AN1015" s="44">
        <f t="shared" si="1141"/>
        <v>211.29055134963082</v>
      </c>
      <c r="AO1015" s="20"/>
      <c r="AP1015" s="20">
        <v>0.18</v>
      </c>
      <c r="AQ1015" s="20"/>
      <c r="AR1015" s="20">
        <v>0.05</v>
      </c>
      <c r="AS1015" s="44">
        <f t="shared" si="1142"/>
        <v>128.79971876611754</v>
      </c>
      <c r="AT1015" s="44">
        <f t="shared" si="1143"/>
        <v>0</v>
      </c>
      <c r="AU1015" s="44">
        <f t="shared" si="1144"/>
        <v>0</v>
      </c>
      <c r="AV1015" s="44">
        <f t="shared" si="1145"/>
        <v>9.3490697535038709</v>
      </c>
      <c r="AW1015" s="44"/>
      <c r="AX1015" s="44">
        <f t="shared" si="1146"/>
        <v>138.14878851962141</v>
      </c>
      <c r="AY1015" s="44">
        <f t="shared" si="1147"/>
        <v>603.0357203099627</v>
      </c>
      <c r="AZ1015" s="44">
        <f t="shared" si="1148"/>
        <v>0</v>
      </c>
      <c r="BA1015" s="44"/>
      <c r="BB1015" s="44">
        <f t="shared" si="1149"/>
        <v>17.457641250000002</v>
      </c>
      <c r="BC1015" s="44"/>
      <c r="BD1015" s="44">
        <f t="shared" si="1150"/>
        <v>620.49336155996275</v>
      </c>
      <c r="BE1015" s="20"/>
      <c r="BF1015" s="20">
        <v>0.56000000000000005</v>
      </c>
      <c r="BG1015" s="20"/>
      <c r="BH1015" s="20">
        <v>0.05</v>
      </c>
      <c r="BI1015" s="44">
        <f t="shared" si="1151"/>
        <v>322.94299855842735</v>
      </c>
      <c r="BJ1015" s="44">
        <f t="shared" si="1152"/>
        <v>0</v>
      </c>
      <c r="BK1015" s="44">
        <f t="shared" si="1153"/>
        <v>0</v>
      </c>
      <c r="BL1015" s="44">
        <f t="shared" si="1154"/>
        <v>9.3490697535038709</v>
      </c>
      <c r="BM1015" s="44"/>
      <c r="BN1015" s="44">
        <f t="shared" si="1155"/>
        <v>332.29206831193125</v>
      </c>
      <c r="BO1015" s="44">
        <f t="shared" si="1156"/>
        <v>236.90689012177103</v>
      </c>
      <c r="BP1015" s="44">
        <f t="shared" si="1157"/>
        <v>0</v>
      </c>
      <c r="BQ1015" s="44"/>
      <c r="BR1015" s="44">
        <f t="shared" si="1158"/>
        <v>17.457641250000002</v>
      </c>
      <c r="BS1015" s="44"/>
      <c r="BT1015" s="44">
        <f t="shared" si="1159"/>
        <v>254.36453137177102</v>
      </c>
      <c r="BU1015" s="20"/>
      <c r="BV1015" s="20">
        <v>0.22</v>
      </c>
      <c r="BW1015" s="20"/>
      <c r="BX1015" s="20">
        <v>0.05</v>
      </c>
      <c r="BY1015" s="44">
        <f t="shared" si="1160"/>
        <v>126.87046371938216</v>
      </c>
      <c r="BZ1015" s="44">
        <f t="shared" si="1161"/>
        <v>0</v>
      </c>
      <c r="CA1015" s="44">
        <f t="shared" si="1162"/>
        <v>0</v>
      </c>
      <c r="CB1015" s="44">
        <f t="shared" si="1163"/>
        <v>9.3490697535038709</v>
      </c>
      <c r="CC1015" s="44"/>
      <c r="CD1015" s="44">
        <f t="shared" si="1164"/>
        <v>136.21953347288604</v>
      </c>
      <c r="CE1015" s="44">
        <f t="shared" si="1165"/>
        <v>3.6331465905595879</v>
      </c>
      <c r="CF1015" s="44">
        <f t="shared" si="1166"/>
        <v>10.404423005229651</v>
      </c>
      <c r="CG1015" s="44">
        <f t="shared" si="1167"/>
        <v>3.9121806279425759</v>
      </c>
      <c r="CH1015" s="44">
        <f t="shared" si="1168"/>
        <v>54.389672914537073</v>
      </c>
      <c r="CI1015" s="44">
        <f t="shared" si="1169"/>
        <v>159.725225597254</v>
      </c>
      <c r="CJ1015" s="44">
        <f t="shared" si="1170"/>
        <v>65.477625828507271</v>
      </c>
      <c r="CK1015" s="44">
        <f t="shared" si="1171"/>
        <v>367.07651888267856</v>
      </c>
      <c r="CM1015" s="35">
        <f>$CE$5/1000</f>
        <v>50</v>
      </c>
    </row>
    <row r="1016" spans="1:91" x14ac:dyDescent="0.25">
      <c r="A1016" s="41">
        <f>'[11]КППВ ПАТ "СМНВО"'!F185</f>
        <v>1992</v>
      </c>
      <c r="B1016" s="41" t="str">
        <f>'[11]КППВ ПАТ "СМНВО"'!C185</f>
        <v>вул.Металургів, 14</v>
      </c>
      <c r="C1016" s="47" t="str">
        <f>'[11]КППВ ПАТ "СМНВО"'!O185</f>
        <v>так</v>
      </c>
      <c r="D1016" s="46">
        <f>'[11]КППВ ПАТ "СМНВО"'!G185</f>
        <v>10</v>
      </c>
      <c r="E1016" s="86" t="str">
        <f t="shared" si="1134"/>
        <v>ПАТ"Сумське НВО ім.Фрунзе"</v>
      </c>
      <c r="F1016" s="43">
        <f>'[11]КППВ ПАТ "СМНВО"'!L185</f>
        <v>6690.82</v>
      </c>
      <c r="G1016" s="43">
        <f>'[11]КППВ ПАТ "СМНВО"'!CL185</f>
        <v>882.88868093574604</v>
      </c>
      <c r="H1016" s="32">
        <f t="shared" si="1188"/>
        <v>131.95522834805689</v>
      </c>
      <c r="I1016" s="42"/>
      <c r="J1016" s="42"/>
      <c r="K1016" s="43">
        <f>'[11]КППВ ПАТ "СМНВО"'!CN185</f>
        <v>223.16332499999999</v>
      </c>
      <c r="L1016" s="42"/>
      <c r="M1016" s="42"/>
      <c r="N1016" s="44">
        <f t="shared" si="1172"/>
        <v>1106.0520059357459</v>
      </c>
      <c r="O1016" s="44">
        <f t="shared" si="1173"/>
        <v>472.81232008632963</v>
      </c>
      <c r="P1016" s="44">
        <f t="shared" si="1174"/>
        <v>0</v>
      </c>
      <c r="Q1016" s="44">
        <f t="shared" si="1175"/>
        <v>0</v>
      </c>
      <c r="R1016" s="44">
        <f t="shared" si="1176"/>
        <v>119.51038871582115</v>
      </c>
      <c r="S1016" s="44">
        <f t="shared" si="1177"/>
        <v>0</v>
      </c>
      <c r="T1016" s="44">
        <f t="shared" si="1178"/>
        <v>592.32270880215083</v>
      </c>
      <c r="U1016" s="44">
        <f t="shared" si="1179"/>
        <v>980.00643583867816</v>
      </c>
      <c r="V1016" s="44">
        <f t="shared" si="1180"/>
        <v>0</v>
      </c>
      <c r="W1016" s="44">
        <f t="shared" si="1181"/>
        <v>0</v>
      </c>
      <c r="X1016" s="44">
        <f t="shared" si="1182"/>
        <v>223.16332499999999</v>
      </c>
      <c r="Y1016" s="44">
        <f t="shared" si="1183"/>
        <v>0</v>
      </c>
      <c r="Z1016" s="44">
        <f t="shared" si="1184"/>
        <v>1203.169760838678</v>
      </c>
      <c r="AA1016" s="20">
        <v>0.11</v>
      </c>
      <c r="AC1016" s="44">
        <f t="shared" ref="AC1016:AC1018" si="1203">AD1016*F1016/1000</f>
        <v>501.81150000000002</v>
      </c>
      <c r="AD1016" s="28">
        <v>75</v>
      </c>
      <c r="AE1016" s="44">
        <f t="shared" ref="AE1016:AE1018" si="1204">AF1016*F1016/1000</f>
        <v>4308.8880799999997</v>
      </c>
      <c r="AF1016" s="28">
        <v>644</v>
      </c>
      <c r="AG1016" s="44">
        <f t="shared" ref="AG1016:AG1018" si="1205">AH1016*F1016/1000</f>
        <v>675.77281999999991</v>
      </c>
      <c r="AH1016" s="28">
        <v>101</v>
      </c>
      <c r="AI1016" s="44">
        <f t="shared" si="1138"/>
        <v>176.40115845096207</v>
      </c>
      <c r="AJ1016" s="44">
        <f t="shared" si="1139"/>
        <v>0</v>
      </c>
      <c r="AK1016" s="44"/>
      <c r="AL1016" s="44">
        <f t="shared" si="1140"/>
        <v>11.158166250000001</v>
      </c>
      <c r="AM1016" s="44"/>
      <c r="AN1016" s="44">
        <f t="shared" si="1141"/>
        <v>187.55932470096207</v>
      </c>
      <c r="AO1016" s="20"/>
      <c r="AP1016" s="20">
        <v>0.18</v>
      </c>
      <c r="AQ1016" s="20"/>
      <c r="AR1016" s="20">
        <v>0.05</v>
      </c>
      <c r="AS1016" s="44">
        <f t="shared" si="1142"/>
        <v>117.21652214179147</v>
      </c>
      <c r="AT1016" s="44">
        <f t="shared" si="1143"/>
        <v>0</v>
      </c>
      <c r="AU1016" s="44">
        <f t="shared" si="1144"/>
        <v>0</v>
      </c>
      <c r="AV1016" s="44">
        <f t="shared" si="1145"/>
        <v>5.9755194357910586</v>
      </c>
      <c r="AW1016" s="44"/>
      <c r="AX1016" s="44">
        <f t="shared" si="1146"/>
        <v>123.19204157758253</v>
      </c>
      <c r="AY1016" s="44">
        <f t="shared" si="1147"/>
        <v>548.80360406965985</v>
      </c>
      <c r="AZ1016" s="44">
        <f t="shared" si="1148"/>
        <v>0</v>
      </c>
      <c r="BA1016" s="44"/>
      <c r="BB1016" s="44">
        <f t="shared" si="1149"/>
        <v>11.158166250000001</v>
      </c>
      <c r="BC1016" s="44"/>
      <c r="BD1016" s="44">
        <f t="shared" si="1150"/>
        <v>559.96177031965988</v>
      </c>
      <c r="BE1016" s="20"/>
      <c r="BF1016" s="20">
        <v>0.56000000000000005</v>
      </c>
      <c r="BG1016" s="20"/>
      <c r="BH1016" s="20">
        <v>0.05</v>
      </c>
      <c r="BI1016" s="44">
        <f t="shared" si="1151"/>
        <v>293.90013816566255</v>
      </c>
      <c r="BJ1016" s="44">
        <f t="shared" si="1152"/>
        <v>0</v>
      </c>
      <c r="BK1016" s="44">
        <f t="shared" si="1153"/>
        <v>0</v>
      </c>
      <c r="BL1016" s="44">
        <f t="shared" si="1154"/>
        <v>5.9755194357910586</v>
      </c>
      <c r="BM1016" s="44"/>
      <c r="BN1016" s="44">
        <f t="shared" si="1155"/>
        <v>299.87565760145361</v>
      </c>
      <c r="BO1016" s="44">
        <f t="shared" si="1156"/>
        <v>215.60141588450921</v>
      </c>
      <c r="BP1016" s="44">
        <f t="shared" si="1157"/>
        <v>0</v>
      </c>
      <c r="BQ1016" s="44"/>
      <c r="BR1016" s="44">
        <f t="shared" si="1158"/>
        <v>11.158166250000001</v>
      </c>
      <c r="BS1016" s="44"/>
      <c r="BT1016" s="44">
        <f t="shared" si="1159"/>
        <v>226.7595821345092</v>
      </c>
      <c r="BU1016" s="20"/>
      <c r="BV1016" s="20">
        <v>0.22</v>
      </c>
      <c r="BW1016" s="20"/>
      <c r="BX1016" s="20">
        <v>0.05</v>
      </c>
      <c r="BY1016" s="44">
        <f t="shared" si="1160"/>
        <v>115.46076856508172</v>
      </c>
      <c r="BZ1016" s="44">
        <f t="shared" si="1161"/>
        <v>0</v>
      </c>
      <c r="CA1016" s="44">
        <f t="shared" si="1162"/>
        <v>0</v>
      </c>
      <c r="CB1016" s="44">
        <f t="shared" si="1163"/>
        <v>5.9755194357910586</v>
      </c>
      <c r="CC1016" s="44"/>
      <c r="CD1016" s="44">
        <f t="shared" si="1164"/>
        <v>121.43628800087278</v>
      </c>
      <c r="CE1016" s="44">
        <f t="shared" si="1165"/>
        <v>4.0734084245529338</v>
      </c>
      <c r="CF1016" s="44">
        <f t="shared" si="1166"/>
        <v>14.36891581819115</v>
      </c>
      <c r="CG1016" s="44">
        <f t="shared" si="1167"/>
        <v>5.5648342939726803</v>
      </c>
      <c r="CH1016" s="44">
        <f t="shared" si="1168"/>
        <v>48.28086375559834</v>
      </c>
      <c r="CI1016" s="44">
        <f t="shared" si="1169"/>
        <v>144.1433956123029</v>
      </c>
      <c r="CJ1016" s="44">
        <f t="shared" si="1170"/>
        <v>58.37165658261987</v>
      </c>
      <c r="CK1016" s="44">
        <f t="shared" si="1171"/>
        <v>309.71574135556739</v>
      </c>
    </row>
    <row r="1017" spans="1:91" x14ac:dyDescent="0.25">
      <c r="A1017" s="41">
        <f>'[11]КППВ ПАТ "СМНВО"'!F186</f>
        <v>1993</v>
      </c>
      <c r="B1017" s="41" t="str">
        <f>'[11]КППВ ПАТ "СМНВО"'!C186</f>
        <v>вул.Металургів ,16</v>
      </c>
      <c r="C1017" s="47" t="str">
        <f>'[11]КППВ ПАТ "СМНВО"'!O186</f>
        <v>так</v>
      </c>
      <c r="D1017" s="46">
        <f>'[11]КППВ ПАТ "СМНВО"'!G186</f>
        <v>10</v>
      </c>
      <c r="E1017" s="86" t="str">
        <f t="shared" si="1134"/>
        <v>ПАТ"Сумське НВО ім.Фрунзе"</v>
      </c>
      <c r="F1017" s="43">
        <f>'[11]КППВ ПАТ "СМНВО"'!L186</f>
        <v>7866.4</v>
      </c>
      <c r="G1017" s="43">
        <f>'[11]КППВ ПАТ "СМНВО"'!CL186</f>
        <v>1000.7827138531253</v>
      </c>
      <c r="H1017" s="32">
        <f t="shared" si="1188"/>
        <v>127.22245421706567</v>
      </c>
      <c r="I1017" s="42"/>
      <c r="J1017" s="42"/>
      <c r="K1017" s="43">
        <f>'[11]КППВ ПАТ "СМНВО"'!CN186</f>
        <v>253.89787499999997</v>
      </c>
      <c r="L1017" s="42"/>
      <c r="M1017" s="42"/>
      <c r="N1017" s="44">
        <f t="shared" si="1172"/>
        <v>1254.6805888531253</v>
      </c>
      <c r="O1017" s="44">
        <f t="shared" si="1173"/>
        <v>535.94797062940972</v>
      </c>
      <c r="P1017" s="44">
        <f t="shared" si="1174"/>
        <v>0</v>
      </c>
      <c r="Q1017" s="44">
        <f t="shared" si="1175"/>
        <v>0</v>
      </c>
      <c r="R1017" s="44">
        <f t="shared" si="1176"/>
        <v>135.96962554385209</v>
      </c>
      <c r="S1017" s="44">
        <f t="shared" si="1177"/>
        <v>0</v>
      </c>
      <c r="T1017" s="44">
        <f t="shared" si="1178"/>
        <v>671.91759617326181</v>
      </c>
      <c r="U1017" s="44">
        <f t="shared" si="1179"/>
        <v>1110.8688123769691</v>
      </c>
      <c r="V1017" s="44">
        <f t="shared" si="1180"/>
        <v>0</v>
      </c>
      <c r="W1017" s="44">
        <f t="shared" si="1181"/>
        <v>0</v>
      </c>
      <c r="X1017" s="44">
        <f t="shared" si="1182"/>
        <v>253.89787499999997</v>
      </c>
      <c r="Y1017" s="44">
        <f t="shared" si="1183"/>
        <v>0</v>
      </c>
      <c r="Z1017" s="44">
        <f t="shared" si="1184"/>
        <v>1364.766687376969</v>
      </c>
      <c r="AA1017" s="20">
        <v>0.11</v>
      </c>
      <c r="AC1017" s="44">
        <f t="shared" si="1203"/>
        <v>589.98</v>
      </c>
      <c r="AD1017" s="28">
        <v>75</v>
      </c>
      <c r="AE1017" s="44">
        <f t="shared" si="1204"/>
        <v>5065.9615999999996</v>
      </c>
      <c r="AF1017" s="28">
        <v>644</v>
      </c>
      <c r="AG1017" s="44">
        <f t="shared" si="1205"/>
        <v>794.50639999999987</v>
      </c>
      <c r="AH1017" s="28">
        <v>101</v>
      </c>
      <c r="AI1017" s="44">
        <f t="shared" si="1138"/>
        <v>199.95638622785444</v>
      </c>
      <c r="AJ1017" s="44">
        <f t="shared" si="1139"/>
        <v>0</v>
      </c>
      <c r="AK1017" s="44"/>
      <c r="AL1017" s="44">
        <f t="shared" si="1140"/>
        <v>12.694893749999999</v>
      </c>
      <c r="AM1017" s="44"/>
      <c r="AN1017" s="44">
        <f t="shared" si="1141"/>
        <v>212.65127997785444</v>
      </c>
      <c r="AO1017" s="20"/>
      <c r="AP1017" s="20">
        <v>0.18</v>
      </c>
      <c r="AQ1017" s="20"/>
      <c r="AR1017" s="20">
        <v>0.05</v>
      </c>
      <c r="AS1017" s="44">
        <f t="shared" si="1142"/>
        <v>132.86869757255883</v>
      </c>
      <c r="AT1017" s="44">
        <f t="shared" si="1143"/>
        <v>0</v>
      </c>
      <c r="AU1017" s="44">
        <f t="shared" si="1144"/>
        <v>0</v>
      </c>
      <c r="AV1017" s="44">
        <f t="shared" si="1145"/>
        <v>6.7984812771926055</v>
      </c>
      <c r="AW1017" s="44"/>
      <c r="AX1017" s="44">
        <f t="shared" si="1146"/>
        <v>139.66717884975142</v>
      </c>
      <c r="AY1017" s="44">
        <f t="shared" si="1147"/>
        <v>622.08653493110273</v>
      </c>
      <c r="AZ1017" s="44">
        <f t="shared" si="1148"/>
        <v>0</v>
      </c>
      <c r="BA1017" s="44"/>
      <c r="BB1017" s="44">
        <f t="shared" si="1149"/>
        <v>12.694893749999999</v>
      </c>
      <c r="BC1017" s="44"/>
      <c r="BD1017" s="44">
        <f t="shared" si="1150"/>
        <v>634.78142868110274</v>
      </c>
      <c r="BE1017" s="20"/>
      <c r="BF1017" s="20">
        <v>0.56000000000000005</v>
      </c>
      <c r="BG1017" s="20"/>
      <c r="BH1017" s="20">
        <v>0.05</v>
      </c>
      <c r="BI1017" s="44">
        <f t="shared" si="1151"/>
        <v>333.14525854324114</v>
      </c>
      <c r="BJ1017" s="44">
        <f t="shared" si="1152"/>
        <v>0</v>
      </c>
      <c r="BK1017" s="44">
        <f t="shared" si="1153"/>
        <v>0</v>
      </c>
      <c r="BL1017" s="44">
        <f t="shared" si="1154"/>
        <v>6.7984812771926055</v>
      </c>
      <c r="BM1017" s="44"/>
      <c r="BN1017" s="44">
        <f t="shared" si="1155"/>
        <v>339.94373982043373</v>
      </c>
      <c r="BO1017" s="44">
        <f t="shared" si="1156"/>
        <v>244.39113872293322</v>
      </c>
      <c r="BP1017" s="44">
        <f t="shared" si="1157"/>
        <v>0</v>
      </c>
      <c r="BQ1017" s="44"/>
      <c r="BR1017" s="44">
        <f t="shared" si="1158"/>
        <v>12.694893749999999</v>
      </c>
      <c r="BS1017" s="44"/>
      <c r="BT1017" s="44">
        <f t="shared" si="1159"/>
        <v>257.0860324729332</v>
      </c>
      <c r="BU1017" s="20"/>
      <c r="BV1017" s="20">
        <v>0.22</v>
      </c>
      <c r="BW1017" s="20"/>
      <c r="BX1017" s="20">
        <v>0.05</v>
      </c>
      <c r="BY1017" s="44">
        <f t="shared" si="1160"/>
        <v>130.87849442770187</v>
      </c>
      <c r="BZ1017" s="44">
        <f t="shared" si="1161"/>
        <v>0</v>
      </c>
      <c r="CA1017" s="44">
        <f t="shared" si="1162"/>
        <v>0</v>
      </c>
      <c r="CB1017" s="44">
        <f t="shared" si="1163"/>
        <v>6.7984812771926055</v>
      </c>
      <c r="CC1017" s="44"/>
      <c r="CD1017" s="44">
        <f t="shared" si="1164"/>
        <v>137.67697570489446</v>
      </c>
      <c r="CE1017" s="44">
        <f t="shared" si="1165"/>
        <v>4.2241849864718599</v>
      </c>
      <c r="CF1017" s="44">
        <f t="shared" si="1166"/>
        <v>14.902352967805671</v>
      </c>
      <c r="CG1017" s="44">
        <f t="shared" si="1167"/>
        <v>5.7708007888188595</v>
      </c>
      <c r="CH1017" s="44">
        <f t="shared" si="1168"/>
        <v>54.739946907111694</v>
      </c>
      <c r="CI1017" s="44">
        <f t="shared" si="1169"/>
        <v>163.40320973963912</v>
      </c>
      <c r="CJ1017" s="44">
        <f t="shared" si="1170"/>
        <v>66.17818510000933</v>
      </c>
      <c r="CK1017" s="44">
        <f t="shared" si="1171"/>
        <v>351.31345560388831</v>
      </c>
    </row>
    <row r="1018" spans="1:91" x14ac:dyDescent="0.25">
      <c r="A1018" s="41">
        <f>'[11]КППВ ПАТ "СМНВО"'!F187</f>
        <v>1996</v>
      </c>
      <c r="B1018" s="41" t="str">
        <f>'[11]КППВ ПАТ "СМНВО"'!C187</f>
        <v>вул.Металургів, 24</v>
      </c>
      <c r="C1018" s="47" t="str">
        <f>'[11]КППВ ПАТ "СМНВО"'!O187</f>
        <v>так</v>
      </c>
      <c r="D1018" s="46">
        <f>'[11]КППВ ПАТ "СМНВО"'!G187</f>
        <v>10</v>
      </c>
      <c r="E1018" s="86" t="str">
        <f t="shared" si="1134"/>
        <v>ПАТ"Сумське НВО ім.Фрунзе"</v>
      </c>
      <c r="F1018" s="43">
        <f>'[11]КППВ ПАТ "СМНВО"'!L187</f>
        <v>7645</v>
      </c>
      <c r="G1018" s="43">
        <f>'[11]КППВ ПАТ "СМНВО"'!CL187</f>
        <v>814.64138492485688</v>
      </c>
      <c r="H1018" s="32">
        <f t="shared" si="1188"/>
        <v>106.55871614452019</v>
      </c>
      <c r="I1018" s="42"/>
      <c r="J1018" s="42"/>
      <c r="K1018" s="43">
        <f>'[11]КППВ ПАТ "СМНВО"'!CN187</f>
        <v>285.19470000000001</v>
      </c>
      <c r="L1018" s="42"/>
      <c r="M1018" s="42"/>
      <c r="N1018" s="44">
        <f t="shared" si="1172"/>
        <v>1099.836084924857</v>
      </c>
      <c r="O1018" s="44">
        <f t="shared" si="1173"/>
        <v>436.26392722175359</v>
      </c>
      <c r="P1018" s="44">
        <f t="shared" si="1174"/>
        <v>0</v>
      </c>
      <c r="Q1018" s="44">
        <f t="shared" si="1175"/>
        <v>0</v>
      </c>
      <c r="R1018" s="44">
        <f t="shared" si="1176"/>
        <v>152.7299768306105</v>
      </c>
      <c r="S1018" s="44">
        <f t="shared" si="1177"/>
        <v>0</v>
      </c>
      <c r="T1018" s="44">
        <f t="shared" si="1178"/>
        <v>588.99390405236409</v>
      </c>
      <c r="U1018" s="44">
        <f t="shared" si="1179"/>
        <v>904.2519372665912</v>
      </c>
      <c r="V1018" s="44">
        <f t="shared" si="1180"/>
        <v>0</v>
      </c>
      <c r="W1018" s="44">
        <f t="shared" si="1181"/>
        <v>0</v>
      </c>
      <c r="X1018" s="44">
        <f t="shared" si="1182"/>
        <v>285.19470000000001</v>
      </c>
      <c r="Y1018" s="44">
        <f t="shared" si="1183"/>
        <v>0</v>
      </c>
      <c r="Z1018" s="44">
        <f t="shared" si="1184"/>
        <v>1189.4466372665911</v>
      </c>
      <c r="AA1018" s="20">
        <v>0.11</v>
      </c>
      <c r="AC1018" s="44">
        <f t="shared" si="1203"/>
        <v>573.375</v>
      </c>
      <c r="AD1018" s="28">
        <v>75</v>
      </c>
      <c r="AE1018" s="44">
        <f t="shared" si="1204"/>
        <v>4923.38</v>
      </c>
      <c r="AF1018" s="28">
        <v>644</v>
      </c>
      <c r="AG1018" s="44">
        <f t="shared" si="1205"/>
        <v>772.14499999999998</v>
      </c>
      <c r="AH1018" s="28">
        <v>101</v>
      </c>
      <c r="AI1018" s="44">
        <f t="shared" si="1138"/>
        <v>162.76534870798642</v>
      </c>
      <c r="AJ1018" s="44">
        <f t="shared" si="1139"/>
        <v>0</v>
      </c>
      <c r="AK1018" s="44"/>
      <c r="AL1018" s="44">
        <f t="shared" si="1140"/>
        <v>14.259735000000001</v>
      </c>
      <c r="AM1018" s="44"/>
      <c r="AN1018" s="44">
        <f t="shared" si="1141"/>
        <v>177.02508370798643</v>
      </c>
      <c r="AO1018" s="20"/>
      <c r="AP1018" s="20">
        <v>0.18</v>
      </c>
      <c r="AQ1018" s="20"/>
      <c r="AR1018" s="20">
        <v>0.05</v>
      </c>
      <c r="AS1018" s="44">
        <f t="shared" si="1142"/>
        <v>108.15568485084428</v>
      </c>
      <c r="AT1018" s="44">
        <f t="shared" si="1143"/>
        <v>0</v>
      </c>
      <c r="AU1018" s="44">
        <f t="shared" si="1144"/>
        <v>0</v>
      </c>
      <c r="AV1018" s="44">
        <f t="shared" si="1145"/>
        <v>7.6364988415305257</v>
      </c>
      <c r="AW1018" s="44"/>
      <c r="AX1018" s="44">
        <f t="shared" si="1146"/>
        <v>115.79218369237481</v>
      </c>
      <c r="AY1018" s="44">
        <f t="shared" si="1147"/>
        <v>506.3810848692911</v>
      </c>
      <c r="AZ1018" s="44">
        <f t="shared" si="1148"/>
        <v>0</v>
      </c>
      <c r="BA1018" s="44"/>
      <c r="BB1018" s="44">
        <f t="shared" si="1149"/>
        <v>14.259735000000001</v>
      </c>
      <c r="BC1018" s="44"/>
      <c r="BD1018" s="44">
        <f t="shared" si="1150"/>
        <v>520.64081986929114</v>
      </c>
      <c r="BE1018" s="20"/>
      <c r="BF1018" s="20">
        <v>0.56000000000000005</v>
      </c>
      <c r="BG1018" s="20"/>
      <c r="BH1018" s="20">
        <v>0.05</v>
      </c>
      <c r="BI1018" s="44">
        <f t="shared" si="1151"/>
        <v>271.18165716104204</v>
      </c>
      <c r="BJ1018" s="44">
        <f t="shared" si="1152"/>
        <v>0</v>
      </c>
      <c r="BK1018" s="44">
        <f t="shared" si="1153"/>
        <v>0</v>
      </c>
      <c r="BL1018" s="44">
        <f t="shared" si="1154"/>
        <v>7.6364988415305257</v>
      </c>
      <c r="BM1018" s="44"/>
      <c r="BN1018" s="44">
        <f t="shared" si="1155"/>
        <v>278.81815600257255</v>
      </c>
      <c r="BO1018" s="44">
        <f t="shared" si="1156"/>
        <v>198.93542619865008</v>
      </c>
      <c r="BP1018" s="44">
        <f t="shared" si="1157"/>
        <v>0</v>
      </c>
      <c r="BQ1018" s="44"/>
      <c r="BR1018" s="44">
        <f t="shared" si="1158"/>
        <v>14.259735000000001</v>
      </c>
      <c r="BS1018" s="44"/>
      <c r="BT1018" s="44">
        <f t="shared" si="1159"/>
        <v>213.19516119865008</v>
      </c>
      <c r="BU1018" s="20"/>
      <c r="BV1018" s="20">
        <v>0.22</v>
      </c>
      <c r="BW1018" s="20"/>
      <c r="BX1018" s="20">
        <v>0.05</v>
      </c>
      <c r="BY1018" s="44">
        <f t="shared" si="1160"/>
        <v>106.53565102755223</v>
      </c>
      <c r="BZ1018" s="44">
        <f t="shared" si="1161"/>
        <v>0</v>
      </c>
      <c r="CA1018" s="44">
        <f t="shared" si="1162"/>
        <v>0</v>
      </c>
      <c r="CB1018" s="44">
        <f t="shared" si="1163"/>
        <v>7.6364988415305257</v>
      </c>
      <c r="CC1018" s="44"/>
      <c r="CD1018" s="44">
        <f t="shared" si="1164"/>
        <v>114.17214986908276</v>
      </c>
      <c r="CE1018" s="44">
        <f t="shared" si="1165"/>
        <v>4.951759105979777</v>
      </c>
      <c r="CF1018" s="44">
        <f t="shared" si="1166"/>
        <v>17.658032283789201</v>
      </c>
      <c r="CG1018" s="44">
        <f t="shared" si="1167"/>
        <v>6.7629890554342005</v>
      </c>
      <c r="CH1018" s="44">
        <f t="shared" si="1168"/>
        <v>45.569176373691874</v>
      </c>
      <c r="CI1018" s="44">
        <f t="shared" si="1169"/>
        <v>134.02153441205755</v>
      </c>
      <c r="CJ1018" s="44">
        <f t="shared" si="1170"/>
        <v>54.879950904046154</v>
      </c>
      <c r="CK1018" s="44">
        <f t="shared" si="1171"/>
        <v>306.18318300080932</v>
      </c>
    </row>
    <row r="1019" spans="1:91" x14ac:dyDescent="0.25">
      <c r="A1019" s="41">
        <f>'[11]КППВ ПАТ "СМНВО"'!F188</f>
        <v>1998</v>
      </c>
      <c r="B1019" s="41" t="str">
        <f>'[11]КППВ ПАТ "СМНВО"'!C188</f>
        <v>вул.Металургів, 26</v>
      </c>
      <c r="C1019" s="47" t="str">
        <f>'[11]КППВ ПАТ "СМНВО"'!O188</f>
        <v>так</v>
      </c>
      <c r="D1019" s="46">
        <f>'[11]КППВ ПАТ "СМНВО"'!G188</f>
        <v>10</v>
      </c>
      <c r="E1019" s="86" t="str">
        <f t="shared" si="1134"/>
        <v>ПАТ"Сумське НВО ім.Фрунзе"</v>
      </c>
      <c r="F1019" s="43">
        <f>'[11]КППВ ПАТ "СМНВО"'!L188</f>
        <v>3808.57</v>
      </c>
      <c r="G1019" s="43">
        <f>'[11]КППВ ПАТ "СМНВО"'!CL188</f>
        <v>532.7013615785869</v>
      </c>
      <c r="H1019" s="32">
        <f t="shared" si="1188"/>
        <v>139.86912714708851</v>
      </c>
      <c r="I1019" s="42"/>
      <c r="J1019" s="42"/>
      <c r="K1019" s="43">
        <f>'[11]КППВ ПАТ "СМНВО"'!CN188</f>
        <v>131.95927500000002</v>
      </c>
      <c r="L1019" s="42"/>
      <c r="M1019" s="42"/>
      <c r="N1019" s="44">
        <f t="shared" si="1172"/>
        <v>664.66063657858695</v>
      </c>
      <c r="O1019" s="44">
        <f t="shared" si="1173"/>
        <v>285.27692348957481</v>
      </c>
      <c r="P1019" s="44">
        <f t="shared" si="1174"/>
        <v>0</v>
      </c>
      <c r="Q1019" s="44">
        <f t="shared" si="1175"/>
        <v>0</v>
      </c>
      <c r="R1019" s="44">
        <f t="shared" si="1176"/>
        <v>70.667992825021514</v>
      </c>
      <c r="S1019" s="44">
        <f t="shared" si="1177"/>
        <v>0</v>
      </c>
      <c r="T1019" s="44">
        <f t="shared" si="1178"/>
        <v>355.9449163145963</v>
      </c>
      <c r="U1019" s="44">
        <f t="shared" si="1179"/>
        <v>591.29851135223146</v>
      </c>
      <c r="V1019" s="44">
        <f t="shared" si="1180"/>
        <v>0</v>
      </c>
      <c r="W1019" s="44">
        <f t="shared" si="1181"/>
        <v>0</v>
      </c>
      <c r="X1019" s="44">
        <f t="shared" si="1182"/>
        <v>131.95927500000002</v>
      </c>
      <c r="Y1019" s="44">
        <f t="shared" si="1183"/>
        <v>0</v>
      </c>
      <c r="Z1019" s="44">
        <f t="shared" si="1184"/>
        <v>723.25778635223151</v>
      </c>
      <c r="AA1019" s="20">
        <v>0.11</v>
      </c>
      <c r="AC1019" s="44">
        <f t="shared" si="1185"/>
        <v>358.00558000000001</v>
      </c>
      <c r="AD1019" s="28">
        <v>94</v>
      </c>
      <c r="AE1019" s="44">
        <f t="shared" si="1186"/>
        <v>2597.4447400000004</v>
      </c>
      <c r="AF1019" s="28">
        <v>682</v>
      </c>
      <c r="AG1019" s="44">
        <f t="shared" si="1187"/>
        <v>418.9427</v>
      </c>
      <c r="AH1019" s="28">
        <v>110</v>
      </c>
      <c r="AI1019" s="44">
        <f t="shared" si="1138"/>
        <v>106.43373204340166</v>
      </c>
      <c r="AJ1019" s="44">
        <f t="shared" si="1139"/>
        <v>0</v>
      </c>
      <c r="AK1019" s="44"/>
      <c r="AL1019" s="44">
        <f t="shared" si="1140"/>
        <v>6.5979637500000017</v>
      </c>
      <c r="AM1019" s="44"/>
      <c r="AN1019" s="44">
        <f t="shared" si="1141"/>
        <v>113.03169579340167</v>
      </c>
      <c r="AO1019" s="20"/>
      <c r="AP1019" s="20">
        <v>0.18</v>
      </c>
      <c r="AQ1019" s="20"/>
      <c r="AR1019" s="20">
        <v>0.05</v>
      </c>
      <c r="AS1019" s="44">
        <f t="shared" si="1142"/>
        <v>70.723979469596557</v>
      </c>
      <c r="AT1019" s="44">
        <f t="shared" si="1143"/>
        <v>0</v>
      </c>
      <c r="AU1019" s="44">
        <f t="shared" si="1144"/>
        <v>0</v>
      </c>
      <c r="AV1019" s="44">
        <f t="shared" si="1145"/>
        <v>3.533399641251076</v>
      </c>
      <c r="AW1019" s="44"/>
      <c r="AX1019" s="44">
        <f t="shared" si="1146"/>
        <v>74.257379110847637</v>
      </c>
      <c r="AY1019" s="44">
        <f t="shared" si="1147"/>
        <v>331.12716635724962</v>
      </c>
      <c r="AZ1019" s="44">
        <f t="shared" si="1148"/>
        <v>0</v>
      </c>
      <c r="BA1019" s="44"/>
      <c r="BB1019" s="44">
        <f t="shared" si="1149"/>
        <v>6.5979637500000017</v>
      </c>
      <c r="BC1019" s="44"/>
      <c r="BD1019" s="44">
        <f t="shared" si="1150"/>
        <v>337.72513010724964</v>
      </c>
      <c r="BE1019" s="20"/>
      <c r="BF1019" s="20">
        <v>0.56000000000000005</v>
      </c>
      <c r="BG1019" s="20"/>
      <c r="BH1019" s="20">
        <v>0.05</v>
      </c>
      <c r="BI1019" s="44">
        <f t="shared" si="1151"/>
        <v>177.3281356411197</v>
      </c>
      <c r="BJ1019" s="44">
        <f t="shared" si="1152"/>
        <v>0</v>
      </c>
      <c r="BK1019" s="44">
        <f t="shared" si="1153"/>
        <v>0</v>
      </c>
      <c r="BL1019" s="44">
        <f t="shared" si="1154"/>
        <v>3.533399641251076</v>
      </c>
      <c r="BM1019" s="44"/>
      <c r="BN1019" s="44">
        <f t="shared" si="1155"/>
        <v>180.86153528237077</v>
      </c>
      <c r="BO1019" s="44">
        <f t="shared" si="1156"/>
        <v>130.08567249749092</v>
      </c>
      <c r="BP1019" s="44">
        <f t="shared" si="1157"/>
        <v>0</v>
      </c>
      <c r="BQ1019" s="44"/>
      <c r="BR1019" s="44">
        <f t="shared" si="1158"/>
        <v>6.5979637500000017</v>
      </c>
      <c r="BS1019" s="44"/>
      <c r="BT1019" s="44">
        <f t="shared" si="1159"/>
        <v>136.68363624749091</v>
      </c>
      <c r="BU1019" s="20"/>
      <c r="BV1019" s="20">
        <v>0.22</v>
      </c>
      <c r="BW1019" s="20"/>
      <c r="BX1019" s="20">
        <v>0.05</v>
      </c>
      <c r="BY1019" s="44">
        <f t="shared" si="1160"/>
        <v>69.664624716154165</v>
      </c>
      <c r="BZ1019" s="44">
        <f t="shared" si="1161"/>
        <v>0</v>
      </c>
      <c r="CA1019" s="44">
        <f t="shared" si="1162"/>
        <v>0</v>
      </c>
      <c r="CB1019" s="44">
        <f t="shared" si="1163"/>
        <v>3.533399641251076</v>
      </c>
      <c r="CC1019" s="44"/>
      <c r="CD1019" s="44">
        <f t="shared" si="1164"/>
        <v>73.198024357405245</v>
      </c>
      <c r="CE1019" s="44">
        <f t="shared" si="1165"/>
        <v>4.8211448382198823</v>
      </c>
      <c r="CF1019" s="44">
        <f t="shared" si="1166"/>
        <v>14.361509958127524</v>
      </c>
      <c r="CG1019" s="44">
        <f t="shared" si="1167"/>
        <v>5.7234154019570438</v>
      </c>
      <c r="CH1019" s="44">
        <f t="shared" si="1168"/>
        <v>29.096222826384867</v>
      </c>
      <c r="CI1019" s="44">
        <f t="shared" si="1169"/>
        <v>86.936018881210032</v>
      </c>
      <c r="CJ1019" s="44">
        <f t="shared" si="1170"/>
        <v>35.184622411103305</v>
      </c>
      <c r="CK1019" s="44">
        <f t="shared" si="1171"/>
        <v>186.17848352099884</v>
      </c>
    </row>
    <row r="1020" spans="1:91" x14ac:dyDescent="0.25">
      <c r="A1020" s="41">
        <f>'[11]КППВ ПАТ "СМНВО"'!F189</f>
        <v>2000</v>
      </c>
      <c r="B1020" s="41" t="str">
        <f>'[11]КППВ ПАТ "СМНВО"'!C189</f>
        <v>40 р. Жовтня 43б</v>
      </c>
      <c r="C1020" s="47" t="str">
        <f>'[11]КППВ ПАТ "СМНВО"'!O189</f>
        <v>так</v>
      </c>
      <c r="D1020" s="46">
        <f>'[11]КППВ ПАТ "СМНВО"'!G189</f>
        <v>10</v>
      </c>
      <c r="E1020" s="86" t="str">
        <f t="shared" si="1134"/>
        <v>ПАТ"Сумське НВО ім.Фрунзе"</v>
      </c>
      <c r="F1020" s="43">
        <f>'[11]КППВ ПАТ "СМНВО"'!L189</f>
        <v>4040.2</v>
      </c>
      <c r="G1020" s="43">
        <f>'[11]КППВ ПАТ "СМНВО"'!CL189</f>
        <v>587.43592698044858</v>
      </c>
      <c r="H1020" s="32">
        <f t="shared" si="1188"/>
        <v>145.39773451325394</v>
      </c>
      <c r="I1020" s="42"/>
      <c r="J1020" s="42"/>
      <c r="K1020" s="43">
        <f>'[11]КППВ ПАТ "СМНВО"'!CN189</f>
        <v>190.590225</v>
      </c>
      <c r="L1020" s="42"/>
      <c r="M1020" s="42"/>
      <c r="N1020" s="44">
        <f t="shared" si="1172"/>
        <v>778.02615198044862</v>
      </c>
      <c r="O1020" s="44">
        <f t="shared" si="1173"/>
        <v>314.58885988130953</v>
      </c>
      <c r="P1020" s="44">
        <f t="shared" si="1174"/>
        <v>0</v>
      </c>
      <c r="Q1020" s="44">
        <f t="shared" si="1175"/>
        <v>0</v>
      </c>
      <c r="R1020" s="44">
        <f t="shared" si="1176"/>
        <v>102.06655540369735</v>
      </c>
      <c r="S1020" s="44">
        <f t="shared" si="1177"/>
        <v>0</v>
      </c>
      <c r="T1020" s="44">
        <f t="shared" si="1178"/>
        <v>416.65541528500688</v>
      </c>
      <c r="U1020" s="44">
        <f t="shared" si="1179"/>
        <v>652.05387894829801</v>
      </c>
      <c r="V1020" s="44">
        <f t="shared" si="1180"/>
        <v>0</v>
      </c>
      <c r="W1020" s="44">
        <f t="shared" si="1181"/>
        <v>0</v>
      </c>
      <c r="X1020" s="44">
        <f t="shared" si="1182"/>
        <v>190.590225</v>
      </c>
      <c r="Y1020" s="44">
        <f t="shared" si="1183"/>
        <v>0</v>
      </c>
      <c r="Z1020" s="44">
        <f t="shared" si="1184"/>
        <v>842.64410394829804</v>
      </c>
      <c r="AA1020" s="20">
        <v>0.11</v>
      </c>
      <c r="AC1020" s="44">
        <f t="shared" si="1185"/>
        <v>379.77879999999999</v>
      </c>
      <c r="AD1020" s="28">
        <v>94</v>
      </c>
      <c r="AE1020" s="44">
        <f t="shared" si="1186"/>
        <v>2755.4164000000001</v>
      </c>
      <c r="AF1020" s="28">
        <v>682</v>
      </c>
      <c r="AG1020" s="44">
        <f t="shared" si="1187"/>
        <v>444.42200000000003</v>
      </c>
      <c r="AH1020" s="28">
        <v>110</v>
      </c>
      <c r="AI1020" s="44">
        <f t="shared" si="1138"/>
        <v>117.36969821069364</v>
      </c>
      <c r="AJ1020" s="44">
        <f t="shared" si="1139"/>
        <v>0</v>
      </c>
      <c r="AK1020" s="44"/>
      <c r="AL1020" s="44">
        <f t="shared" si="1140"/>
        <v>9.5295112500000005</v>
      </c>
      <c r="AM1020" s="44"/>
      <c r="AN1020" s="44">
        <f t="shared" si="1141"/>
        <v>126.89920946069364</v>
      </c>
      <c r="AO1020" s="20"/>
      <c r="AP1020" s="20">
        <v>0.18</v>
      </c>
      <c r="AQ1020" s="20"/>
      <c r="AR1020" s="20">
        <v>0.05</v>
      </c>
      <c r="AS1020" s="44">
        <f t="shared" si="1142"/>
        <v>77.990802044044756</v>
      </c>
      <c r="AT1020" s="44">
        <f t="shared" si="1143"/>
        <v>0</v>
      </c>
      <c r="AU1020" s="44">
        <f t="shared" si="1144"/>
        <v>0</v>
      </c>
      <c r="AV1020" s="44">
        <f t="shared" si="1145"/>
        <v>5.1033277701848672</v>
      </c>
      <c r="AW1020" s="44"/>
      <c r="AX1020" s="44">
        <f t="shared" si="1146"/>
        <v>83.094129814229618</v>
      </c>
      <c r="AY1020" s="44">
        <f t="shared" si="1147"/>
        <v>365.15017221104694</v>
      </c>
      <c r="AZ1020" s="44">
        <f t="shared" si="1148"/>
        <v>0</v>
      </c>
      <c r="BA1020" s="44"/>
      <c r="BB1020" s="44">
        <f t="shared" si="1149"/>
        <v>9.5295112500000005</v>
      </c>
      <c r="BC1020" s="44"/>
      <c r="BD1020" s="44">
        <f t="shared" si="1150"/>
        <v>374.67968346104692</v>
      </c>
      <c r="BE1020" s="20"/>
      <c r="BF1020" s="20">
        <v>0.56000000000000005</v>
      </c>
      <c r="BG1020" s="20"/>
      <c r="BH1020" s="20">
        <v>0.05</v>
      </c>
      <c r="BI1020" s="44">
        <f t="shared" si="1151"/>
        <v>195.54843530222206</v>
      </c>
      <c r="BJ1020" s="44">
        <f t="shared" si="1152"/>
        <v>0</v>
      </c>
      <c r="BK1020" s="44">
        <f t="shared" si="1153"/>
        <v>0</v>
      </c>
      <c r="BL1020" s="44">
        <f t="shared" si="1154"/>
        <v>5.1033277701848672</v>
      </c>
      <c r="BM1020" s="44"/>
      <c r="BN1020" s="44">
        <f t="shared" si="1155"/>
        <v>200.65176307240694</v>
      </c>
      <c r="BO1020" s="44">
        <f t="shared" si="1156"/>
        <v>143.45185336862556</v>
      </c>
      <c r="BP1020" s="44">
        <f t="shared" si="1157"/>
        <v>0</v>
      </c>
      <c r="BQ1020" s="44"/>
      <c r="BR1020" s="44">
        <f t="shared" si="1158"/>
        <v>9.5295112500000005</v>
      </c>
      <c r="BS1020" s="44"/>
      <c r="BT1020" s="44">
        <f t="shared" si="1159"/>
        <v>152.98136461862558</v>
      </c>
      <c r="BU1020" s="20"/>
      <c r="BV1020" s="20">
        <v>0.22</v>
      </c>
      <c r="BW1020" s="20"/>
      <c r="BX1020" s="20">
        <v>0.05</v>
      </c>
      <c r="BY1020" s="44">
        <f t="shared" si="1160"/>
        <v>76.822599583015801</v>
      </c>
      <c r="BZ1020" s="44">
        <f t="shared" si="1161"/>
        <v>0</v>
      </c>
      <c r="CA1020" s="44">
        <f t="shared" si="1162"/>
        <v>0</v>
      </c>
      <c r="CB1020" s="44">
        <f t="shared" si="1163"/>
        <v>5.1033277701848672</v>
      </c>
      <c r="CC1020" s="44"/>
      <c r="CD1020" s="44">
        <f t="shared" si="1164"/>
        <v>81.925927353200663</v>
      </c>
      <c r="CE1020" s="44">
        <f t="shared" si="1165"/>
        <v>4.5704648553280114</v>
      </c>
      <c r="CF1020" s="44">
        <f t="shared" si="1166"/>
        <v>13.732330869206885</v>
      </c>
      <c r="CG1020" s="44">
        <f t="shared" si="1167"/>
        <v>5.4246807373201795</v>
      </c>
      <c r="CH1020" s="44">
        <f t="shared" si="1168"/>
        <v>32.665949573199008</v>
      </c>
      <c r="CI1020" s="44">
        <f t="shared" si="1169"/>
        <v>96.448730437771346</v>
      </c>
      <c r="CJ1020" s="44">
        <f t="shared" si="1170"/>
        <v>39.379926506311882</v>
      </c>
      <c r="CK1020" s="44">
        <f t="shared" si="1171"/>
        <v>216.91049081164311</v>
      </c>
    </row>
    <row r="1021" spans="1:91" x14ac:dyDescent="0.25">
      <c r="A1021" s="41">
        <f>'[11]КППВ ПАТ "СМНВО"'!F190</f>
        <v>1976</v>
      </c>
      <c r="B1021" s="41" t="str">
        <f>'[11]КППВ ПАТ "СМНВО"'!C190</f>
        <v>вул.Горького 28/1</v>
      </c>
      <c r="C1021" s="50">
        <f>'[11]КППВ ПАТ "СМНВО"'!O190</f>
        <v>1</v>
      </c>
      <c r="D1021" s="46">
        <f>'[11]КППВ ПАТ "СМНВО"'!G190</f>
        <v>12</v>
      </c>
      <c r="E1021" s="86" t="str">
        <f t="shared" si="1134"/>
        <v>ПАТ"Сумське НВО ім.Фрунзе"</v>
      </c>
      <c r="F1021" s="43">
        <f>'[11]КППВ ПАТ "СМНВО"'!L190</f>
        <v>4437.95</v>
      </c>
      <c r="G1021" s="43">
        <f>'[11]КППВ ПАТ "СМНВО"'!CL190</f>
        <v>499.25045335699548</v>
      </c>
      <c r="H1021" s="32">
        <f t="shared" si="1188"/>
        <v>112.4957364001387</v>
      </c>
      <c r="I1021" s="42"/>
      <c r="J1021" s="42"/>
      <c r="K1021" s="43">
        <f>'[11]КППВ ПАТ "СМНВО"'!CN190</f>
        <v>112.275975</v>
      </c>
      <c r="L1021" s="42"/>
      <c r="M1021" s="42"/>
      <c r="N1021" s="44">
        <f t="shared" si="1172"/>
        <v>611.52642835699544</v>
      </c>
      <c r="O1021" s="44">
        <f t="shared" si="1173"/>
        <v>267.36299858968528</v>
      </c>
      <c r="P1021" s="44">
        <f t="shared" si="1174"/>
        <v>0</v>
      </c>
      <c r="Q1021" s="44">
        <f t="shared" si="1175"/>
        <v>0</v>
      </c>
      <c r="R1021" s="44">
        <f t="shared" si="1176"/>
        <v>60.127018701203788</v>
      </c>
      <c r="S1021" s="44">
        <f t="shared" si="1177"/>
        <v>0</v>
      </c>
      <c r="T1021" s="44">
        <f t="shared" si="1178"/>
        <v>327.49001729088906</v>
      </c>
      <c r="U1021" s="44">
        <f t="shared" si="1179"/>
        <v>554.168003226265</v>
      </c>
      <c r="V1021" s="44">
        <f t="shared" si="1180"/>
        <v>0</v>
      </c>
      <c r="W1021" s="44">
        <f t="shared" si="1181"/>
        <v>0</v>
      </c>
      <c r="X1021" s="44">
        <f t="shared" si="1182"/>
        <v>112.275975</v>
      </c>
      <c r="Y1021" s="44">
        <f t="shared" si="1183"/>
        <v>0</v>
      </c>
      <c r="Z1021" s="44">
        <f t="shared" si="1184"/>
        <v>666.44397822626502</v>
      </c>
      <c r="AA1021" s="20">
        <v>0.11</v>
      </c>
      <c r="AC1021" s="44">
        <f t="shared" si="1185"/>
        <v>468.94338333333337</v>
      </c>
      <c r="AD1021" s="28">
        <f>94+$CG$4</f>
        <v>105.66666666666667</v>
      </c>
      <c r="AE1021" s="44">
        <f t="shared" si="1186"/>
        <v>3078.4579833333328</v>
      </c>
      <c r="AF1021" s="28">
        <f>682+$CG$4</f>
        <v>693.66666666666663</v>
      </c>
      <c r="AG1021" s="44">
        <f t="shared" si="1187"/>
        <v>539.95058333333338</v>
      </c>
      <c r="AH1021" s="28">
        <f>110+$CG$4</f>
        <v>121.66666666666667</v>
      </c>
      <c r="AI1021" s="44">
        <f t="shared" si="1138"/>
        <v>99.750240580727692</v>
      </c>
      <c r="AJ1021" s="44">
        <f t="shared" si="1139"/>
        <v>0</v>
      </c>
      <c r="AK1021" s="44"/>
      <c r="AL1021" s="44">
        <f t="shared" si="1140"/>
        <v>5.6137987500000008</v>
      </c>
      <c r="AM1021" s="44"/>
      <c r="AN1021" s="44">
        <f t="shared" si="1141"/>
        <v>105.36403933072769</v>
      </c>
      <c r="AO1021" s="20"/>
      <c r="AP1021" s="20">
        <v>0.18</v>
      </c>
      <c r="AQ1021" s="20"/>
      <c r="AR1021" s="20">
        <v>0.05</v>
      </c>
      <c r="AS1021" s="44">
        <f t="shared" si="1142"/>
        <v>66.282876974020951</v>
      </c>
      <c r="AT1021" s="44">
        <f t="shared" si="1143"/>
        <v>0</v>
      </c>
      <c r="AU1021" s="44">
        <f t="shared" si="1144"/>
        <v>0</v>
      </c>
      <c r="AV1021" s="44">
        <f t="shared" si="1145"/>
        <v>3.00635093506019</v>
      </c>
      <c r="AW1021" s="44"/>
      <c r="AX1021" s="44">
        <f t="shared" si="1146"/>
        <v>69.289227909081134</v>
      </c>
      <c r="AY1021" s="44">
        <f t="shared" si="1147"/>
        <v>310.33408180670841</v>
      </c>
      <c r="AZ1021" s="44">
        <f t="shared" si="1148"/>
        <v>0</v>
      </c>
      <c r="BA1021" s="44"/>
      <c r="BB1021" s="44">
        <f t="shared" si="1149"/>
        <v>5.6137987500000008</v>
      </c>
      <c r="BC1021" s="44"/>
      <c r="BD1021" s="44">
        <f t="shared" si="1150"/>
        <v>315.94788055670841</v>
      </c>
      <c r="BE1021" s="20"/>
      <c r="BF1021" s="20">
        <v>0.56000000000000005</v>
      </c>
      <c r="BG1021" s="20"/>
      <c r="BH1021" s="20">
        <v>0.05</v>
      </c>
      <c r="BI1021" s="44">
        <f t="shared" si="1151"/>
        <v>166.19283992334837</v>
      </c>
      <c r="BJ1021" s="44">
        <f t="shared" si="1152"/>
        <v>0</v>
      </c>
      <c r="BK1021" s="44">
        <f t="shared" si="1153"/>
        <v>0</v>
      </c>
      <c r="BL1021" s="44">
        <f t="shared" si="1154"/>
        <v>3.00635093506019</v>
      </c>
      <c r="BM1021" s="44"/>
      <c r="BN1021" s="44">
        <f t="shared" si="1155"/>
        <v>169.19919085840857</v>
      </c>
      <c r="BO1021" s="44">
        <f t="shared" si="1156"/>
        <v>121.91696070977829</v>
      </c>
      <c r="BP1021" s="44">
        <f t="shared" si="1157"/>
        <v>0</v>
      </c>
      <c r="BQ1021" s="44"/>
      <c r="BR1021" s="44">
        <f t="shared" si="1158"/>
        <v>5.6137987500000008</v>
      </c>
      <c r="BS1021" s="44"/>
      <c r="BT1021" s="44">
        <f t="shared" si="1159"/>
        <v>127.5307594597783</v>
      </c>
      <c r="BU1021" s="20"/>
      <c r="BV1021" s="20">
        <v>0.22</v>
      </c>
      <c r="BW1021" s="20"/>
      <c r="BX1021" s="20">
        <v>0.05</v>
      </c>
      <c r="BY1021" s="44">
        <f t="shared" si="1160"/>
        <v>65.290044255601131</v>
      </c>
      <c r="BZ1021" s="44">
        <f t="shared" si="1161"/>
        <v>0</v>
      </c>
      <c r="CA1021" s="44">
        <f t="shared" si="1162"/>
        <v>0</v>
      </c>
      <c r="CB1021" s="44">
        <f t="shared" si="1163"/>
        <v>3.00635093506019</v>
      </c>
      <c r="CC1021" s="44"/>
      <c r="CD1021" s="44">
        <f t="shared" si="1164"/>
        <v>68.296395190661315</v>
      </c>
      <c r="CE1021" s="44">
        <f t="shared" si="1165"/>
        <v>6.7679118022308495</v>
      </c>
      <c r="CF1021" s="44">
        <f t="shared" si="1166"/>
        <v>18.194283126977169</v>
      </c>
      <c r="CG1021" s="44">
        <f t="shared" si="1167"/>
        <v>7.9059895009973369</v>
      </c>
      <c r="CH1021" s="44">
        <f t="shared" si="1168"/>
        <v>27.12244158362698</v>
      </c>
      <c r="CI1021" s="44">
        <f t="shared" si="1169"/>
        <v>81.330195655957439</v>
      </c>
      <c r="CJ1021" s="44">
        <f t="shared" si="1170"/>
        <v>32.828520959661766</v>
      </c>
      <c r="CK1021" s="44">
        <f t="shared" si="1171"/>
        <v>171.55367223027861</v>
      </c>
      <c r="CM1021" s="35">
        <f>$CE$4/1000</f>
        <v>35</v>
      </c>
    </row>
    <row r="1022" spans="1:91" x14ac:dyDescent="0.25">
      <c r="A1022" s="41">
        <f>'[11]КППВ ПАТ "СМНВО"'!F191</f>
        <v>1985</v>
      </c>
      <c r="B1022" s="41" t="str">
        <f>'[11]КППВ ПАТ "СМНВО"'!C191</f>
        <v>вул Ковпака 31</v>
      </c>
      <c r="C1022" s="47" t="str">
        <f>'[11]КППВ ПАТ "СМНВО"'!O191</f>
        <v>так</v>
      </c>
      <c r="D1022" s="46">
        <f>'[11]КППВ ПАТ "СМНВО"'!G191</f>
        <v>14</v>
      </c>
      <c r="E1022" s="86" t="str">
        <f t="shared" si="1134"/>
        <v>ПАТ"Сумське НВО ім.Фрунзе"</v>
      </c>
      <c r="F1022" s="43">
        <f>'[11]КППВ ПАТ "СМНВО"'!L191</f>
        <v>10188.77</v>
      </c>
      <c r="G1022" s="43">
        <f>'[11]КППВ ПАТ "СМНВО"'!CL191</f>
        <v>1961.0669719198647</v>
      </c>
      <c r="H1022" s="32">
        <f t="shared" si="1188"/>
        <v>192.4733772496449</v>
      </c>
      <c r="I1022" s="42"/>
      <c r="J1022" s="42"/>
      <c r="K1022" s="43">
        <f>'[11]КППВ ПАТ "СМНВО"'!CN191</f>
        <v>439.07062500000001</v>
      </c>
      <c r="L1022" s="42"/>
      <c r="M1022" s="42"/>
      <c r="N1022" s="44">
        <f t="shared" si="1172"/>
        <v>2400.1375969198648</v>
      </c>
      <c r="O1022" s="44">
        <f t="shared" si="1173"/>
        <v>1050.2078516346778</v>
      </c>
      <c r="P1022" s="44">
        <f t="shared" si="1174"/>
        <v>0</v>
      </c>
      <c r="Q1022" s="44">
        <f t="shared" si="1175"/>
        <v>0</v>
      </c>
      <c r="R1022" s="44">
        <f t="shared" si="1176"/>
        <v>235.13496703568359</v>
      </c>
      <c r="S1022" s="44">
        <f t="shared" si="1177"/>
        <v>0</v>
      </c>
      <c r="T1022" s="44">
        <f t="shared" si="1178"/>
        <v>1285.3428186703613</v>
      </c>
      <c r="U1022" s="44">
        <f t="shared" si="1179"/>
        <v>2019.8989810774608</v>
      </c>
      <c r="V1022" s="44">
        <f t="shared" si="1180"/>
        <v>0</v>
      </c>
      <c r="W1022" s="44">
        <f t="shared" si="1181"/>
        <v>0</v>
      </c>
      <c r="X1022" s="44">
        <f t="shared" si="1182"/>
        <v>439.07062500000001</v>
      </c>
      <c r="Y1022" s="44">
        <f t="shared" si="1183"/>
        <v>0</v>
      </c>
      <c r="Z1022" s="44">
        <f t="shared" si="1184"/>
        <v>2458.9696060774609</v>
      </c>
      <c r="AA1022" s="20">
        <v>0.03</v>
      </c>
      <c r="AC1022" s="44">
        <f t="shared" si="1185"/>
        <v>692.83636000000001</v>
      </c>
      <c r="AD1022" s="28">
        <v>68</v>
      </c>
      <c r="AE1022" s="44">
        <f t="shared" si="1186"/>
        <v>6245.716010000001</v>
      </c>
      <c r="AF1022" s="28">
        <v>613</v>
      </c>
      <c r="AG1022" s="44">
        <f t="shared" si="1187"/>
        <v>937.36684000000014</v>
      </c>
      <c r="AH1022" s="28">
        <v>92</v>
      </c>
      <c r="AI1022" s="44">
        <f t="shared" si="1138"/>
        <v>363.5818165939429</v>
      </c>
      <c r="AJ1022" s="44">
        <f t="shared" si="1139"/>
        <v>0</v>
      </c>
      <c r="AK1022" s="44"/>
      <c r="AL1022" s="44">
        <f t="shared" si="1140"/>
        <v>21.953531250000001</v>
      </c>
      <c r="AM1022" s="44"/>
      <c r="AN1022" s="44">
        <f t="shared" si="1141"/>
        <v>385.53534784394293</v>
      </c>
      <c r="AO1022" s="20"/>
      <c r="AP1022" s="20">
        <v>0.18</v>
      </c>
      <c r="AQ1022" s="20"/>
      <c r="AR1022" s="20">
        <v>0.05</v>
      </c>
      <c r="AS1022" s="44">
        <f t="shared" si="1142"/>
        <v>241.59589670146093</v>
      </c>
      <c r="AT1022" s="44">
        <f t="shared" si="1143"/>
        <v>0</v>
      </c>
      <c r="AU1022" s="44">
        <f t="shared" si="1144"/>
        <v>0</v>
      </c>
      <c r="AV1022" s="44">
        <f t="shared" si="1145"/>
        <v>11.75674835178418</v>
      </c>
      <c r="AW1022" s="44"/>
      <c r="AX1022" s="44">
        <f t="shared" si="1146"/>
        <v>253.35264505324511</v>
      </c>
      <c r="AY1022" s="44">
        <f t="shared" si="1147"/>
        <v>1131.1434294033781</v>
      </c>
      <c r="AZ1022" s="44">
        <f t="shared" si="1148"/>
        <v>0</v>
      </c>
      <c r="BA1022" s="44"/>
      <c r="BB1022" s="44">
        <f t="shared" si="1149"/>
        <v>21.953531250000001</v>
      </c>
      <c r="BC1022" s="44"/>
      <c r="BD1022" s="44">
        <f t="shared" si="1150"/>
        <v>1153.0969606533781</v>
      </c>
      <c r="BE1022" s="20"/>
      <c r="BF1022" s="20">
        <v>0.56000000000000005</v>
      </c>
      <c r="BG1022" s="20"/>
      <c r="BH1022" s="20">
        <v>0.05</v>
      </c>
      <c r="BI1022" s="44">
        <f t="shared" si="1151"/>
        <v>605.7598888228822</v>
      </c>
      <c r="BJ1022" s="44">
        <f t="shared" si="1152"/>
        <v>0</v>
      </c>
      <c r="BK1022" s="44">
        <f t="shared" si="1153"/>
        <v>0</v>
      </c>
      <c r="BL1022" s="44">
        <f t="shared" si="1154"/>
        <v>11.75674835178418</v>
      </c>
      <c r="BM1022" s="44"/>
      <c r="BN1022" s="44">
        <f t="shared" si="1155"/>
        <v>617.51663717466636</v>
      </c>
      <c r="BO1022" s="44">
        <f t="shared" si="1156"/>
        <v>444.37777583704138</v>
      </c>
      <c r="BP1022" s="44">
        <f t="shared" si="1157"/>
        <v>0</v>
      </c>
      <c r="BQ1022" s="44"/>
      <c r="BR1022" s="44">
        <f t="shared" si="1158"/>
        <v>21.953531250000001</v>
      </c>
      <c r="BS1022" s="44"/>
      <c r="BT1022" s="44">
        <f t="shared" si="1159"/>
        <v>466.33130708704141</v>
      </c>
      <c r="BU1022" s="20"/>
      <c r="BV1022" s="20">
        <v>0.22</v>
      </c>
      <c r="BW1022" s="20"/>
      <c r="BX1022" s="20">
        <v>0.05</v>
      </c>
      <c r="BY1022" s="44">
        <f t="shared" si="1160"/>
        <v>237.97709918041801</v>
      </c>
      <c r="BZ1022" s="44">
        <f t="shared" si="1161"/>
        <v>0</v>
      </c>
      <c r="CA1022" s="44">
        <f t="shared" si="1162"/>
        <v>0</v>
      </c>
      <c r="CB1022" s="44">
        <f t="shared" si="1163"/>
        <v>11.75674835178418</v>
      </c>
      <c r="CC1022" s="44"/>
      <c r="CD1022" s="44">
        <f t="shared" si="1164"/>
        <v>249.73384753220219</v>
      </c>
      <c r="CE1022" s="44">
        <f t="shared" si="1165"/>
        <v>2.7346719030874618</v>
      </c>
      <c r="CF1022" s="44">
        <f t="shared" si="1166"/>
        <v>10.114247348178543</v>
      </c>
      <c r="CG1022" s="44">
        <f t="shared" si="1167"/>
        <v>3.7534633341166557</v>
      </c>
      <c r="CH1022" s="44">
        <f t="shared" si="1168"/>
        <v>99.243157501756258</v>
      </c>
      <c r="CI1022" s="44">
        <f t="shared" si="1169"/>
        <v>296.82617669402777</v>
      </c>
      <c r="CJ1022" s="44">
        <f t="shared" si="1170"/>
        <v>120.04137004831115</v>
      </c>
      <c r="CK1022" s="44">
        <f t="shared" si="1171"/>
        <v>632.97933450905759</v>
      </c>
    </row>
    <row r="1023" spans="1:91" x14ac:dyDescent="0.25">
      <c r="A1023" s="41">
        <f>'[11]КППВ ПАТ "СМНВО"'!F192</f>
        <v>1985</v>
      </c>
      <c r="B1023" s="41" t="str">
        <f>'[11]КППВ ПАТ "СМНВО"'!C192</f>
        <v>вул Ковпака 55</v>
      </c>
      <c r="C1023" s="50">
        <f>'[11]КППВ ПАТ "СМНВО"'!O192</f>
        <v>1</v>
      </c>
      <c r="D1023" s="46">
        <f>'[11]КППВ ПАТ "СМНВО"'!G192</f>
        <v>14</v>
      </c>
      <c r="E1023" s="86" t="str">
        <f t="shared" si="1134"/>
        <v>ПАТ"Сумське НВО ім.Фрунзе"</v>
      </c>
      <c r="F1023" s="43">
        <f>'[11]КППВ ПАТ "СМНВО"'!L192</f>
        <v>10305.700000000001</v>
      </c>
      <c r="G1023" s="43">
        <f>'[11]КППВ ПАТ "СМНВО"'!CL192</f>
        <v>2027.0445754381733</v>
      </c>
      <c r="H1023" s="32">
        <f t="shared" si="1188"/>
        <v>196.69159547029054</v>
      </c>
      <c r="I1023" s="42"/>
      <c r="J1023" s="42"/>
      <c r="K1023" s="43">
        <f>'[11]КППВ ПАТ "СМНВО"'!CN192</f>
        <v>423.37627500000002</v>
      </c>
      <c r="L1023" s="42"/>
      <c r="M1023" s="42"/>
      <c r="N1023" s="44">
        <f t="shared" si="1172"/>
        <v>2450.4208504381731</v>
      </c>
      <c r="O1023" s="44">
        <f t="shared" si="1173"/>
        <v>1085.5407587914042</v>
      </c>
      <c r="P1023" s="44">
        <f t="shared" si="1174"/>
        <v>0</v>
      </c>
      <c r="Q1023" s="44">
        <f t="shared" si="1175"/>
        <v>0</v>
      </c>
      <c r="R1023" s="44">
        <f t="shared" si="1176"/>
        <v>226.73019053783321</v>
      </c>
      <c r="S1023" s="44">
        <f t="shared" si="1177"/>
        <v>0</v>
      </c>
      <c r="T1023" s="44">
        <f t="shared" si="1178"/>
        <v>1312.2709493292373</v>
      </c>
      <c r="U1023" s="44">
        <f t="shared" si="1179"/>
        <v>2087.8559127013186</v>
      </c>
      <c r="V1023" s="44">
        <f t="shared" si="1180"/>
        <v>0</v>
      </c>
      <c r="W1023" s="44">
        <f t="shared" si="1181"/>
        <v>0</v>
      </c>
      <c r="X1023" s="44">
        <f t="shared" si="1182"/>
        <v>423.37627500000002</v>
      </c>
      <c r="Y1023" s="44">
        <f t="shared" si="1183"/>
        <v>0</v>
      </c>
      <c r="Z1023" s="44">
        <f t="shared" si="1184"/>
        <v>2511.2321877013187</v>
      </c>
      <c r="AA1023" s="20">
        <v>0.03</v>
      </c>
      <c r="AC1023" s="44">
        <f t="shared" si="1185"/>
        <v>774.39974285714277</v>
      </c>
      <c r="AD1023" s="28">
        <f>68+$CG$5</f>
        <v>75.142857142857139</v>
      </c>
      <c r="AE1023" s="44">
        <f t="shared" si="1186"/>
        <v>6391.0062428571437</v>
      </c>
      <c r="AF1023" s="28">
        <f>613+$CG$5</f>
        <v>620.14285714285711</v>
      </c>
      <c r="AG1023" s="44">
        <f t="shared" si="1187"/>
        <v>1062.9593428571429</v>
      </c>
      <c r="AH1023" s="28">
        <f>96+$CG$5</f>
        <v>103.14285714285714</v>
      </c>
      <c r="AI1023" s="44">
        <f t="shared" si="1138"/>
        <v>375.81406428623734</v>
      </c>
      <c r="AJ1023" s="44">
        <f t="shared" si="1139"/>
        <v>0</v>
      </c>
      <c r="AK1023" s="44"/>
      <c r="AL1023" s="44">
        <f t="shared" si="1140"/>
        <v>21.168813750000002</v>
      </c>
      <c r="AM1023" s="44"/>
      <c r="AN1023" s="44">
        <f t="shared" si="1141"/>
        <v>396.98287803623737</v>
      </c>
      <c r="AO1023" s="20"/>
      <c r="AP1023" s="20">
        <v>0.18</v>
      </c>
      <c r="AQ1023" s="20"/>
      <c r="AR1023" s="20">
        <v>0.05</v>
      </c>
      <c r="AS1023" s="44">
        <f t="shared" si="1142"/>
        <v>249.72408330215325</v>
      </c>
      <c r="AT1023" s="44">
        <f t="shared" si="1143"/>
        <v>0</v>
      </c>
      <c r="AU1023" s="44">
        <f t="shared" si="1144"/>
        <v>0</v>
      </c>
      <c r="AV1023" s="44">
        <f t="shared" si="1145"/>
        <v>11.33650952689166</v>
      </c>
      <c r="AW1023" s="44"/>
      <c r="AX1023" s="44">
        <f t="shared" si="1146"/>
        <v>261.06059282904494</v>
      </c>
      <c r="AY1023" s="44">
        <f t="shared" si="1147"/>
        <v>1169.1993111127385</v>
      </c>
      <c r="AZ1023" s="44">
        <f t="shared" si="1148"/>
        <v>0</v>
      </c>
      <c r="BA1023" s="44"/>
      <c r="BB1023" s="44">
        <f t="shared" si="1149"/>
        <v>21.168813750000002</v>
      </c>
      <c r="BC1023" s="44"/>
      <c r="BD1023" s="44">
        <f t="shared" si="1150"/>
        <v>1190.3681248627386</v>
      </c>
      <c r="BE1023" s="20"/>
      <c r="BF1023" s="20">
        <v>0.56000000000000005</v>
      </c>
      <c r="BG1023" s="20"/>
      <c r="BH1023" s="20">
        <v>0.05</v>
      </c>
      <c r="BI1023" s="44">
        <f t="shared" si="1151"/>
        <v>626.13990967088205</v>
      </c>
      <c r="BJ1023" s="44">
        <f t="shared" si="1152"/>
        <v>0</v>
      </c>
      <c r="BK1023" s="44">
        <f t="shared" si="1153"/>
        <v>0</v>
      </c>
      <c r="BL1023" s="44">
        <f t="shared" si="1154"/>
        <v>11.33650952689166</v>
      </c>
      <c r="BM1023" s="44"/>
      <c r="BN1023" s="44">
        <f t="shared" si="1155"/>
        <v>637.47641919777368</v>
      </c>
      <c r="BO1023" s="44">
        <f t="shared" si="1156"/>
        <v>459.3283007942901</v>
      </c>
      <c r="BP1023" s="44">
        <f t="shared" si="1157"/>
        <v>0</v>
      </c>
      <c r="BQ1023" s="44"/>
      <c r="BR1023" s="44">
        <f t="shared" si="1158"/>
        <v>21.168813750000002</v>
      </c>
      <c r="BS1023" s="44"/>
      <c r="BT1023" s="44">
        <f t="shared" si="1159"/>
        <v>480.49711454429013</v>
      </c>
      <c r="BU1023" s="20"/>
      <c r="BV1023" s="20">
        <v>0.22</v>
      </c>
      <c r="BW1023" s="20"/>
      <c r="BX1023" s="20">
        <v>0.05</v>
      </c>
      <c r="BY1023" s="44">
        <f t="shared" si="1160"/>
        <v>245.98353594213222</v>
      </c>
      <c r="BZ1023" s="44">
        <f t="shared" si="1161"/>
        <v>0</v>
      </c>
      <c r="CA1023" s="44">
        <f t="shared" si="1162"/>
        <v>0</v>
      </c>
      <c r="CB1023" s="44">
        <f t="shared" si="1163"/>
        <v>11.33650952689166</v>
      </c>
      <c r="CC1023" s="44"/>
      <c r="CD1023" s="44">
        <f t="shared" si="1164"/>
        <v>257.32004546902385</v>
      </c>
      <c r="CE1023" s="44">
        <f t="shared" si="1165"/>
        <v>2.966360163612503</v>
      </c>
      <c r="CF1023" s="44">
        <f t="shared" si="1166"/>
        <v>10.025478669312735</v>
      </c>
      <c r="CG1023" s="44">
        <f t="shared" si="1167"/>
        <v>4.1308843270241917</v>
      </c>
      <c r="CH1023" s="44">
        <f t="shared" si="1168"/>
        <v>102.18994058723317</v>
      </c>
      <c r="CI1023" s="44">
        <f t="shared" si="1169"/>
        <v>306.42038910694669</v>
      </c>
      <c r="CJ1023" s="44">
        <f t="shared" si="1170"/>
        <v>123.6878825366767</v>
      </c>
      <c r="CK1023" s="44">
        <f t="shared" si="1171"/>
        <v>646.43258503083428</v>
      </c>
      <c r="CM1023" s="35">
        <f>$CE$5/1000</f>
        <v>50</v>
      </c>
    </row>
    <row r="1024" spans="1:91" x14ac:dyDescent="0.25">
      <c r="A1024" s="41">
        <f>'[11]КППВ ПАТ "СМНВО"'!F193</f>
        <v>1979</v>
      </c>
      <c r="B1024" s="41" t="str">
        <f>'[11]КППВ ПАТ "СМНВО"'!C193</f>
        <v>пл. Горького, 2</v>
      </c>
      <c r="C1024" s="47" t="str">
        <f>'[11]КППВ ПАТ "СМНВО"'!O193</f>
        <v>так</v>
      </c>
      <c r="D1024" s="46">
        <f>'[11]КППВ ПАТ "СМНВО"'!G193</f>
        <v>14</v>
      </c>
      <c r="E1024" s="86" t="str">
        <f t="shared" si="1134"/>
        <v>ПАТ"Сумське НВО ім.Фрунзе"</v>
      </c>
      <c r="F1024" s="43">
        <f>'[11]КППВ ПАТ "СМНВО"'!L193</f>
        <v>3935.75</v>
      </c>
      <c r="G1024" s="43">
        <f>'[11]КППВ ПАТ "СМНВО"'!CL193</f>
        <v>804.6884759020835</v>
      </c>
      <c r="H1024" s="32">
        <f t="shared" si="1188"/>
        <v>204.45619663395374</v>
      </c>
      <c r="I1024" s="42"/>
      <c r="J1024" s="42"/>
      <c r="K1024" s="43">
        <f>'[11]КППВ ПАТ "СМНВО"'!CN193</f>
        <v>199.13407500000002</v>
      </c>
      <c r="L1024" s="42"/>
      <c r="M1024" s="42"/>
      <c r="N1024" s="44">
        <f t="shared" si="1172"/>
        <v>1003.8225509020835</v>
      </c>
      <c r="O1024" s="44">
        <f t="shared" si="1173"/>
        <v>430.933857748354</v>
      </c>
      <c r="P1024" s="44">
        <f t="shared" si="1174"/>
        <v>0</v>
      </c>
      <c r="Q1024" s="44">
        <f t="shared" si="1175"/>
        <v>0</v>
      </c>
      <c r="R1024" s="44">
        <f t="shared" si="1176"/>
        <v>106.64203318271713</v>
      </c>
      <c r="S1024" s="44">
        <f t="shared" si="1177"/>
        <v>0</v>
      </c>
      <c r="T1024" s="44">
        <f t="shared" si="1178"/>
        <v>537.57589093107117</v>
      </c>
      <c r="U1024" s="44">
        <f t="shared" si="1179"/>
        <v>828.82913017914598</v>
      </c>
      <c r="V1024" s="44">
        <f t="shared" si="1180"/>
        <v>0</v>
      </c>
      <c r="W1024" s="44">
        <f t="shared" si="1181"/>
        <v>0</v>
      </c>
      <c r="X1024" s="44">
        <f t="shared" si="1182"/>
        <v>199.13407500000002</v>
      </c>
      <c r="Y1024" s="44">
        <f t="shared" si="1183"/>
        <v>0</v>
      </c>
      <c r="Z1024" s="44">
        <f t="shared" si="1184"/>
        <v>1027.9632051791459</v>
      </c>
      <c r="AA1024" s="20">
        <v>0.03</v>
      </c>
      <c r="AC1024" s="44">
        <f t="shared" si="1185"/>
        <v>369.96050000000002</v>
      </c>
      <c r="AD1024" s="28">
        <v>94</v>
      </c>
      <c r="AE1024" s="44">
        <f t="shared" si="1186"/>
        <v>2684.1815000000001</v>
      </c>
      <c r="AF1024" s="28">
        <v>682</v>
      </c>
      <c r="AG1024" s="44">
        <f t="shared" si="1187"/>
        <v>432.9325</v>
      </c>
      <c r="AH1024" s="28">
        <v>110</v>
      </c>
      <c r="AI1024" s="44">
        <f t="shared" si="1138"/>
        <v>149.18924343224626</v>
      </c>
      <c r="AJ1024" s="44">
        <f t="shared" si="1139"/>
        <v>0</v>
      </c>
      <c r="AK1024" s="44"/>
      <c r="AL1024" s="44">
        <f t="shared" si="1140"/>
        <v>9.9567037500000026</v>
      </c>
      <c r="AM1024" s="44"/>
      <c r="AN1024" s="44">
        <f t="shared" si="1141"/>
        <v>159.14594718224626</v>
      </c>
      <c r="AO1024" s="20"/>
      <c r="AP1024" s="20">
        <v>0.18</v>
      </c>
      <c r="AQ1024" s="20"/>
      <c r="AR1024" s="20">
        <v>0.05</v>
      </c>
      <c r="AS1024" s="44">
        <f t="shared" si="1142"/>
        <v>99.134520485330967</v>
      </c>
      <c r="AT1024" s="44">
        <f t="shared" si="1143"/>
        <v>0</v>
      </c>
      <c r="AU1024" s="44">
        <f t="shared" si="1144"/>
        <v>0</v>
      </c>
      <c r="AV1024" s="44">
        <f t="shared" si="1145"/>
        <v>5.3321016591358577</v>
      </c>
      <c r="AW1024" s="44"/>
      <c r="AX1024" s="44">
        <f t="shared" si="1146"/>
        <v>104.46662214446683</v>
      </c>
      <c r="AY1024" s="44">
        <f t="shared" si="1147"/>
        <v>464.14431290032178</v>
      </c>
      <c r="AZ1024" s="44">
        <f t="shared" si="1148"/>
        <v>0</v>
      </c>
      <c r="BA1024" s="44"/>
      <c r="BB1024" s="44">
        <f t="shared" si="1149"/>
        <v>9.9567037500000026</v>
      </c>
      <c r="BC1024" s="44"/>
      <c r="BD1024" s="44">
        <f t="shared" si="1150"/>
        <v>474.10101665032175</v>
      </c>
      <c r="BE1024" s="20"/>
      <c r="BF1024" s="20">
        <v>0.56000000000000005</v>
      </c>
      <c r="BG1024" s="20"/>
      <c r="BH1024" s="20">
        <v>0.05</v>
      </c>
      <c r="BI1024" s="44">
        <f t="shared" si="1151"/>
        <v>248.56264914925057</v>
      </c>
      <c r="BJ1024" s="44">
        <f t="shared" si="1152"/>
        <v>0</v>
      </c>
      <c r="BK1024" s="44">
        <f t="shared" si="1153"/>
        <v>0</v>
      </c>
      <c r="BL1024" s="44">
        <f t="shared" si="1154"/>
        <v>5.3321016591358577</v>
      </c>
      <c r="BM1024" s="44"/>
      <c r="BN1024" s="44">
        <f t="shared" si="1155"/>
        <v>253.89475080838642</v>
      </c>
      <c r="BO1024" s="44">
        <f t="shared" si="1156"/>
        <v>182.34240863941213</v>
      </c>
      <c r="BP1024" s="44">
        <f t="shared" si="1157"/>
        <v>0</v>
      </c>
      <c r="BQ1024" s="44"/>
      <c r="BR1024" s="44">
        <f t="shared" si="1158"/>
        <v>9.9567037500000026</v>
      </c>
      <c r="BS1024" s="44"/>
      <c r="BT1024" s="44">
        <f t="shared" si="1159"/>
        <v>192.29911238941213</v>
      </c>
      <c r="BU1024" s="20"/>
      <c r="BV1024" s="20">
        <v>0.22</v>
      </c>
      <c r="BW1024" s="20"/>
      <c r="BX1024" s="20">
        <v>0.05</v>
      </c>
      <c r="BY1024" s="44">
        <f t="shared" si="1160"/>
        <v>97.649612165777015</v>
      </c>
      <c r="BZ1024" s="44">
        <f t="shared" si="1161"/>
        <v>0</v>
      </c>
      <c r="CA1024" s="44">
        <f t="shared" si="1162"/>
        <v>0</v>
      </c>
      <c r="CB1024" s="44">
        <f t="shared" si="1163"/>
        <v>5.3321016591358577</v>
      </c>
      <c r="CC1024" s="44"/>
      <c r="CD1024" s="44">
        <f t="shared" si="1164"/>
        <v>102.98171382491287</v>
      </c>
      <c r="CE1024" s="44">
        <f t="shared" si="1165"/>
        <v>3.5414230153663997</v>
      </c>
      <c r="CF1024" s="44">
        <f t="shared" si="1166"/>
        <v>10.572024397722753</v>
      </c>
      <c r="CG1024" s="44">
        <f t="shared" si="1167"/>
        <v>4.2039745108152093</v>
      </c>
      <c r="CH1024" s="44">
        <f t="shared" si="1168"/>
        <v>40.966791735960378</v>
      </c>
      <c r="CI1024" s="44">
        <f t="shared" si="1169"/>
        <v>122.04142144241487</v>
      </c>
      <c r="CJ1024" s="44">
        <f t="shared" si="1170"/>
        <v>49.500963284008222</v>
      </c>
      <c r="CK1024" s="44">
        <f t="shared" si="1171"/>
        <v>264.6146840960979</v>
      </c>
    </row>
    <row r="1025" spans="1:91" x14ac:dyDescent="0.25">
      <c r="A1025" s="41">
        <f>'[11]КППВ ПАТ "СМНВО"'!F194</f>
        <v>1981</v>
      </c>
      <c r="B1025" s="41" t="str">
        <f>'[11]КППВ ПАТ "СМНВО"'!C194</f>
        <v>пл. Горького, 4</v>
      </c>
      <c r="C1025" s="47" t="str">
        <f>'[11]КППВ ПАТ "СМНВО"'!O194</f>
        <v>так</v>
      </c>
      <c r="D1025" s="46">
        <f>'[11]КППВ ПАТ "СМНВО"'!G194</f>
        <v>14</v>
      </c>
      <c r="E1025" s="86" t="str">
        <f t="shared" si="1134"/>
        <v>ПАТ"Сумське НВО ім.Фрунзе"</v>
      </c>
      <c r="F1025" s="43">
        <f>'[11]КППВ ПАТ "СМНВО"'!L194</f>
        <v>4081.4</v>
      </c>
      <c r="G1025" s="43">
        <f>'[11]КППВ ПАТ "СМНВО"'!CL194</f>
        <v>682.93057069138547</v>
      </c>
      <c r="H1025" s="32">
        <f t="shared" si="1188"/>
        <v>167.32752748845627</v>
      </c>
      <c r="I1025" s="42"/>
      <c r="J1025" s="42"/>
      <c r="K1025" s="43">
        <f>'[11]КППВ ПАТ "СМНВО"'!CN194</f>
        <v>157.14247500000002</v>
      </c>
      <c r="L1025" s="42"/>
      <c r="M1025" s="42"/>
      <c r="N1025" s="44">
        <f t="shared" si="1172"/>
        <v>840.07304569138546</v>
      </c>
      <c r="O1025" s="44">
        <f t="shared" si="1173"/>
        <v>365.7289922940746</v>
      </c>
      <c r="P1025" s="44">
        <f t="shared" si="1174"/>
        <v>0</v>
      </c>
      <c r="Q1025" s="44">
        <f t="shared" si="1175"/>
        <v>0</v>
      </c>
      <c r="R1025" s="44">
        <f t="shared" si="1176"/>
        <v>84.154321822441972</v>
      </c>
      <c r="S1025" s="44">
        <f t="shared" si="1177"/>
        <v>0</v>
      </c>
      <c r="T1025" s="44">
        <f t="shared" si="1178"/>
        <v>449.88331411651654</v>
      </c>
      <c r="U1025" s="44">
        <f t="shared" si="1179"/>
        <v>703.41848781212707</v>
      </c>
      <c r="V1025" s="44">
        <f t="shared" si="1180"/>
        <v>0</v>
      </c>
      <c r="W1025" s="44">
        <f t="shared" si="1181"/>
        <v>0</v>
      </c>
      <c r="X1025" s="44">
        <f t="shared" si="1182"/>
        <v>157.14247500000002</v>
      </c>
      <c r="Y1025" s="44">
        <f t="shared" si="1183"/>
        <v>0</v>
      </c>
      <c r="Z1025" s="44">
        <f t="shared" si="1184"/>
        <v>860.56096281212706</v>
      </c>
      <c r="AA1025" s="20">
        <v>0.03</v>
      </c>
      <c r="AC1025" s="44">
        <f t="shared" si="1185"/>
        <v>383.65160000000003</v>
      </c>
      <c r="AD1025" s="28">
        <v>94</v>
      </c>
      <c r="AE1025" s="44">
        <f t="shared" si="1186"/>
        <v>2783.5148000000004</v>
      </c>
      <c r="AF1025" s="28">
        <v>682</v>
      </c>
      <c r="AG1025" s="44">
        <f t="shared" si="1187"/>
        <v>448.95400000000001</v>
      </c>
      <c r="AH1025" s="28">
        <v>110</v>
      </c>
      <c r="AI1025" s="44">
        <f t="shared" si="1138"/>
        <v>126.61532780618286</v>
      </c>
      <c r="AJ1025" s="44">
        <f t="shared" si="1139"/>
        <v>0</v>
      </c>
      <c r="AK1025" s="44"/>
      <c r="AL1025" s="44">
        <f t="shared" si="1140"/>
        <v>7.8571237500000013</v>
      </c>
      <c r="AM1025" s="44"/>
      <c r="AN1025" s="44">
        <f t="shared" si="1141"/>
        <v>134.47245155618288</v>
      </c>
      <c r="AO1025" s="20"/>
      <c r="AP1025" s="20">
        <v>0.18</v>
      </c>
      <c r="AQ1025" s="20"/>
      <c r="AR1025" s="20">
        <v>0.05</v>
      </c>
      <c r="AS1025" s="44">
        <f t="shared" si="1142"/>
        <v>84.134415587805776</v>
      </c>
      <c r="AT1025" s="44">
        <f t="shared" si="1143"/>
        <v>0</v>
      </c>
      <c r="AU1025" s="44">
        <f t="shared" si="1144"/>
        <v>0</v>
      </c>
      <c r="AV1025" s="44">
        <f t="shared" si="1145"/>
        <v>4.2077160911220988</v>
      </c>
      <c r="AW1025" s="44"/>
      <c r="AX1025" s="44">
        <f t="shared" si="1146"/>
        <v>88.342131678927871</v>
      </c>
      <c r="AY1025" s="44">
        <f t="shared" si="1147"/>
        <v>393.91435317479119</v>
      </c>
      <c r="AZ1025" s="44">
        <f t="shared" si="1148"/>
        <v>0</v>
      </c>
      <c r="BA1025" s="44"/>
      <c r="BB1025" s="44">
        <f t="shared" si="1149"/>
        <v>7.8571237500000013</v>
      </c>
      <c r="BC1025" s="44"/>
      <c r="BD1025" s="44">
        <f t="shared" si="1150"/>
        <v>401.77147692479122</v>
      </c>
      <c r="BE1025" s="20"/>
      <c r="BF1025" s="20">
        <v>0.56000000000000005</v>
      </c>
      <c r="BG1025" s="20"/>
      <c r="BH1025" s="20">
        <v>0.05</v>
      </c>
      <c r="BI1025" s="44">
        <f t="shared" si="1151"/>
        <v>210.95248275522223</v>
      </c>
      <c r="BJ1025" s="44">
        <f t="shared" si="1152"/>
        <v>0</v>
      </c>
      <c r="BK1025" s="44">
        <f t="shared" si="1153"/>
        <v>0</v>
      </c>
      <c r="BL1025" s="44">
        <f t="shared" si="1154"/>
        <v>4.2077160911220988</v>
      </c>
      <c r="BM1025" s="44"/>
      <c r="BN1025" s="44">
        <f t="shared" si="1155"/>
        <v>215.16019884634434</v>
      </c>
      <c r="BO1025" s="44">
        <f t="shared" si="1156"/>
        <v>154.75206731866797</v>
      </c>
      <c r="BP1025" s="44">
        <f t="shared" si="1157"/>
        <v>0</v>
      </c>
      <c r="BQ1025" s="44"/>
      <c r="BR1025" s="44">
        <f t="shared" si="1158"/>
        <v>7.8571237500000013</v>
      </c>
      <c r="BS1025" s="44"/>
      <c r="BT1025" s="44">
        <f t="shared" si="1159"/>
        <v>162.60919106866797</v>
      </c>
      <c r="BU1025" s="20"/>
      <c r="BV1025" s="20">
        <v>0.22</v>
      </c>
      <c r="BW1025" s="20"/>
      <c r="BX1025" s="20">
        <v>0.05</v>
      </c>
      <c r="BY1025" s="44">
        <f t="shared" si="1160"/>
        <v>82.874189653837306</v>
      </c>
      <c r="BZ1025" s="44">
        <f t="shared" si="1161"/>
        <v>0</v>
      </c>
      <c r="CA1025" s="44">
        <f t="shared" si="1162"/>
        <v>0</v>
      </c>
      <c r="CB1025" s="44">
        <f t="shared" si="1163"/>
        <v>4.2077160911220988</v>
      </c>
      <c r="CC1025" s="44"/>
      <c r="CD1025" s="44">
        <f t="shared" si="1164"/>
        <v>87.0819057449594</v>
      </c>
      <c r="CE1025" s="44">
        <f t="shared" si="1165"/>
        <v>4.3427931011937755</v>
      </c>
      <c r="CF1025" s="44">
        <f t="shared" si="1166"/>
        <v>12.93694100918653</v>
      </c>
      <c r="CG1025" s="44">
        <f t="shared" si="1167"/>
        <v>5.1555371481518941</v>
      </c>
      <c r="CH1025" s="44">
        <f t="shared" si="1168"/>
        <v>34.615427000586024</v>
      </c>
      <c r="CI1025" s="44">
        <f t="shared" si="1169"/>
        <v>103.42260492363495</v>
      </c>
      <c r="CJ1025" s="44">
        <f t="shared" si="1170"/>
        <v>41.858287834591181</v>
      </c>
      <c r="CK1025" s="44">
        <f t="shared" si="1171"/>
        <v>221.52258580138573</v>
      </c>
    </row>
    <row r="1026" spans="1:91" x14ac:dyDescent="0.25">
      <c r="A1026" s="41">
        <f>'[11]КППВ ПАТ "СМНВО"'!F195</f>
        <v>1981</v>
      </c>
      <c r="B1026" s="41" t="str">
        <f>'[11]КППВ ПАТ "СМНВО"'!C195</f>
        <v>пл. Горького, 6</v>
      </c>
      <c r="C1026" s="47" t="str">
        <f>'[11]КППВ ПАТ "СМНВО"'!O195</f>
        <v>так</v>
      </c>
      <c r="D1026" s="46">
        <f>'[11]КППВ ПАТ "СМНВО"'!G195</f>
        <v>14</v>
      </c>
      <c r="E1026" s="86" t="str">
        <f t="shared" si="1134"/>
        <v>ПАТ"Сумське НВО ім.Фрунзе"</v>
      </c>
      <c r="F1026" s="43">
        <f>'[11]КППВ ПАТ "СМНВО"'!L195</f>
        <v>4081</v>
      </c>
      <c r="G1026" s="43">
        <f>'[11]КППВ ПАТ "СМНВО"'!CL195</f>
        <v>665.15849188264849</v>
      </c>
      <c r="H1026" s="32">
        <f t="shared" si="1188"/>
        <v>162.98909382079108</v>
      </c>
      <c r="I1026" s="42"/>
      <c r="J1026" s="42"/>
      <c r="K1026" s="43">
        <f>'[11]КППВ ПАТ "СМНВО"'!CN195</f>
        <v>142.88925</v>
      </c>
      <c r="L1026" s="42"/>
      <c r="M1026" s="42"/>
      <c r="N1026" s="44">
        <f t="shared" si="1172"/>
        <v>808.04774188264855</v>
      </c>
      <c r="O1026" s="44">
        <f t="shared" si="1173"/>
        <v>356.21153217055132</v>
      </c>
      <c r="P1026" s="44">
        <f t="shared" si="1174"/>
        <v>0</v>
      </c>
      <c r="Q1026" s="44">
        <f t="shared" si="1175"/>
        <v>0</v>
      </c>
      <c r="R1026" s="44">
        <f t="shared" si="1176"/>
        <v>76.521309273430788</v>
      </c>
      <c r="S1026" s="44">
        <f t="shared" si="1177"/>
        <v>0</v>
      </c>
      <c r="T1026" s="44">
        <f t="shared" si="1178"/>
        <v>432.73284144398212</v>
      </c>
      <c r="U1026" s="44">
        <f t="shared" si="1179"/>
        <v>685.11324663912796</v>
      </c>
      <c r="V1026" s="44">
        <f t="shared" si="1180"/>
        <v>0</v>
      </c>
      <c r="W1026" s="44">
        <f t="shared" si="1181"/>
        <v>0</v>
      </c>
      <c r="X1026" s="44">
        <f t="shared" si="1182"/>
        <v>142.88925</v>
      </c>
      <c r="Y1026" s="44">
        <f t="shared" si="1183"/>
        <v>0</v>
      </c>
      <c r="Z1026" s="44">
        <f t="shared" si="1184"/>
        <v>828.00249663912791</v>
      </c>
      <c r="AA1026" s="20">
        <v>0.03</v>
      </c>
      <c r="AC1026" s="44">
        <f t="shared" si="1185"/>
        <v>383.61399999999998</v>
      </c>
      <c r="AD1026" s="28">
        <v>94</v>
      </c>
      <c r="AE1026" s="44">
        <f t="shared" si="1186"/>
        <v>2783.2420000000002</v>
      </c>
      <c r="AF1026" s="28">
        <v>682</v>
      </c>
      <c r="AG1026" s="44">
        <f t="shared" si="1187"/>
        <v>448.91</v>
      </c>
      <c r="AH1026" s="28">
        <v>110</v>
      </c>
      <c r="AI1026" s="44">
        <f t="shared" si="1138"/>
        <v>123.32038439504304</v>
      </c>
      <c r="AJ1026" s="44">
        <f t="shared" si="1139"/>
        <v>0</v>
      </c>
      <c r="AK1026" s="44"/>
      <c r="AL1026" s="44">
        <f t="shared" si="1140"/>
        <v>7.1444625000000004</v>
      </c>
      <c r="AM1026" s="44"/>
      <c r="AN1026" s="44">
        <f t="shared" si="1141"/>
        <v>130.46484689504302</v>
      </c>
      <c r="AO1026" s="20"/>
      <c r="AP1026" s="20">
        <v>0.18</v>
      </c>
      <c r="AQ1026" s="20"/>
      <c r="AR1026" s="20">
        <v>0.05</v>
      </c>
      <c r="AS1026" s="44">
        <f t="shared" si="1142"/>
        <v>81.944963938511833</v>
      </c>
      <c r="AT1026" s="44">
        <f t="shared" si="1143"/>
        <v>0</v>
      </c>
      <c r="AU1026" s="44">
        <f t="shared" si="1144"/>
        <v>0</v>
      </c>
      <c r="AV1026" s="44">
        <f t="shared" si="1145"/>
        <v>3.8260654636715397</v>
      </c>
      <c r="AW1026" s="44"/>
      <c r="AX1026" s="44">
        <f t="shared" si="1146"/>
        <v>85.771029402183373</v>
      </c>
      <c r="AY1026" s="44">
        <f t="shared" si="1147"/>
        <v>383.6634181179117</v>
      </c>
      <c r="AZ1026" s="44">
        <f t="shared" si="1148"/>
        <v>0</v>
      </c>
      <c r="BA1026" s="44"/>
      <c r="BB1026" s="44">
        <f t="shared" si="1149"/>
        <v>7.1444625000000004</v>
      </c>
      <c r="BC1026" s="44"/>
      <c r="BD1026" s="44">
        <f t="shared" si="1150"/>
        <v>390.80788061791168</v>
      </c>
      <c r="BE1026" s="20"/>
      <c r="BF1026" s="20">
        <v>0.56000000000000005</v>
      </c>
      <c r="BG1026" s="20"/>
      <c r="BH1026" s="20">
        <v>0.05</v>
      </c>
      <c r="BI1026" s="44">
        <f t="shared" si="1151"/>
        <v>205.46281175597403</v>
      </c>
      <c r="BJ1026" s="44">
        <f t="shared" si="1152"/>
        <v>0</v>
      </c>
      <c r="BK1026" s="44">
        <f t="shared" si="1153"/>
        <v>0</v>
      </c>
      <c r="BL1026" s="44">
        <f t="shared" si="1154"/>
        <v>3.8260654636715397</v>
      </c>
      <c r="BM1026" s="44"/>
      <c r="BN1026" s="44">
        <f t="shared" si="1155"/>
        <v>209.28887721964557</v>
      </c>
      <c r="BO1026" s="44">
        <f t="shared" si="1156"/>
        <v>150.72491426060816</v>
      </c>
      <c r="BP1026" s="44">
        <f t="shared" si="1157"/>
        <v>0</v>
      </c>
      <c r="BQ1026" s="44"/>
      <c r="BR1026" s="44">
        <f t="shared" si="1158"/>
        <v>7.1444625000000004</v>
      </c>
      <c r="BS1026" s="44"/>
      <c r="BT1026" s="44">
        <f t="shared" si="1159"/>
        <v>157.86937676060816</v>
      </c>
      <c r="BU1026" s="20"/>
      <c r="BV1026" s="20">
        <v>0.22</v>
      </c>
      <c r="BW1026" s="20"/>
      <c r="BX1026" s="20">
        <v>0.05</v>
      </c>
      <c r="BY1026" s="44">
        <f t="shared" si="1160"/>
        <v>80.717533189846932</v>
      </c>
      <c r="BZ1026" s="44">
        <f t="shared" si="1161"/>
        <v>0</v>
      </c>
      <c r="CA1026" s="44">
        <f t="shared" si="1162"/>
        <v>0</v>
      </c>
      <c r="CB1026" s="44">
        <f t="shared" si="1163"/>
        <v>3.8260654636715397</v>
      </c>
      <c r="CC1026" s="44"/>
      <c r="CD1026" s="44">
        <f t="shared" si="1164"/>
        <v>84.543598653518472</v>
      </c>
      <c r="CE1026" s="44">
        <f t="shared" si="1165"/>
        <v>4.4725358046155703</v>
      </c>
      <c r="CF1026" s="44">
        <f t="shared" si="1166"/>
        <v>13.298566254330989</v>
      </c>
      <c r="CG1026" s="44">
        <f t="shared" si="1167"/>
        <v>5.309804729743635</v>
      </c>
      <c r="CH1026" s="44">
        <f t="shared" si="1168"/>
        <v>33.583803459931417</v>
      </c>
      <c r="CI1026" s="44">
        <f t="shared" si="1169"/>
        <v>100.60039440220244</v>
      </c>
      <c r="CJ1026" s="44">
        <f t="shared" si="1170"/>
        <v>40.638181453854678</v>
      </c>
      <c r="CK1026" s="44">
        <f t="shared" si="1171"/>
        <v>213.14149959361606</v>
      </c>
    </row>
    <row r="1027" spans="1:91" x14ac:dyDescent="0.25">
      <c r="A1027" s="41">
        <f>'[11]КППВ ПАТ "СМНВО"'!F196</f>
        <v>1966</v>
      </c>
      <c r="B1027" s="41" t="str">
        <f>'[11]КППВ ПАТ "СМНВО"'!C196</f>
        <v>пр Курський, 125</v>
      </c>
      <c r="C1027" s="47" t="str">
        <f>'[11]КППВ ПАТ "СМНВО"'!O196</f>
        <v>так</v>
      </c>
      <c r="D1027" s="46">
        <f>'[11]КППВ ПАТ "СМНВО"'!G196</f>
        <v>4</v>
      </c>
      <c r="E1027" s="86" t="str">
        <f t="shared" si="1134"/>
        <v>ПАТ"Сумське НВО ім.Фрунзе"</v>
      </c>
      <c r="F1027" s="43">
        <f>'[11]КППВ ПАТ "СМНВО"'!L196</f>
        <v>1503.31</v>
      </c>
      <c r="G1027" s="43">
        <f>'[11]КППВ ПАТ "СМНВО"'!CL196</f>
        <v>264.7191878771693</v>
      </c>
      <c r="H1027" s="32">
        <f t="shared" si="1188"/>
        <v>176.09088469920994</v>
      </c>
      <c r="I1027" s="42"/>
      <c r="J1027" s="42"/>
      <c r="K1027" s="43">
        <f>'[11]КППВ ПАТ "СМНВО"'!CN196</f>
        <v>0</v>
      </c>
      <c r="L1027" s="42"/>
      <c r="M1027" s="42"/>
      <c r="N1027" s="44">
        <f t="shared" si="1172"/>
        <v>264.7191878771693</v>
      </c>
      <c r="O1027" s="44">
        <f t="shared" si="1173"/>
        <v>141.7647502954932</v>
      </c>
      <c r="P1027" s="44">
        <f t="shared" si="1174"/>
        <v>0</v>
      </c>
      <c r="Q1027" s="44">
        <f t="shared" si="1175"/>
        <v>0</v>
      </c>
      <c r="R1027" s="44">
        <f t="shared" si="1176"/>
        <v>0</v>
      </c>
      <c r="S1027" s="44">
        <f t="shared" si="1177"/>
        <v>0</v>
      </c>
      <c r="T1027" s="44">
        <f t="shared" si="1178"/>
        <v>141.7647502954932</v>
      </c>
      <c r="U1027" s="44">
        <f t="shared" si="1179"/>
        <v>272.66076351348437</v>
      </c>
      <c r="V1027" s="44">
        <f t="shared" si="1180"/>
        <v>0</v>
      </c>
      <c r="W1027" s="44">
        <f t="shared" si="1181"/>
        <v>0</v>
      </c>
      <c r="X1027" s="44">
        <f t="shared" si="1182"/>
        <v>0</v>
      </c>
      <c r="Y1027" s="44">
        <f t="shared" si="1183"/>
        <v>0</v>
      </c>
      <c r="Z1027" s="44">
        <f t="shared" si="1184"/>
        <v>272.66076351348437</v>
      </c>
      <c r="AA1027" s="20">
        <v>0.03</v>
      </c>
      <c r="AC1027" s="44">
        <f t="shared" si="1185"/>
        <v>147.32437999999999</v>
      </c>
      <c r="AD1027" s="28">
        <v>98</v>
      </c>
      <c r="AE1027" s="44">
        <f t="shared" si="1186"/>
        <v>1064.34348</v>
      </c>
      <c r="AF1027" s="28">
        <v>708</v>
      </c>
      <c r="AG1027" s="44">
        <f t="shared" si="1187"/>
        <v>169.87403</v>
      </c>
      <c r="AH1027" s="28">
        <v>113</v>
      </c>
      <c r="AI1027" s="44">
        <f t="shared" si="1138"/>
        <v>49.078937432427182</v>
      </c>
      <c r="AJ1027" s="44">
        <f t="shared" si="1139"/>
        <v>0</v>
      </c>
      <c r="AK1027" s="44"/>
      <c r="AL1027" s="44">
        <f t="shared" si="1140"/>
        <v>0</v>
      </c>
      <c r="AM1027" s="44"/>
      <c r="AN1027" s="44">
        <f t="shared" si="1141"/>
        <v>49.078937432427182</v>
      </c>
      <c r="AO1027" s="20"/>
      <c r="AP1027" s="20">
        <v>0.18</v>
      </c>
      <c r="AQ1027" s="20"/>
      <c r="AR1027" s="20">
        <v>0.05</v>
      </c>
      <c r="AS1027" s="44">
        <f t="shared" si="1142"/>
        <v>32.612384219930973</v>
      </c>
      <c r="AT1027" s="44">
        <f t="shared" si="1143"/>
        <v>0</v>
      </c>
      <c r="AU1027" s="44">
        <f t="shared" si="1144"/>
        <v>0</v>
      </c>
      <c r="AV1027" s="44">
        <f t="shared" si="1145"/>
        <v>0</v>
      </c>
      <c r="AW1027" s="44"/>
      <c r="AX1027" s="44">
        <f t="shared" si="1146"/>
        <v>32.612384219930973</v>
      </c>
      <c r="AY1027" s="44">
        <f t="shared" si="1147"/>
        <v>152.69002756755125</v>
      </c>
      <c r="AZ1027" s="44">
        <f t="shared" si="1148"/>
        <v>0</v>
      </c>
      <c r="BA1027" s="44"/>
      <c r="BB1027" s="44">
        <f t="shared" si="1149"/>
        <v>0</v>
      </c>
      <c r="BC1027" s="44"/>
      <c r="BD1027" s="44">
        <f t="shared" si="1150"/>
        <v>152.69002756755125</v>
      </c>
      <c r="BE1027" s="20"/>
      <c r="BF1027" s="20">
        <v>0.56000000000000005</v>
      </c>
      <c r="BG1027" s="20"/>
      <c r="BH1027" s="20">
        <v>0.05</v>
      </c>
      <c r="BI1027" s="44">
        <f t="shared" si="1151"/>
        <v>81.769907970440485</v>
      </c>
      <c r="BJ1027" s="44">
        <f t="shared" si="1152"/>
        <v>0</v>
      </c>
      <c r="BK1027" s="44">
        <f t="shared" si="1153"/>
        <v>0</v>
      </c>
      <c r="BL1027" s="44">
        <f t="shared" si="1154"/>
        <v>0</v>
      </c>
      <c r="BM1027" s="44"/>
      <c r="BN1027" s="44">
        <f t="shared" si="1155"/>
        <v>81.769907970440485</v>
      </c>
      <c r="BO1027" s="44">
        <f t="shared" si="1156"/>
        <v>59.985367972966564</v>
      </c>
      <c r="BP1027" s="44">
        <f t="shared" si="1157"/>
        <v>0</v>
      </c>
      <c r="BQ1027" s="44"/>
      <c r="BR1027" s="44">
        <f t="shared" si="1158"/>
        <v>0</v>
      </c>
      <c r="BS1027" s="44"/>
      <c r="BT1027" s="44">
        <f t="shared" si="1159"/>
        <v>59.985367972966564</v>
      </c>
      <c r="BU1027" s="20"/>
      <c r="BV1027" s="20">
        <v>0.22</v>
      </c>
      <c r="BW1027" s="20"/>
      <c r="BX1027" s="20">
        <v>0.05</v>
      </c>
      <c r="BY1027" s="44">
        <f t="shared" si="1160"/>
        <v>32.123892416958761</v>
      </c>
      <c r="BZ1027" s="44">
        <f t="shared" si="1161"/>
        <v>0</v>
      </c>
      <c r="CA1027" s="44">
        <f t="shared" si="1162"/>
        <v>0</v>
      </c>
      <c r="CB1027" s="44">
        <f t="shared" si="1163"/>
        <v>0</v>
      </c>
      <c r="CC1027" s="44"/>
      <c r="CD1027" s="44">
        <f t="shared" si="1164"/>
        <v>32.123892416958761</v>
      </c>
      <c r="CE1027" s="44">
        <f t="shared" si="1165"/>
        <v>4.5174366586164245</v>
      </c>
      <c r="CF1027" s="44">
        <f t="shared" si="1166"/>
        <v>13.016322341768516</v>
      </c>
      <c r="CG1027" s="44">
        <f t="shared" si="1167"/>
        <v>5.2880898676625048</v>
      </c>
      <c r="CH1027" s="44">
        <f t="shared" si="1168"/>
        <v>12.633727996315384</v>
      </c>
      <c r="CI1027" s="44">
        <f t="shared" si="1169"/>
        <v>39.304931544092312</v>
      </c>
      <c r="CJ1027" s="44">
        <f t="shared" si="1170"/>
        <v>15.441223106607694</v>
      </c>
      <c r="CK1027" s="44">
        <f t="shared" si="1171"/>
        <v>70.187377757307701</v>
      </c>
    </row>
    <row r="1028" spans="1:91" x14ac:dyDescent="0.25">
      <c r="A1028" s="41">
        <f>'[11]КППВ ПАТ "СМНВО"'!F197</f>
        <v>1974</v>
      </c>
      <c r="B1028" s="41" t="str">
        <f>'[11]КППВ ПАТ "СМНВО"'!C197</f>
        <v>пр Курський, 133</v>
      </c>
      <c r="C1028" s="47" t="str">
        <f>'[11]КППВ ПАТ "СМНВО"'!O197</f>
        <v>так</v>
      </c>
      <c r="D1028" s="46">
        <f>'[11]КППВ ПАТ "СМНВО"'!G197</f>
        <v>5</v>
      </c>
      <c r="E1028" s="86" t="str">
        <f t="shared" ref="E1028:E1091" si="1206">$E$2</f>
        <v>ПАТ"Сумське НВО ім.Фрунзе"</v>
      </c>
      <c r="F1028" s="43">
        <f>'[11]КППВ ПАТ "СМНВО"'!L197</f>
        <v>4058.2</v>
      </c>
      <c r="G1028" s="43">
        <f>'[11]КППВ ПАТ "СМНВО"'!CL197</f>
        <v>556.5138570019426</v>
      </c>
      <c r="H1028" s="32">
        <f t="shared" si="1188"/>
        <v>137.13317653194585</v>
      </c>
      <c r="I1028" s="42"/>
      <c r="J1028" s="42"/>
      <c r="K1028" s="43">
        <f>'[11]КППВ ПАТ "СМНВО"'!CN197</f>
        <v>0</v>
      </c>
      <c r="L1028" s="42"/>
      <c r="M1028" s="42"/>
      <c r="N1028" s="44">
        <f t="shared" si="1172"/>
        <v>556.5138570019426</v>
      </c>
      <c r="O1028" s="44">
        <f t="shared" si="1173"/>
        <v>298.02920070331032</v>
      </c>
      <c r="P1028" s="44">
        <f t="shared" si="1174"/>
        <v>0</v>
      </c>
      <c r="Q1028" s="44">
        <f t="shared" si="1175"/>
        <v>0</v>
      </c>
      <c r="R1028" s="44">
        <f t="shared" si="1176"/>
        <v>0</v>
      </c>
      <c r="S1028" s="44">
        <f t="shared" si="1177"/>
        <v>0</v>
      </c>
      <c r="T1028" s="44">
        <f t="shared" si="1178"/>
        <v>298.02920070331032</v>
      </c>
      <c r="U1028" s="44">
        <f t="shared" si="1179"/>
        <v>617.73038127215636</v>
      </c>
      <c r="V1028" s="44">
        <f t="shared" si="1180"/>
        <v>0</v>
      </c>
      <c r="W1028" s="44">
        <f t="shared" si="1181"/>
        <v>0</v>
      </c>
      <c r="X1028" s="44">
        <f t="shared" si="1182"/>
        <v>0</v>
      </c>
      <c r="Y1028" s="44">
        <f t="shared" si="1183"/>
        <v>0</v>
      </c>
      <c r="Z1028" s="44">
        <f t="shared" si="1184"/>
        <v>617.73038127215636</v>
      </c>
      <c r="AA1028" s="20">
        <v>0.11</v>
      </c>
      <c r="AC1028" s="44">
        <f t="shared" ref="AC1028:AC1029" si="1207">AD1028*F1028/1000</f>
        <v>381.4708</v>
      </c>
      <c r="AD1028" s="28">
        <v>94</v>
      </c>
      <c r="AE1028" s="44">
        <f t="shared" ref="AE1028:AE1029" si="1208">AF1028*F1028/1000</f>
        <v>2767.6923999999999</v>
      </c>
      <c r="AF1028" s="28">
        <v>682</v>
      </c>
      <c r="AG1028" s="44">
        <f t="shared" ref="AG1028:AG1029" si="1209">AH1028*F1028/1000</f>
        <v>446.40199999999999</v>
      </c>
      <c r="AH1028" s="28">
        <v>110</v>
      </c>
      <c r="AI1028" s="44">
        <f t="shared" ref="AI1028:AI1091" si="1210">U1028*AP1028</f>
        <v>111.19146862898815</v>
      </c>
      <c r="AJ1028" s="44">
        <f t="shared" ref="AJ1028:AJ1091" si="1211">V1028*AQ1028</f>
        <v>0</v>
      </c>
      <c r="AK1028" s="44"/>
      <c r="AL1028" s="44">
        <f t="shared" ref="AL1028:AL1091" si="1212">X1028*AR1028</f>
        <v>0</v>
      </c>
      <c r="AM1028" s="44"/>
      <c r="AN1028" s="44">
        <f t="shared" ref="AN1028:AN1091" si="1213">SUM(AI1028:AL1028)</f>
        <v>111.19146862898815</v>
      </c>
      <c r="AO1028" s="20"/>
      <c r="AP1028" s="20">
        <v>0.18</v>
      </c>
      <c r="AQ1028" s="20"/>
      <c r="AR1028" s="20">
        <v>0.05</v>
      </c>
      <c r="AS1028" s="44">
        <f t="shared" ref="AS1028:AS1091" si="1214">AI1028*$D$3</f>
        <v>73.88544020333795</v>
      </c>
      <c r="AT1028" s="44">
        <f t="shared" ref="AT1028:AT1091" si="1215">AJ1028*$D$4</f>
        <v>0</v>
      </c>
      <c r="AU1028" s="44">
        <f t="shared" ref="AU1028:AU1091" si="1216">AK1028*$D$5</f>
        <v>0</v>
      </c>
      <c r="AV1028" s="44">
        <f t="shared" ref="AV1028:AV1091" si="1217">AL1028*$E$3</f>
        <v>0</v>
      </c>
      <c r="AW1028" s="44"/>
      <c r="AX1028" s="44">
        <f t="shared" ref="AX1028:AX1091" si="1218">SUM(AS1028:AW1028)</f>
        <v>73.88544020333795</v>
      </c>
      <c r="AY1028" s="44">
        <f t="shared" ref="AY1028:AY1091" si="1219">U1028*BF1028</f>
        <v>345.92901351240761</v>
      </c>
      <c r="AZ1028" s="44">
        <f t="shared" ref="AZ1028:AZ1091" si="1220">V1028*BG1028</f>
        <v>0</v>
      </c>
      <c r="BA1028" s="44"/>
      <c r="BB1028" s="44">
        <f t="shared" ref="BB1028:BB1091" si="1221">X1028*BH1028</f>
        <v>0</v>
      </c>
      <c r="BC1028" s="44"/>
      <c r="BD1028" s="44">
        <f t="shared" ref="BD1028:BD1091" si="1222">SUM(AY1028:BB1028)</f>
        <v>345.92901351240761</v>
      </c>
      <c r="BE1028" s="20"/>
      <c r="BF1028" s="20">
        <v>0.56000000000000005</v>
      </c>
      <c r="BG1028" s="20"/>
      <c r="BH1028" s="20">
        <v>0.05</v>
      </c>
      <c r="BI1028" s="44">
        <f t="shared" ref="BI1028:BI1091" si="1223">AY1028*$E$3</f>
        <v>185.25495115717774</v>
      </c>
      <c r="BJ1028" s="44">
        <f t="shared" ref="BJ1028:BJ1091" si="1224">AZ1028*$D$4</f>
        <v>0</v>
      </c>
      <c r="BK1028" s="44">
        <f t="shared" ref="BK1028:BK1091" si="1225">BA1028*$D$5</f>
        <v>0</v>
      </c>
      <c r="BL1028" s="44">
        <f t="shared" ref="BL1028:BL1091" si="1226">BB1028*$E$3</f>
        <v>0</v>
      </c>
      <c r="BM1028" s="44"/>
      <c r="BN1028" s="44">
        <f t="shared" ref="BN1028:BN1091" si="1227">SUM(BI1028:BM1028)</f>
        <v>185.25495115717774</v>
      </c>
      <c r="BO1028" s="44">
        <f t="shared" ref="BO1028:BO1091" si="1228">U1028*BV1028</f>
        <v>135.90068387987441</v>
      </c>
      <c r="BP1028" s="44">
        <f t="shared" ref="BP1028:BP1091" si="1229">V1028*BW1028</f>
        <v>0</v>
      </c>
      <c r="BQ1028" s="44"/>
      <c r="BR1028" s="44">
        <f t="shared" ref="BR1028:BR1091" si="1230">X1028*BX1028</f>
        <v>0</v>
      </c>
      <c r="BS1028" s="44"/>
      <c r="BT1028" s="44">
        <f t="shared" ref="BT1028:BT1091" si="1231">SUM(BO1028:BR1028)</f>
        <v>135.90068387987441</v>
      </c>
      <c r="BU1028" s="20"/>
      <c r="BV1028" s="20">
        <v>0.22</v>
      </c>
      <c r="BW1028" s="20"/>
      <c r="BX1028" s="20">
        <v>0.05</v>
      </c>
      <c r="BY1028" s="44">
        <f t="shared" ref="BY1028:BY1091" si="1232">BO1028*$E$3</f>
        <v>72.778730811748403</v>
      </c>
      <c r="BZ1028" s="44">
        <f t="shared" ref="BZ1028:BZ1091" si="1233">BP1028*$D$4</f>
        <v>0</v>
      </c>
      <c r="CA1028" s="44">
        <f t="shared" ref="CA1028:CA1091" si="1234">BQ1028*$D$5</f>
        <v>0</v>
      </c>
      <c r="CB1028" s="44">
        <f t="shared" ref="CB1028:CB1091" si="1235">BR1028*$E$3</f>
        <v>0</v>
      </c>
      <c r="CC1028" s="44"/>
      <c r="CD1028" s="44">
        <f t="shared" ref="CD1028:CD1091" si="1236">SUM(BY1028:CC1028)</f>
        <v>72.778730811748403</v>
      </c>
      <c r="CE1028" s="44">
        <f t="shared" ref="CE1028:CE1091" si="1237">AC1028/AX1028</f>
        <v>5.1630036844900076</v>
      </c>
      <c r="CF1028" s="44">
        <f t="shared" ref="CF1028:CF1091" si="1238">AE1028/BN1028</f>
        <v>14.939910554141026</v>
      </c>
      <c r="CG1028" s="44">
        <f t="shared" ref="CG1028:CG1091" si="1239">AG1028/CD1028</f>
        <v>6.1336876175359043</v>
      </c>
      <c r="CH1028" s="44">
        <f t="shared" ref="CH1028:CH1091" si="1240">AI1028*$AE$3+AJ1028*$AD$4+AL1028*$AE$3</f>
        <v>28.622518001812399</v>
      </c>
      <c r="CI1028" s="44">
        <f t="shared" ref="CI1028:CI1091" si="1241">AY1028*$AE$3+AZ1028*$AD$4+BB1028*$AE$3</f>
        <v>89.047833783416365</v>
      </c>
      <c r="CJ1028" s="44">
        <f t="shared" ref="CJ1028:CJ1091" si="1242">BO1028*$AE$3+BP1028*$AD$4+BR1028*$AE$3</f>
        <v>34.983077557770713</v>
      </c>
      <c r="CK1028" s="44">
        <f t="shared" ref="CK1028:CK1091" si="1243">U1028*$AE$3+V1028*$AD$4+W1028*$AD$5+X1028*$AE$3</f>
        <v>159.01398889895776</v>
      </c>
    </row>
    <row r="1029" spans="1:91" x14ac:dyDescent="0.25">
      <c r="A1029" s="41">
        <f>'[11]КППВ ПАТ "СМНВО"'!F198</f>
        <v>1976</v>
      </c>
      <c r="B1029" s="41" t="str">
        <f>'[11]КППВ ПАТ "СМНВО"'!C198</f>
        <v>Л.Українки,14</v>
      </c>
      <c r="C1029" s="50">
        <f>'[11]КППВ ПАТ "СМНВО"'!O198</f>
        <v>1</v>
      </c>
      <c r="D1029" s="46">
        <f>'[11]КППВ ПАТ "СМНВО"'!G198</f>
        <v>5</v>
      </c>
      <c r="E1029" s="86" t="str">
        <f t="shared" si="1206"/>
        <v>ПАТ"Сумське НВО ім.Фрунзе"</v>
      </c>
      <c r="F1029" s="43">
        <f>'[11]КППВ ПАТ "СМНВО"'!L198</f>
        <v>3907.73</v>
      </c>
      <c r="G1029" s="43">
        <f>'[11]КППВ ПАТ "СМНВО"'!CL198</f>
        <v>781.80778524877553</v>
      </c>
      <c r="H1029" s="32">
        <f t="shared" si="1188"/>
        <v>200.06699164189325</v>
      </c>
      <c r="I1029" s="42"/>
      <c r="J1029" s="42"/>
      <c r="K1029" s="43">
        <f>'[11]КППВ ПАТ "СМНВО"'!CN198</f>
        <v>226.11750000000001</v>
      </c>
      <c r="L1029" s="42"/>
      <c r="M1029" s="42"/>
      <c r="N1029" s="44">
        <f t="shared" ref="N1029:N1092" si="1244">G1029+I1029+J1029+K1029</f>
        <v>1007.9252852487755</v>
      </c>
      <c r="O1029" s="44">
        <f t="shared" ref="O1029:O1092" si="1245">G1029*$E$3</f>
        <v>418.6805888294432</v>
      </c>
      <c r="P1029" s="44">
        <f t="shared" ref="P1029:P1092" si="1246">I1029*$D$4</f>
        <v>0</v>
      </c>
      <c r="Q1029" s="44">
        <f t="shared" ref="Q1029:Q1092" si="1247">J1029*$D$5</f>
        <v>0</v>
      </c>
      <c r="R1029" s="44">
        <f t="shared" ref="R1029:R1092" si="1248">K1029*$E$3</f>
        <v>121.09243452278591</v>
      </c>
      <c r="S1029" s="44">
        <f t="shared" ref="S1029:S1092" si="1249">M1029*$D$6</f>
        <v>0</v>
      </c>
      <c r="T1029" s="44">
        <f t="shared" ref="T1029:T1092" si="1250">SUM(O1029:S1029)</f>
        <v>539.77302335222907</v>
      </c>
      <c r="U1029" s="44">
        <f t="shared" ref="U1029:U1092" si="1251">G1029*(1+AA1029)</f>
        <v>805.26201880623887</v>
      </c>
      <c r="V1029" s="44">
        <f t="shared" ref="V1029:V1092" si="1252">I1029*(1+AB1029)</f>
        <v>0</v>
      </c>
      <c r="W1029" s="44">
        <f t="shared" ref="W1029:W1092" si="1253">J1029</f>
        <v>0</v>
      </c>
      <c r="X1029" s="44">
        <f t="shared" ref="X1029:X1092" si="1254">K1029</f>
        <v>226.11750000000001</v>
      </c>
      <c r="Y1029" s="44">
        <f t="shared" ref="Y1029:Y1092" si="1255">M1029</f>
        <v>0</v>
      </c>
      <c r="Z1029" s="44">
        <f t="shared" ref="Z1029:Z1092" si="1256">U1029+V1029+W1029+X1029</f>
        <v>1031.3795188062388</v>
      </c>
      <c r="AA1029" s="20">
        <v>0.03</v>
      </c>
      <c r="AC1029" s="44">
        <f t="shared" si="1207"/>
        <v>412.91680333333335</v>
      </c>
      <c r="AD1029" s="28">
        <f>94+$CG$4</f>
        <v>105.66666666666667</v>
      </c>
      <c r="AE1029" s="44">
        <f t="shared" si="1208"/>
        <v>2710.6620433333328</v>
      </c>
      <c r="AF1029" s="28">
        <f>682+$CG$4</f>
        <v>693.66666666666663</v>
      </c>
      <c r="AG1029" s="44">
        <f t="shared" si="1209"/>
        <v>475.44048333333336</v>
      </c>
      <c r="AH1029" s="28">
        <f>110+$CG$4</f>
        <v>121.66666666666667</v>
      </c>
      <c r="AI1029" s="44">
        <f t="shared" si="1210"/>
        <v>144.94716338512299</v>
      </c>
      <c r="AJ1029" s="44">
        <f t="shared" si="1211"/>
        <v>0</v>
      </c>
      <c r="AK1029" s="44"/>
      <c r="AL1029" s="44">
        <f t="shared" si="1212"/>
        <v>11.305875</v>
      </c>
      <c r="AM1029" s="44"/>
      <c r="AN1029" s="44">
        <f t="shared" si="1213"/>
        <v>156.25303838512298</v>
      </c>
      <c r="AO1029" s="20"/>
      <c r="AP1029" s="20">
        <v>0.18</v>
      </c>
      <c r="AQ1029" s="20"/>
      <c r="AR1029" s="20">
        <v>0.05</v>
      </c>
      <c r="AS1029" s="44">
        <f t="shared" si="1214"/>
        <v>96.315707535703396</v>
      </c>
      <c r="AT1029" s="44">
        <f t="shared" si="1215"/>
        <v>0</v>
      </c>
      <c r="AU1029" s="44">
        <f t="shared" si="1216"/>
        <v>0</v>
      </c>
      <c r="AV1029" s="44">
        <f t="shared" si="1217"/>
        <v>6.0546217261392954</v>
      </c>
      <c r="AW1029" s="44"/>
      <c r="AX1029" s="44">
        <f t="shared" si="1218"/>
        <v>102.3703292618427</v>
      </c>
      <c r="AY1029" s="44">
        <f t="shared" si="1219"/>
        <v>450.94673053149381</v>
      </c>
      <c r="AZ1029" s="44">
        <f t="shared" si="1220"/>
        <v>0</v>
      </c>
      <c r="BA1029" s="44"/>
      <c r="BB1029" s="44">
        <f t="shared" si="1221"/>
        <v>11.305875</v>
      </c>
      <c r="BC1029" s="44"/>
      <c r="BD1029" s="44">
        <f t="shared" si="1222"/>
        <v>462.25260553149383</v>
      </c>
      <c r="BE1029" s="20"/>
      <c r="BF1029" s="20">
        <v>0.56000000000000005</v>
      </c>
      <c r="BG1029" s="20"/>
      <c r="BH1029" s="20">
        <v>0.05</v>
      </c>
      <c r="BI1029" s="44">
        <f t="shared" si="1223"/>
        <v>241.49496363682286</v>
      </c>
      <c r="BJ1029" s="44">
        <f t="shared" si="1224"/>
        <v>0</v>
      </c>
      <c r="BK1029" s="44">
        <f t="shared" si="1225"/>
        <v>0</v>
      </c>
      <c r="BL1029" s="44">
        <f t="shared" si="1226"/>
        <v>6.0546217261392954</v>
      </c>
      <c r="BM1029" s="44"/>
      <c r="BN1029" s="44">
        <f t="shared" si="1227"/>
        <v>247.54958536296215</v>
      </c>
      <c r="BO1029" s="44">
        <f t="shared" si="1228"/>
        <v>177.15764413737256</v>
      </c>
      <c r="BP1029" s="44">
        <f t="shared" si="1229"/>
        <v>0</v>
      </c>
      <c r="BQ1029" s="44"/>
      <c r="BR1029" s="44">
        <f t="shared" si="1230"/>
        <v>11.305875</v>
      </c>
      <c r="BS1029" s="44"/>
      <c r="BT1029" s="44">
        <f t="shared" si="1231"/>
        <v>188.46351913737254</v>
      </c>
      <c r="BU1029" s="20"/>
      <c r="BV1029" s="20">
        <v>0.22</v>
      </c>
      <c r="BW1029" s="20"/>
      <c r="BX1029" s="20">
        <v>0.05</v>
      </c>
      <c r="BY1029" s="44">
        <f t="shared" si="1232"/>
        <v>94.873021428751841</v>
      </c>
      <c r="BZ1029" s="44">
        <f t="shared" si="1233"/>
        <v>0</v>
      </c>
      <c r="CA1029" s="44">
        <f t="shared" si="1234"/>
        <v>0</v>
      </c>
      <c r="CB1029" s="44">
        <f t="shared" si="1235"/>
        <v>6.0546217261392954</v>
      </c>
      <c r="CC1029" s="44"/>
      <c r="CD1029" s="44">
        <f t="shared" si="1236"/>
        <v>100.92764315489114</v>
      </c>
      <c r="CE1029" s="44">
        <f t="shared" si="1237"/>
        <v>4.0335593947067929</v>
      </c>
      <c r="CF1029" s="44">
        <f t="shared" si="1238"/>
        <v>10.949976100177691</v>
      </c>
      <c r="CG1029" s="44">
        <f t="shared" si="1239"/>
        <v>4.7107062888973505</v>
      </c>
      <c r="CH1029" s="44">
        <f t="shared" si="1240"/>
        <v>40.222109296343106</v>
      </c>
      <c r="CI1029" s="44">
        <f t="shared" si="1241"/>
        <v>118.99144499437365</v>
      </c>
      <c r="CJ1029" s="44">
        <f t="shared" si="1242"/>
        <v>48.513618317188424</v>
      </c>
      <c r="CK1029" s="44">
        <f t="shared" si="1243"/>
        <v>265.49409957191625</v>
      </c>
      <c r="CM1029" s="35">
        <f>$CE$4/1000</f>
        <v>35</v>
      </c>
    </row>
    <row r="1030" spans="1:91" x14ac:dyDescent="0.25">
      <c r="A1030" s="41">
        <f>'[11]КППВ ПАТ "СМНВО"'!F199</f>
        <v>1976</v>
      </c>
      <c r="B1030" s="41" t="str">
        <f>'[11]КППВ ПАТ "СМНВО"'!C199</f>
        <v>40р. Жовтня,21</v>
      </c>
      <c r="C1030" s="47" t="str">
        <f>'[11]КППВ ПАТ "СМНВО"'!O199</f>
        <v>так</v>
      </c>
      <c r="D1030" s="46">
        <f>'[11]КППВ ПАТ "СМНВО"'!G199</f>
        <v>5</v>
      </c>
      <c r="E1030" s="86" t="str">
        <f t="shared" si="1206"/>
        <v>ПАТ"Сумське НВО ім.Фрунзе"</v>
      </c>
      <c r="F1030" s="43">
        <f>'[11]КППВ ПАТ "СМНВО"'!L199</f>
        <v>5605.19</v>
      </c>
      <c r="G1030" s="43">
        <f>'[11]КППВ ПАТ "СМНВО"'!CL199</f>
        <v>1189.7555856597044</v>
      </c>
      <c r="H1030" s="32">
        <f t="shared" si="1188"/>
        <v>212.25963538429642</v>
      </c>
      <c r="I1030" s="42"/>
      <c r="J1030" s="42"/>
      <c r="K1030" s="43">
        <f>'[11]КППВ ПАТ "СМНВО"'!CN199</f>
        <v>245.1183</v>
      </c>
      <c r="L1030" s="42"/>
      <c r="M1030" s="42"/>
      <c r="N1030" s="44">
        <f t="shared" si="1244"/>
        <v>1434.8738856597045</v>
      </c>
      <c r="O1030" s="44">
        <f t="shared" si="1245"/>
        <v>637.14838681047047</v>
      </c>
      <c r="P1030" s="44">
        <f t="shared" si="1246"/>
        <v>0</v>
      </c>
      <c r="Q1030" s="44">
        <f t="shared" si="1247"/>
        <v>0</v>
      </c>
      <c r="R1030" s="44">
        <f t="shared" si="1248"/>
        <v>131.2679102373173</v>
      </c>
      <c r="S1030" s="44">
        <f t="shared" si="1249"/>
        <v>0</v>
      </c>
      <c r="T1030" s="44">
        <f t="shared" si="1250"/>
        <v>768.41629704778779</v>
      </c>
      <c r="U1030" s="44">
        <f t="shared" si="1251"/>
        <v>1225.4482532294955</v>
      </c>
      <c r="V1030" s="44">
        <f t="shared" si="1252"/>
        <v>0</v>
      </c>
      <c r="W1030" s="44">
        <f t="shared" si="1253"/>
        <v>0</v>
      </c>
      <c r="X1030" s="44">
        <f t="shared" si="1254"/>
        <v>245.1183</v>
      </c>
      <c r="Y1030" s="44">
        <f t="shared" si="1255"/>
        <v>0</v>
      </c>
      <c r="Z1030" s="44">
        <f t="shared" si="1256"/>
        <v>1470.5665532294956</v>
      </c>
      <c r="AA1030" s="20">
        <v>0.03</v>
      </c>
      <c r="AC1030" s="44">
        <f>AD1030*F1030/1000</f>
        <v>504.46709999999996</v>
      </c>
      <c r="AD1030" s="28">
        <v>90</v>
      </c>
      <c r="AE1030" s="44">
        <f>AF1030*F1030/1000</f>
        <v>3710.6357799999996</v>
      </c>
      <c r="AF1030" s="28">
        <v>662</v>
      </c>
      <c r="AG1030" s="44">
        <f>AH1030*F1030/1000</f>
        <v>566.12419</v>
      </c>
      <c r="AH1030" s="28">
        <v>101</v>
      </c>
      <c r="AI1030" s="44">
        <f t="shared" si="1210"/>
        <v>220.58068558130918</v>
      </c>
      <c r="AJ1030" s="44">
        <f t="shared" si="1211"/>
        <v>0</v>
      </c>
      <c r="AK1030" s="44"/>
      <c r="AL1030" s="44">
        <f t="shared" si="1212"/>
        <v>12.255915000000002</v>
      </c>
      <c r="AM1030" s="44"/>
      <c r="AN1030" s="44">
        <f t="shared" si="1213"/>
        <v>232.8366005813092</v>
      </c>
      <c r="AO1030" s="20"/>
      <c r="AP1030" s="20">
        <v>0.18</v>
      </c>
      <c r="AQ1030" s="20"/>
      <c r="AR1030" s="20">
        <v>0.05</v>
      </c>
      <c r="AS1030" s="44">
        <f t="shared" si="1214"/>
        <v>146.5733050879069</v>
      </c>
      <c r="AT1030" s="44">
        <f t="shared" si="1215"/>
        <v>0</v>
      </c>
      <c r="AU1030" s="44">
        <f t="shared" si="1216"/>
        <v>0</v>
      </c>
      <c r="AV1030" s="44">
        <f t="shared" si="1217"/>
        <v>6.563395511865866</v>
      </c>
      <c r="AW1030" s="44"/>
      <c r="AX1030" s="44">
        <f t="shared" si="1218"/>
        <v>153.13670059977278</v>
      </c>
      <c r="AY1030" s="44">
        <f t="shared" si="1219"/>
        <v>686.25102180851752</v>
      </c>
      <c r="AZ1030" s="44">
        <f t="shared" si="1220"/>
        <v>0</v>
      </c>
      <c r="BA1030" s="44"/>
      <c r="BB1030" s="44">
        <f t="shared" si="1221"/>
        <v>12.255915000000002</v>
      </c>
      <c r="BC1030" s="44"/>
      <c r="BD1030" s="44">
        <f t="shared" si="1222"/>
        <v>698.50693680851748</v>
      </c>
      <c r="BE1030" s="20"/>
      <c r="BF1030" s="20">
        <v>0.56000000000000005</v>
      </c>
      <c r="BG1030" s="20"/>
      <c r="BH1030" s="20">
        <v>0.05</v>
      </c>
      <c r="BI1030" s="44">
        <f t="shared" si="1223"/>
        <v>367.50718951227935</v>
      </c>
      <c r="BJ1030" s="44">
        <f t="shared" si="1224"/>
        <v>0</v>
      </c>
      <c r="BK1030" s="44">
        <f t="shared" si="1225"/>
        <v>0</v>
      </c>
      <c r="BL1030" s="44">
        <f t="shared" si="1226"/>
        <v>6.563395511865866</v>
      </c>
      <c r="BM1030" s="44"/>
      <c r="BN1030" s="44">
        <f t="shared" si="1227"/>
        <v>374.0705850241452</v>
      </c>
      <c r="BO1030" s="44">
        <f t="shared" si="1228"/>
        <v>269.59861571048901</v>
      </c>
      <c r="BP1030" s="44">
        <f t="shared" si="1229"/>
        <v>0</v>
      </c>
      <c r="BQ1030" s="44"/>
      <c r="BR1030" s="44">
        <f t="shared" si="1230"/>
        <v>12.255915000000002</v>
      </c>
      <c r="BS1030" s="44"/>
      <c r="BT1030" s="44">
        <f t="shared" si="1231"/>
        <v>281.85453071048903</v>
      </c>
      <c r="BU1030" s="20"/>
      <c r="BV1030" s="20">
        <v>0.22</v>
      </c>
      <c r="BW1030" s="20"/>
      <c r="BX1030" s="20">
        <v>0.05</v>
      </c>
      <c r="BY1030" s="44">
        <f t="shared" si="1232"/>
        <v>144.37782445125259</v>
      </c>
      <c r="BZ1030" s="44">
        <f t="shared" si="1233"/>
        <v>0</v>
      </c>
      <c r="CA1030" s="44">
        <f t="shared" si="1234"/>
        <v>0</v>
      </c>
      <c r="CB1030" s="44">
        <f t="shared" si="1235"/>
        <v>6.563395511865866</v>
      </c>
      <c r="CC1030" s="44"/>
      <c r="CD1030" s="44">
        <f t="shared" si="1236"/>
        <v>150.94121996311847</v>
      </c>
      <c r="CE1030" s="44">
        <f t="shared" si="1237"/>
        <v>3.2942273016475614</v>
      </c>
      <c r="CF1030" s="44">
        <f t="shared" si="1238"/>
        <v>9.9196139139368267</v>
      </c>
      <c r="CG1030" s="44">
        <f t="shared" si="1239"/>
        <v>3.7506268343288127</v>
      </c>
      <c r="CH1030" s="44">
        <f t="shared" si="1240"/>
        <v>59.935981364328271</v>
      </c>
      <c r="CI1030" s="44">
        <f t="shared" si="1241"/>
        <v>179.80720661135641</v>
      </c>
      <c r="CJ1030" s="44">
        <f t="shared" si="1242"/>
        <v>72.554005074541763</v>
      </c>
      <c r="CK1030" s="44">
        <f t="shared" si="1243"/>
        <v>378.54808612268869</v>
      </c>
    </row>
    <row r="1031" spans="1:91" x14ac:dyDescent="0.25">
      <c r="A1031" s="41">
        <f>'[11]КППВ ПАТ "СМНВО"'!F200</f>
        <v>1978</v>
      </c>
      <c r="B1031" s="41" t="str">
        <f>'[11]КППВ ПАТ "СМНВО"'!C200</f>
        <v>40 років Жовтня, 45</v>
      </c>
      <c r="C1031" s="47" t="str">
        <f>'[11]КППВ ПАТ "СМНВО"'!O200</f>
        <v>так</v>
      </c>
      <c r="D1031" s="46">
        <f>'[11]КППВ ПАТ "СМНВО"'!G200</f>
        <v>5</v>
      </c>
      <c r="E1031" s="86" t="str">
        <f t="shared" si="1206"/>
        <v>ПАТ"Сумське НВО ім.Фрунзе"</v>
      </c>
      <c r="F1031" s="43">
        <f>'[11]КППВ ПАТ "СМНВО"'!L200</f>
        <v>2676</v>
      </c>
      <c r="G1031" s="43">
        <f>'[11]КППВ ПАТ "СМНВО"'!CL200</f>
        <v>392.65260147227951</v>
      </c>
      <c r="H1031" s="32">
        <f t="shared" si="1188"/>
        <v>146.7311664694617</v>
      </c>
      <c r="I1031" s="42"/>
      <c r="J1031" s="42"/>
      <c r="K1031" s="43">
        <f>'[11]КППВ ПАТ "СМНВО"'!CN200</f>
        <v>130.39057500000001</v>
      </c>
      <c r="L1031" s="42"/>
      <c r="M1031" s="42"/>
      <c r="N1031" s="44">
        <f t="shared" si="1244"/>
        <v>523.04317647227958</v>
      </c>
      <c r="O1031" s="44">
        <f t="shared" si="1245"/>
        <v>210.2767783740027</v>
      </c>
      <c r="P1031" s="44">
        <f t="shared" si="1246"/>
        <v>0</v>
      </c>
      <c r="Q1031" s="44">
        <f t="shared" si="1247"/>
        <v>0</v>
      </c>
      <c r="R1031" s="44">
        <f t="shared" si="1248"/>
        <v>69.827908788908005</v>
      </c>
      <c r="S1031" s="44">
        <f t="shared" si="1249"/>
        <v>0</v>
      </c>
      <c r="T1031" s="44">
        <f t="shared" si="1250"/>
        <v>280.10468716291069</v>
      </c>
      <c r="U1031" s="44">
        <f t="shared" si="1251"/>
        <v>435.84438763423032</v>
      </c>
      <c r="V1031" s="44">
        <f t="shared" si="1252"/>
        <v>0</v>
      </c>
      <c r="W1031" s="44">
        <f t="shared" si="1253"/>
        <v>0</v>
      </c>
      <c r="X1031" s="44">
        <f t="shared" si="1254"/>
        <v>130.39057500000001</v>
      </c>
      <c r="Y1031" s="44">
        <f t="shared" si="1255"/>
        <v>0</v>
      </c>
      <c r="Z1031" s="44">
        <f t="shared" si="1256"/>
        <v>566.23496263423033</v>
      </c>
      <c r="AA1031" s="20">
        <v>0.11</v>
      </c>
      <c r="AC1031" s="44">
        <f t="shared" ref="AC1031:AC1091" si="1257">AD1031*F1031/1000</f>
        <v>262.24799999999999</v>
      </c>
      <c r="AD1031" s="28">
        <v>98</v>
      </c>
      <c r="AE1031" s="44">
        <f t="shared" ref="AE1031:AE1091" si="1258">AF1031*F1031/1000</f>
        <v>1894.6079999999999</v>
      </c>
      <c r="AF1031" s="28">
        <v>708</v>
      </c>
      <c r="AG1031" s="44">
        <f t="shared" ref="AG1031:AG1091" si="1259">AH1031*F1031/1000</f>
        <v>302.38799999999998</v>
      </c>
      <c r="AH1031" s="28">
        <v>113</v>
      </c>
      <c r="AI1031" s="44">
        <f t="shared" si="1210"/>
        <v>78.451989774161447</v>
      </c>
      <c r="AJ1031" s="44">
        <f t="shared" si="1211"/>
        <v>0</v>
      </c>
      <c r="AK1031" s="44"/>
      <c r="AL1031" s="44">
        <f t="shared" si="1212"/>
        <v>6.519528750000001</v>
      </c>
      <c r="AM1031" s="44"/>
      <c r="AN1031" s="44">
        <f t="shared" si="1213"/>
        <v>84.971518524161453</v>
      </c>
      <c r="AO1031" s="20"/>
      <c r="AP1031" s="20">
        <v>0.18</v>
      </c>
      <c r="AQ1031" s="20"/>
      <c r="AR1031" s="20">
        <v>0.05</v>
      </c>
      <c r="AS1031" s="44">
        <f t="shared" si="1214"/>
        <v>52.130436541248464</v>
      </c>
      <c r="AT1031" s="44">
        <f t="shared" si="1215"/>
        <v>0</v>
      </c>
      <c r="AU1031" s="44">
        <f t="shared" si="1216"/>
        <v>0</v>
      </c>
      <c r="AV1031" s="44">
        <f t="shared" si="1217"/>
        <v>3.4913954394454008</v>
      </c>
      <c r="AW1031" s="44"/>
      <c r="AX1031" s="44">
        <f t="shared" si="1218"/>
        <v>55.621831980693862</v>
      </c>
      <c r="AY1031" s="44">
        <f t="shared" si="1219"/>
        <v>244.072857075169</v>
      </c>
      <c r="AZ1031" s="44">
        <f t="shared" si="1220"/>
        <v>0</v>
      </c>
      <c r="BA1031" s="44"/>
      <c r="BB1031" s="44">
        <f t="shared" si="1221"/>
        <v>6.519528750000001</v>
      </c>
      <c r="BC1031" s="44"/>
      <c r="BD1031" s="44">
        <f t="shared" si="1222"/>
        <v>250.592385825169</v>
      </c>
      <c r="BE1031" s="20"/>
      <c r="BF1031" s="20">
        <v>0.56000000000000005</v>
      </c>
      <c r="BG1031" s="20"/>
      <c r="BH1031" s="20">
        <v>0.05</v>
      </c>
      <c r="BI1031" s="44">
        <f t="shared" si="1223"/>
        <v>130.70804543728011</v>
      </c>
      <c r="BJ1031" s="44">
        <f t="shared" si="1224"/>
        <v>0</v>
      </c>
      <c r="BK1031" s="44">
        <f t="shared" si="1225"/>
        <v>0</v>
      </c>
      <c r="BL1031" s="44">
        <f t="shared" si="1226"/>
        <v>3.4913954394454008</v>
      </c>
      <c r="BM1031" s="44"/>
      <c r="BN1031" s="44">
        <f t="shared" si="1227"/>
        <v>134.1994408767255</v>
      </c>
      <c r="BO1031" s="44">
        <f t="shared" si="1228"/>
        <v>95.885765279530673</v>
      </c>
      <c r="BP1031" s="44">
        <f t="shared" si="1229"/>
        <v>0</v>
      </c>
      <c r="BQ1031" s="44"/>
      <c r="BR1031" s="44">
        <f t="shared" si="1230"/>
        <v>6.519528750000001</v>
      </c>
      <c r="BS1031" s="44"/>
      <c r="BT1031" s="44">
        <f t="shared" si="1231"/>
        <v>102.40529402953068</v>
      </c>
      <c r="BU1031" s="20"/>
      <c r="BV1031" s="20">
        <v>0.22</v>
      </c>
      <c r="BW1031" s="20"/>
      <c r="BX1031" s="20">
        <v>0.05</v>
      </c>
      <c r="BY1031" s="44">
        <f t="shared" si="1232"/>
        <v>51.349589278931468</v>
      </c>
      <c r="BZ1031" s="44">
        <f t="shared" si="1233"/>
        <v>0</v>
      </c>
      <c r="CA1031" s="44">
        <f t="shared" si="1234"/>
        <v>0</v>
      </c>
      <c r="CB1031" s="44">
        <f t="shared" si="1235"/>
        <v>3.4913954394454008</v>
      </c>
      <c r="CC1031" s="44"/>
      <c r="CD1031" s="44">
        <f t="shared" si="1236"/>
        <v>54.840984718376866</v>
      </c>
      <c r="CE1031" s="44">
        <f t="shared" si="1237"/>
        <v>4.714839311495985</v>
      </c>
      <c r="CF1031" s="44">
        <f t="shared" si="1238"/>
        <v>14.117853156634022</v>
      </c>
      <c r="CG1031" s="44">
        <f t="shared" si="1239"/>
        <v>5.5139053675429661</v>
      </c>
      <c r="CH1031" s="44">
        <f t="shared" si="1240"/>
        <v>21.873070376598005</v>
      </c>
      <c r="CI1031" s="44">
        <f t="shared" si="1241"/>
        <v>64.50661334756478</v>
      </c>
      <c r="CJ1031" s="44">
        <f t="shared" si="1242"/>
        <v>26.36081174196293</v>
      </c>
      <c r="CK1031" s="44">
        <f t="shared" si="1243"/>
        <v>145.75821878324007</v>
      </c>
    </row>
    <row r="1032" spans="1:91" x14ac:dyDescent="0.25">
      <c r="A1032" s="41">
        <f>'[11]КППВ ПАТ "СМНВО"'!F201</f>
        <v>1969</v>
      </c>
      <c r="B1032" s="41" t="str">
        <f>'[11]КППВ ПАТ "СМНВО"'!C201</f>
        <v>вул.Супруна 6</v>
      </c>
      <c r="C1032" s="47" t="str">
        <f>'[11]КППВ ПАТ "СМНВО"'!O201</f>
        <v>так</v>
      </c>
      <c r="D1032" s="46">
        <f>'[11]КППВ ПАТ "СМНВО"'!G201</f>
        <v>5</v>
      </c>
      <c r="E1032" s="86" t="str">
        <f t="shared" si="1206"/>
        <v>ПАТ"Сумське НВО ім.Фрунзе"</v>
      </c>
      <c r="F1032" s="43">
        <f>'[11]КППВ ПАТ "СМНВО"'!L201</f>
        <v>2582.9699999999998</v>
      </c>
      <c r="G1032" s="43">
        <f>'[11]КППВ ПАТ "СМНВО"'!CL201</f>
        <v>211.36881506911271</v>
      </c>
      <c r="H1032" s="32">
        <f t="shared" si="1188"/>
        <v>81.83169571040807</v>
      </c>
      <c r="I1032" s="42"/>
      <c r="J1032" s="42"/>
      <c r="K1032" s="43">
        <f>'[11]КППВ ПАТ "СМНВО"'!CN201</f>
        <v>0</v>
      </c>
      <c r="L1032" s="42"/>
      <c r="M1032" s="42"/>
      <c r="N1032" s="44">
        <f t="shared" si="1244"/>
        <v>211.36881506911271</v>
      </c>
      <c r="O1032" s="44">
        <f t="shared" si="1245"/>
        <v>113.19408890915287</v>
      </c>
      <c r="P1032" s="44">
        <f t="shared" si="1246"/>
        <v>0</v>
      </c>
      <c r="Q1032" s="44">
        <f t="shared" si="1247"/>
        <v>0</v>
      </c>
      <c r="R1032" s="44">
        <f t="shared" si="1248"/>
        <v>0</v>
      </c>
      <c r="S1032" s="44">
        <f t="shared" si="1249"/>
        <v>0</v>
      </c>
      <c r="T1032" s="44">
        <f t="shared" si="1250"/>
        <v>113.19408890915287</v>
      </c>
      <c r="U1032" s="44">
        <f t="shared" si="1251"/>
        <v>262.09733068569977</v>
      </c>
      <c r="V1032" s="44">
        <f t="shared" si="1252"/>
        <v>0</v>
      </c>
      <c r="W1032" s="44">
        <f t="shared" si="1253"/>
        <v>0</v>
      </c>
      <c r="X1032" s="44">
        <f t="shared" si="1254"/>
        <v>0</v>
      </c>
      <c r="Y1032" s="44">
        <f t="shared" si="1255"/>
        <v>0</v>
      </c>
      <c r="Z1032" s="44">
        <f t="shared" si="1256"/>
        <v>262.09733068569977</v>
      </c>
      <c r="AA1032" s="20">
        <v>0.24</v>
      </c>
      <c r="AC1032" s="44">
        <f t="shared" si="1257"/>
        <v>253.13105999999996</v>
      </c>
      <c r="AD1032" s="28">
        <v>98</v>
      </c>
      <c r="AE1032" s="44">
        <f t="shared" si="1258"/>
        <v>1828.7427599999999</v>
      </c>
      <c r="AF1032" s="28">
        <v>708</v>
      </c>
      <c r="AG1032" s="44">
        <f t="shared" si="1259"/>
        <v>291.87560999999999</v>
      </c>
      <c r="AH1032" s="28">
        <v>113</v>
      </c>
      <c r="AI1032" s="44">
        <f t="shared" si="1210"/>
        <v>47.177519523425957</v>
      </c>
      <c r="AJ1032" s="44">
        <f t="shared" si="1211"/>
        <v>0</v>
      </c>
      <c r="AK1032" s="44"/>
      <c r="AL1032" s="44">
        <f t="shared" si="1212"/>
        <v>0</v>
      </c>
      <c r="AM1032" s="44"/>
      <c r="AN1032" s="44">
        <f t="shared" si="1213"/>
        <v>47.177519523425957</v>
      </c>
      <c r="AO1032" s="20"/>
      <c r="AP1032" s="20">
        <v>0.18</v>
      </c>
      <c r="AQ1032" s="20"/>
      <c r="AR1032" s="20">
        <v>0.05</v>
      </c>
      <c r="AS1032" s="44">
        <f t="shared" si="1214"/>
        <v>31.348914090888719</v>
      </c>
      <c r="AT1032" s="44">
        <f t="shared" si="1215"/>
        <v>0</v>
      </c>
      <c r="AU1032" s="44">
        <f t="shared" si="1216"/>
        <v>0</v>
      </c>
      <c r="AV1032" s="44">
        <f t="shared" si="1217"/>
        <v>0</v>
      </c>
      <c r="AW1032" s="44"/>
      <c r="AX1032" s="44">
        <f t="shared" si="1218"/>
        <v>31.348914090888719</v>
      </c>
      <c r="AY1032" s="44">
        <f t="shared" si="1219"/>
        <v>146.77450518399189</v>
      </c>
      <c r="AZ1032" s="44">
        <f t="shared" si="1220"/>
        <v>0</v>
      </c>
      <c r="BA1032" s="44"/>
      <c r="BB1032" s="44">
        <f t="shared" si="1221"/>
        <v>0</v>
      </c>
      <c r="BC1032" s="44"/>
      <c r="BD1032" s="44">
        <f t="shared" si="1222"/>
        <v>146.77450518399189</v>
      </c>
      <c r="BE1032" s="20"/>
      <c r="BF1032" s="20">
        <v>0.56000000000000005</v>
      </c>
      <c r="BG1032" s="20"/>
      <c r="BH1032" s="20">
        <v>0.05</v>
      </c>
      <c r="BI1032" s="44">
        <f t="shared" si="1223"/>
        <v>78.601975338515771</v>
      </c>
      <c r="BJ1032" s="44">
        <f t="shared" si="1224"/>
        <v>0</v>
      </c>
      <c r="BK1032" s="44">
        <f t="shared" si="1225"/>
        <v>0</v>
      </c>
      <c r="BL1032" s="44">
        <f t="shared" si="1226"/>
        <v>0</v>
      </c>
      <c r="BM1032" s="44"/>
      <c r="BN1032" s="44">
        <f t="shared" si="1227"/>
        <v>78.601975338515771</v>
      </c>
      <c r="BO1032" s="44">
        <f t="shared" si="1228"/>
        <v>57.661412750853948</v>
      </c>
      <c r="BP1032" s="44">
        <f t="shared" si="1229"/>
        <v>0</v>
      </c>
      <c r="BQ1032" s="44"/>
      <c r="BR1032" s="44">
        <f t="shared" si="1230"/>
        <v>0</v>
      </c>
      <c r="BS1032" s="44"/>
      <c r="BT1032" s="44">
        <f t="shared" si="1231"/>
        <v>57.661412750853948</v>
      </c>
      <c r="BU1032" s="20"/>
      <c r="BV1032" s="20">
        <v>0.22</v>
      </c>
      <c r="BW1032" s="20"/>
      <c r="BX1032" s="20">
        <v>0.05</v>
      </c>
      <c r="BY1032" s="44">
        <f t="shared" si="1232"/>
        <v>30.879347454416905</v>
      </c>
      <c r="BZ1032" s="44">
        <f t="shared" si="1233"/>
        <v>0</v>
      </c>
      <c r="CA1032" s="44">
        <f t="shared" si="1234"/>
        <v>0</v>
      </c>
      <c r="CB1032" s="44">
        <f t="shared" si="1235"/>
        <v>0</v>
      </c>
      <c r="CC1032" s="44"/>
      <c r="CD1032" s="44">
        <f t="shared" si="1236"/>
        <v>30.879347454416905</v>
      </c>
      <c r="CE1032" s="44">
        <f t="shared" si="1237"/>
        <v>8.0746356721035593</v>
      </c>
      <c r="CF1032" s="44">
        <f t="shared" si="1238"/>
        <v>23.265862621443524</v>
      </c>
      <c r="CG1032" s="44">
        <f t="shared" si="1239"/>
        <v>9.4521301148237455</v>
      </c>
      <c r="CH1032" s="44">
        <f t="shared" si="1240"/>
        <v>12.144271664814358</v>
      </c>
      <c r="CI1032" s="44">
        <f t="shared" si="1241"/>
        <v>37.782178512755785</v>
      </c>
      <c r="CJ1032" s="44">
        <f t="shared" si="1242"/>
        <v>14.842998701439772</v>
      </c>
      <c r="CK1032" s="44">
        <f t="shared" si="1243"/>
        <v>67.468175915635328</v>
      </c>
    </row>
    <row r="1033" spans="1:91" x14ac:dyDescent="0.25">
      <c r="A1033" s="41">
        <f>'[11]КППВ ПАТ "СМНВО"'!F202</f>
        <v>1970</v>
      </c>
      <c r="B1033" s="41" t="str">
        <f>'[11]КППВ ПАТ "СМНВО"'!C202</f>
        <v>вул.Супруна 8</v>
      </c>
      <c r="C1033" s="65" t="str">
        <f>'[11]КППВ ПАТ "СМНВО"'!O202</f>
        <v>так</v>
      </c>
      <c r="D1033" s="46">
        <f>'[11]КППВ ПАТ "СМНВО"'!G202</f>
        <v>5</v>
      </c>
      <c r="E1033" s="86" t="str">
        <f t="shared" si="1206"/>
        <v>ПАТ"Сумське НВО ім.Фрунзе"</v>
      </c>
      <c r="F1033" s="43">
        <f>'[11]КППВ ПАТ "СМНВО"'!L202</f>
        <v>3142.14</v>
      </c>
      <c r="G1033" s="43">
        <f>'[11]КППВ ПАТ "СМНВО"'!CL202</f>
        <v>306.93959260328137</v>
      </c>
      <c r="H1033" s="32">
        <f t="shared" si="1188"/>
        <v>97.684887561751353</v>
      </c>
      <c r="I1033" s="42"/>
      <c r="J1033" s="42"/>
      <c r="K1033" s="43">
        <f>'[11]КППВ ПАТ "СМНВО"'!CN202</f>
        <v>0</v>
      </c>
      <c r="L1033" s="42"/>
      <c r="M1033" s="42"/>
      <c r="N1033" s="44">
        <f t="shared" si="1244"/>
        <v>306.93959260328137</v>
      </c>
      <c r="O1033" s="44">
        <f t="shared" si="1245"/>
        <v>164.37499317727921</v>
      </c>
      <c r="P1033" s="44">
        <f t="shared" si="1246"/>
        <v>0</v>
      </c>
      <c r="Q1033" s="44">
        <f t="shared" si="1247"/>
        <v>0</v>
      </c>
      <c r="R1033" s="44">
        <f t="shared" si="1248"/>
        <v>0</v>
      </c>
      <c r="S1033" s="44">
        <f t="shared" si="1249"/>
        <v>0</v>
      </c>
      <c r="T1033" s="44">
        <f t="shared" si="1250"/>
        <v>164.37499317727921</v>
      </c>
      <c r="U1033" s="44">
        <f t="shared" si="1251"/>
        <v>380.6050948280689</v>
      </c>
      <c r="V1033" s="44">
        <f t="shared" si="1252"/>
        <v>0</v>
      </c>
      <c r="W1033" s="44">
        <f t="shared" si="1253"/>
        <v>0</v>
      </c>
      <c r="X1033" s="44">
        <f t="shared" si="1254"/>
        <v>0</v>
      </c>
      <c r="Y1033" s="44">
        <f t="shared" si="1255"/>
        <v>0</v>
      </c>
      <c r="Z1033" s="44">
        <f t="shared" si="1256"/>
        <v>380.6050948280689</v>
      </c>
      <c r="AA1033" s="20">
        <v>0.24</v>
      </c>
      <c r="AC1033" s="44">
        <f t="shared" si="1257"/>
        <v>295.36115999999998</v>
      </c>
      <c r="AD1033" s="28">
        <v>94</v>
      </c>
      <c r="AE1033" s="44">
        <f t="shared" si="1258"/>
        <v>2142.93948</v>
      </c>
      <c r="AF1033" s="28">
        <v>682</v>
      </c>
      <c r="AG1033" s="44">
        <f t="shared" si="1259"/>
        <v>345.63539999999995</v>
      </c>
      <c r="AH1033" s="28">
        <v>110</v>
      </c>
      <c r="AI1033" s="44">
        <f t="shared" si="1210"/>
        <v>68.508917069052401</v>
      </c>
      <c r="AJ1033" s="44">
        <f t="shared" si="1211"/>
        <v>0</v>
      </c>
      <c r="AK1033" s="44"/>
      <c r="AL1033" s="44">
        <f t="shared" si="1212"/>
        <v>0</v>
      </c>
      <c r="AM1033" s="44"/>
      <c r="AN1033" s="44">
        <f t="shared" si="1213"/>
        <v>68.508917069052401</v>
      </c>
      <c r="AO1033" s="20"/>
      <c r="AP1033" s="20">
        <v>0.18</v>
      </c>
      <c r="AQ1033" s="20"/>
      <c r="AR1033" s="20">
        <v>0.05</v>
      </c>
      <c r="AS1033" s="44">
        <f t="shared" si="1214"/>
        <v>45.523380147002321</v>
      </c>
      <c r="AT1033" s="44">
        <f t="shared" si="1215"/>
        <v>0</v>
      </c>
      <c r="AU1033" s="44">
        <f t="shared" si="1216"/>
        <v>0</v>
      </c>
      <c r="AV1033" s="44">
        <f t="shared" si="1217"/>
        <v>0</v>
      </c>
      <c r="AW1033" s="44"/>
      <c r="AX1033" s="44">
        <f t="shared" si="1218"/>
        <v>45.523380147002321</v>
      </c>
      <c r="AY1033" s="44">
        <f t="shared" si="1219"/>
        <v>213.13885310371862</v>
      </c>
      <c r="AZ1033" s="44">
        <f t="shared" si="1220"/>
        <v>0</v>
      </c>
      <c r="BA1033" s="44"/>
      <c r="BB1033" s="44">
        <f t="shared" si="1221"/>
        <v>0</v>
      </c>
      <c r="BC1033" s="44"/>
      <c r="BD1033" s="44">
        <f t="shared" si="1222"/>
        <v>213.13885310371862</v>
      </c>
      <c r="BE1033" s="20"/>
      <c r="BF1033" s="20">
        <v>0.56000000000000005</v>
      </c>
      <c r="BG1033" s="20"/>
      <c r="BH1033" s="20">
        <v>0.05</v>
      </c>
      <c r="BI1033" s="44">
        <f t="shared" si="1223"/>
        <v>114.1419952623027</v>
      </c>
      <c r="BJ1033" s="44">
        <f t="shared" si="1224"/>
        <v>0</v>
      </c>
      <c r="BK1033" s="44">
        <f t="shared" si="1225"/>
        <v>0</v>
      </c>
      <c r="BL1033" s="44">
        <f t="shared" si="1226"/>
        <v>0</v>
      </c>
      <c r="BM1033" s="44"/>
      <c r="BN1033" s="44">
        <f t="shared" si="1227"/>
        <v>114.1419952623027</v>
      </c>
      <c r="BO1033" s="44">
        <f t="shared" si="1228"/>
        <v>83.733120862175156</v>
      </c>
      <c r="BP1033" s="44">
        <f t="shared" si="1229"/>
        <v>0</v>
      </c>
      <c r="BQ1033" s="44"/>
      <c r="BR1033" s="44">
        <f t="shared" si="1230"/>
        <v>0</v>
      </c>
      <c r="BS1033" s="44"/>
      <c r="BT1033" s="44">
        <f t="shared" si="1231"/>
        <v>83.733120862175156</v>
      </c>
      <c r="BU1033" s="20"/>
      <c r="BV1033" s="20">
        <v>0.22</v>
      </c>
      <c r="BW1033" s="20"/>
      <c r="BX1033" s="20">
        <v>0.05</v>
      </c>
      <c r="BY1033" s="44">
        <f t="shared" si="1232"/>
        <v>44.841498138761764</v>
      </c>
      <c r="BZ1033" s="44">
        <f t="shared" si="1233"/>
        <v>0</v>
      </c>
      <c r="CA1033" s="44">
        <f t="shared" si="1234"/>
        <v>0</v>
      </c>
      <c r="CB1033" s="44">
        <f t="shared" si="1235"/>
        <v>0</v>
      </c>
      <c r="CC1033" s="44"/>
      <c r="CD1033" s="44">
        <f t="shared" si="1236"/>
        <v>44.841498138761764</v>
      </c>
      <c r="CE1033" s="44">
        <f t="shared" si="1237"/>
        <v>6.4881201493876608</v>
      </c>
      <c r="CF1033" s="44">
        <f t="shared" si="1238"/>
        <v>18.774329948196915</v>
      </c>
      <c r="CG1033" s="44">
        <f t="shared" si="1239"/>
        <v>7.7079360491131039</v>
      </c>
      <c r="CH1033" s="44">
        <f t="shared" si="1240"/>
        <v>17.635325230180563</v>
      </c>
      <c r="CI1033" s="44">
        <f t="shared" si="1241"/>
        <v>54.865456271672869</v>
      </c>
      <c r="CJ1033" s="44">
        <f t="shared" si="1242"/>
        <v>21.554286392442908</v>
      </c>
      <c r="CK1033" s="44">
        <f t="shared" si="1243"/>
        <v>97.974029056558678</v>
      </c>
    </row>
    <row r="1034" spans="1:91" x14ac:dyDescent="0.25">
      <c r="A1034" s="41">
        <f>'[11]КППВ ПАТ "СМНВО"'!F203</f>
        <v>2012</v>
      </c>
      <c r="B1034" s="41" t="str">
        <f>'[11]КППВ ПАТ "СМНВО"'!C203</f>
        <v>вул. Воскресенська, 13б</v>
      </c>
      <c r="C1034" s="47" t="str">
        <f>'[11]КППВ ПАТ "СМНВО"'!O203</f>
        <v>так</v>
      </c>
      <c r="D1034" s="46">
        <f>'[11]КППВ ПАТ "СМНВО"'!G203</f>
        <v>7</v>
      </c>
      <c r="E1034" s="86" t="str">
        <f t="shared" si="1206"/>
        <v>ПАТ"Сумське НВО ім.Фрунзе"</v>
      </c>
      <c r="F1034" s="43">
        <f>'[11]КППВ ПАТ "СМНВО"'!L203</f>
        <v>1027</v>
      </c>
      <c r="G1034" s="43">
        <f>'[11]КППВ ПАТ "СМНВО"'!CL203</f>
        <v>132.38961134060139</v>
      </c>
      <c r="H1034" s="32">
        <f t="shared" si="1188"/>
        <v>128.90906654391569</v>
      </c>
      <c r="I1034" s="42"/>
      <c r="J1034" s="42"/>
      <c r="K1034" s="43">
        <f>'[11]КППВ ПАТ "СМНВО"'!CN203</f>
        <v>8.9827499999999993</v>
      </c>
      <c r="L1034" s="42"/>
      <c r="M1034" s="42"/>
      <c r="N1034" s="44">
        <f t="shared" si="1244"/>
        <v>141.3723613406014</v>
      </c>
      <c r="O1034" s="44">
        <f t="shared" si="1245"/>
        <v>70.898450331172285</v>
      </c>
      <c r="P1034" s="44">
        <f t="shared" si="1246"/>
        <v>0</v>
      </c>
      <c r="Q1034" s="44">
        <f t="shared" si="1247"/>
        <v>0</v>
      </c>
      <c r="R1034" s="44">
        <f t="shared" si="1248"/>
        <v>4.8105213714531381</v>
      </c>
      <c r="S1034" s="44">
        <f t="shared" si="1249"/>
        <v>0</v>
      </c>
      <c r="T1034" s="44">
        <f t="shared" si="1250"/>
        <v>75.708971702625419</v>
      </c>
      <c r="U1034" s="44">
        <f t="shared" si="1251"/>
        <v>146.95246858806755</v>
      </c>
      <c r="V1034" s="44">
        <f t="shared" si="1252"/>
        <v>0</v>
      </c>
      <c r="W1034" s="44">
        <f t="shared" si="1253"/>
        <v>0</v>
      </c>
      <c r="X1034" s="44">
        <f t="shared" si="1254"/>
        <v>8.9827499999999993</v>
      </c>
      <c r="Y1034" s="44">
        <f t="shared" si="1255"/>
        <v>0</v>
      </c>
      <c r="Z1034" s="44">
        <f t="shared" si="1256"/>
        <v>155.93521858806756</v>
      </c>
      <c r="AA1034" s="20">
        <v>0.11</v>
      </c>
      <c r="AC1034" s="44">
        <f t="shared" si="1257"/>
        <v>100.646</v>
      </c>
      <c r="AD1034" s="28">
        <v>98</v>
      </c>
      <c r="AE1034" s="44">
        <f t="shared" si="1258"/>
        <v>727.11599999999999</v>
      </c>
      <c r="AF1034" s="28">
        <v>708</v>
      </c>
      <c r="AG1034" s="44">
        <f t="shared" si="1259"/>
        <v>116.051</v>
      </c>
      <c r="AH1034" s="28">
        <v>113</v>
      </c>
      <c r="AI1034" s="44">
        <f t="shared" si="1210"/>
        <v>26.451444345852156</v>
      </c>
      <c r="AJ1034" s="44">
        <f t="shared" si="1211"/>
        <v>0</v>
      </c>
      <c r="AK1034" s="44"/>
      <c r="AL1034" s="44">
        <f t="shared" si="1212"/>
        <v>0.44913749999999997</v>
      </c>
      <c r="AM1034" s="44"/>
      <c r="AN1034" s="44">
        <f t="shared" si="1213"/>
        <v>26.900581845852155</v>
      </c>
      <c r="AO1034" s="20"/>
      <c r="AP1034" s="20">
        <v>0.18</v>
      </c>
      <c r="AQ1034" s="20"/>
      <c r="AR1034" s="20">
        <v>0.05</v>
      </c>
      <c r="AS1034" s="44">
        <f t="shared" si="1214"/>
        <v>17.576677721818182</v>
      </c>
      <c r="AT1034" s="44">
        <f t="shared" si="1215"/>
        <v>0</v>
      </c>
      <c r="AU1034" s="44">
        <f t="shared" si="1216"/>
        <v>0</v>
      </c>
      <c r="AV1034" s="44">
        <f t="shared" si="1217"/>
        <v>0.24052606857265693</v>
      </c>
      <c r="AW1034" s="44"/>
      <c r="AX1034" s="44">
        <f t="shared" si="1218"/>
        <v>17.817203790390838</v>
      </c>
      <c r="AY1034" s="44">
        <f t="shared" si="1219"/>
        <v>82.293382409317829</v>
      </c>
      <c r="AZ1034" s="44">
        <f t="shared" si="1220"/>
        <v>0</v>
      </c>
      <c r="BA1034" s="44"/>
      <c r="BB1034" s="44">
        <f t="shared" si="1221"/>
        <v>0.44913749999999997</v>
      </c>
      <c r="BC1034" s="44"/>
      <c r="BD1034" s="44">
        <f t="shared" si="1222"/>
        <v>82.742519909317835</v>
      </c>
      <c r="BE1034" s="20"/>
      <c r="BF1034" s="20">
        <v>0.56000000000000005</v>
      </c>
      <c r="BG1034" s="20"/>
      <c r="BH1034" s="20">
        <v>0.05</v>
      </c>
      <c r="BI1034" s="44">
        <f t="shared" si="1223"/>
        <v>44.070476725856693</v>
      </c>
      <c r="BJ1034" s="44">
        <f t="shared" si="1224"/>
        <v>0</v>
      </c>
      <c r="BK1034" s="44">
        <f t="shared" si="1225"/>
        <v>0</v>
      </c>
      <c r="BL1034" s="44">
        <f t="shared" si="1226"/>
        <v>0.24052606857265693</v>
      </c>
      <c r="BM1034" s="44"/>
      <c r="BN1034" s="44">
        <f t="shared" si="1227"/>
        <v>44.311002794429349</v>
      </c>
      <c r="BO1034" s="44">
        <f t="shared" si="1228"/>
        <v>32.329543089374859</v>
      </c>
      <c r="BP1034" s="44">
        <f t="shared" si="1229"/>
        <v>0</v>
      </c>
      <c r="BQ1034" s="44"/>
      <c r="BR1034" s="44">
        <f t="shared" si="1230"/>
        <v>0.44913749999999997</v>
      </c>
      <c r="BS1034" s="44"/>
      <c r="BT1034" s="44">
        <f t="shared" si="1231"/>
        <v>32.778680589374858</v>
      </c>
      <c r="BU1034" s="20"/>
      <c r="BV1034" s="20">
        <v>0.22</v>
      </c>
      <c r="BW1034" s="20"/>
      <c r="BX1034" s="20">
        <v>0.05</v>
      </c>
      <c r="BY1034" s="44">
        <f t="shared" si="1232"/>
        <v>17.313401570872269</v>
      </c>
      <c r="BZ1034" s="44">
        <f t="shared" si="1233"/>
        <v>0</v>
      </c>
      <c r="CA1034" s="44">
        <f t="shared" si="1234"/>
        <v>0</v>
      </c>
      <c r="CB1034" s="44">
        <f t="shared" si="1235"/>
        <v>0.24052606857265693</v>
      </c>
      <c r="CC1034" s="44"/>
      <c r="CD1034" s="44">
        <f t="shared" si="1236"/>
        <v>17.553927639444925</v>
      </c>
      <c r="CE1034" s="44">
        <f t="shared" si="1237"/>
        <v>5.6488100593135906</v>
      </c>
      <c r="CF1034" s="44">
        <f t="shared" si="1238"/>
        <v>16.409378126089507</v>
      </c>
      <c r="CG1034" s="44">
        <f t="shared" si="1239"/>
        <v>6.6111130445374027</v>
      </c>
      <c r="CH1034" s="44">
        <f t="shared" si="1240"/>
        <v>6.9246534616001849</v>
      </c>
      <c r="CI1034" s="44">
        <f t="shared" si="1241"/>
        <v>21.299289368342269</v>
      </c>
      <c r="CJ1034" s="44">
        <f t="shared" si="1242"/>
        <v>8.4377730307309307</v>
      </c>
      <c r="CK1034" s="44">
        <f t="shared" si="1243"/>
        <v>40.140297238505234</v>
      </c>
    </row>
    <row r="1035" spans="1:91" x14ac:dyDescent="0.25">
      <c r="A1035" s="41">
        <f>'[11]КППВ ПАТ "СМНВО"'!F204</f>
        <v>2002</v>
      </c>
      <c r="B1035" s="41" t="str">
        <f>'[11]КППВ ПАТ "СМНВО"'!C204</f>
        <v>вул. Ковпака, 75а</v>
      </c>
      <c r="C1035" s="47" t="str">
        <f>'[11]КППВ ПАТ "СМНВО"'!O204</f>
        <v>так</v>
      </c>
      <c r="D1035" s="46">
        <f>'[11]КППВ ПАТ "СМНВО"'!G204</f>
        <v>10</v>
      </c>
      <c r="E1035" s="86" t="str">
        <f t="shared" si="1206"/>
        <v>ПАТ"Сумське НВО ім.Фрунзе"</v>
      </c>
      <c r="F1035" s="43">
        <f>'[11]КППВ ПАТ "СМНВО"'!L204</f>
        <v>4188.03</v>
      </c>
      <c r="G1035" s="43">
        <f>'[11]КППВ ПАТ "СМНВО"'!CL204</f>
        <v>574.80180438237915</v>
      </c>
      <c r="H1035" s="32">
        <f t="shared" si="1188"/>
        <v>137.24873135636068</v>
      </c>
      <c r="I1035" s="42"/>
      <c r="J1035" s="42"/>
      <c r="K1035" s="43">
        <f>'[11]КППВ ПАТ "СМНВО"'!CN204</f>
        <v>161.94307500000002</v>
      </c>
      <c r="L1035" s="42"/>
      <c r="M1035" s="42"/>
      <c r="N1035" s="44">
        <f t="shared" si="1244"/>
        <v>736.74487938237917</v>
      </c>
      <c r="O1035" s="44">
        <f t="shared" si="1245"/>
        <v>307.82292330647755</v>
      </c>
      <c r="P1035" s="44">
        <f t="shared" si="1246"/>
        <v>0</v>
      </c>
      <c r="Q1035" s="44">
        <f t="shared" si="1247"/>
        <v>0</v>
      </c>
      <c r="R1035" s="44">
        <f t="shared" si="1248"/>
        <v>86.725181402837507</v>
      </c>
      <c r="S1035" s="44">
        <f t="shared" si="1249"/>
        <v>0</v>
      </c>
      <c r="T1035" s="44">
        <f t="shared" si="1250"/>
        <v>394.54810470931506</v>
      </c>
      <c r="U1035" s="44">
        <f t="shared" si="1251"/>
        <v>638.03000286444092</v>
      </c>
      <c r="V1035" s="44">
        <f t="shared" si="1252"/>
        <v>0</v>
      </c>
      <c r="W1035" s="44">
        <f t="shared" si="1253"/>
        <v>0</v>
      </c>
      <c r="X1035" s="44">
        <f t="shared" si="1254"/>
        <v>161.94307500000002</v>
      </c>
      <c r="Y1035" s="44">
        <f t="shared" si="1255"/>
        <v>0</v>
      </c>
      <c r="Z1035" s="44">
        <f t="shared" si="1256"/>
        <v>799.97307786444094</v>
      </c>
      <c r="AA1035" s="20">
        <v>0.11</v>
      </c>
      <c r="AC1035" s="44">
        <f t="shared" si="1257"/>
        <v>393.67481999999995</v>
      </c>
      <c r="AD1035" s="28">
        <v>94</v>
      </c>
      <c r="AE1035" s="44">
        <f t="shared" si="1258"/>
        <v>2856.2364600000001</v>
      </c>
      <c r="AF1035" s="28">
        <v>682</v>
      </c>
      <c r="AG1035" s="44">
        <f t="shared" si="1259"/>
        <v>460.68329999999997</v>
      </c>
      <c r="AH1035" s="28">
        <v>110</v>
      </c>
      <c r="AI1035" s="44">
        <f t="shared" si="1210"/>
        <v>114.84540051559937</v>
      </c>
      <c r="AJ1035" s="44">
        <f t="shared" si="1211"/>
        <v>0</v>
      </c>
      <c r="AK1035" s="44"/>
      <c r="AL1035" s="44">
        <f t="shared" si="1212"/>
        <v>8.0971537500000021</v>
      </c>
      <c r="AM1035" s="44"/>
      <c r="AN1035" s="44">
        <f t="shared" si="1213"/>
        <v>122.94255426559937</v>
      </c>
      <c r="AO1035" s="20"/>
      <c r="AP1035" s="20">
        <v>0.18</v>
      </c>
      <c r="AQ1035" s="20"/>
      <c r="AR1035" s="20">
        <v>0.05</v>
      </c>
      <c r="AS1035" s="44">
        <f t="shared" si="1214"/>
        <v>76.313435527476514</v>
      </c>
      <c r="AT1035" s="44">
        <f t="shared" si="1215"/>
        <v>0</v>
      </c>
      <c r="AU1035" s="44">
        <f t="shared" si="1216"/>
        <v>0</v>
      </c>
      <c r="AV1035" s="44">
        <f t="shared" si="1217"/>
        <v>4.3362590701418764</v>
      </c>
      <c r="AW1035" s="44"/>
      <c r="AX1035" s="44">
        <f t="shared" si="1218"/>
        <v>80.649694597618392</v>
      </c>
      <c r="AY1035" s="44">
        <f t="shared" si="1219"/>
        <v>357.29680160408697</v>
      </c>
      <c r="AZ1035" s="44">
        <f t="shared" si="1220"/>
        <v>0</v>
      </c>
      <c r="BA1035" s="44"/>
      <c r="BB1035" s="44">
        <f t="shared" si="1221"/>
        <v>8.0971537500000021</v>
      </c>
      <c r="BC1035" s="44"/>
      <c r="BD1035" s="44">
        <f t="shared" si="1222"/>
        <v>365.39395535408698</v>
      </c>
      <c r="BE1035" s="20"/>
      <c r="BF1035" s="20">
        <v>0.56000000000000005</v>
      </c>
      <c r="BG1035" s="20"/>
      <c r="BH1035" s="20">
        <v>0.05</v>
      </c>
      <c r="BI1035" s="44">
        <f t="shared" si="1223"/>
        <v>191.34272912730651</v>
      </c>
      <c r="BJ1035" s="44">
        <f t="shared" si="1224"/>
        <v>0</v>
      </c>
      <c r="BK1035" s="44">
        <f t="shared" si="1225"/>
        <v>0</v>
      </c>
      <c r="BL1035" s="44">
        <f t="shared" si="1226"/>
        <v>4.3362590701418764</v>
      </c>
      <c r="BM1035" s="44"/>
      <c r="BN1035" s="44">
        <f t="shared" si="1227"/>
        <v>195.67898819744838</v>
      </c>
      <c r="BO1035" s="44">
        <f t="shared" si="1228"/>
        <v>140.366600630177</v>
      </c>
      <c r="BP1035" s="44">
        <f t="shared" si="1229"/>
        <v>0</v>
      </c>
      <c r="BQ1035" s="44"/>
      <c r="BR1035" s="44">
        <f t="shared" si="1230"/>
        <v>8.0971537500000021</v>
      </c>
      <c r="BS1035" s="44"/>
      <c r="BT1035" s="44">
        <f t="shared" si="1231"/>
        <v>148.46375438017699</v>
      </c>
      <c r="BU1035" s="20"/>
      <c r="BV1035" s="20">
        <v>0.22</v>
      </c>
      <c r="BW1035" s="20"/>
      <c r="BX1035" s="20">
        <v>0.05</v>
      </c>
      <c r="BY1035" s="44">
        <f t="shared" si="1232"/>
        <v>75.170357871441837</v>
      </c>
      <c r="BZ1035" s="44">
        <f t="shared" si="1233"/>
        <v>0</v>
      </c>
      <c r="CA1035" s="44">
        <f t="shared" si="1234"/>
        <v>0</v>
      </c>
      <c r="CB1035" s="44">
        <f t="shared" si="1235"/>
        <v>4.3362590701418764</v>
      </c>
      <c r="CC1035" s="44"/>
      <c r="CD1035" s="44">
        <f t="shared" si="1236"/>
        <v>79.506616941583715</v>
      </c>
      <c r="CE1035" s="44">
        <f t="shared" si="1237"/>
        <v>4.8812933758043675</v>
      </c>
      <c r="CF1035" s="44">
        <f t="shared" si="1238"/>
        <v>14.596541439175558</v>
      </c>
      <c r="CG1035" s="44">
        <f t="shared" si="1239"/>
        <v>5.7942762215436741</v>
      </c>
      <c r="CH1035" s="44">
        <f t="shared" si="1240"/>
        <v>31.647441265457978</v>
      </c>
      <c r="CI1035" s="44">
        <f t="shared" si="1241"/>
        <v>94.058430865524244</v>
      </c>
      <c r="CJ1035" s="44">
        <f t="shared" si="1242"/>
        <v>38.21701911809653</v>
      </c>
      <c r="CK1035" s="44">
        <f t="shared" si="1243"/>
        <v>205.92626488765353</v>
      </c>
    </row>
    <row r="1036" spans="1:91" x14ac:dyDescent="0.25">
      <c r="A1036" s="41">
        <f>'[11]КППВ ПАТ "СМНВО"'!F205</f>
        <v>2004</v>
      </c>
      <c r="B1036" s="41" t="str">
        <f>'[11]КППВ ПАТ "СМНВО"'!C205</f>
        <v>вул. Металургів, 32а</v>
      </c>
      <c r="C1036" s="47" t="str">
        <f>'[11]КППВ ПАТ "СМНВО"'!O205</f>
        <v>так</v>
      </c>
      <c r="D1036" s="46">
        <f>'[11]КППВ ПАТ "СМНВО"'!G205</f>
        <v>10</v>
      </c>
      <c r="E1036" s="86" t="str">
        <f t="shared" si="1206"/>
        <v>ПАТ"Сумське НВО ім.Фрунзе"</v>
      </c>
      <c r="F1036" s="43">
        <f>'[11]КППВ ПАТ "СМНВО"'!L205</f>
        <v>8937.85</v>
      </c>
      <c r="G1036" s="43">
        <f>'[11]КППВ ПАТ "СМНВО"'!CL205</f>
        <v>1083.7052619563485</v>
      </c>
      <c r="H1036" s="32">
        <f t="shared" si="1188"/>
        <v>121.24898739141388</v>
      </c>
      <c r="I1036" s="42"/>
      <c r="J1036" s="42"/>
      <c r="K1036" s="43">
        <f>'[11]КППВ ПАТ "СМНВО"'!CN205</f>
        <v>376.52317499999998</v>
      </c>
      <c r="L1036" s="42"/>
      <c r="M1036" s="42"/>
      <c r="N1036" s="44">
        <f t="shared" si="1244"/>
        <v>1460.2284369563486</v>
      </c>
      <c r="O1036" s="44">
        <f t="shared" si="1245"/>
        <v>580.35538370735424</v>
      </c>
      <c r="P1036" s="44">
        <f t="shared" si="1246"/>
        <v>0</v>
      </c>
      <c r="Q1036" s="44">
        <f t="shared" si="1247"/>
        <v>0</v>
      </c>
      <c r="R1036" s="44">
        <f t="shared" si="1248"/>
        <v>201.63900589294929</v>
      </c>
      <c r="S1036" s="44">
        <f t="shared" si="1249"/>
        <v>0</v>
      </c>
      <c r="T1036" s="44">
        <f t="shared" si="1250"/>
        <v>781.99438960030352</v>
      </c>
      <c r="U1036" s="44">
        <f t="shared" si="1251"/>
        <v>1202.9128407715471</v>
      </c>
      <c r="V1036" s="44">
        <f t="shared" si="1252"/>
        <v>0</v>
      </c>
      <c r="W1036" s="44">
        <f t="shared" si="1253"/>
        <v>0</v>
      </c>
      <c r="X1036" s="44">
        <f t="shared" si="1254"/>
        <v>376.52317499999998</v>
      </c>
      <c r="Y1036" s="44">
        <f t="shared" si="1255"/>
        <v>0</v>
      </c>
      <c r="Z1036" s="44">
        <f t="shared" si="1256"/>
        <v>1579.4360157715471</v>
      </c>
      <c r="AA1036" s="20">
        <v>0.11</v>
      </c>
      <c r="AC1036" s="44">
        <f t="shared" si="1257"/>
        <v>607.77380000000005</v>
      </c>
      <c r="AD1036" s="28">
        <v>68</v>
      </c>
      <c r="AE1036" s="44">
        <f t="shared" si="1258"/>
        <v>5478.9020499999997</v>
      </c>
      <c r="AF1036" s="28">
        <v>613</v>
      </c>
      <c r="AG1036" s="44">
        <f t="shared" si="1259"/>
        <v>822.2822000000001</v>
      </c>
      <c r="AH1036" s="28">
        <v>92</v>
      </c>
      <c r="AI1036" s="44">
        <f t="shared" si="1210"/>
        <v>216.52431133887845</v>
      </c>
      <c r="AJ1036" s="44">
        <f t="shared" si="1211"/>
        <v>0</v>
      </c>
      <c r="AK1036" s="44"/>
      <c r="AL1036" s="44">
        <f t="shared" si="1212"/>
        <v>18.826158750000001</v>
      </c>
      <c r="AM1036" s="44"/>
      <c r="AN1036" s="44">
        <f t="shared" si="1213"/>
        <v>235.35047008887844</v>
      </c>
      <c r="AO1036" s="20"/>
      <c r="AP1036" s="20">
        <v>0.18</v>
      </c>
      <c r="AQ1036" s="20"/>
      <c r="AR1036" s="20">
        <v>0.05</v>
      </c>
      <c r="AS1036" s="44">
        <f t="shared" si="1214"/>
        <v>143.87789148984115</v>
      </c>
      <c r="AT1036" s="44">
        <f t="shared" si="1215"/>
        <v>0</v>
      </c>
      <c r="AU1036" s="44">
        <f t="shared" si="1216"/>
        <v>0</v>
      </c>
      <c r="AV1036" s="44">
        <f t="shared" si="1217"/>
        <v>10.081950294647465</v>
      </c>
      <c r="AW1036" s="44"/>
      <c r="AX1036" s="44">
        <f t="shared" si="1218"/>
        <v>153.95984178448862</v>
      </c>
      <c r="AY1036" s="44">
        <f t="shared" si="1219"/>
        <v>673.63119083206641</v>
      </c>
      <c r="AZ1036" s="44">
        <f t="shared" si="1220"/>
        <v>0</v>
      </c>
      <c r="BA1036" s="44"/>
      <c r="BB1036" s="44">
        <f t="shared" si="1221"/>
        <v>18.826158750000001</v>
      </c>
      <c r="BC1036" s="44"/>
      <c r="BD1036" s="44">
        <f t="shared" si="1222"/>
        <v>692.4573495820664</v>
      </c>
      <c r="BE1036" s="20"/>
      <c r="BF1036" s="20">
        <v>0.56000000000000005</v>
      </c>
      <c r="BG1036" s="20"/>
      <c r="BH1036" s="20">
        <v>0.05</v>
      </c>
      <c r="BI1036" s="44">
        <f t="shared" si="1223"/>
        <v>360.74890651249154</v>
      </c>
      <c r="BJ1036" s="44">
        <f t="shared" si="1224"/>
        <v>0</v>
      </c>
      <c r="BK1036" s="44">
        <f t="shared" si="1225"/>
        <v>0</v>
      </c>
      <c r="BL1036" s="44">
        <f t="shared" si="1226"/>
        <v>10.081950294647465</v>
      </c>
      <c r="BM1036" s="44"/>
      <c r="BN1036" s="44">
        <f t="shared" si="1227"/>
        <v>370.83085680713901</v>
      </c>
      <c r="BO1036" s="44">
        <f t="shared" si="1228"/>
        <v>264.64082496974038</v>
      </c>
      <c r="BP1036" s="44">
        <f t="shared" si="1229"/>
        <v>0</v>
      </c>
      <c r="BQ1036" s="44"/>
      <c r="BR1036" s="44">
        <f t="shared" si="1230"/>
        <v>18.826158750000001</v>
      </c>
      <c r="BS1036" s="44"/>
      <c r="BT1036" s="44">
        <f t="shared" si="1231"/>
        <v>283.46698371974037</v>
      </c>
      <c r="BU1036" s="20"/>
      <c r="BV1036" s="20">
        <v>0.22</v>
      </c>
      <c r="BW1036" s="20"/>
      <c r="BX1036" s="20">
        <v>0.05</v>
      </c>
      <c r="BY1036" s="44">
        <f t="shared" si="1232"/>
        <v>141.72278470133597</v>
      </c>
      <c r="BZ1036" s="44">
        <f t="shared" si="1233"/>
        <v>0</v>
      </c>
      <c r="CA1036" s="44">
        <f t="shared" si="1234"/>
        <v>0</v>
      </c>
      <c r="CB1036" s="44">
        <f t="shared" si="1235"/>
        <v>10.081950294647465</v>
      </c>
      <c r="CC1036" s="44"/>
      <c r="CD1036" s="44">
        <f t="shared" si="1236"/>
        <v>151.80473499598344</v>
      </c>
      <c r="CE1036" s="44">
        <f t="shared" si="1237"/>
        <v>3.9476125264583963</v>
      </c>
      <c r="CF1036" s="44">
        <f t="shared" si="1238"/>
        <v>14.774665995093974</v>
      </c>
      <c r="CG1036" s="44">
        <f t="shared" si="1239"/>
        <v>5.4167098280679893</v>
      </c>
      <c r="CH1036" s="44">
        <f t="shared" si="1240"/>
        <v>60.583092838992705</v>
      </c>
      <c r="CI1036" s="44">
        <f t="shared" si="1241"/>
        <v>178.2499430782126</v>
      </c>
      <c r="CJ1036" s="44">
        <f t="shared" si="1242"/>
        <v>72.969077074700067</v>
      </c>
      <c r="CK1036" s="44">
        <f t="shared" si="1243"/>
        <v>406.57288145887628</v>
      </c>
    </row>
    <row r="1037" spans="1:91" x14ac:dyDescent="0.25">
      <c r="A1037" s="41">
        <f>'[11]КППВ ПАТ "СМНВО"'!F206</f>
        <v>2005</v>
      </c>
      <c r="B1037" s="41" t="str">
        <f>'[11]КППВ ПАТ "СМНВО"'!C206</f>
        <v>вул. Металургів, 32б</v>
      </c>
      <c r="C1037" s="47" t="str">
        <f>'[11]КППВ ПАТ "СМНВО"'!O206</f>
        <v>так</v>
      </c>
      <c r="D1037" s="46">
        <f>'[11]КППВ ПАТ "СМНВО"'!G206</f>
        <v>10</v>
      </c>
      <c r="E1037" s="86" t="str">
        <f t="shared" si="1206"/>
        <v>ПАТ"Сумське НВО ім.Фрунзе"</v>
      </c>
      <c r="F1037" s="43">
        <f>'[11]КППВ ПАТ "СМНВО"'!L206</f>
        <v>8046.39</v>
      </c>
      <c r="G1037" s="43">
        <f>'[11]КППВ ПАТ "СМНВО"'!CL206</f>
        <v>979.87353385855261</v>
      </c>
      <c r="H1037" s="32">
        <f t="shared" ref="H1037:H1100" si="1260">G1037*1000/F1037</f>
        <v>121.77803137289548</v>
      </c>
      <c r="I1037" s="42"/>
      <c r="J1037" s="42"/>
      <c r="K1037" s="43">
        <f>'[11]КППВ ПАТ "СМНВО"'!CN206</f>
        <v>266.18970000000002</v>
      </c>
      <c r="L1037" s="42"/>
      <c r="M1037" s="42"/>
      <c r="N1037" s="44">
        <f t="shared" si="1244"/>
        <v>1246.0632338585526</v>
      </c>
      <c r="O1037" s="44">
        <f t="shared" si="1245"/>
        <v>524.75050245725174</v>
      </c>
      <c r="P1037" s="44">
        <f t="shared" si="1246"/>
        <v>0</v>
      </c>
      <c r="Q1037" s="44">
        <f t="shared" si="1247"/>
        <v>0</v>
      </c>
      <c r="R1037" s="44">
        <f t="shared" si="1248"/>
        <v>142.55225189509889</v>
      </c>
      <c r="S1037" s="44">
        <f t="shared" si="1249"/>
        <v>0</v>
      </c>
      <c r="T1037" s="44">
        <f t="shared" si="1250"/>
        <v>667.30275435235058</v>
      </c>
      <c r="U1037" s="44">
        <f t="shared" si="1251"/>
        <v>1087.6596225829935</v>
      </c>
      <c r="V1037" s="44">
        <f t="shared" si="1252"/>
        <v>0</v>
      </c>
      <c r="W1037" s="44">
        <f t="shared" si="1253"/>
        <v>0</v>
      </c>
      <c r="X1037" s="44">
        <f t="shared" si="1254"/>
        <v>266.18970000000002</v>
      </c>
      <c r="Y1037" s="44">
        <f t="shared" si="1255"/>
        <v>0</v>
      </c>
      <c r="Z1037" s="44">
        <f t="shared" si="1256"/>
        <v>1353.8493225829934</v>
      </c>
      <c r="AA1037" s="20">
        <v>0.11</v>
      </c>
      <c r="AC1037" s="44">
        <f t="shared" si="1257"/>
        <v>547.15452000000005</v>
      </c>
      <c r="AD1037" s="28">
        <v>68</v>
      </c>
      <c r="AE1037" s="44">
        <f t="shared" si="1258"/>
        <v>4932.4370699999999</v>
      </c>
      <c r="AF1037" s="28">
        <v>613</v>
      </c>
      <c r="AG1037" s="44">
        <f t="shared" si="1259"/>
        <v>740.26787999999999</v>
      </c>
      <c r="AH1037" s="28">
        <v>92</v>
      </c>
      <c r="AI1037" s="44">
        <f t="shared" si="1210"/>
        <v>195.77873206493882</v>
      </c>
      <c r="AJ1037" s="44">
        <f t="shared" si="1211"/>
        <v>0</v>
      </c>
      <c r="AK1037" s="44"/>
      <c r="AL1037" s="44">
        <f t="shared" si="1212"/>
        <v>13.309485000000002</v>
      </c>
      <c r="AM1037" s="44"/>
      <c r="AN1037" s="44">
        <f t="shared" si="1213"/>
        <v>209.08821706493882</v>
      </c>
      <c r="AO1037" s="20"/>
      <c r="AP1037" s="20">
        <v>0.18</v>
      </c>
      <c r="AQ1037" s="20"/>
      <c r="AR1037" s="20">
        <v>0.05</v>
      </c>
      <c r="AS1037" s="44">
        <f t="shared" si="1214"/>
        <v>130.09269487513734</v>
      </c>
      <c r="AT1037" s="44">
        <f t="shared" si="1215"/>
        <v>0</v>
      </c>
      <c r="AU1037" s="44">
        <f t="shared" si="1216"/>
        <v>0</v>
      </c>
      <c r="AV1037" s="44">
        <f t="shared" si="1217"/>
        <v>7.1276125947549458</v>
      </c>
      <c r="AW1037" s="44"/>
      <c r="AX1037" s="44">
        <f t="shared" si="1218"/>
        <v>137.22030746989228</v>
      </c>
      <c r="AY1037" s="44">
        <f t="shared" si="1219"/>
        <v>609.08938864647644</v>
      </c>
      <c r="AZ1037" s="44">
        <f t="shared" si="1220"/>
        <v>0</v>
      </c>
      <c r="BA1037" s="44"/>
      <c r="BB1037" s="44">
        <f t="shared" si="1221"/>
        <v>13.309485000000002</v>
      </c>
      <c r="BC1037" s="44"/>
      <c r="BD1037" s="44">
        <f t="shared" si="1222"/>
        <v>622.39887364647643</v>
      </c>
      <c r="BE1037" s="20"/>
      <c r="BF1037" s="20">
        <v>0.56000000000000005</v>
      </c>
      <c r="BG1037" s="20"/>
      <c r="BH1037" s="20">
        <v>0.05</v>
      </c>
      <c r="BI1037" s="44">
        <f t="shared" si="1223"/>
        <v>326.18491232742775</v>
      </c>
      <c r="BJ1037" s="44">
        <f t="shared" si="1224"/>
        <v>0</v>
      </c>
      <c r="BK1037" s="44">
        <f t="shared" si="1225"/>
        <v>0</v>
      </c>
      <c r="BL1037" s="44">
        <f t="shared" si="1226"/>
        <v>7.1276125947549458</v>
      </c>
      <c r="BM1037" s="44"/>
      <c r="BN1037" s="44">
        <f t="shared" si="1227"/>
        <v>333.31252492218272</v>
      </c>
      <c r="BO1037" s="44">
        <f t="shared" si="1228"/>
        <v>239.28511696825856</v>
      </c>
      <c r="BP1037" s="44">
        <f t="shared" si="1229"/>
        <v>0</v>
      </c>
      <c r="BQ1037" s="44"/>
      <c r="BR1037" s="44">
        <f t="shared" si="1230"/>
        <v>13.309485000000002</v>
      </c>
      <c r="BS1037" s="44"/>
      <c r="BT1037" s="44">
        <f t="shared" si="1231"/>
        <v>252.59460196825856</v>
      </c>
      <c r="BU1037" s="20"/>
      <c r="BV1037" s="20">
        <v>0.22</v>
      </c>
      <c r="BW1037" s="20"/>
      <c r="BX1037" s="20">
        <v>0.05</v>
      </c>
      <c r="BY1037" s="44">
        <f t="shared" si="1232"/>
        <v>128.14407270006089</v>
      </c>
      <c r="BZ1037" s="44">
        <f t="shared" si="1233"/>
        <v>0</v>
      </c>
      <c r="CA1037" s="44">
        <f t="shared" si="1234"/>
        <v>0</v>
      </c>
      <c r="CB1037" s="44">
        <f t="shared" si="1235"/>
        <v>7.1276125947549458</v>
      </c>
      <c r="CC1037" s="44"/>
      <c r="CD1037" s="44">
        <f t="shared" si="1236"/>
        <v>135.27168529481582</v>
      </c>
      <c r="CE1037" s="44">
        <f t="shared" si="1237"/>
        <v>3.9874165135510435</v>
      </c>
      <c r="CF1037" s="44">
        <f t="shared" si="1238"/>
        <v>14.79823499327413</v>
      </c>
      <c r="CG1037" s="44">
        <f t="shared" si="1239"/>
        <v>5.4724525563988822</v>
      </c>
      <c r="CH1037" s="44">
        <f t="shared" si="1240"/>
        <v>53.822755744660142</v>
      </c>
      <c r="CI1037" s="44">
        <f t="shared" si="1241"/>
        <v>160.21573583757555</v>
      </c>
      <c r="CJ1037" s="44">
        <f t="shared" si="1242"/>
        <v>65.022016807072291</v>
      </c>
      <c r="CK1037" s="44">
        <f t="shared" si="1243"/>
        <v>348.50314583641352</v>
      </c>
    </row>
    <row r="1038" spans="1:91" x14ac:dyDescent="0.25">
      <c r="A1038" s="41">
        <f>'[11]КППВ ПАТ "СМНВО"'!F207</f>
        <v>1958</v>
      </c>
      <c r="B1038" s="41" t="str">
        <f>'[11]КППВ ПАТ "СМНВО"'!C207</f>
        <v>вул.Енгельса, 3</v>
      </c>
      <c r="C1038" s="50">
        <f>'[11]КППВ ПАТ "СМНВО"'!O207</f>
        <v>1</v>
      </c>
      <c r="D1038" s="46">
        <f>'[11]КППВ ПАТ "СМНВО"'!G207</f>
        <v>2</v>
      </c>
      <c r="E1038" s="86" t="str">
        <f t="shared" si="1206"/>
        <v>ПАТ"Сумське НВО ім.Фрунзе"</v>
      </c>
      <c r="F1038" s="43">
        <f>'[11]КППВ ПАТ "СМНВО"'!L207</f>
        <v>514.39</v>
      </c>
      <c r="G1038" s="43">
        <f>'[11]КППВ ПАТ "СМНВО"'!CL207</f>
        <v>105.34993560392321</v>
      </c>
      <c r="H1038" s="32">
        <f t="shared" si="1260"/>
        <v>204.80556698987775</v>
      </c>
      <c r="I1038" s="42"/>
      <c r="J1038" s="42"/>
      <c r="K1038" s="43">
        <f>'[11]КППВ ПАТ "СМНВО"'!CN207</f>
        <v>0</v>
      </c>
      <c r="L1038" s="42"/>
      <c r="M1038" s="42"/>
      <c r="N1038" s="44">
        <f t="shared" si="1244"/>
        <v>105.34993560392321</v>
      </c>
      <c r="O1038" s="44">
        <f t="shared" si="1245"/>
        <v>56.417925101320257</v>
      </c>
      <c r="P1038" s="44">
        <f t="shared" si="1246"/>
        <v>0</v>
      </c>
      <c r="Q1038" s="44">
        <f t="shared" si="1247"/>
        <v>0</v>
      </c>
      <c r="R1038" s="44">
        <f t="shared" si="1248"/>
        <v>0</v>
      </c>
      <c r="S1038" s="44">
        <f t="shared" si="1249"/>
        <v>0</v>
      </c>
      <c r="T1038" s="44">
        <f t="shared" si="1250"/>
        <v>56.417925101320257</v>
      </c>
      <c r="U1038" s="44">
        <f t="shared" si="1251"/>
        <v>108.51043367204092</v>
      </c>
      <c r="V1038" s="44">
        <f t="shared" si="1252"/>
        <v>0</v>
      </c>
      <c r="W1038" s="44">
        <f t="shared" si="1253"/>
        <v>0</v>
      </c>
      <c r="X1038" s="44">
        <f t="shared" si="1254"/>
        <v>0</v>
      </c>
      <c r="Y1038" s="44">
        <f t="shared" si="1255"/>
        <v>0</v>
      </c>
      <c r="Z1038" s="44">
        <f t="shared" si="1256"/>
        <v>108.51043367204092</v>
      </c>
      <c r="AA1038" s="20">
        <v>0.03</v>
      </c>
      <c r="AC1038" s="44">
        <f t="shared" si="1257"/>
        <v>60.69802</v>
      </c>
      <c r="AD1038" s="28">
        <f t="shared" ref="AD1038:AD1054" si="1261">98+$CG$3</f>
        <v>118</v>
      </c>
      <c r="AE1038" s="44">
        <f t="shared" si="1258"/>
        <v>374.47591999999997</v>
      </c>
      <c r="AF1038" s="28">
        <f t="shared" ref="AF1038:AF1054" si="1262">708+$CG$3</f>
        <v>728</v>
      </c>
      <c r="AG1038" s="44">
        <f t="shared" si="1259"/>
        <v>68.413869999999989</v>
      </c>
      <c r="AH1038" s="28">
        <f t="shared" ref="AH1038:AH1054" si="1263">113+$CG$3</f>
        <v>133</v>
      </c>
      <c r="AI1038" s="44">
        <f t="shared" si="1210"/>
        <v>19.531878060967365</v>
      </c>
      <c r="AJ1038" s="44">
        <f t="shared" si="1211"/>
        <v>0</v>
      </c>
      <c r="AK1038" s="44"/>
      <c r="AL1038" s="44">
        <f t="shared" si="1212"/>
        <v>0</v>
      </c>
      <c r="AM1038" s="44"/>
      <c r="AN1038" s="44">
        <f t="shared" si="1213"/>
        <v>19.531878060967365</v>
      </c>
      <c r="AO1038" s="20"/>
      <c r="AP1038" s="20">
        <v>0.18</v>
      </c>
      <c r="AQ1038" s="20"/>
      <c r="AR1038" s="20">
        <v>0.05</v>
      </c>
      <c r="AS1038" s="44">
        <f t="shared" si="1214"/>
        <v>12.978706247218899</v>
      </c>
      <c r="AT1038" s="44">
        <f t="shared" si="1215"/>
        <v>0</v>
      </c>
      <c r="AU1038" s="44">
        <f t="shared" si="1216"/>
        <v>0</v>
      </c>
      <c r="AV1038" s="44">
        <f t="shared" si="1217"/>
        <v>0</v>
      </c>
      <c r="AW1038" s="44"/>
      <c r="AX1038" s="44">
        <f t="shared" si="1218"/>
        <v>12.978706247218899</v>
      </c>
      <c r="AY1038" s="44">
        <f t="shared" si="1219"/>
        <v>60.765842856342921</v>
      </c>
      <c r="AZ1038" s="44">
        <f t="shared" si="1220"/>
        <v>0</v>
      </c>
      <c r="BA1038" s="44"/>
      <c r="BB1038" s="44">
        <f t="shared" si="1221"/>
        <v>0</v>
      </c>
      <c r="BC1038" s="44"/>
      <c r="BD1038" s="44">
        <f t="shared" si="1222"/>
        <v>60.765842856342921</v>
      </c>
      <c r="BE1038" s="20"/>
      <c r="BF1038" s="20">
        <v>0.56000000000000005</v>
      </c>
      <c r="BG1038" s="20"/>
      <c r="BH1038" s="20">
        <v>0.05</v>
      </c>
      <c r="BI1038" s="44">
        <f t="shared" si="1223"/>
        <v>32.541859198441529</v>
      </c>
      <c r="BJ1038" s="44">
        <f t="shared" si="1224"/>
        <v>0</v>
      </c>
      <c r="BK1038" s="44">
        <f t="shared" si="1225"/>
        <v>0</v>
      </c>
      <c r="BL1038" s="44">
        <f t="shared" si="1226"/>
        <v>0</v>
      </c>
      <c r="BM1038" s="44"/>
      <c r="BN1038" s="44">
        <f t="shared" si="1227"/>
        <v>32.541859198441529</v>
      </c>
      <c r="BO1038" s="44">
        <f t="shared" si="1228"/>
        <v>23.872295407849002</v>
      </c>
      <c r="BP1038" s="44">
        <f t="shared" si="1229"/>
        <v>0</v>
      </c>
      <c r="BQ1038" s="44"/>
      <c r="BR1038" s="44">
        <f t="shared" si="1230"/>
        <v>0</v>
      </c>
      <c r="BS1038" s="44"/>
      <c r="BT1038" s="44">
        <f t="shared" si="1231"/>
        <v>23.872295407849002</v>
      </c>
      <c r="BU1038" s="20"/>
      <c r="BV1038" s="20">
        <v>0.22</v>
      </c>
      <c r="BW1038" s="20"/>
      <c r="BX1038" s="20">
        <v>0.05</v>
      </c>
      <c r="BY1038" s="44">
        <f t="shared" si="1232"/>
        <v>12.784301827959172</v>
      </c>
      <c r="BZ1038" s="44">
        <f t="shared" si="1233"/>
        <v>0</v>
      </c>
      <c r="CA1038" s="44">
        <f t="shared" si="1234"/>
        <v>0</v>
      </c>
      <c r="CB1038" s="44">
        <f t="shared" si="1235"/>
        <v>0</v>
      </c>
      <c r="CC1038" s="44"/>
      <c r="CD1038" s="44">
        <f t="shared" si="1236"/>
        <v>12.784301827959172</v>
      </c>
      <c r="CE1038" s="44">
        <f t="shared" si="1237"/>
        <v>4.6767388708721631</v>
      </c>
      <c r="CF1038" s="44">
        <f t="shared" si="1238"/>
        <v>11.507514605002473</v>
      </c>
      <c r="CG1038" s="44">
        <f t="shared" si="1239"/>
        <v>5.3513966519766738</v>
      </c>
      <c r="CH1038" s="44">
        <f t="shared" si="1240"/>
        <v>5.0278275689893679</v>
      </c>
      <c r="CI1038" s="44">
        <f t="shared" si="1241"/>
        <v>15.642130214633591</v>
      </c>
      <c r="CJ1038" s="44">
        <f t="shared" si="1242"/>
        <v>6.1451225843203385</v>
      </c>
      <c r="CK1038" s="44">
        <f t="shared" si="1243"/>
        <v>27.932375383274266</v>
      </c>
      <c r="CM1038" s="35">
        <f t="shared" ref="CM1038:CM1054" si="1264">$CE$3/1000</f>
        <v>20</v>
      </c>
    </row>
    <row r="1039" spans="1:91" x14ac:dyDescent="0.25">
      <c r="A1039" s="41">
        <f>'[11]КППВ ПАТ "СМНВО"'!F208</f>
        <v>1953</v>
      </c>
      <c r="B1039" s="41" t="str">
        <f>'[11]КППВ ПАТ "СМНВО"'!C208</f>
        <v>вул.Енгельса, 8</v>
      </c>
      <c r="C1039" s="50">
        <f>'[11]КППВ ПАТ "СМНВО"'!O208</f>
        <v>1</v>
      </c>
      <c r="D1039" s="46">
        <f>'[11]КППВ ПАТ "СМНВО"'!G208</f>
        <v>2</v>
      </c>
      <c r="E1039" s="86" t="str">
        <f t="shared" si="1206"/>
        <v>ПАТ"Сумське НВО ім.Фрунзе"</v>
      </c>
      <c r="F1039" s="43">
        <f>'[11]КППВ ПАТ "СМНВО"'!L208</f>
        <v>504.2</v>
      </c>
      <c r="G1039" s="43">
        <f>'[11]КППВ ПАТ "СМНВО"'!CL208</f>
        <v>102.9784800802905</v>
      </c>
      <c r="H1039" s="32">
        <f t="shared" si="1260"/>
        <v>204.24133296368603</v>
      </c>
      <c r="I1039" s="42"/>
      <c r="J1039" s="42"/>
      <c r="K1039" s="43">
        <f>'[11]КППВ ПАТ "СМНВО"'!CN208</f>
        <v>0</v>
      </c>
      <c r="L1039" s="42"/>
      <c r="M1039" s="42"/>
      <c r="N1039" s="44">
        <f t="shared" si="1244"/>
        <v>102.9784800802905</v>
      </c>
      <c r="O1039" s="44">
        <f t="shared" si="1245"/>
        <v>55.147942359076985</v>
      </c>
      <c r="P1039" s="44">
        <f t="shared" si="1246"/>
        <v>0</v>
      </c>
      <c r="Q1039" s="44">
        <f t="shared" si="1247"/>
        <v>0</v>
      </c>
      <c r="R1039" s="44">
        <f t="shared" si="1248"/>
        <v>0</v>
      </c>
      <c r="S1039" s="44">
        <f t="shared" si="1249"/>
        <v>0</v>
      </c>
      <c r="T1039" s="44">
        <f t="shared" si="1250"/>
        <v>55.147942359076985</v>
      </c>
      <c r="U1039" s="44">
        <f t="shared" si="1251"/>
        <v>106.06783448269921</v>
      </c>
      <c r="V1039" s="44">
        <f t="shared" si="1252"/>
        <v>0</v>
      </c>
      <c r="W1039" s="44">
        <f t="shared" si="1253"/>
        <v>0</v>
      </c>
      <c r="X1039" s="44">
        <f t="shared" si="1254"/>
        <v>0</v>
      </c>
      <c r="Y1039" s="44">
        <f t="shared" si="1255"/>
        <v>0</v>
      </c>
      <c r="Z1039" s="44">
        <f t="shared" si="1256"/>
        <v>106.06783448269921</v>
      </c>
      <c r="AA1039" s="20">
        <v>0.03</v>
      </c>
      <c r="AC1039" s="44">
        <f t="shared" si="1257"/>
        <v>59.495599999999996</v>
      </c>
      <c r="AD1039" s="28">
        <f t="shared" si="1261"/>
        <v>118</v>
      </c>
      <c r="AE1039" s="44">
        <f t="shared" si="1258"/>
        <v>367.05759999999998</v>
      </c>
      <c r="AF1039" s="28">
        <f t="shared" si="1262"/>
        <v>728</v>
      </c>
      <c r="AG1039" s="44">
        <f t="shared" si="1259"/>
        <v>67.058599999999984</v>
      </c>
      <c r="AH1039" s="28">
        <f t="shared" si="1263"/>
        <v>133</v>
      </c>
      <c r="AI1039" s="44">
        <f t="shared" si="1210"/>
        <v>19.092210206885856</v>
      </c>
      <c r="AJ1039" s="44">
        <f t="shared" si="1211"/>
        <v>0</v>
      </c>
      <c r="AK1039" s="44"/>
      <c r="AL1039" s="44">
        <f t="shared" si="1212"/>
        <v>0</v>
      </c>
      <c r="AM1039" s="44"/>
      <c r="AN1039" s="44">
        <f t="shared" si="1213"/>
        <v>19.092210206885856</v>
      </c>
      <c r="AO1039" s="20"/>
      <c r="AP1039" s="20">
        <v>0.18</v>
      </c>
      <c r="AQ1039" s="20"/>
      <c r="AR1039" s="20">
        <v>0.05</v>
      </c>
      <c r="AS1039" s="44">
        <f t="shared" si="1214"/>
        <v>12.68655206180687</v>
      </c>
      <c r="AT1039" s="44">
        <f t="shared" si="1215"/>
        <v>0</v>
      </c>
      <c r="AU1039" s="44">
        <f t="shared" si="1216"/>
        <v>0</v>
      </c>
      <c r="AV1039" s="44">
        <f t="shared" si="1217"/>
        <v>0</v>
      </c>
      <c r="AW1039" s="44"/>
      <c r="AX1039" s="44">
        <f t="shared" si="1218"/>
        <v>12.68655206180687</v>
      </c>
      <c r="AY1039" s="44">
        <f t="shared" si="1219"/>
        <v>59.397987310311564</v>
      </c>
      <c r="AZ1039" s="44">
        <f t="shared" si="1220"/>
        <v>0</v>
      </c>
      <c r="BA1039" s="44"/>
      <c r="BB1039" s="44">
        <f t="shared" si="1221"/>
        <v>0</v>
      </c>
      <c r="BC1039" s="44"/>
      <c r="BD1039" s="44">
        <f t="shared" si="1222"/>
        <v>59.397987310311564</v>
      </c>
      <c r="BE1039" s="20"/>
      <c r="BF1039" s="20">
        <v>0.56000000000000005</v>
      </c>
      <c r="BG1039" s="20"/>
      <c r="BH1039" s="20">
        <v>0.05</v>
      </c>
      <c r="BI1039" s="44">
        <f t="shared" si="1223"/>
        <v>31.809333152715606</v>
      </c>
      <c r="BJ1039" s="44">
        <f t="shared" si="1224"/>
        <v>0</v>
      </c>
      <c r="BK1039" s="44">
        <f t="shared" si="1225"/>
        <v>0</v>
      </c>
      <c r="BL1039" s="44">
        <f t="shared" si="1226"/>
        <v>0</v>
      </c>
      <c r="BM1039" s="44"/>
      <c r="BN1039" s="44">
        <f t="shared" si="1227"/>
        <v>31.809333152715606</v>
      </c>
      <c r="BO1039" s="44">
        <f t="shared" si="1228"/>
        <v>23.334923586193828</v>
      </c>
      <c r="BP1039" s="44">
        <f t="shared" si="1229"/>
        <v>0</v>
      </c>
      <c r="BQ1039" s="44"/>
      <c r="BR1039" s="44">
        <f t="shared" si="1230"/>
        <v>0</v>
      </c>
      <c r="BS1039" s="44"/>
      <c r="BT1039" s="44">
        <f t="shared" si="1231"/>
        <v>23.334923586193828</v>
      </c>
      <c r="BU1039" s="20"/>
      <c r="BV1039" s="20">
        <v>0.22</v>
      </c>
      <c r="BW1039" s="20"/>
      <c r="BX1039" s="20">
        <v>0.05</v>
      </c>
      <c r="BY1039" s="44">
        <f t="shared" si="1232"/>
        <v>12.496523738566845</v>
      </c>
      <c r="BZ1039" s="44">
        <f t="shared" si="1233"/>
        <v>0</v>
      </c>
      <c r="CA1039" s="44">
        <f t="shared" si="1234"/>
        <v>0</v>
      </c>
      <c r="CB1039" s="44">
        <f t="shared" si="1235"/>
        <v>0</v>
      </c>
      <c r="CC1039" s="44"/>
      <c r="CD1039" s="44">
        <f t="shared" si="1236"/>
        <v>12.496523738566845</v>
      </c>
      <c r="CE1039" s="44">
        <f t="shared" si="1237"/>
        <v>4.6896587591448702</v>
      </c>
      <c r="CF1039" s="44">
        <f t="shared" si="1238"/>
        <v>11.539305091300342</v>
      </c>
      <c r="CG1039" s="44">
        <f t="shared" si="1239"/>
        <v>5.366180339660648</v>
      </c>
      <c r="CH1039" s="44">
        <f t="shared" si="1240"/>
        <v>4.9146498115279886</v>
      </c>
      <c r="CI1039" s="44">
        <f t="shared" si="1241"/>
        <v>15.290021635864855</v>
      </c>
      <c r="CJ1039" s="44">
        <f t="shared" si="1242"/>
        <v>6.0067942140897648</v>
      </c>
      <c r="CK1039" s="44">
        <f t="shared" si="1243"/>
        <v>27.303610064044381</v>
      </c>
      <c r="CM1039" s="35">
        <f t="shared" si="1264"/>
        <v>20</v>
      </c>
    </row>
    <row r="1040" spans="1:91" x14ac:dyDescent="0.25">
      <c r="A1040" s="41">
        <f>'[11]КППВ ПАТ "СМНВО"'!F209</f>
        <v>1940</v>
      </c>
      <c r="B1040" s="41" t="str">
        <f>'[11]КППВ ПАТ "СМНВО"'!C209</f>
        <v>вул.Жукова,1</v>
      </c>
      <c r="C1040" s="50">
        <f>'[11]КППВ ПАТ "СМНВО"'!O209</f>
        <v>1</v>
      </c>
      <c r="D1040" s="46">
        <f>'[11]КППВ ПАТ "СМНВО"'!G209</f>
        <v>2</v>
      </c>
      <c r="E1040" s="86" t="str">
        <f t="shared" si="1206"/>
        <v>ПАТ"Сумське НВО ім.Фрунзе"</v>
      </c>
      <c r="F1040" s="43">
        <f>'[11]КППВ ПАТ "СМНВО"'!L209</f>
        <v>1081.81</v>
      </c>
      <c r="G1040" s="43">
        <f>'[11]КППВ ПАТ "СМНВО"'!CL209</f>
        <v>221.04911762298792</v>
      </c>
      <c r="H1040" s="32">
        <f t="shared" si="1260"/>
        <v>204.33266250357082</v>
      </c>
      <c r="I1040" s="42"/>
      <c r="J1040" s="42"/>
      <c r="K1040" s="43">
        <f>'[11]КППВ ПАТ "СМНВО"'!CN209</f>
        <v>95.247074999999995</v>
      </c>
      <c r="L1040" s="42"/>
      <c r="M1040" s="42"/>
      <c r="N1040" s="44">
        <f t="shared" si="1244"/>
        <v>316.29619262298792</v>
      </c>
      <c r="O1040" s="44">
        <f t="shared" si="1245"/>
        <v>118.37816976607854</v>
      </c>
      <c r="P1040" s="44">
        <f t="shared" si="1246"/>
        <v>0</v>
      </c>
      <c r="Q1040" s="44">
        <f t="shared" si="1247"/>
        <v>0</v>
      </c>
      <c r="R1040" s="44">
        <f t="shared" si="1248"/>
        <v>51.007552236887364</v>
      </c>
      <c r="S1040" s="44">
        <f t="shared" si="1249"/>
        <v>0</v>
      </c>
      <c r="T1040" s="44">
        <f t="shared" si="1250"/>
        <v>169.38572200296591</v>
      </c>
      <c r="U1040" s="44">
        <f t="shared" si="1251"/>
        <v>227.68059115167756</v>
      </c>
      <c r="V1040" s="44">
        <f t="shared" si="1252"/>
        <v>0</v>
      </c>
      <c r="W1040" s="44">
        <f t="shared" si="1253"/>
        <v>0</v>
      </c>
      <c r="X1040" s="44">
        <f t="shared" si="1254"/>
        <v>95.247074999999995</v>
      </c>
      <c r="Y1040" s="44">
        <f t="shared" si="1255"/>
        <v>0</v>
      </c>
      <c r="Z1040" s="44">
        <f t="shared" si="1256"/>
        <v>322.92766615167756</v>
      </c>
      <c r="AA1040" s="20">
        <v>0.03</v>
      </c>
      <c r="AC1040" s="44">
        <f t="shared" si="1257"/>
        <v>127.65357999999999</v>
      </c>
      <c r="AD1040" s="28">
        <f t="shared" si="1261"/>
        <v>118</v>
      </c>
      <c r="AE1040" s="44">
        <f t="shared" si="1258"/>
        <v>787.55767999999989</v>
      </c>
      <c r="AF1040" s="28">
        <f t="shared" si="1262"/>
        <v>728</v>
      </c>
      <c r="AG1040" s="44">
        <f t="shared" si="1259"/>
        <v>143.88072999999997</v>
      </c>
      <c r="AH1040" s="28">
        <f t="shared" si="1263"/>
        <v>133</v>
      </c>
      <c r="AI1040" s="44">
        <f t="shared" si="1210"/>
        <v>40.982506407301962</v>
      </c>
      <c r="AJ1040" s="44">
        <f t="shared" si="1211"/>
        <v>0</v>
      </c>
      <c r="AK1040" s="44"/>
      <c r="AL1040" s="44">
        <f t="shared" si="1212"/>
        <v>4.7623537499999999</v>
      </c>
      <c r="AM1040" s="44"/>
      <c r="AN1040" s="44">
        <f t="shared" si="1213"/>
        <v>45.744860157301964</v>
      </c>
      <c r="AO1040" s="20"/>
      <c r="AP1040" s="20">
        <v>0.18</v>
      </c>
      <c r="AQ1040" s="20"/>
      <c r="AR1040" s="20">
        <v>0.05</v>
      </c>
      <c r="AS1040" s="44">
        <f t="shared" si="1214"/>
        <v>27.232399786382594</v>
      </c>
      <c r="AT1040" s="44">
        <f t="shared" si="1215"/>
        <v>0</v>
      </c>
      <c r="AU1040" s="44">
        <f t="shared" si="1216"/>
        <v>0</v>
      </c>
      <c r="AV1040" s="44">
        <f t="shared" si="1217"/>
        <v>2.5503776118443682</v>
      </c>
      <c r="AW1040" s="44"/>
      <c r="AX1040" s="44">
        <f t="shared" si="1218"/>
        <v>29.782777398226962</v>
      </c>
      <c r="AY1040" s="44">
        <f t="shared" si="1219"/>
        <v>127.50113104493944</v>
      </c>
      <c r="AZ1040" s="44">
        <f t="shared" si="1220"/>
        <v>0</v>
      </c>
      <c r="BA1040" s="44"/>
      <c r="BB1040" s="44">
        <f t="shared" si="1221"/>
        <v>4.7623537499999999</v>
      </c>
      <c r="BC1040" s="44"/>
      <c r="BD1040" s="44">
        <f t="shared" si="1222"/>
        <v>132.26348479493944</v>
      </c>
      <c r="BE1040" s="20"/>
      <c r="BF1040" s="20">
        <v>0.56000000000000005</v>
      </c>
      <c r="BG1040" s="20"/>
      <c r="BH1040" s="20">
        <v>0.05</v>
      </c>
      <c r="BI1040" s="44">
        <f t="shared" si="1223"/>
        <v>68.280528321074115</v>
      </c>
      <c r="BJ1040" s="44">
        <f t="shared" si="1224"/>
        <v>0</v>
      </c>
      <c r="BK1040" s="44">
        <f t="shared" si="1225"/>
        <v>0</v>
      </c>
      <c r="BL1040" s="44">
        <f t="shared" si="1226"/>
        <v>2.5503776118443682</v>
      </c>
      <c r="BM1040" s="44"/>
      <c r="BN1040" s="44">
        <f t="shared" si="1227"/>
        <v>70.830905932918483</v>
      </c>
      <c r="BO1040" s="44">
        <f t="shared" si="1228"/>
        <v>50.089730053369067</v>
      </c>
      <c r="BP1040" s="44">
        <f t="shared" si="1229"/>
        <v>0</v>
      </c>
      <c r="BQ1040" s="44"/>
      <c r="BR1040" s="44">
        <f t="shared" si="1230"/>
        <v>4.7623537499999999</v>
      </c>
      <c r="BS1040" s="44"/>
      <c r="BT1040" s="44">
        <f t="shared" si="1231"/>
        <v>54.852083803369069</v>
      </c>
      <c r="BU1040" s="20"/>
      <c r="BV1040" s="20">
        <v>0.22</v>
      </c>
      <c r="BW1040" s="20"/>
      <c r="BX1040" s="20">
        <v>0.05</v>
      </c>
      <c r="BY1040" s="44">
        <f t="shared" si="1232"/>
        <v>26.8244932689934</v>
      </c>
      <c r="BZ1040" s="44">
        <f t="shared" si="1233"/>
        <v>0</v>
      </c>
      <c r="CA1040" s="44">
        <f t="shared" si="1234"/>
        <v>0</v>
      </c>
      <c r="CB1040" s="44">
        <f t="shared" si="1235"/>
        <v>2.5503776118443682</v>
      </c>
      <c r="CC1040" s="44"/>
      <c r="CD1040" s="44">
        <f t="shared" si="1236"/>
        <v>29.374870880837769</v>
      </c>
      <c r="CE1040" s="44">
        <f t="shared" si="1237"/>
        <v>4.286154319764667</v>
      </c>
      <c r="CF1040" s="44">
        <f t="shared" si="1238"/>
        <v>11.118842398343299</v>
      </c>
      <c r="CG1040" s="44">
        <f t="shared" si="1239"/>
        <v>4.8980889340302864</v>
      </c>
      <c r="CH1040" s="44">
        <f t="shared" si="1240"/>
        <v>11.775481513888527</v>
      </c>
      <c r="CI1040" s="44">
        <f t="shared" si="1241"/>
        <v>34.046802521849607</v>
      </c>
      <c r="CJ1040" s="44">
        <f t="shared" si="1242"/>
        <v>14.119831093673904</v>
      </c>
      <c r="CK1040" s="44">
        <f t="shared" si="1243"/>
        <v>83.126907591721107</v>
      </c>
      <c r="CM1040" s="35">
        <f t="shared" si="1264"/>
        <v>20</v>
      </c>
    </row>
    <row r="1041" spans="1:91" x14ac:dyDescent="0.25">
      <c r="A1041" s="41">
        <f>'[11]КППВ ПАТ "СМНВО"'!F210</f>
        <v>1940</v>
      </c>
      <c r="B1041" s="41" t="str">
        <f>'[11]КППВ ПАТ "СМНВО"'!C210</f>
        <v>вул.Жукова,3</v>
      </c>
      <c r="C1041" s="50">
        <f>'[11]КППВ ПАТ "СМНВО"'!O210</f>
        <v>1</v>
      </c>
      <c r="D1041" s="46">
        <f>'[11]КППВ ПАТ "СМНВО"'!G210</f>
        <v>2</v>
      </c>
      <c r="E1041" s="86" t="str">
        <f t="shared" si="1206"/>
        <v>ПАТ"Сумське НВО ім.Фрунзе"</v>
      </c>
      <c r="F1041" s="43">
        <f>'[11]КППВ ПАТ "СМНВО"'!L210</f>
        <v>1164.83</v>
      </c>
      <c r="G1041" s="43">
        <f>'[11]КППВ ПАТ "СМНВО"'!CL210</f>
        <v>238.0465590096357</v>
      </c>
      <c r="H1041" s="32">
        <f t="shared" si="1260"/>
        <v>204.36163131927896</v>
      </c>
      <c r="I1041" s="42"/>
      <c r="J1041" s="42"/>
      <c r="K1041" s="43">
        <f>'[11]КППВ ПАТ "СМНВО"'!CN210</f>
        <v>93.083550000000002</v>
      </c>
      <c r="L1041" s="42"/>
      <c r="M1041" s="42"/>
      <c r="N1041" s="44">
        <f t="shared" si="1244"/>
        <v>331.1301090096357</v>
      </c>
      <c r="O1041" s="44">
        <f t="shared" si="1245"/>
        <v>127.48078923678531</v>
      </c>
      <c r="P1041" s="44">
        <f t="shared" si="1246"/>
        <v>0</v>
      </c>
      <c r="Q1041" s="44">
        <f t="shared" si="1247"/>
        <v>0</v>
      </c>
      <c r="R1041" s="44">
        <f t="shared" si="1248"/>
        <v>49.848922279449702</v>
      </c>
      <c r="S1041" s="44">
        <f t="shared" si="1249"/>
        <v>0</v>
      </c>
      <c r="T1041" s="44">
        <f t="shared" si="1250"/>
        <v>177.32971151623502</v>
      </c>
      <c r="U1041" s="44">
        <f t="shared" si="1251"/>
        <v>245.18795577992478</v>
      </c>
      <c r="V1041" s="44">
        <f t="shared" si="1252"/>
        <v>0</v>
      </c>
      <c r="W1041" s="44">
        <f t="shared" si="1253"/>
        <v>0</v>
      </c>
      <c r="X1041" s="44">
        <f t="shared" si="1254"/>
        <v>93.083550000000002</v>
      </c>
      <c r="Y1041" s="44">
        <f t="shared" si="1255"/>
        <v>0</v>
      </c>
      <c r="Z1041" s="44">
        <f t="shared" si="1256"/>
        <v>338.27150577992478</v>
      </c>
      <c r="AA1041" s="20">
        <v>0.03</v>
      </c>
      <c r="AC1041" s="44">
        <f t="shared" si="1257"/>
        <v>137.44994</v>
      </c>
      <c r="AD1041" s="28">
        <f t="shared" si="1261"/>
        <v>118</v>
      </c>
      <c r="AE1041" s="44">
        <f t="shared" si="1258"/>
        <v>847.99623999999994</v>
      </c>
      <c r="AF1041" s="28">
        <f t="shared" si="1262"/>
        <v>728</v>
      </c>
      <c r="AG1041" s="44">
        <f t="shared" si="1259"/>
        <v>154.92238999999998</v>
      </c>
      <c r="AH1041" s="28">
        <f t="shared" si="1263"/>
        <v>133</v>
      </c>
      <c r="AI1041" s="44">
        <f t="shared" si="1210"/>
        <v>44.133832040386459</v>
      </c>
      <c r="AJ1041" s="44">
        <f t="shared" si="1211"/>
        <v>0</v>
      </c>
      <c r="AK1041" s="44"/>
      <c r="AL1041" s="44">
        <f t="shared" si="1212"/>
        <v>4.6541775000000003</v>
      </c>
      <c r="AM1041" s="44"/>
      <c r="AN1041" s="44">
        <f t="shared" si="1213"/>
        <v>48.788009540386462</v>
      </c>
      <c r="AO1041" s="20"/>
      <c r="AP1041" s="20">
        <v>0.18</v>
      </c>
      <c r="AQ1041" s="20"/>
      <c r="AR1041" s="20">
        <v>0.05</v>
      </c>
      <c r="AS1041" s="44">
        <f t="shared" si="1214"/>
        <v>29.326419089261098</v>
      </c>
      <c r="AT1041" s="44">
        <f t="shared" si="1215"/>
        <v>0</v>
      </c>
      <c r="AU1041" s="44">
        <f t="shared" si="1216"/>
        <v>0</v>
      </c>
      <c r="AV1041" s="44">
        <f t="shared" si="1217"/>
        <v>2.4924461139724854</v>
      </c>
      <c r="AW1041" s="44"/>
      <c r="AX1041" s="44">
        <f t="shared" si="1218"/>
        <v>31.818865203233582</v>
      </c>
      <c r="AY1041" s="44">
        <f t="shared" si="1219"/>
        <v>137.30525523675789</v>
      </c>
      <c r="AZ1041" s="44">
        <f t="shared" si="1220"/>
        <v>0</v>
      </c>
      <c r="BA1041" s="44"/>
      <c r="BB1041" s="44">
        <f t="shared" si="1221"/>
        <v>4.6541775000000003</v>
      </c>
      <c r="BC1041" s="44"/>
      <c r="BD1041" s="44">
        <f t="shared" si="1222"/>
        <v>141.95943273675789</v>
      </c>
      <c r="BE1041" s="20"/>
      <c r="BF1041" s="20">
        <v>0.56000000000000005</v>
      </c>
      <c r="BG1041" s="20"/>
      <c r="BH1041" s="20">
        <v>0.05</v>
      </c>
      <c r="BI1041" s="44">
        <f t="shared" si="1223"/>
        <v>73.530919231777773</v>
      </c>
      <c r="BJ1041" s="44">
        <f t="shared" si="1224"/>
        <v>0</v>
      </c>
      <c r="BK1041" s="44">
        <f t="shared" si="1225"/>
        <v>0</v>
      </c>
      <c r="BL1041" s="44">
        <f t="shared" si="1226"/>
        <v>2.4924461139724854</v>
      </c>
      <c r="BM1041" s="44"/>
      <c r="BN1041" s="44">
        <f t="shared" si="1227"/>
        <v>76.023365345750264</v>
      </c>
      <c r="BO1041" s="44">
        <f t="shared" si="1228"/>
        <v>53.941350271583453</v>
      </c>
      <c r="BP1041" s="44">
        <f t="shared" si="1229"/>
        <v>0</v>
      </c>
      <c r="BQ1041" s="44"/>
      <c r="BR1041" s="44">
        <f t="shared" si="1230"/>
        <v>4.6541775000000003</v>
      </c>
      <c r="BS1041" s="44"/>
      <c r="BT1041" s="44">
        <f t="shared" si="1231"/>
        <v>58.595527771583455</v>
      </c>
      <c r="BU1041" s="20"/>
      <c r="BV1041" s="20">
        <v>0.22</v>
      </c>
      <c r="BW1041" s="20"/>
      <c r="BX1041" s="20">
        <v>0.05</v>
      </c>
      <c r="BY1041" s="44">
        <f t="shared" si="1232"/>
        <v>28.887146841055554</v>
      </c>
      <c r="BZ1041" s="44">
        <f t="shared" si="1233"/>
        <v>0</v>
      </c>
      <c r="CA1041" s="44">
        <f t="shared" si="1234"/>
        <v>0</v>
      </c>
      <c r="CB1041" s="44">
        <f t="shared" si="1235"/>
        <v>2.4924461139724854</v>
      </c>
      <c r="CC1041" s="44"/>
      <c r="CD1041" s="44">
        <f t="shared" si="1236"/>
        <v>31.379592955028038</v>
      </c>
      <c r="CE1041" s="44">
        <f t="shared" si="1237"/>
        <v>4.3197624780795669</v>
      </c>
      <c r="CF1041" s="44">
        <f t="shared" si="1238"/>
        <v>11.154415963347027</v>
      </c>
      <c r="CG1041" s="44">
        <f t="shared" si="1239"/>
        <v>4.9370426895603288</v>
      </c>
      <c r="CH1041" s="44">
        <f t="shared" si="1240"/>
        <v>12.558838358379674</v>
      </c>
      <c r="CI1041" s="44">
        <f t="shared" si="1241"/>
        <v>36.542699445698517</v>
      </c>
      <c r="CJ1041" s="44">
        <f t="shared" si="1242"/>
        <v>15.083455314939552</v>
      </c>
      <c r="CK1041" s="44">
        <f t="shared" si="1243"/>
        <v>87.076664991201426</v>
      </c>
      <c r="CM1041" s="35">
        <f t="shared" si="1264"/>
        <v>20</v>
      </c>
    </row>
    <row r="1042" spans="1:91" x14ac:dyDescent="0.25">
      <c r="A1042" s="41">
        <f>'[11]КППВ ПАТ "СМНВО"'!F211</f>
        <v>1940</v>
      </c>
      <c r="B1042" s="41" t="str">
        <f>'[11]КППВ ПАТ "СМНВО"'!C211</f>
        <v>вул.Жукова,7</v>
      </c>
      <c r="C1042" s="50">
        <f>'[11]КППВ ПАТ "СМНВО"'!O211</f>
        <v>1</v>
      </c>
      <c r="D1042" s="46">
        <f>'[11]КППВ ПАТ "СМНВО"'!G211</f>
        <v>2</v>
      </c>
      <c r="E1042" s="86" t="str">
        <f t="shared" si="1206"/>
        <v>ПАТ"Сумське НВО ім.Фрунзе"</v>
      </c>
      <c r="F1042" s="43">
        <f>'[11]КППВ ПАТ "СМНВО"'!L211</f>
        <v>1170.33</v>
      </c>
      <c r="G1042" s="43">
        <f>'[11]КППВ ПАТ "СМНВО"'!CL211</f>
        <v>185.13705165039175</v>
      </c>
      <c r="H1042" s="32">
        <f t="shared" si="1260"/>
        <v>158.19217797577755</v>
      </c>
      <c r="I1042" s="42"/>
      <c r="J1042" s="42"/>
      <c r="K1042" s="43">
        <f>'[11]КППВ ПАТ "СМНВО"'!CN211</f>
        <v>96.01147499999999</v>
      </c>
      <c r="L1042" s="42"/>
      <c r="M1042" s="42"/>
      <c r="N1042" s="44">
        <f t="shared" si="1244"/>
        <v>281.14852665039177</v>
      </c>
      <c r="O1042" s="44">
        <f t="shared" si="1245"/>
        <v>99.146223997331902</v>
      </c>
      <c r="P1042" s="44">
        <f t="shared" si="1246"/>
        <v>0</v>
      </c>
      <c r="Q1042" s="44">
        <f t="shared" si="1247"/>
        <v>0</v>
      </c>
      <c r="R1042" s="44">
        <f t="shared" si="1248"/>
        <v>51.416910455288047</v>
      </c>
      <c r="S1042" s="44">
        <f t="shared" si="1249"/>
        <v>0</v>
      </c>
      <c r="T1042" s="44">
        <f t="shared" si="1250"/>
        <v>150.56313445261995</v>
      </c>
      <c r="U1042" s="44">
        <f t="shared" si="1251"/>
        <v>190.69116319990351</v>
      </c>
      <c r="V1042" s="44">
        <f t="shared" si="1252"/>
        <v>0</v>
      </c>
      <c r="W1042" s="44">
        <f t="shared" si="1253"/>
        <v>0</v>
      </c>
      <c r="X1042" s="44">
        <f t="shared" si="1254"/>
        <v>96.01147499999999</v>
      </c>
      <c r="Y1042" s="44">
        <f t="shared" si="1255"/>
        <v>0</v>
      </c>
      <c r="Z1042" s="44">
        <f t="shared" si="1256"/>
        <v>286.7026381999035</v>
      </c>
      <c r="AA1042" s="20">
        <v>0.03</v>
      </c>
      <c r="AC1042" s="44">
        <f t="shared" si="1257"/>
        <v>138.09894</v>
      </c>
      <c r="AD1042" s="28">
        <f t="shared" si="1261"/>
        <v>118</v>
      </c>
      <c r="AE1042" s="44">
        <f t="shared" si="1258"/>
        <v>852.00023999999996</v>
      </c>
      <c r="AF1042" s="28">
        <f t="shared" si="1262"/>
        <v>728</v>
      </c>
      <c r="AG1042" s="44">
        <f t="shared" si="1259"/>
        <v>155.65388999999999</v>
      </c>
      <c r="AH1042" s="28">
        <f t="shared" si="1263"/>
        <v>133</v>
      </c>
      <c r="AI1042" s="44">
        <f t="shared" si="1210"/>
        <v>34.324409375982633</v>
      </c>
      <c r="AJ1042" s="44">
        <f t="shared" si="1211"/>
        <v>0</v>
      </c>
      <c r="AK1042" s="44"/>
      <c r="AL1042" s="44">
        <f t="shared" si="1212"/>
        <v>4.8005737499999999</v>
      </c>
      <c r="AM1042" s="44"/>
      <c r="AN1042" s="44">
        <f t="shared" si="1213"/>
        <v>39.124983125982631</v>
      </c>
      <c r="AO1042" s="20"/>
      <c r="AP1042" s="20">
        <v>0.18</v>
      </c>
      <c r="AQ1042" s="20"/>
      <c r="AR1042" s="20">
        <v>0.05</v>
      </c>
      <c r="AS1042" s="44">
        <f t="shared" si="1214"/>
        <v>22.808171595665847</v>
      </c>
      <c r="AT1042" s="44">
        <f t="shared" si="1215"/>
        <v>0</v>
      </c>
      <c r="AU1042" s="44">
        <f t="shared" si="1216"/>
        <v>0</v>
      </c>
      <c r="AV1042" s="44">
        <f t="shared" si="1217"/>
        <v>2.5708455227644027</v>
      </c>
      <c r="AW1042" s="44"/>
      <c r="AX1042" s="44">
        <f t="shared" si="1218"/>
        <v>25.379017118430248</v>
      </c>
      <c r="AY1042" s="44">
        <f t="shared" si="1219"/>
        <v>106.78705139194598</v>
      </c>
      <c r="AZ1042" s="44">
        <f t="shared" si="1220"/>
        <v>0</v>
      </c>
      <c r="BA1042" s="44"/>
      <c r="BB1042" s="44">
        <f t="shared" si="1221"/>
        <v>4.8005737499999999</v>
      </c>
      <c r="BC1042" s="44"/>
      <c r="BD1042" s="44">
        <f t="shared" si="1222"/>
        <v>111.58762514194598</v>
      </c>
      <c r="BE1042" s="20"/>
      <c r="BF1042" s="20">
        <v>0.56000000000000005</v>
      </c>
      <c r="BG1042" s="20"/>
      <c r="BH1042" s="20">
        <v>0.05</v>
      </c>
      <c r="BI1042" s="44">
        <f t="shared" si="1223"/>
        <v>57.187542001661051</v>
      </c>
      <c r="BJ1042" s="44">
        <f t="shared" si="1224"/>
        <v>0</v>
      </c>
      <c r="BK1042" s="44">
        <f t="shared" si="1225"/>
        <v>0</v>
      </c>
      <c r="BL1042" s="44">
        <f t="shared" si="1226"/>
        <v>2.5708455227644027</v>
      </c>
      <c r="BM1042" s="44"/>
      <c r="BN1042" s="44">
        <f t="shared" si="1227"/>
        <v>59.758387524425451</v>
      </c>
      <c r="BO1042" s="44">
        <f t="shared" si="1228"/>
        <v>41.952055903978774</v>
      </c>
      <c r="BP1042" s="44">
        <f t="shared" si="1229"/>
        <v>0</v>
      </c>
      <c r="BQ1042" s="44"/>
      <c r="BR1042" s="44">
        <f t="shared" si="1230"/>
        <v>4.8005737499999999</v>
      </c>
      <c r="BS1042" s="44"/>
      <c r="BT1042" s="44">
        <f t="shared" si="1231"/>
        <v>46.752629653978772</v>
      </c>
      <c r="BU1042" s="20"/>
      <c r="BV1042" s="20">
        <v>0.22</v>
      </c>
      <c r="BW1042" s="20"/>
      <c r="BX1042" s="20">
        <v>0.05</v>
      </c>
      <c r="BY1042" s="44">
        <f t="shared" si="1232"/>
        <v>22.46653435779541</v>
      </c>
      <c r="BZ1042" s="44">
        <f t="shared" si="1233"/>
        <v>0</v>
      </c>
      <c r="CA1042" s="44">
        <f t="shared" si="1234"/>
        <v>0</v>
      </c>
      <c r="CB1042" s="44">
        <f t="shared" si="1235"/>
        <v>2.5708455227644027</v>
      </c>
      <c r="CC1042" s="44"/>
      <c r="CD1042" s="44">
        <f t="shared" si="1236"/>
        <v>25.037379880559811</v>
      </c>
      <c r="CE1042" s="44">
        <f t="shared" si="1237"/>
        <v>5.441461320411519</v>
      </c>
      <c r="CF1042" s="44">
        <f t="shared" si="1238"/>
        <v>14.257416829591596</v>
      </c>
      <c r="CG1042" s="44">
        <f t="shared" si="1239"/>
        <v>6.216860180360043</v>
      </c>
      <c r="CH1042" s="44">
        <f t="shared" si="1240"/>
        <v>10.071415978690407</v>
      </c>
      <c r="CI1042" s="44">
        <f t="shared" si="1241"/>
        <v>28.724495222398499</v>
      </c>
      <c r="CJ1042" s="44">
        <f t="shared" si="1242"/>
        <v>12.034898004343889</v>
      </c>
      <c r="CK1042" s="44">
        <f t="shared" si="1243"/>
        <v>73.801987906331703</v>
      </c>
      <c r="CM1042" s="35">
        <f t="shared" si="1264"/>
        <v>20</v>
      </c>
    </row>
    <row r="1043" spans="1:91" x14ac:dyDescent="0.25">
      <c r="A1043" s="41">
        <f>'[11]КППВ ПАТ "СМНВО"'!F212</f>
        <v>1963</v>
      </c>
      <c r="B1043" s="41" t="str">
        <f>'[11]КППВ ПАТ "СМНВО"'!C212</f>
        <v>вул.Іллінська, 8</v>
      </c>
      <c r="C1043" s="50">
        <f>'[11]КППВ ПАТ "СМНВО"'!O212</f>
        <v>1</v>
      </c>
      <c r="D1043" s="46">
        <f>'[11]КППВ ПАТ "СМНВО"'!G212</f>
        <v>2</v>
      </c>
      <c r="E1043" s="86" t="str">
        <f t="shared" si="1206"/>
        <v>ПАТ"Сумське НВО ім.Фрунзе"</v>
      </c>
      <c r="F1043" s="43">
        <f>'[11]КППВ ПАТ "СМНВО"'!L212</f>
        <v>298.69</v>
      </c>
      <c r="G1043" s="43">
        <f>'[11]КППВ ПАТ "СМНВО"'!CL212</f>
        <v>60.97000090456028</v>
      </c>
      <c r="H1043" s="32">
        <f t="shared" si="1260"/>
        <v>204.12468078797508</v>
      </c>
      <c r="I1043" s="42"/>
      <c r="J1043" s="42"/>
      <c r="K1043" s="43">
        <f>'[11]КППВ ПАТ "СМНВО"'!CN212</f>
        <v>0</v>
      </c>
      <c r="L1043" s="42"/>
      <c r="M1043" s="42"/>
      <c r="N1043" s="44">
        <f t="shared" si="1244"/>
        <v>60.97000090456028</v>
      </c>
      <c r="O1043" s="44">
        <f t="shared" si="1245"/>
        <v>32.651191713996766</v>
      </c>
      <c r="P1043" s="44">
        <f t="shared" si="1246"/>
        <v>0</v>
      </c>
      <c r="Q1043" s="44">
        <f t="shared" si="1247"/>
        <v>0</v>
      </c>
      <c r="R1043" s="44">
        <f t="shared" si="1248"/>
        <v>0</v>
      </c>
      <c r="S1043" s="44">
        <f t="shared" si="1249"/>
        <v>0</v>
      </c>
      <c r="T1043" s="44">
        <f t="shared" si="1250"/>
        <v>32.651191713996766</v>
      </c>
      <c r="U1043" s="44">
        <f t="shared" si="1251"/>
        <v>62.79910093169709</v>
      </c>
      <c r="V1043" s="44">
        <f t="shared" si="1252"/>
        <v>0</v>
      </c>
      <c r="W1043" s="44">
        <f t="shared" si="1253"/>
        <v>0</v>
      </c>
      <c r="X1043" s="44">
        <f t="shared" si="1254"/>
        <v>0</v>
      </c>
      <c r="Y1043" s="44">
        <f t="shared" si="1255"/>
        <v>0</v>
      </c>
      <c r="Z1043" s="44">
        <f t="shared" si="1256"/>
        <v>62.79910093169709</v>
      </c>
      <c r="AA1043" s="20">
        <v>0.03</v>
      </c>
      <c r="AC1043" s="44">
        <f t="shared" si="1257"/>
        <v>35.245419999999996</v>
      </c>
      <c r="AD1043" s="28">
        <f t="shared" si="1261"/>
        <v>118</v>
      </c>
      <c r="AE1043" s="44">
        <f t="shared" si="1258"/>
        <v>217.44632000000001</v>
      </c>
      <c r="AF1043" s="28">
        <f t="shared" si="1262"/>
        <v>728</v>
      </c>
      <c r="AG1043" s="44">
        <f t="shared" si="1259"/>
        <v>39.725769999999997</v>
      </c>
      <c r="AH1043" s="28">
        <f t="shared" si="1263"/>
        <v>133</v>
      </c>
      <c r="AI1043" s="44">
        <f t="shared" si="1210"/>
        <v>11.303838167705475</v>
      </c>
      <c r="AJ1043" s="44">
        <f t="shared" si="1211"/>
        <v>0</v>
      </c>
      <c r="AK1043" s="44"/>
      <c r="AL1043" s="44">
        <f t="shared" si="1212"/>
        <v>0</v>
      </c>
      <c r="AM1043" s="44"/>
      <c r="AN1043" s="44">
        <f t="shared" si="1213"/>
        <v>11.303838167705475</v>
      </c>
      <c r="AO1043" s="20"/>
      <c r="AP1043" s="20">
        <v>0.18</v>
      </c>
      <c r="AQ1043" s="20"/>
      <c r="AR1043" s="20">
        <v>0.05</v>
      </c>
      <c r="AS1043" s="44">
        <f t="shared" si="1214"/>
        <v>7.5112692484976709</v>
      </c>
      <c r="AT1043" s="44">
        <f t="shared" si="1215"/>
        <v>0</v>
      </c>
      <c r="AU1043" s="44">
        <f t="shared" si="1216"/>
        <v>0</v>
      </c>
      <c r="AV1043" s="44">
        <f t="shared" si="1217"/>
        <v>0</v>
      </c>
      <c r="AW1043" s="44"/>
      <c r="AX1043" s="44">
        <f t="shared" si="1218"/>
        <v>7.5112692484976709</v>
      </c>
      <c r="AY1043" s="44">
        <f t="shared" si="1219"/>
        <v>35.167496521750373</v>
      </c>
      <c r="AZ1043" s="44">
        <f t="shared" si="1220"/>
        <v>0</v>
      </c>
      <c r="BA1043" s="44"/>
      <c r="BB1043" s="44">
        <f t="shared" si="1221"/>
        <v>0</v>
      </c>
      <c r="BC1043" s="44"/>
      <c r="BD1043" s="44">
        <f t="shared" si="1222"/>
        <v>35.167496521750373</v>
      </c>
      <c r="BE1043" s="20"/>
      <c r="BF1043" s="20">
        <v>0.56000000000000005</v>
      </c>
      <c r="BG1043" s="20"/>
      <c r="BH1043" s="20">
        <v>0.05</v>
      </c>
      <c r="BI1043" s="44">
        <f t="shared" si="1223"/>
        <v>18.833207380633336</v>
      </c>
      <c r="BJ1043" s="44">
        <f t="shared" si="1224"/>
        <v>0</v>
      </c>
      <c r="BK1043" s="44">
        <f t="shared" si="1225"/>
        <v>0</v>
      </c>
      <c r="BL1043" s="44">
        <f t="shared" si="1226"/>
        <v>0</v>
      </c>
      <c r="BM1043" s="44"/>
      <c r="BN1043" s="44">
        <f t="shared" si="1227"/>
        <v>18.833207380633336</v>
      </c>
      <c r="BO1043" s="44">
        <f t="shared" si="1228"/>
        <v>13.815802204973361</v>
      </c>
      <c r="BP1043" s="44">
        <f t="shared" si="1229"/>
        <v>0</v>
      </c>
      <c r="BQ1043" s="44"/>
      <c r="BR1043" s="44">
        <f t="shared" si="1230"/>
        <v>0</v>
      </c>
      <c r="BS1043" s="44"/>
      <c r="BT1043" s="44">
        <f t="shared" si="1231"/>
        <v>13.815802204973361</v>
      </c>
      <c r="BU1043" s="20"/>
      <c r="BV1043" s="20">
        <v>0.22</v>
      </c>
      <c r="BW1043" s="20"/>
      <c r="BX1043" s="20">
        <v>0.05</v>
      </c>
      <c r="BY1043" s="44">
        <f t="shared" si="1232"/>
        <v>7.3987600423916673</v>
      </c>
      <c r="BZ1043" s="44">
        <f t="shared" si="1233"/>
        <v>0</v>
      </c>
      <c r="CA1043" s="44">
        <f t="shared" si="1234"/>
        <v>0</v>
      </c>
      <c r="CB1043" s="44">
        <f t="shared" si="1235"/>
        <v>0</v>
      </c>
      <c r="CC1043" s="44"/>
      <c r="CD1043" s="44">
        <f t="shared" si="1236"/>
        <v>7.3987600423916673</v>
      </c>
      <c r="CE1043" s="44">
        <f t="shared" si="1237"/>
        <v>4.6923387824300713</v>
      </c>
      <c r="CF1043" s="44">
        <f t="shared" si="1238"/>
        <v>11.545899517020429</v>
      </c>
      <c r="CG1043" s="44">
        <f t="shared" si="1239"/>
        <v>5.3692469781948144</v>
      </c>
      <c r="CH1043" s="44">
        <f t="shared" si="1240"/>
        <v>2.9097943883113211</v>
      </c>
      <c r="CI1043" s="44">
        <f t="shared" si="1241"/>
        <v>9.0526936525241126</v>
      </c>
      <c r="CJ1043" s="44">
        <f t="shared" si="1242"/>
        <v>3.5564153634916154</v>
      </c>
      <c r="CK1043" s="44">
        <f t="shared" si="1243"/>
        <v>16.165524379507342</v>
      </c>
      <c r="CM1043" s="35">
        <f t="shared" si="1264"/>
        <v>20</v>
      </c>
    </row>
    <row r="1044" spans="1:91" ht="45" x14ac:dyDescent="0.25">
      <c r="A1044" s="41">
        <f>'[11]КППВ ПАТ "СМНВО"'!F213</f>
        <v>1956</v>
      </c>
      <c r="B1044" s="41" t="str">
        <f>'[11]КППВ ПАТ "СМНВО"'!C213</f>
        <v>вул.1-ша Набережна р.Стрілка, 10А  кв. 1,3,5-8,14,16</v>
      </c>
      <c r="C1044" s="50">
        <f>'[11]КППВ ПАТ "СМНВО"'!O213</f>
        <v>1</v>
      </c>
      <c r="D1044" s="46">
        <f>'[11]КППВ ПАТ "СМНВО"'!G213</f>
        <v>2</v>
      </c>
      <c r="E1044" s="86" t="str">
        <f t="shared" si="1206"/>
        <v>ПАТ"Сумське НВО ім.Фрунзе"</v>
      </c>
      <c r="F1044" s="43">
        <f>'[11]КППВ ПАТ "СМНВО"'!L213</f>
        <v>226.34</v>
      </c>
      <c r="G1044" s="43">
        <f>'[11]КППВ ПАТ "СМНВО"'!CL213</f>
        <v>56.129257356013383</v>
      </c>
      <c r="H1044" s="32">
        <f t="shared" si="1260"/>
        <v>247.98646883455589</v>
      </c>
      <c r="I1044" s="42"/>
      <c r="J1044" s="42"/>
      <c r="K1044" s="43">
        <f>'[11]КППВ ПАТ "СМНВО"'!CN213</f>
        <v>0</v>
      </c>
      <c r="L1044" s="42"/>
      <c r="M1044" s="42"/>
      <c r="N1044" s="44">
        <f t="shared" si="1244"/>
        <v>56.129257356013383</v>
      </c>
      <c r="O1044" s="44">
        <f t="shared" si="1245"/>
        <v>30.058834107026875</v>
      </c>
      <c r="P1044" s="44">
        <f t="shared" si="1246"/>
        <v>0</v>
      </c>
      <c r="Q1044" s="44">
        <f t="shared" si="1247"/>
        <v>0</v>
      </c>
      <c r="R1044" s="44">
        <f t="shared" si="1248"/>
        <v>0</v>
      </c>
      <c r="S1044" s="44">
        <f t="shared" si="1249"/>
        <v>0</v>
      </c>
      <c r="T1044" s="44">
        <f t="shared" si="1250"/>
        <v>30.058834107026875</v>
      </c>
      <c r="U1044" s="44">
        <f t="shared" si="1251"/>
        <v>57.813135076693783</v>
      </c>
      <c r="V1044" s="44">
        <f t="shared" si="1252"/>
        <v>0</v>
      </c>
      <c r="W1044" s="44">
        <f t="shared" si="1253"/>
        <v>0</v>
      </c>
      <c r="X1044" s="44">
        <f t="shared" si="1254"/>
        <v>0</v>
      </c>
      <c r="Y1044" s="44">
        <f t="shared" si="1255"/>
        <v>0</v>
      </c>
      <c r="Z1044" s="44">
        <f t="shared" si="1256"/>
        <v>57.813135076693783</v>
      </c>
      <c r="AA1044" s="20">
        <v>0.03</v>
      </c>
      <c r="AC1044" s="44">
        <f t="shared" si="1257"/>
        <v>26.708119999999997</v>
      </c>
      <c r="AD1044" s="28">
        <f t="shared" si="1261"/>
        <v>118</v>
      </c>
      <c r="AE1044" s="44">
        <f t="shared" si="1258"/>
        <v>164.77552</v>
      </c>
      <c r="AF1044" s="28">
        <f t="shared" si="1262"/>
        <v>728</v>
      </c>
      <c r="AG1044" s="44">
        <f t="shared" si="1259"/>
        <v>30.10322</v>
      </c>
      <c r="AH1044" s="28">
        <f t="shared" si="1263"/>
        <v>133</v>
      </c>
      <c r="AI1044" s="44">
        <f t="shared" si="1210"/>
        <v>10.406364313804881</v>
      </c>
      <c r="AJ1044" s="44">
        <f t="shared" si="1211"/>
        <v>0</v>
      </c>
      <c r="AK1044" s="44"/>
      <c r="AL1044" s="44">
        <f t="shared" si="1212"/>
        <v>0</v>
      </c>
      <c r="AM1044" s="44"/>
      <c r="AN1044" s="44">
        <f t="shared" si="1213"/>
        <v>10.406364313804881</v>
      </c>
      <c r="AO1044" s="20"/>
      <c r="AP1044" s="20">
        <v>0.18</v>
      </c>
      <c r="AQ1044" s="20"/>
      <c r="AR1044" s="20">
        <v>0.05</v>
      </c>
      <c r="AS1044" s="44">
        <f t="shared" si="1214"/>
        <v>6.9149082903769665</v>
      </c>
      <c r="AT1044" s="44">
        <f t="shared" si="1215"/>
        <v>0</v>
      </c>
      <c r="AU1044" s="44">
        <f t="shared" si="1216"/>
        <v>0</v>
      </c>
      <c r="AV1044" s="44">
        <f t="shared" si="1217"/>
        <v>0</v>
      </c>
      <c r="AW1044" s="44"/>
      <c r="AX1044" s="44">
        <f t="shared" si="1218"/>
        <v>6.9149082903769665</v>
      </c>
      <c r="AY1044" s="44">
        <f t="shared" si="1219"/>
        <v>32.37535564294852</v>
      </c>
      <c r="AZ1044" s="44">
        <f t="shared" si="1220"/>
        <v>0</v>
      </c>
      <c r="BA1044" s="44"/>
      <c r="BB1044" s="44">
        <f t="shared" si="1221"/>
        <v>0</v>
      </c>
      <c r="BC1044" s="44"/>
      <c r="BD1044" s="44">
        <f t="shared" si="1222"/>
        <v>32.37535564294852</v>
      </c>
      <c r="BE1044" s="20"/>
      <c r="BF1044" s="20">
        <v>0.56000000000000005</v>
      </c>
      <c r="BG1044" s="20"/>
      <c r="BH1044" s="20">
        <v>0.05</v>
      </c>
      <c r="BI1044" s="44">
        <f t="shared" si="1223"/>
        <v>17.337935512933104</v>
      </c>
      <c r="BJ1044" s="44">
        <f t="shared" si="1224"/>
        <v>0</v>
      </c>
      <c r="BK1044" s="44">
        <f t="shared" si="1225"/>
        <v>0</v>
      </c>
      <c r="BL1044" s="44">
        <f t="shared" si="1226"/>
        <v>0</v>
      </c>
      <c r="BM1044" s="44"/>
      <c r="BN1044" s="44">
        <f t="shared" si="1227"/>
        <v>17.337935512933104</v>
      </c>
      <c r="BO1044" s="44">
        <f t="shared" si="1228"/>
        <v>12.718889716872633</v>
      </c>
      <c r="BP1044" s="44">
        <f t="shared" si="1229"/>
        <v>0</v>
      </c>
      <c r="BQ1044" s="44"/>
      <c r="BR1044" s="44">
        <f t="shared" si="1230"/>
        <v>0</v>
      </c>
      <c r="BS1044" s="44"/>
      <c r="BT1044" s="44">
        <f t="shared" si="1231"/>
        <v>12.718889716872633</v>
      </c>
      <c r="BU1044" s="20"/>
      <c r="BV1044" s="20">
        <v>0.22</v>
      </c>
      <c r="BW1044" s="20"/>
      <c r="BX1044" s="20">
        <v>0.05</v>
      </c>
      <c r="BY1044" s="44">
        <f t="shared" si="1232"/>
        <v>6.8113318086522909</v>
      </c>
      <c r="BZ1044" s="44">
        <f t="shared" si="1233"/>
        <v>0</v>
      </c>
      <c r="CA1044" s="44">
        <f t="shared" si="1234"/>
        <v>0</v>
      </c>
      <c r="CB1044" s="44">
        <f t="shared" si="1235"/>
        <v>0</v>
      </c>
      <c r="CC1044" s="44"/>
      <c r="CD1044" s="44">
        <f t="shared" si="1236"/>
        <v>6.8113318086522909</v>
      </c>
      <c r="CE1044" s="44">
        <f t="shared" si="1237"/>
        <v>3.8623968501748567</v>
      </c>
      <c r="CF1044" s="44">
        <f t="shared" si="1238"/>
        <v>9.5037566541349126</v>
      </c>
      <c r="CG1044" s="44">
        <f t="shared" si="1239"/>
        <v>4.4195791433564455</v>
      </c>
      <c r="CH1044" s="44">
        <f t="shared" si="1240"/>
        <v>2.6787698155076418</v>
      </c>
      <c r="CI1044" s="44">
        <f t="shared" si="1241"/>
        <v>8.3339505371348856</v>
      </c>
      <c r="CJ1044" s="44">
        <f t="shared" si="1242"/>
        <v>3.2740519967315627</v>
      </c>
      <c r="CK1044" s="44">
        <f t="shared" si="1243"/>
        <v>14.88205453059801</v>
      </c>
      <c r="CM1044" s="35">
        <f t="shared" si="1264"/>
        <v>20</v>
      </c>
    </row>
    <row r="1045" spans="1:91" ht="30" x14ac:dyDescent="0.25">
      <c r="A1045" s="41">
        <f>'[11]КППВ ПАТ "СМНВО"'!F214</f>
        <v>1917</v>
      </c>
      <c r="B1045" s="41" t="str">
        <f>'[11]КППВ ПАТ "СМНВО"'!C214</f>
        <v>вул.1-ша Набережна р.Стрілка,10 Б кв.26,31,34,36</v>
      </c>
      <c r="C1045" s="50">
        <f>'[11]КППВ ПАТ "СМНВО"'!O214</f>
        <v>1</v>
      </c>
      <c r="D1045" s="46">
        <f>'[11]КППВ ПАТ "СМНВО"'!G214</f>
        <v>2</v>
      </c>
      <c r="E1045" s="86" t="str">
        <f t="shared" si="1206"/>
        <v>ПАТ"Сумське НВО ім.Фрунзе"</v>
      </c>
      <c r="F1045" s="43">
        <f>'[11]КППВ ПАТ "СМНВО"'!L214</f>
        <v>206.5</v>
      </c>
      <c r="G1045" s="43">
        <f>'[11]КППВ ПАТ "СМНВО"'!CL214</f>
        <v>42.157408564032096</v>
      </c>
      <c r="H1045" s="32">
        <f t="shared" si="1260"/>
        <v>204.15209958369056</v>
      </c>
      <c r="I1045" s="42"/>
      <c r="J1045" s="42"/>
      <c r="K1045" s="43">
        <f>'[11]КППВ ПАТ "СМНВО"'!CN214</f>
        <v>0</v>
      </c>
      <c r="L1045" s="42"/>
      <c r="M1045" s="42"/>
      <c r="N1045" s="44">
        <f t="shared" si="1244"/>
        <v>42.157408564032096</v>
      </c>
      <c r="O1045" s="44">
        <f t="shared" si="1245"/>
        <v>22.576506622399375</v>
      </c>
      <c r="P1045" s="44">
        <f t="shared" si="1246"/>
        <v>0</v>
      </c>
      <c r="Q1045" s="44">
        <f t="shared" si="1247"/>
        <v>0</v>
      </c>
      <c r="R1045" s="44">
        <f t="shared" si="1248"/>
        <v>0</v>
      </c>
      <c r="S1045" s="44">
        <f t="shared" si="1249"/>
        <v>0</v>
      </c>
      <c r="T1045" s="44">
        <f t="shared" si="1250"/>
        <v>22.576506622399375</v>
      </c>
      <c r="U1045" s="44">
        <f t="shared" si="1251"/>
        <v>43.422130820953058</v>
      </c>
      <c r="V1045" s="44">
        <f t="shared" si="1252"/>
        <v>0</v>
      </c>
      <c r="W1045" s="44">
        <f t="shared" si="1253"/>
        <v>0</v>
      </c>
      <c r="X1045" s="44">
        <f t="shared" si="1254"/>
        <v>0</v>
      </c>
      <c r="Y1045" s="44">
        <f t="shared" si="1255"/>
        <v>0</v>
      </c>
      <c r="Z1045" s="44">
        <f t="shared" si="1256"/>
        <v>43.422130820953058</v>
      </c>
      <c r="AA1045" s="20">
        <v>0.03</v>
      </c>
      <c r="AC1045" s="44">
        <f t="shared" si="1257"/>
        <v>24.367000000000001</v>
      </c>
      <c r="AD1045" s="28">
        <f t="shared" si="1261"/>
        <v>118</v>
      </c>
      <c r="AE1045" s="44">
        <f t="shared" si="1258"/>
        <v>150.33199999999999</v>
      </c>
      <c r="AF1045" s="28">
        <f t="shared" si="1262"/>
        <v>728</v>
      </c>
      <c r="AG1045" s="44">
        <f t="shared" si="1259"/>
        <v>27.464500000000001</v>
      </c>
      <c r="AH1045" s="28">
        <f t="shared" si="1263"/>
        <v>133</v>
      </c>
      <c r="AI1045" s="44">
        <f t="shared" si="1210"/>
        <v>7.81598354777155</v>
      </c>
      <c r="AJ1045" s="44">
        <f t="shared" si="1211"/>
        <v>0</v>
      </c>
      <c r="AK1045" s="44"/>
      <c r="AL1045" s="44">
        <f t="shared" si="1212"/>
        <v>0</v>
      </c>
      <c r="AM1045" s="44"/>
      <c r="AN1045" s="44">
        <f t="shared" si="1213"/>
        <v>7.81598354777155</v>
      </c>
      <c r="AO1045" s="20"/>
      <c r="AP1045" s="20">
        <v>0.18</v>
      </c>
      <c r="AQ1045" s="20"/>
      <c r="AR1045" s="20">
        <v>0.05</v>
      </c>
      <c r="AS1045" s="44">
        <f t="shared" si="1214"/>
        <v>5.1936303402561084</v>
      </c>
      <c r="AT1045" s="44">
        <f t="shared" si="1215"/>
        <v>0</v>
      </c>
      <c r="AU1045" s="44">
        <f t="shared" si="1216"/>
        <v>0</v>
      </c>
      <c r="AV1045" s="44">
        <f t="shared" si="1217"/>
        <v>0</v>
      </c>
      <c r="AW1045" s="44"/>
      <c r="AX1045" s="44">
        <f t="shared" si="1218"/>
        <v>5.1936303402561084</v>
      </c>
      <c r="AY1045" s="44">
        <f t="shared" si="1219"/>
        <v>24.316393259733715</v>
      </c>
      <c r="AZ1045" s="44">
        <f t="shared" si="1220"/>
        <v>0</v>
      </c>
      <c r="BA1045" s="44"/>
      <c r="BB1045" s="44">
        <f t="shared" si="1221"/>
        <v>0</v>
      </c>
      <c r="BC1045" s="44"/>
      <c r="BD1045" s="44">
        <f t="shared" si="1222"/>
        <v>24.316393259733715</v>
      </c>
      <c r="BE1045" s="20"/>
      <c r="BF1045" s="20">
        <v>0.56000000000000005</v>
      </c>
      <c r="BG1045" s="20"/>
      <c r="BH1045" s="20">
        <v>0.05</v>
      </c>
      <c r="BI1045" s="44">
        <f t="shared" si="1223"/>
        <v>13.02212901979996</v>
      </c>
      <c r="BJ1045" s="44">
        <f t="shared" si="1224"/>
        <v>0</v>
      </c>
      <c r="BK1045" s="44">
        <f t="shared" si="1225"/>
        <v>0</v>
      </c>
      <c r="BL1045" s="44">
        <f t="shared" si="1226"/>
        <v>0</v>
      </c>
      <c r="BM1045" s="44"/>
      <c r="BN1045" s="44">
        <f t="shared" si="1227"/>
        <v>13.02212901979996</v>
      </c>
      <c r="BO1045" s="44">
        <f t="shared" si="1228"/>
        <v>9.552868780609673</v>
      </c>
      <c r="BP1045" s="44">
        <f t="shared" si="1229"/>
        <v>0</v>
      </c>
      <c r="BQ1045" s="44"/>
      <c r="BR1045" s="44">
        <f t="shared" si="1230"/>
        <v>0</v>
      </c>
      <c r="BS1045" s="44"/>
      <c r="BT1045" s="44">
        <f t="shared" si="1231"/>
        <v>9.552868780609673</v>
      </c>
      <c r="BU1045" s="20"/>
      <c r="BV1045" s="20">
        <v>0.22</v>
      </c>
      <c r="BW1045" s="20"/>
      <c r="BX1045" s="20">
        <v>0.05</v>
      </c>
      <c r="BY1045" s="44">
        <f t="shared" si="1232"/>
        <v>5.1158364006356987</v>
      </c>
      <c r="BZ1045" s="44">
        <f t="shared" si="1233"/>
        <v>0</v>
      </c>
      <c r="CA1045" s="44">
        <f t="shared" si="1234"/>
        <v>0</v>
      </c>
      <c r="CB1045" s="44">
        <f t="shared" si="1235"/>
        <v>0</v>
      </c>
      <c r="CC1045" s="44"/>
      <c r="CD1045" s="44">
        <f t="shared" si="1236"/>
        <v>5.1158364006356987</v>
      </c>
      <c r="CE1045" s="44">
        <f t="shared" si="1237"/>
        <v>4.6917085744686275</v>
      </c>
      <c r="CF1045" s="44">
        <f t="shared" si="1238"/>
        <v>11.544348836616681</v>
      </c>
      <c r="CG1045" s="44">
        <f t="shared" si="1239"/>
        <v>5.3685258575874784</v>
      </c>
      <c r="CH1045" s="44">
        <f t="shared" si="1240"/>
        <v>2.0119630809484392</v>
      </c>
      <c r="CI1045" s="44">
        <f t="shared" si="1241"/>
        <v>6.2594406962840345</v>
      </c>
      <c r="CJ1045" s="44">
        <f t="shared" si="1242"/>
        <v>2.4590659878258703</v>
      </c>
      <c r="CK1045" s="44">
        <f t="shared" si="1243"/>
        <v>11.177572671935774</v>
      </c>
      <c r="CM1045" s="35">
        <f t="shared" si="1264"/>
        <v>20</v>
      </c>
    </row>
    <row r="1046" spans="1:91" ht="30" x14ac:dyDescent="0.25">
      <c r="A1046" s="41">
        <f>'[11]КППВ ПАТ "СМНВО"'!F215</f>
        <v>1956</v>
      </c>
      <c r="B1046" s="41" t="str">
        <f>'[11]КППВ ПАТ "СМНВО"'!C215</f>
        <v>вул.1-ша Набережна р.Стрілка, 32</v>
      </c>
      <c r="C1046" s="50">
        <f>'[11]КППВ ПАТ "СМНВО"'!O215</f>
        <v>1</v>
      </c>
      <c r="D1046" s="46">
        <f>'[11]КППВ ПАТ "СМНВО"'!G215</f>
        <v>2</v>
      </c>
      <c r="E1046" s="86" t="str">
        <f t="shared" si="1206"/>
        <v>ПАТ"Сумське НВО ім.Фрунзе"</v>
      </c>
      <c r="F1046" s="43">
        <f>'[11]КППВ ПАТ "СМНВО"'!L215</f>
        <v>429.5</v>
      </c>
      <c r="G1046" s="43">
        <f>'[11]КППВ ПАТ "СМНВО"'!CL215</f>
        <v>88.672482414917482</v>
      </c>
      <c r="H1046" s="32">
        <f t="shared" si="1260"/>
        <v>206.45513949922579</v>
      </c>
      <c r="I1046" s="42"/>
      <c r="J1046" s="42"/>
      <c r="K1046" s="43">
        <f>'[11]КППВ ПАТ "СМНВО"'!CN215</f>
        <v>0</v>
      </c>
      <c r="L1046" s="42"/>
      <c r="M1046" s="42"/>
      <c r="N1046" s="44">
        <f t="shared" si="1244"/>
        <v>88.672482414917482</v>
      </c>
      <c r="O1046" s="44">
        <f t="shared" si="1245"/>
        <v>47.486668527651688</v>
      </c>
      <c r="P1046" s="44">
        <f t="shared" si="1246"/>
        <v>0</v>
      </c>
      <c r="Q1046" s="44">
        <f t="shared" si="1247"/>
        <v>0</v>
      </c>
      <c r="R1046" s="44">
        <f t="shared" si="1248"/>
        <v>0</v>
      </c>
      <c r="S1046" s="44">
        <f t="shared" si="1249"/>
        <v>0</v>
      </c>
      <c r="T1046" s="44">
        <f t="shared" si="1250"/>
        <v>47.486668527651688</v>
      </c>
      <c r="U1046" s="44">
        <f t="shared" si="1251"/>
        <v>91.332656887365005</v>
      </c>
      <c r="V1046" s="44">
        <f t="shared" si="1252"/>
        <v>0</v>
      </c>
      <c r="W1046" s="44">
        <f t="shared" si="1253"/>
        <v>0</v>
      </c>
      <c r="X1046" s="44">
        <f t="shared" si="1254"/>
        <v>0</v>
      </c>
      <c r="Y1046" s="44">
        <f t="shared" si="1255"/>
        <v>0</v>
      </c>
      <c r="Z1046" s="44">
        <f t="shared" si="1256"/>
        <v>91.332656887365005</v>
      </c>
      <c r="AA1046" s="20">
        <v>0.03</v>
      </c>
      <c r="AC1046" s="44">
        <f t="shared" si="1257"/>
        <v>50.680999999999997</v>
      </c>
      <c r="AD1046" s="28">
        <f t="shared" si="1261"/>
        <v>118</v>
      </c>
      <c r="AE1046" s="44">
        <f t="shared" si="1258"/>
        <v>312.67599999999999</v>
      </c>
      <c r="AF1046" s="28">
        <f t="shared" si="1262"/>
        <v>728</v>
      </c>
      <c r="AG1046" s="44">
        <f t="shared" si="1259"/>
        <v>57.1235</v>
      </c>
      <c r="AH1046" s="28">
        <f t="shared" si="1263"/>
        <v>133</v>
      </c>
      <c r="AI1046" s="44">
        <f t="shared" si="1210"/>
        <v>16.439878239725701</v>
      </c>
      <c r="AJ1046" s="44">
        <f t="shared" si="1211"/>
        <v>0</v>
      </c>
      <c r="AK1046" s="44"/>
      <c r="AL1046" s="44">
        <f t="shared" si="1212"/>
        <v>0</v>
      </c>
      <c r="AM1046" s="44"/>
      <c r="AN1046" s="44">
        <f t="shared" si="1213"/>
        <v>16.439878239725701</v>
      </c>
      <c r="AO1046" s="20"/>
      <c r="AP1046" s="20">
        <v>0.18</v>
      </c>
      <c r="AQ1046" s="20"/>
      <c r="AR1046" s="20">
        <v>0.05</v>
      </c>
      <c r="AS1046" s="44">
        <f t="shared" si="1214"/>
        <v>10.92410825766124</v>
      </c>
      <c r="AT1046" s="44">
        <f t="shared" si="1215"/>
        <v>0</v>
      </c>
      <c r="AU1046" s="44">
        <f t="shared" si="1216"/>
        <v>0</v>
      </c>
      <c r="AV1046" s="44">
        <f t="shared" si="1217"/>
        <v>0</v>
      </c>
      <c r="AW1046" s="44"/>
      <c r="AX1046" s="44">
        <f t="shared" si="1218"/>
        <v>10.92410825766124</v>
      </c>
      <c r="AY1046" s="44">
        <f t="shared" si="1219"/>
        <v>51.14628785692441</v>
      </c>
      <c r="AZ1046" s="44">
        <f t="shared" si="1220"/>
        <v>0</v>
      </c>
      <c r="BA1046" s="44"/>
      <c r="BB1046" s="44">
        <f t="shared" si="1221"/>
        <v>0</v>
      </c>
      <c r="BC1046" s="44"/>
      <c r="BD1046" s="44">
        <f t="shared" si="1222"/>
        <v>51.14628785692441</v>
      </c>
      <c r="BE1046" s="20"/>
      <c r="BF1046" s="20">
        <v>0.56000000000000005</v>
      </c>
      <c r="BG1046" s="20"/>
      <c r="BH1046" s="20">
        <v>0.05</v>
      </c>
      <c r="BI1046" s="44">
        <f t="shared" si="1223"/>
        <v>27.390310406749496</v>
      </c>
      <c r="BJ1046" s="44">
        <f t="shared" si="1224"/>
        <v>0</v>
      </c>
      <c r="BK1046" s="44">
        <f t="shared" si="1225"/>
        <v>0</v>
      </c>
      <c r="BL1046" s="44">
        <f t="shared" si="1226"/>
        <v>0</v>
      </c>
      <c r="BM1046" s="44"/>
      <c r="BN1046" s="44">
        <f t="shared" si="1227"/>
        <v>27.390310406749496</v>
      </c>
      <c r="BO1046" s="44">
        <f t="shared" si="1228"/>
        <v>20.093184515220301</v>
      </c>
      <c r="BP1046" s="44">
        <f t="shared" si="1229"/>
        <v>0</v>
      </c>
      <c r="BQ1046" s="44"/>
      <c r="BR1046" s="44">
        <f t="shared" si="1230"/>
        <v>0</v>
      </c>
      <c r="BS1046" s="44"/>
      <c r="BT1046" s="44">
        <f t="shared" si="1231"/>
        <v>20.093184515220301</v>
      </c>
      <c r="BU1046" s="20"/>
      <c r="BV1046" s="20">
        <v>0.22</v>
      </c>
      <c r="BW1046" s="20"/>
      <c r="BX1046" s="20">
        <v>0.05</v>
      </c>
      <c r="BY1046" s="44">
        <f t="shared" si="1232"/>
        <v>10.760479088365871</v>
      </c>
      <c r="BZ1046" s="44">
        <f t="shared" si="1233"/>
        <v>0</v>
      </c>
      <c r="CA1046" s="44">
        <f t="shared" si="1234"/>
        <v>0</v>
      </c>
      <c r="CB1046" s="44">
        <f t="shared" si="1235"/>
        <v>0</v>
      </c>
      <c r="CC1046" s="44"/>
      <c r="CD1046" s="44">
        <f t="shared" si="1236"/>
        <v>10.760479088365871</v>
      </c>
      <c r="CE1046" s="44">
        <f t="shared" si="1237"/>
        <v>4.6393718191557332</v>
      </c>
      <c r="CF1046" s="44">
        <f t="shared" si="1238"/>
        <v>11.415569789342388</v>
      </c>
      <c r="CG1046" s="44">
        <f t="shared" si="1239"/>
        <v>5.3086390978410423</v>
      </c>
      <c r="CH1046" s="44">
        <f t="shared" si="1240"/>
        <v>4.2318958159841946</v>
      </c>
      <c r="CI1046" s="44">
        <f t="shared" si="1241"/>
        <v>13.165898094173052</v>
      </c>
      <c r="CJ1046" s="44">
        <f t="shared" si="1242"/>
        <v>5.1723171084251272</v>
      </c>
      <c r="CK1046" s="44">
        <f t="shared" si="1243"/>
        <v>23.510532311023304</v>
      </c>
      <c r="CM1046" s="35">
        <f t="shared" si="1264"/>
        <v>20</v>
      </c>
    </row>
    <row r="1047" spans="1:91" ht="30" x14ac:dyDescent="0.25">
      <c r="A1047" s="41">
        <f>'[11]КППВ ПАТ "СМНВО"'!F216</f>
        <v>1958</v>
      </c>
      <c r="B1047" s="41" t="str">
        <f>'[11]КППВ ПАТ "СМНВО"'!C216</f>
        <v>вул.1-ша Набережна р.Стрілка, 34</v>
      </c>
      <c r="C1047" s="50">
        <f>'[11]КППВ ПАТ "СМНВО"'!O216</f>
        <v>1</v>
      </c>
      <c r="D1047" s="46">
        <f>'[11]КППВ ПАТ "СМНВО"'!G216</f>
        <v>2</v>
      </c>
      <c r="E1047" s="86" t="str">
        <f t="shared" si="1206"/>
        <v>ПАТ"Сумське НВО ім.Фрунзе"</v>
      </c>
      <c r="F1047" s="43">
        <f>'[11]КППВ ПАТ "СМНВО"'!L216</f>
        <v>388.19</v>
      </c>
      <c r="G1047" s="43">
        <f>'[11]КППВ ПАТ "СМНВО"'!CL216</f>
        <v>79.690198874037833</v>
      </c>
      <c r="H1047" s="32">
        <f t="shared" si="1260"/>
        <v>205.28658356484667</v>
      </c>
      <c r="I1047" s="42"/>
      <c r="J1047" s="42"/>
      <c r="K1047" s="43">
        <f>'[11]КППВ ПАТ "СМНВО"'!CN216</f>
        <v>0</v>
      </c>
      <c r="L1047" s="42"/>
      <c r="M1047" s="42"/>
      <c r="N1047" s="44">
        <f t="shared" si="1244"/>
        <v>79.690198874037833</v>
      </c>
      <c r="O1047" s="44">
        <f t="shared" si="1245"/>
        <v>42.676396958493761</v>
      </c>
      <c r="P1047" s="44">
        <f t="shared" si="1246"/>
        <v>0</v>
      </c>
      <c r="Q1047" s="44">
        <f t="shared" si="1247"/>
        <v>0</v>
      </c>
      <c r="R1047" s="44">
        <f t="shared" si="1248"/>
        <v>0</v>
      </c>
      <c r="S1047" s="44">
        <f t="shared" si="1249"/>
        <v>0</v>
      </c>
      <c r="T1047" s="44">
        <f t="shared" si="1250"/>
        <v>42.676396958493761</v>
      </c>
      <c r="U1047" s="44">
        <f t="shared" si="1251"/>
        <v>82.080904840258967</v>
      </c>
      <c r="V1047" s="44">
        <f t="shared" si="1252"/>
        <v>0</v>
      </c>
      <c r="W1047" s="44">
        <f t="shared" si="1253"/>
        <v>0</v>
      </c>
      <c r="X1047" s="44">
        <f t="shared" si="1254"/>
        <v>0</v>
      </c>
      <c r="Y1047" s="44">
        <f t="shared" si="1255"/>
        <v>0</v>
      </c>
      <c r="Z1047" s="44">
        <f t="shared" si="1256"/>
        <v>82.080904840258967</v>
      </c>
      <c r="AA1047" s="20">
        <v>0.03</v>
      </c>
      <c r="AC1047" s="44">
        <f t="shared" si="1257"/>
        <v>45.806419999999996</v>
      </c>
      <c r="AD1047" s="28">
        <f t="shared" si="1261"/>
        <v>118</v>
      </c>
      <c r="AE1047" s="44">
        <f t="shared" si="1258"/>
        <v>282.60232000000002</v>
      </c>
      <c r="AF1047" s="28">
        <f t="shared" si="1262"/>
        <v>728</v>
      </c>
      <c r="AG1047" s="44">
        <f t="shared" si="1259"/>
        <v>51.629269999999998</v>
      </c>
      <c r="AH1047" s="28">
        <f t="shared" si="1263"/>
        <v>133</v>
      </c>
      <c r="AI1047" s="44">
        <f t="shared" si="1210"/>
        <v>14.774562871246614</v>
      </c>
      <c r="AJ1047" s="44">
        <f t="shared" si="1211"/>
        <v>0</v>
      </c>
      <c r="AK1047" s="44"/>
      <c r="AL1047" s="44">
        <f t="shared" si="1212"/>
        <v>0</v>
      </c>
      <c r="AM1047" s="44"/>
      <c r="AN1047" s="44">
        <f t="shared" si="1213"/>
        <v>14.774562871246614</v>
      </c>
      <c r="AO1047" s="20"/>
      <c r="AP1047" s="20">
        <v>0.18</v>
      </c>
      <c r="AQ1047" s="20"/>
      <c r="AR1047" s="20">
        <v>0.05</v>
      </c>
      <c r="AS1047" s="44">
        <f t="shared" si="1214"/>
        <v>9.8175255261387644</v>
      </c>
      <c r="AT1047" s="44">
        <f t="shared" si="1215"/>
        <v>0</v>
      </c>
      <c r="AU1047" s="44">
        <f t="shared" si="1216"/>
        <v>0</v>
      </c>
      <c r="AV1047" s="44">
        <f t="shared" si="1217"/>
        <v>0</v>
      </c>
      <c r="AW1047" s="44"/>
      <c r="AX1047" s="44">
        <f t="shared" si="1218"/>
        <v>9.8175255261387644</v>
      </c>
      <c r="AY1047" s="44">
        <f t="shared" si="1219"/>
        <v>45.965306710545029</v>
      </c>
      <c r="AZ1047" s="44">
        <f t="shared" si="1220"/>
        <v>0</v>
      </c>
      <c r="BA1047" s="44"/>
      <c r="BB1047" s="44">
        <f t="shared" si="1221"/>
        <v>0</v>
      </c>
      <c r="BC1047" s="44"/>
      <c r="BD1047" s="44">
        <f t="shared" si="1222"/>
        <v>45.965306710545029</v>
      </c>
      <c r="BE1047" s="20"/>
      <c r="BF1047" s="20">
        <v>0.56000000000000005</v>
      </c>
      <c r="BG1047" s="20"/>
      <c r="BH1047" s="20">
        <v>0.05</v>
      </c>
      <c r="BI1047" s="44">
        <f t="shared" si="1223"/>
        <v>24.615745765659206</v>
      </c>
      <c r="BJ1047" s="44">
        <f t="shared" si="1224"/>
        <v>0</v>
      </c>
      <c r="BK1047" s="44">
        <f t="shared" si="1225"/>
        <v>0</v>
      </c>
      <c r="BL1047" s="44">
        <f t="shared" si="1226"/>
        <v>0</v>
      </c>
      <c r="BM1047" s="44"/>
      <c r="BN1047" s="44">
        <f t="shared" si="1227"/>
        <v>24.615745765659206</v>
      </c>
      <c r="BO1047" s="44">
        <f t="shared" si="1228"/>
        <v>18.057799064856972</v>
      </c>
      <c r="BP1047" s="44">
        <f t="shared" si="1229"/>
        <v>0</v>
      </c>
      <c r="BQ1047" s="44"/>
      <c r="BR1047" s="44">
        <f t="shared" si="1230"/>
        <v>0</v>
      </c>
      <c r="BS1047" s="44"/>
      <c r="BT1047" s="44">
        <f t="shared" si="1231"/>
        <v>18.057799064856972</v>
      </c>
      <c r="BU1047" s="20"/>
      <c r="BV1047" s="20">
        <v>0.22</v>
      </c>
      <c r="BW1047" s="20"/>
      <c r="BX1047" s="20">
        <v>0.05</v>
      </c>
      <c r="BY1047" s="44">
        <f t="shared" si="1232"/>
        <v>9.6704715507946872</v>
      </c>
      <c r="BZ1047" s="44">
        <f t="shared" si="1233"/>
        <v>0</v>
      </c>
      <c r="CA1047" s="44">
        <f t="shared" si="1234"/>
        <v>0</v>
      </c>
      <c r="CB1047" s="44">
        <f t="shared" si="1235"/>
        <v>0</v>
      </c>
      <c r="CC1047" s="44"/>
      <c r="CD1047" s="44">
        <f t="shared" si="1236"/>
        <v>9.6704715507946872</v>
      </c>
      <c r="CE1047" s="44">
        <f t="shared" si="1237"/>
        <v>4.6657805857537378</v>
      </c>
      <c r="CF1047" s="44">
        <f t="shared" si="1238"/>
        <v>11.480550810459347</v>
      </c>
      <c r="CG1047" s="44">
        <f t="shared" si="1239"/>
        <v>5.3388575447241013</v>
      </c>
      <c r="CH1047" s="44">
        <f t="shared" si="1240"/>
        <v>3.8032161726562275</v>
      </c>
      <c r="CI1047" s="44">
        <f t="shared" si="1241"/>
        <v>11.832228092708265</v>
      </c>
      <c r="CJ1047" s="44">
        <f t="shared" si="1242"/>
        <v>4.6483753221353892</v>
      </c>
      <c r="CK1047" s="44">
        <f t="shared" si="1243"/>
        <v>21.128978736979043</v>
      </c>
      <c r="CM1047" s="35">
        <f t="shared" si="1264"/>
        <v>20</v>
      </c>
    </row>
    <row r="1048" spans="1:91" x14ac:dyDescent="0.25">
      <c r="A1048" s="41">
        <f>'[11]КППВ ПАТ "СМНВО"'!F217</f>
        <v>1949</v>
      </c>
      <c r="B1048" s="41" t="str">
        <f>'[11]КППВ ПАТ "СМНВО"'!C217</f>
        <v>вул.Пролетарська, 64</v>
      </c>
      <c r="C1048" s="50">
        <f>'[11]КППВ ПАТ "СМНВО"'!O217</f>
        <v>1</v>
      </c>
      <c r="D1048" s="46">
        <f>'[11]КППВ ПАТ "СМНВО"'!G217</f>
        <v>2</v>
      </c>
      <c r="E1048" s="86" t="str">
        <f t="shared" si="1206"/>
        <v>ПАТ"Сумське НВО ім.Фрунзе"</v>
      </c>
      <c r="F1048" s="43">
        <f>'[11]КППВ ПАТ "СМНВО"'!L217</f>
        <v>443.6</v>
      </c>
      <c r="G1048" s="43">
        <f>'[11]КППВ ПАТ "СМНВО"'!CL217</f>
        <v>92.030770125389282</v>
      </c>
      <c r="H1048" s="32">
        <f t="shared" si="1260"/>
        <v>207.46341326733383</v>
      </c>
      <c r="I1048" s="42"/>
      <c r="J1048" s="42"/>
      <c r="K1048" s="43">
        <f>'[11]КППВ ПАТ "СМНВО"'!CN217</f>
        <v>0</v>
      </c>
      <c r="L1048" s="42"/>
      <c r="M1048" s="42"/>
      <c r="N1048" s="44">
        <f t="shared" si="1244"/>
        <v>92.030770125389282</v>
      </c>
      <c r="O1048" s="44">
        <f t="shared" si="1245"/>
        <v>49.285128331465998</v>
      </c>
      <c r="P1048" s="44">
        <f t="shared" si="1246"/>
        <v>0</v>
      </c>
      <c r="Q1048" s="44">
        <f t="shared" si="1247"/>
        <v>0</v>
      </c>
      <c r="R1048" s="44">
        <f t="shared" si="1248"/>
        <v>0</v>
      </c>
      <c r="S1048" s="44">
        <f t="shared" si="1249"/>
        <v>0</v>
      </c>
      <c r="T1048" s="44">
        <f t="shared" si="1250"/>
        <v>49.285128331465998</v>
      </c>
      <c r="U1048" s="44">
        <f t="shared" si="1251"/>
        <v>94.791693229150965</v>
      </c>
      <c r="V1048" s="44">
        <f t="shared" si="1252"/>
        <v>0</v>
      </c>
      <c r="W1048" s="44">
        <f t="shared" si="1253"/>
        <v>0</v>
      </c>
      <c r="X1048" s="44">
        <f t="shared" si="1254"/>
        <v>0</v>
      </c>
      <c r="Y1048" s="44">
        <f t="shared" si="1255"/>
        <v>0</v>
      </c>
      <c r="Z1048" s="44">
        <f t="shared" si="1256"/>
        <v>94.791693229150965</v>
      </c>
      <c r="AA1048" s="20">
        <v>0.03</v>
      </c>
      <c r="AC1048" s="44">
        <f t="shared" si="1257"/>
        <v>52.344800000000006</v>
      </c>
      <c r="AD1048" s="28">
        <f t="shared" si="1261"/>
        <v>118</v>
      </c>
      <c r="AE1048" s="44">
        <f t="shared" si="1258"/>
        <v>322.94079999999997</v>
      </c>
      <c r="AF1048" s="28">
        <f t="shared" si="1262"/>
        <v>728</v>
      </c>
      <c r="AG1048" s="44">
        <f t="shared" si="1259"/>
        <v>58.998800000000003</v>
      </c>
      <c r="AH1048" s="28">
        <f t="shared" si="1263"/>
        <v>133</v>
      </c>
      <c r="AI1048" s="44">
        <f t="shared" si="1210"/>
        <v>17.062504781247174</v>
      </c>
      <c r="AJ1048" s="44">
        <f t="shared" si="1211"/>
        <v>0</v>
      </c>
      <c r="AK1048" s="44"/>
      <c r="AL1048" s="44">
        <f t="shared" si="1212"/>
        <v>0</v>
      </c>
      <c r="AM1048" s="44"/>
      <c r="AN1048" s="44">
        <f t="shared" si="1213"/>
        <v>17.062504781247174</v>
      </c>
      <c r="AO1048" s="20"/>
      <c r="AP1048" s="20">
        <v>0.18</v>
      </c>
      <c r="AQ1048" s="20"/>
      <c r="AR1048" s="20">
        <v>0.05</v>
      </c>
      <c r="AS1048" s="44">
        <f t="shared" si="1214"/>
        <v>11.337836367109043</v>
      </c>
      <c r="AT1048" s="44">
        <f t="shared" si="1215"/>
        <v>0</v>
      </c>
      <c r="AU1048" s="44">
        <f t="shared" si="1216"/>
        <v>0</v>
      </c>
      <c r="AV1048" s="44">
        <f t="shared" si="1217"/>
        <v>0</v>
      </c>
      <c r="AW1048" s="44"/>
      <c r="AX1048" s="44">
        <f t="shared" si="1218"/>
        <v>11.337836367109043</v>
      </c>
      <c r="AY1048" s="44">
        <f t="shared" si="1219"/>
        <v>53.083348208324544</v>
      </c>
      <c r="AZ1048" s="44">
        <f t="shared" si="1220"/>
        <v>0</v>
      </c>
      <c r="BA1048" s="44"/>
      <c r="BB1048" s="44">
        <f t="shared" si="1221"/>
        <v>0</v>
      </c>
      <c r="BC1048" s="44"/>
      <c r="BD1048" s="44">
        <f t="shared" si="1222"/>
        <v>53.083348208324544</v>
      </c>
      <c r="BE1048" s="20"/>
      <c r="BF1048" s="20">
        <v>0.56000000000000005</v>
      </c>
      <c r="BG1048" s="20"/>
      <c r="BH1048" s="20">
        <v>0.05</v>
      </c>
      <c r="BI1048" s="44">
        <f t="shared" si="1223"/>
        <v>28.42766202158959</v>
      </c>
      <c r="BJ1048" s="44">
        <f t="shared" si="1224"/>
        <v>0</v>
      </c>
      <c r="BK1048" s="44">
        <f t="shared" si="1225"/>
        <v>0</v>
      </c>
      <c r="BL1048" s="44">
        <f t="shared" si="1226"/>
        <v>0</v>
      </c>
      <c r="BM1048" s="44"/>
      <c r="BN1048" s="44">
        <f t="shared" si="1227"/>
        <v>28.42766202158959</v>
      </c>
      <c r="BO1048" s="44">
        <f t="shared" si="1228"/>
        <v>20.854172510413214</v>
      </c>
      <c r="BP1048" s="44">
        <f t="shared" si="1229"/>
        <v>0</v>
      </c>
      <c r="BQ1048" s="44"/>
      <c r="BR1048" s="44">
        <f t="shared" si="1230"/>
        <v>0</v>
      </c>
      <c r="BS1048" s="44"/>
      <c r="BT1048" s="44">
        <f t="shared" si="1231"/>
        <v>20.854172510413214</v>
      </c>
      <c r="BU1048" s="20"/>
      <c r="BV1048" s="20">
        <v>0.22</v>
      </c>
      <c r="BW1048" s="20"/>
      <c r="BX1048" s="20">
        <v>0.05</v>
      </c>
      <c r="BY1048" s="44">
        <f t="shared" si="1232"/>
        <v>11.168010079910196</v>
      </c>
      <c r="BZ1048" s="44">
        <f t="shared" si="1233"/>
        <v>0</v>
      </c>
      <c r="CA1048" s="44">
        <f t="shared" si="1234"/>
        <v>0</v>
      </c>
      <c r="CB1048" s="44">
        <f t="shared" si="1235"/>
        <v>0</v>
      </c>
      <c r="CC1048" s="44"/>
      <c r="CD1048" s="44">
        <f t="shared" si="1236"/>
        <v>11.168010079910196</v>
      </c>
      <c r="CE1048" s="44">
        <f t="shared" si="1237"/>
        <v>4.6168244367904077</v>
      </c>
      <c r="CF1048" s="44">
        <f t="shared" si="1238"/>
        <v>11.360090033247907</v>
      </c>
      <c r="CG1048" s="44">
        <f t="shared" si="1239"/>
        <v>5.2828390714054958</v>
      </c>
      <c r="CH1048" s="44">
        <f t="shared" si="1240"/>
        <v>4.392170157287917</v>
      </c>
      <c r="CI1048" s="44">
        <f t="shared" si="1241"/>
        <v>13.664529378229076</v>
      </c>
      <c r="CJ1048" s="44">
        <f t="shared" si="1242"/>
        <v>5.3682079700185659</v>
      </c>
      <c r="CK1048" s="44">
        <f t="shared" si="1243"/>
        <v>24.400945318266206</v>
      </c>
      <c r="CM1048" s="35">
        <f t="shared" si="1264"/>
        <v>20</v>
      </c>
    </row>
    <row r="1049" spans="1:91" x14ac:dyDescent="0.25">
      <c r="A1049" s="41">
        <f>'[11]КППВ ПАТ "СМНВО"'!F218</f>
        <v>1959</v>
      </c>
      <c r="B1049" s="41" t="str">
        <f>'[11]КППВ ПАТ "СМНВО"'!C218</f>
        <v>вул.Робітнича, 43</v>
      </c>
      <c r="C1049" s="50">
        <f>'[11]КППВ ПАТ "СМНВО"'!O218</f>
        <v>1</v>
      </c>
      <c r="D1049" s="46">
        <f>'[11]КППВ ПАТ "СМНВО"'!G218</f>
        <v>2</v>
      </c>
      <c r="E1049" s="86" t="str">
        <f t="shared" si="1206"/>
        <v>ПАТ"Сумське НВО ім.Фрунзе"</v>
      </c>
      <c r="F1049" s="43">
        <f>'[11]КППВ ПАТ "СМНВО"'!L218</f>
        <v>369.5</v>
      </c>
      <c r="G1049" s="43">
        <f>'[11]КППВ ПАТ "СМНВО"'!CL218</f>
        <v>76.176089887446864</v>
      </c>
      <c r="H1049" s="32">
        <f t="shared" si="1260"/>
        <v>206.15991850459233</v>
      </c>
      <c r="I1049" s="42"/>
      <c r="J1049" s="42"/>
      <c r="K1049" s="43">
        <f>'[11]КППВ ПАТ "СМНВО"'!CN218</f>
        <v>0</v>
      </c>
      <c r="L1049" s="42"/>
      <c r="M1049" s="42"/>
      <c r="N1049" s="44">
        <f t="shared" si="1244"/>
        <v>76.176089887446864</v>
      </c>
      <c r="O1049" s="44">
        <f t="shared" si="1245"/>
        <v>40.794490372914581</v>
      </c>
      <c r="P1049" s="44">
        <f t="shared" si="1246"/>
        <v>0</v>
      </c>
      <c r="Q1049" s="44">
        <f t="shared" si="1247"/>
        <v>0</v>
      </c>
      <c r="R1049" s="44">
        <f t="shared" si="1248"/>
        <v>0</v>
      </c>
      <c r="S1049" s="44">
        <f t="shared" si="1249"/>
        <v>0</v>
      </c>
      <c r="T1049" s="44">
        <f t="shared" si="1250"/>
        <v>40.794490372914581</v>
      </c>
      <c r="U1049" s="44">
        <f t="shared" si="1251"/>
        <v>78.461372584070276</v>
      </c>
      <c r="V1049" s="44">
        <f t="shared" si="1252"/>
        <v>0</v>
      </c>
      <c r="W1049" s="44">
        <f t="shared" si="1253"/>
        <v>0</v>
      </c>
      <c r="X1049" s="44">
        <f t="shared" si="1254"/>
        <v>0</v>
      </c>
      <c r="Y1049" s="44">
        <f t="shared" si="1255"/>
        <v>0</v>
      </c>
      <c r="Z1049" s="44">
        <f t="shared" si="1256"/>
        <v>78.461372584070276</v>
      </c>
      <c r="AA1049" s="20">
        <v>0.03</v>
      </c>
      <c r="AC1049" s="44">
        <f t="shared" si="1257"/>
        <v>43.600999999999999</v>
      </c>
      <c r="AD1049" s="28">
        <f t="shared" si="1261"/>
        <v>118</v>
      </c>
      <c r="AE1049" s="44">
        <f t="shared" si="1258"/>
        <v>268.99599999999998</v>
      </c>
      <c r="AF1049" s="28">
        <f t="shared" si="1262"/>
        <v>728</v>
      </c>
      <c r="AG1049" s="44">
        <f t="shared" si="1259"/>
        <v>49.143500000000003</v>
      </c>
      <c r="AH1049" s="28">
        <f t="shared" si="1263"/>
        <v>133</v>
      </c>
      <c r="AI1049" s="44">
        <f t="shared" si="1210"/>
        <v>14.123047065132649</v>
      </c>
      <c r="AJ1049" s="44">
        <f t="shared" si="1211"/>
        <v>0</v>
      </c>
      <c r="AK1049" s="44"/>
      <c r="AL1049" s="44">
        <f t="shared" si="1212"/>
        <v>0</v>
      </c>
      <c r="AM1049" s="44"/>
      <c r="AN1049" s="44">
        <f t="shared" si="1213"/>
        <v>14.123047065132649</v>
      </c>
      <c r="AO1049" s="20"/>
      <c r="AP1049" s="20">
        <v>0.18</v>
      </c>
      <c r="AQ1049" s="20"/>
      <c r="AR1049" s="20">
        <v>0.05</v>
      </c>
      <c r="AS1049" s="44">
        <f t="shared" si="1214"/>
        <v>9.3846008357132504</v>
      </c>
      <c r="AT1049" s="44">
        <f t="shared" si="1215"/>
        <v>0</v>
      </c>
      <c r="AU1049" s="44">
        <f t="shared" si="1216"/>
        <v>0</v>
      </c>
      <c r="AV1049" s="44">
        <f t="shared" si="1217"/>
        <v>0</v>
      </c>
      <c r="AW1049" s="44"/>
      <c r="AX1049" s="44">
        <f t="shared" si="1218"/>
        <v>9.3846008357132504</v>
      </c>
      <c r="AY1049" s="44">
        <f t="shared" si="1219"/>
        <v>43.938368647079358</v>
      </c>
      <c r="AZ1049" s="44">
        <f t="shared" si="1220"/>
        <v>0</v>
      </c>
      <c r="BA1049" s="44"/>
      <c r="BB1049" s="44">
        <f t="shared" si="1221"/>
        <v>0</v>
      </c>
      <c r="BC1049" s="44"/>
      <c r="BD1049" s="44">
        <f t="shared" si="1222"/>
        <v>43.938368647079358</v>
      </c>
      <c r="BE1049" s="20"/>
      <c r="BF1049" s="20">
        <v>0.56000000000000005</v>
      </c>
      <c r="BG1049" s="20"/>
      <c r="BH1049" s="20">
        <v>0.05</v>
      </c>
      <c r="BI1049" s="44">
        <f t="shared" si="1223"/>
        <v>23.530262047097136</v>
      </c>
      <c r="BJ1049" s="44">
        <f t="shared" si="1224"/>
        <v>0</v>
      </c>
      <c r="BK1049" s="44">
        <f t="shared" si="1225"/>
        <v>0</v>
      </c>
      <c r="BL1049" s="44">
        <f t="shared" si="1226"/>
        <v>0</v>
      </c>
      <c r="BM1049" s="44"/>
      <c r="BN1049" s="44">
        <f t="shared" si="1227"/>
        <v>23.530262047097136</v>
      </c>
      <c r="BO1049" s="44">
        <f t="shared" si="1228"/>
        <v>17.261501968495462</v>
      </c>
      <c r="BP1049" s="44">
        <f t="shared" si="1229"/>
        <v>0</v>
      </c>
      <c r="BQ1049" s="44"/>
      <c r="BR1049" s="44">
        <f t="shared" si="1230"/>
        <v>0</v>
      </c>
      <c r="BS1049" s="44"/>
      <c r="BT1049" s="44">
        <f t="shared" si="1231"/>
        <v>17.261501968495462</v>
      </c>
      <c r="BU1049" s="20"/>
      <c r="BV1049" s="20">
        <v>0.22</v>
      </c>
      <c r="BW1049" s="20"/>
      <c r="BX1049" s="20">
        <v>0.05</v>
      </c>
      <c r="BY1049" s="44">
        <f t="shared" si="1232"/>
        <v>9.244031518502446</v>
      </c>
      <c r="BZ1049" s="44">
        <f t="shared" si="1233"/>
        <v>0</v>
      </c>
      <c r="CA1049" s="44">
        <f t="shared" si="1234"/>
        <v>0</v>
      </c>
      <c r="CB1049" s="44">
        <f t="shared" si="1235"/>
        <v>0</v>
      </c>
      <c r="CC1049" s="44"/>
      <c r="CD1049" s="44">
        <f t="shared" si="1236"/>
        <v>9.244031518502446</v>
      </c>
      <c r="CE1049" s="44">
        <f t="shared" si="1237"/>
        <v>4.6460153994057674</v>
      </c>
      <c r="CF1049" s="44">
        <f t="shared" si="1238"/>
        <v>11.43191688480092</v>
      </c>
      <c r="CG1049" s="44">
        <f t="shared" si="1239"/>
        <v>5.3162410688060229</v>
      </c>
      <c r="CH1049" s="44">
        <f t="shared" si="1240"/>
        <v>3.6355052581508618</v>
      </c>
      <c r="CI1049" s="44">
        <f t="shared" si="1241"/>
        <v>11.310460803136015</v>
      </c>
      <c r="CJ1049" s="44">
        <f t="shared" si="1242"/>
        <v>4.443395315517721</v>
      </c>
      <c r="CK1049" s="44">
        <f t="shared" si="1243"/>
        <v>20.197251434171456</v>
      </c>
      <c r="CM1049" s="35">
        <f t="shared" si="1264"/>
        <v>20</v>
      </c>
    </row>
    <row r="1050" spans="1:91" x14ac:dyDescent="0.25">
      <c r="A1050" s="41">
        <f>'[11]КППВ ПАТ "СМНВО"'!F219</f>
        <v>1957</v>
      </c>
      <c r="B1050" s="41" t="str">
        <f>'[11]КППВ ПАТ "СМНВО"'!C219</f>
        <v>вул.Робітнича, 47</v>
      </c>
      <c r="C1050" s="50">
        <f>'[11]КППВ ПАТ "СМНВО"'!O219</f>
        <v>1</v>
      </c>
      <c r="D1050" s="46">
        <f>'[11]КППВ ПАТ "СМНВО"'!G219</f>
        <v>2</v>
      </c>
      <c r="E1050" s="86" t="str">
        <f t="shared" si="1206"/>
        <v>ПАТ"Сумське НВО ім.Фрунзе"</v>
      </c>
      <c r="F1050" s="43">
        <f>'[11]КППВ ПАТ "СМНВО"'!L219</f>
        <v>377.88</v>
      </c>
      <c r="G1050" s="43">
        <f>'[11]КППВ ПАТ "СМНВО"'!CL219</f>
        <v>77.914514746486219</v>
      </c>
      <c r="H1050" s="32">
        <f t="shared" si="1260"/>
        <v>206.18851155521918</v>
      </c>
      <c r="I1050" s="42"/>
      <c r="J1050" s="42"/>
      <c r="K1050" s="43">
        <f>'[11]КППВ ПАТ "СМНВО"'!CN219</f>
        <v>0</v>
      </c>
      <c r="L1050" s="42"/>
      <c r="M1050" s="42"/>
      <c r="N1050" s="44">
        <f t="shared" si="1244"/>
        <v>77.914514746486219</v>
      </c>
      <c r="O1050" s="44">
        <f t="shared" si="1245"/>
        <v>41.725466959936846</v>
      </c>
      <c r="P1050" s="44">
        <f t="shared" si="1246"/>
        <v>0</v>
      </c>
      <c r="Q1050" s="44">
        <f t="shared" si="1247"/>
        <v>0</v>
      </c>
      <c r="R1050" s="44">
        <f t="shared" si="1248"/>
        <v>0</v>
      </c>
      <c r="S1050" s="44">
        <f t="shared" si="1249"/>
        <v>0</v>
      </c>
      <c r="T1050" s="44">
        <f t="shared" si="1250"/>
        <v>41.725466959936846</v>
      </c>
      <c r="U1050" s="44">
        <f t="shared" si="1251"/>
        <v>80.251950188880812</v>
      </c>
      <c r="V1050" s="44">
        <f t="shared" si="1252"/>
        <v>0</v>
      </c>
      <c r="W1050" s="44">
        <f t="shared" si="1253"/>
        <v>0</v>
      </c>
      <c r="X1050" s="44">
        <f t="shared" si="1254"/>
        <v>0</v>
      </c>
      <c r="Y1050" s="44">
        <f t="shared" si="1255"/>
        <v>0</v>
      </c>
      <c r="Z1050" s="44">
        <f t="shared" si="1256"/>
        <v>80.251950188880812</v>
      </c>
      <c r="AA1050" s="20">
        <v>0.03</v>
      </c>
      <c r="AC1050" s="44">
        <f t="shared" si="1257"/>
        <v>44.589839999999995</v>
      </c>
      <c r="AD1050" s="28">
        <f t="shared" si="1261"/>
        <v>118</v>
      </c>
      <c r="AE1050" s="44">
        <f t="shared" si="1258"/>
        <v>275.09664000000004</v>
      </c>
      <c r="AF1050" s="28">
        <f t="shared" si="1262"/>
        <v>728</v>
      </c>
      <c r="AG1050" s="44">
        <f t="shared" si="1259"/>
        <v>50.258040000000001</v>
      </c>
      <c r="AH1050" s="28">
        <f t="shared" si="1263"/>
        <v>133</v>
      </c>
      <c r="AI1050" s="44">
        <f t="shared" si="1210"/>
        <v>14.445351033998545</v>
      </c>
      <c r="AJ1050" s="44">
        <f t="shared" si="1211"/>
        <v>0</v>
      </c>
      <c r="AK1050" s="44"/>
      <c r="AL1050" s="44">
        <f t="shared" si="1212"/>
        <v>0</v>
      </c>
      <c r="AM1050" s="44"/>
      <c r="AN1050" s="44">
        <f t="shared" si="1213"/>
        <v>14.445351033998545</v>
      </c>
      <c r="AO1050" s="20"/>
      <c r="AP1050" s="20">
        <v>0.18</v>
      </c>
      <c r="AQ1050" s="20"/>
      <c r="AR1050" s="20">
        <v>0.05</v>
      </c>
      <c r="AS1050" s="44">
        <f t="shared" si="1214"/>
        <v>9.5987680817489895</v>
      </c>
      <c r="AT1050" s="44">
        <f t="shared" si="1215"/>
        <v>0</v>
      </c>
      <c r="AU1050" s="44">
        <f t="shared" si="1216"/>
        <v>0</v>
      </c>
      <c r="AV1050" s="44">
        <f t="shared" si="1217"/>
        <v>0</v>
      </c>
      <c r="AW1050" s="44"/>
      <c r="AX1050" s="44">
        <f t="shared" si="1218"/>
        <v>9.5987680817489895</v>
      </c>
      <c r="AY1050" s="44">
        <f t="shared" si="1219"/>
        <v>44.941092105773258</v>
      </c>
      <c r="AZ1050" s="44">
        <f t="shared" si="1220"/>
        <v>0</v>
      </c>
      <c r="BA1050" s="44"/>
      <c r="BB1050" s="44">
        <f t="shared" si="1221"/>
        <v>0</v>
      </c>
      <c r="BC1050" s="44"/>
      <c r="BD1050" s="44">
        <f t="shared" si="1222"/>
        <v>44.941092105773258</v>
      </c>
      <c r="BE1050" s="20"/>
      <c r="BF1050" s="20">
        <v>0.56000000000000005</v>
      </c>
      <c r="BG1050" s="20"/>
      <c r="BH1050" s="20">
        <v>0.05</v>
      </c>
      <c r="BI1050" s="44">
        <f t="shared" si="1223"/>
        <v>24.067249342491575</v>
      </c>
      <c r="BJ1050" s="44">
        <f t="shared" si="1224"/>
        <v>0</v>
      </c>
      <c r="BK1050" s="44">
        <f t="shared" si="1225"/>
        <v>0</v>
      </c>
      <c r="BL1050" s="44">
        <f t="shared" si="1226"/>
        <v>0</v>
      </c>
      <c r="BM1050" s="44"/>
      <c r="BN1050" s="44">
        <f t="shared" si="1227"/>
        <v>24.067249342491575</v>
      </c>
      <c r="BO1050" s="44">
        <f t="shared" si="1228"/>
        <v>17.655429041553777</v>
      </c>
      <c r="BP1050" s="44">
        <f t="shared" si="1229"/>
        <v>0</v>
      </c>
      <c r="BQ1050" s="44"/>
      <c r="BR1050" s="44">
        <f t="shared" si="1230"/>
        <v>0</v>
      </c>
      <c r="BS1050" s="44"/>
      <c r="BT1050" s="44">
        <f t="shared" si="1231"/>
        <v>17.655429041553777</v>
      </c>
      <c r="BU1050" s="20"/>
      <c r="BV1050" s="20">
        <v>0.22</v>
      </c>
      <c r="BW1050" s="20"/>
      <c r="BX1050" s="20">
        <v>0.05</v>
      </c>
      <c r="BY1050" s="44">
        <f t="shared" si="1232"/>
        <v>9.4549908131216895</v>
      </c>
      <c r="BZ1050" s="44">
        <f t="shared" si="1233"/>
        <v>0</v>
      </c>
      <c r="CA1050" s="44">
        <f t="shared" si="1234"/>
        <v>0</v>
      </c>
      <c r="CB1050" s="44">
        <f t="shared" si="1235"/>
        <v>0</v>
      </c>
      <c r="CC1050" s="44"/>
      <c r="CD1050" s="44">
        <f t="shared" si="1236"/>
        <v>9.4549908131216895</v>
      </c>
      <c r="CE1050" s="44">
        <f t="shared" si="1237"/>
        <v>4.6453711164021882</v>
      </c>
      <c r="CF1050" s="44">
        <f t="shared" si="1238"/>
        <v>11.430331571556341</v>
      </c>
      <c r="CG1050" s="44">
        <f t="shared" si="1239"/>
        <v>5.31550384271676</v>
      </c>
      <c r="CH1050" s="44">
        <f t="shared" si="1240"/>
        <v>3.7184716157740461</v>
      </c>
      <c r="CI1050" s="44">
        <f t="shared" si="1241"/>
        <v>11.568578360185922</v>
      </c>
      <c r="CJ1050" s="44">
        <f t="shared" si="1242"/>
        <v>4.5447986415016119</v>
      </c>
      <c r="CK1050" s="44">
        <f t="shared" si="1243"/>
        <v>20.658175643189146</v>
      </c>
      <c r="CM1050" s="35">
        <f t="shared" si="1264"/>
        <v>20</v>
      </c>
    </row>
    <row r="1051" spans="1:91" x14ac:dyDescent="0.25">
      <c r="A1051" s="41">
        <f>'[11]КППВ ПАТ "СМНВО"'!F220</f>
        <v>1959</v>
      </c>
      <c r="B1051" s="41" t="str">
        <f>'[11]КППВ ПАТ "СМНВО"'!C220</f>
        <v>вул.Робітнича, 49</v>
      </c>
      <c r="C1051" s="50">
        <f>'[11]КППВ ПАТ "СМНВО"'!O220</f>
        <v>1</v>
      </c>
      <c r="D1051" s="46">
        <f>'[11]КППВ ПАТ "СМНВО"'!G220</f>
        <v>2</v>
      </c>
      <c r="E1051" s="86" t="str">
        <f t="shared" si="1206"/>
        <v>ПАТ"Сумське НВО ім.Фрунзе"</v>
      </c>
      <c r="F1051" s="43">
        <f>'[11]КППВ ПАТ "СМНВО"'!L220</f>
        <v>367.66</v>
      </c>
      <c r="G1051" s="43">
        <f>'[11]КППВ ПАТ "СМНВО"'!CL220</f>
        <v>72.995968245626869</v>
      </c>
      <c r="H1051" s="32">
        <f t="shared" si="1260"/>
        <v>198.54204494812288</v>
      </c>
      <c r="I1051" s="42"/>
      <c r="J1051" s="42"/>
      <c r="K1051" s="43">
        <f>'[11]КППВ ПАТ "СМНВО"'!CN220</f>
        <v>0</v>
      </c>
      <c r="L1051" s="42"/>
      <c r="M1051" s="42"/>
      <c r="N1051" s="44">
        <f t="shared" si="1244"/>
        <v>72.995968245626869</v>
      </c>
      <c r="O1051" s="44">
        <f t="shared" si="1245"/>
        <v>39.091443630903981</v>
      </c>
      <c r="P1051" s="44">
        <f t="shared" si="1246"/>
        <v>0</v>
      </c>
      <c r="Q1051" s="44">
        <f t="shared" si="1247"/>
        <v>0</v>
      </c>
      <c r="R1051" s="44">
        <f t="shared" si="1248"/>
        <v>0</v>
      </c>
      <c r="S1051" s="44">
        <f t="shared" si="1249"/>
        <v>0</v>
      </c>
      <c r="T1051" s="44">
        <f t="shared" si="1250"/>
        <v>39.091443630903981</v>
      </c>
      <c r="U1051" s="44">
        <f t="shared" si="1251"/>
        <v>75.185847292995675</v>
      </c>
      <c r="V1051" s="44">
        <f t="shared" si="1252"/>
        <v>0</v>
      </c>
      <c r="W1051" s="44">
        <f t="shared" si="1253"/>
        <v>0</v>
      </c>
      <c r="X1051" s="44">
        <f t="shared" si="1254"/>
        <v>0</v>
      </c>
      <c r="Y1051" s="44">
        <f t="shared" si="1255"/>
        <v>0</v>
      </c>
      <c r="Z1051" s="44">
        <f t="shared" si="1256"/>
        <v>75.185847292995675</v>
      </c>
      <c r="AA1051" s="20">
        <v>0.03</v>
      </c>
      <c r="AC1051" s="44">
        <f t="shared" si="1257"/>
        <v>43.383880000000005</v>
      </c>
      <c r="AD1051" s="28">
        <f t="shared" si="1261"/>
        <v>118</v>
      </c>
      <c r="AE1051" s="44">
        <f t="shared" si="1258"/>
        <v>267.65648000000004</v>
      </c>
      <c r="AF1051" s="28">
        <f t="shared" si="1262"/>
        <v>728</v>
      </c>
      <c r="AG1051" s="44">
        <f t="shared" si="1259"/>
        <v>48.898780000000009</v>
      </c>
      <c r="AH1051" s="28">
        <f t="shared" si="1263"/>
        <v>133</v>
      </c>
      <c r="AI1051" s="44">
        <f t="shared" si="1210"/>
        <v>13.53345251273922</v>
      </c>
      <c r="AJ1051" s="44">
        <f t="shared" si="1211"/>
        <v>0</v>
      </c>
      <c r="AK1051" s="44"/>
      <c r="AL1051" s="44">
        <f t="shared" si="1212"/>
        <v>0</v>
      </c>
      <c r="AM1051" s="44"/>
      <c r="AN1051" s="44">
        <f t="shared" si="1213"/>
        <v>13.53345251273922</v>
      </c>
      <c r="AO1051" s="20"/>
      <c r="AP1051" s="20">
        <v>0.18</v>
      </c>
      <c r="AQ1051" s="20"/>
      <c r="AR1051" s="20">
        <v>0.05</v>
      </c>
      <c r="AS1051" s="44">
        <f t="shared" si="1214"/>
        <v>8.9928220996086576</v>
      </c>
      <c r="AT1051" s="44">
        <f t="shared" si="1215"/>
        <v>0</v>
      </c>
      <c r="AU1051" s="44">
        <f t="shared" si="1216"/>
        <v>0</v>
      </c>
      <c r="AV1051" s="44">
        <f t="shared" si="1217"/>
        <v>0</v>
      </c>
      <c r="AW1051" s="44"/>
      <c r="AX1051" s="44">
        <f t="shared" si="1218"/>
        <v>8.9928220996086576</v>
      </c>
      <c r="AY1051" s="44">
        <f t="shared" si="1219"/>
        <v>42.104074484077579</v>
      </c>
      <c r="AZ1051" s="44">
        <f t="shared" si="1220"/>
        <v>0</v>
      </c>
      <c r="BA1051" s="44"/>
      <c r="BB1051" s="44">
        <f t="shared" si="1221"/>
        <v>0</v>
      </c>
      <c r="BC1051" s="44"/>
      <c r="BD1051" s="44">
        <f t="shared" si="1222"/>
        <v>42.104074484077579</v>
      </c>
      <c r="BE1051" s="20"/>
      <c r="BF1051" s="20">
        <v>0.56000000000000005</v>
      </c>
      <c r="BG1051" s="20"/>
      <c r="BH1051" s="20">
        <v>0.05</v>
      </c>
      <c r="BI1051" s="44">
        <f t="shared" si="1223"/>
        <v>22.547944686305417</v>
      </c>
      <c r="BJ1051" s="44">
        <f t="shared" si="1224"/>
        <v>0</v>
      </c>
      <c r="BK1051" s="44">
        <f t="shared" si="1225"/>
        <v>0</v>
      </c>
      <c r="BL1051" s="44">
        <f t="shared" si="1226"/>
        <v>0</v>
      </c>
      <c r="BM1051" s="44"/>
      <c r="BN1051" s="44">
        <f t="shared" si="1227"/>
        <v>22.547944686305417</v>
      </c>
      <c r="BO1051" s="44">
        <f t="shared" si="1228"/>
        <v>16.540886404459048</v>
      </c>
      <c r="BP1051" s="44">
        <f t="shared" si="1229"/>
        <v>0</v>
      </c>
      <c r="BQ1051" s="44"/>
      <c r="BR1051" s="44">
        <f t="shared" si="1230"/>
        <v>0</v>
      </c>
      <c r="BS1051" s="44"/>
      <c r="BT1051" s="44">
        <f t="shared" si="1231"/>
        <v>16.540886404459048</v>
      </c>
      <c r="BU1051" s="20"/>
      <c r="BV1051" s="20">
        <v>0.22</v>
      </c>
      <c r="BW1051" s="20"/>
      <c r="BX1051" s="20">
        <v>0.05</v>
      </c>
      <c r="BY1051" s="44">
        <f t="shared" si="1232"/>
        <v>8.8581211267628426</v>
      </c>
      <c r="BZ1051" s="44">
        <f t="shared" si="1233"/>
        <v>0</v>
      </c>
      <c r="CA1051" s="44">
        <f t="shared" si="1234"/>
        <v>0</v>
      </c>
      <c r="CB1051" s="44">
        <f t="shared" si="1235"/>
        <v>0</v>
      </c>
      <c r="CC1051" s="44"/>
      <c r="CD1051" s="44">
        <f t="shared" si="1236"/>
        <v>8.8581211267628426</v>
      </c>
      <c r="CE1051" s="44">
        <f t="shared" si="1237"/>
        <v>4.824278687986939</v>
      </c>
      <c r="CF1051" s="44">
        <f t="shared" si="1238"/>
        <v>11.870548900297873</v>
      </c>
      <c r="CG1051" s="44">
        <f t="shared" si="1239"/>
        <v>5.5202202927958641</v>
      </c>
      <c r="CH1051" s="44">
        <f t="shared" si="1240"/>
        <v>3.48373389567376</v>
      </c>
      <c r="CI1051" s="44">
        <f t="shared" si="1241"/>
        <v>10.838283230985033</v>
      </c>
      <c r="CJ1051" s="44">
        <f t="shared" si="1242"/>
        <v>4.2578969836012623</v>
      </c>
      <c r="CK1051" s="44">
        <f t="shared" si="1243"/>
        <v>19.354077198187557</v>
      </c>
      <c r="CM1051" s="35">
        <f t="shared" si="1264"/>
        <v>20</v>
      </c>
    </row>
    <row r="1052" spans="1:91" x14ac:dyDescent="0.25">
      <c r="A1052" s="41">
        <f>'[11]КППВ ПАТ "СМНВО"'!F221</f>
        <v>1963</v>
      </c>
      <c r="B1052" s="41" t="str">
        <f>'[11]КППВ ПАТ "СМНВО"'!C221</f>
        <v>вул.Робітнича, 51</v>
      </c>
      <c r="C1052" s="50">
        <f>'[11]КППВ ПАТ "СМНВО"'!O221</f>
        <v>1</v>
      </c>
      <c r="D1052" s="46">
        <f>'[11]КППВ ПАТ "СМНВО"'!G221</f>
        <v>2</v>
      </c>
      <c r="E1052" s="86" t="str">
        <f t="shared" si="1206"/>
        <v>ПАТ"Сумське НВО ім.Фрунзе"</v>
      </c>
      <c r="F1052" s="43">
        <f>'[11]КППВ ПАТ "СМНВО"'!L221</f>
        <v>369</v>
      </c>
      <c r="G1052" s="43">
        <f>'[11]КППВ ПАТ "СМНВО"'!CL221</f>
        <v>76.088002946282032</v>
      </c>
      <c r="H1052" s="32">
        <f t="shared" si="1260"/>
        <v>206.20054998992421</v>
      </c>
      <c r="I1052" s="42"/>
      <c r="J1052" s="42"/>
      <c r="K1052" s="43">
        <f>'[11]КППВ ПАТ "СМНВО"'!CN221</f>
        <v>0</v>
      </c>
      <c r="L1052" s="42"/>
      <c r="M1052" s="42"/>
      <c r="N1052" s="44">
        <f t="shared" si="1244"/>
        <v>76.088002946282032</v>
      </c>
      <c r="O1052" s="44">
        <f t="shared" si="1245"/>
        <v>40.74731727859276</v>
      </c>
      <c r="P1052" s="44">
        <f t="shared" si="1246"/>
        <v>0</v>
      </c>
      <c r="Q1052" s="44">
        <f t="shared" si="1247"/>
        <v>0</v>
      </c>
      <c r="R1052" s="44">
        <f t="shared" si="1248"/>
        <v>0</v>
      </c>
      <c r="S1052" s="44">
        <f t="shared" si="1249"/>
        <v>0</v>
      </c>
      <c r="T1052" s="44">
        <f t="shared" si="1250"/>
        <v>40.74731727859276</v>
      </c>
      <c r="U1052" s="44">
        <f t="shared" si="1251"/>
        <v>78.370643034670493</v>
      </c>
      <c r="V1052" s="44">
        <f t="shared" si="1252"/>
        <v>0</v>
      </c>
      <c r="W1052" s="44">
        <f t="shared" si="1253"/>
        <v>0</v>
      </c>
      <c r="X1052" s="44">
        <f t="shared" si="1254"/>
        <v>0</v>
      </c>
      <c r="Y1052" s="44">
        <f t="shared" si="1255"/>
        <v>0</v>
      </c>
      <c r="Z1052" s="44">
        <f t="shared" si="1256"/>
        <v>78.370643034670493</v>
      </c>
      <c r="AA1052" s="20">
        <v>0.03</v>
      </c>
      <c r="AC1052" s="44">
        <f t="shared" si="1257"/>
        <v>43.542000000000002</v>
      </c>
      <c r="AD1052" s="28">
        <f t="shared" si="1261"/>
        <v>118</v>
      </c>
      <c r="AE1052" s="44">
        <f t="shared" si="1258"/>
        <v>268.63200000000001</v>
      </c>
      <c r="AF1052" s="28">
        <f t="shared" si="1262"/>
        <v>728</v>
      </c>
      <c r="AG1052" s="44">
        <f t="shared" si="1259"/>
        <v>49.076999999999998</v>
      </c>
      <c r="AH1052" s="28">
        <f t="shared" si="1263"/>
        <v>133</v>
      </c>
      <c r="AI1052" s="44">
        <f t="shared" si="1210"/>
        <v>14.106715746240688</v>
      </c>
      <c r="AJ1052" s="44">
        <f t="shared" si="1211"/>
        <v>0</v>
      </c>
      <c r="AK1052" s="44"/>
      <c r="AL1052" s="44">
        <f t="shared" si="1212"/>
        <v>0</v>
      </c>
      <c r="AM1052" s="44"/>
      <c r="AN1052" s="44">
        <f t="shared" si="1213"/>
        <v>14.106715746240688</v>
      </c>
      <c r="AO1052" s="20"/>
      <c r="AP1052" s="20">
        <v>0.18</v>
      </c>
      <c r="AQ1052" s="20"/>
      <c r="AR1052" s="20">
        <v>0.05</v>
      </c>
      <c r="AS1052" s="44">
        <f t="shared" si="1214"/>
        <v>9.3737488638820317</v>
      </c>
      <c r="AT1052" s="44">
        <f t="shared" si="1215"/>
        <v>0</v>
      </c>
      <c r="AU1052" s="44">
        <f t="shared" si="1216"/>
        <v>0</v>
      </c>
      <c r="AV1052" s="44">
        <f t="shared" si="1217"/>
        <v>0</v>
      </c>
      <c r="AW1052" s="44"/>
      <c r="AX1052" s="44">
        <f t="shared" si="1218"/>
        <v>9.3737488638820317</v>
      </c>
      <c r="AY1052" s="44">
        <f t="shared" si="1219"/>
        <v>43.887560099415481</v>
      </c>
      <c r="AZ1052" s="44">
        <f t="shared" si="1220"/>
        <v>0</v>
      </c>
      <c r="BA1052" s="44"/>
      <c r="BB1052" s="44">
        <f t="shared" si="1221"/>
        <v>0</v>
      </c>
      <c r="BC1052" s="44"/>
      <c r="BD1052" s="44">
        <f t="shared" si="1222"/>
        <v>43.887560099415481</v>
      </c>
      <c r="BE1052" s="20"/>
      <c r="BF1052" s="20">
        <v>0.56000000000000005</v>
      </c>
      <c r="BG1052" s="20"/>
      <c r="BH1052" s="20">
        <v>0.05</v>
      </c>
      <c r="BI1052" s="44">
        <f t="shared" si="1223"/>
        <v>23.503052606292307</v>
      </c>
      <c r="BJ1052" s="44">
        <f t="shared" si="1224"/>
        <v>0</v>
      </c>
      <c r="BK1052" s="44">
        <f t="shared" si="1225"/>
        <v>0</v>
      </c>
      <c r="BL1052" s="44">
        <f t="shared" si="1226"/>
        <v>0</v>
      </c>
      <c r="BM1052" s="44"/>
      <c r="BN1052" s="44">
        <f t="shared" si="1227"/>
        <v>23.503052606292307</v>
      </c>
      <c r="BO1052" s="44">
        <f t="shared" si="1228"/>
        <v>17.24154146762751</v>
      </c>
      <c r="BP1052" s="44">
        <f t="shared" si="1229"/>
        <v>0</v>
      </c>
      <c r="BQ1052" s="44"/>
      <c r="BR1052" s="44">
        <f t="shared" si="1230"/>
        <v>0</v>
      </c>
      <c r="BS1052" s="44"/>
      <c r="BT1052" s="44">
        <f t="shared" si="1231"/>
        <v>17.24154146762751</v>
      </c>
      <c r="BU1052" s="20"/>
      <c r="BV1052" s="20">
        <v>0.22</v>
      </c>
      <c r="BW1052" s="20"/>
      <c r="BX1052" s="20">
        <v>0.05</v>
      </c>
      <c r="BY1052" s="44">
        <f t="shared" si="1232"/>
        <v>9.2333420953291192</v>
      </c>
      <c r="BZ1052" s="44">
        <f t="shared" si="1233"/>
        <v>0</v>
      </c>
      <c r="CA1052" s="44">
        <f t="shared" si="1234"/>
        <v>0</v>
      </c>
      <c r="CB1052" s="44">
        <f t="shared" si="1235"/>
        <v>0</v>
      </c>
      <c r="CC1052" s="44"/>
      <c r="CD1052" s="44">
        <f t="shared" si="1236"/>
        <v>9.2333420953291192</v>
      </c>
      <c r="CE1052" s="44">
        <f t="shared" si="1237"/>
        <v>4.6450999095753005</v>
      </c>
      <c r="CF1052" s="44">
        <f t="shared" si="1238"/>
        <v>11.429664244042964</v>
      </c>
      <c r="CG1052" s="44">
        <f t="shared" si="1239"/>
        <v>5.3151935120899108</v>
      </c>
      <c r="CH1052" s="44">
        <f t="shared" si="1240"/>
        <v>3.631301307301555</v>
      </c>
      <c r="CI1052" s="44">
        <f t="shared" si="1241"/>
        <v>11.297381844938172</v>
      </c>
      <c r="CJ1052" s="44">
        <f t="shared" si="1242"/>
        <v>4.4382571533685677</v>
      </c>
      <c r="CK1052" s="44">
        <f t="shared" si="1243"/>
        <v>20.173896151675308</v>
      </c>
      <c r="CM1052" s="35">
        <f t="shared" si="1264"/>
        <v>20</v>
      </c>
    </row>
    <row r="1053" spans="1:91" x14ac:dyDescent="0.25">
      <c r="A1053" s="41">
        <f>'[11]КППВ ПАТ "СМНВО"'!F222</f>
        <v>1957</v>
      </c>
      <c r="B1053" s="41" t="str">
        <f>'[11]КППВ ПАТ "СМНВО"'!C222</f>
        <v>вул.Енгельса, 1</v>
      </c>
      <c r="C1053" s="50">
        <f>'[11]КППВ ПАТ "СМНВО"'!O222</f>
        <v>1</v>
      </c>
      <c r="D1053" s="46">
        <f>'[11]КППВ ПАТ "СМНВО"'!G222</f>
        <v>3</v>
      </c>
      <c r="E1053" s="86" t="str">
        <f t="shared" si="1206"/>
        <v>ПАТ"Сумське НВО ім.Фрунзе"</v>
      </c>
      <c r="F1053" s="43">
        <f>'[11]КППВ ПАТ "СМНВО"'!L222</f>
        <v>834.91</v>
      </c>
      <c r="G1053" s="43">
        <f>'[11]КППВ ПАТ "СМНВО"'!CL222</f>
        <v>170.03778692867328</v>
      </c>
      <c r="H1053" s="32">
        <f t="shared" si="1260"/>
        <v>203.66001955740532</v>
      </c>
      <c r="I1053" s="42"/>
      <c r="J1053" s="42"/>
      <c r="K1053" s="43">
        <f>'[11]КППВ ПАТ "СМНВО"'!CN222</f>
        <v>0</v>
      </c>
      <c r="L1053" s="42"/>
      <c r="M1053" s="42"/>
      <c r="N1053" s="44">
        <f t="shared" si="1244"/>
        <v>170.03778692867328</v>
      </c>
      <c r="O1053" s="44">
        <f t="shared" si="1245"/>
        <v>91.060132807322702</v>
      </c>
      <c r="P1053" s="44">
        <f t="shared" si="1246"/>
        <v>0</v>
      </c>
      <c r="Q1053" s="44">
        <f t="shared" si="1247"/>
        <v>0</v>
      </c>
      <c r="R1053" s="44">
        <f t="shared" si="1248"/>
        <v>0</v>
      </c>
      <c r="S1053" s="44">
        <f t="shared" si="1249"/>
        <v>0</v>
      </c>
      <c r="T1053" s="44">
        <f t="shared" si="1250"/>
        <v>91.060132807322702</v>
      </c>
      <c r="U1053" s="44">
        <f t="shared" si="1251"/>
        <v>175.13892053653348</v>
      </c>
      <c r="V1053" s="44">
        <f t="shared" si="1252"/>
        <v>0</v>
      </c>
      <c r="W1053" s="44">
        <f t="shared" si="1253"/>
        <v>0</v>
      </c>
      <c r="X1053" s="44">
        <f t="shared" si="1254"/>
        <v>0</v>
      </c>
      <c r="Y1053" s="44">
        <f t="shared" si="1255"/>
        <v>0</v>
      </c>
      <c r="Z1053" s="44">
        <f t="shared" si="1256"/>
        <v>175.13892053653348</v>
      </c>
      <c r="AA1053" s="20">
        <v>0.03</v>
      </c>
      <c r="AC1053" s="44">
        <f t="shared" si="1257"/>
        <v>98.519379999999984</v>
      </c>
      <c r="AD1053" s="28">
        <f t="shared" si="1261"/>
        <v>118</v>
      </c>
      <c r="AE1053" s="44">
        <f t="shared" si="1258"/>
        <v>607.81448</v>
      </c>
      <c r="AF1053" s="28">
        <f t="shared" si="1262"/>
        <v>728</v>
      </c>
      <c r="AG1053" s="44">
        <f t="shared" si="1259"/>
        <v>111.04303</v>
      </c>
      <c r="AH1053" s="28">
        <f t="shared" si="1263"/>
        <v>133</v>
      </c>
      <c r="AI1053" s="44">
        <f t="shared" si="1210"/>
        <v>31.525005696576024</v>
      </c>
      <c r="AJ1053" s="44">
        <f t="shared" si="1211"/>
        <v>0</v>
      </c>
      <c r="AK1053" s="44"/>
      <c r="AL1053" s="44">
        <f t="shared" si="1212"/>
        <v>0</v>
      </c>
      <c r="AM1053" s="44"/>
      <c r="AN1053" s="44">
        <f t="shared" si="1213"/>
        <v>31.525005696576024</v>
      </c>
      <c r="AO1053" s="20"/>
      <c r="AP1053" s="20">
        <v>0.18</v>
      </c>
      <c r="AQ1053" s="20"/>
      <c r="AR1053" s="20">
        <v>0.05</v>
      </c>
      <c r="AS1053" s="44">
        <f t="shared" si="1214"/>
        <v>20.948000345927731</v>
      </c>
      <c r="AT1053" s="44">
        <f t="shared" si="1215"/>
        <v>0</v>
      </c>
      <c r="AU1053" s="44">
        <f t="shared" si="1216"/>
        <v>0</v>
      </c>
      <c r="AV1053" s="44">
        <f t="shared" si="1217"/>
        <v>0</v>
      </c>
      <c r="AW1053" s="44"/>
      <c r="AX1053" s="44">
        <f t="shared" si="1218"/>
        <v>20.948000345927731</v>
      </c>
      <c r="AY1053" s="44">
        <f t="shared" si="1219"/>
        <v>98.077795500458762</v>
      </c>
      <c r="AZ1053" s="44">
        <f t="shared" si="1220"/>
        <v>0</v>
      </c>
      <c r="BA1053" s="44"/>
      <c r="BB1053" s="44">
        <f t="shared" si="1221"/>
        <v>0</v>
      </c>
      <c r="BC1053" s="44"/>
      <c r="BD1053" s="44">
        <f t="shared" si="1222"/>
        <v>98.077795500458762</v>
      </c>
      <c r="BE1053" s="20"/>
      <c r="BF1053" s="20">
        <v>0.56000000000000005</v>
      </c>
      <c r="BG1053" s="20"/>
      <c r="BH1053" s="20">
        <v>0.05</v>
      </c>
      <c r="BI1053" s="44">
        <f t="shared" si="1223"/>
        <v>52.523484603263739</v>
      </c>
      <c r="BJ1053" s="44">
        <f t="shared" si="1224"/>
        <v>0</v>
      </c>
      <c r="BK1053" s="44">
        <f t="shared" si="1225"/>
        <v>0</v>
      </c>
      <c r="BL1053" s="44">
        <f t="shared" si="1226"/>
        <v>0</v>
      </c>
      <c r="BM1053" s="44"/>
      <c r="BN1053" s="44">
        <f t="shared" si="1227"/>
        <v>52.523484603263739</v>
      </c>
      <c r="BO1053" s="44">
        <f t="shared" si="1228"/>
        <v>38.530562518037364</v>
      </c>
      <c r="BP1053" s="44">
        <f t="shared" si="1229"/>
        <v>0</v>
      </c>
      <c r="BQ1053" s="44"/>
      <c r="BR1053" s="44">
        <f t="shared" si="1230"/>
        <v>0</v>
      </c>
      <c r="BS1053" s="44"/>
      <c r="BT1053" s="44">
        <f t="shared" si="1231"/>
        <v>38.530562518037364</v>
      </c>
      <c r="BU1053" s="20"/>
      <c r="BV1053" s="20">
        <v>0.22</v>
      </c>
      <c r="BW1053" s="20"/>
      <c r="BX1053" s="20">
        <v>0.05</v>
      </c>
      <c r="BY1053" s="44">
        <f t="shared" si="1232"/>
        <v>20.634226094139322</v>
      </c>
      <c r="BZ1053" s="44">
        <f t="shared" si="1233"/>
        <v>0</v>
      </c>
      <c r="CA1053" s="44">
        <f t="shared" si="1234"/>
        <v>0</v>
      </c>
      <c r="CB1053" s="44">
        <f t="shared" si="1235"/>
        <v>0</v>
      </c>
      <c r="CC1053" s="44"/>
      <c r="CD1053" s="44">
        <f t="shared" si="1236"/>
        <v>20.634226094139322</v>
      </c>
      <c r="CE1053" s="44">
        <f t="shared" si="1237"/>
        <v>4.703044604405501</v>
      </c>
      <c r="CF1053" s="44">
        <f t="shared" si="1238"/>
        <v>11.572242104481987</v>
      </c>
      <c r="CG1053" s="44">
        <f t="shared" si="1239"/>
        <v>5.3814972024339323</v>
      </c>
      <c r="CH1053" s="44">
        <f t="shared" si="1240"/>
        <v>8.1150564353841546</v>
      </c>
      <c r="CI1053" s="44">
        <f t="shared" si="1241"/>
        <v>25.246842243417376</v>
      </c>
      <c r="CJ1053" s="44">
        <f t="shared" si="1242"/>
        <v>9.9184023099139669</v>
      </c>
      <c r="CK1053" s="44">
        <f t="shared" si="1243"/>
        <v>45.083646863245306</v>
      </c>
      <c r="CM1053" s="35">
        <f t="shared" si="1264"/>
        <v>20</v>
      </c>
    </row>
    <row r="1054" spans="1:91" x14ac:dyDescent="0.25">
      <c r="A1054" s="41">
        <f>'[11]КППВ ПАТ "СМНВО"'!F223</f>
        <v>1961</v>
      </c>
      <c r="B1054" s="41" t="str">
        <f>'[11]КППВ ПАТ "СМНВО"'!C223</f>
        <v>вул.Іллінська,1</v>
      </c>
      <c r="C1054" s="50">
        <f>'[11]КППВ ПАТ "СМНВО"'!O223</f>
        <v>1</v>
      </c>
      <c r="D1054" s="46">
        <f>'[11]КППВ ПАТ "СМНВО"'!G223</f>
        <v>3</v>
      </c>
      <c r="E1054" s="86" t="str">
        <f t="shared" si="1206"/>
        <v>ПАТ"Сумське НВО ім.Фрунзе"</v>
      </c>
      <c r="F1054" s="43">
        <f>'[11]КППВ ПАТ "СМНВО"'!L223</f>
        <v>755.43</v>
      </c>
      <c r="G1054" s="43">
        <f>'[11]КППВ ПАТ "СМНВО"'!CL223</f>
        <v>155.76334118721383</v>
      </c>
      <c r="H1054" s="32">
        <f t="shared" si="1260"/>
        <v>206.1916275329466</v>
      </c>
      <c r="I1054" s="42"/>
      <c r="J1054" s="42"/>
      <c r="K1054" s="43">
        <f>'[11]КППВ ПАТ "СМНВО"'!CN223</f>
        <v>0</v>
      </c>
      <c r="L1054" s="42"/>
      <c r="M1054" s="42"/>
      <c r="N1054" s="44">
        <f t="shared" si="1244"/>
        <v>155.76334118721383</v>
      </c>
      <c r="O1054" s="44">
        <f t="shared" si="1245"/>
        <v>83.415755940000452</v>
      </c>
      <c r="P1054" s="44">
        <f t="shared" si="1246"/>
        <v>0</v>
      </c>
      <c r="Q1054" s="44">
        <f t="shared" si="1247"/>
        <v>0</v>
      </c>
      <c r="R1054" s="44">
        <f t="shared" si="1248"/>
        <v>0</v>
      </c>
      <c r="S1054" s="44">
        <f t="shared" si="1249"/>
        <v>0</v>
      </c>
      <c r="T1054" s="44">
        <f t="shared" si="1250"/>
        <v>83.415755940000452</v>
      </c>
      <c r="U1054" s="44">
        <f t="shared" si="1251"/>
        <v>160.43624142283025</v>
      </c>
      <c r="V1054" s="44">
        <f t="shared" si="1252"/>
        <v>0</v>
      </c>
      <c r="W1054" s="44">
        <f t="shared" si="1253"/>
        <v>0</v>
      </c>
      <c r="X1054" s="44">
        <f t="shared" si="1254"/>
        <v>0</v>
      </c>
      <c r="Y1054" s="44">
        <f t="shared" si="1255"/>
        <v>0</v>
      </c>
      <c r="Z1054" s="44">
        <f t="shared" si="1256"/>
        <v>160.43624142283025</v>
      </c>
      <c r="AA1054" s="20">
        <v>0.03</v>
      </c>
      <c r="AC1054" s="44">
        <f t="shared" si="1257"/>
        <v>89.140739999999994</v>
      </c>
      <c r="AD1054" s="28">
        <f t="shared" si="1261"/>
        <v>118</v>
      </c>
      <c r="AE1054" s="44">
        <f t="shared" si="1258"/>
        <v>549.95303999999987</v>
      </c>
      <c r="AF1054" s="28">
        <f t="shared" si="1262"/>
        <v>728</v>
      </c>
      <c r="AG1054" s="44">
        <f t="shared" si="1259"/>
        <v>100.47218999999998</v>
      </c>
      <c r="AH1054" s="28">
        <f t="shared" si="1263"/>
        <v>133</v>
      </c>
      <c r="AI1054" s="44">
        <f t="shared" si="1210"/>
        <v>28.878523456109445</v>
      </c>
      <c r="AJ1054" s="44">
        <f t="shared" si="1211"/>
        <v>0</v>
      </c>
      <c r="AK1054" s="44"/>
      <c r="AL1054" s="44">
        <f t="shared" si="1212"/>
        <v>0</v>
      </c>
      <c r="AM1054" s="44"/>
      <c r="AN1054" s="44">
        <f t="shared" si="1213"/>
        <v>28.878523456109445</v>
      </c>
      <c r="AO1054" s="20"/>
      <c r="AP1054" s="20">
        <v>0.18</v>
      </c>
      <c r="AQ1054" s="20"/>
      <c r="AR1054" s="20">
        <v>0.05</v>
      </c>
      <c r="AS1054" s="44">
        <f t="shared" si="1214"/>
        <v>19.189443617266878</v>
      </c>
      <c r="AT1054" s="44">
        <f t="shared" si="1215"/>
        <v>0</v>
      </c>
      <c r="AU1054" s="44">
        <f t="shared" si="1216"/>
        <v>0</v>
      </c>
      <c r="AV1054" s="44">
        <f t="shared" si="1217"/>
        <v>0</v>
      </c>
      <c r="AW1054" s="44"/>
      <c r="AX1054" s="44">
        <f t="shared" si="1218"/>
        <v>19.189443617266878</v>
      </c>
      <c r="AY1054" s="44">
        <f t="shared" si="1219"/>
        <v>89.844295196784955</v>
      </c>
      <c r="AZ1054" s="44">
        <f t="shared" si="1220"/>
        <v>0</v>
      </c>
      <c r="BA1054" s="44"/>
      <c r="BB1054" s="44">
        <f t="shared" si="1221"/>
        <v>0</v>
      </c>
      <c r="BC1054" s="44"/>
      <c r="BD1054" s="44">
        <f t="shared" si="1222"/>
        <v>89.844295196784955</v>
      </c>
      <c r="BE1054" s="20"/>
      <c r="BF1054" s="20">
        <v>0.56000000000000005</v>
      </c>
      <c r="BG1054" s="20"/>
      <c r="BH1054" s="20">
        <v>0.05</v>
      </c>
      <c r="BI1054" s="44">
        <f t="shared" si="1223"/>
        <v>48.114208026192273</v>
      </c>
      <c r="BJ1054" s="44">
        <f t="shared" si="1224"/>
        <v>0</v>
      </c>
      <c r="BK1054" s="44">
        <f t="shared" si="1225"/>
        <v>0</v>
      </c>
      <c r="BL1054" s="44">
        <f t="shared" si="1226"/>
        <v>0</v>
      </c>
      <c r="BM1054" s="44"/>
      <c r="BN1054" s="44">
        <f t="shared" si="1227"/>
        <v>48.114208026192273</v>
      </c>
      <c r="BO1054" s="44">
        <f t="shared" si="1228"/>
        <v>35.295973113022654</v>
      </c>
      <c r="BP1054" s="44">
        <f t="shared" si="1229"/>
        <v>0</v>
      </c>
      <c r="BQ1054" s="44"/>
      <c r="BR1054" s="44">
        <f t="shared" si="1230"/>
        <v>0</v>
      </c>
      <c r="BS1054" s="44"/>
      <c r="BT1054" s="44">
        <f t="shared" si="1231"/>
        <v>35.295973113022654</v>
      </c>
      <c r="BU1054" s="20"/>
      <c r="BV1054" s="20">
        <v>0.22</v>
      </c>
      <c r="BW1054" s="20"/>
      <c r="BX1054" s="20">
        <v>0.05</v>
      </c>
      <c r="BY1054" s="44">
        <f t="shared" si="1232"/>
        <v>18.902010296004104</v>
      </c>
      <c r="BZ1054" s="44">
        <f t="shared" si="1233"/>
        <v>0</v>
      </c>
      <c r="CA1054" s="44">
        <f t="shared" si="1234"/>
        <v>0</v>
      </c>
      <c r="CB1054" s="44">
        <f t="shared" si="1235"/>
        <v>0</v>
      </c>
      <c r="CC1054" s="44"/>
      <c r="CD1054" s="44">
        <f t="shared" si="1236"/>
        <v>18.902010296004104</v>
      </c>
      <c r="CE1054" s="44">
        <f t="shared" si="1237"/>
        <v>4.6453009153319149</v>
      </c>
      <c r="CF1054" s="44">
        <f t="shared" si="1238"/>
        <v>11.430158835839467</v>
      </c>
      <c r="CG1054" s="44">
        <f t="shared" si="1239"/>
        <v>5.315423514568705</v>
      </c>
      <c r="CH1054" s="44">
        <f t="shared" si="1240"/>
        <v>7.4338082559758716</v>
      </c>
      <c r="CI1054" s="44">
        <f t="shared" si="1241"/>
        <v>23.12740346303605</v>
      </c>
      <c r="CJ1054" s="44">
        <f t="shared" si="1242"/>
        <v>9.0857656461927316</v>
      </c>
      <c r="CK1054" s="44">
        <f t="shared" si="1243"/>
        <v>41.298934755421506</v>
      </c>
      <c r="CM1054" s="35">
        <f t="shared" si="1264"/>
        <v>20</v>
      </c>
    </row>
    <row r="1055" spans="1:91" x14ac:dyDescent="0.25">
      <c r="A1055" s="41">
        <f>'[11]КППВ ПАТ "СМНВО"'!F224</f>
        <v>1964</v>
      </c>
      <c r="B1055" s="41" t="str">
        <f>'[11]КППВ ПАТ "СМНВО"'!C224</f>
        <v>вул.Комсомольська, 65 А</v>
      </c>
      <c r="C1055" s="47" t="str">
        <f>'[11]КППВ ПАТ "СМНВО"'!O224</f>
        <v>так</v>
      </c>
      <c r="D1055" s="46">
        <f>'[11]КППВ ПАТ "СМНВО"'!G224</f>
        <v>3</v>
      </c>
      <c r="E1055" s="86" t="str">
        <f t="shared" si="1206"/>
        <v>ПАТ"Сумське НВО ім.Фрунзе"</v>
      </c>
      <c r="F1055" s="43">
        <f>'[11]КППВ ПАТ "СМНВО"'!L224</f>
        <v>1019.87</v>
      </c>
      <c r="G1055" s="43">
        <f>'[11]КППВ ПАТ "СМНВО"'!CL224</f>
        <v>208.24840517408475</v>
      </c>
      <c r="H1055" s="32">
        <f t="shared" si="1260"/>
        <v>204.1911274712314</v>
      </c>
      <c r="I1055" s="42"/>
      <c r="J1055" s="42"/>
      <c r="K1055" s="43">
        <f>'[11]КППВ ПАТ "СМНВО"'!CN224</f>
        <v>0</v>
      </c>
      <c r="L1055" s="42"/>
      <c r="M1055" s="42"/>
      <c r="N1055" s="44">
        <f t="shared" si="1244"/>
        <v>208.24840517408475</v>
      </c>
      <c r="O1055" s="44">
        <f t="shared" si="1245"/>
        <v>111.52301952753523</v>
      </c>
      <c r="P1055" s="44">
        <f t="shared" si="1246"/>
        <v>0</v>
      </c>
      <c r="Q1055" s="44">
        <f t="shared" si="1247"/>
        <v>0</v>
      </c>
      <c r="R1055" s="44">
        <f t="shared" si="1248"/>
        <v>0</v>
      </c>
      <c r="S1055" s="44">
        <f t="shared" si="1249"/>
        <v>0</v>
      </c>
      <c r="T1055" s="44">
        <f t="shared" si="1250"/>
        <v>111.52301952753523</v>
      </c>
      <c r="U1055" s="44">
        <f t="shared" si="1251"/>
        <v>214.49585732930731</v>
      </c>
      <c r="V1055" s="44">
        <f t="shared" si="1252"/>
        <v>0</v>
      </c>
      <c r="W1055" s="44">
        <f t="shared" si="1253"/>
        <v>0</v>
      </c>
      <c r="X1055" s="44">
        <f t="shared" si="1254"/>
        <v>0</v>
      </c>
      <c r="Y1055" s="44">
        <f t="shared" si="1255"/>
        <v>0</v>
      </c>
      <c r="Z1055" s="44">
        <f t="shared" si="1256"/>
        <v>214.49585732930731</v>
      </c>
      <c r="AA1055" s="20">
        <v>0.03</v>
      </c>
      <c r="AC1055" s="44">
        <f t="shared" si="1257"/>
        <v>99.94726</v>
      </c>
      <c r="AD1055" s="28">
        <v>98</v>
      </c>
      <c r="AE1055" s="44">
        <f t="shared" si="1258"/>
        <v>722.06795999999997</v>
      </c>
      <c r="AF1055" s="28">
        <v>708</v>
      </c>
      <c r="AG1055" s="44">
        <f t="shared" si="1259"/>
        <v>115.24531</v>
      </c>
      <c r="AH1055" s="28">
        <v>113</v>
      </c>
      <c r="AI1055" s="44">
        <f t="shared" si="1210"/>
        <v>38.609254319275315</v>
      </c>
      <c r="AJ1055" s="44">
        <f t="shared" si="1211"/>
        <v>0</v>
      </c>
      <c r="AK1055" s="44"/>
      <c r="AL1055" s="44">
        <f t="shared" si="1212"/>
        <v>0</v>
      </c>
      <c r="AM1055" s="44"/>
      <c r="AN1055" s="44">
        <f t="shared" si="1213"/>
        <v>38.609254319275315</v>
      </c>
      <c r="AO1055" s="20"/>
      <c r="AP1055" s="20">
        <v>0.18</v>
      </c>
      <c r="AQ1055" s="20"/>
      <c r="AR1055" s="20">
        <v>0.05</v>
      </c>
      <c r="AS1055" s="44">
        <f t="shared" si="1214"/>
        <v>25.655401322386901</v>
      </c>
      <c r="AT1055" s="44">
        <f t="shared" si="1215"/>
        <v>0</v>
      </c>
      <c r="AU1055" s="44">
        <f t="shared" si="1216"/>
        <v>0</v>
      </c>
      <c r="AV1055" s="44">
        <f t="shared" si="1217"/>
        <v>0</v>
      </c>
      <c r="AW1055" s="44"/>
      <c r="AX1055" s="44">
        <f t="shared" si="1218"/>
        <v>25.655401322386901</v>
      </c>
      <c r="AY1055" s="44">
        <f t="shared" si="1219"/>
        <v>120.1176801044121</v>
      </c>
      <c r="AZ1055" s="44">
        <f t="shared" si="1220"/>
        <v>0</v>
      </c>
      <c r="BA1055" s="44"/>
      <c r="BB1055" s="44">
        <f t="shared" si="1221"/>
        <v>0</v>
      </c>
      <c r="BC1055" s="44"/>
      <c r="BD1055" s="44">
        <f t="shared" si="1222"/>
        <v>120.1176801044121</v>
      </c>
      <c r="BE1055" s="20"/>
      <c r="BF1055" s="20">
        <v>0.56000000000000005</v>
      </c>
      <c r="BG1055" s="20"/>
      <c r="BH1055" s="20">
        <v>0.05</v>
      </c>
      <c r="BI1055" s="44">
        <f t="shared" si="1223"/>
        <v>64.326477663482336</v>
      </c>
      <c r="BJ1055" s="44">
        <f t="shared" si="1224"/>
        <v>0</v>
      </c>
      <c r="BK1055" s="44">
        <f t="shared" si="1225"/>
        <v>0</v>
      </c>
      <c r="BL1055" s="44">
        <f t="shared" si="1226"/>
        <v>0</v>
      </c>
      <c r="BM1055" s="44"/>
      <c r="BN1055" s="44">
        <f t="shared" si="1227"/>
        <v>64.326477663482336</v>
      </c>
      <c r="BO1055" s="44">
        <f t="shared" si="1228"/>
        <v>47.189088612447613</v>
      </c>
      <c r="BP1055" s="44">
        <f t="shared" si="1229"/>
        <v>0</v>
      </c>
      <c r="BQ1055" s="44"/>
      <c r="BR1055" s="44">
        <f t="shared" si="1230"/>
        <v>0</v>
      </c>
      <c r="BS1055" s="44"/>
      <c r="BT1055" s="44">
        <f t="shared" si="1231"/>
        <v>47.189088612447613</v>
      </c>
      <c r="BU1055" s="20"/>
      <c r="BV1055" s="20">
        <v>0.22</v>
      </c>
      <c r="BW1055" s="20"/>
      <c r="BX1055" s="20">
        <v>0.05</v>
      </c>
      <c r="BY1055" s="44">
        <f t="shared" si="1232"/>
        <v>25.271116224939487</v>
      </c>
      <c r="BZ1055" s="44">
        <f t="shared" si="1233"/>
        <v>0</v>
      </c>
      <c r="CA1055" s="44">
        <f t="shared" si="1234"/>
        <v>0</v>
      </c>
      <c r="CB1055" s="44">
        <f t="shared" si="1235"/>
        <v>0</v>
      </c>
      <c r="CC1055" s="44"/>
      <c r="CD1055" s="44">
        <f t="shared" si="1236"/>
        <v>25.271116224939487</v>
      </c>
      <c r="CE1055" s="44">
        <f t="shared" si="1237"/>
        <v>3.8957589766013925</v>
      </c>
      <c r="CF1055" s="44">
        <f t="shared" si="1238"/>
        <v>11.225050495962607</v>
      </c>
      <c r="CG1055" s="44">
        <f t="shared" si="1239"/>
        <v>4.5603569297927189</v>
      </c>
      <c r="CH1055" s="44">
        <f t="shared" si="1240"/>
        <v>9.9386588774843059</v>
      </c>
      <c r="CI1055" s="44">
        <f t="shared" si="1241"/>
        <v>30.920272063284511</v>
      </c>
      <c r="CJ1055" s="44">
        <f t="shared" si="1242"/>
        <v>12.147249739147487</v>
      </c>
      <c r="CK1055" s="44">
        <f t="shared" si="1243"/>
        <v>55.214771541579481</v>
      </c>
    </row>
    <row r="1056" spans="1:91" ht="30" x14ac:dyDescent="0.25">
      <c r="A1056" s="41">
        <f>'[11]КППВ ПАТ "СМНВО"'!F225</f>
        <v>1959</v>
      </c>
      <c r="B1056" s="41" t="str">
        <f>'[11]КППВ ПАТ "СМНВО"'!C225</f>
        <v>вул.1-ша Набережна р.Стрілка, 50</v>
      </c>
      <c r="C1056" s="50">
        <f>'[11]КППВ ПАТ "СМНВО"'!O225</f>
        <v>1</v>
      </c>
      <c r="D1056" s="46">
        <f>'[11]КППВ ПАТ "СМНВО"'!G225</f>
        <v>3</v>
      </c>
      <c r="E1056" s="86" t="str">
        <f t="shared" si="1206"/>
        <v>ПАТ"Сумське НВО ім.Фрунзе"</v>
      </c>
      <c r="F1056" s="43">
        <f>'[11]КППВ ПАТ "СМНВО"'!L225</f>
        <v>1170.97</v>
      </c>
      <c r="G1056" s="43">
        <f>'[11]КППВ ПАТ "СМНВО"'!CL225</f>
        <v>258.34812217594128</v>
      </c>
      <c r="H1056" s="32">
        <f t="shared" si="1260"/>
        <v>220.62744748024394</v>
      </c>
      <c r="I1056" s="42"/>
      <c r="J1056" s="42"/>
      <c r="K1056" s="43">
        <f>'[11]КППВ ПАТ "СМНВО"'!CN225</f>
        <v>0</v>
      </c>
      <c r="L1056" s="42"/>
      <c r="M1056" s="42"/>
      <c r="N1056" s="44">
        <f t="shared" si="1244"/>
        <v>258.34812217594128</v>
      </c>
      <c r="O1056" s="44">
        <f t="shared" si="1245"/>
        <v>138.35286109511588</v>
      </c>
      <c r="P1056" s="44">
        <f t="shared" si="1246"/>
        <v>0</v>
      </c>
      <c r="Q1056" s="44">
        <f t="shared" si="1247"/>
        <v>0</v>
      </c>
      <c r="R1056" s="44">
        <f t="shared" si="1248"/>
        <v>0</v>
      </c>
      <c r="S1056" s="44">
        <f t="shared" si="1249"/>
        <v>0</v>
      </c>
      <c r="T1056" s="44">
        <f t="shared" si="1250"/>
        <v>138.35286109511588</v>
      </c>
      <c r="U1056" s="44">
        <f t="shared" si="1251"/>
        <v>266.09856584121951</v>
      </c>
      <c r="V1056" s="44">
        <f t="shared" si="1252"/>
        <v>0</v>
      </c>
      <c r="W1056" s="44">
        <f t="shared" si="1253"/>
        <v>0</v>
      </c>
      <c r="X1056" s="44">
        <f t="shared" si="1254"/>
        <v>0</v>
      </c>
      <c r="Y1056" s="44">
        <f t="shared" si="1255"/>
        <v>0</v>
      </c>
      <c r="Z1056" s="44">
        <f t="shared" si="1256"/>
        <v>266.09856584121951</v>
      </c>
      <c r="AA1056" s="20">
        <v>0.03</v>
      </c>
      <c r="AC1056" s="44">
        <f t="shared" si="1257"/>
        <v>138.17445999999998</v>
      </c>
      <c r="AD1056" s="28">
        <f t="shared" ref="AD1056:AD1064" si="1265">98+$CG$3</f>
        <v>118</v>
      </c>
      <c r="AE1056" s="44">
        <f t="shared" si="1258"/>
        <v>852.46616000000006</v>
      </c>
      <c r="AF1056" s="28">
        <f t="shared" ref="AF1056:AF1064" si="1266">708+$CG$3</f>
        <v>728</v>
      </c>
      <c r="AG1056" s="44">
        <f t="shared" si="1259"/>
        <v>155.73901000000001</v>
      </c>
      <c r="AH1056" s="28">
        <f t="shared" ref="AH1056:AH1064" si="1267">113+$CG$3</f>
        <v>133</v>
      </c>
      <c r="AI1056" s="44">
        <f t="shared" si="1210"/>
        <v>47.897741851419511</v>
      </c>
      <c r="AJ1056" s="44">
        <f t="shared" si="1211"/>
        <v>0</v>
      </c>
      <c r="AK1056" s="44"/>
      <c r="AL1056" s="44">
        <f t="shared" si="1212"/>
        <v>0</v>
      </c>
      <c r="AM1056" s="44"/>
      <c r="AN1056" s="44">
        <f t="shared" si="1213"/>
        <v>47.897741851419511</v>
      </c>
      <c r="AO1056" s="20"/>
      <c r="AP1056" s="20">
        <v>0.18</v>
      </c>
      <c r="AQ1056" s="20"/>
      <c r="AR1056" s="20">
        <v>0.05</v>
      </c>
      <c r="AS1056" s="44">
        <f t="shared" si="1214"/>
        <v>31.827493467564057</v>
      </c>
      <c r="AT1056" s="44">
        <f t="shared" si="1215"/>
        <v>0</v>
      </c>
      <c r="AU1056" s="44">
        <f t="shared" si="1216"/>
        <v>0</v>
      </c>
      <c r="AV1056" s="44">
        <f t="shared" si="1217"/>
        <v>0</v>
      </c>
      <c r="AW1056" s="44"/>
      <c r="AX1056" s="44">
        <f t="shared" si="1218"/>
        <v>31.827493467564057</v>
      </c>
      <c r="AY1056" s="44">
        <f t="shared" si="1219"/>
        <v>149.01519687108294</v>
      </c>
      <c r="AZ1056" s="44">
        <f t="shared" si="1220"/>
        <v>0</v>
      </c>
      <c r="BA1056" s="44"/>
      <c r="BB1056" s="44">
        <f t="shared" si="1221"/>
        <v>0</v>
      </c>
      <c r="BC1056" s="44"/>
      <c r="BD1056" s="44">
        <f t="shared" si="1222"/>
        <v>149.01519687108294</v>
      </c>
      <c r="BE1056" s="20"/>
      <c r="BF1056" s="20">
        <v>0.56000000000000005</v>
      </c>
      <c r="BG1056" s="20"/>
      <c r="BH1056" s="20">
        <v>0.05</v>
      </c>
      <c r="BI1056" s="44">
        <f t="shared" si="1223"/>
        <v>79.801930279662841</v>
      </c>
      <c r="BJ1056" s="44">
        <f t="shared" si="1224"/>
        <v>0</v>
      </c>
      <c r="BK1056" s="44">
        <f t="shared" si="1225"/>
        <v>0</v>
      </c>
      <c r="BL1056" s="44">
        <f t="shared" si="1226"/>
        <v>0</v>
      </c>
      <c r="BM1056" s="44"/>
      <c r="BN1056" s="44">
        <f t="shared" si="1227"/>
        <v>79.801930279662841</v>
      </c>
      <c r="BO1056" s="44">
        <f t="shared" si="1228"/>
        <v>58.541684485068295</v>
      </c>
      <c r="BP1056" s="44">
        <f t="shared" si="1229"/>
        <v>0</v>
      </c>
      <c r="BQ1056" s="44"/>
      <c r="BR1056" s="44">
        <f t="shared" si="1230"/>
        <v>0</v>
      </c>
      <c r="BS1056" s="44"/>
      <c r="BT1056" s="44">
        <f t="shared" si="1231"/>
        <v>58.541684485068295</v>
      </c>
      <c r="BU1056" s="20"/>
      <c r="BV1056" s="20">
        <v>0.22</v>
      </c>
      <c r="BW1056" s="20"/>
      <c r="BX1056" s="20">
        <v>0.05</v>
      </c>
      <c r="BY1056" s="44">
        <f t="shared" si="1232"/>
        <v>31.350758324153258</v>
      </c>
      <c r="BZ1056" s="44">
        <f t="shared" si="1233"/>
        <v>0</v>
      </c>
      <c r="CA1056" s="44">
        <f t="shared" si="1234"/>
        <v>0</v>
      </c>
      <c r="CB1056" s="44">
        <f t="shared" si="1235"/>
        <v>0</v>
      </c>
      <c r="CC1056" s="44"/>
      <c r="CD1056" s="44">
        <f t="shared" si="1236"/>
        <v>31.350758324153258</v>
      </c>
      <c r="CE1056" s="44">
        <f t="shared" si="1237"/>
        <v>4.3413553800840754</v>
      </c>
      <c r="CF1056" s="44">
        <f t="shared" si="1238"/>
        <v>10.68227494012444</v>
      </c>
      <c r="CG1056" s="44">
        <f t="shared" si="1239"/>
        <v>4.9676313532746521</v>
      </c>
      <c r="CH1056" s="44">
        <f t="shared" si="1240"/>
        <v>12.329668771287402</v>
      </c>
      <c r="CI1056" s="44">
        <f t="shared" si="1241"/>
        <v>38.358969510671919</v>
      </c>
      <c r="CJ1056" s="44">
        <f t="shared" si="1242"/>
        <v>15.069595164906826</v>
      </c>
      <c r="CK1056" s="44">
        <f t="shared" si="1243"/>
        <v>68.49815984048557</v>
      </c>
      <c r="CM1056" s="35">
        <f t="shared" ref="CM1056:CM1064" si="1268">$CE$3/1000</f>
        <v>20</v>
      </c>
    </row>
    <row r="1057" spans="1:91" x14ac:dyDescent="0.25">
      <c r="A1057" s="41">
        <f>'[11]КППВ ПАТ "СМНВО"'!F226</f>
        <v>1963</v>
      </c>
      <c r="B1057" s="41" t="str">
        <f>'[11]КППВ ПАТ "СМНВО"'!C226</f>
        <v>вул.Першотравнева, 22</v>
      </c>
      <c r="C1057" s="50">
        <f>'[11]КППВ ПАТ "СМНВО"'!O226</f>
        <v>1</v>
      </c>
      <c r="D1057" s="46">
        <f>'[11]КППВ ПАТ "СМНВО"'!G226</f>
        <v>3</v>
      </c>
      <c r="E1057" s="86" t="str">
        <f t="shared" si="1206"/>
        <v>ПАТ"Сумське НВО ім.Фрунзе"</v>
      </c>
      <c r="F1057" s="43">
        <f>'[11]КППВ ПАТ "СМНВО"'!L226</f>
        <v>1204.0999999999999</v>
      </c>
      <c r="G1057" s="43">
        <f>'[11]КППВ ПАТ "СМНВО"'!CL226</f>
        <v>246.4604233342092</v>
      </c>
      <c r="H1057" s="32">
        <f t="shared" si="1260"/>
        <v>204.68434792310373</v>
      </c>
      <c r="I1057" s="42"/>
      <c r="J1057" s="42"/>
      <c r="K1057" s="43">
        <f>'[11]КППВ ПАТ "СМНВО"'!CN226</f>
        <v>0</v>
      </c>
      <c r="L1057" s="42"/>
      <c r="M1057" s="42"/>
      <c r="N1057" s="44">
        <f t="shared" si="1244"/>
        <v>246.4604233342092</v>
      </c>
      <c r="O1057" s="44">
        <f t="shared" si="1245"/>
        <v>131.98665594240086</v>
      </c>
      <c r="P1057" s="44">
        <f t="shared" si="1246"/>
        <v>0</v>
      </c>
      <c r="Q1057" s="44">
        <f t="shared" si="1247"/>
        <v>0</v>
      </c>
      <c r="R1057" s="44">
        <f t="shared" si="1248"/>
        <v>0</v>
      </c>
      <c r="S1057" s="44">
        <f t="shared" si="1249"/>
        <v>0</v>
      </c>
      <c r="T1057" s="44">
        <f t="shared" si="1250"/>
        <v>131.98665594240086</v>
      </c>
      <c r="U1057" s="44">
        <f t="shared" si="1251"/>
        <v>253.85423603423547</v>
      </c>
      <c r="V1057" s="44">
        <f t="shared" si="1252"/>
        <v>0</v>
      </c>
      <c r="W1057" s="44">
        <f t="shared" si="1253"/>
        <v>0</v>
      </c>
      <c r="X1057" s="44">
        <f t="shared" si="1254"/>
        <v>0</v>
      </c>
      <c r="Y1057" s="44">
        <f t="shared" si="1255"/>
        <v>0</v>
      </c>
      <c r="Z1057" s="44">
        <f t="shared" si="1256"/>
        <v>253.85423603423547</v>
      </c>
      <c r="AA1057" s="20">
        <v>0.03</v>
      </c>
      <c r="AC1057" s="44">
        <f t="shared" si="1257"/>
        <v>142.0838</v>
      </c>
      <c r="AD1057" s="28">
        <f t="shared" si="1265"/>
        <v>118</v>
      </c>
      <c r="AE1057" s="44">
        <f t="shared" si="1258"/>
        <v>876.58479999999997</v>
      </c>
      <c r="AF1057" s="28">
        <f t="shared" si="1266"/>
        <v>728</v>
      </c>
      <c r="AG1057" s="44">
        <f t="shared" si="1259"/>
        <v>160.14529999999999</v>
      </c>
      <c r="AH1057" s="28">
        <f t="shared" si="1267"/>
        <v>133</v>
      </c>
      <c r="AI1057" s="44">
        <f t="shared" si="1210"/>
        <v>45.693762486162385</v>
      </c>
      <c r="AJ1057" s="44">
        <f t="shared" si="1211"/>
        <v>0</v>
      </c>
      <c r="AK1057" s="44"/>
      <c r="AL1057" s="44">
        <f t="shared" si="1212"/>
        <v>0</v>
      </c>
      <c r="AM1057" s="44"/>
      <c r="AN1057" s="44">
        <f t="shared" si="1213"/>
        <v>45.693762486162385</v>
      </c>
      <c r="AO1057" s="20"/>
      <c r="AP1057" s="20">
        <v>0.18</v>
      </c>
      <c r="AQ1057" s="20"/>
      <c r="AR1057" s="20">
        <v>0.05</v>
      </c>
      <c r="AS1057" s="44">
        <f t="shared" si="1214"/>
        <v>30.362974762946081</v>
      </c>
      <c r="AT1057" s="44">
        <f t="shared" si="1215"/>
        <v>0</v>
      </c>
      <c r="AU1057" s="44">
        <f t="shared" si="1216"/>
        <v>0</v>
      </c>
      <c r="AV1057" s="44">
        <f t="shared" si="1217"/>
        <v>0</v>
      </c>
      <c r="AW1057" s="44"/>
      <c r="AX1057" s="44">
        <f t="shared" si="1218"/>
        <v>30.362974762946081</v>
      </c>
      <c r="AY1057" s="44">
        <f t="shared" si="1219"/>
        <v>142.15837217917186</v>
      </c>
      <c r="AZ1057" s="44">
        <f t="shared" si="1220"/>
        <v>0</v>
      </c>
      <c r="BA1057" s="44"/>
      <c r="BB1057" s="44">
        <f t="shared" si="1221"/>
        <v>0</v>
      </c>
      <c r="BC1057" s="44"/>
      <c r="BD1057" s="44">
        <f t="shared" si="1222"/>
        <v>142.15837217917186</v>
      </c>
      <c r="BE1057" s="20"/>
      <c r="BF1057" s="20">
        <v>0.56000000000000005</v>
      </c>
      <c r="BG1057" s="20"/>
      <c r="BH1057" s="20">
        <v>0.05</v>
      </c>
      <c r="BI1057" s="44">
        <f t="shared" si="1223"/>
        <v>76.129903147576812</v>
      </c>
      <c r="BJ1057" s="44">
        <f t="shared" si="1224"/>
        <v>0</v>
      </c>
      <c r="BK1057" s="44">
        <f t="shared" si="1225"/>
        <v>0</v>
      </c>
      <c r="BL1057" s="44">
        <f t="shared" si="1226"/>
        <v>0</v>
      </c>
      <c r="BM1057" s="44"/>
      <c r="BN1057" s="44">
        <f t="shared" si="1227"/>
        <v>76.129903147576812</v>
      </c>
      <c r="BO1057" s="44">
        <f t="shared" si="1228"/>
        <v>55.847931927531803</v>
      </c>
      <c r="BP1057" s="44">
        <f t="shared" si="1229"/>
        <v>0</v>
      </c>
      <c r="BQ1057" s="44"/>
      <c r="BR1057" s="44">
        <f t="shared" si="1230"/>
        <v>0</v>
      </c>
      <c r="BS1057" s="44"/>
      <c r="BT1057" s="44">
        <f t="shared" si="1231"/>
        <v>55.847931927531803</v>
      </c>
      <c r="BU1057" s="20"/>
      <c r="BV1057" s="20">
        <v>0.22</v>
      </c>
      <c r="BW1057" s="20"/>
      <c r="BX1057" s="20">
        <v>0.05</v>
      </c>
      <c r="BY1057" s="44">
        <f t="shared" si="1232"/>
        <v>29.90817623654803</v>
      </c>
      <c r="BZ1057" s="44">
        <f t="shared" si="1233"/>
        <v>0</v>
      </c>
      <c r="CA1057" s="44">
        <f t="shared" si="1234"/>
        <v>0</v>
      </c>
      <c r="CB1057" s="44">
        <f t="shared" si="1235"/>
        <v>0</v>
      </c>
      <c r="CC1057" s="44"/>
      <c r="CD1057" s="44">
        <f t="shared" si="1236"/>
        <v>29.90817623654803</v>
      </c>
      <c r="CE1057" s="44">
        <f t="shared" si="1237"/>
        <v>4.6795085497812989</v>
      </c>
      <c r="CF1057" s="44">
        <f t="shared" si="1238"/>
        <v>11.514329636026883</v>
      </c>
      <c r="CG1057" s="44">
        <f t="shared" si="1239"/>
        <v>5.3545658796908233</v>
      </c>
      <c r="CH1057" s="44">
        <f t="shared" si="1240"/>
        <v>11.762328130539277</v>
      </c>
      <c r="CI1057" s="44">
        <f t="shared" si="1241"/>
        <v>36.593909739455533</v>
      </c>
      <c r="CJ1057" s="44">
        <f t="shared" si="1242"/>
        <v>14.376178826214673</v>
      </c>
      <c r="CK1057" s="44">
        <f t="shared" si="1243"/>
        <v>65.346267391884879</v>
      </c>
      <c r="CM1057" s="35">
        <f t="shared" si="1268"/>
        <v>20</v>
      </c>
    </row>
    <row r="1058" spans="1:91" ht="30" x14ac:dyDescent="0.25">
      <c r="A1058" s="41">
        <f>'[11]КППВ ПАТ "СМНВО"'!F227</f>
        <v>1957</v>
      </c>
      <c r="B1058" s="41" t="str">
        <f>'[11]КППВ ПАТ "СМНВО"'!C227</f>
        <v>вул.Пролетарська, 40 кв.1-11</v>
      </c>
      <c r="C1058" s="50">
        <f>'[11]КППВ ПАТ "СМНВО"'!O227</f>
        <v>1</v>
      </c>
      <c r="D1058" s="46">
        <f>'[11]КППВ ПАТ "СМНВО"'!G227</f>
        <v>3</v>
      </c>
      <c r="E1058" s="86" t="str">
        <f t="shared" si="1206"/>
        <v>ПАТ"Сумське НВО ім.Фрунзе"</v>
      </c>
      <c r="F1058" s="43">
        <f>'[11]КППВ ПАТ "СМНВО"'!L227</f>
        <v>713</v>
      </c>
      <c r="G1058" s="43">
        <f>'[11]КППВ ПАТ "СМНВО"'!CL227</f>
        <v>0</v>
      </c>
      <c r="H1058" s="32">
        <f>G1058*1000/F1058</f>
        <v>0</v>
      </c>
      <c r="I1058" s="42"/>
      <c r="J1058" s="42"/>
      <c r="K1058" s="43">
        <f>'[11]КППВ ПАТ "СМНВО"'!CN227</f>
        <v>0</v>
      </c>
      <c r="L1058" s="42"/>
      <c r="M1058" s="42"/>
      <c r="N1058" s="44">
        <f t="shared" si="1244"/>
        <v>0</v>
      </c>
      <c r="O1058" s="44">
        <f t="shared" si="1245"/>
        <v>0</v>
      </c>
      <c r="P1058" s="44">
        <f t="shared" si="1246"/>
        <v>0</v>
      </c>
      <c r="Q1058" s="44">
        <f t="shared" si="1247"/>
        <v>0</v>
      </c>
      <c r="R1058" s="44">
        <f t="shared" si="1248"/>
        <v>0</v>
      </c>
      <c r="S1058" s="44">
        <f t="shared" si="1249"/>
        <v>0</v>
      </c>
      <c r="T1058" s="44">
        <f t="shared" si="1250"/>
        <v>0</v>
      </c>
      <c r="U1058" s="44">
        <f t="shared" si="1251"/>
        <v>0</v>
      </c>
      <c r="V1058" s="44">
        <f t="shared" si="1252"/>
        <v>0</v>
      </c>
      <c r="W1058" s="44">
        <f t="shared" si="1253"/>
        <v>0</v>
      </c>
      <c r="X1058" s="44">
        <f t="shared" si="1254"/>
        <v>0</v>
      </c>
      <c r="Y1058" s="44">
        <f t="shared" si="1255"/>
        <v>0</v>
      </c>
      <c r="Z1058" s="44">
        <f t="shared" si="1256"/>
        <v>0</v>
      </c>
      <c r="AA1058" s="20">
        <v>0.24</v>
      </c>
      <c r="AC1058" s="44">
        <f t="shared" si="1257"/>
        <v>84.134</v>
      </c>
      <c r="AD1058" s="28">
        <f t="shared" si="1265"/>
        <v>118</v>
      </c>
      <c r="AE1058" s="44">
        <f t="shared" si="1258"/>
        <v>519.06399999999996</v>
      </c>
      <c r="AF1058" s="28">
        <f t="shared" si="1266"/>
        <v>728</v>
      </c>
      <c r="AG1058" s="44">
        <f t="shared" si="1259"/>
        <v>94.828999999999994</v>
      </c>
      <c r="AH1058" s="28">
        <f t="shared" si="1267"/>
        <v>133</v>
      </c>
      <c r="AI1058" s="44">
        <f t="shared" si="1210"/>
        <v>0</v>
      </c>
      <c r="AJ1058" s="44">
        <f t="shared" si="1211"/>
        <v>0</v>
      </c>
      <c r="AK1058" s="44"/>
      <c r="AL1058" s="44">
        <f t="shared" si="1212"/>
        <v>0</v>
      </c>
      <c r="AM1058" s="44"/>
      <c r="AN1058" s="44">
        <f t="shared" si="1213"/>
        <v>0</v>
      </c>
      <c r="AO1058" s="20"/>
      <c r="AP1058" s="20">
        <v>0.18</v>
      </c>
      <c r="AQ1058" s="20"/>
      <c r="AR1058" s="20">
        <v>0.05</v>
      </c>
      <c r="AS1058" s="44">
        <f t="shared" si="1214"/>
        <v>0</v>
      </c>
      <c r="AT1058" s="44">
        <f t="shared" si="1215"/>
        <v>0</v>
      </c>
      <c r="AU1058" s="44">
        <f t="shared" si="1216"/>
        <v>0</v>
      </c>
      <c r="AV1058" s="44">
        <f t="shared" si="1217"/>
        <v>0</v>
      </c>
      <c r="AW1058" s="44"/>
      <c r="AX1058" s="44">
        <f t="shared" si="1218"/>
        <v>0</v>
      </c>
      <c r="AY1058" s="44">
        <f t="shared" si="1219"/>
        <v>0</v>
      </c>
      <c r="AZ1058" s="44">
        <f t="shared" si="1220"/>
        <v>0</v>
      </c>
      <c r="BA1058" s="44"/>
      <c r="BB1058" s="44">
        <f t="shared" si="1221"/>
        <v>0</v>
      </c>
      <c r="BC1058" s="44"/>
      <c r="BD1058" s="44">
        <f t="shared" si="1222"/>
        <v>0</v>
      </c>
      <c r="BE1058" s="20"/>
      <c r="BF1058" s="20">
        <v>0.56000000000000005</v>
      </c>
      <c r="BG1058" s="20"/>
      <c r="BH1058" s="20">
        <v>0.05</v>
      </c>
      <c r="BI1058" s="44">
        <f t="shared" si="1223"/>
        <v>0</v>
      </c>
      <c r="BJ1058" s="44">
        <f t="shared" si="1224"/>
        <v>0</v>
      </c>
      <c r="BK1058" s="44">
        <f t="shared" si="1225"/>
        <v>0</v>
      </c>
      <c r="BL1058" s="44">
        <f t="shared" si="1226"/>
        <v>0</v>
      </c>
      <c r="BM1058" s="44"/>
      <c r="BN1058" s="44">
        <f t="shared" si="1227"/>
        <v>0</v>
      </c>
      <c r="BO1058" s="44">
        <f t="shared" si="1228"/>
        <v>0</v>
      </c>
      <c r="BP1058" s="44">
        <f t="shared" si="1229"/>
        <v>0</v>
      </c>
      <c r="BQ1058" s="44"/>
      <c r="BR1058" s="44">
        <f t="shared" si="1230"/>
        <v>0</v>
      </c>
      <c r="BS1058" s="44"/>
      <c r="BT1058" s="44">
        <f t="shared" si="1231"/>
        <v>0</v>
      </c>
      <c r="BU1058" s="20"/>
      <c r="BV1058" s="20">
        <v>0.22</v>
      </c>
      <c r="BW1058" s="20"/>
      <c r="BX1058" s="20">
        <v>0.05</v>
      </c>
      <c r="BY1058" s="44">
        <f t="shared" si="1232"/>
        <v>0</v>
      </c>
      <c r="BZ1058" s="44">
        <f t="shared" si="1233"/>
        <v>0</v>
      </c>
      <c r="CA1058" s="44">
        <f t="shared" si="1234"/>
        <v>0</v>
      </c>
      <c r="CB1058" s="44">
        <f t="shared" si="1235"/>
        <v>0</v>
      </c>
      <c r="CC1058" s="44"/>
      <c r="CD1058" s="44">
        <f t="shared" si="1236"/>
        <v>0</v>
      </c>
      <c r="CE1058" s="44"/>
      <c r="CF1058" s="44"/>
      <c r="CG1058" s="44"/>
      <c r="CH1058" s="44">
        <f t="shared" si="1240"/>
        <v>0</v>
      </c>
      <c r="CI1058" s="44">
        <f t="shared" si="1241"/>
        <v>0</v>
      </c>
      <c r="CJ1058" s="44">
        <f t="shared" si="1242"/>
        <v>0</v>
      </c>
      <c r="CK1058" s="44">
        <f t="shared" si="1243"/>
        <v>0</v>
      </c>
      <c r="CM1058" s="35">
        <f t="shared" si="1268"/>
        <v>20</v>
      </c>
    </row>
    <row r="1059" spans="1:91" x14ac:dyDescent="0.25">
      <c r="A1059" s="41">
        <f>'[11]КППВ ПАТ "СМНВО"'!F228</f>
        <v>1957</v>
      </c>
      <c r="B1059" s="41" t="str">
        <f>'[11]КППВ ПАТ "СМНВО"'!C228</f>
        <v>вул.Пролетарська, 61</v>
      </c>
      <c r="C1059" s="50">
        <f>'[11]КППВ ПАТ "СМНВО"'!O228</f>
        <v>1</v>
      </c>
      <c r="D1059" s="46">
        <f>'[11]КППВ ПАТ "СМНВО"'!G228</f>
        <v>3</v>
      </c>
      <c r="E1059" s="86" t="str">
        <f t="shared" si="1206"/>
        <v>ПАТ"Сумське НВО ім.Фрунзе"</v>
      </c>
      <c r="F1059" s="43">
        <f>'[11]КППВ ПАТ "СМНВО"'!L228</f>
        <v>437.01</v>
      </c>
      <c r="G1059" s="43">
        <f>'[11]КППВ ПАТ "СМНВО"'!CL228</f>
        <v>94.351774876484441</v>
      </c>
      <c r="H1059" s="32">
        <f t="shared" si="1260"/>
        <v>215.90301109009965</v>
      </c>
      <c r="I1059" s="42"/>
      <c r="J1059" s="42"/>
      <c r="K1059" s="43">
        <f>'[11]КППВ ПАТ "СМНВО"'!CN228</f>
        <v>0</v>
      </c>
      <c r="L1059" s="42"/>
      <c r="M1059" s="42"/>
      <c r="N1059" s="44">
        <f t="shared" si="1244"/>
        <v>94.351774876484441</v>
      </c>
      <c r="O1059" s="44">
        <f t="shared" si="1245"/>
        <v>50.528093231790237</v>
      </c>
      <c r="P1059" s="44">
        <f t="shared" si="1246"/>
        <v>0</v>
      </c>
      <c r="Q1059" s="44">
        <f t="shared" si="1247"/>
        <v>0</v>
      </c>
      <c r="R1059" s="44">
        <f t="shared" si="1248"/>
        <v>0</v>
      </c>
      <c r="S1059" s="44">
        <f t="shared" si="1249"/>
        <v>0</v>
      </c>
      <c r="T1059" s="44">
        <f t="shared" si="1250"/>
        <v>50.528093231790237</v>
      </c>
      <c r="U1059" s="44">
        <f t="shared" si="1251"/>
        <v>97.182328122778983</v>
      </c>
      <c r="V1059" s="44">
        <f t="shared" si="1252"/>
        <v>0</v>
      </c>
      <c r="W1059" s="44">
        <f t="shared" si="1253"/>
        <v>0</v>
      </c>
      <c r="X1059" s="44">
        <f t="shared" si="1254"/>
        <v>0</v>
      </c>
      <c r="Y1059" s="44">
        <f t="shared" si="1255"/>
        <v>0</v>
      </c>
      <c r="Z1059" s="44">
        <f t="shared" si="1256"/>
        <v>97.182328122778983</v>
      </c>
      <c r="AA1059" s="20">
        <v>0.03</v>
      </c>
      <c r="AC1059" s="44">
        <f t="shared" si="1257"/>
        <v>51.56718</v>
      </c>
      <c r="AD1059" s="28">
        <f t="shared" si="1265"/>
        <v>118</v>
      </c>
      <c r="AE1059" s="44">
        <f t="shared" si="1258"/>
        <v>318.14327999999995</v>
      </c>
      <c r="AF1059" s="28">
        <f t="shared" si="1266"/>
        <v>728</v>
      </c>
      <c r="AG1059" s="44">
        <f t="shared" si="1259"/>
        <v>58.122330000000005</v>
      </c>
      <c r="AH1059" s="28">
        <f t="shared" si="1267"/>
        <v>133</v>
      </c>
      <c r="AI1059" s="44">
        <f t="shared" si="1210"/>
        <v>17.492819062100217</v>
      </c>
      <c r="AJ1059" s="44">
        <f t="shared" si="1211"/>
        <v>0</v>
      </c>
      <c r="AK1059" s="44"/>
      <c r="AL1059" s="44">
        <f t="shared" si="1212"/>
        <v>0</v>
      </c>
      <c r="AM1059" s="44"/>
      <c r="AN1059" s="44">
        <f t="shared" si="1213"/>
        <v>17.492819062100217</v>
      </c>
      <c r="AO1059" s="20"/>
      <c r="AP1059" s="20">
        <v>0.18</v>
      </c>
      <c r="AQ1059" s="20"/>
      <c r="AR1059" s="20">
        <v>0.05</v>
      </c>
      <c r="AS1059" s="44">
        <f t="shared" si="1214"/>
        <v>11.623775211686198</v>
      </c>
      <c r="AT1059" s="44">
        <f t="shared" si="1215"/>
        <v>0</v>
      </c>
      <c r="AU1059" s="44">
        <f t="shared" si="1216"/>
        <v>0</v>
      </c>
      <c r="AV1059" s="44">
        <f t="shared" si="1217"/>
        <v>0</v>
      </c>
      <c r="AW1059" s="44"/>
      <c r="AX1059" s="44">
        <f t="shared" si="1218"/>
        <v>11.623775211686198</v>
      </c>
      <c r="AY1059" s="44">
        <f t="shared" si="1219"/>
        <v>54.422103748756236</v>
      </c>
      <c r="AZ1059" s="44">
        <f t="shared" si="1220"/>
        <v>0</v>
      </c>
      <c r="BA1059" s="44"/>
      <c r="BB1059" s="44">
        <f t="shared" si="1221"/>
        <v>0</v>
      </c>
      <c r="BC1059" s="44"/>
      <c r="BD1059" s="44">
        <f t="shared" si="1222"/>
        <v>54.422103748756236</v>
      </c>
      <c r="BE1059" s="20"/>
      <c r="BF1059" s="20">
        <v>0.56000000000000005</v>
      </c>
      <c r="BG1059" s="20"/>
      <c r="BH1059" s="20">
        <v>0.05</v>
      </c>
      <c r="BI1059" s="44">
        <f t="shared" si="1223"/>
        <v>29.144604176096614</v>
      </c>
      <c r="BJ1059" s="44">
        <f t="shared" si="1224"/>
        <v>0</v>
      </c>
      <c r="BK1059" s="44">
        <f t="shared" si="1225"/>
        <v>0</v>
      </c>
      <c r="BL1059" s="44">
        <f t="shared" si="1226"/>
        <v>0</v>
      </c>
      <c r="BM1059" s="44"/>
      <c r="BN1059" s="44">
        <f t="shared" si="1227"/>
        <v>29.144604176096614</v>
      </c>
      <c r="BO1059" s="44">
        <f t="shared" si="1228"/>
        <v>21.380112187011378</v>
      </c>
      <c r="BP1059" s="44">
        <f t="shared" si="1229"/>
        <v>0</v>
      </c>
      <c r="BQ1059" s="44"/>
      <c r="BR1059" s="44">
        <f t="shared" si="1230"/>
        <v>0</v>
      </c>
      <c r="BS1059" s="44"/>
      <c r="BT1059" s="44">
        <f t="shared" si="1231"/>
        <v>21.380112187011378</v>
      </c>
      <c r="BU1059" s="20"/>
      <c r="BV1059" s="20">
        <v>0.22</v>
      </c>
      <c r="BW1059" s="20"/>
      <c r="BX1059" s="20">
        <v>0.05</v>
      </c>
      <c r="BY1059" s="44">
        <f t="shared" si="1232"/>
        <v>11.44966592632367</v>
      </c>
      <c r="BZ1059" s="44">
        <f t="shared" si="1233"/>
        <v>0</v>
      </c>
      <c r="CA1059" s="44">
        <f t="shared" si="1234"/>
        <v>0</v>
      </c>
      <c r="CB1059" s="44">
        <f t="shared" si="1235"/>
        <v>0</v>
      </c>
      <c r="CC1059" s="44"/>
      <c r="CD1059" s="44">
        <f t="shared" si="1236"/>
        <v>11.44966592632367</v>
      </c>
      <c r="CE1059" s="44">
        <f t="shared" si="1237"/>
        <v>4.4363538575794115</v>
      </c>
      <c r="CF1059" s="44">
        <f t="shared" si="1238"/>
        <v>10.916026791021919</v>
      </c>
      <c r="CG1059" s="44">
        <f t="shared" si="1239"/>
        <v>5.076334137083621</v>
      </c>
      <c r="CH1059" s="44">
        <f t="shared" si="1240"/>
        <v>4.5029401507237461</v>
      </c>
      <c r="CI1059" s="44">
        <f t="shared" si="1241"/>
        <v>14.009147135584987</v>
      </c>
      <c r="CJ1059" s="44">
        <f t="shared" si="1242"/>
        <v>5.5035935175512449</v>
      </c>
      <c r="CK1059" s="44">
        <f t="shared" si="1243"/>
        <v>25.016334170687475</v>
      </c>
      <c r="CM1059" s="35">
        <f t="shared" si="1268"/>
        <v>20</v>
      </c>
    </row>
    <row r="1060" spans="1:91" ht="45" x14ac:dyDescent="0.25">
      <c r="A1060" s="41">
        <f>'[11]КППВ ПАТ "СМНВО"'!F229</f>
        <v>1976</v>
      </c>
      <c r="B1060" s="41" t="str">
        <f>'[11]КППВ ПАТ "СМНВО"'!C229</f>
        <v>територія сільськогосподарського технікуму,22</v>
      </c>
      <c r="C1060" s="50">
        <f>'[11]КППВ ПАТ "СМНВО"'!O229</f>
        <v>1</v>
      </c>
      <c r="D1060" s="46">
        <f>'[11]КППВ ПАТ "СМНВО"'!G229</f>
        <v>4</v>
      </c>
      <c r="E1060" s="86" t="str">
        <f t="shared" si="1206"/>
        <v>ПАТ"Сумське НВО ім.Фрунзе"</v>
      </c>
      <c r="F1060" s="43">
        <f>'[11]КППВ ПАТ "СМНВО"'!L229</f>
        <v>1257.06</v>
      </c>
      <c r="G1060" s="43">
        <f>'[11]КППВ ПАТ "СМНВО"'!CL229</f>
        <v>253.93413724333101</v>
      </c>
      <c r="H1060" s="32">
        <f t="shared" si="1260"/>
        <v>202.0063777730029</v>
      </c>
      <c r="I1060" s="42"/>
      <c r="J1060" s="42"/>
      <c r="K1060" s="43">
        <f>'[11]КППВ ПАТ "СМНВО"'!CN229</f>
        <v>0</v>
      </c>
      <c r="L1060" s="42"/>
      <c r="M1060" s="42"/>
      <c r="N1060" s="44">
        <f t="shared" si="1244"/>
        <v>253.93413724333101</v>
      </c>
      <c r="O1060" s="44">
        <f t="shared" si="1245"/>
        <v>135.98904501968309</v>
      </c>
      <c r="P1060" s="44">
        <f t="shared" si="1246"/>
        <v>0</v>
      </c>
      <c r="Q1060" s="44">
        <f t="shared" si="1247"/>
        <v>0</v>
      </c>
      <c r="R1060" s="44">
        <f t="shared" si="1248"/>
        <v>0</v>
      </c>
      <c r="S1060" s="44">
        <f t="shared" si="1249"/>
        <v>0</v>
      </c>
      <c r="T1060" s="44">
        <f t="shared" si="1250"/>
        <v>135.98904501968309</v>
      </c>
      <c r="U1060" s="44">
        <f t="shared" si="1251"/>
        <v>261.55216136063092</v>
      </c>
      <c r="V1060" s="44">
        <f t="shared" si="1252"/>
        <v>0</v>
      </c>
      <c r="W1060" s="44">
        <f t="shared" si="1253"/>
        <v>0</v>
      </c>
      <c r="X1060" s="44">
        <f t="shared" si="1254"/>
        <v>0</v>
      </c>
      <c r="Y1060" s="44">
        <f t="shared" si="1255"/>
        <v>0</v>
      </c>
      <c r="Z1060" s="44">
        <f t="shared" si="1256"/>
        <v>261.55216136063092</v>
      </c>
      <c r="AA1060" s="20">
        <v>0.03</v>
      </c>
      <c r="AC1060" s="44">
        <f t="shared" si="1257"/>
        <v>148.33308</v>
      </c>
      <c r="AD1060" s="28">
        <f t="shared" si="1265"/>
        <v>118</v>
      </c>
      <c r="AE1060" s="44">
        <f t="shared" si="1258"/>
        <v>915.13967999999988</v>
      </c>
      <c r="AF1060" s="28">
        <f t="shared" si="1266"/>
        <v>728</v>
      </c>
      <c r="AG1060" s="44">
        <f t="shared" si="1259"/>
        <v>167.18897999999999</v>
      </c>
      <c r="AH1060" s="28">
        <f t="shared" si="1267"/>
        <v>133</v>
      </c>
      <c r="AI1060" s="44">
        <f t="shared" si="1210"/>
        <v>47.079389044913562</v>
      </c>
      <c r="AJ1060" s="44">
        <f t="shared" si="1211"/>
        <v>0</v>
      </c>
      <c r="AK1060" s="44"/>
      <c r="AL1060" s="44">
        <f t="shared" si="1212"/>
        <v>0</v>
      </c>
      <c r="AM1060" s="44"/>
      <c r="AN1060" s="44">
        <f t="shared" si="1213"/>
        <v>47.079389044913562</v>
      </c>
      <c r="AO1060" s="20"/>
      <c r="AP1060" s="20">
        <v>0.18</v>
      </c>
      <c r="AQ1060" s="20"/>
      <c r="AR1060" s="20">
        <v>0.05</v>
      </c>
      <c r="AS1060" s="44">
        <f t="shared" si="1214"/>
        <v>31.283707527007049</v>
      </c>
      <c r="AT1060" s="44">
        <f t="shared" si="1215"/>
        <v>0</v>
      </c>
      <c r="AU1060" s="44">
        <f t="shared" si="1216"/>
        <v>0</v>
      </c>
      <c r="AV1060" s="44">
        <f t="shared" si="1217"/>
        <v>0</v>
      </c>
      <c r="AW1060" s="44"/>
      <c r="AX1060" s="44">
        <f t="shared" si="1218"/>
        <v>31.283707527007049</v>
      </c>
      <c r="AY1060" s="44">
        <f t="shared" si="1219"/>
        <v>146.46921036195332</v>
      </c>
      <c r="AZ1060" s="44">
        <f t="shared" si="1220"/>
        <v>0</v>
      </c>
      <c r="BA1060" s="44"/>
      <c r="BB1060" s="44">
        <f t="shared" si="1221"/>
        <v>0</v>
      </c>
      <c r="BC1060" s="44"/>
      <c r="BD1060" s="44">
        <f t="shared" si="1222"/>
        <v>146.46921036195332</v>
      </c>
      <c r="BE1060" s="20"/>
      <c r="BF1060" s="20">
        <v>0.56000000000000005</v>
      </c>
      <c r="BG1060" s="20"/>
      <c r="BH1060" s="20">
        <v>0.05</v>
      </c>
      <c r="BI1060" s="44">
        <f t="shared" si="1223"/>
        <v>78.438481167353203</v>
      </c>
      <c r="BJ1060" s="44">
        <f t="shared" si="1224"/>
        <v>0</v>
      </c>
      <c r="BK1060" s="44">
        <f t="shared" si="1225"/>
        <v>0</v>
      </c>
      <c r="BL1060" s="44">
        <f t="shared" si="1226"/>
        <v>0</v>
      </c>
      <c r="BM1060" s="44"/>
      <c r="BN1060" s="44">
        <f t="shared" si="1227"/>
        <v>78.438481167353203</v>
      </c>
      <c r="BO1060" s="44">
        <f t="shared" si="1228"/>
        <v>57.541475499338802</v>
      </c>
      <c r="BP1060" s="44">
        <f t="shared" si="1229"/>
        <v>0</v>
      </c>
      <c r="BQ1060" s="44"/>
      <c r="BR1060" s="44">
        <f t="shared" si="1230"/>
        <v>0</v>
      </c>
      <c r="BS1060" s="44"/>
      <c r="BT1060" s="44">
        <f t="shared" si="1231"/>
        <v>57.541475499338802</v>
      </c>
      <c r="BU1060" s="20"/>
      <c r="BV1060" s="20">
        <v>0.22</v>
      </c>
      <c r="BW1060" s="20"/>
      <c r="BX1060" s="20">
        <v>0.05</v>
      </c>
      <c r="BY1060" s="44">
        <f t="shared" si="1232"/>
        <v>30.815117601460184</v>
      </c>
      <c r="BZ1060" s="44">
        <f t="shared" si="1233"/>
        <v>0</v>
      </c>
      <c r="CA1060" s="44">
        <f t="shared" si="1234"/>
        <v>0</v>
      </c>
      <c r="CB1060" s="44">
        <f t="shared" si="1235"/>
        <v>0</v>
      </c>
      <c r="CC1060" s="44"/>
      <c r="CD1060" s="44">
        <f t="shared" si="1236"/>
        <v>30.815117601460184</v>
      </c>
      <c r="CE1060" s="44">
        <f t="shared" si="1237"/>
        <v>4.7415441367345883</v>
      </c>
      <c r="CF1060" s="44">
        <f t="shared" si="1238"/>
        <v>11.666973485214413</v>
      </c>
      <c r="CG1060" s="44">
        <f t="shared" si="1239"/>
        <v>5.4255506067605497</v>
      </c>
      <c r="CH1060" s="44">
        <f t="shared" si="1240"/>
        <v>12.119011261094721</v>
      </c>
      <c r="CI1060" s="44">
        <f t="shared" si="1241"/>
        <v>37.703590590072473</v>
      </c>
      <c r="CJ1060" s="44">
        <f t="shared" si="1242"/>
        <v>14.812124874671328</v>
      </c>
      <c r="CK1060" s="44">
        <f t="shared" si="1243"/>
        <v>67.327840339415133</v>
      </c>
      <c r="CM1060" s="35">
        <f t="shared" si="1268"/>
        <v>20</v>
      </c>
    </row>
    <row r="1061" spans="1:91" x14ac:dyDescent="0.25">
      <c r="A1061" s="41">
        <f>'[11]КППВ ПАТ "СМНВО"'!F230</f>
        <v>1960</v>
      </c>
      <c r="B1061" s="41" t="str">
        <f>'[11]КППВ ПАТ "СМНВО"'!C230</f>
        <v>вул.Іллінська, 35</v>
      </c>
      <c r="C1061" s="50">
        <f>'[11]КППВ ПАТ "СМНВО"'!O230</f>
        <v>1</v>
      </c>
      <c r="D1061" s="46">
        <f>'[11]КППВ ПАТ "СМНВО"'!G230</f>
        <v>4</v>
      </c>
      <c r="E1061" s="86" t="str">
        <f t="shared" si="1206"/>
        <v>ПАТ"Сумське НВО ім.Фрунзе"</v>
      </c>
      <c r="F1061" s="43">
        <f>'[11]КППВ ПАТ "СМНВО"'!L230</f>
        <v>1921.6</v>
      </c>
      <c r="G1061" s="43">
        <f>'[11]КППВ ПАТ "СМНВО"'!CL230</f>
        <v>394.26401099256105</v>
      </c>
      <c r="H1061" s="32">
        <f t="shared" si="1260"/>
        <v>205.17486000861837</v>
      </c>
      <c r="I1061" s="42"/>
      <c r="J1061" s="42"/>
      <c r="K1061" s="43">
        <f>'[11]КППВ ПАТ "СМНВО"'!CN230</f>
        <v>0</v>
      </c>
      <c r="L1061" s="42"/>
      <c r="M1061" s="42"/>
      <c r="N1061" s="44">
        <f t="shared" si="1244"/>
        <v>394.26401099256105</v>
      </c>
      <c r="O1061" s="44">
        <f t="shared" si="1245"/>
        <v>211.13973458846681</v>
      </c>
      <c r="P1061" s="44">
        <f t="shared" si="1246"/>
        <v>0</v>
      </c>
      <c r="Q1061" s="44">
        <f t="shared" si="1247"/>
        <v>0</v>
      </c>
      <c r="R1061" s="44">
        <f t="shared" si="1248"/>
        <v>0</v>
      </c>
      <c r="S1061" s="44">
        <f t="shared" si="1249"/>
        <v>0</v>
      </c>
      <c r="T1061" s="44">
        <f t="shared" si="1250"/>
        <v>211.13973458846681</v>
      </c>
      <c r="U1061" s="44">
        <f t="shared" si="1251"/>
        <v>406.09193132233787</v>
      </c>
      <c r="V1061" s="44">
        <f t="shared" si="1252"/>
        <v>0</v>
      </c>
      <c r="W1061" s="44">
        <f t="shared" si="1253"/>
        <v>0</v>
      </c>
      <c r="X1061" s="44">
        <f t="shared" si="1254"/>
        <v>0</v>
      </c>
      <c r="Y1061" s="44">
        <f t="shared" si="1255"/>
        <v>0</v>
      </c>
      <c r="Z1061" s="44">
        <f t="shared" si="1256"/>
        <v>406.09193132233787</v>
      </c>
      <c r="AA1061" s="20">
        <v>0.03</v>
      </c>
      <c r="AC1061" s="44">
        <f t="shared" si="1257"/>
        <v>226.74879999999999</v>
      </c>
      <c r="AD1061" s="28">
        <f t="shared" si="1265"/>
        <v>118</v>
      </c>
      <c r="AE1061" s="44">
        <f t="shared" si="1258"/>
        <v>1398.9248</v>
      </c>
      <c r="AF1061" s="28">
        <f t="shared" si="1266"/>
        <v>728</v>
      </c>
      <c r="AG1061" s="44">
        <f t="shared" si="1259"/>
        <v>255.5728</v>
      </c>
      <c r="AH1061" s="28">
        <f t="shared" si="1267"/>
        <v>133</v>
      </c>
      <c r="AI1061" s="44">
        <f t="shared" si="1210"/>
        <v>73.096547638020809</v>
      </c>
      <c r="AJ1061" s="44">
        <f t="shared" si="1211"/>
        <v>0</v>
      </c>
      <c r="AK1061" s="44"/>
      <c r="AL1061" s="44">
        <f t="shared" si="1212"/>
        <v>0</v>
      </c>
      <c r="AM1061" s="44"/>
      <c r="AN1061" s="44">
        <f t="shared" si="1213"/>
        <v>73.096547638020809</v>
      </c>
      <c r="AO1061" s="20"/>
      <c r="AP1061" s="20">
        <v>0.18</v>
      </c>
      <c r="AQ1061" s="20"/>
      <c r="AR1061" s="20">
        <v>0.05</v>
      </c>
      <c r="AS1061" s="44">
        <f t="shared" si="1214"/>
        <v>48.571807407276424</v>
      </c>
      <c r="AT1061" s="44">
        <f t="shared" si="1215"/>
        <v>0</v>
      </c>
      <c r="AU1061" s="44">
        <f t="shared" si="1216"/>
        <v>0</v>
      </c>
      <c r="AV1061" s="44">
        <f t="shared" si="1217"/>
        <v>0</v>
      </c>
      <c r="AW1061" s="44"/>
      <c r="AX1061" s="44">
        <f t="shared" si="1218"/>
        <v>48.571807407276424</v>
      </c>
      <c r="AY1061" s="44">
        <f t="shared" si="1219"/>
        <v>227.41148154050924</v>
      </c>
      <c r="AZ1061" s="44">
        <f t="shared" si="1220"/>
        <v>0</v>
      </c>
      <c r="BA1061" s="44"/>
      <c r="BB1061" s="44">
        <f t="shared" si="1221"/>
        <v>0</v>
      </c>
      <c r="BC1061" s="44"/>
      <c r="BD1061" s="44">
        <f t="shared" si="1222"/>
        <v>227.41148154050924</v>
      </c>
      <c r="BE1061" s="20"/>
      <c r="BF1061" s="20">
        <v>0.56000000000000005</v>
      </c>
      <c r="BG1061" s="20"/>
      <c r="BH1061" s="20">
        <v>0.05</v>
      </c>
      <c r="BI1061" s="44">
        <f t="shared" si="1223"/>
        <v>121.78539891062766</v>
      </c>
      <c r="BJ1061" s="44">
        <f t="shared" si="1224"/>
        <v>0</v>
      </c>
      <c r="BK1061" s="44">
        <f t="shared" si="1225"/>
        <v>0</v>
      </c>
      <c r="BL1061" s="44">
        <f t="shared" si="1226"/>
        <v>0</v>
      </c>
      <c r="BM1061" s="44"/>
      <c r="BN1061" s="44">
        <f t="shared" si="1227"/>
        <v>121.78539891062766</v>
      </c>
      <c r="BO1061" s="44">
        <f t="shared" si="1228"/>
        <v>89.340224890914328</v>
      </c>
      <c r="BP1061" s="44">
        <f t="shared" si="1229"/>
        <v>0</v>
      </c>
      <c r="BQ1061" s="44"/>
      <c r="BR1061" s="44">
        <f t="shared" si="1230"/>
        <v>0</v>
      </c>
      <c r="BS1061" s="44"/>
      <c r="BT1061" s="44">
        <f t="shared" si="1231"/>
        <v>89.340224890914328</v>
      </c>
      <c r="BU1061" s="20"/>
      <c r="BV1061" s="20">
        <v>0.22</v>
      </c>
      <c r="BW1061" s="20"/>
      <c r="BX1061" s="20">
        <v>0.05</v>
      </c>
      <c r="BY1061" s="44">
        <f t="shared" si="1232"/>
        <v>47.844263857746576</v>
      </c>
      <c r="BZ1061" s="44">
        <f t="shared" si="1233"/>
        <v>0</v>
      </c>
      <c r="CA1061" s="44">
        <f t="shared" si="1234"/>
        <v>0</v>
      </c>
      <c r="CB1061" s="44">
        <f t="shared" si="1235"/>
        <v>0</v>
      </c>
      <c r="CC1061" s="44"/>
      <c r="CD1061" s="44">
        <f t="shared" si="1236"/>
        <v>47.844263857746576</v>
      </c>
      <c r="CE1061" s="44">
        <f t="shared" si="1237"/>
        <v>4.6683212361998967</v>
      </c>
      <c r="CF1061" s="44">
        <f t="shared" si="1238"/>
        <v>11.486802297429779</v>
      </c>
      <c r="CG1061" s="44">
        <f t="shared" si="1239"/>
        <v>5.3417647047488144</v>
      </c>
      <c r="CH1061" s="44">
        <f t="shared" si="1240"/>
        <v>18.816257006377374</v>
      </c>
      <c r="CI1061" s="44">
        <f t="shared" si="1241"/>
        <v>58.539466242062957</v>
      </c>
      <c r="CJ1061" s="44">
        <f t="shared" si="1242"/>
        <v>22.997647452239015</v>
      </c>
      <c r="CK1061" s="44">
        <f t="shared" si="1243"/>
        <v>104.53476114654097</v>
      </c>
      <c r="CM1061" s="35">
        <f t="shared" si="1268"/>
        <v>20</v>
      </c>
    </row>
    <row r="1062" spans="1:91" x14ac:dyDescent="0.25">
      <c r="A1062" s="41">
        <f>'[11]КППВ ПАТ "СМНВО"'!F231</f>
        <v>1964</v>
      </c>
      <c r="B1062" s="41" t="str">
        <f>'[11]КППВ ПАТ "СМНВО"'!C231</f>
        <v>вул.Першотравнева, 26</v>
      </c>
      <c r="C1062" s="50">
        <f>'[11]КППВ ПАТ "СМНВО"'!O231</f>
        <v>1</v>
      </c>
      <c r="D1062" s="46">
        <f>'[11]КППВ ПАТ "СМНВО"'!G231</f>
        <v>4</v>
      </c>
      <c r="E1062" s="86" t="str">
        <f t="shared" si="1206"/>
        <v>ПАТ"Сумське НВО ім.Фрунзе"</v>
      </c>
      <c r="F1062" s="43">
        <f>'[11]КППВ ПАТ "СМНВО"'!L231</f>
        <v>1592.4</v>
      </c>
      <c r="G1062" s="43">
        <f>'[11]КППВ ПАТ "СМНВО"'!CL231</f>
        <v>326.72081823938106</v>
      </c>
      <c r="H1062" s="32">
        <f t="shared" si="1260"/>
        <v>205.1750930917992</v>
      </c>
      <c r="I1062" s="42"/>
      <c r="J1062" s="42"/>
      <c r="K1062" s="43">
        <f>'[11]КППВ ПАТ "СМНВО"'!CN231</f>
        <v>168.47669999999999</v>
      </c>
      <c r="L1062" s="42"/>
      <c r="M1062" s="42"/>
      <c r="N1062" s="44">
        <f t="shared" si="1244"/>
        <v>495.19751823938105</v>
      </c>
      <c r="O1062" s="44">
        <f t="shared" si="1245"/>
        <v>174.96840929995815</v>
      </c>
      <c r="P1062" s="44">
        <f t="shared" si="1246"/>
        <v>0</v>
      </c>
      <c r="Q1062" s="44">
        <f t="shared" si="1247"/>
        <v>0</v>
      </c>
      <c r="R1062" s="44">
        <f t="shared" si="1248"/>
        <v>90.224125790197775</v>
      </c>
      <c r="S1062" s="44">
        <f t="shared" si="1249"/>
        <v>0</v>
      </c>
      <c r="T1062" s="44">
        <f t="shared" si="1250"/>
        <v>265.19253509015596</v>
      </c>
      <c r="U1062" s="44">
        <f t="shared" si="1251"/>
        <v>336.52244278656252</v>
      </c>
      <c r="V1062" s="44">
        <f t="shared" si="1252"/>
        <v>0</v>
      </c>
      <c r="W1062" s="44">
        <f t="shared" si="1253"/>
        <v>0</v>
      </c>
      <c r="X1062" s="44">
        <f t="shared" si="1254"/>
        <v>168.47669999999999</v>
      </c>
      <c r="Y1062" s="44">
        <f t="shared" si="1255"/>
        <v>0</v>
      </c>
      <c r="Z1062" s="44">
        <f t="shared" si="1256"/>
        <v>504.99914278656252</v>
      </c>
      <c r="AA1062" s="20">
        <v>0.03</v>
      </c>
      <c r="AC1062" s="44">
        <f t="shared" si="1257"/>
        <v>187.9032</v>
      </c>
      <c r="AD1062" s="28">
        <f t="shared" si="1265"/>
        <v>118</v>
      </c>
      <c r="AE1062" s="44">
        <f t="shared" si="1258"/>
        <v>1159.2672</v>
      </c>
      <c r="AF1062" s="28">
        <f t="shared" si="1266"/>
        <v>728</v>
      </c>
      <c r="AG1062" s="44">
        <f t="shared" si="1259"/>
        <v>211.78920000000002</v>
      </c>
      <c r="AH1062" s="28">
        <f t="shared" si="1267"/>
        <v>133</v>
      </c>
      <c r="AI1062" s="44">
        <f t="shared" si="1210"/>
        <v>60.574039701581249</v>
      </c>
      <c r="AJ1062" s="44">
        <f t="shared" si="1211"/>
        <v>0</v>
      </c>
      <c r="AK1062" s="44"/>
      <c r="AL1062" s="44">
        <f t="shared" si="1212"/>
        <v>8.4238350000000004</v>
      </c>
      <c r="AM1062" s="44"/>
      <c r="AN1062" s="44">
        <f t="shared" si="1213"/>
        <v>68.997874701581253</v>
      </c>
      <c r="AO1062" s="20"/>
      <c r="AP1062" s="20">
        <v>0.18</v>
      </c>
      <c r="AQ1062" s="20"/>
      <c r="AR1062" s="20">
        <v>0.05</v>
      </c>
      <c r="AS1062" s="44">
        <f t="shared" si="1214"/>
        <v>40.250746243664651</v>
      </c>
      <c r="AT1062" s="44">
        <f t="shared" si="1215"/>
        <v>0</v>
      </c>
      <c r="AU1062" s="44">
        <f t="shared" si="1216"/>
        <v>0</v>
      </c>
      <c r="AV1062" s="44">
        <f t="shared" si="1217"/>
        <v>4.5112062895098886</v>
      </c>
      <c r="AW1062" s="44"/>
      <c r="AX1062" s="44">
        <f t="shared" si="1218"/>
        <v>44.761952533174536</v>
      </c>
      <c r="AY1062" s="44">
        <f t="shared" si="1219"/>
        <v>188.45256796047502</v>
      </c>
      <c r="AZ1062" s="44">
        <f t="shared" si="1220"/>
        <v>0</v>
      </c>
      <c r="BA1062" s="44"/>
      <c r="BB1062" s="44">
        <f t="shared" si="1221"/>
        <v>8.4238350000000004</v>
      </c>
      <c r="BC1062" s="44"/>
      <c r="BD1062" s="44">
        <f t="shared" si="1222"/>
        <v>196.87640296047502</v>
      </c>
      <c r="BE1062" s="20"/>
      <c r="BF1062" s="20">
        <v>0.56000000000000005</v>
      </c>
      <c r="BG1062" s="20"/>
      <c r="BH1062" s="20">
        <v>0.05</v>
      </c>
      <c r="BI1062" s="44">
        <f t="shared" si="1223"/>
        <v>100.92177848421588</v>
      </c>
      <c r="BJ1062" s="44">
        <f t="shared" si="1224"/>
        <v>0</v>
      </c>
      <c r="BK1062" s="44">
        <f t="shared" si="1225"/>
        <v>0</v>
      </c>
      <c r="BL1062" s="44">
        <f t="shared" si="1226"/>
        <v>4.5112062895098886</v>
      </c>
      <c r="BM1062" s="44"/>
      <c r="BN1062" s="44">
        <f t="shared" si="1227"/>
        <v>105.43298477372576</v>
      </c>
      <c r="BO1062" s="44">
        <f t="shared" si="1228"/>
        <v>74.03493741304375</v>
      </c>
      <c r="BP1062" s="44">
        <f t="shared" si="1229"/>
        <v>0</v>
      </c>
      <c r="BQ1062" s="44"/>
      <c r="BR1062" s="44">
        <f t="shared" si="1230"/>
        <v>8.4238350000000004</v>
      </c>
      <c r="BS1062" s="44"/>
      <c r="BT1062" s="44">
        <f t="shared" si="1231"/>
        <v>82.458772413043746</v>
      </c>
      <c r="BU1062" s="20"/>
      <c r="BV1062" s="20">
        <v>0.22</v>
      </c>
      <c r="BW1062" s="20"/>
      <c r="BX1062" s="20">
        <v>0.05</v>
      </c>
      <c r="BY1062" s="44">
        <f t="shared" si="1232"/>
        <v>39.647841547370518</v>
      </c>
      <c r="BZ1062" s="44">
        <f t="shared" si="1233"/>
        <v>0</v>
      </c>
      <c r="CA1062" s="44">
        <f t="shared" si="1234"/>
        <v>0</v>
      </c>
      <c r="CB1062" s="44">
        <f t="shared" si="1235"/>
        <v>4.5112062895098886</v>
      </c>
      <c r="CC1062" s="44"/>
      <c r="CD1062" s="44">
        <f t="shared" si="1236"/>
        <v>44.159047836880404</v>
      </c>
      <c r="CE1062" s="44">
        <f t="shared" si="1237"/>
        <v>4.1978329667531558</v>
      </c>
      <c r="CF1062" s="44">
        <f t="shared" si="1238"/>
        <v>10.9952990754075</v>
      </c>
      <c r="CG1062" s="44">
        <f t="shared" si="1239"/>
        <v>4.7960544978761881</v>
      </c>
      <c r="CH1062" s="44">
        <f t="shared" si="1240"/>
        <v>17.761190989593079</v>
      </c>
      <c r="CI1062" s="44">
        <f t="shared" si="1241"/>
        <v>50.679233374197658</v>
      </c>
      <c r="CJ1062" s="44">
        <f t="shared" si="1242"/>
        <v>21.22624808270935</v>
      </c>
      <c r="CK1062" s="44">
        <f t="shared" si="1243"/>
        <v>129.99510873930393</v>
      </c>
      <c r="CM1062" s="35">
        <f t="shared" si="1268"/>
        <v>20</v>
      </c>
    </row>
    <row r="1063" spans="1:91" x14ac:dyDescent="0.25">
      <c r="A1063" s="41">
        <f>'[11]КППВ ПАТ "СМНВО"'!F232</f>
        <v>1963</v>
      </c>
      <c r="B1063" s="41" t="str">
        <f>'[11]КППВ ПАТ "СМНВО"'!C232</f>
        <v>вул.Першотравнева, 31</v>
      </c>
      <c r="C1063" s="50">
        <f>'[11]КППВ ПАТ "СМНВО"'!O232</f>
        <v>1</v>
      </c>
      <c r="D1063" s="46">
        <f>'[11]КППВ ПАТ "СМНВО"'!G232</f>
        <v>4</v>
      </c>
      <c r="E1063" s="86" t="str">
        <f t="shared" si="1206"/>
        <v>ПАТ"Сумське НВО ім.Фрунзе"</v>
      </c>
      <c r="F1063" s="43">
        <f>'[11]КППВ ПАТ "СМНВО"'!L232</f>
        <v>1969.54</v>
      </c>
      <c r="G1063" s="43">
        <f>'[11]КППВ ПАТ "СМНВО"'!CL232</f>
        <v>403.331420116559</v>
      </c>
      <c r="H1063" s="32">
        <f t="shared" si="1260"/>
        <v>204.78457919948772</v>
      </c>
      <c r="I1063" s="42"/>
      <c r="J1063" s="42"/>
      <c r="K1063" s="43">
        <f>'[11]КППВ ПАТ "СМНВО"'!CN232</f>
        <v>0</v>
      </c>
      <c r="L1063" s="42"/>
      <c r="M1063" s="42"/>
      <c r="N1063" s="44">
        <f t="shared" si="1244"/>
        <v>403.331420116559</v>
      </c>
      <c r="O1063" s="44">
        <f t="shared" si="1245"/>
        <v>215.99559335941126</v>
      </c>
      <c r="P1063" s="44">
        <f t="shared" si="1246"/>
        <v>0</v>
      </c>
      <c r="Q1063" s="44">
        <f t="shared" si="1247"/>
        <v>0</v>
      </c>
      <c r="R1063" s="44">
        <f t="shared" si="1248"/>
        <v>0</v>
      </c>
      <c r="S1063" s="44">
        <f t="shared" si="1249"/>
        <v>0</v>
      </c>
      <c r="T1063" s="44">
        <f t="shared" si="1250"/>
        <v>215.99559335941126</v>
      </c>
      <c r="U1063" s="44">
        <f t="shared" si="1251"/>
        <v>415.4313627200558</v>
      </c>
      <c r="V1063" s="44">
        <f t="shared" si="1252"/>
        <v>0</v>
      </c>
      <c r="W1063" s="44">
        <f t="shared" si="1253"/>
        <v>0</v>
      </c>
      <c r="X1063" s="44">
        <f t="shared" si="1254"/>
        <v>0</v>
      </c>
      <c r="Y1063" s="44">
        <f t="shared" si="1255"/>
        <v>0</v>
      </c>
      <c r="Z1063" s="44">
        <f t="shared" si="1256"/>
        <v>415.4313627200558</v>
      </c>
      <c r="AA1063" s="20">
        <v>0.03</v>
      </c>
      <c r="AC1063" s="44">
        <f t="shared" si="1257"/>
        <v>232.40572</v>
      </c>
      <c r="AD1063" s="28">
        <f t="shared" si="1265"/>
        <v>118</v>
      </c>
      <c r="AE1063" s="44">
        <f t="shared" si="1258"/>
        <v>1433.82512</v>
      </c>
      <c r="AF1063" s="28">
        <f t="shared" si="1266"/>
        <v>728</v>
      </c>
      <c r="AG1063" s="44">
        <f t="shared" si="1259"/>
        <v>261.94882000000001</v>
      </c>
      <c r="AH1063" s="28">
        <f t="shared" si="1267"/>
        <v>133</v>
      </c>
      <c r="AI1063" s="44">
        <f t="shared" si="1210"/>
        <v>74.777645289610035</v>
      </c>
      <c r="AJ1063" s="44">
        <f t="shared" si="1211"/>
        <v>0</v>
      </c>
      <c r="AK1063" s="44"/>
      <c r="AL1063" s="44">
        <f t="shared" si="1212"/>
        <v>0</v>
      </c>
      <c r="AM1063" s="44"/>
      <c r="AN1063" s="44">
        <f t="shared" si="1213"/>
        <v>74.777645289610035</v>
      </c>
      <c r="AO1063" s="20"/>
      <c r="AP1063" s="20">
        <v>0.18</v>
      </c>
      <c r="AQ1063" s="20"/>
      <c r="AR1063" s="20">
        <v>0.05</v>
      </c>
      <c r="AS1063" s="44">
        <f t="shared" si="1214"/>
        <v>49.688877282726253</v>
      </c>
      <c r="AT1063" s="44">
        <f t="shared" si="1215"/>
        <v>0</v>
      </c>
      <c r="AU1063" s="44">
        <f t="shared" si="1216"/>
        <v>0</v>
      </c>
      <c r="AV1063" s="44">
        <f t="shared" si="1217"/>
        <v>0</v>
      </c>
      <c r="AW1063" s="44"/>
      <c r="AX1063" s="44">
        <f t="shared" si="1218"/>
        <v>49.688877282726253</v>
      </c>
      <c r="AY1063" s="44">
        <f t="shared" si="1219"/>
        <v>232.64156312323126</v>
      </c>
      <c r="AZ1063" s="44">
        <f t="shared" si="1220"/>
        <v>0</v>
      </c>
      <c r="BA1063" s="44"/>
      <c r="BB1063" s="44">
        <f t="shared" si="1221"/>
        <v>0</v>
      </c>
      <c r="BC1063" s="44"/>
      <c r="BD1063" s="44">
        <f t="shared" si="1222"/>
        <v>232.64156312323126</v>
      </c>
      <c r="BE1063" s="20"/>
      <c r="BF1063" s="20">
        <v>0.56000000000000005</v>
      </c>
      <c r="BG1063" s="20"/>
      <c r="BH1063" s="20">
        <v>0.05</v>
      </c>
      <c r="BI1063" s="44">
        <f t="shared" si="1223"/>
        <v>124.58625824970844</v>
      </c>
      <c r="BJ1063" s="44">
        <f t="shared" si="1224"/>
        <v>0</v>
      </c>
      <c r="BK1063" s="44">
        <f t="shared" si="1225"/>
        <v>0</v>
      </c>
      <c r="BL1063" s="44">
        <f t="shared" si="1226"/>
        <v>0</v>
      </c>
      <c r="BM1063" s="44"/>
      <c r="BN1063" s="44">
        <f t="shared" si="1227"/>
        <v>124.58625824970844</v>
      </c>
      <c r="BO1063" s="44">
        <f t="shared" si="1228"/>
        <v>91.394899798412283</v>
      </c>
      <c r="BP1063" s="44">
        <f t="shared" si="1229"/>
        <v>0</v>
      </c>
      <c r="BQ1063" s="44"/>
      <c r="BR1063" s="44">
        <f t="shared" si="1230"/>
        <v>0</v>
      </c>
      <c r="BS1063" s="44"/>
      <c r="BT1063" s="44">
        <f t="shared" si="1231"/>
        <v>91.394899798412283</v>
      </c>
      <c r="BU1063" s="20"/>
      <c r="BV1063" s="20">
        <v>0.22</v>
      </c>
      <c r="BW1063" s="20"/>
      <c r="BX1063" s="20">
        <v>0.05</v>
      </c>
      <c r="BY1063" s="44">
        <f t="shared" si="1232"/>
        <v>48.944601455242598</v>
      </c>
      <c r="BZ1063" s="44">
        <f t="shared" si="1233"/>
        <v>0</v>
      </c>
      <c r="CA1063" s="44">
        <f t="shared" si="1234"/>
        <v>0</v>
      </c>
      <c r="CB1063" s="44">
        <f t="shared" si="1235"/>
        <v>0</v>
      </c>
      <c r="CC1063" s="44"/>
      <c r="CD1063" s="44">
        <f t="shared" si="1236"/>
        <v>48.944601455242598</v>
      </c>
      <c r="CE1063" s="44">
        <f t="shared" si="1237"/>
        <v>4.6772181765675169</v>
      </c>
      <c r="CF1063" s="44">
        <f t="shared" si="1238"/>
        <v>11.508693977518629</v>
      </c>
      <c r="CG1063" s="44">
        <f t="shared" si="1239"/>
        <v>5.3519451014334889</v>
      </c>
      <c r="CH1063" s="44">
        <f t="shared" si="1240"/>
        <v>19.248999269688685</v>
      </c>
      <c r="CI1063" s="44">
        <f t="shared" si="1241"/>
        <v>59.885775505698149</v>
      </c>
      <c r="CJ1063" s="44">
        <f t="shared" si="1242"/>
        <v>23.526554662952844</v>
      </c>
      <c r="CK1063" s="44">
        <f t="shared" si="1243"/>
        <v>106.93888483160383</v>
      </c>
      <c r="CM1063" s="35">
        <f t="shared" si="1268"/>
        <v>20</v>
      </c>
    </row>
    <row r="1064" spans="1:91" x14ac:dyDescent="0.25">
      <c r="A1064" s="41">
        <f>'[11]КППВ ПАТ "СМНВО"'!F233</f>
        <v>1963</v>
      </c>
      <c r="B1064" s="41" t="str">
        <f>'[11]КППВ ПАТ "СМНВО"'!C233</f>
        <v>вул.Першотравнева, 33</v>
      </c>
      <c r="C1064" s="50">
        <f>'[11]КППВ ПАТ "СМНВО"'!O233</f>
        <v>1</v>
      </c>
      <c r="D1064" s="46">
        <f>'[11]КППВ ПАТ "СМНВО"'!G233</f>
        <v>4</v>
      </c>
      <c r="E1064" s="86" t="str">
        <f t="shared" si="1206"/>
        <v>ПАТ"Сумське НВО ім.Фрунзе"</v>
      </c>
      <c r="F1064" s="43">
        <f>'[11]КППВ ПАТ "СМНВО"'!L233</f>
        <v>1969.06</v>
      </c>
      <c r="G1064" s="43">
        <f>'[11]КППВ ПАТ "СМНВО"'!CL233</f>
        <v>403.94759796172417</v>
      </c>
      <c r="H1064" s="32">
        <f t="shared" si="1260"/>
        <v>205.14742971860898</v>
      </c>
      <c r="I1064" s="42"/>
      <c r="J1064" s="42"/>
      <c r="K1064" s="43">
        <f>'[11]КППВ ПАТ "СМНВО"'!CN233</f>
        <v>0</v>
      </c>
      <c r="L1064" s="42"/>
      <c r="M1064" s="42"/>
      <c r="N1064" s="44">
        <f t="shared" si="1244"/>
        <v>403.94759796172417</v>
      </c>
      <c r="O1064" s="44">
        <f t="shared" si="1245"/>
        <v>216.32557434438613</v>
      </c>
      <c r="P1064" s="44">
        <f t="shared" si="1246"/>
        <v>0</v>
      </c>
      <c r="Q1064" s="44">
        <f t="shared" si="1247"/>
        <v>0</v>
      </c>
      <c r="R1064" s="44">
        <f t="shared" si="1248"/>
        <v>0</v>
      </c>
      <c r="S1064" s="44">
        <f t="shared" si="1249"/>
        <v>0</v>
      </c>
      <c r="T1064" s="44">
        <f t="shared" si="1250"/>
        <v>216.32557434438613</v>
      </c>
      <c r="U1064" s="44">
        <f t="shared" si="1251"/>
        <v>416.06602590057588</v>
      </c>
      <c r="V1064" s="44">
        <f t="shared" si="1252"/>
        <v>0</v>
      </c>
      <c r="W1064" s="44">
        <f t="shared" si="1253"/>
        <v>0</v>
      </c>
      <c r="X1064" s="44">
        <f t="shared" si="1254"/>
        <v>0</v>
      </c>
      <c r="Y1064" s="44">
        <f t="shared" si="1255"/>
        <v>0</v>
      </c>
      <c r="Z1064" s="44">
        <f t="shared" si="1256"/>
        <v>416.06602590057588</v>
      </c>
      <c r="AA1064" s="20">
        <v>0.03</v>
      </c>
      <c r="AC1064" s="44">
        <f t="shared" si="1257"/>
        <v>232.34907999999999</v>
      </c>
      <c r="AD1064" s="28">
        <f t="shared" si="1265"/>
        <v>118</v>
      </c>
      <c r="AE1064" s="44">
        <f t="shared" si="1258"/>
        <v>1433.47568</v>
      </c>
      <c r="AF1064" s="28">
        <f t="shared" si="1266"/>
        <v>728</v>
      </c>
      <c r="AG1064" s="44">
        <f t="shared" si="1259"/>
        <v>261.88497999999998</v>
      </c>
      <c r="AH1064" s="28">
        <f t="shared" si="1267"/>
        <v>133</v>
      </c>
      <c r="AI1064" s="44">
        <f t="shared" si="1210"/>
        <v>74.891884662103649</v>
      </c>
      <c r="AJ1064" s="44">
        <f t="shared" si="1211"/>
        <v>0</v>
      </c>
      <c r="AK1064" s="44"/>
      <c r="AL1064" s="44">
        <f t="shared" si="1212"/>
        <v>0</v>
      </c>
      <c r="AM1064" s="44"/>
      <c r="AN1064" s="44">
        <f t="shared" si="1213"/>
        <v>74.891884662103649</v>
      </c>
      <c r="AO1064" s="20"/>
      <c r="AP1064" s="20">
        <v>0.18</v>
      </c>
      <c r="AQ1064" s="20"/>
      <c r="AR1064" s="20">
        <v>0.05</v>
      </c>
      <c r="AS1064" s="44">
        <f t="shared" si="1214"/>
        <v>49.76478801966784</v>
      </c>
      <c r="AT1064" s="44">
        <f t="shared" si="1215"/>
        <v>0</v>
      </c>
      <c r="AU1064" s="44">
        <f t="shared" si="1216"/>
        <v>0</v>
      </c>
      <c r="AV1064" s="44">
        <f t="shared" si="1217"/>
        <v>0</v>
      </c>
      <c r="AW1064" s="44"/>
      <c r="AX1064" s="44">
        <f t="shared" si="1218"/>
        <v>49.76478801966784</v>
      </c>
      <c r="AY1064" s="44">
        <f t="shared" si="1219"/>
        <v>232.99697450432251</v>
      </c>
      <c r="AZ1064" s="44">
        <f t="shared" si="1220"/>
        <v>0</v>
      </c>
      <c r="BA1064" s="44"/>
      <c r="BB1064" s="44">
        <f t="shared" si="1221"/>
        <v>0</v>
      </c>
      <c r="BC1064" s="44"/>
      <c r="BD1064" s="44">
        <f t="shared" si="1222"/>
        <v>232.99697450432251</v>
      </c>
      <c r="BE1064" s="20"/>
      <c r="BF1064" s="20">
        <v>0.56000000000000005</v>
      </c>
      <c r="BG1064" s="20"/>
      <c r="BH1064" s="20">
        <v>0.05</v>
      </c>
      <c r="BI1064" s="44">
        <f t="shared" si="1223"/>
        <v>124.77659128184192</v>
      </c>
      <c r="BJ1064" s="44">
        <f t="shared" si="1224"/>
        <v>0</v>
      </c>
      <c r="BK1064" s="44">
        <f t="shared" si="1225"/>
        <v>0</v>
      </c>
      <c r="BL1064" s="44">
        <f t="shared" si="1226"/>
        <v>0</v>
      </c>
      <c r="BM1064" s="44"/>
      <c r="BN1064" s="44">
        <f t="shared" si="1227"/>
        <v>124.77659128184192</v>
      </c>
      <c r="BO1064" s="44">
        <f t="shared" si="1228"/>
        <v>91.5345256981267</v>
      </c>
      <c r="BP1064" s="44">
        <f t="shared" si="1229"/>
        <v>0</v>
      </c>
      <c r="BQ1064" s="44"/>
      <c r="BR1064" s="44">
        <f t="shared" si="1230"/>
        <v>0</v>
      </c>
      <c r="BS1064" s="44"/>
      <c r="BT1064" s="44">
        <f t="shared" si="1231"/>
        <v>91.5345256981267</v>
      </c>
      <c r="BU1064" s="20"/>
      <c r="BV1064" s="20">
        <v>0.22</v>
      </c>
      <c r="BW1064" s="20"/>
      <c r="BX1064" s="20">
        <v>0.05</v>
      </c>
      <c r="BY1064" s="44">
        <f t="shared" si="1232"/>
        <v>49.019375146437902</v>
      </c>
      <c r="BZ1064" s="44">
        <f t="shared" si="1233"/>
        <v>0</v>
      </c>
      <c r="CA1064" s="44">
        <f t="shared" si="1234"/>
        <v>0</v>
      </c>
      <c r="CB1064" s="44">
        <f t="shared" si="1235"/>
        <v>0</v>
      </c>
      <c r="CC1064" s="44"/>
      <c r="CD1064" s="44">
        <f t="shared" si="1236"/>
        <v>49.019375146437902</v>
      </c>
      <c r="CE1064" s="44">
        <f t="shared" si="1237"/>
        <v>4.668945438050935</v>
      </c>
      <c r="CF1064" s="44">
        <f t="shared" si="1238"/>
        <v>11.488338199286954</v>
      </c>
      <c r="CG1064" s="44">
        <f t="shared" si="1239"/>
        <v>5.3424789528152612</v>
      </c>
      <c r="CH1064" s="44">
        <f t="shared" si="1240"/>
        <v>19.27840636841696</v>
      </c>
      <c r="CI1064" s="44">
        <f t="shared" si="1241"/>
        <v>59.977264257297215</v>
      </c>
      <c r="CJ1064" s="44">
        <f t="shared" si="1242"/>
        <v>23.562496672509621</v>
      </c>
      <c r="CK1064" s="44">
        <f t="shared" si="1243"/>
        <v>107.10225760231644</v>
      </c>
      <c r="CM1064" s="35">
        <f t="shared" si="1268"/>
        <v>20</v>
      </c>
    </row>
    <row r="1065" spans="1:91" x14ac:dyDescent="0.25">
      <c r="A1065" s="41">
        <f>'[11]КППВ ПАТ "СМНВО"'!F234</f>
        <v>1960</v>
      </c>
      <c r="B1065" s="41" t="str">
        <f>'[11]КППВ ПАТ "СМНВО"'!C234</f>
        <v>вул.Пролетарська, 50</v>
      </c>
      <c r="C1065" s="50">
        <f>'[11]КППВ ПАТ "СМНВО"'!O234</f>
        <v>1</v>
      </c>
      <c r="D1065" s="46">
        <f>'[11]КППВ ПАТ "СМНВО"'!G234</f>
        <v>4</v>
      </c>
      <c r="E1065" s="86" t="str">
        <f t="shared" si="1206"/>
        <v>ПАТ"Сумське НВО ім.Фрунзе"</v>
      </c>
      <c r="F1065" s="43">
        <f>'[11]КППВ ПАТ "СМНВО"'!L234</f>
        <v>2589.23</v>
      </c>
      <c r="G1065" s="43">
        <f>'[11]КППВ ПАТ "СМНВО"'!CL234</f>
        <v>535.6322984015128</v>
      </c>
      <c r="H1065" s="32">
        <f t="shared" si="1260"/>
        <v>206.86933891601473</v>
      </c>
      <c r="I1065" s="42"/>
      <c r="J1065" s="42"/>
      <c r="K1065" s="43">
        <f>'[11]КППВ ПАТ "СМНВО"'!CN234</f>
        <v>0</v>
      </c>
      <c r="L1065" s="42"/>
      <c r="M1065" s="42"/>
      <c r="N1065" s="44">
        <f t="shared" si="1244"/>
        <v>535.6322984015128</v>
      </c>
      <c r="O1065" s="44">
        <f t="shared" si="1245"/>
        <v>286.846524583345</v>
      </c>
      <c r="P1065" s="44">
        <f t="shared" si="1246"/>
        <v>0</v>
      </c>
      <c r="Q1065" s="44">
        <f t="shared" si="1247"/>
        <v>0</v>
      </c>
      <c r="R1065" s="44">
        <f t="shared" si="1248"/>
        <v>0</v>
      </c>
      <c r="S1065" s="44">
        <f t="shared" si="1249"/>
        <v>0</v>
      </c>
      <c r="T1065" s="44">
        <f t="shared" si="1250"/>
        <v>286.846524583345</v>
      </c>
      <c r="U1065" s="44">
        <f t="shared" si="1251"/>
        <v>551.70126735355825</v>
      </c>
      <c r="V1065" s="44">
        <f t="shared" si="1252"/>
        <v>0</v>
      </c>
      <c r="W1065" s="44">
        <f t="shared" si="1253"/>
        <v>0</v>
      </c>
      <c r="X1065" s="44">
        <f t="shared" si="1254"/>
        <v>0</v>
      </c>
      <c r="Y1065" s="44">
        <f t="shared" si="1255"/>
        <v>0</v>
      </c>
      <c r="Z1065" s="44">
        <f t="shared" si="1256"/>
        <v>551.70126735355825</v>
      </c>
      <c r="AA1065" s="20">
        <v>0.03</v>
      </c>
      <c r="AC1065" s="44">
        <f t="shared" si="1257"/>
        <v>273.59530333333333</v>
      </c>
      <c r="AD1065" s="28">
        <f>94+$CG$4</f>
        <v>105.66666666666667</v>
      </c>
      <c r="AE1065" s="44">
        <f t="shared" si="1258"/>
        <v>1796.0625433333332</v>
      </c>
      <c r="AF1065" s="28">
        <f>682+$CG$4</f>
        <v>693.66666666666663</v>
      </c>
      <c r="AG1065" s="44">
        <f t="shared" si="1259"/>
        <v>315.02298333333334</v>
      </c>
      <c r="AH1065" s="28">
        <f>110+$CG$4</f>
        <v>121.66666666666667</v>
      </c>
      <c r="AI1065" s="44">
        <f t="shared" si="1210"/>
        <v>99.30622812364048</v>
      </c>
      <c r="AJ1065" s="44">
        <f t="shared" si="1211"/>
        <v>0</v>
      </c>
      <c r="AK1065" s="44"/>
      <c r="AL1065" s="44">
        <f t="shared" si="1212"/>
        <v>0</v>
      </c>
      <c r="AM1065" s="44"/>
      <c r="AN1065" s="44">
        <f t="shared" si="1213"/>
        <v>99.30622812364048</v>
      </c>
      <c r="AO1065" s="20"/>
      <c r="AP1065" s="20">
        <v>0.18</v>
      </c>
      <c r="AQ1065" s="20"/>
      <c r="AR1065" s="20">
        <v>0.05</v>
      </c>
      <c r="AS1065" s="44">
        <f t="shared" si="1214"/>
        <v>65.987835850343387</v>
      </c>
      <c r="AT1065" s="44">
        <f t="shared" si="1215"/>
        <v>0</v>
      </c>
      <c r="AU1065" s="44">
        <f t="shared" si="1216"/>
        <v>0</v>
      </c>
      <c r="AV1065" s="44">
        <f t="shared" si="1217"/>
        <v>0</v>
      </c>
      <c r="AW1065" s="44"/>
      <c r="AX1065" s="44">
        <f t="shared" si="1218"/>
        <v>65.987835850343387</v>
      </c>
      <c r="AY1065" s="44">
        <f t="shared" si="1219"/>
        <v>308.95270971799266</v>
      </c>
      <c r="AZ1065" s="44">
        <f t="shared" si="1220"/>
        <v>0</v>
      </c>
      <c r="BA1065" s="44"/>
      <c r="BB1065" s="44">
        <f t="shared" si="1221"/>
        <v>0</v>
      </c>
      <c r="BC1065" s="44"/>
      <c r="BD1065" s="44">
        <f t="shared" si="1222"/>
        <v>308.95270971799266</v>
      </c>
      <c r="BE1065" s="20"/>
      <c r="BF1065" s="20">
        <v>0.56000000000000005</v>
      </c>
      <c r="BG1065" s="20"/>
      <c r="BH1065" s="20">
        <v>0.05</v>
      </c>
      <c r="BI1065" s="44">
        <f t="shared" si="1223"/>
        <v>165.45307537967344</v>
      </c>
      <c r="BJ1065" s="44">
        <f t="shared" si="1224"/>
        <v>0</v>
      </c>
      <c r="BK1065" s="44">
        <f t="shared" si="1225"/>
        <v>0</v>
      </c>
      <c r="BL1065" s="44">
        <f t="shared" si="1226"/>
        <v>0</v>
      </c>
      <c r="BM1065" s="44"/>
      <c r="BN1065" s="44">
        <f t="shared" si="1227"/>
        <v>165.45307537967344</v>
      </c>
      <c r="BO1065" s="44">
        <f t="shared" si="1228"/>
        <v>121.37427881778281</v>
      </c>
      <c r="BP1065" s="44">
        <f t="shared" si="1229"/>
        <v>0</v>
      </c>
      <c r="BQ1065" s="44"/>
      <c r="BR1065" s="44">
        <f t="shared" si="1230"/>
        <v>0</v>
      </c>
      <c r="BS1065" s="44"/>
      <c r="BT1065" s="44">
        <f t="shared" si="1231"/>
        <v>121.37427881778281</v>
      </c>
      <c r="BU1065" s="20"/>
      <c r="BV1065" s="20">
        <v>0.22</v>
      </c>
      <c r="BW1065" s="20"/>
      <c r="BX1065" s="20">
        <v>0.05</v>
      </c>
      <c r="BY1065" s="44">
        <f t="shared" si="1232"/>
        <v>64.999422470585984</v>
      </c>
      <c r="BZ1065" s="44">
        <f t="shared" si="1233"/>
        <v>0</v>
      </c>
      <c r="CA1065" s="44">
        <f t="shared" si="1234"/>
        <v>0</v>
      </c>
      <c r="CB1065" s="44">
        <f t="shared" si="1235"/>
        <v>0</v>
      </c>
      <c r="CC1065" s="44"/>
      <c r="CD1065" s="44">
        <f t="shared" si="1236"/>
        <v>64.999422470585984</v>
      </c>
      <c r="CE1065" s="44">
        <f t="shared" si="1237"/>
        <v>4.1461475407957264</v>
      </c>
      <c r="CF1065" s="44">
        <f t="shared" si="1238"/>
        <v>10.855419515242124</v>
      </c>
      <c r="CG1065" s="44">
        <f t="shared" si="1239"/>
        <v>4.846550497827729</v>
      </c>
      <c r="CH1065" s="44">
        <f t="shared" si="1240"/>
        <v>25.5630610622222</v>
      </c>
      <c r="CI1065" s="44">
        <f t="shared" si="1241"/>
        <v>79.52952330469131</v>
      </c>
      <c r="CJ1065" s="44">
        <f t="shared" si="1242"/>
        <v>31.24374129827158</v>
      </c>
      <c r="CK1065" s="44">
        <f t="shared" si="1243"/>
        <v>142.01700590123446</v>
      </c>
      <c r="CM1065" s="35">
        <f>$CE$4/1000</f>
        <v>35</v>
      </c>
    </row>
    <row r="1066" spans="1:91" x14ac:dyDescent="0.25">
      <c r="A1066" s="41">
        <f>'[11]КППВ ПАТ "СМНВО"'!F235</f>
        <v>1973</v>
      </c>
      <c r="B1066" s="41" t="str">
        <f>'[11]КППВ ПАТ "СМНВО"'!C235</f>
        <v>вул.Борців революции, 2</v>
      </c>
      <c r="C1066" s="50">
        <f>'[11]КППВ ПАТ "СМНВО"'!O235</f>
        <v>1</v>
      </c>
      <c r="D1066" s="46">
        <f>'[11]КППВ ПАТ "СМНВО"'!G235</f>
        <v>5</v>
      </c>
      <c r="E1066" s="86" t="str">
        <f t="shared" si="1206"/>
        <v>ПАТ"Сумське НВО ім.Фрунзе"</v>
      </c>
      <c r="F1066" s="43">
        <f>'[11]КППВ ПАТ "СМНВО"'!L235</f>
        <v>1601.24</v>
      </c>
      <c r="G1066" s="43">
        <f>'[11]КППВ ПАТ "СМНВО"'!CL235</f>
        <v>328.54329182406735</v>
      </c>
      <c r="H1066" s="32">
        <f t="shared" si="1260"/>
        <v>205.18054246962814</v>
      </c>
      <c r="I1066" s="42"/>
      <c r="J1066" s="42"/>
      <c r="K1066" s="43">
        <f>'[11]КППВ ПАТ "СМНВО"'!CN235</f>
        <v>160.35862499999999</v>
      </c>
      <c r="L1066" s="42"/>
      <c r="M1066" s="42"/>
      <c r="N1066" s="44">
        <f t="shared" si="1244"/>
        <v>488.90191682406737</v>
      </c>
      <c r="O1066" s="44">
        <f t="shared" si="1245"/>
        <v>175.94439640057234</v>
      </c>
      <c r="P1066" s="44">
        <f t="shared" si="1246"/>
        <v>0</v>
      </c>
      <c r="Q1066" s="44">
        <f t="shared" si="1247"/>
        <v>0</v>
      </c>
      <c r="R1066" s="44">
        <f t="shared" si="1248"/>
        <v>85.876662788048151</v>
      </c>
      <c r="S1066" s="44">
        <f t="shared" si="1249"/>
        <v>0</v>
      </c>
      <c r="T1066" s="44">
        <f t="shared" si="1250"/>
        <v>261.8210591886205</v>
      </c>
      <c r="U1066" s="44">
        <f t="shared" si="1251"/>
        <v>338.3995905787894</v>
      </c>
      <c r="V1066" s="44">
        <f t="shared" si="1252"/>
        <v>0</v>
      </c>
      <c r="W1066" s="44">
        <f t="shared" si="1253"/>
        <v>0</v>
      </c>
      <c r="X1066" s="44">
        <f t="shared" si="1254"/>
        <v>160.35862499999999</v>
      </c>
      <c r="Y1066" s="44">
        <f t="shared" si="1255"/>
        <v>0</v>
      </c>
      <c r="Z1066" s="44">
        <f t="shared" si="1256"/>
        <v>498.75821557878942</v>
      </c>
      <c r="AA1066" s="20">
        <v>0.03</v>
      </c>
      <c r="AC1066" s="44">
        <f t="shared" si="1257"/>
        <v>188.94632000000001</v>
      </c>
      <c r="AD1066" s="28">
        <f>98+$CG$3</f>
        <v>118</v>
      </c>
      <c r="AE1066" s="44">
        <f t="shared" si="1258"/>
        <v>1165.70272</v>
      </c>
      <c r="AF1066" s="28">
        <f>708+$CG$3</f>
        <v>728</v>
      </c>
      <c r="AG1066" s="44">
        <f t="shared" si="1259"/>
        <v>212.96492000000001</v>
      </c>
      <c r="AH1066" s="28">
        <f>113+$CG$3</f>
        <v>133</v>
      </c>
      <c r="AI1066" s="44">
        <f t="shared" si="1210"/>
        <v>60.911926304182089</v>
      </c>
      <c r="AJ1066" s="44">
        <f t="shared" si="1211"/>
        <v>0</v>
      </c>
      <c r="AK1066" s="44"/>
      <c r="AL1066" s="44">
        <f t="shared" si="1212"/>
        <v>8.0179312500000002</v>
      </c>
      <c r="AM1066" s="44"/>
      <c r="AN1066" s="44">
        <f t="shared" si="1213"/>
        <v>68.929857554182092</v>
      </c>
      <c r="AO1066" s="20"/>
      <c r="AP1066" s="20">
        <v>0.18</v>
      </c>
      <c r="AQ1066" s="20"/>
      <c r="AR1066" s="20">
        <v>0.05</v>
      </c>
      <c r="AS1066" s="44">
        <f t="shared" si="1214"/>
        <v>40.475267968935441</v>
      </c>
      <c r="AT1066" s="44">
        <f t="shared" si="1215"/>
        <v>0</v>
      </c>
      <c r="AU1066" s="44">
        <f t="shared" si="1216"/>
        <v>0</v>
      </c>
      <c r="AV1066" s="44">
        <f t="shared" si="1217"/>
        <v>4.2938331394024081</v>
      </c>
      <c r="AW1066" s="44"/>
      <c r="AX1066" s="44">
        <f t="shared" si="1218"/>
        <v>44.76910110833785</v>
      </c>
      <c r="AY1066" s="44">
        <f t="shared" si="1219"/>
        <v>189.50377072412209</v>
      </c>
      <c r="AZ1066" s="44">
        <f t="shared" si="1220"/>
        <v>0</v>
      </c>
      <c r="BA1066" s="44"/>
      <c r="BB1066" s="44">
        <f t="shared" si="1221"/>
        <v>8.0179312500000002</v>
      </c>
      <c r="BC1066" s="44"/>
      <c r="BD1066" s="44">
        <f t="shared" si="1222"/>
        <v>197.5217019741221</v>
      </c>
      <c r="BE1066" s="20"/>
      <c r="BF1066" s="20">
        <v>0.56000000000000005</v>
      </c>
      <c r="BG1066" s="20"/>
      <c r="BH1066" s="20">
        <v>0.05</v>
      </c>
      <c r="BI1066" s="44">
        <f t="shared" si="1223"/>
        <v>101.48472784385015</v>
      </c>
      <c r="BJ1066" s="44">
        <f t="shared" si="1224"/>
        <v>0</v>
      </c>
      <c r="BK1066" s="44">
        <f t="shared" si="1225"/>
        <v>0</v>
      </c>
      <c r="BL1066" s="44">
        <f t="shared" si="1226"/>
        <v>4.2938331394024081</v>
      </c>
      <c r="BM1066" s="44"/>
      <c r="BN1066" s="44">
        <f t="shared" si="1227"/>
        <v>105.77856098325256</v>
      </c>
      <c r="BO1066" s="44">
        <f t="shared" si="1228"/>
        <v>74.447909927333669</v>
      </c>
      <c r="BP1066" s="44">
        <f t="shared" si="1229"/>
        <v>0</v>
      </c>
      <c r="BQ1066" s="44"/>
      <c r="BR1066" s="44">
        <f t="shared" si="1230"/>
        <v>8.0179312500000002</v>
      </c>
      <c r="BS1066" s="44"/>
      <c r="BT1066" s="44">
        <f t="shared" si="1231"/>
        <v>82.465841177333672</v>
      </c>
      <c r="BU1066" s="20"/>
      <c r="BV1066" s="20">
        <v>0.22</v>
      </c>
      <c r="BW1066" s="20"/>
      <c r="BX1066" s="20">
        <v>0.05</v>
      </c>
      <c r="BY1066" s="44">
        <f t="shared" si="1232"/>
        <v>39.869000224369699</v>
      </c>
      <c r="BZ1066" s="44">
        <f t="shared" si="1233"/>
        <v>0</v>
      </c>
      <c r="CA1066" s="44">
        <f t="shared" si="1234"/>
        <v>0</v>
      </c>
      <c r="CB1066" s="44">
        <f t="shared" si="1235"/>
        <v>4.2938331394024081</v>
      </c>
      <c r="CC1066" s="44"/>
      <c r="CD1066" s="44">
        <f t="shared" si="1236"/>
        <v>44.162833363772108</v>
      </c>
      <c r="CE1066" s="44">
        <f t="shared" si="1237"/>
        <v>4.2204626700626431</v>
      </c>
      <c r="CF1066" s="44">
        <f t="shared" si="1238"/>
        <v>11.02021722704812</v>
      </c>
      <c r="CG1066" s="44">
        <f t="shared" si="1239"/>
        <v>4.8222657782347031</v>
      </c>
      <c r="CH1066" s="44">
        <f t="shared" si="1240"/>
        <v>17.74368225398711</v>
      </c>
      <c r="CI1066" s="44">
        <f t="shared" si="1241"/>
        <v>50.845343983783131</v>
      </c>
      <c r="CJ1066" s="44">
        <f t="shared" si="1242"/>
        <v>21.228067699228795</v>
      </c>
      <c r="CK1066" s="44">
        <f t="shared" si="1243"/>
        <v>128.3885911390326</v>
      </c>
      <c r="CM1066" s="35">
        <f>$CE$3/1000</f>
        <v>20</v>
      </c>
    </row>
    <row r="1067" spans="1:91" x14ac:dyDescent="0.25">
      <c r="A1067" s="41">
        <f>'[11]КППВ ПАТ "СМНВО"'!F236</f>
        <v>1974</v>
      </c>
      <c r="B1067" s="41" t="str">
        <f>'[11]КППВ ПАТ "СМНВО"'!C236</f>
        <v>вул.Засумська, 5</v>
      </c>
      <c r="C1067" s="47" t="str">
        <f>'[11]КППВ ПАТ "СМНВО"'!O236</f>
        <v>так</v>
      </c>
      <c r="D1067" s="46">
        <f>'[11]КППВ ПАТ "СМНВО"'!G236</f>
        <v>5</v>
      </c>
      <c r="E1067" s="86" t="str">
        <f t="shared" si="1206"/>
        <v>ПАТ"Сумське НВО ім.Фрунзе"</v>
      </c>
      <c r="F1067" s="43">
        <f>'[11]КППВ ПАТ "СМНВО"'!L236</f>
        <v>2566.4899999999998</v>
      </c>
      <c r="G1067" s="43">
        <f>'[11]КППВ ПАТ "СМНВО"'!CL236</f>
        <v>361.60184702593506</v>
      </c>
      <c r="H1067" s="32">
        <f t="shared" si="1260"/>
        <v>140.89353437026253</v>
      </c>
      <c r="I1067" s="42"/>
      <c r="J1067" s="42"/>
      <c r="K1067" s="43">
        <f>'[11]КППВ ПАТ "СМНВО"'!CN236</f>
        <v>0</v>
      </c>
      <c r="L1067" s="42"/>
      <c r="M1067" s="42"/>
      <c r="N1067" s="44">
        <f t="shared" si="1244"/>
        <v>361.60184702593506</v>
      </c>
      <c r="O1067" s="44">
        <f t="shared" si="1245"/>
        <v>193.64820495674368</v>
      </c>
      <c r="P1067" s="44">
        <f t="shared" si="1246"/>
        <v>0</v>
      </c>
      <c r="Q1067" s="44">
        <f t="shared" si="1247"/>
        <v>0</v>
      </c>
      <c r="R1067" s="44">
        <f t="shared" si="1248"/>
        <v>0</v>
      </c>
      <c r="S1067" s="44">
        <f t="shared" si="1249"/>
        <v>0</v>
      </c>
      <c r="T1067" s="44">
        <f t="shared" si="1250"/>
        <v>193.64820495674368</v>
      </c>
      <c r="U1067" s="44">
        <f t="shared" si="1251"/>
        <v>401.37805019878795</v>
      </c>
      <c r="V1067" s="44">
        <f t="shared" si="1252"/>
        <v>0</v>
      </c>
      <c r="W1067" s="44">
        <f t="shared" si="1253"/>
        <v>0</v>
      </c>
      <c r="X1067" s="44">
        <f t="shared" si="1254"/>
        <v>0</v>
      </c>
      <c r="Y1067" s="44">
        <f t="shared" si="1255"/>
        <v>0</v>
      </c>
      <c r="Z1067" s="44">
        <f t="shared" si="1256"/>
        <v>401.37805019878795</v>
      </c>
      <c r="AA1067" s="20">
        <v>0.11</v>
      </c>
      <c r="AC1067" s="44">
        <f t="shared" si="1257"/>
        <v>251.51602</v>
      </c>
      <c r="AD1067" s="28">
        <v>98</v>
      </c>
      <c r="AE1067" s="44">
        <f t="shared" si="1258"/>
        <v>1817.07492</v>
      </c>
      <c r="AF1067" s="28">
        <v>708</v>
      </c>
      <c r="AG1067" s="44">
        <f t="shared" si="1259"/>
        <v>290.01337000000001</v>
      </c>
      <c r="AH1067" s="28">
        <v>113</v>
      </c>
      <c r="AI1067" s="44">
        <f t="shared" si="1210"/>
        <v>72.248049035781833</v>
      </c>
      <c r="AJ1067" s="44">
        <f t="shared" si="1211"/>
        <v>0</v>
      </c>
      <c r="AK1067" s="44"/>
      <c r="AL1067" s="44">
        <f t="shared" si="1212"/>
        <v>0</v>
      </c>
      <c r="AM1067" s="44"/>
      <c r="AN1067" s="44">
        <f t="shared" si="1213"/>
        <v>72.248049035781833</v>
      </c>
      <c r="AO1067" s="20"/>
      <c r="AP1067" s="20">
        <v>0.18</v>
      </c>
      <c r="AQ1067" s="20"/>
      <c r="AR1067" s="20">
        <v>0.05</v>
      </c>
      <c r="AS1067" s="44">
        <f t="shared" si="1214"/>
        <v>48.007989935384522</v>
      </c>
      <c r="AT1067" s="44">
        <f t="shared" si="1215"/>
        <v>0</v>
      </c>
      <c r="AU1067" s="44">
        <f t="shared" si="1216"/>
        <v>0</v>
      </c>
      <c r="AV1067" s="44">
        <f t="shared" si="1217"/>
        <v>0</v>
      </c>
      <c r="AW1067" s="44"/>
      <c r="AX1067" s="44">
        <f t="shared" si="1218"/>
        <v>48.007989935384522</v>
      </c>
      <c r="AY1067" s="44">
        <f t="shared" si="1219"/>
        <v>224.77170811132126</v>
      </c>
      <c r="AZ1067" s="44">
        <f t="shared" si="1220"/>
        <v>0</v>
      </c>
      <c r="BA1067" s="44"/>
      <c r="BB1067" s="44">
        <f t="shared" si="1221"/>
        <v>0</v>
      </c>
      <c r="BC1067" s="44"/>
      <c r="BD1067" s="44">
        <f t="shared" si="1222"/>
        <v>224.77170811132126</v>
      </c>
      <c r="BE1067" s="20"/>
      <c r="BF1067" s="20">
        <v>0.56000000000000005</v>
      </c>
      <c r="BG1067" s="20"/>
      <c r="BH1067" s="20">
        <v>0.05</v>
      </c>
      <c r="BI1067" s="44">
        <f t="shared" si="1223"/>
        <v>120.37172420111189</v>
      </c>
      <c r="BJ1067" s="44">
        <f t="shared" si="1224"/>
        <v>0</v>
      </c>
      <c r="BK1067" s="44">
        <f t="shared" si="1225"/>
        <v>0</v>
      </c>
      <c r="BL1067" s="44">
        <f t="shared" si="1226"/>
        <v>0</v>
      </c>
      <c r="BM1067" s="44"/>
      <c r="BN1067" s="44">
        <f t="shared" si="1227"/>
        <v>120.37172420111189</v>
      </c>
      <c r="BO1067" s="44">
        <f t="shared" si="1228"/>
        <v>88.303171043733343</v>
      </c>
      <c r="BP1067" s="44">
        <f t="shared" si="1229"/>
        <v>0</v>
      </c>
      <c r="BQ1067" s="44"/>
      <c r="BR1067" s="44">
        <f t="shared" si="1230"/>
        <v>0</v>
      </c>
      <c r="BS1067" s="44"/>
      <c r="BT1067" s="44">
        <f t="shared" si="1231"/>
        <v>88.303171043733343</v>
      </c>
      <c r="BU1067" s="20"/>
      <c r="BV1067" s="20">
        <v>0.22</v>
      </c>
      <c r="BW1067" s="20"/>
      <c r="BX1067" s="20">
        <v>0.05</v>
      </c>
      <c r="BY1067" s="44">
        <f t="shared" si="1232"/>
        <v>47.288891650436803</v>
      </c>
      <c r="BZ1067" s="44">
        <f t="shared" si="1233"/>
        <v>0</v>
      </c>
      <c r="CA1067" s="44">
        <f t="shared" si="1234"/>
        <v>0</v>
      </c>
      <c r="CB1067" s="44">
        <f t="shared" si="1235"/>
        <v>0</v>
      </c>
      <c r="CC1067" s="44"/>
      <c r="CD1067" s="44">
        <f t="shared" si="1236"/>
        <v>47.288891650436803</v>
      </c>
      <c r="CE1067" s="44">
        <f t="shared" si="1237"/>
        <v>5.2390450076856663</v>
      </c>
      <c r="CF1067" s="44">
        <f t="shared" si="1238"/>
        <v>15.095529552805189</v>
      </c>
      <c r="CG1067" s="44">
        <f t="shared" si="1239"/>
        <v>6.1328011691160285</v>
      </c>
      <c r="CH1067" s="44">
        <f t="shared" si="1240"/>
        <v>18.597839471142425</v>
      </c>
      <c r="CI1067" s="44">
        <f t="shared" si="1241"/>
        <v>57.859945021331988</v>
      </c>
      <c r="CJ1067" s="44">
        <f t="shared" si="1242"/>
        <v>22.730692686951851</v>
      </c>
      <c r="CK1067" s="44">
        <f t="shared" si="1243"/>
        <v>103.32133039523569</v>
      </c>
    </row>
    <row r="1068" spans="1:91" x14ac:dyDescent="0.25">
      <c r="A1068" s="41">
        <f>'[11]КППВ ПАТ "СМНВО"'!F237</f>
        <v>1986</v>
      </c>
      <c r="B1068" s="41" t="str">
        <f>'[11]КППВ ПАТ "СМНВО"'!C237</f>
        <v>вул.Засумська, 11</v>
      </c>
      <c r="C1068" s="47" t="str">
        <f>'[11]КППВ ПАТ "СМНВО"'!O237</f>
        <v>так</v>
      </c>
      <c r="D1068" s="46">
        <f>'[11]КППВ ПАТ "СМНВО"'!G237</f>
        <v>5</v>
      </c>
      <c r="E1068" s="86" t="str">
        <f t="shared" si="1206"/>
        <v>ПАТ"Сумське НВО ім.Фрунзе"</v>
      </c>
      <c r="F1068" s="43">
        <f>'[11]КППВ ПАТ "СМНВО"'!L237</f>
        <v>1726.03</v>
      </c>
      <c r="G1068" s="43">
        <f>'[11]КППВ ПАТ "СМНВО"'!CL237</f>
        <v>277.78459189255545</v>
      </c>
      <c r="H1068" s="32">
        <f t="shared" si="1260"/>
        <v>160.93844944326315</v>
      </c>
      <c r="I1068" s="42"/>
      <c r="J1068" s="42"/>
      <c r="K1068" s="43">
        <f>'[11]КППВ ПАТ "СМНВО"'!CN237</f>
        <v>62.726475000000001</v>
      </c>
      <c r="L1068" s="42"/>
      <c r="M1068" s="42"/>
      <c r="N1068" s="44">
        <f t="shared" si="1244"/>
        <v>340.51106689255545</v>
      </c>
      <c r="O1068" s="44">
        <f t="shared" si="1245"/>
        <v>148.76165049227978</v>
      </c>
      <c r="P1068" s="44">
        <f t="shared" si="1246"/>
        <v>0</v>
      </c>
      <c r="Q1068" s="44">
        <f t="shared" si="1247"/>
        <v>0</v>
      </c>
      <c r="R1068" s="44">
        <f t="shared" si="1248"/>
        <v>33.591834187016339</v>
      </c>
      <c r="S1068" s="44">
        <f t="shared" si="1249"/>
        <v>0</v>
      </c>
      <c r="T1068" s="44">
        <f t="shared" si="1250"/>
        <v>182.35348467929612</v>
      </c>
      <c r="U1068" s="44">
        <f t="shared" si="1251"/>
        <v>286.1181296493321</v>
      </c>
      <c r="V1068" s="44">
        <f t="shared" si="1252"/>
        <v>0</v>
      </c>
      <c r="W1068" s="44">
        <f t="shared" si="1253"/>
        <v>0</v>
      </c>
      <c r="X1068" s="44">
        <f t="shared" si="1254"/>
        <v>62.726475000000001</v>
      </c>
      <c r="Y1068" s="44">
        <f t="shared" si="1255"/>
        <v>0</v>
      </c>
      <c r="Z1068" s="44">
        <f t="shared" si="1256"/>
        <v>348.8446046493321</v>
      </c>
      <c r="AA1068" s="20">
        <v>0.03</v>
      </c>
      <c r="AC1068" s="44">
        <f t="shared" si="1257"/>
        <v>169.15093999999999</v>
      </c>
      <c r="AD1068" s="28">
        <v>98</v>
      </c>
      <c r="AE1068" s="44">
        <f t="shared" si="1258"/>
        <v>1222.0292400000001</v>
      </c>
      <c r="AF1068" s="28">
        <v>708</v>
      </c>
      <c r="AG1068" s="44">
        <f t="shared" si="1259"/>
        <v>195.04138999999998</v>
      </c>
      <c r="AH1068" s="28">
        <v>113</v>
      </c>
      <c r="AI1068" s="44">
        <f t="shared" si="1210"/>
        <v>51.501263336879774</v>
      </c>
      <c r="AJ1068" s="44">
        <f t="shared" si="1211"/>
        <v>0</v>
      </c>
      <c r="AK1068" s="44"/>
      <c r="AL1068" s="44">
        <f t="shared" si="1212"/>
        <v>3.1363237500000003</v>
      </c>
      <c r="AM1068" s="44"/>
      <c r="AN1068" s="44">
        <f t="shared" si="1213"/>
        <v>54.637587086879776</v>
      </c>
      <c r="AO1068" s="20"/>
      <c r="AP1068" s="20">
        <v>0.18</v>
      </c>
      <c r="AQ1068" s="20"/>
      <c r="AR1068" s="20">
        <v>0.05</v>
      </c>
      <c r="AS1068" s="44">
        <f t="shared" si="1214"/>
        <v>34.221991665297239</v>
      </c>
      <c r="AT1068" s="44">
        <f t="shared" si="1215"/>
        <v>0</v>
      </c>
      <c r="AU1068" s="44">
        <f t="shared" si="1216"/>
        <v>0</v>
      </c>
      <c r="AV1068" s="44">
        <f t="shared" si="1217"/>
        <v>1.6795917093508173</v>
      </c>
      <c r="AW1068" s="44"/>
      <c r="AX1068" s="44">
        <f t="shared" si="1218"/>
        <v>35.901583374648055</v>
      </c>
      <c r="AY1068" s="44">
        <f t="shared" si="1219"/>
        <v>160.22615260362599</v>
      </c>
      <c r="AZ1068" s="44">
        <f t="shared" si="1220"/>
        <v>0</v>
      </c>
      <c r="BA1068" s="44"/>
      <c r="BB1068" s="44">
        <f t="shared" si="1221"/>
        <v>3.1363237500000003</v>
      </c>
      <c r="BC1068" s="44"/>
      <c r="BD1068" s="44">
        <f t="shared" si="1222"/>
        <v>163.36247635362599</v>
      </c>
      <c r="BE1068" s="20"/>
      <c r="BF1068" s="20">
        <v>0.56000000000000005</v>
      </c>
      <c r="BG1068" s="20"/>
      <c r="BH1068" s="20">
        <v>0.05</v>
      </c>
      <c r="BI1068" s="44">
        <f t="shared" si="1223"/>
        <v>85.805720003946988</v>
      </c>
      <c r="BJ1068" s="44">
        <f t="shared" si="1224"/>
        <v>0</v>
      </c>
      <c r="BK1068" s="44">
        <f t="shared" si="1225"/>
        <v>0</v>
      </c>
      <c r="BL1068" s="44">
        <f t="shared" si="1226"/>
        <v>1.6795917093508173</v>
      </c>
      <c r="BM1068" s="44"/>
      <c r="BN1068" s="44">
        <f t="shared" si="1227"/>
        <v>87.485311713297804</v>
      </c>
      <c r="BO1068" s="44">
        <f t="shared" si="1228"/>
        <v>62.945988522853064</v>
      </c>
      <c r="BP1068" s="44">
        <f t="shared" si="1229"/>
        <v>0</v>
      </c>
      <c r="BQ1068" s="44"/>
      <c r="BR1068" s="44">
        <f t="shared" si="1230"/>
        <v>3.1363237500000003</v>
      </c>
      <c r="BS1068" s="44"/>
      <c r="BT1068" s="44">
        <f t="shared" si="1231"/>
        <v>66.082312272853059</v>
      </c>
      <c r="BU1068" s="20"/>
      <c r="BV1068" s="20">
        <v>0.22</v>
      </c>
      <c r="BW1068" s="20"/>
      <c r="BX1068" s="20">
        <v>0.05</v>
      </c>
      <c r="BY1068" s="44">
        <f t="shared" si="1232"/>
        <v>33.709390001550602</v>
      </c>
      <c r="BZ1068" s="44">
        <f t="shared" si="1233"/>
        <v>0</v>
      </c>
      <c r="CA1068" s="44">
        <f t="shared" si="1234"/>
        <v>0</v>
      </c>
      <c r="CB1068" s="44">
        <f t="shared" si="1235"/>
        <v>1.6795917093508173</v>
      </c>
      <c r="CC1068" s="44"/>
      <c r="CD1068" s="44">
        <f t="shared" si="1236"/>
        <v>35.388981710901419</v>
      </c>
      <c r="CE1068" s="44">
        <f t="shared" si="1237"/>
        <v>4.7115175460324163</v>
      </c>
      <c r="CF1068" s="44">
        <f t="shared" si="1238"/>
        <v>13.968393277316872</v>
      </c>
      <c r="CG1068" s="44">
        <f t="shared" si="1239"/>
        <v>5.5113592019495252</v>
      </c>
      <c r="CH1068" s="44">
        <f t="shared" si="1240"/>
        <v>14.064616100970374</v>
      </c>
      <c r="CI1068" s="44">
        <f t="shared" si="1241"/>
        <v>42.052195891522715</v>
      </c>
      <c r="CJ1068" s="44">
        <f t="shared" si="1242"/>
        <v>17.010677131554832</v>
      </c>
      <c r="CK1068" s="44">
        <f t="shared" si="1243"/>
        <v>89.798355031417842</v>
      </c>
    </row>
    <row r="1069" spans="1:91" x14ac:dyDescent="0.25">
      <c r="A1069" s="41">
        <f>'[11]КППВ ПАТ "СМНВО"'!F238</f>
        <v>1987</v>
      </c>
      <c r="B1069" s="41" t="str">
        <f>'[11]КППВ ПАТ "СМНВО"'!C238</f>
        <v>вул.Засумська, 13</v>
      </c>
      <c r="C1069" s="47" t="str">
        <f>'[11]КППВ ПАТ "СМНВО"'!O238</f>
        <v>так</v>
      </c>
      <c r="D1069" s="46">
        <f>'[11]КППВ ПАТ "СМНВО"'!G238</f>
        <v>5</v>
      </c>
      <c r="E1069" s="86" t="str">
        <f t="shared" si="1206"/>
        <v>ПАТ"Сумське НВО ім.Фрунзе"</v>
      </c>
      <c r="F1069" s="43">
        <f>'[11]КППВ ПАТ "СМНВО"'!L238</f>
        <v>1179.3</v>
      </c>
      <c r="G1069" s="43">
        <f>'[11]КППВ ПАТ "СМНВО"'!CL238</f>
        <v>163.19947277058199</v>
      </c>
      <c r="H1069" s="32">
        <f t="shared" si="1260"/>
        <v>138.38673176509963</v>
      </c>
      <c r="I1069" s="42"/>
      <c r="J1069" s="42"/>
      <c r="K1069" s="43">
        <f>'[11]КППВ ПАТ "СМНВО"'!CN238</f>
        <v>44.107875</v>
      </c>
      <c r="L1069" s="42"/>
      <c r="M1069" s="42"/>
      <c r="N1069" s="44">
        <f t="shared" si="1244"/>
        <v>207.307347770582</v>
      </c>
      <c r="O1069" s="44">
        <f t="shared" si="1245"/>
        <v>87.398018599289671</v>
      </c>
      <c r="P1069" s="44">
        <f t="shared" si="1246"/>
        <v>0</v>
      </c>
      <c r="Q1069" s="44">
        <f t="shared" si="1247"/>
        <v>0</v>
      </c>
      <c r="R1069" s="44">
        <f t="shared" si="1248"/>
        <v>23.6210375816853</v>
      </c>
      <c r="S1069" s="44">
        <f t="shared" si="1249"/>
        <v>0</v>
      </c>
      <c r="T1069" s="44">
        <f t="shared" si="1250"/>
        <v>111.01905618097497</v>
      </c>
      <c r="U1069" s="44">
        <f t="shared" si="1251"/>
        <v>181.15141477534601</v>
      </c>
      <c r="V1069" s="44">
        <f t="shared" si="1252"/>
        <v>0</v>
      </c>
      <c r="W1069" s="44">
        <f t="shared" si="1253"/>
        <v>0</v>
      </c>
      <c r="X1069" s="44">
        <f t="shared" si="1254"/>
        <v>44.107875</v>
      </c>
      <c r="Y1069" s="44">
        <f t="shared" si="1255"/>
        <v>0</v>
      </c>
      <c r="Z1069" s="44">
        <f t="shared" si="1256"/>
        <v>225.25928977534602</v>
      </c>
      <c r="AA1069" s="20">
        <v>0.11</v>
      </c>
      <c r="AC1069" s="44">
        <f t="shared" si="1257"/>
        <v>115.5714</v>
      </c>
      <c r="AD1069" s="28">
        <v>98</v>
      </c>
      <c r="AE1069" s="44">
        <f t="shared" si="1258"/>
        <v>834.94439999999997</v>
      </c>
      <c r="AF1069" s="28">
        <v>708</v>
      </c>
      <c r="AG1069" s="44">
        <f t="shared" si="1259"/>
        <v>133.26089999999999</v>
      </c>
      <c r="AH1069" s="28">
        <v>113</v>
      </c>
      <c r="AI1069" s="44">
        <f t="shared" si="1210"/>
        <v>32.60725465956228</v>
      </c>
      <c r="AJ1069" s="44">
        <f t="shared" si="1211"/>
        <v>0</v>
      </c>
      <c r="AK1069" s="44"/>
      <c r="AL1069" s="44">
        <f t="shared" si="1212"/>
        <v>2.2053937500000003</v>
      </c>
      <c r="AM1069" s="44"/>
      <c r="AN1069" s="44">
        <f t="shared" si="1213"/>
        <v>34.812648409562279</v>
      </c>
      <c r="AO1069" s="20"/>
      <c r="AP1069" s="20">
        <v>0.18</v>
      </c>
      <c r="AQ1069" s="20"/>
      <c r="AR1069" s="20">
        <v>0.05</v>
      </c>
      <c r="AS1069" s="44">
        <f t="shared" si="1214"/>
        <v>21.667142219182914</v>
      </c>
      <c r="AT1069" s="44">
        <f t="shared" si="1215"/>
        <v>0</v>
      </c>
      <c r="AU1069" s="44">
        <f t="shared" si="1216"/>
        <v>0</v>
      </c>
      <c r="AV1069" s="44">
        <f t="shared" si="1217"/>
        <v>1.181051879084265</v>
      </c>
      <c r="AW1069" s="44"/>
      <c r="AX1069" s="44">
        <f t="shared" si="1218"/>
        <v>22.848194098267179</v>
      </c>
      <c r="AY1069" s="44">
        <f t="shared" si="1219"/>
        <v>101.44479227419377</v>
      </c>
      <c r="AZ1069" s="44">
        <f t="shared" si="1220"/>
        <v>0</v>
      </c>
      <c r="BA1069" s="44"/>
      <c r="BB1069" s="44">
        <f t="shared" si="1221"/>
        <v>2.2053937500000003</v>
      </c>
      <c r="BC1069" s="44"/>
      <c r="BD1069" s="44">
        <f t="shared" si="1222"/>
        <v>103.65018602419377</v>
      </c>
      <c r="BE1069" s="20"/>
      <c r="BF1069" s="20">
        <v>0.56000000000000005</v>
      </c>
      <c r="BG1069" s="20"/>
      <c r="BH1069" s="20">
        <v>0.05</v>
      </c>
      <c r="BI1069" s="44">
        <f t="shared" si="1223"/>
        <v>54.326608361318463</v>
      </c>
      <c r="BJ1069" s="44">
        <f t="shared" si="1224"/>
        <v>0</v>
      </c>
      <c r="BK1069" s="44">
        <f t="shared" si="1225"/>
        <v>0</v>
      </c>
      <c r="BL1069" s="44">
        <f t="shared" si="1226"/>
        <v>1.181051879084265</v>
      </c>
      <c r="BM1069" s="44"/>
      <c r="BN1069" s="44">
        <f t="shared" si="1227"/>
        <v>55.507660240402728</v>
      </c>
      <c r="BO1069" s="44">
        <f t="shared" si="1228"/>
        <v>39.85331125057612</v>
      </c>
      <c r="BP1069" s="44">
        <f t="shared" si="1229"/>
        <v>0</v>
      </c>
      <c r="BQ1069" s="44"/>
      <c r="BR1069" s="44">
        <f t="shared" si="1230"/>
        <v>2.2053937500000003</v>
      </c>
      <c r="BS1069" s="44"/>
      <c r="BT1069" s="44">
        <f t="shared" si="1231"/>
        <v>42.058705000576118</v>
      </c>
      <c r="BU1069" s="20"/>
      <c r="BV1069" s="20">
        <v>0.22</v>
      </c>
      <c r="BW1069" s="20"/>
      <c r="BX1069" s="20">
        <v>0.05</v>
      </c>
      <c r="BY1069" s="44">
        <f t="shared" si="1232"/>
        <v>21.342596141946537</v>
      </c>
      <c r="BZ1069" s="44">
        <f t="shared" si="1233"/>
        <v>0</v>
      </c>
      <c r="CA1069" s="44">
        <f t="shared" si="1234"/>
        <v>0</v>
      </c>
      <c r="CB1069" s="44">
        <f t="shared" si="1235"/>
        <v>1.181051879084265</v>
      </c>
      <c r="CC1069" s="44"/>
      <c r="CD1069" s="44">
        <f t="shared" si="1236"/>
        <v>22.523648021030802</v>
      </c>
      <c r="CE1069" s="44">
        <f t="shared" si="1237"/>
        <v>5.0582290881695986</v>
      </c>
      <c r="CF1069" s="44">
        <f t="shared" si="1238"/>
        <v>15.041967115599361</v>
      </c>
      <c r="CG1069" s="44">
        <f t="shared" si="1239"/>
        <v>5.9164883004552147</v>
      </c>
      <c r="CH1069" s="44">
        <f t="shared" si="1240"/>
        <v>8.9613498956311943</v>
      </c>
      <c r="CI1069" s="44">
        <f t="shared" si="1241"/>
        <v>26.68126747446566</v>
      </c>
      <c r="CJ1069" s="44">
        <f t="shared" si="1242"/>
        <v>10.826604377613769</v>
      </c>
      <c r="CK1069" s="44">
        <f t="shared" si="1243"/>
        <v>57.985456583756516</v>
      </c>
    </row>
    <row r="1070" spans="1:91" ht="30" x14ac:dyDescent="0.25">
      <c r="A1070" s="41">
        <f>'[11]КППВ ПАТ "СМНВО"'!F239</f>
        <v>1969</v>
      </c>
      <c r="B1070" s="41" t="str">
        <f>'[11]КППВ ПАТ "СМНВО"'!C239</f>
        <v>вул.В’ячеслава Чорновола, 78</v>
      </c>
      <c r="C1070" s="47" t="str">
        <f>'[11]КППВ ПАТ "СМНВО"'!O239</f>
        <v>так</v>
      </c>
      <c r="D1070" s="46">
        <f>'[11]КППВ ПАТ "СМНВО"'!G239</f>
        <v>5</v>
      </c>
      <c r="E1070" s="86" t="str">
        <f t="shared" si="1206"/>
        <v>ПАТ"Сумське НВО ім.Фрунзе"</v>
      </c>
      <c r="F1070" s="43">
        <f>'[11]КППВ ПАТ "СМНВО"'!L239</f>
        <v>5680.11</v>
      </c>
      <c r="G1070" s="43">
        <f>'[11]КППВ ПАТ "СМНВО"'!CL239</f>
        <v>799.76966018685641</v>
      </c>
      <c r="H1070" s="32">
        <f t="shared" si="1260"/>
        <v>140.80179084328586</v>
      </c>
      <c r="I1070" s="42"/>
      <c r="J1070" s="42"/>
      <c r="K1070" s="43">
        <f>'[11]КППВ ПАТ "СМНВО"'!CN239</f>
        <v>0</v>
      </c>
      <c r="L1070" s="42"/>
      <c r="M1070" s="42"/>
      <c r="N1070" s="44">
        <f t="shared" si="1244"/>
        <v>799.76966018685641</v>
      </c>
      <c r="O1070" s="44">
        <f t="shared" si="1245"/>
        <v>428.29969024727251</v>
      </c>
      <c r="P1070" s="44">
        <f t="shared" si="1246"/>
        <v>0</v>
      </c>
      <c r="Q1070" s="44">
        <f t="shared" si="1247"/>
        <v>0</v>
      </c>
      <c r="R1070" s="44">
        <f t="shared" si="1248"/>
        <v>0</v>
      </c>
      <c r="S1070" s="44">
        <f t="shared" si="1249"/>
        <v>0</v>
      </c>
      <c r="T1070" s="44">
        <f t="shared" si="1250"/>
        <v>428.29969024727251</v>
      </c>
      <c r="U1070" s="44">
        <f t="shared" si="1251"/>
        <v>887.74432280741064</v>
      </c>
      <c r="V1070" s="44">
        <f t="shared" si="1252"/>
        <v>0</v>
      </c>
      <c r="W1070" s="44">
        <f t="shared" si="1253"/>
        <v>0</v>
      </c>
      <c r="X1070" s="44">
        <f t="shared" si="1254"/>
        <v>0</v>
      </c>
      <c r="Y1070" s="44">
        <f t="shared" si="1255"/>
        <v>0</v>
      </c>
      <c r="Z1070" s="44">
        <f t="shared" si="1256"/>
        <v>887.74432280741064</v>
      </c>
      <c r="AA1070" s="20">
        <v>0.11</v>
      </c>
      <c r="AC1070" s="44">
        <f>AD1070*F1070/1000</f>
        <v>511.20989999999995</v>
      </c>
      <c r="AD1070" s="28">
        <v>90</v>
      </c>
      <c r="AE1070" s="44">
        <f>AF1070*F1070/1000</f>
        <v>3760.2328199999997</v>
      </c>
      <c r="AF1070" s="28">
        <v>662</v>
      </c>
      <c r="AG1070" s="44">
        <f>AH1070*F1070/1000</f>
        <v>573.69110999999998</v>
      </c>
      <c r="AH1070" s="28">
        <v>101</v>
      </c>
      <c r="AI1070" s="44">
        <f t="shared" si="1210"/>
        <v>159.79397810533391</v>
      </c>
      <c r="AJ1070" s="44">
        <f t="shared" si="1211"/>
        <v>0</v>
      </c>
      <c r="AK1070" s="44"/>
      <c r="AL1070" s="44">
        <f t="shared" si="1212"/>
        <v>0</v>
      </c>
      <c r="AM1070" s="44"/>
      <c r="AN1070" s="44">
        <f t="shared" si="1213"/>
        <v>159.79397810533391</v>
      </c>
      <c r="AO1070" s="20"/>
      <c r="AP1070" s="20">
        <v>0.18</v>
      </c>
      <c r="AQ1070" s="20"/>
      <c r="AR1070" s="20">
        <v>0.05</v>
      </c>
      <c r="AS1070" s="44">
        <f t="shared" si="1214"/>
        <v>106.18124357678593</v>
      </c>
      <c r="AT1070" s="44">
        <f t="shared" si="1215"/>
        <v>0</v>
      </c>
      <c r="AU1070" s="44">
        <f t="shared" si="1216"/>
        <v>0</v>
      </c>
      <c r="AV1070" s="44">
        <f t="shared" si="1217"/>
        <v>0</v>
      </c>
      <c r="AW1070" s="44"/>
      <c r="AX1070" s="44">
        <f t="shared" si="1218"/>
        <v>106.18124357678593</v>
      </c>
      <c r="AY1070" s="44">
        <f t="shared" si="1219"/>
        <v>497.13682077215003</v>
      </c>
      <c r="AZ1070" s="44">
        <f t="shared" si="1220"/>
        <v>0</v>
      </c>
      <c r="BA1070" s="44"/>
      <c r="BB1070" s="44">
        <f t="shared" si="1221"/>
        <v>0</v>
      </c>
      <c r="BC1070" s="44"/>
      <c r="BD1070" s="44">
        <f t="shared" si="1222"/>
        <v>497.13682077215003</v>
      </c>
      <c r="BE1070" s="20"/>
      <c r="BF1070" s="20">
        <v>0.56000000000000005</v>
      </c>
      <c r="BG1070" s="20"/>
      <c r="BH1070" s="20">
        <v>0.05</v>
      </c>
      <c r="BI1070" s="44">
        <f t="shared" si="1223"/>
        <v>266.23108745770463</v>
      </c>
      <c r="BJ1070" s="44">
        <f t="shared" si="1224"/>
        <v>0</v>
      </c>
      <c r="BK1070" s="44">
        <f t="shared" si="1225"/>
        <v>0</v>
      </c>
      <c r="BL1070" s="44">
        <f t="shared" si="1226"/>
        <v>0</v>
      </c>
      <c r="BM1070" s="44"/>
      <c r="BN1070" s="44">
        <f t="shared" si="1227"/>
        <v>266.23108745770463</v>
      </c>
      <c r="BO1070" s="44">
        <f t="shared" si="1228"/>
        <v>195.30375101763033</v>
      </c>
      <c r="BP1070" s="44">
        <f t="shared" si="1229"/>
        <v>0</v>
      </c>
      <c r="BQ1070" s="44"/>
      <c r="BR1070" s="44">
        <f t="shared" si="1230"/>
        <v>0</v>
      </c>
      <c r="BS1070" s="44"/>
      <c r="BT1070" s="44">
        <f t="shared" si="1231"/>
        <v>195.30375101763033</v>
      </c>
      <c r="BU1070" s="20"/>
      <c r="BV1070" s="20">
        <v>0.22</v>
      </c>
      <c r="BW1070" s="20"/>
      <c r="BX1070" s="20">
        <v>0.05</v>
      </c>
      <c r="BY1070" s="44">
        <f t="shared" si="1232"/>
        <v>104.59078435838396</v>
      </c>
      <c r="BZ1070" s="44">
        <f t="shared" si="1233"/>
        <v>0</v>
      </c>
      <c r="CA1070" s="44">
        <f t="shared" si="1234"/>
        <v>0</v>
      </c>
      <c r="CB1070" s="44">
        <f t="shared" si="1235"/>
        <v>0</v>
      </c>
      <c r="CC1070" s="44"/>
      <c r="CD1070" s="44">
        <f t="shared" si="1236"/>
        <v>104.59078435838396</v>
      </c>
      <c r="CE1070" s="44">
        <f t="shared" si="1237"/>
        <v>4.8145028517236552</v>
      </c>
      <c r="CF1070" s="44">
        <f t="shared" si="1238"/>
        <v>14.123943435408824</v>
      </c>
      <c r="CG1070" s="44">
        <f t="shared" si="1239"/>
        <v>5.4851018999363026</v>
      </c>
      <c r="CH1070" s="44">
        <f t="shared" si="1240"/>
        <v>41.133605584095584</v>
      </c>
      <c r="CI1070" s="44">
        <f t="shared" si="1241"/>
        <v>127.97121737274185</v>
      </c>
      <c r="CJ1070" s="44">
        <f t="shared" si="1242"/>
        <v>50.27440682500572</v>
      </c>
      <c r="CK1070" s="44">
        <f t="shared" si="1243"/>
        <v>228.52003102275327</v>
      </c>
    </row>
    <row r="1071" spans="1:91" x14ac:dyDescent="0.25">
      <c r="A1071" s="41">
        <f>'[11]КППВ ПАТ "СМНВО"'!F240</f>
        <v>1979</v>
      </c>
      <c r="B1071" s="41" t="str">
        <f>'[11]КППВ ПАТ "СМНВО"'!C240</f>
        <v>вул.Комсомольська, 27</v>
      </c>
      <c r="C1071" s="50">
        <f>'[11]КППВ ПАТ "СМНВО"'!O240</f>
        <v>1</v>
      </c>
      <c r="D1071" s="46">
        <f>'[11]КППВ ПАТ "СМНВО"'!G240</f>
        <v>5</v>
      </c>
      <c r="E1071" s="86" t="str">
        <f t="shared" si="1206"/>
        <v>ПАТ"Сумське НВО ім.Фрунзе"</v>
      </c>
      <c r="F1071" s="43">
        <f>'[11]КППВ ПАТ "СМНВО"'!L240</f>
        <v>4211.03</v>
      </c>
      <c r="G1071" s="43">
        <f>'[11]КППВ ПАТ "СМНВО"'!CL240</f>
        <v>863.95504981542672</v>
      </c>
      <c r="H1071" s="32">
        <f t="shared" si="1260"/>
        <v>205.16478149417762</v>
      </c>
      <c r="I1071" s="42"/>
      <c r="J1071" s="42"/>
      <c r="K1071" s="43">
        <f>'[11]КППВ ПАТ "СМНВО"'!CN240</f>
        <v>174.70425</v>
      </c>
      <c r="L1071" s="42"/>
      <c r="M1071" s="42"/>
      <c r="N1071" s="44">
        <f t="shared" si="1244"/>
        <v>1038.6592998154267</v>
      </c>
      <c r="O1071" s="44">
        <f t="shared" si="1245"/>
        <v>462.67281524165446</v>
      </c>
      <c r="P1071" s="44">
        <f t="shared" si="1246"/>
        <v>0</v>
      </c>
      <c r="Q1071" s="44">
        <f t="shared" si="1247"/>
        <v>0</v>
      </c>
      <c r="R1071" s="44">
        <f t="shared" si="1248"/>
        <v>93.55915819862426</v>
      </c>
      <c r="S1071" s="44">
        <f t="shared" si="1249"/>
        <v>0</v>
      </c>
      <c r="T1071" s="44">
        <f t="shared" si="1250"/>
        <v>556.23197344027869</v>
      </c>
      <c r="U1071" s="44">
        <f t="shared" si="1251"/>
        <v>889.8737013098895</v>
      </c>
      <c r="V1071" s="44">
        <f t="shared" si="1252"/>
        <v>0</v>
      </c>
      <c r="W1071" s="44">
        <f t="shared" si="1253"/>
        <v>0</v>
      </c>
      <c r="X1071" s="44">
        <f t="shared" si="1254"/>
        <v>174.70425</v>
      </c>
      <c r="Y1071" s="44">
        <f t="shared" si="1255"/>
        <v>0</v>
      </c>
      <c r="Z1071" s="44">
        <f t="shared" si="1256"/>
        <v>1064.5779513098896</v>
      </c>
      <c r="AA1071" s="20">
        <v>0.03</v>
      </c>
      <c r="AC1071" s="44">
        <f t="shared" si="1257"/>
        <v>444.96550333333329</v>
      </c>
      <c r="AD1071" s="28">
        <f t="shared" ref="AD1071:AD1073" si="1269">94+$CG$4</f>
        <v>105.66666666666667</v>
      </c>
      <c r="AE1071" s="44">
        <f t="shared" si="1258"/>
        <v>2921.0511433333331</v>
      </c>
      <c r="AF1071" s="28">
        <f t="shared" ref="AF1071:AF1073" si="1270">682+$CG$4</f>
        <v>693.66666666666663</v>
      </c>
      <c r="AG1071" s="44">
        <f t="shared" si="1259"/>
        <v>512.34198333333336</v>
      </c>
      <c r="AH1071" s="28">
        <f t="shared" ref="AH1071:AH1073" si="1271">110+$CG$4</f>
        <v>121.66666666666667</v>
      </c>
      <c r="AI1071" s="44">
        <f t="shared" si="1210"/>
        <v>160.17726623578011</v>
      </c>
      <c r="AJ1071" s="44">
        <f t="shared" si="1211"/>
        <v>0</v>
      </c>
      <c r="AK1071" s="44"/>
      <c r="AL1071" s="44">
        <f t="shared" si="1212"/>
        <v>8.7352125000000012</v>
      </c>
      <c r="AM1071" s="44"/>
      <c r="AN1071" s="44">
        <f t="shared" si="1213"/>
        <v>168.9124787357801</v>
      </c>
      <c r="AO1071" s="20"/>
      <c r="AP1071" s="20">
        <v>0.18</v>
      </c>
      <c r="AQ1071" s="20"/>
      <c r="AR1071" s="20">
        <v>0.05</v>
      </c>
      <c r="AS1071" s="44">
        <f t="shared" si="1214"/>
        <v>106.43593409029309</v>
      </c>
      <c r="AT1071" s="44">
        <f t="shared" si="1215"/>
        <v>0</v>
      </c>
      <c r="AU1071" s="44">
        <f t="shared" si="1216"/>
        <v>0</v>
      </c>
      <c r="AV1071" s="44">
        <f t="shared" si="1217"/>
        <v>4.6779579099312132</v>
      </c>
      <c r="AW1071" s="44"/>
      <c r="AX1071" s="44">
        <f t="shared" si="1218"/>
        <v>111.1138920002243</v>
      </c>
      <c r="AY1071" s="44">
        <f t="shared" si="1219"/>
        <v>498.32927273353818</v>
      </c>
      <c r="AZ1071" s="44">
        <f t="shared" si="1220"/>
        <v>0</v>
      </c>
      <c r="BA1071" s="44"/>
      <c r="BB1071" s="44">
        <f t="shared" si="1221"/>
        <v>8.7352125000000012</v>
      </c>
      <c r="BC1071" s="44"/>
      <c r="BD1071" s="44">
        <f t="shared" si="1222"/>
        <v>507.06448523353816</v>
      </c>
      <c r="BE1071" s="20"/>
      <c r="BF1071" s="20">
        <v>0.56000000000000005</v>
      </c>
      <c r="BG1071" s="20"/>
      <c r="BH1071" s="20">
        <v>0.05</v>
      </c>
      <c r="BI1071" s="44">
        <f t="shared" si="1223"/>
        <v>266.86967983138629</v>
      </c>
      <c r="BJ1071" s="44">
        <f t="shared" si="1224"/>
        <v>0</v>
      </c>
      <c r="BK1071" s="44">
        <f t="shared" si="1225"/>
        <v>0</v>
      </c>
      <c r="BL1071" s="44">
        <f t="shared" si="1226"/>
        <v>4.6779579099312132</v>
      </c>
      <c r="BM1071" s="44"/>
      <c r="BN1071" s="44">
        <f t="shared" si="1227"/>
        <v>271.54763774131749</v>
      </c>
      <c r="BO1071" s="44">
        <f t="shared" si="1228"/>
        <v>195.77221428817569</v>
      </c>
      <c r="BP1071" s="44">
        <f t="shared" si="1229"/>
        <v>0</v>
      </c>
      <c r="BQ1071" s="44"/>
      <c r="BR1071" s="44">
        <f t="shared" si="1230"/>
        <v>8.7352125000000012</v>
      </c>
      <c r="BS1071" s="44"/>
      <c r="BT1071" s="44">
        <f t="shared" si="1231"/>
        <v>204.50742678817568</v>
      </c>
      <c r="BU1071" s="20"/>
      <c r="BV1071" s="20">
        <v>0.22</v>
      </c>
      <c r="BW1071" s="20"/>
      <c r="BX1071" s="20">
        <v>0.05</v>
      </c>
      <c r="BY1071" s="44">
        <f t="shared" si="1232"/>
        <v>104.84165993375889</v>
      </c>
      <c r="BZ1071" s="44">
        <f t="shared" si="1233"/>
        <v>0</v>
      </c>
      <c r="CA1071" s="44">
        <f t="shared" si="1234"/>
        <v>0</v>
      </c>
      <c r="CB1071" s="44">
        <f t="shared" si="1235"/>
        <v>4.6779579099312132</v>
      </c>
      <c r="CC1071" s="44"/>
      <c r="CD1071" s="44">
        <f t="shared" si="1236"/>
        <v>109.5196178436901</v>
      </c>
      <c r="CE1071" s="44">
        <f t="shared" si="1237"/>
        <v>4.0045893031308371</v>
      </c>
      <c r="CF1071" s="44">
        <f t="shared" si="1238"/>
        <v>10.757048625538012</v>
      </c>
      <c r="CG1071" s="44">
        <f t="shared" si="1239"/>
        <v>4.6780841042064649</v>
      </c>
      <c r="CH1071" s="44">
        <f t="shared" si="1240"/>
        <v>43.480858045661158</v>
      </c>
      <c r="CI1071" s="44">
        <f t="shared" si="1241"/>
        <v>130.52676195062824</v>
      </c>
      <c r="CJ1071" s="44">
        <f t="shared" si="1242"/>
        <v>52.6435847724998</v>
      </c>
      <c r="CK1071" s="44">
        <f t="shared" si="1243"/>
        <v>274.03992366871182</v>
      </c>
      <c r="CM1071" s="35">
        <f t="shared" ref="CM1071:CM1073" si="1272">$CE$4/1000</f>
        <v>35</v>
      </c>
    </row>
    <row r="1072" spans="1:91" x14ac:dyDescent="0.25">
      <c r="A1072" s="41">
        <f>'[11]КППВ ПАТ "СМНВО"'!F241</f>
        <v>1973</v>
      </c>
      <c r="B1072" s="41" t="str">
        <f>'[11]КППВ ПАТ "СМНВО"'!C241</f>
        <v>вул.Комсомольська, 34</v>
      </c>
      <c r="C1072" s="50">
        <f>'[11]КППВ ПАТ "СМНВО"'!O241</f>
        <v>1</v>
      </c>
      <c r="D1072" s="46">
        <f>'[11]КППВ ПАТ "СМНВО"'!G241</f>
        <v>5</v>
      </c>
      <c r="E1072" s="86" t="str">
        <f t="shared" si="1206"/>
        <v>ПАТ"Сумське НВО ім.Фрунзе"</v>
      </c>
      <c r="F1072" s="43">
        <f>'[11]КППВ ПАТ "СМНВО"'!L241</f>
        <v>2275.34</v>
      </c>
      <c r="G1072" s="43">
        <f>'[11]КППВ ПАТ "СМНВО"'!CL241</f>
        <v>463.56851182604868</v>
      </c>
      <c r="H1072" s="32">
        <f t="shared" si="1260"/>
        <v>203.73593037789897</v>
      </c>
      <c r="I1072" s="42"/>
      <c r="J1072" s="42"/>
      <c r="K1072" s="43">
        <f>'[11]КППВ ПАТ "СМНВО"'!CN241</f>
        <v>0</v>
      </c>
      <c r="L1072" s="42"/>
      <c r="M1072" s="42"/>
      <c r="N1072" s="44">
        <f t="shared" si="1244"/>
        <v>463.56851182604868</v>
      </c>
      <c r="O1072" s="44">
        <f t="shared" si="1245"/>
        <v>248.25429108813384</v>
      </c>
      <c r="P1072" s="44">
        <f t="shared" si="1246"/>
        <v>0</v>
      </c>
      <c r="Q1072" s="44">
        <f t="shared" si="1247"/>
        <v>0</v>
      </c>
      <c r="R1072" s="44">
        <f t="shared" si="1248"/>
        <v>0</v>
      </c>
      <c r="S1072" s="44">
        <f t="shared" si="1249"/>
        <v>0</v>
      </c>
      <c r="T1072" s="44">
        <f t="shared" si="1250"/>
        <v>248.25429108813384</v>
      </c>
      <c r="U1072" s="44">
        <f t="shared" si="1251"/>
        <v>477.47556718083013</v>
      </c>
      <c r="V1072" s="44">
        <f t="shared" si="1252"/>
        <v>0</v>
      </c>
      <c r="W1072" s="44">
        <f t="shared" si="1253"/>
        <v>0</v>
      </c>
      <c r="X1072" s="44">
        <f t="shared" si="1254"/>
        <v>0</v>
      </c>
      <c r="Y1072" s="44">
        <f t="shared" si="1255"/>
        <v>0</v>
      </c>
      <c r="Z1072" s="44">
        <f t="shared" si="1256"/>
        <v>477.47556718083013</v>
      </c>
      <c r="AA1072" s="20">
        <v>0.03</v>
      </c>
      <c r="AC1072" s="44">
        <f t="shared" si="1257"/>
        <v>240.42759333333336</v>
      </c>
      <c r="AD1072" s="28">
        <f t="shared" si="1269"/>
        <v>105.66666666666667</v>
      </c>
      <c r="AE1072" s="44">
        <f t="shared" si="1258"/>
        <v>1578.3275133333334</v>
      </c>
      <c r="AF1072" s="28">
        <f t="shared" si="1270"/>
        <v>693.66666666666663</v>
      </c>
      <c r="AG1072" s="44">
        <f t="shared" si="1259"/>
        <v>276.83303333333339</v>
      </c>
      <c r="AH1072" s="28">
        <f t="shared" si="1271"/>
        <v>121.66666666666667</v>
      </c>
      <c r="AI1072" s="44">
        <f t="shared" si="1210"/>
        <v>85.945602092549422</v>
      </c>
      <c r="AJ1072" s="44">
        <f t="shared" si="1211"/>
        <v>0</v>
      </c>
      <c r="AK1072" s="44"/>
      <c r="AL1072" s="44">
        <f t="shared" si="1212"/>
        <v>0</v>
      </c>
      <c r="AM1072" s="44"/>
      <c r="AN1072" s="44">
        <f t="shared" si="1213"/>
        <v>85.945602092549422</v>
      </c>
      <c r="AO1072" s="20"/>
      <c r="AP1072" s="20">
        <v>0.18</v>
      </c>
      <c r="AQ1072" s="20"/>
      <c r="AR1072" s="20">
        <v>0.05</v>
      </c>
      <c r="AS1072" s="44">
        <f t="shared" si="1214"/>
        <v>57.109854941635589</v>
      </c>
      <c r="AT1072" s="44">
        <f t="shared" si="1215"/>
        <v>0</v>
      </c>
      <c r="AU1072" s="44">
        <f t="shared" si="1216"/>
        <v>0</v>
      </c>
      <c r="AV1072" s="44">
        <f t="shared" si="1217"/>
        <v>0</v>
      </c>
      <c r="AW1072" s="44"/>
      <c r="AX1072" s="44">
        <f t="shared" si="1218"/>
        <v>57.109854941635589</v>
      </c>
      <c r="AY1072" s="44">
        <f t="shared" si="1219"/>
        <v>267.38631762126488</v>
      </c>
      <c r="AZ1072" s="44">
        <f t="shared" si="1220"/>
        <v>0</v>
      </c>
      <c r="BA1072" s="44"/>
      <c r="BB1072" s="44">
        <f t="shared" si="1221"/>
        <v>0</v>
      </c>
      <c r="BC1072" s="44"/>
      <c r="BD1072" s="44">
        <f t="shared" si="1222"/>
        <v>267.38631762126488</v>
      </c>
      <c r="BE1072" s="20"/>
      <c r="BF1072" s="20">
        <v>0.56000000000000005</v>
      </c>
      <c r="BG1072" s="20"/>
      <c r="BH1072" s="20">
        <v>0.05</v>
      </c>
      <c r="BI1072" s="44">
        <f t="shared" si="1223"/>
        <v>143.19307509963559</v>
      </c>
      <c r="BJ1072" s="44">
        <f t="shared" si="1224"/>
        <v>0</v>
      </c>
      <c r="BK1072" s="44">
        <f t="shared" si="1225"/>
        <v>0</v>
      </c>
      <c r="BL1072" s="44">
        <f t="shared" si="1226"/>
        <v>0</v>
      </c>
      <c r="BM1072" s="44"/>
      <c r="BN1072" s="44">
        <f t="shared" si="1227"/>
        <v>143.19307509963559</v>
      </c>
      <c r="BO1072" s="44">
        <f t="shared" si="1228"/>
        <v>105.04462477978262</v>
      </c>
      <c r="BP1072" s="44">
        <f t="shared" si="1229"/>
        <v>0</v>
      </c>
      <c r="BQ1072" s="44"/>
      <c r="BR1072" s="44">
        <f t="shared" si="1230"/>
        <v>0</v>
      </c>
      <c r="BS1072" s="44"/>
      <c r="BT1072" s="44">
        <f t="shared" si="1231"/>
        <v>105.04462477978262</v>
      </c>
      <c r="BU1072" s="20"/>
      <c r="BV1072" s="20">
        <v>0.22</v>
      </c>
      <c r="BW1072" s="20"/>
      <c r="BX1072" s="20">
        <v>0.05</v>
      </c>
      <c r="BY1072" s="44">
        <f t="shared" si="1232"/>
        <v>56.254422360571127</v>
      </c>
      <c r="BZ1072" s="44">
        <f t="shared" si="1233"/>
        <v>0</v>
      </c>
      <c r="CA1072" s="44">
        <f t="shared" si="1234"/>
        <v>0</v>
      </c>
      <c r="CB1072" s="44">
        <f t="shared" si="1235"/>
        <v>0</v>
      </c>
      <c r="CC1072" s="44"/>
      <c r="CD1072" s="44">
        <f t="shared" si="1236"/>
        <v>56.254422360571127</v>
      </c>
      <c r="CE1072" s="44">
        <f t="shared" si="1237"/>
        <v>4.2099142709965296</v>
      </c>
      <c r="CF1072" s="44">
        <f t="shared" si="1238"/>
        <v>11.022373199507816</v>
      </c>
      <c r="CG1072" s="44">
        <f t="shared" si="1239"/>
        <v>4.9210892533733741</v>
      </c>
      <c r="CH1072" s="44">
        <f t="shared" si="1240"/>
        <v>22.123815553500773</v>
      </c>
      <c r="CI1072" s="44">
        <f t="shared" si="1241"/>
        <v>68.829648388669071</v>
      </c>
      <c r="CJ1072" s="44">
        <f t="shared" si="1242"/>
        <v>27.040219009834278</v>
      </c>
      <c r="CK1072" s="44">
        <f t="shared" si="1243"/>
        <v>122.91008640833762</v>
      </c>
      <c r="CM1072" s="35">
        <f t="shared" si="1272"/>
        <v>35</v>
      </c>
    </row>
    <row r="1073" spans="1:91" x14ac:dyDescent="0.25">
      <c r="A1073" s="41">
        <f>'[11]КППВ ПАТ "СМНВО"'!F242</f>
        <v>1968</v>
      </c>
      <c r="B1073" s="41" t="str">
        <f>'[11]КППВ ПАТ "СМНВО"'!C242</f>
        <v>вул.Комсомольська, 35</v>
      </c>
      <c r="C1073" s="50">
        <f>'[11]КППВ ПАТ "СМНВО"'!O242</f>
        <v>1</v>
      </c>
      <c r="D1073" s="46">
        <f>'[11]КППВ ПАТ "СМНВО"'!G242</f>
        <v>5</v>
      </c>
      <c r="E1073" s="86" t="str">
        <f t="shared" si="1206"/>
        <v>ПАТ"Сумське НВО ім.Фрунзе"</v>
      </c>
      <c r="F1073" s="43">
        <f>'[11]КППВ ПАТ "СМНВО"'!L242</f>
        <v>3429.44</v>
      </c>
      <c r="G1073" s="43">
        <f>'[11]КППВ ПАТ "СМНВО"'!CL242</f>
        <v>710.94717152616545</v>
      </c>
      <c r="H1073" s="32">
        <f t="shared" si="1260"/>
        <v>207.30707390307614</v>
      </c>
      <c r="I1073" s="42"/>
      <c r="J1073" s="42"/>
      <c r="K1073" s="43">
        <f>'[11]КППВ ПАТ "СМНВО"'!CN242</f>
        <v>315.89670000000001</v>
      </c>
      <c r="L1073" s="42"/>
      <c r="M1073" s="42"/>
      <c r="N1073" s="44">
        <f t="shared" si="1244"/>
        <v>1026.8438715261655</v>
      </c>
      <c r="O1073" s="44">
        <f t="shared" si="1245"/>
        <v>380.73268905410697</v>
      </c>
      <c r="P1073" s="44">
        <f t="shared" si="1246"/>
        <v>0</v>
      </c>
      <c r="Q1073" s="44">
        <f t="shared" si="1247"/>
        <v>0</v>
      </c>
      <c r="R1073" s="44">
        <f t="shared" si="1248"/>
        <v>169.17178219604472</v>
      </c>
      <c r="S1073" s="44">
        <f t="shared" si="1249"/>
        <v>0</v>
      </c>
      <c r="T1073" s="44">
        <f t="shared" si="1250"/>
        <v>549.90447125015169</v>
      </c>
      <c r="U1073" s="44">
        <f t="shared" si="1251"/>
        <v>732.27558667195046</v>
      </c>
      <c r="V1073" s="44">
        <f t="shared" si="1252"/>
        <v>0</v>
      </c>
      <c r="W1073" s="44">
        <f t="shared" si="1253"/>
        <v>0</v>
      </c>
      <c r="X1073" s="44">
        <f t="shared" si="1254"/>
        <v>315.89670000000001</v>
      </c>
      <c r="Y1073" s="44">
        <f t="shared" si="1255"/>
        <v>0</v>
      </c>
      <c r="Z1073" s="44">
        <f t="shared" si="1256"/>
        <v>1048.1722866719506</v>
      </c>
      <c r="AA1073" s="20">
        <v>0.03</v>
      </c>
      <c r="AC1073" s="44">
        <f t="shared" si="1257"/>
        <v>362.37749333333335</v>
      </c>
      <c r="AD1073" s="28">
        <f t="shared" si="1269"/>
        <v>105.66666666666667</v>
      </c>
      <c r="AE1073" s="44">
        <f t="shared" si="1258"/>
        <v>2378.8882133333332</v>
      </c>
      <c r="AF1073" s="28">
        <f t="shared" si="1270"/>
        <v>693.66666666666663</v>
      </c>
      <c r="AG1073" s="44">
        <f t="shared" si="1259"/>
        <v>417.2485333333334</v>
      </c>
      <c r="AH1073" s="28">
        <f t="shared" si="1271"/>
        <v>121.66666666666667</v>
      </c>
      <c r="AI1073" s="44">
        <f t="shared" si="1210"/>
        <v>131.80960560095107</v>
      </c>
      <c r="AJ1073" s="44">
        <f t="shared" si="1211"/>
        <v>0</v>
      </c>
      <c r="AK1073" s="44"/>
      <c r="AL1073" s="44">
        <f t="shared" si="1212"/>
        <v>15.794835000000001</v>
      </c>
      <c r="AM1073" s="44"/>
      <c r="AN1073" s="44">
        <f t="shared" si="1213"/>
        <v>147.60444060095108</v>
      </c>
      <c r="AO1073" s="20"/>
      <c r="AP1073" s="20">
        <v>0.18</v>
      </c>
      <c r="AQ1073" s="20"/>
      <c r="AR1073" s="20">
        <v>0.05</v>
      </c>
      <c r="AS1073" s="44">
        <f t="shared" si="1214"/>
        <v>87.585952887717099</v>
      </c>
      <c r="AT1073" s="44">
        <f t="shared" si="1215"/>
        <v>0</v>
      </c>
      <c r="AU1073" s="44">
        <f t="shared" si="1216"/>
        <v>0</v>
      </c>
      <c r="AV1073" s="44">
        <f t="shared" si="1217"/>
        <v>8.4585891098022365</v>
      </c>
      <c r="AW1073" s="44"/>
      <c r="AX1073" s="44">
        <f t="shared" si="1218"/>
        <v>96.044541997519332</v>
      </c>
      <c r="AY1073" s="44">
        <f t="shared" si="1219"/>
        <v>410.07432853629228</v>
      </c>
      <c r="AZ1073" s="44">
        <f t="shared" si="1220"/>
        <v>0</v>
      </c>
      <c r="BA1073" s="44"/>
      <c r="BB1073" s="44">
        <f t="shared" si="1221"/>
        <v>15.794835000000001</v>
      </c>
      <c r="BC1073" s="44"/>
      <c r="BD1073" s="44">
        <f t="shared" si="1222"/>
        <v>425.86916353629226</v>
      </c>
      <c r="BE1073" s="20"/>
      <c r="BF1073" s="20">
        <v>0.56000000000000005</v>
      </c>
      <c r="BG1073" s="20"/>
      <c r="BH1073" s="20">
        <v>0.05</v>
      </c>
      <c r="BI1073" s="44">
        <f t="shared" si="1223"/>
        <v>219.60661504640893</v>
      </c>
      <c r="BJ1073" s="44">
        <f t="shared" si="1224"/>
        <v>0</v>
      </c>
      <c r="BK1073" s="44">
        <f t="shared" si="1225"/>
        <v>0</v>
      </c>
      <c r="BL1073" s="44">
        <f t="shared" si="1226"/>
        <v>8.4585891098022365</v>
      </c>
      <c r="BM1073" s="44"/>
      <c r="BN1073" s="44">
        <f t="shared" si="1227"/>
        <v>228.06520415621117</v>
      </c>
      <c r="BO1073" s="44">
        <f t="shared" si="1228"/>
        <v>161.10062906782909</v>
      </c>
      <c r="BP1073" s="44">
        <f t="shared" si="1229"/>
        <v>0</v>
      </c>
      <c r="BQ1073" s="44"/>
      <c r="BR1073" s="44">
        <f t="shared" si="1230"/>
        <v>15.794835000000001</v>
      </c>
      <c r="BS1073" s="44"/>
      <c r="BT1073" s="44">
        <f t="shared" si="1231"/>
        <v>176.8954640678291</v>
      </c>
      <c r="BU1073" s="20"/>
      <c r="BV1073" s="20">
        <v>0.22</v>
      </c>
      <c r="BW1073" s="20"/>
      <c r="BX1073" s="20">
        <v>0.05</v>
      </c>
      <c r="BY1073" s="44">
        <f t="shared" si="1232"/>
        <v>86.274027339660634</v>
      </c>
      <c r="BZ1073" s="44">
        <f t="shared" si="1233"/>
        <v>0</v>
      </c>
      <c r="CA1073" s="44">
        <f t="shared" si="1234"/>
        <v>0</v>
      </c>
      <c r="CB1073" s="44">
        <f t="shared" si="1235"/>
        <v>8.4585891098022365</v>
      </c>
      <c r="CC1073" s="44"/>
      <c r="CD1073" s="44">
        <f t="shared" si="1236"/>
        <v>94.732616449462867</v>
      </c>
      <c r="CE1073" s="44">
        <f t="shared" si="1237"/>
        <v>3.7730149553182621</v>
      </c>
      <c r="CF1073" s="44">
        <f t="shared" si="1238"/>
        <v>10.430737218922426</v>
      </c>
      <c r="CG1073" s="44">
        <f t="shared" si="1239"/>
        <v>4.4044865324280735</v>
      </c>
      <c r="CH1073" s="44">
        <f t="shared" si="1240"/>
        <v>37.995817577921102</v>
      </c>
      <c r="CI1073" s="44">
        <f t="shared" si="1241"/>
        <v>109.62574692134669</v>
      </c>
      <c r="CJ1073" s="44">
        <f t="shared" si="1242"/>
        <v>45.535810140386957</v>
      </c>
      <c r="CK1073" s="44">
        <f t="shared" si="1243"/>
        <v>269.81683499814193</v>
      </c>
      <c r="CM1073" s="35">
        <f t="shared" si="1272"/>
        <v>35</v>
      </c>
    </row>
    <row r="1074" spans="1:91" x14ac:dyDescent="0.25">
      <c r="A1074" s="41">
        <f>'[11]КППВ ПАТ "СМНВО"'!F243</f>
        <v>1988</v>
      </c>
      <c r="B1074" s="41" t="str">
        <f>'[11]КППВ ПАТ "СМНВО"'!C243</f>
        <v>вул.Комсомольська, 39</v>
      </c>
      <c r="C1074" s="50">
        <f>'[11]КППВ ПАТ "СМНВО"'!O243</f>
        <v>1</v>
      </c>
      <c r="D1074" s="46">
        <f>'[11]КППВ ПАТ "СМНВО"'!G243</f>
        <v>5</v>
      </c>
      <c r="E1074" s="86" t="str">
        <f t="shared" si="1206"/>
        <v>ПАТ"Сумське НВО ім.Фрунзе"</v>
      </c>
      <c r="F1074" s="43">
        <f>'[11]КППВ ПАТ "СМНВО"'!L243</f>
        <v>1636.94</v>
      </c>
      <c r="G1074" s="43">
        <f>'[11]КППВ ПАТ "СМНВО"'!CL243</f>
        <v>327.10439487071255</v>
      </c>
      <c r="H1074" s="32">
        <f t="shared" si="1260"/>
        <v>199.82674677795919</v>
      </c>
      <c r="I1074" s="42"/>
      <c r="J1074" s="42"/>
      <c r="K1074" s="43">
        <f>'[11]КППВ ПАТ "СМНВО"'!CN243</f>
        <v>92.29657499999999</v>
      </c>
      <c r="L1074" s="42"/>
      <c r="M1074" s="42"/>
      <c r="N1074" s="44">
        <f t="shared" si="1244"/>
        <v>419.40096987071252</v>
      </c>
      <c r="O1074" s="44">
        <f t="shared" si="1245"/>
        <v>175.17382563489011</v>
      </c>
      <c r="P1074" s="44">
        <f t="shared" si="1246"/>
        <v>0</v>
      </c>
      <c r="Q1074" s="44">
        <f t="shared" si="1247"/>
        <v>0</v>
      </c>
      <c r="R1074" s="44">
        <f t="shared" si="1248"/>
        <v>49.427474498280311</v>
      </c>
      <c r="S1074" s="44">
        <f t="shared" si="1249"/>
        <v>0</v>
      </c>
      <c r="T1074" s="44">
        <f t="shared" si="1250"/>
        <v>224.60130013317041</v>
      </c>
      <c r="U1074" s="44">
        <f t="shared" si="1251"/>
        <v>336.91752671683395</v>
      </c>
      <c r="V1074" s="44">
        <f t="shared" si="1252"/>
        <v>0</v>
      </c>
      <c r="W1074" s="44">
        <f t="shared" si="1253"/>
        <v>0</v>
      </c>
      <c r="X1074" s="44">
        <f t="shared" si="1254"/>
        <v>92.29657499999999</v>
      </c>
      <c r="Y1074" s="44">
        <f t="shared" si="1255"/>
        <v>0</v>
      </c>
      <c r="Z1074" s="44">
        <f t="shared" si="1256"/>
        <v>429.21410171683397</v>
      </c>
      <c r="AA1074" s="20">
        <v>0.03</v>
      </c>
      <c r="AC1074" s="44">
        <f t="shared" si="1257"/>
        <v>193.15892000000002</v>
      </c>
      <c r="AD1074" s="28">
        <f>98+$CG$3</f>
        <v>118</v>
      </c>
      <c r="AE1074" s="44">
        <f t="shared" si="1258"/>
        <v>1191.6923200000001</v>
      </c>
      <c r="AF1074" s="28">
        <f>708+$CG$3</f>
        <v>728</v>
      </c>
      <c r="AG1074" s="44">
        <f t="shared" si="1259"/>
        <v>217.71302000000003</v>
      </c>
      <c r="AH1074" s="28">
        <f>113+$CG$3</f>
        <v>133</v>
      </c>
      <c r="AI1074" s="44">
        <f t="shared" si="1210"/>
        <v>60.64515480903011</v>
      </c>
      <c r="AJ1074" s="44">
        <f t="shared" si="1211"/>
        <v>0</v>
      </c>
      <c r="AK1074" s="44"/>
      <c r="AL1074" s="44">
        <f t="shared" si="1212"/>
        <v>4.61482875</v>
      </c>
      <c r="AM1074" s="44"/>
      <c r="AN1074" s="44">
        <f t="shared" si="1213"/>
        <v>65.259983559030104</v>
      </c>
      <c r="AO1074" s="20"/>
      <c r="AP1074" s="20">
        <v>0.18</v>
      </c>
      <c r="AQ1074" s="20"/>
      <c r="AR1074" s="20">
        <v>0.05</v>
      </c>
      <c r="AS1074" s="44">
        <f t="shared" si="1214"/>
        <v>40.298001407066614</v>
      </c>
      <c r="AT1074" s="44">
        <f t="shared" si="1215"/>
        <v>0</v>
      </c>
      <c r="AU1074" s="44">
        <f t="shared" si="1216"/>
        <v>0</v>
      </c>
      <c r="AV1074" s="44">
        <f t="shared" si="1217"/>
        <v>2.4713737249140157</v>
      </c>
      <c r="AW1074" s="44"/>
      <c r="AX1074" s="44">
        <f t="shared" si="1218"/>
        <v>42.769375131980631</v>
      </c>
      <c r="AY1074" s="44">
        <f t="shared" si="1219"/>
        <v>188.67381496142704</v>
      </c>
      <c r="AZ1074" s="44">
        <f t="shared" si="1220"/>
        <v>0</v>
      </c>
      <c r="BA1074" s="44"/>
      <c r="BB1074" s="44">
        <f t="shared" si="1221"/>
        <v>4.61482875</v>
      </c>
      <c r="BC1074" s="44"/>
      <c r="BD1074" s="44">
        <f t="shared" si="1222"/>
        <v>193.28864371142703</v>
      </c>
      <c r="BE1074" s="20"/>
      <c r="BF1074" s="20">
        <v>0.56000000000000005</v>
      </c>
      <c r="BG1074" s="20"/>
      <c r="BH1074" s="20">
        <v>0.05</v>
      </c>
      <c r="BI1074" s="44">
        <f t="shared" si="1223"/>
        <v>101.04026262620464</v>
      </c>
      <c r="BJ1074" s="44">
        <f t="shared" si="1224"/>
        <v>0</v>
      </c>
      <c r="BK1074" s="44">
        <f t="shared" si="1225"/>
        <v>0</v>
      </c>
      <c r="BL1074" s="44">
        <f t="shared" si="1226"/>
        <v>2.4713737249140157</v>
      </c>
      <c r="BM1074" s="44"/>
      <c r="BN1074" s="44">
        <f t="shared" si="1227"/>
        <v>103.51163635111865</v>
      </c>
      <c r="BO1074" s="44">
        <f t="shared" si="1228"/>
        <v>74.121855877703467</v>
      </c>
      <c r="BP1074" s="44">
        <f t="shared" si="1229"/>
        <v>0</v>
      </c>
      <c r="BQ1074" s="44"/>
      <c r="BR1074" s="44">
        <f t="shared" si="1230"/>
        <v>4.61482875</v>
      </c>
      <c r="BS1074" s="44"/>
      <c r="BT1074" s="44">
        <f t="shared" si="1231"/>
        <v>78.736684627703468</v>
      </c>
      <c r="BU1074" s="20"/>
      <c r="BV1074" s="20">
        <v>0.22</v>
      </c>
      <c r="BW1074" s="20"/>
      <c r="BX1074" s="20">
        <v>0.05</v>
      </c>
      <c r="BY1074" s="44">
        <f t="shared" si="1232"/>
        <v>39.694388888866101</v>
      </c>
      <c r="BZ1074" s="44">
        <f t="shared" si="1233"/>
        <v>0</v>
      </c>
      <c r="CA1074" s="44">
        <f t="shared" si="1234"/>
        <v>0</v>
      </c>
      <c r="CB1074" s="44">
        <f t="shared" si="1235"/>
        <v>2.4713737249140157</v>
      </c>
      <c r="CC1074" s="44"/>
      <c r="CD1074" s="44">
        <f t="shared" si="1236"/>
        <v>42.165762613780117</v>
      </c>
      <c r="CE1074" s="44">
        <f t="shared" si="1237"/>
        <v>4.516290439220521</v>
      </c>
      <c r="CF1074" s="44">
        <f t="shared" si="1238"/>
        <v>11.512641109813945</v>
      </c>
      <c r="CG1074" s="44">
        <f t="shared" si="1239"/>
        <v>5.1632653248597862</v>
      </c>
      <c r="CH1074" s="44">
        <f t="shared" si="1240"/>
        <v>16.798996157240687</v>
      </c>
      <c r="CI1074" s="44">
        <f t="shared" si="1241"/>
        <v>49.755684967487674</v>
      </c>
      <c r="CJ1074" s="44">
        <f t="shared" si="1242"/>
        <v>20.268121295161425</v>
      </c>
      <c r="CK1074" s="44">
        <f t="shared" si="1243"/>
        <v>110.486789179966</v>
      </c>
      <c r="CM1074" s="35">
        <f>$CE$3/1000</f>
        <v>20</v>
      </c>
    </row>
    <row r="1075" spans="1:91" x14ac:dyDescent="0.25">
      <c r="A1075" s="41">
        <f>'[11]КППВ ПАТ "СМНВО"'!F244</f>
        <v>1970</v>
      </c>
      <c r="B1075" s="41" t="str">
        <f>'[11]КППВ ПАТ "СМНВО"'!C244</f>
        <v>вул.Комсомольська, 53</v>
      </c>
      <c r="C1075" s="50">
        <f>'[11]КППВ ПАТ "СМНВО"'!O244</f>
        <v>1</v>
      </c>
      <c r="D1075" s="46">
        <f>'[11]КППВ ПАТ "СМНВО"'!G244</f>
        <v>5</v>
      </c>
      <c r="E1075" s="86" t="str">
        <f t="shared" si="1206"/>
        <v>ПАТ"Сумське НВО ім.Фрунзе"</v>
      </c>
      <c r="F1075" s="43">
        <f>'[11]КППВ ПАТ "СМНВО"'!L244</f>
        <v>2675</v>
      </c>
      <c r="G1075" s="43">
        <f>'[11]КППВ ПАТ "СМНВО"'!CL244</f>
        <v>548.85045464922439</v>
      </c>
      <c r="H1075" s="32">
        <f t="shared" si="1260"/>
        <v>205.17774005578482</v>
      </c>
      <c r="I1075" s="42"/>
      <c r="J1075" s="42"/>
      <c r="K1075" s="43">
        <f>'[11]КППВ ПАТ "СМНВО"'!CN244</f>
        <v>0</v>
      </c>
      <c r="L1075" s="42"/>
      <c r="M1075" s="42"/>
      <c r="N1075" s="44">
        <f t="shared" si="1244"/>
        <v>548.85045464922439</v>
      </c>
      <c r="O1075" s="44">
        <f t="shared" si="1245"/>
        <v>293.92522800054167</v>
      </c>
      <c r="P1075" s="44">
        <f t="shared" si="1246"/>
        <v>0</v>
      </c>
      <c r="Q1075" s="44">
        <f t="shared" si="1247"/>
        <v>0</v>
      </c>
      <c r="R1075" s="44">
        <f t="shared" si="1248"/>
        <v>0</v>
      </c>
      <c r="S1075" s="44">
        <f t="shared" si="1249"/>
        <v>0</v>
      </c>
      <c r="T1075" s="44">
        <f t="shared" si="1250"/>
        <v>293.92522800054167</v>
      </c>
      <c r="U1075" s="44">
        <f t="shared" si="1251"/>
        <v>565.31596828870113</v>
      </c>
      <c r="V1075" s="44">
        <f t="shared" si="1252"/>
        <v>0</v>
      </c>
      <c r="W1075" s="44">
        <f t="shared" si="1253"/>
        <v>0</v>
      </c>
      <c r="X1075" s="44">
        <f t="shared" si="1254"/>
        <v>0</v>
      </c>
      <c r="Y1075" s="44">
        <f t="shared" si="1255"/>
        <v>0</v>
      </c>
      <c r="Z1075" s="44">
        <f t="shared" si="1256"/>
        <v>565.31596828870113</v>
      </c>
      <c r="AA1075" s="20">
        <v>0.03</v>
      </c>
      <c r="AC1075" s="44">
        <f t="shared" si="1257"/>
        <v>282.65833333333336</v>
      </c>
      <c r="AD1075" s="28">
        <f>94+$CG$4</f>
        <v>105.66666666666667</v>
      </c>
      <c r="AE1075" s="44">
        <f t="shared" si="1258"/>
        <v>1855.5583333333332</v>
      </c>
      <c r="AF1075" s="28">
        <f>682+$CG$4</f>
        <v>693.66666666666663</v>
      </c>
      <c r="AG1075" s="44">
        <f t="shared" si="1259"/>
        <v>325.45833333333337</v>
      </c>
      <c r="AH1075" s="28">
        <f>110+$CG$4</f>
        <v>121.66666666666667</v>
      </c>
      <c r="AI1075" s="44">
        <f t="shared" si="1210"/>
        <v>101.7568742919662</v>
      </c>
      <c r="AJ1075" s="44">
        <f t="shared" si="1211"/>
        <v>0</v>
      </c>
      <c r="AK1075" s="44"/>
      <c r="AL1075" s="44">
        <f t="shared" si="1212"/>
        <v>0</v>
      </c>
      <c r="AM1075" s="44"/>
      <c r="AN1075" s="44">
        <f t="shared" si="1213"/>
        <v>101.7568742919662</v>
      </c>
      <c r="AO1075" s="20"/>
      <c r="AP1075" s="20">
        <v>0.18</v>
      </c>
      <c r="AQ1075" s="20"/>
      <c r="AR1075" s="20">
        <v>0.05</v>
      </c>
      <c r="AS1075" s="44">
        <f t="shared" si="1214"/>
        <v>67.616261782314254</v>
      </c>
      <c r="AT1075" s="44">
        <f t="shared" si="1215"/>
        <v>0</v>
      </c>
      <c r="AU1075" s="44">
        <f t="shared" si="1216"/>
        <v>0</v>
      </c>
      <c r="AV1075" s="44">
        <f t="shared" si="1217"/>
        <v>0</v>
      </c>
      <c r="AW1075" s="44"/>
      <c r="AX1075" s="44">
        <f t="shared" si="1218"/>
        <v>67.616261782314254</v>
      </c>
      <c r="AY1075" s="44">
        <f t="shared" si="1219"/>
        <v>316.57694224167267</v>
      </c>
      <c r="AZ1075" s="44">
        <f t="shared" si="1220"/>
        <v>0</v>
      </c>
      <c r="BA1075" s="44"/>
      <c r="BB1075" s="44">
        <f t="shared" si="1221"/>
        <v>0</v>
      </c>
      <c r="BC1075" s="44"/>
      <c r="BD1075" s="44">
        <f t="shared" si="1222"/>
        <v>316.57694224167267</v>
      </c>
      <c r="BE1075" s="20"/>
      <c r="BF1075" s="20">
        <v>0.56000000000000005</v>
      </c>
      <c r="BG1075" s="20"/>
      <c r="BH1075" s="20">
        <v>0.05</v>
      </c>
      <c r="BI1075" s="44">
        <f t="shared" si="1223"/>
        <v>169.53607151071245</v>
      </c>
      <c r="BJ1075" s="44">
        <f t="shared" si="1224"/>
        <v>0</v>
      </c>
      <c r="BK1075" s="44">
        <f t="shared" si="1225"/>
        <v>0</v>
      </c>
      <c r="BL1075" s="44">
        <f t="shared" si="1226"/>
        <v>0</v>
      </c>
      <c r="BM1075" s="44"/>
      <c r="BN1075" s="44">
        <f t="shared" si="1227"/>
        <v>169.53607151071245</v>
      </c>
      <c r="BO1075" s="44">
        <f t="shared" si="1228"/>
        <v>124.36951302351424</v>
      </c>
      <c r="BP1075" s="44">
        <f t="shared" si="1229"/>
        <v>0</v>
      </c>
      <c r="BQ1075" s="44"/>
      <c r="BR1075" s="44">
        <f t="shared" si="1230"/>
        <v>0</v>
      </c>
      <c r="BS1075" s="44"/>
      <c r="BT1075" s="44">
        <f t="shared" si="1231"/>
        <v>124.36951302351424</v>
      </c>
      <c r="BU1075" s="20"/>
      <c r="BV1075" s="20">
        <v>0.22</v>
      </c>
      <c r="BW1075" s="20"/>
      <c r="BX1075" s="20">
        <v>0.05</v>
      </c>
      <c r="BY1075" s="44">
        <f t="shared" si="1232"/>
        <v>66.603456664922746</v>
      </c>
      <c r="BZ1075" s="44">
        <f t="shared" si="1233"/>
        <v>0</v>
      </c>
      <c r="CA1075" s="44">
        <f t="shared" si="1234"/>
        <v>0</v>
      </c>
      <c r="CB1075" s="44">
        <f t="shared" si="1235"/>
        <v>0</v>
      </c>
      <c r="CC1075" s="44"/>
      <c r="CD1075" s="44">
        <f t="shared" si="1236"/>
        <v>66.603456664922746</v>
      </c>
      <c r="CE1075" s="44">
        <f t="shared" si="1237"/>
        <v>4.1803306761224359</v>
      </c>
      <c r="CF1075" s="44">
        <f t="shared" si="1238"/>
        <v>10.944917602482528</v>
      </c>
      <c r="CG1075" s="44">
        <f t="shared" si="1239"/>
        <v>4.8865081428234438</v>
      </c>
      <c r="CH1075" s="44">
        <f t="shared" si="1240"/>
        <v>26.19389780656833</v>
      </c>
      <c r="CI1075" s="44">
        <f t="shared" si="1241"/>
        <v>81.492126509323697</v>
      </c>
      <c r="CJ1075" s="44">
        <f t="shared" si="1242"/>
        <v>32.014763985805736</v>
      </c>
      <c r="CK1075" s="44">
        <f t="shared" si="1243"/>
        <v>145.52165448093515</v>
      </c>
      <c r="CM1075" s="35">
        <f>$CE$4/1000</f>
        <v>35</v>
      </c>
    </row>
    <row r="1076" spans="1:91" x14ac:dyDescent="0.25">
      <c r="A1076" s="41">
        <f>'[11]КППВ ПАТ "СМНВО"'!F245</f>
        <v>1964</v>
      </c>
      <c r="B1076" s="41" t="str">
        <f>'[11]КППВ ПАТ "СМНВО"'!C245</f>
        <v>вул.Комсомольська, 69</v>
      </c>
      <c r="C1076" s="47" t="str">
        <f>'[11]КППВ ПАТ "СМНВО"'!O245</f>
        <v>так</v>
      </c>
      <c r="D1076" s="46">
        <f>'[11]КППВ ПАТ "СМНВО"'!G245</f>
        <v>5</v>
      </c>
      <c r="E1076" s="86" t="str">
        <f t="shared" si="1206"/>
        <v>ПАТ"Сумське НВО ім.Фрунзе"</v>
      </c>
      <c r="F1076" s="43">
        <f>'[11]КППВ ПАТ "СМНВО"'!L245</f>
        <v>3113.31</v>
      </c>
      <c r="G1076" s="43">
        <f>'[11]КППВ ПАТ "СМНВО"'!CL245</f>
        <v>637.80636595062822</v>
      </c>
      <c r="H1076" s="32">
        <f t="shared" si="1260"/>
        <v>204.86439382863517</v>
      </c>
      <c r="I1076" s="42"/>
      <c r="J1076" s="42"/>
      <c r="K1076" s="43">
        <f>'[11]КППВ ПАТ "СМНВО"'!CN245</f>
        <v>0</v>
      </c>
      <c r="L1076" s="42"/>
      <c r="M1076" s="42"/>
      <c r="N1076" s="44">
        <f t="shared" si="1244"/>
        <v>637.80636595062822</v>
      </c>
      <c r="O1076" s="44">
        <f t="shared" si="1245"/>
        <v>341.5636808610235</v>
      </c>
      <c r="P1076" s="44">
        <f t="shared" si="1246"/>
        <v>0</v>
      </c>
      <c r="Q1076" s="44">
        <f t="shared" si="1247"/>
        <v>0</v>
      </c>
      <c r="R1076" s="44">
        <f t="shared" si="1248"/>
        <v>0</v>
      </c>
      <c r="S1076" s="44">
        <f t="shared" si="1249"/>
        <v>0</v>
      </c>
      <c r="T1076" s="44">
        <f t="shared" si="1250"/>
        <v>341.5636808610235</v>
      </c>
      <c r="U1076" s="44">
        <f t="shared" si="1251"/>
        <v>656.94055692914708</v>
      </c>
      <c r="V1076" s="44">
        <f t="shared" si="1252"/>
        <v>0</v>
      </c>
      <c r="W1076" s="44">
        <f t="shared" si="1253"/>
        <v>0</v>
      </c>
      <c r="X1076" s="44">
        <f t="shared" si="1254"/>
        <v>0</v>
      </c>
      <c r="Y1076" s="44">
        <f t="shared" si="1255"/>
        <v>0</v>
      </c>
      <c r="Z1076" s="44">
        <f t="shared" si="1256"/>
        <v>656.94055692914708</v>
      </c>
      <c r="AA1076" s="20">
        <v>0.03</v>
      </c>
      <c r="AC1076" s="44">
        <f t="shared" si="1257"/>
        <v>292.65114</v>
      </c>
      <c r="AD1076" s="28">
        <v>94</v>
      </c>
      <c r="AE1076" s="44">
        <f t="shared" si="1258"/>
        <v>2123.2774199999999</v>
      </c>
      <c r="AF1076" s="28">
        <v>682</v>
      </c>
      <c r="AG1076" s="44">
        <f t="shared" si="1259"/>
        <v>342.46409999999997</v>
      </c>
      <c r="AH1076" s="28">
        <v>110</v>
      </c>
      <c r="AI1076" s="44">
        <f t="shared" si="1210"/>
        <v>118.24930024724647</v>
      </c>
      <c r="AJ1076" s="44">
        <f t="shared" si="1211"/>
        <v>0</v>
      </c>
      <c r="AK1076" s="44"/>
      <c r="AL1076" s="44">
        <f t="shared" si="1212"/>
        <v>0</v>
      </c>
      <c r="AM1076" s="44"/>
      <c r="AN1076" s="44">
        <f t="shared" si="1213"/>
        <v>118.24930024724647</v>
      </c>
      <c r="AO1076" s="20"/>
      <c r="AP1076" s="20">
        <v>0.18</v>
      </c>
      <c r="AQ1076" s="20"/>
      <c r="AR1076" s="20">
        <v>0.05</v>
      </c>
      <c r="AS1076" s="44">
        <f t="shared" si="1214"/>
        <v>78.575287386992315</v>
      </c>
      <c r="AT1076" s="44">
        <f t="shared" si="1215"/>
        <v>0</v>
      </c>
      <c r="AU1076" s="44">
        <f t="shared" si="1216"/>
        <v>0</v>
      </c>
      <c r="AV1076" s="44">
        <f t="shared" si="1217"/>
        <v>0</v>
      </c>
      <c r="AW1076" s="44"/>
      <c r="AX1076" s="44">
        <f t="shared" si="1218"/>
        <v>78.575287386992315</v>
      </c>
      <c r="AY1076" s="44">
        <f t="shared" si="1219"/>
        <v>367.88671188032242</v>
      </c>
      <c r="AZ1076" s="44">
        <f t="shared" si="1220"/>
        <v>0</v>
      </c>
      <c r="BA1076" s="44"/>
      <c r="BB1076" s="44">
        <f t="shared" si="1221"/>
        <v>0</v>
      </c>
      <c r="BC1076" s="44"/>
      <c r="BD1076" s="44">
        <f t="shared" si="1222"/>
        <v>367.88671188032242</v>
      </c>
      <c r="BE1076" s="20"/>
      <c r="BF1076" s="20">
        <v>0.56000000000000005</v>
      </c>
      <c r="BG1076" s="20"/>
      <c r="BH1076" s="20">
        <v>0.05</v>
      </c>
      <c r="BI1076" s="44">
        <f t="shared" si="1223"/>
        <v>197.01393112063838</v>
      </c>
      <c r="BJ1076" s="44">
        <f t="shared" si="1224"/>
        <v>0</v>
      </c>
      <c r="BK1076" s="44">
        <f t="shared" si="1225"/>
        <v>0</v>
      </c>
      <c r="BL1076" s="44">
        <f t="shared" si="1226"/>
        <v>0</v>
      </c>
      <c r="BM1076" s="44"/>
      <c r="BN1076" s="44">
        <f t="shared" si="1227"/>
        <v>197.01393112063838</v>
      </c>
      <c r="BO1076" s="44">
        <f t="shared" si="1228"/>
        <v>144.52692252441236</v>
      </c>
      <c r="BP1076" s="44">
        <f t="shared" si="1229"/>
        <v>0</v>
      </c>
      <c r="BQ1076" s="44"/>
      <c r="BR1076" s="44">
        <f t="shared" si="1230"/>
        <v>0</v>
      </c>
      <c r="BS1076" s="44"/>
      <c r="BT1076" s="44">
        <f t="shared" si="1231"/>
        <v>144.52692252441236</v>
      </c>
      <c r="BU1076" s="20"/>
      <c r="BV1076" s="20">
        <v>0.22</v>
      </c>
      <c r="BW1076" s="20"/>
      <c r="BX1076" s="20">
        <v>0.05</v>
      </c>
      <c r="BY1076" s="44">
        <f t="shared" si="1232"/>
        <v>77.398330083107922</v>
      </c>
      <c r="BZ1076" s="44">
        <f t="shared" si="1233"/>
        <v>0</v>
      </c>
      <c r="CA1076" s="44">
        <f t="shared" si="1234"/>
        <v>0</v>
      </c>
      <c r="CB1076" s="44">
        <f t="shared" si="1235"/>
        <v>0</v>
      </c>
      <c r="CC1076" s="44"/>
      <c r="CD1076" s="44">
        <f t="shared" si="1236"/>
        <v>77.398330083107922</v>
      </c>
      <c r="CE1076" s="44">
        <f t="shared" si="1237"/>
        <v>3.7244679559192639</v>
      </c>
      <c r="CF1076" s="44">
        <f t="shared" si="1238"/>
        <v>10.777295838535624</v>
      </c>
      <c r="CG1076" s="44">
        <f t="shared" si="1239"/>
        <v>4.4246962386949775</v>
      </c>
      <c r="CH1076" s="44">
        <f t="shared" si="1240"/>
        <v>30.439320271251024</v>
      </c>
      <c r="CI1076" s="44">
        <f t="shared" si="1241"/>
        <v>94.700107510558766</v>
      </c>
      <c r="CJ1076" s="44">
        <f t="shared" si="1242"/>
        <v>37.203613664862367</v>
      </c>
      <c r="CK1076" s="44">
        <f t="shared" si="1243"/>
        <v>169.10733484028347</v>
      </c>
    </row>
    <row r="1077" spans="1:91" x14ac:dyDescent="0.25">
      <c r="A1077" s="41">
        <f>'[11]КППВ ПАТ "СМНВО"'!F246</f>
        <v>1977</v>
      </c>
      <c r="B1077" s="41" t="str">
        <f>'[11]КППВ ПАТ "СМНВО"'!C246</f>
        <v>вул.Куликівська, 27</v>
      </c>
      <c r="C1077" s="50">
        <f>'[11]КППВ ПАТ "СМНВО"'!O246</f>
        <v>1</v>
      </c>
      <c r="D1077" s="46">
        <f>'[11]КППВ ПАТ "СМНВО"'!G246</f>
        <v>5</v>
      </c>
      <c r="E1077" s="86" t="str">
        <f t="shared" si="1206"/>
        <v>ПАТ"Сумське НВО ім.Фрунзе"</v>
      </c>
      <c r="F1077" s="43">
        <f>'[11]КППВ ПАТ "СМНВО"'!L246</f>
        <v>2166.2199999999998</v>
      </c>
      <c r="G1077" s="43">
        <f>'[11]КППВ ПАТ "СМНВО"'!CL246</f>
        <v>431.4232394457199</v>
      </c>
      <c r="H1077" s="32">
        <f t="shared" si="1260"/>
        <v>199.15947569762994</v>
      </c>
      <c r="I1077" s="42"/>
      <c r="J1077" s="42"/>
      <c r="K1077" s="43">
        <f>'[11]КППВ ПАТ "СМНВО"'!CN246</f>
        <v>84.809025000000005</v>
      </c>
      <c r="L1077" s="42"/>
      <c r="M1077" s="42"/>
      <c r="N1077" s="44">
        <f t="shared" si="1244"/>
        <v>516.23226444571992</v>
      </c>
      <c r="O1077" s="44">
        <f t="shared" si="1245"/>
        <v>231.03957178983947</v>
      </c>
      <c r="P1077" s="44">
        <f t="shared" si="1246"/>
        <v>0</v>
      </c>
      <c r="Q1077" s="44">
        <f t="shared" si="1247"/>
        <v>0</v>
      </c>
      <c r="R1077" s="44">
        <f t="shared" si="1248"/>
        <v>45.417675795786764</v>
      </c>
      <c r="S1077" s="44">
        <f t="shared" si="1249"/>
        <v>0</v>
      </c>
      <c r="T1077" s="44">
        <f t="shared" si="1250"/>
        <v>276.45724758562625</v>
      </c>
      <c r="U1077" s="44">
        <f t="shared" si="1251"/>
        <v>444.36593662909149</v>
      </c>
      <c r="V1077" s="44">
        <f t="shared" si="1252"/>
        <v>0</v>
      </c>
      <c r="W1077" s="44">
        <f t="shared" si="1253"/>
        <v>0</v>
      </c>
      <c r="X1077" s="44">
        <f t="shared" si="1254"/>
        <v>84.809025000000005</v>
      </c>
      <c r="Y1077" s="44">
        <f t="shared" si="1255"/>
        <v>0</v>
      </c>
      <c r="Z1077" s="44">
        <f t="shared" si="1256"/>
        <v>529.17496162909151</v>
      </c>
      <c r="AA1077" s="20">
        <v>0.03</v>
      </c>
      <c r="AC1077" s="44">
        <f t="shared" si="1257"/>
        <v>228.89724666666663</v>
      </c>
      <c r="AD1077" s="28">
        <f>94+$CG$4</f>
        <v>105.66666666666667</v>
      </c>
      <c r="AE1077" s="44">
        <f t="shared" si="1258"/>
        <v>1502.6346066666665</v>
      </c>
      <c r="AF1077" s="28">
        <f>682+$CG$4</f>
        <v>693.66666666666663</v>
      </c>
      <c r="AG1077" s="44">
        <f t="shared" si="1259"/>
        <v>263.55676666666665</v>
      </c>
      <c r="AH1077" s="28">
        <f>110+$CG$4</f>
        <v>121.66666666666667</v>
      </c>
      <c r="AI1077" s="44">
        <f t="shared" si="1210"/>
        <v>79.985868593236461</v>
      </c>
      <c r="AJ1077" s="44">
        <f t="shared" si="1211"/>
        <v>0</v>
      </c>
      <c r="AK1077" s="44"/>
      <c r="AL1077" s="44">
        <f t="shared" si="1212"/>
        <v>4.2404512500000004</v>
      </c>
      <c r="AM1077" s="44"/>
      <c r="AN1077" s="44">
        <f t="shared" si="1213"/>
        <v>84.226319843236467</v>
      </c>
      <c r="AO1077" s="20"/>
      <c r="AP1077" s="20">
        <v>0.18</v>
      </c>
      <c r="AQ1077" s="20"/>
      <c r="AR1077" s="20">
        <v>0.05</v>
      </c>
      <c r="AS1077" s="44">
        <f t="shared" si="1214"/>
        <v>53.149681211395645</v>
      </c>
      <c r="AT1077" s="44">
        <f t="shared" si="1215"/>
        <v>0</v>
      </c>
      <c r="AU1077" s="44">
        <f t="shared" si="1216"/>
        <v>0</v>
      </c>
      <c r="AV1077" s="44">
        <f t="shared" si="1217"/>
        <v>2.2708837897893384</v>
      </c>
      <c r="AW1077" s="44"/>
      <c r="AX1077" s="44">
        <f t="shared" si="1218"/>
        <v>55.420565001184983</v>
      </c>
      <c r="AY1077" s="44">
        <f t="shared" si="1219"/>
        <v>248.84492451229127</v>
      </c>
      <c r="AZ1077" s="44">
        <f t="shared" si="1220"/>
        <v>0</v>
      </c>
      <c r="BA1077" s="44"/>
      <c r="BB1077" s="44">
        <f t="shared" si="1221"/>
        <v>4.2404512500000004</v>
      </c>
      <c r="BC1077" s="44"/>
      <c r="BD1077" s="44">
        <f t="shared" si="1222"/>
        <v>253.08537576229128</v>
      </c>
      <c r="BE1077" s="20"/>
      <c r="BF1077" s="20">
        <v>0.56000000000000005</v>
      </c>
      <c r="BG1077" s="20"/>
      <c r="BH1077" s="20">
        <v>0.05</v>
      </c>
      <c r="BI1077" s="44">
        <f t="shared" si="1223"/>
        <v>133.26362500837942</v>
      </c>
      <c r="BJ1077" s="44">
        <f t="shared" si="1224"/>
        <v>0</v>
      </c>
      <c r="BK1077" s="44">
        <f t="shared" si="1225"/>
        <v>0</v>
      </c>
      <c r="BL1077" s="44">
        <f t="shared" si="1226"/>
        <v>2.2708837897893384</v>
      </c>
      <c r="BM1077" s="44"/>
      <c r="BN1077" s="44">
        <f t="shared" si="1227"/>
        <v>135.53450879816876</v>
      </c>
      <c r="BO1077" s="44">
        <f t="shared" si="1228"/>
        <v>97.760506058400125</v>
      </c>
      <c r="BP1077" s="44">
        <f t="shared" si="1229"/>
        <v>0</v>
      </c>
      <c r="BQ1077" s="44"/>
      <c r="BR1077" s="44">
        <f t="shared" si="1230"/>
        <v>4.2404512500000004</v>
      </c>
      <c r="BS1077" s="44"/>
      <c r="BT1077" s="44">
        <f t="shared" si="1231"/>
        <v>102.00095730840013</v>
      </c>
      <c r="BU1077" s="20"/>
      <c r="BV1077" s="20">
        <v>0.22</v>
      </c>
      <c r="BW1077" s="20"/>
      <c r="BX1077" s="20">
        <v>0.05</v>
      </c>
      <c r="BY1077" s="44">
        <f t="shared" si="1232"/>
        <v>52.353566967577621</v>
      </c>
      <c r="BZ1077" s="44">
        <f t="shared" si="1233"/>
        <v>0</v>
      </c>
      <c r="CA1077" s="44">
        <f t="shared" si="1234"/>
        <v>0</v>
      </c>
      <c r="CB1077" s="44">
        <f t="shared" si="1235"/>
        <v>2.2708837897893384</v>
      </c>
      <c r="CC1077" s="44"/>
      <c r="CD1077" s="44">
        <f t="shared" si="1236"/>
        <v>54.624450757366958</v>
      </c>
      <c r="CE1077" s="44">
        <f t="shared" si="1237"/>
        <v>4.1301860899789169</v>
      </c>
      <c r="CF1077" s="44">
        <f t="shared" si="1238"/>
        <v>11.086730752123913</v>
      </c>
      <c r="CG1077" s="44">
        <f t="shared" si="1239"/>
        <v>4.8248863469098024</v>
      </c>
      <c r="CH1077" s="44">
        <f t="shared" si="1240"/>
        <v>21.681243944923892</v>
      </c>
      <c r="CI1077" s="44">
        <f t="shared" si="1241"/>
        <v>65.148350076411418</v>
      </c>
      <c r="CJ1077" s="44">
        <f t="shared" si="1242"/>
        <v>26.256728800869951</v>
      </c>
      <c r="CK1077" s="44">
        <f t="shared" si="1243"/>
        <v>136.21836326198445</v>
      </c>
      <c r="CM1077" s="35">
        <f>$CE$4/1000</f>
        <v>35</v>
      </c>
    </row>
    <row r="1078" spans="1:91" ht="30" x14ac:dyDescent="0.25">
      <c r="A1078" s="41">
        <f>'[11]КППВ ПАТ "СМНВО"'!F247</f>
        <v>1969</v>
      </c>
      <c r="B1078" s="41" t="str">
        <f>'[11]КППВ ПАТ "СМНВО"'!C247</f>
        <v>вул.1-ша Набережна р.Стрілка, 38</v>
      </c>
      <c r="C1078" s="50">
        <f>'[11]КППВ ПАТ "СМНВО"'!O247</f>
        <v>1</v>
      </c>
      <c r="D1078" s="46">
        <f>'[11]КППВ ПАТ "СМНВО"'!G247</f>
        <v>5</v>
      </c>
      <c r="E1078" s="86" t="str">
        <f t="shared" si="1206"/>
        <v>ПАТ"Сумське НВО ім.Фрунзе"</v>
      </c>
      <c r="F1078" s="43">
        <f>'[11]КППВ ПАТ "СМНВО"'!L247</f>
        <v>1771.89</v>
      </c>
      <c r="G1078" s="43">
        <f>'[11]КППВ ПАТ "СМНВО"'!CL247</f>
        <v>359.10515297837236</v>
      </c>
      <c r="H1078" s="32">
        <f t="shared" si="1260"/>
        <v>202.6678591664112</v>
      </c>
      <c r="I1078" s="42"/>
      <c r="J1078" s="42"/>
      <c r="K1078" s="43">
        <f>'[11]КППВ ПАТ "СМНВО"'!CN247</f>
        <v>0</v>
      </c>
      <c r="L1078" s="42"/>
      <c r="M1078" s="42"/>
      <c r="N1078" s="44">
        <f t="shared" si="1244"/>
        <v>359.10515297837236</v>
      </c>
      <c r="O1078" s="44">
        <f t="shared" si="1245"/>
        <v>192.31115337746337</v>
      </c>
      <c r="P1078" s="44">
        <f t="shared" si="1246"/>
        <v>0</v>
      </c>
      <c r="Q1078" s="44">
        <f t="shared" si="1247"/>
        <v>0</v>
      </c>
      <c r="R1078" s="44">
        <f t="shared" si="1248"/>
        <v>0</v>
      </c>
      <c r="S1078" s="44">
        <f t="shared" si="1249"/>
        <v>0</v>
      </c>
      <c r="T1078" s="44">
        <f t="shared" si="1250"/>
        <v>192.31115337746337</v>
      </c>
      <c r="U1078" s="44">
        <f t="shared" si="1251"/>
        <v>369.87830756772354</v>
      </c>
      <c r="V1078" s="44">
        <f t="shared" si="1252"/>
        <v>0</v>
      </c>
      <c r="W1078" s="44">
        <f t="shared" si="1253"/>
        <v>0</v>
      </c>
      <c r="X1078" s="44">
        <f t="shared" si="1254"/>
        <v>0</v>
      </c>
      <c r="Y1078" s="44">
        <f t="shared" si="1255"/>
        <v>0</v>
      </c>
      <c r="Z1078" s="44">
        <f t="shared" si="1256"/>
        <v>369.87830756772354</v>
      </c>
      <c r="AA1078" s="20">
        <v>0.03</v>
      </c>
      <c r="AC1078" s="44">
        <f t="shared" si="1257"/>
        <v>209.08302</v>
      </c>
      <c r="AD1078" s="28">
        <f>98+$CG$3</f>
        <v>118</v>
      </c>
      <c r="AE1078" s="44">
        <f t="shared" si="1258"/>
        <v>1289.9359200000001</v>
      </c>
      <c r="AF1078" s="28">
        <f>708+$CG$3</f>
        <v>728</v>
      </c>
      <c r="AG1078" s="44">
        <f t="shared" si="1259"/>
        <v>235.66137000000003</v>
      </c>
      <c r="AH1078" s="28">
        <f>113+$CG$3</f>
        <v>133</v>
      </c>
      <c r="AI1078" s="44">
        <f t="shared" si="1210"/>
        <v>66.57809536219024</v>
      </c>
      <c r="AJ1078" s="44">
        <f t="shared" si="1211"/>
        <v>0</v>
      </c>
      <c r="AK1078" s="44"/>
      <c r="AL1078" s="44">
        <f t="shared" si="1212"/>
        <v>0</v>
      </c>
      <c r="AM1078" s="44"/>
      <c r="AN1078" s="44">
        <f t="shared" si="1213"/>
        <v>66.57809536219024</v>
      </c>
      <c r="AO1078" s="20"/>
      <c r="AP1078" s="20">
        <v>0.18</v>
      </c>
      <c r="AQ1078" s="20"/>
      <c r="AR1078" s="20">
        <v>0.05</v>
      </c>
      <c r="AS1078" s="44">
        <f t="shared" si="1214"/>
        <v>44.240371535598122</v>
      </c>
      <c r="AT1078" s="44">
        <f t="shared" si="1215"/>
        <v>0</v>
      </c>
      <c r="AU1078" s="44">
        <f t="shared" si="1216"/>
        <v>0</v>
      </c>
      <c r="AV1078" s="44">
        <f t="shared" si="1217"/>
        <v>0</v>
      </c>
      <c r="AW1078" s="44"/>
      <c r="AX1078" s="44">
        <f t="shared" si="1218"/>
        <v>44.240371535598122</v>
      </c>
      <c r="AY1078" s="44">
        <f t="shared" si="1219"/>
        <v>207.13185223792519</v>
      </c>
      <c r="AZ1078" s="44">
        <f t="shared" si="1220"/>
        <v>0</v>
      </c>
      <c r="BA1078" s="44"/>
      <c r="BB1078" s="44">
        <f t="shared" si="1221"/>
        <v>0</v>
      </c>
      <c r="BC1078" s="44"/>
      <c r="BD1078" s="44">
        <f t="shared" si="1222"/>
        <v>207.13185223792519</v>
      </c>
      <c r="BE1078" s="20"/>
      <c r="BF1078" s="20">
        <v>0.56000000000000005</v>
      </c>
      <c r="BG1078" s="20"/>
      <c r="BH1078" s="20">
        <v>0.05</v>
      </c>
      <c r="BI1078" s="44">
        <f t="shared" si="1223"/>
        <v>110.92507326812087</v>
      </c>
      <c r="BJ1078" s="44">
        <f t="shared" si="1224"/>
        <v>0</v>
      </c>
      <c r="BK1078" s="44">
        <f t="shared" si="1225"/>
        <v>0</v>
      </c>
      <c r="BL1078" s="44">
        <f t="shared" si="1226"/>
        <v>0</v>
      </c>
      <c r="BM1078" s="44"/>
      <c r="BN1078" s="44">
        <f t="shared" si="1227"/>
        <v>110.92507326812087</v>
      </c>
      <c r="BO1078" s="44">
        <f t="shared" si="1228"/>
        <v>81.373227664899176</v>
      </c>
      <c r="BP1078" s="44">
        <f t="shared" si="1229"/>
        <v>0</v>
      </c>
      <c r="BQ1078" s="44"/>
      <c r="BR1078" s="44">
        <f t="shared" si="1230"/>
        <v>0</v>
      </c>
      <c r="BS1078" s="44"/>
      <c r="BT1078" s="44">
        <f t="shared" si="1231"/>
        <v>81.373227664899176</v>
      </c>
      <c r="BU1078" s="20"/>
      <c r="BV1078" s="20">
        <v>0.22</v>
      </c>
      <c r="BW1078" s="20"/>
      <c r="BX1078" s="20">
        <v>0.05</v>
      </c>
      <c r="BY1078" s="44">
        <f t="shared" si="1232"/>
        <v>43.577707355333196</v>
      </c>
      <c r="BZ1078" s="44">
        <f t="shared" si="1233"/>
        <v>0</v>
      </c>
      <c r="CA1078" s="44">
        <f t="shared" si="1234"/>
        <v>0</v>
      </c>
      <c r="CB1078" s="44">
        <f t="shared" si="1235"/>
        <v>0</v>
      </c>
      <c r="CC1078" s="44"/>
      <c r="CD1078" s="44">
        <f t="shared" si="1236"/>
        <v>43.577707355333196</v>
      </c>
      <c r="CE1078" s="44">
        <f t="shared" si="1237"/>
        <v>4.7260683566312469</v>
      </c>
      <c r="CF1078" s="44">
        <f t="shared" si="1238"/>
        <v>11.62889400922054</v>
      </c>
      <c r="CG1078" s="44">
        <f t="shared" si="1239"/>
        <v>5.4078423189731879</v>
      </c>
      <c r="CH1078" s="44">
        <f t="shared" si="1240"/>
        <v>17.138299876127952</v>
      </c>
      <c r="CI1078" s="44">
        <f t="shared" si="1241"/>
        <v>53.319155170175854</v>
      </c>
      <c r="CJ1078" s="44">
        <f t="shared" si="1242"/>
        <v>20.946810959711939</v>
      </c>
      <c r="CK1078" s="44">
        <f t="shared" si="1243"/>
        <v>95.212777089599726</v>
      </c>
      <c r="CM1078" s="35">
        <f>$CE$3/1000</f>
        <v>20</v>
      </c>
    </row>
    <row r="1079" spans="1:91" x14ac:dyDescent="0.25">
      <c r="A1079" s="41">
        <f>'[11]КППВ ПАТ "СМНВО"'!F248</f>
        <v>1969</v>
      </c>
      <c r="B1079" s="41" t="str">
        <f>'[11]КППВ ПАТ "СМНВО"'!C248</f>
        <v>вул.Першотравнева, 20</v>
      </c>
      <c r="C1079" s="47" t="str">
        <f>'[11]КППВ ПАТ "СМНВО"'!O248</f>
        <v>так</v>
      </c>
      <c r="D1079" s="46">
        <f>'[11]КППВ ПАТ "СМНВО"'!G248</f>
        <v>5</v>
      </c>
      <c r="E1079" s="86" t="str">
        <f t="shared" si="1206"/>
        <v>ПАТ"Сумське НВО ім.Фрунзе"</v>
      </c>
      <c r="F1079" s="43">
        <f>'[11]КППВ ПАТ "СМНВО"'!L248</f>
        <v>1892.13</v>
      </c>
      <c r="G1079" s="43">
        <f>'[11]КППВ ПАТ "СМНВО"'!CL248</f>
        <v>278.66029238834062</v>
      </c>
      <c r="H1079" s="32">
        <f t="shared" si="1260"/>
        <v>147.27333343287228</v>
      </c>
      <c r="I1079" s="42"/>
      <c r="J1079" s="42"/>
      <c r="K1079" s="43">
        <f>'[11]КППВ ПАТ "СМНВО"'!CN248</f>
        <v>0</v>
      </c>
      <c r="L1079" s="42"/>
      <c r="M1079" s="42"/>
      <c r="N1079" s="44">
        <f t="shared" si="1244"/>
        <v>278.66029238834062</v>
      </c>
      <c r="O1079" s="44">
        <f t="shared" si="1245"/>
        <v>149.23061333216364</v>
      </c>
      <c r="P1079" s="44">
        <f t="shared" si="1246"/>
        <v>0</v>
      </c>
      <c r="Q1079" s="44">
        <f t="shared" si="1247"/>
        <v>0</v>
      </c>
      <c r="R1079" s="44">
        <f t="shared" si="1248"/>
        <v>0</v>
      </c>
      <c r="S1079" s="44">
        <f t="shared" si="1249"/>
        <v>0</v>
      </c>
      <c r="T1079" s="44">
        <f t="shared" si="1250"/>
        <v>149.23061333216364</v>
      </c>
      <c r="U1079" s="44">
        <f t="shared" si="1251"/>
        <v>309.31292455105813</v>
      </c>
      <c r="V1079" s="44">
        <f t="shared" si="1252"/>
        <v>0</v>
      </c>
      <c r="W1079" s="44">
        <f t="shared" si="1253"/>
        <v>0</v>
      </c>
      <c r="X1079" s="44">
        <f t="shared" si="1254"/>
        <v>0</v>
      </c>
      <c r="Y1079" s="44">
        <f t="shared" si="1255"/>
        <v>0</v>
      </c>
      <c r="Z1079" s="44">
        <f t="shared" si="1256"/>
        <v>309.31292455105813</v>
      </c>
      <c r="AA1079" s="20">
        <v>0.11</v>
      </c>
      <c r="AC1079" s="44">
        <f t="shared" si="1257"/>
        <v>185.42874000000003</v>
      </c>
      <c r="AD1079" s="28">
        <v>98</v>
      </c>
      <c r="AE1079" s="44">
        <f t="shared" si="1258"/>
        <v>1339.6280400000001</v>
      </c>
      <c r="AF1079" s="28">
        <v>708</v>
      </c>
      <c r="AG1079" s="44">
        <f t="shared" si="1259"/>
        <v>213.81068999999999</v>
      </c>
      <c r="AH1079" s="28">
        <v>113</v>
      </c>
      <c r="AI1079" s="44">
        <f t="shared" si="1210"/>
        <v>55.67632641919046</v>
      </c>
      <c r="AJ1079" s="44">
        <f t="shared" si="1211"/>
        <v>0</v>
      </c>
      <c r="AK1079" s="44"/>
      <c r="AL1079" s="44">
        <f t="shared" si="1212"/>
        <v>0</v>
      </c>
      <c r="AM1079" s="44"/>
      <c r="AN1079" s="44">
        <f t="shared" si="1213"/>
        <v>55.67632641919046</v>
      </c>
      <c r="AO1079" s="20"/>
      <c r="AP1079" s="20">
        <v>0.18</v>
      </c>
      <c r="AQ1079" s="20"/>
      <c r="AR1079" s="20">
        <v>0.05</v>
      </c>
      <c r="AS1079" s="44">
        <f t="shared" si="1214"/>
        <v>36.99627261973378</v>
      </c>
      <c r="AT1079" s="44">
        <f t="shared" si="1215"/>
        <v>0</v>
      </c>
      <c r="AU1079" s="44">
        <f t="shared" si="1216"/>
        <v>0</v>
      </c>
      <c r="AV1079" s="44">
        <f t="shared" si="1217"/>
        <v>0</v>
      </c>
      <c r="AW1079" s="44"/>
      <c r="AX1079" s="44">
        <f t="shared" si="1218"/>
        <v>36.99627261973378</v>
      </c>
      <c r="AY1079" s="44">
        <f t="shared" si="1219"/>
        <v>173.21523774859256</v>
      </c>
      <c r="AZ1079" s="44">
        <f t="shared" si="1220"/>
        <v>0</v>
      </c>
      <c r="BA1079" s="44"/>
      <c r="BB1079" s="44">
        <f t="shared" si="1221"/>
        <v>0</v>
      </c>
      <c r="BC1079" s="44"/>
      <c r="BD1079" s="44">
        <f t="shared" si="1222"/>
        <v>173.21523774859256</v>
      </c>
      <c r="BE1079" s="20"/>
      <c r="BF1079" s="20">
        <v>0.56000000000000005</v>
      </c>
      <c r="BG1079" s="20"/>
      <c r="BH1079" s="20">
        <v>0.05</v>
      </c>
      <c r="BI1079" s="44">
        <f t="shared" si="1223"/>
        <v>92.761749247272931</v>
      </c>
      <c r="BJ1079" s="44">
        <f t="shared" si="1224"/>
        <v>0</v>
      </c>
      <c r="BK1079" s="44">
        <f t="shared" si="1225"/>
        <v>0</v>
      </c>
      <c r="BL1079" s="44">
        <f t="shared" si="1226"/>
        <v>0</v>
      </c>
      <c r="BM1079" s="44"/>
      <c r="BN1079" s="44">
        <f t="shared" si="1227"/>
        <v>92.761749247272931</v>
      </c>
      <c r="BO1079" s="44">
        <f t="shared" si="1228"/>
        <v>68.048843401232787</v>
      </c>
      <c r="BP1079" s="44">
        <f t="shared" si="1229"/>
        <v>0</v>
      </c>
      <c r="BQ1079" s="44"/>
      <c r="BR1079" s="44">
        <f t="shared" si="1230"/>
        <v>0</v>
      </c>
      <c r="BS1079" s="44"/>
      <c r="BT1079" s="44">
        <f t="shared" si="1231"/>
        <v>68.048843401232787</v>
      </c>
      <c r="BU1079" s="20"/>
      <c r="BV1079" s="20">
        <v>0.22</v>
      </c>
      <c r="BW1079" s="20"/>
      <c r="BX1079" s="20">
        <v>0.05</v>
      </c>
      <c r="BY1079" s="44">
        <f t="shared" si="1232"/>
        <v>36.442115775714363</v>
      </c>
      <c r="BZ1079" s="44">
        <f t="shared" si="1233"/>
        <v>0</v>
      </c>
      <c r="CA1079" s="44">
        <f t="shared" si="1234"/>
        <v>0</v>
      </c>
      <c r="CB1079" s="44">
        <f t="shared" si="1235"/>
        <v>0</v>
      </c>
      <c r="CC1079" s="44"/>
      <c r="CD1079" s="44">
        <f t="shared" si="1236"/>
        <v>36.442115775714363</v>
      </c>
      <c r="CE1079" s="44">
        <f t="shared" si="1237"/>
        <v>5.0120924858006504</v>
      </c>
      <c r="CF1079" s="44">
        <f t="shared" si="1238"/>
        <v>14.441599591109298</v>
      </c>
      <c r="CG1079" s="44">
        <f t="shared" si="1239"/>
        <v>5.8671316263828741</v>
      </c>
      <c r="CH1079" s="44">
        <f t="shared" si="1240"/>
        <v>14.332004737930081</v>
      </c>
      <c r="CI1079" s="44">
        <f t="shared" si="1241"/>
        <v>44.588459184671372</v>
      </c>
      <c r="CJ1079" s="44">
        <f t="shared" si="1242"/>
        <v>17.516894679692324</v>
      </c>
      <c r="CK1079" s="44">
        <f t="shared" si="1243"/>
        <v>79.622248544056021</v>
      </c>
    </row>
    <row r="1080" spans="1:91" x14ac:dyDescent="0.25">
      <c r="A1080" s="41">
        <f>'[11]КППВ ПАТ "СМНВО"'!F249</f>
        <v>1968</v>
      </c>
      <c r="B1080" s="41" t="str">
        <f>'[11]КППВ ПАТ "СМНВО"'!C249</f>
        <v>вул.Першотравнева, 24</v>
      </c>
      <c r="C1080" s="50">
        <f>'[11]КППВ ПАТ "СМНВО"'!O249</f>
        <v>1</v>
      </c>
      <c r="D1080" s="46">
        <f>'[11]КППВ ПАТ "СМНВО"'!G249</f>
        <v>5</v>
      </c>
      <c r="E1080" s="86" t="str">
        <f t="shared" si="1206"/>
        <v>ПАТ"Сумське НВО ім.Фрунзе"</v>
      </c>
      <c r="F1080" s="43">
        <f>'[11]КППВ ПАТ "СМНВО"'!L249</f>
        <v>3011.21</v>
      </c>
      <c r="G1080" s="43">
        <f>'[11]КППВ ПАТ "СМНВО"'!CL249</f>
        <v>619.00136545527369</v>
      </c>
      <c r="H1080" s="32">
        <f t="shared" si="1260"/>
        <v>205.56565814249873</v>
      </c>
      <c r="I1080" s="42"/>
      <c r="J1080" s="42"/>
      <c r="K1080" s="43">
        <f>'[11]КППВ ПАТ "СМНВО"'!CN249</f>
        <v>0</v>
      </c>
      <c r="L1080" s="42"/>
      <c r="M1080" s="42"/>
      <c r="N1080" s="44">
        <f t="shared" si="1244"/>
        <v>619.00136545527369</v>
      </c>
      <c r="O1080" s="44">
        <f t="shared" si="1245"/>
        <v>331.49306142119826</v>
      </c>
      <c r="P1080" s="44">
        <f t="shared" si="1246"/>
        <v>0</v>
      </c>
      <c r="Q1080" s="44">
        <f t="shared" si="1247"/>
        <v>0</v>
      </c>
      <c r="R1080" s="44">
        <f t="shared" si="1248"/>
        <v>0</v>
      </c>
      <c r="S1080" s="44">
        <f t="shared" si="1249"/>
        <v>0</v>
      </c>
      <c r="T1080" s="44">
        <f t="shared" si="1250"/>
        <v>331.49306142119826</v>
      </c>
      <c r="U1080" s="44">
        <f t="shared" si="1251"/>
        <v>637.57140641893193</v>
      </c>
      <c r="V1080" s="44">
        <f t="shared" si="1252"/>
        <v>0</v>
      </c>
      <c r="W1080" s="44">
        <f t="shared" si="1253"/>
        <v>0</v>
      </c>
      <c r="X1080" s="44">
        <f t="shared" si="1254"/>
        <v>0</v>
      </c>
      <c r="Y1080" s="44">
        <f t="shared" si="1255"/>
        <v>0</v>
      </c>
      <c r="Z1080" s="44">
        <f t="shared" si="1256"/>
        <v>637.57140641893193</v>
      </c>
      <c r="AA1080" s="20">
        <v>0.03</v>
      </c>
      <c r="AC1080" s="44">
        <f t="shared" si="1257"/>
        <v>318.1845233333334</v>
      </c>
      <c r="AD1080" s="28">
        <f t="shared" ref="AD1080:AD1081" si="1273">94+$CG$4</f>
        <v>105.66666666666667</v>
      </c>
      <c r="AE1080" s="44">
        <f t="shared" si="1258"/>
        <v>2088.7760033333334</v>
      </c>
      <c r="AF1080" s="28">
        <f t="shared" ref="AF1080:AF1081" si="1274">682+$CG$4</f>
        <v>693.66666666666663</v>
      </c>
      <c r="AG1080" s="44">
        <f t="shared" si="1259"/>
        <v>366.36388333333338</v>
      </c>
      <c r="AH1080" s="28">
        <f t="shared" ref="AH1080:AH1081" si="1275">110+$CG$4</f>
        <v>121.66666666666667</v>
      </c>
      <c r="AI1080" s="44">
        <f t="shared" si="1210"/>
        <v>114.76285315540774</v>
      </c>
      <c r="AJ1080" s="44">
        <f t="shared" si="1211"/>
        <v>0</v>
      </c>
      <c r="AK1080" s="44"/>
      <c r="AL1080" s="44">
        <f t="shared" si="1212"/>
        <v>0</v>
      </c>
      <c r="AM1080" s="44"/>
      <c r="AN1080" s="44">
        <f t="shared" si="1213"/>
        <v>114.76285315540774</v>
      </c>
      <c r="AO1080" s="20"/>
      <c r="AP1080" s="20">
        <v>0.18</v>
      </c>
      <c r="AQ1080" s="20"/>
      <c r="AR1080" s="20">
        <v>0.05</v>
      </c>
      <c r="AS1080" s="44">
        <f t="shared" si="1214"/>
        <v>76.258583764831556</v>
      </c>
      <c r="AT1080" s="44">
        <f t="shared" si="1215"/>
        <v>0</v>
      </c>
      <c r="AU1080" s="44">
        <f t="shared" si="1216"/>
        <v>0</v>
      </c>
      <c r="AV1080" s="44">
        <f t="shared" si="1217"/>
        <v>0</v>
      </c>
      <c r="AW1080" s="44"/>
      <c r="AX1080" s="44">
        <f t="shared" si="1218"/>
        <v>76.258583764831556</v>
      </c>
      <c r="AY1080" s="44">
        <f t="shared" si="1219"/>
        <v>357.03998759460194</v>
      </c>
      <c r="AZ1080" s="44">
        <f t="shared" si="1220"/>
        <v>0</v>
      </c>
      <c r="BA1080" s="44"/>
      <c r="BB1080" s="44">
        <f t="shared" si="1221"/>
        <v>0</v>
      </c>
      <c r="BC1080" s="44"/>
      <c r="BD1080" s="44">
        <f t="shared" si="1222"/>
        <v>357.03998759460194</v>
      </c>
      <c r="BE1080" s="20"/>
      <c r="BF1080" s="20">
        <v>0.56000000000000005</v>
      </c>
      <c r="BG1080" s="20"/>
      <c r="BH1080" s="20">
        <v>0.05</v>
      </c>
      <c r="BI1080" s="44">
        <f t="shared" si="1223"/>
        <v>191.20519782774721</v>
      </c>
      <c r="BJ1080" s="44">
        <f t="shared" si="1224"/>
        <v>0</v>
      </c>
      <c r="BK1080" s="44">
        <f t="shared" si="1225"/>
        <v>0</v>
      </c>
      <c r="BL1080" s="44">
        <f t="shared" si="1226"/>
        <v>0</v>
      </c>
      <c r="BM1080" s="44"/>
      <c r="BN1080" s="44">
        <f t="shared" si="1227"/>
        <v>191.20519782774721</v>
      </c>
      <c r="BO1080" s="44">
        <f t="shared" si="1228"/>
        <v>140.26570941216502</v>
      </c>
      <c r="BP1080" s="44">
        <f t="shared" si="1229"/>
        <v>0</v>
      </c>
      <c r="BQ1080" s="44"/>
      <c r="BR1080" s="44">
        <f t="shared" si="1230"/>
        <v>0</v>
      </c>
      <c r="BS1080" s="44"/>
      <c r="BT1080" s="44">
        <f t="shared" si="1231"/>
        <v>140.26570941216502</v>
      </c>
      <c r="BU1080" s="20"/>
      <c r="BV1080" s="20">
        <v>0.22</v>
      </c>
      <c r="BW1080" s="20"/>
      <c r="BX1080" s="20">
        <v>0.05</v>
      </c>
      <c r="BY1080" s="44">
        <f t="shared" si="1232"/>
        <v>75.116327718043536</v>
      </c>
      <c r="BZ1080" s="44">
        <f t="shared" si="1233"/>
        <v>0</v>
      </c>
      <c r="CA1080" s="44">
        <f t="shared" si="1234"/>
        <v>0</v>
      </c>
      <c r="CB1080" s="44">
        <f t="shared" si="1235"/>
        <v>0</v>
      </c>
      <c r="CC1080" s="44"/>
      <c r="CD1080" s="44">
        <f t="shared" si="1236"/>
        <v>75.116327718043536</v>
      </c>
      <c r="CE1080" s="44">
        <f t="shared" si="1237"/>
        <v>4.1724420730728502</v>
      </c>
      <c r="CF1080" s="44">
        <f t="shared" si="1238"/>
        <v>10.924263707595795</v>
      </c>
      <c r="CG1080" s="44">
        <f t="shared" si="1239"/>
        <v>4.877286928995197</v>
      </c>
      <c r="CH1080" s="44">
        <f t="shared" si="1240"/>
        <v>29.54185128483542</v>
      </c>
      <c r="CI1080" s="44">
        <f t="shared" si="1241"/>
        <v>91.907981775043552</v>
      </c>
      <c r="CJ1080" s="44">
        <f t="shared" si="1242"/>
        <v>36.106707125909963</v>
      </c>
      <c r="CK1080" s="44">
        <f t="shared" si="1243"/>
        <v>164.12139602686347</v>
      </c>
      <c r="CM1080" s="35">
        <f t="shared" ref="CM1080:CM1081" si="1276">$CE$4/1000</f>
        <v>35</v>
      </c>
    </row>
    <row r="1081" spans="1:91" x14ac:dyDescent="0.25">
      <c r="A1081" s="41">
        <f>'[11]КППВ ПАТ "СМНВО"'!F250</f>
        <v>1979</v>
      </c>
      <c r="B1081" s="41" t="str">
        <f>'[11]КППВ ПАТ "СМНВО"'!C250</f>
        <v>вул.Пролетарська, 15</v>
      </c>
      <c r="C1081" s="50">
        <f>'[11]КППВ ПАТ "СМНВО"'!O250</f>
        <v>1</v>
      </c>
      <c r="D1081" s="46">
        <f>'[11]КППВ ПАТ "СМНВО"'!G250</f>
        <v>5</v>
      </c>
      <c r="E1081" s="86" t="str">
        <f t="shared" si="1206"/>
        <v>ПАТ"Сумське НВО ім.Фрунзе"</v>
      </c>
      <c r="F1081" s="43">
        <f>'[11]КППВ ПАТ "СМНВО"'!L250</f>
        <v>3161.95</v>
      </c>
      <c r="G1081" s="43">
        <f>'[11]КППВ ПАТ "СМНВО"'!CL250</f>
        <v>653.90705427792398</v>
      </c>
      <c r="H1081" s="32">
        <f t="shared" si="1260"/>
        <v>206.80499510679297</v>
      </c>
      <c r="I1081" s="42"/>
      <c r="J1081" s="42"/>
      <c r="K1081" s="43">
        <f>'[11]КППВ ПАТ "СМНВО"'!CN250</f>
        <v>160.01422500000001</v>
      </c>
      <c r="L1081" s="42"/>
      <c r="M1081" s="42"/>
      <c r="N1081" s="44">
        <f t="shared" si="1244"/>
        <v>813.92127927792399</v>
      </c>
      <c r="O1081" s="44">
        <f t="shared" si="1245"/>
        <v>350.18606323764112</v>
      </c>
      <c r="P1081" s="44">
        <f t="shared" si="1246"/>
        <v>0</v>
      </c>
      <c r="Q1081" s="44">
        <f t="shared" si="1247"/>
        <v>0</v>
      </c>
      <c r="R1081" s="44">
        <f t="shared" si="1248"/>
        <v>85.692226667669829</v>
      </c>
      <c r="S1081" s="44">
        <f t="shared" si="1249"/>
        <v>0</v>
      </c>
      <c r="T1081" s="44">
        <f t="shared" si="1250"/>
        <v>435.87828990531096</v>
      </c>
      <c r="U1081" s="44">
        <f t="shared" si="1251"/>
        <v>673.52426590626169</v>
      </c>
      <c r="V1081" s="44">
        <f t="shared" si="1252"/>
        <v>0</v>
      </c>
      <c r="W1081" s="44">
        <f t="shared" si="1253"/>
        <v>0</v>
      </c>
      <c r="X1081" s="44">
        <f t="shared" si="1254"/>
        <v>160.01422500000001</v>
      </c>
      <c r="Y1081" s="44">
        <f t="shared" si="1255"/>
        <v>0</v>
      </c>
      <c r="Z1081" s="44">
        <f t="shared" si="1256"/>
        <v>833.5384909062617</v>
      </c>
      <c r="AA1081" s="20">
        <v>0.03</v>
      </c>
      <c r="AC1081" s="44">
        <f t="shared" si="1257"/>
        <v>334.1127166666667</v>
      </c>
      <c r="AD1081" s="28">
        <f t="shared" si="1273"/>
        <v>105.66666666666667</v>
      </c>
      <c r="AE1081" s="44">
        <f t="shared" si="1258"/>
        <v>2193.3393166666665</v>
      </c>
      <c r="AF1081" s="28">
        <f t="shared" si="1274"/>
        <v>693.66666666666663</v>
      </c>
      <c r="AG1081" s="44">
        <f t="shared" si="1259"/>
        <v>384.70391666666671</v>
      </c>
      <c r="AH1081" s="28">
        <f t="shared" si="1275"/>
        <v>121.66666666666667</v>
      </c>
      <c r="AI1081" s="44">
        <f t="shared" si="1210"/>
        <v>121.2343678631271</v>
      </c>
      <c r="AJ1081" s="44">
        <f t="shared" si="1211"/>
        <v>0</v>
      </c>
      <c r="AK1081" s="44"/>
      <c r="AL1081" s="44">
        <f t="shared" si="1212"/>
        <v>8.0007112500000002</v>
      </c>
      <c r="AM1081" s="44"/>
      <c r="AN1081" s="44">
        <f t="shared" si="1213"/>
        <v>129.23507911312711</v>
      </c>
      <c r="AO1081" s="20"/>
      <c r="AP1081" s="20">
        <v>0.18</v>
      </c>
      <c r="AQ1081" s="20"/>
      <c r="AR1081" s="20">
        <v>0.05</v>
      </c>
      <c r="AS1081" s="44">
        <f t="shared" si="1214"/>
        <v>80.558830167347054</v>
      </c>
      <c r="AT1081" s="44">
        <f t="shared" si="1215"/>
        <v>0</v>
      </c>
      <c r="AU1081" s="44">
        <f t="shared" si="1216"/>
        <v>0</v>
      </c>
      <c r="AV1081" s="44">
        <f t="shared" si="1217"/>
        <v>4.2846113333834914</v>
      </c>
      <c r="AW1081" s="44"/>
      <c r="AX1081" s="44">
        <f t="shared" si="1218"/>
        <v>84.843441500730549</v>
      </c>
      <c r="AY1081" s="44">
        <f t="shared" si="1219"/>
        <v>377.1735889075066</v>
      </c>
      <c r="AZ1081" s="44">
        <f t="shared" si="1220"/>
        <v>0</v>
      </c>
      <c r="BA1081" s="44"/>
      <c r="BB1081" s="44">
        <f t="shared" si="1221"/>
        <v>8.0007112500000002</v>
      </c>
      <c r="BC1081" s="44"/>
      <c r="BD1081" s="44">
        <f t="shared" si="1222"/>
        <v>385.17430015750659</v>
      </c>
      <c r="BE1081" s="20"/>
      <c r="BF1081" s="20">
        <v>0.56000000000000005</v>
      </c>
      <c r="BG1081" s="20"/>
      <c r="BH1081" s="20">
        <v>0.05</v>
      </c>
      <c r="BI1081" s="44">
        <f t="shared" si="1223"/>
        <v>201.98732127547143</v>
      </c>
      <c r="BJ1081" s="44">
        <f t="shared" si="1224"/>
        <v>0</v>
      </c>
      <c r="BK1081" s="44">
        <f t="shared" si="1225"/>
        <v>0</v>
      </c>
      <c r="BL1081" s="44">
        <f t="shared" si="1226"/>
        <v>4.2846113333834914</v>
      </c>
      <c r="BM1081" s="44"/>
      <c r="BN1081" s="44">
        <f t="shared" si="1227"/>
        <v>206.27193260885491</v>
      </c>
      <c r="BO1081" s="44">
        <f t="shared" si="1228"/>
        <v>148.17533849937757</v>
      </c>
      <c r="BP1081" s="44">
        <f t="shared" si="1229"/>
        <v>0</v>
      </c>
      <c r="BQ1081" s="44"/>
      <c r="BR1081" s="44">
        <f t="shared" si="1230"/>
        <v>8.0007112500000002</v>
      </c>
      <c r="BS1081" s="44"/>
      <c r="BT1081" s="44">
        <f t="shared" si="1231"/>
        <v>156.17604974937757</v>
      </c>
      <c r="BU1081" s="20"/>
      <c r="BV1081" s="20">
        <v>0.22</v>
      </c>
      <c r="BW1081" s="20"/>
      <c r="BX1081" s="20">
        <v>0.05</v>
      </c>
      <c r="BY1081" s="44">
        <f t="shared" si="1232"/>
        <v>79.352161929649483</v>
      </c>
      <c r="BZ1081" s="44">
        <f t="shared" si="1233"/>
        <v>0</v>
      </c>
      <c r="CA1081" s="44">
        <f t="shared" si="1234"/>
        <v>0</v>
      </c>
      <c r="CB1081" s="44">
        <f t="shared" si="1235"/>
        <v>4.2846113333834914</v>
      </c>
      <c r="CC1081" s="44"/>
      <c r="CD1081" s="44">
        <f t="shared" si="1236"/>
        <v>83.636773263032978</v>
      </c>
      <c r="CE1081" s="44">
        <f t="shared" si="1237"/>
        <v>3.9379910899039827</v>
      </c>
      <c r="CF1081" s="44">
        <f t="shared" si="1238"/>
        <v>10.633241706353752</v>
      </c>
      <c r="CG1081" s="44">
        <f t="shared" si="1239"/>
        <v>4.5996982147648664</v>
      </c>
      <c r="CH1081" s="44">
        <f t="shared" si="1240"/>
        <v>33.267240949246478</v>
      </c>
      <c r="CI1081" s="44">
        <f t="shared" si="1241"/>
        <v>99.150217872196933</v>
      </c>
      <c r="CJ1081" s="44">
        <f t="shared" si="1242"/>
        <v>40.202291151662315</v>
      </c>
      <c r="CK1081" s="44">
        <f t="shared" si="1243"/>
        <v>214.56655582790034</v>
      </c>
      <c r="CM1081" s="35">
        <f t="shared" si="1276"/>
        <v>35</v>
      </c>
    </row>
    <row r="1082" spans="1:91" x14ac:dyDescent="0.25">
      <c r="A1082" s="41">
        <f>'[11]КППВ ПАТ "СМНВО"'!F251</f>
        <v>1969</v>
      </c>
      <c r="B1082" s="41" t="str">
        <f>'[11]КППВ ПАТ "СМНВО"'!C251</f>
        <v>вул.Пролетарська, 52</v>
      </c>
      <c r="C1082" s="47" t="str">
        <f>'[11]КППВ ПАТ "СМНВО"'!O251</f>
        <v>так</v>
      </c>
      <c r="D1082" s="46">
        <f>'[11]КППВ ПАТ "СМНВО"'!G251</f>
        <v>5</v>
      </c>
      <c r="E1082" s="86" t="str">
        <f t="shared" si="1206"/>
        <v>ПАТ"Сумське НВО ім.Фрунзе"</v>
      </c>
      <c r="F1082" s="43">
        <f>'[11]КППВ ПАТ "СМНВО"'!L251</f>
        <v>5283.95</v>
      </c>
      <c r="G1082" s="43">
        <f>'[11]КППВ ПАТ "СМНВО"'!CL251</f>
        <v>757.23685910827578</v>
      </c>
      <c r="H1082" s="32">
        <f t="shared" si="1260"/>
        <v>143.30886157292855</v>
      </c>
      <c r="I1082" s="42"/>
      <c r="J1082" s="42"/>
      <c r="K1082" s="43">
        <f>'[11]КППВ ПАТ "СМНВО"'!CN251</f>
        <v>0</v>
      </c>
      <c r="L1082" s="42"/>
      <c r="M1082" s="42"/>
      <c r="N1082" s="44">
        <f t="shared" si="1244"/>
        <v>757.23685910827578</v>
      </c>
      <c r="O1082" s="44">
        <f t="shared" si="1245"/>
        <v>405.52215012022043</v>
      </c>
      <c r="P1082" s="44">
        <f t="shared" si="1246"/>
        <v>0</v>
      </c>
      <c r="Q1082" s="44">
        <f t="shared" si="1247"/>
        <v>0</v>
      </c>
      <c r="R1082" s="44">
        <f t="shared" si="1248"/>
        <v>0</v>
      </c>
      <c r="S1082" s="44">
        <f t="shared" si="1249"/>
        <v>0</v>
      </c>
      <c r="T1082" s="44">
        <f t="shared" si="1250"/>
        <v>405.52215012022043</v>
      </c>
      <c r="U1082" s="44">
        <f t="shared" si="1251"/>
        <v>840.53291361018614</v>
      </c>
      <c r="V1082" s="44">
        <f t="shared" si="1252"/>
        <v>0</v>
      </c>
      <c r="W1082" s="44">
        <f t="shared" si="1253"/>
        <v>0</v>
      </c>
      <c r="X1082" s="44">
        <f t="shared" si="1254"/>
        <v>0</v>
      </c>
      <c r="Y1082" s="44">
        <f t="shared" si="1255"/>
        <v>0</v>
      </c>
      <c r="Z1082" s="44">
        <f t="shared" si="1256"/>
        <v>840.53291361018614</v>
      </c>
      <c r="AA1082" s="20">
        <v>0.11</v>
      </c>
      <c r="AC1082" s="44">
        <f>AD1082*F1082/1000</f>
        <v>475.55549999999999</v>
      </c>
      <c r="AD1082" s="28">
        <v>90</v>
      </c>
      <c r="AE1082" s="44">
        <f>AF1082*F1082/1000</f>
        <v>3497.9748999999997</v>
      </c>
      <c r="AF1082" s="28">
        <v>662</v>
      </c>
      <c r="AG1082" s="44">
        <f>AH1082*F1082/1000</f>
        <v>533.67894999999999</v>
      </c>
      <c r="AH1082" s="28">
        <v>101</v>
      </c>
      <c r="AI1082" s="44">
        <f t="shared" si="1210"/>
        <v>151.29592444983351</v>
      </c>
      <c r="AJ1082" s="44">
        <f t="shared" si="1211"/>
        <v>0</v>
      </c>
      <c r="AK1082" s="44"/>
      <c r="AL1082" s="44">
        <f t="shared" si="1212"/>
        <v>0</v>
      </c>
      <c r="AM1082" s="44"/>
      <c r="AN1082" s="44">
        <f t="shared" si="1213"/>
        <v>151.29592444983351</v>
      </c>
      <c r="AO1082" s="20"/>
      <c r="AP1082" s="20">
        <v>0.18</v>
      </c>
      <c r="AQ1082" s="20"/>
      <c r="AR1082" s="20">
        <v>0.05</v>
      </c>
      <c r="AS1082" s="44">
        <f t="shared" si="1214"/>
        <v>100.53438556735283</v>
      </c>
      <c r="AT1082" s="44">
        <f t="shared" si="1215"/>
        <v>0</v>
      </c>
      <c r="AU1082" s="44">
        <f t="shared" si="1216"/>
        <v>0</v>
      </c>
      <c r="AV1082" s="44">
        <f t="shared" si="1217"/>
        <v>0</v>
      </c>
      <c r="AW1082" s="44"/>
      <c r="AX1082" s="44">
        <f t="shared" si="1218"/>
        <v>100.53438556735283</v>
      </c>
      <c r="AY1082" s="44">
        <f t="shared" si="1219"/>
        <v>470.69843162170429</v>
      </c>
      <c r="AZ1082" s="44">
        <f t="shared" si="1220"/>
        <v>0</v>
      </c>
      <c r="BA1082" s="44"/>
      <c r="BB1082" s="44">
        <f t="shared" si="1221"/>
        <v>0</v>
      </c>
      <c r="BC1082" s="44"/>
      <c r="BD1082" s="44">
        <f t="shared" si="1222"/>
        <v>470.69843162170429</v>
      </c>
      <c r="BE1082" s="20"/>
      <c r="BF1082" s="20">
        <v>0.56000000000000005</v>
      </c>
      <c r="BG1082" s="20"/>
      <c r="BH1082" s="20">
        <v>0.05</v>
      </c>
      <c r="BI1082" s="44">
        <f t="shared" si="1223"/>
        <v>252.07256851472906</v>
      </c>
      <c r="BJ1082" s="44">
        <f t="shared" si="1224"/>
        <v>0</v>
      </c>
      <c r="BK1082" s="44">
        <f t="shared" si="1225"/>
        <v>0</v>
      </c>
      <c r="BL1082" s="44">
        <f t="shared" si="1226"/>
        <v>0</v>
      </c>
      <c r="BM1082" s="44"/>
      <c r="BN1082" s="44">
        <f t="shared" si="1227"/>
        <v>252.07256851472906</v>
      </c>
      <c r="BO1082" s="44">
        <f t="shared" si="1228"/>
        <v>184.91724099424096</v>
      </c>
      <c r="BP1082" s="44">
        <f t="shared" si="1229"/>
        <v>0</v>
      </c>
      <c r="BQ1082" s="44"/>
      <c r="BR1082" s="44">
        <f t="shared" si="1230"/>
        <v>0</v>
      </c>
      <c r="BS1082" s="44"/>
      <c r="BT1082" s="44">
        <f t="shared" si="1231"/>
        <v>184.91724099424096</v>
      </c>
      <c r="BU1082" s="20"/>
      <c r="BV1082" s="20">
        <v>0.22</v>
      </c>
      <c r="BW1082" s="20"/>
      <c r="BX1082" s="20">
        <v>0.05</v>
      </c>
      <c r="BY1082" s="44">
        <f t="shared" si="1232"/>
        <v>99.02850905935783</v>
      </c>
      <c r="BZ1082" s="44">
        <f t="shared" si="1233"/>
        <v>0</v>
      </c>
      <c r="CA1082" s="44">
        <f t="shared" si="1234"/>
        <v>0</v>
      </c>
      <c r="CB1082" s="44">
        <f t="shared" si="1235"/>
        <v>0</v>
      </c>
      <c r="CC1082" s="44"/>
      <c r="CD1082" s="44">
        <f t="shared" si="1236"/>
        <v>99.02850905935783</v>
      </c>
      <c r="CE1082" s="44">
        <f t="shared" si="1237"/>
        <v>4.7302770819781106</v>
      </c>
      <c r="CF1082" s="44">
        <f t="shared" si="1238"/>
        <v>13.876856655251666</v>
      </c>
      <c r="CG1082" s="44">
        <f t="shared" si="1239"/>
        <v>5.3891445510919693</v>
      </c>
      <c r="CH1082" s="44">
        <f t="shared" si="1240"/>
        <v>38.946066407447681</v>
      </c>
      <c r="CI1082" s="44">
        <f t="shared" si="1241"/>
        <v>121.1655399342817</v>
      </c>
      <c r="CJ1082" s="44">
        <f t="shared" si="1242"/>
        <v>47.600747831324945</v>
      </c>
      <c r="CK1082" s="44">
        <f t="shared" si="1243"/>
        <v>216.36703559693157</v>
      </c>
    </row>
    <row r="1083" spans="1:91" x14ac:dyDescent="0.25">
      <c r="A1083" s="41">
        <f>'[11]КППВ ПАТ "СМНВО"'!F252</f>
        <v>1972</v>
      </c>
      <c r="B1083" s="41" t="str">
        <f>'[11]КППВ ПАТ "СМНВО"'!C252</f>
        <v>вул.Пролетарська, 57</v>
      </c>
      <c r="C1083" s="50">
        <f>'[11]КППВ ПАТ "СМНВО"'!O252</f>
        <v>1</v>
      </c>
      <c r="D1083" s="46">
        <f>'[11]КППВ ПАТ "СМНВО"'!G252</f>
        <v>5</v>
      </c>
      <c r="E1083" s="86" t="str">
        <f t="shared" si="1206"/>
        <v>ПАТ"Сумське НВО ім.Фрунзе"</v>
      </c>
      <c r="F1083" s="43">
        <f>'[11]КППВ ПАТ "СМНВО"'!L252</f>
        <v>2639.18</v>
      </c>
      <c r="G1083" s="43">
        <f>'[11]КППВ ПАТ "СМНВО"'!CL252</f>
        <v>541.47575778460271</v>
      </c>
      <c r="H1083" s="32">
        <f t="shared" si="1260"/>
        <v>205.16818018649835</v>
      </c>
      <c r="I1083" s="42"/>
      <c r="J1083" s="42"/>
      <c r="K1083" s="43">
        <f>'[11]КППВ ПАТ "СМНВО"'!CN252</f>
        <v>132.17557500000001</v>
      </c>
      <c r="L1083" s="42"/>
      <c r="M1083" s="42"/>
      <c r="N1083" s="44">
        <f t="shared" si="1244"/>
        <v>673.65133278460269</v>
      </c>
      <c r="O1083" s="44">
        <f t="shared" si="1245"/>
        <v>289.97586540275688</v>
      </c>
      <c r="P1083" s="44">
        <f t="shared" si="1246"/>
        <v>0</v>
      </c>
      <c r="Q1083" s="44">
        <f t="shared" si="1247"/>
        <v>0</v>
      </c>
      <c r="R1083" s="44">
        <f t="shared" si="1248"/>
        <v>70.783827705503015</v>
      </c>
      <c r="S1083" s="44">
        <f t="shared" si="1249"/>
        <v>0</v>
      </c>
      <c r="T1083" s="44">
        <f t="shared" si="1250"/>
        <v>360.75969310825991</v>
      </c>
      <c r="U1083" s="44">
        <f t="shared" si="1251"/>
        <v>557.72003051814079</v>
      </c>
      <c r="V1083" s="44">
        <f t="shared" si="1252"/>
        <v>0</v>
      </c>
      <c r="W1083" s="44">
        <f t="shared" si="1253"/>
        <v>0</v>
      </c>
      <c r="X1083" s="44">
        <f t="shared" si="1254"/>
        <v>132.17557500000001</v>
      </c>
      <c r="Y1083" s="44">
        <f t="shared" si="1255"/>
        <v>0</v>
      </c>
      <c r="Z1083" s="44">
        <f t="shared" si="1256"/>
        <v>689.89560551814077</v>
      </c>
      <c r="AA1083" s="20">
        <v>0.03</v>
      </c>
      <c r="AC1083" s="44">
        <f t="shared" si="1257"/>
        <v>278.87335333333334</v>
      </c>
      <c r="AD1083" s="28">
        <f>94+$CG$4</f>
        <v>105.66666666666667</v>
      </c>
      <c r="AE1083" s="44">
        <f t="shared" si="1258"/>
        <v>1830.7111933333331</v>
      </c>
      <c r="AF1083" s="28">
        <f>682+$CG$4</f>
        <v>693.66666666666663</v>
      </c>
      <c r="AG1083" s="44">
        <f t="shared" si="1259"/>
        <v>321.10023333333334</v>
      </c>
      <c r="AH1083" s="28">
        <f>110+$CG$4</f>
        <v>121.66666666666667</v>
      </c>
      <c r="AI1083" s="44">
        <f t="shared" si="1210"/>
        <v>100.38960549326534</v>
      </c>
      <c r="AJ1083" s="44">
        <f t="shared" si="1211"/>
        <v>0</v>
      </c>
      <c r="AK1083" s="44"/>
      <c r="AL1083" s="44">
        <f t="shared" si="1212"/>
        <v>6.6087787500000008</v>
      </c>
      <c r="AM1083" s="44"/>
      <c r="AN1083" s="44">
        <f t="shared" si="1213"/>
        <v>106.99838424326533</v>
      </c>
      <c r="AO1083" s="20"/>
      <c r="AP1083" s="20">
        <v>0.18</v>
      </c>
      <c r="AQ1083" s="20"/>
      <c r="AR1083" s="20">
        <v>0.05</v>
      </c>
      <c r="AS1083" s="44">
        <f t="shared" si="1214"/>
        <v>66.707727536711474</v>
      </c>
      <c r="AT1083" s="44">
        <f t="shared" si="1215"/>
        <v>0</v>
      </c>
      <c r="AU1083" s="44">
        <f t="shared" si="1216"/>
        <v>0</v>
      </c>
      <c r="AV1083" s="44">
        <f t="shared" si="1217"/>
        <v>3.5391913852751511</v>
      </c>
      <c r="AW1083" s="44"/>
      <c r="AX1083" s="44">
        <f t="shared" si="1218"/>
        <v>70.246918921986619</v>
      </c>
      <c r="AY1083" s="44">
        <f t="shared" si="1219"/>
        <v>312.32321709015889</v>
      </c>
      <c r="AZ1083" s="44">
        <f t="shared" si="1220"/>
        <v>0</v>
      </c>
      <c r="BA1083" s="44"/>
      <c r="BB1083" s="44">
        <f t="shared" si="1221"/>
        <v>6.6087787500000008</v>
      </c>
      <c r="BC1083" s="44"/>
      <c r="BD1083" s="44">
        <f t="shared" si="1222"/>
        <v>318.93199584015889</v>
      </c>
      <c r="BE1083" s="20"/>
      <c r="BF1083" s="20">
        <v>0.56000000000000005</v>
      </c>
      <c r="BG1083" s="20"/>
      <c r="BH1083" s="20">
        <v>0.05</v>
      </c>
      <c r="BI1083" s="44">
        <f t="shared" si="1223"/>
        <v>167.2580791643102</v>
      </c>
      <c r="BJ1083" s="44">
        <f t="shared" si="1224"/>
        <v>0</v>
      </c>
      <c r="BK1083" s="44">
        <f t="shared" si="1225"/>
        <v>0</v>
      </c>
      <c r="BL1083" s="44">
        <f t="shared" si="1226"/>
        <v>3.5391913852751511</v>
      </c>
      <c r="BM1083" s="44"/>
      <c r="BN1083" s="44">
        <f t="shared" si="1227"/>
        <v>170.79727054958536</v>
      </c>
      <c r="BO1083" s="44">
        <f t="shared" si="1228"/>
        <v>122.69840671399098</v>
      </c>
      <c r="BP1083" s="44">
        <f t="shared" si="1229"/>
        <v>0</v>
      </c>
      <c r="BQ1083" s="44"/>
      <c r="BR1083" s="44">
        <f t="shared" si="1230"/>
        <v>6.6087787500000008</v>
      </c>
      <c r="BS1083" s="44"/>
      <c r="BT1083" s="44">
        <f t="shared" si="1231"/>
        <v>129.30718546399098</v>
      </c>
      <c r="BU1083" s="20"/>
      <c r="BV1083" s="20">
        <v>0.22</v>
      </c>
      <c r="BW1083" s="20"/>
      <c r="BX1083" s="20">
        <v>0.05</v>
      </c>
      <c r="BY1083" s="44">
        <f t="shared" si="1232"/>
        <v>65.708531100264722</v>
      </c>
      <c r="BZ1083" s="44">
        <f t="shared" si="1233"/>
        <v>0</v>
      </c>
      <c r="CA1083" s="44">
        <f t="shared" si="1234"/>
        <v>0</v>
      </c>
      <c r="CB1083" s="44">
        <f t="shared" si="1235"/>
        <v>3.5391913852751511</v>
      </c>
      <c r="CC1083" s="44"/>
      <c r="CD1083" s="44">
        <f t="shared" si="1236"/>
        <v>69.247722485539867</v>
      </c>
      <c r="CE1083" s="44">
        <f t="shared" si="1237"/>
        <v>3.9699015645517317</v>
      </c>
      <c r="CF1083" s="44">
        <f t="shared" si="1238"/>
        <v>10.718620897409753</v>
      </c>
      <c r="CG1083" s="44">
        <f t="shared" si="1239"/>
        <v>4.636978976462145</v>
      </c>
      <c r="CH1083" s="44">
        <f t="shared" si="1240"/>
        <v>27.543148920773202</v>
      </c>
      <c r="CI1083" s="44">
        <f t="shared" si="1241"/>
        <v>82.098356149502507</v>
      </c>
      <c r="CJ1083" s="44">
        <f t="shared" si="1242"/>
        <v>33.285802313271027</v>
      </c>
      <c r="CK1083" s="44">
        <f t="shared" si="1243"/>
        <v>177.5905079031057</v>
      </c>
      <c r="CM1083" s="35">
        <f>$CE$4/1000</f>
        <v>35</v>
      </c>
    </row>
    <row r="1084" spans="1:91" x14ac:dyDescent="0.25">
      <c r="A1084" s="41">
        <f>'[11]КППВ ПАТ "СМНВО"'!F253</f>
        <v>1968</v>
      </c>
      <c r="B1084" s="41" t="str">
        <f>'[11]КППВ ПАТ "СМНВО"'!C253</f>
        <v>вул.Пролетарська, 68</v>
      </c>
      <c r="C1084" s="50">
        <f>'[11]КППВ ПАТ "СМНВО"'!O253</f>
        <v>1</v>
      </c>
      <c r="D1084" s="46">
        <f>'[11]КППВ ПАТ "СМНВО"'!G253</f>
        <v>5</v>
      </c>
      <c r="E1084" s="86" t="str">
        <f t="shared" si="1206"/>
        <v>ПАТ"Сумське НВО ім.Фрунзе"</v>
      </c>
      <c r="F1084" s="43">
        <f>'[11]КППВ ПАТ "СМНВО"'!L253</f>
        <v>1888.1</v>
      </c>
      <c r="G1084" s="43">
        <f>'[11]КППВ ПАТ "СМНВО"'!CL253</f>
        <v>387.13338387384397</v>
      </c>
      <c r="H1084" s="32">
        <f t="shared" si="1260"/>
        <v>205.03860170215773</v>
      </c>
      <c r="I1084" s="42"/>
      <c r="J1084" s="42"/>
      <c r="K1084" s="43">
        <f>'[11]КППВ ПАТ "СМНВО"'!CN253</f>
        <v>0</v>
      </c>
      <c r="L1084" s="42"/>
      <c r="M1084" s="42"/>
      <c r="N1084" s="44">
        <f t="shared" si="1244"/>
        <v>387.13338387384397</v>
      </c>
      <c r="O1084" s="44">
        <f t="shared" si="1245"/>
        <v>207.32107836999788</v>
      </c>
      <c r="P1084" s="44">
        <f t="shared" si="1246"/>
        <v>0</v>
      </c>
      <c r="Q1084" s="44">
        <f t="shared" si="1247"/>
        <v>0</v>
      </c>
      <c r="R1084" s="44">
        <f t="shared" si="1248"/>
        <v>0</v>
      </c>
      <c r="S1084" s="44">
        <f t="shared" si="1249"/>
        <v>0</v>
      </c>
      <c r="T1084" s="44">
        <f t="shared" si="1250"/>
        <v>207.32107836999788</v>
      </c>
      <c r="U1084" s="44">
        <f t="shared" si="1251"/>
        <v>398.74738539005932</v>
      </c>
      <c r="V1084" s="44">
        <f t="shared" si="1252"/>
        <v>0</v>
      </c>
      <c r="W1084" s="44">
        <f t="shared" si="1253"/>
        <v>0</v>
      </c>
      <c r="X1084" s="44">
        <f t="shared" si="1254"/>
        <v>0</v>
      </c>
      <c r="Y1084" s="44">
        <f t="shared" si="1255"/>
        <v>0</v>
      </c>
      <c r="Z1084" s="44">
        <f t="shared" si="1256"/>
        <v>398.74738539005932</v>
      </c>
      <c r="AA1084" s="20">
        <v>0.03</v>
      </c>
      <c r="AC1084" s="44">
        <f t="shared" si="1257"/>
        <v>222.79579999999999</v>
      </c>
      <c r="AD1084" s="28">
        <f>98+$CG$3</f>
        <v>118</v>
      </c>
      <c r="AE1084" s="44">
        <f t="shared" si="1258"/>
        <v>1374.5368000000001</v>
      </c>
      <c r="AF1084" s="28">
        <f>708+$CG$3</f>
        <v>728</v>
      </c>
      <c r="AG1084" s="44">
        <f t="shared" si="1259"/>
        <v>251.1173</v>
      </c>
      <c r="AH1084" s="28">
        <f>113+$CG$3</f>
        <v>133</v>
      </c>
      <c r="AI1084" s="44">
        <f t="shared" si="1210"/>
        <v>71.774529370210672</v>
      </c>
      <c r="AJ1084" s="44">
        <f t="shared" si="1211"/>
        <v>0</v>
      </c>
      <c r="AK1084" s="44"/>
      <c r="AL1084" s="44">
        <f t="shared" si="1212"/>
        <v>0</v>
      </c>
      <c r="AM1084" s="44"/>
      <c r="AN1084" s="44">
        <f t="shared" si="1213"/>
        <v>71.774529370210672</v>
      </c>
      <c r="AO1084" s="20"/>
      <c r="AP1084" s="20">
        <v>0.18</v>
      </c>
      <c r="AQ1084" s="20"/>
      <c r="AR1084" s="20">
        <v>0.05</v>
      </c>
      <c r="AS1084" s="44">
        <f t="shared" si="1214"/>
        <v>47.693341614186423</v>
      </c>
      <c r="AT1084" s="44">
        <f t="shared" si="1215"/>
        <v>0</v>
      </c>
      <c r="AU1084" s="44">
        <f t="shared" si="1216"/>
        <v>0</v>
      </c>
      <c r="AV1084" s="44">
        <f t="shared" si="1217"/>
        <v>0</v>
      </c>
      <c r="AW1084" s="44"/>
      <c r="AX1084" s="44">
        <f t="shared" si="1218"/>
        <v>47.693341614186423</v>
      </c>
      <c r="AY1084" s="44">
        <f t="shared" si="1219"/>
        <v>223.29853581843324</v>
      </c>
      <c r="AZ1084" s="44">
        <f t="shared" si="1220"/>
        <v>0</v>
      </c>
      <c r="BA1084" s="44"/>
      <c r="BB1084" s="44">
        <f t="shared" si="1221"/>
        <v>0</v>
      </c>
      <c r="BC1084" s="44"/>
      <c r="BD1084" s="44">
        <f t="shared" si="1222"/>
        <v>223.29853581843324</v>
      </c>
      <c r="BE1084" s="20"/>
      <c r="BF1084" s="20">
        <v>0.56000000000000005</v>
      </c>
      <c r="BG1084" s="20"/>
      <c r="BH1084" s="20">
        <v>0.05</v>
      </c>
      <c r="BI1084" s="44">
        <f t="shared" si="1223"/>
        <v>119.58279800381479</v>
      </c>
      <c r="BJ1084" s="44">
        <f t="shared" si="1224"/>
        <v>0</v>
      </c>
      <c r="BK1084" s="44">
        <f t="shared" si="1225"/>
        <v>0</v>
      </c>
      <c r="BL1084" s="44">
        <f t="shared" si="1226"/>
        <v>0</v>
      </c>
      <c r="BM1084" s="44"/>
      <c r="BN1084" s="44">
        <f t="shared" si="1227"/>
        <v>119.58279800381479</v>
      </c>
      <c r="BO1084" s="44">
        <f t="shared" si="1228"/>
        <v>87.724424785813056</v>
      </c>
      <c r="BP1084" s="44">
        <f t="shared" si="1229"/>
        <v>0</v>
      </c>
      <c r="BQ1084" s="44"/>
      <c r="BR1084" s="44">
        <f t="shared" si="1230"/>
        <v>0</v>
      </c>
      <c r="BS1084" s="44"/>
      <c r="BT1084" s="44">
        <f t="shared" si="1231"/>
        <v>87.724424785813056</v>
      </c>
      <c r="BU1084" s="20"/>
      <c r="BV1084" s="20">
        <v>0.22</v>
      </c>
      <c r="BW1084" s="20"/>
      <c r="BX1084" s="20">
        <v>0.05</v>
      </c>
      <c r="BY1084" s="44">
        <f t="shared" si="1232"/>
        <v>46.978956358641526</v>
      </c>
      <c r="BZ1084" s="44">
        <f t="shared" si="1233"/>
        <v>0</v>
      </c>
      <c r="CA1084" s="44">
        <f t="shared" si="1234"/>
        <v>0</v>
      </c>
      <c r="CB1084" s="44">
        <f t="shared" si="1235"/>
        <v>0</v>
      </c>
      <c r="CC1084" s="44"/>
      <c r="CD1084" s="44">
        <f t="shared" si="1236"/>
        <v>46.978956358641526</v>
      </c>
      <c r="CE1084" s="44">
        <f t="shared" si="1237"/>
        <v>4.6714235668848412</v>
      </c>
      <c r="CF1084" s="44">
        <f t="shared" si="1238"/>
        <v>11.494435846501528</v>
      </c>
      <c r="CG1084" s="44">
        <f t="shared" si="1239"/>
        <v>5.3453145719744866</v>
      </c>
      <c r="CH1084" s="44">
        <f t="shared" si="1240"/>
        <v>18.475947699056508</v>
      </c>
      <c r="CI1084" s="44">
        <f t="shared" si="1241"/>
        <v>57.480726174842481</v>
      </c>
      <c r="CJ1084" s="44">
        <f t="shared" si="1242"/>
        <v>22.581713854402405</v>
      </c>
      <c r="CK1084" s="44">
        <f t="shared" si="1243"/>
        <v>102.64415388364729</v>
      </c>
      <c r="CM1084" s="35">
        <f>$CE$3/1000</f>
        <v>20</v>
      </c>
    </row>
    <row r="1085" spans="1:91" x14ac:dyDescent="0.25">
      <c r="A1085" s="41">
        <f>'[11]КППВ ПАТ "СМНВО"'!F254</f>
        <v>1976</v>
      </c>
      <c r="B1085" s="41" t="str">
        <f>'[11]КППВ ПАТ "СМНВО"'!C254</f>
        <v xml:space="preserve"> вул.Пушкіна, 20</v>
      </c>
      <c r="C1085" s="47" t="str">
        <f>'[11]КППВ ПАТ "СМНВО"'!O254</f>
        <v>так</v>
      </c>
      <c r="D1085" s="46">
        <f>'[11]КППВ ПАТ "СМНВО"'!G254</f>
        <v>5</v>
      </c>
      <c r="E1085" s="86" t="str">
        <f t="shared" si="1206"/>
        <v>ПАТ"Сумське НВО ім.Фрунзе"</v>
      </c>
      <c r="F1085" s="43">
        <f>'[11]КППВ ПАТ "СМНВО"'!L254</f>
        <v>5465.5</v>
      </c>
      <c r="G1085" s="43">
        <f>'[11]КППВ ПАТ "СМНВО"'!CL254</f>
        <v>779.10955732543061</v>
      </c>
      <c r="H1085" s="32">
        <f t="shared" si="1260"/>
        <v>142.5504633291429</v>
      </c>
      <c r="I1085" s="42"/>
      <c r="J1085" s="42"/>
      <c r="K1085" s="43">
        <f>'[11]КППВ ПАТ "СМНВО"'!CN254</f>
        <v>210.67830000000001</v>
      </c>
      <c r="L1085" s="42"/>
      <c r="M1085" s="42"/>
      <c r="N1085" s="44">
        <f t="shared" si="1244"/>
        <v>989.78785732543065</v>
      </c>
      <c r="O1085" s="44">
        <f t="shared" si="1245"/>
        <v>417.23561005453547</v>
      </c>
      <c r="P1085" s="44">
        <f t="shared" si="1246"/>
        <v>0</v>
      </c>
      <c r="Q1085" s="44">
        <f t="shared" si="1247"/>
        <v>0</v>
      </c>
      <c r="R1085" s="44">
        <f t="shared" si="1248"/>
        <v>112.8242981994841</v>
      </c>
      <c r="S1085" s="44">
        <f t="shared" si="1249"/>
        <v>0</v>
      </c>
      <c r="T1085" s="44">
        <f t="shared" si="1250"/>
        <v>530.05990825401955</v>
      </c>
      <c r="U1085" s="44">
        <f t="shared" si="1251"/>
        <v>864.81160863122807</v>
      </c>
      <c r="V1085" s="44">
        <f t="shared" si="1252"/>
        <v>0</v>
      </c>
      <c r="W1085" s="44">
        <f t="shared" si="1253"/>
        <v>0</v>
      </c>
      <c r="X1085" s="44">
        <f t="shared" si="1254"/>
        <v>210.67830000000001</v>
      </c>
      <c r="Y1085" s="44">
        <f t="shared" si="1255"/>
        <v>0</v>
      </c>
      <c r="Z1085" s="44">
        <f t="shared" si="1256"/>
        <v>1075.489908631228</v>
      </c>
      <c r="AA1085" s="20">
        <v>0.11</v>
      </c>
      <c r="AC1085" s="44">
        <f>AD1085*F1085/1000</f>
        <v>491.89499999999998</v>
      </c>
      <c r="AD1085" s="28">
        <v>90</v>
      </c>
      <c r="AE1085" s="44">
        <f>AF1085*F1085/1000</f>
        <v>3618.1610000000001</v>
      </c>
      <c r="AF1085" s="28">
        <v>662</v>
      </c>
      <c r="AG1085" s="44">
        <f>AH1085*F1085/1000</f>
        <v>552.01549999999997</v>
      </c>
      <c r="AH1085" s="28">
        <v>101</v>
      </c>
      <c r="AI1085" s="44">
        <f t="shared" si="1210"/>
        <v>155.66608955362105</v>
      </c>
      <c r="AJ1085" s="44">
        <f t="shared" si="1211"/>
        <v>0</v>
      </c>
      <c r="AK1085" s="44"/>
      <c r="AL1085" s="44">
        <f t="shared" si="1212"/>
        <v>10.533915</v>
      </c>
      <c r="AM1085" s="44"/>
      <c r="AN1085" s="44">
        <f t="shared" si="1213"/>
        <v>166.20000455362106</v>
      </c>
      <c r="AO1085" s="20"/>
      <c r="AP1085" s="20">
        <v>0.18</v>
      </c>
      <c r="AQ1085" s="20"/>
      <c r="AR1085" s="20">
        <v>0.05</v>
      </c>
      <c r="AS1085" s="44">
        <f t="shared" si="1214"/>
        <v>103.43830955033391</v>
      </c>
      <c r="AT1085" s="44">
        <f t="shared" si="1215"/>
        <v>0</v>
      </c>
      <c r="AU1085" s="44">
        <f t="shared" si="1216"/>
        <v>0</v>
      </c>
      <c r="AV1085" s="44">
        <f t="shared" si="1217"/>
        <v>5.641214909974205</v>
      </c>
      <c r="AW1085" s="44"/>
      <c r="AX1085" s="44">
        <f t="shared" si="1218"/>
        <v>109.07952446030812</v>
      </c>
      <c r="AY1085" s="44">
        <f t="shared" si="1219"/>
        <v>484.29450083348775</v>
      </c>
      <c r="AZ1085" s="44">
        <f t="shared" si="1220"/>
        <v>0</v>
      </c>
      <c r="BA1085" s="44"/>
      <c r="BB1085" s="44">
        <f t="shared" si="1221"/>
        <v>10.533915</v>
      </c>
      <c r="BC1085" s="44"/>
      <c r="BD1085" s="44">
        <f t="shared" si="1222"/>
        <v>494.82841583348772</v>
      </c>
      <c r="BE1085" s="20"/>
      <c r="BF1085" s="20">
        <v>0.56000000000000005</v>
      </c>
      <c r="BG1085" s="20"/>
      <c r="BH1085" s="20">
        <v>0.05</v>
      </c>
      <c r="BI1085" s="44">
        <f t="shared" si="1223"/>
        <v>259.35365520989927</v>
      </c>
      <c r="BJ1085" s="44">
        <f t="shared" si="1224"/>
        <v>0</v>
      </c>
      <c r="BK1085" s="44">
        <f t="shared" si="1225"/>
        <v>0</v>
      </c>
      <c r="BL1085" s="44">
        <f t="shared" si="1226"/>
        <v>5.641214909974205</v>
      </c>
      <c r="BM1085" s="44"/>
      <c r="BN1085" s="44">
        <f t="shared" si="1227"/>
        <v>264.9948701198735</v>
      </c>
      <c r="BO1085" s="44">
        <f t="shared" si="1228"/>
        <v>190.25855389887019</v>
      </c>
      <c r="BP1085" s="44">
        <f t="shared" si="1229"/>
        <v>0</v>
      </c>
      <c r="BQ1085" s="44"/>
      <c r="BR1085" s="44">
        <f t="shared" si="1230"/>
        <v>10.533915</v>
      </c>
      <c r="BS1085" s="44"/>
      <c r="BT1085" s="44">
        <f t="shared" si="1231"/>
        <v>200.7924688988702</v>
      </c>
      <c r="BU1085" s="20"/>
      <c r="BV1085" s="20">
        <v>0.22</v>
      </c>
      <c r="BW1085" s="20"/>
      <c r="BX1085" s="20">
        <v>0.05</v>
      </c>
      <c r="BY1085" s="44">
        <f t="shared" si="1232"/>
        <v>101.88893597531758</v>
      </c>
      <c r="BZ1085" s="44">
        <f t="shared" si="1233"/>
        <v>0</v>
      </c>
      <c r="CA1085" s="44">
        <f t="shared" si="1234"/>
        <v>0</v>
      </c>
      <c r="CB1085" s="44">
        <f t="shared" si="1235"/>
        <v>5.641214909974205</v>
      </c>
      <c r="CC1085" s="44"/>
      <c r="CD1085" s="44">
        <f t="shared" si="1236"/>
        <v>107.53015088529179</v>
      </c>
      <c r="CE1085" s="44">
        <f t="shared" si="1237"/>
        <v>4.509508108270043</v>
      </c>
      <c r="CF1085" s="44">
        <f t="shared" si="1238"/>
        <v>13.65370204473499</v>
      </c>
      <c r="CG1085" s="44">
        <f t="shared" si="1239"/>
        <v>5.1335880723246143</v>
      </c>
      <c r="CH1085" s="44">
        <f t="shared" si="1240"/>
        <v>42.782622451999273</v>
      </c>
      <c r="CI1085" s="44">
        <f t="shared" si="1241"/>
        <v>127.37699586701825</v>
      </c>
      <c r="CJ1085" s="44">
        <f t="shared" si="1242"/>
        <v>51.687293337790749</v>
      </c>
      <c r="CK1085" s="44">
        <f t="shared" si="1243"/>
        <v>276.84884146353977</v>
      </c>
    </row>
    <row r="1086" spans="1:91" x14ac:dyDescent="0.25">
      <c r="A1086" s="41">
        <f>'[11]КППВ ПАТ "СМНВО"'!F255</f>
        <v>1972</v>
      </c>
      <c r="B1086" s="41" t="str">
        <f>'[11]КППВ ПАТ "СМНВО"'!C255</f>
        <v>вул. Пушкіна, 53</v>
      </c>
      <c r="C1086" s="47" t="str">
        <f>'[11]КППВ ПАТ "СМНВО"'!O255</f>
        <v>так</v>
      </c>
      <c r="D1086" s="46">
        <f>'[11]КППВ ПАТ "СМНВО"'!G255</f>
        <v>5</v>
      </c>
      <c r="E1086" s="86" t="str">
        <f t="shared" si="1206"/>
        <v>ПАТ"Сумське НВО ім.Фрунзе"</v>
      </c>
      <c r="F1086" s="43">
        <f>'[11]КППВ ПАТ "СМНВО"'!L255</f>
        <v>4268.53</v>
      </c>
      <c r="G1086" s="43">
        <f>'[11]КППВ ПАТ "СМНВО"'!CL255</f>
        <v>627.75190926829691</v>
      </c>
      <c r="H1086" s="32">
        <f t="shared" si="1260"/>
        <v>147.06512763604729</v>
      </c>
      <c r="I1086" s="42"/>
      <c r="J1086" s="42"/>
      <c r="K1086" s="43">
        <f>'[11]КППВ ПАТ "СМНВО"'!CN255</f>
        <v>0</v>
      </c>
      <c r="L1086" s="42"/>
      <c r="M1086" s="42"/>
      <c r="N1086" s="44">
        <f t="shared" si="1244"/>
        <v>627.75190926829691</v>
      </c>
      <c r="O1086" s="44">
        <f t="shared" si="1245"/>
        <v>336.17922969086908</v>
      </c>
      <c r="P1086" s="44">
        <f t="shared" si="1246"/>
        <v>0</v>
      </c>
      <c r="Q1086" s="44">
        <f t="shared" si="1247"/>
        <v>0</v>
      </c>
      <c r="R1086" s="44">
        <f t="shared" si="1248"/>
        <v>0</v>
      </c>
      <c r="S1086" s="44">
        <f t="shared" si="1249"/>
        <v>0</v>
      </c>
      <c r="T1086" s="44">
        <f t="shared" si="1250"/>
        <v>336.17922969086908</v>
      </c>
      <c r="U1086" s="44">
        <f t="shared" si="1251"/>
        <v>696.8046192878096</v>
      </c>
      <c r="V1086" s="44">
        <f t="shared" si="1252"/>
        <v>0</v>
      </c>
      <c r="W1086" s="44">
        <f t="shared" si="1253"/>
        <v>0</v>
      </c>
      <c r="X1086" s="44">
        <f t="shared" si="1254"/>
        <v>0</v>
      </c>
      <c r="Y1086" s="44">
        <f t="shared" si="1255"/>
        <v>0</v>
      </c>
      <c r="Z1086" s="44">
        <f t="shared" si="1256"/>
        <v>696.8046192878096</v>
      </c>
      <c r="AA1086" s="20">
        <v>0.11</v>
      </c>
      <c r="AC1086" s="44">
        <f t="shared" si="1257"/>
        <v>401.24181999999996</v>
      </c>
      <c r="AD1086" s="28">
        <v>94</v>
      </c>
      <c r="AE1086" s="44">
        <f t="shared" si="1258"/>
        <v>2911.1374599999999</v>
      </c>
      <c r="AF1086" s="28">
        <v>682</v>
      </c>
      <c r="AG1086" s="44">
        <f t="shared" si="1259"/>
        <v>469.53829999999999</v>
      </c>
      <c r="AH1086" s="28">
        <v>110</v>
      </c>
      <c r="AI1086" s="44">
        <f t="shared" si="1210"/>
        <v>125.42483147180572</v>
      </c>
      <c r="AJ1086" s="44">
        <f t="shared" si="1211"/>
        <v>0</v>
      </c>
      <c r="AK1086" s="44"/>
      <c r="AL1086" s="44">
        <f t="shared" si="1212"/>
        <v>0</v>
      </c>
      <c r="AM1086" s="44"/>
      <c r="AN1086" s="44">
        <f t="shared" si="1213"/>
        <v>125.42483147180572</v>
      </c>
      <c r="AO1086" s="20"/>
      <c r="AP1086" s="20">
        <v>0.18</v>
      </c>
      <c r="AQ1086" s="20"/>
      <c r="AR1086" s="20">
        <v>0.05</v>
      </c>
      <c r="AS1086" s="44">
        <f t="shared" si="1214"/>
        <v>83.343344592787147</v>
      </c>
      <c r="AT1086" s="44">
        <f t="shared" si="1215"/>
        <v>0</v>
      </c>
      <c r="AU1086" s="44">
        <f t="shared" si="1216"/>
        <v>0</v>
      </c>
      <c r="AV1086" s="44">
        <f t="shared" si="1217"/>
        <v>0</v>
      </c>
      <c r="AW1086" s="44"/>
      <c r="AX1086" s="44">
        <f t="shared" si="1218"/>
        <v>83.343344592787147</v>
      </c>
      <c r="AY1086" s="44">
        <f t="shared" si="1219"/>
        <v>390.21058680117341</v>
      </c>
      <c r="AZ1086" s="44">
        <f t="shared" si="1220"/>
        <v>0</v>
      </c>
      <c r="BA1086" s="44"/>
      <c r="BB1086" s="44">
        <f t="shared" si="1221"/>
        <v>0</v>
      </c>
      <c r="BC1086" s="44"/>
      <c r="BD1086" s="44">
        <f t="shared" si="1222"/>
        <v>390.21058680117341</v>
      </c>
      <c r="BE1086" s="20"/>
      <c r="BF1086" s="20">
        <v>0.56000000000000005</v>
      </c>
      <c r="BG1086" s="20"/>
      <c r="BH1086" s="20">
        <v>0.05</v>
      </c>
      <c r="BI1086" s="44">
        <f t="shared" si="1223"/>
        <v>208.96900917584423</v>
      </c>
      <c r="BJ1086" s="44">
        <f t="shared" si="1224"/>
        <v>0</v>
      </c>
      <c r="BK1086" s="44">
        <f t="shared" si="1225"/>
        <v>0</v>
      </c>
      <c r="BL1086" s="44">
        <f t="shared" si="1226"/>
        <v>0</v>
      </c>
      <c r="BM1086" s="44"/>
      <c r="BN1086" s="44">
        <f t="shared" si="1227"/>
        <v>208.96900917584423</v>
      </c>
      <c r="BO1086" s="44">
        <f t="shared" si="1228"/>
        <v>153.29701624331813</v>
      </c>
      <c r="BP1086" s="44">
        <f t="shared" si="1229"/>
        <v>0</v>
      </c>
      <c r="BQ1086" s="44"/>
      <c r="BR1086" s="44">
        <f t="shared" si="1230"/>
        <v>0</v>
      </c>
      <c r="BS1086" s="44"/>
      <c r="BT1086" s="44">
        <f t="shared" si="1231"/>
        <v>153.29701624331813</v>
      </c>
      <c r="BU1086" s="20"/>
      <c r="BV1086" s="20">
        <v>0.22</v>
      </c>
      <c r="BW1086" s="20"/>
      <c r="BX1086" s="20">
        <v>0.05</v>
      </c>
      <c r="BY1086" s="44">
        <f t="shared" si="1232"/>
        <v>82.094967890510233</v>
      </c>
      <c r="BZ1086" s="44">
        <f t="shared" si="1233"/>
        <v>0</v>
      </c>
      <c r="CA1086" s="44">
        <f t="shared" si="1234"/>
        <v>0</v>
      </c>
      <c r="CB1086" s="44">
        <f t="shared" si="1235"/>
        <v>0</v>
      </c>
      <c r="CC1086" s="44"/>
      <c r="CD1086" s="44">
        <f t="shared" si="1236"/>
        <v>82.094967890510233</v>
      </c>
      <c r="CE1086" s="44">
        <f t="shared" si="1237"/>
        <v>4.8143234707036822</v>
      </c>
      <c r="CF1086" s="44">
        <f t="shared" si="1238"/>
        <v>13.930953070415921</v>
      </c>
      <c r="CG1086" s="44">
        <f t="shared" si="1239"/>
        <v>5.719452873484542</v>
      </c>
      <c r="CH1086" s="44">
        <f t="shared" si="1240"/>
        <v>32.286420360672544</v>
      </c>
      <c r="CI1086" s="44">
        <f t="shared" si="1241"/>
        <v>100.44664112209237</v>
      </c>
      <c r="CJ1086" s="44">
        <f t="shared" si="1242"/>
        <v>39.461180440822005</v>
      </c>
      <c r="CK1086" s="44">
        <f t="shared" si="1243"/>
        <v>179.36900200373637</v>
      </c>
    </row>
    <row r="1087" spans="1:91" x14ac:dyDescent="0.25">
      <c r="A1087" s="41">
        <f>'[11]КППВ ПАТ "СМНВО"'!F256</f>
        <v>1974</v>
      </c>
      <c r="B1087" s="41" t="str">
        <f>'[11]КППВ ПАТ "СМНВО"'!C256</f>
        <v>вул.Пушкіна, 55</v>
      </c>
      <c r="C1087" s="47" t="str">
        <f>'[11]КППВ ПАТ "СМНВО"'!O256</f>
        <v>так</v>
      </c>
      <c r="D1087" s="46">
        <f>'[11]КППВ ПАТ "СМНВО"'!G256</f>
        <v>5</v>
      </c>
      <c r="E1087" s="86" t="str">
        <f t="shared" si="1206"/>
        <v>ПАТ"Сумське НВО ім.Фрунзе"</v>
      </c>
      <c r="F1087" s="43">
        <f>'[11]КППВ ПАТ "СМНВО"'!L256</f>
        <v>2642.09</v>
      </c>
      <c r="G1087" s="43">
        <f>'[11]КППВ ПАТ "СМНВО"'!CL256</f>
        <v>466.02304690360404</v>
      </c>
      <c r="H1087" s="32">
        <f t="shared" si="1260"/>
        <v>176.38424387647811</v>
      </c>
      <c r="I1087" s="42"/>
      <c r="J1087" s="42"/>
      <c r="K1087" s="43">
        <f>'[11]КППВ ПАТ "СМНВО"'!CN256</f>
        <v>0</v>
      </c>
      <c r="L1087" s="42"/>
      <c r="M1087" s="42"/>
      <c r="N1087" s="44">
        <f t="shared" si="1244"/>
        <v>466.02304690360404</v>
      </c>
      <c r="O1087" s="44">
        <f t="shared" si="1245"/>
        <v>249.5687653245939</v>
      </c>
      <c r="P1087" s="44">
        <f t="shared" si="1246"/>
        <v>0</v>
      </c>
      <c r="Q1087" s="44">
        <f t="shared" si="1247"/>
        <v>0</v>
      </c>
      <c r="R1087" s="44">
        <f t="shared" si="1248"/>
        <v>0</v>
      </c>
      <c r="S1087" s="44">
        <f t="shared" si="1249"/>
        <v>0</v>
      </c>
      <c r="T1087" s="44">
        <f t="shared" si="1250"/>
        <v>249.5687653245939</v>
      </c>
      <c r="U1087" s="44">
        <f t="shared" si="1251"/>
        <v>480.00373831071215</v>
      </c>
      <c r="V1087" s="44">
        <f t="shared" si="1252"/>
        <v>0</v>
      </c>
      <c r="W1087" s="44">
        <f t="shared" si="1253"/>
        <v>0</v>
      </c>
      <c r="X1087" s="44">
        <f t="shared" si="1254"/>
        <v>0</v>
      </c>
      <c r="Y1087" s="44">
        <f t="shared" si="1255"/>
        <v>0</v>
      </c>
      <c r="Z1087" s="44">
        <f t="shared" si="1256"/>
        <v>480.00373831071215</v>
      </c>
      <c r="AA1087" s="20">
        <v>0.03</v>
      </c>
      <c r="AC1087" s="44">
        <f t="shared" si="1257"/>
        <v>258.92482000000001</v>
      </c>
      <c r="AD1087" s="28">
        <v>98</v>
      </c>
      <c r="AE1087" s="44">
        <f t="shared" si="1258"/>
        <v>1870.5997200000002</v>
      </c>
      <c r="AF1087" s="28">
        <v>708</v>
      </c>
      <c r="AG1087" s="44">
        <f t="shared" si="1259"/>
        <v>298.55617000000007</v>
      </c>
      <c r="AH1087" s="28">
        <v>113</v>
      </c>
      <c r="AI1087" s="44">
        <f t="shared" si="1210"/>
        <v>86.400672895928182</v>
      </c>
      <c r="AJ1087" s="44">
        <f t="shared" si="1211"/>
        <v>0</v>
      </c>
      <c r="AK1087" s="44"/>
      <c r="AL1087" s="44">
        <f t="shared" si="1212"/>
        <v>0</v>
      </c>
      <c r="AM1087" s="44"/>
      <c r="AN1087" s="44">
        <f t="shared" si="1213"/>
        <v>86.400672895928182</v>
      </c>
      <c r="AO1087" s="20"/>
      <c r="AP1087" s="20">
        <v>0.18</v>
      </c>
      <c r="AQ1087" s="20"/>
      <c r="AR1087" s="20">
        <v>0.05</v>
      </c>
      <c r="AS1087" s="44">
        <f t="shared" si="1214"/>
        <v>57.412244208059583</v>
      </c>
      <c r="AT1087" s="44">
        <f t="shared" si="1215"/>
        <v>0</v>
      </c>
      <c r="AU1087" s="44">
        <f t="shared" si="1216"/>
        <v>0</v>
      </c>
      <c r="AV1087" s="44">
        <f t="shared" si="1217"/>
        <v>0</v>
      </c>
      <c r="AW1087" s="44"/>
      <c r="AX1087" s="44">
        <f t="shared" si="1218"/>
        <v>57.412244208059583</v>
      </c>
      <c r="AY1087" s="44">
        <f t="shared" si="1219"/>
        <v>268.80209345399885</v>
      </c>
      <c r="AZ1087" s="44">
        <f t="shared" si="1220"/>
        <v>0</v>
      </c>
      <c r="BA1087" s="44"/>
      <c r="BB1087" s="44">
        <f t="shared" si="1221"/>
        <v>0</v>
      </c>
      <c r="BC1087" s="44"/>
      <c r="BD1087" s="44">
        <f t="shared" si="1222"/>
        <v>268.80209345399885</v>
      </c>
      <c r="BE1087" s="20"/>
      <c r="BF1087" s="20">
        <v>0.56000000000000005</v>
      </c>
      <c r="BG1087" s="20"/>
      <c r="BH1087" s="20">
        <v>0.05</v>
      </c>
      <c r="BI1087" s="44">
        <f t="shared" si="1223"/>
        <v>143.95126383922579</v>
      </c>
      <c r="BJ1087" s="44">
        <f t="shared" si="1224"/>
        <v>0</v>
      </c>
      <c r="BK1087" s="44">
        <f t="shared" si="1225"/>
        <v>0</v>
      </c>
      <c r="BL1087" s="44">
        <f t="shared" si="1226"/>
        <v>0</v>
      </c>
      <c r="BM1087" s="44"/>
      <c r="BN1087" s="44">
        <f t="shared" si="1227"/>
        <v>143.95126383922579</v>
      </c>
      <c r="BO1087" s="44">
        <f t="shared" si="1228"/>
        <v>105.60082242835668</v>
      </c>
      <c r="BP1087" s="44">
        <f t="shared" si="1229"/>
        <v>0</v>
      </c>
      <c r="BQ1087" s="44"/>
      <c r="BR1087" s="44">
        <f t="shared" si="1230"/>
        <v>0</v>
      </c>
      <c r="BS1087" s="44"/>
      <c r="BT1087" s="44">
        <f t="shared" si="1231"/>
        <v>105.60082242835668</v>
      </c>
      <c r="BU1087" s="20"/>
      <c r="BV1087" s="20">
        <v>0.22</v>
      </c>
      <c r="BW1087" s="20"/>
      <c r="BX1087" s="20">
        <v>0.05</v>
      </c>
      <c r="BY1087" s="44">
        <f t="shared" si="1232"/>
        <v>56.552282222552975</v>
      </c>
      <c r="BZ1087" s="44">
        <f t="shared" si="1233"/>
        <v>0</v>
      </c>
      <c r="CA1087" s="44">
        <f t="shared" si="1234"/>
        <v>0</v>
      </c>
      <c r="CB1087" s="44">
        <f t="shared" si="1235"/>
        <v>0</v>
      </c>
      <c r="CC1087" s="44"/>
      <c r="CD1087" s="44">
        <f t="shared" si="1236"/>
        <v>56.552282222552975</v>
      </c>
      <c r="CE1087" s="44">
        <f t="shared" si="1237"/>
        <v>4.5099233372879004</v>
      </c>
      <c r="CF1087" s="44">
        <f t="shared" si="1238"/>
        <v>12.99467382300449</v>
      </c>
      <c r="CG1087" s="44">
        <f t="shared" si="1239"/>
        <v>5.2792948094486674</v>
      </c>
      <c r="CH1087" s="44">
        <f t="shared" si="1240"/>
        <v>22.24095828416538</v>
      </c>
      <c r="CI1087" s="44">
        <f t="shared" si="1241"/>
        <v>69.194092439625649</v>
      </c>
      <c r="CJ1087" s="44">
        <f t="shared" si="1242"/>
        <v>27.183393458424359</v>
      </c>
      <c r="CK1087" s="44">
        <f t="shared" si="1243"/>
        <v>123.56087935647435</v>
      </c>
    </row>
    <row r="1088" spans="1:91" x14ac:dyDescent="0.25">
      <c r="A1088" s="41">
        <f>'[11]КППВ ПАТ "СМНВО"'!F257</f>
        <v>1978</v>
      </c>
      <c r="B1088" s="41" t="str">
        <f>'[11]КППВ ПАТ "СМНВО"'!C257</f>
        <v>вул.Робітнича, 67</v>
      </c>
      <c r="C1088" s="50">
        <f>'[11]КППВ ПАТ "СМНВО"'!O257</f>
        <v>1</v>
      </c>
      <c r="D1088" s="46">
        <f>'[11]КППВ ПАТ "СМНВО"'!G257</f>
        <v>5</v>
      </c>
      <c r="E1088" s="86" t="str">
        <f t="shared" si="1206"/>
        <v>ПАТ"Сумське НВО ім.Фрунзе"</v>
      </c>
      <c r="F1088" s="43">
        <f>'[11]КППВ ПАТ "СМНВО"'!L257</f>
        <v>4283.57</v>
      </c>
      <c r="G1088" s="43">
        <f>'[11]КППВ ПАТ "СМНВО"'!CL257</f>
        <v>887.13661444625836</v>
      </c>
      <c r="H1088" s="32">
        <f t="shared" si="1260"/>
        <v>207.10216348659142</v>
      </c>
      <c r="I1088" s="42"/>
      <c r="J1088" s="42"/>
      <c r="K1088" s="43">
        <f>'[11]КППВ ПАТ "СМНВО"'!CN257</f>
        <v>223.31820000000002</v>
      </c>
      <c r="L1088" s="42"/>
      <c r="M1088" s="42"/>
      <c r="N1088" s="44">
        <f t="shared" si="1244"/>
        <v>1110.4548144462583</v>
      </c>
      <c r="O1088" s="44">
        <f t="shared" si="1245"/>
        <v>475.08721084214847</v>
      </c>
      <c r="P1088" s="44">
        <f t="shared" si="1246"/>
        <v>0</v>
      </c>
      <c r="Q1088" s="44">
        <f t="shared" si="1247"/>
        <v>0</v>
      </c>
      <c r="R1088" s="44">
        <f t="shared" si="1248"/>
        <v>119.59332873946691</v>
      </c>
      <c r="S1088" s="44">
        <f t="shared" si="1249"/>
        <v>0</v>
      </c>
      <c r="T1088" s="44">
        <f t="shared" si="1250"/>
        <v>594.68053958161534</v>
      </c>
      <c r="U1088" s="44">
        <f t="shared" si="1251"/>
        <v>913.75071287964613</v>
      </c>
      <c r="V1088" s="44">
        <f t="shared" si="1252"/>
        <v>0</v>
      </c>
      <c r="W1088" s="44">
        <f t="shared" si="1253"/>
        <v>0</v>
      </c>
      <c r="X1088" s="44">
        <f t="shared" si="1254"/>
        <v>223.31820000000002</v>
      </c>
      <c r="Y1088" s="44">
        <f t="shared" si="1255"/>
        <v>0</v>
      </c>
      <c r="Z1088" s="44">
        <f t="shared" si="1256"/>
        <v>1137.0689128796462</v>
      </c>
      <c r="AA1088" s="20">
        <v>0.03</v>
      </c>
      <c r="AC1088" s="44">
        <f t="shared" si="1257"/>
        <v>452.63056333333327</v>
      </c>
      <c r="AD1088" s="28">
        <f>94+$CG$4</f>
        <v>105.66666666666667</v>
      </c>
      <c r="AE1088" s="44">
        <f t="shared" si="1258"/>
        <v>2971.3697233333332</v>
      </c>
      <c r="AF1088" s="28">
        <f>682+$CG$4</f>
        <v>693.66666666666663</v>
      </c>
      <c r="AG1088" s="44">
        <f t="shared" si="1259"/>
        <v>521.16768333333334</v>
      </c>
      <c r="AH1088" s="28">
        <f>110+$CG$4</f>
        <v>121.66666666666667</v>
      </c>
      <c r="AI1088" s="44">
        <f t="shared" si="1210"/>
        <v>164.47512831833629</v>
      </c>
      <c r="AJ1088" s="44">
        <f t="shared" si="1211"/>
        <v>0</v>
      </c>
      <c r="AK1088" s="44"/>
      <c r="AL1088" s="44">
        <f t="shared" si="1212"/>
        <v>11.165910000000002</v>
      </c>
      <c r="AM1088" s="44"/>
      <c r="AN1088" s="44">
        <f t="shared" si="1213"/>
        <v>175.64103831833629</v>
      </c>
      <c r="AO1088" s="20"/>
      <c r="AP1088" s="20">
        <v>0.18</v>
      </c>
      <c r="AQ1088" s="20"/>
      <c r="AR1088" s="20">
        <v>0.05</v>
      </c>
      <c r="AS1088" s="44">
        <f t="shared" si="1214"/>
        <v>109.29181355495295</v>
      </c>
      <c r="AT1088" s="44">
        <f t="shared" si="1215"/>
        <v>0</v>
      </c>
      <c r="AU1088" s="44">
        <f t="shared" si="1216"/>
        <v>0</v>
      </c>
      <c r="AV1088" s="44">
        <f t="shared" si="1217"/>
        <v>5.9796664369733463</v>
      </c>
      <c r="AW1088" s="44"/>
      <c r="AX1088" s="44">
        <f t="shared" si="1218"/>
        <v>115.2714799919263</v>
      </c>
      <c r="AY1088" s="44">
        <f t="shared" si="1219"/>
        <v>511.70039921260189</v>
      </c>
      <c r="AZ1088" s="44">
        <f t="shared" si="1220"/>
        <v>0</v>
      </c>
      <c r="BA1088" s="44"/>
      <c r="BB1088" s="44">
        <f t="shared" si="1221"/>
        <v>11.165910000000002</v>
      </c>
      <c r="BC1088" s="44"/>
      <c r="BD1088" s="44">
        <f t="shared" si="1222"/>
        <v>522.86630921260189</v>
      </c>
      <c r="BE1088" s="20"/>
      <c r="BF1088" s="20">
        <v>0.56000000000000005</v>
      </c>
      <c r="BG1088" s="20"/>
      <c r="BH1088" s="20">
        <v>0.05</v>
      </c>
      <c r="BI1088" s="44">
        <f t="shared" si="1223"/>
        <v>274.03030321375127</v>
      </c>
      <c r="BJ1088" s="44">
        <f t="shared" si="1224"/>
        <v>0</v>
      </c>
      <c r="BK1088" s="44">
        <f t="shared" si="1225"/>
        <v>0</v>
      </c>
      <c r="BL1088" s="44">
        <f t="shared" si="1226"/>
        <v>5.9796664369733463</v>
      </c>
      <c r="BM1088" s="44"/>
      <c r="BN1088" s="44">
        <f t="shared" si="1227"/>
        <v>280.0099696507246</v>
      </c>
      <c r="BO1088" s="44">
        <f t="shared" si="1228"/>
        <v>201.02515683352215</v>
      </c>
      <c r="BP1088" s="44">
        <f t="shared" si="1229"/>
        <v>0</v>
      </c>
      <c r="BQ1088" s="44"/>
      <c r="BR1088" s="44">
        <f t="shared" si="1230"/>
        <v>11.165910000000002</v>
      </c>
      <c r="BS1088" s="44"/>
      <c r="BT1088" s="44">
        <f t="shared" si="1231"/>
        <v>212.19106683352214</v>
      </c>
      <c r="BU1088" s="20"/>
      <c r="BV1088" s="20">
        <v>0.22</v>
      </c>
      <c r="BW1088" s="20"/>
      <c r="BX1088" s="20">
        <v>0.05</v>
      </c>
      <c r="BY1088" s="44">
        <f t="shared" si="1232"/>
        <v>107.65476197683084</v>
      </c>
      <c r="BZ1088" s="44">
        <f t="shared" si="1233"/>
        <v>0</v>
      </c>
      <c r="CA1088" s="44">
        <f t="shared" si="1234"/>
        <v>0</v>
      </c>
      <c r="CB1088" s="44">
        <f t="shared" si="1235"/>
        <v>5.9796664369733463</v>
      </c>
      <c r="CC1088" s="44"/>
      <c r="CD1088" s="44">
        <f t="shared" si="1236"/>
        <v>113.63442841380419</v>
      </c>
      <c r="CE1088" s="44">
        <f t="shared" si="1237"/>
        <v>3.9266483206863994</v>
      </c>
      <c r="CF1088" s="44">
        <f t="shared" si="1238"/>
        <v>10.6116568886448</v>
      </c>
      <c r="CG1088" s="44">
        <f t="shared" si="1239"/>
        <v>4.5863537187469365</v>
      </c>
      <c r="CH1088" s="44">
        <f t="shared" si="1240"/>
        <v>45.212900262142625</v>
      </c>
      <c r="CI1088" s="44">
        <f t="shared" si="1241"/>
        <v>134.59441207593926</v>
      </c>
      <c r="CJ1088" s="44">
        <f t="shared" si="1242"/>
        <v>54.621480453068592</v>
      </c>
      <c r="CK1088" s="44">
        <f t="shared" si="1243"/>
        <v>292.70029283266513</v>
      </c>
      <c r="CM1088" s="35">
        <f>$CE$4/1000</f>
        <v>35</v>
      </c>
    </row>
    <row r="1089" spans="1:91" x14ac:dyDescent="0.25">
      <c r="A1089" s="41">
        <f>'[11]КППВ ПАТ "СМНВО"'!F258</f>
        <v>1967</v>
      </c>
      <c r="B1089" s="41" t="str">
        <f>'[11]КППВ ПАТ "СМНВО"'!C258</f>
        <v>вул.Робітнича, 84</v>
      </c>
      <c r="C1089" s="47" t="str">
        <f>'[11]КППВ ПАТ "СМНВО"'!O258</f>
        <v>так</v>
      </c>
      <c r="D1089" s="46">
        <f>'[11]КППВ ПАТ "СМНВО"'!G258</f>
        <v>5</v>
      </c>
      <c r="E1089" s="86" t="str">
        <f t="shared" si="1206"/>
        <v>ПАТ"Сумське НВО ім.Фрунзе"</v>
      </c>
      <c r="F1089" s="43">
        <f>'[11]КППВ ПАТ "СМНВО"'!L258</f>
        <v>4933.55</v>
      </c>
      <c r="G1089" s="43">
        <f>'[11]КППВ ПАТ "СМНВО"'!CL258</f>
        <v>821.10538342587142</v>
      </c>
      <c r="H1089" s="32">
        <f t="shared" si="1260"/>
        <v>166.43297086801013</v>
      </c>
      <c r="I1089" s="42"/>
      <c r="J1089" s="42"/>
      <c r="K1089" s="43">
        <f>'[11]КППВ ПАТ "СМНВО"'!CN258</f>
        <v>0</v>
      </c>
      <c r="L1089" s="42"/>
      <c r="M1089" s="42"/>
      <c r="N1089" s="44">
        <f t="shared" si="1244"/>
        <v>821.10538342587142</v>
      </c>
      <c r="O1089" s="44">
        <f t="shared" si="1245"/>
        <v>439.72558461332869</v>
      </c>
      <c r="P1089" s="44">
        <f t="shared" si="1246"/>
        <v>0</v>
      </c>
      <c r="Q1089" s="44">
        <f t="shared" si="1247"/>
        <v>0</v>
      </c>
      <c r="R1089" s="44">
        <f t="shared" si="1248"/>
        <v>0</v>
      </c>
      <c r="S1089" s="44">
        <f t="shared" si="1249"/>
        <v>0</v>
      </c>
      <c r="T1089" s="44">
        <f t="shared" si="1250"/>
        <v>439.72558461332869</v>
      </c>
      <c r="U1089" s="44">
        <f t="shared" si="1251"/>
        <v>845.73854492864757</v>
      </c>
      <c r="V1089" s="44">
        <f t="shared" si="1252"/>
        <v>0</v>
      </c>
      <c r="W1089" s="44">
        <f t="shared" si="1253"/>
        <v>0</v>
      </c>
      <c r="X1089" s="44">
        <f t="shared" si="1254"/>
        <v>0</v>
      </c>
      <c r="Y1089" s="44">
        <f t="shared" si="1255"/>
        <v>0</v>
      </c>
      <c r="Z1089" s="44">
        <f t="shared" si="1256"/>
        <v>845.73854492864757</v>
      </c>
      <c r="AA1089" s="20">
        <v>0.03</v>
      </c>
      <c r="AC1089" s="44">
        <f t="shared" si="1257"/>
        <v>463.75370000000004</v>
      </c>
      <c r="AD1089" s="28">
        <v>94</v>
      </c>
      <c r="AE1089" s="44">
        <f t="shared" si="1258"/>
        <v>3364.6811000000002</v>
      </c>
      <c r="AF1089" s="28">
        <v>682</v>
      </c>
      <c r="AG1089" s="44">
        <f t="shared" si="1259"/>
        <v>542.69050000000004</v>
      </c>
      <c r="AH1089" s="28">
        <v>110</v>
      </c>
      <c r="AI1089" s="44">
        <f t="shared" si="1210"/>
        <v>152.23293808715655</v>
      </c>
      <c r="AJ1089" s="44">
        <f t="shared" si="1211"/>
        <v>0</v>
      </c>
      <c r="AK1089" s="44"/>
      <c r="AL1089" s="44">
        <f t="shared" si="1212"/>
        <v>0</v>
      </c>
      <c r="AM1089" s="44"/>
      <c r="AN1089" s="44">
        <f t="shared" si="1213"/>
        <v>152.23293808715655</v>
      </c>
      <c r="AO1089" s="20"/>
      <c r="AP1089" s="20">
        <v>0.18</v>
      </c>
      <c r="AQ1089" s="20"/>
      <c r="AR1089" s="20">
        <v>0.05</v>
      </c>
      <c r="AS1089" s="44">
        <f t="shared" si="1214"/>
        <v>101.15702025258348</v>
      </c>
      <c r="AT1089" s="44">
        <f t="shared" si="1215"/>
        <v>0</v>
      </c>
      <c r="AU1089" s="44">
        <f t="shared" si="1216"/>
        <v>0</v>
      </c>
      <c r="AV1089" s="44">
        <f t="shared" si="1217"/>
        <v>0</v>
      </c>
      <c r="AW1089" s="44"/>
      <c r="AX1089" s="44">
        <f t="shared" si="1218"/>
        <v>101.15702025258348</v>
      </c>
      <c r="AY1089" s="44">
        <f t="shared" si="1219"/>
        <v>473.6135851600427</v>
      </c>
      <c r="AZ1089" s="44">
        <f t="shared" si="1220"/>
        <v>0</v>
      </c>
      <c r="BA1089" s="44"/>
      <c r="BB1089" s="44">
        <f t="shared" si="1221"/>
        <v>0</v>
      </c>
      <c r="BC1089" s="44"/>
      <c r="BD1089" s="44">
        <f t="shared" si="1222"/>
        <v>473.6135851600427</v>
      </c>
      <c r="BE1089" s="20"/>
      <c r="BF1089" s="20">
        <v>0.56000000000000005</v>
      </c>
      <c r="BG1089" s="20"/>
      <c r="BH1089" s="20">
        <v>0.05</v>
      </c>
      <c r="BI1089" s="44">
        <f t="shared" si="1223"/>
        <v>253.63371720496804</v>
      </c>
      <c r="BJ1089" s="44">
        <f t="shared" si="1224"/>
        <v>0</v>
      </c>
      <c r="BK1089" s="44">
        <f t="shared" si="1225"/>
        <v>0</v>
      </c>
      <c r="BL1089" s="44">
        <f t="shared" si="1226"/>
        <v>0</v>
      </c>
      <c r="BM1089" s="44"/>
      <c r="BN1089" s="44">
        <f t="shared" si="1227"/>
        <v>253.63371720496804</v>
      </c>
      <c r="BO1089" s="44">
        <f t="shared" si="1228"/>
        <v>186.06247988430246</v>
      </c>
      <c r="BP1089" s="44">
        <f t="shared" si="1229"/>
        <v>0</v>
      </c>
      <c r="BQ1089" s="44"/>
      <c r="BR1089" s="44">
        <f t="shared" si="1230"/>
        <v>0</v>
      </c>
      <c r="BS1089" s="44"/>
      <c r="BT1089" s="44">
        <f t="shared" si="1231"/>
        <v>186.06247988430246</v>
      </c>
      <c r="BU1089" s="20"/>
      <c r="BV1089" s="20">
        <v>0.22</v>
      </c>
      <c r="BW1089" s="20"/>
      <c r="BX1089" s="20">
        <v>0.05</v>
      </c>
      <c r="BY1089" s="44">
        <f t="shared" si="1232"/>
        <v>99.641817473380286</v>
      </c>
      <c r="BZ1089" s="44">
        <f t="shared" si="1233"/>
        <v>0</v>
      </c>
      <c r="CA1089" s="44">
        <f t="shared" si="1234"/>
        <v>0</v>
      </c>
      <c r="CB1089" s="44">
        <f t="shared" si="1235"/>
        <v>0</v>
      </c>
      <c r="CC1089" s="44"/>
      <c r="CD1089" s="44">
        <f t="shared" si="1236"/>
        <v>99.641817473380286</v>
      </c>
      <c r="CE1089" s="44">
        <f t="shared" si="1237"/>
        <v>4.5844934819356356</v>
      </c>
      <c r="CF1089" s="44">
        <f t="shared" si="1238"/>
        <v>13.265906193697873</v>
      </c>
      <c r="CG1089" s="44">
        <f t="shared" si="1239"/>
        <v>5.4464131000519131</v>
      </c>
      <c r="CH1089" s="44">
        <f t="shared" si="1240"/>
        <v>39.187269172668024</v>
      </c>
      <c r="CI1089" s="44">
        <f t="shared" si="1241"/>
        <v>121.91594853718942</v>
      </c>
      <c r="CJ1089" s="44">
        <f t="shared" si="1242"/>
        <v>47.895551211038693</v>
      </c>
      <c r="CK1089" s="44">
        <f t="shared" si="1243"/>
        <v>217.70705095926681</v>
      </c>
    </row>
    <row r="1090" spans="1:91" x14ac:dyDescent="0.25">
      <c r="A1090" s="41">
        <f>'[11]КППВ ПАТ "СМНВО"'!F259</f>
        <v>1969</v>
      </c>
      <c r="B1090" s="41" t="str">
        <f>'[11]КППВ ПАТ "СМНВО"'!C259</f>
        <v>вул.Садова, 53</v>
      </c>
      <c r="C1090" s="47" t="str">
        <f>'[11]КППВ ПАТ "СМНВО"'!O259</f>
        <v>так</v>
      </c>
      <c r="D1090" s="46">
        <f>'[11]КППВ ПАТ "СМНВО"'!G259</f>
        <v>5</v>
      </c>
      <c r="E1090" s="86" t="str">
        <f t="shared" si="1206"/>
        <v>ПАТ"Сумське НВО ім.Фрунзе"</v>
      </c>
      <c r="F1090" s="43">
        <f>'[11]КППВ ПАТ "СМНВО"'!L259</f>
        <v>1793.47</v>
      </c>
      <c r="G1090" s="43">
        <f>'[11]КППВ ПАТ "СМНВО"'!CL259</f>
        <v>362.02849795612457</v>
      </c>
      <c r="H1090" s="32">
        <f t="shared" si="1260"/>
        <v>201.85924378781053</v>
      </c>
      <c r="I1090" s="42"/>
      <c r="J1090" s="42"/>
      <c r="K1090" s="43">
        <f>'[11]КППВ ПАТ "СМНВО"'!CN259</f>
        <v>0</v>
      </c>
      <c r="L1090" s="42"/>
      <c r="M1090" s="42"/>
      <c r="N1090" s="44">
        <f t="shared" si="1244"/>
        <v>362.02849795612457</v>
      </c>
      <c r="O1090" s="44">
        <f t="shared" si="1245"/>
        <v>193.87668881946132</v>
      </c>
      <c r="P1090" s="44">
        <f t="shared" si="1246"/>
        <v>0</v>
      </c>
      <c r="Q1090" s="44">
        <f t="shared" si="1247"/>
        <v>0</v>
      </c>
      <c r="R1090" s="44">
        <f t="shared" si="1248"/>
        <v>0</v>
      </c>
      <c r="S1090" s="44">
        <f t="shared" si="1249"/>
        <v>0</v>
      </c>
      <c r="T1090" s="44">
        <f t="shared" si="1250"/>
        <v>193.87668881946132</v>
      </c>
      <c r="U1090" s="44">
        <f t="shared" si="1251"/>
        <v>372.88935289480833</v>
      </c>
      <c r="V1090" s="44">
        <f t="shared" si="1252"/>
        <v>0</v>
      </c>
      <c r="W1090" s="44">
        <f t="shared" si="1253"/>
        <v>0</v>
      </c>
      <c r="X1090" s="44">
        <f t="shared" si="1254"/>
        <v>0</v>
      </c>
      <c r="Y1090" s="44">
        <f t="shared" si="1255"/>
        <v>0</v>
      </c>
      <c r="Z1090" s="44">
        <f t="shared" si="1256"/>
        <v>372.88935289480833</v>
      </c>
      <c r="AA1090" s="20">
        <v>0.03</v>
      </c>
      <c r="AC1090" s="44">
        <f t="shared" si="1257"/>
        <v>175.76006000000001</v>
      </c>
      <c r="AD1090" s="28">
        <v>98</v>
      </c>
      <c r="AE1090" s="44">
        <f t="shared" si="1258"/>
        <v>1269.77676</v>
      </c>
      <c r="AF1090" s="28">
        <v>708</v>
      </c>
      <c r="AG1090" s="44">
        <f t="shared" si="1259"/>
        <v>202.66211000000001</v>
      </c>
      <c r="AH1090" s="28">
        <v>113</v>
      </c>
      <c r="AI1090" s="44">
        <f t="shared" si="1210"/>
        <v>67.120083521065496</v>
      </c>
      <c r="AJ1090" s="44">
        <f t="shared" si="1211"/>
        <v>0</v>
      </c>
      <c r="AK1090" s="44"/>
      <c r="AL1090" s="44">
        <f t="shared" si="1212"/>
        <v>0</v>
      </c>
      <c r="AM1090" s="44"/>
      <c r="AN1090" s="44">
        <f t="shared" si="1213"/>
        <v>67.120083521065496</v>
      </c>
      <c r="AO1090" s="20"/>
      <c r="AP1090" s="20">
        <v>0.18</v>
      </c>
      <c r="AQ1090" s="20"/>
      <c r="AR1090" s="20">
        <v>0.05</v>
      </c>
      <c r="AS1090" s="44">
        <f t="shared" si="1214"/>
        <v>44.600516375820646</v>
      </c>
      <c r="AT1090" s="44">
        <f t="shared" si="1215"/>
        <v>0</v>
      </c>
      <c r="AU1090" s="44">
        <f t="shared" si="1216"/>
        <v>0</v>
      </c>
      <c r="AV1090" s="44">
        <f t="shared" si="1217"/>
        <v>0</v>
      </c>
      <c r="AW1090" s="44"/>
      <c r="AX1090" s="44">
        <f t="shared" si="1218"/>
        <v>44.600516375820646</v>
      </c>
      <c r="AY1090" s="44">
        <f t="shared" si="1219"/>
        <v>208.81803762109269</v>
      </c>
      <c r="AZ1090" s="44">
        <f t="shared" si="1220"/>
        <v>0</v>
      </c>
      <c r="BA1090" s="44"/>
      <c r="BB1090" s="44">
        <f t="shared" si="1221"/>
        <v>0</v>
      </c>
      <c r="BC1090" s="44"/>
      <c r="BD1090" s="44">
        <f t="shared" si="1222"/>
        <v>208.81803762109269</v>
      </c>
      <c r="BE1090" s="20"/>
      <c r="BF1090" s="20">
        <v>0.56000000000000005</v>
      </c>
      <c r="BG1090" s="20"/>
      <c r="BH1090" s="20">
        <v>0.05</v>
      </c>
      <c r="BI1090" s="44">
        <f t="shared" si="1223"/>
        <v>111.82807411106531</v>
      </c>
      <c r="BJ1090" s="44">
        <f t="shared" si="1224"/>
        <v>0</v>
      </c>
      <c r="BK1090" s="44">
        <f t="shared" si="1225"/>
        <v>0</v>
      </c>
      <c r="BL1090" s="44">
        <f t="shared" si="1226"/>
        <v>0</v>
      </c>
      <c r="BM1090" s="44"/>
      <c r="BN1090" s="44">
        <f t="shared" si="1227"/>
        <v>111.82807411106531</v>
      </c>
      <c r="BO1090" s="44">
        <f t="shared" si="1228"/>
        <v>82.035657636857835</v>
      </c>
      <c r="BP1090" s="44">
        <f t="shared" si="1229"/>
        <v>0</v>
      </c>
      <c r="BQ1090" s="44"/>
      <c r="BR1090" s="44">
        <f t="shared" si="1230"/>
        <v>0</v>
      </c>
      <c r="BS1090" s="44"/>
      <c r="BT1090" s="44">
        <f t="shared" si="1231"/>
        <v>82.035657636857835</v>
      </c>
      <c r="BU1090" s="20"/>
      <c r="BV1090" s="20">
        <v>0.22</v>
      </c>
      <c r="BW1090" s="20"/>
      <c r="BX1090" s="20">
        <v>0.05</v>
      </c>
      <c r="BY1090" s="44">
        <f t="shared" si="1232"/>
        <v>43.93245768648994</v>
      </c>
      <c r="BZ1090" s="44">
        <f t="shared" si="1233"/>
        <v>0</v>
      </c>
      <c r="CA1090" s="44">
        <f t="shared" si="1234"/>
        <v>0</v>
      </c>
      <c r="CB1090" s="44">
        <f t="shared" si="1235"/>
        <v>0</v>
      </c>
      <c r="CC1090" s="44"/>
      <c r="CD1090" s="44">
        <f t="shared" si="1236"/>
        <v>43.93245768648994</v>
      </c>
      <c r="CE1090" s="44">
        <f t="shared" si="1237"/>
        <v>3.9407628942898318</v>
      </c>
      <c r="CF1090" s="44">
        <f t="shared" si="1238"/>
        <v>11.354722596213938</v>
      </c>
      <c r="CG1090" s="44">
        <f t="shared" si="1239"/>
        <v>4.6130383018003212</v>
      </c>
      <c r="CH1090" s="44">
        <f t="shared" si="1240"/>
        <v>17.277816567700203</v>
      </c>
      <c r="CI1090" s="44">
        <f t="shared" si="1241"/>
        <v>53.753207099511755</v>
      </c>
      <c r="CJ1090" s="44">
        <f t="shared" si="1242"/>
        <v>21.117331360522474</v>
      </c>
      <c r="CK1090" s="44">
        <f t="shared" si="1243"/>
        <v>95.987869820556696</v>
      </c>
    </row>
    <row r="1091" spans="1:91" x14ac:dyDescent="0.25">
      <c r="A1091" s="41">
        <f>'[11]КППВ ПАТ "СМНВО"'!F260</f>
        <v>1970</v>
      </c>
      <c r="B1091" s="41" t="str">
        <f>'[11]КППВ ПАТ "СМНВО"'!C260</f>
        <v>вул.Садова, 71</v>
      </c>
      <c r="C1091" s="50">
        <f>'[11]КППВ ПАТ "СМНВО"'!O260</f>
        <v>1</v>
      </c>
      <c r="D1091" s="46">
        <f>'[11]КППВ ПАТ "СМНВО"'!G260</f>
        <v>5</v>
      </c>
      <c r="E1091" s="86" t="str">
        <f t="shared" si="1206"/>
        <v>ПАТ"Сумське НВО ім.Фрунзе"</v>
      </c>
      <c r="F1091" s="43">
        <f>'[11]КППВ ПАТ "СМНВО"'!L260</f>
        <v>1031.8699999999999</v>
      </c>
      <c r="G1091" s="43">
        <f>'[11]КППВ ПАТ "СМНВО"'!CL260</f>
        <v>206.78355595566794</v>
      </c>
      <c r="H1091" s="32">
        <f t="shared" si="1260"/>
        <v>200.39690654410725</v>
      </c>
      <c r="I1091" s="42"/>
      <c r="J1091" s="42"/>
      <c r="K1091" s="43">
        <f>'[11]КППВ ПАТ "СМНВО"'!CN260</f>
        <v>0</v>
      </c>
      <c r="L1091" s="42"/>
      <c r="M1091" s="42"/>
      <c r="N1091" s="44">
        <f t="shared" si="1244"/>
        <v>206.78355595566794</v>
      </c>
      <c r="O1091" s="44">
        <f t="shared" si="1245"/>
        <v>110.73855057636209</v>
      </c>
      <c r="P1091" s="44">
        <f t="shared" si="1246"/>
        <v>0</v>
      </c>
      <c r="Q1091" s="44">
        <f t="shared" si="1247"/>
        <v>0</v>
      </c>
      <c r="R1091" s="44">
        <f t="shared" si="1248"/>
        <v>0</v>
      </c>
      <c r="S1091" s="44">
        <f t="shared" si="1249"/>
        <v>0</v>
      </c>
      <c r="T1091" s="44">
        <f t="shared" si="1250"/>
        <v>110.73855057636209</v>
      </c>
      <c r="U1091" s="44">
        <f t="shared" si="1251"/>
        <v>212.98706263433797</v>
      </c>
      <c r="V1091" s="44">
        <f t="shared" si="1252"/>
        <v>0</v>
      </c>
      <c r="W1091" s="44">
        <f t="shared" si="1253"/>
        <v>0</v>
      </c>
      <c r="X1091" s="44">
        <f t="shared" si="1254"/>
        <v>0</v>
      </c>
      <c r="Y1091" s="44">
        <f t="shared" si="1255"/>
        <v>0</v>
      </c>
      <c r="Z1091" s="44">
        <f t="shared" si="1256"/>
        <v>212.98706263433797</v>
      </c>
      <c r="AA1091" s="20">
        <v>0.03</v>
      </c>
      <c r="AC1091" s="44">
        <f t="shared" si="1257"/>
        <v>121.76065999999999</v>
      </c>
      <c r="AD1091" s="28">
        <f>98+$CG$3</f>
        <v>118</v>
      </c>
      <c r="AE1091" s="44">
        <f t="shared" si="1258"/>
        <v>751.20135999999991</v>
      </c>
      <c r="AF1091" s="28">
        <f>708+$CG$3</f>
        <v>728</v>
      </c>
      <c r="AG1091" s="44">
        <f t="shared" si="1259"/>
        <v>137.23871</v>
      </c>
      <c r="AH1091" s="28">
        <f>113+$CG$3</f>
        <v>133</v>
      </c>
      <c r="AI1091" s="44">
        <f t="shared" si="1210"/>
        <v>38.337671274180835</v>
      </c>
      <c r="AJ1091" s="44">
        <f t="shared" si="1211"/>
        <v>0</v>
      </c>
      <c r="AK1091" s="44"/>
      <c r="AL1091" s="44">
        <f t="shared" si="1212"/>
        <v>0</v>
      </c>
      <c r="AM1091" s="44"/>
      <c r="AN1091" s="44">
        <f t="shared" si="1213"/>
        <v>38.337671274180835</v>
      </c>
      <c r="AO1091" s="20"/>
      <c r="AP1091" s="20">
        <v>0.18</v>
      </c>
      <c r="AQ1091" s="20"/>
      <c r="AR1091" s="20">
        <v>0.05</v>
      </c>
      <c r="AS1091" s="44">
        <f t="shared" si="1214"/>
        <v>25.474937541433317</v>
      </c>
      <c r="AT1091" s="44">
        <f t="shared" si="1215"/>
        <v>0</v>
      </c>
      <c r="AU1091" s="44">
        <f t="shared" si="1216"/>
        <v>0</v>
      </c>
      <c r="AV1091" s="44">
        <f t="shared" si="1217"/>
        <v>0</v>
      </c>
      <c r="AW1091" s="44"/>
      <c r="AX1091" s="44">
        <f t="shared" si="1218"/>
        <v>25.474937541433317</v>
      </c>
      <c r="AY1091" s="44">
        <f t="shared" si="1219"/>
        <v>119.27275507522927</v>
      </c>
      <c r="AZ1091" s="44">
        <f t="shared" si="1220"/>
        <v>0</v>
      </c>
      <c r="BA1091" s="44"/>
      <c r="BB1091" s="44">
        <f t="shared" si="1221"/>
        <v>0</v>
      </c>
      <c r="BC1091" s="44"/>
      <c r="BD1091" s="44">
        <f t="shared" si="1222"/>
        <v>119.27275507522927</v>
      </c>
      <c r="BE1091" s="20"/>
      <c r="BF1091" s="20">
        <v>0.56000000000000005</v>
      </c>
      <c r="BG1091" s="20"/>
      <c r="BH1091" s="20">
        <v>0.05</v>
      </c>
      <c r="BI1091" s="44">
        <f t="shared" si="1223"/>
        <v>63.873995972445655</v>
      </c>
      <c r="BJ1091" s="44">
        <f t="shared" si="1224"/>
        <v>0</v>
      </c>
      <c r="BK1091" s="44">
        <f t="shared" si="1225"/>
        <v>0</v>
      </c>
      <c r="BL1091" s="44">
        <f t="shared" si="1226"/>
        <v>0</v>
      </c>
      <c r="BM1091" s="44"/>
      <c r="BN1091" s="44">
        <f t="shared" si="1227"/>
        <v>63.873995972445655</v>
      </c>
      <c r="BO1091" s="44">
        <f t="shared" si="1228"/>
        <v>46.857153779554352</v>
      </c>
      <c r="BP1091" s="44">
        <f t="shared" si="1229"/>
        <v>0</v>
      </c>
      <c r="BQ1091" s="44"/>
      <c r="BR1091" s="44">
        <f t="shared" si="1230"/>
        <v>0</v>
      </c>
      <c r="BS1091" s="44"/>
      <c r="BT1091" s="44">
        <f t="shared" si="1231"/>
        <v>46.857153779554352</v>
      </c>
      <c r="BU1091" s="20"/>
      <c r="BV1091" s="20">
        <v>0.22</v>
      </c>
      <c r="BW1091" s="20"/>
      <c r="BX1091" s="20">
        <v>0.05</v>
      </c>
      <c r="BY1091" s="44">
        <f t="shared" si="1232"/>
        <v>25.093355560603648</v>
      </c>
      <c r="BZ1091" s="44">
        <f t="shared" si="1233"/>
        <v>0</v>
      </c>
      <c r="CA1091" s="44">
        <f t="shared" si="1234"/>
        <v>0</v>
      </c>
      <c r="CB1091" s="44">
        <f t="shared" si="1235"/>
        <v>0</v>
      </c>
      <c r="CC1091" s="44"/>
      <c r="CD1091" s="44">
        <f t="shared" si="1236"/>
        <v>25.093355560603648</v>
      </c>
      <c r="CE1091" s="44">
        <f t="shared" si="1237"/>
        <v>4.7796254574506509</v>
      </c>
      <c r="CF1091" s="44">
        <f t="shared" si="1238"/>
        <v>11.760675820627499</v>
      </c>
      <c r="CG1091" s="44">
        <f t="shared" si="1239"/>
        <v>5.4691254690330693</v>
      </c>
      <c r="CH1091" s="44">
        <f t="shared" si="1240"/>
        <v>9.868748922223789</v>
      </c>
      <c r="CI1091" s="44">
        <f t="shared" si="1241"/>
        <v>30.702774424696234</v>
      </c>
      <c r="CJ1091" s="44">
        <f t="shared" si="1242"/>
        <v>12.061804238273519</v>
      </c>
      <c r="CK1091" s="44">
        <f t="shared" si="1243"/>
        <v>54.826382901243271</v>
      </c>
      <c r="CM1091" s="35">
        <f>$CE$3/1000</f>
        <v>20</v>
      </c>
    </row>
    <row r="1092" spans="1:91" x14ac:dyDescent="0.25">
      <c r="A1092" s="41">
        <f>'[11]КППВ ПАТ "СМНВО"'!F261</f>
        <v>1970</v>
      </c>
      <c r="B1092" s="41" t="str">
        <f>'[11]КППВ ПАТ "СМНВО"'!C261</f>
        <v>вул.Праці,31</v>
      </c>
      <c r="C1092" s="50">
        <f>'[11]КППВ ПАТ "СМНВО"'!O261</f>
        <v>1</v>
      </c>
      <c r="D1092" s="46">
        <f>'[11]КППВ ПАТ "СМНВО"'!G261</f>
        <v>5</v>
      </c>
      <c r="E1092" s="86" t="str">
        <f t="shared" ref="E1092:E1125" si="1277">$E$2</f>
        <v>ПАТ"Сумське НВО ім.Фрунзе"</v>
      </c>
      <c r="F1092" s="43">
        <f>'[11]КППВ ПАТ "СМНВО"'!L261</f>
        <v>2522.9499999999998</v>
      </c>
      <c r="G1092" s="43">
        <f>'[11]КППВ ПАТ "СМНВО"'!CL261</f>
        <v>520.97992953044707</v>
      </c>
      <c r="H1092" s="32">
        <f t="shared" si="1260"/>
        <v>206.49633545272283</v>
      </c>
      <c r="I1092" s="42"/>
      <c r="J1092" s="42"/>
      <c r="K1092" s="43">
        <f>'[11]КППВ ПАТ "СМНВО"'!CN261</f>
        <v>197.91187500000001</v>
      </c>
      <c r="L1092" s="42"/>
      <c r="M1092" s="42"/>
      <c r="N1092" s="44">
        <f t="shared" si="1244"/>
        <v>718.89180453044708</v>
      </c>
      <c r="O1092" s="44">
        <f t="shared" si="1245"/>
        <v>278.99975899411271</v>
      </c>
      <c r="P1092" s="44">
        <f t="shared" si="1246"/>
        <v>0</v>
      </c>
      <c r="Q1092" s="44">
        <f t="shared" si="1247"/>
        <v>0</v>
      </c>
      <c r="R1092" s="44">
        <f t="shared" si="1248"/>
        <v>105.98750987747206</v>
      </c>
      <c r="S1092" s="44">
        <f t="shared" si="1249"/>
        <v>0</v>
      </c>
      <c r="T1092" s="44">
        <f t="shared" si="1250"/>
        <v>384.98726887158477</v>
      </c>
      <c r="U1092" s="44">
        <f t="shared" si="1251"/>
        <v>536.60932741636054</v>
      </c>
      <c r="V1092" s="44">
        <f t="shared" si="1252"/>
        <v>0</v>
      </c>
      <c r="W1092" s="44">
        <f t="shared" si="1253"/>
        <v>0</v>
      </c>
      <c r="X1092" s="44">
        <f t="shared" si="1254"/>
        <v>197.91187500000001</v>
      </c>
      <c r="Y1092" s="44">
        <f t="shared" si="1255"/>
        <v>0</v>
      </c>
      <c r="Z1092" s="44">
        <f t="shared" si="1256"/>
        <v>734.52120241636055</v>
      </c>
      <c r="AA1092" s="20">
        <v>0.03</v>
      </c>
      <c r="AC1092" s="44">
        <f t="shared" ref="AC1092:AC1093" si="1278">AD1092*F1092/1000</f>
        <v>266.59171666666668</v>
      </c>
      <c r="AD1092" s="28">
        <f t="shared" ref="AD1092:AD1094" si="1279">94+$CG$4</f>
        <v>105.66666666666667</v>
      </c>
      <c r="AE1092" s="44">
        <f t="shared" ref="AE1092:AE1093" si="1280">AF1092*F1092/1000</f>
        <v>1750.0863166666663</v>
      </c>
      <c r="AF1092" s="28">
        <f t="shared" ref="AF1092:AF1094" si="1281">682+$CG$4</f>
        <v>693.66666666666663</v>
      </c>
      <c r="AG1092" s="44">
        <f t="shared" ref="AG1092:AG1093" si="1282">AH1092*F1092/1000</f>
        <v>306.95891666666665</v>
      </c>
      <c r="AH1092" s="28">
        <f t="shared" ref="AH1092:AH1094" si="1283">110+$CG$4</f>
        <v>121.66666666666667</v>
      </c>
      <c r="AI1092" s="44">
        <f t="shared" ref="AI1092:AI1125" si="1284">U1092*AP1092</f>
        <v>96.589678934944899</v>
      </c>
      <c r="AJ1092" s="44">
        <f t="shared" ref="AJ1092:AJ1125" si="1285">V1092*AQ1092</f>
        <v>0</v>
      </c>
      <c r="AK1092" s="44"/>
      <c r="AL1092" s="44">
        <f t="shared" ref="AL1092:AL1125" si="1286">X1092*AR1092</f>
        <v>9.8955937500000015</v>
      </c>
      <c r="AM1092" s="44"/>
      <c r="AN1092" s="44">
        <f t="shared" ref="AN1092:AN1125" si="1287">SUM(AI1092:AL1092)</f>
        <v>106.4852726849449</v>
      </c>
      <c r="AO1092" s="20"/>
      <c r="AP1092" s="20">
        <v>0.18</v>
      </c>
      <c r="AQ1092" s="20"/>
      <c r="AR1092" s="20">
        <v>0.05</v>
      </c>
      <c r="AS1092" s="44">
        <f t="shared" ref="AS1092:AS1125" si="1288">AI1092*$D$3</f>
        <v>64.18272044791523</v>
      </c>
      <c r="AT1092" s="44">
        <f t="shared" ref="AT1092:AT1125" si="1289">AJ1092*$D$4</f>
        <v>0</v>
      </c>
      <c r="AU1092" s="44">
        <f t="shared" ref="AU1092:AU1125" si="1290">AK1092*$D$5</f>
        <v>0</v>
      </c>
      <c r="AV1092" s="44">
        <f t="shared" ref="AV1092:AV1125" si="1291">AL1092*$E$3</f>
        <v>5.2993754938736037</v>
      </c>
      <c r="AW1092" s="44"/>
      <c r="AX1092" s="44">
        <f t="shared" ref="AX1092:AX1125" si="1292">SUM(AS1092:AW1092)</f>
        <v>69.482095941788828</v>
      </c>
      <c r="AY1092" s="44">
        <f t="shared" ref="AY1092:AY1125" si="1293">U1092*BF1092</f>
        <v>300.50122335316195</v>
      </c>
      <c r="AZ1092" s="44">
        <f t="shared" ref="AZ1092:AZ1125" si="1294">V1092*BG1092</f>
        <v>0</v>
      </c>
      <c r="BA1092" s="44"/>
      <c r="BB1092" s="44">
        <f t="shared" ref="BB1092:BB1125" si="1295">X1092*BH1092</f>
        <v>9.8955937500000015</v>
      </c>
      <c r="BC1092" s="44"/>
      <c r="BD1092" s="44">
        <f t="shared" ref="BD1092:BD1125" si="1296">SUM(AY1092:BB1092)</f>
        <v>310.39681710316194</v>
      </c>
      <c r="BE1092" s="20"/>
      <c r="BF1092" s="20">
        <v>0.56000000000000005</v>
      </c>
      <c r="BG1092" s="20"/>
      <c r="BH1092" s="20">
        <v>0.05</v>
      </c>
      <c r="BI1092" s="44">
        <f t="shared" ref="BI1092:BI1125" si="1297">AY1092*$E$3</f>
        <v>160.92706098780425</v>
      </c>
      <c r="BJ1092" s="44">
        <f t="shared" ref="BJ1092:BJ1125" si="1298">AZ1092*$D$4</f>
        <v>0</v>
      </c>
      <c r="BK1092" s="44">
        <f t="shared" ref="BK1092:BK1125" si="1299">BA1092*$D$5</f>
        <v>0</v>
      </c>
      <c r="BL1092" s="44">
        <f t="shared" ref="BL1092:BL1125" si="1300">BB1092*$E$3</f>
        <v>5.2993754938736037</v>
      </c>
      <c r="BM1092" s="44"/>
      <c r="BN1092" s="44">
        <f t="shared" ref="BN1092:BN1125" si="1301">SUM(BI1092:BM1092)</f>
        <v>166.22643648167787</v>
      </c>
      <c r="BO1092" s="44">
        <f t="shared" ref="BO1092:BO1125" si="1302">U1092*BV1092</f>
        <v>118.05405203159933</v>
      </c>
      <c r="BP1092" s="44">
        <f t="shared" ref="BP1092:BP1125" si="1303">V1092*BW1092</f>
        <v>0</v>
      </c>
      <c r="BQ1092" s="44"/>
      <c r="BR1092" s="44">
        <f t="shared" ref="BR1092:BR1125" si="1304">X1092*BX1092</f>
        <v>9.8955937500000015</v>
      </c>
      <c r="BS1092" s="44"/>
      <c r="BT1092" s="44">
        <f t="shared" ref="BT1092:BT1125" si="1305">SUM(BO1092:BR1092)</f>
        <v>127.94964578159933</v>
      </c>
      <c r="BU1092" s="20"/>
      <c r="BV1092" s="20">
        <v>0.22</v>
      </c>
      <c r="BW1092" s="20"/>
      <c r="BX1092" s="20">
        <v>0.05</v>
      </c>
      <c r="BY1092" s="44">
        <f t="shared" ref="BY1092:BY1125" si="1306">BO1092*$E$3</f>
        <v>63.221345388065949</v>
      </c>
      <c r="BZ1092" s="44">
        <f t="shared" ref="BZ1092:BZ1125" si="1307">BP1092*$D$4</f>
        <v>0</v>
      </c>
      <c r="CA1092" s="44">
        <f t="shared" ref="CA1092:CA1125" si="1308">BQ1092*$D$5</f>
        <v>0</v>
      </c>
      <c r="CB1092" s="44">
        <f t="shared" ref="CB1092:CB1125" si="1309">BR1092*$E$3</f>
        <v>5.2993754938736037</v>
      </c>
      <c r="CC1092" s="44"/>
      <c r="CD1092" s="44">
        <f t="shared" ref="CD1092:CD1125" si="1310">SUM(BY1092:CC1092)</f>
        <v>68.520720881939553</v>
      </c>
      <c r="CE1092" s="44">
        <f t="shared" ref="CE1092:CE1125" si="1311">AC1092/AX1092</f>
        <v>3.8368404558494271</v>
      </c>
      <c r="CF1092" s="44">
        <f t="shared" ref="CF1092:CF1125" si="1312">AE1092/BN1092</f>
        <v>10.528327224650381</v>
      </c>
      <c r="CG1092" s="44">
        <f t="shared" ref="CG1092:CG1125" si="1313">AG1092/CD1092</f>
        <v>4.4797969536186502</v>
      </c>
      <c r="CH1092" s="44">
        <f t="shared" ref="CH1092:CH1125" si="1314">AI1092*$AE$3+AJ1092*$AD$4+AL1092*$AE$3</f>
        <v>27.411065542470421</v>
      </c>
      <c r="CI1092" s="44">
        <f t="shared" ref="CI1092:CI1125" si="1315">AY1092*$AE$3+AZ1092*$AD$4+BB1092*$AE$3</f>
        <v>79.901260364541443</v>
      </c>
      <c r="CJ1092" s="44">
        <f t="shared" ref="CJ1092:CJ1125" si="1316">BO1092*$AE$3+BP1092*$AD$4+BR1092*$AE$3</f>
        <v>32.936349207951579</v>
      </c>
      <c r="CK1092" s="44">
        <f t="shared" ref="CK1092:CK1125" si="1317">U1092*$AE$3+V1092*$AD$4+W1092*$AD$5+X1092*$AE$3</f>
        <v>189.07787259313301</v>
      </c>
      <c r="CM1092" s="35">
        <f t="shared" ref="CM1092:CM1094" si="1318">$CE$4/1000</f>
        <v>35</v>
      </c>
    </row>
    <row r="1093" spans="1:91" x14ac:dyDescent="0.25">
      <c r="A1093" s="41">
        <f>'[11]КППВ ПАТ "СМНВО"'!F262</f>
        <v>1970</v>
      </c>
      <c r="B1093" s="41" t="str">
        <f>'[11]КППВ ПАТ "СМНВО"'!C262</f>
        <v>вул.Праці,37</v>
      </c>
      <c r="C1093" s="50">
        <f>'[11]КППВ ПАТ "СМНВО"'!O262</f>
        <v>1</v>
      </c>
      <c r="D1093" s="46">
        <f>'[11]КППВ ПАТ "СМНВО"'!G262</f>
        <v>5</v>
      </c>
      <c r="E1093" s="86" t="str">
        <f t="shared" si="1277"/>
        <v>ПАТ"Сумське НВО ім.Фрунзе"</v>
      </c>
      <c r="F1093" s="43">
        <f>'[11]КППВ ПАТ "СМНВО"'!L262</f>
        <v>3245.88</v>
      </c>
      <c r="G1093" s="43">
        <f>'[11]КППВ ПАТ "СМНВО"'!CL262</f>
        <v>670.31066261193928</v>
      </c>
      <c r="H1093" s="32">
        <f t="shared" si="1260"/>
        <v>206.51122734418377</v>
      </c>
      <c r="I1093" s="42"/>
      <c r="J1093" s="42"/>
      <c r="K1093" s="43">
        <f>'[11]КППВ ПАТ "СМНВО"'!CN262</f>
        <v>393.13785000000001</v>
      </c>
      <c r="L1093" s="42"/>
      <c r="M1093" s="42"/>
      <c r="N1093" s="44">
        <f t="shared" ref="N1093:N1125" si="1319">G1093+I1093+J1093+K1093</f>
        <v>1063.4485126119393</v>
      </c>
      <c r="O1093" s="44">
        <f t="shared" ref="O1093:O1125" si="1320">G1093*$E$3</f>
        <v>358.9706680034119</v>
      </c>
      <c r="P1093" s="44">
        <f t="shared" ref="P1093:P1125" si="1321">I1093*$D$4</f>
        <v>0</v>
      </c>
      <c r="Q1093" s="44">
        <f t="shared" ref="Q1093:Q1125" si="1322">J1093*$D$5</f>
        <v>0</v>
      </c>
      <c r="R1093" s="44">
        <f t="shared" ref="R1093:R1125" si="1323">K1093*$E$3</f>
        <v>210.53664293809118</v>
      </c>
      <c r="S1093" s="44">
        <f t="shared" ref="S1093:S1125" si="1324">M1093*$D$6</f>
        <v>0</v>
      </c>
      <c r="T1093" s="44">
        <f t="shared" ref="T1093:T1125" si="1325">SUM(O1093:S1093)</f>
        <v>569.50731094150308</v>
      </c>
      <c r="U1093" s="44">
        <f t="shared" ref="U1093:U1125" si="1326">G1093*(1+AA1093)</f>
        <v>690.41998249029746</v>
      </c>
      <c r="V1093" s="44">
        <f t="shared" ref="V1093:V1125" si="1327">I1093*(1+AB1093)</f>
        <v>0</v>
      </c>
      <c r="W1093" s="44">
        <f t="shared" ref="W1093:W1125" si="1328">J1093</f>
        <v>0</v>
      </c>
      <c r="X1093" s="44">
        <f t="shared" ref="X1093:X1125" si="1329">K1093</f>
        <v>393.13785000000001</v>
      </c>
      <c r="Y1093" s="44">
        <f t="shared" ref="Y1093:Y1125" si="1330">M1093</f>
        <v>0</v>
      </c>
      <c r="Z1093" s="44">
        <f t="shared" ref="Z1093:Z1125" si="1331">U1093+V1093+W1093+X1093</f>
        <v>1083.5578324902974</v>
      </c>
      <c r="AA1093" s="20">
        <v>0.03</v>
      </c>
      <c r="AC1093" s="44">
        <f t="shared" si="1278"/>
        <v>342.98131999999998</v>
      </c>
      <c r="AD1093" s="28">
        <f t="shared" si="1279"/>
        <v>105.66666666666667</v>
      </c>
      <c r="AE1093" s="44">
        <f t="shared" si="1280"/>
        <v>2251.5587599999999</v>
      </c>
      <c r="AF1093" s="28">
        <f t="shared" si="1281"/>
        <v>693.66666666666663</v>
      </c>
      <c r="AG1093" s="44">
        <f t="shared" si="1282"/>
        <v>394.91540000000003</v>
      </c>
      <c r="AH1093" s="28">
        <f t="shared" si="1283"/>
        <v>121.66666666666667</v>
      </c>
      <c r="AI1093" s="44">
        <f t="shared" si="1284"/>
        <v>124.27559684825354</v>
      </c>
      <c r="AJ1093" s="44">
        <f t="shared" si="1285"/>
        <v>0</v>
      </c>
      <c r="AK1093" s="44"/>
      <c r="AL1093" s="44">
        <f t="shared" si="1286"/>
        <v>19.656892500000001</v>
      </c>
      <c r="AM1093" s="44"/>
      <c r="AN1093" s="44">
        <f t="shared" si="1287"/>
        <v>143.93248934825354</v>
      </c>
      <c r="AO1093" s="20"/>
      <c r="AP1093" s="20">
        <v>0.18</v>
      </c>
      <c r="AQ1093" s="20"/>
      <c r="AR1093" s="20">
        <v>0.05</v>
      </c>
      <c r="AS1093" s="44">
        <f t="shared" si="1288"/>
        <v>82.579691525649466</v>
      </c>
      <c r="AT1093" s="44">
        <f t="shared" si="1289"/>
        <v>0</v>
      </c>
      <c r="AU1093" s="44">
        <f t="shared" si="1290"/>
        <v>0</v>
      </c>
      <c r="AV1093" s="44">
        <f t="shared" si="1291"/>
        <v>10.526832146904558</v>
      </c>
      <c r="AW1093" s="44"/>
      <c r="AX1093" s="44">
        <f t="shared" si="1292"/>
        <v>93.106523672554019</v>
      </c>
      <c r="AY1093" s="44">
        <f t="shared" si="1293"/>
        <v>386.63519019456663</v>
      </c>
      <c r="AZ1093" s="44">
        <f t="shared" si="1294"/>
        <v>0</v>
      </c>
      <c r="BA1093" s="44"/>
      <c r="BB1093" s="44">
        <f t="shared" si="1295"/>
        <v>19.656892500000001</v>
      </c>
      <c r="BC1093" s="44"/>
      <c r="BD1093" s="44">
        <f t="shared" si="1296"/>
        <v>406.29208269456666</v>
      </c>
      <c r="BE1093" s="20"/>
      <c r="BF1093" s="20">
        <v>0.56000000000000005</v>
      </c>
      <c r="BG1093" s="20"/>
      <c r="BH1093" s="20">
        <v>0.05</v>
      </c>
      <c r="BI1093" s="44">
        <f t="shared" si="1297"/>
        <v>207.05428130436803</v>
      </c>
      <c r="BJ1093" s="44">
        <f t="shared" si="1298"/>
        <v>0</v>
      </c>
      <c r="BK1093" s="44">
        <f t="shared" si="1299"/>
        <v>0</v>
      </c>
      <c r="BL1093" s="44">
        <f t="shared" si="1300"/>
        <v>10.526832146904558</v>
      </c>
      <c r="BM1093" s="44"/>
      <c r="BN1093" s="44">
        <f t="shared" si="1301"/>
        <v>217.58111345127259</v>
      </c>
      <c r="BO1093" s="44">
        <f t="shared" si="1302"/>
        <v>151.89239614786544</v>
      </c>
      <c r="BP1093" s="44">
        <f t="shared" si="1303"/>
        <v>0</v>
      </c>
      <c r="BQ1093" s="44"/>
      <c r="BR1093" s="44">
        <f t="shared" si="1304"/>
        <v>19.656892500000001</v>
      </c>
      <c r="BS1093" s="44"/>
      <c r="BT1093" s="44">
        <f t="shared" si="1305"/>
        <v>171.54928864786544</v>
      </c>
      <c r="BU1093" s="20"/>
      <c r="BV1093" s="20">
        <v>0.22</v>
      </c>
      <c r="BW1093" s="20"/>
      <c r="BX1093" s="20">
        <v>0.05</v>
      </c>
      <c r="BY1093" s="44">
        <f t="shared" si="1306"/>
        <v>81.342753369573146</v>
      </c>
      <c r="BZ1093" s="44">
        <f t="shared" si="1307"/>
        <v>0</v>
      </c>
      <c r="CA1093" s="44">
        <f t="shared" si="1308"/>
        <v>0</v>
      </c>
      <c r="CB1093" s="44">
        <f t="shared" si="1309"/>
        <v>10.526832146904558</v>
      </c>
      <c r="CC1093" s="44"/>
      <c r="CD1093" s="44">
        <f t="shared" si="1310"/>
        <v>91.869585516477699</v>
      </c>
      <c r="CE1093" s="44">
        <f t="shared" si="1311"/>
        <v>3.6837517552070755</v>
      </c>
      <c r="CF1093" s="44">
        <f t="shared" si="1312"/>
        <v>10.348135112858671</v>
      </c>
      <c r="CG1093" s="44">
        <f t="shared" si="1313"/>
        <v>4.2986522446992881</v>
      </c>
      <c r="CH1093" s="44">
        <f t="shared" si="1314"/>
        <v>37.050596760820461</v>
      </c>
      <c r="CI1093" s="44">
        <f t="shared" si="1315"/>
        <v>104.58628341102172</v>
      </c>
      <c r="CJ1093" s="44">
        <f t="shared" si="1316"/>
        <v>44.159616408210063</v>
      </c>
      <c r="CK1093" s="44">
        <f t="shared" si="1317"/>
        <v>278.92565813608496</v>
      </c>
      <c r="CM1093" s="35">
        <f t="shared" si="1318"/>
        <v>35</v>
      </c>
    </row>
    <row r="1094" spans="1:91" x14ac:dyDescent="0.25">
      <c r="A1094" s="41">
        <f>'[11]КППВ ПАТ "СМНВО"'!F263</f>
        <v>1989</v>
      </c>
      <c r="B1094" s="41" t="str">
        <f>'[11]КППВ ПАТ "СМНВО"'!C263</f>
        <v>вул.Якіра, 5</v>
      </c>
      <c r="C1094" s="50">
        <f>'[11]КППВ ПАТ "СМНВО"'!O263</f>
        <v>1</v>
      </c>
      <c r="D1094" s="46">
        <f>'[11]КППВ ПАТ "СМНВО"'!G263</f>
        <v>5</v>
      </c>
      <c r="E1094" s="86" t="str">
        <f t="shared" si="1277"/>
        <v>ПАТ"Сумське НВО ім.Фрунзе"</v>
      </c>
      <c r="F1094" s="43">
        <f>'[11]КППВ ПАТ "СМНВО"'!L263</f>
        <v>2755.69</v>
      </c>
      <c r="G1094" s="43">
        <f>'[11]КППВ ПАТ "СМНВО"'!CL263</f>
        <v>570.19091606111385</v>
      </c>
      <c r="H1094" s="32">
        <f t="shared" si="1260"/>
        <v>206.91402736197244</v>
      </c>
      <c r="I1094" s="42"/>
      <c r="J1094" s="42"/>
      <c r="K1094" s="43">
        <f>'[11]КППВ ПАТ "СМНВО"'!CN263</f>
        <v>113.147475</v>
      </c>
      <c r="L1094" s="42"/>
      <c r="M1094" s="42"/>
      <c r="N1094" s="44">
        <f t="shared" si="1319"/>
        <v>683.33839106111384</v>
      </c>
      <c r="O1094" s="44">
        <f t="shared" si="1320"/>
        <v>305.35365979465433</v>
      </c>
      <c r="P1094" s="44">
        <f t="shared" si="1321"/>
        <v>0</v>
      </c>
      <c r="Q1094" s="44">
        <f t="shared" si="1322"/>
        <v>0</v>
      </c>
      <c r="R1094" s="44">
        <f t="shared" si="1323"/>
        <v>60.593732054600174</v>
      </c>
      <c r="S1094" s="44">
        <f t="shared" si="1324"/>
        <v>0</v>
      </c>
      <c r="T1094" s="44">
        <f t="shared" si="1325"/>
        <v>365.94739184925453</v>
      </c>
      <c r="U1094" s="44">
        <f t="shared" si="1326"/>
        <v>587.29664354294732</v>
      </c>
      <c r="V1094" s="44">
        <f t="shared" si="1327"/>
        <v>0</v>
      </c>
      <c r="W1094" s="44">
        <f t="shared" si="1328"/>
        <v>0</v>
      </c>
      <c r="X1094" s="44">
        <f t="shared" si="1329"/>
        <v>113.147475</v>
      </c>
      <c r="Y1094" s="44">
        <f t="shared" si="1330"/>
        <v>0</v>
      </c>
      <c r="Z1094" s="44">
        <f t="shared" si="1331"/>
        <v>700.44411854294731</v>
      </c>
      <c r="AA1094" s="20">
        <v>0.03</v>
      </c>
      <c r="AC1094" s="44">
        <f t="shared" ref="AC1094:AC1125" si="1332">AD1094*F1094/1000</f>
        <v>291.18457666666666</v>
      </c>
      <c r="AD1094" s="28">
        <f t="shared" si="1279"/>
        <v>105.66666666666667</v>
      </c>
      <c r="AE1094" s="44">
        <f t="shared" ref="AE1094:AE1125" si="1333">AF1094*F1094/1000</f>
        <v>1911.5302966666666</v>
      </c>
      <c r="AF1094" s="28">
        <f t="shared" si="1281"/>
        <v>693.66666666666663</v>
      </c>
      <c r="AG1094" s="44">
        <f t="shared" ref="AG1094:AG1125" si="1334">AH1094*F1094/1000</f>
        <v>335.27561666666668</v>
      </c>
      <c r="AH1094" s="28">
        <f t="shared" si="1283"/>
        <v>121.66666666666667</v>
      </c>
      <c r="AI1094" s="44">
        <f t="shared" si="1284"/>
        <v>105.71339583773052</v>
      </c>
      <c r="AJ1094" s="44">
        <f t="shared" si="1285"/>
        <v>0</v>
      </c>
      <c r="AK1094" s="44"/>
      <c r="AL1094" s="44">
        <f t="shared" si="1286"/>
        <v>5.6573737500000005</v>
      </c>
      <c r="AM1094" s="44"/>
      <c r="AN1094" s="44">
        <f t="shared" si="1287"/>
        <v>111.37076958773052</v>
      </c>
      <c r="AO1094" s="20"/>
      <c r="AP1094" s="20">
        <v>0.18</v>
      </c>
      <c r="AQ1094" s="20"/>
      <c r="AR1094" s="20">
        <v>0.05</v>
      </c>
      <c r="AS1094" s="44">
        <f t="shared" si="1288"/>
        <v>70.245324422526352</v>
      </c>
      <c r="AT1094" s="44">
        <f t="shared" si="1289"/>
        <v>0</v>
      </c>
      <c r="AU1094" s="44">
        <f t="shared" si="1290"/>
        <v>0</v>
      </c>
      <c r="AV1094" s="44">
        <f t="shared" si="1291"/>
        <v>3.0296866027300093</v>
      </c>
      <c r="AW1094" s="44"/>
      <c r="AX1094" s="44">
        <f t="shared" si="1292"/>
        <v>73.275011025256362</v>
      </c>
      <c r="AY1094" s="44">
        <f t="shared" si="1293"/>
        <v>328.88612038405051</v>
      </c>
      <c r="AZ1094" s="44">
        <f t="shared" si="1294"/>
        <v>0</v>
      </c>
      <c r="BA1094" s="44"/>
      <c r="BB1094" s="44">
        <f t="shared" si="1295"/>
        <v>5.6573737500000005</v>
      </c>
      <c r="BC1094" s="44"/>
      <c r="BD1094" s="44">
        <f t="shared" si="1296"/>
        <v>334.54349413405049</v>
      </c>
      <c r="BE1094" s="20"/>
      <c r="BF1094" s="20">
        <v>0.56000000000000005</v>
      </c>
      <c r="BG1094" s="20"/>
      <c r="BH1094" s="20">
        <v>0.05</v>
      </c>
      <c r="BI1094" s="44">
        <f t="shared" si="1297"/>
        <v>176.12799096955663</v>
      </c>
      <c r="BJ1094" s="44">
        <f t="shared" si="1298"/>
        <v>0</v>
      </c>
      <c r="BK1094" s="44">
        <f t="shared" si="1299"/>
        <v>0</v>
      </c>
      <c r="BL1094" s="44">
        <f t="shared" si="1300"/>
        <v>3.0296866027300093</v>
      </c>
      <c r="BM1094" s="44"/>
      <c r="BN1094" s="44">
        <f t="shared" si="1301"/>
        <v>179.15767757228664</v>
      </c>
      <c r="BO1094" s="44">
        <f t="shared" si="1302"/>
        <v>129.2052615794484</v>
      </c>
      <c r="BP1094" s="44">
        <f t="shared" si="1303"/>
        <v>0</v>
      </c>
      <c r="BQ1094" s="44"/>
      <c r="BR1094" s="44">
        <f t="shared" si="1304"/>
        <v>5.6573737500000005</v>
      </c>
      <c r="BS1094" s="44"/>
      <c r="BT1094" s="44">
        <f t="shared" si="1305"/>
        <v>134.86263532944841</v>
      </c>
      <c r="BU1094" s="20"/>
      <c r="BV1094" s="20">
        <v>0.22</v>
      </c>
      <c r="BW1094" s="20"/>
      <c r="BX1094" s="20">
        <v>0.05</v>
      </c>
      <c r="BY1094" s="44">
        <f t="shared" si="1306"/>
        <v>69.193139309468663</v>
      </c>
      <c r="BZ1094" s="44">
        <f t="shared" si="1307"/>
        <v>0</v>
      </c>
      <c r="CA1094" s="44">
        <f t="shared" si="1308"/>
        <v>0</v>
      </c>
      <c r="CB1094" s="44">
        <f t="shared" si="1309"/>
        <v>3.0296866027300093</v>
      </c>
      <c r="CC1094" s="44"/>
      <c r="CD1094" s="44">
        <f t="shared" si="1310"/>
        <v>72.222825912198672</v>
      </c>
      <c r="CE1094" s="44">
        <f t="shared" si="1311"/>
        <v>3.9738591996431283</v>
      </c>
      <c r="CF1094" s="44">
        <f t="shared" si="1312"/>
        <v>10.669541615906475</v>
      </c>
      <c r="CG1094" s="44">
        <f t="shared" si="1313"/>
        <v>4.6422389657566354</v>
      </c>
      <c r="CH1094" s="44">
        <f t="shared" si="1314"/>
        <v>28.668673025957908</v>
      </c>
      <c r="CI1094" s="44">
        <f t="shared" si="1315"/>
        <v>86.117013304244708</v>
      </c>
      <c r="CJ1094" s="44">
        <f t="shared" si="1316"/>
        <v>34.715866739461781</v>
      </c>
      <c r="CK1094" s="44">
        <f t="shared" si="1317"/>
        <v>180.30586914140636</v>
      </c>
      <c r="CM1094" s="35">
        <f t="shared" si="1318"/>
        <v>35</v>
      </c>
    </row>
    <row r="1095" spans="1:91" x14ac:dyDescent="0.25">
      <c r="A1095" s="41">
        <f>'[11]КППВ ПАТ "СМНВО"'!F264</f>
        <v>1975</v>
      </c>
      <c r="B1095" s="41" t="str">
        <f>'[11]КППВ ПАТ "СМНВО"'!C264</f>
        <v>вул.Якіра, 20</v>
      </c>
      <c r="C1095" s="47" t="str">
        <f>'[11]КППВ ПАТ "СМНВО"'!O264</f>
        <v>так</v>
      </c>
      <c r="D1095" s="46">
        <f>'[11]КППВ ПАТ "СМНВО"'!G264</f>
        <v>5</v>
      </c>
      <c r="E1095" s="86" t="str">
        <f t="shared" si="1277"/>
        <v>ПАТ"Сумське НВО ім.Фрунзе"</v>
      </c>
      <c r="F1095" s="43">
        <f>'[11]КППВ ПАТ "СМНВО"'!L264</f>
        <v>4417</v>
      </c>
      <c r="G1095" s="43">
        <f>'[11]КППВ ПАТ "СМНВО"'!CL264</f>
        <v>536.31098782289564</v>
      </c>
      <c r="H1095" s="32">
        <f t="shared" si="1260"/>
        <v>121.41973914939906</v>
      </c>
      <c r="I1095" s="42"/>
      <c r="J1095" s="42"/>
      <c r="K1095" s="43">
        <f>'[11]КППВ ПАТ "СМНВО"'!CN264</f>
        <v>181.33185</v>
      </c>
      <c r="L1095" s="42"/>
      <c r="M1095" s="42"/>
      <c r="N1095" s="44">
        <f t="shared" si="1319"/>
        <v>717.64283782289567</v>
      </c>
      <c r="O1095" s="44">
        <f t="shared" si="1320"/>
        <v>287.20998231801883</v>
      </c>
      <c r="P1095" s="44">
        <f t="shared" si="1321"/>
        <v>0</v>
      </c>
      <c r="Q1095" s="44">
        <f t="shared" si="1322"/>
        <v>0</v>
      </c>
      <c r="R1095" s="44">
        <f t="shared" si="1323"/>
        <v>97.108428905417028</v>
      </c>
      <c r="S1095" s="44">
        <f t="shared" si="1324"/>
        <v>0</v>
      </c>
      <c r="T1095" s="44">
        <f t="shared" si="1325"/>
        <v>384.31841122343587</v>
      </c>
      <c r="U1095" s="44">
        <f t="shared" si="1326"/>
        <v>595.30519648341419</v>
      </c>
      <c r="V1095" s="44">
        <f t="shared" si="1327"/>
        <v>0</v>
      </c>
      <c r="W1095" s="44">
        <f t="shared" si="1328"/>
        <v>0</v>
      </c>
      <c r="X1095" s="44">
        <f t="shared" si="1329"/>
        <v>181.33185</v>
      </c>
      <c r="Y1095" s="44">
        <f t="shared" si="1330"/>
        <v>0</v>
      </c>
      <c r="Z1095" s="44">
        <f t="shared" si="1331"/>
        <v>776.63704648341422</v>
      </c>
      <c r="AA1095" s="20">
        <v>0.11</v>
      </c>
      <c r="AC1095" s="44">
        <f t="shared" si="1332"/>
        <v>415.19799999999998</v>
      </c>
      <c r="AD1095" s="28">
        <v>94</v>
      </c>
      <c r="AE1095" s="44">
        <f t="shared" si="1333"/>
        <v>3012.3939999999998</v>
      </c>
      <c r="AF1095" s="28">
        <v>682</v>
      </c>
      <c r="AG1095" s="44">
        <f t="shared" si="1334"/>
        <v>485.87</v>
      </c>
      <c r="AH1095" s="28">
        <v>110</v>
      </c>
      <c r="AI1095" s="44">
        <f t="shared" si="1284"/>
        <v>107.15493536701455</v>
      </c>
      <c r="AJ1095" s="44">
        <f t="shared" si="1285"/>
        <v>0</v>
      </c>
      <c r="AK1095" s="44"/>
      <c r="AL1095" s="44">
        <f t="shared" si="1286"/>
        <v>9.0665925000000005</v>
      </c>
      <c r="AM1095" s="44"/>
      <c r="AN1095" s="44">
        <f t="shared" si="1287"/>
        <v>116.22152786701454</v>
      </c>
      <c r="AO1095" s="20"/>
      <c r="AP1095" s="20">
        <v>0.18</v>
      </c>
      <c r="AQ1095" s="20"/>
      <c r="AR1095" s="20">
        <v>0.05</v>
      </c>
      <c r="AS1095" s="44">
        <f t="shared" si="1288"/>
        <v>71.203210706473641</v>
      </c>
      <c r="AT1095" s="44">
        <f t="shared" si="1289"/>
        <v>0</v>
      </c>
      <c r="AU1095" s="44">
        <f t="shared" si="1290"/>
        <v>0</v>
      </c>
      <c r="AV1095" s="44">
        <f t="shared" si="1291"/>
        <v>4.855421445270852</v>
      </c>
      <c r="AW1095" s="44"/>
      <c r="AX1095" s="44">
        <f t="shared" si="1292"/>
        <v>76.05863215174449</v>
      </c>
      <c r="AY1095" s="44">
        <f t="shared" si="1293"/>
        <v>333.37091003071197</v>
      </c>
      <c r="AZ1095" s="44">
        <f t="shared" si="1294"/>
        <v>0</v>
      </c>
      <c r="BA1095" s="44"/>
      <c r="BB1095" s="44">
        <f t="shared" si="1295"/>
        <v>9.0665925000000005</v>
      </c>
      <c r="BC1095" s="44"/>
      <c r="BD1095" s="44">
        <f t="shared" si="1296"/>
        <v>342.43750253071198</v>
      </c>
      <c r="BE1095" s="20"/>
      <c r="BF1095" s="20">
        <v>0.56000000000000005</v>
      </c>
      <c r="BG1095" s="20"/>
      <c r="BH1095" s="20">
        <v>0.05</v>
      </c>
      <c r="BI1095" s="44">
        <f t="shared" si="1297"/>
        <v>178.52972500888052</v>
      </c>
      <c r="BJ1095" s="44">
        <f t="shared" si="1298"/>
        <v>0</v>
      </c>
      <c r="BK1095" s="44">
        <f t="shared" si="1299"/>
        <v>0</v>
      </c>
      <c r="BL1095" s="44">
        <f t="shared" si="1300"/>
        <v>4.855421445270852</v>
      </c>
      <c r="BM1095" s="44"/>
      <c r="BN1095" s="44">
        <f t="shared" si="1301"/>
        <v>183.38514645415137</v>
      </c>
      <c r="BO1095" s="44">
        <f t="shared" si="1302"/>
        <v>130.96714322635111</v>
      </c>
      <c r="BP1095" s="44">
        <f t="shared" si="1303"/>
        <v>0</v>
      </c>
      <c r="BQ1095" s="44"/>
      <c r="BR1095" s="44">
        <f t="shared" si="1304"/>
        <v>9.0665925000000005</v>
      </c>
      <c r="BS1095" s="44"/>
      <c r="BT1095" s="44">
        <f t="shared" si="1305"/>
        <v>140.03373572635113</v>
      </c>
      <c r="BU1095" s="20"/>
      <c r="BV1095" s="20">
        <v>0.22</v>
      </c>
      <c r="BW1095" s="20"/>
      <c r="BX1095" s="20">
        <v>0.05</v>
      </c>
      <c r="BY1095" s="44">
        <f t="shared" si="1306"/>
        <v>70.136677682060196</v>
      </c>
      <c r="BZ1095" s="44">
        <f t="shared" si="1307"/>
        <v>0</v>
      </c>
      <c r="CA1095" s="44">
        <f t="shared" si="1308"/>
        <v>0</v>
      </c>
      <c r="CB1095" s="44">
        <f t="shared" si="1309"/>
        <v>4.855421445270852</v>
      </c>
      <c r="CC1095" s="44"/>
      <c r="CD1095" s="44">
        <f t="shared" si="1310"/>
        <v>74.992099127331045</v>
      </c>
      <c r="CE1095" s="44">
        <f t="shared" si="1311"/>
        <v>5.4589201548042423</v>
      </c>
      <c r="CF1095" s="44">
        <f t="shared" si="1312"/>
        <v>16.42659756390432</v>
      </c>
      <c r="CG1095" s="44">
        <f t="shared" si="1313"/>
        <v>6.4789491913678621</v>
      </c>
      <c r="CH1095" s="44">
        <f t="shared" si="1314"/>
        <v>29.917338214782038</v>
      </c>
      <c r="CI1095" s="44">
        <f t="shared" si="1315"/>
        <v>88.149061268228479</v>
      </c>
      <c r="CJ1095" s="44">
        <f t="shared" si="1316"/>
        <v>36.046993273039561</v>
      </c>
      <c r="CK1095" s="44">
        <f t="shared" si="1317"/>
        <v>199.91918550890199</v>
      </c>
    </row>
    <row r="1096" spans="1:91" x14ac:dyDescent="0.25">
      <c r="A1096" s="41">
        <f>'[11]КППВ ПАТ "СМНВО"'!F265</f>
        <v>1971</v>
      </c>
      <c r="B1096" s="41" t="str">
        <f>'[11]КППВ ПАТ "СМНВО"'!C265</f>
        <v>вул.Садова, 33</v>
      </c>
      <c r="C1096" s="47" t="str">
        <f>'[11]КППВ ПАТ "СМНВО"'!O265</f>
        <v>так</v>
      </c>
      <c r="D1096" s="46">
        <f>'[11]КППВ ПАТ "СМНВО"'!G265</f>
        <v>6</v>
      </c>
      <c r="E1096" s="86" t="str">
        <f t="shared" si="1277"/>
        <v>ПАТ"Сумське НВО ім.Фрунзе"</v>
      </c>
      <c r="F1096" s="43">
        <f>'[11]КППВ ПАТ "СМНВО"'!L265</f>
        <v>2569.98</v>
      </c>
      <c r="G1096" s="43">
        <f>'[11]КППВ ПАТ "СМНВО"'!CL265</f>
        <v>390.3536184564756</v>
      </c>
      <c r="H1096" s="32">
        <f t="shared" si="1260"/>
        <v>151.88974951418908</v>
      </c>
      <c r="I1096" s="42"/>
      <c r="J1096" s="42"/>
      <c r="K1096" s="43">
        <f>'[11]КППВ ПАТ "СМНВО"'!CN265</f>
        <v>0</v>
      </c>
      <c r="L1096" s="42"/>
      <c r="M1096" s="42"/>
      <c r="N1096" s="44">
        <f t="shared" si="1319"/>
        <v>390.3536184564756</v>
      </c>
      <c r="O1096" s="44">
        <f t="shared" si="1320"/>
        <v>209.04560674725894</v>
      </c>
      <c r="P1096" s="44">
        <f t="shared" si="1321"/>
        <v>0</v>
      </c>
      <c r="Q1096" s="44">
        <f t="shared" si="1322"/>
        <v>0</v>
      </c>
      <c r="R1096" s="44">
        <f t="shared" si="1323"/>
        <v>0</v>
      </c>
      <c r="S1096" s="44">
        <f t="shared" si="1324"/>
        <v>0</v>
      </c>
      <c r="T1096" s="44">
        <f t="shared" si="1325"/>
        <v>209.04560674725894</v>
      </c>
      <c r="U1096" s="44">
        <f t="shared" si="1326"/>
        <v>402.06422701016987</v>
      </c>
      <c r="V1096" s="44">
        <f t="shared" si="1327"/>
        <v>0</v>
      </c>
      <c r="W1096" s="44">
        <f t="shared" si="1328"/>
        <v>0</v>
      </c>
      <c r="X1096" s="44">
        <f t="shared" si="1329"/>
        <v>0</v>
      </c>
      <c r="Y1096" s="44">
        <f t="shared" si="1330"/>
        <v>0</v>
      </c>
      <c r="Z1096" s="44">
        <f t="shared" si="1331"/>
        <v>402.06422701016987</v>
      </c>
      <c r="AA1096" s="20">
        <v>0.03</v>
      </c>
      <c r="AC1096" s="44">
        <f t="shared" si="1332"/>
        <v>251.85804000000002</v>
      </c>
      <c r="AD1096" s="28">
        <v>98</v>
      </c>
      <c r="AE1096" s="44">
        <f t="shared" si="1333"/>
        <v>1819.54584</v>
      </c>
      <c r="AF1096" s="28">
        <v>708</v>
      </c>
      <c r="AG1096" s="44">
        <f t="shared" si="1334"/>
        <v>290.40773999999999</v>
      </c>
      <c r="AH1096" s="28">
        <v>113</v>
      </c>
      <c r="AI1096" s="44">
        <f t="shared" si="1284"/>
        <v>72.371560861830574</v>
      </c>
      <c r="AJ1096" s="44">
        <f t="shared" si="1285"/>
        <v>0</v>
      </c>
      <c r="AK1096" s="44"/>
      <c r="AL1096" s="44">
        <f t="shared" si="1286"/>
        <v>0</v>
      </c>
      <c r="AM1096" s="44"/>
      <c r="AN1096" s="44">
        <f t="shared" si="1287"/>
        <v>72.371560861830574</v>
      </c>
      <c r="AO1096" s="20"/>
      <c r="AP1096" s="20">
        <v>0.18</v>
      </c>
      <c r="AQ1096" s="20"/>
      <c r="AR1096" s="20">
        <v>0.05</v>
      </c>
      <c r="AS1096" s="44">
        <f t="shared" si="1288"/>
        <v>48.090062110079678</v>
      </c>
      <c r="AT1096" s="44">
        <f t="shared" si="1289"/>
        <v>0</v>
      </c>
      <c r="AU1096" s="44">
        <f t="shared" si="1290"/>
        <v>0</v>
      </c>
      <c r="AV1096" s="44">
        <f t="shared" si="1291"/>
        <v>0</v>
      </c>
      <c r="AW1096" s="44"/>
      <c r="AX1096" s="44">
        <f t="shared" si="1292"/>
        <v>48.090062110079678</v>
      </c>
      <c r="AY1096" s="44">
        <f t="shared" si="1293"/>
        <v>225.15596712569516</v>
      </c>
      <c r="AZ1096" s="44">
        <f t="shared" si="1294"/>
        <v>0</v>
      </c>
      <c r="BA1096" s="44"/>
      <c r="BB1096" s="44">
        <f t="shared" si="1295"/>
        <v>0</v>
      </c>
      <c r="BC1096" s="44"/>
      <c r="BD1096" s="44">
        <f t="shared" si="1296"/>
        <v>225.15596712569516</v>
      </c>
      <c r="BE1096" s="20"/>
      <c r="BF1096" s="20">
        <v>0.56000000000000005</v>
      </c>
      <c r="BG1096" s="20"/>
      <c r="BH1096" s="20">
        <v>0.05</v>
      </c>
      <c r="BI1096" s="44">
        <f t="shared" si="1297"/>
        <v>120.57750597181898</v>
      </c>
      <c r="BJ1096" s="44">
        <f t="shared" si="1298"/>
        <v>0</v>
      </c>
      <c r="BK1096" s="44">
        <f t="shared" si="1299"/>
        <v>0</v>
      </c>
      <c r="BL1096" s="44">
        <f t="shared" si="1300"/>
        <v>0</v>
      </c>
      <c r="BM1096" s="44"/>
      <c r="BN1096" s="44">
        <f t="shared" si="1301"/>
        <v>120.57750597181898</v>
      </c>
      <c r="BO1096" s="44">
        <f t="shared" si="1302"/>
        <v>88.454129942237373</v>
      </c>
      <c r="BP1096" s="44">
        <f t="shared" si="1303"/>
        <v>0</v>
      </c>
      <c r="BQ1096" s="44"/>
      <c r="BR1096" s="44">
        <f t="shared" si="1304"/>
        <v>0</v>
      </c>
      <c r="BS1096" s="44"/>
      <c r="BT1096" s="44">
        <f t="shared" si="1305"/>
        <v>88.454129942237373</v>
      </c>
      <c r="BU1096" s="20"/>
      <c r="BV1096" s="20">
        <v>0.22</v>
      </c>
      <c r="BW1096" s="20"/>
      <c r="BX1096" s="20">
        <v>0.05</v>
      </c>
      <c r="BY1096" s="44">
        <f t="shared" si="1306"/>
        <v>47.369734488928877</v>
      </c>
      <c r="BZ1096" s="44">
        <f t="shared" si="1307"/>
        <v>0</v>
      </c>
      <c r="CA1096" s="44">
        <f t="shared" si="1308"/>
        <v>0</v>
      </c>
      <c r="CB1096" s="44">
        <f t="shared" si="1309"/>
        <v>0</v>
      </c>
      <c r="CC1096" s="44"/>
      <c r="CD1096" s="44">
        <f t="shared" si="1310"/>
        <v>47.369734488928877</v>
      </c>
      <c r="CE1096" s="44">
        <f t="shared" si="1311"/>
        <v>5.2372159433582963</v>
      </c>
      <c r="CF1096" s="44">
        <f t="shared" si="1312"/>
        <v>15.090259375784891</v>
      </c>
      <c r="CG1096" s="44">
        <f t="shared" si="1313"/>
        <v>6.1306600751134308</v>
      </c>
      <c r="CH1096" s="44">
        <f t="shared" si="1314"/>
        <v>18.629633452354351</v>
      </c>
      <c r="CI1096" s="44">
        <f t="shared" si="1315"/>
        <v>57.958859629546886</v>
      </c>
      <c r="CJ1096" s="44">
        <f t="shared" si="1316"/>
        <v>22.769551997321987</v>
      </c>
      <c r="CK1096" s="44">
        <f t="shared" si="1317"/>
        <v>103.49796362419086</v>
      </c>
    </row>
    <row r="1097" spans="1:91" x14ac:dyDescent="0.25">
      <c r="A1097" s="41">
        <f>'[11]КППВ ПАТ "СМНВО"'!F266</f>
        <v>1983</v>
      </c>
      <c r="B1097" s="41" t="str">
        <f>'[11]КППВ ПАТ "СМНВО"'!C266</f>
        <v>вул.Засумська, 12А</v>
      </c>
      <c r="C1097" s="47" t="str">
        <f>'[11]КППВ ПАТ "СМНВО"'!O266</f>
        <v>так</v>
      </c>
      <c r="D1097" s="46">
        <f>'[11]КППВ ПАТ "СМНВО"'!G266</f>
        <v>9</v>
      </c>
      <c r="E1097" s="86" t="str">
        <f t="shared" si="1277"/>
        <v>ПАТ"Сумське НВО ім.Фрунзе"</v>
      </c>
      <c r="F1097" s="43">
        <f>'[11]КППВ ПАТ "СМНВО"'!L266</f>
        <v>4005.5</v>
      </c>
      <c r="G1097" s="43">
        <f>'[11]КППВ ПАТ "СМНВО"'!CL266</f>
        <v>669.39834896212471</v>
      </c>
      <c r="H1097" s="32">
        <f t="shared" si="1260"/>
        <v>167.11979751894262</v>
      </c>
      <c r="I1097" s="42"/>
      <c r="J1097" s="42"/>
      <c r="K1097" s="43">
        <f>'[11]КППВ ПАТ "СМНВО"'!CN266</f>
        <v>258.62025000000006</v>
      </c>
      <c r="L1097" s="42"/>
      <c r="M1097" s="42"/>
      <c r="N1097" s="44">
        <f t="shared" si="1319"/>
        <v>928.01859896212477</v>
      </c>
      <c r="O1097" s="44">
        <f t="shared" si="1320"/>
        <v>358.48209776491018</v>
      </c>
      <c r="P1097" s="44">
        <f t="shared" si="1321"/>
        <v>0</v>
      </c>
      <c r="Q1097" s="44">
        <f t="shared" si="1322"/>
        <v>0</v>
      </c>
      <c r="R1097" s="44">
        <f t="shared" si="1323"/>
        <v>138.498593383491</v>
      </c>
      <c r="S1097" s="44">
        <f t="shared" si="1324"/>
        <v>0</v>
      </c>
      <c r="T1097" s="44">
        <f t="shared" si="1325"/>
        <v>496.98069114840121</v>
      </c>
      <c r="U1097" s="44">
        <f t="shared" si="1326"/>
        <v>689.48029943098845</v>
      </c>
      <c r="V1097" s="44">
        <f t="shared" si="1327"/>
        <v>0</v>
      </c>
      <c r="W1097" s="44">
        <f t="shared" si="1328"/>
        <v>0</v>
      </c>
      <c r="X1097" s="44">
        <f t="shared" si="1329"/>
        <v>258.62025000000006</v>
      </c>
      <c r="Y1097" s="44">
        <f t="shared" si="1330"/>
        <v>0</v>
      </c>
      <c r="Z1097" s="44">
        <f t="shared" si="1331"/>
        <v>948.10054943098851</v>
      </c>
      <c r="AA1097" s="20">
        <v>0.03</v>
      </c>
      <c r="AC1097" s="44">
        <f t="shared" si="1332"/>
        <v>376.517</v>
      </c>
      <c r="AD1097" s="28">
        <v>94</v>
      </c>
      <c r="AE1097" s="44">
        <f t="shared" si="1333"/>
        <v>2731.7510000000002</v>
      </c>
      <c r="AF1097" s="28">
        <v>682</v>
      </c>
      <c r="AG1097" s="44">
        <f t="shared" si="1334"/>
        <v>440.60500000000002</v>
      </c>
      <c r="AH1097" s="28">
        <v>110</v>
      </c>
      <c r="AI1097" s="44">
        <f t="shared" si="1284"/>
        <v>124.10645389757792</v>
      </c>
      <c r="AJ1097" s="44">
        <f t="shared" si="1285"/>
        <v>0</v>
      </c>
      <c r="AK1097" s="44"/>
      <c r="AL1097" s="44">
        <f t="shared" si="1286"/>
        <v>12.931012500000003</v>
      </c>
      <c r="AM1097" s="44"/>
      <c r="AN1097" s="44">
        <f t="shared" si="1287"/>
        <v>137.03746639757793</v>
      </c>
      <c r="AO1097" s="20"/>
      <c r="AP1097" s="20">
        <v>0.18</v>
      </c>
      <c r="AQ1097" s="20"/>
      <c r="AR1097" s="20">
        <v>0.05</v>
      </c>
      <c r="AS1097" s="44">
        <f t="shared" si="1288"/>
        <v>82.467297998321769</v>
      </c>
      <c r="AT1097" s="44">
        <f t="shared" si="1289"/>
        <v>0</v>
      </c>
      <c r="AU1097" s="44">
        <f t="shared" si="1290"/>
        <v>0</v>
      </c>
      <c r="AV1097" s="44">
        <f t="shared" si="1291"/>
        <v>6.924929669174551</v>
      </c>
      <c r="AW1097" s="44"/>
      <c r="AX1097" s="44">
        <f t="shared" si="1292"/>
        <v>89.392227667496314</v>
      </c>
      <c r="AY1097" s="44">
        <f t="shared" si="1293"/>
        <v>386.10896768135359</v>
      </c>
      <c r="AZ1097" s="44">
        <f t="shared" si="1294"/>
        <v>0</v>
      </c>
      <c r="BA1097" s="44"/>
      <c r="BB1097" s="44">
        <f t="shared" si="1295"/>
        <v>12.931012500000003</v>
      </c>
      <c r="BC1097" s="44"/>
      <c r="BD1097" s="44">
        <f t="shared" si="1296"/>
        <v>399.0399801813536</v>
      </c>
      <c r="BE1097" s="20"/>
      <c r="BF1097" s="20">
        <v>0.56000000000000005</v>
      </c>
      <c r="BG1097" s="20"/>
      <c r="BH1097" s="20">
        <v>0.05</v>
      </c>
      <c r="BI1097" s="44">
        <f t="shared" si="1297"/>
        <v>206.77247399080022</v>
      </c>
      <c r="BJ1097" s="44">
        <f t="shared" si="1298"/>
        <v>0</v>
      </c>
      <c r="BK1097" s="44">
        <f t="shared" si="1299"/>
        <v>0</v>
      </c>
      <c r="BL1097" s="44">
        <f t="shared" si="1300"/>
        <v>6.924929669174551</v>
      </c>
      <c r="BM1097" s="44"/>
      <c r="BN1097" s="44">
        <f t="shared" si="1301"/>
        <v>213.69740365997478</v>
      </c>
      <c r="BO1097" s="44">
        <f t="shared" si="1302"/>
        <v>151.68566587481746</v>
      </c>
      <c r="BP1097" s="44">
        <f t="shared" si="1303"/>
        <v>0</v>
      </c>
      <c r="BQ1097" s="44"/>
      <c r="BR1097" s="44">
        <f t="shared" si="1304"/>
        <v>12.931012500000003</v>
      </c>
      <c r="BS1097" s="44"/>
      <c r="BT1097" s="44">
        <f t="shared" si="1305"/>
        <v>164.61667837481747</v>
      </c>
      <c r="BU1097" s="20"/>
      <c r="BV1097" s="20">
        <v>0.22</v>
      </c>
      <c r="BW1097" s="20"/>
      <c r="BX1097" s="20">
        <v>0.05</v>
      </c>
      <c r="BY1097" s="44">
        <f t="shared" si="1306"/>
        <v>81.232043353528653</v>
      </c>
      <c r="BZ1097" s="44">
        <f t="shared" si="1307"/>
        <v>0</v>
      </c>
      <c r="CA1097" s="44">
        <f t="shared" si="1308"/>
        <v>0</v>
      </c>
      <c r="CB1097" s="44">
        <f t="shared" si="1309"/>
        <v>6.924929669174551</v>
      </c>
      <c r="CC1097" s="44"/>
      <c r="CD1097" s="44">
        <f t="shared" si="1310"/>
        <v>88.156973022703198</v>
      </c>
      <c r="CE1097" s="44">
        <f t="shared" si="1311"/>
        <v>4.2119657359976994</v>
      </c>
      <c r="CF1097" s="44">
        <f t="shared" si="1312"/>
        <v>12.783267148844885</v>
      </c>
      <c r="CG1097" s="44">
        <f t="shared" si="1313"/>
        <v>4.9979597176791719</v>
      </c>
      <c r="CH1097" s="44">
        <f t="shared" si="1314"/>
        <v>35.275704127761273</v>
      </c>
      <c r="CI1097" s="44">
        <f t="shared" si="1315"/>
        <v>102.71947260894447</v>
      </c>
      <c r="CJ1097" s="44">
        <f t="shared" si="1316"/>
        <v>42.375048178412136</v>
      </c>
      <c r="CK1097" s="44">
        <f t="shared" si="1317"/>
        <v>244.05671926291961</v>
      </c>
    </row>
    <row r="1098" spans="1:91" x14ac:dyDescent="0.25">
      <c r="A1098" s="41">
        <f>'[11]КППВ ПАТ "СМНВО"'!F267</f>
        <v>1983</v>
      </c>
      <c r="B1098" s="41" t="str">
        <f>'[11]КППВ ПАТ "СМНВО"'!C267</f>
        <v>вул.Засумська, 12 Г</v>
      </c>
      <c r="C1098" s="47" t="str">
        <f>'[11]КППВ ПАТ "СМНВО"'!O267</f>
        <v>так</v>
      </c>
      <c r="D1098" s="46">
        <f>'[11]КППВ ПАТ "СМНВО"'!G267</f>
        <v>9</v>
      </c>
      <c r="E1098" s="86" t="str">
        <f t="shared" si="1277"/>
        <v>ПАТ"Сумське НВО ім.Фрунзе"</v>
      </c>
      <c r="F1098" s="43">
        <f>'[11]КППВ ПАТ "СМНВО"'!L267</f>
        <v>4382.05</v>
      </c>
      <c r="G1098" s="43">
        <f>'[11]КППВ ПАТ "СМНВО"'!CL267</f>
        <v>888.75470048286286</v>
      </c>
      <c r="H1098" s="32">
        <f t="shared" si="1260"/>
        <v>202.81710625913965</v>
      </c>
      <c r="I1098" s="42"/>
      <c r="J1098" s="42"/>
      <c r="K1098" s="43">
        <f>'[11]КППВ ПАТ "СМНВО"'!CN267</f>
        <v>286.13707499999998</v>
      </c>
      <c r="L1098" s="42"/>
      <c r="M1098" s="42"/>
      <c r="N1098" s="44">
        <f t="shared" si="1319"/>
        <v>1174.8917754828628</v>
      </c>
      <c r="O1098" s="44">
        <f t="shared" si="1320"/>
        <v>475.95374252341935</v>
      </c>
      <c r="P1098" s="44">
        <f t="shared" si="1321"/>
        <v>0</v>
      </c>
      <c r="Q1098" s="44">
        <f t="shared" si="1322"/>
        <v>0</v>
      </c>
      <c r="R1098" s="44">
        <f t="shared" si="1323"/>
        <v>153.23464578804814</v>
      </c>
      <c r="S1098" s="44">
        <f t="shared" si="1324"/>
        <v>0</v>
      </c>
      <c r="T1098" s="44">
        <f t="shared" si="1325"/>
        <v>629.18838831146752</v>
      </c>
      <c r="U1098" s="44">
        <f t="shared" si="1326"/>
        <v>915.41734149734873</v>
      </c>
      <c r="V1098" s="44">
        <f t="shared" si="1327"/>
        <v>0</v>
      </c>
      <c r="W1098" s="44">
        <f t="shared" si="1328"/>
        <v>0</v>
      </c>
      <c r="X1098" s="44">
        <f t="shared" si="1329"/>
        <v>286.13707499999998</v>
      </c>
      <c r="Y1098" s="44">
        <f t="shared" si="1330"/>
        <v>0</v>
      </c>
      <c r="Z1098" s="44">
        <f t="shared" si="1331"/>
        <v>1201.5544164973487</v>
      </c>
      <c r="AA1098" s="20">
        <v>0.03</v>
      </c>
      <c r="AC1098" s="44">
        <f t="shared" si="1332"/>
        <v>411.91270000000003</v>
      </c>
      <c r="AD1098" s="28">
        <v>94</v>
      </c>
      <c r="AE1098" s="44">
        <f t="shared" si="1333"/>
        <v>2988.5581000000002</v>
      </c>
      <c r="AF1098" s="28">
        <v>682</v>
      </c>
      <c r="AG1098" s="44">
        <f t="shared" si="1334"/>
        <v>482.02550000000002</v>
      </c>
      <c r="AH1098" s="28">
        <v>110</v>
      </c>
      <c r="AI1098" s="44">
        <f t="shared" si="1284"/>
        <v>164.77512146952276</v>
      </c>
      <c r="AJ1098" s="44">
        <f t="shared" si="1285"/>
        <v>0</v>
      </c>
      <c r="AK1098" s="44"/>
      <c r="AL1098" s="44">
        <f t="shared" si="1286"/>
        <v>14.30685375</v>
      </c>
      <c r="AM1098" s="44"/>
      <c r="AN1098" s="44">
        <f t="shared" si="1287"/>
        <v>179.08197521952275</v>
      </c>
      <c r="AO1098" s="20"/>
      <c r="AP1098" s="20">
        <v>0.18</v>
      </c>
      <c r="AQ1098" s="20"/>
      <c r="AR1098" s="20">
        <v>0.05</v>
      </c>
      <c r="AS1098" s="44">
        <f t="shared" si="1288"/>
        <v>109.49115552162269</v>
      </c>
      <c r="AT1098" s="44">
        <f t="shared" si="1289"/>
        <v>0</v>
      </c>
      <c r="AU1098" s="44">
        <f t="shared" si="1290"/>
        <v>0</v>
      </c>
      <c r="AV1098" s="44">
        <f t="shared" si="1291"/>
        <v>7.6617322894024085</v>
      </c>
      <c r="AW1098" s="44"/>
      <c r="AX1098" s="44">
        <f t="shared" si="1292"/>
        <v>117.1528878110251</v>
      </c>
      <c r="AY1098" s="44">
        <f t="shared" si="1293"/>
        <v>512.63371123851539</v>
      </c>
      <c r="AZ1098" s="44">
        <f t="shared" si="1294"/>
        <v>0</v>
      </c>
      <c r="BA1098" s="44"/>
      <c r="BB1098" s="44">
        <f t="shared" si="1295"/>
        <v>14.30685375</v>
      </c>
      <c r="BC1098" s="44"/>
      <c r="BD1098" s="44">
        <f t="shared" si="1296"/>
        <v>526.94056498851535</v>
      </c>
      <c r="BE1098" s="20"/>
      <c r="BF1098" s="20">
        <v>0.56000000000000005</v>
      </c>
      <c r="BG1098" s="20"/>
      <c r="BH1098" s="20">
        <v>0.05</v>
      </c>
      <c r="BI1098" s="44">
        <f t="shared" si="1297"/>
        <v>274.53011868750832</v>
      </c>
      <c r="BJ1098" s="44">
        <f t="shared" si="1298"/>
        <v>0</v>
      </c>
      <c r="BK1098" s="44">
        <f t="shared" si="1299"/>
        <v>0</v>
      </c>
      <c r="BL1098" s="44">
        <f t="shared" si="1300"/>
        <v>7.6617322894024085</v>
      </c>
      <c r="BM1098" s="44"/>
      <c r="BN1098" s="44">
        <f t="shared" si="1301"/>
        <v>282.1918509769107</v>
      </c>
      <c r="BO1098" s="44">
        <f t="shared" si="1302"/>
        <v>201.39181512941673</v>
      </c>
      <c r="BP1098" s="44">
        <f t="shared" si="1303"/>
        <v>0</v>
      </c>
      <c r="BQ1098" s="44"/>
      <c r="BR1098" s="44">
        <f t="shared" si="1304"/>
        <v>14.30685375</v>
      </c>
      <c r="BS1098" s="44"/>
      <c r="BT1098" s="44">
        <f t="shared" si="1305"/>
        <v>215.69866887941672</v>
      </c>
      <c r="BU1098" s="20"/>
      <c r="BV1098" s="20">
        <v>0.22</v>
      </c>
      <c r="BW1098" s="20"/>
      <c r="BX1098" s="20">
        <v>0.05</v>
      </c>
      <c r="BY1098" s="44">
        <f t="shared" si="1306"/>
        <v>107.85111805580682</v>
      </c>
      <c r="BZ1098" s="44">
        <f t="shared" si="1307"/>
        <v>0</v>
      </c>
      <c r="CA1098" s="44">
        <f t="shared" si="1308"/>
        <v>0</v>
      </c>
      <c r="CB1098" s="44">
        <f t="shared" si="1309"/>
        <v>7.6617322894024085</v>
      </c>
      <c r="CC1098" s="44"/>
      <c r="CD1098" s="44">
        <f t="shared" si="1310"/>
        <v>115.51285034520923</v>
      </c>
      <c r="CE1098" s="44">
        <f t="shared" si="1311"/>
        <v>3.5160268576942029</v>
      </c>
      <c r="CF1098" s="44">
        <f t="shared" si="1312"/>
        <v>10.590518789447708</v>
      </c>
      <c r="CG1098" s="44">
        <f t="shared" si="1313"/>
        <v>4.1729166803474307</v>
      </c>
      <c r="CH1098" s="44">
        <f t="shared" si="1314"/>
        <v>46.098654174845549</v>
      </c>
      <c r="CI1098" s="44">
        <f t="shared" si="1315"/>
        <v>135.6431927128709</v>
      </c>
      <c r="CJ1098" s="44">
        <f t="shared" si="1316"/>
        <v>55.524395073585062</v>
      </c>
      <c r="CK1098" s="44">
        <f t="shared" si="1317"/>
        <v>309.29992507884299</v>
      </c>
    </row>
    <row r="1099" spans="1:91" x14ac:dyDescent="0.25">
      <c r="A1099" s="41">
        <f>'[11]КППВ ПАТ "СМНВО"'!F268</f>
        <v>1984</v>
      </c>
      <c r="B1099" s="41" t="str">
        <f>'[11]КППВ ПАТ "СМНВО"'!C268</f>
        <v>вул.Засумська, 16/5</v>
      </c>
      <c r="C1099" s="50">
        <f>'[11]КППВ ПАТ "СМНВО"'!O268</f>
        <v>1</v>
      </c>
      <c r="D1099" s="46">
        <f>'[11]КППВ ПАТ "СМНВО"'!G268</f>
        <v>9</v>
      </c>
      <c r="E1099" s="86" t="str">
        <f t="shared" si="1277"/>
        <v>ПАТ"Сумське НВО ім.Фрунзе"</v>
      </c>
      <c r="F1099" s="43">
        <f>'[11]КППВ ПАТ "СМНВО"'!L268</f>
        <v>4288.37</v>
      </c>
      <c r="G1099" s="43">
        <f>'[11]КППВ ПАТ "СМНВО"'!CL268</f>
        <v>868.63415705750845</v>
      </c>
      <c r="H1099" s="32">
        <f t="shared" si="1260"/>
        <v>202.55578624454245</v>
      </c>
      <c r="I1099" s="42"/>
      <c r="J1099" s="42"/>
      <c r="K1099" s="43">
        <f>'[11]КППВ ПАТ "СМНВО"'!CN268</f>
        <v>287.66692499999999</v>
      </c>
      <c r="L1099" s="42"/>
      <c r="M1099" s="42"/>
      <c r="N1099" s="44">
        <f t="shared" si="1319"/>
        <v>1156.3010820575084</v>
      </c>
      <c r="O1099" s="44">
        <f t="shared" si="1320"/>
        <v>465.17861195060829</v>
      </c>
      <c r="P1099" s="44">
        <f t="shared" si="1321"/>
        <v>0</v>
      </c>
      <c r="Q1099" s="44">
        <f t="shared" si="1322"/>
        <v>0</v>
      </c>
      <c r="R1099" s="44">
        <f t="shared" si="1323"/>
        <v>154.0539245300946</v>
      </c>
      <c r="S1099" s="44">
        <f t="shared" si="1324"/>
        <v>0</v>
      </c>
      <c r="T1099" s="44">
        <f t="shared" si="1325"/>
        <v>619.23253648070295</v>
      </c>
      <c r="U1099" s="44">
        <f t="shared" si="1326"/>
        <v>894.69318176923377</v>
      </c>
      <c r="V1099" s="44">
        <f t="shared" si="1327"/>
        <v>0</v>
      </c>
      <c r="W1099" s="44">
        <f t="shared" si="1328"/>
        <v>0</v>
      </c>
      <c r="X1099" s="44">
        <f t="shared" si="1329"/>
        <v>287.66692499999999</v>
      </c>
      <c r="Y1099" s="44">
        <f t="shared" si="1330"/>
        <v>0</v>
      </c>
      <c r="Z1099" s="44">
        <f t="shared" si="1331"/>
        <v>1182.3601067692339</v>
      </c>
      <c r="AA1099" s="20">
        <v>0.03</v>
      </c>
      <c r="AC1099" s="44">
        <f t="shared" si="1332"/>
        <v>453.13776333333334</v>
      </c>
      <c r="AD1099" s="28">
        <f>94+$CG$4</f>
        <v>105.66666666666667</v>
      </c>
      <c r="AE1099" s="44">
        <f t="shared" si="1333"/>
        <v>2974.6993233333333</v>
      </c>
      <c r="AF1099" s="28">
        <f>682+$CG$4</f>
        <v>693.66666666666663</v>
      </c>
      <c r="AG1099" s="44">
        <f t="shared" si="1334"/>
        <v>521.7516833333334</v>
      </c>
      <c r="AH1099" s="28">
        <f>110+$CG$4</f>
        <v>121.66666666666667</v>
      </c>
      <c r="AI1099" s="44">
        <f t="shared" si="1284"/>
        <v>161.04477271846207</v>
      </c>
      <c r="AJ1099" s="44">
        <f t="shared" si="1285"/>
        <v>0</v>
      </c>
      <c r="AK1099" s="44"/>
      <c r="AL1099" s="44">
        <f t="shared" si="1286"/>
        <v>14.383346250000001</v>
      </c>
      <c r="AM1099" s="44"/>
      <c r="AN1099" s="44">
        <f t="shared" si="1287"/>
        <v>175.42811896846206</v>
      </c>
      <c r="AO1099" s="20"/>
      <c r="AP1099" s="20">
        <v>0.18</v>
      </c>
      <c r="AQ1099" s="20"/>
      <c r="AR1099" s="20">
        <v>0.05</v>
      </c>
      <c r="AS1099" s="44">
        <f t="shared" si="1288"/>
        <v>107.01238207809759</v>
      </c>
      <c r="AT1099" s="44">
        <f t="shared" si="1289"/>
        <v>0</v>
      </c>
      <c r="AU1099" s="44">
        <f t="shared" si="1290"/>
        <v>0</v>
      </c>
      <c r="AV1099" s="44">
        <f t="shared" si="1291"/>
        <v>7.7026962265047301</v>
      </c>
      <c r="AW1099" s="44"/>
      <c r="AX1099" s="44">
        <f t="shared" si="1292"/>
        <v>114.71507830460232</v>
      </c>
      <c r="AY1099" s="44">
        <f t="shared" si="1293"/>
        <v>501.02818179077099</v>
      </c>
      <c r="AZ1099" s="44">
        <f t="shared" si="1294"/>
        <v>0</v>
      </c>
      <c r="BA1099" s="44"/>
      <c r="BB1099" s="44">
        <f t="shared" si="1295"/>
        <v>14.383346250000001</v>
      </c>
      <c r="BC1099" s="44"/>
      <c r="BD1099" s="44">
        <f t="shared" si="1296"/>
        <v>515.41152804077103</v>
      </c>
      <c r="BE1099" s="20"/>
      <c r="BF1099" s="20">
        <v>0.56000000000000005</v>
      </c>
      <c r="BG1099" s="20"/>
      <c r="BH1099" s="20">
        <v>0.05</v>
      </c>
      <c r="BI1099" s="44">
        <f t="shared" si="1297"/>
        <v>268.31502337311093</v>
      </c>
      <c r="BJ1099" s="44">
        <f t="shared" si="1298"/>
        <v>0</v>
      </c>
      <c r="BK1099" s="44">
        <f t="shared" si="1299"/>
        <v>0</v>
      </c>
      <c r="BL1099" s="44">
        <f t="shared" si="1300"/>
        <v>7.7026962265047301</v>
      </c>
      <c r="BM1099" s="44"/>
      <c r="BN1099" s="44">
        <f t="shared" si="1301"/>
        <v>276.01771959961565</v>
      </c>
      <c r="BO1099" s="44">
        <f t="shared" si="1302"/>
        <v>196.83249998923142</v>
      </c>
      <c r="BP1099" s="44">
        <f t="shared" si="1303"/>
        <v>0</v>
      </c>
      <c r="BQ1099" s="44"/>
      <c r="BR1099" s="44">
        <f t="shared" si="1304"/>
        <v>14.383346250000001</v>
      </c>
      <c r="BS1099" s="44"/>
      <c r="BT1099" s="44">
        <f t="shared" si="1305"/>
        <v>211.21584623923141</v>
      </c>
      <c r="BU1099" s="20"/>
      <c r="BV1099" s="20">
        <v>0.22</v>
      </c>
      <c r="BW1099" s="20"/>
      <c r="BX1099" s="20">
        <v>0.05</v>
      </c>
      <c r="BY1099" s="44">
        <f t="shared" si="1306"/>
        <v>105.40947346800785</v>
      </c>
      <c r="BZ1099" s="44">
        <f t="shared" si="1307"/>
        <v>0</v>
      </c>
      <c r="CA1099" s="44">
        <f t="shared" si="1308"/>
        <v>0</v>
      </c>
      <c r="CB1099" s="44">
        <f t="shared" si="1309"/>
        <v>7.7026962265047301</v>
      </c>
      <c r="CC1099" s="44"/>
      <c r="CD1099" s="44">
        <f t="shared" si="1310"/>
        <v>113.11216969451257</v>
      </c>
      <c r="CE1099" s="44">
        <f t="shared" si="1311"/>
        <v>3.9501151028299795</v>
      </c>
      <c r="CF1099" s="44">
        <f t="shared" si="1312"/>
        <v>10.777204186920887</v>
      </c>
      <c r="CG1099" s="44">
        <f t="shared" si="1313"/>
        <v>4.6126927344993298</v>
      </c>
      <c r="CH1099" s="44">
        <f t="shared" si="1314"/>
        <v>45.158091309622684</v>
      </c>
      <c r="CI1099" s="44">
        <f t="shared" si="1315"/>
        <v>132.67542844418</v>
      </c>
      <c r="CJ1099" s="44">
        <f t="shared" si="1316"/>
        <v>54.370442586944506</v>
      </c>
      <c r="CK1099" s="44">
        <f t="shared" si="1317"/>
        <v>304.35899316653524</v>
      </c>
      <c r="CM1099" s="35">
        <f>$CE$4/1000</f>
        <v>35</v>
      </c>
    </row>
    <row r="1100" spans="1:91" x14ac:dyDescent="0.25">
      <c r="A1100" s="41">
        <f>'[11]КППВ ПАТ "СМНВО"'!F269</f>
        <v>1981</v>
      </c>
      <c r="B1100" s="41" t="str">
        <f>'[11]КППВ ПАТ "СМНВО"'!C269</f>
        <v>вул.Засумська, 16Б</v>
      </c>
      <c r="C1100" s="47" t="str">
        <f>'[11]КППВ ПАТ "СМНВО"'!O269</f>
        <v>так</v>
      </c>
      <c r="D1100" s="46">
        <f>'[11]КППВ ПАТ "СМНВО"'!G269</f>
        <v>9</v>
      </c>
      <c r="E1100" s="86" t="str">
        <f t="shared" si="1277"/>
        <v>ПАТ"Сумське НВО ім.Фрунзе"</v>
      </c>
      <c r="F1100" s="43">
        <f>'[11]КППВ ПАТ "СМНВО"'!L269</f>
        <v>4039.96</v>
      </c>
      <c r="G1100" s="43">
        <f>'[11]КППВ ПАТ "СМНВО"'!CL269</f>
        <v>777.23426388176961</v>
      </c>
      <c r="H1100" s="32">
        <f t="shared" si="1260"/>
        <v>192.3866236006717</v>
      </c>
      <c r="I1100" s="42"/>
      <c r="J1100" s="42"/>
      <c r="K1100" s="43">
        <f>'[11]КППВ ПАТ "СМНВО"'!CN269</f>
        <v>232.38862499999999</v>
      </c>
      <c r="L1100" s="42"/>
      <c r="M1100" s="42"/>
      <c r="N1100" s="44">
        <f t="shared" si="1319"/>
        <v>1009.6228888817695</v>
      </c>
      <c r="O1100" s="44">
        <f t="shared" si="1320"/>
        <v>416.23133639797402</v>
      </c>
      <c r="P1100" s="44">
        <f t="shared" si="1321"/>
        <v>0</v>
      </c>
      <c r="Q1100" s="44">
        <f t="shared" si="1322"/>
        <v>0</v>
      </c>
      <c r="R1100" s="44">
        <f t="shared" si="1323"/>
        <v>124.45080259888221</v>
      </c>
      <c r="S1100" s="44">
        <f t="shared" si="1324"/>
        <v>0</v>
      </c>
      <c r="T1100" s="44">
        <f t="shared" si="1325"/>
        <v>540.68213899685622</v>
      </c>
      <c r="U1100" s="44">
        <f t="shared" si="1326"/>
        <v>800.55129179822268</v>
      </c>
      <c r="V1100" s="44">
        <f t="shared" si="1327"/>
        <v>0</v>
      </c>
      <c r="W1100" s="44">
        <f t="shared" si="1328"/>
        <v>0</v>
      </c>
      <c r="X1100" s="44">
        <f t="shared" si="1329"/>
        <v>232.38862499999999</v>
      </c>
      <c r="Y1100" s="44">
        <f t="shared" si="1330"/>
        <v>0</v>
      </c>
      <c r="Z1100" s="44">
        <f t="shared" si="1331"/>
        <v>1032.9399167982226</v>
      </c>
      <c r="AA1100" s="20">
        <v>0.03</v>
      </c>
      <c r="AC1100" s="44">
        <f t="shared" si="1332"/>
        <v>379.75623999999999</v>
      </c>
      <c r="AD1100" s="28">
        <v>94</v>
      </c>
      <c r="AE1100" s="44">
        <f t="shared" si="1333"/>
        <v>2755.2527200000004</v>
      </c>
      <c r="AF1100" s="28">
        <v>682</v>
      </c>
      <c r="AG1100" s="44">
        <f t="shared" si="1334"/>
        <v>444.3956</v>
      </c>
      <c r="AH1100" s="28">
        <v>110</v>
      </c>
      <c r="AI1100" s="44">
        <f t="shared" si="1284"/>
        <v>144.09923252368009</v>
      </c>
      <c r="AJ1100" s="44">
        <f t="shared" si="1285"/>
        <v>0</v>
      </c>
      <c r="AK1100" s="44"/>
      <c r="AL1100" s="44">
        <f t="shared" si="1286"/>
        <v>11.61943125</v>
      </c>
      <c r="AM1100" s="44"/>
      <c r="AN1100" s="44">
        <f t="shared" si="1287"/>
        <v>155.71866377368008</v>
      </c>
      <c r="AO1100" s="20"/>
      <c r="AP1100" s="20">
        <v>0.18</v>
      </c>
      <c r="AQ1100" s="20"/>
      <c r="AR1100" s="20">
        <v>0.05</v>
      </c>
      <c r="AS1100" s="44">
        <f t="shared" si="1288"/>
        <v>95.752267320980195</v>
      </c>
      <c r="AT1100" s="44">
        <f t="shared" si="1289"/>
        <v>0</v>
      </c>
      <c r="AU1100" s="44">
        <f t="shared" si="1290"/>
        <v>0</v>
      </c>
      <c r="AV1100" s="44">
        <f t="shared" si="1291"/>
        <v>6.2225401299441101</v>
      </c>
      <c r="AW1100" s="44"/>
      <c r="AX1100" s="44">
        <f t="shared" si="1292"/>
        <v>101.9748074509243</v>
      </c>
      <c r="AY1100" s="44">
        <f t="shared" si="1293"/>
        <v>448.30872340700472</v>
      </c>
      <c r="AZ1100" s="44">
        <f t="shared" si="1294"/>
        <v>0</v>
      </c>
      <c r="BA1100" s="44"/>
      <c r="BB1100" s="44">
        <f t="shared" si="1295"/>
        <v>11.61943125</v>
      </c>
      <c r="BC1100" s="44"/>
      <c r="BD1100" s="44">
        <f t="shared" si="1296"/>
        <v>459.92815465700471</v>
      </c>
      <c r="BE1100" s="20"/>
      <c r="BF1100" s="20">
        <v>0.56000000000000005</v>
      </c>
      <c r="BG1100" s="20"/>
      <c r="BH1100" s="20">
        <v>0.05</v>
      </c>
      <c r="BI1100" s="44">
        <f t="shared" si="1297"/>
        <v>240.08223483435142</v>
      </c>
      <c r="BJ1100" s="44">
        <f t="shared" si="1298"/>
        <v>0</v>
      </c>
      <c r="BK1100" s="44">
        <f t="shared" si="1299"/>
        <v>0</v>
      </c>
      <c r="BL1100" s="44">
        <f t="shared" si="1300"/>
        <v>6.2225401299441101</v>
      </c>
      <c r="BM1100" s="44"/>
      <c r="BN1100" s="44">
        <f t="shared" si="1301"/>
        <v>246.30477496429555</v>
      </c>
      <c r="BO1100" s="44">
        <f t="shared" si="1302"/>
        <v>176.12128419560898</v>
      </c>
      <c r="BP1100" s="44">
        <f t="shared" si="1303"/>
        <v>0</v>
      </c>
      <c r="BQ1100" s="44"/>
      <c r="BR1100" s="44">
        <f t="shared" si="1304"/>
        <v>11.61943125</v>
      </c>
      <c r="BS1100" s="44"/>
      <c r="BT1100" s="44">
        <f t="shared" si="1305"/>
        <v>187.74071544560897</v>
      </c>
      <c r="BU1100" s="20"/>
      <c r="BV1100" s="20">
        <v>0.22</v>
      </c>
      <c r="BW1100" s="20"/>
      <c r="BX1100" s="20">
        <v>0.05</v>
      </c>
      <c r="BY1100" s="44">
        <f t="shared" si="1306"/>
        <v>94.318020827780899</v>
      </c>
      <c r="BZ1100" s="44">
        <f t="shared" si="1307"/>
        <v>0</v>
      </c>
      <c r="CA1100" s="44">
        <f t="shared" si="1308"/>
        <v>0</v>
      </c>
      <c r="CB1100" s="44">
        <f t="shared" si="1309"/>
        <v>6.2225401299441101</v>
      </c>
      <c r="CC1100" s="44"/>
      <c r="CD1100" s="44">
        <f t="shared" si="1310"/>
        <v>100.54056095772501</v>
      </c>
      <c r="CE1100" s="44">
        <f t="shared" si="1311"/>
        <v>3.724020172166139</v>
      </c>
      <c r="CF1100" s="44">
        <f t="shared" si="1312"/>
        <v>11.186355280361102</v>
      </c>
      <c r="CG1100" s="44">
        <f t="shared" si="1313"/>
        <v>4.4200628658403662</v>
      </c>
      <c r="CH1100" s="44">
        <f t="shared" si="1314"/>
        <v>40.084552457456738</v>
      </c>
      <c r="CI1100" s="44">
        <f t="shared" si="1315"/>
        <v>118.39309300010881</v>
      </c>
      <c r="CJ1100" s="44">
        <f t="shared" si="1316"/>
        <v>48.327556725104323</v>
      </c>
      <c r="CK1100" s="44">
        <f t="shared" si="1317"/>
        <v>265.89577175204158</v>
      </c>
    </row>
    <row r="1101" spans="1:91" x14ac:dyDescent="0.25">
      <c r="A1101" s="41">
        <f>'[11]КППВ ПАТ "СМНВО"'!F270</f>
        <v>1981</v>
      </c>
      <c r="B1101" s="41" t="str">
        <f>'[11]КППВ ПАТ "СМНВО"'!C270</f>
        <v>вул.Іллінська, 10</v>
      </c>
      <c r="C1101" s="47" t="str">
        <f>'[11]КППВ ПАТ "СМНВО"'!O270</f>
        <v>так</v>
      </c>
      <c r="D1101" s="46">
        <f>'[11]КППВ ПАТ "СМНВО"'!G270</f>
        <v>9</v>
      </c>
      <c r="E1101" s="86" t="str">
        <f t="shared" si="1277"/>
        <v>ПАТ"Сумське НВО ім.Фрунзе"</v>
      </c>
      <c r="F1101" s="43">
        <f>'[11]КППВ ПАТ "СМНВО"'!L270</f>
        <v>8886.06</v>
      </c>
      <c r="G1101" s="43">
        <f>'[11]КППВ ПАТ "СМНВО"'!CL270</f>
        <v>1194.8977954573845</v>
      </c>
      <c r="H1101" s="32">
        <f t="shared" ref="H1101:H1125" si="1335">G1101*1000/F1101</f>
        <v>134.4687966835003</v>
      </c>
      <c r="I1101" s="42"/>
      <c r="J1101" s="42"/>
      <c r="K1101" s="43">
        <f>'[11]КППВ ПАТ "СМНВО"'!CN270</f>
        <v>381.10327499999994</v>
      </c>
      <c r="L1101" s="42"/>
      <c r="M1101" s="42"/>
      <c r="N1101" s="44">
        <f t="shared" si="1319"/>
        <v>1576.0010704573845</v>
      </c>
      <c r="O1101" s="44">
        <f t="shared" si="1320"/>
        <v>639.90218827753074</v>
      </c>
      <c r="P1101" s="44">
        <f t="shared" si="1321"/>
        <v>0</v>
      </c>
      <c r="Q1101" s="44">
        <f t="shared" si="1322"/>
        <v>0</v>
      </c>
      <c r="R1101" s="44">
        <f t="shared" si="1323"/>
        <v>204.09178137188306</v>
      </c>
      <c r="S1101" s="44">
        <f t="shared" si="1324"/>
        <v>0</v>
      </c>
      <c r="T1101" s="44">
        <f t="shared" si="1325"/>
        <v>843.99396964941377</v>
      </c>
      <c r="U1101" s="44">
        <f t="shared" si="1326"/>
        <v>1326.336552957697</v>
      </c>
      <c r="V1101" s="44">
        <f t="shared" si="1327"/>
        <v>0</v>
      </c>
      <c r="W1101" s="44">
        <f t="shared" si="1328"/>
        <v>0</v>
      </c>
      <c r="X1101" s="44">
        <f t="shared" si="1329"/>
        <v>381.10327499999994</v>
      </c>
      <c r="Y1101" s="44">
        <f t="shared" si="1330"/>
        <v>0</v>
      </c>
      <c r="Z1101" s="44">
        <f t="shared" si="1331"/>
        <v>1707.4398279576969</v>
      </c>
      <c r="AA1101" s="20">
        <v>0.11</v>
      </c>
      <c r="AC1101" s="44">
        <f t="shared" si="1332"/>
        <v>604.25207999999998</v>
      </c>
      <c r="AD1101" s="28">
        <v>68</v>
      </c>
      <c r="AE1101" s="44">
        <f t="shared" si="1333"/>
        <v>5447.1547799999989</v>
      </c>
      <c r="AF1101" s="28">
        <v>613</v>
      </c>
      <c r="AG1101" s="44">
        <f t="shared" si="1334"/>
        <v>817.51751999999988</v>
      </c>
      <c r="AH1101" s="28">
        <v>92</v>
      </c>
      <c r="AI1101" s="44">
        <f t="shared" si="1284"/>
        <v>238.74057953238545</v>
      </c>
      <c r="AJ1101" s="44">
        <f t="shared" si="1285"/>
        <v>0</v>
      </c>
      <c r="AK1101" s="44"/>
      <c r="AL1101" s="44">
        <f t="shared" si="1286"/>
        <v>19.055163749999998</v>
      </c>
      <c r="AM1101" s="44"/>
      <c r="AN1101" s="44">
        <f t="shared" si="1287"/>
        <v>257.79574328238544</v>
      </c>
      <c r="AO1101" s="20"/>
      <c r="AP1101" s="20">
        <v>0.18</v>
      </c>
      <c r="AQ1101" s="20"/>
      <c r="AR1101" s="20">
        <v>0.05</v>
      </c>
      <c r="AS1101" s="44">
        <f t="shared" si="1288"/>
        <v>158.64034381997203</v>
      </c>
      <c r="AT1101" s="44">
        <f t="shared" si="1289"/>
        <v>0</v>
      </c>
      <c r="AU1101" s="44">
        <f t="shared" si="1290"/>
        <v>0</v>
      </c>
      <c r="AV1101" s="44">
        <f t="shared" si="1291"/>
        <v>10.204589068594153</v>
      </c>
      <c r="AW1101" s="44"/>
      <c r="AX1101" s="44">
        <f t="shared" si="1292"/>
        <v>168.84493288856618</v>
      </c>
      <c r="AY1101" s="44">
        <f t="shared" si="1293"/>
        <v>742.74846965631036</v>
      </c>
      <c r="AZ1101" s="44">
        <f t="shared" si="1294"/>
        <v>0</v>
      </c>
      <c r="BA1101" s="44"/>
      <c r="BB1101" s="44">
        <f t="shared" si="1295"/>
        <v>19.055163749999998</v>
      </c>
      <c r="BC1101" s="44"/>
      <c r="BD1101" s="44">
        <f t="shared" si="1296"/>
        <v>761.80363340631038</v>
      </c>
      <c r="BE1101" s="20"/>
      <c r="BF1101" s="20">
        <v>0.56000000000000005</v>
      </c>
      <c r="BG1101" s="20"/>
      <c r="BH1101" s="20">
        <v>0.05</v>
      </c>
      <c r="BI1101" s="44">
        <f t="shared" si="1297"/>
        <v>397.76320023331323</v>
      </c>
      <c r="BJ1101" s="44">
        <f t="shared" si="1298"/>
        <v>0</v>
      </c>
      <c r="BK1101" s="44">
        <f t="shared" si="1299"/>
        <v>0</v>
      </c>
      <c r="BL1101" s="44">
        <f t="shared" si="1300"/>
        <v>10.204589068594153</v>
      </c>
      <c r="BM1101" s="44"/>
      <c r="BN1101" s="44">
        <f t="shared" si="1301"/>
        <v>407.96778930190737</v>
      </c>
      <c r="BO1101" s="44">
        <f t="shared" si="1302"/>
        <v>291.79404165069332</v>
      </c>
      <c r="BP1101" s="44">
        <f t="shared" si="1303"/>
        <v>0</v>
      </c>
      <c r="BQ1101" s="44"/>
      <c r="BR1101" s="44">
        <f t="shared" si="1304"/>
        <v>19.055163749999998</v>
      </c>
      <c r="BS1101" s="44"/>
      <c r="BT1101" s="44">
        <f t="shared" si="1305"/>
        <v>310.84920540069334</v>
      </c>
      <c r="BU1101" s="20"/>
      <c r="BV1101" s="20">
        <v>0.22</v>
      </c>
      <c r="BW1101" s="20"/>
      <c r="BX1101" s="20">
        <v>0.05</v>
      </c>
      <c r="BY1101" s="44">
        <f t="shared" si="1306"/>
        <v>156.26411437737303</v>
      </c>
      <c r="BZ1101" s="44">
        <f t="shared" si="1307"/>
        <v>0</v>
      </c>
      <c r="CA1101" s="44">
        <f t="shared" si="1308"/>
        <v>0</v>
      </c>
      <c r="CB1101" s="44">
        <f t="shared" si="1309"/>
        <v>10.204589068594153</v>
      </c>
      <c r="CC1101" s="44"/>
      <c r="CD1101" s="44">
        <f t="shared" si="1310"/>
        <v>166.46870344596718</v>
      </c>
      <c r="CE1101" s="44">
        <f t="shared" si="1311"/>
        <v>3.5787397919651673</v>
      </c>
      <c r="CF1101" s="44">
        <f t="shared" si="1312"/>
        <v>13.351923663681582</v>
      </c>
      <c r="CG1101" s="44">
        <f t="shared" si="1313"/>
        <v>4.9109382308930627</v>
      </c>
      <c r="CH1101" s="44">
        <f t="shared" si="1314"/>
        <v>66.360876368234301</v>
      </c>
      <c r="CI1101" s="44">
        <f t="shared" si="1315"/>
        <v>196.10082032259092</v>
      </c>
      <c r="CJ1101" s="44">
        <f t="shared" si="1316"/>
        <v>80.017712573956047</v>
      </c>
      <c r="CK1101" s="44">
        <f t="shared" si="1317"/>
        <v>439.52317399277234</v>
      </c>
    </row>
    <row r="1102" spans="1:91" x14ac:dyDescent="0.25">
      <c r="A1102" s="41">
        <f>'[11]КППВ ПАТ "СМНВО"'!F271</f>
        <v>1988</v>
      </c>
      <c r="B1102" s="41" t="str">
        <f>'[11]КППВ ПАТ "СМНВО"'!C271</f>
        <v>вул.Іллінська, 12</v>
      </c>
      <c r="C1102" s="47" t="str">
        <f>'[11]КППВ ПАТ "СМНВО"'!O271</f>
        <v>так</v>
      </c>
      <c r="D1102" s="46">
        <f>'[11]КППВ ПАТ "СМНВО"'!G271</f>
        <v>9</v>
      </c>
      <c r="E1102" s="86" t="str">
        <f t="shared" si="1277"/>
        <v>ПАТ"Сумське НВО ім.Фрунзе"</v>
      </c>
      <c r="F1102" s="43">
        <f>'[11]КППВ ПАТ "СМНВО"'!L271</f>
        <v>11187.28</v>
      </c>
      <c r="G1102" s="43">
        <f>'[11]КППВ ПАТ "СМНВО"'!CL271</f>
        <v>1405.575967987181</v>
      </c>
      <c r="H1102" s="32">
        <f t="shared" si="1335"/>
        <v>125.6405460475809</v>
      </c>
      <c r="I1102" s="42"/>
      <c r="J1102" s="42"/>
      <c r="K1102" s="43">
        <f>'[11]КППВ ПАТ "СМНВО"'!CN271</f>
        <v>456.74422499999997</v>
      </c>
      <c r="L1102" s="42"/>
      <c r="M1102" s="42"/>
      <c r="N1102" s="44">
        <f t="shared" si="1319"/>
        <v>1862.3201929871809</v>
      </c>
      <c r="O1102" s="44">
        <f t="shared" si="1320"/>
        <v>752.7264182130491</v>
      </c>
      <c r="P1102" s="44">
        <f t="shared" si="1321"/>
        <v>0</v>
      </c>
      <c r="Q1102" s="44">
        <f t="shared" si="1322"/>
        <v>0</v>
      </c>
      <c r="R1102" s="44">
        <f t="shared" si="1323"/>
        <v>244.59968892046433</v>
      </c>
      <c r="S1102" s="44">
        <f t="shared" si="1324"/>
        <v>0</v>
      </c>
      <c r="T1102" s="44">
        <f t="shared" si="1325"/>
        <v>997.32610713351346</v>
      </c>
      <c r="U1102" s="44">
        <f t="shared" si="1326"/>
        <v>1560.1893244657711</v>
      </c>
      <c r="V1102" s="44">
        <f t="shared" si="1327"/>
        <v>0</v>
      </c>
      <c r="W1102" s="44">
        <f t="shared" si="1328"/>
        <v>0</v>
      </c>
      <c r="X1102" s="44">
        <f t="shared" si="1329"/>
        <v>456.74422499999997</v>
      </c>
      <c r="Y1102" s="44">
        <f t="shared" si="1330"/>
        <v>0</v>
      </c>
      <c r="Z1102" s="44">
        <f t="shared" si="1331"/>
        <v>2016.933549465771</v>
      </c>
      <c r="AA1102" s="20">
        <v>0.11</v>
      </c>
      <c r="AC1102" s="44">
        <f t="shared" si="1332"/>
        <v>760.73504000000003</v>
      </c>
      <c r="AD1102" s="28">
        <v>68</v>
      </c>
      <c r="AE1102" s="44">
        <f t="shared" si="1333"/>
        <v>6857.8026400000008</v>
      </c>
      <c r="AF1102" s="28">
        <v>613</v>
      </c>
      <c r="AG1102" s="44">
        <f t="shared" si="1334"/>
        <v>1029.2297599999999</v>
      </c>
      <c r="AH1102" s="28">
        <v>92</v>
      </c>
      <c r="AI1102" s="44">
        <f t="shared" si="1284"/>
        <v>280.83407840383876</v>
      </c>
      <c r="AJ1102" s="44">
        <f t="shared" si="1285"/>
        <v>0</v>
      </c>
      <c r="AK1102" s="44"/>
      <c r="AL1102" s="44">
        <f t="shared" si="1286"/>
        <v>22.837211249999999</v>
      </c>
      <c r="AM1102" s="44"/>
      <c r="AN1102" s="44">
        <f t="shared" si="1287"/>
        <v>303.67128965383876</v>
      </c>
      <c r="AO1102" s="20"/>
      <c r="AP1102" s="20">
        <v>0.18</v>
      </c>
      <c r="AQ1102" s="20"/>
      <c r="AR1102" s="20">
        <v>0.05</v>
      </c>
      <c r="AS1102" s="44">
        <f t="shared" si="1288"/>
        <v>186.61098520248203</v>
      </c>
      <c r="AT1102" s="44">
        <f t="shared" si="1289"/>
        <v>0</v>
      </c>
      <c r="AU1102" s="44">
        <f t="shared" si="1290"/>
        <v>0</v>
      </c>
      <c r="AV1102" s="44">
        <f t="shared" si="1291"/>
        <v>12.229984446023217</v>
      </c>
      <c r="AW1102" s="44"/>
      <c r="AX1102" s="44">
        <f t="shared" si="1292"/>
        <v>198.84096964850525</v>
      </c>
      <c r="AY1102" s="44">
        <f t="shared" si="1293"/>
        <v>873.70602170083191</v>
      </c>
      <c r="AZ1102" s="44">
        <f t="shared" si="1294"/>
        <v>0</v>
      </c>
      <c r="BA1102" s="44"/>
      <c r="BB1102" s="44">
        <f t="shared" si="1295"/>
        <v>22.837211249999999</v>
      </c>
      <c r="BC1102" s="44"/>
      <c r="BD1102" s="44">
        <f t="shared" si="1296"/>
        <v>896.54323295083191</v>
      </c>
      <c r="BE1102" s="20"/>
      <c r="BF1102" s="20">
        <v>0.56000000000000005</v>
      </c>
      <c r="BG1102" s="20"/>
      <c r="BH1102" s="20">
        <v>0.05</v>
      </c>
      <c r="BI1102" s="44">
        <f t="shared" si="1297"/>
        <v>467.89474156123146</v>
      </c>
      <c r="BJ1102" s="44">
        <f t="shared" si="1298"/>
        <v>0</v>
      </c>
      <c r="BK1102" s="44">
        <f t="shared" si="1299"/>
        <v>0</v>
      </c>
      <c r="BL1102" s="44">
        <f t="shared" si="1300"/>
        <v>12.229984446023217</v>
      </c>
      <c r="BM1102" s="44"/>
      <c r="BN1102" s="44">
        <f t="shared" si="1301"/>
        <v>480.12472600725465</v>
      </c>
      <c r="BO1102" s="44">
        <f t="shared" si="1302"/>
        <v>343.24165138246963</v>
      </c>
      <c r="BP1102" s="44">
        <f t="shared" si="1303"/>
        <v>0</v>
      </c>
      <c r="BQ1102" s="44"/>
      <c r="BR1102" s="44">
        <f t="shared" si="1304"/>
        <v>22.837211249999999</v>
      </c>
      <c r="BS1102" s="44"/>
      <c r="BT1102" s="44">
        <f t="shared" si="1305"/>
        <v>366.07886263246962</v>
      </c>
      <c r="BU1102" s="20"/>
      <c r="BV1102" s="20">
        <v>0.22</v>
      </c>
      <c r="BW1102" s="20"/>
      <c r="BX1102" s="20">
        <v>0.05</v>
      </c>
      <c r="BY1102" s="44">
        <f t="shared" si="1306"/>
        <v>183.81579132762661</v>
      </c>
      <c r="BZ1102" s="44">
        <f t="shared" si="1307"/>
        <v>0</v>
      </c>
      <c r="CA1102" s="44">
        <f t="shared" si="1308"/>
        <v>0</v>
      </c>
      <c r="CB1102" s="44">
        <f t="shared" si="1309"/>
        <v>12.229984446023217</v>
      </c>
      <c r="CC1102" s="44"/>
      <c r="CD1102" s="44">
        <f t="shared" si="1310"/>
        <v>196.04577577364984</v>
      </c>
      <c r="CE1102" s="44">
        <f t="shared" si="1311"/>
        <v>3.8258465614242629</v>
      </c>
      <c r="CF1102" s="44">
        <f t="shared" si="1312"/>
        <v>14.283377357025307</v>
      </c>
      <c r="CG1102" s="44">
        <f t="shared" si="1313"/>
        <v>5.2499461206872731</v>
      </c>
      <c r="CH1102" s="44">
        <f t="shared" si="1314"/>
        <v>78.169998669165736</v>
      </c>
      <c r="CI1102" s="44">
        <f t="shared" si="1315"/>
        <v>230.78501562167733</v>
      </c>
      <c r="CJ1102" s="44">
        <f t="shared" si="1316"/>
        <v>94.234737295745902</v>
      </c>
      <c r="CK1102" s="44">
        <f t="shared" si="1317"/>
        <v>519.19196265560424</v>
      </c>
    </row>
    <row r="1103" spans="1:91" x14ac:dyDescent="0.25">
      <c r="A1103" s="41">
        <f>'[11]КППВ ПАТ "СМНВО"'!F272</f>
        <v>1981</v>
      </c>
      <c r="B1103" s="41" t="str">
        <f>'[11]КППВ ПАТ "СМНВО"'!C272</f>
        <v>вул.Іллінська,12/1</v>
      </c>
      <c r="C1103" s="47" t="str">
        <f>'[11]КППВ ПАТ "СМНВО"'!O272</f>
        <v>так</v>
      </c>
      <c r="D1103" s="46">
        <f>'[11]КППВ ПАТ "СМНВО"'!G272</f>
        <v>9</v>
      </c>
      <c r="E1103" s="86" t="str">
        <f t="shared" si="1277"/>
        <v>ПАТ"Сумське НВО ім.Фрунзе"</v>
      </c>
      <c r="F1103" s="43">
        <f>'[11]КППВ ПАТ "СМНВО"'!L272</f>
        <v>5196.28</v>
      </c>
      <c r="G1103" s="43">
        <f>'[11]КППВ ПАТ "СМНВО"'!CL272</f>
        <v>869.94539255762265</v>
      </c>
      <c r="H1103" s="32">
        <f t="shared" si="1335"/>
        <v>167.41695839285464</v>
      </c>
      <c r="I1103" s="42"/>
      <c r="J1103" s="42"/>
      <c r="K1103" s="43">
        <f>'[11]КППВ ПАТ "СМНВО"'!CN272</f>
        <v>223.07249999999999</v>
      </c>
      <c r="L1103" s="42"/>
      <c r="M1103" s="42"/>
      <c r="N1103" s="44">
        <f t="shared" si="1319"/>
        <v>1093.0178925576226</v>
      </c>
      <c r="O1103" s="44">
        <f t="shared" si="1320"/>
        <v>465.88081633081566</v>
      </c>
      <c r="P1103" s="44">
        <f t="shared" si="1321"/>
        <v>0</v>
      </c>
      <c r="Q1103" s="44">
        <f t="shared" si="1322"/>
        <v>0</v>
      </c>
      <c r="R1103" s="44">
        <f t="shared" si="1323"/>
        <v>119.46174931212383</v>
      </c>
      <c r="S1103" s="44">
        <f t="shared" si="1324"/>
        <v>0</v>
      </c>
      <c r="T1103" s="44">
        <f t="shared" si="1325"/>
        <v>585.34256564293946</v>
      </c>
      <c r="U1103" s="44">
        <f t="shared" si="1326"/>
        <v>896.04375433435132</v>
      </c>
      <c r="V1103" s="44">
        <f t="shared" si="1327"/>
        <v>0</v>
      </c>
      <c r="W1103" s="44">
        <f t="shared" si="1328"/>
        <v>0</v>
      </c>
      <c r="X1103" s="44">
        <f t="shared" si="1329"/>
        <v>223.07249999999999</v>
      </c>
      <c r="Y1103" s="44">
        <f t="shared" si="1330"/>
        <v>0</v>
      </c>
      <c r="Z1103" s="44">
        <f t="shared" si="1331"/>
        <v>1119.1162543343512</v>
      </c>
      <c r="AA1103" s="20">
        <v>0.03</v>
      </c>
      <c r="AC1103" s="44">
        <f>AD1103*F1103/1000</f>
        <v>467.66519999999997</v>
      </c>
      <c r="AD1103" s="28">
        <v>90</v>
      </c>
      <c r="AE1103" s="44">
        <f>AF1103*F1103/1000</f>
        <v>3439.9373599999999</v>
      </c>
      <c r="AF1103" s="28">
        <v>662</v>
      </c>
      <c r="AG1103" s="44">
        <f>AH1103*F1103/1000</f>
        <v>524.82428000000004</v>
      </c>
      <c r="AH1103" s="28">
        <v>101</v>
      </c>
      <c r="AI1103" s="44">
        <f t="shared" si="1284"/>
        <v>161.28787578018324</v>
      </c>
      <c r="AJ1103" s="44">
        <f t="shared" si="1285"/>
        <v>0</v>
      </c>
      <c r="AK1103" s="44"/>
      <c r="AL1103" s="44">
        <f t="shared" si="1286"/>
        <v>11.153625</v>
      </c>
      <c r="AM1103" s="44"/>
      <c r="AN1103" s="44">
        <f t="shared" si="1287"/>
        <v>172.44150078018325</v>
      </c>
      <c r="AO1103" s="20"/>
      <c r="AP1103" s="20">
        <v>0.18</v>
      </c>
      <c r="AQ1103" s="20"/>
      <c r="AR1103" s="20">
        <v>0.05</v>
      </c>
      <c r="AS1103" s="44">
        <f t="shared" si="1288"/>
        <v>107.17392124069269</v>
      </c>
      <c r="AT1103" s="44">
        <f t="shared" si="1289"/>
        <v>0</v>
      </c>
      <c r="AU1103" s="44">
        <f t="shared" si="1290"/>
        <v>0</v>
      </c>
      <c r="AV1103" s="44">
        <f t="shared" si="1291"/>
        <v>5.9730874656061914</v>
      </c>
      <c r="AW1103" s="44"/>
      <c r="AX1103" s="44">
        <f t="shared" si="1292"/>
        <v>113.14700870629889</v>
      </c>
      <c r="AY1103" s="44">
        <f t="shared" si="1293"/>
        <v>501.78450242723676</v>
      </c>
      <c r="AZ1103" s="44">
        <f t="shared" si="1294"/>
        <v>0</v>
      </c>
      <c r="BA1103" s="44"/>
      <c r="BB1103" s="44">
        <f t="shared" si="1295"/>
        <v>11.153625</v>
      </c>
      <c r="BC1103" s="44"/>
      <c r="BD1103" s="44">
        <f t="shared" si="1296"/>
        <v>512.93812742723674</v>
      </c>
      <c r="BE1103" s="20"/>
      <c r="BF1103" s="20">
        <v>0.56000000000000005</v>
      </c>
      <c r="BG1103" s="20"/>
      <c r="BH1103" s="20">
        <v>0.05</v>
      </c>
      <c r="BI1103" s="44">
        <f t="shared" si="1297"/>
        <v>268.72005485961449</v>
      </c>
      <c r="BJ1103" s="44">
        <f t="shared" si="1298"/>
        <v>0</v>
      </c>
      <c r="BK1103" s="44">
        <f t="shared" si="1299"/>
        <v>0</v>
      </c>
      <c r="BL1103" s="44">
        <f t="shared" si="1300"/>
        <v>5.9730874656061914</v>
      </c>
      <c r="BM1103" s="44"/>
      <c r="BN1103" s="44">
        <f t="shared" si="1301"/>
        <v>274.69314232522066</v>
      </c>
      <c r="BO1103" s="44">
        <f t="shared" si="1302"/>
        <v>197.12962595355728</v>
      </c>
      <c r="BP1103" s="44">
        <f t="shared" si="1303"/>
        <v>0</v>
      </c>
      <c r="BQ1103" s="44"/>
      <c r="BR1103" s="44">
        <f t="shared" si="1304"/>
        <v>11.153625</v>
      </c>
      <c r="BS1103" s="44"/>
      <c r="BT1103" s="44">
        <f t="shared" si="1305"/>
        <v>208.28325095355729</v>
      </c>
      <c r="BU1103" s="20"/>
      <c r="BV1103" s="20">
        <v>0.22</v>
      </c>
      <c r="BW1103" s="20"/>
      <c r="BX1103" s="20">
        <v>0.05</v>
      </c>
      <c r="BY1103" s="44">
        <f t="shared" si="1306"/>
        <v>105.56859298056281</v>
      </c>
      <c r="BZ1103" s="44">
        <f t="shared" si="1307"/>
        <v>0</v>
      </c>
      <c r="CA1103" s="44">
        <f t="shared" si="1308"/>
        <v>0</v>
      </c>
      <c r="CB1103" s="44">
        <f t="shared" si="1309"/>
        <v>5.9730874656061914</v>
      </c>
      <c r="CC1103" s="44"/>
      <c r="CD1103" s="44">
        <f t="shared" si="1310"/>
        <v>111.54168044616901</v>
      </c>
      <c r="CE1103" s="44">
        <f t="shared" si="1311"/>
        <v>4.1332528835467572</v>
      </c>
      <c r="CF1103" s="44">
        <f t="shared" si="1312"/>
        <v>12.522836685625427</v>
      </c>
      <c r="CG1103" s="44">
        <f t="shared" si="1313"/>
        <v>4.7051853432787833</v>
      </c>
      <c r="CH1103" s="44">
        <f t="shared" si="1314"/>
        <v>44.389286527092231</v>
      </c>
      <c r="CI1103" s="44">
        <f t="shared" si="1315"/>
        <v>132.03873433032854</v>
      </c>
      <c r="CJ1103" s="44">
        <f t="shared" si="1316"/>
        <v>53.615544190590782</v>
      </c>
      <c r="CK1103" s="44">
        <f t="shared" si="1317"/>
        <v>288.0789824144382</v>
      </c>
    </row>
    <row r="1104" spans="1:91" x14ac:dyDescent="0.25">
      <c r="A1104" s="41">
        <f>'[11]КППВ ПАТ "СМНВО"'!F273</f>
        <v>1989</v>
      </c>
      <c r="B1104" s="41" t="str">
        <f>'[11]КППВ ПАТ "СМНВО"'!C273</f>
        <v>вул.Іллінська.12/2</v>
      </c>
      <c r="C1104" s="47" t="str">
        <f>'[11]КППВ ПАТ "СМНВО"'!O273</f>
        <v>так</v>
      </c>
      <c r="D1104" s="46">
        <f>'[11]КППВ ПАТ "СМНВО"'!G273</f>
        <v>9</v>
      </c>
      <c r="E1104" s="86" t="str">
        <f t="shared" si="1277"/>
        <v>ПАТ"Сумське НВО ім.Фрунзе"</v>
      </c>
      <c r="F1104" s="43">
        <f>'[11]КППВ ПАТ "СМНВО"'!L273</f>
        <v>6617.91</v>
      </c>
      <c r="G1104" s="43">
        <f>'[11]КППВ ПАТ "СМНВО"'!CL273</f>
        <v>555.90710165965265</v>
      </c>
      <c r="H1104" s="32">
        <f t="shared" si="1335"/>
        <v>84.000402190367154</v>
      </c>
      <c r="I1104" s="42"/>
      <c r="J1104" s="42"/>
      <c r="K1104" s="43">
        <f>'[11]КППВ ПАТ "СМНВО"'!CN273</f>
        <v>295.32299999999998</v>
      </c>
      <c r="L1104" s="42"/>
      <c r="M1104" s="42"/>
      <c r="N1104" s="44">
        <f t="shared" si="1319"/>
        <v>851.23010165965263</v>
      </c>
      <c r="O1104" s="44">
        <f t="shared" si="1320"/>
        <v>297.70426574003858</v>
      </c>
      <c r="P1104" s="44">
        <f t="shared" si="1321"/>
        <v>0</v>
      </c>
      <c r="Q1104" s="44">
        <f t="shared" si="1322"/>
        <v>0</v>
      </c>
      <c r="R1104" s="44">
        <f t="shared" si="1323"/>
        <v>158.15397322441962</v>
      </c>
      <c r="S1104" s="44">
        <f t="shared" si="1324"/>
        <v>0</v>
      </c>
      <c r="T1104" s="44">
        <f t="shared" si="1325"/>
        <v>455.85823896445822</v>
      </c>
      <c r="U1104" s="44">
        <f t="shared" si="1326"/>
        <v>689.32480605796934</v>
      </c>
      <c r="V1104" s="44">
        <f t="shared" si="1327"/>
        <v>0</v>
      </c>
      <c r="W1104" s="44">
        <f t="shared" si="1328"/>
        <v>0</v>
      </c>
      <c r="X1104" s="44">
        <f t="shared" si="1329"/>
        <v>295.32299999999998</v>
      </c>
      <c r="Y1104" s="44">
        <f t="shared" si="1330"/>
        <v>0</v>
      </c>
      <c r="Z1104" s="44">
        <f t="shared" si="1331"/>
        <v>984.64780605796932</v>
      </c>
      <c r="AA1104" s="20">
        <v>0.24</v>
      </c>
      <c r="AC1104" s="44">
        <f t="shared" ref="AC1104" si="1336">AD1104*F1104/1000</f>
        <v>496.34325000000001</v>
      </c>
      <c r="AD1104" s="28">
        <v>75</v>
      </c>
      <c r="AE1104" s="44">
        <f t="shared" ref="AE1104" si="1337">AF1104*F1104/1000</f>
        <v>4261.9340400000001</v>
      </c>
      <c r="AF1104" s="28">
        <v>644</v>
      </c>
      <c r="AG1104" s="44">
        <f t="shared" ref="AG1104" si="1338">AH1104*F1104/1000</f>
        <v>668.40890999999999</v>
      </c>
      <c r="AH1104" s="28">
        <v>101</v>
      </c>
      <c r="AI1104" s="44">
        <f t="shared" si="1284"/>
        <v>124.07846509043448</v>
      </c>
      <c r="AJ1104" s="44">
        <f t="shared" si="1285"/>
        <v>0</v>
      </c>
      <c r="AK1104" s="44"/>
      <c r="AL1104" s="44">
        <f t="shared" si="1286"/>
        <v>14.76615</v>
      </c>
      <c r="AM1104" s="44"/>
      <c r="AN1104" s="44">
        <f t="shared" si="1287"/>
        <v>138.84461509043447</v>
      </c>
      <c r="AO1104" s="20"/>
      <c r="AP1104" s="20">
        <v>0.18</v>
      </c>
      <c r="AQ1104" s="20"/>
      <c r="AR1104" s="20">
        <v>0.05</v>
      </c>
      <c r="AS1104" s="44">
        <f t="shared" si="1288"/>
        <v>82.448699760866518</v>
      </c>
      <c r="AT1104" s="44">
        <f t="shared" si="1289"/>
        <v>0</v>
      </c>
      <c r="AU1104" s="44">
        <f t="shared" si="1290"/>
        <v>0</v>
      </c>
      <c r="AV1104" s="44">
        <f t="shared" si="1291"/>
        <v>7.907698661220981</v>
      </c>
      <c r="AW1104" s="44"/>
      <c r="AX1104" s="44">
        <f t="shared" si="1292"/>
        <v>90.356398422087494</v>
      </c>
      <c r="AY1104" s="44">
        <f t="shared" si="1293"/>
        <v>386.02189139246286</v>
      </c>
      <c r="AZ1104" s="44">
        <f t="shared" si="1294"/>
        <v>0</v>
      </c>
      <c r="BA1104" s="44"/>
      <c r="BB1104" s="44">
        <f t="shared" si="1295"/>
        <v>14.76615</v>
      </c>
      <c r="BC1104" s="44"/>
      <c r="BD1104" s="44">
        <f t="shared" si="1296"/>
        <v>400.78804139246284</v>
      </c>
      <c r="BE1104" s="20"/>
      <c r="BF1104" s="20">
        <v>0.56000000000000005</v>
      </c>
      <c r="BG1104" s="20"/>
      <c r="BH1104" s="20">
        <v>0.05</v>
      </c>
      <c r="BI1104" s="44">
        <f t="shared" si="1297"/>
        <v>206.72584212988284</v>
      </c>
      <c r="BJ1104" s="44">
        <f t="shared" si="1298"/>
        <v>0</v>
      </c>
      <c r="BK1104" s="44">
        <f t="shared" si="1299"/>
        <v>0</v>
      </c>
      <c r="BL1104" s="44">
        <f t="shared" si="1300"/>
        <v>7.907698661220981</v>
      </c>
      <c r="BM1104" s="44"/>
      <c r="BN1104" s="44">
        <f t="shared" si="1301"/>
        <v>214.63354079110383</v>
      </c>
      <c r="BO1104" s="44">
        <f t="shared" si="1302"/>
        <v>151.65145733275327</v>
      </c>
      <c r="BP1104" s="44">
        <f t="shared" si="1303"/>
        <v>0</v>
      </c>
      <c r="BQ1104" s="44"/>
      <c r="BR1104" s="44">
        <f t="shared" si="1304"/>
        <v>14.76615</v>
      </c>
      <c r="BS1104" s="44"/>
      <c r="BT1104" s="44">
        <f t="shared" si="1305"/>
        <v>166.41760733275328</v>
      </c>
      <c r="BU1104" s="20"/>
      <c r="BV1104" s="20">
        <v>0.22</v>
      </c>
      <c r="BW1104" s="20"/>
      <c r="BX1104" s="20">
        <v>0.05</v>
      </c>
      <c r="BY1104" s="44">
        <f t="shared" si="1306"/>
        <v>81.213723693882542</v>
      </c>
      <c r="BZ1104" s="44">
        <f t="shared" si="1307"/>
        <v>0</v>
      </c>
      <c r="CA1104" s="44">
        <f t="shared" si="1308"/>
        <v>0</v>
      </c>
      <c r="CB1104" s="44">
        <f t="shared" si="1309"/>
        <v>7.907698661220981</v>
      </c>
      <c r="CC1104" s="44"/>
      <c r="CD1104" s="44">
        <f t="shared" si="1310"/>
        <v>89.121422355103519</v>
      </c>
      <c r="CE1104" s="44">
        <f t="shared" si="1311"/>
        <v>5.4931721346550439</v>
      </c>
      <c r="CF1104" s="44">
        <f t="shared" si="1312"/>
        <v>19.85679416316394</v>
      </c>
      <c r="CG1104" s="44">
        <f t="shared" si="1313"/>
        <v>7.4999802778812326</v>
      </c>
      <c r="CH1104" s="44">
        <f t="shared" si="1314"/>
        <v>35.740894008163245</v>
      </c>
      <c r="CI1104" s="44">
        <f t="shared" si="1315"/>
        <v>103.16945239696393</v>
      </c>
      <c r="CJ1104" s="44">
        <f t="shared" si="1316"/>
        <v>42.838636996458064</v>
      </c>
      <c r="CK1104" s="44">
        <f t="shared" si="1317"/>
        <v>253.46458592410249</v>
      </c>
    </row>
    <row r="1105" spans="1:91" ht="30" x14ac:dyDescent="0.25">
      <c r="A1105" s="41">
        <f>'[11]КППВ ПАТ "СМНВО"'!F274</f>
        <v>1979</v>
      </c>
      <c r="B1105" s="41" t="str">
        <f>'[11]КППВ ПАТ "СМНВО"'!C274</f>
        <v>вул.Вячеслава Чорновола, 55</v>
      </c>
      <c r="C1105" s="50">
        <f>'[11]КППВ ПАТ "СМНВО"'!O274</f>
        <v>1</v>
      </c>
      <c r="D1105" s="46">
        <f>'[11]КППВ ПАТ "СМНВО"'!G274</f>
        <v>9</v>
      </c>
      <c r="E1105" s="86" t="str">
        <f t="shared" si="1277"/>
        <v>ПАТ"Сумське НВО ім.Фрунзе"</v>
      </c>
      <c r="F1105" s="43">
        <f>'[11]КППВ ПАТ "СМНВО"'!L274</f>
        <v>3482.67</v>
      </c>
      <c r="G1105" s="43">
        <f>'[11]КППВ ПАТ "СМНВО"'!CL274</f>
        <v>717.69766795745966</v>
      </c>
      <c r="H1105" s="32">
        <f t="shared" si="1335"/>
        <v>206.07685136905297</v>
      </c>
      <c r="I1105" s="42"/>
      <c r="J1105" s="42"/>
      <c r="K1105" s="43">
        <f>'[11]КППВ ПАТ "СМНВО"'!CN274</f>
        <v>163.59629999999999</v>
      </c>
      <c r="L1105" s="42"/>
      <c r="M1105" s="42"/>
      <c r="N1105" s="44">
        <f t="shared" si="1319"/>
        <v>881.2939679574597</v>
      </c>
      <c r="O1105" s="44">
        <f t="shared" si="1320"/>
        <v>384.34777433986676</v>
      </c>
      <c r="P1105" s="44">
        <f t="shared" si="1321"/>
        <v>0</v>
      </c>
      <c r="Q1105" s="44">
        <f t="shared" si="1322"/>
        <v>0</v>
      </c>
      <c r="R1105" s="44">
        <f t="shared" si="1323"/>
        <v>87.610531011177983</v>
      </c>
      <c r="S1105" s="44">
        <f t="shared" si="1324"/>
        <v>0</v>
      </c>
      <c r="T1105" s="44">
        <f t="shared" si="1325"/>
        <v>471.95830535104471</v>
      </c>
      <c r="U1105" s="44">
        <f t="shared" si="1326"/>
        <v>739.22859799618345</v>
      </c>
      <c r="V1105" s="44">
        <f t="shared" si="1327"/>
        <v>0</v>
      </c>
      <c r="W1105" s="44">
        <f t="shared" si="1328"/>
        <v>0</v>
      </c>
      <c r="X1105" s="44">
        <f t="shared" si="1329"/>
        <v>163.59629999999999</v>
      </c>
      <c r="Y1105" s="44">
        <f t="shared" si="1330"/>
        <v>0</v>
      </c>
      <c r="Z1105" s="44">
        <f t="shared" si="1331"/>
        <v>902.82489799618338</v>
      </c>
      <c r="AA1105" s="20">
        <v>0.03</v>
      </c>
      <c r="AC1105" s="44">
        <f t="shared" si="1332"/>
        <v>368.00213000000002</v>
      </c>
      <c r="AD1105" s="28">
        <f t="shared" ref="AD1105:AD1106" si="1339">94+$CG$4</f>
        <v>105.66666666666667</v>
      </c>
      <c r="AE1105" s="44">
        <f t="shared" si="1333"/>
        <v>2415.8120899999999</v>
      </c>
      <c r="AF1105" s="28">
        <f t="shared" ref="AF1105:AF1106" si="1340">682+$CG$4</f>
        <v>693.66666666666663</v>
      </c>
      <c r="AG1105" s="44">
        <f t="shared" si="1334"/>
        <v>423.72485000000006</v>
      </c>
      <c r="AH1105" s="28">
        <f t="shared" ref="AH1105:AH1106" si="1341">110+$CG$4</f>
        <v>121.66666666666667</v>
      </c>
      <c r="AI1105" s="44">
        <f t="shared" si="1284"/>
        <v>133.06114763931302</v>
      </c>
      <c r="AJ1105" s="44">
        <f t="shared" si="1285"/>
        <v>0</v>
      </c>
      <c r="AK1105" s="44"/>
      <c r="AL1105" s="44">
        <f t="shared" si="1286"/>
        <v>8.1798149999999996</v>
      </c>
      <c r="AM1105" s="44"/>
      <c r="AN1105" s="44">
        <f t="shared" si="1287"/>
        <v>141.24096263931301</v>
      </c>
      <c r="AO1105" s="20"/>
      <c r="AP1105" s="20">
        <v>0.18</v>
      </c>
      <c r="AQ1105" s="20"/>
      <c r="AR1105" s="20">
        <v>0.05</v>
      </c>
      <c r="AS1105" s="44">
        <f t="shared" si="1288"/>
        <v>88.417588044420555</v>
      </c>
      <c r="AT1105" s="44">
        <f t="shared" si="1289"/>
        <v>0</v>
      </c>
      <c r="AU1105" s="44">
        <f t="shared" si="1290"/>
        <v>0</v>
      </c>
      <c r="AV1105" s="44">
        <f t="shared" si="1291"/>
        <v>4.3805265505588995</v>
      </c>
      <c r="AW1105" s="44"/>
      <c r="AX1105" s="44">
        <f t="shared" si="1292"/>
        <v>92.798114594979452</v>
      </c>
      <c r="AY1105" s="44">
        <f t="shared" si="1293"/>
        <v>413.9680148778628</v>
      </c>
      <c r="AZ1105" s="44">
        <f t="shared" si="1294"/>
        <v>0</v>
      </c>
      <c r="BA1105" s="44"/>
      <c r="BB1105" s="44">
        <f t="shared" si="1295"/>
        <v>8.1798149999999996</v>
      </c>
      <c r="BC1105" s="44"/>
      <c r="BD1105" s="44">
        <f t="shared" si="1296"/>
        <v>422.14782987786282</v>
      </c>
      <c r="BE1105" s="20"/>
      <c r="BF1105" s="20">
        <v>0.56000000000000005</v>
      </c>
      <c r="BG1105" s="20"/>
      <c r="BH1105" s="20">
        <v>0.05</v>
      </c>
      <c r="BI1105" s="44">
        <f t="shared" si="1297"/>
        <v>221.6917962392352</v>
      </c>
      <c r="BJ1105" s="44">
        <f t="shared" si="1298"/>
        <v>0</v>
      </c>
      <c r="BK1105" s="44">
        <f t="shared" si="1299"/>
        <v>0</v>
      </c>
      <c r="BL1105" s="44">
        <f t="shared" si="1300"/>
        <v>4.3805265505588995</v>
      </c>
      <c r="BM1105" s="44"/>
      <c r="BN1105" s="44">
        <f t="shared" si="1301"/>
        <v>226.0723227897941</v>
      </c>
      <c r="BO1105" s="44">
        <f t="shared" si="1302"/>
        <v>162.63029155916036</v>
      </c>
      <c r="BP1105" s="44">
        <f t="shared" si="1303"/>
        <v>0</v>
      </c>
      <c r="BQ1105" s="44"/>
      <c r="BR1105" s="44">
        <f t="shared" si="1304"/>
        <v>8.1798149999999996</v>
      </c>
      <c r="BS1105" s="44"/>
      <c r="BT1105" s="44">
        <f t="shared" si="1305"/>
        <v>170.81010655916035</v>
      </c>
      <c r="BU1105" s="20"/>
      <c r="BV1105" s="20">
        <v>0.22</v>
      </c>
      <c r="BW1105" s="20"/>
      <c r="BX1105" s="20">
        <v>0.05</v>
      </c>
      <c r="BY1105" s="44">
        <f t="shared" si="1306"/>
        <v>87.093205665413805</v>
      </c>
      <c r="BZ1105" s="44">
        <f t="shared" si="1307"/>
        <v>0</v>
      </c>
      <c r="CA1105" s="44">
        <f t="shared" si="1308"/>
        <v>0</v>
      </c>
      <c r="CB1105" s="44">
        <f t="shared" si="1309"/>
        <v>4.3805265505588995</v>
      </c>
      <c r="CC1105" s="44"/>
      <c r="CD1105" s="44">
        <f t="shared" si="1310"/>
        <v>91.473732215972703</v>
      </c>
      <c r="CE1105" s="44">
        <f t="shared" si="1311"/>
        <v>3.9656207629450009</v>
      </c>
      <c r="CF1105" s="44">
        <f t="shared" si="1312"/>
        <v>10.686014370039729</v>
      </c>
      <c r="CG1105" s="44">
        <f t="shared" si="1313"/>
        <v>4.6322024884648938</v>
      </c>
      <c r="CH1105" s="44">
        <f t="shared" si="1314"/>
        <v>36.35775339226975</v>
      </c>
      <c r="CI1105" s="44">
        <f t="shared" si="1315"/>
        <v>108.66781425850407</v>
      </c>
      <c r="CJ1105" s="44">
        <f t="shared" si="1316"/>
        <v>43.969338746610198</v>
      </c>
      <c r="CK1105" s="44">
        <f t="shared" si="1317"/>
        <v>232.40201981326558</v>
      </c>
      <c r="CM1105" s="35">
        <f t="shared" ref="CM1105:CM1106" si="1342">$CE$4/1000</f>
        <v>35</v>
      </c>
    </row>
    <row r="1106" spans="1:91" x14ac:dyDescent="0.25">
      <c r="A1106" s="41">
        <f>'[11]КППВ ПАТ "СМНВО"'!F275</f>
        <v>1982</v>
      </c>
      <c r="B1106" s="41" t="str">
        <f>'[11]КППВ ПАТ "СМНВО"'!C275</f>
        <v>вул.Пролетарська, 5</v>
      </c>
      <c r="C1106" s="50">
        <f>'[11]КППВ ПАТ "СМНВО"'!O275</f>
        <v>1</v>
      </c>
      <c r="D1106" s="46">
        <f>'[11]КППВ ПАТ "СМНВО"'!G275</f>
        <v>9</v>
      </c>
      <c r="E1106" s="86" t="str">
        <f t="shared" si="1277"/>
        <v>ПАТ"Сумське НВО ім.Фрунзе"</v>
      </c>
      <c r="F1106" s="43">
        <f>'[11]КППВ ПАТ "СМНВО"'!L275</f>
        <v>2507.35</v>
      </c>
      <c r="G1106" s="43">
        <f>'[11]КППВ ПАТ "СМНВО"'!CL275</f>
        <v>503.89633954608303</v>
      </c>
      <c r="H1106" s="32">
        <f t="shared" si="1335"/>
        <v>200.96769080745929</v>
      </c>
      <c r="I1106" s="42"/>
      <c r="J1106" s="42"/>
      <c r="K1106" s="43">
        <f>'[11]КППВ ПАТ "СМНВО"'!CN275</f>
        <v>148.322475</v>
      </c>
      <c r="L1106" s="42"/>
      <c r="M1106" s="42"/>
      <c r="N1106" s="44">
        <f t="shared" si="1319"/>
        <v>652.21881454608297</v>
      </c>
      <c r="O1106" s="44">
        <f t="shared" si="1320"/>
        <v>269.85100446783446</v>
      </c>
      <c r="P1106" s="44">
        <f t="shared" si="1321"/>
        <v>0</v>
      </c>
      <c r="Q1106" s="44">
        <f t="shared" si="1322"/>
        <v>0</v>
      </c>
      <c r="R1106" s="44">
        <f t="shared" si="1323"/>
        <v>79.430957763972486</v>
      </c>
      <c r="S1106" s="44">
        <f t="shared" si="1324"/>
        <v>0</v>
      </c>
      <c r="T1106" s="44">
        <f t="shared" si="1325"/>
        <v>349.28196223180692</v>
      </c>
      <c r="U1106" s="44">
        <f t="shared" si="1326"/>
        <v>519.01322973246556</v>
      </c>
      <c r="V1106" s="44">
        <f t="shared" si="1327"/>
        <v>0</v>
      </c>
      <c r="W1106" s="44">
        <f t="shared" si="1328"/>
        <v>0</v>
      </c>
      <c r="X1106" s="44">
        <f t="shared" si="1329"/>
        <v>148.322475</v>
      </c>
      <c r="Y1106" s="44">
        <f t="shared" si="1330"/>
        <v>0</v>
      </c>
      <c r="Z1106" s="44">
        <f t="shared" si="1331"/>
        <v>667.3357047324655</v>
      </c>
      <c r="AA1106" s="20">
        <v>0.03</v>
      </c>
      <c r="AC1106" s="44">
        <f t="shared" si="1332"/>
        <v>264.94331666666665</v>
      </c>
      <c r="AD1106" s="28">
        <f t="shared" si="1339"/>
        <v>105.66666666666667</v>
      </c>
      <c r="AE1106" s="44">
        <f t="shared" si="1333"/>
        <v>1739.2651166666665</v>
      </c>
      <c r="AF1106" s="28">
        <f t="shared" si="1340"/>
        <v>693.66666666666663</v>
      </c>
      <c r="AG1106" s="44">
        <f t="shared" si="1334"/>
        <v>305.06091666666669</v>
      </c>
      <c r="AH1106" s="28">
        <f t="shared" si="1341"/>
        <v>121.66666666666667</v>
      </c>
      <c r="AI1106" s="44">
        <f t="shared" si="1284"/>
        <v>93.422381351843796</v>
      </c>
      <c r="AJ1106" s="44">
        <f t="shared" si="1285"/>
        <v>0</v>
      </c>
      <c r="AK1106" s="44"/>
      <c r="AL1106" s="44">
        <f t="shared" si="1286"/>
        <v>7.4161237500000006</v>
      </c>
      <c r="AM1106" s="44"/>
      <c r="AN1106" s="44">
        <f t="shared" si="1287"/>
        <v>100.83850510184379</v>
      </c>
      <c r="AO1106" s="20"/>
      <c r="AP1106" s="20">
        <v>0.18</v>
      </c>
      <c r="AQ1106" s="20"/>
      <c r="AR1106" s="20">
        <v>0.05</v>
      </c>
      <c r="AS1106" s="44">
        <f t="shared" si="1288"/>
        <v>62.078087969651662</v>
      </c>
      <c r="AT1106" s="44">
        <f t="shared" si="1289"/>
        <v>0</v>
      </c>
      <c r="AU1106" s="44">
        <f t="shared" si="1290"/>
        <v>0</v>
      </c>
      <c r="AV1106" s="44">
        <f t="shared" si="1291"/>
        <v>3.971547888198625</v>
      </c>
      <c r="AW1106" s="44"/>
      <c r="AX1106" s="44">
        <f t="shared" si="1292"/>
        <v>66.049635857850291</v>
      </c>
      <c r="AY1106" s="44">
        <f t="shared" si="1293"/>
        <v>290.64740865018075</v>
      </c>
      <c r="AZ1106" s="44">
        <f t="shared" si="1294"/>
        <v>0</v>
      </c>
      <c r="BA1106" s="44"/>
      <c r="BB1106" s="44">
        <f t="shared" si="1295"/>
        <v>7.4161237500000006</v>
      </c>
      <c r="BC1106" s="44"/>
      <c r="BD1106" s="44">
        <f t="shared" si="1296"/>
        <v>298.06353240018075</v>
      </c>
      <c r="BE1106" s="20"/>
      <c r="BF1106" s="20">
        <v>0.56000000000000005</v>
      </c>
      <c r="BG1106" s="20"/>
      <c r="BH1106" s="20">
        <v>0.05</v>
      </c>
      <c r="BI1106" s="44">
        <f t="shared" si="1297"/>
        <v>155.65005937704694</v>
      </c>
      <c r="BJ1106" s="44">
        <f t="shared" si="1298"/>
        <v>0</v>
      </c>
      <c r="BK1106" s="44">
        <f t="shared" si="1299"/>
        <v>0</v>
      </c>
      <c r="BL1106" s="44">
        <f t="shared" si="1300"/>
        <v>3.971547888198625</v>
      </c>
      <c r="BM1106" s="44"/>
      <c r="BN1106" s="44">
        <f t="shared" si="1301"/>
        <v>159.62160726524556</v>
      </c>
      <c r="BO1106" s="44">
        <f t="shared" si="1302"/>
        <v>114.18291054114242</v>
      </c>
      <c r="BP1106" s="44">
        <f t="shared" si="1303"/>
        <v>0</v>
      </c>
      <c r="BQ1106" s="44"/>
      <c r="BR1106" s="44">
        <f t="shared" si="1304"/>
        <v>7.4161237500000006</v>
      </c>
      <c r="BS1106" s="44"/>
      <c r="BT1106" s="44">
        <f t="shared" si="1305"/>
        <v>121.59903429114242</v>
      </c>
      <c r="BU1106" s="20"/>
      <c r="BV1106" s="20">
        <v>0.22</v>
      </c>
      <c r="BW1106" s="20"/>
      <c r="BX1106" s="20">
        <v>0.05</v>
      </c>
      <c r="BY1106" s="44">
        <f t="shared" si="1306"/>
        <v>61.148237612411286</v>
      </c>
      <c r="BZ1106" s="44">
        <f t="shared" si="1307"/>
        <v>0</v>
      </c>
      <c r="CA1106" s="44">
        <f t="shared" si="1308"/>
        <v>0</v>
      </c>
      <c r="CB1106" s="44">
        <f t="shared" si="1309"/>
        <v>3.971547888198625</v>
      </c>
      <c r="CC1106" s="44"/>
      <c r="CD1106" s="44">
        <f t="shared" si="1310"/>
        <v>65.119785500609908</v>
      </c>
      <c r="CE1106" s="44">
        <f t="shared" si="1311"/>
        <v>4.0112759627754553</v>
      </c>
      <c r="CF1106" s="44">
        <f t="shared" si="1312"/>
        <v>10.896175940494723</v>
      </c>
      <c r="CG1106" s="44">
        <f t="shared" si="1313"/>
        <v>4.6846118168465019</v>
      </c>
      <c r="CH1106" s="44">
        <f t="shared" si="1314"/>
        <v>25.957494429576371</v>
      </c>
      <c r="CI1106" s="44">
        <f t="shared" si="1315"/>
        <v>76.726469458501313</v>
      </c>
      <c r="CJ1106" s="44">
        <f t="shared" si="1316"/>
        <v>31.301597064200049</v>
      </c>
      <c r="CK1106" s="44">
        <f t="shared" si="1317"/>
        <v>171.78321734098836</v>
      </c>
      <c r="CM1106" s="35">
        <f t="shared" si="1342"/>
        <v>35</v>
      </c>
    </row>
    <row r="1107" spans="1:91" ht="30" x14ac:dyDescent="0.25">
      <c r="A1107" s="41">
        <f>'[11]КППВ ПАТ "СМНВО"'!F276</f>
        <v>1983</v>
      </c>
      <c r="B1107" s="41" t="str">
        <f>'[11]КППВ ПАТ "СМНВО"'!C276</f>
        <v>вул.Шевченка, 2  (кв.108-178)</v>
      </c>
      <c r="C1107" s="47" t="str">
        <f>'[11]КППВ ПАТ "СМНВО"'!O276</f>
        <v>так</v>
      </c>
      <c r="D1107" s="46">
        <f>'[11]КППВ ПАТ "СМНВО"'!G276</f>
        <v>9</v>
      </c>
      <c r="E1107" s="86" t="str">
        <f t="shared" si="1277"/>
        <v>ПАТ"Сумське НВО ім.Фрунзе"</v>
      </c>
      <c r="F1107" s="43">
        <f>'[11]КППВ ПАТ "СМНВО"'!L276</f>
        <v>3620.36</v>
      </c>
      <c r="G1107" s="43">
        <f>'[11]КППВ ПАТ "СМНВО"'!CL276</f>
        <v>482.35143674323837</v>
      </c>
      <c r="H1107" s="32">
        <f t="shared" si="1335"/>
        <v>133.23300355302743</v>
      </c>
      <c r="I1107" s="42"/>
      <c r="J1107" s="42"/>
      <c r="K1107" s="43">
        <f>'[11]КППВ ПАТ "СМНВО"'!CN276</f>
        <v>150.47129999999999</v>
      </c>
      <c r="L1107" s="42"/>
      <c r="M1107" s="42"/>
      <c r="N1107" s="44">
        <f t="shared" si="1319"/>
        <v>632.82273674323835</v>
      </c>
      <c r="O1107" s="44">
        <f t="shared" si="1320"/>
        <v>258.31308841996884</v>
      </c>
      <c r="P1107" s="44">
        <f t="shared" si="1321"/>
        <v>0</v>
      </c>
      <c r="Q1107" s="44">
        <f t="shared" si="1322"/>
        <v>0</v>
      </c>
      <c r="R1107" s="44">
        <f t="shared" si="1323"/>
        <v>80.581715447979363</v>
      </c>
      <c r="S1107" s="44">
        <f t="shared" si="1324"/>
        <v>0</v>
      </c>
      <c r="T1107" s="44">
        <f t="shared" si="1325"/>
        <v>338.89480386794821</v>
      </c>
      <c r="U1107" s="44">
        <f t="shared" si="1326"/>
        <v>535.41009478499461</v>
      </c>
      <c r="V1107" s="44">
        <f t="shared" si="1327"/>
        <v>0</v>
      </c>
      <c r="W1107" s="44">
        <f t="shared" si="1328"/>
        <v>0</v>
      </c>
      <c r="X1107" s="44">
        <f t="shared" si="1329"/>
        <v>150.47129999999999</v>
      </c>
      <c r="Y1107" s="44">
        <f t="shared" si="1330"/>
        <v>0</v>
      </c>
      <c r="Z1107" s="44">
        <f t="shared" si="1331"/>
        <v>685.88139478499465</v>
      </c>
      <c r="AA1107" s="20">
        <v>0.11</v>
      </c>
      <c r="AC1107" s="44">
        <f t="shared" si="1332"/>
        <v>340.31384000000003</v>
      </c>
      <c r="AD1107" s="28">
        <v>94</v>
      </c>
      <c r="AE1107" s="44">
        <f t="shared" si="1333"/>
        <v>2469.0855200000001</v>
      </c>
      <c r="AF1107" s="28">
        <v>682</v>
      </c>
      <c r="AG1107" s="44">
        <f t="shared" si="1334"/>
        <v>398.23960000000005</v>
      </c>
      <c r="AH1107" s="28">
        <v>110</v>
      </c>
      <c r="AI1107" s="44">
        <f t="shared" si="1284"/>
        <v>96.373817061299022</v>
      </c>
      <c r="AJ1107" s="44">
        <f t="shared" si="1285"/>
        <v>0</v>
      </c>
      <c r="AK1107" s="44"/>
      <c r="AL1107" s="44">
        <f t="shared" si="1286"/>
        <v>7.5235649999999996</v>
      </c>
      <c r="AM1107" s="44"/>
      <c r="AN1107" s="44">
        <f t="shared" si="1287"/>
        <v>103.89738206129903</v>
      </c>
      <c r="AO1107" s="20"/>
      <c r="AP1107" s="20">
        <v>0.18</v>
      </c>
      <c r="AQ1107" s="20"/>
      <c r="AR1107" s="20">
        <v>0.05</v>
      </c>
      <c r="AS1107" s="44">
        <f t="shared" si="1288"/>
        <v>64.03928273858287</v>
      </c>
      <c r="AT1107" s="44">
        <f t="shared" si="1289"/>
        <v>0</v>
      </c>
      <c r="AU1107" s="44">
        <f t="shared" si="1290"/>
        <v>0</v>
      </c>
      <c r="AV1107" s="44">
        <f t="shared" si="1291"/>
        <v>4.0290857723989681</v>
      </c>
      <c r="AW1107" s="44"/>
      <c r="AX1107" s="44">
        <f t="shared" si="1292"/>
        <v>68.068368510981841</v>
      </c>
      <c r="AY1107" s="44">
        <f t="shared" si="1293"/>
        <v>299.82965307959699</v>
      </c>
      <c r="AZ1107" s="44">
        <f t="shared" si="1294"/>
        <v>0</v>
      </c>
      <c r="BA1107" s="44"/>
      <c r="BB1107" s="44">
        <f t="shared" si="1295"/>
        <v>7.5235649999999996</v>
      </c>
      <c r="BC1107" s="44"/>
      <c r="BD1107" s="44">
        <f t="shared" si="1296"/>
        <v>307.35321807959701</v>
      </c>
      <c r="BE1107" s="20"/>
      <c r="BF1107" s="20">
        <v>0.56000000000000005</v>
      </c>
      <c r="BG1107" s="20"/>
      <c r="BH1107" s="20">
        <v>0.05</v>
      </c>
      <c r="BI1107" s="44">
        <f t="shared" si="1297"/>
        <v>160.56741576185263</v>
      </c>
      <c r="BJ1107" s="44">
        <f t="shared" si="1298"/>
        <v>0</v>
      </c>
      <c r="BK1107" s="44">
        <f t="shared" si="1299"/>
        <v>0</v>
      </c>
      <c r="BL1107" s="44">
        <f t="shared" si="1300"/>
        <v>4.0290857723989681</v>
      </c>
      <c r="BM1107" s="44"/>
      <c r="BN1107" s="44">
        <f t="shared" si="1301"/>
        <v>164.59650153425159</v>
      </c>
      <c r="BO1107" s="44">
        <f t="shared" si="1302"/>
        <v>117.79022085269881</v>
      </c>
      <c r="BP1107" s="44">
        <f t="shared" si="1303"/>
        <v>0</v>
      </c>
      <c r="BQ1107" s="44"/>
      <c r="BR1107" s="44">
        <f t="shared" si="1304"/>
        <v>7.5235649999999996</v>
      </c>
      <c r="BS1107" s="44"/>
      <c r="BT1107" s="44">
        <f t="shared" si="1305"/>
        <v>125.31378585269881</v>
      </c>
      <c r="BU1107" s="20"/>
      <c r="BV1107" s="20">
        <v>0.22</v>
      </c>
      <c r="BW1107" s="20"/>
      <c r="BX1107" s="20">
        <v>0.05</v>
      </c>
      <c r="BY1107" s="44">
        <f t="shared" si="1306"/>
        <v>63.080056192156384</v>
      </c>
      <c r="BZ1107" s="44">
        <f t="shared" si="1307"/>
        <v>0</v>
      </c>
      <c r="CA1107" s="44">
        <f t="shared" si="1308"/>
        <v>0</v>
      </c>
      <c r="CB1107" s="44">
        <f t="shared" si="1309"/>
        <v>4.0290857723989681</v>
      </c>
      <c r="CC1107" s="44"/>
      <c r="CD1107" s="44">
        <f t="shared" si="1310"/>
        <v>67.109141964555349</v>
      </c>
      <c r="CE1107" s="44">
        <f t="shared" si="1311"/>
        <v>4.9995886113400134</v>
      </c>
      <c r="CF1107" s="44">
        <f t="shared" si="1312"/>
        <v>15.000838395621656</v>
      </c>
      <c r="CG1107" s="44">
        <f t="shared" si="1313"/>
        <v>5.934207893916092</v>
      </c>
      <c r="CH1107" s="44">
        <f t="shared" si="1314"/>
        <v>26.744899811633807</v>
      </c>
      <c r="CI1107" s="44">
        <f t="shared" si="1315"/>
        <v>79.117787775174307</v>
      </c>
      <c r="CJ1107" s="44">
        <f t="shared" si="1316"/>
        <v>32.257835386743338</v>
      </c>
      <c r="CK1107" s="44">
        <f t="shared" si="1317"/>
        <v>176.55718385055701</v>
      </c>
    </row>
    <row r="1108" spans="1:91" x14ac:dyDescent="0.25">
      <c r="A1108" s="41">
        <f>'[11]КППВ ПАТ "СМНВО"'!F277</f>
        <v>1990</v>
      </c>
      <c r="B1108" s="41" t="str">
        <f>'[11]КППВ ПАТ "СМНВО"'!C277</f>
        <v>вул.Іллінська, 49</v>
      </c>
      <c r="C1108" s="47" t="str">
        <f>'[11]КППВ ПАТ "СМНВО"'!O277</f>
        <v>так</v>
      </c>
      <c r="D1108" s="46">
        <f>'[11]КППВ ПАТ "СМНВО"'!G277</f>
        <v>14</v>
      </c>
      <c r="E1108" s="86" t="str">
        <f t="shared" si="1277"/>
        <v>ПАТ"Сумське НВО ім.Фрунзе"</v>
      </c>
      <c r="F1108" s="43">
        <f>'[11]КППВ ПАТ "СМНВО"'!L277</f>
        <v>3728.17</v>
      </c>
      <c r="G1108" s="43">
        <f>'[11]КППВ ПАТ "СМНВО"'!CL277</f>
        <v>538.11047050056641</v>
      </c>
      <c r="H1108" s="32">
        <f t="shared" si="1335"/>
        <v>144.33635550432689</v>
      </c>
      <c r="I1108" s="42"/>
      <c r="J1108" s="42"/>
      <c r="K1108" s="43">
        <f>'[11]КППВ ПАТ "СМНВО"'!CN277</f>
        <v>153.130425</v>
      </c>
      <c r="L1108" s="42"/>
      <c r="M1108" s="42"/>
      <c r="N1108" s="44">
        <f t="shared" si="1319"/>
        <v>691.24089550056647</v>
      </c>
      <c r="O1108" s="44">
        <f t="shared" si="1320"/>
        <v>288.17365712567738</v>
      </c>
      <c r="P1108" s="44">
        <f t="shared" si="1321"/>
        <v>0</v>
      </c>
      <c r="Q1108" s="44">
        <f t="shared" si="1322"/>
        <v>0</v>
      </c>
      <c r="R1108" s="44">
        <f t="shared" si="1323"/>
        <v>82.005753481083417</v>
      </c>
      <c r="S1108" s="44">
        <f t="shared" si="1324"/>
        <v>0</v>
      </c>
      <c r="T1108" s="44">
        <f t="shared" si="1325"/>
        <v>370.17941060676083</v>
      </c>
      <c r="U1108" s="44">
        <f t="shared" si="1326"/>
        <v>597.30262225562876</v>
      </c>
      <c r="V1108" s="44">
        <f t="shared" si="1327"/>
        <v>0</v>
      </c>
      <c r="W1108" s="44">
        <f t="shared" si="1328"/>
        <v>0</v>
      </c>
      <c r="X1108" s="44">
        <f t="shared" si="1329"/>
        <v>153.130425</v>
      </c>
      <c r="Y1108" s="44">
        <f t="shared" si="1330"/>
        <v>0</v>
      </c>
      <c r="Z1108" s="44">
        <f t="shared" si="1331"/>
        <v>750.43304725562871</v>
      </c>
      <c r="AA1108" s="20">
        <v>0.11</v>
      </c>
      <c r="AC1108" s="44">
        <f t="shared" si="1332"/>
        <v>350.44797999999997</v>
      </c>
      <c r="AD1108" s="28">
        <v>94</v>
      </c>
      <c r="AE1108" s="44">
        <f t="shared" si="1333"/>
        <v>2542.6119399999998</v>
      </c>
      <c r="AF1108" s="28">
        <v>682</v>
      </c>
      <c r="AG1108" s="44">
        <f t="shared" si="1334"/>
        <v>410.09870000000001</v>
      </c>
      <c r="AH1108" s="28">
        <v>110</v>
      </c>
      <c r="AI1108" s="44">
        <f t="shared" si="1284"/>
        <v>107.51447200601318</v>
      </c>
      <c r="AJ1108" s="44">
        <f t="shared" si="1285"/>
        <v>0</v>
      </c>
      <c r="AK1108" s="44"/>
      <c r="AL1108" s="44">
        <f t="shared" si="1286"/>
        <v>7.6565212500000008</v>
      </c>
      <c r="AM1108" s="44"/>
      <c r="AN1108" s="44">
        <f t="shared" si="1287"/>
        <v>115.17099325601318</v>
      </c>
      <c r="AO1108" s="20"/>
      <c r="AP1108" s="20">
        <v>0.18</v>
      </c>
      <c r="AQ1108" s="20"/>
      <c r="AR1108" s="20">
        <v>0.05</v>
      </c>
      <c r="AS1108" s="44">
        <f t="shared" si="1288"/>
        <v>71.442118629619074</v>
      </c>
      <c r="AT1108" s="44">
        <f t="shared" si="1289"/>
        <v>0</v>
      </c>
      <c r="AU1108" s="44">
        <f t="shared" si="1290"/>
        <v>0</v>
      </c>
      <c r="AV1108" s="44">
        <f t="shared" si="1291"/>
        <v>4.1002876740541714</v>
      </c>
      <c r="AW1108" s="44"/>
      <c r="AX1108" s="44">
        <f t="shared" si="1292"/>
        <v>75.542406303673246</v>
      </c>
      <c r="AY1108" s="44">
        <f t="shared" si="1293"/>
        <v>334.48946846315215</v>
      </c>
      <c r="AZ1108" s="44">
        <f t="shared" si="1294"/>
        <v>0</v>
      </c>
      <c r="BA1108" s="44"/>
      <c r="BB1108" s="44">
        <f t="shared" si="1295"/>
        <v>7.6565212500000008</v>
      </c>
      <c r="BC1108" s="44"/>
      <c r="BD1108" s="44">
        <f t="shared" si="1296"/>
        <v>342.14598971315218</v>
      </c>
      <c r="BE1108" s="20"/>
      <c r="BF1108" s="20">
        <v>0.56000000000000005</v>
      </c>
      <c r="BG1108" s="20"/>
      <c r="BH1108" s="20">
        <v>0.05</v>
      </c>
      <c r="BI1108" s="44">
        <f t="shared" si="1297"/>
        <v>179.12874526932109</v>
      </c>
      <c r="BJ1108" s="44">
        <f t="shared" si="1298"/>
        <v>0</v>
      </c>
      <c r="BK1108" s="44">
        <f t="shared" si="1299"/>
        <v>0</v>
      </c>
      <c r="BL1108" s="44">
        <f t="shared" si="1300"/>
        <v>4.1002876740541714</v>
      </c>
      <c r="BM1108" s="44"/>
      <c r="BN1108" s="44">
        <f t="shared" si="1301"/>
        <v>183.22903294337524</v>
      </c>
      <c r="BO1108" s="44">
        <f t="shared" si="1302"/>
        <v>131.40657689623833</v>
      </c>
      <c r="BP1108" s="44">
        <f t="shared" si="1303"/>
        <v>0</v>
      </c>
      <c r="BQ1108" s="44"/>
      <c r="BR1108" s="44">
        <f t="shared" si="1304"/>
        <v>7.6565212500000008</v>
      </c>
      <c r="BS1108" s="44"/>
      <c r="BT1108" s="44">
        <f t="shared" si="1305"/>
        <v>139.06309814623833</v>
      </c>
      <c r="BU1108" s="20"/>
      <c r="BV1108" s="20">
        <v>0.22</v>
      </c>
      <c r="BW1108" s="20"/>
      <c r="BX1108" s="20">
        <v>0.05</v>
      </c>
      <c r="BY1108" s="44">
        <f t="shared" si="1306"/>
        <v>70.372007070090433</v>
      </c>
      <c r="BZ1108" s="44">
        <f t="shared" si="1307"/>
        <v>0</v>
      </c>
      <c r="CA1108" s="44">
        <f t="shared" si="1308"/>
        <v>0</v>
      </c>
      <c r="CB1108" s="44">
        <f t="shared" si="1309"/>
        <v>4.1002876740541714</v>
      </c>
      <c r="CC1108" s="44"/>
      <c r="CD1108" s="44">
        <f t="shared" si="1310"/>
        <v>74.472294744144605</v>
      </c>
      <c r="CE1108" s="44">
        <f t="shared" si="1311"/>
        <v>4.6390894485308376</v>
      </c>
      <c r="CF1108" s="44">
        <f t="shared" si="1312"/>
        <v>13.876687002903976</v>
      </c>
      <c r="CG1108" s="44">
        <f t="shared" si="1313"/>
        <v>5.506728393544555</v>
      </c>
      <c r="CH1108" s="44">
        <f t="shared" si="1314"/>
        <v>29.646913278537653</v>
      </c>
      <c r="CI1108" s="44">
        <f t="shared" si="1315"/>
        <v>88.074021060816477</v>
      </c>
      <c r="CJ1108" s="44">
        <f t="shared" si="1316"/>
        <v>35.797135150356482</v>
      </c>
      <c r="CK1108" s="44">
        <f t="shared" si="1317"/>
        <v>193.17384390252954</v>
      </c>
    </row>
    <row r="1109" spans="1:91" x14ac:dyDescent="0.25">
      <c r="A1109" s="41">
        <f>'[11]КППВ ПАТ "СМНВО"'!F278</f>
        <v>1967</v>
      </c>
      <c r="B1109" s="41" t="str">
        <f>'[11]КППВ ПАТ "СМНВО"'!C278</f>
        <v>вул.Іллінська, 38</v>
      </c>
      <c r="C1109" s="49" t="str">
        <f>'[11]КППВ ПАТ "СМНВО"'!O278</f>
        <v>так</v>
      </c>
      <c r="D1109" s="46">
        <f>'[11]КППВ ПАТ "СМНВО"'!G278</f>
        <v>5</v>
      </c>
      <c r="E1109" s="86" t="str">
        <f t="shared" si="1277"/>
        <v>ПАТ"Сумське НВО ім.Фрунзе"</v>
      </c>
      <c r="F1109" s="43">
        <f>'[11]КППВ ПАТ "СМНВО"'!L278</f>
        <v>3131.04</v>
      </c>
      <c r="G1109" s="43">
        <f>'[11]КППВ ПАТ "СМНВО"'!CL278</f>
        <v>424.19935646997499</v>
      </c>
      <c r="H1109" s="32">
        <f t="shared" si="1335"/>
        <v>135.48193458722182</v>
      </c>
      <c r="I1109" s="42"/>
      <c r="J1109" s="42"/>
      <c r="K1109" s="43">
        <f>'[11]КППВ ПАТ "СМНВО"'!CN278</f>
        <v>0</v>
      </c>
      <c r="L1109" s="42"/>
      <c r="M1109" s="42"/>
      <c r="N1109" s="44">
        <f t="shared" si="1319"/>
        <v>424.19935646997499</v>
      </c>
      <c r="O1109" s="44">
        <f t="shared" si="1320"/>
        <v>227.17097437371439</v>
      </c>
      <c r="P1109" s="44">
        <f t="shared" si="1321"/>
        <v>0</v>
      </c>
      <c r="Q1109" s="44">
        <f t="shared" si="1322"/>
        <v>0</v>
      </c>
      <c r="R1109" s="44">
        <f t="shared" si="1323"/>
        <v>0</v>
      </c>
      <c r="S1109" s="44">
        <f t="shared" si="1324"/>
        <v>0</v>
      </c>
      <c r="T1109" s="44">
        <f t="shared" si="1325"/>
        <v>227.17097437371439</v>
      </c>
      <c r="U1109" s="44">
        <f t="shared" si="1326"/>
        <v>470.86128568167226</v>
      </c>
      <c r="V1109" s="44">
        <f t="shared" si="1327"/>
        <v>0</v>
      </c>
      <c r="W1109" s="44">
        <f t="shared" si="1328"/>
        <v>0</v>
      </c>
      <c r="X1109" s="44">
        <f t="shared" si="1329"/>
        <v>0</v>
      </c>
      <c r="Y1109" s="44">
        <f t="shared" si="1330"/>
        <v>0</v>
      </c>
      <c r="Z1109" s="44">
        <f t="shared" si="1331"/>
        <v>470.86128568167226</v>
      </c>
      <c r="AA1109" s="20">
        <v>0.11</v>
      </c>
      <c r="AC1109" s="44">
        <f t="shared" si="1332"/>
        <v>294.31776000000002</v>
      </c>
      <c r="AD1109" s="28">
        <v>94</v>
      </c>
      <c r="AE1109" s="44">
        <f t="shared" si="1333"/>
        <v>2135.3692799999999</v>
      </c>
      <c r="AF1109" s="28">
        <v>682</v>
      </c>
      <c r="AG1109" s="44">
        <f t="shared" si="1334"/>
        <v>344.4144</v>
      </c>
      <c r="AH1109" s="28">
        <v>110</v>
      </c>
      <c r="AI1109" s="44">
        <f t="shared" si="1284"/>
        <v>84.755031422701009</v>
      </c>
      <c r="AJ1109" s="44">
        <f t="shared" si="1285"/>
        <v>0</v>
      </c>
      <c r="AK1109" s="44"/>
      <c r="AL1109" s="44">
        <f t="shared" si="1286"/>
        <v>0</v>
      </c>
      <c r="AM1109" s="44"/>
      <c r="AN1109" s="44">
        <f t="shared" si="1287"/>
        <v>84.755031422701009</v>
      </c>
      <c r="AO1109" s="20"/>
      <c r="AP1109" s="20">
        <v>0.18</v>
      </c>
      <c r="AQ1109" s="20"/>
      <c r="AR1109" s="20">
        <v>0.05</v>
      </c>
      <c r="AS1109" s="44">
        <f t="shared" si="1288"/>
        <v>56.318734551559189</v>
      </c>
      <c r="AT1109" s="44">
        <f t="shared" si="1289"/>
        <v>0</v>
      </c>
      <c r="AU1109" s="44">
        <f t="shared" si="1290"/>
        <v>0</v>
      </c>
      <c r="AV1109" s="44">
        <f t="shared" si="1291"/>
        <v>0</v>
      </c>
      <c r="AW1109" s="44"/>
      <c r="AX1109" s="44">
        <f t="shared" si="1292"/>
        <v>56.318734551559189</v>
      </c>
      <c r="AY1109" s="44">
        <f t="shared" si="1293"/>
        <v>263.6823199817365</v>
      </c>
      <c r="AZ1109" s="44">
        <f t="shared" si="1294"/>
        <v>0</v>
      </c>
      <c r="BA1109" s="44"/>
      <c r="BB1109" s="44">
        <f t="shared" si="1295"/>
        <v>0</v>
      </c>
      <c r="BC1109" s="44"/>
      <c r="BD1109" s="44">
        <f t="shared" si="1296"/>
        <v>263.6823199817365</v>
      </c>
      <c r="BE1109" s="20"/>
      <c r="BF1109" s="20">
        <v>0.56000000000000005</v>
      </c>
      <c r="BG1109" s="20"/>
      <c r="BH1109" s="20">
        <v>0.05</v>
      </c>
      <c r="BI1109" s="44">
        <f t="shared" si="1297"/>
        <v>141.20947767070089</v>
      </c>
      <c r="BJ1109" s="44">
        <f t="shared" si="1298"/>
        <v>0</v>
      </c>
      <c r="BK1109" s="44">
        <f t="shared" si="1299"/>
        <v>0</v>
      </c>
      <c r="BL1109" s="44">
        <f t="shared" si="1300"/>
        <v>0</v>
      </c>
      <c r="BM1109" s="44"/>
      <c r="BN1109" s="44">
        <f t="shared" si="1301"/>
        <v>141.20947767070089</v>
      </c>
      <c r="BO1109" s="44">
        <f t="shared" si="1302"/>
        <v>103.58948284996789</v>
      </c>
      <c r="BP1109" s="44">
        <f t="shared" si="1303"/>
        <v>0</v>
      </c>
      <c r="BQ1109" s="44"/>
      <c r="BR1109" s="44">
        <f t="shared" si="1304"/>
        <v>0</v>
      </c>
      <c r="BS1109" s="44"/>
      <c r="BT1109" s="44">
        <f t="shared" si="1305"/>
        <v>103.58948284996789</v>
      </c>
      <c r="BU1109" s="20"/>
      <c r="BV1109" s="20">
        <v>0.22</v>
      </c>
      <c r="BW1109" s="20"/>
      <c r="BX1109" s="20">
        <v>0.05</v>
      </c>
      <c r="BY1109" s="44">
        <f t="shared" si="1306"/>
        <v>55.475151942061053</v>
      </c>
      <c r="BZ1109" s="44">
        <f t="shared" si="1307"/>
        <v>0</v>
      </c>
      <c r="CA1109" s="44">
        <f t="shared" si="1308"/>
        <v>0</v>
      </c>
      <c r="CB1109" s="44">
        <f t="shared" si="1309"/>
        <v>0</v>
      </c>
      <c r="CC1109" s="44"/>
      <c r="CD1109" s="44">
        <f t="shared" si="1310"/>
        <v>55.475151942061053</v>
      </c>
      <c r="CE1109" s="44">
        <f t="shared" si="1311"/>
        <v>5.2259299208961334</v>
      </c>
      <c r="CF1109" s="44">
        <f t="shared" si="1312"/>
        <v>15.121996874598318</v>
      </c>
      <c r="CG1109" s="44">
        <f t="shared" si="1313"/>
        <v>6.2084444646444723</v>
      </c>
      <c r="CH1109" s="44">
        <f t="shared" si="1314"/>
        <v>21.817343025973763</v>
      </c>
      <c r="CI1109" s="44">
        <f t="shared" si="1315"/>
        <v>67.876178303029491</v>
      </c>
      <c r="CJ1109" s="44">
        <f t="shared" si="1316"/>
        <v>26.665641476190153</v>
      </c>
      <c r="CK1109" s="44">
        <f t="shared" si="1317"/>
        <v>121.2074612554098</v>
      </c>
    </row>
    <row r="1110" spans="1:91" x14ac:dyDescent="0.25">
      <c r="A1110" s="41">
        <f>'[11]КППВ ПАТ "СМНВО"'!F279</f>
        <v>1967</v>
      </c>
      <c r="B1110" s="41" t="str">
        <f>'[11]КППВ ПАТ "СМНВО"'!C279</f>
        <v>вул.Іллінська,, 40</v>
      </c>
      <c r="C1110" s="47" t="str">
        <f>'[11]КППВ ПАТ "СМНВО"'!O279</f>
        <v>так</v>
      </c>
      <c r="D1110" s="46">
        <f>'[11]КППВ ПАТ "СМНВО"'!G279</f>
        <v>5</v>
      </c>
      <c r="E1110" s="86" t="str">
        <f t="shared" si="1277"/>
        <v>ПАТ"Сумське НВО ім.Фрунзе"</v>
      </c>
      <c r="F1110" s="43">
        <f>'[11]КППВ ПАТ "СМНВО"'!L279</f>
        <v>2947.4</v>
      </c>
      <c r="G1110" s="43">
        <f>'[11]КППВ ПАТ "СМНВО"'!CL279</f>
        <v>393.42007779218369</v>
      </c>
      <c r="H1110" s="32">
        <f t="shared" si="1335"/>
        <v>133.48038196111273</v>
      </c>
      <c r="I1110" s="42"/>
      <c r="J1110" s="42"/>
      <c r="K1110" s="43">
        <f>'[11]КППВ ПАТ "СМНВО"'!CN279</f>
        <v>0</v>
      </c>
      <c r="L1110" s="42"/>
      <c r="M1110" s="42"/>
      <c r="N1110" s="44">
        <f t="shared" si="1319"/>
        <v>393.42007779218369</v>
      </c>
      <c r="O1110" s="44">
        <f t="shared" si="1320"/>
        <v>210.68778405032489</v>
      </c>
      <c r="P1110" s="44">
        <f t="shared" si="1321"/>
        <v>0</v>
      </c>
      <c r="Q1110" s="44">
        <f t="shared" si="1322"/>
        <v>0</v>
      </c>
      <c r="R1110" s="44">
        <f t="shared" si="1323"/>
        <v>0</v>
      </c>
      <c r="S1110" s="44">
        <f t="shared" si="1324"/>
        <v>0</v>
      </c>
      <c r="T1110" s="44">
        <f t="shared" si="1325"/>
        <v>210.68778405032489</v>
      </c>
      <c r="U1110" s="44">
        <f t="shared" si="1326"/>
        <v>436.69628634932394</v>
      </c>
      <c r="V1110" s="44">
        <f t="shared" si="1327"/>
        <v>0</v>
      </c>
      <c r="W1110" s="44">
        <f t="shared" si="1328"/>
        <v>0</v>
      </c>
      <c r="X1110" s="44">
        <f t="shared" si="1329"/>
        <v>0</v>
      </c>
      <c r="Y1110" s="44">
        <f t="shared" si="1330"/>
        <v>0</v>
      </c>
      <c r="Z1110" s="44">
        <f t="shared" si="1331"/>
        <v>436.69628634932394</v>
      </c>
      <c r="AA1110" s="20">
        <v>0.11</v>
      </c>
      <c r="AC1110" s="44">
        <f t="shared" si="1332"/>
        <v>288.84520000000003</v>
      </c>
      <c r="AD1110" s="28">
        <v>98</v>
      </c>
      <c r="AE1110" s="44">
        <f t="shared" si="1333"/>
        <v>2086.7592</v>
      </c>
      <c r="AF1110" s="28">
        <v>708</v>
      </c>
      <c r="AG1110" s="44">
        <f t="shared" si="1334"/>
        <v>333.05619999999999</v>
      </c>
      <c r="AH1110" s="28">
        <v>113</v>
      </c>
      <c r="AI1110" s="44">
        <f t="shared" si="1284"/>
        <v>78.605331542878304</v>
      </c>
      <c r="AJ1110" s="44">
        <f t="shared" si="1285"/>
        <v>0</v>
      </c>
      <c r="AK1110" s="44"/>
      <c r="AL1110" s="44">
        <f t="shared" si="1286"/>
        <v>0</v>
      </c>
      <c r="AM1110" s="44"/>
      <c r="AN1110" s="44">
        <f t="shared" si="1287"/>
        <v>78.605331542878304</v>
      </c>
      <c r="AO1110" s="20"/>
      <c r="AP1110" s="20">
        <v>0.18</v>
      </c>
      <c r="AQ1110" s="20"/>
      <c r="AR1110" s="20">
        <v>0.05</v>
      </c>
      <c r="AS1110" s="44">
        <f t="shared" si="1288"/>
        <v>52.232330366583277</v>
      </c>
      <c r="AT1110" s="44">
        <f t="shared" si="1289"/>
        <v>0</v>
      </c>
      <c r="AU1110" s="44">
        <f t="shared" si="1290"/>
        <v>0</v>
      </c>
      <c r="AV1110" s="44">
        <f t="shared" si="1291"/>
        <v>0</v>
      </c>
      <c r="AW1110" s="44"/>
      <c r="AX1110" s="44">
        <f t="shared" si="1292"/>
        <v>52.232330366583277</v>
      </c>
      <c r="AY1110" s="44">
        <f t="shared" si="1293"/>
        <v>244.54992035562142</v>
      </c>
      <c r="AZ1110" s="44">
        <f t="shared" si="1294"/>
        <v>0</v>
      </c>
      <c r="BA1110" s="44"/>
      <c r="BB1110" s="44">
        <f t="shared" si="1295"/>
        <v>0</v>
      </c>
      <c r="BC1110" s="44"/>
      <c r="BD1110" s="44">
        <f t="shared" si="1296"/>
        <v>244.54992035562142</v>
      </c>
      <c r="BE1110" s="20"/>
      <c r="BF1110" s="20">
        <v>0.56000000000000005</v>
      </c>
      <c r="BG1110" s="20"/>
      <c r="BH1110" s="20">
        <v>0.05</v>
      </c>
      <c r="BI1110" s="44">
        <f t="shared" si="1297"/>
        <v>130.96352656568197</v>
      </c>
      <c r="BJ1110" s="44">
        <f t="shared" si="1298"/>
        <v>0</v>
      </c>
      <c r="BK1110" s="44">
        <f t="shared" si="1299"/>
        <v>0</v>
      </c>
      <c r="BL1110" s="44">
        <f t="shared" si="1300"/>
        <v>0</v>
      </c>
      <c r="BM1110" s="44"/>
      <c r="BN1110" s="44">
        <f t="shared" si="1301"/>
        <v>130.96352656568197</v>
      </c>
      <c r="BO1110" s="44">
        <f t="shared" si="1302"/>
        <v>96.073182996851273</v>
      </c>
      <c r="BP1110" s="44">
        <f t="shared" si="1303"/>
        <v>0</v>
      </c>
      <c r="BQ1110" s="44"/>
      <c r="BR1110" s="44">
        <f t="shared" si="1304"/>
        <v>0</v>
      </c>
      <c r="BS1110" s="44"/>
      <c r="BT1110" s="44">
        <f t="shared" si="1305"/>
        <v>96.073182996851273</v>
      </c>
      <c r="BU1110" s="20"/>
      <c r="BV1110" s="20">
        <v>0.22</v>
      </c>
      <c r="BW1110" s="20"/>
      <c r="BX1110" s="20">
        <v>0.05</v>
      </c>
      <c r="BY1110" s="44">
        <f t="shared" si="1306"/>
        <v>51.449956865089348</v>
      </c>
      <c r="BZ1110" s="44">
        <f t="shared" si="1307"/>
        <v>0</v>
      </c>
      <c r="CA1110" s="44">
        <f t="shared" si="1308"/>
        <v>0</v>
      </c>
      <c r="CB1110" s="44">
        <f t="shared" si="1309"/>
        <v>0</v>
      </c>
      <c r="CC1110" s="44"/>
      <c r="CD1110" s="44">
        <f t="shared" si="1310"/>
        <v>51.449956865089348</v>
      </c>
      <c r="CE1110" s="44">
        <f t="shared" si="1311"/>
        <v>5.5300079083738289</v>
      </c>
      <c r="CF1110" s="44">
        <f t="shared" si="1312"/>
        <v>15.933895907678007</v>
      </c>
      <c r="CG1110" s="44">
        <f t="shared" si="1313"/>
        <v>6.4734009568429904</v>
      </c>
      <c r="CH1110" s="44">
        <f t="shared" si="1314"/>
        <v>20.234308844607806</v>
      </c>
      <c r="CI1110" s="44">
        <f t="shared" si="1315"/>
        <v>62.951183072113182</v>
      </c>
      <c r="CJ1110" s="44">
        <f t="shared" si="1316"/>
        <v>24.730821921187321</v>
      </c>
      <c r="CK1110" s="44">
        <f t="shared" si="1317"/>
        <v>112.41282691448781</v>
      </c>
    </row>
    <row r="1111" spans="1:91" x14ac:dyDescent="0.25">
      <c r="A1111" s="41">
        <f>'[11]КППВ ПАТ "СМНВО"'!F280</f>
        <v>1968</v>
      </c>
      <c r="B1111" s="41" t="str">
        <f>'[11]КППВ ПАТ "СМНВО"'!C280</f>
        <v>вул.Робітнича, 92</v>
      </c>
      <c r="C1111" s="50">
        <f>'[11]КППВ ПАТ "СМНВО"'!O280</f>
        <v>1</v>
      </c>
      <c r="D1111" s="46">
        <f>'[11]КППВ ПАТ "СМНВО"'!G280</f>
        <v>5</v>
      </c>
      <c r="E1111" s="86" t="str">
        <f t="shared" si="1277"/>
        <v>ПАТ"Сумське НВО ім.Фрунзе"</v>
      </c>
      <c r="F1111" s="43">
        <f>'[11]КППВ ПАТ "СМНВО"'!L280</f>
        <v>2734.91</v>
      </c>
      <c r="G1111" s="43">
        <f>'[11]КППВ ПАТ "СМНВО"'!CL280</f>
        <v>562.63347648358649</v>
      </c>
      <c r="H1111" s="32">
        <f t="shared" si="1335"/>
        <v>205.72284882631843</v>
      </c>
      <c r="I1111" s="42"/>
      <c r="J1111" s="42"/>
      <c r="K1111" s="43">
        <f>'[11]КППВ ПАТ "СМНВО"'!CN280</f>
        <v>0</v>
      </c>
      <c r="L1111" s="42"/>
      <c r="M1111" s="42"/>
      <c r="N1111" s="44">
        <f t="shared" si="1319"/>
        <v>562.63347648358649</v>
      </c>
      <c r="O1111" s="44">
        <f t="shared" si="1320"/>
        <v>301.30643321023848</v>
      </c>
      <c r="P1111" s="44">
        <f t="shared" si="1321"/>
        <v>0</v>
      </c>
      <c r="Q1111" s="44">
        <f t="shared" si="1322"/>
        <v>0</v>
      </c>
      <c r="R1111" s="44">
        <f t="shared" si="1323"/>
        <v>0</v>
      </c>
      <c r="S1111" s="44">
        <f t="shared" si="1324"/>
        <v>0</v>
      </c>
      <c r="T1111" s="44">
        <f t="shared" si="1325"/>
        <v>301.30643321023848</v>
      </c>
      <c r="U1111" s="44">
        <f t="shared" si="1326"/>
        <v>579.51248077809407</v>
      </c>
      <c r="V1111" s="44">
        <f t="shared" si="1327"/>
        <v>0</v>
      </c>
      <c r="W1111" s="44">
        <f t="shared" si="1328"/>
        <v>0</v>
      </c>
      <c r="X1111" s="44">
        <f t="shared" si="1329"/>
        <v>0</v>
      </c>
      <c r="Y1111" s="44">
        <f t="shared" si="1330"/>
        <v>0</v>
      </c>
      <c r="Z1111" s="44">
        <f t="shared" si="1331"/>
        <v>579.51248077809407</v>
      </c>
      <c r="AA1111" s="20">
        <v>0.03</v>
      </c>
      <c r="AC1111" s="44">
        <f t="shared" si="1332"/>
        <v>288.9888233333333</v>
      </c>
      <c r="AD1111" s="28">
        <f t="shared" ref="AD1111:AD1112" si="1343">94+$CG$4</f>
        <v>105.66666666666667</v>
      </c>
      <c r="AE1111" s="44">
        <f t="shared" si="1333"/>
        <v>1897.1159033333331</v>
      </c>
      <c r="AF1111" s="28">
        <f t="shared" ref="AF1111:AF1112" si="1344">682+$CG$4</f>
        <v>693.66666666666663</v>
      </c>
      <c r="AG1111" s="44">
        <f t="shared" si="1334"/>
        <v>332.74738333333329</v>
      </c>
      <c r="AH1111" s="28">
        <f t="shared" ref="AH1111:AH1112" si="1345">110+$CG$4</f>
        <v>121.66666666666667</v>
      </c>
      <c r="AI1111" s="44">
        <f t="shared" si="1284"/>
        <v>104.31224654005693</v>
      </c>
      <c r="AJ1111" s="44">
        <f t="shared" si="1285"/>
        <v>0</v>
      </c>
      <c r="AK1111" s="44"/>
      <c r="AL1111" s="44">
        <f t="shared" si="1286"/>
        <v>0</v>
      </c>
      <c r="AM1111" s="44"/>
      <c r="AN1111" s="44">
        <f t="shared" si="1287"/>
        <v>104.31224654005693</v>
      </c>
      <c r="AO1111" s="20"/>
      <c r="AP1111" s="20">
        <v>0.18</v>
      </c>
      <c r="AQ1111" s="20"/>
      <c r="AR1111" s="20">
        <v>0.05</v>
      </c>
      <c r="AS1111" s="44">
        <f t="shared" si="1288"/>
        <v>69.314276978638006</v>
      </c>
      <c r="AT1111" s="44">
        <f t="shared" si="1289"/>
        <v>0</v>
      </c>
      <c r="AU1111" s="44">
        <f t="shared" si="1290"/>
        <v>0</v>
      </c>
      <c r="AV1111" s="44">
        <f t="shared" si="1291"/>
        <v>0</v>
      </c>
      <c r="AW1111" s="44"/>
      <c r="AX1111" s="44">
        <f t="shared" si="1292"/>
        <v>69.314276978638006</v>
      </c>
      <c r="AY1111" s="44">
        <f t="shared" si="1293"/>
        <v>324.52698923573269</v>
      </c>
      <c r="AZ1111" s="44">
        <f t="shared" si="1294"/>
        <v>0</v>
      </c>
      <c r="BA1111" s="44"/>
      <c r="BB1111" s="44">
        <f t="shared" si="1295"/>
        <v>0</v>
      </c>
      <c r="BC1111" s="44"/>
      <c r="BD1111" s="44">
        <f t="shared" si="1296"/>
        <v>324.52698923573269</v>
      </c>
      <c r="BE1111" s="20"/>
      <c r="BF1111" s="20">
        <v>0.56000000000000005</v>
      </c>
      <c r="BG1111" s="20"/>
      <c r="BH1111" s="20">
        <v>0.05</v>
      </c>
      <c r="BI1111" s="44">
        <f t="shared" si="1297"/>
        <v>173.79355067566556</v>
      </c>
      <c r="BJ1111" s="44">
        <f t="shared" si="1298"/>
        <v>0</v>
      </c>
      <c r="BK1111" s="44">
        <f t="shared" si="1299"/>
        <v>0</v>
      </c>
      <c r="BL1111" s="44">
        <f t="shared" si="1300"/>
        <v>0</v>
      </c>
      <c r="BM1111" s="44"/>
      <c r="BN1111" s="44">
        <f t="shared" si="1301"/>
        <v>173.79355067566556</v>
      </c>
      <c r="BO1111" s="44">
        <f t="shared" si="1302"/>
        <v>127.49274577118069</v>
      </c>
      <c r="BP1111" s="44">
        <f t="shared" si="1303"/>
        <v>0</v>
      </c>
      <c r="BQ1111" s="44"/>
      <c r="BR1111" s="44">
        <f t="shared" si="1304"/>
        <v>0</v>
      </c>
      <c r="BS1111" s="44"/>
      <c r="BT1111" s="44">
        <f t="shared" si="1305"/>
        <v>127.49274577118069</v>
      </c>
      <c r="BU1111" s="20"/>
      <c r="BV1111" s="20">
        <v>0.22</v>
      </c>
      <c r="BW1111" s="20"/>
      <c r="BX1111" s="20">
        <v>0.05</v>
      </c>
      <c r="BY1111" s="44">
        <f t="shared" si="1306"/>
        <v>68.276037765440037</v>
      </c>
      <c r="BZ1111" s="44">
        <f t="shared" si="1307"/>
        <v>0</v>
      </c>
      <c r="CA1111" s="44">
        <f t="shared" si="1308"/>
        <v>0</v>
      </c>
      <c r="CB1111" s="44">
        <f t="shared" si="1309"/>
        <v>0</v>
      </c>
      <c r="CC1111" s="44"/>
      <c r="CD1111" s="44">
        <f t="shared" si="1310"/>
        <v>68.276037765440037</v>
      </c>
      <c r="CE1111" s="44">
        <f t="shared" si="1311"/>
        <v>4.1692539535887665</v>
      </c>
      <c r="CF1111" s="44">
        <f t="shared" si="1312"/>
        <v>10.91591659159862</v>
      </c>
      <c r="CG1111" s="44">
        <f t="shared" si="1313"/>
        <v>4.8735602449057662</v>
      </c>
      <c r="CH1111" s="44">
        <f t="shared" si="1314"/>
        <v>26.851692771183451</v>
      </c>
      <c r="CI1111" s="44">
        <f t="shared" si="1315"/>
        <v>83.538599732570745</v>
      </c>
      <c r="CJ1111" s="44">
        <f t="shared" si="1316"/>
        <v>32.81873560922422</v>
      </c>
      <c r="CK1111" s="44">
        <f t="shared" si="1317"/>
        <v>149.17607095101917</v>
      </c>
      <c r="CM1111" s="35">
        <f t="shared" ref="CM1111:CM1112" si="1346">$CE$4/1000</f>
        <v>35</v>
      </c>
    </row>
    <row r="1112" spans="1:91" x14ac:dyDescent="0.25">
      <c r="A1112" s="41">
        <f>'[11]КППВ ПАТ "СМНВО"'!F281</f>
        <v>1968</v>
      </c>
      <c r="B1112" s="41" t="str">
        <f>'[11]КППВ ПАТ "СМНВО"'!C281</f>
        <v>вул.Робітнича, 94</v>
      </c>
      <c r="C1112" s="50">
        <f>'[11]КППВ ПАТ "СМНВО"'!O281</f>
        <v>1</v>
      </c>
      <c r="D1112" s="46">
        <f>'[11]КППВ ПАТ "СМНВО"'!G281</f>
        <v>5</v>
      </c>
      <c r="E1112" s="86" t="str">
        <f t="shared" si="1277"/>
        <v>ПАТ"Сумське НВО ім.Фрунзе"</v>
      </c>
      <c r="F1112" s="43">
        <f>'[11]КППВ ПАТ "СМНВО"'!L281</f>
        <v>3279.84</v>
      </c>
      <c r="G1112" s="43">
        <f>'[11]КППВ ПАТ "СМНВО"'!CL281</f>
        <v>675.92421292487404</v>
      </c>
      <c r="H1112" s="32">
        <f t="shared" si="1335"/>
        <v>206.08450806285489</v>
      </c>
      <c r="I1112" s="42"/>
      <c r="J1112" s="42"/>
      <c r="K1112" s="43">
        <f>'[11]КППВ ПАТ "СМНВО"'!CN281</f>
        <v>0</v>
      </c>
      <c r="L1112" s="42"/>
      <c r="M1112" s="42"/>
      <c r="N1112" s="44">
        <f t="shared" si="1319"/>
        <v>675.92421292487404</v>
      </c>
      <c r="O1112" s="44">
        <f t="shared" si="1320"/>
        <v>361.97688589326748</v>
      </c>
      <c r="P1112" s="44">
        <f t="shared" si="1321"/>
        <v>0</v>
      </c>
      <c r="Q1112" s="44">
        <f t="shared" si="1322"/>
        <v>0</v>
      </c>
      <c r="R1112" s="44">
        <f t="shared" si="1323"/>
        <v>0</v>
      </c>
      <c r="S1112" s="44">
        <f t="shared" si="1324"/>
        <v>0</v>
      </c>
      <c r="T1112" s="44">
        <f t="shared" si="1325"/>
        <v>361.97688589326748</v>
      </c>
      <c r="U1112" s="44">
        <f t="shared" si="1326"/>
        <v>696.20193931262031</v>
      </c>
      <c r="V1112" s="44">
        <f t="shared" si="1327"/>
        <v>0</v>
      </c>
      <c r="W1112" s="44">
        <f t="shared" si="1328"/>
        <v>0</v>
      </c>
      <c r="X1112" s="44">
        <f t="shared" si="1329"/>
        <v>0</v>
      </c>
      <c r="Y1112" s="44">
        <f t="shared" si="1330"/>
        <v>0</v>
      </c>
      <c r="Z1112" s="44">
        <f t="shared" si="1331"/>
        <v>696.20193931262031</v>
      </c>
      <c r="AA1112" s="20">
        <v>0.03</v>
      </c>
      <c r="AC1112" s="44">
        <f t="shared" si="1332"/>
        <v>346.56976000000003</v>
      </c>
      <c r="AD1112" s="28">
        <f t="shared" si="1343"/>
        <v>105.66666666666667</v>
      </c>
      <c r="AE1112" s="44">
        <f t="shared" si="1333"/>
        <v>2275.1156800000003</v>
      </c>
      <c r="AF1112" s="28">
        <f t="shared" si="1344"/>
        <v>693.66666666666663</v>
      </c>
      <c r="AG1112" s="44">
        <f t="shared" si="1334"/>
        <v>399.04720000000003</v>
      </c>
      <c r="AH1112" s="28">
        <f t="shared" si="1345"/>
        <v>121.66666666666667</v>
      </c>
      <c r="AI1112" s="44">
        <f t="shared" si="1284"/>
        <v>125.31634907627165</v>
      </c>
      <c r="AJ1112" s="44">
        <f t="shared" si="1285"/>
        <v>0</v>
      </c>
      <c r="AK1112" s="44"/>
      <c r="AL1112" s="44">
        <f t="shared" si="1286"/>
        <v>0</v>
      </c>
      <c r="AM1112" s="44"/>
      <c r="AN1112" s="44">
        <f t="shared" si="1287"/>
        <v>125.31634907627165</v>
      </c>
      <c r="AO1112" s="20"/>
      <c r="AP1112" s="20">
        <v>0.18</v>
      </c>
      <c r="AQ1112" s="20"/>
      <c r="AR1112" s="20">
        <v>0.05</v>
      </c>
      <c r="AS1112" s="44">
        <f t="shared" si="1288"/>
        <v>83.271259300208712</v>
      </c>
      <c r="AT1112" s="44">
        <f t="shared" si="1289"/>
        <v>0</v>
      </c>
      <c r="AU1112" s="44">
        <f t="shared" si="1290"/>
        <v>0</v>
      </c>
      <c r="AV1112" s="44">
        <f t="shared" si="1291"/>
        <v>0</v>
      </c>
      <c r="AW1112" s="44"/>
      <c r="AX1112" s="44">
        <f t="shared" si="1292"/>
        <v>83.271259300208712</v>
      </c>
      <c r="AY1112" s="44">
        <f t="shared" si="1293"/>
        <v>389.87308601506743</v>
      </c>
      <c r="AZ1112" s="44">
        <f t="shared" si="1294"/>
        <v>0</v>
      </c>
      <c r="BA1112" s="44"/>
      <c r="BB1112" s="44">
        <f t="shared" si="1295"/>
        <v>0</v>
      </c>
      <c r="BC1112" s="44"/>
      <c r="BD1112" s="44">
        <f t="shared" si="1296"/>
        <v>389.87308601506743</v>
      </c>
      <c r="BE1112" s="20"/>
      <c r="BF1112" s="20">
        <v>0.56000000000000005</v>
      </c>
      <c r="BG1112" s="20"/>
      <c r="BH1112" s="20">
        <v>0.05</v>
      </c>
      <c r="BI1112" s="44">
        <f t="shared" si="1297"/>
        <v>208.78826778323673</v>
      </c>
      <c r="BJ1112" s="44">
        <f t="shared" si="1298"/>
        <v>0</v>
      </c>
      <c r="BK1112" s="44">
        <f t="shared" si="1299"/>
        <v>0</v>
      </c>
      <c r="BL1112" s="44">
        <f t="shared" si="1300"/>
        <v>0</v>
      </c>
      <c r="BM1112" s="44"/>
      <c r="BN1112" s="44">
        <f t="shared" si="1301"/>
        <v>208.78826778323673</v>
      </c>
      <c r="BO1112" s="44">
        <f t="shared" si="1302"/>
        <v>153.16442664877647</v>
      </c>
      <c r="BP1112" s="44">
        <f t="shared" si="1303"/>
        <v>0</v>
      </c>
      <c r="BQ1112" s="44"/>
      <c r="BR1112" s="44">
        <f t="shared" si="1304"/>
        <v>0</v>
      </c>
      <c r="BS1112" s="44"/>
      <c r="BT1112" s="44">
        <f t="shared" si="1305"/>
        <v>153.16442664877647</v>
      </c>
      <c r="BU1112" s="20"/>
      <c r="BV1112" s="20">
        <v>0.22</v>
      </c>
      <c r="BW1112" s="20"/>
      <c r="BX1112" s="20">
        <v>0.05</v>
      </c>
      <c r="BY1112" s="44">
        <f t="shared" si="1306"/>
        <v>82.023962343414425</v>
      </c>
      <c r="BZ1112" s="44">
        <f t="shared" si="1307"/>
        <v>0</v>
      </c>
      <c r="CA1112" s="44">
        <f t="shared" si="1308"/>
        <v>0</v>
      </c>
      <c r="CB1112" s="44">
        <f t="shared" si="1309"/>
        <v>0</v>
      </c>
      <c r="CC1112" s="44"/>
      <c r="CD1112" s="44">
        <f t="shared" si="1310"/>
        <v>82.023962343414425</v>
      </c>
      <c r="CE1112" s="44">
        <f t="shared" si="1311"/>
        <v>4.1619372988049834</v>
      </c>
      <c r="CF1112" s="44">
        <f t="shared" si="1312"/>
        <v>10.896760168353989</v>
      </c>
      <c r="CG1112" s="44">
        <f t="shared" si="1313"/>
        <v>4.8650075977710792</v>
      </c>
      <c r="CH1112" s="44">
        <f t="shared" si="1314"/>
        <v>32.258495202768444</v>
      </c>
      <c r="CI1112" s="44">
        <f t="shared" si="1315"/>
        <v>100.35976285305739</v>
      </c>
      <c r="CJ1112" s="44">
        <f t="shared" si="1316"/>
        <v>39.42704969227254</v>
      </c>
      <c r="CK1112" s="44">
        <f t="shared" si="1317"/>
        <v>179.21386223760246</v>
      </c>
      <c r="CM1112" s="35">
        <f t="shared" si="1346"/>
        <v>35</v>
      </c>
    </row>
    <row r="1113" spans="1:91" x14ac:dyDescent="0.25">
      <c r="A1113" s="41">
        <f>'[11]КППВ ПАТ "СМНВО"'!F282</f>
        <v>1956</v>
      </c>
      <c r="B1113" s="41" t="str">
        <f>'[11]КППВ ПАТ "СМНВО"'!C282</f>
        <v>вул.Садова, 32</v>
      </c>
      <c r="C1113" s="47" t="str">
        <f>'[11]КППВ ПАТ "СМНВО"'!O282</f>
        <v>так</v>
      </c>
      <c r="D1113" s="46">
        <f>'[11]КППВ ПАТ "СМНВО"'!G282</f>
        <v>5</v>
      </c>
      <c r="E1113" s="86" t="str">
        <f t="shared" si="1277"/>
        <v>ПАТ"Сумське НВО ім.Фрунзе"</v>
      </c>
      <c r="F1113" s="43">
        <f>'[11]КППВ ПАТ "СМНВО"'!L282</f>
        <v>4353.72</v>
      </c>
      <c r="G1113" s="43">
        <f>'[11]КППВ ПАТ "СМНВО"'!CL282</f>
        <v>623.50661405858966</v>
      </c>
      <c r="H1113" s="32">
        <f t="shared" si="1335"/>
        <v>143.21238252772105</v>
      </c>
      <c r="I1113" s="42"/>
      <c r="J1113" s="42"/>
      <c r="K1113" s="43">
        <f>'[11]КППВ ПАТ "СМНВО"'!CN282</f>
        <v>0</v>
      </c>
      <c r="L1113" s="42"/>
      <c r="M1113" s="42"/>
      <c r="N1113" s="44">
        <f t="shared" si="1319"/>
        <v>623.50661405858966</v>
      </c>
      <c r="O1113" s="44">
        <f t="shared" si="1320"/>
        <v>333.90575182112713</v>
      </c>
      <c r="P1113" s="44">
        <f t="shared" si="1321"/>
        <v>0</v>
      </c>
      <c r="Q1113" s="44">
        <f t="shared" si="1322"/>
        <v>0</v>
      </c>
      <c r="R1113" s="44">
        <f t="shared" si="1323"/>
        <v>0</v>
      </c>
      <c r="S1113" s="44">
        <f t="shared" si="1324"/>
        <v>0</v>
      </c>
      <c r="T1113" s="44">
        <f t="shared" si="1325"/>
        <v>333.90575182112713</v>
      </c>
      <c r="U1113" s="44">
        <f t="shared" si="1326"/>
        <v>692.09234160503456</v>
      </c>
      <c r="V1113" s="44">
        <f t="shared" si="1327"/>
        <v>0</v>
      </c>
      <c r="W1113" s="44">
        <f t="shared" si="1328"/>
        <v>0</v>
      </c>
      <c r="X1113" s="44">
        <f t="shared" si="1329"/>
        <v>0</v>
      </c>
      <c r="Y1113" s="44">
        <f t="shared" si="1330"/>
        <v>0</v>
      </c>
      <c r="Z1113" s="44">
        <f t="shared" si="1331"/>
        <v>692.09234160503456</v>
      </c>
      <c r="AA1113" s="20">
        <v>0.11</v>
      </c>
      <c r="AC1113" s="44">
        <f t="shared" si="1332"/>
        <v>409.24968000000007</v>
      </c>
      <c r="AD1113" s="28">
        <v>94</v>
      </c>
      <c r="AE1113" s="44">
        <f t="shared" si="1333"/>
        <v>2969.23704</v>
      </c>
      <c r="AF1113" s="28">
        <v>682</v>
      </c>
      <c r="AG1113" s="44">
        <f t="shared" si="1334"/>
        <v>478.9092</v>
      </c>
      <c r="AH1113" s="28">
        <v>110</v>
      </c>
      <c r="AI1113" s="44">
        <f t="shared" si="1284"/>
        <v>124.57662148890621</v>
      </c>
      <c r="AJ1113" s="44">
        <f t="shared" si="1285"/>
        <v>0</v>
      </c>
      <c r="AK1113" s="44"/>
      <c r="AL1113" s="44">
        <f t="shared" si="1286"/>
        <v>0</v>
      </c>
      <c r="AM1113" s="44"/>
      <c r="AN1113" s="44">
        <f t="shared" si="1287"/>
        <v>124.57662148890621</v>
      </c>
      <c r="AO1113" s="20"/>
      <c r="AP1113" s="20">
        <v>0.18</v>
      </c>
      <c r="AQ1113" s="20"/>
      <c r="AR1113" s="20">
        <v>0.05</v>
      </c>
      <c r="AS1113" s="44">
        <f t="shared" si="1288"/>
        <v>82.779718905096061</v>
      </c>
      <c r="AT1113" s="44">
        <f t="shared" si="1289"/>
        <v>0</v>
      </c>
      <c r="AU1113" s="44">
        <f t="shared" si="1290"/>
        <v>0</v>
      </c>
      <c r="AV1113" s="44">
        <f t="shared" si="1291"/>
        <v>0</v>
      </c>
      <c r="AW1113" s="44"/>
      <c r="AX1113" s="44">
        <f t="shared" si="1292"/>
        <v>82.779718905096061</v>
      </c>
      <c r="AY1113" s="44">
        <f t="shared" si="1293"/>
        <v>387.57171129881937</v>
      </c>
      <c r="AZ1113" s="44">
        <f t="shared" si="1294"/>
        <v>0</v>
      </c>
      <c r="BA1113" s="44"/>
      <c r="BB1113" s="44">
        <f t="shared" si="1295"/>
        <v>0</v>
      </c>
      <c r="BC1113" s="44"/>
      <c r="BD1113" s="44">
        <f t="shared" si="1296"/>
        <v>387.57171129881937</v>
      </c>
      <c r="BE1113" s="20"/>
      <c r="BF1113" s="20">
        <v>0.56000000000000005</v>
      </c>
      <c r="BG1113" s="20"/>
      <c r="BH1113" s="20">
        <v>0.05</v>
      </c>
      <c r="BI1113" s="44">
        <f t="shared" si="1297"/>
        <v>207.55581533201263</v>
      </c>
      <c r="BJ1113" s="44">
        <f t="shared" si="1298"/>
        <v>0</v>
      </c>
      <c r="BK1113" s="44">
        <f t="shared" si="1299"/>
        <v>0</v>
      </c>
      <c r="BL1113" s="44">
        <f t="shared" si="1300"/>
        <v>0</v>
      </c>
      <c r="BM1113" s="44"/>
      <c r="BN1113" s="44">
        <f t="shared" si="1301"/>
        <v>207.55581533201263</v>
      </c>
      <c r="BO1113" s="44">
        <f t="shared" si="1302"/>
        <v>152.2603151531076</v>
      </c>
      <c r="BP1113" s="44">
        <f t="shared" si="1303"/>
        <v>0</v>
      </c>
      <c r="BQ1113" s="44"/>
      <c r="BR1113" s="44">
        <f t="shared" si="1304"/>
        <v>0</v>
      </c>
      <c r="BS1113" s="44"/>
      <c r="BT1113" s="44">
        <f t="shared" si="1305"/>
        <v>152.2603151531076</v>
      </c>
      <c r="BU1113" s="20"/>
      <c r="BV1113" s="20">
        <v>0.22</v>
      </c>
      <c r="BW1113" s="20"/>
      <c r="BX1113" s="20">
        <v>0.05</v>
      </c>
      <c r="BY1113" s="44">
        <f t="shared" si="1306"/>
        <v>81.539784594719251</v>
      </c>
      <c r="BZ1113" s="44">
        <f t="shared" si="1307"/>
        <v>0</v>
      </c>
      <c r="CA1113" s="44">
        <f t="shared" si="1308"/>
        <v>0</v>
      </c>
      <c r="CB1113" s="44">
        <f t="shared" si="1309"/>
        <v>0</v>
      </c>
      <c r="CC1113" s="44"/>
      <c r="CD1113" s="44">
        <f t="shared" si="1310"/>
        <v>81.539784594719251</v>
      </c>
      <c r="CE1113" s="44">
        <f t="shared" si="1311"/>
        <v>4.9438399334164203</v>
      </c>
      <c r="CF1113" s="44">
        <f t="shared" si="1312"/>
        <v>14.305728005020326</v>
      </c>
      <c r="CG1113" s="44">
        <f t="shared" si="1313"/>
        <v>5.8733194155508661</v>
      </c>
      <c r="CH1113" s="44">
        <f t="shared" si="1314"/>
        <v>32.068077120816021</v>
      </c>
      <c r="CI1113" s="44">
        <f t="shared" si="1315"/>
        <v>99.767351042538749</v>
      </c>
      <c r="CJ1113" s="44">
        <f t="shared" si="1316"/>
        <v>39.194316480997365</v>
      </c>
      <c r="CK1113" s="44">
        <f t="shared" si="1317"/>
        <v>178.15598400453348</v>
      </c>
    </row>
    <row r="1114" spans="1:91" x14ac:dyDescent="0.25">
      <c r="A1114" s="41">
        <f>'[11]КППВ ПАТ "СМНВО"'!F283</f>
        <v>1984</v>
      </c>
      <c r="B1114" s="41" t="str">
        <f>'[11]КППВ ПАТ "СМНВО"'!C283</f>
        <v>вул.Іллінська,  51/1</v>
      </c>
      <c r="C1114" s="47" t="str">
        <f>'[11]КППВ ПАТ "СМНВО"'!O283</f>
        <v>так</v>
      </c>
      <c r="D1114" s="46">
        <f>'[11]КППВ ПАТ "СМНВО"'!G283</f>
        <v>9</v>
      </c>
      <c r="E1114" s="86" t="str">
        <f t="shared" si="1277"/>
        <v>ПАТ"Сумське НВО ім.Фрунзе"</v>
      </c>
      <c r="F1114" s="43">
        <f>'[11]КППВ ПАТ "СМНВО"'!L283</f>
        <v>8296.19</v>
      </c>
      <c r="G1114" s="43">
        <f>'[11]КППВ ПАТ "СМНВО"'!CL283</f>
        <v>1317.7182359351648</v>
      </c>
      <c r="H1114" s="32">
        <f t="shared" si="1335"/>
        <v>158.83414385822465</v>
      </c>
      <c r="I1114" s="42"/>
      <c r="J1114" s="42"/>
      <c r="K1114" s="43">
        <f>'[11]КППВ ПАТ "СМНВО"'!CN283</f>
        <v>304.9221</v>
      </c>
      <c r="L1114" s="42"/>
      <c r="M1114" s="42"/>
      <c r="N1114" s="44">
        <f t="shared" si="1319"/>
        <v>1622.6403359351648</v>
      </c>
      <c r="O1114" s="44">
        <f t="shared" si="1320"/>
        <v>705.67607197346467</v>
      </c>
      <c r="P1114" s="44">
        <f t="shared" si="1321"/>
        <v>0</v>
      </c>
      <c r="Q1114" s="44">
        <f t="shared" si="1322"/>
        <v>0</v>
      </c>
      <c r="R1114" s="44">
        <f t="shared" si="1323"/>
        <v>163.29456777472058</v>
      </c>
      <c r="S1114" s="44">
        <f t="shared" si="1324"/>
        <v>0</v>
      </c>
      <c r="T1114" s="44">
        <f t="shared" si="1325"/>
        <v>868.97063974818525</v>
      </c>
      <c r="U1114" s="44">
        <f t="shared" si="1326"/>
        <v>1357.2497830132197</v>
      </c>
      <c r="V1114" s="44">
        <f t="shared" si="1327"/>
        <v>0</v>
      </c>
      <c r="W1114" s="44">
        <f t="shared" si="1328"/>
        <v>0</v>
      </c>
      <c r="X1114" s="44">
        <f t="shared" si="1329"/>
        <v>304.9221</v>
      </c>
      <c r="Y1114" s="44">
        <f t="shared" si="1330"/>
        <v>0</v>
      </c>
      <c r="Z1114" s="44">
        <f t="shared" si="1331"/>
        <v>1662.1718830132197</v>
      </c>
      <c r="AA1114" s="20">
        <v>0.03</v>
      </c>
      <c r="AC1114" s="44">
        <f t="shared" si="1332"/>
        <v>564.14092000000005</v>
      </c>
      <c r="AD1114" s="28">
        <v>68</v>
      </c>
      <c r="AE1114" s="44">
        <f t="shared" si="1333"/>
        <v>5085.5644700000003</v>
      </c>
      <c r="AF1114" s="28">
        <v>613</v>
      </c>
      <c r="AG1114" s="44">
        <f t="shared" si="1334"/>
        <v>763.24948000000006</v>
      </c>
      <c r="AH1114" s="28">
        <v>92</v>
      </c>
      <c r="AI1114" s="44">
        <f t="shared" si="1284"/>
        <v>244.30496094237955</v>
      </c>
      <c r="AJ1114" s="44">
        <f t="shared" si="1285"/>
        <v>0</v>
      </c>
      <c r="AK1114" s="44"/>
      <c r="AL1114" s="44">
        <f t="shared" si="1286"/>
        <v>15.246105</v>
      </c>
      <c r="AM1114" s="44"/>
      <c r="AN1114" s="44">
        <f t="shared" si="1287"/>
        <v>259.55106594237952</v>
      </c>
      <c r="AO1114" s="20"/>
      <c r="AP1114" s="20">
        <v>0.18</v>
      </c>
      <c r="AQ1114" s="20"/>
      <c r="AR1114" s="20">
        <v>0.05</v>
      </c>
      <c r="AS1114" s="44">
        <f t="shared" si="1288"/>
        <v>162.33781067607129</v>
      </c>
      <c r="AT1114" s="44">
        <f t="shared" si="1289"/>
        <v>0</v>
      </c>
      <c r="AU1114" s="44">
        <f t="shared" si="1290"/>
        <v>0</v>
      </c>
      <c r="AV1114" s="44">
        <f t="shared" si="1291"/>
        <v>8.1647283887360285</v>
      </c>
      <c r="AW1114" s="44"/>
      <c r="AX1114" s="44">
        <f t="shared" si="1292"/>
        <v>170.50253906480731</v>
      </c>
      <c r="AY1114" s="44">
        <f t="shared" si="1293"/>
        <v>760.05987848740313</v>
      </c>
      <c r="AZ1114" s="44">
        <f t="shared" si="1294"/>
        <v>0</v>
      </c>
      <c r="BA1114" s="44"/>
      <c r="BB1114" s="44">
        <f t="shared" si="1295"/>
        <v>15.246105</v>
      </c>
      <c r="BC1114" s="44"/>
      <c r="BD1114" s="44">
        <f t="shared" si="1296"/>
        <v>775.30598348740318</v>
      </c>
      <c r="BE1114" s="20"/>
      <c r="BF1114" s="20">
        <v>0.56000000000000005</v>
      </c>
      <c r="BG1114" s="20"/>
      <c r="BH1114" s="20">
        <v>0.05</v>
      </c>
      <c r="BI1114" s="44">
        <f t="shared" si="1297"/>
        <v>407.03395831429447</v>
      </c>
      <c r="BJ1114" s="44">
        <f t="shared" si="1298"/>
        <v>0</v>
      </c>
      <c r="BK1114" s="44">
        <f t="shared" si="1299"/>
        <v>0</v>
      </c>
      <c r="BL1114" s="44">
        <f t="shared" si="1300"/>
        <v>8.1647283887360285</v>
      </c>
      <c r="BM1114" s="44"/>
      <c r="BN1114" s="44">
        <f t="shared" si="1301"/>
        <v>415.19868670303049</v>
      </c>
      <c r="BO1114" s="44">
        <f t="shared" si="1302"/>
        <v>298.59495226290835</v>
      </c>
      <c r="BP1114" s="44">
        <f t="shared" si="1303"/>
        <v>0</v>
      </c>
      <c r="BQ1114" s="44"/>
      <c r="BR1114" s="44">
        <f t="shared" si="1304"/>
        <v>15.246105</v>
      </c>
      <c r="BS1114" s="44"/>
      <c r="BT1114" s="44">
        <f t="shared" si="1305"/>
        <v>313.84105726290835</v>
      </c>
      <c r="BU1114" s="20"/>
      <c r="BV1114" s="20">
        <v>0.22</v>
      </c>
      <c r="BW1114" s="20"/>
      <c r="BX1114" s="20">
        <v>0.05</v>
      </c>
      <c r="BY1114" s="44">
        <f t="shared" si="1306"/>
        <v>159.90619790918709</v>
      </c>
      <c r="BZ1114" s="44">
        <f t="shared" si="1307"/>
        <v>0</v>
      </c>
      <c r="CA1114" s="44">
        <f t="shared" si="1308"/>
        <v>0</v>
      </c>
      <c r="CB1114" s="44">
        <f t="shared" si="1309"/>
        <v>8.1647283887360285</v>
      </c>
      <c r="CC1114" s="44"/>
      <c r="CD1114" s="44">
        <f t="shared" si="1310"/>
        <v>168.07092629792311</v>
      </c>
      <c r="CE1114" s="44">
        <f t="shared" si="1311"/>
        <v>3.3086951261504232</v>
      </c>
      <c r="CF1114" s="44">
        <f t="shared" si="1312"/>
        <v>12.248508082679542</v>
      </c>
      <c r="CG1114" s="44">
        <f t="shared" si="1313"/>
        <v>4.5412344467422123</v>
      </c>
      <c r="CH1114" s="44">
        <f t="shared" si="1314"/>
        <v>66.812725372966057</v>
      </c>
      <c r="CI1114" s="44">
        <f t="shared" si="1315"/>
        <v>199.5765479393597</v>
      </c>
      <c r="CJ1114" s="44">
        <f t="shared" si="1316"/>
        <v>80.787864590481178</v>
      </c>
      <c r="CK1114" s="44">
        <f t="shared" si="1317"/>
        <v>427.87045832083851</v>
      </c>
    </row>
    <row r="1115" spans="1:91" x14ac:dyDescent="0.25">
      <c r="A1115" s="41">
        <f>'[11]КППВ ПАТ "СМНВО"'!F284</f>
        <v>1988</v>
      </c>
      <c r="B1115" s="41" t="str">
        <f>'[11]КППВ ПАТ "СМНВО"'!C284</f>
        <v>вул.Іллінська,    51 Г</v>
      </c>
      <c r="C1115" s="47" t="str">
        <f>'[11]КППВ ПАТ "СМНВО"'!O284</f>
        <v>так</v>
      </c>
      <c r="D1115" s="46">
        <f>'[11]КППВ ПАТ "СМНВО"'!G284</f>
        <v>9</v>
      </c>
      <c r="E1115" s="86" t="str">
        <f t="shared" si="1277"/>
        <v>ПАТ"Сумське НВО ім.Фрунзе"</v>
      </c>
      <c r="F1115" s="43">
        <f>'[11]КППВ ПАТ "СМНВО"'!L284</f>
        <v>7302.01</v>
      </c>
      <c r="G1115" s="43">
        <f>'[11]КППВ ПАТ "СМНВО"'!CL284</f>
        <v>847.03918038224117</v>
      </c>
      <c r="H1115" s="32">
        <f t="shared" si="1335"/>
        <v>116.0008244828809</v>
      </c>
      <c r="I1115" s="42"/>
      <c r="J1115" s="42"/>
      <c r="K1115" s="43">
        <f>'[11]КППВ ПАТ "СМНВО"'!CN284</f>
        <v>275.42235000000005</v>
      </c>
      <c r="L1115" s="42"/>
      <c r="M1115" s="42"/>
      <c r="N1115" s="44">
        <f t="shared" si="1319"/>
        <v>1122.4615303822411</v>
      </c>
      <c r="O1115" s="44">
        <f t="shared" si="1320"/>
        <v>453.61387990169175</v>
      </c>
      <c r="P1115" s="44">
        <f t="shared" si="1321"/>
        <v>0</v>
      </c>
      <c r="Q1115" s="44">
        <f t="shared" si="1322"/>
        <v>0</v>
      </c>
      <c r="R1115" s="44">
        <f t="shared" si="1323"/>
        <v>147.49660191487536</v>
      </c>
      <c r="S1115" s="44">
        <f t="shared" si="1324"/>
        <v>0</v>
      </c>
      <c r="T1115" s="44">
        <f t="shared" si="1325"/>
        <v>601.11048181656713</v>
      </c>
      <c r="U1115" s="44">
        <f t="shared" si="1326"/>
        <v>940.21349022428774</v>
      </c>
      <c r="V1115" s="44">
        <f t="shared" si="1327"/>
        <v>0</v>
      </c>
      <c r="W1115" s="44">
        <f t="shared" si="1328"/>
        <v>0</v>
      </c>
      <c r="X1115" s="44">
        <f t="shared" si="1329"/>
        <v>275.42235000000005</v>
      </c>
      <c r="Y1115" s="44">
        <f t="shared" si="1330"/>
        <v>0</v>
      </c>
      <c r="Z1115" s="44">
        <f t="shared" si="1331"/>
        <v>1215.6358402242877</v>
      </c>
      <c r="AA1115" s="20">
        <v>0.11</v>
      </c>
      <c r="AC1115" s="44">
        <f t="shared" si="1332"/>
        <v>547.65075000000002</v>
      </c>
      <c r="AD1115" s="28">
        <v>75</v>
      </c>
      <c r="AE1115" s="44">
        <f t="shared" si="1333"/>
        <v>4702.4944400000004</v>
      </c>
      <c r="AF1115" s="28">
        <v>644</v>
      </c>
      <c r="AG1115" s="44">
        <f t="shared" si="1334"/>
        <v>737.50301000000002</v>
      </c>
      <c r="AH1115" s="28">
        <v>101</v>
      </c>
      <c r="AI1115" s="44">
        <f t="shared" si="1284"/>
        <v>169.23842824037177</v>
      </c>
      <c r="AJ1115" s="44">
        <f t="shared" si="1285"/>
        <v>0</v>
      </c>
      <c r="AK1115" s="44"/>
      <c r="AL1115" s="44">
        <f t="shared" si="1286"/>
        <v>13.771117500000003</v>
      </c>
      <c r="AM1115" s="44"/>
      <c r="AN1115" s="44">
        <f t="shared" si="1287"/>
        <v>183.00954574037178</v>
      </c>
      <c r="AO1115" s="20"/>
      <c r="AP1115" s="20">
        <v>0.18</v>
      </c>
      <c r="AQ1115" s="20"/>
      <c r="AR1115" s="20">
        <v>0.05</v>
      </c>
      <c r="AS1115" s="44">
        <f t="shared" si="1288"/>
        <v>112.456971061186</v>
      </c>
      <c r="AT1115" s="44">
        <f t="shared" si="1289"/>
        <v>0</v>
      </c>
      <c r="AU1115" s="44">
        <f t="shared" si="1290"/>
        <v>0</v>
      </c>
      <c r="AV1115" s="44">
        <f t="shared" si="1291"/>
        <v>7.3748300957437678</v>
      </c>
      <c r="AW1115" s="44"/>
      <c r="AX1115" s="44">
        <f t="shared" si="1292"/>
        <v>119.83180115692977</v>
      </c>
      <c r="AY1115" s="44">
        <f t="shared" si="1293"/>
        <v>526.51955452560117</v>
      </c>
      <c r="AZ1115" s="44">
        <f t="shared" si="1294"/>
        <v>0</v>
      </c>
      <c r="BA1115" s="44"/>
      <c r="BB1115" s="44">
        <f t="shared" si="1295"/>
        <v>13.771117500000003</v>
      </c>
      <c r="BC1115" s="44"/>
      <c r="BD1115" s="44">
        <f t="shared" si="1296"/>
        <v>540.29067202560122</v>
      </c>
      <c r="BE1115" s="20"/>
      <c r="BF1115" s="20">
        <v>0.56000000000000005</v>
      </c>
      <c r="BG1115" s="20"/>
      <c r="BH1115" s="20">
        <v>0.05</v>
      </c>
      <c r="BI1115" s="44">
        <f t="shared" si="1297"/>
        <v>281.9663877468916</v>
      </c>
      <c r="BJ1115" s="44">
        <f t="shared" si="1298"/>
        <v>0</v>
      </c>
      <c r="BK1115" s="44">
        <f t="shared" si="1299"/>
        <v>0</v>
      </c>
      <c r="BL1115" s="44">
        <f t="shared" si="1300"/>
        <v>7.3748300957437678</v>
      </c>
      <c r="BM1115" s="44"/>
      <c r="BN1115" s="44">
        <f t="shared" si="1301"/>
        <v>289.34121784263539</v>
      </c>
      <c r="BO1115" s="44">
        <f t="shared" si="1302"/>
        <v>206.84696784934332</v>
      </c>
      <c r="BP1115" s="44">
        <f t="shared" si="1303"/>
        <v>0</v>
      </c>
      <c r="BQ1115" s="44"/>
      <c r="BR1115" s="44">
        <f t="shared" si="1304"/>
        <v>13.771117500000003</v>
      </c>
      <c r="BS1115" s="44"/>
      <c r="BT1115" s="44">
        <f t="shared" si="1305"/>
        <v>220.61808534934332</v>
      </c>
      <c r="BU1115" s="20"/>
      <c r="BV1115" s="20">
        <v>0.22</v>
      </c>
      <c r="BW1115" s="20"/>
      <c r="BX1115" s="20">
        <v>0.05</v>
      </c>
      <c r="BY1115" s="44">
        <f t="shared" si="1306"/>
        <v>110.77250947199313</v>
      </c>
      <c r="BZ1115" s="44">
        <f t="shared" si="1307"/>
        <v>0</v>
      </c>
      <c r="CA1115" s="44">
        <f t="shared" si="1308"/>
        <v>0</v>
      </c>
      <c r="CB1115" s="44">
        <f t="shared" si="1309"/>
        <v>7.3748300957437678</v>
      </c>
      <c r="CC1115" s="44"/>
      <c r="CD1115" s="44">
        <f t="shared" si="1310"/>
        <v>118.14733956773691</v>
      </c>
      <c r="CE1115" s="44">
        <f t="shared" si="1311"/>
        <v>4.5701620497450888</v>
      </c>
      <c r="CF1115" s="44">
        <f t="shared" si="1312"/>
        <v>16.252418079464764</v>
      </c>
      <c r="CG1115" s="44">
        <f t="shared" si="1313"/>
        <v>6.2422312063757524</v>
      </c>
      <c r="CH1115" s="44">
        <f t="shared" si="1314"/>
        <v>47.10967560771725</v>
      </c>
      <c r="CI1115" s="44">
        <f t="shared" si="1315"/>
        <v>139.07973045903654</v>
      </c>
      <c r="CJ1115" s="44">
        <f t="shared" si="1316"/>
        <v>56.790734013119291</v>
      </c>
      <c r="CK1115" s="44">
        <f t="shared" si="1317"/>
        <v>312.92471580321325</v>
      </c>
    </row>
    <row r="1116" spans="1:91" x14ac:dyDescent="0.25">
      <c r="A1116" s="41">
        <f>'[11]КППВ ПАТ "СМНВО"'!F285</f>
        <v>1991</v>
      </c>
      <c r="B1116" s="41" t="str">
        <f>'[11]КППВ ПАТ "СМНВО"'!C285</f>
        <v>вул.Іллінська, 52/1</v>
      </c>
      <c r="C1116" s="47" t="str">
        <f>'[11]КППВ ПАТ "СМНВО"'!O285</f>
        <v>так</v>
      </c>
      <c r="D1116" s="46">
        <f>'[11]КППВ ПАТ "СМНВО"'!G285</f>
        <v>9</v>
      </c>
      <c r="E1116" s="86" t="str">
        <f t="shared" si="1277"/>
        <v>ПАТ"Сумське НВО ім.Фрунзе"</v>
      </c>
      <c r="F1116" s="43">
        <f>'[11]КППВ ПАТ "СМНВО"'!L285</f>
        <v>7522.16</v>
      </c>
      <c r="G1116" s="43">
        <f>'[11]КППВ ПАТ "СМНВО"'!CL285</f>
        <v>1549.105400655591</v>
      </c>
      <c r="H1116" s="32">
        <f t="shared" si="1335"/>
        <v>205.93890593334774</v>
      </c>
      <c r="I1116" s="42"/>
      <c r="J1116" s="42"/>
      <c r="K1116" s="43">
        <f>'[11]КППВ ПАТ "СМНВО"'!CN285</f>
        <v>340.76490000000001</v>
      </c>
      <c r="L1116" s="42"/>
      <c r="M1116" s="42"/>
      <c r="N1116" s="44">
        <f t="shared" si="1319"/>
        <v>1889.8703006555911</v>
      </c>
      <c r="O1116" s="44">
        <f t="shared" si="1320"/>
        <v>829.59056374575687</v>
      </c>
      <c r="P1116" s="44">
        <f t="shared" si="1321"/>
        <v>0</v>
      </c>
      <c r="Q1116" s="44">
        <f t="shared" si="1322"/>
        <v>0</v>
      </c>
      <c r="R1116" s="44">
        <f t="shared" si="1323"/>
        <v>182.48941961994842</v>
      </c>
      <c r="S1116" s="44">
        <f t="shared" si="1324"/>
        <v>0</v>
      </c>
      <c r="T1116" s="44">
        <f t="shared" si="1325"/>
        <v>1012.0799833657053</v>
      </c>
      <c r="U1116" s="44">
        <f t="shared" si="1326"/>
        <v>1595.5785626752588</v>
      </c>
      <c r="V1116" s="44">
        <f t="shared" si="1327"/>
        <v>0</v>
      </c>
      <c r="W1116" s="44">
        <f t="shared" si="1328"/>
        <v>0</v>
      </c>
      <c r="X1116" s="44">
        <f t="shared" si="1329"/>
        <v>340.76490000000001</v>
      </c>
      <c r="Y1116" s="44">
        <f t="shared" si="1330"/>
        <v>0</v>
      </c>
      <c r="Z1116" s="44">
        <f t="shared" si="1331"/>
        <v>1936.3434626752587</v>
      </c>
      <c r="AA1116" s="20">
        <v>0.03</v>
      </c>
      <c r="AC1116" s="44">
        <f t="shared" si="1332"/>
        <v>564.16200000000003</v>
      </c>
      <c r="AD1116" s="28">
        <v>75</v>
      </c>
      <c r="AE1116" s="44">
        <f t="shared" si="1333"/>
        <v>4844.2710399999996</v>
      </c>
      <c r="AF1116" s="28">
        <v>644</v>
      </c>
      <c r="AG1116" s="44">
        <f t="shared" si="1334"/>
        <v>759.73815999999999</v>
      </c>
      <c r="AH1116" s="28">
        <v>101</v>
      </c>
      <c r="AI1116" s="44">
        <f t="shared" si="1284"/>
        <v>287.20414128154658</v>
      </c>
      <c r="AJ1116" s="44">
        <f t="shared" si="1285"/>
        <v>0</v>
      </c>
      <c r="AK1116" s="44"/>
      <c r="AL1116" s="44">
        <f t="shared" si="1286"/>
        <v>17.038245</v>
      </c>
      <c r="AM1116" s="44"/>
      <c r="AN1116" s="44">
        <f t="shared" si="1287"/>
        <v>304.2423862815466</v>
      </c>
      <c r="AO1116" s="20"/>
      <c r="AP1116" s="20">
        <v>0.18</v>
      </c>
      <c r="AQ1116" s="20"/>
      <c r="AR1116" s="20">
        <v>0.05</v>
      </c>
      <c r="AS1116" s="44">
        <f t="shared" si="1288"/>
        <v>190.84381804159861</v>
      </c>
      <c r="AT1116" s="44">
        <f t="shared" si="1289"/>
        <v>0</v>
      </c>
      <c r="AU1116" s="44">
        <f t="shared" si="1290"/>
        <v>0</v>
      </c>
      <c r="AV1116" s="44">
        <f t="shared" si="1291"/>
        <v>9.1244709809974207</v>
      </c>
      <c r="AW1116" s="44"/>
      <c r="AX1116" s="44">
        <f t="shared" si="1292"/>
        <v>199.96828902259603</v>
      </c>
      <c r="AY1116" s="44">
        <f t="shared" si="1293"/>
        <v>893.52399509814506</v>
      </c>
      <c r="AZ1116" s="44">
        <f t="shared" si="1294"/>
        <v>0</v>
      </c>
      <c r="BA1116" s="44"/>
      <c r="BB1116" s="44">
        <f t="shared" si="1295"/>
        <v>17.038245</v>
      </c>
      <c r="BC1116" s="44"/>
      <c r="BD1116" s="44">
        <f t="shared" si="1296"/>
        <v>910.56224009814503</v>
      </c>
      <c r="BE1116" s="20"/>
      <c r="BF1116" s="20">
        <v>0.56000000000000005</v>
      </c>
      <c r="BG1116" s="20"/>
      <c r="BH1116" s="20">
        <v>0.05</v>
      </c>
      <c r="BI1116" s="44">
        <f t="shared" si="1297"/>
        <v>478.50783716855267</v>
      </c>
      <c r="BJ1116" s="44">
        <f t="shared" si="1298"/>
        <v>0</v>
      </c>
      <c r="BK1116" s="44">
        <f t="shared" si="1299"/>
        <v>0</v>
      </c>
      <c r="BL1116" s="44">
        <f t="shared" si="1300"/>
        <v>9.1244709809974207</v>
      </c>
      <c r="BM1116" s="44"/>
      <c r="BN1116" s="44">
        <f t="shared" si="1301"/>
        <v>487.63230814955011</v>
      </c>
      <c r="BO1116" s="44">
        <f t="shared" si="1302"/>
        <v>351.02728378855693</v>
      </c>
      <c r="BP1116" s="44">
        <f t="shared" si="1303"/>
        <v>0</v>
      </c>
      <c r="BQ1116" s="44"/>
      <c r="BR1116" s="44">
        <f t="shared" si="1304"/>
        <v>17.038245</v>
      </c>
      <c r="BS1116" s="44"/>
      <c r="BT1116" s="44">
        <f t="shared" si="1305"/>
        <v>368.06552878855695</v>
      </c>
      <c r="BU1116" s="20"/>
      <c r="BV1116" s="20">
        <v>0.22</v>
      </c>
      <c r="BW1116" s="20"/>
      <c r="BX1116" s="20">
        <v>0.05</v>
      </c>
      <c r="BY1116" s="44">
        <f t="shared" si="1306"/>
        <v>187.9852217447885</v>
      </c>
      <c r="BZ1116" s="44">
        <f t="shared" si="1307"/>
        <v>0</v>
      </c>
      <c r="CA1116" s="44">
        <f t="shared" si="1308"/>
        <v>0</v>
      </c>
      <c r="CB1116" s="44">
        <f t="shared" si="1309"/>
        <v>9.1244709809974207</v>
      </c>
      <c r="CC1116" s="44"/>
      <c r="CD1116" s="44">
        <f t="shared" si="1310"/>
        <v>197.10969272578592</v>
      </c>
      <c r="CE1116" s="44">
        <f t="shared" si="1311"/>
        <v>2.8212573241362824</v>
      </c>
      <c r="CF1116" s="44">
        <f t="shared" si="1312"/>
        <v>9.9342700617661457</v>
      </c>
      <c r="CG1116" s="44">
        <f t="shared" si="1313"/>
        <v>3.8543926962380728</v>
      </c>
      <c r="CH1116" s="44">
        <f t="shared" si="1314"/>
        <v>78.317008360726547</v>
      </c>
      <c r="CI1116" s="44">
        <f t="shared" si="1315"/>
        <v>234.39373928896143</v>
      </c>
      <c r="CJ1116" s="44">
        <f t="shared" si="1316"/>
        <v>94.746137932119694</v>
      </c>
      <c r="CK1116" s="44">
        <f t="shared" si="1317"/>
        <v>498.4467450739769</v>
      </c>
    </row>
    <row r="1117" spans="1:91" x14ac:dyDescent="0.25">
      <c r="A1117" s="41">
        <f>'[11]КППВ ПАТ "СМНВО"'!F286</f>
        <v>1990</v>
      </c>
      <c r="B1117" s="41" t="str">
        <f>'[11]КППВ ПАТ "СМНВО"'!C286</f>
        <v>вул.Іллінська, 52/2</v>
      </c>
      <c r="C1117" s="47" t="str">
        <f>'[11]КППВ ПАТ "СМНВО"'!O286</f>
        <v>так</v>
      </c>
      <c r="D1117" s="46">
        <f>'[11]КППВ ПАТ "СМНВО"'!G286</f>
        <v>9</v>
      </c>
      <c r="E1117" s="86" t="str">
        <f t="shared" si="1277"/>
        <v>ПАТ"Сумське НВО ім.Фрунзе"</v>
      </c>
      <c r="F1117" s="43">
        <f>'[11]КППВ ПАТ "СМНВО"'!L286</f>
        <v>7467.32</v>
      </c>
      <c r="G1117" s="43">
        <f>'[11]КППВ ПАТ "СМНВО"'!CL286</f>
        <v>1533.864959919365</v>
      </c>
      <c r="H1117" s="32">
        <f t="shared" si="1335"/>
        <v>205.41036943901761</v>
      </c>
      <c r="I1117" s="42"/>
      <c r="J1117" s="42"/>
      <c r="K1117" s="43">
        <f>'[11]КППВ ПАТ "СМНВО"'!CN286</f>
        <v>362.59440000000001</v>
      </c>
      <c r="L1117" s="42"/>
      <c r="M1117" s="42"/>
      <c r="N1117" s="44">
        <f t="shared" si="1319"/>
        <v>1896.4593599193649</v>
      </c>
      <c r="O1117" s="44">
        <f t="shared" si="1320"/>
        <v>821.42886873342991</v>
      </c>
      <c r="P1117" s="44">
        <f t="shared" si="1321"/>
        <v>0</v>
      </c>
      <c r="Q1117" s="44">
        <f t="shared" si="1322"/>
        <v>0</v>
      </c>
      <c r="R1117" s="44">
        <f t="shared" si="1323"/>
        <v>194.17974566466037</v>
      </c>
      <c r="S1117" s="44">
        <f t="shared" si="1324"/>
        <v>0</v>
      </c>
      <c r="T1117" s="44">
        <f t="shared" si="1325"/>
        <v>1015.6086143980903</v>
      </c>
      <c r="U1117" s="44">
        <f t="shared" si="1326"/>
        <v>1579.8809087169459</v>
      </c>
      <c r="V1117" s="44">
        <f t="shared" si="1327"/>
        <v>0</v>
      </c>
      <c r="W1117" s="44">
        <f t="shared" si="1328"/>
        <v>0</v>
      </c>
      <c r="X1117" s="44">
        <f t="shared" si="1329"/>
        <v>362.59440000000001</v>
      </c>
      <c r="Y1117" s="44">
        <f t="shared" si="1330"/>
        <v>0</v>
      </c>
      <c r="Z1117" s="44">
        <f t="shared" si="1331"/>
        <v>1942.4753087169458</v>
      </c>
      <c r="AA1117" s="20">
        <v>0.03</v>
      </c>
      <c r="AC1117" s="44">
        <f t="shared" si="1332"/>
        <v>560.04899999999998</v>
      </c>
      <c r="AD1117" s="28">
        <v>75</v>
      </c>
      <c r="AE1117" s="44">
        <f t="shared" si="1333"/>
        <v>4808.9540800000004</v>
      </c>
      <c r="AF1117" s="28">
        <v>644</v>
      </c>
      <c r="AG1117" s="44">
        <f t="shared" si="1334"/>
        <v>754.19931999999994</v>
      </c>
      <c r="AH1117" s="28">
        <v>101</v>
      </c>
      <c r="AI1117" s="44">
        <f t="shared" si="1284"/>
        <v>284.37856356905024</v>
      </c>
      <c r="AJ1117" s="44">
        <f t="shared" si="1285"/>
        <v>0</v>
      </c>
      <c r="AK1117" s="44"/>
      <c r="AL1117" s="44">
        <f t="shared" si="1286"/>
        <v>18.129720000000002</v>
      </c>
      <c r="AM1117" s="44"/>
      <c r="AN1117" s="44">
        <f t="shared" si="1287"/>
        <v>302.50828356905026</v>
      </c>
      <c r="AO1117" s="20"/>
      <c r="AP1117" s="20">
        <v>0.18</v>
      </c>
      <c r="AQ1117" s="20"/>
      <c r="AR1117" s="20">
        <v>0.05</v>
      </c>
      <c r="AS1117" s="44">
        <f t="shared" si="1288"/>
        <v>188.96625445069822</v>
      </c>
      <c r="AT1117" s="44">
        <f t="shared" si="1289"/>
        <v>0</v>
      </c>
      <c r="AU1117" s="44">
        <f t="shared" si="1290"/>
        <v>0</v>
      </c>
      <c r="AV1117" s="44">
        <f t="shared" si="1291"/>
        <v>9.7089872832330197</v>
      </c>
      <c r="AW1117" s="44"/>
      <c r="AX1117" s="44">
        <f t="shared" si="1292"/>
        <v>198.67524173393124</v>
      </c>
      <c r="AY1117" s="44">
        <f t="shared" si="1293"/>
        <v>884.73330888148973</v>
      </c>
      <c r="AZ1117" s="44">
        <f t="shared" si="1294"/>
        <v>0</v>
      </c>
      <c r="BA1117" s="44"/>
      <c r="BB1117" s="44">
        <f t="shared" si="1295"/>
        <v>18.129720000000002</v>
      </c>
      <c r="BC1117" s="44"/>
      <c r="BD1117" s="44">
        <f t="shared" si="1296"/>
        <v>902.86302888148975</v>
      </c>
      <c r="BE1117" s="20"/>
      <c r="BF1117" s="20">
        <v>0.56000000000000005</v>
      </c>
      <c r="BG1117" s="20"/>
      <c r="BH1117" s="20">
        <v>0.05</v>
      </c>
      <c r="BI1117" s="44">
        <f t="shared" si="1297"/>
        <v>473.80017148544238</v>
      </c>
      <c r="BJ1117" s="44">
        <f t="shared" si="1298"/>
        <v>0</v>
      </c>
      <c r="BK1117" s="44">
        <f t="shared" si="1299"/>
        <v>0</v>
      </c>
      <c r="BL1117" s="44">
        <f t="shared" si="1300"/>
        <v>9.7089872832330197</v>
      </c>
      <c r="BM1117" s="44"/>
      <c r="BN1117" s="44">
        <f t="shared" si="1301"/>
        <v>483.50915876867538</v>
      </c>
      <c r="BO1117" s="44">
        <f t="shared" si="1302"/>
        <v>347.57379991772808</v>
      </c>
      <c r="BP1117" s="44">
        <f t="shared" si="1303"/>
        <v>0</v>
      </c>
      <c r="BQ1117" s="44"/>
      <c r="BR1117" s="44">
        <f t="shared" si="1304"/>
        <v>18.129720000000002</v>
      </c>
      <c r="BS1117" s="44"/>
      <c r="BT1117" s="44">
        <f t="shared" si="1305"/>
        <v>365.7035199177281</v>
      </c>
      <c r="BU1117" s="20"/>
      <c r="BV1117" s="20">
        <v>0.22</v>
      </c>
      <c r="BW1117" s="20"/>
      <c r="BX1117" s="20">
        <v>0.05</v>
      </c>
      <c r="BY1117" s="44">
        <f t="shared" si="1306"/>
        <v>186.13578165499521</v>
      </c>
      <c r="BZ1117" s="44">
        <f t="shared" si="1307"/>
        <v>0</v>
      </c>
      <c r="CA1117" s="44">
        <f t="shared" si="1308"/>
        <v>0</v>
      </c>
      <c r="CB1117" s="44">
        <f t="shared" si="1309"/>
        <v>9.7089872832330197</v>
      </c>
      <c r="CC1117" s="44"/>
      <c r="CD1117" s="44">
        <f t="shared" si="1310"/>
        <v>195.84476893822824</v>
      </c>
      <c r="CE1117" s="44">
        <f t="shared" si="1311"/>
        <v>2.8189169174386897</v>
      </c>
      <c r="CF1117" s="44">
        <f t="shared" si="1312"/>
        <v>9.9459420629108326</v>
      </c>
      <c r="CG1117" s="44">
        <f t="shared" si="1313"/>
        <v>3.8510056923597653</v>
      </c>
      <c r="CH1117" s="44">
        <f t="shared" si="1314"/>
        <v>77.870621720479605</v>
      </c>
      <c r="CI1117" s="44">
        <f t="shared" si="1315"/>
        <v>232.41183533206896</v>
      </c>
      <c r="CJ1117" s="44">
        <f t="shared" si="1316"/>
        <v>94.138117890120583</v>
      </c>
      <c r="CK1117" s="44">
        <f t="shared" si="1317"/>
        <v>500.02518338292793</v>
      </c>
    </row>
    <row r="1118" spans="1:91" ht="30" x14ac:dyDescent="0.25">
      <c r="A1118" s="41">
        <f>'[11]КППВ ПАТ "СМНВО"'!F287</f>
        <v>1987</v>
      </c>
      <c r="B1118" s="41" t="str">
        <f>'[11]КППВ ПАТ "СМНВО"'!C287</f>
        <v>вул.Шевченка, 2Б ( кв.179-249)</v>
      </c>
      <c r="C1118" s="47" t="str">
        <f>'[11]КППВ ПАТ "СМНВО"'!O287</f>
        <v>так</v>
      </c>
      <c r="D1118" s="46">
        <f>'[11]КППВ ПАТ "СМНВО"'!G287</f>
        <v>9</v>
      </c>
      <c r="E1118" s="86" t="str">
        <f t="shared" si="1277"/>
        <v>ПАТ"Сумське НВО ім.Фрунзе"</v>
      </c>
      <c r="F1118" s="43">
        <f>'[11]КППВ ПАТ "СМНВО"'!L287</f>
        <v>3491.21</v>
      </c>
      <c r="G1118" s="43">
        <f>'[11]КППВ ПАТ "СМНВО"'!CL287</f>
        <v>462.84852492063561</v>
      </c>
      <c r="H1118" s="32">
        <f t="shared" si="1335"/>
        <v>132.5753893121971</v>
      </c>
      <c r="I1118" s="42"/>
      <c r="J1118" s="42"/>
      <c r="K1118" s="43">
        <f>'[11]КППВ ПАТ "СМНВО"'!CN287</f>
        <v>141.34889999999999</v>
      </c>
      <c r="L1118" s="42"/>
      <c r="M1118" s="42"/>
      <c r="N1118" s="44">
        <f t="shared" si="1319"/>
        <v>604.19742492063563</v>
      </c>
      <c r="O1118" s="44">
        <f t="shared" si="1320"/>
        <v>247.86871736119545</v>
      </c>
      <c r="P1118" s="44">
        <f t="shared" si="1321"/>
        <v>0</v>
      </c>
      <c r="Q1118" s="44">
        <f t="shared" si="1322"/>
        <v>0</v>
      </c>
      <c r="R1118" s="44">
        <f t="shared" si="1323"/>
        <v>75.696407478933793</v>
      </c>
      <c r="S1118" s="44">
        <f t="shared" si="1324"/>
        <v>0</v>
      </c>
      <c r="T1118" s="44">
        <f t="shared" si="1325"/>
        <v>323.56512484012922</v>
      </c>
      <c r="U1118" s="44">
        <f t="shared" si="1326"/>
        <v>513.76186266190552</v>
      </c>
      <c r="V1118" s="44">
        <f t="shared" si="1327"/>
        <v>0</v>
      </c>
      <c r="W1118" s="44">
        <f t="shared" si="1328"/>
        <v>0</v>
      </c>
      <c r="X1118" s="44">
        <f t="shared" si="1329"/>
        <v>141.34889999999999</v>
      </c>
      <c r="Y1118" s="44">
        <f t="shared" si="1330"/>
        <v>0</v>
      </c>
      <c r="Z1118" s="44">
        <f t="shared" si="1331"/>
        <v>655.11076266190548</v>
      </c>
      <c r="AA1118" s="20">
        <v>0.11</v>
      </c>
      <c r="AC1118" s="44">
        <f t="shared" si="1332"/>
        <v>328.17374000000001</v>
      </c>
      <c r="AD1118" s="28">
        <v>94</v>
      </c>
      <c r="AE1118" s="44">
        <f t="shared" si="1333"/>
        <v>2381.00522</v>
      </c>
      <c r="AF1118" s="28">
        <v>682</v>
      </c>
      <c r="AG1118" s="44">
        <f t="shared" si="1334"/>
        <v>384.03309999999999</v>
      </c>
      <c r="AH1118" s="28">
        <v>110</v>
      </c>
      <c r="AI1118" s="44">
        <f t="shared" si="1284"/>
        <v>92.477135279142985</v>
      </c>
      <c r="AJ1118" s="44">
        <f t="shared" si="1285"/>
        <v>0</v>
      </c>
      <c r="AK1118" s="44"/>
      <c r="AL1118" s="44">
        <f t="shared" si="1286"/>
        <v>7.0674449999999993</v>
      </c>
      <c r="AM1118" s="44"/>
      <c r="AN1118" s="44">
        <f t="shared" si="1287"/>
        <v>99.544580279142991</v>
      </c>
      <c r="AO1118" s="20"/>
      <c r="AP1118" s="20">
        <v>0.18</v>
      </c>
      <c r="AQ1118" s="20"/>
      <c r="AR1118" s="20">
        <v>0.05</v>
      </c>
      <c r="AS1118" s="44">
        <f t="shared" si="1288"/>
        <v>61.449982926673862</v>
      </c>
      <c r="AT1118" s="44">
        <f t="shared" si="1289"/>
        <v>0</v>
      </c>
      <c r="AU1118" s="44">
        <f t="shared" si="1290"/>
        <v>0</v>
      </c>
      <c r="AV1118" s="44">
        <f t="shared" si="1291"/>
        <v>3.7848203739466895</v>
      </c>
      <c r="AW1118" s="44"/>
      <c r="AX1118" s="44">
        <f t="shared" si="1292"/>
        <v>65.234803300620555</v>
      </c>
      <c r="AY1118" s="44">
        <f t="shared" si="1293"/>
        <v>287.70664309066711</v>
      </c>
      <c r="AZ1118" s="44">
        <f t="shared" si="1294"/>
        <v>0</v>
      </c>
      <c r="BA1118" s="44"/>
      <c r="BB1118" s="44">
        <f t="shared" si="1295"/>
        <v>7.0674449999999993</v>
      </c>
      <c r="BC1118" s="44"/>
      <c r="BD1118" s="44">
        <f t="shared" si="1296"/>
        <v>294.77408809066714</v>
      </c>
      <c r="BE1118" s="20"/>
      <c r="BF1118" s="20">
        <v>0.56000000000000005</v>
      </c>
      <c r="BG1118" s="20"/>
      <c r="BH1118" s="20">
        <v>0.05</v>
      </c>
      <c r="BI1118" s="44">
        <f t="shared" si="1297"/>
        <v>154.07519471171909</v>
      </c>
      <c r="BJ1118" s="44">
        <f t="shared" si="1298"/>
        <v>0</v>
      </c>
      <c r="BK1118" s="44">
        <f t="shared" si="1299"/>
        <v>0</v>
      </c>
      <c r="BL1118" s="44">
        <f t="shared" si="1300"/>
        <v>3.7848203739466895</v>
      </c>
      <c r="BM1118" s="44"/>
      <c r="BN1118" s="44">
        <f t="shared" si="1301"/>
        <v>157.86001508566579</v>
      </c>
      <c r="BO1118" s="44">
        <f t="shared" si="1302"/>
        <v>113.02760978561922</v>
      </c>
      <c r="BP1118" s="44">
        <f t="shared" si="1303"/>
        <v>0</v>
      </c>
      <c r="BQ1118" s="44"/>
      <c r="BR1118" s="44">
        <f t="shared" si="1304"/>
        <v>7.0674449999999993</v>
      </c>
      <c r="BS1118" s="44"/>
      <c r="BT1118" s="44">
        <f t="shared" si="1305"/>
        <v>120.09505478561923</v>
      </c>
      <c r="BU1118" s="20"/>
      <c r="BV1118" s="20">
        <v>0.22</v>
      </c>
      <c r="BW1118" s="20"/>
      <c r="BX1118" s="20">
        <v>0.05</v>
      </c>
      <c r="BY1118" s="44">
        <f t="shared" si="1306"/>
        <v>60.529540779603927</v>
      </c>
      <c r="BZ1118" s="44">
        <f t="shared" si="1307"/>
        <v>0</v>
      </c>
      <c r="CA1118" s="44">
        <f t="shared" si="1308"/>
        <v>0</v>
      </c>
      <c r="CB1118" s="44">
        <f t="shared" si="1309"/>
        <v>3.7848203739466895</v>
      </c>
      <c r="CC1118" s="44"/>
      <c r="CD1118" s="44">
        <f t="shared" si="1310"/>
        <v>64.314361153550621</v>
      </c>
      <c r="CE1118" s="44">
        <f t="shared" si="1311"/>
        <v>5.0306542427618268</v>
      </c>
      <c r="CF1118" s="44">
        <f t="shared" si="1312"/>
        <v>15.083016549237636</v>
      </c>
      <c r="CG1118" s="44">
        <f t="shared" si="1313"/>
        <v>5.9711873539895777</v>
      </c>
      <c r="CH1118" s="44">
        <f t="shared" si="1314"/>
        <v>25.624416838396044</v>
      </c>
      <c r="CI1118" s="44">
        <f t="shared" si="1315"/>
        <v>75.879712237592841</v>
      </c>
      <c r="CJ1118" s="44">
        <f t="shared" si="1316"/>
        <v>30.91444793304834</v>
      </c>
      <c r="CK1118" s="44">
        <f t="shared" si="1317"/>
        <v>168.63631561552182</v>
      </c>
    </row>
    <row r="1119" spans="1:91" x14ac:dyDescent="0.25">
      <c r="A1119" s="41">
        <f>'[11]КППВ ПАТ "СМНВО"'!F288</f>
        <v>1987</v>
      </c>
      <c r="B1119" s="41" t="str">
        <f>'[11]КППВ ПАТ "СМНВО"'!C288</f>
        <v>вул.Шевченка, 2В (кв.1-107)</v>
      </c>
      <c r="C1119" s="65" t="str">
        <f>'[11]КППВ ПАТ "СМНВО"'!O288</f>
        <v>так</v>
      </c>
      <c r="D1119" s="46">
        <f>'[11]КППВ ПАТ "СМНВО"'!G288</f>
        <v>9</v>
      </c>
      <c r="E1119" s="86" t="str">
        <f t="shared" si="1277"/>
        <v>ПАТ"Сумське НВО ім.Фрунзе"</v>
      </c>
      <c r="F1119" s="43">
        <f>'[11]КППВ ПАТ "СМНВО"'!L288</f>
        <v>5238.21</v>
      </c>
      <c r="G1119" s="43">
        <f>'[11]КППВ ПАТ "СМНВО"'!CL288</f>
        <v>618.77904823029246</v>
      </c>
      <c r="H1119" s="32">
        <f t="shared" si="1335"/>
        <v>118.12795749507799</v>
      </c>
      <c r="I1119" s="42"/>
      <c r="J1119" s="42"/>
      <c r="K1119" s="43">
        <f>'[11]КППВ ПАТ "СМНВО"'!CN288</f>
        <v>220.62127500000003</v>
      </c>
      <c r="L1119" s="42"/>
      <c r="M1119" s="42"/>
      <c r="N1119" s="44">
        <f t="shared" si="1319"/>
        <v>839.40032323029254</v>
      </c>
      <c r="O1119" s="44">
        <f t="shared" si="1320"/>
        <v>331.37400414341425</v>
      </c>
      <c r="P1119" s="44">
        <f t="shared" si="1321"/>
        <v>0</v>
      </c>
      <c r="Q1119" s="44">
        <f t="shared" si="1322"/>
        <v>0</v>
      </c>
      <c r="R1119" s="44">
        <f t="shared" si="1323"/>
        <v>118.14904771754087</v>
      </c>
      <c r="S1119" s="44">
        <f t="shared" si="1324"/>
        <v>0</v>
      </c>
      <c r="T1119" s="44">
        <f t="shared" si="1325"/>
        <v>449.52305186095509</v>
      </c>
      <c r="U1119" s="44">
        <f t="shared" si="1326"/>
        <v>686.84474353562473</v>
      </c>
      <c r="V1119" s="44">
        <f t="shared" si="1327"/>
        <v>0</v>
      </c>
      <c r="W1119" s="44">
        <f t="shared" si="1328"/>
        <v>0</v>
      </c>
      <c r="X1119" s="44">
        <f t="shared" si="1329"/>
        <v>220.62127500000003</v>
      </c>
      <c r="Y1119" s="44">
        <f t="shared" si="1330"/>
        <v>0</v>
      </c>
      <c r="Z1119" s="44">
        <f t="shared" si="1331"/>
        <v>907.4660185356247</v>
      </c>
      <c r="AA1119" s="20">
        <v>0.11</v>
      </c>
      <c r="AC1119" s="44">
        <f>AD1119*F1119/1000</f>
        <v>471.43890000000005</v>
      </c>
      <c r="AD1119" s="28">
        <v>90</v>
      </c>
      <c r="AE1119" s="44">
        <f>AF1119*F1119/1000</f>
        <v>3467.6950200000001</v>
      </c>
      <c r="AF1119" s="28">
        <v>662</v>
      </c>
      <c r="AG1119" s="44">
        <f>AH1119*F1119/1000</f>
        <v>529.05921000000001</v>
      </c>
      <c r="AH1119" s="28">
        <v>101</v>
      </c>
      <c r="AI1119" s="44">
        <f t="shared" si="1284"/>
        <v>123.63205383641245</v>
      </c>
      <c r="AJ1119" s="44">
        <f t="shared" si="1285"/>
        <v>0</v>
      </c>
      <c r="AK1119" s="44"/>
      <c r="AL1119" s="44">
        <f t="shared" si="1286"/>
        <v>11.031063750000001</v>
      </c>
      <c r="AM1119" s="44"/>
      <c r="AN1119" s="44">
        <f t="shared" si="1287"/>
        <v>134.66311758641245</v>
      </c>
      <c r="AO1119" s="20"/>
      <c r="AP1119" s="20">
        <v>0.18</v>
      </c>
      <c r="AQ1119" s="20"/>
      <c r="AR1119" s="20">
        <v>0.05</v>
      </c>
      <c r="AS1119" s="44">
        <f t="shared" si="1288"/>
        <v>82.152064664470799</v>
      </c>
      <c r="AT1119" s="44">
        <f t="shared" si="1289"/>
        <v>0</v>
      </c>
      <c r="AU1119" s="44">
        <f t="shared" si="1290"/>
        <v>0</v>
      </c>
      <c r="AV1119" s="44">
        <f t="shared" si="1291"/>
        <v>5.9074523858770434</v>
      </c>
      <c r="AW1119" s="44"/>
      <c r="AX1119" s="44">
        <f t="shared" si="1292"/>
        <v>88.059517050347836</v>
      </c>
      <c r="AY1119" s="44">
        <f t="shared" si="1293"/>
        <v>384.63305637994989</v>
      </c>
      <c r="AZ1119" s="44">
        <f t="shared" si="1294"/>
        <v>0</v>
      </c>
      <c r="BA1119" s="44"/>
      <c r="BB1119" s="44">
        <f t="shared" si="1295"/>
        <v>11.031063750000001</v>
      </c>
      <c r="BC1119" s="44"/>
      <c r="BD1119" s="44">
        <f t="shared" si="1296"/>
        <v>395.66412012994988</v>
      </c>
      <c r="BE1119" s="20"/>
      <c r="BF1119" s="20">
        <v>0.56000000000000005</v>
      </c>
      <c r="BG1119" s="20"/>
      <c r="BH1119" s="20">
        <v>0.05</v>
      </c>
      <c r="BI1119" s="44">
        <f t="shared" si="1297"/>
        <v>205.98208097554635</v>
      </c>
      <c r="BJ1119" s="44">
        <f t="shared" si="1298"/>
        <v>0</v>
      </c>
      <c r="BK1119" s="44">
        <f t="shared" si="1299"/>
        <v>0</v>
      </c>
      <c r="BL1119" s="44">
        <f t="shared" si="1300"/>
        <v>5.9074523858770434</v>
      </c>
      <c r="BM1119" s="44"/>
      <c r="BN1119" s="44">
        <f t="shared" si="1301"/>
        <v>211.88953336142339</v>
      </c>
      <c r="BO1119" s="44">
        <f t="shared" si="1302"/>
        <v>151.10584357783745</v>
      </c>
      <c r="BP1119" s="44">
        <f t="shared" si="1303"/>
        <v>0</v>
      </c>
      <c r="BQ1119" s="44"/>
      <c r="BR1119" s="44">
        <f t="shared" si="1304"/>
        <v>11.031063750000001</v>
      </c>
      <c r="BS1119" s="44"/>
      <c r="BT1119" s="44">
        <f t="shared" si="1305"/>
        <v>162.13690732783743</v>
      </c>
      <c r="BU1119" s="20"/>
      <c r="BV1119" s="20">
        <v>0.22</v>
      </c>
      <c r="BW1119" s="20"/>
      <c r="BX1119" s="20">
        <v>0.05</v>
      </c>
      <c r="BY1119" s="44">
        <f t="shared" si="1306"/>
        <v>80.921531811821779</v>
      </c>
      <c r="BZ1119" s="44">
        <f t="shared" si="1307"/>
        <v>0</v>
      </c>
      <c r="CA1119" s="44">
        <f t="shared" si="1308"/>
        <v>0</v>
      </c>
      <c r="CB1119" s="44">
        <f t="shared" si="1309"/>
        <v>5.9074523858770434</v>
      </c>
      <c r="CC1119" s="44"/>
      <c r="CD1119" s="44">
        <f t="shared" si="1310"/>
        <v>86.828984197698816</v>
      </c>
      <c r="CE1119" s="44">
        <f t="shared" si="1311"/>
        <v>5.3536393997079941</v>
      </c>
      <c r="CF1119" s="44">
        <f t="shared" si="1312"/>
        <v>16.365579578133747</v>
      </c>
      <c r="CG1119" s="44">
        <f t="shared" si="1313"/>
        <v>6.0931175792106229</v>
      </c>
      <c r="CH1119" s="44">
        <f t="shared" si="1314"/>
        <v>34.664507581586257</v>
      </c>
      <c r="CI1119" s="44">
        <f t="shared" si="1315"/>
        <v>101.85047055074419</v>
      </c>
      <c r="CJ1119" s="44">
        <f t="shared" si="1316"/>
        <v>41.736714209918674</v>
      </c>
      <c r="CK1119" s="44">
        <f t="shared" si="1317"/>
        <v>233.59672079011833</v>
      </c>
    </row>
    <row r="1120" spans="1:91" x14ac:dyDescent="0.25">
      <c r="A1120" s="41">
        <f>'[11]КППВ ПАТ "СМНВО"'!F289</f>
        <v>1917</v>
      </c>
      <c r="B1120" s="41" t="str">
        <f>'[11]КППВ ПАТ "СМНВО"'!C289</f>
        <v>вул.Іллінська, 5</v>
      </c>
      <c r="C1120" s="50">
        <f>'[11]КППВ ПАТ "СМНВО"'!O289</f>
        <v>1</v>
      </c>
      <c r="D1120" s="46">
        <f>'[11]КППВ ПАТ "СМНВО"'!G289</f>
        <v>2</v>
      </c>
      <c r="E1120" s="86" t="str">
        <f t="shared" si="1277"/>
        <v>ПАТ"Сумське НВО ім.Фрунзе"</v>
      </c>
      <c r="F1120" s="43">
        <f>'[11]КППВ ПАТ "СМНВО"'!L289</f>
        <v>96.6</v>
      </c>
      <c r="G1120" s="43">
        <f>'[11]КППВ ПАТ "СМНВО"'!CL289</f>
        <v>19.816331189669057</v>
      </c>
      <c r="H1120" s="32">
        <f t="shared" si="1335"/>
        <v>205.13800403384118</v>
      </c>
      <c r="I1120" s="42"/>
      <c r="J1120" s="42"/>
      <c r="K1120" s="43">
        <f>'[11]КППВ ПАТ "СМНВО"'!CN289</f>
        <v>0</v>
      </c>
      <c r="L1120" s="42"/>
      <c r="M1120" s="42"/>
      <c r="N1120" s="44">
        <f t="shared" si="1319"/>
        <v>19.816331189669057</v>
      </c>
      <c r="O1120" s="44">
        <f t="shared" si="1320"/>
        <v>10.612216157824319</v>
      </c>
      <c r="P1120" s="44">
        <f t="shared" si="1321"/>
        <v>0</v>
      </c>
      <c r="Q1120" s="44">
        <f t="shared" si="1322"/>
        <v>0</v>
      </c>
      <c r="R1120" s="44">
        <f t="shared" si="1323"/>
        <v>0</v>
      </c>
      <c r="S1120" s="44">
        <f t="shared" si="1324"/>
        <v>0</v>
      </c>
      <c r="T1120" s="44">
        <f t="shared" si="1325"/>
        <v>10.612216157824319</v>
      </c>
      <c r="U1120" s="44">
        <f t="shared" si="1326"/>
        <v>20.410821125359128</v>
      </c>
      <c r="V1120" s="44">
        <f t="shared" si="1327"/>
        <v>0</v>
      </c>
      <c r="W1120" s="44">
        <f t="shared" si="1328"/>
        <v>0</v>
      </c>
      <c r="X1120" s="44">
        <f t="shared" si="1329"/>
        <v>0</v>
      </c>
      <c r="Y1120" s="44">
        <f t="shared" si="1330"/>
        <v>0</v>
      </c>
      <c r="Z1120" s="44">
        <f t="shared" si="1331"/>
        <v>20.410821125359128</v>
      </c>
      <c r="AA1120" s="20">
        <v>0.03</v>
      </c>
      <c r="AC1120" s="44">
        <f t="shared" si="1332"/>
        <v>11.3988</v>
      </c>
      <c r="AD1120" s="28">
        <f t="shared" ref="AD1120:AD1121" si="1347">98+$CG$3</f>
        <v>118</v>
      </c>
      <c r="AE1120" s="44">
        <f t="shared" si="1333"/>
        <v>70.324799999999996</v>
      </c>
      <c r="AF1120" s="28">
        <f t="shared" ref="AF1120:AF1121" si="1348">708+$CG$3</f>
        <v>728</v>
      </c>
      <c r="AG1120" s="44">
        <f t="shared" si="1334"/>
        <v>12.847799999999999</v>
      </c>
      <c r="AH1120" s="28">
        <f t="shared" ref="AH1120:AH1121" si="1349">113+$CG$3</f>
        <v>133</v>
      </c>
      <c r="AI1120" s="44">
        <f t="shared" si="1284"/>
        <v>3.6739478025646428</v>
      </c>
      <c r="AJ1120" s="44">
        <f t="shared" si="1285"/>
        <v>0</v>
      </c>
      <c r="AK1120" s="44"/>
      <c r="AL1120" s="44">
        <f t="shared" si="1286"/>
        <v>0</v>
      </c>
      <c r="AM1120" s="44"/>
      <c r="AN1120" s="44">
        <f t="shared" si="1287"/>
        <v>3.6739478025646428</v>
      </c>
      <c r="AO1120" s="20"/>
      <c r="AP1120" s="20">
        <v>0.18</v>
      </c>
      <c r="AQ1120" s="20"/>
      <c r="AR1120" s="20">
        <v>0.05</v>
      </c>
      <c r="AS1120" s="44">
        <f t="shared" si="1288"/>
        <v>2.4412956679466515</v>
      </c>
      <c r="AT1120" s="44">
        <f t="shared" si="1289"/>
        <v>0</v>
      </c>
      <c r="AU1120" s="44">
        <f t="shared" si="1290"/>
        <v>0</v>
      </c>
      <c r="AV1120" s="44">
        <f t="shared" si="1291"/>
        <v>0</v>
      </c>
      <c r="AW1120" s="44"/>
      <c r="AX1120" s="44">
        <f t="shared" si="1292"/>
        <v>2.4412956679466515</v>
      </c>
      <c r="AY1120" s="44">
        <f t="shared" si="1293"/>
        <v>11.430059830201113</v>
      </c>
      <c r="AZ1120" s="44">
        <f t="shared" si="1294"/>
        <v>0</v>
      </c>
      <c r="BA1120" s="44"/>
      <c r="BB1120" s="44">
        <f t="shared" si="1295"/>
        <v>0</v>
      </c>
      <c r="BC1120" s="44"/>
      <c r="BD1120" s="44">
        <f t="shared" si="1296"/>
        <v>11.430059830201113</v>
      </c>
      <c r="BE1120" s="20"/>
      <c r="BF1120" s="20">
        <v>0.56000000000000005</v>
      </c>
      <c r="BG1120" s="20"/>
      <c r="BH1120" s="20">
        <v>0.05</v>
      </c>
      <c r="BI1120" s="44">
        <f t="shared" si="1297"/>
        <v>6.1211262798330681</v>
      </c>
      <c r="BJ1120" s="44">
        <f t="shared" si="1298"/>
        <v>0</v>
      </c>
      <c r="BK1120" s="44">
        <f t="shared" si="1299"/>
        <v>0</v>
      </c>
      <c r="BL1120" s="44">
        <f t="shared" si="1300"/>
        <v>0</v>
      </c>
      <c r="BM1120" s="44"/>
      <c r="BN1120" s="44">
        <f t="shared" si="1301"/>
        <v>6.1211262798330681</v>
      </c>
      <c r="BO1120" s="44">
        <f t="shared" si="1302"/>
        <v>4.4903806475790082</v>
      </c>
      <c r="BP1120" s="44">
        <f t="shared" si="1303"/>
        <v>0</v>
      </c>
      <c r="BQ1120" s="44"/>
      <c r="BR1120" s="44">
        <f t="shared" si="1304"/>
        <v>0</v>
      </c>
      <c r="BS1120" s="44"/>
      <c r="BT1120" s="44">
        <f t="shared" si="1305"/>
        <v>4.4903806475790082</v>
      </c>
      <c r="BU1120" s="20"/>
      <c r="BV1120" s="20">
        <v>0.22</v>
      </c>
      <c r="BW1120" s="20"/>
      <c r="BX1120" s="20">
        <v>0.05</v>
      </c>
      <c r="BY1120" s="44">
        <f t="shared" si="1306"/>
        <v>2.4047281813629908</v>
      </c>
      <c r="BZ1120" s="44">
        <f t="shared" si="1307"/>
        <v>0</v>
      </c>
      <c r="CA1120" s="44">
        <f t="shared" si="1308"/>
        <v>0</v>
      </c>
      <c r="CB1120" s="44">
        <f t="shared" si="1309"/>
        <v>0</v>
      </c>
      <c r="CC1120" s="44"/>
      <c r="CD1120" s="44">
        <f t="shared" si="1310"/>
        <v>2.4047281813629908</v>
      </c>
      <c r="CE1120" s="44">
        <f t="shared" si="1311"/>
        <v>4.6691599668414652</v>
      </c>
      <c r="CF1120" s="44">
        <f t="shared" si="1312"/>
        <v>11.488866065661016</v>
      </c>
      <c r="CG1120" s="44">
        <f t="shared" si="1313"/>
        <v>5.3427244291360676</v>
      </c>
      <c r="CH1120" s="44">
        <f t="shared" si="1314"/>
        <v>0.94573476196725481</v>
      </c>
      <c r="CI1120" s="44">
        <f t="shared" si="1315"/>
        <v>2.9422859261203489</v>
      </c>
      <c r="CJ1120" s="44">
        <f t="shared" si="1316"/>
        <v>1.1558980424044227</v>
      </c>
      <c r="CK1120" s="44">
        <f t="shared" si="1317"/>
        <v>5.2540820109291939</v>
      </c>
      <c r="CM1120" s="35">
        <f t="shared" ref="CM1120:CM1121" si="1350">$CE$3/1000</f>
        <v>20</v>
      </c>
    </row>
    <row r="1121" spans="1:91" ht="30" x14ac:dyDescent="0.25">
      <c r="A1121" s="41">
        <f>'[11]КППВ ПАТ "СМНВО"'!F290</f>
        <v>1964</v>
      </c>
      <c r="B1121" s="41" t="str">
        <f>'[11]КППВ ПАТ "СМНВО"'!C290</f>
        <v>вул.1-ша Набережна р.Стрілка, 24</v>
      </c>
      <c r="C1121" s="50">
        <f>'[11]КППВ ПАТ "СМНВО"'!O290</f>
        <v>1</v>
      </c>
      <c r="D1121" s="46">
        <f>'[11]КППВ ПАТ "СМНВО"'!G290</f>
        <v>3</v>
      </c>
      <c r="E1121" s="86" t="str">
        <f t="shared" si="1277"/>
        <v>ПАТ"Сумське НВО ім.Фрунзе"</v>
      </c>
      <c r="F1121" s="43">
        <f>'[11]КППВ ПАТ "СМНВО"'!L290</f>
        <v>748.9</v>
      </c>
      <c r="G1121" s="43">
        <f>'[11]КППВ ПАТ "СМНВО"'!CL290</f>
        <v>152.85954117256856</v>
      </c>
      <c r="H1121" s="32">
        <f t="shared" si="1335"/>
        <v>204.11208595616043</v>
      </c>
      <c r="I1121" s="42"/>
      <c r="J1121" s="42"/>
      <c r="K1121" s="43">
        <f>'[11]КППВ ПАТ "СМНВО"'!CN290</f>
        <v>0</v>
      </c>
      <c r="L1121" s="42"/>
      <c r="M1121" s="42"/>
      <c r="N1121" s="44">
        <f t="shared" si="1319"/>
        <v>152.85954117256856</v>
      </c>
      <c r="O1121" s="44">
        <f t="shared" si="1320"/>
        <v>81.8606873887353</v>
      </c>
      <c r="P1121" s="44">
        <f t="shared" si="1321"/>
        <v>0</v>
      </c>
      <c r="Q1121" s="44">
        <f t="shared" si="1322"/>
        <v>0</v>
      </c>
      <c r="R1121" s="44">
        <f t="shared" si="1323"/>
        <v>0</v>
      </c>
      <c r="S1121" s="44">
        <f t="shared" si="1324"/>
        <v>0</v>
      </c>
      <c r="T1121" s="44">
        <f t="shared" si="1325"/>
        <v>81.8606873887353</v>
      </c>
      <c r="U1121" s="44">
        <f t="shared" si="1326"/>
        <v>157.44532740774562</v>
      </c>
      <c r="V1121" s="44">
        <f t="shared" si="1327"/>
        <v>0</v>
      </c>
      <c r="W1121" s="44">
        <f t="shared" si="1328"/>
        <v>0</v>
      </c>
      <c r="X1121" s="44">
        <f t="shared" si="1329"/>
        <v>0</v>
      </c>
      <c r="Y1121" s="44">
        <f t="shared" si="1330"/>
        <v>0</v>
      </c>
      <c r="Z1121" s="44">
        <f t="shared" si="1331"/>
        <v>157.44532740774562</v>
      </c>
      <c r="AA1121" s="20">
        <v>0.03</v>
      </c>
      <c r="AC1121" s="44">
        <f t="shared" si="1332"/>
        <v>88.370199999999997</v>
      </c>
      <c r="AD1121" s="28">
        <f t="shared" si="1347"/>
        <v>118</v>
      </c>
      <c r="AE1121" s="44">
        <f t="shared" si="1333"/>
        <v>545.19919999999991</v>
      </c>
      <c r="AF1121" s="28">
        <f t="shared" si="1348"/>
        <v>728</v>
      </c>
      <c r="AG1121" s="44">
        <f t="shared" si="1334"/>
        <v>99.603700000000003</v>
      </c>
      <c r="AH1121" s="28">
        <f t="shared" si="1349"/>
        <v>133</v>
      </c>
      <c r="AI1121" s="44">
        <f t="shared" si="1284"/>
        <v>28.340158933394211</v>
      </c>
      <c r="AJ1121" s="44">
        <f t="shared" si="1285"/>
        <v>0</v>
      </c>
      <c r="AK1121" s="44"/>
      <c r="AL1121" s="44">
        <f t="shared" si="1286"/>
        <v>0</v>
      </c>
      <c r="AM1121" s="44"/>
      <c r="AN1121" s="44">
        <f t="shared" si="1287"/>
        <v>28.340158933394211</v>
      </c>
      <c r="AO1121" s="20"/>
      <c r="AP1121" s="20">
        <v>0.18</v>
      </c>
      <c r="AQ1121" s="20"/>
      <c r="AR1121" s="20">
        <v>0.05</v>
      </c>
      <c r="AS1121" s="44">
        <f t="shared" si="1288"/>
        <v>18.831706641209841</v>
      </c>
      <c r="AT1121" s="44">
        <f t="shared" si="1289"/>
        <v>0</v>
      </c>
      <c r="AU1121" s="44">
        <f t="shared" si="1290"/>
        <v>0</v>
      </c>
      <c r="AV1121" s="44">
        <f t="shared" si="1291"/>
        <v>0</v>
      </c>
      <c r="AW1121" s="44"/>
      <c r="AX1121" s="44">
        <f t="shared" si="1292"/>
        <v>18.831706641209841</v>
      </c>
      <c r="AY1121" s="44">
        <f t="shared" si="1293"/>
        <v>88.169383348337561</v>
      </c>
      <c r="AZ1121" s="44">
        <f t="shared" si="1294"/>
        <v>0</v>
      </c>
      <c r="BA1121" s="44"/>
      <c r="BB1121" s="44">
        <f t="shared" si="1295"/>
        <v>0</v>
      </c>
      <c r="BC1121" s="44"/>
      <c r="BD1121" s="44">
        <f t="shared" si="1296"/>
        <v>88.169383348337561</v>
      </c>
      <c r="BE1121" s="20"/>
      <c r="BF1121" s="20">
        <v>0.56000000000000005</v>
      </c>
      <c r="BG1121" s="20"/>
      <c r="BH1121" s="20">
        <v>0.05</v>
      </c>
      <c r="BI1121" s="44">
        <f t="shared" si="1297"/>
        <v>47.217244485822533</v>
      </c>
      <c r="BJ1121" s="44">
        <f t="shared" si="1298"/>
        <v>0</v>
      </c>
      <c r="BK1121" s="44">
        <f t="shared" si="1299"/>
        <v>0</v>
      </c>
      <c r="BL1121" s="44">
        <f t="shared" si="1300"/>
        <v>0</v>
      </c>
      <c r="BM1121" s="44"/>
      <c r="BN1121" s="44">
        <f t="shared" si="1301"/>
        <v>47.217244485822533</v>
      </c>
      <c r="BO1121" s="44">
        <f t="shared" si="1302"/>
        <v>34.637972029704038</v>
      </c>
      <c r="BP1121" s="44">
        <f t="shared" si="1303"/>
        <v>0</v>
      </c>
      <c r="BQ1121" s="44"/>
      <c r="BR1121" s="44">
        <f t="shared" si="1304"/>
        <v>0</v>
      </c>
      <c r="BS1121" s="44"/>
      <c r="BT1121" s="44">
        <f t="shared" si="1305"/>
        <v>34.637972029704038</v>
      </c>
      <c r="BU1121" s="20"/>
      <c r="BV1121" s="20">
        <v>0.22</v>
      </c>
      <c r="BW1121" s="20"/>
      <c r="BX1121" s="20">
        <v>0.05</v>
      </c>
      <c r="BY1121" s="44">
        <f t="shared" si="1306"/>
        <v>18.549631762287422</v>
      </c>
      <c r="BZ1121" s="44">
        <f t="shared" si="1307"/>
        <v>0</v>
      </c>
      <c r="CA1121" s="44">
        <f t="shared" si="1308"/>
        <v>0</v>
      </c>
      <c r="CB1121" s="44">
        <f t="shared" si="1309"/>
        <v>0</v>
      </c>
      <c r="CC1121" s="44"/>
      <c r="CD1121" s="44">
        <f t="shared" si="1310"/>
        <v>18.549631762287422</v>
      </c>
      <c r="CE1121" s="44">
        <f t="shared" si="1311"/>
        <v>4.6926283253912597</v>
      </c>
      <c r="CF1121" s="44">
        <f t="shared" si="1312"/>
        <v>11.54661196215509</v>
      </c>
      <c r="CG1121" s="44">
        <f t="shared" si="1313"/>
        <v>5.3695782900931031</v>
      </c>
      <c r="CH1121" s="44">
        <f t="shared" si="1314"/>
        <v>7.295224348118964</v>
      </c>
      <c r="CI1121" s="44">
        <f t="shared" si="1315"/>
        <v>22.696253527481225</v>
      </c>
      <c r="CJ1121" s="44">
        <f t="shared" si="1316"/>
        <v>8.9163853143676235</v>
      </c>
      <c r="CK1121" s="44">
        <f t="shared" si="1317"/>
        <v>40.529024156216465</v>
      </c>
      <c r="CM1121" s="35">
        <f t="shared" si="1350"/>
        <v>20</v>
      </c>
    </row>
    <row r="1122" spans="1:91" x14ac:dyDescent="0.25">
      <c r="A1122" s="41">
        <f>'[11]КППВ ПАТ "СМНВО"'!F291</f>
        <v>1971</v>
      </c>
      <c r="B1122" s="41" t="str">
        <f>'[11]КППВ ПАТ "СМНВО"'!C291</f>
        <v>вул Пролетарська,70</v>
      </c>
      <c r="C1122" s="50">
        <f>'[11]КППВ ПАТ "СМНВО"'!O291</f>
        <v>1</v>
      </c>
      <c r="D1122" s="46">
        <f>'[11]КППВ ПАТ "СМНВО"'!G291</f>
        <v>5</v>
      </c>
      <c r="E1122" s="86" t="str">
        <f t="shared" si="1277"/>
        <v>ПАТ"Сумське НВО ім.Фрунзе"</v>
      </c>
      <c r="F1122" s="43">
        <f>'[11]КППВ ПАТ "СМНВО"'!L291</f>
        <v>2928.73</v>
      </c>
      <c r="G1122" s="43">
        <f>'[11]КППВ ПАТ "СМНВО"'!CL291</f>
        <v>594.06021571608869</v>
      </c>
      <c r="H1122" s="32">
        <f t="shared" si="1335"/>
        <v>202.83884677525367</v>
      </c>
      <c r="I1122" s="42"/>
      <c r="J1122" s="42"/>
      <c r="K1122" s="43">
        <f>'[11]КППВ ПАТ "СМНВО"'!CN291</f>
        <v>0</v>
      </c>
      <c r="L1122" s="42"/>
      <c r="M1122" s="42"/>
      <c r="N1122" s="44">
        <f t="shared" si="1319"/>
        <v>594.06021571608869</v>
      </c>
      <c r="O1122" s="44">
        <f t="shared" si="1320"/>
        <v>318.13635731065727</v>
      </c>
      <c r="P1122" s="44">
        <f t="shared" si="1321"/>
        <v>0</v>
      </c>
      <c r="Q1122" s="44">
        <f t="shared" si="1322"/>
        <v>0</v>
      </c>
      <c r="R1122" s="44">
        <f t="shared" si="1323"/>
        <v>0</v>
      </c>
      <c r="S1122" s="44">
        <f t="shared" si="1324"/>
        <v>0</v>
      </c>
      <c r="T1122" s="44">
        <f t="shared" si="1325"/>
        <v>318.13635731065727</v>
      </c>
      <c r="U1122" s="44">
        <f t="shared" si="1326"/>
        <v>611.88202218757135</v>
      </c>
      <c r="V1122" s="44">
        <f t="shared" si="1327"/>
        <v>0</v>
      </c>
      <c r="W1122" s="44">
        <f t="shared" si="1328"/>
        <v>0</v>
      </c>
      <c r="X1122" s="44">
        <f t="shared" si="1329"/>
        <v>0</v>
      </c>
      <c r="Y1122" s="44">
        <f t="shared" si="1330"/>
        <v>0</v>
      </c>
      <c r="Z1122" s="44">
        <f t="shared" si="1331"/>
        <v>611.88202218757135</v>
      </c>
      <c r="AA1122" s="20">
        <v>0.03</v>
      </c>
      <c r="AC1122" s="44">
        <f t="shared" si="1332"/>
        <v>309.46913666666666</v>
      </c>
      <c r="AD1122" s="28">
        <f>94+$CG$4</f>
        <v>105.66666666666667</v>
      </c>
      <c r="AE1122" s="44">
        <f t="shared" si="1333"/>
        <v>2031.5623766666665</v>
      </c>
      <c r="AF1122" s="28">
        <f>682+$CG$4</f>
        <v>693.66666666666663</v>
      </c>
      <c r="AG1122" s="44">
        <f t="shared" si="1334"/>
        <v>356.32881666666668</v>
      </c>
      <c r="AH1122" s="28">
        <f>110+$CG$4</f>
        <v>121.66666666666667</v>
      </c>
      <c r="AI1122" s="44">
        <f t="shared" si="1284"/>
        <v>110.13876399376284</v>
      </c>
      <c r="AJ1122" s="44">
        <f t="shared" si="1285"/>
        <v>0</v>
      </c>
      <c r="AK1122" s="44"/>
      <c r="AL1122" s="44">
        <f t="shared" si="1286"/>
        <v>0</v>
      </c>
      <c r="AM1122" s="44"/>
      <c r="AN1122" s="44">
        <f t="shared" si="1287"/>
        <v>110.13876399376284</v>
      </c>
      <c r="AO1122" s="20"/>
      <c r="AP1122" s="20">
        <v>0.18</v>
      </c>
      <c r="AQ1122" s="20"/>
      <c r="AR1122" s="20">
        <v>0.05</v>
      </c>
      <c r="AS1122" s="44">
        <f t="shared" si="1288"/>
        <v>73.185930192932005</v>
      </c>
      <c r="AT1122" s="44">
        <f t="shared" si="1289"/>
        <v>0</v>
      </c>
      <c r="AU1122" s="44">
        <f t="shared" si="1290"/>
        <v>0</v>
      </c>
      <c r="AV1122" s="44">
        <f t="shared" si="1291"/>
        <v>0</v>
      </c>
      <c r="AW1122" s="44"/>
      <c r="AX1122" s="44">
        <f t="shared" si="1292"/>
        <v>73.185930192932005</v>
      </c>
      <c r="AY1122" s="44">
        <f t="shared" si="1293"/>
        <v>342.65393242504001</v>
      </c>
      <c r="AZ1122" s="44">
        <f t="shared" si="1294"/>
        <v>0</v>
      </c>
      <c r="BA1122" s="44"/>
      <c r="BB1122" s="44">
        <f t="shared" si="1295"/>
        <v>0</v>
      </c>
      <c r="BC1122" s="44"/>
      <c r="BD1122" s="44">
        <f t="shared" si="1296"/>
        <v>342.65393242504001</v>
      </c>
      <c r="BE1122" s="20"/>
      <c r="BF1122" s="20">
        <v>0.56000000000000005</v>
      </c>
      <c r="BG1122" s="20"/>
      <c r="BH1122" s="20">
        <v>0.05</v>
      </c>
      <c r="BI1122" s="44">
        <f t="shared" si="1297"/>
        <v>183.50105089678712</v>
      </c>
      <c r="BJ1122" s="44">
        <f t="shared" si="1298"/>
        <v>0</v>
      </c>
      <c r="BK1122" s="44">
        <f t="shared" si="1299"/>
        <v>0</v>
      </c>
      <c r="BL1122" s="44">
        <f t="shared" si="1300"/>
        <v>0</v>
      </c>
      <c r="BM1122" s="44"/>
      <c r="BN1122" s="44">
        <f t="shared" si="1301"/>
        <v>183.50105089678712</v>
      </c>
      <c r="BO1122" s="44">
        <f t="shared" si="1302"/>
        <v>134.6140448812657</v>
      </c>
      <c r="BP1122" s="44">
        <f t="shared" si="1303"/>
        <v>0</v>
      </c>
      <c r="BQ1122" s="44"/>
      <c r="BR1122" s="44">
        <f t="shared" si="1304"/>
        <v>0</v>
      </c>
      <c r="BS1122" s="44"/>
      <c r="BT1122" s="44">
        <f t="shared" si="1305"/>
        <v>134.6140448812657</v>
      </c>
      <c r="BU1122" s="20"/>
      <c r="BV1122" s="20">
        <v>0.22</v>
      </c>
      <c r="BW1122" s="20"/>
      <c r="BX1122" s="20">
        <v>0.05</v>
      </c>
      <c r="BY1122" s="44">
        <f t="shared" si="1306"/>
        <v>72.089698566594933</v>
      </c>
      <c r="BZ1122" s="44">
        <f t="shared" si="1307"/>
        <v>0</v>
      </c>
      <c r="CA1122" s="44">
        <f t="shared" si="1308"/>
        <v>0</v>
      </c>
      <c r="CB1122" s="44">
        <f t="shared" si="1309"/>
        <v>0</v>
      </c>
      <c r="CC1122" s="44"/>
      <c r="CD1122" s="44">
        <f t="shared" si="1310"/>
        <v>72.089698566594933</v>
      </c>
      <c r="CE1122" s="44">
        <f t="shared" si="1311"/>
        <v>4.2285332146608958</v>
      </c>
      <c r="CF1122" s="44">
        <f t="shared" si="1312"/>
        <v>11.071121210141454</v>
      </c>
      <c r="CG1122" s="44">
        <f t="shared" si="1313"/>
        <v>4.9428534693829755</v>
      </c>
      <c r="CH1122" s="44">
        <f t="shared" si="1314"/>
        <v>28.351534465540691</v>
      </c>
      <c r="CI1122" s="44">
        <f t="shared" si="1315"/>
        <v>88.204773892793284</v>
      </c>
      <c r="CJ1122" s="44">
        <f t="shared" si="1316"/>
        <v>34.651875457883072</v>
      </c>
      <c r="CK1122" s="44">
        <f t="shared" si="1317"/>
        <v>157.5085248085594</v>
      </c>
      <c r="CM1122" s="35">
        <f>$CE$4/1000</f>
        <v>35</v>
      </c>
    </row>
    <row r="1123" spans="1:91" x14ac:dyDescent="0.25">
      <c r="A1123" s="41">
        <f>'[11]КППВ ПАТ "СМНВО"'!F292</f>
        <v>1966</v>
      </c>
      <c r="B1123" s="41" t="str">
        <f>'[11]КППВ ПАТ "СМНВО"'!C292</f>
        <v>пр-т Курський, 125</v>
      </c>
      <c r="C1123" s="50">
        <f>'[11]КППВ ПАТ "СМНВО"'!O292</f>
        <v>1</v>
      </c>
      <c r="D1123" s="46">
        <f>'[11]КППВ ПАТ "СМНВО"'!G292</f>
        <v>4</v>
      </c>
      <c r="E1123" s="86" t="str">
        <f t="shared" si="1277"/>
        <v>ПАТ"Сумське НВО ім.Фрунзе"</v>
      </c>
      <c r="F1123" s="43">
        <f>'[11]КППВ ПАТ "СМНВО"'!L292</f>
        <v>1523.26</v>
      </c>
      <c r="G1123" s="43">
        <f>'[11]КППВ ПАТ "СМНВО"'!CL292</f>
        <v>264.7191878771693</v>
      </c>
      <c r="H1123" s="32">
        <f t="shared" si="1335"/>
        <v>173.78463812951782</v>
      </c>
      <c r="I1123" s="42"/>
      <c r="J1123" s="42"/>
      <c r="K1123" s="43">
        <f>'[11]КППВ ПАТ "СМНВО"'!CN292</f>
        <v>0</v>
      </c>
      <c r="L1123" s="42"/>
      <c r="M1123" s="42"/>
      <c r="N1123" s="44">
        <f t="shared" si="1319"/>
        <v>264.7191878771693</v>
      </c>
      <c r="O1123" s="44">
        <f t="shared" si="1320"/>
        <v>141.7647502954932</v>
      </c>
      <c r="P1123" s="44">
        <f t="shared" si="1321"/>
        <v>0</v>
      </c>
      <c r="Q1123" s="44">
        <f t="shared" si="1322"/>
        <v>0</v>
      </c>
      <c r="R1123" s="44">
        <f t="shared" si="1323"/>
        <v>0</v>
      </c>
      <c r="S1123" s="44">
        <f t="shared" si="1324"/>
        <v>0</v>
      </c>
      <c r="T1123" s="44">
        <f t="shared" si="1325"/>
        <v>141.7647502954932</v>
      </c>
      <c r="U1123" s="44">
        <f t="shared" si="1326"/>
        <v>272.66076351348437</v>
      </c>
      <c r="V1123" s="44">
        <f t="shared" si="1327"/>
        <v>0</v>
      </c>
      <c r="W1123" s="44">
        <f t="shared" si="1328"/>
        <v>0</v>
      </c>
      <c r="X1123" s="44">
        <f t="shared" si="1329"/>
        <v>0</v>
      </c>
      <c r="Y1123" s="44">
        <f t="shared" si="1330"/>
        <v>0</v>
      </c>
      <c r="Z1123" s="44">
        <f t="shared" si="1331"/>
        <v>272.66076351348437</v>
      </c>
      <c r="AA1123" s="20">
        <v>0.03</v>
      </c>
      <c r="AC1123" s="44">
        <f t="shared" si="1332"/>
        <v>179.74467999999999</v>
      </c>
      <c r="AD1123" s="28">
        <f t="shared" ref="AD1123:AD1125" si="1351">98+$CG$3</f>
        <v>118</v>
      </c>
      <c r="AE1123" s="44">
        <f t="shared" si="1333"/>
        <v>1108.93328</v>
      </c>
      <c r="AF1123" s="28">
        <f t="shared" ref="AF1123:AF1125" si="1352">708+$CG$3</f>
        <v>728</v>
      </c>
      <c r="AG1123" s="44">
        <f t="shared" si="1334"/>
        <v>202.59357999999997</v>
      </c>
      <c r="AH1123" s="28">
        <f t="shared" ref="AH1123:AH1125" si="1353">113+$CG$3</f>
        <v>133</v>
      </c>
      <c r="AI1123" s="44">
        <f t="shared" si="1284"/>
        <v>49.078937432427182</v>
      </c>
      <c r="AJ1123" s="44">
        <f t="shared" si="1285"/>
        <v>0</v>
      </c>
      <c r="AK1123" s="44"/>
      <c r="AL1123" s="44">
        <f t="shared" si="1286"/>
        <v>0</v>
      </c>
      <c r="AM1123" s="44"/>
      <c r="AN1123" s="44">
        <f t="shared" si="1287"/>
        <v>49.078937432427182</v>
      </c>
      <c r="AO1123" s="20"/>
      <c r="AP1123" s="20">
        <v>0.18</v>
      </c>
      <c r="AQ1123" s="20"/>
      <c r="AR1123" s="20">
        <v>0.05</v>
      </c>
      <c r="AS1123" s="44">
        <f t="shared" si="1288"/>
        <v>32.612384219930973</v>
      </c>
      <c r="AT1123" s="44">
        <f t="shared" si="1289"/>
        <v>0</v>
      </c>
      <c r="AU1123" s="44">
        <f t="shared" si="1290"/>
        <v>0</v>
      </c>
      <c r="AV1123" s="44">
        <f t="shared" si="1291"/>
        <v>0</v>
      </c>
      <c r="AW1123" s="44"/>
      <c r="AX1123" s="44">
        <f t="shared" si="1292"/>
        <v>32.612384219930973</v>
      </c>
      <c r="AY1123" s="44">
        <f t="shared" si="1293"/>
        <v>152.69002756755125</v>
      </c>
      <c r="AZ1123" s="44">
        <f t="shared" si="1294"/>
        <v>0</v>
      </c>
      <c r="BA1123" s="44"/>
      <c r="BB1123" s="44">
        <f t="shared" si="1295"/>
        <v>0</v>
      </c>
      <c r="BC1123" s="44"/>
      <c r="BD1123" s="44">
        <f t="shared" si="1296"/>
        <v>152.69002756755125</v>
      </c>
      <c r="BE1123" s="20"/>
      <c r="BF1123" s="20">
        <v>0.56000000000000005</v>
      </c>
      <c r="BG1123" s="20"/>
      <c r="BH1123" s="20">
        <v>0.05</v>
      </c>
      <c r="BI1123" s="44">
        <f t="shared" si="1297"/>
        <v>81.769907970440485</v>
      </c>
      <c r="BJ1123" s="44">
        <f t="shared" si="1298"/>
        <v>0</v>
      </c>
      <c r="BK1123" s="44">
        <f t="shared" si="1299"/>
        <v>0</v>
      </c>
      <c r="BL1123" s="44">
        <f t="shared" si="1300"/>
        <v>0</v>
      </c>
      <c r="BM1123" s="44"/>
      <c r="BN1123" s="44">
        <f t="shared" si="1301"/>
        <v>81.769907970440485</v>
      </c>
      <c r="BO1123" s="44">
        <f t="shared" si="1302"/>
        <v>59.985367972966564</v>
      </c>
      <c r="BP1123" s="44">
        <f t="shared" si="1303"/>
        <v>0</v>
      </c>
      <c r="BQ1123" s="44"/>
      <c r="BR1123" s="44">
        <f t="shared" si="1304"/>
        <v>0</v>
      </c>
      <c r="BS1123" s="44"/>
      <c r="BT1123" s="44">
        <f t="shared" si="1305"/>
        <v>59.985367972966564</v>
      </c>
      <c r="BU1123" s="20"/>
      <c r="BV1123" s="20">
        <v>0.22</v>
      </c>
      <c r="BW1123" s="20"/>
      <c r="BX1123" s="20">
        <v>0.05</v>
      </c>
      <c r="BY1123" s="44">
        <f t="shared" si="1306"/>
        <v>32.123892416958761</v>
      </c>
      <c r="BZ1123" s="44">
        <f t="shared" si="1307"/>
        <v>0</v>
      </c>
      <c r="CA1123" s="44">
        <f t="shared" si="1308"/>
        <v>0</v>
      </c>
      <c r="CB1123" s="44">
        <f t="shared" si="1309"/>
        <v>0</v>
      </c>
      <c r="CC1123" s="44"/>
      <c r="CD1123" s="44">
        <f t="shared" si="1310"/>
        <v>32.123892416958761</v>
      </c>
      <c r="CE1123" s="44">
        <f t="shared" si="1311"/>
        <v>5.5115467421161286</v>
      </c>
      <c r="CF1123" s="44">
        <f t="shared" si="1312"/>
        <v>13.561630525509154</v>
      </c>
      <c r="CG1123" s="44">
        <f t="shared" si="1313"/>
        <v>6.3066323772472641</v>
      </c>
      <c r="CH1123" s="44">
        <f t="shared" si="1314"/>
        <v>12.633727996315384</v>
      </c>
      <c r="CI1123" s="44">
        <f t="shared" si="1315"/>
        <v>39.304931544092312</v>
      </c>
      <c r="CJ1123" s="44">
        <f t="shared" si="1316"/>
        <v>15.441223106607694</v>
      </c>
      <c r="CK1123" s="44">
        <f t="shared" si="1317"/>
        <v>70.187377757307701</v>
      </c>
      <c r="CM1123" s="35">
        <f t="shared" ref="CM1123:CM1125" si="1354">$CE$3/1000</f>
        <v>20</v>
      </c>
    </row>
    <row r="1124" spans="1:91" x14ac:dyDescent="0.25">
      <c r="A1124" s="41">
        <f>'[11]КППВ ПАТ "СМНВО"'!F293</f>
        <v>1965</v>
      </c>
      <c r="B1124" s="41" t="str">
        <f>'[11]КППВ ПАТ "СМНВО"'!C293</f>
        <v>пров.Л.Українки, 2а</v>
      </c>
      <c r="C1124" s="50">
        <f>'[11]КППВ ПАТ "СМНВО"'!O293</f>
        <v>1</v>
      </c>
      <c r="D1124" s="46">
        <f>'[11]КППВ ПАТ "СМНВО"'!G293</f>
        <v>2</v>
      </c>
      <c r="E1124" s="86" t="str">
        <f t="shared" si="1277"/>
        <v>ПАТ"Сумське НВО ім.Фрунзе"</v>
      </c>
      <c r="F1124" s="43">
        <f>'[11]КППВ ПАТ "СМНВО"'!L293</f>
        <v>684.13</v>
      </c>
      <c r="G1124" s="43">
        <f>'[11]КППВ ПАТ "СМНВО"'!CL293</f>
        <v>141.65618525394453</v>
      </c>
      <c r="H1124" s="32">
        <f t="shared" si="1335"/>
        <v>207.06033247181756</v>
      </c>
      <c r="I1124" s="42"/>
      <c r="J1124" s="42"/>
      <c r="K1124" s="43">
        <f>'[11]КППВ ПАТ "СМНВО"'!CN293</f>
        <v>59.077199999999998</v>
      </c>
      <c r="L1124" s="42"/>
      <c r="M1124" s="42"/>
      <c r="N1124" s="44">
        <f t="shared" si="1319"/>
        <v>200.73338525394453</v>
      </c>
      <c r="O1124" s="44">
        <f t="shared" si="1320"/>
        <v>75.860967583716032</v>
      </c>
      <c r="P1124" s="44">
        <f t="shared" si="1321"/>
        <v>0</v>
      </c>
      <c r="Q1124" s="44">
        <f t="shared" si="1322"/>
        <v>0</v>
      </c>
      <c r="R1124" s="44">
        <f t="shared" si="1323"/>
        <v>31.637542307824592</v>
      </c>
      <c r="S1124" s="44">
        <f t="shared" si="1324"/>
        <v>0</v>
      </c>
      <c r="T1124" s="44">
        <f t="shared" si="1325"/>
        <v>107.49850989154062</v>
      </c>
      <c r="U1124" s="44">
        <f t="shared" si="1326"/>
        <v>145.90587081156286</v>
      </c>
      <c r="V1124" s="44">
        <f t="shared" si="1327"/>
        <v>0</v>
      </c>
      <c r="W1124" s="44">
        <f t="shared" si="1328"/>
        <v>0</v>
      </c>
      <c r="X1124" s="44">
        <f t="shared" si="1329"/>
        <v>59.077199999999998</v>
      </c>
      <c r="Y1124" s="44">
        <f t="shared" si="1330"/>
        <v>0</v>
      </c>
      <c r="Z1124" s="44">
        <f t="shared" si="1331"/>
        <v>204.98307081156287</v>
      </c>
      <c r="AA1124" s="20">
        <v>0.03</v>
      </c>
      <c r="AC1124" s="44">
        <f t="shared" si="1332"/>
        <v>80.727339999999998</v>
      </c>
      <c r="AD1124" s="28">
        <f t="shared" si="1351"/>
        <v>118</v>
      </c>
      <c r="AE1124" s="44">
        <f t="shared" si="1333"/>
        <v>498.04664000000002</v>
      </c>
      <c r="AF1124" s="28">
        <f t="shared" si="1352"/>
        <v>728</v>
      </c>
      <c r="AG1124" s="44">
        <f t="shared" si="1334"/>
        <v>90.989289999999997</v>
      </c>
      <c r="AH1124" s="28">
        <f t="shared" si="1353"/>
        <v>133</v>
      </c>
      <c r="AI1124" s="44">
        <f t="shared" si="1284"/>
        <v>26.263056746081315</v>
      </c>
      <c r="AJ1124" s="44">
        <f t="shared" si="1285"/>
        <v>0</v>
      </c>
      <c r="AK1124" s="44"/>
      <c r="AL1124" s="44">
        <f t="shared" si="1286"/>
        <v>2.9538600000000002</v>
      </c>
      <c r="AM1124" s="44"/>
      <c r="AN1124" s="44">
        <f t="shared" si="1287"/>
        <v>29.216916746081314</v>
      </c>
      <c r="AO1124" s="20"/>
      <c r="AP1124" s="20">
        <v>0.18</v>
      </c>
      <c r="AQ1124" s="20"/>
      <c r="AR1124" s="20">
        <v>0.05</v>
      </c>
      <c r="AS1124" s="44">
        <f t="shared" si="1288"/>
        <v>17.451496348556869</v>
      </c>
      <c r="AT1124" s="44">
        <f t="shared" si="1289"/>
        <v>0</v>
      </c>
      <c r="AU1124" s="44">
        <f t="shared" si="1290"/>
        <v>0</v>
      </c>
      <c r="AV1124" s="44">
        <f t="shared" si="1291"/>
        <v>1.5818771153912299</v>
      </c>
      <c r="AW1124" s="44"/>
      <c r="AX1124" s="44">
        <f t="shared" si="1292"/>
        <v>19.033373463948099</v>
      </c>
      <c r="AY1124" s="44">
        <f t="shared" si="1293"/>
        <v>81.707287654475209</v>
      </c>
      <c r="AZ1124" s="44">
        <f t="shared" si="1294"/>
        <v>0</v>
      </c>
      <c r="BA1124" s="44"/>
      <c r="BB1124" s="44">
        <f t="shared" si="1295"/>
        <v>2.9538600000000002</v>
      </c>
      <c r="BC1124" s="44"/>
      <c r="BD1124" s="44">
        <f t="shared" si="1296"/>
        <v>84.661147654475215</v>
      </c>
      <c r="BE1124" s="20"/>
      <c r="BF1124" s="20">
        <v>0.56000000000000005</v>
      </c>
      <c r="BG1124" s="20"/>
      <c r="BH1124" s="20">
        <v>0.05</v>
      </c>
      <c r="BI1124" s="44">
        <f t="shared" si="1297"/>
        <v>43.756606102287407</v>
      </c>
      <c r="BJ1124" s="44">
        <f t="shared" si="1298"/>
        <v>0</v>
      </c>
      <c r="BK1124" s="44">
        <f t="shared" si="1299"/>
        <v>0</v>
      </c>
      <c r="BL1124" s="44">
        <f t="shared" si="1300"/>
        <v>1.5818771153912299</v>
      </c>
      <c r="BM1124" s="44"/>
      <c r="BN1124" s="44">
        <f t="shared" si="1301"/>
        <v>45.338483217678636</v>
      </c>
      <c r="BO1124" s="44">
        <f t="shared" si="1302"/>
        <v>32.099291578543827</v>
      </c>
      <c r="BP1124" s="44">
        <f t="shared" si="1303"/>
        <v>0</v>
      </c>
      <c r="BQ1124" s="44"/>
      <c r="BR1124" s="44">
        <f t="shared" si="1304"/>
        <v>2.9538600000000002</v>
      </c>
      <c r="BS1124" s="44"/>
      <c r="BT1124" s="44">
        <f t="shared" si="1305"/>
        <v>35.053151578543826</v>
      </c>
      <c r="BU1124" s="20"/>
      <c r="BV1124" s="20">
        <v>0.22</v>
      </c>
      <c r="BW1124" s="20"/>
      <c r="BX1124" s="20">
        <v>0.05</v>
      </c>
      <c r="BY1124" s="44">
        <f t="shared" si="1306"/>
        <v>17.190095254470052</v>
      </c>
      <c r="BZ1124" s="44">
        <f t="shared" si="1307"/>
        <v>0</v>
      </c>
      <c r="CA1124" s="44">
        <f t="shared" si="1308"/>
        <v>0</v>
      </c>
      <c r="CB1124" s="44">
        <f t="shared" si="1309"/>
        <v>1.5818771153912299</v>
      </c>
      <c r="CC1124" s="44"/>
      <c r="CD1124" s="44">
        <f t="shared" si="1310"/>
        <v>18.771972369861281</v>
      </c>
      <c r="CE1124" s="44">
        <f t="shared" si="1311"/>
        <v>4.2413574321393419</v>
      </c>
      <c r="CF1124" s="44">
        <f t="shared" si="1312"/>
        <v>10.985075032368945</v>
      </c>
      <c r="CG1124" s="44">
        <f t="shared" si="1313"/>
        <v>4.8470820331104276</v>
      </c>
      <c r="CH1124" s="44">
        <f t="shared" si="1314"/>
        <v>7.5209162702267705</v>
      </c>
      <c r="CI1124" s="44">
        <f t="shared" si="1315"/>
        <v>21.793175795526551</v>
      </c>
      <c r="CJ1124" s="44">
        <f t="shared" si="1316"/>
        <v>9.0232593781530621</v>
      </c>
      <c r="CK1124" s="44">
        <f t="shared" si="1317"/>
        <v>52.766023389326421</v>
      </c>
      <c r="CM1124" s="35">
        <f t="shared" si="1354"/>
        <v>20</v>
      </c>
    </row>
    <row r="1125" spans="1:91" x14ac:dyDescent="0.25">
      <c r="A1125" s="41">
        <f>'[11]КППВ ПАТ "СМНВО"'!F294</f>
        <v>1914</v>
      </c>
      <c r="B1125" s="41" t="str">
        <f>'[11]КППВ ПАТ "СМНВО"'!C294</f>
        <v>вул Пролетарська, 38</v>
      </c>
      <c r="C1125" s="50">
        <f>'[11]КППВ ПАТ "СМНВО"'!O294</f>
        <v>1</v>
      </c>
      <c r="D1125" s="46">
        <f>'[11]КППВ ПАТ "СМНВО"'!G294</f>
        <v>1</v>
      </c>
      <c r="E1125" s="86" t="str">
        <f t="shared" si="1277"/>
        <v>ПАТ"Сумське НВО ім.Фрунзе"</v>
      </c>
      <c r="F1125" s="43">
        <f>'[11]КППВ ПАТ "СМНВО"'!L294</f>
        <v>262</v>
      </c>
      <c r="G1125" s="43">
        <f>'[11]КППВ ПАТ "СМНВО"'!CL294</f>
        <v>45.965768854697473</v>
      </c>
      <c r="H1125" s="32">
        <f t="shared" si="1335"/>
        <v>175.44186585762395</v>
      </c>
      <c r="I1125" s="42"/>
      <c r="J1125" s="42"/>
      <c r="K1125" s="43">
        <f>'[11]КППВ ПАТ "СМНВО"'!CN294</f>
        <v>0</v>
      </c>
      <c r="L1125" s="42"/>
      <c r="M1125" s="42"/>
      <c r="N1125" s="44">
        <f t="shared" si="1319"/>
        <v>45.965768854697473</v>
      </c>
      <c r="O1125" s="44">
        <f t="shared" si="1320"/>
        <v>24.615993257164817</v>
      </c>
      <c r="P1125" s="44">
        <f t="shared" si="1321"/>
        <v>0</v>
      </c>
      <c r="Q1125" s="44">
        <f t="shared" si="1322"/>
        <v>0</v>
      </c>
      <c r="R1125" s="44">
        <f t="shared" si="1323"/>
        <v>0</v>
      </c>
      <c r="S1125" s="44">
        <f t="shared" si="1324"/>
        <v>0</v>
      </c>
      <c r="T1125" s="44">
        <f t="shared" si="1325"/>
        <v>24.615993257164817</v>
      </c>
      <c r="U1125" s="44">
        <f t="shared" si="1326"/>
        <v>47.3447419203384</v>
      </c>
      <c r="V1125" s="44">
        <f t="shared" si="1327"/>
        <v>0</v>
      </c>
      <c r="W1125" s="44">
        <f t="shared" si="1328"/>
        <v>0</v>
      </c>
      <c r="X1125" s="44">
        <f t="shared" si="1329"/>
        <v>0</v>
      </c>
      <c r="Y1125" s="44">
        <f t="shared" si="1330"/>
        <v>0</v>
      </c>
      <c r="Z1125" s="44">
        <f t="shared" si="1331"/>
        <v>47.3447419203384</v>
      </c>
      <c r="AA1125" s="20">
        <v>0.03</v>
      </c>
      <c r="AC1125" s="44">
        <f t="shared" si="1332"/>
        <v>30.916</v>
      </c>
      <c r="AD1125" s="28">
        <f t="shared" si="1351"/>
        <v>118</v>
      </c>
      <c r="AE1125" s="44">
        <f t="shared" si="1333"/>
        <v>190.73599999999999</v>
      </c>
      <c r="AF1125" s="28">
        <f t="shared" si="1352"/>
        <v>728</v>
      </c>
      <c r="AG1125" s="44">
        <f t="shared" si="1334"/>
        <v>34.845999999999997</v>
      </c>
      <c r="AH1125" s="28">
        <f t="shared" si="1353"/>
        <v>133</v>
      </c>
      <c r="AI1125" s="44">
        <f t="shared" si="1284"/>
        <v>8.5220535456609117</v>
      </c>
      <c r="AJ1125" s="44">
        <f t="shared" si="1285"/>
        <v>0</v>
      </c>
      <c r="AK1125" s="44"/>
      <c r="AL1125" s="44">
        <f t="shared" si="1286"/>
        <v>0</v>
      </c>
      <c r="AM1125" s="44"/>
      <c r="AN1125" s="44">
        <f t="shared" si="1287"/>
        <v>8.5220535456609117</v>
      </c>
      <c r="AO1125" s="20"/>
      <c r="AP1125" s="20">
        <v>0.18</v>
      </c>
      <c r="AQ1125" s="20"/>
      <c r="AR1125" s="20">
        <v>0.05</v>
      </c>
      <c r="AS1125" s="44">
        <f t="shared" si="1288"/>
        <v>5.6628056578561932</v>
      </c>
      <c r="AT1125" s="44">
        <f t="shared" si="1289"/>
        <v>0</v>
      </c>
      <c r="AU1125" s="44">
        <f t="shared" si="1290"/>
        <v>0</v>
      </c>
      <c r="AV1125" s="44">
        <f t="shared" si="1291"/>
        <v>0</v>
      </c>
      <c r="AW1125" s="44"/>
      <c r="AX1125" s="44">
        <f t="shared" si="1292"/>
        <v>5.6628056578561932</v>
      </c>
      <c r="AY1125" s="44">
        <f t="shared" si="1293"/>
        <v>26.513055475389507</v>
      </c>
      <c r="AZ1125" s="44">
        <f t="shared" si="1294"/>
        <v>0</v>
      </c>
      <c r="BA1125" s="44"/>
      <c r="BB1125" s="44">
        <f t="shared" si="1295"/>
        <v>0</v>
      </c>
      <c r="BC1125" s="44"/>
      <c r="BD1125" s="44">
        <f t="shared" si="1296"/>
        <v>26.513055475389507</v>
      </c>
      <c r="BE1125" s="20"/>
      <c r="BF1125" s="20">
        <v>0.56000000000000005</v>
      </c>
      <c r="BG1125" s="20"/>
      <c r="BH1125" s="20">
        <v>0.05</v>
      </c>
      <c r="BI1125" s="44">
        <f t="shared" si="1297"/>
        <v>14.19850491073267</v>
      </c>
      <c r="BJ1125" s="44">
        <f t="shared" si="1298"/>
        <v>0</v>
      </c>
      <c r="BK1125" s="44">
        <f t="shared" si="1299"/>
        <v>0</v>
      </c>
      <c r="BL1125" s="44">
        <f t="shared" si="1300"/>
        <v>0</v>
      </c>
      <c r="BM1125" s="44"/>
      <c r="BN1125" s="44">
        <f t="shared" si="1301"/>
        <v>14.19850491073267</v>
      </c>
      <c r="BO1125" s="44">
        <f t="shared" si="1302"/>
        <v>10.415843222474448</v>
      </c>
      <c r="BP1125" s="44">
        <f t="shared" si="1303"/>
        <v>0</v>
      </c>
      <c r="BQ1125" s="44"/>
      <c r="BR1125" s="44">
        <f t="shared" si="1304"/>
        <v>0</v>
      </c>
      <c r="BS1125" s="44"/>
      <c r="BT1125" s="44">
        <f t="shared" si="1305"/>
        <v>10.415843222474448</v>
      </c>
      <c r="BU1125" s="20"/>
      <c r="BV1125" s="20">
        <v>0.22</v>
      </c>
      <c r="BW1125" s="20"/>
      <c r="BX1125" s="20">
        <v>0.05</v>
      </c>
      <c r="BY1125" s="44">
        <f t="shared" si="1306"/>
        <v>5.5779840720735478</v>
      </c>
      <c r="BZ1125" s="44">
        <f t="shared" si="1307"/>
        <v>0</v>
      </c>
      <c r="CA1125" s="44">
        <f t="shared" si="1308"/>
        <v>0</v>
      </c>
      <c r="CB1125" s="44">
        <f t="shared" si="1309"/>
        <v>0</v>
      </c>
      <c r="CC1125" s="44"/>
      <c r="CD1125" s="44">
        <f t="shared" si="1310"/>
        <v>5.5779840720735478</v>
      </c>
      <c r="CE1125" s="44">
        <f t="shared" si="1311"/>
        <v>5.4594845502263061</v>
      </c>
      <c r="CF1125" s="44">
        <f t="shared" si="1312"/>
        <v>13.433527064939238</v>
      </c>
      <c r="CG1125" s="44">
        <f t="shared" si="1313"/>
        <v>6.2470597889402759</v>
      </c>
      <c r="CH1125" s="44">
        <f t="shared" si="1314"/>
        <v>2.1937171442260888</v>
      </c>
      <c r="CI1125" s="44">
        <f t="shared" si="1315"/>
        <v>6.8248977820367216</v>
      </c>
      <c r="CJ1125" s="44">
        <f t="shared" si="1316"/>
        <v>2.6812098429429976</v>
      </c>
      <c r="CK1125" s="44">
        <f t="shared" si="1317"/>
        <v>12.187317467922716</v>
      </c>
      <c r="CM1125" s="35">
        <f t="shared" si="1354"/>
        <v>20</v>
      </c>
    </row>
    <row r="1126" spans="1:91" ht="60" x14ac:dyDescent="0.25">
      <c r="A1126" s="41"/>
      <c r="B1126" s="55" t="s">
        <v>97</v>
      </c>
      <c r="C1126" s="56"/>
      <c r="D1126" s="56"/>
      <c r="E1126" s="89"/>
      <c r="F1126" s="58">
        <f>SUM(F835:F1125)</f>
        <v>1086386.3499999996</v>
      </c>
      <c r="G1126" s="58">
        <f>SUM(G835:G1125)</f>
        <v>172581.77733554665</v>
      </c>
      <c r="H1126" s="59"/>
      <c r="I1126" s="59"/>
      <c r="J1126" s="59"/>
      <c r="K1126" s="59"/>
      <c r="L1126" s="59"/>
      <c r="M1126" s="59"/>
      <c r="N1126" s="58">
        <f t="shared" ref="N1126:Z1126" si="1355">SUM(N835:N1125)</f>
        <v>212039.94954179646</v>
      </c>
      <c r="O1126" s="58">
        <f t="shared" si="1355"/>
        <v>92422.512949376774</v>
      </c>
      <c r="P1126" s="58">
        <f t="shared" si="1355"/>
        <v>0</v>
      </c>
      <c r="Q1126" s="58">
        <f t="shared" si="1355"/>
        <v>0</v>
      </c>
      <c r="R1126" s="58">
        <f t="shared" si="1355"/>
        <v>21130.987801802767</v>
      </c>
      <c r="S1126" s="58">
        <f t="shared" si="1355"/>
        <v>0</v>
      </c>
      <c r="T1126" s="58">
        <f t="shared" si="1355"/>
        <v>113553.50075117957</v>
      </c>
      <c r="U1126" s="58">
        <f t="shared" si="1355"/>
        <v>183137.70872864113</v>
      </c>
      <c r="V1126" s="58">
        <f t="shared" si="1355"/>
        <v>0</v>
      </c>
      <c r="W1126" s="58">
        <f t="shared" si="1355"/>
        <v>0</v>
      </c>
      <c r="X1126" s="58">
        <f t="shared" si="1355"/>
        <v>39458.172206249998</v>
      </c>
      <c r="Y1126" s="58">
        <f t="shared" si="1355"/>
        <v>0</v>
      </c>
      <c r="Z1126" s="58">
        <f t="shared" si="1355"/>
        <v>222595.88093489112</v>
      </c>
      <c r="AA1126" s="57"/>
      <c r="AC1126" s="58">
        <f t="shared" ref="AC1126" si="1356">SUM(AC835:AC1125)</f>
        <v>98031.574399047589</v>
      </c>
      <c r="AD1126" s="58">
        <f t="shared" ref="AD1126" si="1357">SUM(AD835:AD1125)</f>
        <v>28701.714285714308</v>
      </c>
      <c r="AE1126" s="58">
        <f t="shared" ref="AE1126" si="1358">SUM(AE835:AE1125)</f>
        <v>726417.72462904768</v>
      </c>
      <c r="AF1126" s="58">
        <f t="shared" ref="AF1126" si="1359">SUM(AF835:AF1125)</f>
        <v>200344.71428571412</v>
      </c>
      <c r="AG1126" s="58">
        <f t="shared" ref="AG1126" si="1360">SUM(AG835:AG1125)</f>
        <v>116944.12933904768</v>
      </c>
      <c r="AH1126" s="58">
        <f t="shared" ref="AH1126" si="1361">SUM(AH835:AH1125)</f>
        <v>33382.714285714312</v>
      </c>
      <c r="AI1126" s="58">
        <f t="shared" ref="AI1126" si="1362">SUM(AI835:AI1125)</f>
        <v>32964.787571155422</v>
      </c>
      <c r="AJ1126" s="58">
        <f t="shared" ref="AJ1126" si="1363">SUM(AJ835:AJ1125)</f>
        <v>0</v>
      </c>
      <c r="AK1126" s="58">
        <f t="shared" ref="AK1126" si="1364">SUM(AK835:AK1125)</f>
        <v>0</v>
      </c>
      <c r="AL1126" s="58">
        <f t="shared" ref="AL1126" si="1365">SUM(AL835:AL1125)</f>
        <v>1972.9086103125001</v>
      </c>
      <c r="AM1126" s="58">
        <f t="shared" ref="AM1126" si="1366">SUM(AM835:AM1125)</f>
        <v>0</v>
      </c>
      <c r="AN1126" s="58">
        <f t="shared" ref="AN1126" si="1367">SUM(AN835:AN1125)</f>
        <v>34937.696181467923</v>
      </c>
      <c r="AO1126" s="58">
        <f t="shared" ref="AO1126" si="1368">SUM(AO835:AO1125)</f>
        <v>0</v>
      </c>
      <c r="AP1126" s="58">
        <f t="shared" ref="AP1126" si="1369">SUM(AP835:AP1125)</f>
        <v>52.379999999999932</v>
      </c>
      <c r="AQ1126" s="58">
        <f t="shared" ref="AQ1126" si="1370">SUM(AQ835:AQ1125)</f>
        <v>0</v>
      </c>
      <c r="AR1126" s="58">
        <f t="shared" ref="AR1126" si="1371">SUM(AR835:AR1125)</f>
        <v>14.550000000000072</v>
      </c>
      <c r="AS1126" s="58">
        <f t="shared" ref="AS1126" si="1372">SUM(AS835:AS1125)</f>
        <v>21904.71868872648</v>
      </c>
      <c r="AT1126" s="58">
        <f t="shared" ref="AT1126" si="1373">SUM(AT835:AT1125)</f>
        <v>0</v>
      </c>
      <c r="AU1126" s="58">
        <f t="shared" ref="AU1126" si="1374">SUM(AU835:AU1125)</f>
        <v>0</v>
      </c>
      <c r="AV1126" s="58">
        <f t="shared" ref="AV1126" si="1375">SUM(AV835:AV1125)</f>
        <v>1056.549390090139</v>
      </c>
      <c r="AW1126" s="58">
        <f t="shared" ref="AW1126" si="1376">SUM(AW835:AW1125)</f>
        <v>0</v>
      </c>
      <c r="AX1126" s="58">
        <f t="shared" ref="AX1126" si="1377">SUM(AX835:AX1125)</f>
        <v>22961.268078816636</v>
      </c>
      <c r="AY1126" s="58">
        <f t="shared" ref="AY1126" si="1378">SUM(AY835:AY1125)</f>
        <v>102557.11688803908</v>
      </c>
      <c r="AZ1126" s="58">
        <f t="shared" ref="AZ1126" si="1379">SUM(AZ835:AZ1125)</f>
        <v>0</v>
      </c>
      <c r="BA1126" s="58">
        <f t="shared" ref="BA1126" si="1380">SUM(BA835:BA1125)</f>
        <v>0</v>
      </c>
      <c r="BB1126" s="58">
        <f t="shared" ref="BB1126" si="1381">SUM(BB835:BB1125)</f>
        <v>1972.9086103125001</v>
      </c>
      <c r="BC1126" s="58">
        <f t="shared" ref="BC1126" si="1382">SUM(BC835:BC1125)</f>
        <v>0</v>
      </c>
      <c r="BD1126" s="58">
        <f t="shared" ref="BD1126" si="1383">SUM(BD835:BD1125)</f>
        <v>104530.02549835159</v>
      </c>
      <c r="BE1126" s="58">
        <f t="shared" ref="BE1126" si="1384">SUM(BE835:BE1125)</f>
        <v>0</v>
      </c>
      <c r="BF1126" s="58">
        <f t="shared" ref="BF1126" si="1385">SUM(BF835:BF1125)</f>
        <v>162.96000000000049</v>
      </c>
      <c r="BG1126" s="58">
        <f t="shared" ref="BG1126" si="1386">SUM(BG835:BG1125)</f>
        <v>0</v>
      </c>
      <c r="BH1126" s="58">
        <f t="shared" ref="BH1126" si="1387">SUM(BH835:BH1125)</f>
        <v>14.550000000000072</v>
      </c>
      <c r="BI1126" s="58">
        <f t="shared" ref="BI1126" si="1388">SUM(BI835:BI1125)</f>
        <v>54922.29023233748</v>
      </c>
      <c r="BJ1126" s="58">
        <f t="shared" ref="BJ1126" si="1389">SUM(BJ835:BJ1125)</f>
        <v>0</v>
      </c>
      <c r="BK1126" s="58">
        <f t="shared" ref="BK1126" si="1390">SUM(BK835:BK1125)</f>
        <v>0</v>
      </c>
      <c r="BL1126" s="58">
        <f t="shared" ref="BL1126" si="1391">SUM(BL835:BL1125)</f>
        <v>1056.549390090139</v>
      </c>
      <c r="BM1126" s="58">
        <f t="shared" ref="BM1126" si="1392">SUM(BM835:BM1125)</f>
        <v>0</v>
      </c>
      <c r="BN1126" s="58">
        <f t="shared" ref="BN1126" si="1393">SUM(BN835:BN1125)</f>
        <v>55978.839622427586</v>
      </c>
      <c r="BO1126" s="58">
        <f t="shared" ref="BO1126" si="1394">SUM(BO835:BO1125)</f>
        <v>40290.295920301076</v>
      </c>
      <c r="BP1126" s="58">
        <f t="shared" ref="BP1126" si="1395">SUM(BP835:BP1125)</f>
        <v>0</v>
      </c>
      <c r="BQ1126" s="58">
        <f t="shared" ref="BQ1126" si="1396">SUM(BQ835:BQ1125)</f>
        <v>0</v>
      </c>
      <c r="BR1126" s="58">
        <f t="shared" ref="BR1126" si="1397">SUM(BR835:BR1125)</f>
        <v>1972.9086103125001</v>
      </c>
      <c r="BS1126" s="58">
        <f t="shared" ref="BS1126" si="1398">SUM(BS835:BS1125)</f>
        <v>0</v>
      </c>
      <c r="BT1126" s="58">
        <f t="shared" ref="BT1126" si="1399">SUM(BT835:BT1125)</f>
        <v>42263.204530613562</v>
      </c>
      <c r="BU1126" s="58">
        <f t="shared" ref="BU1126" si="1400">SUM(BU835:BU1125)</f>
        <v>0</v>
      </c>
      <c r="BV1126" s="58">
        <f t="shared" ref="BV1126" si="1401">SUM(BV835:BV1125)</f>
        <v>64.019999999999783</v>
      </c>
      <c r="BW1126" s="58">
        <f t="shared" ref="BW1126" si="1402">SUM(BW835:BW1125)</f>
        <v>0</v>
      </c>
      <c r="BX1126" s="58">
        <f t="shared" ref="BX1126" si="1403">SUM(BX835:BX1125)</f>
        <v>14.550000000000072</v>
      </c>
      <c r="BY1126" s="58">
        <f t="shared" ref="BY1126" si="1404">SUM(BY835:BY1125)</f>
        <v>21576.614019846864</v>
      </c>
      <c r="BZ1126" s="58">
        <f t="shared" ref="BZ1126" si="1405">SUM(BZ835:BZ1125)</f>
        <v>0</v>
      </c>
      <c r="CA1126" s="58">
        <f t="shared" ref="CA1126" si="1406">SUM(CA835:CA1125)</f>
        <v>0</v>
      </c>
      <c r="CB1126" s="58">
        <f t="shared" ref="CB1126" si="1407">SUM(CB835:CB1125)</f>
        <v>1056.549390090139</v>
      </c>
      <c r="CC1126" s="58">
        <f t="shared" ref="CC1126" si="1408">SUM(CC835:CC1125)</f>
        <v>0</v>
      </c>
      <c r="CD1126" s="58">
        <f t="shared" ref="CD1126" si="1409">SUM(CD835:CD1125)</f>
        <v>22633.163409937013</v>
      </c>
      <c r="CE1126" s="58">
        <f t="shared" ref="CE1126:CE1127" si="1410">AC1126/AX1126</f>
        <v>4.2694320741583311</v>
      </c>
      <c r="CF1126" s="58">
        <f t="shared" ref="CF1126:CF1127" si="1411">AE1126/BN1126</f>
        <v>12.976648489476956</v>
      </c>
      <c r="CG1126" s="58">
        <f t="shared" ref="CG1126:CG1127" si="1412">AG1126/CD1126</f>
        <v>5.1669369951044386</v>
      </c>
      <c r="CH1126" s="58">
        <f t="shared" ref="CH1126" si="1413">SUM(CH835:CH1125)</f>
        <v>8993.5392546403655</v>
      </c>
      <c r="CI1126" s="58">
        <f t="shared" ref="CI1126" si="1414">SUM(CI835:CI1125)</f>
        <v>26907.752667064535</v>
      </c>
      <c r="CJ1126" s="58">
        <f t="shared" ref="CJ1126" si="1415">SUM(CJ835:CJ1125)</f>
        <v>10879.245929632383</v>
      </c>
      <c r="CK1126" s="58">
        <f t="shared" ref="CK1126" si="1416">SUM(CK835:CK1125)</f>
        <v>57299.851218326272</v>
      </c>
      <c r="CM1126" s="58">
        <f>SUM(CM835:CM1125)</f>
        <v>3580</v>
      </c>
    </row>
    <row r="1127" spans="1:91" x14ac:dyDescent="0.25">
      <c r="B1127" s="55"/>
      <c r="C1127" s="56"/>
      <c r="D1127" s="56"/>
      <c r="E1127" s="89"/>
      <c r="F1127" s="58">
        <f>F1126+F834</f>
        <v>3895039.7599999993</v>
      </c>
      <c r="G1127" s="58">
        <f>G1126+G834</f>
        <v>630985.38655453909</v>
      </c>
      <c r="H1127" s="59"/>
      <c r="I1127" s="59"/>
      <c r="J1127" s="59"/>
      <c r="K1127" s="59"/>
      <c r="L1127" s="59"/>
      <c r="M1127" s="59"/>
      <c r="N1127" s="58">
        <f t="shared" ref="N1127:Z1127" si="1417">N1126+N834</f>
        <v>670443.55876078887</v>
      </c>
      <c r="O1127" s="58">
        <f t="shared" si="1417"/>
        <v>397026.3901672932</v>
      </c>
      <c r="P1127" s="58">
        <f t="shared" si="1417"/>
        <v>0</v>
      </c>
      <c r="Q1127" s="58">
        <f t="shared" si="1417"/>
        <v>0</v>
      </c>
      <c r="R1127" s="58">
        <f t="shared" si="1417"/>
        <v>21130.987801802767</v>
      </c>
      <c r="S1127" s="58">
        <f t="shared" si="1417"/>
        <v>0</v>
      </c>
      <c r="T1127" s="58">
        <f t="shared" si="1417"/>
        <v>418157.37796909601</v>
      </c>
      <c r="U1127" s="58">
        <f t="shared" si="1417"/>
        <v>669614.99919015286</v>
      </c>
      <c r="V1127" s="58">
        <f t="shared" si="1417"/>
        <v>0</v>
      </c>
      <c r="W1127" s="58">
        <f t="shared" si="1417"/>
        <v>0</v>
      </c>
      <c r="X1127" s="58">
        <f t="shared" si="1417"/>
        <v>39458.172206249998</v>
      </c>
      <c r="Y1127" s="58">
        <f t="shared" si="1417"/>
        <v>0</v>
      </c>
      <c r="Z1127" s="58">
        <f t="shared" si="1417"/>
        <v>709073.17139640287</v>
      </c>
      <c r="AA1127" s="57"/>
      <c r="AC1127" s="58">
        <f t="shared" ref="AC1127:CM1127" si="1418">AC1126+AC834</f>
        <v>342204.116030476</v>
      </c>
      <c r="AD1127" s="58">
        <f t="shared" si="1418"/>
        <v>106450.90476190485</v>
      </c>
      <c r="AE1127" s="58">
        <f t="shared" si="1418"/>
        <v>2595418.4513033354</v>
      </c>
      <c r="AF1127" s="58">
        <f t="shared" si="1418"/>
        <v>766498.76190476085</v>
      </c>
      <c r="AG1127" s="58">
        <f t="shared" si="1418"/>
        <v>412459.45801047655</v>
      </c>
      <c r="AH1127" s="58">
        <f t="shared" si="1418"/>
        <v>124443.90476190488</v>
      </c>
      <c r="AI1127" s="58">
        <f t="shared" si="1418"/>
        <v>120530.69985422767</v>
      </c>
      <c r="AJ1127" s="58">
        <f t="shared" si="1418"/>
        <v>0</v>
      </c>
      <c r="AK1127" s="58">
        <f t="shared" si="1418"/>
        <v>0</v>
      </c>
      <c r="AL1127" s="58">
        <f t="shared" si="1418"/>
        <v>1972.9086103125001</v>
      </c>
      <c r="AM1127" s="58">
        <f t="shared" si="1418"/>
        <v>0</v>
      </c>
      <c r="AN1127" s="58">
        <f t="shared" si="1418"/>
        <v>122503.60846454017</v>
      </c>
      <c r="AO1127" s="58">
        <f t="shared" si="1418"/>
        <v>0</v>
      </c>
      <c r="AP1127" s="58">
        <f t="shared" si="1418"/>
        <v>200.34000000000302</v>
      </c>
      <c r="AQ1127" s="58">
        <f t="shared" si="1418"/>
        <v>0</v>
      </c>
      <c r="AR1127" s="58">
        <f t="shared" si="1418"/>
        <v>14.550000000000072</v>
      </c>
      <c r="AS1127" s="58">
        <f t="shared" si="1418"/>
        <v>80076.626735146303</v>
      </c>
      <c r="AT1127" s="58">
        <f t="shared" si="1418"/>
        <v>0</v>
      </c>
      <c r="AU1127" s="58">
        <f t="shared" si="1418"/>
        <v>0</v>
      </c>
      <c r="AV1127" s="58">
        <f t="shared" si="1418"/>
        <v>1056.549390090139</v>
      </c>
      <c r="AW1127" s="58">
        <f t="shared" si="1418"/>
        <v>0</v>
      </c>
      <c r="AX1127" s="58">
        <f t="shared" si="1418"/>
        <v>81133.176125236452</v>
      </c>
      <c r="AY1127" s="58">
        <f t="shared" si="1418"/>
        <v>374984.39954648563</v>
      </c>
      <c r="AZ1127" s="58">
        <f t="shared" si="1418"/>
        <v>0</v>
      </c>
      <c r="BA1127" s="58">
        <f t="shared" si="1418"/>
        <v>0</v>
      </c>
      <c r="BB1127" s="58">
        <f t="shared" si="1418"/>
        <v>1972.9086103125001</v>
      </c>
      <c r="BC1127" s="58">
        <f t="shared" si="1418"/>
        <v>0</v>
      </c>
      <c r="BD1127" s="58">
        <f t="shared" si="1418"/>
        <v>376957.30815679813</v>
      </c>
      <c r="BE1127" s="58">
        <f t="shared" si="1418"/>
        <v>0</v>
      </c>
      <c r="BF1127" s="58">
        <f t="shared" si="1418"/>
        <v>623.28000000000225</v>
      </c>
      <c r="BG1127" s="58">
        <f t="shared" si="1418"/>
        <v>0</v>
      </c>
      <c r="BH1127" s="58">
        <f t="shared" si="1418"/>
        <v>55.649999999999878</v>
      </c>
      <c r="BI1127" s="58">
        <f t="shared" si="1418"/>
        <v>235947.05724733934</v>
      </c>
      <c r="BJ1127" s="58">
        <f t="shared" si="1418"/>
        <v>0</v>
      </c>
      <c r="BK1127" s="58">
        <f t="shared" si="1418"/>
        <v>0</v>
      </c>
      <c r="BL1127" s="58">
        <f t="shared" si="1418"/>
        <v>1056.549390090139</v>
      </c>
      <c r="BM1127" s="58">
        <f t="shared" si="1418"/>
        <v>0</v>
      </c>
      <c r="BN1127" s="58">
        <f t="shared" si="1418"/>
        <v>237003.60663742945</v>
      </c>
      <c r="BO1127" s="58">
        <f t="shared" si="1418"/>
        <v>147315.29982183347</v>
      </c>
      <c r="BP1127" s="58">
        <f t="shared" si="1418"/>
        <v>0</v>
      </c>
      <c r="BQ1127" s="58">
        <f t="shared" si="1418"/>
        <v>0</v>
      </c>
      <c r="BR1127" s="58">
        <f t="shared" si="1418"/>
        <v>1972.9086103125001</v>
      </c>
      <c r="BS1127" s="58">
        <f t="shared" si="1418"/>
        <v>0</v>
      </c>
      <c r="BT1127" s="58">
        <f t="shared" si="1418"/>
        <v>149288.20843214597</v>
      </c>
      <c r="BU1127" s="58">
        <f t="shared" si="1418"/>
        <v>0</v>
      </c>
      <c r="BV1127" s="58">
        <f t="shared" si="1418"/>
        <v>244.85999999999896</v>
      </c>
      <c r="BW1127" s="58">
        <f t="shared" si="1418"/>
        <v>0</v>
      </c>
      <c r="BX1127" s="58">
        <f t="shared" si="1418"/>
        <v>55.649999999999878</v>
      </c>
      <c r="BY1127" s="58">
        <f t="shared" si="1418"/>
        <v>92693.48677574053</v>
      </c>
      <c r="BZ1127" s="58">
        <f t="shared" si="1418"/>
        <v>0</v>
      </c>
      <c r="CA1127" s="58">
        <f t="shared" si="1418"/>
        <v>0</v>
      </c>
      <c r="CB1127" s="58">
        <f t="shared" si="1418"/>
        <v>1056.549390090139</v>
      </c>
      <c r="CC1127" s="58">
        <f t="shared" si="1418"/>
        <v>0</v>
      </c>
      <c r="CD1127" s="58">
        <f t="shared" si="1418"/>
        <v>93750.036165830679</v>
      </c>
      <c r="CE1127" s="58">
        <f t="shared" si="1410"/>
        <v>4.2178074663594183</v>
      </c>
      <c r="CF1127" s="58">
        <f t="shared" si="1411"/>
        <v>10.950966055439963</v>
      </c>
      <c r="CG1127" s="58">
        <f t="shared" si="1412"/>
        <v>4.3995658548962426</v>
      </c>
      <c r="CH1127" s="58">
        <f t="shared" si="1418"/>
        <v>32809.032237702602</v>
      </c>
      <c r="CI1127" s="58">
        <f t="shared" si="1418"/>
        <v>101000.39750325812</v>
      </c>
      <c r="CJ1127" s="58">
        <f t="shared" si="1418"/>
        <v>39987.070686708452</v>
      </c>
      <c r="CK1127" s="58">
        <f t="shared" si="1418"/>
        <v>189608.14556867219</v>
      </c>
      <c r="CM1127" s="58">
        <f t="shared" si="1418"/>
        <v>6225</v>
      </c>
    </row>
    <row r="1128" spans="1:91" x14ac:dyDescent="0.25">
      <c r="U1128" s="71">
        <f>U1126-G1126</f>
        <v>10555.931393094477</v>
      </c>
      <c r="CM1128" s="71"/>
    </row>
    <row r="1129" spans="1:91" x14ac:dyDescent="0.25">
      <c r="U1129" s="25">
        <f>U1128/G1126</f>
        <v>6.1164808684122142E-2</v>
      </c>
    </row>
  </sheetData>
  <autoFilter ref="B10:CK1129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3" showButton="0"/>
    <filterColumn colId="14" showButton="0"/>
    <filterColumn colId="15" showButton="0"/>
    <filterColumn colId="16" showButton="0"/>
    <filterColumn colId="19" showButton="0"/>
    <filterColumn colId="20" showButton="0"/>
    <filterColumn colId="21" showButton="0"/>
    <filterColumn colId="22" showButton="0"/>
    <filterColumn colId="27" showButton="0"/>
    <filterColumn colId="29" showButton="0"/>
    <filterColumn colId="31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9" showButton="0"/>
    <filterColumn colId="60" showButton="0"/>
    <filterColumn colId="61" showButton="0"/>
    <filterColumn colId="62" showButton="0"/>
    <filterColumn colId="63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5" showButton="0"/>
    <filterColumn colId="76" showButton="0"/>
    <filterColumn colId="77" showButton="0"/>
    <filterColumn colId="78" showButton="0"/>
    <filterColumn colId="79" showButton="0"/>
  </autoFilter>
  <mergeCells count="37">
    <mergeCell ref="FN10:FW10"/>
    <mergeCell ref="FX10:GG10"/>
    <mergeCell ref="B10:B11"/>
    <mergeCell ref="DN10:DR10"/>
    <mergeCell ref="DT10:DX10"/>
    <mergeCell ref="DZ10:EI10"/>
    <mergeCell ref="EJ10:ES10"/>
    <mergeCell ref="ET10:FC10"/>
    <mergeCell ref="FD10:FM10"/>
    <mergeCell ref="BY10:CD10"/>
    <mergeCell ref="CP10:CS10"/>
    <mergeCell ref="CT10:CX10"/>
    <mergeCell ref="CY10:DC10"/>
    <mergeCell ref="DD10:DH10"/>
    <mergeCell ref="DI10:DM10"/>
    <mergeCell ref="AG10:AH10"/>
    <mergeCell ref="AI10:AR10"/>
    <mergeCell ref="AS10:AX10"/>
    <mergeCell ref="AY10:BH10"/>
    <mergeCell ref="BI10:BN10"/>
    <mergeCell ref="BO10:BX10"/>
    <mergeCell ref="FD9:FM9"/>
    <mergeCell ref="FN9:FW9"/>
    <mergeCell ref="C10:C11"/>
    <mergeCell ref="D10:D11"/>
    <mergeCell ref="E10:E11"/>
    <mergeCell ref="G10:M10"/>
    <mergeCell ref="O10:S10"/>
    <mergeCell ref="U10:Y10"/>
    <mergeCell ref="AC10:AD10"/>
    <mergeCell ref="AE10:AF10"/>
    <mergeCell ref="CT9:CX9"/>
    <mergeCell ref="CY9:DC9"/>
    <mergeCell ref="DD9:DH9"/>
    <mergeCell ref="DZ9:EI9"/>
    <mergeCell ref="EJ9:ES9"/>
    <mergeCell ref="ET9:FC9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E1124"/>
  <sheetViews>
    <sheetView workbookViewId="0">
      <selection activeCell="H26" sqref="H26"/>
    </sheetView>
  </sheetViews>
  <sheetFormatPr defaultRowHeight="15" x14ac:dyDescent="0.25"/>
  <cols>
    <col min="1" max="1" width="10.5703125" style="45" customWidth="1"/>
    <col min="2" max="2" width="27" style="45" customWidth="1"/>
    <col min="3" max="3" width="15" style="45" customWidth="1"/>
    <col min="4" max="4" width="10.85546875" style="45" customWidth="1"/>
    <col min="5" max="5" width="9.5703125" style="87" customWidth="1"/>
    <col min="6" max="6" width="10.42578125" style="45" bestFit="1" customWidth="1"/>
    <col min="7" max="12" width="9.140625" style="45" customWidth="1"/>
    <col min="13" max="13" width="9.140625" style="45"/>
    <col min="14" max="14" width="10.42578125" style="45" customWidth="1"/>
    <col min="15" max="15" width="9.140625" style="45"/>
    <col min="16" max="27" width="9.140625" style="45" customWidth="1"/>
    <col min="28" max="35" width="9.140625" style="45"/>
    <col min="36" max="36" width="9.7109375" style="45" customWidth="1"/>
    <col min="37" max="39" width="9.140625" style="45"/>
    <col min="40" max="40" width="9.7109375" style="45" customWidth="1"/>
    <col min="41" max="71" width="9.140625" style="45"/>
    <col min="72" max="72" width="10.140625" style="45" customWidth="1"/>
    <col min="73" max="16384" width="9.140625" style="45"/>
  </cols>
  <sheetData>
    <row r="2" spans="2:135" ht="75" hidden="1" x14ac:dyDescent="0.25">
      <c r="C2" s="14" t="s">
        <v>45</v>
      </c>
      <c r="D2" s="68" t="s">
        <v>52</v>
      </c>
      <c r="E2" s="14" t="s">
        <v>53</v>
      </c>
      <c r="H2" s="68" t="s">
        <v>59</v>
      </c>
      <c r="I2" s="68" t="s">
        <v>52</v>
      </c>
      <c r="J2" s="68" t="s">
        <v>53</v>
      </c>
      <c r="AB2" s="90" t="s">
        <v>98</v>
      </c>
      <c r="AC2" s="90"/>
    </row>
    <row r="3" spans="2:135" hidden="1" x14ac:dyDescent="0.25">
      <c r="C3" s="42" t="s">
        <v>46</v>
      </c>
      <c r="D3" s="26">
        <v>0.6644883920894239</v>
      </c>
      <c r="E3" s="84">
        <v>0.53552880481513332</v>
      </c>
      <c r="F3" s="45" t="s">
        <v>56</v>
      </c>
      <c r="H3" s="42" t="s">
        <v>46</v>
      </c>
      <c r="I3" s="26">
        <v>0.27197219057199462</v>
      </c>
      <c r="J3" s="26">
        <v>0.25741649386174553</v>
      </c>
      <c r="K3" s="45" t="s">
        <v>60</v>
      </c>
      <c r="AB3" s="91">
        <v>20000</v>
      </c>
      <c r="AC3" s="90" t="s">
        <v>19</v>
      </c>
      <c r="AD3" s="45">
        <v>20</v>
      </c>
    </row>
    <row r="4" spans="2:135" hidden="1" x14ac:dyDescent="0.25">
      <c r="C4" s="42" t="s">
        <v>47</v>
      </c>
      <c r="D4" s="26">
        <v>1.407</v>
      </c>
      <c r="E4" s="85"/>
      <c r="F4" s="45" t="s">
        <v>56</v>
      </c>
      <c r="H4" s="42" t="s">
        <v>47</v>
      </c>
      <c r="I4" s="26">
        <v>1.0845</v>
      </c>
      <c r="J4" s="26"/>
      <c r="K4" s="45" t="s">
        <v>60</v>
      </c>
      <c r="AB4" s="91">
        <v>35000</v>
      </c>
      <c r="AC4" s="90" t="s">
        <v>19</v>
      </c>
      <c r="AD4" s="92">
        <v>11.666666666666666</v>
      </c>
    </row>
    <row r="5" spans="2:135" hidden="1" x14ac:dyDescent="0.25">
      <c r="C5" s="42" t="s">
        <v>48</v>
      </c>
      <c r="D5" s="26">
        <v>0.38297872340425532</v>
      </c>
      <c r="E5" s="86"/>
      <c r="F5" s="45" t="s">
        <v>56</v>
      </c>
      <c r="H5" s="42" t="s">
        <v>48</v>
      </c>
      <c r="I5" s="26">
        <v>0.20200000000000001</v>
      </c>
      <c r="J5" s="26"/>
      <c r="K5" s="45" t="s">
        <v>60</v>
      </c>
      <c r="AB5" s="91">
        <v>50000</v>
      </c>
      <c r="AC5" s="90" t="s">
        <v>19</v>
      </c>
      <c r="AD5" s="92">
        <v>7.1428571428571432</v>
      </c>
    </row>
    <row r="6" spans="2:135" hidden="1" x14ac:dyDescent="0.25">
      <c r="C6" s="42" t="s">
        <v>49</v>
      </c>
      <c r="D6" s="18"/>
      <c r="E6" s="86"/>
      <c r="F6" s="45" t="s">
        <v>57</v>
      </c>
      <c r="H6" s="42" t="s">
        <v>49</v>
      </c>
      <c r="I6" s="26"/>
      <c r="J6" s="26"/>
      <c r="K6" s="45" t="s">
        <v>60</v>
      </c>
    </row>
    <row r="7" spans="2:135" hidden="1" x14ac:dyDescent="0.25">
      <c r="C7" s="42" t="s">
        <v>50</v>
      </c>
      <c r="D7" s="42"/>
      <c r="E7" s="86"/>
      <c r="H7" s="42" t="s">
        <v>50</v>
      </c>
      <c r="I7" s="26">
        <v>0.34100000000000003</v>
      </c>
      <c r="J7" s="26"/>
      <c r="K7" s="45" t="s">
        <v>60</v>
      </c>
    </row>
    <row r="8" spans="2:135" hidden="1" x14ac:dyDescent="0.25">
      <c r="C8" s="42" t="s">
        <v>51</v>
      </c>
      <c r="D8" s="42"/>
      <c r="E8" s="86"/>
      <c r="H8" s="42" t="s">
        <v>51</v>
      </c>
      <c r="I8" s="26">
        <v>0</v>
      </c>
      <c r="J8" s="26"/>
      <c r="K8" s="45" t="s">
        <v>60</v>
      </c>
    </row>
    <row r="9" spans="2:135" x14ac:dyDescent="0.25">
      <c r="B9" s="100" t="s">
        <v>1214</v>
      </c>
      <c r="AO9" s="116" t="s">
        <v>61</v>
      </c>
      <c r="AP9" s="116"/>
      <c r="AQ9" s="116"/>
      <c r="AR9" s="116"/>
      <c r="AS9" s="116"/>
      <c r="AT9" s="116" t="s">
        <v>62</v>
      </c>
      <c r="AU9" s="116"/>
      <c r="AV9" s="116"/>
      <c r="AW9" s="116"/>
      <c r="AX9" s="116"/>
      <c r="AY9" s="116" t="s">
        <v>63</v>
      </c>
      <c r="AZ9" s="116"/>
      <c r="BA9" s="116"/>
      <c r="BB9" s="116"/>
      <c r="BC9" s="116"/>
      <c r="BD9" s="61"/>
      <c r="BE9" s="61"/>
      <c r="BF9" s="61"/>
      <c r="BG9" s="61"/>
      <c r="BH9" s="61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 t="s">
        <v>64</v>
      </c>
      <c r="CF9" s="116"/>
      <c r="CG9" s="116"/>
      <c r="CH9" s="116"/>
      <c r="CI9" s="116"/>
      <c r="CJ9" s="116"/>
      <c r="CK9" s="116"/>
      <c r="CL9" s="116"/>
      <c r="CM9" s="116"/>
      <c r="CN9" s="116"/>
      <c r="CO9" s="116" t="s">
        <v>65</v>
      </c>
      <c r="CP9" s="116"/>
      <c r="CQ9" s="116"/>
      <c r="CR9" s="116"/>
      <c r="CS9" s="116"/>
      <c r="CT9" s="116"/>
      <c r="CU9" s="116"/>
      <c r="CV9" s="116"/>
      <c r="CW9" s="116"/>
      <c r="CX9" s="116"/>
      <c r="CY9" s="116" t="s">
        <v>66</v>
      </c>
      <c r="CZ9" s="116"/>
      <c r="DA9" s="116"/>
      <c r="DB9" s="116"/>
      <c r="DC9" s="116"/>
      <c r="DD9" s="116"/>
      <c r="DE9" s="116"/>
      <c r="DF9" s="116"/>
      <c r="DG9" s="116"/>
      <c r="DH9" s="116"/>
      <c r="DI9" s="116" t="s">
        <v>37</v>
      </c>
      <c r="DJ9" s="116"/>
      <c r="DK9" s="116"/>
      <c r="DL9" s="116"/>
      <c r="DM9" s="116"/>
      <c r="DN9" s="116"/>
      <c r="DO9" s="116"/>
      <c r="DP9" s="116"/>
      <c r="DQ9" s="116"/>
      <c r="DR9" s="116"/>
      <c r="DS9" s="62"/>
      <c r="DT9" s="62"/>
      <c r="DU9" s="62"/>
      <c r="DV9" s="62"/>
      <c r="DW9" s="62"/>
      <c r="DX9" s="62"/>
      <c r="DY9" s="62"/>
      <c r="DZ9" s="62"/>
      <c r="EA9" s="62"/>
      <c r="EB9" s="62"/>
    </row>
    <row r="10" spans="2:135" ht="90" customHeight="1" x14ac:dyDescent="0.25">
      <c r="B10" s="101" t="s">
        <v>43</v>
      </c>
      <c r="C10" s="101" t="s">
        <v>94</v>
      </c>
      <c r="D10" s="101" t="s">
        <v>92</v>
      </c>
      <c r="E10" s="102" t="s">
        <v>0</v>
      </c>
      <c r="F10" s="66" t="s">
        <v>1</v>
      </c>
      <c r="G10" s="94" t="s">
        <v>67</v>
      </c>
      <c r="H10" s="66" t="s">
        <v>2</v>
      </c>
      <c r="I10" s="94" t="s">
        <v>3</v>
      </c>
      <c r="J10" s="66" t="s">
        <v>4</v>
      </c>
      <c r="K10" s="94" t="s">
        <v>5</v>
      </c>
      <c r="L10" s="66" t="s">
        <v>2</v>
      </c>
      <c r="M10" s="96" t="s">
        <v>6</v>
      </c>
      <c r="N10" s="97" t="s">
        <v>7</v>
      </c>
      <c r="O10" s="95" t="s">
        <v>39</v>
      </c>
      <c r="P10" s="106" t="s">
        <v>22</v>
      </c>
      <c r="Q10" s="110"/>
      <c r="R10" s="113" t="s">
        <v>26</v>
      </c>
      <c r="S10" s="113"/>
      <c r="T10" s="108" t="s">
        <v>23</v>
      </c>
      <c r="U10" s="114"/>
      <c r="V10" s="115" t="s">
        <v>27</v>
      </c>
      <c r="W10" s="115"/>
      <c r="X10" s="104" t="s">
        <v>40</v>
      </c>
      <c r="Y10" s="111"/>
      <c r="Z10" s="112" t="s">
        <v>41</v>
      </c>
      <c r="AA10" s="112"/>
      <c r="AB10" s="69" t="s">
        <v>28</v>
      </c>
      <c r="AC10" s="70" t="s">
        <v>29</v>
      </c>
      <c r="AD10" s="68" t="s">
        <v>42</v>
      </c>
      <c r="AE10" s="69" t="s">
        <v>69</v>
      </c>
      <c r="AF10" s="70" t="s">
        <v>70</v>
      </c>
      <c r="AG10" s="68" t="s">
        <v>71</v>
      </c>
      <c r="AH10" s="68" t="s">
        <v>72</v>
      </c>
      <c r="AJ10" s="67" t="s">
        <v>73</v>
      </c>
      <c r="AK10" s="104" t="s">
        <v>74</v>
      </c>
      <c r="AL10" s="111"/>
      <c r="AM10" s="111"/>
      <c r="AN10" s="105"/>
      <c r="AO10" s="112" t="s">
        <v>75</v>
      </c>
      <c r="AP10" s="112"/>
      <c r="AQ10" s="112"/>
      <c r="AR10" s="112"/>
      <c r="AS10" s="112"/>
      <c r="AT10" s="112" t="s">
        <v>75</v>
      </c>
      <c r="AU10" s="112"/>
      <c r="AV10" s="112"/>
      <c r="AW10" s="112"/>
      <c r="AX10" s="112"/>
      <c r="AY10" s="112" t="s">
        <v>75</v>
      </c>
      <c r="AZ10" s="112"/>
      <c r="BA10" s="112"/>
      <c r="BB10" s="112"/>
      <c r="BC10" s="112"/>
      <c r="BD10" s="112" t="s">
        <v>76</v>
      </c>
      <c r="BE10" s="112"/>
      <c r="BF10" s="112"/>
      <c r="BG10" s="112"/>
      <c r="BH10" s="112"/>
      <c r="BI10" s="112" t="s">
        <v>77</v>
      </c>
      <c r="BJ10" s="112"/>
      <c r="BK10" s="112"/>
      <c r="BL10" s="112"/>
      <c r="BM10" s="112"/>
      <c r="BN10" s="68" t="s">
        <v>78</v>
      </c>
      <c r="BO10" s="112" t="s">
        <v>81</v>
      </c>
      <c r="BP10" s="112"/>
      <c r="BQ10" s="112"/>
      <c r="BR10" s="112"/>
      <c r="BS10" s="112"/>
      <c r="BT10" s="67" t="s">
        <v>79</v>
      </c>
      <c r="BU10" s="112" t="s">
        <v>80</v>
      </c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 t="s">
        <v>81</v>
      </c>
      <c r="DT10" s="112"/>
      <c r="DU10" s="112"/>
      <c r="DV10" s="112"/>
      <c r="DW10" s="112"/>
      <c r="DX10" s="112"/>
      <c r="DY10" s="112"/>
      <c r="DZ10" s="112"/>
      <c r="EA10" s="112"/>
      <c r="EB10" s="112"/>
      <c r="ED10" s="68" t="s">
        <v>82</v>
      </c>
    </row>
    <row r="11" spans="2:135" ht="30" x14ac:dyDescent="0.25">
      <c r="B11" s="101"/>
      <c r="C11" s="101"/>
      <c r="D11" s="101"/>
      <c r="E11" s="103"/>
      <c r="F11" s="66" t="s">
        <v>8</v>
      </c>
      <c r="G11" s="66" t="s">
        <v>31</v>
      </c>
      <c r="H11" s="66" t="s">
        <v>13</v>
      </c>
      <c r="I11" s="66" t="s">
        <v>14</v>
      </c>
      <c r="J11" s="66" t="s">
        <v>19</v>
      </c>
      <c r="K11" s="66" t="s">
        <v>9</v>
      </c>
      <c r="L11" s="66" t="s">
        <v>38</v>
      </c>
      <c r="M11" s="66" t="s">
        <v>19</v>
      </c>
      <c r="N11" s="10" t="s">
        <v>19</v>
      </c>
      <c r="O11" s="10" t="s">
        <v>19</v>
      </c>
      <c r="P11" s="2" t="s">
        <v>9</v>
      </c>
      <c r="Q11" s="2" t="s">
        <v>25</v>
      </c>
      <c r="R11" s="3" t="s">
        <v>14</v>
      </c>
      <c r="S11" s="3" t="s">
        <v>24</v>
      </c>
      <c r="T11" s="2" t="s">
        <v>9</v>
      </c>
      <c r="U11" s="2" t="s">
        <v>25</v>
      </c>
      <c r="V11" s="3" t="s">
        <v>14</v>
      </c>
      <c r="W11" s="3" t="s">
        <v>24</v>
      </c>
      <c r="X11" s="2" t="s">
        <v>9</v>
      </c>
      <c r="Y11" s="2" t="s">
        <v>25</v>
      </c>
      <c r="Z11" s="3" t="s">
        <v>14</v>
      </c>
      <c r="AA11" s="3" t="s">
        <v>24</v>
      </c>
      <c r="AB11" s="69" t="s">
        <v>30</v>
      </c>
      <c r="AC11" s="70" t="s">
        <v>30</v>
      </c>
      <c r="AD11" s="68" t="s">
        <v>30</v>
      </c>
      <c r="AE11" s="69" t="s">
        <v>91</v>
      </c>
      <c r="AF11" s="70" t="s">
        <v>91</v>
      </c>
      <c r="AG11" s="68" t="s">
        <v>91</v>
      </c>
      <c r="AH11" s="68" t="s">
        <v>91</v>
      </c>
      <c r="AJ11" s="68" t="s">
        <v>86</v>
      </c>
      <c r="AK11" s="68" t="s">
        <v>61</v>
      </c>
      <c r="AL11" s="68" t="s">
        <v>62</v>
      </c>
      <c r="AM11" s="68" t="s">
        <v>63</v>
      </c>
      <c r="AN11" s="68" t="s">
        <v>86</v>
      </c>
      <c r="AO11" s="68" t="s">
        <v>64</v>
      </c>
      <c r="AP11" s="68" t="s">
        <v>87</v>
      </c>
      <c r="AQ11" s="68" t="s">
        <v>66</v>
      </c>
      <c r="AR11" s="68" t="s">
        <v>37</v>
      </c>
      <c r="AS11" s="68" t="s">
        <v>88</v>
      </c>
      <c r="AT11" s="68" t="s">
        <v>64</v>
      </c>
      <c r="AU11" s="68" t="s">
        <v>87</v>
      </c>
      <c r="AV11" s="68" t="s">
        <v>66</v>
      </c>
      <c r="AW11" s="68" t="s">
        <v>37</v>
      </c>
      <c r="AX11" s="68" t="s">
        <v>88</v>
      </c>
      <c r="AY11" s="68" t="s">
        <v>64</v>
      </c>
      <c r="AZ11" s="68" t="s">
        <v>87</v>
      </c>
      <c r="BA11" s="68" t="s">
        <v>66</v>
      </c>
      <c r="BB11" s="68" t="s">
        <v>37</v>
      </c>
      <c r="BC11" s="68" t="s">
        <v>88</v>
      </c>
      <c r="BD11" s="68" t="s">
        <v>64</v>
      </c>
      <c r="BE11" s="68" t="s">
        <v>87</v>
      </c>
      <c r="BF11" s="68" t="s">
        <v>66</v>
      </c>
      <c r="BG11" s="68" t="s">
        <v>37</v>
      </c>
      <c r="BH11" s="68" t="s">
        <v>88</v>
      </c>
      <c r="BI11" s="68" t="s">
        <v>64</v>
      </c>
      <c r="BJ11" s="68" t="s">
        <v>87</v>
      </c>
      <c r="BK11" s="68" t="s">
        <v>66</v>
      </c>
      <c r="BL11" s="68" t="s">
        <v>37</v>
      </c>
      <c r="BM11" s="68" t="s">
        <v>88</v>
      </c>
      <c r="BN11" s="68" t="s">
        <v>89</v>
      </c>
      <c r="BO11" s="68" t="s">
        <v>64</v>
      </c>
      <c r="BP11" s="68" t="s">
        <v>87</v>
      </c>
      <c r="BQ11" s="68" t="s">
        <v>66</v>
      </c>
      <c r="BR11" s="68" t="s">
        <v>37</v>
      </c>
      <c r="BS11" s="68" t="s">
        <v>88</v>
      </c>
      <c r="BT11" s="68">
        <v>0</v>
      </c>
      <c r="BU11" s="68">
        <v>2016</v>
      </c>
      <c r="BV11" s="68">
        <v>2017</v>
      </c>
      <c r="BW11" s="68">
        <v>2018</v>
      </c>
      <c r="BX11" s="68">
        <v>2019</v>
      </c>
      <c r="BY11" s="68">
        <v>2020</v>
      </c>
      <c r="BZ11" s="68">
        <v>2021</v>
      </c>
      <c r="CA11" s="68">
        <v>2022</v>
      </c>
      <c r="CB11" s="68">
        <v>2023</v>
      </c>
      <c r="CC11" s="68">
        <v>2024</v>
      </c>
      <c r="CD11" s="68">
        <v>2025</v>
      </c>
      <c r="CE11" s="68">
        <v>2016</v>
      </c>
      <c r="CF11" s="68">
        <v>2017</v>
      </c>
      <c r="CG11" s="68">
        <v>2018</v>
      </c>
      <c r="CH11" s="68">
        <v>2019</v>
      </c>
      <c r="CI11" s="68">
        <v>2020</v>
      </c>
      <c r="CJ11" s="68">
        <v>2021</v>
      </c>
      <c r="CK11" s="68">
        <v>2022</v>
      </c>
      <c r="CL11" s="68">
        <v>2023</v>
      </c>
      <c r="CM11" s="68">
        <v>2024</v>
      </c>
      <c r="CN11" s="68">
        <v>2025</v>
      </c>
      <c r="CO11" s="68">
        <v>2016</v>
      </c>
      <c r="CP11" s="68">
        <v>2017</v>
      </c>
      <c r="CQ11" s="68">
        <v>2018</v>
      </c>
      <c r="CR11" s="68">
        <v>2019</v>
      </c>
      <c r="CS11" s="68">
        <v>2020</v>
      </c>
      <c r="CT11" s="68">
        <v>2021</v>
      </c>
      <c r="CU11" s="68">
        <v>2022</v>
      </c>
      <c r="CV11" s="68">
        <v>2023</v>
      </c>
      <c r="CW11" s="68">
        <v>2024</v>
      </c>
      <c r="CX11" s="68">
        <v>2025</v>
      </c>
      <c r="CY11" s="68">
        <v>2016</v>
      </c>
      <c r="CZ11" s="68">
        <v>2017</v>
      </c>
      <c r="DA11" s="68">
        <v>2018</v>
      </c>
      <c r="DB11" s="68">
        <v>2019</v>
      </c>
      <c r="DC11" s="68">
        <v>2020</v>
      </c>
      <c r="DD11" s="68">
        <v>2021</v>
      </c>
      <c r="DE11" s="68">
        <v>2022</v>
      </c>
      <c r="DF11" s="68">
        <v>2023</v>
      </c>
      <c r="DG11" s="68">
        <v>2024</v>
      </c>
      <c r="DH11" s="68">
        <v>2025</v>
      </c>
      <c r="DI11" s="68">
        <v>2016</v>
      </c>
      <c r="DJ11" s="68">
        <v>2017</v>
      </c>
      <c r="DK11" s="68">
        <v>2018</v>
      </c>
      <c r="DL11" s="68">
        <v>2019</v>
      </c>
      <c r="DM11" s="68">
        <v>2020</v>
      </c>
      <c r="DN11" s="68">
        <v>2021</v>
      </c>
      <c r="DO11" s="68">
        <v>2022</v>
      </c>
      <c r="DP11" s="68">
        <v>2023</v>
      </c>
      <c r="DQ11" s="68">
        <v>2024</v>
      </c>
      <c r="DR11" s="68">
        <v>2025</v>
      </c>
      <c r="DS11" s="68">
        <v>2016</v>
      </c>
      <c r="DT11" s="68">
        <v>2017</v>
      </c>
      <c r="DU11" s="68">
        <v>2018</v>
      </c>
      <c r="DV11" s="68">
        <v>2019</v>
      </c>
      <c r="DW11" s="68">
        <v>2020</v>
      </c>
      <c r="DX11" s="68">
        <v>2021</v>
      </c>
      <c r="DY11" s="68">
        <v>2022</v>
      </c>
      <c r="DZ11" s="68">
        <v>2023</v>
      </c>
      <c r="EA11" s="68">
        <v>2024</v>
      </c>
      <c r="EB11" s="68">
        <v>2025</v>
      </c>
      <c r="ED11" s="68" t="s">
        <v>90</v>
      </c>
      <c r="EE11" s="68" t="s">
        <v>91</v>
      </c>
    </row>
    <row r="12" spans="2:135" x14ac:dyDescent="0.25">
      <c r="B12" s="41" t="s">
        <v>100</v>
      </c>
      <c r="C12" s="47" t="s">
        <v>101</v>
      </c>
      <c r="D12" s="46">
        <v>9</v>
      </c>
      <c r="E12" s="86" t="s">
        <v>52</v>
      </c>
      <c r="F12" s="43">
        <v>5555</v>
      </c>
      <c r="G12" s="43">
        <v>814.17698837209309</v>
      </c>
      <c r="H12" s="44">
        <v>814.17698837209309</v>
      </c>
      <c r="I12" s="44">
        <v>541.01115787958167</v>
      </c>
      <c r="J12" s="44">
        <v>541.01115787958167</v>
      </c>
      <c r="K12" s="44">
        <v>903.73645709302343</v>
      </c>
      <c r="L12" s="44">
        <v>903.73645709302343</v>
      </c>
      <c r="M12" s="44">
        <v>499.95</v>
      </c>
      <c r="N12" s="44">
        <v>3677.41</v>
      </c>
      <c r="O12" s="44">
        <v>561.05499999999995</v>
      </c>
      <c r="P12" s="44">
        <v>162.6725622767442</v>
      </c>
      <c r="Q12" s="44">
        <v>162.6725622767442</v>
      </c>
      <c r="R12" s="44">
        <v>108.09402934434043</v>
      </c>
      <c r="S12" s="44">
        <v>108.09402934434043</v>
      </c>
      <c r="T12" s="44">
        <v>506.09241597209319</v>
      </c>
      <c r="U12" s="44">
        <v>506.09241597209319</v>
      </c>
      <c r="V12" s="44">
        <v>336.29253573794807</v>
      </c>
      <c r="W12" s="44">
        <v>336.29253573794807</v>
      </c>
      <c r="X12" s="44">
        <v>198.82202056046515</v>
      </c>
      <c r="Y12" s="44">
        <v>198.82202056046515</v>
      </c>
      <c r="Z12" s="44">
        <v>132.11492475419385</v>
      </c>
      <c r="AA12" s="44">
        <v>132.11492475419385</v>
      </c>
      <c r="AB12" s="44">
        <v>4.6251398253216873</v>
      </c>
      <c r="AC12" s="44">
        <v>10.935152015581986</v>
      </c>
      <c r="AD12" s="44">
        <v>4.2467192941590035</v>
      </c>
      <c r="AE12" s="44">
        <v>44.242413108365341</v>
      </c>
      <c r="AF12" s="44">
        <v>137.64306300380329</v>
      </c>
      <c r="AG12" s="44">
        <v>54.074060465779858</v>
      </c>
      <c r="AH12" s="44">
        <v>245.79118393536302</v>
      </c>
      <c r="AJ12" s="63" t="s">
        <v>63</v>
      </c>
      <c r="AK12" s="44">
        <v>0</v>
      </c>
      <c r="AL12" s="44">
        <v>0</v>
      </c>
      <c r="AM12" s="44">
        <v>561.05499999999995</v>
      </c>
      <c r="AN12" s="44">
        <v>561.05499999999995</v>
      </c>
      <c r="AO12" s="44">
        <v>0</v>
      </c>
      <c r="AP12" s="44">
        <v>0</v>
      </c>
      <c r="AQ12" s="44">
        <v>0</v>
      </c>
      <c r="AR12" s="44">
        <v>0</v>
      </c>
      <c r="AS12" s="44">
        <v>0</v>
      </c>
      <c r="AT12" s="44">
        <v>0</v>
      </c>
      <c r="AU12" s="44">
        <v>0</v>
      </c>
      <c r="AV12" s="44">
        <v>0</v>
      </c>
      <c r="AW12" s="44">
        <v>0</v>
      </c>
      <c r="AX12" s="44">
        <v>0</v>
      </c>
      <c r="AY12" s="44">
        <v>198.82202056046515</v>
      </c>
      <c r="AZ12" s="44">
        <v>0</v>
      </c>
      <c r="BA12" s="44">
        <v>0</v>
      </c>
      <c r="BB12" s="44">
        <v>0</v>
      </c>
      <c r="BC12" s="44">
        <v>198.82202056046515</v>
      </c>
      <c r="BD12" s="44">
        <v>198.82202056046515</v>
      </c>
      <c r="BE12" s="44">
        <v>0</v>
      </c>
      <c r="BF12" s="44">
        <v>0</v>
      </c>
      <c r="BG12" s="44">
        <v>0</v>
      </c>
      <c r="BH12" s="44">
        <v>198.82202056046515</v>
      </c>
      <c r="BI12" s="44">
        <v>132.11492475419385</v>
      </c>
      <c r="BJ12" s="44">
        <v>0</v>
      </c>
      <c r="BK12" s="44">
        <v>0</v>
      </c>
      <c r="BL12" s="44">
        <v>0</v>
      </c>
      <c r="BM12" s="44">
        <v>132.11492475419385</v>
      </c>
      <c r="BN12" s="44">
        <v>4.2467192941590035</v>
      </c>
      <c r="BO12" s="44">
        <v>54.074060465779858</v>
      </c>
      <c r="BP12" s="44">
        <v>0</v>
      </c>
      <c r="BQ12" s="44">
        <v>0</v>
      </c>
      <c r="BR12" s="44">
        <v>0</v>
      </c>
      <c r="BS12" s="44">
        <v>54.074060465779858</v>
      </c>
      <c r="BT12" s="64">
        <v>2017</v>
      </c>
      <c r="BU12" s="44">
        <v>0</v>
      </c>
      <c r="BV12" s="44">
        <v>561.05499999999995</v>
      </c>
      <c r="BW12" s="44">
        <v>0</v>
      </c>
      <c r="BX12" s="44">
        <v>0</v>
      </c>
      <c r="BY12" s="44">
        <v>0</v>
      </c>
      <c r="BZ12" s="44">
        <v>0</v>
      </c>
      <c r="CA12" s="44">
        <v>0</v>
      </c>
      <c r="CB12" s="44">
        <v>0</v>
      </c>
      <c r="CC12" s="44">
        <v>0</v>
      </c>
      <c r="CD12" s="44">
        <v>0</v>
      </c>
      <c r="CE12" s="44">
        <v>0</v>
      </c>
      <c r="CF12" s="44">
        <v>198.82202056046515</v>
      </c>
      <c r="CG12" s="44">
        <v>0</v>
      </c>
      <c r="CH12" s="44">
        <v>0</v>
      </c>
      <c r="CI12" s="44">
        <v>0</v>
      </c>
      <c r="CJ12" s="44">
        <v>0</v>
      </c>
      <c r="CK12" s="44">
        <v>0</v>
      </c>
      <c r="CL12" s="44">
        <v>0</v>
      </c>
      <c r="CM12" s="44">
        <v>0</v>
      </c>
      <c r="CN12" s="44">
        <v>0</v>
      </c>
      <c r="CO12" s="44">
        <v>0</v>
      </c>
      <c r="CP12" s="44">
        <v>0</v>
      </c>
      <c r="CQ12" s="44">
        <v>0</v>
      </c>
      <c r="CR12" s="44">
        <v>0</v>
      </c>
      <c r="CS12" s="44">
        <v>0</v>
      </c>
      <c r="CT12" s="44">
        <v>0</v>
      </c>
      <c r="CU12" s="44">
        <v>0</v>
      </c>
      <c r="CV12" s="44">
        <v>0</v>
      </c>
      <c r="CW12" s="44">
        <v>0</v>
      </c>
      <c r="CX12" s="44">
        <v>0</v>
      </c>
      <c r="CY12" s="44">
        <v>0</v>
      </c>
      <c r="CZ12" s="44">
        <v>0</v>
      </c>
      <c r="DA12" s="44">
        <v>0</v>
      </c>
      <c r="DB12" s="44">
        <v>0</v>
      </c>
      <c r="DC12" s="44">
        <v>0</v>
      </c>
      <c r="DD12" s="44">
        <v>0</v>
      </c>
      <c r="DE12" s="44">
        <v>0</v>
      </c>
      <c r="DF12" s="44">
        <v>0</v>
      </c>
      <c r="DG12" s="44">
        <v>0</v>
      </c>
      <c r="DH12" s="44">
        <v>0</v>
      </c>
      <c r="DI12" s="44">
        <v>0</v>
      </c>
      <c r="DJ12" s="44">
        <v>0</v>
      </c>
      <c r="DK12" s="44">
        <v>0</v>
      </c>
      <c r="DL12" s="44">
        <v>0</v>
      </c>
      <c r="DM12" s="44">
        <v>0</v>
      </c>
      <c r="DN12" s="44">
        <v>0</v>
      </c>
      <c r="DO12" s="44">
        <v>0</v>
      </c>
      <c r="DP12" s="44">
        <v>0</v>
      </c>
      <c r="DQ12" s="44">
        <v>0</v>
      </c>
      <c r="DR12" s="44">
        <v>0</v>
      </c>
      <c r="DS12" s="44">
        <v>0</v>
      </c>
      <c r="DT12" s="44">
        <v>54.074060465779858</v>
      </c>
      <c r="DU12" s="44">
        <v>0</v>
      </c>
      <c r="DV12" s="44">
        <v>0</v>
      </c>
      <c r="DW12" s="44">
        <v>0</v>
      </c>
      <c r="DX12" s="44">
        <v>0</v>
      </c>
      <c r="DY12" s="44">
        <v>0</v>
      </c>
      <c r="DZ12" s="44">
        <v>0</v>
      </c>
      <c r="EA12" s="44">
        <v>0</v>
      </c>
      <c r="EB12" s="44">
        <v>0</v>
      </c>
      <c r="ED12" s="53"/>
      <c r="EE12" s="60"/>
    </row>
    <row r="13" spans="2:135" x14ac:dyDescent="0.25">
      <c r="B13" s="41" t="s">
        <v>102</v>
      </c>
      <c r="C13" s="48" t="s">
        <v>101</v>
      </c>
      <c r="D13" s="46">
        <v>9</v>
      </c>
      <c r="E13" s="86" t="s">
        <v>52</v>
      </c>
      <c r="F13" s="43">
        <v>9327</v>
      </c>
      <c r="G13" s="43">
        <v>1931.8725930232561</v>
      </c>
      <c r="H13" s="44">
        <v>1931.8725930232561</v>
      </c>
      <c r="I13" s="44">
        <v>1283.7069130596494</v>
      </c>
      <c r="J13" s="44">
        <v>1283.7069130596494</v>
      </c>
      <c r="K13" s="44">
        <v>1989.8287708139537</v>
      </c>
      <c r="L13" s="44">
        <v>1989.8287708139537</v>
      </c>
      <c r="M13" s="44">
        <v>634.23599999999999</v>
      </c>
      <c r="N13" s="44">
        <v>5717.451</v>
      </c>
      <c r="O13" s="44">
        <v>858.08399999999995</v>
      </c>
      <c r="P13" s="44">
        <v>397.96575416279074</v>
      </c>
      <c r="Q13" s="44">
        <v>397.96575416279074</v>
      </c>
      <c r="R13" s="44">
        <v>264.44362409028776</v>
      </c>
      <c r="S13" s="44">
        <v>264.44362409028776</v>
      </c>
      <c r="T13" s="44">
        <v>1193.8972624883722</v>
      </c>
      <c r="U13" s="44">
        <v>1193.8972624883722</v>
      </c>
      <c r="V13" s="44">
        <v>793.33087227086332</v>
      </c>
      <c r="W13" s="44">
        <v>793.33087227086332</v>
      </c>
      <c r="X13" s="44">
        <v>497.45719270348843</v>
      </c>
      <c r="Y13" s="44">
        <v>497.45719270348843</v>
      </c>
      <c r="Z13" s="44">
        <v>330.55453011285971</v>
      </c>
      <c r="AA13" s="44">
        <v>330.55453011285971</v>
      </c>
      <c r="AB13" s="44">
        <v>2.3983788687733902</v>
      </c>
      <c r="AC13" s="44">
        <v>7.2068933654808243</v>
      </c>
      <c r="AD13" s="44">
        <v>2.595892422672375</v>
      </c>
      <c r="AE13" s="44">
        <v>108.23561793229008</v>
      </c>
      <c r="AF13" s="44">
        <v>324.70685379687023</v>
      </c>
      <c r="AG13" s="44">
        <v>135.29452241536262</v>
      </c>
      <c r="AH13" s="44">
        <v>541.17808966145049</v>
      </c>
      <c r="AJ13" s="63" t="s">
        <v>63</v>
      </c>
      <c r="AK13" s="44">
        <v>0</v>
      </c>
      <c r="AL13" s="44">
        <v>0</v>
      </c>
      <c r="AM13" s="44">
        <v>858.08399999999995</v>
      </c>
      <c r="AN13" s="44">
        <v>858.08399999999995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497.45719270348843</v>
      </c>
      <c r="AZ13" s="44">
        <v>0</v>
      </c>
      <c r="BA13" s="44">
        <v>0</v>
      </c>
      <c r="BB13" s="44">
        <v>0</v>
      </c>
      <c r="BC13" s="44">
        <v>497.45719270348843</v>
      </c>
      <c r="BD13" s="44">
        <v>497.45719270348843</v>
      </c>
      <c r="BE13" s="44">
        <v>0</v>
      </c>
      <c r="BF13" s="44">
        <v>0</v>
      </c>
      <c r="BG13" s="44">
        <v>0</v>
      </c>
      <c r="BH13" s="44">
        <v>497.45719270348843</v>
      </c>
      <c r="BI13" s="44">
        <v>330.55453011285971</v>
      </c>
      <c r="BJ13" s="44">
        <v>0</v>
      </c>
      <c r="BK13" s="44">
        <v>0</v>
      </c>
      <c r="BL13" s="44">
        <v>0</v>
      </c>
      <c r="BM13" s="44">
        <v>330.55453011285971</v>
      </c>
      <c r="BN13" s="44">
        <v>2.595892422672375</v>
      </c>
      <c r="BO13" s="44">
        <v>135.29452241536262</v>
      </c>
      <c r="BP13" s="44">
        <v>0</v>
      </c>
      <c r="BQ13" s="44">
        <v>0</v>
      </c>
      <c r="BR13" s="44">
        <v>0</v>
      </c>
      <c r="BS13" s="44">
        <v>135.29452241536262</v>
      </c>
      <c r="BT13" s="64">
        <v>2017</v>
      </c>
      <c r="BU13" s="44">
        <v>0</v>
      </c>
      <c r="BV13" s="44">
        <v>858.08399999999995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497.45719270348843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0</v>
      </c>
      <c r="CN13" s="44">
        <v>0</v>
      </c>
      <c r="CO13" s="44">
        <v>0</v>
      </c>
      <c r="CP13" s="44">
        <v>0</v>
      </c>
      <c r="CQ13" s="44">
        <v>0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44">
        <v>0</v>
      </c>
      <c r="DR13" s="44">
        <v>0</v>
      </c>
      <c r="DS13" s="44">
        <v>0</v>
      </c>
      <c r="DT13" s="44">
        <v>135.29452241536262</v>
      </c>
      <c r="DU13" s="44">
        <v>0</v>
      </c>
      <c r="DV13" s="44">
        <v>0</v>
      </c>
      <c r="DW13" s="44">
        <v>0</v>
      </c>
      <c r="DX13" s="44">
        <v>0</v>
      </c>
      <c r="DY13" s="44">
        <v>0</v>
      </c>
      <c r="DZ13" s="44">
        <v>0</v>
      </c>
      <c r="EA13" s="44">
        <v>0</v>
      </c>
      <c r="EB13" s="44">
        <v>0</v>
      </c>
    </row>
    <row r="14" spans="2:135" x14ac:dyDescent="0.25">
      <c r="B14" s="41" t="s">
        <v>103</v>
      </c>
      <c r="C14" s="48" t="s">
        <v>101</v>
      </c>
      <c r="D14" s="46">
        <v>9</v>
      </c>
      <c r="E14" s="86" t="s">
        <v>52</v>
      </c>
      <c r="F14" s="43">
        <v>5466</v>
      </c>
      <c r="G14" s="43">
        <v>2210.4069767441861</v>
      </c>
      <c r="H14" s="44">
        <v>2210.4069767441861</v>
      </c>
      <c r="I14" s="44">
        <v>1468.7897778399888</v>
      </c>
      <c r="J14" s="44">
        <v>1468.7897778399888</v>
      </c>
      <c r="K14" s="44">
        <v>2276.7191860465118</v>
      </c>
      <c r="L14" s="44">
        <v>2276.7191860465118</v>
      </c>
      <c r="M14" s="44">
        <v>491.94</v>
      </c>
      <c r="N14" s="44">
        <v>3618.4920000000002</v>
      </c>
      <c r="O14" s="44">
        <v>552.06600000000003</v>
      </c>
      <c r="P14" s="44">
        <v>455.34383720930236</v>
      </c>
      <c r="Q14" s="44">
        <v>455.34383720930236</v>
      </c>
      <c r="R14" s="44">
        <v>302.57069423503771</v>
      </c>
      <c r="S14" s="44">
        <v>302.57069423503771</v>
      </c>
      <c r="T14" s="44">
        <v>1366.0315116279071</v>
      </c>
      <c r="U14" s="44">
        <v>1366.0315116279071</v>
      </c>
      <c r="V14" s="44">
        <v>907.71208270511318</v>
      </c>
      <c r="W14" s="44">
        <v>907.71208270511318</v>
      </c>
      <c r="X14" s="44">
        <v>569.17979651162796</v>
      </c>
      <c r="Y14" s="44">
        <v>569.17979651162796</v>
      </c>
      <c r="Z14" s="44">
        <v>378.21336779379715</v>
      </c>
      <c r="AA14" s="44">
        <v>378.21336779379715</v>
      </c>
      <c r="AB14" s="44">
        <v>1.6258679686204498</v>
      </c>
      <c r="AC14" s="44">
        <v>3.9863873897286584</v>
      </c>
      <c r="AD14" s="44">
        <v>1.4596681318281373</v>
      </c>
      <c r="AE14" s="44">
        <v>123.84086086927168</v>
      </c>
      <c r="AF14" s="44">
        <v>371.52258260781502</v>
      </c>
      <c r="AG14" s="44">
        <v>154.8010760865896</v>
      </c>
      <c r="AH14" s="44">
        <v>619.20430434635841</v>
      </c>
      <c r="AJ14" s="63" t="s">
        <v>63</v>
      </c>
      <c r="AK14" s="44">
        <v>0</v>
      </c>
      <c r="AL14" s="44">
        <v>0</v>
      </c>
      <c r="AM14" s="44">
        <v>552.06600000000003</v>
      </c>
      <c r="AN14" s="44">
        <v>552.06600000000003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569.17979651162796</v>
      </c>
      <c r="AZ14" s="44">
        <v>0</v>
      </c>
      <c r="BA14" s="44">
        <v>0</v>
      </c>
      <c r="BB14" s="44">
        <v>0</v>
      </c>
      <c r="BC14" s="44">
        <v>569.17979651162796</v>
      </c>
      <c r="BD14" s="44">
        <v>569.17979651162796</v>
      </c>
      <c r="BE14" s="44">
        <v>0</v>
      </c>
      <c r="BF14" s="44">
        <v>0</v>
      </c>
      <c r="BG14" s="44">
        <v>0</v>
      </c>
      <c r="BH14" s="44">
        <v>569.17979651162796</v>
      </c>
      <c r="BI14" s="44">
        <v>378.21336779379715</v>
      </c>
      <c r="BJ14" s="44">
        <v>0</v>
      </c>
      <c r="BK14" s="44">
        <v>0</v>
      </c>
      <c r="BL14" s="44">
        <v>0</v>
      </c>
      <c r="BM14" s="44">
        <v>378.21336779379715</v>
      </c>
      <c r="BN14" s="44">
        <v>1.4596681318281373</v>
      </c>
      <c r="BO14" s="44">
        <v>154.8010760865896</v>
      </c>
      <c r="BP14" s="44">
        <v>0</v>
      </c>
      <c r="BQ14" s="44">
        <v>0</v>
      </c>
      <c r="BR14" s="44">
        <v>0</v>
      </c>
      <c r="BS14" s="44">
        <v>154.8010760865896</v>
      </c>
      <c r="BT14" s="64">
        <v>2017</v>
      </c>
      <c r="BU14" s="44">
        <v>0</v>
      </c>
      <c r="BV14" s="44">
        <v>552.06600000000003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569.17979651162796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44">
        <v>0</v>
      </c>
      <c r="DS14" s="44">
        <v>0</v>
      </c>
      <c r="DT14" s="44">
        <v>154.8010760865896</v>
      </c>
      <c r="DU14" s="44">
        <v>0</v>
      </c>
      <c r="DV14" s="44">
        <v>0</v>
      </c>
      <c r="DW14" s="44">
        <v>0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</row>
    <row r="15" spans="2:135" x14ac:dyDescent="0.25">
      <c r="B15" s="41" t="s">
        <v>104</v>
      </c>
      <c r="C15" s="47" t="s">
        <v>101</v>
      </c>
      <c r="D15" s="46">
        <v>9</v>
      </c>
      <c r="E15" s="86" t="s">
        <v>52</v>
      </c>
      <c r="F15" s="43">
        <v>5738</v>
      </c>
      <c r="G15" s="43">
        <v>1414.1279069767443</v>
      </c>
      <c r="H15" s="44">
        <v>1414.1279069767443</v>
      </c>
      <c r="I15" s="44">
        <v>939.67157911575919</v>
      </c>
      <c r="J15" s="44">
        <v>939.67157911575919</v>
      </c>
      <c r="K15" s="44">
        <v>1456.5517441860466</v>
      </c>
      <c r="L15" s="44">
        <v>1456.5517441860466</v>
      </c>
      <c r="M15" s="44">
        <v>516.41999999999996</v>
      </c>
      <c r="N15" s="44">
        <v>3798.556</v>
      </c>
      <c r="O15" s="44">
        <v>579.53800000000001</v>
      </c>
      <c r="P15" s="44">
        <v>291.31034883720935</v>
      </c>
      <c r="Q15" s="44">
        <v>291.31034883720935</v>
      </c>
      <c r="R15" s="44">
        <v>193.57234529784643</v>
      </c>
      <c r="S15" s="44">
        <v>193.57234529784643</v>
      </c>
      <c r="T15" s="44">
        <v>873.93104651162787</v>
      </c>
      <c r="U15" s="44">
        <v>873.93104651162787</v>
      </c>
      <c r="V15" s="44">
        <v>580.71703589353911</v>
      </c>
      <c r="W15" s="44">
        <v>580.71703589353911</v>
      </c>
      <c r="X15" s="44">
        <v>364.13793604651164</v>
      </c>
      <c r="Y15" s="44">
        <v>364.13793604651164</v>
      </c>
      <c r="Z15" s="44">
        <v>241.96543162230799</v>
      </c>
      <c r="AA15" s="44">
        <v>241.96543162230799</v>
      </c>
      <c r="AB15" s="44">
        <v>2.6678397640189431</v>
      </c>
      <c r="AC15" s="44">
        <v>6.5411478658538558</v>
      </c>
      <c r="AD15" s="44">
        <v>2.3951272548081182</v>
      </c>
      <c r="AE15" s="44">
        <v>79.228313709547734</v>
      </c>
      <c r="AF15" s="44">
        <v>237.68494112864315</v>
      </c>
      <c r="AG15" s="44">
        <v>99.035392136934647</v>
      </c>
      <c r="AH15" s="44">
        <v>396.14156854773859</v>
      </c>
      <c r="AJ15" s="63" t="s">
        <v>63</v>
      </c>
      <c r="AK15" s="44">
        <v>0</v>
      </c>
      <c r="AL15" s="44">
        <v>0</v>
      </c>
      <c r="AM15" s="44">
        <v>579.53800000000001</v>
      </c>
      <c r="AN15" s="44">
        <v>579.53800000000001</v>
      </c>
      <c r="AO15" s="44">
        <v>0</v>
      </c>
      <c r="AP15" s="44">
        <v>0</v>
      </c>
      <c r="AQ15" s="44">
        <v>0</v>
      </c>
      <c r="AR15" s="44">
        <v>0</v>
      </c>
      <c r="AS15" s="44">
        <v>0</v>
      </c>
      <c r="AT15" s="44">
        <v>0</v>
      </c>
      <c r="AU15" s="44">
        <v>0</v>
      </c>
      <c r="AV15" s="44">
        <v>0</v>
      </c>
      <c r="AW15" s="44">
        <v>0</v>
      </c>
      <c r="AX15" s="44">
        <v>0</v>
      </c>
      <c r="AY15" s="44">
        <v>364.13793604651164</v>
      </c>
      <c r="AZ15" s="44">
        <v>0</v>
      </c>
      <c r="BA15" s="44">
        <v>0</v>
      </c>
      <c r="BB15" s="44">
        <v>0</v>
      </c>
      <c r="BC15" s="44">
        <v>364.13793604651164</v>
      </c>
      <c r="BD15" s="44">
        <v>364.13793604651164</v>
      </c>
      <c r="BE15" s="44">
        <v>0</v>
      </c>
      <c r="BF15" s="44">
        <v>0</v>
      </c>
      <c r="BG15" s="44">
        <v>0</v>
      </c>
      <c r="BH15" s="44">
        <v>364.13793604651164</v>
      </c>
      <c r="BI15" s="44">
        <v>241.96543162230799</v>
      </c>
      <c r="BJ15" s="44">
        <v>0</v>
      </c>
      <c r="BK15" s="44">
        <v>0</v>
      </c>
      <c r="BL15" s="44">
        <v>0</v>
      </c>
      <c r="BM15" s="44">
        <v>241.96543162230799</v>
      </c>
      <c r="BN15" s="44">
        <v>2.3951272548081182</v>
      </c>
      <c r="BO15" s="44">
        <v>99.035392136934647</v>
      </c>
      <c r="BP15" s="44">
        <v>0</v>
      </c>
      <c r="BQ15" s="44">
        <v>0</v>
      </c>
      <c r="BR15" s="44">
        <v>0</v>
      </c>
      <c r="BS15" s="44">
        <v>99.035392136934647</v>
      </c>
      <c r="BT15" s="64">
        <v>2017</v>
      </c>
      <c r="BU15" s="44">
        <v>0</v>
      </c>
      <c r="BV15" s="44">
        <v>579.53800000000001</v>
      </c>
      <c r="BW15" s="44">
        <v>0</v>
      </c>
      <c r="BX15" s="44">
        <v>0</v>
      </c>
      <c r="BY15" s="44">
        <v>0</v>
      </c>
      <c r="BZ15" s="44">
        <v>0</v>
      </c>
      <c r="CA15" s="44">
        <v>0</v>
      </c>
      <c r="CB15" s="44">
        <v>0</v>
      </c>
      <c r="CC15" s="44">
        <v>0</v>
      </c>
      <c r="CD15" s="44">
        <v>0</v>
      </c>
      <c r="CE15" s="44">
        <v>0</v>
      </c>
      <c r="CF15" s="44">
        <v>364.13793604651164</v>
      </c>
      <c r="CG15" s="44">
        <v>0</v>
      </c>
      <c r="CH15" s="44">
        <v>0</v>
      </c>
      <c r="CI15" s="44">
        <v>0</v>
      </c>
      <c r="CJ15" s="44">
        <v>0</v>
      </c>
      <c r="CK15" s="44">
        <v>0</v>
      </c>
      <c r="CL15" s="44">
        <v>0</v>
      </c>
      <c r="CM15" s="44">
        <v>0</v>
      </c>
      <c r="CN15" s="44">
        <v>0</v>
      </c>
      <c r="CO15" s="44">
        <v>0</v>
      </c>
      <c r="CP15" s="44">
        <v>0</v>
      </c>
      <c r="CQ15" s="44">
        <v>0</v>
      </c>
      <c r="CR15" s="44">
        <v>0</v>
      </c>
      <c r="CS15" s="44">
        <v>0</v>
      </c>
      <c r="CT15" s="44">
        <v>0</v>
      </c>
      <c r="CU15" s="44">
        <v>0</v>
      </c>
      <c r="CV15" s="44">
        <v>0</v>
      </c>
      <c r="CW15" s="44">
        <v>0</v>
      </c>
      <c r="CX15" s="44">
        <v>0</v>
      </c>
      <c r="CY15" s="44">
        <v>0</v>
      </c>
      <c r="CZ15" s="44">
        <v>0</v>
      </c>
      <c r="DA15" s="44">
        <v>0</v>
      </c>
      <c r="DB15" s="44">
        <v>0</v>
      </c>
      <c r="DC15" s="44">
        <v>0</v>
      </c>
      <c r="DD15" s="44">
        <v>0</v>
      </c>
      <c r="DE15" s="44">
        <v>0</v>
      </c>
      <c r="DF15" s="44">
        <v>0</v>
      </c>
      <c r="DG15" s="44">
        <v>0</v>
      </c>
      <c r="DH15" s="44">
        <v>0</v>
      </c>
      <c r="DI15" s="44">
        <v>0</v>
      </c>
      <c r="DJ15" s="44">
        <v>0</v>
      </c>
      <c r="DK15" s="44">
        <v>0</v>
      </c>
      <c r="DL15" s="44">
        <v>0</v>
      </c>
      <c r="DM15" s="44">
        <v>0</v>
      </c>
      <c r="DN15" s="44">
        <v>0</v>
      </c>
      <c r="DO15" s="44">
        <v>0</v>
      </c>
      <c r="DP15" s="44">
        <v>0</v>
      </c>
      <c r="DQ15" s="44">
        <v>0</v>
      </c>
      <c r="DR15" s="44">
        <v>0</v>
      </c>
      <c r="DS15" s="44">
        <v>0</v>
      </c>
      <c r="DT15" s="44">
        <v>99.035392136934647</v>
      </c>
      <c r="DU15" s="44">
        <v>0</v>
      </c>
      <c r="DV15" s="44">
        <v>0</v>
      </c>
      <c r="DW15" s="44">
        <v>0</v>
      </c>
      <c r="DX15" s="44">
        <v>0</v>
      </c>
      <c r="DY15" s="44">
        <v>0</v>
      </c>
      <c r="DZ15" s="44">
        <v>0</v>
      </c>
      <c r="EA15" s="44">
        <v>0</v>
      </c>
      <c r="EB15" s="44">
        <v>0</v>
      </c>
    </row>
    <row r="16" spans="2:135" x14ac:dyDescent="0.25">
      <c r="B16" s="41" t="s">
        <v>105</v>
      </c>
      <c r="C16" s="47" t="s">
        <v>101</v>
      </c>
      <c r="D16" s="46">
        <v>9</v>
      </c>
      <c r="E16" s="86" t="s">
        <v>52</v>
      </c>
      <c r="F16" s="43">
        <v>7204</v>
      </c>
      <c r="G16" s="43">
        <v>909.53305813953489</v>
      </c>
      <c r="H16" s="44">
        <v>909.53305813953489</v>
      </c>
      <c r="I16" s="44">
        <v>604.37415935531601</v>
      </c>
      <c r="J16" s="44">
        <v>604.37415935531601</v>
      </c>
      <c r="K16" s="44">
        <v>1009.5816945348838</v>
      </c>
      <c r="L16" s="44">
        <v>1009.5816945348838</v>
      </c>
      <c r="M16" s="44">
        <v>540.29999999999995</v>
      </c>
      <c r="N16" s="44">
        <v>4639.3760000000002</v>
      </c>
      <c r="O16" s="44">
        <v>727.60400000000004</v>
      </c>
      <c r="P16" s="44">
        <v>181.72470501627907</v>
      </c>
      <c r="Q16" s="44">
        <v>181.72470501627907</v>
      </c>
      <c r="R16" s="44">
        <v>120.75395703919214</v>
      </c>
      <c r="S16" s="44">
        <v>120.75395703919214</v>
      </c>
      <c r="T16" s="44">
        <v>565.36574893953502</v>
      </c>
      <c r="U16" s="44">
        <v>565.36574893953502</v>
      </c>
      <c r="V16" s="44">
        <v>375.67897745526454</v>
      </c>
      <c r="W16" s="44">
        <v>375.67897745526454</v>
      </c>
      <c r="X16" s="44">
        <v>222.10797279767445</v>
      </c>
      <c r="Y16" s="44">
        <v>222.10797279767445</v>
      </c>
      <c r="Z16" s="44">
        <v>147.58816971456821</v>
      </c>
      <c r="AA16" s="44">
        <v>147.58816971456821</v>
      </c>
      <c r="AB16" s="44">
        <v>4.474387533525209</v>
      </c>
      <c r="AC16" s="44">
        <v>12.349309592529574</v>
      </c>
      <c r="AD16" s="44">
        <v>4.9299615369386842</v>
      </c>
      <c r="AE16" s="44">
        <v>49.424066104326961</v>
      </c>
      <c r="AF16" s="44">
        <v>153.76376121346169</v>
      </c>
      <c r="AG16" s="44">
        <v>60.407191905288514</v>
      </c>
      <c r="AH16" s="44">
        <v>274.57814502403869</v>
      </c>
      <c r="AJ16" s="63" t="s">
        <v>63</v>
      </c>
      <c r="AK16" s="44">
        <v>0</v>
      </c>
      <c r="AL16" s="44">
        <v>0</v>
      </c>
      <c r="AM16" s="44">
        <v>727.60400000000004</v>
      </c>
      <c r="AN16" s="44">
        <v>727.60400000000004</v>
      </c>
      <c r="AO16" s="44">
        <v>0</v>
      </c>
      <c r="AP16" s="44">
        <v>0</v>
      </c>
      <c r="AQ16" s="44">
        <v>0</v>
      </c>
      <c r="AR16" s="44">
        <v>0</v>
      </c>
      <c r="AS16" s="44">
        <v>0</v>
      </c>
      <c r="AT16" s="44">
        <v>0</v>
      </c>
      <c r="AU16" s="44">
        <v>0</v>
      </c>
      <c r="AV16" s="44">
        <v>0</v>
      </c>
      <c r="AW16" s="44">
        <v>0</v>
      </c>
      <c r="AX16" s="44">
        <v>0</v>
      </c>
      <c r="AY16" s="44">
        <v>222.10797279767445</v>
      </c>
      <c r="AZ16" s="44">
        <v>0</v>
      </c>
      <c r="BA16" s="44">
        <v>0</v>
      </c>
      <c r="BB16" s="44">
        <v>0</v>
      </c>
      <c r="BC16" s="44">
        <v>222.10797279767445</v>
      </c>
      <c r="BD16" s="44">
        <v>222.10797279767445</v>
      </c>
      <c r="BE16" s="44">
        <v>0</v>
      </c>
      <c r="BF16" s="44">
        <v>0</v>
      </c>
      <c r="BG16" s="44">
        <v>0</v>
      </c>
      <c r="BH16" s="44">
        <v>222.10797279767445</v>
      </c>
      <c r="BI16" s="44">
        <v>147.58816971456821</v>
      </c>
      <c r="BJ16" s="44">
        <v>0</v>
      </c>
      <c r="BK16" s="44">
        <v>0</v>
      </c>
      <c r="BL16" s="44">
        <v>0</v>
      </c>
      <c r="BM16" s="44">
        <v>147.58816971456821</v>
      </c>
      <c r="BN16" s="44">
        <v>4.9299615369386842</v>
      </c>
      <c r="BO16" s="44">
        <v>60.407191905288514</v>
      </c>
      <c r="BP16" s="44">
        <v>0</v>
      </c>
      <c r="BQ16" s="44">
        <v>0</v>
      </c>
      <c r="BR16" s="44">
        <v>0</v>
      </c>
      <c r="BS16" s="44">
        <v>60.407191905288514</v>
      </c>
      <c r="BT16" s="64">
        <v>2017</v>
      </c>
      <c r="BU16" s="44">
        <v>0</v>
      </c>
      <c r="BV16" s="44">
        <v>727.60400000000004</v>
      </c>
      <c r="BW16" s="44">
        <v>0</v>
      </c>
      <c r="BX16" s="44">
        <v>0</v>
      </c>
      <c r="BY16" s="44">
        <v>0</v>
      </c>
      <c r="BZ16" s="44">
        <v>0</v>
      </c>
      <c r="CA16" s="44">
        <v>0</v>
      </c>
      <c r="CB16" s="44">
        <v>0</v>
      </c>
      <c r="CC16" s="44">
        <v>0</v>
      </c>
      <c r="CD16" s="44">
        <v>0</v>
      </c>
      <c r="CE16" s="44">
        <v>0</v>
      </c>
      <c r="CF16" s="44">
        <v>222.10797279767445</v>
      </c>
      <c r="CG16" s="44">
        <v>0</v>
      </c>
      <c r="CH16" s="44">
        <v>0</v>
      </c>
      <c r="CI16" s="44">
        <v>0</v>
      </c>
      <c r="CJ16" s="44">
        <v>0</v>
      </c>
      <c r="CK16" s="44">
        <v>0</v>
      </c>
      <c r="CL16" s="44">
        <v>0</v>
      </c>
      <c r="CM16" s="44">
        <v>0</v>
      </c>
      <c r="CN16" s="44">
        <v>0</v>
      </c>
      <c r="CO16" s="44">
        <v>0</v>
      </c>
      <c r="CP16" s="44">
        <v>0</v>
      </c>
      <c r="CQ16" s="44">
        <v>0</v>
      </c>
      <c r="CR16" s="44">
        <v>0</v>
      </c>
      <c r="CS16" s="44">
        <v>0</v>
      </c>
      <c r="CT16" s="44">
        <v>0</v>
      </c>
      <c r="CU16" s="44">
        <v>0</v>
      </c>
      <c r="CV16" s="44">
        <v>0</v>
      </c>
      <c r="CW16" s="44">
        <v>0</v>
      </c>
      <c r="CX16" s="44">
        <v>0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v>0</v>
      </c>
      <c r="DF16" s="44">
        <v>0</v>
      </c>
      <c r="DG16" s="44">
        <v>0</v>
      </c>
      <c r="DH16" s="44">
        <v>0</v>
      </c>
      <c r="DI16" s="44">
        <v>0</v>
      </c>
      <c r="DJ16" s="44">
        <v>0</v>
      </c>
      <c r="DK16" s="44">
        <v>0</v>
      </c>
      <c r="DL16" s="44">
        <v>0</v>
      </c>
      <c r="DM16" s="44">
        <v>0</v>
      </c>
      <c r="DN16" s="44">
        <v>0</v>
      </c>
      <c r="DO16" s="44">
        <v>0</v>
      </c>
      <c r="DP16" s="44">
        <v>0</v>
      </c>
      <c r="DQ16" s="44">
        <v>0</v>
      </c>
      <c r="DR16" s="44">
        <v>0</v>
      </c>
      <c r="DS16" s="44">
        <v>0</v>
      </c>
      <c r="DT16" s="44">
        <v>60.407191905288514</v>
      </c>
      <c r="DU16" s="44">
        <v>0</v>
      </c>
      <c r="DV16" s="44">
        <v>0</v>
      </c>
      <c r="DW16" s="44">
        <v>0</v>
      </c>
      <c r="DX16" s="44">
        <v>0</v>
      </c>
      <c r="DY16" s="44">
        <v>0</v>
      </c>
      <c r="DZ16" s="44">
        <v>0</v>
      </c>
      <c r="EA16" s="44">
        <v>0</v>
      </c>
      <c r="EB16" s="44">
        <v>0</v>
      </c>
    </row>
    <row r="17" spans="2:132" x14ac:dyDescent="0.25">
      <c r="B17" s="41" t="s">
        <v>106</v>
      </c>
      <c r="C17" s="47" t="s">
        <v>101</v>
      </c>
      <c r="D17" s="46">
        <v>9</v>
      </c>
      <c r="E17" s="86" t="s">
        <v>52</v>
      </c>
      <c r="F17" s="43">
        <v>7726</v>
      </c>
      <c r="G17" s="43">
        <v>1174.1484883720932</v>
      </c>
      <c r="H17" s="44">
        <v>1174.1484883720932</v>
      </c>
      <c r="I17" s="44">
        <v>780.20804111259986</v>
      </c>
      <c r="J17" s="44">
        <v>780.20804111259986</v>
      </c>
      <c r="K17" s="44">
        <v>1209.3729430232561</v>
      </c>
      <c r="L17" s="44">
        <v>1209.3729430232561</v>
      </c>
      <c r="M17" s="44">
        <v>579.45000000000005</v>
      </c>
      <c r="N17" s="44">
        <v>4975.5439999999999</v>
      </c>
      <c r="O17" s="44">
        <v>780.32600000000002</v>
      </c>
      <c r="P17" s="44">
        <v>217.68712974418608</v>
      </c>
      <c r="Q17" s="44">
        <v>217.68712974418608</v>
      </c>
      <c r="R17" s="44">
        <v>144.65057082227602</v>
      </c>
      <c r="S17" s="44">
        <v>144.65057082227602</v>
      </c>
      <c r="T17" s="44">
        <v>677.24884809302353</v>
      </c>
      <c r="U17" s="44">
        <v>677.24884809302353</v>
      </c>
      <c r="V17" s="44">
        <v>450.02399811374772</v>
      </c>
      <c r="W17" s="44">
        <v>450.02399811374772</v>
      </c>
      <c r="X17" s="44">
        <v>266.06204746511634</v>
      </c>
      <c r="Y17" s="44">
        <v>266.06204746511634</v>
      </c>
      <c r="Z17" s="44">
        <v>176.79514211611513</v>
      </c>
      <c r="AA17" s="44">
        <v>176.79514211611513</v>
      </c>
      <c r="AB17" s="44">
        <v>4.0058604449749282</v>
      </c>
      <c r="AC17" s="44">
        <v>11.0561748281308</v>
      </c>
      <c r="AD17" s="44">
        <v>4.4137298720996485</v>
      </c>
      <c r="AE17" s="44">
        <v>59.204845535856293</v>
      </c>
      <c r="AF17" s="44">
        <v>184.19285277821962</v>
      </c>
      <c r="AG17" s="44">
        <v>72.361477877157697</v>
      </c>
      <c r="AH17" s="44">
        <v>328.91580853253498</v>
      </c>
      <c r="AJ17" s="63" t="s">
        <v>63</v>
      </c>
      <c r="AK17" s="44">
        <v>0</v>
      </c>
      <c r="AL17" s="44">
        <v>0</v>
      </c>
      <c r="AM17" s="44">
        <v>780.32600000000002</v>
      </c>
      <c r="AN17" s="44">
        <v>780.32600000000002</v>
      </c>
      <c r="AO17" s="44">
        <v>0</v>
      </c>
      <c r="AP17" s="44">
        <v>0</v>
      </c>
      <c r="AQ17" s="44">
        <v>0</v>
      </c>
      <c r="AR17" s="44">
        <v>0</v>
      </c>
      <c r="AS17" s="44">
        <v>0</v>
      </c>
      <c r="AT17" s="44">
        <v>0</v>
      </c>
      <c r="AU17" s="44">
        <v>0</v>
      </c>
      <c r="AV17" s="44">
        <v>0</v>
      </c>
      <c r="AW17" s="44">
        <v>0</v>
      </c>
      <c r="AX17" s="44">
        <v>0</v>
      </c>
      <c r="AY17" s="44">
        <v>266.06204746511634</v>
      </c>
      <c r="AZ17" s="44">
        <v>0</v>
      </c>
      <c r="BA17" s="44">
        <v>0</v>
      </c>
      <c r="BB17" s="44">
        <v>0</v>
      </c>
      <c r="BC17" s="44">
        <v>266.06204746511634</v>
      </c>
      <c r="BD17" s="44">
        <v>266.06204746511634</v>
      </c>
      <c r="BE17" s="44">
        <v>0</v>
      </c>
      <c r="BF17" s="44">
        <v>0</v>
      </c>
      <c r="BG17" s="44">
        <v>0</v>
      </c>
      <c r="BH17" s="44">
        <v>266.06204746511634</v>
      </c>
      <c r="BI17" s="44">
        <v>176.79514211611513</v>
      </c>
      <c r="BJ17" s="44">
        <v>0</v>
      </c>
      <c r="BK17" s="44">
        <v>0</v>
      </c>
      <c r="BL17" s="44">
        <v>0</v>
      </c>
      <c r="BM17" s="44">
        <v>176.79514211611513</v>
      </c>
      <c r="BN17" s="44">
        <v>4.4137298720996485</v>
      </c>
      <c r="BO17" s="44">
        <v>72.361477877157697</v>
      </c>
      <c r="BP17" s="44">
        <v>0</v>
      </c>
      <c r="BQ17" s="44">
        <v>0</v>
      </c>
      <c r="BR17" s="44">
        <v>0</v>
      </c>
      <c r="BS17" s="44">
        <v>72.361477877157697</v>
      </c>
      <c r="BT17" s="64">
        <v>2017</v>
      </c>
      <c r="BU17" s="44">
        <v>0</v>
      </c>
      <c r="BV17" s="44">
        <v>780.32600000000002</v>
      </c>
      <c r="BW17" s="44">
        <v>0</v>
      </c>
      <c r="BX17" s="44">
        <v>0</v>
      </c>
      <c r="BY17" s="44">
        <v>0</v>
      </c>
      <c r="BZ17" s="44">
        <v>0</v>
      </c>
      <c r="CA17" s="44">
        <v>0</v>
      </c>
      <c r="CB17" s="44">
        <v>0</v>
      </c>
      <c r="CC17" s="44">
        <v>0</v>
      </c>
      <c r="CD17" s="44">
        <v>0</v>
      </c>
      <c r="CE17" s="44">
        <v>0</v>
      </c>
      <c r="CF17" s="44">
        <v>266.06204746511634</v>
      </c>
      <c r="CG17" s="44">
        <v>0</v>
      </c>
      <c r="CH17" s="44">
        <v>0</v>
      </c>
      <c r="CI17" s="44">
        <v>0</v>
      </c>
      <c r="CJ17" s="44">
        <v>0</v>
      </c>
      <c r="CK17" s="44">
        <v>0</v>
      </c>
      <c r="CL17" s="44">
        <v>0</v>
      </c>
      <c r="CM17" s="44">
        <v>0</v>
      </c>
      <c r="CN17" s="44">
        <v>0</v>
      </c>
      <c r="CO17" s="44">
        <v>0</v>
      </c>
      <c r="CP17" s="44">
        <v>0</v>
      </c>
      <c r="CQ17" s="44">
        <v>0</v>
      </c>
      <c r="CR17" s="44">
        <v>0</v>
      </c>
      <c r="CS17" s="44">
        <v>0</v>
      </c>
      <c r="CT17" s="44"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v>0</v>
      </c>
      <c r="CZ17" s="44">
        <v>0</v>
      </c>
      <c r="DA17" s="44">
        <v>0</v>
      </c>
      <c r="DB17" s="44">
        <v>0</v>
      </c>
      <c r="DC17" s="44">
        <v>0</v>
      </c>
      <c r="DD17" s="44">
        <v>0</v>
      </c>
      <c r="DE17" s="44">
        <v>0</v>
      </c>
      <c r="DF17" s="44">
        <v>0</v>
      </c>
      <c r="DG17" s="44">
        <v>0</v>
      </c>
      <c r="DH17" s="44">
        <v>0</v>
      </c>
      <c r="DI17" s="44">
        <v>0</v>
      </c>
      <c r="DJ17" s="44">
        <v>0</v>
      </c>
      <c r="DK17" s="44">
        <v>0</v>
      </c>
      <c r="DL17" s="44">
        <v>0</v>
      </c>
      <c r="DM17" s="44">
        <v>0</v>
      </c>
      <c r="DN17" s="44">
        <v>0</v>
      </c>
      <c r="DO17" s="44">
        <v>0</v>
      </c>
      <c r="DP17" s="44">
        <v>0</v>
      </c>
      <c r="DQ17" s="44">
        <v>0</v>
      </c>
      <c r="DR17" s="44">
        <v>0</v>
      </c>
      <c r="DS17" s="44">
        <v>0</v>
      </c>
      <c r="DT17" s="44">
        <v>72.361477877157697</v>
      </c>
      <c r="DU17" s="44">
        <v>0</v>
      </c>
      <c r="DV17" s="44">
        <v>0</v>
      </c>
      <c r="DW17" s="44">
        <v>0</v>
      </c>
      <c r="DX17" s="44">
        <v>0</v>
      </c>
      <c r="DY17" s="44">
        <v>0</v>
      </c>
      <c r="DZ17" s="44">
        <v>0</v>
      </c>
      <c r="EA17" s="44">
        <v>0</v>
      </c>
      <c r="EB17" s="44">
        <v>0</v>
      </c>
    </row>
    <row r="18" spans="2:132" x14ac:dyDescent="0.25">
      <c r="B18" s="41" t="s">
        <v>107</v>
      </c>
      <c r="C18" s="48" t="s">
        <v>101</v>
      </c>
      <c r="D18" s="46">
        <v>9</v>
      </c>
      <c r="E18" s="86" t="s">
        <v>52</v>
      </c>
      <c r="F18" s="43">
        <v>7455</v>
      </c>
      <c r="G18" s="43">
        <v>1522.916895348837</v>
      </c>
      <c r="H18" s="44">
        <v>1522.916895348837</v>
      </c>
      <c r="I18" s="44">
        <v>1011.9605990761661</v>
      </c>
      <c r="J18" s="44">
        <v>1011.9605990761661</v>
      </c>
      <c r="K18" s="44">
        <v>1568.6044022093022</v>
      </c>
      <c r="L18" s="44">
        <v>1568.6044022093022</v>
      </c>
      <c r="M18" s="44">
        <v>559.125</v>
      </c>
      <c r="N18" s="44">
        <v>4801.0200000000004</v>
      </c>
      <c r="O18" s="44">
        <v>752.95500000000004</v>
      </c>
      <c r="P18" s="44">
        <v>313.72088044186046</v>
      </c>
      <c r="Q18" s="44">
        <v>313.72088044186046</v>
      </c>
      <c r="R18" s="44">
        <v>208.46388340969025</v>
      </c>
      <c r="S18" s="44">
        <v>208.46388340969025</v>
      </c>
      <c r="T18" s="44">
        <v>941.16264132558126</v>
      </c>
      <c r="U18" s="44">
        <v>941.16264132558126</v>
      </c>
      <c r="V18" s="44">
        <v>625.39165022907071</v>
      </c>
      <c r="W18" s="44">
        <v>625.39165022907071</v>
      </c>
      <c r="X18" s="44">
        <v>392.15110055232554</v>
      </c>
      <c r="Y18" s="44">
        <v>392.15110055232554</v>
      </c>
      <c r="Z18" s="44">
        <v>260.5798542621128</v>
      </c>
      <c r="AA18" s="44">
        <v>260.5798542621128</v>
      </c>
      <c r="AB18" s="44">
        <v>2.6821192757939842</v>
      </c>
      <c r="AC18" s="44">
        <v>7.6768213938281162</v>
      </c>
      <c r="AD18" s="44">
        <v>2.8895364997887194</v>
      </c>
      <c r="AE18" s="44">
        <v>85.323355081947611</v>
      </c>
      <c r="AF18" s="44">
        <v>255.97006524584282</v>
      </c>
      <c r="AG18" s="44">
        <v>106.6541938524345</v>
      </c>
      <c r="AH18" s="44">
        <v>426.61677540973801</v>
      </c>
      <c r="AJ18" s="63" t="s">
        <v>63</v>
      </c>
      <c r="AK18" s="44">
        <v>0</v>
      </c>
      <c r="AL18" s="44">
        <v>0</v>
      </c>
      <c r="AM18" s="44">
        <v>752.95500000000004</v>
      </c>
      <c r="AN18" s="44">
        <v>752.95500000000004</v>
      </c>
      <c r="AO18" s="44">
        <v>0</v>
      </c>
      <c r="AP18" s="44">
        <v>0</v>
      </c>
      <c r="AQ18" s="44">
        <v>0</v>
      </c>
      <c r="AR18" s="44">
        <v>0</v>
      </c>
      <c r="AS18" s="44">
        <v>0</v>
      </c>
      <c r="AT18" s="44">
        <v>0</v>
      </c>
      <c r="AU18" s="44">
        <v>0</v>
      </c>
      <c r="AV18" s="44">
        <v>0</v>
      </c>
      <c r="AW18" s="44">
        <v>0</v>
      </c>
      <c r="AX18" s="44">
        <v>0</v>
      </c>
      <c r="AY18" s="44">
        <v>392.15110055232554</v>
      </c>
      <c r="AZ18" s="44">
        <v>0</v>
      </c>
      <c r="BA18" s="44">
        <v>0</v>
      </c>
      <c r="BB18" s="44">
        <v>0</v>
      </c>
      <c r="BC18" s="44">
        <v>392.15110055232554</v>
      </c>
      <c r="BD18" s="44">
        <v>392.15110055232554</v>
      </c>
      <c r="BE18" s="44">
        <v>0</v>
      </c>
      <c r="BF18" s="44">
        <v>0</v>
      </c>
      <c r="BG18" s="44">
        <v>0</v>
      </c>
      <c r="BH18" s="44">
        <v>392.15110055232554</v>
      </c>
      <c r="BI18" s="44">
        <v>260.5798542621128</v>
      </c>
      <c r="BJ18" s="44">
        <v>0</v>
      </c>
      <c r="BK18" s="44">
        <v>0</v>
      </c>
      <c r="BL18" s="44">
        <v>0</v>
      </c>
      <c r="BM18" s="44">
        <v>260.5798542621128</v>
      </c>
      <c r="BN18" s="44">
        <v>2.8895364997887194</v>
      </c>
      <c r="BO18" s="44">
        <v>106.6541938524345</v>
      </c>
      <c r="BP18" s="44">
        <v>0</v>
      </c>
      <c r="BQ18" s="44">
        <v>0</v>
      </c>
      <c r="BR18" s="44">
        <v>0</v>
      </c>
      <c r="BS18" s="44">
        <v>106.6541938524345</v>
      </c>
      <c r="BT18" s="64">
        <v>2017</v>
      </c>
      <c r="BU18" s="44">
        <v>0</v>
      </c>
      <c r="BV18" s="44">
        <v>752.95500000000004</v>
      </c>
      <c r="BW18" s="44">
        <v>0</v>
      </c>
      <c r="BX18" s="44">
        <v>0</v>
      </c>
      <c r="BY18" s="44">
        <v>0</v>
      </c>
      <c r="BZ18" s="44">
        <v>0</v>
      </c>
      <c r="CA18" s="44">
        <v>0</v>
      </c>
      <c r="CB18" s="44">
        <v>0</v>
      </c>
      <c r="CC18" s="44">
        <v>0</v>
      </c>
      <c r="CD18" s="44">
        <v>0</v>
      </c>
      <c r="CE18" s="44">
        <v>0</v>
      </c>
      <c r="CF18" s="44">
        <v>392.15110055232554</v>
      </c>
      <c r="CG18" s="44">
        <v>0</v>
      </c>
      <c r="CH18" s="44">
        <v>0</v>
      </c>
      <c r="CI18" s="44">
        <v>0</v>
      </c>
      <c r="CJ18" s="44">
        <v>0</v>
      </c>
      <c r="CK18" s="44">
        <v>0</v>
      </c>
      <c r="CL18" s="44">
        <v>0</v>
      </c>
      <c r="CM18" s="44">
        <v>0</v>
      </c>
      <c r="CN18" s="44">
        <v>0</v>
      </c>
      <c r="CO18" s="44">
        <v>0</v>
      </c>
      <c r="CP18" s="44">
        <v>0</v>
      </c>
      <c r="CQ18" s="44">
        <v>0</v>
      </c>
      <c r="CR18" s="44">
        <v>0</v>
      </c>
      <c r="CS18" s="44">
        <v>0</v>
      </c>
      <c r="CT18" s="44">
        <v>0</v>
      </c>
      <c r="CU18" s="44">
        <v>0</v>
      </c>
      <c r="CV18" s="44">
        <v>0</v>
      </c>
      <c r="CW18" s="44">
        <v>0</v>
      </c>
      <c r="CX18" s="44">
        <v>0</v>
      </c>
      <c r="CY18" s="44">
        <v>0</v>
      </c>
      <c r="CZ18" s="44">
        <v>0</v>
      </c>
      <c r="DA18" s="44">
        <v>0</v>
      </c>
      <c r="DB18" s="44">
        <v>0</v>
      </c>
      <c r="DC18" s="44">
        <v>0</v>
      </c>
      <c r="DD18" s="44">
        <v>0</v>
      </c>
      <c r="DE18" s="44">
        <v>0</v>
      </c>
      <c r="DF18" s="44">
        <v>0</v>
      </c>
      <c r="DG18" s="44">
        <v>0</v>
      </c>
      <c r="DH18" s="44">
        <v>0</v>
      </c>
      <c r="DI18" s="44">
        <v>0</v>
      </c>
      <c r="DJ18" s="44">
        <v>0</v>
      </c>
      <c r="DK18" s="44">
        <v>0</v>
      </c>
      <c r="DL18" s="44">
        <v>0</v>
      </c>
      <c r="DM18" s="44">
        <v>0</v>
      </c>
      <c r="DN18" s="44">
        <v>0</v>
      </c>
      <c r="DO18" s="44">
        <v>0</v>
      </c>
      <c r="DP18" s="44">
        <v>0</v>
      </c>
      <c r="DQ18" s="44">
        <v>0</v>
      </c>
      <c r="DR18" s="44">
        <v>0</v>
      </c>
      <c r="DS18" s="44">
        <v>0</v>
      </c>
      <c r="DT18" s="44">
        <v>106.6541938524345</v>
      </c>
      <c r="DU18" s="44">
        <v>0</v>
      </c>
      <c r="DV18" s="44">
        <v>0</v>
      </c>
      <c r="DW18" s="44">
        <v>0</v>
      </c>
      <c r="DX18" s="44">
        <v>0</v>
      </c>
      <c r="DY18" s="44">
        <v>0</v>
      </c>
      <c r="DZ18" s="44">
        <v>0</v>
      </c>
      <c r="EA18" s="44">
        <v>0</v>
      </c>
      <c r="EB18" s="44">
        <v>0</v>
      </c>
    </row>
    <row r="19" spans="2:132" x14ac:dyDescent="0.25">
      <c r="B19" s="41" t="s">
        <v>108</v>
      </c>
      <c r="C19" s="47" t="s">
        <v>101</v>
      </c>
      <c r="D19" s="46">
        <v>9</v>
      </c>
      <c r="E19" s="86" t="s">
        <v>52</v>
      </c>
      <c r="F19" s="43">
        <v>5563</v>
      </c>
      <c r="G19" s="43">
        <v>673.99134883720922</v>
      </c>
      <c r="H19" s="44">
        <v>673.99134883720922</v>
      </c>
      <c r="I19" s="44">
        <v>447.85942767101915</v>
      </c>
      <c r="J19" s="44">
        <v>447.85942767101915</v>
      </c>
      <c r="K19" s="44">
        <v>748.13039720930226</v>
      </c>
      <c r="L19" s="44">
        <v>748.13039720930226</v>
      </c>
      <c r="M19" s="44">
        <v>500.67</v>
      </c>
      <c r="N19" s="44">
        <v>3682.7060000000001</v>
      </c>
      <c r="O19" s="44">
        <v>561.86300000000006</v>
      </c>
      <c r="P19" s="44">
        <v>134.66347149767441</v>
      </c>
      <c r="Q19" s="44">
        <v>134.66347149767441</v>
      </c>
      <c r="R19" s="44">
        <v>89.482313648669631</v>
      </c>
      <c r="S19" s="44">
        <v>89.482313648669631</v>
      </c>
      <c r="T19" s="44">
        <v>418.95302243720931</v>
      </c>
      <c r="U19" s="44">
        <v>418.95302243720931</v>
      </c>
      <c r="V19" s="44">
        <v>278.38942024030553</v>
      </c>
      <c r="W19" s="44">
        <v>278.38942024030553</v>
      </c>
      <c r="X19" s="44">
        <v>164.5886873860465</v>
      </c>
      <c r="Y19" s="44">
        <v>164.5886873860465</v>
      </c>
      <c r="Z19" s="44">
        <v>109.36727223726288</v>
      </c>
      <c r="AA19" s="44">
        <v>109.36727223726288</v>
      </c>
      <c r="AB19" s="44">
        <v>5.5951838926042754</v>
      </c>
      <c r="AC19" s="44">
        <v>13.228613346085822</v>
      </c>
      <c r="AD19" s="44">
        <v>5.1373961195730171</v>
      </c>
      <c r="AE19" s="44">
        <v>36.624719333251868</v>
      </c>
      <c r="AF19" s="44">
        <v>113.94357125900584</v>
      </c>
      <c r="AG19" s="44">
        <v>44.763545851752284</v>
      </c>
      <c r="AH19" s="44">
        <v>203.47066296251037</v>
      </c>
      <c r="AJ19" s="63" t="s">
        <v>63</v>
      </c>
      <c r="AK19" s="44">
        <v>0</v>
      </c>
      <c r="AL19" s="44">
        <v>0</v>
      </c>
      <c r="AM19" s="44">
        <v>561.86300000000006</v>
      </c>
      <c r="AN19" s="44">
        <v>561.86300000000006</v>
      </c>
      <c r="AO19" s="44">
        <v>0</v>
      </c>
      <c r="AP19" s="44">
        <v>0</v>
      </c>
      <c r="AQ19" s="44">
        <v>0</v>
      </c>
      <c r="AR19" s="44">
        <v>0</v>
      </c>
      <c r="AS19" s="44">
        <v>0</v>
      </c>
      <c r="AT19" s="44">
        <v>0</v>
      </c>
      <c r="AU19" s="44">
        <v>0</v>
      </c>
      <c r="AV19" s="44">
        <v>0</v>
      </c>
      <c r="AW19" s="44">
        <v>0</v>
      </c>
      <c r="AX19" s="44">
        <v>0</v>
      </c>
      <c r="AY19" s="44">
        <v>164.5886873860465</v>
      </c>
      <c r="AZ19" s="44">
        <v>0</v>
      </c>
      <c r="BA19" s="44">
        <v>0</v>
      </c>
      <c r="BB19" s="44">
        <v>0</v>
      </c>
      <c r="BC19" s="44">
        <v>164.5886873860465</v>
      </c>
      <c r="BD19" s="44">
        <v>164.5886873860465</v>
      </c>
      <c r="BE19" s="44">
        <v>0</v>
      </c>
      <c r="BF19" s="44">
        <v>0</v>
      </c>
      <c r="BG19" s="44">
        <v>0</v>
      </c>
      <c r="BH19" s="44">
        <v>164.5886873860465</v>
      </c>
      <c r="BI19" s="44">
        <v>109.36727223726288</v>
      </c>
      <c r="BJ19" s="44">
        <v>0</v>
      </c>
      <c r="BK19" s="44">
        <v>0</v>
      </c>
      <c r="BL19" s="44">
        <v>0</v>
      </c>
      <c r="BM19" s="44">
        <v>109.36727223726288</v>
      </c>
      <c r="BN19" s="44">
        <v>5.1373961195730171</v>
      </c>
      <c r="BO19" s="44">
        <v>44.763545851752284</v>
      </c>
      <c r="BP19" s="44">
        <v>0</v>
      </c>
      <c r="BQ19" s="44">
        <v>0</v>
      </c>
      <c r="BR19" s="44">
        <v>0</v>
      </c>
      <c r="BS19" s="44">
        <v>44.763545851752284</v>
      </c>
      <c r="BT19" s="64">
        <v>2017</v>
      </c>
      <c r="BU19" s="44">
        <v>0</v>
      </c>
      <c r="BV19" s="44">
        <v>561.86300000000006</v>
      </c>
      <c r="BW19" s="44">
        <v>0</v>
      </c>
      <c r="BX19" s="44">
        <v>0</v>
      </c>
      <c r="BY19" s="44">
        <v>0</v>
      </c>
      <c r="BZ19" s="44">
        <v>0</v>
      </c>
      <c r="CA19" s="44">
        <v>0</v>
      </c>
      <c r="CB19" s="44">
        <v>0</v>
      </c>
      <c r="CC19" s="44">
        <v>0</v>
      </c>
      <c r="CD19" s="44">
        <v>0</v>
      </c>
      <c r="CE19" s="44">
        <v>0</v>
      </c>
      <c r="CF19" s="44">
        <v>164.5886873860465</v>
      </c>
      <c r="CG19" s="44">
        <v>0</v>
      </c>
      <c r="CH19" s="44">
        <v>0</v>
      </c>
      <c r="CI19" s="44">
        <v>0</v>
      </c>
      <c r="CJ19" s="44">
        <v>0</v>
      </c>
      <c r="CK19" s="44">
        <v>0</v>
      </c>
      <c r="CL19" s="44">
        <v>0</v>
      </c>
      <c r="CM19" s="44">
        <v>0</v>
      </c>
      <c r="CN19" s="44">
        <v>0</v>
      </c>
      <c r="CO19" s="44">
        <v>0</v>
      </c>
      <c r="CP19" s="44">
        <v>0</v>
      </c>
      <c r="CQ19" s="44">
        <v>0</v>
      </c>
      <c r="CR19" s="44">
        <v>0</v>
      </c>
      <c r="CS19" s="44">
        <v>0</v>
      </c>
      <c r="CT19" s="44">
        <v>0</v>
      </c>
      <c r="CU19" s="44">
        <v>0</v>
      </c>
      <c r="CV19" s="44">
        <v>0</v>
      </c>
      <c r="CW19" s="44">
        <v>0</v>
      </c>
      <c r="CX19" s="44">
        <v>0</v>
      </c>
      <c r="CY19" s="44">
        <v>0</v>
      </c>
      <c r="CZ19" s="44">
        <v>0</v>
      </c>
      <c r="DA19" s="44">
        <v>0</v>
      </c>
      <c r="DB19" s="44">
        <v>0</v>
      </c>
      <c r="DC19" s="44">
        <v>0</v>
      </c>
      <c r="DD19" s="44">
        <v>0</v>
      </c>
      <c r="DE19" s="44">
        <v>0</v>
      </c>
      <c r="DF19" s="44">
        <v>0</v>
      </c>
      <c r="DG19" s="44">
        <v>0</v>
      </c>
      <c r="DH19" s="44">
        <v>0</v>
      </c>
      <c r="DI19" s="44">
        <v>0</v>
      </c>
      <c r="DJ19" s="44">
        <v>0</v>
      </c>
      <c r="DK19" s="44">
        <v>0</v>
      </c>
      <c r="DL19" s="44">
        <v>0</v>
      </c>
      <c r="DM19" s="44">
        <v>0</v>
      </c>
      <c r="DN19" s="44">
        <v>0</v>
      </c>
      <c r="DO19" s="44">
        <v>0</v>
      </c>
      <c r="DP19" s="44">
        <v>0</v>
      </c>
      <c r="DQ19" s="44">
        <v>0</v>
      </c>
      <c r="DR19" s="44">
        <v>0</v>
      </c>
      <c r="DS19" s="44">
        <v>0</v>
      </c>
      <c r="DT19" s="44">
        <v>44.763545851752284</v>
      </c>
      <c r="DU19" s="44">
        <v>0</v>
      </c>
      <c r="DV19" s="44">
        <v>0</v>
      </c>
      <c r="DW19" s="44">
        <v>0</v>
      </c>
      <c r="DX19" s="44">
        <v>0</v>
      </c>
      <c r="DY19" s="44">
        <v>0</v>
      </c>
      <c r="DZ19" s="44">
        <v>0</v>
      </c>
      <c r="EA19" s="44">
        <v>0</v>
      </c>
      <c r="EB19" s="44">
        <v>0</v>
      </c>
    </row>
    <row r="20" spans="2:132" x14ac:dyDescent="0.25">
      <c r="B20" s="41" t="s">
        <v>109</v>
      </c>
      <c r="C20" s="47" t="s">
        <v>101</v>
      </c>
      <c r="D20" s="46">
        <v>9</v>
      </c>
      <c r="E20" s="86" t="s">
        <v>52</v>
      </c>
      <c r="F20" s="43">
        <v>3850</v>
      </c>
      <c r="G20" s="43">
        <v>482.5592093023256</v>
      </c>
      <c r="H20" s="44">
        <v>482.5592093023256</v>
      </c>
      <c r="I20" s="44">
        <v>320.6549930772461</v>
      </c>
      <c r="J20" s="44">
        <v>320.6549930772461</v>
      </c>
      <c r="K20" s="44">
        <v>535.64072232558146</v>
      </c>
      <c r="L20" s="44">
        <v>535.64072232558146</v>
      </c>
      <c r="M20" s="44">
        <v>361.9</v>
      </c>
      <c r="N20" s="44">
        <v>2625.7</v>
      </c>
      <c r="O20" s="44">
        <v>423.5</v>
      </c>
      <c r="P20" s="44">
        <v>96.415330018604664</v>
      </c>
      <c r="Q20" s="44">
        <v>96.415330018604664</v>
      </c>
      <c r="R20" s="44">
        <v>64.066867616833775</v>
      </c>
      <c r="S20" s="44">
        <v>64.066867616833775</v>
      </c>
      <c r="T20" s="44">
        <v>299.95880450232568</v>
      </c>
      <c r="U20" s="44">
        <v>299.95880450232568</v>
      </c>
      <c r="V20" s="44">
        <v>199.31914369681624</v>
      </c>
      <c r="W20" s="44">
        <v>199.31914369681624</v>
      </c>
      <c r="X20" s="44">
        <v>117.84095891162792</v>
      </c>
      <c r="Y20" s="44">
        <v>117.84095891162792</v>
      </c>
      <c r="Z20" s="44">
        <v>78.303949309463505</v>
      </c>
      <c r="AA20" s="44">
        <v>78.303949309463505</v>
      </c>
      <c r="AB20" s="44">
        <v>5.6487856120018831</v>
      </c>
      <c r="AC20" s="44">
        <v>13.173345777533262</v>
      </c>
      <c r="AD20" s="44">
        <v>5.4084117561720157</v>
      </c>
      <c r="AE20" s="44">
        <v>26.2222885098817</v>
      </c>
      <c r="AF20" s="44">
        <v>81.580453141854193</v>
      </c>
      <c r="AG20" s="44">
        <v>32.049463734299856</v>
      </c>
      <c r="AH20" s="44">
        <v>145.6793806104539</v>
      </c>
      <c r="AJ20" s="63" t="s">
        <v>63</v>
      </c>
      <c r="AK20" s="44">
        <v>0</v>
      </c>
      <c r="AL20" s="44">
        <v>0</v>
      </c>
      <c r="AM20" s="44">
        <v>423.5</v>
      </c>
      <c r="AN20" s="44">
        <v>423.5</v>
      </c>
      <c r="AO20" s="44">
        <v>0</v>
      </c>
      <c r="AP20" s="44">
        <v>0</v>
      </c>
      <c r="AQ20" s="44">
        <v>0</v>
      </c>
      <c r="AR20" s="44">
        <v>0</v>
      </c>
      <c r="AS20" s="44">
        <v>0</v>
      </c>
      <c r="AT20" s="44">
        <v>0</v>
      </c>
      <c r="AU20" s="44">
        <v>0</v>
      </c>
      <c r="AV20" s="44">
        <v>0</v>
      </c>
      <c r="AW20" s="44">
        <v>0</v>
      </c>
      <c r="AX20" s="44">
        <v>0</v>
      </c>
      <c r="AY20" s="44">
        <v>117.84095891162792</v>
      </c>
      <c r="AZ20" s="44">
        <v>0</v>
      </c>
      <c r="BA20" s="44">
        <v>0</v>
      </c>
      <c r="BB20" s="44">
        <v>0</v>
      </c>
      <c r="BC20" s="44">
        <v>117.84095891162792</v>
      </c>
      <c r="BD20" s="44">
        <v>117.84095891162792</v>
      </c>
      <c r="BE20" s="44">
        <v>0</v>
      </c>
      <c r="BF20" s="44">
        <v>0</v>
      </c>
      <c r="BG20" s="44">
        <v>0</v>
      </c>
      <c r="BH20" s="44">
        <v>117.84095891162792</v>
      </c>
      <c r="BI20" s="44">
        <v>78.303949309463505</v>
      </c>
      <c r="BJ20" s="44">
        <v>0</v>
      </c>
      <c r="BK20" s="44">
        <v>0</v>
      </c>
      <c r="BL20" s="44">
        <v>0</v>
      </c>
      <c r="BM20" s="44">
        <v>78.303949309463505</v>
      </c>
      <c r="BN20" s="44">
        <v>5.4084117561720157</v>
      </c>
      <c r="BO20" s="44">
        <v>32.049463734299856</v>
      </c>
      <c r="BP20" s="44">
        <v>0</v>
      </c>
      <c r="BQ20" s="44">
        <v>0</v>
      </c>
      <c r="BR20" s="44">
        <v>0</v>
      </c>
      <c r="BS20" s="44">
        <v>32.049463734299856</v>
      </c>
      <c r="BT20" s="64">
        <v>2017</v>
      </c>
      <c r="BU20" s="44">
        <v>0</v>
      </c>
      <c r="BV20" s="44">
        <v>423.5</v>
      </c>
      <c r="BW20" s="44">
        <v>0</v>
      </c>
      <c r="BX20" s="44">
        <v>0</v>
      </c>
      <c r="BY20" s="44">
        <v>0</v>
      </c>
      <c r="BZ20" s="44">
        <v>0</v>
      </c>
      <c r="CA20" s="44">
        <v>0</v>
      </c>
      <c r="CB20" s="44">
        <v>0</v>
      </c>
      <c r="CC20" s="44">
        <v>0</v>
      </c>
      <c r="CD20" s="44">
        <v>0</v>
      </c>
      <c r="CE20" s="44">
        <v>0</v>
      </c>
      <c r="CF20" s="44">
        <v>117.84095891162792</v>
      </c>
      <c r="CG20" s="44">
        <v>0</v>
      </c>
      <c r="CH20" s="44">
        <v>0</v>
      </c>
      <c r="CI20" s="44">
        <v>0</v>
      </c>
      <c r="CJ20" s="44">
        <v>0</v>
      </c>
      <c r="CK20" s="44">
        <v>0</v>
      </c>
      <c r="CL20" s="44">
        <v>0</v>
      </c>
      <c r="CM20" s="44">
        <v>0</v>
      </c>
      <c r="CN20" s="44">
        <v>0</v>
      </c>
      <c r="CO20" s="44">
        <v>0</v>
      </c>
      <c r="CP20" s="44">
        <v>0</v>
      </c>
      <c r="CQ20" s="44">
        <v>0</v>
      </c>
      <c r="CR20" s="44">
        <v>0</v>
      </c>
      <c r="CS20" s="44">
        <v>0</v>
      </c>
      <c r="CT20" s="44">
        <v>0</v>
      </c>
      <c r="CU20" s="44">
        <v>0</v>
      </c>
      <c r="CV20" s="44">
        <v>0</v>
      </c>
      <c r="CW20" s="44">
        <v>0</v>
      </c>
      <c r="CX20" s="44">
        <v>0</v>
      </c>
      <c r="CY20" s="44">
        <v>0</v>
      </c>
      <c r="CZ20" s="44">
        <v>0</v>
      </c>
      <c r="DA20" s="44">
        <v>0</v>
      </c>
      <c r="DB20" s="44">
        <v>0</v>
      </c>
      <c r="DC20" s="44">
        <v>0</v>
      </c>
      <c r="DD20" s="44">
        <v>0</v>
      </c>
      <c r="DE20" s="44">
        <v>0</v>
      </c>
      <c r="DF20" s="44">
        <v>0</v>
      </c>
      <c r="DG20" s="44">
        <v>0</v>
      </c>
      <c r="DH20" s="44">
        <v>0</v>
      </c>
      <c r="DI20" s="44">
        <v>0</v>
      </c>
      <c r="DJ20" s="44">
        <v>0</v>
      </c>
      <c r="DK20" s="44">
        <v>0</v>
      </c>
      <c r="DL20" s="44">
        <v>0</v>
      </c>
      <c r="DM20" s="44">
        <v>0</v>
      </c>
      <c r="DN20" s="44">
        <v>0</v>
      </c>
      <c r="DO20" s="44">
        <v>0</v>
      </c>
      <c r="DP20" s="44">
        <v>0</v>
      </c>
      <c r="DQ20" s="44">
        <v>0</v>
      </c>
      <c r="DR20" s="44">
        <v>0</v>
      </c>
      <c r="DS20" s="44">
        <v>0</v>
      </c>
      <c r="DT20" s="44">
        <v>32.049463734299856</v>
      </c>
      <c r="DU20" s="44">
        <v>0</v>
      </c>
      <c r="DV20" s="44">
        <v>0</v>
      </c>
      <c r="DW20" s="44">
        <v>0</v>
      </c>
      <c r="DX20" s="44">
        <v>0</v>
      </c>
      <c r="DY20" s="44">
        <v>0</v>
      </c>
      <c r="DZ20" s="44">
        <v>0</v>
      </c>
      <c r="EA20" s="44">
        <v>0</v>
      </c>
      <c r="EB20" s="44">
        <v>0</v>
      </c>
    </row>
    <row r="21" spans="2:132" x14ac:dyDescent="0.25">
      <c r="B21" s="41" t="s">
        <v>110</v>
      </c>
      <c r="C21" s="47" t="s">
        <v>101</v>
      </c>
      <c r="D21" s="46">
        <v>9</v>
      </c>
      <c r="E21" s="86" t="s">
        <v>52</v>
      </c>
      <c r="F21" s="43">
        <v>5551</v>
      </c>
      <c r="G21" s="43">
        <v>741.63130232558137</v>
      </c>
      <c r="H21" s="44">
        <v>741.63130232558137</v>
      </c>
      <c r="I21" s="44">
        <v>492.80539160551098</v>
      </c>
      <c r="J21" s="44">
        <v>492.80539160551098</v>
      </c>
      <c r="K21" s="44">
        <v>823.21074558139537</v>
      </c>
      <c r="L21" s="44">
        <v>823.21074558139537</v>
      </c>
      <c r="M21" s="44">
        <v>499.59</v>
      </c>
      <c r="N21" s="44">
        <v>3674.7620000000002</v>
      </c>
      <c r="O21" s="44">
        <v>560.65099999999995</v>
      </c>
      <c r="P21" s="44">
        <v>148.17793420465117</v>
      </c>
      <c r="Q21" s="44">
        <v>148.17793420465117</v>
      </c>
      <c r="R21" s="44">
        <v>98.462517242781104</v>
      </c>
      <c r="S21" s="44">
        <v>98.462517242781104</v>
      </c>
      <c r="T21" s="44">
        <v>460.99801752558147</v>
      </c>
      <c r="U21" s="44">
        <v>460.99801752558147</v>
      </c>
      <c r="V21" s="44">
        <v>306.32783142198571</v>
      </c>
      <c r="W21" s="44">
        <v>306.32783142198571</v>
      </c>
      <c r="X21" s="44">
        <v>181.10636402790698</v>
      </c>
      <c r="Y21" s="44">
        <v>181.10636402790698</v>
      </c>
      <c r="Z21" s="44">
        <v>120.34307663006578</v>
      </c>
      <c r="AA21" s="44">
        <v>120.34307663006578</v>
      </c>
      <c r="AB21" s="44">
        <v>5.0739104990394504</v>
      </c>
      <c r="AC21" s="44">
        <v>11.996174108443272</v>
      </c>
      <c r="AD21" s="44">
        <v>4.6587723672998598</v>
      </c>
      <c r="AE21" s="44">
        <v>40.300277360071867</v>
      </c>
      <c r="AF21" s="44">
        <v>125.37864067577917</v>
      </c>
      <c r="AG21" s="44">
        <v>49.255894551198949</v>
      </c>
      <c r="AH21" s="44">
        <v>223.89042977817704</v>
      </c>
      <c r="AJ21" s="63" t="s">
        <v>63</v>
      </c>
      <c r="AK21" s="44">
        <v>0</v>
      </c>
      <c r="AL21" s="44">
        <v>0</v>
      </c>
      <c r="AM21" s="44">
        <v>560.65099999999995</v>
      </c>
      <c r="AN21" s="44">
        <v>560.65099999999995</v>
      </c>
      <c r="AO21" s="44">
        <v>0</v>
      </c>
      <c r="AP21" s="44">
        <v>0</v>
      </c>
      <c r="AQ21" s="44">
        <v>0</v>
      </c>
      <c r="AR21" s="44">
        <v>0</v>
      </c>
      <c r="AS21" s="44">
        <v>0</v>
      </c>
      <c r="AT21" s="44">
        <v>0</v>
      </c>
      <c r="AU21" s="44">
        <v>0</v>
      </c>
      <c r="AV21" s="44">
        <v>0</v>
      </c>
      <c r="AW21" s="44">
        <v>0</v>
      </c>
      <c r="AX21" s="44">
        <v>0</v>
      </c>
      <c r="AY21" s="44">
        <v>181.10636402790698</v>
      </c>
      <c r="AZ21" s="44">
        <v>0</v>
      </c>
      <c r="BA21" s="44">
        <v>0</v>
      </c>
      <c r="BB21" s="44">
        <v>0</v>
      </c>
      <c r="BC21" s="44">
        <v>181.10636402790698</v>
      </c>
      <c r="BD21" s="44">
        <v>181.10636402790698</v>
      </c>
      <c r="BE21" s="44">
        <v>0</v>
      </c>
      <c r="BF21" s="44">
        <v>0</v>
      </c>
      <c r="BG21" s="44">
        <v>0</v>
      </c>
      <c r="BH21" s="44">
        <v>181.10636402790698</v>
      </c>
      <c r="BI21" s="44">
        <v>120.34307663006578</v>
      </c>
      <c r="BJ21" s="44">
        <v>0</v>
      </c>
      <c r="BK21" s="44">
        <v>0</v>
      </c>
      <c r="BL21" s="44">
        <v>0</v>
      </c>
      <c r="BM21" s="44">
        <v>120.34307663006578</v>
      </c>
      <c r="BN21" s="44">
        <v>4.6587723672998598</v>
      </c>
      <c r="BO21" s="44">
        <v>49.255894551198949</v>
      </c>
      <c r="BP21" s="44">
        <v>0</v>
      </c>
      <c r="BQ21" s="44">
        <v>0</v>
      </c>
      <c r="BR21" s="44">
        <v>0</v>
      </c>
      <c r="BS21" s="44">
        <v>49.255894551198949</v>
      </c>
      <c r="BT21" s="64">
        <v>2017</v>
      </c>
      <c r="BU21" s="44">
        <v>0</v>
      </c>
      <c r="BV21" s="44">
        <v>560.65099999999995</v>
      </c>
      <c r="BW21" s="44">
        <v>0</v>
      </c>
      <c r="BX21" s="44">
        <v>0</v>
      </c>
      <c r="BY21" s="44">
        <v>0</v>
      </c>
      <c r="BZ21" s="44">
        <v>0</v>
      </c>
      <c r="CA21" s="44">
        <v>0</v>
      </c>
      <c r="CB21" s="44">
        <v>0</v>
      </c>
      <c r="CC21" s="44">
        <v>0</v>
      </c>
      <c r="CD21" s="44">
        <v>0</v>
      </c>
      <c r="CE21" s="44">
        <v>0</v>
      </c>
      <c r="CF21" s="44">
        <v>181.10636402790698</v>
      </c>
      <c r="CG21" s="44">
        <v>0</v>
      </c>
      <c r="CH21" s="44">
        <v>0</v>
      </c>
      <c r="CI21" s="44">
        <v>0</v>
      </c>
      <c r="CJ21" s="44">
        <v>0</v>
      </c>
      <c r="CK21" s="44">
        <v>0</v>
      </c>
      <c r="CL21" s="44">
        <v>0</v>
      </c>
      <c r="CM21" s="44">
        <v>0</v>
      </c>
      <c r="CN21" s="44">
        <v>0</v>
      </c>
      <c r="CO21" s="44">
        <v>0</v>
      </c>
      <c r="CP21" s="44">
        <v>0</v>
      </c>
      <c r="CQ21" s="44">
        <v>0</v>
      </c>
      <c r="CR21" s="44">
        <v>0</v>
      </c>
      <c r="CS21" s="44">
        <v>0</v>
      </c>
      <c r="CT21" s="44">
        <v>0</v>
      </c>
      <c r="CU21" s="44">
        <v>0</v>
      </c>
      <c r="CV21" s="44">
        <v>0</v>
      </c>
      <c r="CW21" s="44">
        <v>0</v>
      </c>
      <c r="CX21" s="44">
        <v>0</v>
      </c>
      <c r="CY21" s="44">
        <v>0</v>
      </c>
      <c r="CZ21" s="44">
        <v>0</v>
      </c>
      <c r="DA21" s="44">
        <v>0</v>
      </c>
      <c r="DB21" s="44">
        <v>0</v>
      </c>
      <c r="DC21" s="44">
        <v>0</v>
      </c>
      <c r="DD21" s="44">
        <v>0</v>
      </c>
      <c r="DE21" s="44">
        <v>0</v>
      </c>
      <c r="DF21" s="44">
        <v>0</v>
      </c>
      <c r="DG21" s="44">
        <v>0</v>
      </c>
      <c r="DH21" s="44">
        <v>0</v>
      </c>
      <c r="DI21" s="44">
        <v>0</v>
      </c>
      <c r="DJ21" s="44">
        <v>0</v>
      </c>
      <c r="DK21" s="44">
        <v>0</v>
      </c>
      <c r="DL21" s="44">
        <v>0</v>
      </c>
      <c r="DM21" s="44">
        <v>0</v>
      </c>
      <c r="DN21" s="44">
        <v>0</v>
      </c>
      <c r="DO21" s="44">
        <v>0</v>
      </c>
      <c r="DP21" s="44">
        <v>0</v>
      </c>
      <c r="DQ21" s="44">
        <v>0</v>
      </c>
      <c r="DR21" s="44">
        <v>0</v>
      </c>
      <c r="DS21" s="44">
        <v>0</v>
      </c>
      <c r="DT21" s="44">
        <v>49.255894551198949</v>
      </c>
      <c r="DU21" s="44">
        <v>0</v>
      </c>
      <c r="DV21" s="44">
        <v>0</v>
      </c>
      <c r="DW21" s="44">
        <v>0</v>
      </c>
      <c r="DX21" s="44">
        <v>0</v>
      </c>
      <c r="DY21" s="44">
        <v>0</v>
      </c>
      <c r="DZ21" s="44">
        <v>0</v>
      </c>
      <c r="EA21" s="44">
        <v>0</v>
      </c>
      <c r="EB21" s="44">
        <v>0</v>
      </c>
    </row>
    <row r="22" spans="2:132" x14ac:dyDescent="0.25">
      <c r="B22" s="41" t="s">
        <v>111</v>
      </c>
      <c r="C22" s="47" t="s">
        <v>101</v>
      </c>
      <c r="D22" s="46">
        <v>9</v>
      </c>
      <c r="E22" s="86" t="s">
        <v>52</v>
      </c>
      <c r="F22" s="43">
        <v>5574</v>
      </c>
      <c r="G22" s="43">
        <v>781.21476744186043</v>
      </c>
      <c r="H22" s="44">
        <v>781.21476744186043</v>
      </c>
      <c r="I22" s="44">
        <v>519.10814469395507</v>
      </c>
      <c r="J22" s="44">
        <v>519.10814469395507</v>
      </c>
      <c r="K22" s="44">
        <v>867.14839186046515</v>
      </c>
      <c r="L22" s="44">
        <v>867.14839186046515</v>
      </c>
      <c r="M22" s="44">
        <v>501.66</v>
      </c>
      <c r="N22" s="44">
        <v>3689.9879999999998</v>
      </c>
      <c r="O22" s="44">
        <v>562.97400000000005</v>
      </c>
      <c r="P22" s="44">
        <v>156.08671053488374</v>
      </c>
      <c r="Q22" s="44">
        <v>156.08671053488374</v>
      </c>
      <c r="R22" s="44">
        <v>103.71780730985223</v>
      </c>
      <c r="S22" s="44">
        <v>103.71780730985223</v>
      </c>
      <c r="T22" s="44">
        <v>485.60309944186054</v>
      </c>
      <c r="U22" s="44">
        <v>485.60309944186054</v>
      </c>
      <c r="V22" s="44">
        <v>322.67762274176255</v>
      </c>
      <c r="W22" s="44">
        <v>322.67762274176255</v>
      </c>
      <c r="X22" s="44">
        <v>190.77264620930234</v>
      </c>
      <c r="Y22" s="44">
        <v>190.77264620930234</v>
      </c>
      <c r="Z22" s="44">
        <v>126.76620893426384</v>
      </c>
      <c r="AA22" s="44">
        <v>126.76620893426384</v>
      </c>
      <c r="AB22" s="44">
        <v>4.8367779170390053</v>
      </c>
      <c r="AC22" s="44">
        <v>11.435524932427931</v>
      </c>
      <c r="AD22" s="44">
        <v>4.4410415420085414</v>
      </c>
      <c r="AE22" s="44">
        <v>42.451244583349158</v>
      </c>
      <c r="AF22" s="44">
        <v>132.07053870375296</v>
      </c>
      <c r="AG22" s="44">
        <v>51.884854490760084</v>
      </c>
      <c r="AH22" s="44">
        <v>235.84024768527308</v>
      </c>
      <c r="AJ22" s="63" t="s">
        <v>63</v>
      </c>
      <c r="AK22" s="44">
        <v>0</v>
      </c>
      <c r="AL22" s="44">
        <v>0</v>
      </c>
      <c r="AM22" s="44">
        <v>562.97400000000005</v>
      </c>
      <c r="AN22" s="44">
        <v>562.97400000000005</v>
      </c>
      <c r="AO22" s="44">
        <v>0</v>
      </c>
      <c r="AP22" s="44">
        <v>0</v>
      </c>
      <c r="AQ22" s="44">
        <v>0</v>
      </c>
      <c r="AR22" s="44">
        <v>0</v>
      </c>
      <c r="AS22" s="44">
        <v>0</v>
      </c>
      <c r="AT22" s="44">
        <v>0</v>
      </c>
      <c r="AU22" s="44">
        <v>0</v>
      </c>
      <c r="AV22" s="44">
        <v>0</v>
      </c>
      <c r="AW22" s="44">
        <v>0</v>
      </c>
      <c r="AX22" s="44">
        <v>0</v>
      </c>
      <c r="AY22" s="44">
        <v>190.77264620930234</v>
      </c>
      <c r="AZ22" s="44">
        <v>0</v>
      </c>
      <c r="BA22" s="44">
        <v>0</v>
      </c>
      <c r="BB22" s="44">
        <v>0</v>
      </c>
      <c r="BC22" s="44">
        <v>190.77264620930234</v>
      </c>
      <c r="BD22" s="44">
        <v>190.77264620930234</v>
      </c>
      <c r="BE22" s="44">
        <v>0</v>
      </c>
      <c r="BF22" s="44">
        <v>0</v>
      </c>
      <c r="BG22" s="44">
        <v>0</v>
      </c>
      <c r="BH22" s="44">
        <v>190.77264620930234</v>
      </c>
      <c r="BI22" s="44">
        <v>126.76620893426384</v>
      </c>
      <c r="BJ22" s="44">
        <v>0</v>
      </c>
      <c r="BK22" s="44">
        <v>0</v>
      </c>
      <c r="BL22" s="44">
        <v>0</v>
      </c>
      <c r="BM22" s="44">
        <v>126.76620893426384</v>
      </c>
      <c r="BN22" s="44">
        <v>4.4410415420085414</v>
      </c>
      <c r="BO22" s="44">
        <v>51.884854490760084</v>
      </c>
      <c r="BP22" s="44">
        <v>0</v>
      </c>
      <c r="BQ22" s="44">
        <v>0</v>
      </c>
      <c r="BR22" s="44">
        <v>0</v>
      </c>
      <c r="BS22" s="44">
        <v>51.884854490760084</v>
      </c>
      <c r="BT22" s="64">
        <v>2017</v>
      </c>
      <c r="BU22" s="44">
        <v>0</v>
      </c>
      <c r="BV22" s="44">
        <v>562.97400000000005</v>
      </c>
      <c r="BW22" s="44">
        <v>0</v>
      </c>
      <c r="BX22" s="44">
        <v>0</v>
      </c>
      <c r="BY22" s="44">
        <v>0</v>
      </c>
      <c r="BZ22" s="44">
        <v>0</v>
      </c>
      <c r="CA22" s="44">
        <v>0</v>
      </c>
      <c r="CB22" s="44">
        <v>0</v>
      </c>
      <c r="CC22" s="44">
        <v>0</v>
      </c>
      <c r="CD22" s="44">
        <v>0</v>
      </c>
      <c r="CE22" s="44">
        <v>0</v>
      </c>
      <c r="CF22" s="44">
        <v>190.77264620930234</v>
      </c>
      <c r="CG22" s="44">
        <v>0</v>
      </c>
      <c r="CH22" s="44">
        <v>0</v>
      </c>
      <c r="CI22" s="44">
        <v>0</v>
      </c>
      <c r="CJ22" s="44">
        <v>0</v>
      </c>
      <c r="CK22" s="44">
        <v>0</v>
      </c>
      <c r="CL22" s="44">
        <v>0</v>
      </c>
      <c r="CM22" s="44">
        <v>0</v>
      </c>
      <c r="CN22" s="44">
        <v>0</v>
      </c>
      <c r="CO22" s="44">
        <v>0</v>
      </c>
      <c r="CP22" s="44">
        <v>0</v>
      </c>
      <c r="CQ22" s="44">
        <v>0</v>
      </c>
      <c r="CR22" s="44">
        <v>0</v>
      </c>
      <c r="CS22" s="44">
        <v>0</v>
      </c>
      <c r="CT22" s="44">
        <v>0</v>
      </c>
      <c r="CU22" s="44">
        <v>0</v>
      </c>
      <c r="CV22" s="44">
        <v>0</v>
      </c>
      <c r="CW22" s="44">
        <v>0</v>
      </c>
      <c r="CX22" s="44">
        <v>0</v>
      </c>
      <c r="CY22" s="44">
        <v>0</v>
      </c>
      <c r="CZ22" s="44">
        <v>0</v>
      </c>
      <c r="DA22" s="44">
        <v>0</v>
      </c>
      <c r="DB22" s="44">
        <v>0</v>
      </c>
      <c r="DC22" s="44">
        <v>0</v>
      </c>
      <c r="DD22" s="44">
        <v>0</v>
      </c>
      <c r="DE22" s="44">
        <v>0</v>
      </c>
      <c r="DF22" s="44">
        <v>0</v>
      </c>
      <c r="DG22" s="44">
        <v>0</v>
      </c>
      <c r="DH22" s="44">
        <v>0</v>
      </c>
      <c r="DI22" s="44">
        <v>0</v>
      </c>
      <c r="DJ22" s="44">
        <v>0</v>
      </c>
      <c r="DK22" s="44">
        <v>0</v>
      </c>
      <c r="DL22" s="44">
        <v>0</v>
      </c>
      <c r="DM22" s="44">
        <v>0</v>
      </c>
      <c r="DN22" s="44">
        <v>0</v>
      </c>
      <c r="DO22" s="44">
        <v>0</v>
      </c>
      <c r="DP22" s="44">
        <v>0</v>
      </c>
      <c r="DQ22" s="44">
        <v>0</v>
      </c>
      <c r="DR22" s="44">
        <v>0</v>
      </c>
      <c r="DS22" s="44">
        <v>0</v>
      </c>
      <c r="DT22" s="44">
        <v>51.884854490760084</v>
      </c>
      <c r="DU22" s="44">
        <v>0</v>
      </c>
      <c r="DV22" s="44">
        <v>0</v>
      </c>
      <c r="DW22" s="44">
        <v>0</v>
      </c>
      <c r="DX22" s="44">
        <v>0</v>
      </c>
      <c r="DY22" s="44">
        <v>0</v>
      </c>
      <c r="DZ22" s="44">
        <v>0</v>
      </c>
      <c r="EA22" s="44">
        <v>0</v>
      </c>
      <c r="EB22" s="44">
        <v>0</v>
      </c>
    </row>
    <row r="23" spans="2:132" x14ac:dyDescent="0.25">
      <c r="B23" s="41" t="s">
        <v>112</v>
      </c>
      <c r="C23" s="47" t="s">
        <v>101</v>
      </c>
      <c r="D23" s="46">
        <v>9</v>
      </c>
      <c r="E23" s="86" t="s">
        <v>52</v>
      </c>
      <c r="F23" s="43">
        <v>5572</v>
      </c>
      <c r="G23" s="43">
        <v>687.86615116279074</v>
      </c>
      <c r="H23" s="44">
        <v>687.86615116279074</v>
      </c>
      <c r="I23" s="44">
        <v>457.07907275890341</v>
      </c>
      <c r="J23" s="44">
        <v>457.07907275890341</v>
      </c>
      <c r="K23" s="44">
        <v>763.53142779069776</v>
      </c>
      <c r="L23" s="44">
        <v>763.53142779069776</v>
      </c>
      <c r="M23" s="44">
        <v>501.48</v>
      </c>
      <c r="N23" s="44">
        <v>3688.6640000000002</v>
      </c>
      <c r="O23" s="44">
        <v>562.77200000000005</v>
      </c>
      <c r="P23" s="44">
        <v>137.4356570023256</v>
      </c>
      <c r="Q23" s="44">
        <v>137.4356570023256</v>
      </c>
      <c r="R23" s="44">
        <v>91.324398737228904</v>
      </c>
      <c r="S23" s="44">
        <v>91.324398737228904</v>
      </c>
      <c r="T23" s="44">
        <v>427.57759956279079</v>
      </c>
      <c r="U23" s="44">
        <v>427.57759956279079</v>
      </c>
      <c r="V23" s="44">
        <v>284.12035162693439</v>
      </c>
      <c r="W23" s="44">
        <v>284.12035162693439</v>
      </c>
      <c r="X23" s="44">
        <v>167.97691411395351</v>
      </c>
      <c r="Y23" s="44">
        <v>167.97691411395351</v>
      </c>
      <c r="Z23" s="44">
        <v>111.61870956772422</v>
      </c>
      <c r="AA23" s="44">
        <v>111.61870956772422</v>
      </c>
      <c r="AB23" s="44">
        <v>5.4911941051254782</v>
      </c>
      <c r="AC23" s="44">
        <v>12.982751777118095</v>
      </c>
      <c r="AD23" s="44">
        <v>5.0419145874333937</v>
      </c>
      <c r="AE23" s="44">
        <v>37.378676697623781</v>
      </c>
      <c r="AF23" s="44">
        <v>116.28921639260734</v>
      </c>
      <c r="AG23" s="44">
        <v>45.685049297095738</v>
      </c>
      <c r="AH23" s="44">
        <v>207.65931498679879</v>
      </c>
      <c r="AJ23" s="63" t="s">
        <v>63</v>
      </c>
      <c r="AK23" s="44">
        <v>0</v>
      </c>
      <c r="AL23" s="44">
        <v>0</v>
      </c>
      <c r="AM23" s="44">
        <v>562.77200000000005</v>
      </c>
      <c r="AN23" s="44">
        <v>562.77200000000005</v>
      </c>
      <c r="AO23" s="44">
        <v>0</v>
      </c>
      <c r="AP23" s="44">
        <v>0</v>
      </c>
      <c r="AQ23" s="44">
        <v>0</v>
      </c>
      <c r="AR23" s="44">
        <v>0</v>
      </c>
      <c r="AS23" s="44">
        <v>0</v>
      </c>
      <c r="AT23" s="44">
        <v>0</v>
      </c>
      <c r="AU23" s="44">
        <v>0</v>
      </c>
      <c r="AV23" s="44">
        <v>0</v>
      </c>
      <c r="AW23" s="44">
        <v>0</v>
      </c>
      <c r="AX23" s="44">
        <v>0</v>
      </c>
      <c r="AY23" s="44">
        <v>167.97691411395351</v>
      </c>
      <c r="AZ23" s="44">
        <v>0</v>
      </c>
      <c r="BA23" s="44">
        <v>0</v>
      </c>
      <c r="BB23" s="44">
        <v>0</v>
      </c>
      <c r="BC23" s="44">
        <v>167.97691411395351</v>
      </c>
      <c r="BD23" s="44">
        <v>167.97691411395351</v>
      </c>
      <c r="BE23" s="44">
        <v>0</v>
      </c>
      <c r="BF23" s="44">
        <v>0</v>
      </c>
      <c r="BG23" s="44">
        <v>0</v>
      </c>
      <c r="BH23" s="44">
        <v>167.97691411395351</v>
      </c>
      <c r="BI23" s="44">
        <v>111.61870956772422</v>
      </c>
      <c r="BJ23" s="44">
        <v>0</v>
      </c>
      <c r="BK23" s="44">
        <v>0</v>
      </c>
      <c r="BL23" s="44">
        <v>0</v>
      </c>
      <c r="BM23" s="44">
        <v>111.61870956772422</v>
      </c>
      <c r="BN23" s="44">
        <v>5.0419145874333937</v>
      </c>
      <c r="BO23" s="44">
        <v>45.685049297095738</v>
      </c>
      <c r="BP23" s="44">
        <v>0</v>
      </c>
      <c r="BQ23" s="44">
        <v>0</v>
      </c>
      <c r="BR23" s="44">
        <v>0</v>
      </c>
      <c r="BS23" s="44">
        <v>45.685049297095738</v>
      </c>
      <c r="BT23" s="64">
        <v>2017</v>
      </c>
      <c r="BU23" s="44">
        <v>0</v>
      </c>
      <c r="BV23" s="44">
        <v>562.77200000000005</v>
      </c>
      <c r="BW23" s="44">
        <v>0</v>
      </c>
      <c r="BX23" s="44">
        <v>0</v>
      </c>
      <c r="BY23" s="44">
        <v>0</v>
      </c>
      <c r="BZ23" s="44">
        <v>0</v>
      </c>
      <c r="CA23" s="44">
        <v>0</v>
      </c>
      <c r="CB23" s="44">
        <v>0</v>
      </c>
      <c r="CC23" s="44">
        <v>0</v>
      </c>
      <c r="CD23" s="44">
        <v>0</v>
      </c>
      <c r="CE23" s="44">
        <v>0</v>
      </c>
      <c r="CF23" s="44">
        <v>167.97691411395351</v>
      </c>
      <c r="CG23" s="44">
        <v>0</v>
      </c>
      <c r="CH23" s="44">
        <v>0</v>
      </c>
      <c r="CI23" s="44">
        <v>0</v>
      </c>
      <c r="CJ23" s="44">
        <v>0</v>
      </c>
      <c r="CK23" s="44">
        <v>0</v>
      </c>
      <c r="CL23" s="44">
        <v>0</v>
      </c>
      <c r="CM23" s="44">
        <v>0</v>
      </c>
      <c r="CN23" s="44">
        <v>0</v>
      </c>
      <c r="CO23" s="44">
        <v>0</v>
      </c>
      <c r="CP23" s="44">
        <v>0</v>
      </c>
      <c r="CQ23" s="44">
        <v>0</v>
      </c>
      <c r="CR23" s="44">
        <v>0</v>
      </c>
      <c r="CS23" s="44">
        <v>0</v>
      </c>
      <c r="CT23" s="44">
        <v>0</v>
      </c>
      <c r="CU23" s="44">
        <v>0</v>
      </c>
      <c r="CV23" s="44">
        <v>0</v>
      </c>
      <c r="CW23" s="44">
        <v>0</v>
      </c>
      <c r="CX23" s="44">
        <v>0</v>
      </c>
      <c r="CY23" s="44">
        <v>0</v>
      </c>
      <c r="CZ23" s="44">
        <v>0</v>
      </c>
      <c r="DA23" s="44">
        <v>0</v>
      </c>
      <c r="DB23" s="44">
        <v>0</v>
      </c>
      <c r="DC23" s="44">
        <v>0</v>
      </c>
      <c r="DD23" s="44">
        <v>0</v>
      </c>
      <c r="DE23" s="44">
        <v>0</v>
      </c>
      <c r="DF23" s="44">
        <v>0</v>
      </c>
      <c r="DG23" s="44">
        <v>0</v>
      </c>
      <c r="DH23" s="44">
        <v>0</v>
      </c>
      <c r="DI23" s="44">
        <v>0</v>
      </c>
      <c r="DJ23" s="44">
        <v>0</v>
      </c>
      <c r="DK23" s="44">
        <v>0</v>
      </c>
      <c r="DL23" s="44">
        <v>0</v>
      </c>
      <c r="DM23" s="44">
        <v>0</v>
      </c>
      <c r="DN23" s="44">
        <v>0</v>
      </c>
      <c r="DO23" s="44">
        <v>0</v>
      </c>
      <c r="DP23" s="44">
        <v>0</v>
      </c>
      <c r="DQ23" s="44">
        <v>0</v>
      </c>
      <c r="DR23" s="44">
        <v>0</v>
      </c>
      <c r="DS23" s="44">
        <v>0</v>
      </c>
      <c r="DT23" s="44">
        <v>45.685049297095738</v>
      </c>
      <c r="DU23" s="44">
        <v>0</v>
      </c>
      <c r="DV23" s="44">
        <v>0</v>
      </c>
      <c r="DW23" s="44">
        <v>0</v>
      </c>
      <c r="DX23" s="44">
        <v>0</v>
      </c>
      <c r="DY23" s="44">
        <v>0</v>
      </c>
      <c r="DZ23" s="44">
        <v>0</v>
      </c>
      <c r="EA23" s="44">
        <v>0</v>
      </c>
      <c r="EB23" s="44">
        <v>0</v>
      </c>
    </row>
    <row r="24" spans="2:132" x14ac:dyDescent="0.25">
      <c r="B24" s="41" t="s">
        <v>113</v>
      </c>
      <c r="C24" s="47" t="s">
        <v>101</v>
      </c>
      <c r="D24" s="46">
        <v>10</v>
      </c>
      <c r="E24" s="86" t="s">
        <v>52</v>
      </c>
      <c r="F24" s="43">
        <v>6408</v>
      </c>
      <c r="G24" s="43">
        <v>1187.2996162790698</v>
      </c>
      <c r="H24" s="44">
        <v>1187.2996162790698</v>
      </c>
      <c r="I24" s="44">
        <v>788.94681294966904</v>
      </c>
      <c r="J24" s="44">
        <v>788.94681294966904</v>
      </c>
      <c r="K24" s="44">
        <v>1222.918604767442</v>
      </c>
      <c r="L24" s="44">
        <v>1222.918604767442</v>
      </c>
      <c r="M24" s="44">
        <v>480.6</v>
      </c>
      <c r="N24" s="44">
        <v>4126.7520000000004</v>
      </c>
      <c r="O24" s="44">
        <v>647.20799999999997</v>
      </c>
      <c r="P24" s="44">
        <v>220.12534885813957</v>
      </c>
      <c r="Q24" s="44">
        <v>220.12534885813957</v>
      </c>
      <c r="R24" s="44">
        <v>146.27073912086865</v>
      </c>
      <c r="S24" s="44">
        <v>146.27073912086865</v>
      </c>
      <c r="T24" s="44">
        <v>684.83441866976762</v>
      </c>
      <c r="U24" s="44">
        <v>684.83441866976762</v>
      </c>
      <c r="V24" s="44">
        <v>455.06452170936922</v>
      </c>
      <c r="W24" s="44">
        <v>455.06452170936922</v>
      </c>
      <c r="X24" s="44">
        <v>269.04209304883727</v>
      </c>
      <c r="Y24" s="44">
        <v>269.04209304883727</v>
      </c>
      <c r="Z24" s="44">
        <v>178.77534781439505</v>
      </c>
      <c r="AA24" s="44">
        <v>178.77534781439505</v>
      </c>
      <c r="AB24" s="44">
        <v>3.2856879160422054</v>
      </c>
      <c r="AC24" s="44">
        <v>9.0684986482764867</v>
      </c>
      <c r="AD24" s="44">
        <v>3.6202306856755926</v>
      </c>
      <c r="AE24" s="44">
        <v>59.867973329372738</v>
      </c>
      <c r="AF24" s="44">
        <v>186.25591702471519</v>
      </c>
      <c r="AG24" s="44">
        <v>73.171967402566679</v>
      </c>
      <c r="AH24" s="44">
        <v>332.59985182984855</v>
      </c>
      <c r="AJ24" s="63" t="s">
        <v>63</v>
      </c>
      <c r="AK24" s="44">
        <v>0</v>
      </c>
      <c r="AL24" s="44">
        <v>0</v>
      </c>
      <c r="AM24" s="44">
        <v>647.20799999999997</v>
      </c>
      <c r="AN24" s="44">
        <v>647.20799999999997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269.04209304883727</v>
      </c>
      <c r="AZ24" s="44">
        <v>0</v>
      </c>
      <c r="BA24" s="44">
        <v>0</v>
      </c>
      <c r="BB24" s="44">
        <v>0</v>
      </c>
      <c r="BC24" s="44">
        <v>269.04209304883727</v>
      </c>
      <c r="BD24" s="44">
        <v>269.04209304883727</v>
      </c>
      <c r="BE24" s="44">
        <v>0</v>
      </c>
      <c r="BF24" s="44">
        <v>0</v>
      </c>
      <c r="BG24" s="44">
        <v>0</v>
      </c>
      <c r="BH24" s="44">
        <v>269.04209304883727</v>
      </c>
      <c r="BI24" s="44">
        <v>178.77534781439505</v>
      </c>
      <c r="BJ24" s="44">
        <v>0</v>
      </c>
      <c r="BK24" s="44">
        <v>0</v>
      </c>
      <c r="BL24" s="44">
        <v>0</v>
      </c>
      <c r="BM24" s="44">
        <v>178.77534781439505</v>
      </c>
      <c r="BN24" s="44">
        <v>3.6202306856755926</v>
      </c>
      <c r="BO24" s="44">
        <v>73.171967402566679</v>
      </c>
      <c r="BP24" s="44">
        <v>0</v>
      </c>
      <c r="BQ24" s="44">
        <v>0</v>
      </c>
      <c r="BR24" s="44">
        <v>0</v>
      </c>
      <c r="BS24" s="44">
        <v>73.171967402566679</v>
      </c>
      <c r="BT24" s="64">
        <v>2017</v>
      </c>
      <c r="BU24" s="44">
        <v>0</v>
      </c>
      <c r="BV24" s="44">
        <v>647.20799999999997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269.04209304883727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0</v>
      </c>
      <c r="CM24" s="44">
        <v>0</v>
      </c>
      <c r="CN24" s="44">
        <v>0</v>
      </c>
      <c r="CO24" s="44">
        <v>0</v>
      </c>
      <c r="CP24" s="44">
        <v>0</v>
      </c>
      <c r="CQ24" s="44">
        <v>0</v>
      </c>
      <c r="CR24" s="44">
        <v>0</v>
      </c>
      <c r="CS24" s="44">
        <v>0</v>
      </c>
      <c r="CT24" s="44">
        <v>0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44">
        <v>0</v>
      </c>
      <c r="DP24" s="44">
        <v>0</v>
      </c>
      <c r="DQ24" s="44">
        <v>0</v>
      </c>
      <c r="DR24" s="44">
        <v>0</v>
      </c>
      <c r="DS24" s="44">
        <v>0</v>
      </c>
      <c r="DT24" s="44">
        <v>73.171967402566679</v>
      </c>
      <c r="DU24" s="44">
        <v>0</v>
      </c>
      <c r="DV24" s="44">
        <v>0</v>
      </c>
      <c r="DW24" s="44">
        <v>0</v>
      </c>
      <c r="DX24" s="44">
        <v>0</v>
      </c>
      <c r="DY24" s="44">
        <v>0</v>
      </c>
      <c r="DZ24" s="44">
        <v>0</v>
      </c>
      <c r="EA24" s="44">
        <v>0</v>
      </c>
      <c r="EB24" s="44">
        <v>0</v>
      </c>
    </row>
    <row r="25" spans="2:132" x14ac:dyDescent="0.25">
      <c r="B25" s="41" t="s">
        <v>114</v>
      </c>
      <c r="C25" s="47" t="s">
        <v>101</v>
      </c>
      <c r="D25" s="46">
        <v>9</v>
      </c>
      <c r="E25" s="86" t="s">
        <v>52</v>
      </c>
      <c r="F25" s="43">
        <v>5511</v>
      </c>
      <c r="G25" s="43">
        <v>700.29922093023265</v>
      </c>
      <c r="H25" s="44">
        <v>700.29922093023265</v>
      </c>
      <c r="I25" s="44">
        <v>465.34070329740655</v>
      </c>
      <c r="J25" s="44">
        <v>465.34070329740655</v>
      </c>
      <c r="K25" s="44">
        <v>777.33213523255836</v>
      </c>
      <c r="L25" s="44">
        <v>777.33213523255836</v>
      </c>
      <c r="M25" s="44">
        <v>495.99</v>
      </c>
      <c r="N25" s="44">
        <v>3648.2820000000002</v>
      </c>
      <c r="O25" s="44">
        <v>556.61099999999999</v>
      </c>
      <c r="P25" s="44">
        <v>139.91978434186049</v>
      </c>
      <c r="Q25" s="44">
        <v>139.91978434186049</v>
      </c>
      <c r="R25" s="44">
        <v>92.975072518821833</v>
      </c>
      <c r="S25" s="44">
        <v>92.975072518821833</v>
      </c>
      <c r="T25" s="44">
        <v>435.30599573023272</v>
      </c>
      <c r="U25" s="44">
        <v>435.30599573023272</v>
      </c>
      <c r="V25" s="44">
        <v>289.25578116966796</v>
      </c>
      <c r="W25" s="44">
        <v>289.25578116966796</v>
      </c>
      <c r="X25" s="44">
        <v>171.01306975116285</v>
      </c>
      <c r="Y25" s="44">
        <v>171.01306975116285</v>
      </c>
      <c r="Z25" s="44">
        <v>113.63619974522669</v>
      </c>
      <c r="AA25" s="44">
        <v>113.63619974522669</v>
      </c>
      <c r="AB25" s="44">
        <v>5.3346556938645247</v>
      </c>
      <c r="AC25" s="44">
        <v>12.612650247636839</v>
      </c>
      <c r="AD25" s="44">
        <v>4.8981838643665183</v>
      </c>
      <c r="AE25" s="44">
        <v>38.054290251816873</v>
      </c>
      <c r="AF25" s="44">
        <v>118.39112522787472</v>
      </c>
      <c r="AG25" s="44">
        <v>46.510799196665069</v>
      </c>
      <c r="AH25" s="44">
        <v>211.41272362120486</v>
      </c>
      <c r="AJ25" s="63" t="s">
        <v>63</v>
      </c>
      <c r="AK25" s="44">
        <v>0</v>
      </c>
      <c r="AL25" s="44">
        <v>0</v>
      </c>
      <c r="AM25" s="44">
        <v>556.61099999999999</v>
      </c>
      <c r="AN25" s="44">
        <v>556.61099999999999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171.01306975116285</v>
      </c>
      <c r="AZ25" s="44">
        <v>0</v>
      </c>
      <c r="BA25" s="44">
        <v>0</v>
      </c>
      <c r="BB25" s="44">
        <v>0</v>
      </c>
      <c r="BC25" s="44">
        <v>171.01306975116285</v>
      </c>
      <c r="BD25" s="44">
        <v>171.01306975116285</v>
      </c>
      <c r="BE25" s="44">
        <v>0</v>
      </c>
      <c r="BF25" s="44">
        <v>0</v>
      </c>
      <c r="BG25" s="44">
        <v>0</v>
      </c>
      <c r="BH25" s="44">
        <v>171.01306975116285</v>
      </c>
      <c r="BI25" s="44">
        <v>113.63619974522669</v>
      </c>
      <c r="BJ25" s="44">
        <v>0</v>
      </c>
      <c r="BK25" s="44">
        <v>0</v>
      </c>
      <c r="BL25" s="44">
        <v>0</v>
      </c>
      <c r="BM25" s="44">
        <v>113.63619974522669</v>
      </c>
      <c r="BN25" s="44">
        <v>4.8981838643665183</v>
      </c>
      <c r="BO25" s="44">
        <v>46.510799196665069</v>
      </c>
      <c r="BP25" s="44">
        <v>0</v>
      </c>
      <c r="BQ25" s="44">
        <v>0</v>
      </c>
      <c r="BR25" s="44">
        <v>0</v>
      </c>
      <c r="BS25" s="44">
        <v>46.510799196665069</v>
      </c>
      <c r="BT25" s="64">
        <v>2017</v>
      </c>
      <c r="BU25" s="44">
        <v>0</v>
      </c>
      <c r="BV25" s="44">
        <v>556.61099999999999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171.01306975116285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0</v>
      </c>
      <c r="CN25" s="44">
        <v>0</v>
      </c>
      <c r="CO25" s="44">
        <v>0</v>
      </c>
      <c r="CP25" s="44">
        <v>0</v>
      </c>
      <c r="CQ25" s="44">
        <v>0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44">
        <v>0</v>
      </c>
      <c r="DR25" s="44">
        <v>0</v>
      </c>
      <c r="DS25" s="44">
        <v>0</v>
      </c>
      <c r="DT25" s="44">
        <v>46.510799196665069</v>
      </c>
      <c r="DU25" s="44">
        <v>0</v>
      </c>
      <c r="DV25" s="44">
        <v>0</v>
      </c>
      <c r="DW25" s="44">
        <v>0</v>
      </c>
      <c r="DX25" s="44">
        <v>0</v>
      </c>
      <c r="DY25" s="44">
        <v>0</v>
      </c>
      <c r="DZ25" s="44">
        <v>0</v>
      </c>
      <c r="EA25" s="44">
        <v>0</v>
      </c>
      <c r="EB25" s="44">
        <v>0</v>
      </c>
    </row>
    <row r="26" spans="2:132" x14ac:dyDescent="0.25">
      <c r="B26" s="41" t="s">
        <v>115</v>
      </c>
      <c r="C26" s="47" t="s">
        <v>101</v>
      </c>
      <c r="D26" s="46">
        <v>9</v>
      </c>
      <c r="E26" s="86" t="s">
        <v>52</v>
      </c>
      <c r="F26" s="43">
        <v>5693</v>
      </c>
      <c r="G26" s="43">
        <v>676.36904651162797</v>
      </c>
      <c r="H26" s="44">
        <v>676.36904651162797</v>
      </c>
      <c r="I26" s="44">
        <v>449.43938017556843</v>
      </c>
      <c r="J26" s="44">
        <v>449.43938017556843</v>
      </c>
      <c r="K26" s="44">
        <v>750.76964162790716</v>
      </c>
      <c r="L26" s="44">
        <v>750.76964162790716</v>
      </c>
      <c r="M26" s="44">
        <v>512.37</v>
      </c>
      <c r="N26" s="44">
        <v>3768.7660000000001</v>
      </c>
      <c r="O26" s="44">
        <v>574.99300000000005</v>
      </c>
      <c r="P26" s="44">
        <v>135.13853549302328</v>
      </c>
      <c r="Q26" s="44">
        <v>135.13853549302328</v>
      </c>
      <c r="R26" s="44">
        <v>89.797988159078585</v>
      </c>
      <c r="S26" s="44">
        <v>89.797988159078585</v>
      </c>
      <c r="T26" s="44">
        <v>420.43099931162806</v>
      </c>
      <c r="U26" s="44">
        <v>420.43099931162806</v>
      </c>
      <c r="V26" s="44">
        <v>279.37151871713343</v>
      </c>
      <c r="W26" s="44">
        <v>279.37151871713343</v>
      </c>
      <c r="X26" s="44">
        <v>165.16932115813958</v>
      </c>
      <c r="Y26" s="44">
        <v>165.16932115813958</v>
      </c>
      <c r="Z26" s="44">
        <v>109.75309663887383</v>
      </c>
      <c r="AA26" s="44">
        <v>109.75309663887383</v>
      </c>
      <c r="AB26" s="44">
        <v>5.7058071177756045</v>
      </c>
      <c r="AC26" s="44">
        <v>13.490158257026604</v>
      </c>
      <c r="AD26" s="44">
        <v>5.2389683535939637</v>
      </c>
      <c r="AE26" s="44">
        <v>36.753923528728791</v>
      </c>
      <c r="AF26" s="44">
        <v>114.34553986715625</v>
      </c>
      <c r="AG26" s="44">
        <v>44.92146209066852</v>
      </c>
      <c r="AH26" s="44">
        <v>204.18846404849327</v>
      </c>
      <c r="AJ26" s="63" t="s">
        <v>63</v>
      </c>
      <c r="AK26" s="44">
        <v>0</v>
      </c>
      <c r="AL26" s="44">
        <v>0</v>
      </c>
      <c r="AM26" s="44">
        <v>574.99300000000005</v>
      </c>
      <c r="AN26" s="44">
        <v>574.99300000000005</v>
      </c>
      <c r="AO26" s="44">
        <v>0</v>
      </c>
      <c r="AP26" s="44">
        <v>0</v>
      </c>
      <c r="AQ26" s="44">
        <v>0</v>
      </c>
      <c r="AR26" s="44">
        <v>0</v>
      </c>
      <c r="AS26" s="44">
        <v>0</v>
      </c>
      <c r="AT26" s="44">
        <v>0</v>
      </c>
      <c r="AU26" s="44">
        <v>0</v>
      </c>
      <c r="AV26" s="44">
        <v>0</v>
      </c>
      <c r="AW26" s="44">
        <v>0</v>
      </c>
      <c r="AX26" s="44">
        <v>0</v>
      </c>
      <c r="AY26" s="44">
        <v>165.16932115813958</v>
      </c>
      <c r="AZ26" s="44">
        <v>0</v>
      </c>
      <c r="BA26" s="44">
        <v>0</v>
      </c>
      <c r="BB26" s="44">
        <v>0</v>
      </c>
      <c r="BC26" s="44">
        <v>165.16932115813958</v>
      </c>
      <c r="BD26" s="44">
        <v>165.16932115813958</v>
      </c>
      <c r="BE26" s="44">
        <v>0</v>
      </c>
      <c r="BF26" s="44">
        <v>0</v>
      </c>
      <c r="BG26" s="44">
        <v>0</v>
      </c>
      <c r="BH26" s="44">
        <v>165.16932115813958</v>
      </c>
      <c r="BI26" s="44">
        <v>109.75309663887383</v>
      </c>
      <c r="BJ26" s="44">
        <v>0</v>
      </c>
      <c r="BK26" s="44">
        <v>0</v>
      </c>
      <c r="BL26" s="44">
        <v>0</v>
      </c>
      <c r="BM26" s="44">
        <v>109.75309663887383</v>
      </c>
      <c r="BN26" s="44">
        <v>5.2389683535939637</v>
      </c>
      <c r="BO26" s="44">
        <v>44.92146209066852</v>
      </c>
      <c r="BP26" s="44">
        <v>0</v>
      </c>
      <c r="BQ26" s="44">
        <v>0</v>
      </c>
      <c r="BR26" s="44">
        <v>0</v>
      </c>
      <c r="BS26" s="44">
        <v>44.92146209066852</v>
      </c>
      <c r="BT26" s="64">
        <v>2017</v>
      </c>
      <c r="BU26" s="44">
        <v>0</v>
      </c>
      <c r="BV26" s="44">
        <v>574.99300000000005</v>
      </c>
      <c r="BW26" s="44">
        <v>0</v>
      </c>
      <c r="BX26" s="44">
        <v>0</v>
      </c>
      <c r="BY26" s="44">
        <v>0</v>
      </c>
      <c r="BZ26" s="44">
        <v>0</v>
      </c>
      <c r="CA26" s="44">
        <v>0</v>
      </c>
      <c r="CB26" s="44">
        <v>0</v>
      </c>
      <c r="CC26" s="44">
        <v>0</v>
      </c>
      <c r="CD26" s="44">
        <v>0</v>
      </c>
      <c r="CE26" s="44">
        <v>0</v>
      </c>
      <c r="CF26" s="44">
        <v>165.16932115813958</v>
      </c>
      <c r="CG26" s="44">
        <v>0</v>
      </c>
      <c r="CH26" s="44">
        <v>0</v>
      </c>
      <c r="CI26" s="44">
        <v>0</v>
      </c>
      <c r="CJ26" s="44">
        <v>0</v>
      </c>
      <c r="CK26" s="44">
        <v>0</v>
      </c>
      <c r="CL26" s="44">
        <v>0</v>
      </c>
      <c r="CM26" s="44">
        <v>0</v>
      </c>
      <c r="CN26" s="44">
        <v>0</v>
      </c>
      <c r="CO26" s="44">
        <v>0</v>
      </c>
      <c r="CP26" s="44">
        <v>0</v>
      </c>
      <c r="CQ26" s="44">
        <v>0</v>
      </c>
      <c r="CR26" s="44">
        <v>0</v>
      </c>
      <c r="CS26" s="44">
        <v>0</v>
      </c>
      <c r="CT26" s="44">
        <v>0</v>
      </c>
      <c r="CU26" s="44">
        <v>0</v>
      </c>
      <c r="CV26" s="44">
        <v>0</v>
      </c>
      <c r="CW26" s="44">
        <v>0</v>
      </c>
      <c r="CX26" s="44">
        <v>0</v>
      </c>
      <c r="CY26" s="44">
        <v>0</v>
      </c>
      <c r="CZ26" s="44">
        <v>0</v>
      </c>
      <c r="DA26" s="44">
        <v>0</v>
      </c>
      <c r="DB26" s="44">
        <v>0</v>
      </c>
      <c r="DC26" s="44">
        <v>0</v>
      </c>
      <c r="DD26" s="44">
        <v>0</v>
      </c>
      <c r="DE26" s="44">
        <v>0</v>
      </c>
      <c r="DF26" s="44">
        <v>0</v>
      </c>
      <c r="DG26" s="44">
        <v>0</v>
      </c>
      <c r="DH26" s="44">
        <v>0</v>
      </c>
      <c r="DI26" s="44">
        <v>0</v>
      </c>
      <c r="DJ26" s="44">
        <v>0</v>
      </c>
      <c r="DK26" s="44">
        <v>0</v>
      </c>
      <c r="DL26" s="44">
        <v>0</v>
      </c>
      <c r="DM26" s="44">
        <v>0</v>
      </c>
      <c r="DN26" s="44">
        <v>0</v>
      </c>
      <c r="DO26" s="44">
        <v>0</v>
      </c>
      <c r="DP26" s="44">
        <v>0</v>
      </c>
      <c r="DQ26" s="44">
        <v>0</v>
      </c>
      <c r="DR26" s="44">
        <v>0</v>
      </c>
      <c r="DS26" s="44">
        <v>0</v>
      </c>
      <c r="DT26" s="44">
        <v>44.92146209066852</v>
      </c>
      <c r="DU26" s="44">
        <v>0</v>
      </c>
      <c r="DV26" s="44">
        <v>0</v>
      </c>
      <c r="DW26" s="44">
        <v>0</v>
      </c>
      <c r="DX26" s="44">
        <v>0</v>
      </c>
      <c r="DY26" s="44">
        <v>0</v>
      </c>
      <c r="DZ26" s="44">
        <v>0</v>
      </c>
      <c r="EA26" s="44">
        <v>0</v>
      </c>
      <c r="EB26" s="44">
        <v>0</v>
      </c>
    </row>
    <row r="27" spans="2:132" x14ac:dyDescent="0.25">
      <c r="B27" s="41" t="s">
        <v>116</v>
      </c>
      <c r="C27" s="47" t="s">
        <v>101</v>
      </c>
      <c r="D27" s="46">
        <v>9</v>
      </c>
      <c r="E27" s="86" t="s">
        <v>52</v>
      </c>
      <c r="F27" s="43">
        <v>3877</v>
      </c>
      <c r="G27" s="43">
        <v>486.56540697674416</v>
      </c>
      <c r="H27" s="44">
        <v>486.56540697674416</v>
      </c>
      <c r="I27" s="44">
        <v>323.3170649283129</v>
      </c>
      <c r="J27" s="44">
        <v>323.3170649283129</v>
      </c>
      <c r="K27" s="44">
        <v>540.08760174418603</v>
      </c>
      <c r="L27" s="44">
        <v>540.08760174418603</v>
      </c>
      <c r="M27" s="44">
        <v>364.43799999999999</v>
      </c>
      <c r="N27" s="44">
        <v>2644.114</v>
      </c>
      <c r="O27" s="44">
        <v>426.47</v>
      </c>
      <c r="P27" s="44">
        <v>97.215768313953475</v>
      </c>
      <c r="Q27" s="44">
        <v>97.215768313953475</v>
      </c>
      <c r="R27" s="44">
        <v>64.598749572676908</v>
      </c>
      <c r="S27" s="44">
        <v>64.598749572676908</v>
      </c>
      <c r="T27" s="44">
        <v>302.4490569767442</v>
      </c>
      <c r="U27" s="44">
        <v>302.4490569767442</v>
      </c>
      <c r="V27" s="44">
        <v>200.97388755943931</v>
      </c>
      <c r="W27" s="44">
        <v>200.97388755943931</v>
      </c>
      <c r="X27" s="44">
        <v>118.81927238372093</v>
      </c>
      <c r="Y27" s="44">
        <v>118.81927238372093</v>
      </c>
      <c r="Z27" s="44">
        <v>78.954027255494012</v>
      </c>
      <c r="AA27" s="44">
        <v>78.954027255494012</v>
      </c>
      <c r="AB27" s="44">
        <v>5.6415643090736385</v>
      </c>
      <c r="AC27" s="44">
        <v>13.15650521622112</v>
      </c>
      <c r="AD27" s="44">
        <v>5.4014977427300792</v>
      </c>
      <c r="AE27" s="44">
        <v>26.439985466485432</v>
      </c>
      <c r="AF27" s="44">
        <v>82.257732562399127</v>
      </c>
      <c r="AG27" s="44">
        <v>32.315537792371089</v>
      </c>
      <c r="AH27" s="44">
        <v>146.8888081471413</v>
      </c>
      <c r="AJ27" s="63" t="s">
        <v>63</v>
      </c>
      <c r="AK27" s="44">
        <v>0</v>
      </c>
      <c r="AL27" s="44">
        <v>0</v>
      </c>
      <c r="AM27" s="44">
        <v>426.47</v>
      </c>
      <c r="AN27" s="44">
        <v>426.47</v>
      </c>
      <c r="AO27" s="44">
        <v>0</v>
      </c>
      <c r="AP27" s="44">
        <v>0</v>
      </c>
      <c r="AQ27" s="44">
        <v>0</v>
      </c>
      <c r="AR27" s="44">
        <v>0</v>
      </c>
      <c r="AS27" s="44">
        <v>0</v>
      </c>
      <c r="AT27" s="44">
        <v>0</v>
      </c>
      <c r="AU27" s="44">
        <v>0</v>
      </c>
      <c r="AV27" s="44">
        <v>0</v>
      </c>
      <c r="AW27" s="44">
        <v>0</v>
      </c>
      <c r="AX27" s="44">
        <v>0</v>
      </c>
      <c r="AY27" s="44">
        <v>118.81927238372093</v>
      </c>
      <c r="AZ27" s="44">
        <v>0</v>
      </c>
      <c r="BA27" s="44">
        <v>0</v>
      </c>
      <c r="BB27" s="44">
        <v>0</v>
      </c>
      <c r="BC27" s="44">
        <v>118.81927238372093</v>
      </c>
      <c r="BD27" s="44">
        <v>118.81927238372093</v>
      </c>
      <c r="BE27" s="44">
        <v>0</v>
      </c>
      <c r="BF27" s="44">
        <v>0</v>
      </c>
      <c r="BG27" s="44">
        <v>0</v>
      </c>
      <c r="BH27" s="44">
        <v>118.81927238372093</v>
      </c>
      <c r="BI27" s="44">
        <v>78.954027255494012</v>
      </c>
      <c r="BJ27" s="44">
        <v>0</v>
      </c>
      <c r="BK27" s="44">
        <v>0</v>
      </c>
      <c r="BL27" s="44">
        <v>0</v>
      </c>
      <c r="BM27" s="44">
        <v>78.954027255494012</v>
      </c>
      <c r="BN27" s="44">
        <v>5.4014977427300792</v>
      </c>
      <c r="BO27" s="44">
        <v>32.315537792371089</v>
      </c>
      <c r="BP27" s="44">
        <v>0</v>
      </c>
      <c r="BQ27" s="44">
        <v>0</v>
      </c>
      <c r="BR27" s="44">
        <v>0</v>
      </c>
      <c r="BS27" s="44">
        <v>32.315537792371089</v>
      </c>
      <c r="BT27" s="64">
        <v>2017</v>
      </c>
      <c r="BU27" s="44">
        <v>0</v>
      </c>
      <c r="BV27" s="44">
        <v>426.47</v>
      </c>
      <c r="BW27" s="44">
        <v>0</v>
      </c>
      <c r="BX27" s="44">
        <v>0</v>
      </c>
      <c r="BY27" s="44">
        <v>0</v>
      </c>
      <c r="BZ27" s="44">
        <v>0</v>
      </c>
      <c r="CA27" s="44">
        <v>0</v>
      </c>
      <c r="CB27" s="44">
        <v>0</v>
      </c>
      <c r="CC27" s="44">
        <v>0</v>
      </c>
      <c r="CD27" s="44">
        <v>0</v>
      </c>
      <c r="CE27" s="44">
        <v>0</v>
      </c>
      <c r="CF27" s="44">
        <v>118.81927238372093</v>
      </c>
      <c r="CG27" s="44">
        <v>0</v>
      </c>
      <c r="CH27" s="44">
        <v>0</v>
      </c>
      <c r="CI27" s="44">
        <v>0</v>
      </c>
      <c r="CJ27" s="44">
        <v>0</v>
      </c>
      <c r="CK27" s="44">
        <v>0</v>
      </c>
      <c r="CL27" s="44">
        <v>0</v>
      </c>
      <c r="CM27" s="44">
        <v>0</v>
      </c>
      <c r="CN27" s="44">
        <v>0</v>
      </c>
      <c r="CO27" s="44">
        <v>0</v>
      </c>
      <c r="CP27" s="44">
        <v>0</v>
      </c>
      <c r="CQ27" s="44">
        <v>0</v>
      </c>
      <c r="CR27" s="44">
        <v>0</v>
      </c>
      <c r="CS27" s="44">
        <v>0</v>
      </c>
      <c r="CT27" s="44">
        <v>0</v>
      </c>
      <c r="CU27" s="44">
        <v>0</v>
      </c>
      <c r="CV27" s="44">
        <v>0</v>
      </c>
      <c r="CW27" s="44">
        <v>0</v>
      </c>
      <c r="CX27" s="44">
        <v>0</v>
      </c>
      <c r="CY27" s="44">
        <v>0</v>
      </c>
      <c r="CZ27" s="44">
        <v>0</v>
      </c>
      <c r="DA27" s="44">
        <v>0</v>
      </c>
      <c r="DB27" s="44">
        <v>0</v>
      </c>
      <c r="DC27" s="44">
        <v>0</v>
      </c>
      <c r="DD27" s="44">
        <v>0</v>
      </c>
      <c r="DE27" s="44">
        <v>0</v>
      </c>
      <c r="DF27" s="44">
        <v>0</v>
      </c>
      <c r="DG27" s="44">
        <v>0</v>
      </c>
      <c r="DH27" s="44">
        <v>0</v>
      </c>
      <c r="DI27" s="44">
        <v>0</v>
      </c>
      <c r="DJ27" s="44">
        <v>0</v>
      </c>
      <c r="DK27" s="44">
        <v>0</v>
      </c>
      <c r="DL27" s="44">
        <v>0</v>
      </c>
      <c r="DM27" s="44">
        <v>0</v>
      </c>
      <c r="DN27" s="44">
        <v>0</v>
      </c>
      <c r="DO27" s="44">
        <v>0</v>
      </c>
      <c r="DP27" s="44">
        <v>0</v>
      </c>
      <c r="DQ27" s="44">
        <v>0</v>
      </c>
      <c r="DR27" s="44">
        <v>0</v>
      </c>
      <c r="DS27" s="44">
        <v>0</v>
      </c>
      <c r="DT27" s="44">
        <v>32.315537792371089</v>
      </c>
      <c r="DU27" s="44">
        <v>0</v>
      </c>
      <c r="DV27" s="44">
        <v>0</v>
      </c>
      <c r="DW27" s="44">
        <v>0</v>
      </c>
      <c r="DX27" s="44">
        <v>0</v>
      </c>
      <c r="DY27" s="44">
        <v>0</v>
      </c>
      <c r="DZ27" s="44">
        <v>0</v>
      </c>
      <c r="EA27" s="44">
        <v>0</v>
      </c>
      <c r="EB27" s="44">
        <v>0</v>
      </c>
    </row>
    <row r="28" spans="2:132" x14ac:dyDescent="0.25">
      <c r="B28" s="41" t="s">
        <v>117</v>
      </c>
      <c r="C28" s="47" t="s">
        <v>101</v>
      </c>
      <c r="D28" s="46">
        <v>9</v>
      </c>
      <c r="E28" s="86" t="s">
        <v>52</v>
      </c>
      <c r="F28" s="43">
        <v>3669</v>
      </c>
      <c r="G28" s="43">
        <v>461.23763953488373</v>
      </c>
      <c r="H28" s="44">
        <v>461.23763953488373</v>
      </c>
      <c r="I28" s="44">
        <v>306.48705746565616</v>
      </c>
      <c r="J28" s="44">
        <v>306.48705746565616</v>
      </c>
      <c r="K28" s="44">
        <v>511.97377988372097</v>
      </c>
      <c r="L28" s="44">
        <v>511.97377988372097</v>
      </c>
      <c r="M28" s="44">
        <v>344.88600000000002</v>
      </c>
      <c r="N28" s="44">
        <v>2502.2579999999998</v>
      </c>
      <c r="O28" s="44">
        <v>403.59</v>
      </c>
      <c r="P28" s="44">
        <v>92.155280379069765</v>
      </c>
      <c r="Q28" s="44">
        <v>92.155280379069765</v>
      </c>
      <c r="R28" s="44">
        <v>61.2361140816381</v>
      </c>
      <c r="S28" s="44">
        <v>61.2361140816381</v>
      </c>
      <c r="T28" s="44">
        <v>286.70531673488375</v>
      </c>
      <c r="U28" s="44">
        <v>286.70531673488375</v>
      </c>
      <c r="V28" s="44">
        <v>190.51235492065189</v>
      </c>
      <c r="W28" s="44">
        <v>190.51235492065189</v>
      </c>
      <c r="X28" s="44">
        <v>112.63423157441861</v>
      </c>
      <c r="Y28" s="44">
        <v>112.63423157441861</v>
      </c>
      <c r="Z28" s="44">
        <v>74.844139433113241</v>
      </c>
      <c r="AA28" s="44">
        <v>74.844139433113241</v>
      </c>
      <c r="AB28" s="44">
        <v>5.632068676666985</v>
      </c>
      <c r="AC28" s="44">
        <v>13.134360766482502</v>
      </c>
      <c r="AD28" s="44">
        <v>5.392406179787538</v>
      </c>
      <c r="AE28" s="44">
        <v>25.063673477471959</v>
      </c>
      <c r="AF28" s="44">
        <v>77.975873041023888</v>
      </c>
      <c r="AG28" s="44">
        <v>30.633378694687952</v>
      </c>
      <c r="AH28" s="44">
        <v>139.24263043039977</v>
      </c>
      <c r="AJ28" s="63" t="s">
        <v>63</v>
      </c>
      <c r="AK28" s="44">
        <v>0</v>
      </c>
      <c r="AL28" s="44">
        <v>0</v>
      </c>
      <c r="AM28" s="44">
        <v>403.59</v>
      </c>
      <c r="AN28" s="44">
        <v>403.59</v>
      </c>
      <c r="AO28" s="44">
        <v>0</v>
      </c>
      <c r="AP28" s="44">
        <v>0</v>
      </c>
      <c r="AQ28" s="44">
        <v>0</v>
      </c>
      <c r="AR28" s="44">
        <v>0</v>
      </c>
      <c r="AS28" s="44">
        <v>0</v>
      </c>
      <c r="AT28" s="44">
        <v>0</v>
      </c>
      <c r="AU28" s="44">
        <v>0</v>
      </c>
      <c r="AV28" s="44">
        <v>0</v>
      </c>
      <c r="AW28" s="44">
        <v>0</v>
      </c>
      <c r="AX28" s="44">
        <v>0</v>
      </c>
      <c r="AY28" s="44">
        <v>112.63423157441861</v>
      </c>
      <c r="AZ28" s="44">
        <v>0</v>
      </c>
      <c r="BA28" s="44">
        <v>0</v>
      </c>
      <c r="BB28" s="44">
        <v>0</v>
      </c>
      <c r="BC28" s="44">
        <v>112.63423157441861</v>
      </c>
      <c r="BD28" s="44">
        <v>112.63423157441861</v>
      </c>
      <c r="BE28" s="44">
        <v>0</v>
      </c>
      <c r="BF28" s="44">
        <v>0</v>
      </c>
      <c r="BG28" s="44">
        <v>0</v>
      </c>
      <c r="BH28" s="44">
        <v>112.63423157441861</v>
      </c>
      <c r="BI28" s="44">
        <v>74.844139433113241</v>
      </c>
      <c r="BJ28" s="44">
        <v>0</v>
      </c>
      <c r="BK28" s="44">
        <v>0</v>
      </c>
      <c r="BL28" s="44">
        <v>0</v>
      </c>
      <c r="BM28" s="44">
        <v>74.844139433113241</v>
      </c>
      <c r="BN28" s="44">
        <v>5.392406179787538</v>
      </c>
      <c r="BO28" s="44">
        <v>30.633378694687952</v>
      </c>
      <c r="BP28" s="44">
        <v>0</v>
      </c>
      <c r="BQ28" s="44">
        <v>0</v>
      </c>
      <c r="BR28" s="44">
        <v>0</v>
      </c>
      <c r="BS28" s="44">
        <v>30.633378694687952</v>
      </c>
      <c r="BT28" s="64">
        <v>2017</v>
      </c>
      <c r="BU28" s="44">
        <v>0</v>
      </c>
      <c r="BV28" s="44">
        <v>403.59</v>
      </c>
      <c r="BW28" s="44">
        <v>0</v>
      </c>
      <c r="BX28" s="44">
        <v>0</v>
      </c>
      <c r="BY28" s="44">
        <v>0</v>
      </c>
      <c r="BZ28" s="44">
        <v>0</v>
      </c>
      <c r="CA28" s="44">
        <v>0</v>
      </c>
      <c r="CB28" s="44">
        <v>0</v>
      </c>
      <c r="CC28" s="44">
        <v>0</v>
      </c>
      <c r="CD28" s="44">
        <v>0</v>
      </c>
      <c r="CE28" s="44">
        <v>0</v>
      </c>
      <c r="CF28" s="44">
        <v>112.63423157441861</v>
      </c>
      <c r="CG28" s="44">
        <v>0</v>
      </c>
      <c r="CH28" s="44">
        <v>0</v>
      </c>
      <c r="CI28" s="44">
        <v>0</v>
      </c>
      <c r="CJ28" s="44">
        <v>0</v>
      </c>
      <c r="CK28" s="44">
        <v>0</v>
      </c>
      <c r="CL28" s="44">
        <v>0</v>
      </c>
      <c r="CM28" s="44">
        <v>0</v>
      </c>
      <c r="CN28" s="44">
        <v>0</v>
      </c>
      <c r="CO28" s="44">
        <v>0</v>
      </c>
      <c r="CP28" s="44">
        <v>0</v>
      </c>
      <c r="CQ28" s="44">
        <v>0</v>
      </c>
      <c r="CR28" s="44">
        <v>0</v>
      </c>
      <c r="CS28" s="44">
        <v>0</v>
      </c>
      <c r="CT28" s="44">
        <v>0</v>
      </c>
      <c r="CU28" s="44">
        <v>0</v>
      </c>
      <c r="CV28" s="44">
        <v>0</v>
      </c>
      <c r="CW28" s="44">
        <v>0</v>
      </c>
      <c r="CX28" s="44">
        <v>0</v>
      </c>
      <c r="CY28" s="44">
        <v>0</v>
      </c>
      <c r="CZ28" s="44">
        <v>0</v>
      </c>
      <c r="DA28" s="44">
        <v>0</v>
      </c>
      <c r="DB28" s="44">
        <v>0</v>
      </c>
      <c r="DC28" s="44">
        <v>0</v>
      </c>
      <c r="DD28" s="44">
        <v>0</v>
      </c>
      <c r="DE28" s="44">
        <v>0</v>
      </c>
      <c r="DF28" s="44">
        <v>0</v>
      </c>
      <c r="DG28" s="44">
        <v>0</v>
      </c>
      <c r="DH28" s="44">
        <v>0</v>
      </c>
      <c r="DI28" s="44">
        <v>0</v>
      </c>
      <c r="DJ28" s="44">
        <v>0</v>
      </c>
      <c r="DK28" s="44">
        <v>0</v>
      </c>
      <c r="DL28" s="44">
        <v>0</v>
      </c>
      <c r="DM28" s="44">
        <v>0</v>
      </c>
      <c r="DN28" s="44">
        <v>0</v>
      </c>
      <c r="DO28" s="44">
        <v>0</v>
      </c>
      <c r="DP28" s="44">
        <v>0</v>
      </c>
      <c r="DQ28" s="44">
        <v>0</v>
      </c>
      <c r="DR28" s="44">
        <v>0</v>
      </c>
      <c r="DS28" s="44">
        <v>0</v>
      </c>
      <c r="DT28" s="44">
        <v>30.633378694687952</v>
      </c>
      <c r="DU28" s="44">
        <v>0</v>
      </c>
      <c r="DV28" s="44">
        <v>0</v>
      </c>
      <c r="DW28" s="44">
        <v>0</v>
      </c>
      <c r="DX28" s="44">
        <v>0</v>
      </c>
      <c r="DY28" s="44">
        <v>0</v>
      </c>
      <c r="DZ28" s="44">
        <v>0</v>
      </c>
      <c r="EA28" s="44">
        <v>0</v>
      </c>
      <c r="EB28" s="44">
        <v>0</v>
      </c>
    </row>
    <row r="29" spans="2:132" x14ac:dyDescent="0.25">
      <c r="B29" s="41" t="s">
        <v>118</v>
      </c>
      <c r="C29" s="47" t="s">
        <v>101</v>
      </c>
      <c r="D29" s="46">
        <v>9</v>
      </c>
      <c r="E29" s="86" t="s">
        <v>52</v>
      </c>
      <c r="F29" s="43">
        <v>7447.28</v>
      </c>
      <c r="G29" s="43">
        <v>855.00574418604651</v>
      </c>
      <c r="H29" s="44">
        <v>855.00574418604651</v>
      </c>
      <c r="I29" s="44">
        <v>568.14139218140735</v>
      </c>
      <c r="J29" s="44">
        <v>568.14139218140735</v>
      </c>
      <c r="K29" s="44">
        <v>949.05637604651167</v>
      </c>
      <c r="L29" s="44">
        <v>949.05637604651167</v>
      </c>
      <c r="M29" s="44">
        <v>558.54600000000005</v>
      </c>
      <c r="N29" s="44">
        <v>4796.0483199999999</v>
      </c>
      <c r="O29" s="44">
        <v>752.17528000000004</v>
      </c>
      <c r="P29" s="44">
        <v>170.83014768837211</v>
      </c>
      <c r="Q29" s="44">
        <v>170.83014768837211</v>
      </c>
      <c r="R29" s="44">
        <v>113.5146501578452</v>
      </c>
      <c r="S29" s="44">
        <v>113.5146501578452</v>
      </c>
      <c r="T29" s="44">
        <v>531.4715705860466</v>
      </c>
      <c r="U29" s="44">
        <v>531.4715705860466</v>
      </c>
      <c r="V29" s="44">
        <v>353.15668937996287</v>
      </c>
      <c r="W29" s="44">
        <v>353.15668937996287</v>
      </c>
      <c r="X29" s="44">
        <v>208.79240273023257</v>
      </c>
      <c r="Y29" s="44">
        <v>208.79240273023257</v>
      </c>
      <c r="Z29" s="44">
        <v>138.74012797069969</v>
      </c>
      <c r="AA29" s="44">
        <v>138.74012797069969</v>
      </c>
      <c r="AB29" s="44">
        <v>4.9204750155449251</v>
      </c>
      <c r="AC29" s="44">
        <v>13.580511042903989</v>
      </c>
      <c r="AD29" s="44">
        <v>5.4214688353094989</v>
      </c>
      <c r="AE29" s="44">
        <v>46.461049482543928</v>
      </c>
      <c r="AF29" s="44">
        <v>144.54548727902556</v>
      </c>
      <c r="AG29" s="44">
        <v>56.785727145331464</v>
      </c>
      <c r="AH29" s="44">
        <v>258.11694156968844</v>
      </c>
      <c r="AJ29" s="63" t="s">
        <v>63</v>
      </c>
      <c r="AK29" s="44">
        <v>0</v>
      </c>
      <c r="AL29" s="44">
        <v>0</v>
      </c>
      <c r="AM29" s="44">
        <v>752.17528000000004</v>
      </c>
      <c r="AN29" s="44">
        <v>752.17528000000004</v>
      </c>
      <c r="AO29" s="44">
        <v>0</v>
      </c>
      <c r="AP29" s="44">
        <v>0</v>
      </c>
      <c r="AQ29" s="44">
        <v>0</v>
      </c>
      <c r="AR29" s="44">
        <v>0</v>
      </c>
      <c r="AS29" s="44">
        <v>0</v>
      </c>
      <c r="AT29" s="44">
        <v>0</v>
      </c>
      <c r="AU29" s="44">
        <v>0</v>
      </c>
      <c r="AV29" s="44">
        <v>0</v>
      </c>
      <c r="AW29" s="44">
        <v>0</v>
      </c>
      <c r="AX29" s="44">
        <v>0</v>
      </c>
      <c r="AY29" s="44">
        <v>208.79240273023257</v>
      </c>
      <c r="AZ29" s="44">
        <v>0</v>
      </c>
      <c r="BA29" s="44">
        <v>0</v>
      </c>
      <c r="BB29" s="44">
        <v>0</v>
      </c>
      <c r="BC29" s="44">
        <v>208.79240273023257</v>
      </c>
      <c r="BD29" s="44">
        <v>208.79240273023257</v>
      </c>
      <c r="BE29" s="44">
        <v>0</v>
      </c>
      <c r="BF29" s="44">
        <v>0</v>
      </c>
      <c r="BG29" s="44">
        <v>0</v>
      </c>
      <c r="BH29" s="44">
        <v>208.79240273023257</v>
      </c>
      <c r="BI29" s="44">
        <v>138.74012797069969</v>
      </c>
      <c r="BJ29" s="44">
        <v>0</v>
      </c>
      <c r="BK29" s="44">
        <v>0</v>
      </c>
      <c r="BL29" s="44">
        <v>0</v>
      </c>
      <c r="BM29" s="44">
        <v>138.74012797069969</v>
      </c>
      <c r="BN29" s="44">
        <v>5.4214688353094989</v>
      </c>
      <c r="BO29" s="44">
        <v>56.785727145331464</v>
      </c>
      <c r="BP29" s="44">
        <v>0</v>
      </c>
      <c r="BQ29" s="44">
        <v>0</v>
      </c>
      <c r="BR29" s="44">
        <v>0</v>
      </c>
      <c r="BS29" s="44">
        <v>56.785727145331464</v>
      </c>
      <c r="BT29" s="64">
        <v>2017</v>
      </c>
      <c r="BU29" s="44">
        <v>0</v>
      </c>
      <c r="BV29" s="44">
        <v>752.17528000000004</v>
      </c>
      <c r="BW29" s="44">
        <v>0</v>
      </c>
      <c r="BX29" s="44">
        <v>0</v>
      </c>
      <c r="BY29" s="44">
        <v>0</v>
      </c>
      <c r="BZ29" s="44">
        <v>0</v>
      </c>
      <c r="CA29" s="44">
        <v>0</v>
      </c>
      <c r="CB29" s="44">
        <v>0</v>
      </c>
      <c r="CC29" s="44">
        <v>0</v>
      </c>
      <c r="CD29" s="44">
        <v>0</v>
      </c>
      <c r="CE29" s="44">
        <v>0</v>
      </c>
      <c r="CF29" s="44">
        <v>208.79240273023257</v>
      </c>
      <c r="CG29" s="44">
        <v>0</v>
      </c>
      <c r="CH29" s="44">
        <v>0</v>
      </c>
      <c r="CI29" s="44">
        <v>0</v>
      </c>
      <c r="CJ29" s="44">
        <v>0</v>
      </c>
      <c r="CK29" s="44">
        <v>0</v>
      </c>
      <c r="CL29" s="44">
        <v>0</v>
      </c>
      <c r="CM29" s="44">
        <v>0</v>
      </c>
      <c r="CN29" s="44">
        <v>0</v>
      </c>
      <c r="CO29" s="44">
        <v>0</v>
      </c>
      <c r="CP29" s="44">
        <v>0</v>
      </c>
      <c r="CQ29" s="44">
        <v>0</v>
      </c>
      <c r="CR29" s="44">
        <v>0</v>
      </c>
      <c r="CS29" s="44">
        <v>0</v>
      </c>
      <c r="CT29" s="44">
        <v>0</v>
      </c>
      <c r="CU29" s="44">
        <v>0</v>
      </c>
      <c r="CV29" s="44">
        <v>0</v>
      </c>
      <c r="CW29" s="44">
        <v>0</v>
      </c>
      <c r="CX29" s="44">
        <v>0</v>
      </c>
      <c r="CY29" s="44">
        <v>0</v>
      </c>
      <c r="CZ29" s="44">
        <v>0</v>
      </c>
      <c r="DA29" s="44">
        <v>0</v>
      </c>
      <c r="DB29" s="44">
        <v>0</v>
      </c>
      <c r="DC29" s="44">
        <v>0</v>
      </c>
      <c r="DD29" s="44">
        <v>0</v>
      </c>
      <c r="DE29" s="44">
        <v>0</v>
      </c>
      <c r="DF29" s="44">
        <v>0</v>
      </c>
      <c r="DG29" s="44">
        <v>0</v>
      </c>
      <c r="DH29" s="44">
        <v>0</v>
      </c>
      <c r="DI29" s="44">
        <v>0</v>
      </c>
      <c r="DJ29" s="44">
        <v>0</v>
      </c>
      <c r="DK29" s="44">
        <v>0</v>
      </c>
      <c r="DL29" s="44">
        <v>0</v>
      </c>
      <c r="DM29" s="44">
        <v>0</v>
      </c>
      <c r="DN29" s="44">
        <v>0</v>
      </c>
      <c r="DO29" s="44">
        <v>0</v>
      </c>
      <c r="DP29" s="44">
        <v>0</v>
      </c>
      <c r="DQ29" s="44">
        <v>0</v>
      </c>
      <c r="DR29" s="44">
        <v>0</v>
      </c>
      <c r="DS29" s="44">
        <v>0</v>
      </c>
      <c r="DT29" s="44">
        <v>56.785727145331464</v>
      </c>
      <c r="DU29" s="44">
        <v>0</v>
      </c>
      <c r="DV29" s="44">
        <v>0</v>
      </c>
      <c r="DW29" s="44">
        <v>0</v>
      </c>
      <c r="DX29" s="44">
        <v>0</v>
      </c>
      <c r="DY29" s="44">
        <v>0</v>
      </c>
      <c r="DZ29" s="44">
        <v>0</v>
      </c>
      <c r="EA29" s="44">
        <v>0</v>
      </c>
      <c r="EB29" s="44">
        <v>0</v>
      </c>
    </row>
    <row r="30" spans="2:132" x14ac:dyDescent="0.25">
      <c r="B30" s="41" t="s">
        <v>119</v>
      </c>
      <c r="C30" s="47" t="s">
        <v>101</v>
      </c>
      <c r="D30" s="46">
        <v>9</v>
      </c>
      <c r="E30" s="86" t="s">
        <v>52</v>
      </c>
      <c r="F30" s="43">
        <v>7692.54</v>
      </c>
      <c r="G30" s="43">
        <v>785.22012790697693</v>
      </c>
      <c r="H30" s="44">
        <v>785.22012790697693</v>
      </c>
      <c r="I30" s="44">
        <v>521.76966022915883</v>
      </c>
      <c r="J30" s="44">
        <v>521.76966022915883</v>
      </c>
      <c r="K30" s="44">
        <v>871.59434197674443</v>
      </c>
      <c r="L30" s="44">
        <v>871.59434197674443</v>
      </c>
      <c r="M30" s="44">
        <v>576.94050000000004</v>
      </c>
      <c r="N30" s="44">
        <v>4953.9957599999998</v>
      </c>
      <c r="O30" s="44">
        <v>776.94654000000003</v>
      </c>
      <c r="P30" s="44">
        <v>156.886981555814</v>
      </c>
      <c r="Q30" s="44">
        <v>156.886981555814</v>
      </c>
      <c r="R30" s="44">
        <v>104.24957811378594</v>
      </c>
      <c r="S30" s="44">
        <v>104.24957811378594</v>
      </c>
      <c r="T30" s="44">
        <v>488.09283150697695</v>
      </c>
      <c r="U30" s="44">
        <v>488.09283150697695</v>
      </c>
      <c r="V30" s="44">
        <v>324.33202079844523</v>
      </c>
      <c r="W30" s="44">
        <v>324.33202079844523</v>
      </c>
      <c r="X30" s="44">
        <v>191.75075523488377</v>
      </c>
      <c r="Y30" s="44">
        <v>191.75075523488377</v>
      </c>
      <c r="Z30" s="44">
        <v>127.41615102796059</v>
      </c>
      <c r="AA30" s="44">
        <v>127.41615102796059</v>
      </c>
      <c r="AB30" s="44">
        <v>5.5342238351342115</v>
      </c>
      <c r="AC30" s="44">
        <v>15.274457784970419</v>
      </c>
      <c r="AD30" s="44">
        <v>6.0977084438024223</v>
      </c>
      <c r="AE30" s="44">
        <v>42.668896045962853</v>
      </c>
      <c r="AF30" s="44">
        <v>132.74767658744</v>
      </c>
      <c r="AG30" s="44">
        <v>52.150872945065707</v>
      </c>
      <c r="AH30" s="44">
        <v>237.0494224775714</v>
      </c>
      <c r="AJ30" s="63" t="s">
        <v>63</v>
      </c>
      <c r="AK30" s="44">
        <v>0</v>
      </c>
      <c r="AL30" s="44">
        <v>0</v>
      </c>
      <c r="AM30" s="44">
        <v>776.94654000000003</v>
      </c>
      <c r="AN30" s="44">
        <v>776.94654000000003</v>
      </c>
      <c r="AO30" s="44">
        <v>0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0</v>
      </c>
      <c r="AV30" s="44">
        <v>0</v>
      </c>
      <c r="AW30" s="44">
        <v>0</v>
      </c>
      <c r="AX30" s="44">
        <v>0</v>
      </c>
      <c r="AY30" s="44">
        <v>191.75075523488377</v>
      </c>
      <c r="AZ30" s="44">
        <v>0</v>
      </c>
      <c r="BA30" s="44">
        <v>0</v>
      </c>
      <c r="BB30" s="44">
        <v>0</v>
      </c>
      <c r="BC30" s="44">
        <v>191.75075523488377</v>
      </c>
      <c r="BD30" s="44">
        <v>191.75075523488377</v>
      </c>
      <c r="BE30" s="44">
        <v>0</v>
      </c>
      <c r="BF30" s="44">
        <v>0</v>
      </c>
      <c r="BG30" s="44">
        <v>0</v>
      </c>
      <c r="BH30" s="44">
        <v>191.75075523488377</v>
      </c>
      <c r="BI30" s="44">
        <v>127.41615102796059</v>
      </c>
      <c r="BJ30" s="44">
        <v>0</v>
      </c>
      <c r="BK30" s="44">
        <v>0</v>
      </c>
      <c r="BL30" s="44">
        <v>0</v>
      </c>
      <c r="BM30" s="44">
        <v>127.41615102796059</v>
      </c>
      <c r="BN30" s="44">
        <v>6.0977084438024223</v>
      </c>
      <c r="BO30" s="44">
        <v>52.150872945065707</v>
      </c>
      <c r="BP30" s="44">
        <v>0</v>
      </c>
      <c r="BQ30" s="44">
        <v>0</v>
      </c>
      <c r="BR30" s="44">
        <v>0</v>
      </c>
      <c r="BS30" s="44">
        <v>52.150872945065707</v>
      </c>
      <c r="BT30" s="64">
        <v>2017</v>
      </c>
      <c r="BU30" s="44">
        <v>0</v>
      </c>
      <c r="BV30" s="44">
        <v>776.94654000000003</v>
      </c>
      <c r="BW30" s="44">
        <v>0</v>
      </c>
      <c r="BX30" s="44">
        <v>0</v>
      </c>
      <c r="BY30" s="44">
        <v>0</v>
      </c>
      <c r="BZ30" s="44">
        <v>0</v>
      </c>
      <c r="CA30" s="44">
        <v>0</v>
      </c>
      <c r="CB30" s="44">
        <v>0</v>
      </c>
      <c r="CC30" s="44">
        <v>0</v>
      </c>
      <c r="CD30" s="44">
        <v>0</v>
      </c>
      <c r="CE30" s="44">
        <v>0</v>
      </c>
      <c r="CF30" s="44">
        <v>191.75075523488377</v>
      </c>
      <c r="CG30" s="44">
        <v>0</v>
      </c>
      <c r="CH30" s="44">
        <v>0</v>
      </c>
      <c r="CI30" s="44">
        <v>0</v>
      </c>
      <c r="CJ30" s="44">
        <v>0</v>
      </c>
      <c r="CK30" s="44">
        <v>0</v>
      </c>
      <c r="CL30" s="44">
        <v>0</v>
      </c>
      <c r="CM30" s="44">
        <v>0</v>
      </c>
      <c r="CN30" s="44">
        <v>0</v>
      </c>
      <c r="CO30" s="44">
        <v>0</v>
      </c>
      <c r="CP30" s="44">
        <v>0</v>
      </c>
      <c r="CQ30" s="44">
        <v>0</v>
      </c>
      <c r="CR30" s="44">
        <v>0</v>
      </c>
      <c r="CS30" s="44">
        <v>0</v>
      </c>
      <c r="CT30" s="44">
        <v>0</v>
      </c>
      <c r="CU30" s="44">
        <v>0</v>
      </c>
      <c r="CV30" s="44">
        <v>0</v>
      </c>
      <c r="CW30" s="44">
        <v>0</v>
      </c>
      <c r="CX30" s="44">
        <v>0</v>
      </c>
      <c r="CY30" s="44">
        <v>0</v>
      </c>
      <c r="CZ30" s="44">
        <v>0</v>
      </c>
      <c r="DA30" s="44">
        <v>0</v>
      </c>
      <c r="DB30" s="44">
        <v>0</v>
      </c>
      <c r="DC30" s="44">
        <v>0</v>
      </c>
      <c r="DD30" s="44">
        <v>0</v>
      </c>
      <c r="DE30" s="44">
        <v>0</v>
      </c>
      <c r="DF30" s="44">
        <v>0</v>
      </c>
      <c r="DG30" s="44">
        <v>0</v>
      </c>
      <c r="DH30" s="44">
        <v>0</v>
      </c>
      <c r="DI30" s="44">
        <v>0</v>
      </c>
      <c r="DJ30" s="44">
        <v>0</v>
      </c>
      <c r="DK30" s="44">
        <v>0</v>
      </c>
      <c r="DL30" s="44">
        <v>0</v>
      </c>
      <c r="DM30" s="44">
        <v>0</v>
      </c>
      <c r="DN30" s="44">
        <v>0</v>
      </c>
      <c r="DO30" s="44">
        <v>0</v>
      </c>
      <c r="DP30" s="44">
        <v>0</v>
      </c>
      <c r="DQ30" s="44">
        <v>0</v>
      </c>
      <c r="DR30" s="44">
        <v>0</v>
      </c>
      <c r="DS30" s="44">
        <v>0</v>
      </c>
      <c r="DT30" s="44">
        <v>52.150872945065707</v>
      </c>
      <c r="DU30" s="44">
        <v>0</v>
      </c>
      <c r="DV30" s="44">
        <v>0</v>
      </c>
      <c r="DW30" s="44">
        <v>0</v>
      </c>
      <c r="DX30" s="44">
        <v>0</v>
      </c>
      <c r="DY30" s="44">
        <v>0</v>
      </c>
      <c r="DZ30" s="44">
        <v>0</v>
      </c>
      <c r="EA30" s="44">
        <v>0</v>
      </c>
      <c r="EB30" s="44">
        <v>0</v>
      </c>
    </row>
    <row r="31" spans="2:132" x14ac:dyDescent="0.25">
      <c r="B31" s="41" t="s">
        <v>120</v>
      </c>
      <c r="C31" s="47" t="s">
        <v>101</v>
      </c>
      <c r="D31" s="46">
        <v>9</v>
      </c>
      <c r="E31" s="86" t="s">
        <v>52</v>
      </c>
      <c r="F31" s="43">
        <v>3462.3</v>
      </c>
      <c r="G31" s="43">
        <v>722.48647674418612</v>
      </c>
      <c r="H31" s="44">
        <v>722.48647674418612</v>
      </c>
      <c r="I31" s="44">
        <v>480.08387723809716</v>
      </c>
      <c r="J31" s="44">
        <v>480.08387723809716</v>
      </c>
      <c r="K31" s="44">
        <v>744.16107104651178</v>
      </c>
      <c r="L31" s="44">
        <v>744.16107104651178</v>
      </c>
      <c r="M31" s="44">
        <v>325.45620000000002</v>
      </c>
      <c r="N31" s="44">
        <v>2361.2886000000003</v>
      </c>
      <c r="O31" s="44">
        <v>380.85300000000001</v>
      </c>
      <c r="P31" s="44">
        <v>148.83221420930235</v>
      </c>
      <c r="Q31" s="44">
        <v>148.83221420930235</v>
      </c>
      <c r="R31" s="44">
        <v>98.897278711048031</v>
      </c>
      <c r="S31" s="44">
        <v>98.897278711048031</v>
      </c>
      <c r="T31" s="44">
        <v>446.49664262790708</v>
      </c>
      <c r="U31" s="44">
        <v>446.49664262790708</v>
      </c>
      <c r="V31" s="44">
        <v>296.69183613314408</v>
      </c>
      <c r="W31" s="44">
        <v>296.69183613314408</v>
      </c>
      <c r="X31" s="44">
        <v>186.04026776162794</v>
      </c>
      <c r="Y31" s="44">
        <v>186.04026776162794</v>
      </c>
      <c r="Z31" s="44">
        <v>123.62159838881004</v>
      </c>
      <c r="AA31" s="44">
        <v>123.62159838881004</v>
      </c>
      <c r="AB31" s="44">
        <v>3.2908509136120707</v>
      </c>
      <c r="AC31" s="44">
        <v>7.95872454994125</v>
      </c>
      <c r="AD31" s="44">
        <v>3.0807965999772575</v>
      </c>
      <c r="AE31" s="44">
        <v>40.478223326184306</v>
      </c>
      <c r="AF31" s="44">
        <v>121.43466997855292</v>
      </c>
      <c r="AG31" s="44">
        <v>50.597779157730379</v>
      </c>
      <c r="AH31" s="44">
        <v>202.39111663092152</v>
      </c>
      <c r="AJ31" s="63" t="s">
        <v>63</v>
      </c>
      <c r="AK31" s="44">
        <v>0</v>
      </c>
      <c r="AL31" s="44">
        <v>0</v>
      </c>
      <c r="AM31" s="44">
        <v>380.85300000000001</v>
      </c>
      <c r="AN31" s="44">
        <v>380.85300000000001</v>
      </c>
      <c r="AO31" s="44">
        <v>0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0</v>
      </c>
      <c r="AV31" s="44">
        <v>0</v>
      </c>
      <c r="AW31" s="44">
        <v>0</v>
      </c>
      <c r="AX31" s="44">
        <v>0</v>
      </c>
      <c r="AY31" s="44">
        <v>186.04026776162794</v>
      </c>
      <c r="AZ31" s="44">
        <v>0</v>
      </c>
      <c r="BA31" s="44">
        <v>0</v>
      </c>
      <c r="BB31" s="44">
        <v>0</v>
      </c>
      <c r="BC31" s="44">
        <v>186.04026776162794</v>
      </c>
      <c r="BD31" s="44">
        <v>186.04026776162794</v>
      </c>
      <c r="BE31" s="44">
        <v>0</v>
      </c>
      <c r="BF31" s="44">
        <v>0</v>
      </c>
      <c r="BG31" s="44">
        <v>0</v>
      </c>
      <c r="BH31" s="44">
        <v>186.04026776162794</v>
      </c>
      <c r="BI31" s="44">
        <v>123.62159838881004</v>
      </c>
      <c r="BJ31" s="44">
        <v>0</v>
      </c>
      <c r="BK31" s="44">
        <v>0</v>
      </c>
      <c r="BL31" s="44">
        <v>0</v>
      </c>
      <c r="BM31" s="44">
        <v>123.62159838881004</v>
      </c>
      <c r="BN31" s="44">
        <v>3.0807965999772575</v>
      </c>
      <c r="BO31" s="44">
        <v>50.597779157730379</v>
      </c>
      <c r="BP31" s="44">
        <v>0</v>
      </c>
      <c r="BQ31" s="44">
        <v>0</v>
      </c>
      <c r="BR31" s="44">
        <v>0</v>
      </c>
      <c r="BS31" s="44">
        <v>50.597779157730379</v>
      </c>
      <c r="BT31" s="64">
        <v>2017</v>
      </c>
      <c r="BU31" s="44">
        <v>0</v>
      </c>
      <c r="BV31" s="44">
        <v>380.85300000000001</v>
      </c>
      <c r="BW31" s="44">
        <v>0</v>
      </c>
      <c r="BX31" s="44">
        <v>0</v>
      </c>
      <c r="BY31" s="44">
        <v>0</v>
      </c>
      <c r="BZ31" s="44">
        <v>0</v>
      </c>
      <c r="CA31" s="44">
        <v>0</v>
      </c>
      <c r="CB31" s="44">
        <v>0</v>
      </c>
      <c r="CC31" s="44">
        <v>0</v>
      </c>
      <c r="CD31" s="44">
        <v>0</v>
      </c>
      <c r="CE31" s="44">
        <v>0</v>
      </c>
      <c r="CF31" s="44">
        <v>186.04026776162794</v>
      </c>
      <c r="CG31" s="44">
        <v>0</v>
      </c>
      <c r="CH31" s="44">
        <v>0</v>
      </c>
      <c r="CI31" s="44">
        <v>0</v>
      </c>
      <c r="CJ31" s="44">
        <v>0</v>
      </c>
      <c r="CK31" s="44">
        <v>0</v>
      </c>
      <c r="CL31" s="44">
        <v>0</v>
      </c>
      <c r="CM31" s="44">
        <v>0</v>
      </c>
      <c r="CN31" s="44">
        <v>0</v>
      </c>
      <c r="CO31" s="44">
        <v>0</v>
      </c>
      <c r="CP31" s="44">
        <v>0</v>
      </c>
      <c r="CQ31" s="44">
        <v>0</v>
      </c>
      <c r="CR31" s="44">
        <v>0</v>
      </c>
      <c r="CS31" s="44">
        <v>0</v>
      </c>
      <c r="CT31" s="44">
        <v>0</v>
      </c>
      <c r="CU31" s="44">
        <v>0</v>
      </c>
      <c r="CV31" s="44">
        <v>0</v>
      </c>
      <c r="CW31" s="44">
        <v>0</v>
      </c>
      <c r="CX31" s="44">
        <v>0</v>
      </c>
      <c r="CY31" s="44">
        <v>0</v>
      </c>
      <c r="CZ31" s="44">
        <v>0</v>
      </c>
      <c r="DA31" s="44">
        <v>0</v>
      </c>
      <c r="DB31" s="44">
        <v>0</v>
      </c>
      <c r="DC31" s="44">
        <v>0</v>
      </c>
      <c r="DD31" s="44">
        <v>0</v>
      </c>
      <c r="DE31" s="44">
        <v>0</v>
      </c>
      <c r="DF31" s="44">
        <v>0</v>
      </c>
      <c r="DG31" s="44">
        <v>0</v>
      </c>
      <c r="DH31" s="44">
        <v>0</v>
      </c>
      <c r="DI31" s="44">
        <v>0</v>
      </c>
      <c r="DJ31" s="44">
        <v>0</v>
      </c>
      <c r="DK31" s="44">
        <v>0</v>
      </c>
      <c r="DL31" s="44">
        <v>0</v>
      </c>
      <c r="DM31" s="44">
        <v>0</v>
      </c>
      <c r="DN31" s="44">
        <v>0</v>
      </c>
      <c r="DO31" s="44">
        <v>0</v>
      </c>
      <c r="DP31" s="44">
        <v>0</v>
      </c>
      <c r="DQ31" s="44">
        <v>0</v>
      </c>
      <c r="DR31" s="44">
        <v>0</v>
      </c>
      <c r="DS31" s="44">
        <v>0</v>
      </c>
      <c r="DT31" s="44">
        <v>50.597779157730379</v>
      </c>
      <c r="DU31" s="44">
        <v>0</v>
      </c>
      <c r="DV31" s="44">
        <v>0</v>
      </c>
      <c r="DW31" s="44">
        <v>0</v>
      </c>
      <c r="DX31" s="44">
        <v>0</v>
      </c>
      <c r="DY31" s="44">
        <v>0</v>
      </c>
      <c r="DZ31" s="44">
        <v>0</v>
      </c>
      <c r="EA31" s="44">
        <v>0</v>
      </c>
      <c r="EB31" s="44">
        <v>0</v>
      </c>
    </row>
    <row r="32" spans="2:132" x14ac:dyDescent="0.25">
      <c r="B32" s="41" t="s">
        <v>121</v>
      </c>
      <c r="C32" s="47" t="s">
        <v>101</v>
      </c>
      <c r="D32" s="46">
        <v>9</v>
      </c>
      <c r="E32" s="86" t="s">
        <v>52</v>
      </c>
      <c r="F32" s="43">
        <v>3801.58</v>
      </c>
      <c r="G32" s="43">
        <v>373.34774418604655</v>
      </c>
      <c r="H32" s="44">
        <v>373.34774418604655</v>
      </c>
      <c r="I32" s="44">
        <v>248.08524222439962</v>
      </c>
      <c r="J32" s="44">
        <v>248.08524222439962</v>
      </c>
      <c r="K32" s="44">
        <v>462.95120279069772</v>
      </c>
      <c r="L32" s="44">
        <v>462.95120279069772</v>
      </c>
      <c r="M32" s="44">
        <v>357.34852000000001</v>
      </c>
      <c r="N32" s="44">
        <v>2592.6775600000001</v>
      </c>
      <c r="O32" s="44">
        <v>418.17379999999997</v>
      </c>
      <c r="P32" s="44">
        <v>83.331216502325589</v>
      </c>
      <c r="Q32" s="44">
        <v>83.331216502325589</v>
      </c>
      <c r="R32" s="44">
        <v>55.372626064485999</v>
      </c>
      <c r="S32" s="44">
        <v>55.372626064485999</v>
      </c>
      <c r="T32" s="44">
        <v>259.25267356279073</v>
      </c>
      <c r="U32" s="44">
        <v>259.25267356279073</v>
      </c>
      <c r="V32" s="44">
        <v>172.27039220062312</v>
      </c>
      <c r="W32" s="44">
        <v>172.27039220062312</v>
      </c>
      <c r="X32" s="44">
        <v>101.84926461395349</v>
      </c>
      <c r="Y32" s="44">
        <v>101.84926461395349</v>
      </c>
      <c r="Z32" s="44">
        <v>67.677654078816218</v>
      </c>
      <c r="AA32" s="44">
        <v>67.677654078816218</v>
      </c>
      <c r="AB32" s="44">
        <v>6.4535230744490635</v>
      </c>
      <c r="AC32" s="44">
        <v>15.050047352191621</v>
      </c>
      <c r="AD32" s="44">
        <v>6.1789050712810178</v>
      </c>
      <c r="AE32" s="44">
        <v>22.663773495166637</v>
      </c>
      <c r="AF32" s="44">
        <v>70.509517540518431</v>
      </c>
      <c r="AG32" s="44">
        <v>27.700167605203667</v>
      </c>
      <c r="AH32" s="44">
        <v>125.90985275092577</v>
      </c>
      <c r="AJ32" s="63" t="s">
        <v>63</v>
      </c>
      <c r="AK32" s="44">
        <v>0</v>
      </c>
      <c r="AL32" s="44">
        <v>0</v>
      </c>
      <c r="AM32" s="44">
        <v>418.17379999999997</v>
      </c>
      <c r="AN32" s="44">
        <v>418.17379999999997</v>
      </c>
      <c r="AO32" s="44"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101.84926461395349</v>
      </c>
      <c r="AZ32" s="44">
        <v>0</v>
      </c>
      <c r="BA32" s="44">
        <v>0</v>
      </c>
      <c r="BB32" s="44">
        <v>0</v>
      </c>
      <c r="BC32" s="44">
        <v>101.84926461395349</v>
      </c>
      <c r="BD32" s="44">
        <v>101.84926461395349</v>
      </c>
      <c r="BE32" s="44">
        <v>0</v>
      </c>
      <c r="BF32" s="44">
        <v>0</v>
      </c>
      <c r="BG32" s="44">
        <v>0</v>
      </c>
      <c r="BH32" s="44">
        <v>101.84926461395349</v>
      </c>
      <c r="BI32" s="44">
        <v>67.677654078816218</v>
      </c>
      <c r="BJ32" s="44">
        <v>0</v>
      </c>
      <c r="BK32" s="44">
        <v>0</v>
      </c>
      <c r="BL32" s="44">
        <v>0</v>
      </c>
      <c r="BM32" s="44">
        <v>67.677654078816218</v>
      </c>
      <c r="BN32" s="44">
        <v>6.1789050712810178</v>
      </c>
      <c r="BO32" s="44">
        <v>27.700167605203667</v>
      </c>
      <c r="BP32" s="44">
        <v>0</v>
      </c>
      <c r="BQ32" s="44">
        <v>0</v>
      </c>
      <c r="BR32" s="44">
        <v>0</v>
      </c>
      <c r="BS32" s="44">
        <v>27.700167605203667</v>
      </c>
      <c r="BT32" s="64">
        <v>2017</v>
      </c>
      <c r="BU32" s="44">
        <v>0</v>
      </c>
      <c r="BV32" s="44">
        <v>418.17379999999997</v>
      </c>
      <c r="BW32" s="44">
        <v>0</v>
      </c>
      <c r="BX32" s="44">
        <v>0</v>
      </c>
      <c r="BY32" s="44">
        <v>0</v>
      </c>
      <c r="BZ32" s="44">
        <v>0</v>
      </c>
      <c r="CA32" s="44">
        <v>0</v>
      </c>
      <c r="CB32" s="44">
        <v>0</v>
      </c>
      <c r="CC32" s="44">
        <v>0</v>
      </c>
      <c r="CD32" s="44">
        <v>0</v>
      </c>
      <c r="CE32" s="44">
        <v>0</v>
      </c>
      <c r="CF32" s="44">
        <v>101.84926461395349</v>
      </c>
      <c r="CG32" s="44">
        <v>0</v>
      </c>
      <c r="CH32" s="44">
        <v>0</v>
      </c>
      <c r="CI32" s="44">
        <v>0</v>
      </c>
      <c r="CJ32" s="44">
        <v>0</v>
      </c>
      <c r="CK32" s="44">
        <v>0</v>
      </c>
      <c r="CL32" s="44">
        <v>0</v>
      </c>
      <c r="CM32" s="44">
        <v>0</v>
      </c>
      <c r="CN32" s="44">
        <v>0</v>
      </c>
      <c r="CO32" s="44">
        <v>0</v>
      </c>
      <c r="CP32" s="44">
        <v>0</v>
      </c>
      <c r="CQ32" s="44">
        <v>0</v>
      </c>
      <c r="CR32" s="44">
        <v>0</v>
      </c>
      <c r="CS32" s="44">
        <v>0</v>
      </c>
      <c r="CT32" s="44">
        <v>0</v>
      </c>
      <c r="CU32" s="44">
        <v>0</v>
      </c>
      <c r="CV32" s="44">
        <v>0</v>
      </c>
      <c r="CW32" s="44">
        <v>0</v>
      </c>
      <c r="CX32" s="44">
        <v>0</v>
      </c>
      <c r="CY32" s="44">
        <v>0</v>
      </c>
      <c r="CZ32" s="44">
        <v>0</v>
      </c>
      <c r="DA32" s="44">
        <v>0</v>
      </c>
      <c r="DB32" s="44">
        <v>0</v>
      </c>
      <c r="DC32" s="44">
        <v>0</v>
      </c>
      <c r="DD32" s="44">
        <v>0</v>
      </c>
      <c r="DE32" s="44">
        <v>0</v>
      </c>
      <c r="DF32" s="44">
        <v>0</v>
      </c>
      <c r="DG32" s="44">
        <v>0</v>
      </c>
      <c r="DH32" s="44">
        <v>0</v>
      </c>
      <c r="DI32" s="44">
        <v>0</v>
      </c>
      <c r="DJ32" s="44">
        <v>0</v>
      </c>
      <c r="DK32" s="44">
        <v>0</v>
      </c>
      <c r="DL32" s="44">
        <v>0</v>
      </c>
      <c r="DM32" s="44">
        <v>0</v>
      </c>
      <c r="DN32" s="44">
        <v>0</v>
      </c>
      <c r="DO32" s="44">
        <v>0</v>
      </c>
      <c r="DP32" s="44">
        <v>0</v>
      </c>
      <c r="DQ32" s="44">
        <v>0</v>
      </c>
      <c r="DR32" s="44">
        <v>0</v>
      </c>
      <c r="DS32" s="44">
        <v>0</v>
      </c>
      <c r="DT32" s="44">
        <v>27.700167605203667</v>
      </c>
      <c r="DU32" s="44">
        <v>0</v>
      </c>
      <c r="DV32" s="44">
        <v>0</v>
      </c>
      <c r="DW32" s="44">
        <v>0</v>
      </c>
      <c r="DX32" s="44">
        <v>0</v>
      </c>
      <c r="DY32" s="44">
        <v>0</v>
      </c>
      <c r="DZ32" s="44">
        <v>0</v>
      </c>
      <c r="EA32" s="44">
        <v>0</v>
      </c>
      <c r="EB32" s="44">
        <v>0</v>
      </c>
    </row>
    <row r="33" spans="2:132" x14ac:dyDescent="0.25">
      <c r="B33" s="41" t="s">
        <v>122</v>
      </c>
      <c r="C33" s="47" t="s">
        <v>101</v>
      </c>
      <c r="D33" s="46">
        <v>9</v>
      </c>
      <c r="E33" s="86" t="s">
        <v>52</v>
      </c>
      <c r="F33" s="43">
        <v>1942.41</v>
      </c>
      <c r="G33" s="43">
        <v>402.72175581395351</v>
      </c>
      <c r="H33" s="44">
        <v>402.72175581395351</v>
      </c>
      <c r="I33" s="44">
        <v>267.60393198024354</v>
      </c>
      <c r="J33" s="44">
        <v>267.60393198024354</v>
      </c>
      <c r="K33" s="44">
        <v>414.8034084883721</v>
      </c>
      <c r="L33" s="44">
        <v>414.8034084883721</v>
      </c>
      <c r="M33" s="44">
        <v>190.35618000000002</v>
      </c>
      <c r="N33" s="44">
        <v>1375.2262800000001</v>
      </c>
      <c r="O33" s="44">
        <v>219.49233000000001</v>
      </c>
      <c r="P33" s="44">
        <v>82.960681697674431</v>
      </c>
      <c r="Q33" s="44">
        <v>82.960681697674431</v>
      </c>
      <c r="R33" s="44">
        <v>55.126409987930181</v>
      </c>
      <c r="S33" s="44">
        <v>55.126409987930181</v>
      </c>
      <c r="T33" s="44">
        <v>248.88204509302324</v>
      </c>
      <c r="U33" s="44">
        <v>248.88204509302324</v>
      </c>
      <c r="V33" s="44">
        <v>165.37922996379049</v>
      </c>
      <c r="W33" s="44">
        <v>165.37922996379049</v>
      </c>
      <c r="X33" s="44">
        <v>103.70085212209302</v>
      </c>
      <c r="Y33" s="44">
        <v>103.70085212209302</v>
      </c>
      <c r="Z33" s="44">
        <v>68.908012484912717</v>
      </c>
      <c r="AA33" s="44">
        <v>68.908012484912717</v>
      </c>
      <c r="AB33" s="44">
        <v>3.4530850102823334</v>
      </c>
      <c r="AC33" s="44">
        <v>8.3155924737411322</v>
      </c>
      <c r="AD33" s="44">
        <v>3.185294744178806</v>
      </c>
      <c r="AE33" s="44">
        <v>22.562998332662495</v>
      </c>
      <c r="AF33" s="44">
        <v>67.688994997987479</v>
      </c>
      <c r="AG33" s="44">
        <v>28.203747915828117</v>
      </c>
      <c r="AH33" s="44">
        <v>112.81499166331247</v>
      </c>
      <c r="AJ33" s="63" t="s">
        <v>63</v>
      </c>
      <c r="AK33" s="44">
        <v>0</v>
      </c>
      <c r="AL33" s="44">
        <v>0</v>
      </c>
      <c r="AM33" s="44">
        <v>219.49233000000001</v>
      </c>
      <c r="AN33" s="44">
        <v>219.49233000000001</v>
      </c>
      <c r="AO33" s="44">
        <v>0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103.70085212209302</v>
      </c>
      <c r="AZ33" s="44">
        <v>0</v>
      </c>
      <c r="BA33" s="44">
        <v>0</v>
      </c>
      <c r="BB33" s="44">
        <v>0</v>
      </c>
      <c r="BC33" s="44">
        <v>103.70085212209302</v>
      </c>
      <c r="BD33" s="44">
        <v>103.70085212209302</v>
      </c>
      <c r="BE33" s="44">
        <v>0</v>
      </c>
      <c r="BF33" s="44">
        <v>0</v>
      </c>
      <c r="BG33" s="44">
        <v>0</v>
      </c>
      <c r="BH33" s="44">
        <v>103.70085212209302</v>
      </c>
      <c r="BI33" s="44">
        <v>68.908012484912717</v>
      </c>
      <c r="BJ33" s="44">
        <v>0</v>
      </c>
      <c r="BK33" s="44">
        <v>0</v>
      </c>
      <c r="BL33" s="44">
        <v>0</v>
      </c>
      <c r="BM33" s="44">
        <v>68.908012484912717</v>
      </c>
      <c r="BN33" s="44">
        <v>3.185294744178806</v>
      </c>
      <c r="BO33" s="44">
        <v>28.203747915828117</v>
      </c>
      <c r="BP33" s="44">
        <v>0</v>
      </c>
      <c r="BQ33" s="44">
        <v>0</v>
      </c>
      <c r="BR33" s="44">
        <v>0</v>
      </c>
      <c r="BS33" s="44">
        <v>28.203747915828117</v>
      </c>
      <c r="BT33" s="64">
        <v>2017</v>
      </c>
      <c r="BU33" s="44">
        <v>0</v>
      </c>
      <c r="BV33" s="44">
        <v>219.49233000000001</v>
      </c>
      <c r="BW33" s="44">
        <v>0</v>
      </c>
      <c r="BX33" s="44">
        <v>0</v>
      </c>
      <c r="BY33" s="44">
        <v>0</v>
      </c>
      <c r="BZ33" s="44">
        <v>0</v>
      </c>
      <c r="CA33" s="44">
        <v>0</v>
      </c>
      <c r="CB33" s="44">
        <v>0</v>
      </c>
      <c r="CC33" s="44">
        <v>0</v>
      </c>
      <c r="CD33" s="44">
        <v>0</v>
      </c>
      <c r="CE33" s="44">
        <v>0</v>
      </c>
      <c r="CF33" s="44">
        <v>103.70085212209302</v>
      </c>
      <c r="CG33" s="44">
        <v>0</v>
      </c>
      <c r="CH33" s="44">
        <v>0</v>
      </c>
      <c r="CI33" s="44">
        <v>0</v>
      </c>
      <c r="CJ33" s="44">
        <v>0</v>
      </c>
      <c r="CK33" s="44">
        <v>0</v>
      </c>
      <c r="CL33" s="44">
        <v>0</v>
      </c>
      <c r="CM33" s="44">
        <v>0</v>
      </c>
      <c r="CN33" s="44">
        <v>0</v>
      </c>
      <c r="CO33" s="44">
        <v>0</v>
      </c>
      <c r="CP33" s="44">
        <v>0</v>
      </c>
      <c r="CQ33" s="44">
        <v>0</v>
      </c>
      <c r="CR33" s="44">
        <v>0</v>
      </c>
      <c r="CS33" s="44">
        <v>0</v>
      </c>
      <c r="CT33" s="44">
        <v>0</v>
      </c>
      <c r="CU33" s="44">
        <v>0</v>
      </c>
      <c r="CV33" s="44">
        <v>0</v>
      </c>
      <c r="CW33" s="44">
        <v>0</v>
      </c>
      <c r="CX33" s="44">
        <v>0</v>
      </c>
      <c r="CY33" s="44">
        <v>0</v>
      </c>
      <c r="CZ33" s="44">
        <v>0</v>
      </c>
      <c r="DA33" s="44">
        <v>0</v>
      </c>
      <c r="DB33" s="44">
        <v>0</v>
      </c>
      <c r="DC33" s="44">
        <v>0</v>
      </c>
      <c r="DD33" s="44">
        <v>0</v>
      </c>
      <c r="DE33" s="44">
        <v>0</v>
      </c>
      <c r="DF33" s="44">
        <v>0</v>
      </c>
      <c r="DG33" s="44">
        <v>0</v>
      </c>
      <c r="DH33" s="44">
        <v>0</v>
      </c>
      <c r="DI33" s="44">
        <v>0</v>
      </c>
      <c r="DJ33" s="44">
        <v>0</v>
      </c>
      <c r="DK33" s="44">
        <v>0</v>
      </c>
      <c r="DL33" s="44">
        <v>0</v>
      </c>
      <c r="DM33" s="44">
        <v>0</v>
      </c>
      <c r="DN33" s="44">
        <v>0</v>
      </c>
      <c r="DO33" s="44">
        <v>0</v>
      </c>
      <c r="DP33" s="44">
        <v>0</v>
      </c>
      <c r="DQ33" s="44">
        <v>0</v>
      </c>
      <c r="DR33" s="44">
        <v>0</v>
      </c>
      <c r="DS33" s="44">
        <v>0</v>
      </c>
      <c r="DT33" s="44">
        <v>28.203747915828117</v>
      </c>
      <c r="DU33" s="44">
        <v>0</v>
      </c>
      <c r="DV33" s="44">
        <v>0</v>
      </c>
      <c r="DW33" s="44">
        <v>0</v>
      </c>
      <c r="DX33" s="44">
        <v>0</v>
      </c>
      <c r="DY33" s="44">
        <v>0</v>
      </c>
      <c r="DZ33" s="44">
        <v>0</v>
      </c>
      <c r="EA33" s="44">
        <v>0</v>
      </c>
      <c r="EB33" s="44">
        <v>0</v>
      </c>
    </row>
    <row r="34" spans="2:132" x14ac:dyDescent="0.25">
      <c r="B34" s="41" t="s">
        <v>123</v>
      </c>
      <c r="C34" s="47" t="s">
        <v>101</v>
      </c>
      <c r="D34" s="46">
        <v>9</v>
      </c>
      <c r="E34" s="86" t="s">
        <v>52</v>
      </c>
      <c r="F34" s="43">
        <v>1924.4</v>
      </c>
      <c r="G34" s="43">
        <v>399.01277906976742</v>
      </c>
      <c r="H34" s="44">
        <v>399.01277906976742</v>
      </c>
      <c r="I34" s="44">
        <v>265.13935998720228</v>
      </c>
      <c r="J34" s="44">
        <v>265.13935998720228</v>
      </c>
      <c r="K34" s="44">
        <v>410.98316244186043</v>
      </c>
      <c r="L34" s="44">
        <v>410.98316244186043</v>
      </c>
      <c r="M34" s="44">
        <v>188.59120000000001</v>
      </c>
      <c r="N34" s="44">
        <v>1362.4751999999999</v>
      </c>
      <c r="O34" s="44">
        <v>217.4572</v>
      </c>
      <c r="P34" s="44">
        <v>82.196632488372089</v>
      </c>
      <c r="Q34" s="44">
        <v>82.196632488372089</v>
      </c>
      <c r="R34" s="44">
        <v>54.61870815736367</v>
      </c>
      <c r="S34" s="44">
        <v>54.61870815736367</v>
      </c>
      <c r="T34" s="44">
        <v>246.58989746511625</v>
      </c>
      <c r="U34" s="44">
        <v>246.58989746511625</v>
      </c>
      <c r="V34" s="44">
        <v>163.85612447209101</v>
      </c>
      <c r="W34" s="44">
        <v>163.85612447209101</v>
      </c>
      <c r="X34" s="44">
        <v>102.74579061046511</v>
      </c>
      <c r="Y34" s="44">
        <v>102.74579061046511</v>
      </c>
      <c r="Z34" s="44">
        <v>68.273385196704581</v>
      </c>
      <c r="AA34" s="44">
        <v>68.273385196704581</v>
      </c>
      <c r="AB34" s="44">
        <v>3.4528681904493972</v>
      </c>
      <c r="AC34" s="44">
        <v>8.3150703361842613</v>
      </c>
      <c r="AD34" s="44">
        <v>3.1850947389451583</v>
      </c>
      <c r="AE34" s="44">
        <v>22.355198195503739</v>
      </c>
      <c r="AF34" s="44">
        <v>67.06559458651121</v>
      </c>
      <c r="AG34" s="44">
        <v>27.943997744379672</v>
      </c>
      <c r="AH34" s="44">
        <v>111.77599097751869</v>
      </c>
      <c r="AJ34" s="63" t="s">
        <v>63</v>
      </c>
      <c r="AK34" s="44">
        <v>0</v>
      </c>
      <c r="AL34" s="44">
        <v>0</v>
      </c>
      <c r="AM34" s="44">
        <v>217.4572</v>
      </c>
      <c r="AN34" s="44">
        <v>217.4572</v>
      </c>
      <c r="AO34" s="44">
        <v>0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102.74579061046511</v>
      </c>
      <c r="AZ34" s="44">
        <v>0</v>
      </c>
      <c r="BA34" s="44">
        <v>0</v>
      </c>
      <c r="BB34" s="44">
        <v>0</v>
      </c>
      <c r="BC34" s="44">
        <v>102.74579061046511</v>
      </c>
      <c r="BD34" s="44">
        <v>102.74579061046511</v>
      </c>
      <c r="BE34" s="44">
        <v>0</v>
      </c>
      <c r="BF34" s="44">
        <v>0</v>
      </c>
      <c r="BG34" s="44">
        <v>0</v>
      </c>
      <c r="BH34" s="44">
        <v>102.74579061046511</v>
      </c>
      <c r="BI34" s="44">
        <v>68.273385196704581</v>
      </c>
      <c r="BJ34" s="44">
        <v>0</v>
      </c>
      <c r="BK34" s="44">
        <v>0</v>
      </c>
      <c r="BL34" s="44">
        <v>0</v>
      </c>
      <c r="BM34" s="44">
        <v>68.273385196704581</v>
      </c>
      <c r="BN34" s="44">
        <v>3.1850947389451583</v>
      </c>
      <c r="BO34" s="44">
        <v>27.943997744379672</v>
      </c>
      <c r="BP34" s="44">
        <v>0</v>
      </c>
      <c r="BQ34" s="44">
        <v>0</v>
      </c>
      <c r="BR34" s="44">
        <v>0</v>
      </c>
      <c r="BS34" s="44">
        <v>27.943997744379672</v>
      </c>
      <c r="BT34" s="64">
        <v>2017</v>
      </c>
      <c r="BU34" s="44">
        <v>0</v>
      </c>
      <c r="BV34" s="44">
        <v>217.4572</v>
      </c>
      <c r="BW34" s="44">
        <v>0</v>
      </c>
      <c r="BX34" s="44">
        <v>0</v>
      </c>
      <c r="BY34" s="44">
        <v>0</v>
      </c>
      <c r="BZ34" s="44">
        <v>0</v>
      </c>
      <c r="CA34" s="44">
        <v>0</v>
      </c>
      <c r="CB34" s="44">
        <v>0</v>
      </c>
      <c r="CC34" s="44">
        <v>0</v>
      </c>
      <c r="CD34" s="44">
        <v>0</v>
      </c>
      <c r="CE34" s="44">
        <v>0</v>
      </c>
      <c r="CF34" s="44">
        <v>102.74579061046511</v>
      </c>
      <c r="CG34" s="44">
        <v>0</v>
      </c>
      <c r="CH34" s="44">
        <v>0</v>
      </c>
      <c r="CI34" s="44">
        <v>0</v>
      </c>
      <c r="CJ34" s="44">
        <v>0</v>
      </c>
      <c r="CK34" s="44">
        <v>0</v>
      </c>
      <c r="CL34" s="44">
        <v>0</v>
      </c>
      <c r="CM34" s="44">
        <v>0</v>
      </c>
      <c r="CN34" s="44">
        <v>0</v>
      </c>
      <c r="CO34" s="44">
        <v>0</v>
      </c>
      <c r="CP34" s="44">
        <v>0</v>
      </c>
      <c r="CQ34" s="44">
        <v>0</v>
      </c>
      <c r="CR34" s="44">
        <v>0</v>
      </c>
      <c r="CS34" s="44">
        <v>0</v>
      </c>
      <c r="CT34" s="44">
        <v>0</v>
      </c>
      <c r="CU34" s="44">
        <v>0</v>
      </c>
      <c r="CV34" s="44">
        <v>0</v>
      </c>
      <c r="CW34" s="44">
        <v>0</v>
      </c>
      <c r="CX34" s="44">
        <v>0</v>
      </c>
      <c r="CY34" s="44">
        <v>0</v>
      </c>
      <c r="CZ34" s="44">
        <v>0</v>
      </c>
      <c r="DA34" s="44">
        <v>0</v>
      </c>
      <c r="DB34" s="44">
        <v>0</v>
      </c>
      <c r="DC34" s="44">
        <v>0</v>
      </c>
      <c r="DD34" s="44">
        <v>0</v>
      </c>
      <c r="DE34" s="44">
        <v>0</v>
      </c>
      <c r="DF34" s="44">
        <v>0</v>
      </c>
      <c r="DG34" s="44">
        <v>0</v>
      </c>
      <c r="DH34" s="44">
        <v>0</v>
      </c>
      <c r="DI34" s="44">
        <v>0</v>
      </c>
      <c r="DJ34" s="44">
        <v>0</v>
      </c>
      <c r="DK34" s="44">
        <v>0</v>
      </c>
      <c r="DL34" s="44">
        <v>0</v>
      </c>
      <c r="DM34" s="44">
        <v>0</v>
      </c>
      <c r="DN34" s="44">
        <v>0</v>
      </c>
      <c r="DO34" s="44">
        <v>0</v>
      </c>
      <c r="DP34" s="44">
        <v>0</v>
      </c>
      <c r="DQ34" s="44">
        <v>0</v>
      </c>
      <c r="DR34" s="44">
        <v>0</v>
      </c>
      <c r="DS34" s="44">
        <v>0</v>
      </c>
      <c r="DT34" s="44">
        <v>27.943997744379672</v>
      </c>
      <c r="DU34" s="44">
        <v>0</v>
      </c>
      <c r="DV34" s="44">
        <v>0</v>
      </c>
      <c r="DW34" s="44">
        <v>0</v>
      </c>
      <c r="DX34" s="44">
        <v>0</v>
      </c>
      <c r="DY34" s="44">
        <v>0</v>
      </c>
      <c r="DZ34" s="44">
        <v>0</v>
      </c>
      <c r="EA34" s="44">
        <v>0</v>
      </c>
      <c r="EB34" s="44">
        <v>0</v>
      </c>
    </row>
    <row r="35" spans="2:132" x14ac:dyDescent="0.25">
      <c r="B35" s="41" t="s">
        <v>124</v>
      </c>
      <c r="C35" s="47" t="s">
        <v>101</v>
      </c>
      <c r="D35" s="46">
        <v>10</v>
      </c>
      <c r="E35" s="86" t="s">
        <v>52</v>
      </c>
      <c r="F35" s="43">
        <v>4335.04</v>
      </c>
      <c r="G35" s="43">
        <v>470.572</v>
      </c>
      <c r="H35" s="44">
        <v>470.572</v>
      </c>
      <c r="I35" s="44">
        <v>312.68963164230439</v>
      </c>
      <c r="J35" s="44">
        <v>312.68963164230439</v>
      </c>
      <c r="K35" s="44">
        <v>522.33492000000001</v>
      </c>
      <c r="L35" s="44">
        <v>522.33492000000001</v>
      </c>
      <c r="M35" s="44">
        <v>407.49376000000001</v>
      </c>
      <c r="N35" s="44">
        <v>2956.4972799999996</v>
      </c>
      <c r="O35" s="44">
        <v>476.8544</v>
      </c>
      <c r="P35" s="44">
        <v>94.020285599999994</v>
      </c>
      <c r="Q35" s="44">
        <v>94.020285599999994</v>
      </c>
      <c r="R35" s="44">
        <v>62.47538840213241</v>
      </c>
      <c r="S35" s="44">
        <v>62.47538840213241</v>
      </c>
      <c r="T35" s="44">
        <v>292.50755520000001</v>
      </c>
      <c r="U35" s="44">
        <v>292.50755520000001</v>
      </c>
      <c r="V35" s="44">
        <v>194.36787502885642</v>
      </c>
      <c r="W35" s="44">
        <v>194.36787502885642</v>
      </c>
      <c r="X35" s="44">
        <v>114.9136824</v>
      </c>
      <c r="Y35" s="44">
        <v>114.9136824</v>
      </c>
      <c r="Z35" s="44">
        <v>76.358808047050729</v>
      </c>
      <c r="AA35" s="44">
        <v>76.358808047050729</v>
      </c>
      <c r="AB35" s="44">
        <v>6.5224686139941062</v>
      </c>
      <c r="AC35" s="44">
        <v>15.210832960750688</v>
      </c>
      <c r="AD35" s="44">
        <v>6.2449167580794622</v>
      </c>
      <c r="AE35" s="44">
        <v>25.570903032836561</v>
      </c>
      <c r="AF35" s="44">
        <v>79.55392054660264</v>
      </c>
      <c r="AG35" s="44">
        <v>31.253325929022463</v>
      </c>
      <c r="AH35" s="44">
        <v>142.06057240464756</v>
      </c>
      <c r="AJ35" s="63" t="s">
        <v>63</v>
      </c>
      <c r="AK35" s="44">
        <v>0</v>
      </c>
      <c r="AL35" s="44">
        <v>0</v>
      </c>
      <c r="AM35" s="44">
        <v>476.8544</v>
      </c>
      <c r="AN35" s="44">
        <v>476.8544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114.9136824</v>
      </c>
      <c r="AZ35" s="44">
        <v>0</v>
      </c>
      <c r="BA35" s="44">
        <v>0</v>
      </c>
      <c r="BB35" s="44">
        <v>0</v>
      </c>
      <c r="BC35" s="44">
        <v>114.9136824</v>
      </c>
      <c r="BD35" s="44">
        <v>114.9136824</v>
      </c>
      <c r="BE35" s="44">
        <v>0</v>
      </c>
      <c r="BF35" s="44">
        <v>0</v>
      </c>
      <c r="BG35" s="44">
        <v>0</v>
      </c>
      <c r="BH35" s="44">
        <v>114.9136824</v>
      </c>
      <c r="BI35" s="44">
        <v>76.358808047050729</v>
      </c>
      <c r="BJ35" s="44">
        <v>0</v>
      </c>
      <c r="BK35" s="44">
        <v>0</v>
      </c>
      <c r="BL35" s="44">
        <v>0</v>
      </c>
      <c r="BM35" s="44">
        <v>76.358808047050729</v>
      </c>
      <c r="BN35" s="44">
        <v>6.2449167580794622</v>
      </c>
      <c r="BO35" s="44">
        <v>31.253325929022463</v>
      </c>
      <c r="BP35" s="44">
        <v>0</v>
      </c>
      <c r="BQ35" s="44">
        <v>0</v>
      </c>
      <c r="BR35" s="44">
        <v>0</v>
      </c>
      <c r="BS35" s="44">
        <v>31.253325929022463</v>
      </c>
      <c r="BT35" s="64">
        <v>2017</v>
      </c>
      <c r="BU35" s="44">
        <v>0</v>
      </c>
      <c r="BV35" s="44">
        <v>476.8544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114.9136824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0</v>
      </c>
      <c r="CN35" s="44">
        <v>0</v>
      </c>
      <c r="CO35" s="44">
        <v>0</v>
      </c>
      <c r="CP35" s="44">
        <v>0</v>
      </c>
      <c r="CQ35" s="44">
        <v>0</v>
      </c>
      <c r="CR35" s="44">
        <v>0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44">
        <v>0</v>
      </c>
      <c r="DS35" s="44">
        <v>0</v>
      </c>
      <c r="DT35" s="44">
        <v>31.253325929022463</v>
      </c>
      <c r="DU35" s="44">
        <v>0</v>
      </c>
      <c r="DV35" s="44">
        <v>0</v>
      </c>
      <c r="DW35" s="44">
        <v>0</v>
      </c>
      <c r="DX35" s="44">
        <v>0</v>
      </c>
      <c r="DY35" s="44">
        <v>0</v>
      </c>
      <c r="DZ35" s="44">
        <v>0</v>
      </c>
      <c r="EA35" s="44">
        <v>0</v>
      </c>
      <c r="EB35" s="44">
        <v>0</v>
      </c>
    </row>
    <row r="36" spans="2:132" x14ac:dyDescent="0.25">
      <c r="B36" s="41" t="s">
        <v>125</v>
      </c>
      <c r="C36" s="47" t="s">
        <v>101</v>
      </c>
      <c r="D36" s="46">
        <v>10</v>
      </c>
      <c r="E36" s="86" t="s">
        <v>52</v>
      </c>
      <c r="F36" s="43">
        <v>6296.86</v>
      </c>
      <c r="G36" s="43">
        <v>904.52515116279085</v>
      </c>
      <c r="H36" s="44">
        <v>904.52515116279085</v>
      </c>
      <c r="I36" s="44">
        <v>601.04646330060598</v>
      </c>
      <c r="J36" s="44">
        <v>601.04646330060598</v>
      </c>
      <c r="K36" s="44">
        <v>1004.0229177906979</v>
      </c>
      <c r="L36" s="44">
        <v>1004.0229177906979</v>
      </c>
      <c r="M36" s="44">
        <v>472.2645</v>
      </c>
      <c r="N36" s="44">
        <v>4055.1778399999998</v>
      </c>
      <c r="O36" s="44">
        <v>635.98285999999996</v>
      </c>
      <c r="P36" s="44">
        <v>180.72412520232561</v>
      </c>
      <c r="Q36" s="44">
        <v>180.72412520232561</v>
      </c>
      <c r="R36" s="44">
        <v>120.08908336746107</v>
      </c>
      <c r="S36" s="44">
        <v>120.08908336746107</v>
      </c>
      <c r="T36" s="44">
        <v>562.25283396279087</v>
      </c>
      <c r="U36" s="44">
        <v>562.25283396279087</v>
      </c>
      <c r="V36" s="44">
        <v>373.61048158765675</v>
      </c>
      <c r="W36" s="44">
        <v>373.61048158765675</v>
      </c>
      <c r="X36" s="44">
        <v>220.88504191395353</v>
      </c>
      <c r="Y36" s="44">
        <v>220.88504191395353</v>
      </c>
      <c r="Z36" s="44">
        <v>146.77554633800798</v>
      </c>
      <c r="AA36" s="44">
        <v>146.77554633800798</v>
      </c>
      <c r="AB36" s="44">
        <v>3.9326180761569804</v>
      </c>
      <c r="AC36" s="44">
        <v>10.854025890193263</v>
      </c>
      <c r="AD36" s="44">
        <v>4.3330300984566001</v>
      </c>
      <c r="AE36" s="44">
        <v>49.151936220483918</v>
      </c>
      <c r="AF36" s="44">
        <v>152.91713490817222</v>
      </c>
      <c r="AG36" s="44">
        <v>60.07458871392479</v>
      </c>
      <c r="AH36" s="44">
        <v>273.06631233602178</v>
      </c>
      <c r="AJ36" s="63" t="s">
        <v>63</v>
      </c>
      <c r="AK36" s="44">
        <v>0</v>
      </c>
      <c r="AL36" s="44">
        <v>0</v>
      </c>
      <c r="AM36" s="44">
        <v>635.98285999999996</v>
      </c>
      <c r="AN36" s="44">
        <v>635.98285999999996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220.88504191395353</v>
      </c>
      <c r="AZ36" s="44">
        <v>0</v>
      </c>
      <c r="BA36" s="44">
        <v>0</v>
      </c>
      <c r="BB36" s="44">
        <v>0</v>
      </c>
      <c r="BC36" s="44">
        <v>220.88504191395353</v>
      </c>
      <c r="BD36" s="44">
        <v>220.88504191395353</v>
      </c>
      <c r="BE36" s="44">
        <v>0</v>
      </c>
      <c r="BF36" s="44">
        <v>0</v>
      </c>
      <c r="BG36" s="44">
        <v>0</v>
      </c>
      <c r="BH36" s="44">
        <v>220.88504191395353</v>
      </c>
      <c r="BI36" s="44">
        <v>146.77554633800798</v>
      </c>
      <c r="BJ36" s="44">
        <v>0</v>
      </c>
      <c r="BK36" s="44">
        <v>0</v>
      </c>
      <c r="BL36" s="44">
        <v>0</v>
      </c>
      <c r="BM36" s="44">
        <v>146.77554633800798</v>
      </c>
      <c r="BN36" s="44">
        <v>4.3330300984566001</v>
      </c>
      <c r="BO36" s="44">
        <v>60.07458871392479</v>
      </c>
      <c r="BP36" s="44">
        <v>0</v>
      </c>
      <c r="BQ36" s="44">
        <v>0</v>
      </c>
      <c r="BR36" s="44">
        <v>0</v>
      </c>
      <c r="BS36" s="44">
        <v>60.07458871392479</v>
      </c>
      <c r="BT36" s="64">
        <v>2017</v>
      </c>
      <c r="BU36" s="44">
        <v>0</v>
      </c>
      <c r="BV36" s="44">
        <v>635.98285999999996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220.88504191395353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44">
        <v>0</v>
      </c>
      <c r="DR36" s="44">
        <v>0</v>
      </c>
      <c r="DS36" s="44">
        <v>0</v>
      </c>
      <c r="DT36" s="44">
        <v>60.07458871392479</v>
      </c>
      <c r="DU36" s="44">
        <v>0</v>
      </c>
      <c r="DV36" s="44">
        <v>0</v>
      </c>
      <c r="DW36" s="44">
        <v>0</v>
      </c>
      <c r="DX36" s="44">
        <v>0</v>
      </c>
      <c r="DY36" s="44">
        <v>0</v>
      </c>
      <c r="DZ36" s="44">
        <v>0</v>
      </c>
      <c r="EA36" s="44">
        <v>0</v>
      </c>
      <c r="EB36" s="44">
        <v>0</v>
      </c>
    </row>
    <row r="37" spans="2:132" x14ac:dyDescent="0.25">
      <c r="B37" s="41" t="s">
        <v>126</v>
      </c>
      <c r="C37" s="47" t="s">
        <v>101</v>
      </c>
      <c r="D37" s="46">
        <v>10</v>
      </c>
      <c r="E37" s="86" t="s">
        <v>52</v>
      </c>
      <c r="F37" s="43">
        <v>4152.05</v>
      </c>
      <c r="G37" s="43">
        <v>861.21169767441847</v>
      </c>
      <c r="H37" s="44">
        <v>861.21169767441847</v>
      </c>
      <c r="I37" s="44">
        <v>572.2651762362774</v>
      </c>
      <c r="J37" s="44">
        <v>572.2651762362774</v>
      </c>
      <c r="K37" s="44">
        <v>887.04804860465106</v>
      </c>
      <c r="L37" s="44">
        <v>887.04804860465106</v>
      </c>
      <c r="M37" s="44">
        <v>390.29270000000002</v>
      </c>
      <c r="N37" s="44">
        <v>2831.6981000000001</v>
      </c>
      <c r="O37" s="44">
        <v>456.72550000000001</v>
      </c>
      <c r="P37" s="44">
        <v>177.40960972093023</v>
      </c>
      <c r="Q37" s="44">
        <v>177.40960972093023</v>
      </c>
      <c r="R37" s="44">
        <v>117.88662630467316</v>
      </c>
      <c r="S37" s="44">
        <v>117.88662630467316</v>
      </c>
      <c r="T37" s="44">
        <v>532.22882916279059</v>
      </c>
      <c r="U37" s="44">
        <v>532.22882916279059</v>
      </c>
      <c r="V37" s="44">
        <v>353.65987891401937</v>
      </c>
      <c r="W37" s="44">
        <v>353.65987891401937</v>
      </c>
      <c r="X37" s="44">
        <v>221.76201215116276</v>
      </c>
      <c r="Y37" s="44">
        <v>221.76201215116276</v>
      </c>
      <c r="Z37" s="44">
        <v>147.35828288084144</v>
      </c>
      <c r="AA37" s="44">
        <v>147.35828288084144</v>
      </c>
      <c r="AB37" s="44">
        <v>3.3107461994145506</v>
      </c>
      <c r="AC37" s="44">
        <v>8.0068400992933473</v>
      </c>
      <c r="AD37" s="44">
        <v>3.0994219739200046</v>
      </c>
      <c r="AE37" s="44">
        <v>48.250480184324026</v>
      </c>
      <c r="AF37" s="44">
        <v>144.75144055297204</v>
      </c>
      <c r="AG37" s="44">
        <v>60.313100230405027</v>
      </c>
      <c r="AH37" s="44">
        <v>241.25240092162011</v>
      </c>
      <c r="AJ37" s="63" t="s">
        <v>63</v>
      </c>
      <c r="AK37" s="44">
        <v>0</v>
      </c>
      <c r="AL37" s="44">
        <v>0</v>
      </c>
      <c r="AM37" s="44">
        <v>456.72550000000001</v>
      </c>
      <c r="AN37" s="44">
        <v>456.72550000000001</v>
      </c>
      <c r="AO37" s="44">
        <v>0</v>
      </c>
      <c r="AP37" s="44">
        <v>0</v>
      </c>
      <c r="AQ37" s="44">
        <v>0</v>
      </c>
      <c r="AR37" s="44">
        <v>0</v>
      </c>
      <c r="AS37" s="44">
        <v>0</v>
      </c>
      <c r="AT37" s="44">
        <v>0</v>
      </c>
      <c r="AU37" s="44">
        <v>0</v>
      </c>
      <c r="AV37" s="44">
        <v>0</v>
      </c>
      <c r="AW37" s="44">
        <v>0</v>
      </c>
      <c r="AX37" s="44">
        <v>0</v>
      </c>
      <c r="AY37" s="44">
        <v>221.76201215116276</v>
      </c>
      <c r="AZ37" s="44">
        <v>0</v>
      </c>
      <c r="BA37" s="44">
        <v>0</v>
      </c>
      <c r="BB37" s="44">
        <v>0</v>
      </c>
      <c r="BC37" s="44">
        <v>221.76201215116276</v>
      </c>
      <c r="BD37" s="44">
        <v>221.76201215116276</v>
      </c>
      <c r="BE37" s="44">
        <v>0</v>
      </c>
      <c r="BF37" s="44">
        <v>0</v>
      </c>
      <c r="BG37" s="44">
        <v>0</v>
      </c>
      <c r="BH37" s="44">
        <v>221.76201215116276</v>
      </c>
      <c r="BI37" s="44">
        <v>147.35828288084144</v>
      </c>
      <c r="BJ37" s="44">
        <v>0</v>
      </c>
      <c r="BK37" s="44">
        <v>0</v>
      </c>
      <c r="BL37" s="44">
        <v>0</v>
      </c>
      <c r="BM37" s="44">
        <v>147.35828288084144</v>
      </c>
      <c r="BN37" s="44">
        <v>3.0994219739200046</v>
      </c>
      <c r="BO37" s="44">
        <v>60.313100230405027</v>
      </c>
      <c r="BP37" s="44">
        <v>0</v>
      </c>
      <c r="BQ37" s="44">
        <v>0</v>
      </c>
      <c r="BR37" s="44">
        <v>0</v>
      </c>
      <c r="BS37" s="44">
        <v>60.313100230405027</v>
      </c>
      <c r="BT37" s="64">
        <v>2017</v>
      </c>
      <c r="BU37" s="44">
        <v>0</v>
      </c>
      <c r="BV37" s="44">
        <v>456.72550000000001</v>
      </c>
      <c r="BW37" s="44">
        <v>0</v>
      </c>
      <c r="BX37" s="44">
        <v>0</v>
      </c>
      <c r="BY37" s="44">
        <v>0</v>
      </c>
      <c r="BZ37" s="44">
        <v>0</v>
      </c>
      <c r="CA37" s="44">
        <v>0</v>
      </c>
      <c r="CB37" s="44">
        <v>0</v>
      </c>
      <c r="CC37" s="44">
        <v>0</v>
      </c>
      <c r="CD37" s="44">
        <v>0</v>
      </c>
      <c r="CE37" s="44">
        <v>0</v>
      </c>
      <c r="CF37" s="44">
        <v>221.76201215116276</v>
      </c>
      <c r="CG37" s="44">
        <v>0</v>
      </c>
      <c r="CH37" s="44">
        <v>0</v>
      </c>
      <c r="CI37" s="44">
        <v>0</v>
      </c>
      <c r="CJ37" s="44">
        <v>0</v>
      </c>
      <c r="CK37" s="44">
        <v>0</v>
      </c>
      <c r="CL37" s="44">
        <v>0</v>
      </c>
      <c r="CM37" s="44">
        <v>0</v>
      </c>
      <c r="CN37" s="44">
        <v>0</v>
      </c>
      <c r="CO37" s="44"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0</v>
      </c>
      <c r="CU37" s="44">
        <v>0</v>
      </c>
      <c r="CV37" s="44">
        <v>0</v>
      </c>
      <c r="CW37" s="44">
        <v>0</v>
      </c>
      <c r="CX37" s="44">
        <v>0</v>
      </c>
      <c r="CY37" s="44">
        <v>0</v>
      </c>
      <c r="CZ37" s="44">
        <v>0</v>
      </c>
      <c r="DA37" s="44">
        <v>0</v>
      </c>
      <c r="DB37" s="44">
        <v>0</v>
      </c>
      <c r="DC37" s="44">
        <v>0</v>
      </c>
      <c r="DD37" s="44">
        <v>0</v>
      </c>
      <c r="DE37" s="44"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v>0</v>
      </c>
      <c r="DK37" s="44">
        <v>0</v>
      </c>
      <c r="DL37" s="44">
        <v>0</v>
      </c>
      <c r="DM37" s="44">
        <v>0</v>
      </c>
      <c r="DN37" s="44">
        <v>0</v>
      </c>
      <c r="DO37" s="44">
        <v>0</v>
      </c>
      <c r="DP37" s="44">
        <v>0</v>
      </c>
      <c r="DQ37" s="44">
        <v>0</v>
      </c>
      <c r="DR37" s="44">
        <v>0</v>
      </c>
      <c r="DS37" s="44">
        <v>0</v>
      </c>
      <c r="DT37" s="44">
        <v>60.313100230405027</v>
      </c>
      <c r="DU37" s="44">
        <v>0</v>
      </c>
      <c r="DV37" s="44">
        <v>0</v>
      </c>
      <c r="DW37" s="44">
        <v>0</v>
      </c>
      <c r="DX37" s="44">
        <v>0</v>
      </c>
      <c r="DY37" s="44">
        <v>0</v>
      </c>
      <c r="DZ37" s="44">
        <v>0</v>
      </c>
      <c r="EA37" s="44">
        <v>0</v>
      </c>
      <c r="EB37" s="44">
        <v>0</v>
      </c>
    </row>
    <row r="38" spans="2:132" x14ac:dyDescent="0.25">
      <c r="B38" s="41" t="s">
        <v>127</v>
      </c>
      <c r="C38" s="47" t="s">
        <v>101</v>
      </c>
      <c r="D38" s="46">
        <v>10</v>
      </c>
      <c r="E38" s="86" t="s">
        <v>52</v>
      </c>
      <c r="F38" s="43">
        <v>6279.79</v>
      </c>
      <c r="G38" s="43">
        <v>856.95552325581389</v>
      </c>
      <c r="H38" s="44">
        <v>856.95552325581389</v>
      </c>
      <c r="I38" s="44">
        <v>569.4369977404067</v>
      </c>
      <c r="J38" s="44">
        <v>569.4369977404067</v>
      </c>
      <c r="K38" s="44">
        <v>951.22063081395345</v>
      </c>
      <c r="L38" s="44">
        <v>951.22063081395345</v>
      </c>
      <c r="M38" s="44">
        <v>470.98424999999997</v>
      </c>
      <c r="N38" s="44">
        <v>4044.1847599999996</v>
      </c>
      <c r="O38" s="44">
        <v>634.25879000000009</v>
      </c>
      <c r="P38" s="44">
        <v>171.21971354651163</v>
      </c>
      <c r="Q38" s="44">
        <v>171.21971354651163</v>
      </c>
      <c r="R38" s="44">
        <v>113.77351214853326</v>
      </c>
      <c r="S38" s="44">
        <v>113.77351214853326</v>
      </c>
      <c r="T38" s="44">
        <v>532.68355325581399</v>
      </c>
      <c r="U38" s="44">
        <v>532.68355325581399</v>
      </c>
      <c r="V38" s="44">
        <v>353.96203779543686</v>
      </c>
      <c r="W38" s="44">
        <v>353.96203779543686</v>
      </c>
      <c r="X38" s="44">
        <v>209.26853877906976</v>
      </c>
      <c r="Y38" s="44">
        <v>209.26853877906976</v>
      </c>
      <c r="Z38" s="44">
        <v>139.05651484820731</v>
      </c>
      <c r="AA38" s="44">
        <v>139.05651484820731</v>
      </c>
      <c r="AB38" s="44">
        <v>4.1396652094656448</v>
      </c>
      <c r="AC38" s="44">
        <v>11.425475978125176</v>
      </c>
      <c r="AD38" s="44">
        <v>4.5611583944294205</v>
      </c>
      <c r="AE38" s="44">
        <v>46.567000562354188</v>
      </c>
      <c r="AF38" s="44">
        <v>144.87511286065748</v>
      </c>
      <c r="AG38" s="44">
        <v>56.915222909544006</v>
      </c>
      <c r="AH38" s="44">
        <v>258.70555867974548</v>
      </c>
      <c r="AJ38" s="63" t="s">
        <v>63</v>
      </c>
      <c r="AK38" s="44">
        <v>0</v>
      </c>
      <c r="AL38" s="44">
        <v>0</v>
      </c>
      <c r="AM38" s="44">
        <v>634.25879000000009</v>
      </c>
      <c r="AN38" s="44">
        <v>634.25879000000009</v>
      </c>
      <c r="AO38" s="44">
        <v>0</v>
      </c>
      <c r="AP38" s="44">
        <v>0</v>
      </c>
      <c r="AQ38" s="44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209.26853877906976</v>
      </c>
      <c r="AZ38" s="44">
        <v>0</v>
      </c>
      <c r="BA38" s="44">
        <v>0</v>
      </c>
      <c r="BB38" s="44">
        <v>0</v>
      </c>
      <c r="BC38" s="44">
        <v>209.26853877906976</v>
      </c>
      <c r="BD38" s="44">
        <v>209.26853877906976</v>
      </c>
      <c r="BE38" s="44">
        <v>0</v>
      </c>
      <c r="BF38" s="44">
        <v>0</v>
      </c>
      <c r="BG38" s="44">
        <v>0</v>
      </c>
      <c r="BH38" s="44">
        <v>209.26853877906976</v>
      </c>
      <c r="BI38" s="44">
        <v>139.05651484820731</v>
      </c>
      <c r="BJ38" s="44">
        <v>0</v>
      </c>
      <c r="BK38" s="44">
        <v>0</v>
      </c>
      <c r="BL38" s="44">
        <v>0</v>
      </c>
      <c r="BM38" s="44">
        <v>139.05651484820731</v>
      </c>
      <c r="BN38" s="44">
        <v>4.5611583944294205</v>
      </c>
      <c r="BO38" s="44">
        <v>56.915222909544006</v>
      </c>
      <c r="BP38" s="44">
        <v>0</v>
      </c>
      <c r="BQ38" s="44">
        <v>0</v>
      </c>
      <c r="BR38" s="44">
        <v>0</v>
      </c>
      <c r="BS38" s="44">
        <v>56.915222909544006</v>
      </c>
      <c r="BT38" s="64">
        <v>2017</v>
      </c>
      <c r="BU38" s="44">
        <v>0</v>
      </c>
      <c r="BV38" s="44">
        <v>634.25879000000009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44">
        <v>0</v>
      </c>
      <c r="CE38" s="44">
        <v>0</v>
      </c>
      <c r="CF38" s="44">
        <v>209.26853877906976</v>
      </c>
      <c r="CG38" s="44">
        <v>0</v>
      </c>
      <c r="CH38" s="44">
        <v>0</v>
      </c>
      <c r="CI38" s="44">
        <v>0</v>
      </c>
      <c r="CJ38" s="44">
        <v>0</v>
      </c>
      <c r="CK38" s="44">
        <v>0</v>
      </c>
      <c r="CL38" s="44">
        <v>0</v>
      </c>
      <c r="CM38" s="44">
        <v>0</v>
      </c>
      <c r="CN38" s="44">
        <v>0</v>
      </c>
      <c r="CO38" s="44"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v>0</v>
      </c>
      <c r="DK38" s="44">
        <v>0</v>
      </c>
      <c r="DL38" s="44">
        <v>0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44">
        <v>0</v>
      </c>
      <c r="DS38" s="44">
        <v>0</v>
      </c>
      <c r="DT38" s="44">
        <v>56.915222909544006</v>
      </c>
      <c r="DU38" s="44">
        <v>0</v>
      </c>
      <c r="DV38" s="44">
        <v>0</v>
      </c>
      <c r="DW38" s="44">
        <v>0</v>
      </c>
      <c r="DX38" s="44">
        <v>0</v>
      </c>
      <c r="DY38" s="44">
        <v>0</v>
      </c>
      <c r="DZ38" s="44">
        <v>0</v>
      </c>
      <c r="EA38" s="44">
        <v>0</v>
      </c>
      <c r="EB38" s="44">
        <v>0</v>
      </c>
    </row>
    <row r="39" spans="2:132" x14ac:dyDescent="0.25">
      <c r="B39" s="41" t="s">
        <v>128</v>
      </c>
      <c r="C39" s="47" t="s">
        <v>101</v>
      </c>
      <c r="D39" s="46">
        <v>10</v>
      </c>
      <c r="E39" s="86" t="s">
        <v>52</v>
      </c>
      <c r="F39" s="43">
        <v>6299.68</v>
      </c>
      <c r="G39" s="43">
        <v>805.305988372093</v>
      </c>
      <c r="H39" s="44">
        <v>805.305988372093</v>
      </c>
      <c r="I39" s="44">
        <v>535.11648135335633</v>
      </c>
      <c r="J39" s="44">
        <v>535.11648135335633</v>
      </c>
      <c r="K39" s="44">
        <v>893.88964709302331</v>
      </c>
      <c r="L39" s="44">
        <v>893.88964709302331</v>
      </c>
      <c r="M39" s="44">
        <v>472.476</v>
      </c>
      <c r="N39" s="44">
        <v>4056.9939200000003</v>
      </c>
      <c r="O39" s="44">
        <v>636.26768000000004</v>
      </c>
      <c r="P39" s="44">
        <v>160.90013647674419</v>
      </c>
      <c r="Q39" s="44">
        <v>160.90013647674419</v>
      </c>
      <c r="R39" s="44">
        <v>106.91627297440061</v>
      </c>
      <c r="S39" s="44">
        <v>106.91627297440061</v>
      </c>
      <c r="T39" s="44">
        <v>500.57820237209313</v>
      </c>
      <c r="U39" s="44">
        <v>500.57820237209313</v>
      </c>
      <c r="V39" s="44">
        <v>332.62840480924638</v>
      </c>
      <c r="W39" s="44">
        <v>332.62840480924638</v>
      </c>
      <c r="X39" s="44">
        <v>196.65572236046512</v>
      </c>
      <c r="Y39" s="44">
        <v>196.65572236046512</v>
      </c>
      <c r="Z39" s="44">
        <v>130.67544474648963</v>
      </c>
      <c r="AA39" s="44">
        <v>130.67544474648963</v>
      </c>
      <c r="AB39" s="44">
        <v>4.4191214943783796</v>
      </c>
      <c r="AC39" s="44">
        <v>12.196775324484328</v>
      </c>
      <c r="AD39" s="44">
        <v>4.8690684101696338</v>
      </c>
      <c r="AE39" s="44">
        <v>43.760362580913018</v>
      </c>
      <c r="AF39" s="44">
        <v>136.1433502517294</v>
      </c>
      <c r="AG39" s="44">
        <v>53.484887598893685</v>
      </c>
      <c r="AH39" s="44">
        <v>243.11312544951676</v>
      </c>
      <c r="AJ39" s="63" t="s">
        <v>63</v>
      </c>
      <c r="AK39" s="44">
        <v>0</v>
      </c>
      <c r="AL39" s="44">
        <v>0</v>
      </c>
      <c r="AM39" s="44">
        <v>636.26768000000004</v>
      </c>
      <c r="AN39" s="44">
        <v>636.26768000000004</v>
      </c>
      <c r="AO39" s="44">
        <v>0</v>
      </c>
      <c r="AP39" s="44">
        <v>0</v>
      </c>
      <c r="AQ39" s="44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196.65572236046512</v>
      </c>
      <c r="AZ39" s="44">
        <v>0</v>
      </c>
      <c r="BA39" s="44">
        <v>0</v>
      </c>
      <c r="BB39" s="44">
        <v>0</v>
      </c>
      <c r="BC39" s="44">
        <v>196.65572236046512</v>
      </c>
      <c r="BD39" s="44">
        <v>196.65572236046512</v>
      </c>
      <c r="BE39" s="44">
        <v>0</v>
      </c>
      <c r="BF39" s="44">
        <v>0</v>
      </c>
      <c r="BG39" s="44">
        <v>0</v>
      </c>
      <c r="BH39" s="44">
        <v>196.65572236046512</v>
      </c>
      <c r="BI39" s="44">
        <v>130.67544474648963</v>
      </c>
      <c r="BJ39" s="44">
        <v>0</v>
      </c>
      <c r="BK39" s="44">
        <v>0</v>
      </c>
      <c r="BL39" s="44">
        <v>0</v>
      </c>
      <c r="BM39" s="44">
        <v>130.67544474648963</v>
      </c>
      <c r="BN39" s="44">
        <v>4.8690684101696338</v>
      </c>
      <c r="BO39" s="44">
        <v>53.484887598893685</v>
      </c>
      <c r="BP39" s="44">
        <v>0</v>
      </c>
      <c r="BQ39" s="44">
        <v>0</v>
      </c>
      <c r="BR39" s="44">
        <v>0</v>
      </c>
      <c r="BS39" s="44">
        <v>53.484887598893685</v>
      </c>
      <c r="BT39" s="64">
        <v>2017</v>
      </c>
      <c r="BU39" s="44">
        <v>0</v>
      </c>
      <c r="BV39" s="44">
        <v>636.26768000000004</v>
      </c>
      <c r="BW39" s="44">
        <v>0</v>
      </c>
      <c r="BX39" s="44">
        <v>0</v>
      </c>
      <c r="BY39" s="44">
        <v>0</v>
      </c>
      <c r="BZ39" s="44">
        <v>0</v>
      </c>
      <c r="CA39" s="44">
        <v>0</v>
      </c>
      <c r="CB39" s="44">
        <v>0</v>
      </c>
      <c r="CC39" s="44">
        <v>0</v>
      </c>
      <c r="CD39" s="44">
        <v>0</v>
      </c>
      <c r="CE39" s="44">
        <v>0</v>
      </c>
      <c r="CF39" s="44">
        <v>196.65572236046512</v>
      </c>
      <c r="CG39" s="44">
        <v>0</v>
      </c>
      <c r="CH39" s="44">
        <v>0</v>
      </c>
      <c r="CI39" s="44">
        <v>0</v>
      </c>
      <c r="CJ39" s="44">
        <v>0</v>
      </c>
      <c r="CK39" s="44">
        <v>0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44">
        <v>0</v>
      </c>
      <c r="DS39" s="44">
        <v>0</v>
      </c>
      <c r="DT39" s="44">
        <v>53.484887598893685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4">
        <v>0</v>
      </c>
      <c r="EA39" s="44">
        <v>0</v>
      </c>
      <c r="EB39" s="44">
        <v>0</v>
      </c>
    </row>
    <row r="40" spans="2:132" x14ac:dyDescent="0.25">
      <c r="B40" s="41" t="s">
        <v>129</v>
      </c>
      <c r="C40" s="47" t="s">
        <v>101</v>
      </c>
      <c r="D40" s="46">
        <v>10</v>
      </c>
      <c r="E40" s="86" t="s">
        <v>52</v>
      </c>
      <c r="F40" s="43">
        <v>6049.42</v>
      </c>
      <c r="G40" s="43">
        <v>966.9584069767443</v>
      </c>
      <c r="H40" s="44">
        <v>966.9584069767443</v>
      </c>
      <c r="I40" s="44">
        <v>642.53263706932762</v>
      </c>
      <c r="J40" s="44">
        <v>642.53263706932762</v>
      </c>
      <c r="K40" s="44">
        <v>995.96715918604662</v>
      </c>
      <c r="L40" s="44">
        <v>995.96715918604662</v>
      </c>
      <c r="M40" s="44">
        <v>453.70650000000001</v>
      </c>
      <c r="N40" s="44">
        <v>3895.8264800000002</v>
      </c>
      <c r="O40" s="44">
        <v>610.99142000000006</v>
      </c>
      <c r="P40" s="44">
        <v>179.27408865348838</v>
      </c>
      <c r="Q40" s="44">
        <v>179.27408865348838</v>
      </c>
      <c r="R40" s="44">
        <v>119.12555091265332</v>
      </c>
      <c r="S40" s="44">
        <v>119.12555091265332</v>
      </c>
      <c r="T40" s="44">
        <v>557.74160914418621</v>
      </c>
      <c r="U40" s="44">
        <v>557.74160914418621</v>
      </c>
      <c r="V40" s="44">
        <v>370.61282506158824</v>
      </c>
      <c r="W40" s="44">
        <v>370.61282506158824</v>
      </c>
      <c r="X40" s="44">
        <v>219.11277502093026</v>
      </c>
      <c r="Y40" s="44">
        <v>219.11277502093026</v>
      </c>
      <c r="Z40" s="44">
        <v>145.59789555990963</v>
      </c>
      <c r="AA40" s="44">
        <v>145.59789555990963</v>
      </c>
      <c r="AB40" s="44">
        <v>3.8086413579960876</v>
      </c>
      <c r="AC40" s="44">
        <v>10.511850148069199</v>
      </c>
      <c r="AD40" s="44">
        <v>4.1964302962647801</v>
      </c>
      <c r="AE40" s="44">
        <v>48.757566603887199</v>
      </c>
      <c r="AF40" s="44">
        <v>151.69020721209355</v>
      </c>
      <c r="AG40" s="44">
        <v>59.59258140475103</v>
      </c>
      <c r="AH40" s="44">
        <v>270.87537002159559</v>
      </c>
      <c r="AJ40" s="63" t="s">
        <v>63</v>
      </c>
      <c r="AK40" s="44">
        <v>0</v>
      </c>
      <c r="AL40" s="44">
        <v>0</v>
      </c>
      <c r="AM40" s="44">
        <v>610.99142000000006</v>
      </c>
      <c r="AN40" s="44">
        <v>610.99142000000006</v>
      </c>
      <c r="AO40" s="44">
        <v>0</v>
      </c>
      <c r="AP40" s="44">
        <v>0</v>
      </c>
      <c r="AQ40" s="44">
        <v>0</v>
      </c>
      <c r="AR40" s="44">
        <v>0</v>
      </c>
      <c r="AS40" s="44">
        <v>0</v>
      </c>
      <c r="AT40" s="44">
        <v>0</v>
      </c>
      <c r="AU40" s="44">
        <v>0</v>
      </c>
      <c r="AV40" s="44">
        <v>0</v>
      </c>
      <c r="AW40" s="44">
        <v>0</v>
      </c>
      <c r="AX40" s="44">
        <v>0</v>
      </c>
      <c r="AY40" s="44">
        <v>219.11277502093026</v>
      </c>
      <c r="AZ40" s="44">
        <v>0</v>
      </c>
      <c r="BA40" s="44">
        <v>0</v>
      </c>
      <c r="BB40" s="44">
        <v>0</v>
      </c>
      <c r="BC40" s="44">
        <v>219.11277502093026</v>
      </c>
      <c r="BD40" s="44">
        <v>219.11277502093026</v>
      </c>
      <c r="BE40" s="44">
        <v>0</v>
      </c>
      <c r="BF40" s="44">
        <v>0</v>
      </c>
      <c r="BG40" s="44">
        <v>0</v>
      </c>
      <c r="BH40" s="44">
        <v>219.11277502093026</v>
      </c>
      <c r="BI40" s="44">
        <v>145.59789555990963</v>
      </c>
      <c r="BJ40" s="44">
        <v>0</v>
      </c>
      <c r="BK40" s="44">
        <v>0</v>
      </c>
      <c r="BL40" s="44">
        <v>0</v>
      </c>
      <c r="BM40" s="44">
        <v>145.59789555990963</v>
      </c>
      <c r="BN40" s="44">
        <v>4.1964302962647801</v>
      </c>
      <c r="BO40" s="44">
        <v>59.59258140475103</v>
      </c>
      <c r="BP40" s="44">
        <v>0</v>
      </c>
      <c r="BQ40" s="44">
        <v>0</v>
      </c>
      <c r="BR40" s="44">
        <v>0</v>
      </c>
      <c r="BS40" s="44">
        <v>59.59258140475103</v>
      </c>
      <c r="BT40" s="64">
        <v>2017</v>
      </c>
      <c r="BU40" s="44">
        <v>0</v>
      </c>
      <c r="BV40" s="44">
        <v>610.99142000000006</v>
      </c>
      <c r="BW40" s="44">
        <v>0</v>
      </c>
      <c r="BX40" s="44">
        <v>0</v>
      </c>
      <c r="BY40" s="44">
        <v>0</v>
      </c>
      <c r="BZ40" s="44">
        <v>0</v>
      </c>
      <c r="CA40" s="44">
        <v>0</v>
      </c>
      <c r="CB40" s="44">
        <v>0</v>
      </c>
      <c r="CC40" s="44">
        <v>0</v>
      </c>
      <c r="CD40" s="44">
        <v>0</v>
      </c>
      <c r="CE40" s="44">
        <v>0</v>
      </c>
      <c r="CF40" s="44">
        <v>219.11277502093026</v>
      </c>
      <c r="CG40" s="44">
        <v>0</v>
      </c>
      <c r="CH40" s="44">
        <v>0</v>
      </c>
      <c r="CI40" s="44">
        <v>0</v>
      </c>
      <c r="CJ40" s="44">
        <v>0</v>
      </c>
      <c r="CK40" s="44">
        <v>0</v>
      </c>
      <c r="CL40" s="44">
        <v>0</v>
      </c>
      <c r="CM40" s="44">
        <v>0</v>
      </c>
      <c r="CN40" s="44">
        <v>0</v>
      </c>
      <c r="CO40" s="44">
        <v>0</v>
      </c>
      <c r="CP40" s="44">
        <v>0</v>
      </c>
      <c r="CQ40" s="44">
        <v>0</v>
      </c>
      <c r="CR40" s="44">
        <v>0</v>
      </c>
      <c r="CS40" s="44">
        <v>0</v>
      </c>
      <c r="CT40" s="44">
        <v>0</v>
      </c>
      <c r="CU40" s="44">
        <v>0</v>
      </c>
      <c r="CV40" s="44">
        <v>0</v>
      </c>
      <c r="CW40" s="44">
        <v>0</v>
      </c>
      <c r="CX40" s="44">
        <v>0</v>
      </c>
      <c r="CY40" s="44">
        <v>0</v>
      </c>
      <c r="CZ40" s="44">
        <v>0</v>
      </c>
      <c r="DA40" s="44">
        <v>0</v>
      </c>
      <c r="DB40" s="44">
        <v>0</v>
      </c>
      <c r="DC40" s="44">
        <v>0</v>
      </c>
      <c r="DD40" s="44">
        <v>0</v>
      </c>
      <c r="DE40" s="44">
        <v>0</v>
      </c>
      <c r="DF40" s="44">
        <v>0</v>
      </c>
      <c r="DG40" s="44">
        <v>0</v>
      </c>
      <c r="DH40" s="44">
        <v>0</v>
      </c>
      <c r="DI40" s="44">
        <v>0</v>
      </c>
      <c r="DJ40" s="44">
        <v>0</v>
      </c>
      <c r="DK40" s="44">
        <v>0</v>
      </c>
      <c r="DL40" s="44">
        <v>0</v>
      </c>
      <c r="DM40" s="44">
        <v>0</v>
      </c>
      <c r="DN40" s="44">
        <v>0</v>
      </c>
      <c r="DO40" s="44">
        <v>0</v>
      </c>
      <c r="DP40" s="44">
        <v>0</v>
      </c>
      <c r="DQ40" s="44">
        <v>0</v>
      </c>
      <c r="DR40" s="44">
        <v>0</v>
      </c>
      <c r="DS40" s="44">
        <v>0</v>
      </c>
      <c r="DT40" s="44">
        <v>59.59258140475103</v>
      </c>
      <c r="DU40" s="44">
        <v>0</v>
      </c>
      <c r="DV40" s="44">
        <v>0</v>
      </c>
      <c r="DW40" s="44">
        <v>0</v>
      </c>
      <c r="DX40" s="44">
        <v>0</v>
      </c>
      <c r="DY40" s="44">
        <v>0</v>
      </c>
      <c r="DZ40" s="44">
        <v>0</v>
      </c>
      <c r="EA40" s="44">
        <v>0</v>
      </c>
      <c r="EB40" s="44">
        <v>0</v>
      </c>
    </row>
    <row r="41" spans="2:132" x14ac:dyDescent="0.25">
      <c r="B41" s="41" t="s">
        <v>130</v>
      </c>
      <c r="C41" s="47" t="s">
        <v>101</v>
      </c>
      <c r="D41" s="46">
        <v>10</v>
      </c>
      <c r="E41" s="86" t="s">
        <v>52</v>
      </c>
      <c r="F41" s="43">
        <v>6480.9</v>
      </c>
      <c r="G41" s="43">
        <v>901.1399069767441</v>
      </c>
      <c r="H41" s="44">
        <v>901.1399069767441</v>
      </c>
      <c r="I41" s="44">
        <v>598.79700783458975</v>
      </c>
      <c r="J41" s="44">
        <v>598.79700783458975</v>
      </c>
      <c r="K41" s="44">
        <v>1000.265296744186</v>
      </c>
      <c r="L41" s="44">
        <v>1000.265296744186</v>
      </c>
      <c r="M41" s="44">
        <v>486.0675</v>
      </c>
      <c r="N41" s="44">
        <v>4173.6995999999999</v>
      </c>
      <c r="O41" s="44">
        <v>654.57089999999994</v>
      </c>
      <c r="P41" s="44">
        <v>180.04775341395347</v>
      </c>
      <c r="Q41" s="44">
        <v>180.04775341395347</v>
      </c>
      <c r="R41" s="44">
        <v>119.63964216535102</v>
      </c>
      <c r="S41" s="44">
        <v>119.63964216535102</v>
      </c>
      <c r="T41" s="44">
        <v>560.14856617674423</v>
      </c>
      <c r="U41" s="44">
        <v>560.14856617674423</v>
      </c>
      <c r="V41" s="44">
        <v>372.21222006998102</v>
      </c>
      <c r="W41" s="44">
        <v>372.21222006998102</v>
      </c>
      <c r="X41" s="44">
        <v>220.05836528372092</v>
      </c>
      <c r="Y41" s="44">
        <v>220.05836528372092</v>
      </c>
      <c r="Z41" s="44">
        <v>146.2262293132068</v>
      </c>
      <c r="AA41" s="44">
        <v>146.2262293132068</v>
      </c>
      <c r="AB41" s="44">
        <v>4.0627629036888795</v>
      </c>
      <c r="AC41" s="44">
        <v>11.213225614181304</v>
      </c>
      <c r="AD41" s="44">
        <v>4.4764260357008379</v>
      </c>
      <c r="AE41" s="44">
        <v>48.967981903559249</v>
      </c>
      <c r="AF41" s="44">
        <v>152.34483258885103</v>
      </c>
      <c r="AG41" s="44">
        <v>59.849755659905753</v>
      </c>
      <c r="AH41" s="44">
        <v>272.04434390866248</v>
      </c>
      <c r="AJ41" s="63" t="s">
        <v>63</v>
      </c>
      <c r="AK41" s="44">
        <v>0</v>
      </c>
      <c r="AL41" s="44">
        <v>0</v>
      </c>
      <c r="AM41" s="44">
        <v>654.57089999999994</v>
      </c>
      <c r="AN41" s="44">
        <v>654.57089999999994</v>
      </c>
      <c r="AO41" s="44">
        <v>0</v>
      </c>
      <c r="AP41" s="44">
        <v>0</v>
      </c>
      <c r="AQ41" s="44">
        <v>0</v>
      </c>
      <c r="AR41" s="44">
        <v>0</v>
      </c>
      <c r="AS41" s="44">
        <v>0</v>
      </c>
      <c r="AT41" s="44">
        <v>0</v>
      </c>
      <c r="AU41" s="44">
        <v>0</v>
      </c>
      <c r="AV41" s="44">
        <v>0</v>
      </c>
      <c r="AW41" s="44">
        <v>0</v>
      </c>
      <c r="AX41" s="44">
        <v>0</v>
      </c>
      <c r="AY41" s="44">
        <v>220.05836528372092</v>
      </c>
      <c r="AZ41" s="44">
        <v>0</v>
      </c>
      <c r="BA41" s="44">
        <v>0</v>
      </c>
      <c r="BB41" s="44">
        <v>0</v>
      </c>
      <c r="BC41" s="44">
        <v>220.05836528372092</v>
      </c>
      <c r="BD41" s="44">
        <v>220.05836528372092</v>
      </c>
      <c r="BE41" s="44">
        <v>0</v>
      </c>
      <c r="BF41" s="44">
        <v>0</v>
      </c>
      <c r="BG41" s="44">
        <v>0</v>
      </c>
      <c r="BH41" s="44">
        <v>220.05836528372092</v>
      </c>
      <c r="BI41" s="44">
        <v>146.2262293132068</v>
      </c>
      <c r="BJ41" s="44">
        <v>0</v>
      </c>
      <c r="BK41" s="44">
        <v>0</v>
      </c>
      <c r="BL41" s="44">
        <v>0</v>
      </c>
      <c r="BM41" s="44">
        <v>146.2262293132068</v>
      </c>
      <c r="BN41" s="44">
        <v>4.4764260357008379</v>
      </c>
      <c r="BO41" s="44">
        <v>59.849755659905753</v>
      </c>
      <c r="BP41" s="44">
        <v>0</v>
      </c>
      <c r="BQ41" s="44">
        <v>0</v>
      </c>
      <c r="BR41" s="44">
        <v>0</v>
      </c>
      <c r="BS41" s="44">
        <v>59.849755659905753</v>
      </c>
      <c r="BT41" s="64">
        <v>2017</v>
      </c>
      <c r="BU41" s="44">
        <v>0</v>
      </c>
      <c r="BV41" s="44">
        <v>654.57089999999994</v>
      </c>
      <c r="BW41" s="44">
        <v>0</v>
      </c>
      <c r="BX41" s="44">
        <v>0</v>
      </c>
      <c r="BY41" s="44">
        <v>0</v>
      </c>
      <c r="BZ41" s="44">
        <v>0</v>
      </c>
      <c r="CA41" s="44">
        <v>0</v>
      </c>
      <c r="CB41" s="44">
        <v>0</v>
      </c>
      <c r="CC41" s="44">
        <v>0</v>
      </c>
      <c r="CD41" s="44">
        <v>0</v>
      </c>
      <c r="CE41" s="44">
        <v>0</v>
      </c>
      <c r="CF41" s="44">
        <v>220.05836528372092</v>
      </c>
      <c r="CG41" s="44">
        <v>0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v>0</v>
      </c>
      <c r="DK41" s="44">
        <v>0</v>
      </c>
      <c r="DL41" s="44">
        <v>0</v>
      </c>
      <c r="DM41" s="44">
        <v>0</v>
      </c>
      <c r="DN41" s="44">
        <v>0</v>
      </c>
      <c r="DO41" s="44">
        <v>0</v>
      </c>
      <c r="DP41" s="44">
        <v>0</v>
      </c>
      <c r="DQ41" s="44">
        <v>0</v>
      </c>
      <c r="DR41" s="44">
        <v>0</v>
      </c>
      <c r="DS41" s="44">
        <v>0</v>
      </c>
      <c r="DT41" s="44">
        <v>59.849755659905753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4">
        <v>0</v>
      </c>
      <c r="EA41" s="44">
        <v>0</v>
      </c>
      <c r="EB41" s="44">
        <v>0</v>
      </c>
    </row>
    <row r="42" spans="2:132" x14ac:dyDescent="0.25">
      <c r="B42" s="41" t="s">
        <v>131</v>
      </c>
      <c r="C42" s="47" t="s">
        <v>101</v>
      </c>
      <c r="D42" s="46">
        <v>10</v>
      </c>
      <c r="E42" s="86" t="s">
        <v>52</v>
      </c>
      <c r="F42" s="43">
        <v>6508.45</v>
      </c>
      <c r="G42" s="43">
        <v>1338.9825000000001</v>
      </c>
      <c r="H42" s="44">
        <v>1338.9825000000001</v>
      </c>
      <c r="I42" s="44">
        <v>889.73832846087703</v>
      </c>
      <c r="J42" s="44">
        <v>889.73832846087703</v>
      </c>
      <c r="K42" s="44">
        <v>1379.1519750000002</v>
      </c>
      <c r="L42" s="44">
        <v>1379.1519750000002</v>
      </c>
      <c r="M42" s="44">
        <v>488.13375000000002</v>
      </c>
      <c r="N42" s="44">
        <v>4191.4417999999996</v>
      </c>
      <c r="O42" s="44">
        <v>657.35344999999995</v>
      </c>
      <c r="P42" s="44">
        <v>275.83039500000007</v>
      </c>
      <c r="Q42" s="44">
        <v>275.83039500000007</v>
      </c>
      <c r="R42" s="44">
        <v>183.28609566294071</v>
      </c>
      <c r="S42" s="44">
        <v>183.28609566294071</v>
      </c>
      <c r="T42" s="44">
        <v>827.49118500000009</v>
      </c>
      <c r="U42" s="44">
        <v>827.49118500000009</v>
      </c>
      <c r="V42" s="44">
        <v>549.8582869888221</v>
      </c>
      <c r="W42" s="44">
        <v>549.8582869888221</v>
      </c>
      <c r="X42" s="44">
        <v>344.78799375000006</v>
      </c>
      <c r="Y42" s="44">
        <v>344.78799375000006</v>
      </c>
      <c r="Z42" s="44">
        <v>229.10761957867587</v>
      </c>
      <c r="AA42" s="44">
        <v>229.10761957867587</v>
      </c>
      <c r="AB42" s="44">
        <v>2.6632339361828503</v>
      </c>
      <c r="AC42" s="44">
        <v>7.6227673551189126</v>
      </c>
      <c r="AD42" s="44">
        <v>2.8691906939143239</v>
      </c>
      <c r="AE42" s="44">
        <v>75.018196754488571</v>
      </c>
      <c r="AF42" s="44">
        <v>225.05459026346568</v>
      </c>
      <c r="AG42" s="44">
        <v>93.772745943110706</v>
      </c>
      <c r="AH42" s="44">
        <v>375.09098377244283</v>
      </c>
      <c r="AJ42" s="63" t="s">
        <v>63</v>
      </c>
      <c r="AK42" s="44">
        <v>0</v>
      </c>
      <c r="AL42" s="44">
        <v>0</v>
      </c>
      <c r="AM42" s="44">
        <v>657.35344999999995</v>
      </c>
      <c r="AN42" s="44">
        <v>657.35344999999995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344.78799375000006</v>
      </c>
      <c r="AZ42" s="44">
        <v>0</v>
      </c>
      <c r="BA42" s="44">
        <v>0</v>
      </c>
      <c r="BB42" s="44">
        <v>0</v>
      </c>
      <c r="BC42" s="44">
        <v>344.78799375000006</v>
      </c>
      <c r="BD42" s="44">
        <v>344.78799375000006</v>
      </c>
      <c r="BE42" s="44">
        <v>0</v>
      </c>
      <c r="BF42" s="44">
        <v>0</v>
      </c>
      <c r="BG42" s="44">
        <v>0</v>
      </c>
      <c r="BH42" s="44">
        <v>344.78799375000006</v>
      </c>
      <c r="BI42" s="44">
        <v>229.10761957867587</v>
      </c>
      <c r="BJ42" s="44">
        <v>0</v>
      </c>
      <c r="BK42" s="44">
        <v>0</v>
      </c>
      <c r="BL42" s="44">
        <v>0</v>
      </c>
      <c r="BM42" s="44">
        <v>229.10761957867587</v>
      </c>
      <c r="BN42" s="44">
        <v>2.8691906939143239</v>
      </c>
      <c r="BO42" s="44">
        <v>93.772745943110706</v>
      </c>
      <c r="BP42" s="44">
        <v>0</v>
      </c>
      <c r="BQ42" s="44">
        <v>0</v>
      </c>
      <c r="BR42" s="44">
        <v>0</v>
      </c>
      <c r="BS42" s="44">
        <v>93.772745943110706</v>
      </c>
      <c r="BT42" s="64">
        <v>2017</v>
      </c>
      <c r="BU42" s="44">
        <v>0</v>
      </c>
      <c r="BV42" s="44">
        <v>657.35344999999995</v>
      </c>
      <c r="BW42" s="44">
        <v>0</v>
      </c>
      <c r="BX42" s="44">
        <v>0</v>
      </c>
      <c r="BY42" s="44">
        <v>0</v>
      </c>
      <c r="BZ42" s="44">
        <v>0</v>
      </c>
      <c r="CA42" s="44">
        <v>0</v>
      </c>
      <c r="CB42" s="44">
        <v>0</v>
      </c>
      <c r="CC42" s="44">
        <v>0</v>
      </c>
      <c r="CD42" s="44">
        <v>0</v>
      </c>
      <c r="CE42" s="44">
        <v>0</v>
      </c>
      <c r="CF42" s="44">
        <v>344.78799375000006</v>
      </c>
      <c r="CG42" s="44">
        <v>0</v>
      </c>
      <c r="CH42" s="44">
        <v>0</v>
      </c>
      <c r="CI42" s="44">
        <v>0</v>
      </c>
      <c r="CJ42" s="44">
        <v>0</v>
      </c>
      <c r="CK42" s="44">
        <v>0</v>
      </c>
      <c r="CL42" s="44">
        <v>0</v>
      </c>
      <c r="CM42" s="44">
        <v>0</v>
      </c>
      <c r="CN42" s="44">
        <v>0</v>
      </c>
      <c r="CO42" s="44">
        <v>0</v>
      </c>
      <c r="CP42" s="44">
        <v>0</v>
      </c>
      <c r="CQ42" s="44">
        <v>0</v>
      </c>
      <c r="CR42" s="44">
        <v>0</v>
      </c>
      <c r="CS42" s="44">
        <v>0</v>
      </c>
      <c r="CT42" s="44"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v>0</v>
      </c>
      <c r="CZ42" s="44"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v>0</v>
      </c>
      <c r="DK42" s="44">
        <v>0</v>
      </c>
      <c r="DL42" s="44">
        <v>0</v>
      </c>
      <c r="DM42" s="44">
        <v>0</v>
      </c>
      <c r="DN42" s="44">
        <v>0</v>
      </c>
      <c r="DO42" s="44">
        <v>0</v>
      </c>
      <c r="DP42" s="44">
        <v>0</v>
      </c>
      <c r="DQ42" s="44">
        <v>0</v>
      </c>
      <c r="DR42" s="44">
        <v>0</v>
      </c>
      <c r="DS42" s="44">
        <v>0</v>
      </c>
      <c r="DT42" s="44">
        <v>93.772745943110706</v>
      </c>
      <c r="DU42" s="44">
        <v>0</v>
      </c>
      <c r="DV42" s="44">
        <v>0</v>
      </c>
      <c r="DW42" s="44">
        <v>0</v>
      </c>
      <c r="DX42" s="44">
        <v>0</v>
      </c>
      <c r="DY42" s="44">
        <v>0</v>
      </c>
      <c r="DZ42" s="44">
        <v>0</v>
      </c>
      <c r="EA42" s="44">
        <v>0</v>
      </c>
      <c r="EB42" s="44">
        <v>0</v>
      </c>
    </row>
    <row r="43" spans="2:132" x14ac:dyDescent="0.25">
      <c r="B43" s="41" t="s">
        <v>132</v>
      </c>
      <c r="C43" s="48" t="s">
        <v>101</v>
      </c>
      <c r="D43" s="46">
        <v>10</v>
      </c>
      <c r="E43" s="86" t="s">
        <v>52</v>
      </c>
      <c r="F43" s="43">
        <v>4093.4</v>
      </c>
      <c r="G43" s="43">
        <v>847.88310465116274</v>
      </c>
      <c r="H43" s="44">
        <v>847.88310465116274</v>
      </c>
      <c r="I43" s="44">
        <v>563.40848088943983</v>
      </c>
      <c r="J43" s="44">
        <v>563.40848088943983</v>
      </c>
      <c r="K43" s="44">
        <v>873.31959779069769</v>
      </c>
      <c r="L43" s="44">
        <v>873.31959779069769</v>
      </c>
      <c r="M43" s="44">
        <v>384.77960000000002</v>
      </c>
      <c r="N43" s="44">
        <v>2791.6988000000001</v>
      </c>
      <c r="O43" s="44">
        <v>450.274</v>
      </c>
      <c r="P43" s="44">
        <v>174.66391955813955</v>
      </c>
      <c r="Q43" s="44">
        <v>174.66391955813955</v>
      </c>
      <c r="R43" s="44">
        <v>116.06214706322463</v>
      </c>
      <c r="S43" s="44">
        <v>116.06214706322463</v>
      </c>
      <c r="T43" s="44">
        <v>523.99175867441863</v>
      </c>
      <c r="U43" s="44">
        <v>523.99175867441863</v>
      </c>
      <c r="V43" s="44">
        <v>348.18644118967387</v>
      </c>
      <c r="W43" s="44">
        <v>348.18644118967387</v>
      </c>
      <c r="X43" s="44">
        <v>218.32989944767442</v>
      </c>
      <c r="Y43" s="44">
        <v>218.32989944767442</v>
      </c>
      <c r="Z43" s="44">
        <v>145.07768382903078</v>
      </c>
      <c r="AA43" s="44">
        <v>145.07768382903078</v>
      </c>
      <c r="AB43" s="44">
        <v>3.315289349165599</v>
      </c>
      <c r="AC43" s="44">
        <v>8.0178274330884349</v>
      </c>
      <c r="AD43" s="44">
        <v>3.1036751353890715</v>
      </c>
      <c r="AE43" s="44">
        <v>47.503728816117871</v>
      </c>
      <c r="AF43" s="44">
        <v>142.51118644835361</v>
      </c>
      <c r="AG43" s="44">
        <v>59.379661020147331</v>
      </c>
      <c r="AH43" s="44">
        <v>237.51864408058933</v>
      </c>
      <c r="AJ43" s="63" t="s">
        <v>63</v>
      </c>
      <c r="AK43" s="44">
        <v>0</v>
      </c>
      <c r="AL43" s="44">
        <v>0</v>
      </c>
      <c r="AM43" s="44">
        <v>450.274</v>
      </c>
      <c r="AN43" s="44">
        <v>450.274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218.32989944767442</v>
      </c>
      <c r="AZ43" s="44">
        <v>0</v>
      </c>
      <c r="BA43" s="44">
        <v>0</v>
      </c>
      <c r="BB43" s="44">
        <v>0</v>
      </c>
      <c r="BC43" s="44">
        <v>218.32989944767442</v>
      </c>
      <c r="BD43" s="44">
        <v>218.32989944767442</v>
      </c>
      <c r="BE43" s="44">
        <v>0</v>
      </c>
      <c r="BF43" s="44">
        <v>0</v>
      </c>
      <c r="BG43" s="44">
        <v>0</v>
      </c>
      <c r="BH43" s="44">
        <v>218.32989944767442</v>
      </c>
      <c r="BI43" s="44">
        <v>145.07768382903078</v>
      </c>
      <c r="BJ43" s="44">
        <v>0</v>
      </c>
      <c r="BK43" s="44">
        <v>0</v>
      </c>
      <c r="BL43" s="44">
        <v>0</v>
      </c>
      <c r="BM43" s="44">
        <v>145.07768382903078</v>
      </c>
      <c r="BN43" s="44">
        <v>3.1036751353890715</v>
      </c>
      <c r="BO43" s="44">
        <v>59.379661020147331</v>
      </c>
      <c r="BP43" s="44">
        <v>0</v>
      </c>
      <c r="BQ43" s="44">
        <v>0</v>
      </c>
      <c r="BR43" s="44">
        <v>0</v>
      </c>
      <c r="BS43" s="44">
        <v>59.379661020147331</v>
      </c>
      <c r="BT43" s="64">
        <v>2017</v>
      </c>
      <c r="BU43" s="44">
        <v>0</v>
      </c>
      <c r="BV43" s="44">
        <v>450.274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44">
        <v>0</v>
      </c>
      <c r="CE43" s="44">
        <v>0</v>
      </c>
      <c r="CF43" s="44">
        <v>218.32989944767442</v>
      </c>
      <c r="CG43" s="44">
        <v>0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</v>
      </c>
      <c r="CN43" s="44">
        <v>0</v>
      </c>
      <c r="CO43" s="44">
        <v>0</v>
      </c>
      <c r="CP43" s="44">
        <v>0</v>
      </c>
      <c r="CQ43" s="44">
        <v>0</v>
      </c>
      <c r="CR43" s="44">
        <v>0</v>
      </c>
      <c r="CS43" s="44">
        <v>0</v>
      </c>
      <c r="CT43" s="44">
        <v>0</v>
      </c>
      <c r="CU43" s="44">
        <v>0</v>
      </c>
      <c r="CV43" s="44">
        <v>0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v>0</v>
      </c>
      <c r="DK43" s="44">
        <v>0</v>
      </c>
      <c r="DL43" s="44">
        <v>0</v>
      </c>
      <c r="DM43" s="44">
        <v>0</v>
      </c>
      <c r="DN43" s="44">
        <v>0</v>
      </c>
      <c r="DO43" s="44">
        <v>0</v>
      </c>
      <c r="DP43" s="44">
        <v>0</v>
      </c>
      <c r="DQ43" s="44">
        <v>0</v>
      </c>
      <c r="DR43" s="44">
        <v>0</v>
      </c>
      <c r="DS43" s="44">
        <v>0</v>
      </c>
      <c r="DT43" s="44">
        <v>59.379661020147331</v>
      </c>
      <c r="DU43" s="44">
        <v>0</v>
      </c>
      <c r="DV43" s="44">
        <v>0</v>
      </c>
      <c r="DW43" s="44">
        <v>0</v>
      </c>
      <c r="DX43" s="44">
        <v>0</v>
      </c>
      <c r="DY43" s="44">
        <v>0</v>
      </c>
      <c r="DZ43" s="44">
        <v>0</v>
      </c>
      <c r="EA43" s="44">
        <v>0</v>
      </c>
      <c r="EB43" s="44">
        <v>0</v>
      </c>
    </row>
    <row r="44" spans="2:132" x14ac:dyDescent="0.25">
      <c r="B44" s="41" t="s">
        <v>133</v>
      </c>
      <c r="C44" s="47" t="s">
        <v>101</v>
      </c>
      <c r="D44" s="46">
        <v>10</v>
      </c>
      <c r="E44" s="86" t="s">
        <v>52</v>
      </c>
      <c r="F44" s="43">
        <v>6535.51</v>
      </c>
      <c r="G44" s="43">
        <v>960.88837209302335</v>
      </c>
      <c r="H44" s="44">
        <v>960.88837209302335</v>
      </c>
      <c r="I44" s="44">
        <v>638.49916934951716</v>
      </c>
      <c r="J44" s="44">
        <v>638.49916934951716</v>
      </c>
      <c r="K44" s="44">
        <v>1066.5860930232559</v>
      </c>
      <c r="L44" s="44">
        <v>1066.5860930232559</v>
      </c>
      <c r="M44" s="44">
        <v>490.16325000000001</v>
      </c>
      <c r="N44" s="44">
        <v>4208.8684400000002</v>
      </c>
      <c r="O44" s="44">
        <v>660.08650999999998</v>
      </c>
      <c r="P44" s="44">
        <v>191.98549674418607</v>
      </c>
      <c r="Q44" s="44">
        <v>191.98549674418607</v>
      </c>
      <c r="R44" s="44">
        <v>127.57213403603353</v>
      </c>
      <c r="S44" s="44">
        <v>127.57213403603353</v>
      </c>
      <c r="T44" s="44">
        <v>597.28821209302339</v>
      </c>
      <c r="U44" s="44">
        <v>597.28821209302339</v>
      </c>
      <c r="V44" s="44">
        <v>396.89108366765993</v>
      </c>
      <c r="W44" s="44">
        <v>396.89108366765993</v>
      </c>
      <c r="X44" s="44">
        <v>234.64894046511631</v>
      </c>
      <c r="Y44" s="44">
        <v>234.64894046511631</v>
      </c>
      <c r="Z44" s="44">
        <v>155.92149715515208</v>
      </c>
      <c r="AA44" s="44">
        <v>155.92149715515208</v>
      </c>
      <c r="AB44" s="44">
        <v>3.842243870135075</v>
      </c>
      <c r="AC44" s="44">
        <v>10.604593081572807</v>
      </c>
      <c r="AD44" s="44">
        <v>4.2334541550942824</v>
      </c>
      <c r="AE44" s="44">
        <v>52.214716107568826</v>
      </c>
      <c r="AF44" s="44">
        <v>162.44578344576971</v>
      </c>
      <c r="AG44" s="44">
        <v>63.817986353695233</v>
      </c>
      <c r="AH44" s="44">
        <v>290.08175615316014</v>
      </c>
      <c r="AJ44" s="63" t="s">
        <v>63</v>
      </c>
      <c r="AK44" s="44">
        <v>0</v>
      </c>
      <c r="AL44" s="44">
        <v>0</v>
      </c>
      <c r="AM44" s="44">
        <v>660.08650999999998</v>
      </c>
      <c r="AN44" s="44">
        <v>660.08650999999998</v>
      </c>
      <c r="AO44" s="44">
        <v>0</v>
      </c>
      <c r="AP44" s="44">
        <v>0</v>
      </c>
      <c r="AQ44" s="44">
        <v>0</v>
      </c>
      <c r="AR44" s="44">
        <v>0</v>
      </c>
      <c r="AS44" s="44">
        <v>0</v>
      </c>
      <c r="AT44" s="44">
        <v>0</v>
      </c>
      <c r="AU44" s="44">
        <v>0</v>
      </c>
      <c r="AV44" s="44">
        <v>0</v>
      </c>
      <c r="AW44" s="44">
        <v>0</v>
      </c>
      <c r="AX44" s="44">
        <v>0</v>
      </c>
      <c r="AY44" s="44">
        <v>234.64894046511631</v>
      </c>
      <c r="AZ44" s="44">
        <v>0</v>
      </c>
      <c r="BA44" s="44">
        <v>0</v>
      </c>
      <c r="BB44" s="44">
        <v>0</v>
      </c>
      <c r="BC44" s="44">
        <v>234.64894046511631</v>
      </c>
      <c r="BD44" s="44">
        <v>234.64894046511631</v>
      </c>
      <c r="BE44" s="44">
        <v>0</v>
      </c>
      <c r="BF44" s="44">
        <v>0</v>
      </c>
      <c r="BG44" s="44">
        <v>0</v>
      </c>
      <c r="BH44" s="44">
        <v>234.64894046511631</v>
      </c>
      <c r="BI44" s="44">
        <v>155.92149715515208</v>
      </c>
      <c r="BJ44" s="44">
        <v>0</v>
      </c>
      <c r="BK44" s="44">
        <v>0</v>
      </c>
      <c r="BL44" s="44">
        <v>0</v>
      </c>
      <c r="BM44" s="44">
        <v>155.92149715515208</v>
      </c>
      <c r="BN44" s="44">
        <v>4.2334541550942824</v>
      </c>
      <c r="BO44" s="44">
        <v>63.817986353695233</v>
      </c>
      <c r="BP44" s="44">
        <v>0</v>
      </c>
      <c r="BQ44" s="44">
        <v>0</v>
      </c>
      <c r="BR44" s="44">
        <v>0</v>
      </c>
      <c r="BS44" s="44">
        <v>63.817986353695233</v>
      </c>
      <c r="BT44" s="64">
        <v>2017</v>
      </c>
      <c r="BU44" s="44">
        <v>0</v>
      </c>
      <c r="BV44" s="44">
        <v>660.08650999999998</v>
      </c>
      <c r="BW44" s="44">
        <v>0</v>
      </c>
      <c r="BX44" s="44">
        <v>0</v>
      </c>
      <c r="BY44" s="44">
        <v>0</v>
      </c>
      <c r="BZ44" s="44">
        <v>0</v>
      </c>
      <c r="CA44" s="44">
        <v>0</v>
      </c>
      <c r="CB44" s="44">
        <v>0</v>
      </c>
      <c r="CC44" s="44">
        <v>0</v>
      </c>
      <c r="CD44" s="44">
        <v>0</v>
      </c>
      <c r="CE44" s="44">
        <v>0</v>
      </c>
      <c r="CF44" s="44">
        <v>234.64894046511631</v>
      </c>
      <c r="CG44" s="44">
        <v>0</v>
      </c>
      <c r="CH44" s="44">
        <v>0</v>
      </c>
      <c r="CI44" s="44">
        <v>0</v>
      </c>
      <c r="CJ44" s="44">
        <v>0</v>
      </c>
      <c r="CK44" s="44">
        <v>0</v>
      </c>
      <c r="CL44" s="44">
        <v>0</v>
      </c>
      <c r="CM44" s="44">
        <v>0</v>
      </c>
      <c r="CN44" s="44">
        <v>0</v>
      </c>
      <c r="CO44" s="44">
        <v>0</v>
      </c>
      <c r="CP44" s="44">
        <v>0</v>
      </c>
      <c r="CQ44" s="44">
        <v>0</v>
      </c>
      <c r="CR44" s="44">
        <v>0</v>
      </c>
      <c r="CS44" s="44">
        <v>0</v>
      </c>
      <c r="CT44" s="44">
        <v>0</v>
      </c>
      <c r="CU44" s="44">
        <v>0</v>
      </c>
      <c r="CV44" s="44">
        <v>0</v>
      </c>
      <c r="CW44" s="44">
        <v>0</v>
      </c>
      <c r="CX44" s="44">
        <v>0</v>
      </c>
      <c r="CY44" s="44">
        <v>0</v>
      </c>
      <c r="CZ44" s="44">
        <v>0</v>
      </c>
      <c r="DA44" s="44">
        <v>0</v>
      </c>
      <c r="DB44" s="44">
        <v>0</v>
      </c>
      <c r="DC44" s="44">
        <v>0</v>
      </c>
      <c r="DD44" s="44">
        <v>0</v>
      </c>
      <c r="DE44" s="44">
        <v>0</v>
      </c>
      <c r="DF44" s="44">
        <v>0</v>
      </c>
      <c r="DG44" s="44">
        <v>0</v>
      </c>
      <c r="DH44" s="44">
        <v>0</v>
      </c>
      <c r="DI44" s="44">
        <v>0</v>
      </c>
      <c r="DJ44" s="44">
        <v>0</v>
      </c>
      <c r="DK44" s="44">
        <v>0</v>
      </c>
      <c r="DL44" s="44">
        <v>0</v>
      </c>
      <c r="DM44" s="44">
        <v>0</v>
      </c>
      <c r="DN44" s="44">
        <v>0</v>
      </c>
      <c r="DO44" s="44">
        <v>0</v>
      </c>
      <c r="DP44" s="44">
        <v>0</v>
      </c>
      <c r="DQ44" s="44">
        <v>0</v>
      </c>
      <c r="DR44" s="44">
        <v>0</v>
      </c>
      <c r="DS44" s="44">
        <v>0</v>
      </c>
      <c r="DT44" s="44">
        <v>63.817986353695233</v>
      </c>
      <c r="DU44" s="44">
        <v>0</v>
      </c>
      <c r="DV44" s="44">
        <v>0</v>
      </c>
      <c r="DW44" s="44">
        <v>0</v>
      </c>
      <c r="DX44" s="44">
        <v>0</v>
      </c>
      <c r="DY44" s="44">
        <v>0</v>
      </c>
      <c r="DZ44" s="44">
        <v>0</v>
      </c>
      <c r="EA44" s="44">
        <v>0</v>
      </c>
      <c r="EB44" s="44">
        <v>0</v>
      </c>
    </row>
    <row r="45" spans="2:132" x14ac:dyDescent="0.25">
      <c r="B45" s="41" t="s">
        <v>134</v>
      </c>
      <c r="C45" s="47" t="s">
        <v>101</v>
      </c>
      <c r="D45" s="46">
        <v>10</v>
      </c>
      <c r="E45" s="86" t="s">
        <v>52</v>
      </c>
      <c r="F45" s="43">
        <v>6505.18</v>
      </c>
      <c r="G45" s="43">
        <v>886.03641860465143</v>
      </c>
      <c r="H45" s="44">
        <v>886.03641860465143</v>
      </c>
      <c r="I45" s="44">
        <v>588.76091513127653</v>
      </c>
      <c r="J45" s="44">
        <v>588.76091513127653</v>
      </c>
      <c r="K45" s="44">
        <v>983.50042465116314</v>
      </c>
      <c r="L45" s="44">
        <v>983.50042465116314</v>
      </c>
      <c r="M45" s="44">
        <v>487.88850000000002</v>
      </c>
      <c r="N45" s="44">
        <v>4189.3359200000004</v>
      </c>
      <c r="O45" s="44">
        <v>657.02318000000002</v>
      </c>
      <c r="P45" s="44">
        <v>177.03007643720935</v>
      </c>
      <c r="Q45" s="44">
        <v>177.03007643720935</v>
      </c>
      <c r="R45" s="44">
        <v>117.63443084322904</v>
      </c>
      <c r="S45" s="44">
        <v>117.63443084322904</v>
      </c>
      <c r="T45" s="44">
        <v>550.76023780465141</v>
      </c>
      <c r="U45" s="44">
        <v>550.76023780465141</v>
      </c>
      <c r="V45" s="44">
        <v>365.97378484560153</v>
      </c>
      <c r="W45" s="44">
        <v>365.97378484560153</v>
      </c>
      <c r="X45" s="44">
        <v>216.3700934232559</v>
      </c>
      <c r="Y45" s="44">
        <v>216.3700934232559</v>
      </c>
      <c r="Z45" s="44">
        <v>143.77541547505774</v>
      </c>
      <c r="AA45" s="44">
        <v>143.77541547505774</v>
      </c>
      <c r="AB45" s="44">
        <v>4.1474974333850199</v>
      </c>
      <c r="AC45" s="44">
        <v>11.447092916142653</v>
      </c>
      <c r="AD45" s="44">
        <v>4.5697880811478573</v>
      </c>
      <c r="AE45" s="44">
        <v>48.147257685755477</v>
      </c>
      <c r="AF45" s="44">
        <v>149.79146835568372</v>
      </c>
      <c r="AG45" s="44">
        <v>58.846648282590031</v>
      </c>
      <c r="AH45" s="44">
        <v>267.48476492086377</v>
      </c>
      <c r="AJ45" s="63" t="s">
        <v>63</v>
      </c>
      <c r="AK45" s="44">
        <v>0</v>
      </c>
      <c r="AL45" s="44">
        <v>0</v>
      </c>
      <c r="AM45" s="44">
        <v>657.02318000000002</v>
      </c>
      <c r="AN45" s="44">
        <v>657.02318000000002</v>
      </c>
      <c r="AO45" s="44">
        <v>0</v>
      </c>
      <c r="AP45" s="44">
        <v>0</v>
      </c>
      <c r="AQ45" s="44">
        <v>0</v>
      </c>
      <c r="AR45" s="44">
        <v>0</v>
      </c>
      <c r="AS45" s="44">
        <v>0</v>
      </c>
      <c r="AT45" s="44">
        <v>0</v>
      </c>
      <c r="AU45" s="44">
        <v>0</v>
      </c>
      <c r="AV45" s="44">
        <v>0</v>
      </c>
      <c r="AW45" s="44">
        <v>0</v>
      </c>
      <c r="AX45" s="44">
        <v>0</v>
      </c>
      <c r="AY45" s="44">
        <v>216.3700934232559</v>
      </c>
      <c r="AZ45" s="44">
        <v>0</v>
      </c>
      <c r="BA45" s="44">
        <v>0</v>
      </c>
      <c r="BB45" s="44">
        <v>0</v>
      </c>
      <c r="BC45" s="44">
        <v>216.3700934232559</v>
      </c>
      <c r="BD45" s="44">
        <v>216.3700934232559</v>
      </c>
      <c r="BE45" s="44">
        <v>0</v>
      </c>
      <c r="BF45" s="44">
        <v>0</v>
      </c>
      <c r="BG45" s="44">
        <v>0</v>
      </c>
      <c r="BH45" s="44">
        <v>216.3700934232559</v>
      </c>
      <c r="BI45" s="44">
        <v>143.77541547505774</v>
      </c>
      <c r="BJ45" s="44">
        <v>0</v>
      </c>
      <c r="BK45" s="44">
        <v>0</v>
      </c>
      <c r="BL45" s="44">
        <v>0</v>
      </c>
      <c r="BM45" s="44">
        <v>143.77541547505774</v>
      </c>
      <c r="BN45" s="44">
        <v>4.5697880811478573</v>
      </c>
      <c r="BO45" s="44">
        <v>58.846648282590031</v>
      </c>
      <c r="BP45" s="44">
        <v>0</v>
      </c>
      <c r="BQ45" s="44">
        <v>0</v>
      </c>
      <c r="BR45" s="44">
        <v>0</v>
      </c>
      <c r="BS45" s="44">
        <v>58.846648282590031</v>
      </c>
      <c r="BT45" s="64">
        <v>2017</v>
      </c>
      <c r="BU45" s="44">
        <v>0</v>
      </c>
      <c r="BV45" s="44">
        <v>657.02318000000002</v>
      </c>
      <c r="BW45" s="44">
        <v>0</v>
      </c>
      <c r="BX45" s="44">
        <v>0</v>
      </c>
      <c r="BY45" s="44">
        <v>0</v>
      </c>
      <c r="BZ45" s="44">
        <v>0</v>
      </c>
      <c r="CA45" s="44">
        <v>0</v>
      </c>
      <c r="CB45" s="44">
        <v>0</v>
      </c>
      <c r="CC45" s="44">
        <v>0</v>
      </c>
      <c r="CD45" s="44">
        <v>0</v>
      </c>
      <c r="CE45" s="44">
        <v>0</v>
      </c>
      <c r="CF45" s="44">
        <v>216.3700934232559</v>
      </c>
      <c r="CG45" s="44">
        <v>0</v>
      </c>
      <c r="CH45" s="44">
        <v>0</v>
      </c>
      <c r="CI45" s="44">
        <v>0</v>
      </c>
      <c r="CJ45" s="44">
        <v>0</v>
      </c>
      <c r="CK45" s="44">
        <v>0</v>
      </c>
      <c r="CL45" s="44">
        <v>0</v>
      </c>
      <c r="CM45" s="44">
        <v>0</v>
      </c>
      <c r="CN45" s="44">
        <v>0</v>
      </c>
      <c r="CO45" s="44">
        <v>0</v>
      </c>
      <c r="CP45" s="44">
        <v>0</v>
      </c>
      <c r="CQ45" s="44">
        <v>0</v>
      </c>
      <c r="CR45" s="44">
        <v>0</v>
      </c>
      <c r="CS45" s="44">
        <v>0</v>
      </c>
      <c r="CT45" s="44">
        <v>0</v>
      </c>
      <c r="CU45" s="44">
        <v>0</v>
      </c>
      <c r="CV45" s="44">
        <v>0</v>
      </c>
      <c r="CW45" s="44">
        <v>0</v>
      </c>
      <c r="CX45" s="44">
        <v>0</v>
      </c>
      <c r="CY45" s="44">
        <v>0</v>
      </c>
      <c r="CZ45" s="44">
        <v>0</v>
      </c>
      <c r="DA45" s="44">
        <v>0</v>
      </c>
      <c r="DB45" s="44">
        <v>0</v>
      </c>
      <c r="DC45" s="44">
        <v>0</v>
      </c>
      <c r="DD45" s="44">
        <v>0</v>
      </c>
      <c r="DE45" s="44">
        <v>0</v>
      </c>
      <c r="DF45" s="44">
        <v>0</v>
      </c>
      <c r="DG45" s="44">
        <v>0</v>
      </c>
      <c r="DH45" s="44">
        <v>0</v>
      </c>
      <c r="DI45" s="44">
        <v>0</v>
      </c>
      <c r="DJ45" s="44">
        <v>0</v>
      </c>
      <c r="DK45" s="44">
        <v>0</v>
      </c>
      <c r="DL45" s="44">
        <v>0</v>
      </c>
      <c r="DM45" s="44">
        <v>0</v>
      </c>
      <c r="DN45" s="44">
        <v>0</v>
      </c>
      <c r="DO45" s="44">
        <v>0</v>
      </c>
      <c r="DP45" s="44">
        <v>0</v>
      </c>
      <c r="DQ45" s="44">
        <v>0</v>
      </c>
      <c r="DR45" s="44">
        <v>0</v>
      </c>
      <c r="DS45" s="44">
        <v>0</v>
      </c>
      <c r="DT45" s="44">
        <v>58.846648282590031</v>
      </c>
      <c r="DU45" s="44">
        <v>0</v>
      </c>
      <c r="DV45" s="44">
        <v>0</v>
      </c>
      <c r="DW45" s="44">
        <v>0</v>
      </c>
      <c r="DX45" s="44">
        <v>0</v>
      </c>
      <c r="DY45" s="44">
        <v>0</v>
      </c>
      <c r="DZ45" s="44">
        <v>0</v>
      </c>
      <c r="EA45" s="44">
        <v>0</v>
      </c>
      <c r="EB45" s="44">
        <v>0</v>
      </c>
    </row>
    <row r="46" spans="2:132" x14ac:dyDescent="0.25">
      <c r="B46" s="41" t="s">
        <v>135</v>
      </c>
      <c r="C46" s="47" t="s">
        <v>101</v>
      </c>
      <c r="D46" s="46">
        <v>10</v>
      </c>
      <c r="E46" s="86" t="s">
        <v>52</v>
      </c>
      <c r="F46" s="43">
        <v>6172.2</v>
      </c>
      <c r="G46" s="43">
        <v>825.17558139534879</v>
      </c>
      <c r="H46" s="44">
        <v>825.17558139534879</v>
      </c>
      <c r="I46" s="44">
        <v>548.31959527285085</v>
      </c>
      <c r="J46" s="44">
        <v>548.31959527285085</v>
      </c>
      <c r="K46" s="44">
        <v>915.94489534883724</v>
      </c>
      <c r="L46" s="44">
        <v>915.94489534883724</v>
      </c>
      <c r="M46" s="44">
        <v>462.91500000000002</v>
      </c>
      <c r="N46" s="44">
        <v>3974.8968</v>
      </c>
      <c r="O46" s="44">
        <v>623.3922</v>
      </c>
      <c r="P46" s="44">
        <v>164.87008116279068</v>
      </c>
      <c r="Q46" s="44">
        <v>164.87008116279068</v>
      </c>
      <c r="R46" s="44">
        <v>109.55425513551559</v>
      </c>
      <c r="S46" s="44">
        <v>109.55425513551559</v>
      </c>
      <c r="T46" s="44">
        <v>512.92914139534889</v>
      </c>
      <c r="U46" s="44">
        <v>512.92914139534889</v>
      </c>
      <c r="V46" s="44">
        <v>340.83546042160413</v>
      </c>
      <c r="W46" s="44">
        <v>340.83546042160413</v>
      </c>
      <c r="X46" s="44">
        <v>201.5078769767442</v>
      </c>
      <c r="Y46" s="44">
        <v>201.5078769767442</v>
      </c>
      <c r="Z46" s="44">
        <v>133.8996451656302</v>
      </c>
      <c r="AA46" s="44">
        <v>133.8996451656302</v>
      </c>
      <c r="AB46" s="44">
        <v>4.2254406223417513</v>
      </c>
      <c r="AC46" s="44">
        <v>11.662216117663231</v>
      </c>
      <c r="AD46" s="44">
        <v>4.655667303889274</v>
      </c>
      <c r="AE46" s="44">
        <v>44.840077133626728</v>
      </c>
      <c r="AF46" s="44">
        <v>139.50246219350541</v>
      </c>
      <c r="AG46" s="44">
        <v>54.804538718877119</v>
      </c>
      <c r="AH46" s="44">
        <v>249.11153963125963</v>
      </c>
      <c r="AJ46" s="63" t="s">
        <v>63</v>
      </c>
      <c r="AK46" s="44">
        <v>0</v>
      </c>
      <c r="AL46" s="44">
        <v>0</v>
      </c>
      <c r="AM46" s="44">
        <v>623.3922</v>
      </c>
      <c r="AN46" s="44">
        <v>623.3922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201.5078769767442</v>
      </c>
      <c r="AZ46" s="44">
        <v>0</v>
      </c>
      <c r="BA46" s="44">
        <v>0</v>
      </c>
      <c r="BB46" s="44">
        <v>0</v>
      </c>
      <c r="BC46" s="44">
        <v>201.5078769767442</v>
      </c>
      <c r="BD46" s="44">
        <v>201.5078769767442</v>
      </c>
      <c r="BE46" s="44">
        <v>0</v>
      </c>
      <c r="BF46" s="44">
        <v>0</v>
      </c>
      <c r="BG46" s="44">
        <v>0</v>
      </c>
      <c r="BH46" s="44">
        <v>201.5078769767442</v>
      </c>
      <c r="BI46" s="44">
        <v>133.8996451656302</v>
      </c>
      <c r="BJ46" s="44">
        <v>0</v>
      </c>
      <c r="BK46" s="44">
        <v>0</v>
      </c>
      <c r="BL46" s="44">
        <v>0</v>
      </c>
      <c r="BM46" s="44">
        <v>133.8996451656302</v>
      </c>
      <c r="BN46" s="44">
        <v>4.655667303889274</v>
      </c>
      <c r="BO46" s="44">
        <v>54.804538718877119</v>
      </c>
      <c r="BP46" s="44">
        <v>0</v>
      </c>
      <c r="BQ46" s="44">
        <v>0</v>
      </c>
      <c r="BR46" s="44">
        <v>0</v>
      </c>
      <c r="BS46" s="44">
        <v>54.804538718877119</v>
      </c>
      <c r="BT46" s="64">
        <v>2017</v>
      </c>
      <c r="BU46" s="44">
        <v>0</v>
      </c>
      <c r="BV46" s="44">
        <v>623.3922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201.5078769767442</v>
      </c>
      <c r="CG46" s="44">
        <v>0</v>
      </c>
      <c r="CH46" s="44">
        <v>0</v>
      </c>
      <c r="CI46" s="44">
        <v>0</v>
      </c>
      <c r="CJ46" s="44">
        <v>0</v>
      </c>
      <c r="CK46" s="44">
        <v>0</v>
      </c>
      <c r="CL46" s="44">
        <v>0</v>
      </c>
      <c r="CM46" s="44">
        <v>0</v>
      </c>
      <c r="CN46" s="44">
        <v>0</v>
      </c>
      <c r="CO46" s="44">
        <v>0</v>
      </c>
      <c r="CP46" s="44">
        <v>0</v>
      </c>
      <c r="CQ46" s="44">
        <v>0</v>
      </c>
      <c r="CR46" s="44">
        <v>0</v>
      </c>
      <c r="CS46" s="44">
        <v>0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44">
        <v>0</v>
      </c>
      <c r="DO46" s="44">
        <v>0</v>
      </c>
      <c r="DP46" s="44">
        <v>0</v>
      </c>
      <c r="DQ46" s="44">
        <v>0</v>
      </c>
      <c r="DR46" s="44">
        <v>0</v>
      </c>
      <c r="DS46" s="44">
        <v>0</v>
      </c>
      <c r="DT46" s="44">
        <v>54.804538718877119</v>
      </c>
      <c r="DU46" s="44">
        <v>0</v>
      </c>
      <c r="DV46" s="44">
        <v>0</v>
      </c>
      <c r="DW46" s="44">
        <v>0</v>
      </c>
      <c r="DX46" s="44">
        <v>0</v>
      </c>
      <c r="DY46" s="44">
        <v>0</v>
      </c>
      <c r="DZ46" s="44">
        <v>0</v>
      </c>
      <c r="EA46" s="44">
        <v>0</v>
      </c>
      <c r="EB46" s="44">
        <v>0</v>
      </c>
    </row>
    <row r="47" spans="2:132" x14ac:dyDescent="0.25">
      <c r="B47" s="41" t="s">
        <v>136</v>
      </c>
      <c r="C47" s="47" t="s">
        <v>101</v>
      </c>
      <c r="D47" s="46">
        <v>9</v>
      </c>
      <c r="E47" s="86" t="s">
        <v>52</v>
      </c>
      <c r="F47" s="43">
        <v>5736.6</v>
      </c>
      <c r="G47" s="43">
        <v>691.15465116279074</v>
      </c>
      <c r="H47" s="44">
        <v>691.15465116279074</v>
      </c>
      <c r="I47" s="44">
        <v>459.2642428362895</v>
      </c>
      <c r="J47" s="44">
        <v>459.2642428362895</v>
      </c>
      <c r="K47" s="44">
        <v>767.18166279069783</v>
      </c>
      <c r="L47" s="44">
        <v>767.18166279069783</v>
      </c>
      <c r="M47" s="44">
        <v>516.2940000000001</v>
      </c>
      <c r="N47" s="44">
        <v>3797.6292000000003</v>
      </c>
      <c r="O47" s="44">
        <v>579.39660000000015</v>
      </c>
      <c r="P47" s="44">
        <v>138.0926993023256</v>
      </c>
      <c r="Q47" s="44">
        <v>138.0926993023256</v>
      </c>
      <c r="R47" s="44">
        <v>91.760995718690651</v>
      </c>
      <c r="S47" s="44">
        <v>91.760995718690651</v>
      </c>
      <c r="T47" s="44">
        <v>429.62173116279081</v>
      </c>
      <c r="U47" s="44">
        <v>429.62173116279081</v>
      </c>
      <c r="V47" s="44">
        <v>285.47865334703761</v>
      </c>
      <c r="W47" s="44">
        <v>285.47865334703761</v>
      </c>
      <c r="X47" s="44">
        <v>168.77996581395351</v>
      </c>
      <c r="Y47" s="44">
        <v>168.77996581395351</v>
      </c>
      <c r="Z47" s="44">
        <v>112.1523281006219</v>
      </c>
      <c r="AA47" s="44">
        <v>112.1523281006219</v>
      </c>
      <c r="AB47" s="44">
        <v>5.6265082561090498</v>
      </c>
      <c r="AC47" s="44">
        <v>13.30267309122925</v>
      </c>
      <c r="AD47" s="44">
        <v>5.1661575806092186</v>
      </c>
      <c r="AE47" s="44">
        <v>37.557373931253245</v>
      </c>
      <c r="AF47" s="44">
        <v>116.84516334167678</v>
      </c>
      <c r="AG47" s="44">
        <v>45.903457027087299</v>
      </c>
      <c r="AH47" s="44">
        <v>208.65207739585139</v>
      </c>
      <c r="AJ47" s="63" t="s">
        <v>63</v>
      </c>
      <c r="AK47" s="44">
        <v>0</v>
      </c>
      <c r="AL47" s="44">
        <v>0</v>
      </c>
      <c r="AM47" s="44">
        <v>579.39660000000015</v>
      </c>
      <c r="AN47" s="44">
        <v>579.39660000000015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168.77996581395351</v>
      </c>
      <c r="AZ47" s="44">
        <v>0</v>
      </c>
      <c r="BA47" s="44">
        <v>0</v>
      </c>
      <c r="BB47" s="44">
        <v>0</v>
      </c>
      <c r="BC47" s="44">
        <v>168.77996581395351</v>
      </c>
      <c r="BD47" s="44">
        <v>168.77996581395351</v>
      </c>
      <c r="BE47" s="44">
        <v>0</v>
      </c>
      <c r="BF47" s="44">
        <v>0</v>
      </c>
      <c r="BG47" s="44">
        <v>0</v>
      </c>
      <c r="BH47" s="44">
        <v>168.77996581395351</v>
      </c>
      <c r="BI47" s="44">
        <v>112.1523281006219</v>
      </c>
      <c r="BJ47" s="44">
        <v>0</v>
      </c>
      <c r="BK47" s="44">
        <v>0</v>
      </c>
      <c r="BL47" s="44">
        <v>0</v>
      </c>
      <c r="BM47" s="44">
        <v>112.1523281006219</v>
      </c>
      <c r="BN47" s="44">
        <v>5.1661575806092186</v>
      </c>
      <c r="BO47" s="44">
        <v>45.903457027087299</v>
      </c>
      <c r="BP47" s="44">
        <v>0</v>
      </c>
      <c r="BQ47" s="44">
        <v>0</v>
      </c>
      <c r="BR47" s="44">
        <v>0</v>
      </c>
      <c r="BS47" s="44">
        <v>45.903457027087299</v>
      </c>
      <c r="BT47" s="64">
        <v>2017</v>
      </c>
      <c r="BU47" s="44">
        <v>0</v>
      </c>
      <c r="BV47" s="44">
        <v>579.39660000000015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168.77996581395351</v>
      </c>
      <c r="CG47" s="44">
        <v>0</v>
      </c>
      <c r="CH47" s="44">
        <v>0</v>
      </c>
      <c r="CI47" s="44">
        <v>0</v>
      </c>
      <c r="CJ47" s="44">
        <v>0</v>
      </c>
      <c r="CK47" s="44">
        <v>0</v>
      </c>
      <c r="CL47" s="44">
        <v>0</v>
      </c>
      <c r="CM47" s="44">
        <v>0</v>
      </c>
      <c r="CN47" s="44">
        <v>0</v>
      </c>
      <c r="CO47" s="44">
        <v>0</v>
      </c>
      <c r="CP47" s="44">
        <v>0</v>
      </c>
      <c r="CQ47" s="44">
        <v>0</v>
      </c>
      <c r="CR47" s="44">
        <v>0</v>
      </c>
      <c r="CS47" s="44">
        <v>0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44">
        <v>0</v>
      </c>
      <c r="DP47" s="44">
        <v>0</v>
      </c>
      <c r="DQ47" s="44">
        <v>0</v>
      </c>
      <c r="DR47" s="44">
        <v>0</v>
      </c>
      <c r="DS47" s="44">
        <v>0</v>
      </c>
      <c r="DT47" s="44">
        <v>45.903457027087299</v>
      </c>
      <c r="DU47" s="44">
        <v>0</v>
      </c>
      <c r="DV47" s="44">
        <v>0</v>
      </c>
      <c r="DW47" s="44">
        <v>0</v>
      </c>
      <c r="DX47" s="44">
        <v>0</v>
      </c>
      <c r="DY47" s="44">
        <v>0</v>
      </c>
      <c r="DZ47" s="44">
        <v>0</v>
      </c>
      <c r="EA47" s="44">
        <v>0</v>
      </c>
      <c r="EB47" s="44">
        <v>0</v>
      </c>
    </row>
    <row r="48" spans="2:132" x14ac:dyDescent="0.25">
      <c r="B48" s="41" t="s">
        <v>137</v>
      </c>
      <c r="C48" s="47" t="s">
        <v>101</v>
      </c>
      <c r="D48" s="46">
        <v>9</v>
      </c>
      <c r="E48" s="86" t="s">
        <v>52</v>
      </c>
      <c r="F48" s="43">
        <v>5495.77</v>
      </c>
      <c r="G48" s="43">
        <v>2382.467441860465</v>
      </c>
      <c r="H48" s="44">
        <v>2382.467441860465</v>
      </c>
      <c r="I48" s="44">
        <v>1583.1219596472633</v>
      </c>
      <c r="J48" s="44">
        <v>1583.1219596472633</v>
      </c>
      <c r="K48" s="44">
        <v>2453.9414651162788</v>
      </c>
      <c r="L48" s="44">
        <v>2453.9414651162788</v>
      </c>
      <c r="M48" s="44">
        <v>494.61930000000007</v>
      </c>
      <c r="N48" s="44">
        <v>3638.19974</v>
      </c>
      <c r="O48" s="44">
        <v>555.07276999999999</v>
      </c>
      <c r="P48" s="44">
        <v>490.78829302325579</v>
      </c>
      <c r="Q48" s="44">
        <v>490.78829302325579</v>
      </c>
      <c r="R48" s="44">
        <v>326.12312368733626</v>
      </c>
      <c r="S48" s="44">
        <v>326.12312368733626</v>
      </c>
      <c r="T48" s="44">
        <v>1472.3648790697673</v>
      </c>
      <c r="U48" s="44">
        <v>1472.3648790697673</v>
      </c>
      <c r="V48" s="44">
        <v>978.36937106200878</v>
      </c>
      <c r="W48" s="44">
        <v>978.36937106200878</v>
      </c>
      <c r="X48" s="44">
        <v>613.48536627906969</v>
      </c>
      <c r="Y48" s="44">
        <v>613.48536627906969</v>
      </c>
      <c r="Z48" s="44">
        <v>407.6539046091703</v>
      </c>
      <c r="AA48" s="44">
        <v>407.6539046091703</v>
      </c>
      <c r="AB48" s="44">
        <v>1.5166643027564215</v>
      </c>
      <c r="AC48" s="44">
        <v>3.7186361793509293</v>
      </c>
      <c r="AD48" s="44">
        <v>1.3616275073635429</v>
      </c>
      <c r="AE48" s="44">
        <v>133.48076716062485</v>
      </c>
      <c r="AF48" s="44">
        <v>400.44230148187455</v>
      </c>
      <c r="AG48" s="44">
        <v>166.85095895078106</v>
      </c>
      <c r="AH48" s="44">
        <v>667.40383580312425</v>
      </c>
      <c r="AJ48" s="63" t="s">
        <v>63</v>
      </c>
      <c r="AK48" s="44">
        <v>0</v>
      </c>
      <c r="AL48" s="44">
        <v>0</v>
      </c>
      <c r="AM48" s="44">
        <v>555.07276999999999</v>
      </c>
      <c r="AN48" s="44">
        <v>555.07276999999999</v>
      </c>
      <c r="AO48" s="44">
        <v>0</v>
      </c>
      <c r="AP48" s="44">
        <v>0</v>
      </c>
      <c r="AQ48" s="44">
        <v>0</v>
      </c>
      <c r="AR48" s="44">
        <v>0</v>
      </c>
      <c r="AS48" s="44">
        <v>0</v>
      </c>
      <c r="AT48" s="44">
        <v>0</v>
      </c>
      <c r="AU48" s="44">
        <v>0</v>
      </c>
      <c r="AV48" s="44">
        <v>0</v>
      </c>
      <c r="AW48" s="44">
        <v>0</v>
      </c>
      <c r="AX48" s="44">
        <v>0</v>
      </c>
      <c r="AY48" s="44">
        <v>613.48536627906969</v>
      </c>
      <c r="AZ48" s="44">
        <v>0</v>
      </c>
      <c r="BA48" s="44">
        <v>0</v>
      </c>
      <c r="BB48" s="44">
        <v>0</v>
      </c>
      <c r="BC48" s="44">
        <v>613.48536627906969</v>
      </c>
      <c r="BD48" s="44">
        <v>613.48536627906969</v>
      </c>
      <c r="BE48" s="44">
        <v>0</v>
      </c>
      <c r="BF48" s="44">
        <v>0</v>
      </c>
      <c r="BG48" s="44">
        <v>0</v>
      </c>
      <c r="BH48" s="44">
        <v>613.48536627906969</v>
      </c>
      <c r="BI48" s="44">
        <v>407.6539046091703</v>
      </c>
      <c r="BJ48" s="44">
        <v>0</v>
      </c>
      <c r="BK48" s="44">
        <v>0</v>
      </c>
      <c r="BL48" s="44">
        <v>0</v>
      </c>
      <c r="BM48" s="44">
        <v>407.6539046091703</v>
      </c>
      <c r="BN48" s="44">
        <v>1.3616275073635429</v>
      </c>
      <c r="BO48" s="44">
        <v>166.85095895078106</v>
      </c>
      <c r="BP48" s="44">
        <v>0</v>
      </c>
      <c r="BQ48" s="44">
        <v>0</v>
      </c>
      <c r="BR48" s="44">
        <v>0</v>
      </c>
      <c r="BS48" s="44">
        <v>166.85095895078106</v>
      </c>
      <c r="BT48" s="64">
        <v>2017</v>
      </c>
      <c r="BU48" s="44">
        <v>0</v>
      </c>
      <c r="BV48" s="44">
        <v>555.07276999999999</v>
      </c>
      <c r="BW48" s="44">
        <v>0</v>
      </c>
      <c r="BX48" s="44">
        <v>0</v>
      </c>
      <c r="BY48" s="44">
        <v>0</v>
      </c>
      <c r="BZ48" s="44">
        <v>0</v>
      </c>
      <c r="CA48" s="44">
        <v>0</v>
      </c>
      <c r="CB48" s="44">
        <v>0</v>
      </c>
      <c r="CC48" s="44">
        <v>0</v>
      </c>
      <c r="CD48" s="44">
        <v>0</v>
      </c>
      <c r="CE48" s="44">
        <v>0</v>
      </c>
      <c r="CF48" s="44">
        <v>613.48536627906969</v>
      </c>
      <c r="CG48" s="44">
        <v>0</v>
      </c>
      <c r="CH48" s="44">
        <v>0</v>
      </c>
      <c r="CI48" s="44">
        <v>0</v>
      </c>
      <c r="CJ48" s="44">
        <v>0</v>
      </c>
      <c r="CK48" s="44">
        <v>0</v>
      </c>
      <c r="CL48" s="44">
        <v>0</v>
      </c>
      <c r="CM48" s="44">
        <v>0</v>
      </c>
      <c r="CN48" s="44">
        <v>0</v>
      </c>
      <c r="CO48" s="44">
        <v>0</v>
      </c>
      <c r="CP48" s="44">
        <v>0</v>
      </c>
      <c r="CQ48" s="44">
        <v>0</v>
      </c>
      <c r="CR48" s="44">
        <v>0</v>
      </c>
      <c r="CS48" s="44">
        <v>0</v>
      </c>
      <c r="CT48" s="44">
        <v>0</v>
      </c>
      <c r="CU48" s="44">
        <v>0</v>
      </c>
      <c r="CV48" s="44">
        <v>0</v>
      </c>
      <c r="CW48" s="44">
        <v>0</v>
      </c>
      <c r="CX48" s="44">
        <v>0</v>
      </c>
      <c r="CY48" s="44">
        <v>0</v>
      </c>
      <c r="CZ48" s="44">
        <v>0</v>
      </c>
      <c r="DA48" s="44">
        <v>0</v>
      </c>
      <c r="DB48" s="44">
        <v>0</v>
      </c>
      <c r="DC48" s="44">
        <v>0</v>
      </c>
      <c r="DD48" s="44">
        <v>0</v>
      </c>
      <c r="DE48" s="44">
        <v>0</v>
      </c>
      <c r="DF48" s="44">
        <v>0</v>
      </c>
      <c r="DG48" s="44">
        <v>0</v>
      </c>
      <c r="DH48" s="44">
        <v>0</v>
      </c>
      <c r="DI48" s="44">
        <v>0</v>
      </c>
      <c r="DJ48" s="44">
        <v>0</v>
      </c>
      <c r="DK48" s="44">
        <v>0</v>
      </c>
      <c r="DL48" s="44">
        <v>0</v>
      </c>
      <c r="DM48" s="44">
        <v>0</v>
      </c>
      <c r="DN48" s="44">
        <v>0</v>
      </c>
      <c r="DO48" s="44">
        <v>0</v>
      </c>
      <c r="DP48" s="44">
        <v>0</v>
      </c>
      <c r="DQ48" s="44">
        <v>0</v>
      </c>
      <c r="DR48" s="44">
        <v>0</v>
      </c>
      <c r="DS48" s="44">
        <v>0</v>
      </c>
      <c r="DT48" s="44">
        <v>166.85095895078106</v>
      </c>
      <c r="DU48" s="44">
        <v>0</v>
      </c>
      <c r="DV48" s="44">
        <v>0</v>
      </c>
      <c r="DW48" s="44">
        <v>0</v>
      </c>
      <c r="DX48" s="44">
        <v>0</v>
      </c>
      <c r="DY48" s="44">
        <v>0</v>
      </c>
      <c r="DZ48" s="44">
        <v>0</v>
      </c>
      <c r="EA48" s="44">
        <v>0</v>
      </c>
      <c r="EB48" s="44">
        <v>0</v>
      </c>
    </row>
    <row r="49" spans="2:132" x14ac:dyDescent="0.25">
      <c r="B49" s="41" t="s">
        <v>138</v>
      </c>
      <c r="C49" s="47" t="s">
        <v>101</v>
      </c>
      <c r="D49" s="46">
        <v>9</v>
      </c>
      <c r="E49" s="86" t="s">
        <v>52</v>
      </c>
      <c r="F49" s="43">
        <v>7204.5</v>
      </c>
      <c r="G49" s="43">
        <v>2215.3255813953488</v>
      </c>
      <c r="H49" s="44">
        <v>2215.3255813953488</v>
      </c>
      <c r="I49" s="44">
        <v>1472.0581335359634</v>
      </c>
      <c r="J49" s="44">
        <v>1472.0581335359634</v>
      </c>
      <c r="K49" s="44">
        <v>2281.7853488372093</v>
      </c>
      <c r="L49" s="44">
        <v>2281.7853488372093</v>
      </c>
      <c r="M49" s="44">
        <v>540.33749999999998</v>
      </c>
      <c r="N49" s="44">
        <v>4639.6980000000003</v>
      </c>
      <c r="O49" s="44">
        <v>727.65449999999998</v>
      </c>
      <c r="P49" s="44">
        <v>456.35706976744189</v>
      </c>
      <c r="Q49" s="44">
        <v>456.35706976744189</v>
      </c>
      <c r="R49" s="44">
        <v>303.24397550840848</v>
      </c>
      <c r="S49" s="44">
        <v>303.24397550840848</v>
      </c>
      <c r="T49" s="44">
        <v>1369.0712093023255</v>
      </c>
      <c r="U49" s="44">
        <v>1369.0712093023255</v>
      </c>
      <c r="V49" s="44">
        <v>909.73192652522539</v>
      </c>
      <c r="W49" s="44">
        <v>909.73192652522539</v>
      </c>
      <c r="X49" s="44">
        <v>570.44633720930233</v>
      </c>
      <c r="Y49" s="44">
        <v>570.44633720930233</v>
      </c>
      <c r="Z49" s="44">
        <v>379.05496938551062</v>
      </c>
      <c r="AA49" s="44">
        <v>379.05496938551062</v>
      </c>
      <c r="AB49" s="44">
        <v>1.7818573282258572</v>
      </c>
      <c r="AC49" s="44">
        <v>5.1000716416775651</v>
      </c>
      <c r="AD49" s="44">
        <v>1.9196542949419899</v>
      </c>
      <c r="AE49" s="44">
        <v>124.11643194766775</v>
      </c>
      <c r="AF49" s="44">
        <v>372.34929584300323</v>
      </c>
      <c r="AG49" s="44">
        <v>155.14553993458469</v>
      </c>
      <c r="AH49" s="44">
        <v>620.58215973833876</v>
      </c>
      <c r="AJ49" s="63" t="s">
        <v>63</v>
      </c>
      <c r="AK49" s="44">
        <v>0</v>
      </c>
      <c r="AL49" s="44">
        <v>0</v>
      </c>
      <c r="AM49" s="44">
        <v>727.65449999999998</v>
      </c>
      <c r="AN49" s="44">
        <v>727.65449999999998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>
        <v>0</v>
      </c>
      <c r="AW49" s="44">
        <v>0</v>
      </c>
      <c r="AX49" s="44">
        <v>0</v>
      </c>
      <c r="AY49" s="44">
        <v>570.44633720930233</v>
      </c>
      <c r="AZ49" s="44">
        <v>0</v>
      </c>
      <c r="BA49" s="44">
        <v>0</v>
      </c>
      <c r="BB49" s="44">
        <v>0</v>
      </c>
      <c r="BC49" s="44">
        <v>570.44633720930233</v>
      </c>
      <c r="BD49" s="44">
        <v>570.44633720930233</v>
      </c>
      <c r="BE49" s="44">
        <v>0</v>
      </c>
      <c r="BF49" s="44">
        <v>0</v>
      </c>
      <c r="BG49" s="44">
        <v>0</v>
      </c>
      <c r="BH49" s="44">
        <v>570.44633720930233</v>
      </c>
      <c r="BI49" s="44">
        <v>379.05496938551062</v>
      </c>
      <c r="BJ49" s="44">
        <v>0</v>
      </c>
      <c r="BK49" s="44">
        <v>0</v>
      </c>
      <c r="BL49" s="44">
        <v>0</v>
      </c>
      <c r="BM49" s="44">
        <v>379.05496938551062</v>
      </c>
      <c r="BN49" s="44">
        <v>1.9196542949419899</v>
      </c>
      <c r="BO49" s="44">
        <v>155.14553993458469</v>
      </c>
      <c r="BP49" s="44">
        <v>0</v>
      </c>
      <c r="BQ49" s="44">
        <v>0</v>
      </c>
      <c r="BR49" s="44">
        <v>0</v>
      </c>
      <c r="BS49" s="44">
        <v>155.14553993458469</v>
      </c>
      <c r="BT49" s="64">
        <v>2017</v>
      </c>
      <c r="BU49" s="44">
        <v>0</v>
      </c>
      <c r="BV49" s="44">
        <v>727.65449999999998</v>
      </c>
      <c r="BW49" s="44">
        <v>0</v>
      </c>
      <c r="BX49" s="44">
        <v>0</v>
      </c>
      <c r="BY49" s="44">
        <v>0</v>
      </c>
      <c r="BZ49" s="44">
        <v>0</v>
      </c>
      <c r="CA49" s="44">
        <v>0</v>
      </c>
      <c r="CB49" s="44">
        <v>0</v>
      </c>
      <c r="CC49" s="44">
        <v>0</v>
      </c>
      <c r="CD49" s="44">
        <v>0</v>
      </c>
      <c r="CE49" s="44">
        <v>0</v>
      </c>
      <c r="CF49" s="44">
        <v>570.44633720930233</v>
      </c>
      <c r="CG49" s="44">
        <v>0</v>
      </c>
      <c r="CH49" s="44">
        <v>0</v>
      </c>
      <c r="CI49" s="44">
        <v>0</v>
      </c>
      <c r="CJ49" s="44">
        <v>0</v>
      </c>
      <c r="CK49" s="44">
        <v>0</v>
      </c>
      <c r="CL49" s="44">
        <v>0</v>
      </c>
      <c r="CM49" s="44">
        <v>0</v>
      </c>
      <c r="CN49" s="44">
        <v>0</v>
      </c>
      <c r="CO49" s="44">
        <v>0</v>
      </c>
      <c r="CP49" s="44">
        <v>0</v>
      </c>
      <c r="CQ49" s="44">
        <v>0</v>
      </c>
      <c r="CR49" s="44">
        <v>0</v>
      </c>
      <c r="CS49" s="44">
        <v>0</v>
      </c>
      <c r="CT49" s="44">
        <v>0</v>
      </c>
      <c r="CU49" s="44">
        <v>0</v>
      </c>
      <c r="CV49" s="44">
        <v>0</v>
      </c>
      <c r="CW49" s="44">
        <v>0</v>
      </c>
      <c r="CX49" s="44">
        <v>0</v>
      </c>
      <c r="CY49" s="44">
        <v>0</v>
      </c>
      <c r="CZ49" s="44">
        <v>0</v>
      </c>
      <c r="DA49" s="44">
        <v>0</v>
      </c>
      <c r="DB49" s="44">
        <v>0</v>
      </c>
      <c r="DC49" s="44">
        <v>0</v>
      </c>
      <c r="DD49" s="44">
        <v>0</v>
      </c>
      <c r="DE49" s="44">
        <v>0</v>
      </c>
      <c r="DF49" s="44">
        <v>0</v>
      </c>
      <c r="DG49" s="44">
        <v>0</v>
      </c>
      <c r="DH49" s="44">
        <v>0</v>
      </c>
      <c r="DI49" s="44">
        <v>0</v>
      </c>
      <c r="DJ49" s="44">
        <v>0</v>
      </c>
      <c r="DK49" s="44">
        <v>0</v>
      </c>
      <c r="DL49" s="44">
        <v>0</v>
      </c>
      <c r="DM49" s="44">
        <v>0</v>
      </c>
      <c r="DN49" s="44">
        <v>0</v>
      </c>
      <c r="DO49" s="44">
        <v>0</v>
      </c>
      <c r="DP49" s="44">
        <v>0</v>
      </c>
      <c r="DQ49" s="44">
        <v>0</v>
      </c>
      <c r="DR49" s="44">
        <v>0</v>
      </c>
      <c r="DS49" s="44">
        <v>0</v>
      </c>
      <c r="DT49" s="44">
        <v>155.14553993458469</v>
      </c>
      <c r="DU49" s="44">
        <v>0</v>
      </c>
      <c r="DV49" s="44">
        <v>0</v>
      </c>
      <c r="DW49" s="44">
        <v>0</v>
      </c>
      <c r="DX49" s="44">
        <v>0</v>
      </c>
      <c r="DY49" s="44">
        <v>0</v>
      </c>
      <c r="DZ49" s="44">
        <v>0</v>
      </c>
      <c r="EA49" s="44">
        <v>0</v>
      </c>
      <c r="EB49" s="44">
        <v>0</v>
      </c>
    </row>
    <row r="50" spans="2:132" x14ac:dyDescent="0.25">
      <c r="B50" s="41" t="s">
        <v>139</v>
      </c>
      <c r="C50" s="47" t="s">
        <v>101</v>
      </c>
      <c r="D50" s="46">
        <v>10</v>
      </c>
      <c r="E50" s="86" t="s">
        <v>52</v>
      </c>
      <c r="F50" s="43">
        <v>2114.4</v>
      </c>
      <c r="G50" s="43">
        <v>577.89186046511634</v>
      </c>
      <c r="H50" s="44">
        <v>577.89186046511634</v>
      </c>
      <c r="I50" s="44">
        <v>384.00243316203085</v>
      </c>
      <c r="J50" s="44">
        <v>384.00243316203085</v>
      </c>
      <c r="K50" s="44">
        <v>595.2286162790698</v>
      </c>
      <c r="L50" s="44">
        <v>595.2286162790698</v>
      </c>
      <c r="M50" s="44">
        <v>207.21120000000002</v>
      </c>
      <c r="N50" s="44">
        <v>1496.9951999999998</v>
      </c>
      <c r="O50" s="44">
        <v>238.9272</v>
      </c>
      <c r="P50" s="44">
        <v>119.04572325581397</v>
      </c>
      <c r="Q50" s="44">
        <v>119.04572325581397</v>
      </c>
      <c r="R50" s="44">
        <v>79.104501231378364</v>
      </c>
      <c r="S50" s="44">
        <v>79.104501231378364</v>
      </c>
      <c r="T50" s="44">
        <v>357.13716976744189</v>
      </c>
      <c r="U50" s="44">
        <v>357.13716976744189</v>
      </c>
      <c r="V50" s="44">
        <v>237.31350369413508</v>
      </c>
      <c r="W50" s="44">
        <v>237.31350369413508</v>
      </c>
      <c r="X50" s="44">
        <v>148.80715406976745</v>
      </c>
      <c r="Y50" s="44">
        <v>148.80715406976745</v>
      </c>
      <c r="Z50" s="44">
        <v>98.880626539222945</v>
      </c>
      <c r="AA50" s="44">
        <v>98.880626539222945</v>
      </c>
      <c r="AB50" s="44">
        <v>2.6194615574897981</v>
      </c>
      <c r="AC50" s="44">
        <v>6.3080910976284921</v>
      </c>
      <c r="AD50" s="44">
        <v>2.4163196407865075</v>
      </c>
      <c r="AE50" s="44">
        <v>32.377126132111165</v>
      </c>
      <c r="AF50" s="44">
        <v>97.131378396333503</v>
      </c>
      <c r="AG50" s="44">
        <v>40.471407665138955</v>
      </c>
      <c r="AH50" s="44">
        <v>161.88563066055582</v>
      </c>
      <c r="AJ50" s="63" t="s">
        <v>63</v>
      </c>
      <c r="AK50" s="44">
        <v>0</v>
      </c>
      <c r="AL50" s="44">
        <v>0</v>
      </c>
      <c r="AM50" s="44">
        <v>238.9272</v>
      </c>
      <c r="AN50" s="44">
        <v>238.9272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148.80715406976745</v>
      </c>
      <c r="AZ50" s="44">
        <v>0</v>
      </c>
      <c r="BA50" s="44">
        <v>0</v>
      </c>
      <c r="BB50" s="44">
        <v>0</v>
      </c>
      <c r="BC50" s="44">
        <v>148.80715406976745</v>
      </c>
      <c r="BD50" s="44">
        <v>148.80715406976745</v>
      </c>
      <c r="BE50" s="44">
        <v>0</v>
      </c>
      <c r="BF50" s="44">
        <v>0</v>
      </c>
      <c r="BG50" s="44">
        <v>0</v>
      </c>
      <c r="BH50" s="44">
        <v>148.80715406976745</v>
      </c>
      <c r="BI50" s="44">
        <v>98.880626539222945</v>
      </c>
      <c r="BJ50" s="44">
        <v>0</v>
      </c>
      <c r="BK50" s="44">
        <v>0</v>
      </c>
      <c r="BL50" s="44">
        <v>0</v>
      </c>
      <c r="BM50" s="44">
        <v>98.880626539222945</v>
      </c>
      <c r="BN50" s="44">
        <v>2.4163196407865075</v>
      </c>
      <c r="BO50" s="44">
        <v>40.471407665138955</v>
      </c>
      <c r="BP50" s="44">
        <v>0</v>
      </c>
      <c r="BQ50" s="44">
        <v>0</v>
      </c>
      <c r="BR50" s="44">
        <v>0</v>
      </c>
      <c r="BS50" s="44">
        <v>40.471407665138955</v>
      </c>
      <c r="BT50" s="64">
        <v>2017</v>
      </c>
      <c r="BU50" s="44">
        <v>0</v>
      </c>
      <c r="BV50" s="44">
        <v>238.9272</v>
      </c>
      <c r="BW50" s="44">
        <v>0</v>
      </c>
      <c r="BX50" s="44">
        <v>0</v>
      </c>
      <c r="BY50" s="44">
        <v>0</v>
      </c>
      <c r="BZ50" s="44">
        <v>0</v>
      </c>
      <c r="CA50" s="44">
        <v>0</v>
      </c>
      <c r="CB50" s="44">
        <v>0</v>
      </c>
      <c r="CC50" s="44">
        <v>0</v>
      </c>
      <c r="CD50" s="44">
        <v>0</v>
      </c>
      <c r="CE50" s="44">
        <v>0</v>
      </c>
      <c r="CF50" s="44">
        <v>148.80715406976745</v>
      </c>
      <c r="CG50" s="44">
        <v>0</v>
      </c>
      <c r="CH50" s="44">
        <v>0</v>
      </c>
      <c r="CI50" s="44">
        <v>0</v>
      </c>
      <c r="CJ50" s="44">
        <v>0</v>
      </c>
      <c r="CK50" s="44">
        <v>0</v>
      </c>
      <c r="CL50" s="44">
        <v>0</v>
      </c>
      <c r="CM50" s="44">
        <v>0</v>
      </c>
      <c r="CN50" s="44">
        <v>0</v>
      </c>
      <c r="CO50" s="44">
        <v>0</v>
      </c>
      <c r="CP50" s="44">
        <v>0</v>
      </c>
      <c r="CQ50" s="44">
        <v>0</v>
      </c>
      <c r="CR50" s="44">
        <v>0</v>
      </c>
      <c r="CS50" s="44">
        <v>0</v>
      </c>
      <c r="CT50" s="44">
        <v>0</v>
      </c>
      <c r="CU50" s="44">
        <v>0</v>
      </c>
      <c r="CV50" s="44">
        <v>0</v>
      </c>
      <c r="CW50" s="44">
        <v>0</v>
      </c>
      <c r="CX50" s="44">
        <v>0</v>
      </c>
      <c r="CY50" s="44">
        <v>0</v>
      </c>
      <c r="CZ50" s="44">
        <v>0</v>
      </c>
      <c r="DA50" s="44">
        <v>0</v>
      </c>
      <c r="DB50" s="44">
        <v>0</v>
      </c>
      <c r="DC50" s="44">
        <v>0</v>
      </c>
      <c r="DD50" s="44">
        <v>0</v>
      </c>
      <c r="DE50" s="44">
        <v>0</v>
      </c>
      <c r="DF50" s="44">
        <v>0</v>
      </c>
      <c r="DG50" s="44">
        <v>0</v>
      </c>
      <c r="DH50" s="44">
        <v>0</v>
      </c>
      <c r="DI50" s="44">
        <v>0</v>
      </c>
      <c r="DJ50" s="44">
        <v>0</v>
      </c>
      <c r="DK50" s="44">
        <v>0</v>
      </c>
      <c r="DL50" s="44">
        <v>0</v>
      </c>
      <c r="DM50" s="44">
        <v>0</v>
      </c>
      <c r="DN50" s="44">
        <v>0</v>
      </c>
      <c r="DO50" s="44">
        <v>0</v>
      </c>
      <c r="DP50" s="44">
        <v>0</v>
      </c>
      <c r="DQ50" s="44">
        <v>0</v>
      </c>
      <c r="DR50" s="44">
        <v>0</v>
      </c>
      <c r="DS50" s="44">
        <v>0</v>
      </c>
      <c r="DT50" s="44">
        <v>40.471407665138955</v>
      </c>
      <c r="DU50" s="44">
        <v>0</v>
      </c>
      <c r="DV50" s="44">
        <v>0</v>
      </c>
      <c r="DW50" s="44">
        <v>0</v>
      </c>
      <c r="DX50" s="44">
        <v>0</v>
      </c>
      <c r="DY50" s="44">
        <v>0</v>
      </c>
      <c r="DZ50" s="44">
        <v>0</v>
      </c>
      <c r="EA50" s="44">
        <v>0</v>
      </c>
      <c r="EB50" s="44">
        <v>0</v>
      </c>
    </row>
    <row r="51" spans="2:132" x14ac:dyDescent="0.25">
      <c r="B51" s="41" t="s">
        <v>140</v>
      </c>
      <c r="C51" s="47" t="s">
        <v>101</v>
      </c>
      <c r="D51" s="46">
        <v>3</v>
      </c>
      <c r="E51" s="86" t="s">
        <v>52</v>
      </c>
      <c r="F51" s="43">
        <v>1112</v>
      </c>
      <c r="G51" s="43">
        <v>229.62891860465115</v>
      </c>
      <c r="H51" s="44">
        <v>229.62891860465115</v>
      </c>
      <c r="I51" s="44">
        <v>152.58575090083784</v>
      </c>
      <c r="J51" s="44">
        <v>152.58575090083784</v>
      </c>
      <c r="K51" s="44">
        <v>236.51778616279069</v>
      </c>
      <c r="L51" s="44">
        <v>236.51778616279069</v>
      </c>
      <c r="M51" s="44">
        <v>108.976</v>
      </c>
      <c r="N51" s="44">
        <v>787.29600000000005</v>
      </c>
      <c r="O51" s="44">
        <v>125.65600000000001</v>
      </c>
      <c r="P51" s="44">
        <v>47.303557232558141</v>
      </c>
      <c r="Q51" s="44">
        <v>47.303557232558141</v>
      </c>
      <c r="R51" s="44">
        <v>31.432664685572597</v>
      </c>
      <c r="S51" s="44">
        <v>31.432664685572597</v>
      </c>
      <c r="T51" s="44">
        <v>141.91067169767442</v>
      </c>
      <c r="U51" s="44">
        <v>141.91067169767442</v>
      </c>
      <c r="V51" s="44">
        <v>94.297994056717783</v>
      </c>
      <c r="W51" s="44">
        <v>94.297994056717783</v>
      </c>
      <c r="X51" s="44">
        <v>59.129446540697671</v>
      </c>
      <c r="Y51" s="44">
        <v>59.129446540697671</v>
      </c>
      <c r="Z51" s="44">
        <v>39.290830856965741</v>
      </c>
      <c r="AA51" s="44">
        <v>39.290830856965741</v>
      </c>
      <c r="AB51" s="44">
        <v>3.4669666440980844</v>
      </c>
      <c r="AC51" s="44">
        <v>8.3490217143586545</v>
      </c>
      <c r="AD51" s="44">
        <v>3.1980998431272134</v>
      </c>
      <c r="AE51" s="44">
        <v>12.865252082386558</v>
      </c>
      <c r="AF51" s="44">
        <v>38.59575624715967</v>
      </c>
      <c r="AG51" s="44">
        <v>16.081565102983195</v>
      </c>
      <c r="AH51" s="44">
        <v>64.326260411932779</v>
      </c>
      <c r="AJ51" s="63" t="s">
        <v>63</v>
      </c>
      <c r="AK51" s="44">
        <v>0</v>
      </c>
      <c r="AL51" s="44">
        <v>0</v>
      </c>
      <c r="AM51" s="44">
        <v>125.65600000000001</v>
      </c>
      <c r="AN51" s="44">
        <v>125.65600000000001</v>
      </c>
      <c r="AO51" s="44">
        <v>0</v>
      </c>
      <c r="AP51" s="44">
        <v>0</v>
      </c>
      <c r="AQ51" s="44">
        <v>0</v>
      </c>
      <c r="AR51" s="44">
        <v>0</v>
      </c>
      <c r="AS51" s="44">
        <v>0</v>
      </c>
      <c r="AT51" s="44">
        <v>0</v>
      </c>
      <c r="AU51" s="44">
        <v>0</v>
      </c>
      <c r="AV51" s="44">
        <v>0</v>
      </c>
      <c r="AW51" s="44">
        <v>0</v>
      </c>
      <c r="AX51" s="44">
        <v>0</v>
      </c>
      <c r="AY51" s="44">
        <v>59.129446540697671</v>
      </c>
      <c r="AZ51" s="44">
        <v>0</v>
      </c>
      <c r="BA51" s="44">
        <v>0</v>
      </c>
      <c r="BB51" s="44">
        <v>0</v>
      </c>
      <c r="BC51" s="44">
        <v>59.129446540697671</v>
      </c>
      <c r="BD51" s="44">
        <v>59.129446540697671</v>
      </c>
      <c r="BE51" s="44">
        <v>0</v>
      </c>
      <c r="BF51" s="44">
        <v>0</v>
      </c>
      <c r="BG51" s="44">
        <v>0</v>
      </c>
      <c r="BH51" s="44">
        <v>59.129446540697671</v>
      </c>
      <c r="BI51" s="44">
        <v>39.290830856965741</v>
      </c>
      <c r="BJ51" s="44">
        <v>0</v>
      </c>
      <c r="BK51" s="44">
        <v>0</v>
      </c>
      <c r="BL51" s="44">
        <v>0</v>
      </c>
      <c r="BM51" s="44">
        <v>39.290830856965741</v>
      </c>
      <c r="BN51" s="44">
        <v>3.1980998431272134</v>
      </c>
      <c r="BO51" s="44">
        <v>16.081565102983195</v>
      </c>
      <c r="BP51" s="44">
        <v>0</v>
      </c>
      <c r="BQ51" s="44">
        <v>0</v>
      </c>
      <c r="BR51" s="44">
        <v>0</v>
      </c>
      <c r="BS51" s="44">
        <v>16.081565102983195</v>
      </c>
      <c r="BT51" s="64">
        <v>2017</v>
      </c>
      <c r="BU51" s="44">
        <v>0</v>
      </c>
      <c r="BV51" s="44">
        <v>125.65600000000001</v>
      </c>
      <c r="BW51" s="44">
        <v>0</v>
      </c>
      <c r="BX51" s="44">
        <v>0</v>
      </c>
      <c r="BY51" s="44">
        <v>0</v>
      </c>
      <c r="BZ51" s="44">
        <v>0</v>
      </c>
      <c r="CA51" s="44">
        <v>0</v>
      </c>
      <c r="CB51" s="44">
        <v>0</v>
      </c>
      <c r="CC51" s="44">
        <v>0</v>
      </c>
      <c r="CD51" s="44">
        <v>0</v>
      </c>
      <c r="CE51" s="44">
        <v>0</v>
      </c>
      <c r="CF51" s="44">
        <v>59.129446540697671</v>
      </c>
      <c r="CG51" s="44">
        <v>0</v>
      </c>
      <c r="CH51" s="44">
        <v>0</v>
      </c>
      <c r="CI51" s="44">
        <v>0</v>
      </c>
      <c r="CJ51" s="44">
        <v>0</v>
      </c>
      <c r="CK51" s="44">
        <v>0</v>
      </c>
      <c r="CL51" s="44">
        <v>0</v>
      </c>
      <c r="CM51" s="44">
        <v>0</v>
      </c>
      <c r="CN51" s="44">
        <v>0</v>
      </c>
      <c r="CO51" s="44">
        <v>0</v>
      </c>
      <c r="CP51" s="44">
        <v>0</v>
      </c>
      <c r="CQ51" s="44">
        <v>0</v>
      </c>
      <c r="CR51" s="44">
        <v>0</v>
      </c>
      <c r="CS51" s="44">
        <v>0</v>
      </c>
      <c r="CT51" s="44">
        <v>0</v>
      </c>
      <c r="CU51" s="44">
        <v>0</v>
      </c>
      <c r="CV51" s="44">
        <v>0</v>
      </c>
      <c r="CW51" s="44">
        <v>0</v>
      </c>
      <c r="CX51" s="44">
        <v>0</v>
      </c>
      <c r="CY51" s="44">
        <v>0</v>
      </c>
      <c r="CZ51" s="44">
        <v>0</v>
      </c>
      <c r="DA51" s="44">
        <v>0</v>
      </c>
      <c r="DB51" s="44">
        <v>0</v>
      </c>
      <c r="DC51" s="44">
        <v>0</v>
      </c>
      <c r="DD51" s="44">
        <v>0</v>
      </c>
      <c r="DE51" s="44">
        <v>0</v>
      </c>
      <c r="DF51" s="44">
        <v>0</v>
      </c>
      <c r="DG51" s="44">
        <v>0</v>
      </c>
      <c r="DH51" s="44">
        <v>0</v>
      </c>
      <c r="DI51" s="44">
        <v>0</v>
      </c>
      <c r="DJ51" s="44">
        <v>0</v>
      </c>
      <c r="DK51" s="44">
        <v>0</v>
      </c>
      <c r="DL51" s="44">
        <v>0</v>
      </c>
      <c r="DM51" s="44">
        <v>0</v>
      </c>
      <c r="DN51" s="44">
        <v>0</v>
      </c>
      <c r="DO51" s="44">
        <v>0</v>
      </c>
      <c r="DP51" s="44">
        <v>0</v>
      </c>
      <c r="DQ51" s="44">
        <v>0</v>
      </c>
      <c r="DR51" s="44">
        <v>0</v>
      </c>
      <c r="DS51" s="44">
        <v>0</v>
      </c>
      <c r="DT51" s="44">
        <v>16.081565102983195</v>
      </c>
      <c r="DU51" s="44">
        <v>0</v>
      </c>
      <c r="DV51" s="44">
        <v>0</v>
      </c>
      <c r="DW51" s="44">
        <v>0</v>
      </c>
      <c r="DX51" s="44">
        <v>0</v>
      </c>
      <c r="DY51" s="44">
        <v>0</v>
      </c>
      <c r="DZ51" s="44">
        <v>0</v>
      </c>
      <c r="EA51" s="44">
        <v>0</v>
      </c>
      <c r="EB51" s="44">
        <v>0</v>
      </c>
    </row>
    <row r="52" spans="2:132" x14ac:dyDescent="0.25">
      <c r="B52" s="41" t="s">
        <v>141</v>
      </c>
      <c r="C52" s="47" t="s">
        <v>101</v>
      </c>
      <c r="D52" s="46">
        <v>5</v>
      </c>
      <c r="E52" s="86" t="s">
        <v>52</v>
      </c>
      <c r="F52" s="43">
        <v>3414</v>
      </c>
      <c r="G52" s="43">
        <v>704.82463953488366</v>
      </c>
      <c r="H52" s="44">
        <v>704.82463953488366</v>
      </c>
      <c r="I52" s="44">
        <v>468.34779142954261</v>
      </c>
      <c r="J52" s="44">
        <v>468.34779142954261</v>
      </c>
      <c r="K52" s="44">
        <v>725.96937872093019</v>
      </c>
      <c r="L52" s="44">
        <v>725.96937872093019</v>
      </c>
      <c r="M52" s="44">
        <v>320.916</v>
      </c>
      <c r="N52" s="44">
        <v>2328.348</v>
      </c>
      <c r="O52" s="44">
        <v>375.54</v>
      </c>
      <c r="P52" s="44">
        <v>145.19387574418604</v>
      </c>
      <c r="Q52" s="44">
        <v>145.19387574418604</v>
      </c>
      <c r="R52" s="44">
        <v>96.479645034485785</v>
      </c>
      <c r="S52" s="44">
        <v>96.479645034485785</v>
      </c>
      <c r="T52" s="44">
        <v>435.58162723255811</v>
      </c>
      <c r="U52" s="44">
        <v>435.58162723255811</v>
      </c>
      <c r="V52" s="44">
        <v>289.43893510345737</v>
      </c>
      <c r="W52" s="44">
        <v>289.43893510345737</v>
      </c>
      <c r="X52" s="44">
        <v>181.49234468023255</v>
      </c>
      <c r="Y52" s="44">
        <v>181.49234468023255</v>
      </c>
      <c r="Z52" s="44">
        <v>120.59955629310723</v>
      </c>
      <c r="AA52" s="44">
        <v>120.59955629310723</v>
      </c>
      <c r="AB52" s="44">
        <v>3.3262560189280488</v>
      </c>
      <c r="AC52" s="44">
        <v>8.0443496627976216</v>
      </c>
      <c r="AD52" s="44">
        <v>3.1139418049539187</v>
      </c>
      <c r="AE52" s="44">
        <v>39.488696443784271</v>
      </c>
      <c r="AF52" s="44">
        <v>118.46608933135282</v>
      </c>
      <c r="AG52" s="44">
        <v>49.36087055473034</v>
      </c>
      <c r="AH52" s="44">
        <v>197.44348221892136</v>
      </c>
      <c r="AJ52" s="63" t="s">
        <v>63</v>
      </c>
      <c r="AK52" s="44">
        <v>0</v>
      </c>
      <c r="AL52" s="44">
        <v>0</v>
      </c>
      <c r="AM52" s="44">
        <v>375.54</v>
      </c>
      <c r="AN52" s="44">
        <v>375.54</v>
      </c>
      <c r="AO52" s="44">
        <v>0</v>
      </c>
      <c r="AP52" s="44">
        <v>0</v>
      </c>
      <c r="AQ52" s="44">
        <v>0</v>
      </c>
      <c r="AR52" s="44">
        <v>0</v>
      </c>
      <c r="AS52" s="44">
        <v>0</v>
      </c>
      <c r="AT52" s="44">
        <v>0</v>
      </c>
      <c r="AU52" s="44">
        <v>0</v>
      </c>
      <c r="AV52" s="44">
        <v>0</v>
      </c>
      <c r="AW52" s="44">
        <v>0</v>
      </c>
      <c r="AX52" s="44">
        <v>0</v>
      </c>
      <c r="AY52" s="44">
        <v>181.49234468023255</v>
      </c>
      <c r="AZ52" s="44">
        <v>0</v>
      </c>
      <c r="BA52" s="44">
        <v>0</v>
      </c>
      <c r="BB52" s="44">
        <v>0</v>
      </c>
      <c r="BC52" s="44">
        <v>181.49234468023255</v>
      </c>
      <c r="BD52" s="44">
        <v>181.49234468023255</v>
      </c>
      <c r="BE52" s="44">
        <v>0</v>
      </c>
      <c r="BF52" s="44">
        <v>0</v>
      </c>
      <c r="BG52" s="44">
        <v>0</v>
      </c>
      <c r="BH52" s="44">
        <v>181.49234468023255</v>
      </c>
      <c r="BI52" s="44">
        <v>120.59955629310723</v>
      </c>
      <c r="BJ52" s="44">
        <v>0</v>
      </c>
      <c r="BK52" s="44">
        <v>0</v>
      </c>
      <c r="BL52" s="44">
        <v>0</v>
      </c>
      <c r="BM52" s="44">
        <v>120.59955629310723</v>
      </c>
      <c r="BN52" s="44">
        <v>3.1139418049539187</v>
      </c>
      <c r="BO52" s="44">
        <v>49.36087055473034</v>
      </c>
      <c r="BP52" s="44">
        <v>0</v>
      </c>
      <c r="BQ52" s="44">
        <v>0</v>
      </c>
      <c r="BR52" s="44">
        <v>0</v>
      </c>
      <c r="BS52" s="44">
        <v>49.36087055473034</v>
      </c>
      <c r="BT52" s="64">
        <v>2017</v>
      </c>
      <c r="BU52" s="44">
        <v>0</v>
      </c>
      <c r="BV52" s="44">
        <v>375.54</v>
      </c>
      <c r="BW52" s="44">
        <v>0</v>
      </c>
      <c r="BX52" s="44">
        <v>0</v>
      </c>
      <c r="BY52" s="44">
        <v>0</v>
      </c>
      <c r="BZ52" s="44">
        <v>0</v>
      </c>
      <c r="CA52" s="44">
        <v>0</v>
      </c>
      <c r="CB52" s="44">
        <v>0</v>
      </c>
      <c r="CC52" s="44">
        <v>0</v>
      </c>
      <c r="CD52" s="44">
        <v>0</v>
      </c>
      <c r="CE52" s="44">
        <v>0</v>
      </c>
      <c r="CF52" s="44">
        <v>181.49234468023255</v>
      </c>
      <c r="CG52" s="44">
        <v>0</v>
      </c>
      <c r="CH52" s="44">
        <v>0</v>
      </c>
      <c r="CI52" s="44">
        <v>0</v>
      </c>
      <c r="CJ52" s="44">
        <v>0</v>
      </c>
      <c r="CK52" s="44">
        <v>0</v>
      </c>
      <c r="CL52" s="44">
        <v>0</v>
      </c>
      <c r="CM52" s="44">
        <v>0</v>
      </c>
      <c r="CN52" s="44">
        <v>0</v>
      </c>
      <c r="CO52" s="44">
        <v>0</v>
      </c>
      <c r="CP52" s="44">
        <v>0</v>
      </c>
      <c r="CQ52" s="44">
        <v>0</v>
      </c>
      <c r="CR52" s="44">
        <v>0</v>
      </c>
      <c r="CS52" s="44">
        <v>0</v>
      </c>
      <c r="CT52" s="44">
        <v>0</v>
      </c>
      <c r="CU52" s="44">
        <v>0</v>
      </c>
      <c r="CV52" s="44">
        <v>0</v>
      </c>
      <c r="CW52" s="44">
        <v>0</v>
      </c>
      <c r="CX52" s="44">
        <v>0</v>
      </c>
      <c r="CY52" s="44">
        <v>0</v>
      </c>
      <c r="CZ52" s="44">
        <v>0</v>
      </c>
      <c r="DA52" s="44">
        <v>0</v>
      </c>
      <c r="DB52" s="44">
        <v>0</v>
      </c>
      <c r="DC52" s="44">
        <v>0</v>
      </c>
      <c r="DD52" s="44">
        <v>0</v>
      </c>
      <c r="DE52" s="44">
        <v>0</v>
      </c>
      <c r="DF52" s="44">
        <v>0</v>
      </c>
      <c r="DG52" s="44">
        <v>0</v>
      </c>
      <c r="DH52" s="44">
        <v>0</v>
      </c>
      <c r="DI52" s="44">
        <v>0</v>
      </c>
      <c r="DJ52" s="44">
        <v>0</v>
      </c>
      <c r="DK52" s="44">
        <v>0</v>
      </c>
      <c r="DL52" s="44">
        <v>0</v>
      </c>
      <c r="DM52" s="44">
        <v>0</v>
      </c>
      <c r="DN52" s="44">
        <v>0</v>
      </c>
      <c r="DO52" s="44">
        <v>0</v>
      </c>
      <c r="DP52" s="44">
        <v>0</v>
      </c>
      <c r="DQ52" s="44">
        <v>0</v>
      </c>
      <c r="DR52" s="44">
        <v>0</v>
      </c>
      <c r="DS52" s="44">
        <v>0</v>
      </c>
      <c r="DT52" s="44">
        <v>49.36087055473034</v>
      </c>
      <c r="DU52" s="44">
        <v>0</v>
      </c>
      <c r="DV52" s="44">
        <v>0</v>
      </c>
      <c r="DW52" s="44">
        <v>0</v>
      </c>
      <c r="DX52" s="44">
        <v>0</v>
      </c>
      <c r="DY52" s="44">
        <v>0</v>
      </c>
      <c r="DZ52" s="44">
        <v>0</v>
      </c>
      <c r="EA52" s="44">
        <v>0</v>
      </c>
      <c r="EB52" s="44">
        <v>0</v>
      </c>
    </row>
    <row r="53" spans="2:132" x14ac:dyDescent="0.25">
      <c r="B53" s="41" t="s">
        <v>142</v>
      </c>
      <c r="C53" s="47" t="s">
        <v>101</v>
      </c>
      <c r="D53" s="46">
        <v>6</v>
      </c>
      <c r="E53" s="86" t="s">
        <v>52</v>
      </c>
      <c r="F53" s="43">
        <v>4741</v>
      </c>
      <c r="G53" s="43">
        <v>786.28866279069757</v>
      </c>
      <c r="H53" s="44">
        <v>786.28866279069757</v>
      </c>
      <c r="I53" s="44">
        <v>522.47968925593386</v>
      </c>
      <c r="J53" s="44">
        <v>522.47968925593386</v>
      </c>
      <c r="K53" s="44">
        <v>809.87732267441856</v>
      </c>
      <c r="L53" s="44">
        <v>809.87732267441856</v>
      </c>
      <c r="M53" s="44">
        <v>445.654</v>
      </c>
      <c r="N53" s="44">
        <v>3233.3620000000001</v>
      </c>
      <c r="O53" s="44">
        <v>521.51</v>
      </c>
      <c r="P53" s="44">
        <v>145.77791808139534</v>
      </c>
      <c r="Q53" s="44">
        <v>145.77791808139534</v>
      </c>
      <c r="R53" s="44">
        <v>96.867734388050138</v>
      </c>
      <c r="S53" s="44">
        <v>96.867734388050138</v>
      </c>
      <c r="T53" s="44">
        <v>453.53130069767445</v>
      </c>
      <c r="U53" s="44">
        <v>453.53130069767445</v>
      </c>
      <c r="V53" s="44">
        <v>301.36628476282272</v>
      </c>
      <c r="W53" s="44">
        <v>301.36628476282272</v>
      </c>
      <c r="X53" s="44">
        <v>178.17301098837208</v>
      </c>
      <c r="Y53" s="44">
        <v>178.17301098837208</v>
      </c>
      <c r="Z53" s="44">
        <v>118.39389758539463</v>
      </c>
      <c r="AA53" s="44">
        <v>118.39389758539463</v>
      </c>
      <c r="AB53" s="44">
        <v>4.6006444025491433</v>
      </c>
      <c r="AC53" s="44">
        <v>10.729010388619542</v>
      </c>
      <c r="AD53" s="44">
        <v>4.4048723003130084</v>
      </c>
      <c r="AE53" s="44">
        <v>39.647539717621875</v>
      </c>
      <c r="AF53" s="44">
        <v>123.34790134371251</v>
      </c>
      <c r="AG53" s="44">
        <v>48.458104099315626</v>
      </c>
      <c r="AH53" s="44">
        <v>220.26410954234373</v>
      </c>
      <c r="AJ53" s="63" t="s">
        <v>63</v>
      </c>
      <c r="AK53" s="44">
        <v>0</v>
      </c>
      <c r="AL53" s="44">
        <v>0</v>
      </c>
      <c r="AM53" s="44">
        <v>521.51</v>
      </c>
      <c r="AN53" s="44">
        <v>521.51</v>
      </c>
      <c r="AO53" s="44">
        <v>0</v>
      </c>
      <c r="AP53" s="44">
        <v>0</v>
      </c>
      <c r="AQ53" s="44">
        <v>0</v>
      </c>
      <c r="AR53" s="44">
        <v>0</v>
      </c>
      <c r="AS53" s="44">
        <v>0</v>
      </c>
      <c r="AT53" s="44">
        <v>0</v>
      </c>
      <c r="AU53" s="44">
        <v>0</v>
      </c>
      <c r="AV53" s="44">
        <v>0</v>
      </c>
      <c r="AW53" s="44">
        <v>0</v>
      </c>
      <c r="AX53" s="44">
        <v>0</v>
      </c>
      <c r="AY53" s="44">
        <v>178.17301098837208</v>
      </c>
      <c r="AZ53" s="44">
        <v>0</v>
      </c>
      <c r="BA53" s="44">
        <v>0</v>
      </c>
      <c r="BB53" s="44">
        <v>0</v>
      </c>
      <c r="BC53" s="44">
        <v>178.17301098837208</v>
      </c>
      <c r="BD53" s="44">
        <v>178.17301098837208</v>
      </c>
      <c r="BE53" s="44">
        <v>0</v>
      </c>
      <c r="BF53" s="44">
        <v>0</v>
      </c>
      <c r="BG53" s="44">
        <v>0</v>
      </c>
      <c r="BH53" s="44">
        <v>178.17301098837208</v>
      </c>
      <c r="BI53" s="44">
        <v>118.39389758539463</v>
      </c>
      <c r="BJ53" s="44">
        <v>0</v>
      </c>
      <c r="BK53" s="44">
        <v>0</v>
      </c>
      <c r="BL53" s="44">
        <v>0</v>
      </c>
      <c r="BM53" s="44">
        <v>118.39389758539463</v>
      </c>
      <c r="BN53" s="44">
        <v>4.4048723003130084</v>
      </c>
      <c r="BO53" s="44">
        <v>48.458104099315626</v>
      </c>
      <c r="BP53" s="44">
        <v>0</v>
      </c>
      <c r="BQ53" s="44">
        <v>0</v>
      </c>
      <c r="BR53" s="44">
        <v>0</v>
      </c>
      <c r="BS53" s="44">
        <v>48.458104099315626</v>
      </c>
      <c r="BT53" s="64">
        <v>2017</v>
      </c>
      <c r="BU53" s="44">
        <v>0</v>
      </c>
      <c r="BV53" s="44">
        <v>521.51</v>
      </c>
      <c r="BW53" s="44">
        <v>0</v>
      </c>
      <c r="BX53" s="44">
        <v>0</v>
      </c>
      <c r="BY53" s="44">
        <v>0</v>
      </c>
      <c r="BZ53" s="44">
        <v>0</v>
      </c>
      <c r="CA53" s="44">
        <v>0</v>
      </c>
      <c r="CB53" s="44">
        <v>0</v>
      </c>
      <c r="CC53" s="44">
        <v>0</v>
      </c>
      <c r="CD53" s="44">
        <v>0</v>
      </c>
      <c r="CE53" s="44">
        <v>0</v>
      </c>
      <c r="CF53" s="44">
        <v>178.17301098837208</v>
      </c>
      <c r="CG53" s="44">
        <v>0</v>
      </c>
      <c r="CH53" s="44">
        <v>0</v>
      </c>
      <c r="CI53" s="44">
        <v>0</v>
      </c>
      <c r="CJ53" s="44">
        <v>0</v>
      </c>
      <c r="CK53" s="44">
        <v>0</v>
      </c>
      <c r="CL53" s="44">
        <v>0</v>
      </c>
      <c r="CM53" s="44">
        <v>0</v>
      </c>
      <c r="CN53" s="44">
        <v>0</v>
      </c>
      <c r="CO53" s="44">
        <v>0</v>
      </c>
      <c r="CP53" s="44">
        <v>0</v>
      </c>
      <c r="CQ53" s="44">
        <v>0</v>
      </c>
      <c r="CR53" s="44">
        <v>0</v>
      </c>
      <c r="CS53" s="44">
        <v>0</v>
      </c>
      <c r="CT53" s="44">
        <v>0</v>
      </c>
      <c r="CU53" s="44">
        <v>0</v>
      </c>
      <c r="CV53" s="44">
        <v>0</v>
      </c>
      <c r="CW53" s="44">
        <v>0</v>
      </c>
      <c r="CX53" s="44">
        <v>0</v>
      </c>
      <c r="CY53" s="44">
        <v>0</v>
      </c>
      <c r="CZ53" s="44">
        <v>0</v>
      </c>
      <c r="DA53" s="44">
        <v>0</v>
      </c>
      <c r="DB53" s="44">
        <v>0</v>
      </c>
      <c r="DC53" s="44">
        <v>0</v>
      </c>
      <c r="DD53" s="44">
        <v>0</v>
      </c>
      <c r="DE53" s="44">
        <v>0</v>
      </c>
      <c r="DF53" s="44">
        <v>0</v>
      </c>
      <c r="DG53" s="44">
        <v>0</v>
      </c>
      <c r="DH53" s="44">
        <v>0</v>
      </c>
      <c r="DI53" s="44">
        <v>0</v>
      </c>
      <c r="DJ53" s="44">
        <v>0</v>
      </c>
      <c r="DK53" s="44">
        <v>0</v>
      </c>
      <c r="DL53" s="44">
        <v>0</v>
      </c>
      <c r="DM53" s="44">
        <v>0</v>
      </c>
      <c r="DN53" s="44">
        <v>0</v>
      </c>
      <c r="DO53" s="44">
        <v>0</v>
      </c>
      <c r="DP53" s="44">
        <v>0</v>
      </c>
      <c r="DQ53" s="44">
        <v>0</v>
      </c>
      <c r="DR53" s="44">
        <v>0</v>
      </c>
      <c r="DS53" s="44">
        <v>0</v>
      </c>
      <c r="DT53" s="44">
        <v>48.458104099315626</v>
      </c>
      <c r="DU53" s="44">
        <v>0</v>
      </c>
      <c r="DV53" s="44">
        <v>0</v>
      </c>
      <c r="DW53" s="44">
        <v>0</v>
      </c>
      <c r="DX53" s="44">
        <v>0</v>
      </c>
      <c r="DY53" s="44">
        <v>0</v>
      </c>
      <c r="DZ53" s="44">
        <v>0</v>
      </c>
      <c r="EA53" s="44">
        <v>0</v>
      </c>
      <c r="EB53" s="44">
        <v>0</v>
      </c>
    </row>
    <row r="54" spans="2:132" x14ac:dyDescent="0.25">
      <c r="B54" s="41" t="s">
        <v>143</v>
      </c>
      <c r="C54" s="47" t="s">
        <v>101</v>
      </c>
      <c r="D54" s="46">
        <v>9</v>
      </c>
      <c r="E54" s="86" t="s">
        <v>52</v>
      </c>
      <c r="F54" s="43">
        <v>3919</v>
      </c>
      <c r="G54" s="43">
        <v>1756.6545697674417</v>
      </c>
      <c r="H54" s="44">
        <v>1756.6545697674417</v>
      </c>
      <c r="I54" s="44">
        <v>1167.276570521306</v>
      </c>
      <c r="J54" s="44">
        <v>1167.276570521306</v>
      </c>
      <c r="K54" s="44">
        <v>1809.354206860465</v>
      </c>
      <c r="L54" s="44">
        <v>1809.354206860465</v>
      </c>
      <c r="M54" s="44">
        <v>368.38600000000002</v>
      </c>
      <c r="N54" s="44">
        <v>2672.7579999999998</v>
      </c>
      <c r="O54" s="44">
        <v>431.09</v>
      </c>
      <c r="P54" s="44">
        <v>361.87084137209303</v>
      </c>
      <c r="Q54" s="44">
        <v>361.87084137209303</v>
      </c>
      <c r="R54" s="44">
        <v>240.45897352738908</v>
      </c>
      <c r="S54" s="44">
        <v>240.45897352738908</v>
      </c>
      <c r="T54" s="44">
        <v>1085.612524116279</v>
      </c>
      <c r="U54" s="44">
        <v>1085.612524116279</v>
      </c>
      <c r="V54" s="44">
        <v>721.37692058216714</v>
      </c>
      <c r="W54" s="44">
        <v>721.37692058216714</v>
      </c>
      <c r="X54" s="44">
        <v>452.33855171511624</v>
      </c>
      <c r="Y54" s="44">
        <v>452.33855171511624</v>
      </c>
      <c r="Z54" s="44">
        <v>300.57371690923628</v>
      </c>
      <c r="AA54" s="44">
        <v>300.57371690923628</v>
      </c>
      <c r="AB54" s="44">
        <v>1.5320118629635573</v>
      </c>
      <c r="AC54" s="44">
        <v>3.7050783352522907</v>
      </c>
      <c r="AD54" s="44">
        <v>1.4342238717105644</v>
      </c>
      <c r="AE54" s="44">
        <v>98.418805432098921</v>
      </c>
      <c r="AF54" s="44">
        <v>295.25641629629672</v>
      </c>
      <c r="AG54" s="44">
        <v>123.02350679012363</v>
      </c>
      <c r="AH54" s="44">
        <v>492.09402716049453</v>
      </c>
      <c r="AJ54" s="63" t="s">
        <v>63</v>
      </c>
      <c r="AK54" s="44">
        <v>0</v>
      </c>
      <c r="AL54" s="44">
        <v>0</v>
      </c>
      <c r="AM54" s="44">
        <v>431.09</v>
      </c>
      <c r="AN54" s="44">
        <v>431.09</v>
      </c>
      <c r="AO54" s="44">
        <v>0</v>
      </c>
      <c r="AP54" s="44">
        <v>0</v>
      </c>
      <c r="AQ54" s="44">
        <v>0</v>
      </c>
      <c r="AR54" s="44">
        <v>0</v>
      </c>
      <c r="AS54" s="44">
        <v>0</v>
      </c>
      <c r="AT54" s="44">
        <v>0</v>
      </c>
      <c r="AU54" s="44">
        <v>0</v>
      </c>
      <c r="AV54" s="44">
        <v>0</v>
      </c>
      <c r="AW54" s="44">
        <v>0</v>
      </c>
      <c r="AX54" s="44">
        <v>0</v>
      </c>
      <c r="AY54" s="44">
        <v>452.33855171511624</v>
      </c>
      <c r="AZ54" s="44">
        <v>0</v>
      </c>
      <c r="BA54" s="44">
        <v>0</v>
      </c>
      <c r="BB54" s="44">
        <v>0</v>
      </c>
      <c r="BC54" s="44">
        <v>452.33855171511624</v>
      </c>
      <c r="BD54" s="44">
        <v>452.33855171511624</v>
      </c>
      <c r="BE54" s="44">
        <v>0</v>
      </c>
      <c r="BF54" s="44">
        <v>0</v>
      </c>
      <c r="BG54" s="44">
        <v>0</v>
      </c>
      <c r="BH54" s="44">
        <v>452.33855171511624</v>
      </c>
      <c r="BI54" s="44">
        <v>300.57371690923628</v>
      </c>
      <c r="BJ54" s="44">
        <v>0</v>
      </c>
      <c r="BK54" s="44">
        <v>0</v>
      </c>
      <c r="BL54" s="44">
        <v>0</v>
      </c>
      <c r="BM54" s="44">
        <v>300.57371690923628</v>
      </c>
      <c r="BN54" s="44">
        <v>1.4342238717105644</v>
      </c>
      <c r="BO54" s="44">
        <v>123.02350679012363</v>
      </c>
      <c r="BP54" s="44">
        <v>0</v>
      </c>
      <c r="BQ54" s="44">
        <v>0</v>
      </c>
      <c r="BR54" s="44">
        <v>0</v>
      </c>
      <c r="BS54" s="44">
        <v>123.02350679012363</v>
      </c>
      <c r="BT54" s="64">
        <v>2017</v>
      </c>
      <c r="BU54" s="44">
        <v>0</v>
      </c>
      <c r="BV54" s="44">
        <v>431.09</v>
      </c>
      <c r="BW54" s="44">
        <v>0</v>
      </c>
      <c r="BX54" s="44">
        <v>0</v>
      </c>
      <c r="BY54" s="44">
        <v>0</v>
      </c>
      <c r="BZ54" s="44">
        <v>0</v>
      </c>
      <c r="CA54" s="44">
        <v>0</v>
      </c>
      <c r="CB54" s="44">
        <v>0</v>
      </c>
      <c r="CC54" s="44">
        <v>0</v>
      </c>
      <c r="CD54" s="44">
        <v>0</v>
      </c>
      <c r="CE54" s="44">
        <v>0</v>
      </c>
      <c r="CF54" s="44">
        <v>452.33855171511624</v>
      </c>
      <c r="CG54" s="44">
        <v>0</v>
      </c>
      <c r="CH54" s="44">
        <v>0</v>
      </c>
      <c r="CI54" s="44">
        <v>0</v>
      </c>
      <c r="CJ54" s="44">
        <v>0</v>
      </c>
      <c r="CK54" s="44">
        <v>0</v>
      </c>
      <c r="CL54" s="44">
        <v>0</v>
      </c>
      <c r="CM54" s="44">
        <v>0</v>
      </c>
      <c r="CN54" s="44">
        <v>0</v>
      </c>
      <c r="CO54" s="44">
        <v>0</v>
      </c>
      <c r="CP54" s="44">
        <v>0</v>
      </c>
      <c r="CQ54" s="44">
        <v>0</v>
      </c>
      <c r="CR54" s="44">
        <v>0</v>
      </c>
      <c r="CS54" s="44">
        <v>0</v>
      </c>
      <c r="CT54" s="44">
        <v>0</v>
      </c>
      <c r="CU54" s="44">
        <v>0</v>
      </c>
      <c r="CV54" s="44">
        <v>0</v>
      </c>
      <c r="CW54" s="44">
        <v>0</v>
      </c>
      <c r="CX54" s="44">
        <v>0</v>
      </c>
      <c r="CY54" s="44">
        <v>0</v>
      </c>
      <c r="CZ54" s="44">
        <v>0</v>
      </c>
      <c r="DA54" s="44">
        <v>0</v>
      </c>
      <c r="DB54" s="44">
        <v>0</v>
      </c>
      <c r="DC54" s="44">
        <v>0</v>
      </c>
      <c r="DD54" s="44">
        <v>0</v>
      </c>
      <c r="DE54" s="44">
        <v>0</v>
      </c>
      <c r="DF54" s="44">
        <v>0</v>
      </c>
      <c r="DG54" s="44">
        <v>0</v>
      </c>
      <c r="DH54" s="44">
        <v>0</v>
      </c>
      <c r="DI54" s="44">
        <v>0</v>
      </c>
      <c r="DJ54" s="44">
        <v>0</v>
      </c>
      <c r="DK54" s="44">
        <v>0</v>
      </c>
      <c r="DL54" s="44">
        <v>0</v>
      </c>
      <c r="DM54" s="44">
        <v>0</v>
      </c>
      <c r="DN54" s="44">
        <v>0</v>
      </c>
      <c r="DO54" s="44">
        <v>0</v>
      </c>
      <c r="DP54" s="44">
        <v>0</v>
      </c>
      <c r="DQ54" s="44">
        <v>0</v>
      </c>
      <c r="DR54" s="44">
        <v>0</v>
      </c>
      <c r="DS54" s="44">
        <v>0</v>
      </c>
      <c r="DT54" s="44">
        <v>123.02350679012363</v>
      </c>
      <c r="DU54" s="44">
        <v>0</v>
      </c>
      <c r="DV54" s="44">
        <v>0</v>
      </c>
      <c r="DW54" s="44">
        <v>0</v>
      </c>
      <c r="DX54" s="44">
        <v>0</v>
      </c>
      <c r="DY54" s="44">
        <v>0</v>
      </c>
      <c r="DZ54" s="44">
        <v>0</v>
      </c>
      <c r="EA54" s="44">
        <v>0</v>
      </c>
      <c r="EB54" s="44">
        <v>0</v>
      </c>
    </row>
    <row r="55" spans="2:132" x14ac:dyDescent="0.25">
      <c r="B55" s="41" t="s">
        <v>144</v>
      </c>
      <c r="C55" s="47" t="s">
        <v>101</v>
      </c>
      <c r="D55" s="46">
        <v>10</v>
      </c>
      <c r="E55" s="86" t="s">
        <v>52</v>
      </c>
      <c r="F55" s="43">
        <v>4804</v>
      </c>
      <c r="G55" s="43">
        <v>520.5739767441861</v>
      </c>
      <c r="H55" s="44">
        <v>520.5739767441861</v>
      </c>
      <c r="I55" s="44">
        <v>345.91536477034134</v>
      </c>
      <c r="J55" s="44">
        <v>345.91536477034134</v>
      </c>
      <c r="K55" s="44">
        <v>577.83711418604662</v>
      </c>
      <c r="L55" s="44">
        <v>577.83711418604662</v>
      </c>
      <c r="M55" s="44">
        <v>451.57600000000002</v>
      </c>
      <c r="N55" s="44">
        <v>3276.328</v>
      </c>
      <c r="O55" s="44">
        <v>528.44000000000005</v>
      </c>
      <c r="P55" s="44">
        <v>104.01068055348838</v>
      </c>
      <c r="Q55" s="44">
        <v>104.01068055348838</v>
      </c>
      <c r="R55" s="44">
        <v>69.113889881114204</v>
      </c>
      <c r="S55" s="44">
        <v>69.113889881114204</v>
      </c>
      <c r="T55" s="44">
        <v>323.58878394418616</v>
      </c>
      <c r="U55" s="44">
        <v>323.58878394418616</v>
      </c>
      <c r="V55" s="44">
        <v>215.02099074124425</v>
      </c>
      <c r="W55" s="44">
        <v>215.02099074124425</v>
      </c>
      <c r="X55" s="44">
        <v>127.12416512093026</v>
      </c>
      <c r="Y55" s="44">
        <v>127.12416512093026</v>
      </c>
      <c r="Z55" s="44">
        <v>84.472532076917375</v>
      </c>
      <c r="AA55" s="44">
        <v>84.472532076917375</v>
      </c>
      <c r="AB55" s="44">
        <v>6.5337951716619544</v>
      </c>
      <c r="AC55" s="44">
        <v>15.237247250631103</v>
      </c>
      <c r="AD55" s="44">
        <v>6.2557613345699563</v>
      </c>
      <c r="AE55" s="44">
        <v>28.288012633016198</v>
      </c>
      <c r="AF55" s="44">
        <v>88.007150413828185</v>
      </c>
      <c r="AG55" s="44">
        <v>34.574237662575356</v>
      </c>
      <c r="AH55" s="44">
        <v>157.1556257389789</v>
      </c>
      <c r="AJ55" s="63" t="s">
        <v>63</v>
      </c>
      <c r="AK55" s="44">
        <v>0</v>
      </c>
      <c r="AL55" s="44">
        <v>0</v>
      </c>
      <c r="AM55" s="44">
        <v>528.44000000000005</v>
      </c>
      <c r="AN55" s="44">
        <v>528.44000000000005</v>
      </c>
      <c r="AO55" s="44">
        <v>0</v>
      </c>
      <c r="AP55" s="44">
        <v>0</v>
      </c>
      <c r="AQ55" s="44">
        <v>0</v>
      </c>
      <c r="AR55" s="44">
        <v>0</v>
      </c>
      <c r="AS55" s="44">
        <v>0</v>
      </c>
      <c r="AT55" s="44">
        <v>0</v>
      </c>
      <c r="AU55" s="44">
        <v>0</v>
      </c>
      <c r="AV55" s="44">
        <v>0</v>
      </c>
      <c r="AW55" s="44">
        <v>0</v>
      </c>
      <c r="AX55" s="44">
        <v>0</v>
      </c>
      <c r="AY55" s="44">
        <v>127.12416512093026</v>
      </c>
      <c r="AZ55" s="44">
        <v>0</v>
      </c>
      <c r="BA55" s="44">
        <v>0</v>
      </c>
      <c r="BB55" s="44">
        <v>0</v>
      </c>
      <c r="BC55" s="44">
        <v>127.12416512093026</v>
      </c>
      <c r="BD55" s="44">
        <v>127.12416512093026</v>
      </c>
      <c r="BE55" s="44">
        <v>0</v>
      </c>
      <c r="BF55" s="44">
        <v>0</v>
      </c>
      <c r="BG55" s="44">
        <v>0</v>
      </c>
      <c r="BH55" s="44">
        <v>127.12416512093026</v>
      </c>
      <c r="BI55" s="44">
        <v>84.472532076917375</v>
      </c>
      <c r="BJ55" s="44">
        <v>0</v>
      </c>
      <c r="BK55" s="44">
        <v>0</v>
      </c>
      <c r="BL55" s="44">
        <v>0</v>
      </c>
      <c r="BM55" s="44">
        <v>84.472532076917375</v>
      </c>
      <c r="BN55" s="44">
        <v>6.2557613345699563</v>
      </c>
      <c r="BO55" s="44">
        <v>34.574237662575356</v>
      </c>
      <c r="BP55" s="44">
        <v>0</v>
      </c>
      <c r="BQ55" s="44">
        <v>0</v>
      </c>
      <c r="BR55" s="44">
        <v>0</v>
      </c>
      <c r="BS55" s="44">
        <v>34.574237662575356</v>
      </c>
      <c r="BT55" s="64">
        <v>2017</v>
      </c>
      <c r="BU55" s="44">
        <v>0</v>
      </c>
      <c r="BV55" s="44">
        <v>528.44000000000005</v>
      </c>
      <c r="BW55" s="44">
        <v>0</v>
      </c>
      <c r="BX55" s="44">
        <v>0</v>
      </c>
      <c r="BY55" s="44">
        <v>0</v>
      </c>
      <c r="BZ55" s="44">
        <v>0</v>
      </c>
      <c r="CA55" s="44">
        <v>0</v>
      </c>
      <c r="CB55" s="44">
        <v>0</v>
      </c>
      <c r="CC55" s="44">
        <v>0</v>
      </c>
      <c r="CD55" s="44">
        <v>0</v>
      </c>
      <c r="CE55" s="44">
        <v>0</v>
      </c>
      <c r="CF55" s="44">
        <v>127.12416512093026</v>
      </c>
      <c r="CG55" s="44">
        <v>0</v>
      </c>
      <c r="CH55" s="44">
        <v>0</v>
      </c>
      <c r="CI55" s="44">
        <v>0</v>
      </c>
      <c r="CJ55" s="44">
        <v>0</v>
      </c>
      <c r="CK55" s="44">
        <v>0</v>
      </c>
      <c r="CL55" s="44">
        <v>0</v>
      </c>
      <c r="CM55" s="44">
        <v>0</v>
      </c>
      <c r="CN55" s="44">
        <v>0</v>
      </c>
      <c r="CO55" s="44">
        <v>0</v>
      </c>
      <c r="CP55" s="44">
        <v>0</v>
      </c>
      <c r="CQ55" s="44">
        <v>0</v>
      </c>
      <c r="CR55" s="44">
        <v>0</v>
      </c>
      <c r="CS55" s="44">
        <v>0</v>
      </c>
      <c r="CT55" s="44">
        <v>0</v>
      </c>
      <c r="CU55" s="44">
        <v>0</v>
      </c>
      <c r="CV55" s="44">
        <v>0</v>
      </c>
      <c r="CW55" s="44">
        <v>0</v>
      </c>
      <c r="CX55" s="44">
        <v>0</v>
      </c>
      <c r="CY55" s="44">
        <v>0</v>
      </c>
      <c r="CZ55" s="44">
        <v>0</v>
      </c>
      <c r="DA55" s="44">
        <v>0</v>
      </c>
      <c r="DB55" s="44">
        <v>0</v>
      </c>
      <c r="DC55" s="44">
        <v>0</v>
      </c>
      <c r="DD55" s="44">
        <v>0</v>
      </c>
      <c r="DE55" s="44">
        <v>0</v>
      </c>
      <c r="DF55" s="44">
        <v>0</v>
      </c>
      <c r="DG55" s="44">
        <v>0</v>
      </c>
      <c r="DH55" s="44">
        <v>0</v>
      </c>
      <c r="DI55" s="44">
        <v>0</v>
      </c>
      <c r="DJ55" s="44">
        <v>0</v>
      </c>
      <c r="DK55" s="44">
        <v>0</v>
      </c>
      <c r="DL55" s="44">
        <v>0</v>
      </c>
      <c r="DM55" s="44">
        <v>0</v>
      </c>
      <c r="DN55" s="44">
        <v>0</v>
      </c>
      <c r="DO55" s="44">
        <v>0</v>
      </c>
      <c r="DP55" s="44">
        <v>0</v>
      </c>
      <c r="DQ55" s="44">
        <v>0</v>
      </c>
      <c r="DR55" s="44">
        <v>0</v>
      </c>
      <c r="DS55" s="44">
        <v>0</v>
      </c>
      <c r="DT55" s="44">
        <v>34.574237662575356</v>
      </c>
      <c r="DU55" s="44">
        <v>0</v>
      </c>
      <c r="DV55" s="44">
        <v>0</v>
      </c>
      <c r="DW55" s="44">
        <v>0</v>
      </c>
      <c r="DX55" s="44">
        <v>0</v>
      </c>
      <c r="DY55" s="44">
        <v>0</v>
      </c>
      <c r="DZ55" s="44">
        <v>0</v>
      </c>
      <c r="EA55" s="44">
        <v>0</v>
      </c>
      <c r="EB55" s="44">
        <v>0</v>
      </c>
    </row>
    <row r="56" spans="2:132" x14ac:dyDescent="0.25">
      <c r="B56" s="41" t="s">
        <v>145</v>
      </c>
      <c r="C56" s="47" t="s">
        <v>101</v>
      </c>
      <c r="D56" s="46">
        <v>10</v>
      </c>
      <c r="E56" s="86" t="s">
        <v>52</v>
      </c>
      <c r="F56" s="43">
        <v>6222</v>
      </c>
      <c r="G56" s="43">
        <v>703.61310465116276</v>
      </c>
      <c r="H56" s="44">
        <v>703.61310465116276</v>
      </c>
      <c r="I56" s="44">
        <v>467.54274056269867</v>
      </c>
      <c r="J56" s="44">
        <v>467.54274056269867</v>
      </c>
      <c r="K56" s="44">
        <v>781.01054616279077</v>
      </c>
      <c r="L56" s="44">
        <v>781.01054616279077</v>
      </c>
      <c r="M56" s="44">
        <v>466.65</v>
      </c>
      <c r="N56" s="44">
        <v>4006.9679999999998</v>
      </c>
      <c r="O56" s="44">
        <v>628.42200000000003</v>
      </c>
      <c r="P56" s="44">
        <v>140.58189830930235</v>
      </c>
      <c r="Q56" s="44">
        <v>140.58189830930235</v>
      </c>
      <c r="R56" s="44">
        <v>93.415039564427218</v>
      </c>
      <c r="S56" s="44">
        <v>93.415039564427218</v>
      </c>
      <c r="T56" s="44">
        <v>437.36590585116289</v>
      </c>
      <c r="U56" s="44">
        <v>437.36590585116289</v>
      </c>
      <c r="V56" s="44">
        <v>290.62456753377359</v>
      </c>
      <c r="W56" s="44">
        <v>290.62456753377359</v>
      </c>
      <c r="X56" s="44">
        <v>171.82232015581397</v>
      </c>
      <c r="Y56" s="44">
        <v>171.82232015581397</v>
      </c>
      <c r="Z56" s="44">
        <v>114.17393724541104</v>
      </c>
      <c r="AA56" s="44">
        <v>114.17393724541104</v>
      </c>
      <c r="AB56" s="44">
        <v>4.9954482937210249</v>
      </c>
      <c r="AC56" s="44">
        <v>13.787437290670027</v>
      </c>
      <c r="AD56" s="44">
        <v>5.5040757563544389</v>
      </c>
      <c r="AE56" s="44">
        <v>38.234366837950347</v>
      </c>
      <c r="AF56" s="44">
        <v>118.95136349584553</v>
      </c>
      <c r="AG56" s="44">
        <v>46.730892801939312</v>
      </c>
      <c r="AH56" s="44">
        <v>212.41314909972414</v>
      </c>
      <c r="AJ56" s="63" t="s">
        <v>63</v>
      </c>
      <c r="AK56" s="44">
        <v>0</v>
      </c>
      <c r="AL56" s="44">
        <v>0</v>
      </c>
      <c r="AM56" s="44">
        <v>628.42200000000003</v>
      </c>
      <c r="AN56" s="44">
        <v>628.42200000000003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171.82232015581397</v>
      </c>
      <c r="AZ56" s="44">
        <v>0</v>
      </c>
      <c r="BA56" s="44">
        <v>0</v>
      </c>
      <c r="BB56" s="44">
        <v>0</v>
      </c>
      <c r="BC56" s="44">
        <v>171.82232015581397</v>
      </c>
      <c r="BD56" s="44">
        <v>171.82232015581397</v>
      </c>
      <c r="BE56" s="44">
        <v>0</v>
      </c>
      <c r="BF56" s="44">
        <v>0</v>
      </c>
      <c r="BG56" s="44">
        <v>0</v>
      </c>
      <c r="BH56" s="44">
        <v>171.82232015581397</v>
      </c>
      <c r="BI56" s="44">
        <v>114.17393724541104</v>
      </c>
      <c r="BJ56" s="44">
        <v>0</v>
      </c>
      <c r="BK56" s="44">
        <v>0</v>
      </c>
      <c r="BL56" s="44">
        <v>0</v>
      </c>
      <c r="BM56" s="44">
        <v>114.17393724541104</v>
      </c>
      <c r="BN56" s="44">
        <v>5.5040757563544389</v>
      </c>
      <c r="BO56" s="44">
        <v>46.730892801939312</v>
      </c>
      <c r="BP56" s="44">
        <v>0</v>
      </c>
      <c r="BQ56" s="44">
        <v>0</v>
      </c>
      <c r="BR56" s="44">
        <v>0</v>
      </c>
      <c r="BS56" s="44">
        <v>46.730892801939312</v>
      </c>
      <c r="BT56" s="64">
        <v>2017</v>
      </c>
      <c r="BU56" s="44">
        <v>0</v>
      </c>
      <c r="BV56" s="44">
        <v>628.42200000000003</v>
      </c>
      <c r="BW56" s="44">
        <v>0</v>
      </c>
      <c r="BX56" s="44">
        <v>0</v>
      </c>
      <c r="BY56" s="44">
        <v>0</v>
      </c>
      <c r="BZ56" s="44">
        <v>0</v>
      </c>
      <c r="CA56" s="44">
        <v>0</v>
      </c>
      <c r="CB56" s="44">
        <v>0</v>
      </c>
      <c r="CC56" s="44">
        <v>0</v>
      </c>
      <c r="CD56" s="44">
        <v>0</v>
      </c>
      <c r="CE56" s="44">
        <v>0</v>
      </c>
      <c r="CF56" s="44">
        <v>171.82232015581397</v>
      </c>
      <c r="CG56" s="44">
        <v>0</v>
      </c>
      <c r="CH56" s="44">
        <v>0</v>
      </c>
      <c r="CI56" s="44">
        <v>0</v>
      </c>
      <c r="CJ56" s="44">
        <v>0</v>
      </c>
      <c r="CK56" s="44">
        <v>0</v>
      </c>
      <c r="CL56" s="44">
        <v>0</v>
      </c>
      <c r="CM56" s="44">
        <v>0</v>
      </c>
      <c r="CN56" s="44">
        <v>0</v>
      </c>
      <c r="CO56" s="44">
        <v>0</v>
      </c>
      <c r="CP56" s="44">
        <v>0</v>
      </c>
      <c r="CQ56" s="44">
        <v>0</v>
      </c>
      <c r="CR56" s="44">
        <v>0</v>
      </c>
      <c r="CS56" s="44">
        <v>0</v>
      </c>
      <c r="CT56" s="44">
        <v>0</v>
      </c>
      <c r="CU56" s="44">
        <v>0</v>
      </c>
      <c r="CV56" s="44">
        <v>0</v>
      </c>
      <c r="CW56" s="44">
        <v>0</v>
      </c>
      <c r="CX56" s="44">
        <v>0</v>
      </c>
      <c r="CY56" s="44">
        <v>0</v>
      </c>
      <c r="CZ56" s="44">
        <v>0</v>
      </c>
      <c r="DA56" s="44">
        <v>0</v>
      </c>
      <c r="DB56" s="44">
        <v>0</v>
      </c>
      <c r="DC56" s="44">
        <v>0</v>
      </c>
      <c r="DD56" s="44">
        <v>0</v>
      </c>
      <c r="DE56" s="44">
        <v>0</v>
      </c>
      <c r="DF56" s="44">
        <v>0</v>
      </c>
      <c r="DG56" s="44">
        <v>0</v>
      </c>
      <c r="DH56" s="44">
        <v>0</v>
      </c>
      <c r="DI56" s="44">
        <v>0</v>
      </c>
      <c r="DJ56" s="44">
        <v>0</v>
      </c>
      <c r="DK56" s="44">
        <v>0</v>
      </c>
      <c r="DL56" s="44">
        <v>0</v>
      </c>
      <c r="DM56" s="44">
        <v>0</v>
      </c>
      <c r="DN56" s="44">
        <v>0</v>
      </c>
      <c r="DO56" s="44">
        <v>0</v>
      </c>
      <c r="DP56" s="44">
        <v>0</v>
      </c>
      <c r="DQ56" s="44">
        <v>0</v>
      </c>
      <c r="DR56" s="44">
        <v>0</v>
      </c>
      <c r="DS56" s="44">
        <v>0</v>
      </c>
      <c r="DT56" s="44">
        <v>46.730892801939312</v>
      </c>
      <c r="DU56" s="44">
        <v>0</v>
      </c>
      <c r="DV56" s="44">
        <v>0</v>
      </c>
      <c r="DW56" s="44">
        <v>0</v>
      </c>
      <c r="DX56" s="44">
        <v>0</v>
      </c>
      <c r="DY56" s="44">
        <v>0</v>
      </c>
      <c r="DZ56" s="44">
        <v>0</v>
      </c>
      <c r="EA56" s="44">
        <v>0</v>
      </c>
      <c r="EB56" s="44">
        <v>0</v>
      </c>
    </row>
    <row r="57" spans="2:132" x14ac:dyDescent="0.25">
      <c r="B57" s="41" t="s">
        <v>146</v>
      </c>
      <c r="C57" s="47" t="s">
        <v>101</v>
      </c>
      <c r="D57" s="46">
        <v>10</v>
      </c>
      <c r="E57" s="86" t="s">
        <v>52</v>
      </c>
      <c r="F57" s="43">
        <v>2047</v>
      </c>
      <c r="G57" s="43">
        <v>379.65866279069763</v>
      </c>
      <c r="H57" s="44">
        <v>379.65866279069763</v>
      </c>
      <c r="I57" s="44">
        <v>252.27877438061145</v>
      </c>
      <c r="J57" s="44">
        <v>252.27877438061145</v>
      </c>
      <c r="K57" s="44">
        <v>391.04842267441859</v>
      </c>
      <c r="L57" s="44">
        <v>391.04842267441859</v>
      </c>
      <c r="M57" s="44">
        <v>200.60599999999999</v>
      </c>
      <c r="N57" s="44">
        <v>1449.2760000000001</v>
      </c>
      <c r="O57" s="44">
        <v>231.31100000000001</v>
      </c>
      <c r="P57" s="44">
        <v>70.388716081395344</v>
      </c>
      <c r="Q57" s="44">
        <v>70.388716081395344</v>
      </c>
      <c r="R57" s="44">
        <v>46.77248477016537</v>
      </c>
      <c r="S57" s="44">
        <v>46.77248477016537</v>
      </c>
      <c r="T57" s="44">
        <v>218.98711669767442</v>
      </c>
      <c r="U57" s="44">
        <v>218.98711669767442</v>
      </c>
      <c r="V57" s="44">
        <v>145.51439706273672</v>
      </c>
      <c r="W57" s="44">
        <v>145.51439706273672</v>
      </c>
      <c r="X57" s="44">
        <v>86.030652988372097</v>
      </c>
      <c r="Y57" s="44">
        <v>86.030652988372097</v>
      </c>
      <c r="Z57" s="44">
        <v>57.166370274646567</v>
      </c>
      <c r="AA57" s="44">
        <v>57.166370274646567</v>
      </c>
      <c r="AB57" s="44">
        <v>4.2889746179993402</v>
      </c>
      <c r="AC57" s="44">
        <v>9.959674295150073</v>
      </c>
      <c r="AD57" s="44">
        <v>4.046277538502161</v>
      </c>
      <c r="AE57" s="44">
        <v>19.143773304207276</v>
      </c>
      <c r="AF57" s="44">
        <v>59.558405835311532</v>
      </c>
      <c r="AG57" s="44">
        <v>23.397945149586675</v>
      </c>
      <c r="AH57" s="44">
        <v>106.35429613448487</v>
      </c>
      <c r="AJ57" s="63" t="s">
        <v>63</v>
      </c>
      <c r="AK57" s="44">
        <v>0</v>
      </c>
      <c r="AL57" s="44">
        <v>0</v>
      </c>
      <c r="AM57" s="44">
        <v>231.31100000000001</v>
      </c>
      <c r="AN57" s="44">
        <v>231.31100000000001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86.030652988372097</v>
      </c>
      <c r="AZ57" s="44">
        <v>0</v>
      </c>
      <c r="BA57" s="44">
        <v>0</v>
      </c>
      <c r="BB57" s="44">
        <v>0</v>
      </c>
      <c r="BC57" s="44">
        <v>86.030652988372097</v>
      </c>
      <c r="BD57" s="44">
        <v>86.030652988372097</v>
      </c>
      <c r="BE57" s="44">
        <v>0</v>
      </c>
      <c r="BF57" s="44">
        <v>0</v>
      </c>
      <c r="BG57" s="44">
        <v>0</v>
      </c>
      <c r="BH57" s="44">
        <v>86.030652988372097</v>
      </c>
      <c r="BI57" s="44">
        <v>57.166370274646567</v>
      </c>
      <c r="BJ57" s="44">
        <v>0</v>
      </c>
      <c r="BK57" s="44">
        <v>0</v>
      </c>
      <c r="BL57" s="44">
        <v>0</v>
      </c>
      <c r="BM57" s="44">
        <v>57.166370274646567</v>
      </c>
      <c r="BN57" s="44">
        <v>4.046277538502161</v>
      </c>
      <c r="BO57" s="44">
        <v>23.397945149586675</v>
      </c>
      <c r="BP57" s="44">
        <v>0</v>
      </c>
      <c r="BQ57" s="44">
        <v>0</v>
      </c>
      <c r="BR57" s="44">
        <v>0</v>
      </c>
      <c r="BS57" s="44">
        <v>23.397945149586675</v>
      </c>
      <c r="BT57" s="64">
        <v>2017</v>
      </c>
      <c r="BU57" s="44">
        <v>0</v>
      </c>
      <c r="BV57" s="44">
        <v>231.31100000000001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86.030652988372097</v>
      </c>
      <c r="CG57" s="44">
        <v>0</v>
      </c>
      <c r="CH57" s="44">
        <v>0</v>
      </c>
      <c r="CI57" s="44">
        <v>0</v>
      </c>
      <c r="CJ57" s="44">
        <v>0</v>
      </c>
      <c r="CK57" s="44">
        <v>0</v>
      </c>
      <c r="CL57" s="44">
        <v>0</v>
      </c>
      <c r="CM57" s="44">
        <v>0</v>
      </c>
      <c r="CN57" s="44">
        <v>0</v>
      </c>
      <c r="CO57" s="44">
        <v>0</v>
      </c>
      <c r="CP57" s="44">
        <v>0</v>
      </c>
      <c r="CQ57" s="44">
        <v>0</v>
      </c>
      <c r="CR57" s="44">
        <v>0</v>
      </c>
      <c r="CS57" s="44">
        <v>0</v>
      </c>
      <c r="CT57" s="44"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44">
        <v>0</v>
      </c>
      <c r="DO57" s="44">
        <v>0</v>
      </c>
      <c r="DP57" s="44">
        <v>0</v>
      </c>
      <c r="DQ57" s="44">
        <v>0</v>
      </c>
      <c r="DR57" s="44">
        <v>0</v>
      </c>
      <c r="DS57" s="44">
        <v>0</v>
      </c>
      <c r="DT57" s="44">
        <v>23.397945149586675</v>
      </c>
      <c r="DU57" s="44">
        <v>0</v>
      </c>
      <c r="DV57" s="44">
        <v>0</v>
      </c>
      <c r="DW57" s="44">
        <v>0</v>
      </c>
      <c r="DX57" s="44">
        <v>0</v>
      </c>
      <c r="DY57" s="44">
        <v>0</v>
      </c>
      <c r="DZ57" s="44">
        <v>0</v>
      </c>
      <c r="EA57" s="44">
        <v>0</v>
      </c>
      <c r="EB57" s="44">
        <v>0</v>
      </c>
    </row>
    <row r="58" spans="2:132" x14ac:dyDescent="0.25">
      <c r="B58" s="41" t="s">
        <v>147</v>
      </c>
      <c r="C58" s="47" t="s">
        <v>101</v>
      </c>
      <c r="D58" s="46">
        <v>9</v>
      </c>
      <c r="E58" s="86" t="s">
        <v>52</v>
      </c>
      <c r="F58" s="43">
        <v>3620</v>
      </c>
      <c r="G58" s="43">
        <v>657.248081395349</v>
      </c>
      <c r="H58" s="44">
        <v>657.248081395349</v>
      </c>
      <c r="I58" s="44">
        <v>436.73372081025428</v>
      </c>
      <c r="J58" s="44">
        <v>436.73372081025428</v>
      </c>
      <c r="K58" s="44">
        <v>676.9655238372095</v>
      </c>
      <c r="L58" s="44">
        <v>676.9655238372095</v>
      </c>
      <c r="M58" s="44">
        <v>340.28</v>
      </c>
      <c r="N58" s="44">
        <v>2468.84</v>
      </c>
      <c r="O58" s="44">
        <v>398.2</v>
      </c>
      <c r="P58" s="44">
        <v>121.85379429069771</v>
      </c>
      <c r="Q58" s="44">
        <v>121.85379429069771</v>
      </c>
      <c r="R58" s="44">
        <v>80.970431838221145</v>
      </c>
      <c r="S58" s="44">
        <v>80.970431838221145</v>
      </c>
      <c r="T58" s="44">
        <v>379.10069334883735</v>
      </c>
      <c r="U58" s="44">
        <v>379.10069334883735</v>
      </c>
      <c r="V58" s="44">
        <v>251.9080101633547</v>
      </c>
      <c r="W58" s="44">
        <v>251.9080101633547</v>
      </c>
      <c r="X58" s="44">
        <v>148.9324152441861</v>
      </c>
      <c r="Y58" s="44">
        <v>148.9324152441861</v>
      </c>
      <c r="Z58" s="44">
        <v>98.963861135603622</v>
      </c>
      <c r="AA58" s="44">
        <v>98.963861135603622</v>
      </c>
      <c r="AB58" s="44">
        <v>4.2025217387981719</v>
      </c>
      <c r="AC58" s="44">
        <v>9.8005617145680777</v>
      </c>
      <c r="AD58" s="44">
        <v>4.0236910265088879</v>
      </c>
      <c r="AE58" s="44">
        <v>33.140843362750267</v>
      </c>
      <c r="AF58" s="44">
        <v>103.10484601744528</v>
      </c>
      <c r="AG58" s="44">
        <v>40.505475221139221</v>
      </c>
      <c r="AH58" s="44">
        <v>184.1157964597237</v>
      </c>
      <c r="AJ58" s="63" t="s">
        <v>63</v>
      </c>
      <c r="AK58" s="44">
        <v>0</v>
      </c>
      <c r="AL58" s="44">
        <v>0</v>
      </c>
      <c r="AM58" s="44">
        <v>398.2</v>
      </c>
      <c r="AN58" s="44">
        <v>398.2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148.9324152441861</v>
      </c>
      <c r="AZ58" s="44">
        <v>0</v>
      </c>
      <c r="BA58" s="44">
        <v>0</v>
      </c>
      <c r="BB58" s="44">
        <v>0</v>
      </c>
      <c r="BC58" s="44">
        <v>148.9324152441861</v>
      </c>
      <c r="BD58" s="44">
        <v>148.9324152441861</v>
      </c>
      <c r="BE58" s="44">
        <v>0</v>
      </c>
      <c r="BF58" s="44">
        <v>0</v>
      </c>
      <c r="BG58" s="44">
        <v>0</v>
      </c>
      <c r="BH58" s="44">
        <v>148.9324152441861</v>
      </c>
      <c r="BI58" s="44">
        <v>98.963861135603622</v>
      </c>
      <c r="BJ58" s="44">
        <v>0</v>
      </c>
      <c r="BK58" s="44">
        <v>0</v>
      </c>
      <c r="BL58" s="44">
        <v>0</v>
      </c>
      <c r="BM58" s="44">
        <v>98.963861135603622</v>
      </c>
      <c r="BN58" s="44">
        <v>4.0236910265088879</v>
      </c>
      <c r="BO58" s="44">
        <v>40.505475221139221</v>
      </c>
      <c r="BP58" s="44">
        <v>0</v>
      </c>
      <c r="BQ58" s="44">
        <v>0</v>
      </c>
      <c r="BR58" s="44">
        <v>0</v>
      </c>
      <c r="BS58" s="44">
        <v>40.505475221139221</v>
      </c>
      <c r="BT58" s="64">
        <v>2017</v>
      </c>
      <c r="BU58" s="44">
        <v>0</v>
      </c>
      <c r="BV58" s="44">
        <v>398.2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148.9324152441861</v>
      </c>
      <c r="CG58" s="44">
        <v>0</v>
      </c>
      <c r="CH58" s="44">
        <v>0</v>
      </c>
      <c r="CI58" s="44">
        <v>0</v>
      </c>
      <c r="CJ58" s="44">
        <v>0</v>
      </c>
      <c r="CK58" s="44">
        <v>0</v>
      </c>
      <c r="CL58" s="44">
        <v>0</v>
      </c>
      <c r="CM58" s="44">
        <v>0</v>
      </c>
      <c r="CN58" s="44">
        <v>0</v>
      </c>
      <c r="CO58" s="44">
        <v>0</v>
      </c>
      <c r="CP58" s="44">
        <v>0</v>
      </c>
      <c r="CQ58" s="44">
        <v>0</v>
      </c>
      <c r="CR58" s="44">
        <v>0</v>
      </c>
      <c r="CS58" s="44">
        <v>0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44">
        <v>0</v>
      </c>
      <c r="DO58" s="44">
        <v>0</v>
      </c>
      <c r="DP58" s="44">
        <v>0</v>
      </c>
      <c r="DQ58" s="44">
        <v>0</v>
      </c>
      <c r="DR58" s="44">
        <v>0</v>
      </c>
      <c r="DS58" s="44">
        <v>0</v>
      </c>
      <c r="DT58" s="44">
        <v>40.505475221139221</v>
      </c>
      <c r="DU58" s="44">
        <v>0</v>
      </c>
      <c r="DV58" s="44">
        <v>0</v>
      </c>
      <c r="DW58" s="44">
        <v>0</v>
      </c>
      <c r="DX58" s="44">
        <v>0</v>
      </c>
      <c r="DY58" s="44">
        <v>0</v>
      </c>
      <c r="DZ58" s="44">
        <v>0</v>
      </c>
      <c r="EA58" s="44">
        <v>0</v>
      </c>
      <c r="EB58" s="44">
        <v>0</v>
      </c>
    </row>
    <row r="59" spans="2:132" x14ac:dyDescent="0.25">
      <c r="B59" s="41" t="s">
        <v>148</v>
      </c>
      <c r="C59" s="47" t="s">
        <v>101</v>
      </c>
      <c r="D59" s="46">
        <v>16</v>
      </c>
      <c r="E59" s="86" t="s">
        <v>52</v>
      </c>
      <c r="F59" s="43">
        <v>5242</v>
      </c>
      <c r="G59" s="43">
        <v>1040.2001744186045</v>
      </c>
      <c r="H59" s="44">
        <v>1040.2001744186045</v>
      </c>
      <c r="I59" s="44">
        <v>691.20094135055683</v>
      </c>
      <c r="J59" s="44">
        <v>691.20094135055683</v>
      </c>
      <c r="K59" s="44">
        <v>1071.4061796511628</v>
      </c>
      <c r="L59" s="44">
        <v>1071.4061796511628</v>
      </c>
      <c r="M59" s="44">
        <v>471.78</v>
      </c>
      <c r="N59" s="44">
        <v>3470.2040000000002</v>
      </c>
      <c r="O59" s="44">
        <v>529.44200000000001</v>
      </c>
      <c r="P59" s="44">
        <v>192.8531123372093</v>
      </c>
      <c r="Q59" s="44">
        <v>192.8531123372093</v>
      </c>
      <c r="R59" s="44">
        <v>128.14865452639324</v>
      </c>
      <c r="S59" s="44">
        <v>128.14865452639324</v>
      </c>
      <c r="T59" s="44">
        <v>599.98746060465123</v>
      </c>
      <c r="U59" s="44">
        <v>599.98746060465123</v>
      </c>
      <c r="V59" s="44">
        <v>398.68470297100129</v>
      </c>
      <c r="W59" s="44">
        <v>398.68470297100129</v>
      </c>
      <c r="X59" s="44">
        <v>235.70935952325581</v>
      </c>
      <c r="Y59" s="44">
        <v>235.70935952325581</v>
      </c>
      <c r="Z59" s="44">
        <v>156.62613331003618</v>
      </c>
      <c r="AA59" s="44">
        <v>156.62613331003618</v>
      </c>
      <c r="AB59" s="44">
        <v>3.6815056837200979</v>
      </c>
      <c r="AC59" s="44">
        <v>8.704131295081087</v>
      </c>
      <c r="AD59" s="44">
        <v>3.3802915823248174</v>
      </c>
      <c r="AE59" s="44">
        <v>52.450683420977775</v>
      </c>
      <c r="AF59" s="44">
        <v>163.17990397637533</v>
      </c>
      <c r="AG59" s="44">
        <v>64.106390847861732</v>
      </c>
      <c r="AH59" s="44">
        <v>291.39268567209876</v>
      </c>
      <c r="AJ59" s="63" t="s">
        <v>63</v>
      </c>
      <c r="AK59" s="44">
        <v>0</v>
      </c>
      <c r="AL59" s="44">
        <v>0</v>
      </c>
      <c r="AM59" s="44">
        <v>529.44200000000001</v>
      </c>
      <c r="AN59" s="44">
        <v>529.44200000000001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235.70935952325581</v>
      </c>
      <c r="AZ59" s="44">
        <v>0</v>
      </c>
      <c r="BA59" s="44">
        <v>0</v>
      </c>
      <c r="BB59" s="44">
        <v>0</v>
      </c>
      <c r="BC59" s="44">
        <v>235.70935952325581</v>
      </c>
      <c r="BD59" s="44">
        <v>235.70935952325581</v>
      </c>
      <c r="BE59" s="44">
        <v>0</v>
      </c>
      <c r="BF59" s="44">
        <v>0</v>
      </c>
      <c r="BG59" s="44">
        <v>0</v>
      </c>
      <c r="BH59" s="44">
        <v>235.70935952325581</v>
      </c>
      <c r="BI59" s="44">
        <v>156.62613331003618</v>
      </c>
      <c r="BJ59" s="44">
        <v>0</v>
      </c>
      <c r="BK59" s="44">
        <v>0</v>
      </c>
      <c r="BL59" s="44">
        <v>0</v>
      </c>
      <c r="BM59" s="44">
        <v>156.62613331003618</v>
      </c>
      <c r="BN59" s="44">
        <v>3.3802915823248174</v>
      </c>
      <c r="BO59" s="44">
        <v>64.106390847861732</v>
      </c>
      <c r="BP59" s="44">
        <v>0</v>
      </c>
      <c r="BQ59" s="44">
        <v>0</v>
      </c>
      <c r="BR59" s="44">
        <v>0</v>
      </c>
      <c r="BS59" s="44">
        <v>64.106390847861732</v>
      </c>
      <c r="BT59" s="64">
        <v>2017</v>
      </c>
      <c r="BU59" s="44">
        <v>0</v>
      </c>
      <c r="BV59" s="44">
        <v>529.44200000000001</v>
      </c>
      <c r="BW59" s="44">
        <v>0</v>
      </c>
      <c r="BX59" s="44">
        <v>0</v>
      </c>
      <c r="BY59" s="44">
        <v>0</v>
      </c>
      <c r="BZ59" s="44">
        <v>0</v>
      </c>
      <c r="CA59" s="44">
        <v>0</v>
      </c>
      <c r="CB59" s="44">
        <v>0</v>
      </c>
      <c r="CC59" s="44">
        <v>0</v>
      </c>
      <c r="CD59" s="44">
        <v>0</v>
      </c>
      <c r="CE59" s="44">
        <v>0</v>
      </c>
      <c r="CF59" s="44">
        <v>235.70935952325581</v>
      </c>
      <c r="CG59" s="44">
        <v>0</v>
      </c>
      <c r="CH59" s="44">
        <v>0</v>
      </c>
      <c r="CI59" s="44">
        <v>0</v>
      </c>
      <c r="CJ59" s="44">
        <v>0</v>
      </c>
      <c r="CK59" s="44">
        <v>0</v>
      </c>
      <c r="CL59" s="44">
        <v>0</v>
      </c>
      <c r="CM59" s="44">
        <v>0</v>
      </c>
      <c r="CN59" s="44">
        <v>0</v>
      </c>
      <c r="CO59" s="44">
        <v>0</v>
      </c>
      <c r="CP59" s="44">
        <v>0</v>
      </c>
      <c r="CQ59" s="44">
        <v>0</v>
      </c>
      <c r="CR59" s="44">
        <v>0</v>
      </c>
      <c r="CS59" s="44">
        <v>0</v>
      </c>
      <c r="CT59" s="44">
        <v>0</v>
      </c>
      <c r="CU59" s="44">
        <v>0</v>
      </c>
      <c r="CV59" s="44">
        <v>0</v>
      </c>
      <c r="CW59" s="44">
        <v>0</v>
      </c>
      <c r="CX59" s="44">
        <v>0</v>
      </c>
      <c r="CY59" s="44">
        <v>0</v>
      </c>
      <c r="CZ59" s="44">
        <v>0</v>
      </c>
      <c r="DA59" s="44">
        <v>0</v>
      </c>
      <c r="DB59" s="44">
        <v>0</v>
      </c>
      <c r="DC59" s="44">
        <v>0</v>
      </c>
      <c r="DD59" s="44">
        <v>0</v>
      </c>
      <c r="DE59" s="44">
        <v>0</v>
      </c>
      <c r="DF59" s="44">
        <v>0</v>
      </c>
      <c r="DG59" s="44">
        <v>0</v>
      </c>
      <c r="DH59" s="44">
        <v>0</v>
      </c>
      <c r="DI59" s="44">
        <v>0</v>
      </c>
      <c r="DJ59" s="44">
        <v>0</v>
      </c>
      <c r="DK59" s="44">
        <v>0</v>
      </c>
      <c r="DL59" s="44">
        <v>0</v>
      </c>
      <c r="DM59" s="44">
        <v>0</v>
      </c>
      <c r="DN59" s="44">
        <v>0</v>
      </c>
      <c r="DO59" s="44">
        <v>0</v>
      </c>
      <c r="DP59" s="44">
        <v>0</v>
      </c>
      <c r="DQ59" s="44">
        <v>0</v>
      </c>
      <c r="DR59" s="44">
        <v>0</v>
      </c>
      <c r="DS59" s="44">
        <v>0</v>
      </c>
      <c r="DT59" s="44">
        <v>64.106390847861732</v>
      </c>
      <c r="DU59" s="44">
        <v>0</v>
      </c>
      <c r="DV59" s="44">
        <v>0</v>
      </c>
      <c r="DW59" s="44">
        <v>0</v>
      </c>
      <c r="DX59" s="44">
        <v>0</v>
      </c>
      <c r="DY59" s="44">
        <v>0</v>
      </c>
      <c r="DZ59" s="44">
        <v>0</v>
      </c>
      <c r="EA59" s="44">
        <v>0</v>
      </c>
      <c r="EB59" s="44">
        <v>0</v>
      </c>
    </row>
    <row r="60" spans="2:132" x14ac:dyDescent="0.25">
      <c r="B60" s="41" t="s">
        <v>149</v>
      </c>
      <c r="C60" s="47" t="s">
        <v>101</v>
      </c>
      <c r="D60" s="46">
        <v>3</v>
      </c>
      <c r="E60" s="86" t="s">
        <v>52</v>
      </c>
      <c r="F60" s="43">
        <v>1089.4000000000001</v>
      </c>
      <c r="G60" s="43">
        <v>214.98011627906979</v>
      </c>
      <c r="H60" s="44">
        <v>214.98011627906979</v>
      </c>
      <c r="I60" s="44">
        <v>142.85179179747647</v>
      </c>
      <c r="J60" s="44">
        <v>142.85179179747647</v>
      </c>
      <c r="K60" s="44">
        <v>221.42951976744189</v>
      </c>
      <c r="L60" s="44">
        <v>221.42951976744189</v>
      </c>
      <c r="M60" s="44">
        <v>106.76120000000002</v>
      </c>
      <c r="N60" s="44">
        <v>771.29520000000002</v>
      </c>
      <c r="O60" s="44">
        <v>123.10220000000001</v>
      </c>
      <c r="P60" s="44">
        <v>39.857313558139538</v>
      </c>
      <c r="Q60" s="44">
        <v>39.857313558139538</v>
      </c>
      <c r="R60" s="44">
        <v>26.484722199252136</v>
      </c>
      <c r="S60" s="44">
        <v>26.484722199252136</v>
      </c>
      <c r="T60" s="44">
        <v>124.00053106976748</v>
      </c>
      <c r="U60" s="44">
        <v>124.00053106976748</v>
      </c>
      <c r="V60" s="44">
        <v>82.396913508784436</v>
      </c>
      <c r="W60" s="44">
        <v>82.396913508784436</v>
      </c>
      <c r="X60" s="44">
        <v>48.714494348837214</v>
      </c>
      <c r="Y60" s="44">
        <v>48.714494348837214</v>
      </c>
      <c r="Z60" s="44">
        <v>32.370216021308167</v>
      </c>
      <c r="AA60" s="44">
        <v>32.370216021308167</v>
      </c>
      <c r="AB60" s="44">
        <v>4.0310485115458263</v>
      </c>
      <c r="AC60" s="44">
        <v>9.3607292695225937</v>
      </c>
      <c r="AD60" s="44">
        <v>3.8029465085733811</v>
      </c>
      <c r="AE60" s="44">
        <v>10.840080878722071</v>
      </c>
      <c r="AF60" s="44">
        <v>33.724696067135341</v>
      </c>
      <c r="AG60" s="44">
        <v>13.24898774066031</v>
      </c>
      <c r="AH60" s="44">
        <v>60.222671548455956</v>
      </c>
      <c r="AJ60" s="63" t="s">
        <v>63</v>
      </c>
      <c r="AK60" s="44">
        <v>0</v>
      </c>
      <c r="AL60" s="44">
        <v>0</v>
      </c>
      <c r="AM60" s="44">
        <v>123.10220000000001</v>
      </c>
      <c r="AN60" s="44">
        <v>123.10220000000001</v>
      </c>
      <c r="AO60" s="44">
        <v>0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48.714494348837214</v>
      </c>
      <c r="AZ60" s="44">
        <v>0</v>
      </c>
      <c r="BA60" s="44">
        <v>0</v>
      </c>
      <c r="BB60" s="44">
        <v>0</v>
      </c>
      <c r="BC60" s="44">
        <v>48.714494348837214</v>
      </c>
      <c r="BD60" s="44">
        <v>48.714494348837214</v>
      </c>
      <c r="BE60" s="44">
        <v>0</v>
      </c>
      <c r="BF60" s="44">
        <v>0</v>
      </c>
      <c r="BG60" s="44">
        <v>0</v>
      </c>
      <c r="BH60" s="44">
        <v>48.714494348837214</v>
      </c>
      <c r="BI60" s="44">
        <v>32.370216021308167</v>
      </c>
      <c r="BJ60" s="44">
        <v>0</v>
      </c>
      <c r="BK60" s="44">
        <v>0</v>
      </c>
      <c r="BL60" s="44">
        <v>0</v>
      </c>
      <c r="BM60" s="44">
        <v>32.370216021308167</v>
      </c>
      <c r="BN60" s="44">
        <v>3.8029465085733811</v>
      </c>
      <c r="BO60" s="44">
        <v>13.24898774066031</v>
      </c>
      <c r="BP60" s="44">
        <v>0</v>
      </c>
      <c r="BQ60" s="44">
        <v>0</v>
      </c>
      <c r="BR60" s="44">
        <v>0</v>
      </c>
      <c r="BS60" s="44">
        <v>13.24898774066031</v>
      </c>
      <c r="BT60" s="64">
        <v>2017</v>
      </c>
      <c r="BU60" s="44">
        <v>0</v>
      </c>
      <c r="BV60" s="44">
        <v>123.10220000000001</v>
      </c>
      <c r="BW60" s="44">
        <v>0</v>
      </c>
      <c r="BX60" s="44">
        <v>0</v>
      </c>
      <c r="BY60" s="44">
        <v>0</v>
      </c>
      <c r="BZ60" s="44">
        <v>0</v>
      </c>
      <c r="CA60" s="44">
        <v>0</v>
      </c>
      <c r="CB60" s="44">
        <v>0</v>
      </c>
      <c r="CC60" s="44">
        <v>0</v>
      </c>
      <c r="CD60" s="44">
        <v>0</v>
      </c>
      <c r="CE60" s="44">
        <v>0</v>
      </c>
      <c r="CF60" s="44">
        <v>48.714494348837214</v>
      </c>
      <c r="CG60" s="44">
        <v>0</v>
      </c>
      <c r="CH60" s="44">
        <v>0</v>
      </c>
      <c r="CI60" s="44">
        <v>0</v>
      </c>
      <c r="CJ60" s="44">
        <v>0</v>
      </c>
      <c r="CK60" s="44">
        <v>0</v>
      </c>
      <c r="CL60" s="44">
        <v>0</v>
      </c>
      <c r="CM60" s="44">
        <v>0</v>
      </c>
      <c r="CN60" s="44">
        <v>0</v>
      </c>
      <c r="CO60" s="44">
        <v>0</v>
      </c>
      <c r="CP60" s="44">
        <v>0</v>
      </c>
      <c r="CQ60" s="44">
        <v>0</v>
      </c>
      <c r="CR60" s="44">
        <v>0</v>
      </c>
      <c r="CS60" s="44">
        <v>0</v>
      </c>
      <c r="CT60" s="44">
        <v>0</v>
      </c>
      <c r="CU60" s="44">
        <v>0</v>
      </c>
      <c r="CV60" s="44">
        <v>0</v>
      </c>
      <c r="CW60" s="44">
        <v>0</v>
      </c>
      <c r="CX60" s="44">
        <v>0</v>
      </c>
      <c r="CY60" s="44">
        <v>0</v>
      </c>
      <c r="CZ60" s="44">
        <v>0</v>
      </c>
      <c r="DA60" s="44">
        <v>0</v>
      </c>
      <c r="DB60" s="44">
        <v>0</v>
      </c>
      <c r="DC60" s="44">
        <v>0</v>
      </c>
      <c r="DD60" s="44">
        <v>0</v>
      </c>
      <c r="DE60" s="44">
        <v>0</v>
      </c>
      <c r="DF60" s="44">
        <v>0</v>
      </c>
      <c r="DG60" s="44">
        <v>0</v>
      </c>
      <c r="DH60" s="44">
        <v>0</v>
      </c>
      <c r="DI60" s="44">
        <v>0</v>
      </c>
      <c r="DJ60" s="44">
        <v>0</v>
      </c>
      <c r="DK60" s="44">
        <v>0</v>
      </c>
      <c r="DL60" s="44">
        <v>0</v>
      </c>
      <c r="DM60" s="44">
        <v>0</v>
      </c>
      <c r="DN60" s="44">
        <v>0</v>
      </c>
      <c r="DO60" s="44">
        <v>0</v>
      </c>
      <c r="DP60" s="44">
        <v>0</v>
      </c>
      <c r="DQ60" s="44">
        <v>0</v>
      </c>
      <c r="DR60" s="44">
        <v>0</v>
      </c>
      <c r="DS60" s="44">
        <v>0</v>
      </c>
      <c r="DT60" s="44">
        <v>13.24898774066031</v>
      </c>
      <c r="DU60" s="44">
        <v>0</v>
      </c>
      <c r="DV60" s="44">
        <v>0</v>
      </c>
      <c r="DW60" s="44">
        <v>0</v>
      </c>
      <c r="DX60" s="44">
        <v>0</v>
      </c>
      <c r="DY60" s="44">
        <v>0</v>
      </c>
      <c r="DZ60" s="44">
        <v>0</v>
      </c>
      <c r="EA60" s="44">
        <v>0</v>
      </c>
      <c r="EB60" s="44">
        <v>0</v>
      </c>
    </row>
    <row r="61" spans="2:132" x14ac:dyDescent="0.25">
      <c r="B61" s="41" t="s">
        <v>150</v>
      </c>
      <c r="C61" s="47" t="s">
        <v>101</v>
      </c>
      <c r="D61" s="46">
        <v>5</v>
      </c>
      <c r="E61" s="86" t="s">
        <v>52</v>
      </c>
      <c r="F61" s="43">
        <v>3322.4</v>
      </c>
      <c r="G61" s="43">
        <v>682.09525581395349</v>
      </c>
      <c r="H61" s="44">
        <v>682.09525581395349</v>
      </c>
      <c r="I61" s="44">
        <v>453.2443797876382</v>
      </c>
      <c r="J61" s="44">
        <v>453.2443797876382</v>
      </c>
      <c r="K61" s="44">
        <v>702.5581134883721</v>
      </c>
      <c r="L61" s="44">
        <v>702.5581134883721</v>
      </c>
      <c r="M61" s="44">
        <v>312.30560000000003</v>
      </c>
      <c r="N61" s="44">
        <v>2265.8768000000005</v>
      </c>
      <c r="O61" s="44">
        <v>365.464</v>
      </c>
      <c r="P61" s="44">
        <v>140.51162269767443</v>
      </c>
      <c r="Q61" s="44">
        <v>140.51162269767443</v>
      </c>
      <c r="R61" s="44">
        <v>93.368342236253483</v>
      </c>
      <c r="S61" s="44">
        <v>93.368342236253483</v>
      </c>
      <c r="T61" s="44">
        <v>421.53486809302325</v>
      </c>
      <c r="U61" s="44">
        <v>421.53486809302325</v>
      </c>
      <c r="V61" s="44">
        <v>280.10502670876042</v>
      </c>
      <c r="W61" s="44">
        <v>280.10502670876042</v>
      </c>
      <c r="X61" s="44">
        <v>175.63952837209303</v>
      </c>
      <c r="Y61" s="44">
        <v>175.63952837209303</v>
      </c>
      <c r="Z61" s="44">
        <v>116.71042779531685</v>
      </c>
      <c r="AA61" s="44">
        <v>116.71042779531685</v>
      </c>
      <c r="AB61" s="44">
        <v>3.3448767807161151</v>
      </c>
      <c r="AC61" s="44">
        <v>8.089382852653868</v>
      </c>
      <c r="AD61" s="44">
        <v>3.1313740074789163</v>
      </c>
      <c r="AE61" s="44">
        <v>38.215253825912114</v>
      </c>
      <c r="AF61" s="44">
        <v>114.64576147773633</v>
      </c>
      <c r="AG61" s="44">
        <v>47.769067282390139</v>
      </c>
      <c r="AH61" s="44">
        <v>191.07626912956056</v>
      </c>
      <c r="AJ61" s="63" t="s">
        <v>63</v>
      </c>
      <c r="AK61" s="44">
        <v>0</v>
      </c>
      <c r="AL61" s="44">
        <v>0</v>
      </c>
      <c r="AM61" s="44">
        <v>365.464</v>
      </c>
      <c r="AN61" s="44">
        <v>365.464</v>
      </c>
      <c r="AO61" s="44">
        <v>0</v>
      </c>
      <c r="AP61" s="44">
        <v>0</v>
      </c>
      <c r="AQ61" s="44">
        <v>0</v>
      </c>
      <c r="AR61" s="44">
        <v>0</v>
      </c>
      <c r="AS61" s="44">
        <v>0</v>
      </c>
      <c r="AT61" s="44">
        <v>0</v>
      </c>
      <c r="AU61" s="44">
        <v>0</v>
      </c>
      <c r="AV61" s="44">
        <v>0</v>
      </c>
      <c r="AW61" s="44">
        <v>0</v>
      </c>
      <c r="AX61" s="44">
        <v>0</v>
      </c>
      <c r="AY61" s="44">
        <v>175.63952837209303</v>
      </c>
      <c r="AZ61" s="44">
        <v>0</v>
      </c>
      <c r="BA61" s="44">
        <v>0</v>
      </c>
      <c r="BB61" s="44">
        <v>0</v>
      </c>
      <c r="BC61" s="44">
        <v>175.63952837209303</v>
      </c>
      <c r="BD61" s="44">
        <v>175.63952837209303</v>
      </c>
      <c r="BE61" s="44">
        <v>0</v>
      </c>
      <c r="BF61" s="44">
        <v>0</v>
      </c>
      <c r="BG61" s="44">
        <v>0</v>
      </c>
      <c r="BH61" s="44">
        <v>175.63952837209303</v>
      </c>
      <c r="BI61" s="44">
        <v>116.71042779531685</v>
      </c>
      <c r="BJ61" s="44">
        <v>0</v>
      </c>
      <c r="BK61" s="44">
        <v>0</v>
      </c>
      <c r="BL61" s="44">
        <v>0</v>
      </c>
      <c r="BM61" s="44">
        <v>116.71042779531685</v>
      </c>
      <c r="BN61" s="44">
        <v>3.1313740074789163</v>
      </c>
      <c r="BO61" s="44">
        <v>47.769067282390139</v>
      </c>
      <c r="BP61" s="44">
        <v>0</v>
      </c>
      <c r="BQ61" s="44">
        <v>0</v>
      </c>
      <c r="BR61" s="44">
        <v>0</v>
      </c>
      <c r="BS61" s="44">
        <v>47.769067282390139</v>
      </c>
      <c r="BT61" s="64">
        <v>2017</v>
      </c>
      <c r="BU61" s="44">
        <v>0</v>
      </c>
      <c r="BV61" s="44">
        <v>365.464</v>
      </c>
      <c r="BW61" s="44">
        <v>0</v>
      </c>
      <c r="BX61" s="44">
        <v>0</v>
      </c>
      <c r="BY61" s="44">
        <v>0</v>
      </c>
      <c r="BZ61" s="44">
        <v>0</v>
      </c>
      <c r="CA61" s="44">
        <v>0</v>
      </c>
      <c r="CB61" s="44">
        <v>0</v>
      </c>
      <c r="CC61" s="44">
        <v>0</v>
      </c>
      <c r="CD61" s="44">
        <v>0</v>
      </c>
      <c r="CE61" s="44">
        <v>0</v>
      </c>
      <c r="CF61" s="44">
        <v>175.63952837209303</v>
      </c>
      <c r="CG61" s="44">
        <v>0</v>
      </c>
      <c r="CH61" s="44">
        <v>0</v>
      </c>
      <c r="CI61" s="44">
        <v>0</v>
      </c>
      <c r="CJ61" s="44">
        <v>0</v>
      </c>
      <c r="CK61" s="44">
        <v>0</v>
      </c>
      <c r="CL61" s="44">
        <v>0</v>
      </c>
      <c r="CM61" s="44">
        <v>0</v>
      </c>
      <c r="CN61" s="44">
        <v>0</v>
      </c>
      <c r="CO61" s="44">
        <v>0</v>
      </c>
      <c r="CP61" s="44">
        <v>0</v>
      </c>
      <c r="CQ61" s="44">
        <v>0</v>
      </c>
      <c r="CR61" s="44">
        <v>0</v>
      </c>
      <c r="CS61" s="44">
        <v>0</v>
      </c>
      <c r="CT61" s="44">
        <v>0</v>
      </c>
      <c r="CU61" s="44">
        <v>0</v>
      </c>
      <c r="CV61" s="44">
        <v>0</v>
      </c>
      <c r="CW61" s="44">
        <v>0</v>
      </c>
      <c r="CX61" s="44">
        <v>0</v>
      </c>
      <c r="CY61" s="44">
        <v>0</v>
      </c>
      <c r="CZ61" s="44">
        <v>0</v>
      </c>
      <c r="DA61" s="44">
        <v>0</v>
      </c>
      <c r="DB61" s="44">
        <v>0</v>
      </c>
      <c r="DC61" s="44">
        <v>0</v>
      </c>
      <c r="DD61" s="44">
        <v>0</v>
      </c>
      <c r="DE61" s="44">
        <v>0</v>
      </c>
      <c r="DF61" s="44">
        <v>0</v>
      </c>
      <c r="DG61" s="44">
        <v>0</v>
      </c>
      <c r="DH61" s="44">
        <v>0</v>
      </c>
      <c r="DI61" s="44">
        <v>0</v>
      </c>
      <c r="DJ61" s="44">
        <v>0</v>
      </c>
      <c r="DK61" s="44">
        <v>0</v>
      </c>
      <c r="DL61" s="44">
        <v>0</v>
      </c>
      <c r="DM61" s="44">
        <v>0</v>
      </c>
      <c r="DN61" s="44">
        <v>0</v>
      </c>
      <c r="DO61" s="44">
        <v>0</v>
      </c>
      <c r="DP61" s="44">
        <v>0</v>
      </c>
      <c r="DQ61" s="44">
        <v>0</v>
      </c>
      <c r="DR61" s="44">
        <v>0</v>
      </c>
      <c r="DS61" s="44">
        <v>0</v>
      </c>
      <c r="DT61" s="44">
        <v>47.769067282390139</v>
      </c>
      <c r="DU61" s="44">
        <v>0</v>
      </c>
      <c r="DV61" s="44">
        <v>0</v>
      </c>
      <c r="DW61" s="44">
        <v>0</v>
      </c>
      <c r="DX61" s="44">
        <v>0</v>
      </c>
      <c r="DY61" s="44">
        <v>0</v>
      </c>
      <c r="DZ61" s="44">
        <v>0</v>
      </c>
      <c r="EA61" s="44">
        <v>0</v>
      </c>
      <c r="EB61" s="44">
        <v>0</v>
      </c>
    </row>
    <row r="62" spans="2:132" x14ac:dyDescent="0.25">
      <c r="B62" s="41" t="s">
        <v>151</v>
      </c>
      <c r="C62" s="47" t="s">
        <v>101</v>
      </c>
      <c r="D62" s="46">
        <v>4</v>
      </c>
      <c r="E62" s="86" t="s">
        <v>52</v>
      </c>
      <c r="F62" s="43">
        <v>1439.6</v>
      </c>
      <c r="G62" s="43">
        <v>259.00010465116276</v>
      </c>
      <c r="H62" s="44">
        <v>259.00010465116276</v>
      </c>
      <c r="I62" s="44">
        <v>172.10256309064366</v>
      </c>
      <c r="J62" s="44">
        <v>172.10256309064366</v>
      </c>
      <c r="K62" s="44">
        <v>266.77010779069764</v>
      </c>
      <c r="L62" s="44">
        <v>266.77010779069764</v>
      </c>
      <c r="M62" s="44">
        <v>141.08079999999998</v>
      </c>
      <c r="N62" s="44">
        <v>1019.2367999999999</v>
      </c>
      <c r="O62" s="44">
        <v>162.67479999999998</v>
      </c>
      <c r="P62" s="44">
        <v>48.018619402325569</v>
      </c>
      <c r="Q62" s="44">
        <v>48.018619402325569</v>
      </c>
      <c r="R62" s="44">
        <v>31.907815197005331</v>
      </c>
      <c r="S62" s="44">
        <v>31.907815197005331</v>
      </c>
      <c r="T62" s="44">
        <v>149.39126036279069</v>
      </c>
      <c r="U62" s="44">
        <v>149.39126036279069</v>
      </c>
      <c r="V62" s="44">
        <v>99.268758390683274</v>
      </c>
      <c r="W62" s="44">
        <v>99.268758390683274</v>
      </c>
      <c r="X62" s="44">
        <v>58.689423713953481</v>
      </c>
      <c r="Y62" s="44">
        <v>58.689423713953481</v>
      </c>
      <c r="Z62" s="44">
        <v>38.998440796339857</v>
      </c>
      <c r="AA62" s="44">
        <v>38.998440796339857</v>
      </c>
      <c r="AB62" s="44">
        <v>4.4215123827481912</v>
      </c>
      <c r="AC62" s="44">
        <v>10.26744785090068</v>
      </c>
      <c r="AD62" s="44">
        <v>4.1713154853941647</v>
      </c>
      <c r="AE62" s="44">
        <v>13.059729107093368</v>
      </c>
      <c r="AF62" s="44">
        <v>40.630268333179373</v>
      </c>
      <c r="AG62" s="44">
        <v>15.961891130891896</v>
      </c>
      <c r="AH62" s="44">
        <v>72.554050594963158</v>
      </c>
      <c r="AJ62" s="63" t="s">
        <v>63</v>
      </c>
      <c r="AK62" s="44">
        <v>0</v>
      </c>
      <c r="AL62" s="44">
        <v>0</v>
      </c>
      <c r="AM62" s="44">
        <v>162.67479999999998</v>
      </c>
      <c r="AN62" s="44">
        <v>162.67479999999998</v>
      </c>
      <c r="AO62" s="44">
        <v>0</v>
      </c>
      <c r="AP62" s="44">
        <v>0</v>
      </c>
      <c r="AQ62" s="44">
        <v>0</v>
      </c>
      <c r="AR62" s="44">
        <v>0</v>
      </c>
      <c r="AS62" s="44">
        <v>0</v>
      </c>
      <c r="AT62" s="44">
        <v>0</v>
      </c>
      <c r="AU62" s="44">
        <v>0</v>
      </c>
      <c r="AV62" s="44">
        <v>0</v>
      </c>
      <c r="AW62" s="44">
        <v>0</v>
      </c>
      <c r="AX62" s="44">
        <v>0</v>
      </c>
      <c r="AY62" s="44">
        <v>58.689423713953481</v>
      </c>
      <c r="AZ62" s="44">
        <v>0</v>
      </c>
      <c r="BA62" s="44">
        <v>0</v>
      </c>
      <c r="BB62" s="44">
        <v>0</v>
      </c>
      <c r="BC62" s="44">
        <v>58.689423713953481</v>
      </c>
      <c r="BD62" s="44">
        <v>58.689423713953481</v>
      </c>
      <c r="BE62" s="44">
        <v>0</v>
      </c>
      <c r="BF62" s="44">
        <v>0</v>
      </c>
      <c r="BG62" s="44">
        <v>0</v>
      </c>
      <c r="BH62" s="44">
        <v>58.689423713953481</v>
      </c>
      <c r="BI62" s="44">
        <v>38.998440796339857</v>
      </c>
      <c r="BJ62" s="44">
        <v>0</v>
      </c>
      <c r="BK62" s="44">
        <v>0</v>
      </c>
      <c r="BL62" s="44">
        <v>0</v>
      </c>
      <c r="BM62" s="44">
        <v>38.998440796339857</v>
      </c>
      <c r="BN62" s="44">
        <v>4.1713154853941647</v>
      </c>
      <c r="BO62" s="44">
        <v>15.961891130891896</v>
      </c>
      <c r="BP62" s="44">
        <v>0</v>
      </c>
      <c r="BQ62" s="44">
        <v>0</v>
      </c>
      <c r="BR62" s="44">
        <v>0</v>
      </c>
      <c r="BS62" s="44">
        <v>15.961891130891896</v>
      </c>
      <c r="BT62" s="64">
        <v>2017</v>
      </c>
      <c r="BU62" s="44">
        <v>0</v>
      </c>
      <c r="BV62" s="44">
        <v>162.67479999999998</v>
      </c>
      <c r="BW62" s="44">
        <v>0</v>
      </c>
      <c r="BX62" s="44">
        <v>0</v>
      </c>
      <c r="BY62" s="44">
        <v>0</v>
      </c>
      <c r="BZ62" s="44">
        <v>0</v>
      </c>
      <c r="CA62" s="44">
        <v>0</v>
      </c>
      <c r="CB62" s="44">
        <v>0</v>
      </c>
      <c r="CC62" s="44">
        <v>0</v>
      </c>
      <c r="CD62" s="44">
        <v>0</v>
      </c>
      <c r="CE62" s="44">
        <v>0</v>
      </c>
      <c r="CF62" s="44">
        <v>58.689423713953481</v>
      </c>
      <c r="CG62" s="44">
        <v>0</v>
      </c>
      <c r="CH62" s="44">
        <v>0</v>
      </c>
      <c r="CI62" s="44">
        <v>0</v>
      </c>
      <c r="CJ62" s="44">
        <v>0</v>
      </c>
      <c r="CK62" s="44">
        <v>0</v>
      </c>
      <c r="CL62" s="44">
        <v>0</v>
      </c>
      <c r="CM62" s="44">
        <v>0</v>
      </c>
      <c r="CN62" s="44">
        <v>0</v>
      </c>
      <c r="CO62" s="44">
        <v>0</v>
      </c>
      <c r="CP62" s="44">
        <v>0</v>
      </c>
      <c r="CQ62" s="44">
        <v>0</v>
      </c>
      <c r="CR62" s="44">
        <v>0</v>
      </c>
      <c r="CS62" s="44">
        <v>0</v>
      </c>
      <c r="CT62" s="44">
        <v>0</v>
      </c>
      <c r="CU62" s="44">
        <v>0</v>
      </c>
      <c r="CV62" s="44">
        <v>0</v>
      </c>
      <c r="CW62" s="44">
        <v>0</v>
      </c>
      <c r="CX62" s="44">
        <v>0</v>
      </c>
      <c r="CY62" s="44">
        <v>0</v>
      </c>
      <c r="CZ62" s="44">
        <v>0</v>
      </c>
      <c r="DA62" s="44">
        <v>0</v>
      </c>
      <c r="DB62" s="44">
        <v>0</v>
      </c>
      <c r="DC62" s="44">
        <v>0</v>
      </c>
      <c r="DD62" s="44">
        <v>0</v>
      </c>
      <c r="DE62" s="44">
        <v>0</v>
      </c>
      <c r="DF62" s="44">
        <v>0</v>
      </c>
      <c r="DG62" s="44">
        <v>0</v>
      </c>
      <c r="DH62" s="44">
        <v>0</v>
      </c>
      <c r="DI62" s="44">
        <v>0</v>
      </c>
      <c r="DJ62" s="44">
        <v>0</v>
      </c>
      <c r="DK62" s="44">
        <v>0</v>
      </c>
      <c r="DL62" s="44">
        <v>0</v>
      </c>
      <c r="DM62" s="44">
        <v>0</v>
      </c>
      <c r="DN62" s="44">
        <v>0</v>
      </c>
      <c r="DO62" s="44">
        <v>0</v>
      </c>
      <c r="DP62" s="44">
        <v>0</v>
      </c>
      <c r="DQ62" s="44">
        <v>0</v>
      </c>
      <c r="DR62" s="44">
        <v>0</v>
      </c>
      <c r="DS62" s="44">
        <v>0</v>
      </c>
      <c r="DT62" s="44">
        <v>15.961891130891896</v>
      </c>
      <c r="DU62" s="44">
        <v>0</v>
      </c>
      <c r="DV62" s="44">
        <v>0</v>
      </c>
      <c r="DW62" s="44">
        <v>0</v>
      </c>
      <c r="DX62" s="44">
        <v>0</v>
      </c>
      <c r="DY62" s="44">
        <v>0</v>
      </c>
      <c r="DZ62" s="44">
        <v>0</v>
      </c>
      <c r="EA62" s="44">
        <v>0</v>
      </c>
      <c r="EB62" s="44">
        <v>0</v>
      </c>
    </row>
    <row r="63" spans="2:132" x14ac:dyDescent="0.25">
      <c r="B63" s="41" t="s">
        <v>152</v>
      </c>
      <c r="C63" s="50">
        <v>1</v>
      </c>
      <c r="D63" s="46">
        <v>12</v>
      </c>
      <c r="E63" s="86" t="s">
        <v>52</v>
      </c>
      <c r="F63" s="43">
        <v>5516.2</v>
      </c>
      <c r="G63" s="43">
        <v>433.37674418604655</v>
      </c>
      <c r="H63" s="44">
        <v>433.37674418604655</v>
      </c>
      <c r="I63" s="44">
        <v>287.97381591313564</v>
      </c>
      <c r="J63" s="44">
        <v>287.97381591313564</v>
      </c>
      <c r="K63" s="44">
        <v>537.38716279069774</v>
      </c>
      <c r="L63" s="44">
        <v>537.38716279069774</v>
      </c>
      <c r="M63" s="44">
        <v>535.85942857142857</v>
      </c>
      <c r="N63" s="44">
        <v>3691.125828571428</v>
      </c>
      <c r="O63" s="44">
        <v>568.9566285714285</v>
      </c>
      <c r="P63" s="44">
        <v>96.729689302325596</v>
      </c>
      <c r="Q63" s="44">
        <v>96.729689302325596</v>
      </c>
      <c r="R63" s="44">
        <v>64.275755711811883</v>
      </c>
      <c r="S63" s="44">
        <v>64.275755711811883</v>
      </c>
      <c r="T63" s="44">
        <v>300.93681116279078</v>
      </c>
      <c r="U63" s="44">
        <v>300.93681116279078</v>
      </c>
      <c r="V63" s="44">
        <v>199.96901777008142</v>
      </c>
      <c r="W63" s="44">
        <v>199.96901777008142</v>
      </c>
      <c r="X63" s="44">
        <v>118.2251758139535</v>
      </c>
      <c r="Y63" s="44">
        <v>118.2251758139535</v>
      </c>
      <c r="Z63" s="44">
        <v>78.559256981103402</v>
      </c>
      <c r="AA63" s="44">
        <v>78.559256981103402</v>
      </c>
      <c r="AB63" s="44">
        <v>8.3368825871767118</v>
      </c>
      <c r="AC63" s="44">
        <v>18.458488568541039</v>
      </c>
      <c r="AD63" s="44">
        <v>7.2423881084858657</v>
      </c>
      <c r="AE63" s="44">
        <v>26.307785492901928</v>
      </c>
      <c r="AF63" s="44">
        <v>81.846443755694892</v>
      </c>
      <c r="AG63" s="44">
        <v>32.15396004688013</v>
      </c>
      <c r="AH63" s="44">
        <v>146.15436384945514</v>
      </c>
      <c r="AJ63" s="63" t="s">
        <v>63</v>
      </c>
      <c r="AK63" s="44">
        <v>0</v>
      </c>
      <c r="AL63" s="44">
        <v>0</v>
      </c>
      <c r="AM63" s="44">
        <v>568.9566285714285</v>
      </c>
      <c r="AN63" s="44">
        <v>568.9566285714285</v>
      </c>
      <c r="AO63" s="44">
        <v>0</v>
      </c>
      <c r="AP63" s="44">
        <v>0</v>
      </c>
      <c r="AQ63" s="44">
        <v>0</v>
      </c>
      <c r="AR63" s="44">
        <v>0</v>
      </c>
      <c r="AS63" s="44">
        <v>0</v>
      </c>
      <c r="AT63" s="44">
        <v>0</v>
      </c>
      <c r="AU63" s="44">
        <v>0</v>
      </c>
      <c r="AV63" s="44">
        <v>0</v>
      </c>
      <c r="AW63" s="44">
        <v>0</v>
      </c>
      <c r="AX63" s="44">
        <v>0</v>
      </c>
      <c r="AY63" s="44">
        <v>118.2251758139535</v>
      </c>
      <c r="AZ63" s="44">
        <v>0</v>
      </c>
      <c r="BA63" s="44">
        <v>0</v>
      </c>
      <c r="BB63" s="44">
        <v>0</v>
      </c>
      <c r="BC63" s="44">
        <v>118.2251758139535</v>
      </c>
      <c r="BD63" s="44">
        <v>118.2251758139535</v>
      </c>
      <c r="BE63" s="44">
        <v>0</v>
      </c>
      <c r="BF63" s="44">
        <v>0</v>
      </c>
      <c r="BG63" s="44">
        <v>0</v>
      </c>
      <c r="BH63" s="44">
        <v>118.2251758139535</v>
      </c>
      <c r="BI63" s="44">
        <v>78.559256981103402</v>
      </c>
      <c r="BJ63" s="44">
        <v>0</v>
      </c>
      <c r="BK63" s="44">
        <v>0</v>
      </c>
      <c r="BL63" s="44">
        <v>0</v>
      </c>
      <c r="BM63" s="44">
        <v>78.559256981103402</v>
      </c>
      <c r="BN63" s="44">
        <v>7.2423881084858657</v>
      </c>
      <c r="BO63" s="44">
        <v>32.15396004688013</v>
      </c>
      <c r="BP63" s="44">
        <v>0</v>
      </c>
      <c r="BQ63" s="44">
        <v>0</v>
      </c>
      <c r="BR63" s="44">
        <v>0</v>
      </c>
      <c r="BS63" s="44">
        <v>32.15396004688013</v>
      </c>
      <c r="BT63" s="64">
        <v>2017</v>
      </c>
      <c r="BU63" s="44">
        <v>0</v>
      </c>
      <c r="BV63" s="44">
        <v>568.9566285714285</v>
      </c>
      <c r="BW63" s="44">
        <v>0</v>
      </c>
      <c r="BX63" s="44">
        <v>0</v>
      </c>
      <c r="BY63" s="44">
        <v>0</v>
      </c>
      <c r="BZ63" s="44">
        <v>0</v>
      </c>
      <c r="CA63" s="44">
        <v>0</v>
      </c>
      <c r="CB63" s="44">
        <v>0</v>
      </c>
      <c r="CC63" s="44">
        <v>0</v>
      </c>
      <c r="CD63" s="44">
        <v>0</v>
      </c>
      <c r="CE63" s="44">
        <v>0</v>
      </c>
      <c r="CF63" s="44">
        <v>118.2251758139535</v>
      </c>
      <c r="CG63" s="44">
        <v>0</v>
      </c>
      <c r="CH63" s="44">
        <v>0</v>
      </c>
      <c r="CI63" s="44">
        <v>0</v>
      </c>
      <c r="CJ63" s="44">
        <v>0</v>
      </c>
      <c r="CK63" s="44">
        <v>0</v>
      </c>
      <c r="CL63" s="44">
        <v>0</v>
      </c>
      <c r="CM63" s="44">
        <v>0</v>
      </c>
      <c r="CN63" s="44">
        <v>0</v>
      </c>
      <c r="CO63" s="44">
        <v>0</v>
      </c>
      <c r="CP63" s="44">
        <v>0</v>
      </c>
      <c r="CQ63" s="44">
        <v>0</v>
      </c>
      <c r="CR63" s="44">
        <v>0</v>
      </c>
      <c r="CS63" s="44">
        <v>0</v>
      </c>
      <c r="CT63" s="44">
        <v>0</v>
      </c>
      <c r="CU63" s="44">
        <v>0</v>
      </c>
      <c r="CV63" s="44">
        <v>0</v>
      </c>
      <c r="CW63" s="44">
        <v>0</v>
      </c>
      <c r="CX63" s="44">
        <v>0</v>
      </c>
      <c r="CY63" s="44">
        <v>0</v>
      </c>
      <c r="CZ63" s="44">
        <v>0</v>
      </c>
      <c r="DA63" s="44">
        <v>0</v>
      </c>
      <c r="DB63" s="44">
        <v>0</v>
      </c>
      <c r="DC63" s="44">
        <v>0</v>
      </c>
      <c r="DD63" s="44">
        <v>0</v>
      </c>
      <c r="DE63" s="44">
        <v>0</v>
      </c>
      <c r="DF63" s="44">
        <v>0</v>
      </c>
      <c r="DG63" s="44">
        <v>0</v>
      </c>
      <c r="DH63" s="44">
        <v>0</v>
      </c>
      <c r="DI63" s="44">
        <v>0</v>
      </c>
      <c r="DJ63" s="44">
        <v>0</v>
      </c>
      <c r="DK63" s="44">
        <v>0</v>
      </c>
      <c r="DL63" s="44">
        <v>0</v>
      </c>
      <c r="DM63" s="44">
        <v>0</v>
      </c>
      <c r="DN63" s="44">
        <v>0</v>
      </c>
      <c r="DO63" s="44">
        <v>0</v>
      </c>
      <c r="DP63" s="44">
        <v>0</v>
      </c>
      <c r="DQ63" s="44">
        <v>0</v>
      </c>
      <c r="DR63" s="44">
        <v>0</v>
      </c>
      <c r="DS63" s="44">
        <v>0</v>
      </c>
      <c r="DT63" s="44">
        <v>32.15396004688013</v>
      </c>
      <c r="DU63" s="44">
        <v>0</v>
      </c>
      <c r="DV63" s="44">
        <v>0</v>
      </c>
      <c r="DW63" s="44">
        <v>0</v>
      </c>
      <c r="DX63" s="44">
        <v>0</v>
      </c>
      <c r="DY63" s="44">
        <v>0</v>
      </c>
      <c r="DZ63" s="44">
        <v>0</v>
      </c>
      <c r="EA63" s="44">
        <v>0</v>
      </c>
      <c r="EB63" s="44">
        <v>0</v>
      </c>
    </row>
    <row r="64" spans="2:132" x14ac:dyDescent="0.25">
      <c r="B64" s="41" t="s">
        <v>153</v>
      </c>
      <c r="C64" s="47" t="s">
        <v>101</v>
      </c>
      <c r="D64" s="46">
        <v>5</v>
      </c>
      <c r="E64" s="86" t="s">
        <v>52</v>
      </c>
      <c r="F64" s="43">
        <v>2778.7</v>
      </c>
      <c r="G64" s="43">
        <v>576.4780813953488</v>
      </c>
      <c r="H64" s="44">
        <v>576.4780813953488</v>
      </c>
      <c r="I64" s="44">
        <v>383.06299338119135</v>
      </c>
      <c r="J64" s="44">
        <v>383.06299338119135</v>
      </c>
      <c r="K64" s="44">
        <v>593.77242383720932</v>
      </c>
      <c r="L64" s="44">
        <v>593.77242383720932</v>
      </c>
      <c r="M64" s="44">
        <v>272.31259999999997</v>
      </c>
      <c r="N64" s="44">
        <v>1967.3195999999998</v>
      </c>
      <c r="O64" s="44">
        <v>313.99309999999997</v>
      </c>
      <c r="P64" s="44">
        <v>118.75448476744187</v>
      </c>
      <c r="Q64" s="44">
        <v>118.75448476744187</v>
      </c>
      <c r="R64" s="44">
        <v>78.910976636525433</v>
      </c>
      <c r="S64" s="44">
        <v>78.910976636525433</v>
      </c>
      <c r="T64" s="44">
        <v>356.26345430232556</v>
      </c>
      <c r="U64" s="44">
        <v>356.26345430232556</v>
      </c>
      <c r="V64" s="44">
        <v>236.73292990957626</v>
      </c>
      <c r="W64" s="44">
        <v>236.73292990957626</v>
      </c>
      <c r="X64" s="44">
        <v>148.44310595930233</v>
      </c>
      <c r="Y64" s="44">
        <v>148.44310595930233</v>
      </c>
      <c r="Z64" s="44">
        <v>98.638720795656781</v>
      </c>
      <c r="AA64" s="44">
        <v>98.638720795656781</v>
      </c>
      <c r="AB64" s="44">
        <v>3.4508836616521479</v>
      </c>
      <c r="AC64" s="44">
        <v>8.3102912668357867</v>
      </c>
      <c r="AD64" s="44">
        <v>3.1832641123811651</v>
      </c>
      <c r="AE64" s="44">
        <v>32.297917362449731</v>
      </c>
      <c r="AF64" s="44">
        <v>96.893752087349185</v>
      </c>
      <c r="AG64" s="44">
        <v>40.372396703062165</v>
      </c>
      <c r="AH64" s="44">
        <v>161.48958681224866</v>
      </c>
      <c r="AJ64" s="63" t="s">
        <v>63</v>
      </c>
      <c r="AK64" s="44">
        <v>0</v>
      </c>
      <c r="AL64" s="44">
        <v>0</v>
      </c>
      <c r="AM64" s="44">
        <v>313.99309999999997</v>
      </c>
      <c r="AN64" s="44">
        <v>313.99309999999997</v>
      </c>
      <c r="AO64" s="44">
        <v>0</v>
      </c>
      <c r="AP64" s="44">
        <v>0</v>
      </c>
      <c r="AQ64" s="44">
        <v>0</v>
      </c>
      <c r="AR64" s="44">
        <v>0</v>
      </c>
      <c r="AS64" s="44">
        <v>0</v>
      </c>
      <c r="AT64" s="44">
        <v>0</v>
      </c>
      <c r="AU64" s="44">
        <v>0</v>
      </c>
      <c r="AV64" s="44">
        <v>0</v>
      </c>
      <c r="AW64" s="44">
        <v>0</v>
      </c>
      <c r="AX64" s="44">
        <v>0</v>
      </c>
      <c r="AY64" s="44">
        <v>148.44310595930233</v>
      </c>
      <c r="AZ64" s="44">
        <v>0</v>
      </c>
      <c r="BA64" s="44">
        <v>0</v>
      </c>
      <c r="BB64" s="44">
        <v>0</v>
      </c>
      <c r="BC64" s="44">
        <v>148.44310595930233</v>
      </c>
      <c r="BD64" s="44">
        <v>148.44310595930233</v>
      </c>
      <c r="BE64" s="44">
        <v>0</v>
      </c>
      <c r="BF64" s="44">
        <v>0</v>
      </c>
      <c r="BG64" s="44">
        <v>0</v>
      </c>
      <c r="BH64" s="44">
        <v>148.44310595930233</v>
      </c>
      <c r="BI64" s="44">
        <v>98.638720795656781</v>
      </c>
      <c r="BJ64" s="44">
        <v>0</v>
      </c>
      <c r="BK64" s="44">
        <v>0</v>
      </c>
      <c r="BL64" s="44">
        <v>0</v>
      </c>
      <c r="BM64" s="44">
        <v>98.638720795656781</v>
      </c>
      <c r="BN64" s="44">
        <v>3.1832641123811651</v>
      </c>
      <c r="BO64" s="44">
        <v>40.372396703062165</v>
      </c>
      <c r="BP64" s="44">
        <v>0</v>
      </c>
      <c r="BQ64" s="44">
        <v>0</v>
      </c>
      <c r="BR64" s="44">
        <v>0</v>
      </c>
      <c r="BS64" s="44">
        <v>40.372396703062165</v>
      </c>
      <c r="BT64" s="64">
        <v>2017</v>
      </c>
      <c r="BU64" s="44">
        <v>0</v>
      </c>
      <c r="BV64" s="44">
        <v>313.99309999999997</v>
      </c>
      <c r="BW64" s="44">
        <v>0</v>
      </c>
      <c r="BX64" s="44">
        <v>0</v>
      </c>
      <c r="BY64" s="44">
        <v>0</v>
      </c>
      <c r="BZ64" s="44">
        <v>0</v>
      </c>
      <c r="CA64" s="44">
        <v>0</v>
      </c>
      <c r="CB64" s="44">
        <v>0</v>
      </c>
      <c r="CC64" s="44">
        <v>0</v>
      </c>
      <c r="CD64" s="44">
        <v>0</v>
      </c>
      <c r="CE64" s="44">
        <v>0</v>
      </c>
      <c r="CF64" s="44">
        <v>148.44310595930233</v>
      </c>
      <c r="CG64" s="44">
        <v>0</v>
      </c>
      <c r="CH64" s="44">
        <v>0</v>
      </c>
      <c r="CI64" s="44">
        <v>0</v>
      </c>
      <c r="CJ64" s="44">
        <v>0</v>
      </c>
      <c r="CK64" s="44">
        <v>0</v>
      </c>
      <c r="CL64" s="44">
        <v>0</v>
      </c>
      <c r="CM64" s="44">
        <v>0</v>
      </c>
      <c r="CN64" s="44">
        <v>0</v>
      </c>
      <c r="CO64" s="44">
        <v>0</v>
      </c>
      <c r="CP64" s="44">
        <v>0</v>
      </c>
      <c r="CQ64" s="44">
        <v>0</v>
      </c>
      <c r="CR64" s="44">
        <v>0</v>
      </c>
      <c r="CS64" s="44">
        <v>0</v>
      </c>
      <c r="CT64" s="44">
        <v>0</v>
      </c>
      <c r="CU64" s="44">
        <v>0</v>
      </c>
      <c r="CV64" s="44">
        <v>0</v>
      </c>
      <c r="CW64" s="44">
        <v>0</v>
      </c>
      <c r="CX64" s="44">
        <v>0</v>
      </c>
      <c r="CY64" s="44">
        <v>0</v>
      </c>
      <c r="CZ64" s="44">
        <v>0</v>
      </c>
      <c r="DA64" s="44">
        <v>0</v>
      </c>
      <c r="DB64" s="44">
        <v>0</v>
      </c>
      <c r="DC64" s="44">
        <v>0</v>
      </c>
      <c r="DD64" s="44">
        <v>0</v>
      </c>
      <c r="DE64" s="44">
        <v>0</v>
      </c>
      <c r="DF64" s="44">
        <v>0</v>
      </c>
      <c r="DG64" s="44">
        <v>0</v>
      </c>
      <c r="DH64" s="44">
        <v>0</v>
      </c>
      <c r="DI64" s="44">
        <v>0</v>
      </c>
      <c r="DJ64" s="44">
        <v>0</v>
      </c>
      <c r="DK64" s="44">
        <v>0</v>
      </c>
      <c r="DL64" s="44">
        <v>0</v>
      </c>
      <c r="DM64" s="44">
        <v>0</v>
      </c>
      <c r="DN64" s="44">
        <v>0</v>
      </c>
      <c r="DO64" s="44">
        <v>0</v>
      </c>
      <c r="DP64" s="44">
        <v>0</v>
      </c>
      <c r="DQ64" s="44">
        <v>0</v>
      </c>
      <c r="DR64" s="44">
        <v>0</v>
      </c>
      <c r="DS64" s="44">
        <v>0</v>
      </c>
      <c r="DT64" s="44">
        <v>40.372396703062165</v>
      </c>
      <c r="DU64" s="44">
        <v>0</v>
      </c>
      <c r="DV64" s="44">
        <v>0</v>
      </c>
      <c r="DW64" s="44">
        <v>0</v>
      </c>
      <c r="DX64" s="44">
        <v>0</v>
      </c>
      <c r="DY64" s="44">
        <v>0</v>
      </c>
      <c r="DZ64" s="44">
        <v>0</v>
      </c>
      <c r="EA64" s="44">
        <v>0</v>
      </c>
      <c r="EB64" s="44">
        <v>0</v>
      </c>
    </row>
    <row r="65" spans="2:132" x14ac:dyDescent="0.25">
      <c r="B65" s="41" t="s">
        <v>154</v>
      </c>
      <c r="C65" s="47" t="s">
        <v>101</v>
      </c>
      <c r="D65" s="46">
        <v>9</v>
      </c>
      <c r="E65" s="86" t="s">
        <v>52</v>
      </c>
      <c r="F65" s="43">
        <v>3562.02</v>
      </c>
      <c r="G65" s="43">
        <v>704.49551162790692</v>
      </c>
      <c r="H65" s="44">
        <v>704.49551162790692</v>
      </c>
      <c r="I65" s="44">
        <v>468.12908975584389</v>
      </c>
      <c r="J65" s="44">
        <v>468.12908975584389</v>
      </c>
      <c r="K65" s="44">
        <v>725.63037697674417</v>
      </c>
      <c r="L65" s="44">
        <v>725.63037697674417</v>
      </c>
      <c r="M65" s="44">
        <v>334.82988</v>
      </c>
      <c r="N65" s="44">
        <v>2429.2976400000002</v>
      </c>
      <c r="O65" s="44">
        <v>391.82220000000001</v>
      </c>
      <c r="P65" s="44">
        <v>130.61346785581395</v>
      </c>
      <c r="Q65" s="44">
        <v>130.61346785581395</v>
      </c>
      <c r="R65" s="44">
        <v>86.791133240733473</v>
      </c>
      <c r="S65" s="44">
        <v>86.791133240733473</v>
      </c>
      <c r="T65" s="44">
        <v>406.35301110697679</v>
      </c>
      <c r="U65" s="44">
        <v>406.35301110697679</v>
      </c>
      <c r="V65" s="44">
        <v>270.01685897117079</v>
      </c>
      <c r="W65" s="44">
        <v>270.01685897117079</v>
      </c>
      <c r="X65" s="44">
        <v>159.63868293488372</v>
      </c>
      <c r="Y65" s="44">
        <v>159.63868293488372</v>
      </c>
      <c r="Z65" s="44">
        <v>106.07805173867423</v>
      </c>
      <c r="AA65" s="44">
        <v>106.07805173867423</v>
      </c>
      <c r="AB65" s="44">
        <v>3.8578811855270847</v>
      </c>
      <c r="AC65" s="44">
        <v>8.9968368984670395</v>
      </c>
      <c r="AD65" s="44">
        <v>3.6937160286961452</v>
      </c>
      <c r="AE65" s="44">
        <v>35.523230970950529</v>
      </c>
      <c r="AF65" s="44">
        <v>110.51671857629054</v>
      </c>
      <c r="AG65" s="44">
        <v>43.417282297828422</v>
      </c>
      <c r="AH65" s="44">
        <v>197.35128317194736</v>
      </c>
      <c r="AJ65" s="63" t="s">
        <v>63</v>
      </c>
      <c r="AK65" s="44">
        <v>0</v>
      </c>
      <c r="AL65" s="44">
        <v>0</v>
      </c>
      <c r="AM65" s="44">
        <v>391.82220000000001</v>
      </c>
      <c r="AN65" s="44">
        <v>391.82220000000001</v>
      </c>
      <c r="AO65" s="44">
        <v>0</v>
      </c>
      <c r="AP65" s="44">
        <v>0</v>
      </c>
      <c r="AQ65" s="44">
        <v>0</v>
      </c>
      <c r="AR65" s="44">
        <v>0</v>
      </c>
      <c r="AS65" s="44">
        <v>0</v>
      </c>
      <c r="AT65" s="44">
        <v>0</v>
      </c>
      <c r="AU65" s="44">
        <v>0</v>
      </c>
      <c r="AV65" s="44">
        <v>0</v>
      </c>
      <c r="AW65" s="44">
        <v>0</v>
      </c>
      <c r="AX65" s="44">
        <v>0</v>
      </c>
      <c r="AY65" s="44">
        <v>159.63868293488372</v>
      </c>
      <c r="AZ65" s="44">
        <v>0</v>
      </c>
      <c r="BA65" s="44">
        <v>0</v>
      </c>
      <c r="BB65" s="44">
        <v>0</v>
      </c>
      <c r="BC65" s="44">
        <v>159.63868293488372</v>
      </c>
      <c r="BD65" s="44">
        <v>159.63868293488372</v>
      </c>
      <c r="BE65" s="44">
        <v>0</v>
      </c>
      <c r="BF65" s="44">
        <v>0</v>
      </c>
      <c r="BG65" s="44">
        <v>0</v>
      </c>
      <c r="BH65" s="44">
        <v>159.63868293488372</v>
      </c>
      <c r="BI65" s="44">
        <v>106.07805173867423</v>
      </c>
      <c r="BJ65" s="44">
        <v>0</v>
      </c>
      <c r="BK65" s="44">
        <v>0</v>
      </c>
      <c r="BL65" s="44">
        <v>0</v>
      </c>
      <c r="BM65" s="44">
        <v>106.07805173867423</v>
      </c>
      <c r="BN65" s="44">
        <v>3.6937160286961452</v>
      </c>
      <c r="BO65" s="44">
        <v>43.417282297828422</v>
      </c>
      <c r="BP65" s="44">
        <v>0</v>
      </c>
      <c r="BQ65" s="44">
        <v>0</v>
      </c>
      <c r="BR65" s="44">
        <v>0</v>
      </c>
      <c r="BS65" s="44">
        <v>43.417282297828422</v>
      </c>
      <c r="BT65" s="64">
        <v>2017</v>
      </c>
      <c r="BU65" s="44">
        <v>0</v>
      </c>
      <c r="BV65" s="44">
        <v>391.82220000000001</v>
      </c>
      <c r="BW65" s="44">
        <v>0</v>
      </c>
      <c r="BX65" s="44">
        <v>0</v>
      </c>
      <c r="BY65" s="44">
        <v>0</v>
      </c>
      <c r="BZ65" s="44">
        <v>0</v>
      </c>
      <c r="CA65" s="44">
        <v>0</v>
      </c>
      <c r="CB65" s="44">
        <v>0</v>
      </c>
      <c r="CC65" s="44">
        <v>0</v>
      </c>
      <c r="CD65" s="44">
        <v>0</v>
      </c>
      <c r="CE65" s="44">
        <v>0</v>
      </c>
      <c r="CF65" s="44">
        <v>159.63868293488372</v>
      </c>
      <c r="CG65" s="44">
        <v>0</v>
      </c>
      <c r="CH65" s="44">
        <v>0</v>
      </c>
      <c r="CI65" s="44">
        <v>0</v>
      </c>
      <c r="CJ65" s="44">
        <v>0</v>
      </c>
      <c r="CK65" s="44">
        <v>0</v>
      </c>
      <c r="CL65" s="44">
        <v>0</v>
      </c>
      <c r="CM65" s="44">
        <v>0</v>
      </c>
      <c r="CN65" s="44">
        <v>0</v>
      </c>
      <c r="CO65" s="44">
        <v>0</v>
      </c>
      <c r="CP65" s="44">
        <v>0</v>
      </c>
      <c r="CQ65" s="44">
        <v>0</v>
      </c>
      <c r="CR65" s="44">
        <v>0</v>
      </c>
      <c r="CS65" s="44">
        <v>0</v>
      </c>
      <c r="CT65" s="44">
        <v>0</v>
      </c>
      <c r="CU65" s="44">
        <v>0</v>
      </c>
      <c r="CV65" s="44">
        <v>0</v>
      </c>
      <c r="CW65" s="44">
        <v>0</v>
      </c>
      <c r="CX65" s="44">
        <v>0</v>
      </c>
      <c r="CY65" s="44">
        <v>0</v>
      </c>
      <c r="CZ65" s="44">
        <v>0</v>
      </c>
      <c r="DA65" s="44">
        <v>0</v>
      </c>
      <c r="DB65" s="44">
        <v>0</v>
      </c>
      <c r="DC65" s="44">
        <v>0</v>
      </c>
      <c r="DD65" s="44">
        <v>0</v>
      </c>
      <c r="DE65" s="44">
        <v>0</v>
      </c>
      <c r="DF65" s="44">
        <v>0</v>
      </c>
      <c r="DG65" s="44">
        <v>0</v>
      </c>
      <c r="DH65" s="44">
        <v>0</v>
      </c>
      <c r="DI65" s="44">
        <v>0</v>
      </c>
      <c r="DJ65" s="44">
        <v>0</v>
      </c>
      <c r="DK65" s="44">
        <v>0</v>
      </c>
      <c r="DL65" s="44">
        <v>0</v>
      </c>
      <c r="DM65" s="44">
        <v>0</v>
      </c>
      <c r="DN65" s="44">
        <v>0</v>
      </c>
      <c r="DO65" s="44">
        <v>0</v>
      </c>
      <c r="DP65" s="44">
        <v>0</v>
      </c>
      <c r="DQ65" s="44">
        <v>0</v>
      </c>
      <c r="DR65" s="44">
        <v>0</v>
      </c>
      <c r="DS65" s="44">
        <v>0</v>
      </c>
      <c r="DT65" s="44">
        <v>43.417282297828422</v>
      </c>
      <c r="DU65" s="44">
        <v>0</v>
      </c>
      <c r="DV65" s="44">
        <v>0</v>
      </c>
      <c r="DW65" s="44">
        <v>0</v>
      </c>
      <c r="DX65" s="44">
        <v>0</v>
      </c>
      <c r="DY65" s="44">
        <v>0</v>
      </c>
      <c r="DZ65" s="44">
        <v>0</v>
      </c>
      <c r="EA65" s="44">
        <v>0</v>
      </c>
      <c r="EB65" s="44">
        <v>0</v>
      </c>
    </row>
    <row r="66" spans="2:132" x14ac:dyDescent="0.25">
      <c r="B66" s="41" t="s">
        <v>155</v>
      </c>
      <c r="C66" s="47" t="s">
        <v>101</v>
      </c>
      <c r="D66" s="46">
        <v>10</v>
      </c>
      <c r="E66" s="86" t="s">
        <v>52</v>
      </c>
      <c r="F66" s="43">
        <v>4714.51</v>
      </c>
      <c r="G66" s="43">
        <v>485.22497674418605</v>
      </c>
      <c r="H66" s="44">
        <v>485.22497674418605</v>
      </c>
      <c r="I66" s="44">
        <v>322.42636459837229</v>
      </c>
      <c r="J66" s="44">
        <v>322.42636459837229</v>
      </c>
      <c r="K66" s="44">
        <v>538.59972418604661</v>
      </c>
      <c r="L66" s="44">
        <v>538.59972418604661</v>
      </c>
      <c r="M66" s="44">
        <v>443.16394000000003</v>
      </c>
      <c r="N66" s="44">
        <v>3215.2958200000003</v>
      </c>
      <c r="O66" s="44">
        <v>518.59609999999998</v>
      </c>
      <c r="P66" s="44">
        <v>96.94795035348838</v>
      </c>
      <c r="Q66" s="44">
        <v>96.94795035348838</v>
      </c>
      <c r="R66" s="44">
        <v>64.420787646754789</v>
      </c>
      <c r="S66" s="44">
        <v>64.420787646754789</v>
      </c>
      <c r="T66" s="44">
        <v>301.61584554418613</v>
      </c>
      <c r="U66" s="44">
        <v>301.61584554418613</v>
      </c>
      <c r="V66" s="44">
        <v>200.42022823434826</v>
      </c>
      <c r="W66" s="44">
        <v>200.42022823434826</v>
      </c>
      <c r="X66" s="44">
        <v>118.49193932093026</v>
      </c>
      <c r="Y66" s="44">
        <v>118.49193932093026</v>
      </c>
      <c r="Z66" s="44">
        <v>78.736518234922528</v>
      </c>
      <c r="AA66" s="44">
        <v>78.736518234922528</v>
      </c>
      <c r="AB66" s="44">
        <v>6.8792071036145508</v>
      </c>
      <c r="AC66" s="44">
        <v>16.042770973398977</v>
      </c>
      <c r="AD66" s="44">
        <v>6.5864748864394622</v>
      </c>
      <c r="AE66" s="44">
        <v>26.367146429103215</v>
      </c>
      <c r="AF66" s="44">
        <v>82.031122223876679</v>
      </c>
      <c r="AG66" s="44">
        <v>32.226512302237268</v>
      </c>
      <c r="AH66" s="44">
        <v>146.48414682835121</v>
      </c>
      <c r="AJ66" s="63" t="s">
        <v>63</v>
      </c>
      <c r="AK66" s="44">
        <v>0</v>
      </c>
      <c r="AL66" s="44">
        <v>0</v>
      </c>
      <c r="AM66" s="44">
        <v>518.59609999999998</v>
      </c>
      <c r="AN66" s="44">
        <v>518.59609999999998</v>
      </c>
      <c r="AO66" s="44">
        <v>0</v>
      </c>
      <c r="AP66" s="44">
        <v>0</v>
      </c>
      <c r="AQ66" s="44">
        <v>0</v>
      </c>
      <c r="AR66" s="44">
        <v>0</v>
      </c>
      <c r="AS66" s="44">
        <v>0</v>
      </c>
      <c r="AT66" s="44">
        <v>0</v>
      </c>
      <c r="AU66" s="44">
        <v>0</v>
      </c>
      <c r="AV66" s="44">
        <v>0</v>
      </c>
      <c r="AW66" s="44">
        <v>0</v>
      </c>
      <c r="AX66" s="44">
        <v>0</v>
      </c>
      <c r="AY66" s="44">
        <v>118.49193932093026</v>
      </c>
      <c r="AZ66" s="44">
        <v>0</v>
      </c>
      <c r="BA66" s="44">
        <v>0</v>
      </c>
      <c r="BB66" s="44">
        <v>0</v>
      </c>
      <c r="BC66" s="44">
        <v>118.49193932093026</v>
      </c>
      <c r="BD66" s="44">
        <v>118.49193932093026</v>
      </c>
      <c r="BE66" s="44">
        <v>0</v>
      </c>
      <c r="BF66" s="44">
        <v>0</v>
      </c>
      <c r="BG66" s="44">
        <v>0</v>
      </c>
      <c r="BH66" s="44">
        <v>118.49193932093026</v>
      </c>
      <c r="BI66" s="44">
        <v>78.736518234922528</v>
      </c>
      <c r="BJ66" s="44">
        <v>0</v>
      </c>
      <c r="BK66" s="44">
        <v>0</v>
      </c>
      <c r="BL66" s="44">
        <v>0</v>
      </c>
      <c r="BM66" s="44">
        <v>78.736518234922528</v>
      </c>
      <c r="BN66" s="44">
        <v>6.5864748864394622</v>
      </c>
      <c r="BO66" s="44">
        <v>32.226512302237268</v>
      </c>
      <c r="BP66" s="44">
        <v>0</v>
      </c>
      <c r="BQ66" s="44">
        <v>0</v>
      </c>
      <c r="BR66" s="44">
        <v>0</v>
      </c>
      <c r="BS66" s="44">
        <v>32.226512302237268</v>
      </c>
      <c r="BT66" s="64">
        <v>2017</v>
      </c>
      <c r="BU66" s="44">
        <v>0</v>
      </c>
      <c r="BV66" s="44">
        <v>518.59609999999998</v>
      </c>
      <c r="BW66" s="44">
        <v>0</v>
      </c>
      <c r="BX66" s="44">
        <v>0</v>
      </c>
      <c r="BY66" s="44">
        <v>0</v>
      </c>
      <c r="BZ66" s="44">
        <v>0</v>
      </c>
      <c r="CA66" s="44">
        <v>0</v>
      </c>
      <c r="CB66" s="44">
        <v>0</v>
      </c>
      <c r="CC66" s="44">
        <v>0</v>
      </c>
      <c r="CD66" s="44">
        <v>0</v>
      </c>
      <c r="CE66" s="44">
        <v>0</v>
      </c>
      <c r="CF66" s="44">
        <v>118.49193932093026</v>
      </c>
      <c r="CG66" s="44">
        <v>0</v>
      </c>
      <c r="CH66" s="44">
        <v>0</v>
      </c>
      <c r="CI66" s="44">
        <v>0</v>
      </c>
      <c r="CJ66" s="44">
        <v>0</v>
      </c>
      <c r="CK66" s="44">
        <v>0</v>
      </c>
      <c r="CL66" s="44">
        <v>0</v>
      </c>
      <c r="CM66" s="44">
        <v>0</v>
      </c>
      <c r="CN66" s="44">
        <v>0</v>
      </c>
      <c r="CO66" s="44">
        <v>0</v>
      </c>
      <c r="CP66" s="44">
        <v>0</v>
      </c>
      <c r="CQ66" s="44">
        <v>0</v>
      </c>
      <c r="CR66" s="44">
        <v>0</v>
      </c>
      <c r="CS66" s="44">
        <v>0</v>
      </c>
      <c r="CT66" s="44">
        <v>0</v>
      </c>
      <c r="CU66" s="44">
        <v>0</v>
      </c>
      <c r="CV66" s="44">
        <v>0</v>
      </c>
      <c r="CW66" s="44">
        <v>0</v>
      </c>
      <c r="CX66" s="44">
        <v>0</v>
      </c>
      <c r="CY66" s="44">
        <v>0</v>
      </c>
      <c r="CZ66" s="44">
        <v>0</v>
      </c>
      <c r="DA66" s="44">
        <v>0</v>
      </c>
      <c r="DB66" s="44">
        <v>0</v>
      </c>
      <c r="DC66" s="44">
        <v>0</v>
      </c>
      <c r="DD66" s="44">
        <v>0</v>
      </c>
      <c r="DE66" s="44">
        <v>0</v>
      </c>
      <c r="DF66" s="44">
        <v>0</v>
      </c>
      <c r="DG66" s="44">
        <v>0</v>
      </c>
      <c r="DH66" s="44">
        <v>0</v>
      </c>
      <c r="DI66" s="44">
        <v>0</v>
      </c>
      <c r="DJ66" s="44">
        <v>0</v>
      </c>
      <c r="DK66" s="44">
        <v>0</v>
      </c>
      <c r="DL66" s="44">
        <v>0</v>
      </c>
      <c r="DM66" s="44">
        <v>0</v>
      </c>
      <c r="DN66" s="44">
        <v>0</v>
      </c>
      <c r="DO66" s="44">
        <v>0</v>
      </c>
      <c r="DP66" s="44">
        <v>0</v>
      </c>
      <c r="DQ66" s="44">
        <v>0</v>
      </c>
      <c r="DR66" s="44">
        <v>0</v>
      </c>
      <c r="DS66" s="44">
        <v>0</v>
      </c>
      <c r="DT66" s="44">
        <v>32.226512302237268</v>
      </c>
      <c r="DU66" s="44">
        <v>0</v>
      </c>
      <c r="DV66" s="44">
        <v>0</v>
      </c>
      <c r="DW66" s="44">
        <v>0</v>
      </c>
      <c r="DX66" s="44">
        <v>0</v>
      </c>
      <c r="DY66" s="44">
        <v>0</v>
      </c>
      <c r="DZ66" s="44">
        <v>0</v>
      </c>
      <c r="EA66" s="44">
        <v>0</v>
      </c>
      <c r="EB66" s="44">
        <v>0</v>
      </c>
    </row>
    <row r="67" spans="2:132" x14ac:dyDescent="0.25">
      <c r="B67" s="41" t="s">
        <v>156</v>
      </c>
      <c r="C67" s="47" t="s">
        <v>101</v>
      </c>
      <c r="D67" s="46">
        <v>9</v>
      </c>
      <c r="E67" s="86" t="s">
        <v>52</v>
      </c>
      <c r="F67" s="43">
        <v>4904.3100000000004</v>
      </c>
      <c r="G67" s="43">
        <v>996.48472093023247</v>
      </c>
      <c r="H67" s="44">
        <v>996.48472093023247</v>
      </c>
      <c r="I67" s="44">
        <v>662.15252995260846</v>
      </c>
      <c r="J67" s="44">
        <v>662.15252995260846</v>
      </c>
      <c r="K67" s="44">
        <v>1026.3792625581395</v>
      </c>
      <c r="L67" s="44">
        <v>1026.3792625581395</v>
      </c>
      <c r="M67" s="44">
        <v>461.00514000000004</v>
      </c>
      <c r="N67" s="44">
        <v>3344.7394200000003</v>
      </c>
      <c r="O67" s="44">
        <v>539.47410000000013</v>
      </c>
      <c r="P67" s="44">
        <v>205.27585251162793</v>
      </c>
      <c r="Q67" s="44">
        <v>205.27585251162793</v>
      </c>
      <c r="R67" s="44">
        <v>136.40342117023738</v>
      </c>
      <c r="S67" s="44">
        <v>136.40342117023738</v>
      </c>
      <c r="T67" s="44">
        <v>615.82755753488368</v>
      </c>
      <c r="U67" s="44">
        <v>615.82755753488368</v>
      </c>
      <c r="V67" s="44">
        <v>409.21026351071202</v>
      </c>
      <c r="W67" s="44">
        <v>409.21026351071202</v>
      </c>
      <c r="X67" s="44">
        <v>256.59481563953489</v>
      </c>
      <c r="Y67" s="44">
        <v>256.59481563953489</v>
      </c>
      <c r="Z67" s="44">
        <v>170.5042764627967</v>
      </c>
      <c r="AA67" s="44">
        <v>170.5042764627967</v>
      </c>
      <c r="AB67" s="44">
        <v>3.3797183094450811</v>
      </c>
      <c r="AC67" s="44">
        <v>8.1736449895090271</v>
      </c>
      <c r="AD67" s="44">
        <v>3.1639916088422044</v>
      </c>
      <c r="AE67" s="44">
        <v>55.829323279121134</v>
      </c>
      <c r="AF67" s="44">
        <v>167.48796983736338</v>
      </c>
      <c r="AG67" s="44">
        <v>69.786654098901408</v>
      </c>
      <c r="AH67" s="44">
        <v>279.14661639560563</v>
      </c>
      <c r="AJ67" s="63" t="s">
        <v>63</v>
      </c>
      <c r="AK67" s="44">
        <v>0</v>
      </c>
      <c r="AL67" s="44">
        <v>0</v>
      </c>
      <c r="AM67" s="44">
        <v>539.47410000000013</v>
      </c>
      <c r="AN67" s="44">
        <v>539.47410000000013</v>
      </c>
      <c r="AO67" s="44">
        <v>0</v>
      </c>
      <c r="AP67" s="44">
        <v>0</v>
      </c>
      <c r="AQ67" s="44">
        <v>0</v>
      </c>
      <c r="AR67" s="44">
        <v>0</v>
      </c>
      <c r="AS67" s="44">
        <v>0</v>
      </c>
      <c r="AT67" s="44">
        <v>0</v>
      </c>
      <c r="AU67" s="44">
        <v>0</v>
      </c>
      <c r="AV67" s="44">
        <v>0</v>
      </c>
      <c r="AW67" s="44">
        <v>0</v>
      </c>
      <c r="AX67" s="44">
        <v>0</v>
      </c>
      <c r="AY67" s="44">
        <v>256.59481563953489</v>
      </c>
      <c r="AZ67" s="44">
        <v>0</v>
      </c>
      <c r="BA67" s="44">
        <v>0</v>
      </c>
      <c r="BB67" s="44">
        <v>0</v>
      </c>
      <c r="BC67" s="44">
        <v>256.59481563953489</v>
      </c>
      <c r="BD67" s="44">
        <v>256.59481563953489</v>
      </c>
      <c r="BE67" s="44">
        <v>0</v>
      </c>
      <c r="BF67" s="44">
        <v>0</v>
      </c>
      <c r="BG67" s="44">
        <v>0</v>
      </c>
      <c r="BH67" s="44">
        <v>256.59481563953489</v>
      </c>
      <c r="BI67" s="44">
        <v>170.5042764627967</v>
      </c>
      <c r="BJ67" s="44">
        <v>0</v>
      </c>
      <c r="BK67" s="44">
        <v>0</v>
      </c>
      <c r="BL67" s="44">
        <v>0</v>
      </c>
      <c r="BM67" s="44">
        <v>170.5042764627967</v>
      </c>
      <c r="BN67" s="44">
        <v>3.1639916088422044</v>
      </c>
      <c r="BO67" s="44">
        <v>69.786654098901408</v>
      </c>
      <c r="BP67" s="44">
        <v>0</v>
      </c>
      <c r="BQ67" s="44">
        <v>0</v>
      </c>
      <c r="BR67" s="44">
        <v>0</v>
      </c>
      <c r="BS67" s="44">
        <v>69.786654098901408</v>
      </c>
      <c r="BT67" s="64">
        <v>2017</v>
      </c>
      <c r="BU67" s="44">
        <v>0</v>
      </c>
      <c r="BV67" s="44">
        <v>539.47410000000013</v>
      </c>
      <c r="BW67" s="44">
        <v>0</v>
      </c>
      <c r="BX67" s="44">
        <v>0</v>
      </c>
      <c r="BY67" s="44">
        <v>0</v>
      </c>
      <c r="BZ67" s="44">
        <v>0</v>
      </c>
      <c r="CA67" s="44">
        <v>0</v>
      </c>
      <c r="CB67" s="44">
        <v>0</v>
      </c>
      <c r="CC67" s="44">
        <v>0</v>
      </c>
      <c r="CD67" s="44">
        <v>0</v>
      </c>
      <c r="CE67" s="44">
        <v>0</v>
      </c>
      <c r="CF67" s="44">
        <v>256.59481563953489</v>
      </c>
      <c r="CG67" s="44">
        <v>0</v>
      </c>
      <c r="CH67" s="44">
        <v>0</v>
      </c>
      <c r="CI67" s="44">
        <v>0</v>
      </c>
      <c r="CJ67" s="44">
        <v>0</v>
      </c>
      <c r="CK67" s="44">
        <v>0</v>
      </c>
      <c r="CL67" s="44">
        <v>0</v>
      </c>
      <c r="CM67" s="44">
        <v>0</v>
      </c>
      <c r="CN67" s="44">
        <v>0</v>
      </c>
      <c r="CO67" s="44">
        <v>0</v>
      </c>
      <c r="CP67" s="44">
        <v>0</v>
      </c>
      <c r="CQ67" s="44">
        <v>0</v>
      </c>
      <c r="CR67" s="44">
        <v>0</v>
      </c>
      <c r="CS67" s="44">
        <v>0</v>
      </c>
      <c r="CT67" s="44">
        <v>0</v>
      </c>
      <c r="CU67" s="44">
        <v>0</v>
      </c>
      <c r="CV67" s="44">
        <v>0</v>
      </c>
      <c r="CW67" s="44">
        <v>0</v>
      </c>
      <c r="CX67" s="44">
        <v>0</v>
      </c>
      <c r="CY67" s="44">
        <v>0</v>
      </c>
      <c r="CZ67" s="44">
        <v>0</v>
      </c>
      <c r="DA67" s="44">
        <v>0</v>
      </c>
      <c r="DB67" s="44">
        <v>0</v>
      </c>
      <c r="DC67" s="44">
        <v>0</v>
      </c>
      <c r="DD67" s="44">
        <v>0</v>
      </c>
      <c r="DE67" s="44">
        <v>0</v>
      </c>
      <c r="DF67" s="44">
        <v>0</v>
      </c>
      <c r="DG67" s="44">
        <v>0</v>
      </c>
      <c r="DH67" s="44">
        <v>0</v>
      </c>
      <c r="DI67" s="44">
        <v>0</v>
      </c>
      <c r="DJ67" s="44">
        <v>0</v>
      </c>
      <c r="DK67" s="44">
        <v>0</v>
      </c>
      <c r="DL67" s="44">
        <v>0</v>
      </c>
      <c r="DM67" s="44">
        <v>0</v>
      </c>
      <c r="DN67" s="44">
        <v>0</v>
      </c>
      <c r="DO67" s="44">
        <v>0</v>
      </c>
      <c r="DP67" s="44">
        <v>0</v>
      </c>
      <c r="DQ67" s="44">
        <v>0</v>
      </c>
      <c r="DR67" s="44">
        <v>0</v>
      </c>
      <c r="DS67" s="44">
        <v>0</v>
      </c>
      <c r="DT67" s="44">
        <v>69.786654098901408</v>
      </c>
      <c r="DU67" s="44">
        <v>0</v>
      </c>
      <c r="DV67" s="44">
        <v>0</v>
      </c>
      <c r="DW67" s="44">
        <v>0</v>
      </c>
      <c r="DX67" s="44">
        <v>0</v>
      </c>
      <c r="DY67" s="44">
        <v>0</v>
      </c>
      <c r="DZ67" s="44">
        <v>0</v>
      </c>
      <c r="EA67" s="44">
        <v>0</v>
      </c>
      <c r="EB67" s="44">
        <v>0</v>
      </c>
    </row>
    <row r="68" spans="2:132" x14ac:dyDescent="0.25">
      <c r="B68" s="41" t="s">
        <v>157</v>
      </c>
      <c r="C68" s="47" t="s">
        <v>101</v>
      </c>
      <c r="D68" s="46">
        <v>5</v>
      </c>
      <c r="E68" s="86" t="s">
        <v>52</v>
      </c>
      <c r="F68" s="43">
        <v>3000.54</v>
      </c>
      <c r="G68" s="43">
        <v>621.83400000000006</v>
      </c>
      <c r="H68" s="44">
        <v>621.83400000000006</v>
      </c>
      <c r="I68" s="44">
        <v>413.20147480653486</v>
      </c>
      <c r="J68" s="44">
        <v>413.20147480653486</v>
      </c>
      <c r="K68" s="44">
        <v>640.4890200000001</v>
      </c>
      <c r="L68" s="44">
        <v>640.4890200000001</v>
      </c>
      <c r="M68" s="44">
        <v>282.05076000000003</v>
      </c>
      <c r="N68" s="44">
        <v>2046.3682800000001</v>
      </c>
      <c r="O68" s="44">
        <v>330.05940000000004</v>
      </c>
      <c r="P68" s="44">
        <v>128.09780400000002</v>
      </c>
      <c r="Q68" s="44">
        <v>128.09780400000002</v>
      </c>
      <c r="R68" s="44">
        <v>85.119503810146185</v>
      </c>
      <c r="S68" s="44">
        <v>85.119503810146185</v>
      </c>
      <c r="T68" s="44">
        <v>384.29341200000005</v>
      </c>
      <c r="U68" s="44">
        <v>384.29341200000005</v>
      </c>
      <c r="V68" s="44">
        <v>255.35851143043854</v>
      </c>
      <c r="W68" s="44">
        <v>255.35851143043854</v>
      </c>
      <c r="X68" s="44">
        <v>160.12225500000002</v>
      </c>
      <c r="Y68" s="44">
        <v>160.12225500000002</v>
      </c>
      <c r="Z68" s="44">
        <v>106.39937976268273</v>
      </c>
      <c r="AA68" s="44">
        <v>106.39937976268273</v>
      </c>
      <c r="AB68" s="44">
        <v>3.3135855752765768</v>
      </c>
      <c r="AC68" s="44">
        <v>8.0137069586476084</v>
      </c>
      <c r="AD68" s="44">
        <v>3.1020801130248805</v>
      </c>
      <c r="AE68" s="44">
        <v>34.839040361342022</v>
      </c>
      <c r="AF68" s="44">
        <v>104.51712108402606</v>
      </c>
      <c r="AG68" s="44">
        <v>43.548800451677522</v>
      </c>
      <c r="AH68" s="44">
        <v>174.19520180671009</v>
      </c>
      <c r="AJ68" s="63" t="s">
        <v>63</v>
      </c>
      <c r="AK68" s="44">
        <v>0</v>
      </c>
      <c r="AL68" s="44">
        <v>0</v>
      </c>
      <c r="AM68" s="44">
        <v>330.05940000000004</v>
      </c>
      <c r="AN68" s="44">
        <v>330.05940000000004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160.12225500000002</v>
      </c>
      <c r="AZ68" s="44">
        <v>0</v>
      </c>
      <c r="BA68" s="44">
        <v>0</v>
      </c>
      <c r="BB68" s="44">
        <v>0</v>
      </c>
      <c r="BC68" s="44">
        <v>160.12225500000002</v>
      </c>
      <c r="BD68" s="44">
        <v>160.12225500000002</v>
      </c>
      <c r="BE68" s="44">
        <v>0</v>
      </c>
      <c r="BF68" s="44">
        <v>0</v>
      </c>
      <c r="BG68" s="44">
        <v>0</v>
      </c>
      <c r="BH68" s="44">
        <v>160.12225500000002</v>
      </c>
      <c r="BI68" s="44">
        <v>106.39937976268273</v>
      </c>
      <c r="BJ68" s="44">
        <v>0</v>
      </c>
      <c r="BK68" s="44">
        <v>0</v>
      </c>
      <c r="BL68" s="44">
        <v>0</v>
      </c>
      <c r="BM68" s="44">
        <v>106.39937976268273</v>
      </c>
      <c r="BN68" s="44">
        <v>3.1020801130248805</v>
      </c>
      <c r="BO68" s="44">
        <v>43.548800451677522</v>
      </c>
      <c r="BP68" s="44">
        <v>0</v>
      </c>
      <c r="BQ68" s="44">
        <v>0</v>
      </c>
      <c r="BR68" s="44">
        <v>0</v>
      </c>
      <c r="BS68" s="44">
        <v>43.548800451677522</v>
      </c>
      <c r="BT68" s="64">
        <v>2017</v>
      </c>
      <c r="BU68" s="44">
        <v>0</v>
      </c>
      <c r="BV68" s="44">
        <v>330.05940000000004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160.12225500000002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0</v>
      </c>
      <c r="CM68" s="44">
        <v>0</v>
      </c>
      <c r="CN68" s="44">
        <v>0</v>
      </c>
      <c r="CO68" s="44">
        <v>0</v>
      </c>
      <c r="CP68" s="44">
        <v>0</v>
      </c>
      <c r="CQ68" s="44">
        <v>0</v>
      </c>
      <c r="CR68" s="44">
        <v>0</v>
      </c>
      <c r="CS68" s="44">
        <v>0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44">
        <v>0</v>
      </c>
      <c r="DQ68" s="44">
        <v>0</v>
      </c>
      <c r="DR68" s="44">
        <v>0</v>
      </c>
      <c r="DS68" s="44">
        <v>0</v>
      </c>
      <c r="DT68" s="44">
        <v>43.548800451677522</v>
      </c>
      <c r="DU68" s="44">
        <v>0</v>
      </c>
      <c r="DV68" s="44">
        <v>0</v>
      </c>
      <c r="DW68" s="44">
        <v>0</v>
      </c>
      <c r="DX68" s="44">
        <v>0</v>
      </c>
      <c r="DY68" s="44">
        <v>0</v>
      </c>
      <c r="DZ68" s="44">
        <v>0</v>
      </c>
      <c r="EA68" s="44">
        <v>0</v>
      </c>
      <c r="EB68" s="44">
        <v>0</v>
      </c>
    </row>
    <row r="69" spans="2:132" x14ac:dyDescent="0.25">
      <c r="B69" s="41" t="s">
        <v>158</v>
      </c>
      <c r="C69" s="47" t="s">
        <v>101</v>
      </c>
      <c r="D69" s="46">
        <v>9</v>
      </c>
      <c r="E69" s="86" t="s">
        <v>52</v>
      </c>
      <c r="F69" s="43">
        <v>9084.2999999999993</v>
      </c>
      <c r="G69" s="43">
        <v>1426.0977325581393</v>
      </c>
      <c r="H69" s="44">
        <v>1426.0977325581393</v>
      </c>
      <c r="I69" s="44">
        <v>947.62538926993125</v>
      </c>
      <c r="J69" s="44">
        <v>947.62538926993125</v>
      </c>
      <c r="K69" s="44">
        <v>1468.8806645348836</v>
      </c>
      <c r="L69" s="44">
        <v>1468.8806645348836</v>
      </c>
      <c r="M69" s="44">
        <v>617.73239999999987</v>
      </c>
      <c r="N69" s="44">
        <v>5568.6758999999993</v>
      </c>
      <c r="O69" s="44">
        <v>835.75559999999996</v>
      </c>
      <c r="P69" s="44">
        <v>264.39851961627903</v>
      </c>
      <c r="Q69" s="44">
        <v>264.39851961627903</v>
      </c>
      <c r="R69" s="44">
        <v>175.68974717064526</v>
      </c>
      <c r="S69" s="44">
        <v>175.68974717064526</v>
      </c>
      <c r="T69" s="44">
        <v>822.5731721395349</v>
      </c>
      <c r="U69" s="44">
        <v>822.5731721395349</v>
      </c>
      <c r="V69" s="44">
        <v>546.5903245308964</v>
      </c>
      <c r="W69" s="44">
        <v>546.5903245308964</v>
      </c>
      <c r="X69" s="44">
        <v>323.15374619767442</v>
      </c>
      <c r="Y69" s="44">
        <v>323.15374619767442</v>
      </c>
      <c r="Z69" s="44">
        <v>214.73191320856645</v>
      </c>
      <c r="AA69" s="44">
        <v>214.73191320856645</v>
      </c>
      <c r="AB69" s="44">
        <v>3.5160412599376336</v>
      </c>
      <c r="AC69" s="44">
        <v>10.18802501632139</v>
      </c>
      <c r="AD69" s="44">
        <v>3.8920884535138511</v>
      </c>
      <c r="AE69" s="44">
        <v>71.909044564031902</v>
      </c>
      <c r="AF69" s="44">
        <v>223.71702753254371</v>
      </c>
      <c r="AG69" s="44">
        <v>87.888832244927883</v>
      </c>
      <c r="AH69" s="44">
        <v>399.49469202239948</v>
      </c>
      <c r="AJ69" s="63" t="s">
        <v>63</v>
      </c>
      <c r="AK69" s="44">
        <v>0</v>
      </c>
      <c r="AL69" s="44">
        <v>0</v>
      </c>
      <c r="AM69" s="44">
        <v>835.75559999999996</v>
      </c>
      <c r="AN69" s="44">
        <v>835.75559999999996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323.15374619767442</v>
      </c>
      <c r="AZ69" s="44">
        <v>0</v>
      </c>
      <c r="BA69" s="44">
        <v>0</v>
      </c>
      <c r="BB69" s="44">
        <v>0</v>
      </c>
      <c r="BC69" s="44">
        <v>323.15374619767442</v>
      </c>
      <c r="BD69" s="44">
        <v>323.15374619767442</v>
      </c>
      <c r="BE69" s="44">
        <v>0</v>
      </c>
      <c r="BF69" s="44">
        <v>0</v>
      </c>
      <c r="BG69" s="44">
        <v>0</v>
      </c>
      <c r="BH69" s="44">
        <v>323.15374619767442</v>
      </c>
      <c r="BI69" s="44">
        <v>214.73191320856645</v>
      </c>
      <c r="BJ69" s="44">
        <v>0</v>
      </c>
      <c r="BK69" s="44">
        <v>0</v>
      </c>
      <c r="BL69" s="44">
        <v>0</v>
      </c>
      <c r="BM69" s="44">
        <v>214.73191320856645</v>
      </c>
      <c r="BN69" s="44">
        <v>3.8920884535138511</v>
      </c>
      <c r="BO69" s="44">
        <v>87.888832244927883</v>
      </c>
      <c r="BP69" s="44">
        <v>0</v>
      </c>
      <c r="BQ69" s="44">
        <v>0</v>
      </c>
      <c r="BR69" s="44">
        <v>0</v>
      </c>
      <c r="BS69" s="44">
        <v>87.888832244927883</v>
      </c>
      <c r="BT69" s="64">
        <v>2017</v>
      </c>
      <c r="BU69" s="44">
        <v>0</v>
      </c>
      <c r="BV69" s="44">
        <v>835.75559999999996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323.15374619767442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87.888832244927883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</row>
    <row r="70" spans="2:132" x14ac:dyDescent="0.25">
      <c r="B70" s="41" t="s">
        <v>159</v>
      </c>
      <c r="C70" s="47" t="s">
        <v>101</v>
      </c>
      <c r="D70" s="46">
        <v>5</v>
      </c>
      <c r="E70" s="86" t="s">
        <v>52</v>
      </c>
      <c r="F70" s="43">
        <v>5735.71</v>
      </c>
      <c r="G70" s="43">
        <v>675.5</v>
      </c>
      <c r="H70" s="44">
        <v>675.5</v>
      </c>
      <c r="I70" s="44">
        <v>448.86190885640582</v>
      </c>
      <c r="J70" s="44">
        <v>448.86190885640582</v>
      </c>
      <c r="K70" s="44">
        <v>749.80500000000006</v>
      </c>
      <c r="L70" s="44">
        <v>749.80500000000006</v>
      </c>
      <c r="M70" s="44">
        <v>516.21389999999997</v>
      </c>
      <c r="N70" s="44">
        <v>3797.0400199999999</v>
      </c>
      <c r="O70" s="44">
        <v>579.30670999999995</v>
      </c>
      <c r="P70" s="44">
        <v>134.9649</v>
      </c>
      <c r="Q70" s="44">
        <v>134.9649</v>
      </c>
      <c r="R70" s="44">
        <v>89.682609389509892</v>
      </c>
      <c r="S70" s="44">
        <v>89.682609389509892</v>
      </c>
      <c r="T70" s="44">
        <v>419.89080000000007</v>
      </c>
      <c r="U70" s="44">
        <v>419.89080000000007</v>
      </c>
      <c r="V70" s="44">
        <v>279.01256254514192</v>
      </c>
      <c r="W70" s="44">
        <v>279.01256254514192</v>
      </c>
      <c r="X70" s="44">
        <v>164.95710000000003</v>
      </c>
      <c r="Y70" s="44">
        <v>164.95710000000003</v>
      </c>
      <c r="Z70" s="44">
        <v>109.61207814273432</v>
      </c>
      <c r="AA70" s="44">
        <v>109.61207814273432</v>
      </c>
      <c r="AB70" s="44">
        <v>5.7560089242940906</v>
      </c>
      <c r="AC70" s="44">
        <v>13.608849671009599</v>
      </c>
      <c r="AD70" s="44">
        <v>5.2850627395791197</v>
      </c>
      <c r="AE70" s="44">
        <v>36.706699503330199</v>
      </c>
      <c r="AF70" s="44">
        <v>114.19862067702729</v>
      </c>
      <c r="AG70" s="44">
        <v>44.863743837403582</v>
      </c>
      <c r="AH70" s="44">
        <v>203.92610835183444</v>
      </c>
      <c r="AJ70" s="63" t="s">
        <v>63</v>
      </c>
      <c r="AK70" s="44">
        <v>0</v>
      </c>
      <c r="AL70" s="44">
        <v>0</v>
      </c>
      <c r="AM70" s="44">
        <v>579.30670999999995</v>
      </c>
      <c r="AN70" s="44">
        <v>579.30670999999995</v>
      </c>
      <c r="AO70" s="44">
        <v>0</v>
      </c>
      <c r="AP70" s="44">
        <v>0</v>
      </c>
      <c r="AQ70" s="44">
        <v>0</v>
      </c>
      <c r="AR70" s="44">
        <v>0</v>
      </c>
      <c r="AS70" s="44">
        <v>0</v>
      </c>
      <c r="AT70" s="44">
        <v>0</v>
      </c>
      <c r="AU70" s="44">
        <v>0</v>
      </c>
      <c r="AV70" s="44">
        <v>0</v>
      </c>
      <c r="AW70" s="44">
        <v>0</v>
      </c>
      <c r="AX70" s="44">
        <v>0</v>
      </c>
      <c r="AY70" s="44">
        <v>164.95710000000003</v>
      </c>
      <c r="AZ70" s="44">
        <v>0</v>
      </c>
      <c r="BA70" s="44">
        <v>0</v>
      </c>
      <c r="BB70" s="44">
        <v>0</v>
      </c>
      <c r="BC70" s="44">
        <v>164.95710000000003</v>
      </c>
      <c r="BD70" s="44">
        <v>164.95710000000003</v>
      </c>
      <c r="BE70" s="44">
        <v>0</v>
      </c>
      <c r="BF70" s="44">
        <v>0</v>
      </c>
      <c r="BG70" s="44">
        <v>0</v>
      </c>
      <c r="BH70" s="44">
        <v>164.95710000000003</v>
      </c>
      <c r="BI70" s="44">
        <v>109.61207814273432</v>
      </c>
      <c r="BJ70" s="44">
        <v>0</v>
      </c>
      <c r="BK70" s="44">
        <v>0</v>
      </c>
      <c r="BL70" s="44">
        <v>0</v>
      </c>
      <c r="BM70" s="44">
        <v>109.61207814273432</v>
      </c>
      <c r="BN70" s="44">
        <v>5.2850627395791197</v>
      </c>
      <c r="BO70" s="44">
        <v>44.863743837403582</v>
      </c>
      <c r="BP70" s="44">
        <v>0</v>
      </c>
      <c r="BQ70" s="44">
        <v>0</v>
      </c>
      <c r="BR70" s="44">
        <v>0</v>
      </c>
      <c r="BS70" s="44">
        <v>44.863743837403582</v>
      </c>
      <c r="BT70" s="64">
        <v>2017</v>
      </c>
      <c r="BU70" s="44">
        <v>0</v>
      </c>
      <c r="BV70" s="44">
        <v>579.30670999999995</v>
      </c>
      <c r="BW70" s="44">
        <v>0</v>
      </c>
      <c r="BX70" s="44">
        <v>0</v>
      </c>
      <c r="BY70" s="44">
        <v>0</v>
      </c>
      <c r="BZ70" s="44">
        <v>0</v>
      </c>
      <c r="CA70" s="44">
        <v>0</v>
      </c>
      <c r="CB70" s="44">
        <v>0</v>
      </c>
      <c r="CC70" s="44">
        <v>0</v>
      </c>
      <c r="CD70" s="44">
        <v>0</v>
      </c>
      <c r="CE70" s="44">
        <v>0</v>
      </c>
      <c r="CF70" s="44">
        <v>164.95710000000003</v>
      </c>
      <c r="CG70" s="44">
        <v>0</v>
      </c>
      <c r="CH70" s="44">
        <v>0</v>
      </c>
      <c r="CI70" s="44">
        <v>0</v>
      </c>
      <c r="CJ70" s="44">
        <v>0</v>
      </c>
      <c r="CK70" s="44">
        <v>0</v>
      </c>
      <c r="CL70" s="44">
        <v>0</v>
      </c>
      <c r="CM70" s="44">
        <v>0</v>
      </c>
      <c r="CN70" s="44">
        <v>0</v>
      </c>
      <c r="CO70" s="44">
        <v>0</v>
      </c>
      <c r="CP70" s="44">
        <v>0</v>
      </c>
      <c r="CQ70" s="44">
        <v>0</v>
      </c>
      <c r="CR70" s="44">
        <v>0</v>
      </c>
      <c r="CS70" s="44">
        <v>0</v>
      </c>
      <c r="CT70" s="44">
        <v>0</v>
      </c>
      <c r="CU70" s="44">
        <v>0</v>
      </c>
      <c r="CV70" s="44">
        <v>0</v>
      </c>
      <c r="CW70" s="44">
        <v>0</v>
      </c>
      <c r="CX70" s="44">
        <v>0</v>
      </c>
      <c r="CY70" s="44">
        <v>0</v>
      </c>
      <c r="CZ70" s="44">
        <v>0</v>
      </c>
      <c r="DA70" s="44">
        <v>0</v>
      </c>
      <c r="DB70" s="44">
        <v>0</v>
      </c>
      <c r="DC70" s="44">
        <v>0</v>
      </c>
      <c r="DD70" s="44">
        <v>0</v>
      </c>
      <c r="DE70" s="44">
        <v>0</v>
      </c>
      <c r="DF70" s="44">
        <v>0</v>
      </c>
      <c r="DG70" s="44">
        <v>0</v>
      </c>
      <c r="DH70" s="44">
        <v>0</v>
      </c>
      <c r="DI70" s="44">
        <v>0</v>
      </c>
      <c r="DJ70" s="44">
        <v>0</v>
      </c>
      <c r="DK70" s="44">
        <v>0</v>
      </c>
      <c r="DL70" s="44">
        <v>0</v>
      </c>
      <c r="DM70" s="44">
        <v>0</v>
      </c>
      <c r="DN70" s="44">
        <v>0</v>
      </c>
      <c r="DO70" s="44">
        <v>0</v>
      </c>
      <c r="DP70" s="44">
        <v>0</v>
      </c>
      <c r="DQ70" s="44">
        <v>0</v>
      </c>
      <c r="DR70" s="44">
        <v>0</v>
      </c>
      <c r="DS70" s="44">
        <v>0</v>
      </c>
      <c r="DT70" s="44">
        <v>44.863743837403582</v>
      </c>
      <c r="DU70" s="44">
        <v>0</v>
      </c>
      <c r="DV70" s="44">
        <v>0</v>
      </c>
      <c r="DW70" s="44">
        <v>0</v>
      </c>
      <c r="DX70" s="44">
        <v>0</v>
      </c>
      <c r="DY70" s="44">
        <v>0</v>
      </c>
      <c r="DZ70" s="44">
        <v>0</v>
      </c>
      <c r="EA70" s="44">
        <v>0</v>
      </c>
      <c r="EB70" s="44">
        <v>0</v>
      </c>
    </row>
    <row r="71" spans="2:132" x14ac:dyDescent="0.25">
      <c r="B71" s="41" t="s">
        <v>160</v>
      </c>
      <c r="C71" s="47" t="s">
        <v>101</v>
      </c>
      <c r="D71" s="46">
        <v>5</v>
      </c>
      <c r="E71" s="86" t="s">
        <v>52</v>
      </c>
      <c r="F71" s="43">
        <v>4383.8</v>
      </c>
      <c r="G71" s="43">
        <v>478.70000000000005</v>
      </c>
      <c r="H71" s="44">
        <v>478.70000000000005</v>
      </c>
      <c r="I71" s="44">
        <v>318.09059329320723</v>
      </c>
      <c r="J71" s="44">
        <v>318.09059329320723</v>
      </c>
      <c r="K71" s="44">
        <v>531.35700000000008</v>
      </c>
      <c r="L71" s="44">
        <v>531.35700000000008</v>
      </c>
      <c r="M71" s="44">
        <v>412.0772</v>
      </c>
      <c r="N71" s="44">
        <v>2989.7516000000001</v>
      </c>
      <c r="O71" s="44">
        <v>482.21800000000002</v>
      </c>
      <c r="P71" s="44">
        <v>95.644260000000017</v>
      </c>
      <c r="Q71" s="44">
        <v>95.644260000000017</v>
      </c>
      <c r="R71" s="44">
        <v>63.554500539982811</v>
      </c>
      <c r="S71" s="44">
        <v>63.554500539982811</v>
      </c>
      <c r="T71" s="44">
        <v>297.55992000000009</v>
      </c>
      <c r="U71" s="44">
        <v>297.55992000000009</v>
      </c>
      <c r="V71" s="44">
        <v>197.72511279105765</v>
      </c>
      <c r="W71" s="44">
        <v>197.72511279105765</v>
      </c>
      <c r="X71" s="44">
        <v>116.89854000000003</v>
      </c>
      <c r="Y71" s="44">
        <v>116.89854000000003</v>
      </c>
      <c r="Z71" s="44">
        <v>77.677722882201223</v>
      </c>
      <c r="AA71" s="44">
        <v>77.677722882201223</v>
      </c>
      <c r="AB71" s="44">
        <v>6.4838397988944605</v>
      </c>
      <c r="AC71" s="44">
        <v>15.120747980856455</v>
      </c>
      <c r="AD71" s="44">
        <v>6.2079317223457586</v>
      </c>
      <c r="AE71" s="44">
        <v>26.012578907837408</v>
      </c>
      <c r="AF71" s="44">
        <v>80.928023268827502</v>
      </c>
      <c r="AG71" s="44">
        <v>31.793151998467945</v>
      </c>
      <c r="AH71" s="44">
        <v>144.51432726576337</v>
      </c>
      <c r="AJ71" s="63" t="s">
        <v>63</v>
      </c>
      <c r="AK71" s="44">
        <v>0</v>
      </c>
      <c r="AL71" s="44">
        <v>0</v>
      </c>
      <c r="AM71" s="44">
        <v>482.21800000000002</v>
      </c>
      <c r="AN71" s="44">
        <v>482.21800000000002</v>
      </c>
      <c r="AO71" s="44">
        <v>0</v>
      </c>
      <c r="AP71" s="44">
        <v>0</v>
      </c>
      <c r="AQ71" s="44">
        <v>0</v>
      </c>
      <c r="AR71" s="44">
        <v>0</v>
      </c>
      <c r="AS71" s="44">
        <v>0</v>
      </c>
      <c r="AT71" s="44">
        <v>0</v>
      </c>
      <c r="AU71" s="44">
        <v>0</v>
      </c>
      <c r="AV71" s="44">
        <v>0</v>
      </c>
      <c r="AW71" s="44">
        <v>0</v>
      </c>
      <c r="AX71" s="44">
        <v>0</v>
      </c>
      <c r="AY71" s="44">
        <v>116.89854000000003</v>
      </c>
      <c r="AZ71" s="44">
        <v>0</v>
      </c>
      <c r="BA71" s="44">
        <v>0</v>
      </c>
      <c r="BB71" s="44">
        <v>0</v>
      </c>
      <c r="BC71" s="44">
        <v>116.89854000000003</v>
      </c>
      <c r="BD71" s="44">
        <v>116.89854000000003</v>
      </c>
      <c r="BE71" s="44">
        <v>0</v>
      </c>
      <c r="BF71" s="44">
        <v>0</v>
      </c>
      <c r="BG71" s="44">
        <v>0</v>
      </c>
      <c r="BH71" s="44">
        <v>116.89854000000003</v>
      </c>
      <c r="BI71" s="44">
        <v>77.677722882201223</v>
      </c>
      <c r="BJ71" s="44">
        <v>0</v>
      </c>
      <c r="BK71" s="44">
        <v>0</v>
      </c>
      <c r="BL71" s="44">
        <v>0</v>
      </c>
      <c r="BM71" s="44">
        <v>77.677722882201223</v>
      </c>
      <c r="BN71" s="44">
        <v>6.2079317223457586</v>
      </c>
      <c r="BO71" s="44">
        <v>31.793151998467945</v>
      </c>
      <c r="BP71" s="44">
        <v>0</v>
      </c>
      <c r="BQ71" s="44">
        <v>0</v>
      </c>
      <c r="BR71" s="44">
        <v>0</v>
      </c>
      <c r="BS71" s="44">
        <v>31.793151998467945</v>
      </c>
      <c r="BT71" s="64">
        <v>2017</v>
      </c>
      <c r="BU71" s="44">
        <v>0</v>
      </c>
      <c r="BV71" s="44">
        <v>482.21800000000002</v>
      </c>
      <c r="BW71" s="44">
        <v>0</v>
      </c>
      <c r="BX71" s="44">
        <v>0</v>
      </c>
      <c r="BY71" s="44">
        <v>0</v>
      </c>
      <c r="BZ71" s="44">
        <v>0</v>
      </c>
      <c r="CA71" s="44">
        <v>0</v>
      </c>
      <c r="CB71" s="44">
        <v>0</v>
      </c>
      <c r="CC71" s="44">
        <v>0</v>
      </c>
      <c r="CD71" s="44">
        <v>0</v>
      </c>
      <c r="CE71" s="44">
        <v>0</v>
      </c>
      <c r="CF71" s="44">
        <v>116.89854000000003</v>
      </c>
      <c r="CG71" s="44">
        <v>0</v>
      </c>
      <c r="CH71" s="44">
        <v>0</v>
      </c>
      <c r="CI71" s="44">
        <v>0</v>
      </c>
      <c r="CJ71" s="44">
        <v>0</v>
      </c>
      <c r="CK71" s="44">
        <v>0</v>
      </c>
      <c r="CL71" s="44">
        <v>0</v>
      </c>
      <c r="CM71" s="44">
        <v>0</v>
      </c>
      <c r="CN71" s="44">
        <v>0</v>
      </c>
      <c r="CO71" s="44">
        <v>0</v>
      </c>
      <c r="CP71" s="44">
        <v>0</v>
      </c>
      <c r="CQ71" s="44">
        <v>0</v>
      </c>
      <c r="CR71" s="44">
        <v>0</v>
      </c>
      <c r="CS71" s="44">
        <v>0</v>
      </c>
      <c r="CT71" s="44">
        <v>0</v>
      </c>
      <c r="CU71" s="44">
        <v>0</v>
      </c>
      <c r="CV71" s="44">
        <v>0</v>
      </c>
      <c r="CW71" s="44">
        <v>0</v>
      </c>
      <c r="CX71" s="44">
        <v>0</v>
      </c>
      <c r="CY71" s="44">
        <v>0</v>
      </c>
      <c r="CZ71" s="44">
        <v>0</v>
      </c>
      <c r="DA71" s="44">
        <v>0</v>
      </c>
      <c r="DB71" s="44">
        <v>0</v>
      </c>
      <c r="DC71" s="44">
        <v>0</v>
      </c>
      <c r="DD71" s="44">
        <v>0</v>
      </c>
      <c r="DE71" s="44">
        <v>0</v>
      </c>
      <c r="DF71" s="44">
        <v>0</v>
      </c>
      <c r="DG71" s="44">
        <v>0</v>
      </c>
      <c r="DH71" s="44">
        <v>0</v>
      </c>
      <c r="DI71" s="44">
        <v>0</v>
      </c>
      <c r="DJ71" s="44">
        <v>0</v>
      </c>
      <c r="DK71" s="44">
        <v>0</v>
      </c>
      <c r="DL71" s="44">
        <v>0</v>
      </c>
      <c r="DM71" s="44">
        <v>0</v>
      </c>
      <c r="DN71" s="44">
        <v>0</v>
      </c>
      <c r="DO71" s="44">
        <v>0</v>
      </c>
      <c r="DP71" s="44">
        <v>0</v>
      </c>
      <c r="DQ71" s="44">
        <v>0</v>
      </c>
      <c r="DR71" s="44">
        <v>0</v>
      </c>
      <c r="DS71" s="44">
        <v>0</v>
      </c>
      <c r="DT71" s="44">
        <v>31.793151998467945</v>
      </c>
      <c r="DU71" s="44">
        <v>0</v>
      </c>
      <c r="DV71" s="44">
        <v>0</v>
      </c>
      <c r="DW71" s="44">
        <v>0</v>
      </c>
      <c r="DX71" s="44">
        <v>0</v>
      </c>
      <c r="DY71" s="44">
        <v>0</v>
      </c>
      <c r="DZ71" s="44">
        <v>0</v>
      </c>
      <c r="EA71" s="44">
        <v>0</v>
      </c>
      <c r="EB71" s="44">
        <v>0</v>
      </c>
    </row>
    <row r="72" spans="2:132" x14ac:dyDescent="0.25">
      <c r="B72" s="41" t="s">
        <v>161</v>
      </c>
      <c r="C72" s="47" t="s">
        <v>101</v>
      </c>
      <c r="D72" s="46">
        <v>5</v>
      </c>
      <c r="E72" s="86" t="s">
        <v>52</v>
      </c>
      <c r="F72" s="43">
        <v>5717.4</v>
      </c>
      <c r="G72" s="43">
        <v>563.00232558139533</v>
      </c>
      <c r="H72" s="44">
        <v>563.00232558139533</v>
      </c>
      <c r="I72" s="44">
        <v>374.10851006818768</v>
      </c>
      <c r="J72" s="44">
        <v>374.10851006818768</v>
      </c>
      <c r="K72" s="44">
        <v>698.12288372093019</v>
      </c>
      <c r="L72" s="44">
        <v>698.12288372093019</v>
      </c>
      <c r="M72" s="44">
        <v>514.56599999999992</v>
      </c>
      <c r="N72" s="44">
        <v>3784.9187999999999</v>
      </c>
      <c r="O72" s="44">
        <v>577.45739999999989</v>
      </c>
      <c r="P72" s="44">
        <v>125.66211906976743</v>
      </c>
      <c r="Q72" s="44">
        <v>125.66211906976743</v>
      </c>
      <c r="R72" s="44">
        <v>83.501019447219491</v>
      </c>
      <c r="S72" s="44">
        <v>83.501019447219491</v>
      </c>
      <c r="T72" s="44">
        <v>390.94881488372096</v>
      </c>
      <c r="U72" s="44">
        <v>390.94881488372096</v>
      </c>
      <c r="V72" s="44">
        <v>259.78094939134957</v>
      </c>
      <c r="W72" s="44">
        <v>259.78094939134957</v>
      </c>
      <c r="X72" s="44">
        <v>153.58703441860465</v>
      </c>
      <c r="Y72" s="44">
        <v>153.58703441860465</v>
      </c>
      <c r="Z72" s="44">
        <v>102.0568015466016</v>
      </c>
      <c r="AA72" s="44">
        <v>102.0568015466016</v>
      </c>
      <c r="AB72" s="44">
        <v>6.1623918295423215</v>
      </c>
      <c r="AC72" s="44">
        <v>14.569654968417918</v>
      </c>
      <c r="AD72" s="44">
        <v>5.6581961343979499</v>
      </c>
      <c r="AE72" s="44">
        <v>34.176601795323464</v>
      </c>
      <c r="AF72" s="44">
        <v>106.3272055854508</v>
      </c>
      <c r="AG72" s="44">
        <v>41.771402194284242</v>
      </c>
      <c r="AH72" s="44">
        <v>189.87000997401927</v>
      </c>
      <c r="AJ72" s="63" t="s">
        <v>63</v>
      </c>
      <c r="AK72" s="44">
        <v>0</v>
      </c>
      <c r="AL72" s="44">
        <v>0</v>
      </c>
      <c r="AM72" s="44">
        <v>577.45739999999989</v>
      </c>
      <c r="AN72" s="44">
        <v>577.45739999999989</v>
      </c>
      <c r="AO72" s="44">
        <v>0</v>
      </c>
      <c r="AP72" s="44">
        <v>0</v>
      </c>
      <c r="AQ72" s="44">
        <v>0</v>
      </c>
      <c r="AR72" s="44">
        <v>0</v>
      </c>
      <c r="AS72" s="44">
        <v>0</v>
      </c>
      <c r="AT72" s="44">
        <v>0</v>
      </c>
      <c r="AU72" s="44">
        <v>0</v>
      </c>
      <c r="AV72" s="44">
        <v>0</v>
      </c>
      <c r="AW72" s="44">
        <v>0</v>
      </c>
      <c r="AX72" s="44">
        <v>0</v>
      </c>
      <c r="AY72" s="44">
        <v>153.58703441860465</v>
      </c>
      <c r="AZ72" s="44">
        <v>0</v>
      </c>
      <c r="BA72" s="44">
        <v>0</v>
      </c>
      <c r="BB72" s="44">
        <v>0</v>
      </c>
      <c r="BC72" s="44">
        <v>153.58703441860465</v>
      </c>
      <c r="BD72" s="44">
        <v>153.58703441860465</v>
      </c>
      <c r="BE72" s="44">
        <v>0</v>
      </c>
      <c r="BF72" s="44">
        <v>0</v>
      </c>
      <c r="BG72" s="44">
        <v>0</v>
      </c>
      <c r="BH72" s="44">
        <v>153.58703441860465</v>
      </c>
      <c r="BI72" s="44">
        <v>102.0568015466016</v>
      </c>
      <c r="BJ72" s="44">
        <v>0</v>
      </c>
      <c r="BK72" s="44">
        <v>0</v>
      </c>
      <c r="BL72" s="44">
        <v>0</v>
      </c>
      <c r="BM72" s="44">
        <v>102.0568015466016</v>
      </c>
      <c r="BN72" s="44">
        <v>5.6581961343979499</v>
      </c>
      <c r="BO72" s="44">
        <v>41.771402194284242</v>
      </c>
      <c r="BP72" s="44">
        <v>0</v>
      </c>
      <c r="BQ72" s="44">
        <v>0</v>
      </c>
      <c r="BR72" s="44">
        <v>0</v>
      </c>
      <c r="BS72" s="44">
        <v>41.771402194284242</v>
      </c>
      <c r="BT72" s="64">
        <v>2017</v>
      </c>
      <c r="BU72" s="44">
        <v>0</v>
      </c>
      <c r="BV72" s="44">
        <v>577.45739999999989</v>
      </c>
      <c r="BW72" s="44">
        <v>0</v>
      </c>
      <c r="BX72" s="44">
        <v>0</v>
      </c>
      <c r="BY72" s="44">
        <v>0</v>
      </c>
      <c r="BZ72" s="44">
        <v>0</v>
      </c>
      <c r="CA72" s="44">
        <v>0</v>
      </c>
      <c r="CB72" s="44">
        <v>0</v>
      </c>
      <c r="CC72" s="44">
        <v>0</v>
      </c>
      <c r="CD72" s="44">
        <v>0</v>
      </c>
      <c r="CE72" s="44">
        <v>0</v>
      </c>
      <c r="CF72" s="44">
        <v>153.58703441860465</v>
      </c>
      <c r="CG72" s="44">
        <v>0</v>
      </c>
      <c r="CH72" s="44">
        <v>0</v>
      </c>
      <c r="CI72" s="44">
        <v>0</v>
      </c>
      <c r="CJ72" s="44">
        <v>0</v>
      </c>
      <c r="CK72" s="44">
        <v>0</v>
      </c>
      <c r="CL72" s="44">
        <v>0</v>
      </c>
      <c r="CM72" s="44">
        <v>0</v>
      </c>
      <c r="CN72" s="44">
        <v>0</v>
      </c>
      <c r="CO72" s="44">
        <v>0</v>
      </c>
      <c r="CP72" s="44">
        <v>0</v>
      </c>
      <c r="CQ72" s="44">
        <v>0</v>
      </c>
      <c r="CR72" s="44">
        <v>0</v>
      </c>
      <c r="CS72" s="44">
        <v>0</v>
      </c>
      <c r="CT72" s="44">
        <v>0</v>
      </c>
      <c r="CU72" s="44">
        <v>0</v>
      </c>
      <c r="CV72" s="44">
        <v>0</v>
      </c>
      <c r="CW72" s="44">
        <v>0</v>
      </c>
      <c r="CX72" s="44">
        <v>0</v>
      </c>
      <c r="CY72" s="44">
        <v>0</v>
      </c>
      <c r="CZ72" s="44">
        <v>0</v>
      </c>
      <c r="DA72" s="44">
        <v>0</v>
      </c>
      <c r="DB72" s="44">
        <v>0</v>
      </c>
      <c r="DC72" s="44">
        <v>0</v>
      </c>
      <c r="DD72" s="44">
        <v>0</v>
      </c>
      <c r="DE72" s="44">
        <v>0</v>
      </c>
      <c r="DF72" s="44">
        <v>0</v>
      </c>
      <c r="DG72" s="44">
        <v>0</v>
      </c>
      <c r="DH72" s="44">
        <v>0</v>
      </c>
      <c r="DI72" s="44">
        <v>0</v>
      </c>
      <c r="DJ72" s="44">
        <v>0</v>
      </c>
      <c r="DK72" s="44">
        <v>0</v>
      </c>
      <c r="DL72" s="44">
        <v>0</v>
      </c>
      <c r="DM72" s="44">
        <v>0</v>
      </c>
      <c r="DN72" s="44">
        <v>0</v>
      </c>
      <c r="DO72" s="44">
        <v>0</v>
      </c>
      <c r="DP72" s="44">
        <v>0</v>
      </c>
      <c r="DQ72" s="44">
        <v>0</v>
      </c>
      <c r="DR72" s="44">
        <v>0</v>
      </c>
      <c r="DS72" s="44">
        <v>0</v>
      </c>
      <c r="DT72" s="44">
        <v>41.771402194284242</v>
      </c>
      <c r="DU72" s="44">
        <v>0</v>
      </c>
      <c r="DV72" s="44">
        <v>0</v>
      </c>
      <c r="DW72" s="44">
        <v>0</v>
      </c>
      <c r="DX72" s="44">
        <v>0</v>
      </c>
      <c r="DY72" s="44">
        <v>0</v>
      </c>
      <c r="DZ72" s="44">
        <v>0</v>
      </c>
      <c r="EA72" s="44">
        <v>0</v>
      </c>
      <c r="EB72" s="44">
        <v>0</v>
      </c>
    </row>
    <row r="73" spans="2:132" x14ac:dyDescent="0.25">
      <c r="B73" s="41" t="s">
        <v>162</v>
      </c>
      <c r="C73" s="47" t="s">
        <v>101</v>
      </c>
      <c r="D73" s="46">
        <v>5</v>
      </c>
      <c r="E73" s="86" t="s">
        <v>52</v>
      </c>
      <c r="F73" s="43">
        <v>2717.6</v>
      </c>
      <c r="G73" s="43">
        <v>287.05</v>
      </c>
      <c r="H73" s="44">
        <v>287.05</v>
      </c>
      <c r="I73" s="44">
        <v>190.74139294926914</v>
      </c>
      <c r="J73" s="44">
        <v>190.74139294926914</v>
      </c>
      <c r="K73" s="44">
        <v>318.62550000000005</v>
      </c>
      <c r="L73" s="44">
        <v>318.62550000000005</v>
      </c>
      <c r="M73" s="44">
        <v>266.32479999999998</v>
      </c>
      <c r="N73" s="44">
        <v>1924.0608</v>
      </c>
      <c r="O73" s="44">
        <v>307.08879999999999</v>
      </c>
      <c r="P73" s="44">
        <v>57.352590000000006</v>
      </c>
      <c r="Q73" s="44">
        <v>57.352590000000006</v>
      </c>
      <c r="R73" s="44">
        <v>38.11013031126398</v>
      </c>
      <c r="S73" s="44">
        <v>38.11013031126398</v>
      </c>
      <c r="T73" s="44">
        <v>178.43028000000004</v>
      </c>
      <c r="U73" s="44">
        <v>178.43028000000004</v>
      </c>
      <c r="V73" s="44">
        <v>118.56484985726571</v>
      </c>
      <c r="W73" s="44">
        <v>118.56484985726571</v>
      </c>
      <c r="X73" s="44">
        <v>70.097610000000017</v>
      </c>
      <c r="Y73" s="44">
        <v>70.097610000000017</v>
      </c>
      <c r="Z73" s="44">
        <v>46.579048158211535</v>
      </c>
      <c r="AA73" s="44">
        <v>46.579048158211535</v>
      </c>
      <c r="AB73" s="44">
        <v>6.9882941313712585</v>
      </c>
      <c r="AC73" s="44">
        <v>16.227919170953957</v>
      </c>
      <c r="AD73" s="44">
        <v>6.5928526267203802</v>
      </c>
      <c r="AE73" s="44">
        <v>15.598309537277474</v>
      </c>
      <c r="AF73" s="44">
        <v>48.52807411597437</v>
      </c>
      <c r="AG73" s="44">
        <v>19.064600545561362</v>
      </c>
      <c r="AH73" s="44">
        <v>86.657275207097086</v>
      </c>
      <c r="AJ73" s="63" t="s">
        <v>63</v>
      </c>
      <c r="AK73" s="44">
        <v>0</v>
      </c>
      <c r="AL73" s="44">
        <v>0</v>
      </c>
      <c r="AM73" s="44">
        <v>307.08879999999999</v>
      </c>
      <c r="AN73" s="44">
        <v>307.08879999999999</v>
      </c>
      <c r="AO73" s="44">
        <v>0</v>
      </c>
      <c r="AP73" s="44">
        <v>0</v>
      </c>
      <c r="AQ73" s="44">
        <v>0</v>
      </c>
      <c r="AR73" s="44">
        <v>0</v>
      </c>
      <c r="AS73" s="44">
        <v>0</v>
      </c>
      <c r="AT73" s="44">
        <v>0</v>
      </c>
      <c r="AU73" s="44">
        <v>0</v>
      </c>
      <c r="AV73" s="44">
        <v>0</v>
      </c>
      <c r="AW73" s="44">
        <v>0</v>
      </c>
      <c r="AX73" s="44">
        <v>0</v>
      </c>
      <c r="AY73" s="44">
        <v>70.097610000000017</v>
      </c>
      <c r="AZ73" s="44">
        <v>0</v>
      </c>
      <c r="BA73" s="44">
        <v>0</v>
      </c>
      <c r="BB73" s="44">
        <v>0</v>
      </c>
      <c r="BC73" s="44">
        <v>70.097610000000017</v>
      </c>
      <c r="BD73" s="44">
        <v>70.097610000000017</v>
      </c>
      <c r="BE73" s="44">
        <v>0</v>
      </c>
      <c r="BF73" s="44">
        <v>0</v>
      </c>
      <c r="BG73" s="44">
        <v>0</v>
      </c>
      <c r="BH73" s="44">
        <v>70.097610000000017</v>
      </c>
      <c r="BI73" s="44">
        <v>46.579048158211535</v>
      </c>
      <c r="BJ73" s="44">
        <v>0</v>
      </c>
      <c r="BK73" s="44">
        <v>0</v>
      </c>
      <c r="BL73" s="44">
        <v>0</v>
      </c>
      <c r="BM73" s="44">
        <v>46.579048158211535</v>
      </c>
      <c r="BN73" s="44">
        <v>6.5928526267203802</v>
      </c>
      <c r="BO73" s="44">
        <v>19.064600545561362</v>
      </c>
      <c r="BP73" s="44">
        <v>0</v>
      </c>
      <c r="BQ73" s="44">
        <v>0</v>
      </c>
      <c r="BR73" s="44">
        <v>0</v>
      </c>
      <c r="BS73" s="44">
        <v>19.064600545561362</v>
      </c>
      <c r="BT73" s="64">
        <v>2017</v>
      </c>
      <c r="BU73" s="44">
        <v>0</v>
      </c>
      <c r="BV73" s="44">
        <v>307.08879999999999</v>
      </c>
      <c r="BW73" s="44">
        <v>0</v>
      </c>
      <c r="BX73" s="44">
        <v>0</v>
      </c>
      <c r="BY73" s="44">
        <v>0</v>
      </c>
      <c r="BZ73" s="44">
        <v>0</v>
      </c>
      <c r="CA73" s="44">
        <v>0</v>
      </c>
      <c r="CB73" s="44">
        <v>0</v>
      </c>
      <c r="CC73" s="44">
        <v>0</v>
      </c>
      <c r="CD73" s="44">
        <v>0</v>
      </c>
      <c r="CE73" s="44">
        <v>0</v>
      </c>
      <c r="CF73" s="44">
        <v>70.097610000000017</v>
      </c>
      <c r="CG73" s="44">
        <v>0</v>
      </c>
      <c r="CH73" s="44">
        <v>0</v>
      </c>
      <c r="CI73" s="44">
        <v>0</v>
      </c>
      <c r="CJ73" s="44">
        <v>0</v>
      </c>
      <c r="CK73" s="44">
        <v>0</v>
      </c>
      <c r="CL73" s="44">
        <v>0</v>
      </c>
      <c r="CM73" s="44">
        <v>0</v>
      </c>
      <c r="CN73" s="44">
        <v>0</v>
      </c>
      <c r="CO73" s="44">
        <v>0</v>
      </c>
      <c r="CP73" s="44">
        <v>0</v>
      </c>
      <c r="CQ73" s="44">
        <v>0</v>
      </c>
      <c r="CR73" s="44">
        <v>0</v>
      </c>
      <c r="CS73" s="44">
        <v>0</v>
      </c>
      <c r="CT73" s="44">
        <v>0</v>
      </c>
      <c r="CU73" s="44">
        <v>0</v>
      </c>
      <c r="CV73" s="44">
        <v>0</v>
      </c>
      <c r="CW73" s="44">
        <v>0</v>
      </c>
      <c r="CX73" s="44">
        <v>0</v>
      </c>
      <c r="CY73" s="44">
        <v>0</v>
      </c>
      <c r="CZ73" s="44">
        <v>0</v>
      </c>
      <c r="DA73" s="44">
        <v>0</v>
      </c>
      <c r="DB73" s="44">
        <v>0</v>
      </c>
      <c r="DC73" s="44">
        <v>0</v>
      </c>
      <c r="DD73" s="44">
        <v>0</v>
      </c>
      <c r="DE73" s="44">
        <v>0</v>
      </c>
      <c r="DF73" s="44">
        <v>0</v>
      </c>
      <c r="DG73" s="44">
        <v>0</v>
      </c>
      <c r="DH73" s="44">
        <v>0</v>
      </c>
      <c r="DI73" s="44">
        <v>0</v>
      </c>
      <c r="DJ73" s="44">
        <v>0</v>
      </c>
      <c r="DK73" s="44">
        <v>0</v>
      </c>
      <c r="DL73" s="44">
        <v>0</v>
      </c>
      <c r="DM73" s="44">
        <v>0</v>
      </c>
      <c r="DN73" s="44">
        <v>0</v>
      </c>
      <c r="DO73" s="44">
        <v>0</v>
      </c>
      <c r="DP73" s="44">
        <v>0</v>
      </c>
      <c r="DQ73" s="44">
        <v>0</v>
      </c>
      <c r="DR73" s="44">
        <v>0</v>
      </c>
      <c r="DS73" s="44">
        <v>0</v>
      </c>
      <c r="DT73" s="44">
        <v>19.064600545561362</v>
      </c>
      <c r="DU73" s="44">
        <v>0</v>
      </c>
      <c r="DV73" s="44">
        <v>0</v>
      </c>
      <c r="DW73" s="44">
        <v>0</v>
      </c>
      <c r="DX73" s="44">
        <v>0</v>
      </c>
      <c r="DY73" s="44">
        <v>0</v>
      </c>
      <c r="DZ73" s="44">
        <v>0</v>
      </c>
      <c r="EA73" s="44">
        <v>0</v>
      </c>
      <c r="EB73" s="44">
        <v>0</v>
      </c>
    </row>
    <row r="74" spans="2:132" x14ac:dyDescent="0.25">
      <c r="B74" s="41" t="s">
        <v>163</v>
      </c>
      <c r="C74" s="47" t="s">
        <v>101</v>
      </c>
      <c r="D74" s="46">
        <v>5</v>
      </c>
      <c r="E74" s="86" t="s">
        <v>52</v>
      </c>
      <c r="F74" s="43">
        <v>5675.98</v>
      </c>
      <c r="G74" s="43">
        <v>523.05581395348838</v>
      </c>
      <c r="H74" s="44">
        <v>523.05581395348838</v>
      </c>
      <c r="I74" s="44">
        <v>347.56451678697834</v>
      </c>
      <c r="J74" s="44">
        <v>347.56451678697834</v>
      </c>
      <c r="K74" s="44">
        <v>648.58920930232557</v>
      </c>
      <c r="L74" s="44">
        <v>648.58920930232557</v>
      </c>
      <c r="M74" s="44">
        <v>510.83819999999997</v>
      </c>
      <c r="N74" s="44">
        <v>3757.4987599999999</v>
      </c>
      <c r="O74" s="44">
        <v>573.27397999999994</v>
      </c>
      <c r="P74" s="44">
        <v>116.74605767441859</v>
      </c>
      <c r="Q74" s="44">
        <v>116.74605767441859</v>
      </c>
      <c r="R74" s="44">
        <v>77.576400146853558</v>
      </c>
      <c r="S74" s="44">
        <v>77.576400146853558</v>
      </c>
      <c r="T74" s="44">
        <v>363.20995720930233</v>
      </c>
      <c r="U74" s="44">
        <v>363.20995720930233</v>
      </c>
      <c r="V74" s="44">
        <v>241.34880045687777</v>
      </c>
      <c r="W74" s="44">
        <v>241.34880045687777</v>
      </c>
      <c r="X74" s="44">
        <v>142.68962604651162</v>
      </c>
      <c r="Y74" s="44">
        <v>142.68962604651162</v>
      </c>
      <c r="Z74" s="44">
        <v>94.815600179487689</v>
      </c>
      <c r="AA74" s="44">
        <v>94.815600179487689</v>
      </c>
      <c r="AB74" s="44">
        <v>6.5849691276338396</v>
      </c>
      <c r="AC74" s="44">
        <v>15.568748437477149</v>
      </c>
      <c r="AD74" s="44">
        <v>6.0461989262819795</v>
      </c>
      <c r="AE74" s="44">
        <v>31.751681046356047</v>
      </c>
      <c r="AF74" s="44">
        <v>98.783007699774387</v>
      </c>
      <c r="AG74" s="44">
        <v>38.807610167768509</v>
      </c>
      <c r="AH74" s="44">
        <v>176.3982280353114</v>
      </c>
      <c r="AJ74" s="63" t="s">
        <v>63</v>
      </c>
      <c r="AK74" s="44">
        <v>0</v>
      </c>
      <c r="AL74" s="44">
        <v>0</v>
      </c>
      <c r="AM74" s="44">
        <v>573.27397999999994</v>
      </c>
      <c r="AN74" s="44">
        <v>573.27397999999994</v>
      </c>
      <c r="AO74" s="44">
        <v>0</v>
      </c>
      <c r="AP74" s="44">
        <v>0</v>
      </c>
      <c r="AQ74" s="44">
        <v>0</v>
      </c>
      <c r="AR74" s="44">
        <v>0</v>
      </c>
      <c r="AS74" s="44">
        <v>0</v>
      </c>
      <c r="AT74" s="44">
        <v>0</v>
      </c>
      <c r="AU74" s="44">
        <v>0</v>
      </c>
      <c r="AV74" s="44">
        <v>0</v>
      </c>
      <c r="AW74" s="44">
        <v>0</v>
      </c>
      <c r="AX74" s="44">
        <v>0</v>
      </c>
      <c r="AY74" s="44">
        <v>142.68962604651162</v>
      </c>
      <c r="AZ74" s="44">
        <v>0</v>
      </c>
      <c r="BA74" s="44">
        <v>0</v>
      </c>
      <c r="BB74" s="44">
        <v>0</v>
      </c>
      <c r="BC74" s="44">
        <v>142.68962604651162</v>
      </c>
      <c r="BD74" s="44">
        <v>142.68962604651162</v>
      </c>
      <c r="BE74" s="44">
        <v>0</v>
      </c>
      <c r="BF74" s="44">
        <v>0</v>
      </c>
      <c r="BG74" s="44">
        <v>0</v>
      </c>
      <c r="BH74" s="44">
        <v>142.68962604651162</v>
      </c>
      <c r="BI74" s="44">
        <v>94.815600179487689</v>
      </c>
      <c r="BJ74" s="44">
        <v>0</v>
      </c>
      <c r="BK74" s="44">
        <v>0</v>
      </c>
      <c r="BL74" s="44">
        <v>0</v>
      </c>
      <c r="BM74" s="44">
        <v>94.815600179487689</v>
      </c>
      <c r="BN74" s="44">
        <v>6.0461989262819795</v>
      </c>
      <c r="BO74" s="44">
        <v>38.807610167768509</v>
      </c>
      <c r="BP74" s="44">
        <v>0</v>
      </c>
      <c r="BQ74" s="44">
        <v>0</v>
      </c>
      <c r="BR74" s="44">
        <v>0</v>
      </c>
      <c r="BS74" s="44">
        <v>38.807610167768509</v>
      </c>
      <c r="BT74" s="64">
        <v>2017</v>
      </c>
      <c r="BU74" s="44">
        <v>0</v>
      </c>
      <c r="BV74" s="44">
        <v>573.27397999999994</v>
      </c>
      <c r="BW74" s="44">
        <v>0</v>
      </c>
      <c r="BX74" s="44">
        <v>0</v>
      </c>
      <c r="BY74" s="44">
        <v>0</v>
      </c>
      <c r="BZ74" s="44">
        <v>0</v>
      </c>
      <c r="CA74" s="44">
        <v>0</v>
      </c>
      <c r="CB74" s="44">
        <v>0</v>
      </c>
      <c r="CC74" s="44">
        <v>0</v>
      </c>
      <c r="CD74" s="44">
        <v>0</v>
      </c>
      <c r="CE74" s="44">
        <v>0</v>
      </c>
      <c r="CF74" s="44">
        <v>142.68962604651162</v>
      </c>
      <c r="CG74" s="44">
        <v>0</v>
      </c>
      <c r="CH74" s="44">
        <v>0</v>
      </c>
      <c r="CI74" s="44">
        <v>0</v>
      </c>
      <c r="CJ74" s="44">
        <v>0</v>
      </c>
      <c r="CK74" s="44">
        <v>0</v>
      </c>
      <c r="CL74" s="44">
        <v>0</v>
      </c>
      <c r="CM74" s="44">
        <v>0</v>
      </c>
      <c r="CN74" s="44">
        <v>0</v>
      </c>
      <c r="CO74" s="44">
        <v>0</v>
      </c>
      <c r="CP74" s="44">
        <v>0</v>
      </c>
      <c r="CQ74" s="44">
        <v>0</v>
      </c>
      <c r="CR74" s="44">
        <v>0</v>
      </c>
      <c r="CS74" s="44">
        <v>0</v>
      </c>
      <c r="CT74" s="44">
        <v>0</v>
      </c>
      <c r="CU74" s="44">
        <v>0</v>
      </c>
      <c r="CV74" s="44">
        <v>0</v>
      </c>
      <c r="CW74" s="44">
        <v>0</v>
      </c>
      <c r="CX74" s="44">
        <v>0</v>
      </c>
      <c r="CY74" s="44">
        <v>0</v>
      </c>
      <c r="CZ74" s="44">
        <v>0</v>
      </c>
      <c r="DA74" s="44">
        <v>0</v>
      </c>
      <c r="DB74" s="44">
        <v>0</v>
      </c>
      <c r="DC74" s="44">
        <v>0</v>
      </c>
      <c r="DD74" s="44">
        <v>0</v>
      </c>
      <c r="DE74" s="44">
        <v>0</v>
      </c>
      <c r="DF74" s="44">
        <v>0</v>
      </c>
      <c r="DG74" s="44">
        <v>0</v>
      </c>
      <c r="DH74" s="44">
        <v>0</v>
      </c>
      <c r="DI74" s="44">
        <v>0</v>
      </c>
      <c r="DJ74" s="44">
        <v>0</v>
      </c>
      <c r="DK74" s="44">
        <v>0</v>
      </c>
      <c r="DL74" s="44">
        <v>0</v>
      </c>
      <c r="DM74" s="44">
        <v>0</v>
      </c>
      <c r="DN74" s="44">
        <v>0</v>
      </c>
      <c r="DO74" s="44">
        <v>0</v>
      </c>
      <c r="DP74" s="44">
        <v>0</v>
      </c>
      <c r="DQ74" s="44">
        <v>0</v>
      </c>
      <c r="DR74" s="44">
        <v>0</v>
      </c>
      <c r="DS74" s="44">
        <v>0</v>
      </c>
      <c r="DT74" s="44">
        <v>38.807610167768509</v>
      </c>
      <c r="DU74" s="44">
        <v>0</v>
      </c>
      <c r="DV74" s="44">
        <v>0</v>
      </c>
      <c r="DW74" s="44">
        <v>0</v>
      </c>
      <c r="DX74" s="44">
        <v>0</v>
      </c>
      <c r="DY74" s="44">
        <v>0</v>
      </c>
      <c r="DZ74" s="44">
        <v>0</v>
      </c>
      <c r="EA74" s="44">
        <v>0</v>
      </c>
      <c r="EB74" s="44">
        <v>0</v>
      </c>
    </row>
    <row r="75" spans="2:132" x14ac:dyDescent="0.25">
      <c r="B75" s="41" t="s">
        <v>164</v>
      </c>
      <c r="C75" s="48" t="s">
        <v>101</v>
      </c>
      <c r="D75" s="46">
        <v>9</v>
      </c>
      <c r="E75" s="86" t="s">
        <v>52</v>
      </c>
      <c r="F75" s="43">
        <v>7264.7</v>
      </c>
      <c r="G75" s="43">
        <v>954.86622093023254</v>
      </c>
      <c r="H75" s="44">
        <v>954.86622093023254</v>
      </c>
      <c r="I75" s="44">
        <v>634.49751980643487</v>
      </c>
      <c r="J75" s="44">
        <v>634.49751980643487</v>
      </c>
      <c r="K75" s="44">
        <v>1059.9015052325583</v>
      </c>
      <c r="L75" s="44">
        <v>1059.9015052325583</v>
      </c>
      <c r="M75" s="44">
        <v>544.85249999999996</v>
      </c>
      <c r="N75" s="44">
        <v>4678.4668000000001</v>
      </c>
      <c r="O75" s="44">
        <v>733.73469999999998</v>
      </c>
      <c r="P75" s="44">
        <v>190.78227094186047</v>
      </c>
      <c r="Q75" s="44">
        <v>190.78227094186047</v>
      </c>
      <c r="R75" s="44">
        <v>126.77260445732568</v>
      </c>
      <c r="S75" s="44">
        <v>126.77260445732568</v>
      </c>
      <c r="T75" s="44">
        <v>593.54484293023268</v>
      </c>
      <c r="U75" s="44">
        <v>593.54484293023268</v>
      </c>
      <c r="V75" s="44">
        <v>394.40365831167998</v>
      </c>
      <c r="W75" s="44">
        <v>394.40365831167998</v>
      </c>
      <c r="X75" s="44">
        <v>233.17833115116284</v>
      </c>
      <c r="Y75" s="44">
        <v>233.17833115116284</v>
      </c>
      <c r="Z75" s="44">
        <v>154.94429433673142</v>
      </c>
      <c r="AA75" s="44">
        <v>154.94429433673142</v>
      </c>
      <c r="AB75" s="44">
        <v>4.2978725753276512</v>
      </c>
      <c r="AC75" s="44">
        <v>11.862128307904316</v>
      </c>
      <c r="AD75" s="44">
        <v>4.735474146633738</v>
      </c>
      <c r="AE75" s="44">
        <v>51.887472150357588</v>
      </c>
      <c r="AF75" s="44">
        <v>161.42769113444587</v>
      </c>
      <c r="AG75" s="44">
        <v>63.418021517103732</v>
      </c>
      <c r="AH75" s="44">
        <v>288.26373416865329</v>
      </c>
      <c r="AJ75" s="63" t="s">
        <v>63</v>
      </c>
      <c r="AK75" s="44">
        <v>0</v>
      </c>
      <c r="AL75" s="44">
        <v>0</v>
      </c>
      <c r="AM75" s="44">
        <v>733.73469999999998</v>
      </c>
      <c r="AN75" s="44">
        <v>733.73469999999998</v>
      </c>
      <c r="AO75" s="44">
        <v>0</v>
      </c>
      <c r="AP75" s="44">
        <v>0</v>
      </c>
      <c r="AQ75" s="44">
        <v>0</v>
      </c>
      <c r="AR75" s="44">
        <v>0</v>
      </c>
      <c r="AS75" s="44">
        <v>0</v>
      </c>
      <c r="AT75" s="44">
        <v>0</v>
      </c>
      <c r="AU75" s="44">
        <v>0</v>
      </c>
      <c r="AV75" s="44">
        <v>0</v>
      </c>
      <c r="AW75" s="44">
        <v>0</v>
      </c>
      <c r="AX75" s="44">
        <v>0</v>
      </c>
      <c r="AY75" s="44">
        <v>233.17833115116284</v>
      </c>
      <c r="AZ75" s="44">
        <v>0</v>
      </c>
      <c r="BA75" s="44">
        <v>0</v>
      </c>
      <c r="BB75" s="44">
        <v>0</v>
      </c>
      <c r="BC75" s="44">
        <v>233.17833115116284</v>
      </c>
      <c r="BD75" s="44">
        <v>233.17833115116284</v>
      </c>
      <c r="BE75" s="44">
        <v>0</v>
      </c>
      <c r="BF75" s="44">
        <v>0</v>
      </c>
      <c r="BG75" s="44">
        <v>0</v>
      </c>
      <c r="BH75" s="44">
        <v>233.17833115116284</v>
      </c>
      <c r="BI75" s="44">
        <v>154.94429433673142</v>
      </c>
      <c r="BJ75" s="44">
        <v>0</v>
      </c>
      <c r="BK75" s="44">
        <v>0</v>
      </c>
      <c r="BL75" s="44">
        <v>0</v>
      </c>
      <c r="BM75" s="44">
        <v>154.94429433673142</v>
      </c>
      <c r="BN75" s="44">
        <v>4.735474146633738</v>
      </c>
      <c r="BO75" s="44">
        <v>63.418021517103732</v>
      </c>
      <c r="BP75" s="44">
        <v>0</v>
      </c>
      <c r="BQ75" s="44">
        <v>0</v>
      </c>
      <c r="BR75" s="44">
        <v>0</v>
      </c>
      <c r="BS75" s="44">
        <v>63.418021517103732</v>
      </c>
      <c r="BT75" s="64">
        <v>2017</v>
      </c>
      <c r="BU75" s="44">
        <v>0</v>
      </c>
      <c r="BV75" s="44">
        <v>733.73469999999998</v>
      </c>
      <c r="BW75" s="44">
        <v>0</v>
      </c>
      <c r="BX75" s="44">
        <v>0</v>
      </c>
      <c r="BY75" s="44">
        <v>0</v>
      </c>
      <c r="BZ75" s="44">
        <v>0</v>
      </c>
      <c r="CA75" s="44">
        <v>0</v>
      </c>
      <c r="CB75" s="44">
        <v>0</v>
      </c>
      <c r="CC75" s="44">
        <v>0</v>
      </c>
      <c r="CD75" s="44">
        <v>0</v>
      </c>
      <c r="CE75" s="44">
        <v>0</v>
      </c>
      <c r="CF75" s="44">
        <v>233.17833115116284</v>
      </c>
      <c r="CG75" s="44">
        <v>0</v>
      </c>
      <c r="CH75" s="44">
        <v>0</v>
      </c>
      <c r="CI75" s="44">
        <v>0</v>
      </c>
      <c r="CJ75" s="44">
        <v>0</v>
      </c>
      <c r="CK75" s="44">
        <v>0</v>
      </c>
      <c r="CL75" s="44">
        <v>0</v>
      </c>
      <c r="CM75" s="44">
        <v>0</v>
      </c>
      <c r="CN75" s="44">
        <v>0</v>
      </c>
      <c r="CO75" s="44">
        <v>0</v>
      </c>
      <c r="CP75" s="44">
        <v>0</v>
      </c>
      <c r="CQ75" s="44">
        <v>0</v>
      </c>
      <c r="CR75" s="44">
        <v>0</v>
      </c>
      <c r="CS75" s="44">
        <v>0</v>
      </c>
      <c r="CT75" s="44">
        <v>0</v>
      </c>
      <c r="CU75" s="44">
        <v>0</v>
      </c>
      <c r="CV75" s="44">
        <v>0</v>
      </c>
      <c r="CW75" s="44">
        <v>0</v>
      </c>
      <c r="CX75" s="44">
        <v>0</v>
      </c>
      <c r="CY75" s="44">
        <v>0</v>
      </c>
      <c r="CZ75" s="44">
        <v>0</v>
      </c>
      <c r="DA75" s="44">
        <v>0</v>
      </c>
      <c r="DB75" s="44">
        <v>0</v>
      </c>
      <c r="DC75" s="44">
        <v>0</v>
      </c>
      <c r="DD75" s="44">
        <v>0</v>
      </c>
      <c r="DE75" s="44">
        <v>0</v>
      </c>
      <c r="DF75" s="44">
        <v>0</v>
      </c>
      <c r="DG75" s="44">
        <v>0</v>
      </c>
      <c r="DH75" s="44">
        <v>0</v>
      </c>
      <c r="DI75" s="44">
        <v>0</v>
      </c>
      <c r="DJ75" s="44">
        <v>0</v>
      </c>
      <c r="DK75" s="44">
        <v>0</v>
      </c>
      <c r="DL75" s="44">
        <v>0</v>
      </c>
      <c r="DM75" s="44">
        <v>0</v>
      </c>
      <c r="DN75" s="44">
        <v>0</v>
      </c>
      <c r="DO75" s="44">
        <v>0</v>
      </c>
      <c r="DP75" s="44">
        <v>0</v>
      </c>
      <c r="DQ75" s="44">
        <v>0</v>
      </c>
      <c r="DR75" s="44">
        <v>0</v>
      </c>
      <c r="DS75" s="44">
        <v>0</v>
      </c>
      <c r="DT75" s="44">
        <v>63.418021517103732</v>
      </c>
      <c r="DU75" s="44">
        <v>0</v>
      </c>
      <c r="DV75" s="44">
        <v>0</v>
      </c>
      <c r="DW75" s="44">
        <v>0</v>
      </c>
      <c r="DX75" s="44">
        <v>0</v>
      </c>
      <c r="DY75" s="44">
        <v>0</v>
      </c>
      <c r="DZ75" s="44">
        <v>0</v>
      </c>
      <c r="EA75" s="44">
        <v>0</v>
      </c>
      <c r="EB75" s="44">
        <v>0</v>
      </c>
    </row>
    <row r="76" spans="2:132" x14ac:dyDescent="0.25">
      <c r="B76" s="41" t="s">
        <v>165</v>
      </c>
      <c r="C76" s="47" t="s">
        <v>101</v>
      </c>
      <c r="D76" s="46">
        <v>5</v>
      </c>
      <c r="E76" s="86" t="s">
        <v>52</v>
      </c>
      <c r="F76" s="43">
        <v>4459.5</v>
      </c>
      <c r="G76" s="43">
        <v>563.86037209302333</v>
      </c>
      <c r="H76" s="44">
        <v>563.86037209302333</v>
      </c>
      <c r="I76" s="44">
        <v>374.67867201503736</v>
      </c>
      <c r="J76" s="44">
        <v>374.67867201503736</v>
      </c>
      <c r="K76" s="44">
        <v>625.88501302325596</v>
      </c>
      <c r="L76" s="44">
        <v>625.88501302325596</v>
      </c>
      <c r="M76" s="44">
        <v>419.19299999999998</v>
      </c>
      <c r="N76" s="44">
        <v>3041.3789999999999</v>
      </c>
      <c r="O76" s="44">
        <v>490.54500000000002</v>
      </c>
      <c r="P76" s="44">
        <v>112.65930234418607</v>
      </c>
      <c r="Q76" s="44">
        <v>112.65930234418607</v>
      </c>
      <c r="R76" s="44">
        <v>74.860798668604474</v>
      </c>
      <c r="S76" s="44">
        <v>74.860798668604474</v>
      </c>
      <c r="T76" s="44">
        <v>350.4956072930234</v>
      </c>
      <c r="U76" s="44">
        <v>350.4956072930234</v>
      </c>
      <c r="V76" s="44">
        <v>232.90026252454726</v>
      </c>
      <c r="W76" s="44">
        <v>232.90026252454726</v>
      </c>
      <c r="X76" s="44">
        <v>137.69470286511631</v>
      </c>
      <c r="Y76" s="44">
        <v>137.69470286511631</v>
      </c>
      <c r="Z76" s="44">
        <v>91.496531706072133</v>
      </c>
      <c r="AA76" s="44">
        <v>91.496531706072133</v>
      </c>
      <c r="AB76" s="44">
        <v>5.5996330182862906</v>
      </c>
      <c r="AC76" s="44">
        <v>13.058718642188925</v>
      </c>
      <c r="AD76" s="44">
        <v>5.3613507621890015</v>
      </c>
      <c r="AE76" s="44">
        <v>30.640197246860936</v>
      </c>
      <c r="AF76" s="44">
        <v>95.325058101345149</v>
      </c>
      <c r="AG76" s="44">
        <v>37.449129968385584</v>
      </c>
      <c r="AH76" s="44">
        <v>170.2233180381163</v>
      </c>
      <c r="AJ76" s="63" t="s">
        <v>63</v>
      </c>
      <c r="AK76" s="44">
        <v>0</v>
      </c>
      <c r="AL76" s="44">
        <v>0</v>
      </c>
      <c r="AM76" s="44">
        <v>490.54500000000002</v>
      </c>
      <c r="AN76" s="44">
        <v>490.54500000000002</v>
      </c>
      <c r="AO76" s="44">
        <v>0</v>
      </c>
      <c r="AP76" s="44">
        <v>0</v>
      </c>
      <c r="AQ76" s="44">
        <v>0</v>
      </c>
      <c r="AR76" s="44">
        <v>0</v>
      </c>
      <c r="AS76" s="44">
        <v>0</v>
      </c>
      <c r="AT76" s="44">
        <v>0</v>
      </c>
      <c r="AU76" s="44">
        <v>0</v>
      </c>
      <c r="AV76" s="44">
        <v>0</v>
      </c>
      <c r="AW76" s="44">
        <v>0</v>
      </c>
      <c r="AX76" s="44">
        <v>0</v>
      </c>
      <c r="AY76" s="44">
        <v>137.69470286511631</v>
      </c>
      <c r="AZ76" s="44">
        <v>0</v>
      </c>
      <c r="BA76" s="44">
        <v>0</v>
      </c>
      <c r="BB76" s="44">
        <v>0</v>
      </c>
      <c r="BC76" s="44">
        <v>137.69470286511631</v>
      </c>
      <c r="BD76" s="44">
        <v>137.69470286511631</v>
      </c>
      <c r="BE76" s="44">
        <v>0</v>
      </c>
      <c r="BF76" s="44">
        <v>0</v>
      </c>
      <c r="BG76" s="44">
        <v>0</v>
      </c>
      <c r="BH76" s="44">
        <v>137.69470286511631</v>
      </c>
      <c r="BI76" s="44">
        <v>91.496531706072133</v>
      </c>
      <c r="BJ76" s="44">
        <v>0</v>
      </c>
      <c r="BK76" s="44">
        <v>0</v>
      </c>
      <c r="BL76" s="44">
        <v>0</v>
      </c>
      <c r="BM76" s="44">
        <v>91.496531706072133</v>
      </c>
      <c r="BN76" s="44">
        <v>5.3613507621890015</v>
      </c>
      <c r="BO76" s="44">
        <v>37.449129968385584</v>
      </c>
      <c r="BP76" s="44">
        <v>0</v>
      </c>
      <c r="BQ76" s="44">
        <v>0</v>
      </c>
      <c r="BR76" s="44">
        <v>0</v>
      </c>
      <c r="BS76" s="44">
        <v>37.449129968385584</v>
      </c>
      <c r="BT76" s="64">
        <v>2017</v>
      </c>
      <c r="BU76" s="44">
        <v>0</v>
      </c>
      <c r="BV76" s="44">
        <v>490.54500000000002</v>
      </c>
      <c r="BW76" s="44">
        <v>0</v>
      </c>
      <c r="BX76" s="44">
        <v>0</v>
      </c>
      <c r="BY76" s="44">
        <v>0</v>
      </c>
      <c r="BZ76" s="44">
        <v>0</v>
      </c>
      <c r="CA76" s="44">
        <v>0</v>
      </c>
      <c r="CB76" s="44">
        <v>0</v>
      </c>
      <c r="CC76" s="44">
        <v>0</v>
      </c>
      <c r="CD76" s="44">
        <v>0</v>
      </c>
      <c r="CE76" s="44">
        <v>0</v>
      </c>
      <c r="CF76" s="44">
        <v>137.69470286511631</v>
      </c>
      <c r="CG76" s="44">
        <v>0</v>
      </c>
      <c r="CH76" s="44">
        <v>0</v>
      </c>
      <c r="CI76" s="44">
        <v>0</v>
      </c>
      <c r="CJ76" s="44">
        <v>0</v>
      </c>
      <c r="CK76" s="44">
        <v>0</v>
      </c>
      <c r="CL76" s="44">
        <v>0</v>
      </c>
      <c r="CM76" s="44">
        <v>0</v>
      </c>
      <c r="CN76" s="44">
        <v>0</v>
      </c>
      <c r="CO76" s="44">
        <v>0</v>
      </c>
      <c r="CP76" s="44">
        <v>0</v>
      </c>
      <c r="CQ76" s="44">
        <v>0</v>
      </c>
      <c r="CR76" s="44">
        <v>0</v>
      </c>
      <c r="CS76" s="44">
        <v>0</v>
      </c>
      <c r="CT76" s="44">
        <v>0</v>
      </c>
      <c r="CU76" s="44">
        <v>0</v>
      </c>
      <c r="CV76" s="44">
        <v>0</v>
      </c>
      <c r="CW76" s="44">
        <v>0</v>
      </c>
      <c r="CX76" s="44">
        <v>0</v>
      </c>
      <c r="CY76" s="44">
        <v>0</v>
      </c>
      <c r="CZ76" s="44">
        <v>0</v>
      </c>
      <c r="DA76" s="44">
        <v>0</v>
      </c>
      <c r="DB76" s="44">
        <v>0</v>
      </c>
      <c r="DC76" s="44">
        <v>0</v>
      </c>
      <c r="DD76" s="44">
        <v>0</v>
      </c>
      <c r="DE76" s="44">
        <v>0</v>
      </c>
      <c r="DF76" s="44">
        <v>0</v>
      </c>
      <c r="DG76" s="44">
        <v>0</v>
      </c>
      <c r="DH76" s="44">
        <v>0</v>
      </c>
      <c r="DI76" s="44">
        <v>0</v>
      </c>
      <c r="DJ76" s="44">
        <v>0</v>
      </c>
      <c r="DK76" s="44">
        <v>0</v>
      </c>
      <c r="DL76" s="44">
        <v>0</v>
      </c>
      <c r="DM76" s="44">
        <v>0</v>
      </c>
      <c r="DN76" s="44">
        <v>0</v>
      </c>
      <c r="DO76" s="44">
        <v>0</v>
      </c>
      <c r="DP76" s="44">
        <v>0</v>
      </c>
      <c r="DQ76" s="44">
        <v>0</v>
      </c>
      <c r="DR76" s="44">
        <v>0</v>
      </c>
      <c r="DS76" s="44">
        <v>0</v>
      </c>
      <c r="DT76" s="44">
        <v>37.449129968385584</v>
      </c>
      <c r="DU76" s="44">
        <v>0</v>
      </c>
      <c r="DV76" s="44">
        <v>0</v>
      </c>
      <c r="DW76" s="44">
        <v>0</v>
      </c>
      <c r="DX76" s="44">
        <v>0</v>
      </c>
      <c r="DY76" s="44">
        <v>0</v>
      </c>
      <c r="DZ76" s="44">
        <v>0</v>
      </c>
      <c r="EA76" s="44">
        <v>0</v>
      </c>
      <c r="EB76" s="44">
        <v>0</v>
      </c>
    </row>
    <row r="77" spans="2:132" x14ac:dyDescent="0.25">
      <c r="B77" s="41" t="s">
        <v>166</v>
      </c>
      <c r="C77" s="47" t="s">
        <v>101</v>
      </c>
      <c r="D77" s="46">
        <v>9</v>
      </c>
      <c r="E77" s="86" t="s">
        <v>52</v>
      </c>
      <c r="F77" s="43">
        <v>3802.1</v>
      </c>
      <c r="G77" s="43">
        <v>432.80581395348838</v>
      </c>
      <c r="H77" s="44">
        <v>432.80581395348838</v>
      </c>
      <c r="I77" s="44">
        <v>287.59443940090785</v>
      </c>
      <c r="J77" s="44">
        <v>287.59443940090785</v>
      </c>
      <c r="K77" s="44">
        <v>480.41445348837215</v>
      </c>
      <c r="L77" s="44">
        <v>480.41445348837215</v>
      </c>
      <c r="M77" s="44">
        <v>357.39739999999995</v>
      </c>
      <c r="N77" s="44">
        <v>2593.0321999999996</v>
      </c>
      <c r="O77" s="44">
        <v>418.23099999999999</v>
      </c>
      <c r="P77" s="44">
        <v>86.474601627906978</v>
      </c>
      <c r="Q77" s="44">
        <v>86.474601627906978</v>
      </c>
      <c r="R77" s="44">
        <v>57.461368992301388</v>
      </c>
      <c r="S77" s="44">
        <v>57.461368992301388</v>
      </c>
      <c r="T77" s="44">
        <v>269.03209395348841</v>
      </c>
      <c r="U77" s="44">
        <v>269.03209395348841</v>
      </c>
      <c r="V77" s="44">
        <v>178.76870353160433</v>
      </c>
      <c r="W77" s="44">
        <v>178.76870353160433</v>
      </c>
      <c r="X77" s="44">
        <v>105.69117976744187</v>
      </c>
      <c r="Y77" s="44">
        <v>105.69117976744187</v>
      </c>
      <c r="Z77" s="44">
        <v>70.230562101701693</v>
      </c>
      <c r="AA77" s="44">
        <v>70.230562101701693</v>
      </c>
      <c r="AB77" s="44">
        <v>6.219785679799652</v>
      </c>
      <c r="AC77" s="44">
        <v>14.504956118013018</v>
      </c>
      <c r="AD77" s="44">
        <v>5.9551139487443487</v>
      </c>
      <c r="AE77" s="44">
        <v>23.518686833582432</v>
      </c>
      <c r="AF77" s="44">
        <v>73.169247926700919</v>
      </c>
      <c r="AG77" s="44">
        <v>28.745061685489642</v>
      </c>
      <c r="AH77" s="44">
        <v>130.6593712976802</v>
      </c>
      <c r="AJ77" s="63" t="s">
        <v>63</v>
      </c>
      <c r="AK77" s="44">
        <v>0</v>
      </c>
      <c r="AL77" s="44">
        <v>0</v>
      </c>
      <c r="AM77" s="44">
        <v>418.23099999999999</v>
      </c>
      <c r="AN77" s="44">
        <v>418.23099999999999</v>
      </c>
      <c r="AO77" s="44">
        <v>0</v>
      </c>
      <c r="AP77" s="44">
        <v>0</v>
      </c>
      <c r="AQ77" s="44">
        <v>0</v>
      </c>
      <c r="AR77" s="44">
        <v>0</v>
      </c>
      <c r="AS77" s="44">
        <v>0</v>
      </c>
      <c r="AT77" s="44">
        <v>0</v>
      </c>
      <c r="AU77" s="44">
        <v>0</v>
      </c>
      <c r="AV77" s="44">
        <v>0</v>
      </c>
      <c r="AW77" s="44">
        <v>0</v>
      </c>
      <c r="AX77" s="44">
        <v>0</v>
      </c>
      <c r="AY77" s="44">
        <v>105.69117976744187</v>
      </c>
      <c r="AZ77" s="44">
        <v>0</v>
      </c>
      <c r="BA77" s="44">
        <v>0</v>
      </c>
      <c r="BB77" s="44">
        <v>0</v>
      </c>
      <c r="BC77" s="44">
        <v>105.69117976744187</v>
      </c>
      <c r="BD77" s="44">
        <v>105.69117976744187</v>
      </c>
      <c r="BE77" s="44">
        <v>0</v>
      </c>
      <c r="BF77" s="44">
        <v>0</v>
      </c>
      <c r="BG77" s="44">
        <v>0</v>
      </c>
      <c r="BH77" s="44">
        <v>105.69117976744187</v>
      </c>
      <c r="BI77" s="44">
        <v>70.230562101701693</v>
      </c>
      <c r="BJ77" s="44">
        <v>0</v>
      </c>
      <c r="BK77" s="44">
        <v>0</v>
      </c>
      <c r="BL77" s="44">
        <v>0</v>
      </c>
      <c r="BM77" s="44">
        <v>70.230562101701693</v>
      </c>
      <c r="BN77" s="44">
        <v>5.9551139487443487</v>
      </c>
      <c r="BO77" s="44">
        <v>28.745061685489642</v>
      </c>
      <c r="BP77" s="44">
        <v>0</v>
      </c>
      <c r="BQ77" s="44">
        <v>0</v>
      </c>
      <c r="BR77" s="44">
        <v>0</v>
      </c>
      <c r="BS77" s="44">
        <v>28.745061685489642</v>
      </c>
      <c r="BT77" s="64">
        <v>2017</v>
      </c>
      <c r="BU77" s="44">
        <v>0</v>
      </c>
      <c r="BV77" s="44">
        <v>418.23099999999999</v>
      </c>
      <c r="BW77" s="44">
        <v>0</v>
      </c>
      <c r="BX77" s="44">
        <v>0</v>
      </c>
      <c r="BY77" s="44">
        <v>0</v>
      </c>
      <c r="BZ77" s="44">
        <v>0</v>
      </c>
      <c r="CA77" s="44">
        <v>0</v>
      </c>
      <c r="CB77" s="44">
        <v>0</v>
      </c>
      <c r="CC77" s="44">
        <v>0</v>
      </c>
      <c r="CD77" s="44">
        <v>0</v>
      </c>
      <c r="CE77" s="44">
        <v>0</v>
      </c>
      <c r="CF77" s="44">
        <v>105.69117976744187</v>
      </c>
      <c r="CG77" s="44">
        <v>0</v>
      </c>
      <c r="CH77" s="44">
        <v>0</v>
      </c>
      <c r="CI77" s="44">
        <v>0</v>
      </c>
      <c r="CJ77" s="44">
        <v>0</v>
      </c>
      <c r="CK77" s="44">
        <v>0</v>
      </c>
      <c r="CL77" s="44">
        <v>0</v>
      </c>
      <c r="CM77" s="44">
        <v>0</v>
      </c>
      <c r="CN77" s="44">
        <v>0</v>
      </c>
      <c r="CO77" s="44">
        <v>0</v>
      </c>
      <c r="CP77" s="44">
        <v>0</v>
      </c>
      <c r="CQ77" s="44">
        <v>0</v>
      </c>
      <c r="CR77" s="44">
        <v>0</v>
      </c>
      <c r="CS77" s="44">
        <v>0</v>
      </c>
      <c r="CT77" s="44">
        <v>0</v>
      </c>
      <c r="CU77" s="44">
        <v>0</v>
      </c>
      <c r="CV77" s="44">
        <v>0</v>
      </c>
      <c r="CW77" s="44">
        <v>0</v>
      </c>
      <c r="CX77" s="44">
        <v>0</v>
      </c>
      <c r="CY77" s="44">
        <v>0</v>
      </c>
      <c r="CZ77" s="44">
        <v>0</v>
      </c>
      <c r="DA77" s="44">
        <v>0</v>
      </c>
      <c r="DB77" s="44">
        <v>0</v>
      </c>
      <c r="DC77" s="44">
        <v>0</v>
      </c>
      <c r="DD77" s="44">
        <v>0</v>
      </c>
      <c r="DE77" s="44">
        <v>0</v>
      </c>
      <c r="DF77" s="44">
        <v>0</v>
      </c>
      <c r="DG77" s="44">
        <v>0</v>
      </c>
      <c r="DH77" s="44">
        <v>0</v>
      </c>
      <c r="DI77" s="44">
        <v>0</v>
      </c>
      <c r="DJ77" s="44">
        <v>0</v>
      </c>
      <c r="DK77" s="44">
        <v>0</v>
      </c>
      <c r="DL77" s="44">
        <v>0</v>
      </c>
      <c r="DM77" s="44">
        <v>0</v>
      </c>
      <c r="DN77" s="44">
        <v>0</v>
      </c>
      <c r="DO77" s="44">
        <v>0</v>
      </c>
      <c r="DP77" s="44">
        <v>0</v>
      </c>
      <c r="DQ77" s="44">
        <v>0</v>
      </c>
      <c r="DR77" s="44">
        <v>0</v>
      </c>
      <c r="DS77" s="44">
        <v>0</v>
      </c>
      <c r="DT77" s="44">
        <v>28.745061685489642</v>
      </c>
      <c r="DU77" s="44">
        <v>0</v>
      </c>
      <c r="DV77" s="44">
        <v>0</v>
      </c>
      <c r="DW77" s="44">
        <v>0</v>
      </c>
      <c r="DX77" s="44">
        <v>0</v>
      </c>
      <c r="DY77" s="44">
        <v>0</v>
      </c>
      <c r="DZ77" s="44">
        <v>0</v>
      </c>
      <c r="EA77" s="44">
        <v>0</v>
      </c>
      <c r="EB77" s="44">
        <v>0</v>
      </c>
    </row>
    <row r="78" spans="2:132" x14ac:dyDescent="0.25">
      <c r="B78" s="41" t="s">
        <v>167</v>
      </c>
      <c r="C78" s="47" t="s">
        <v>101</v>
      </c>
      <c r="D78" s="46">
        <v>9</v>
      </c>
      <c r="E78" s="86" t="s">
        <v>52</v>
      </c>
      <c r="F78" s="43">
        <v>7231.43</v>
      </c>
      <c r="G78" s="43">
        <v>1025.9697674418603</v>
      </c>
      <c r="H78" s="44">
        <v>1025.9697674418603</v>
      </c>
      <c r="I78" s="44">
        <v>681.74500109980193</v>
      </c>
      <c r="J78" s="44">
        <v>681.74500109980193</v>
      </c>
      <c r="K78" s="44">
        <v>1138.8264418604651</v>
      </c>
      <c r="L78" s="44">
        <v>1138.8264418604651</v>
      </c>
      <c r="M78" s="44">
        <v>542.35725000000002</v>
      </c>
      <c r="N78" s="44">
        <v>4657.0409200000004</v>
      </c>
      <c r="O78" s="44">
        <v>730.37443000000007</v>
      </c>
      <c r="P78" s="44">
        <v>204.98875953488371</v>
      </c>
      <c r="Q78" s="44">
        <v>204.98875953488371</v>
      </c>
      <c r="R78" s="44">
        <v>136.21265121974045</v>
      </c>
      <c r="S78" s="44">
        <v>136.21265121974045</v>
      </c>
      <c r="T78" s="44">
        <v>637.74280744186058</v>
      </c>
      <c r="U78" s="44">
        <v>637.74280744186058</v>
      </c>
      <c r="V78" s="44">
        <v>423.77269268363699</v>
      </c>
      <c r="W78" s="44">
        <v>423.77269268363699</v>
      </c>
      <c r="X78" s="44">
        <v>250.54181720930234</v>
      </c>
      <c r="Y78" s="44">
        <v>250.54181720930234</v>
      </c>
      <c r="Z78" s="44">
        <v>166.48212926857167</v>
      </c>
      <c r="AA78" s="44">
        <v>166.48212926857167</v>
      </c>
      <c r="AB78" s="44">
        <v>3.9816951299557375</v>
      </c>
      <c r="AC78" s="44">
        <v>10.989478558677835</v>
      </c>
      <c r="AD78" s="44">
        <v>4.3871040886421397</v>
      </c>
      <c r="AE78" s="44">
        <v>55.751241973338175</v>
      </c>
      <c r="AF78" s="44">
        <v>173.44830836149657</v>
      </c>
      <c r="AG78" s="44">
        <v>68.140406856302221</v>
      </c>
      <c r="AH78" s="44">
        <v>309.72912207410099</v>
      </c>
      <c r="AJ78" s="63" t="s">
        <v>63</v>
      </c>
      <c r="AK78" s="44">
        <v>0</v>
      </c>
      <c r="AL78" s="44">
        <v>0</v>
      </c>
      <c r="AM78" s="44">
        <v>730.37443000000007</v>
      </c>
      <c r="AN78" s="44">
        <v>730.37443000000007</v>
      </c>
      <c r="AO78" s="44">
        <v>0</v>
      </c>
      <c r="AP78" s="44">
        <v>0</v>
      </c>
      <c r="AQ78" s="44">
        <v>0</v>
      </c>
      <c r="AR78" s="44">
        <v>0</v>
      </c>
      <c r="AS78" s="44">
        <v>0</v>
      </c>
      <c r="AT78" s="44">
        <v>0</v>
      </c>
      <c r="AU78" s="44">
        <v>0</v>
      </c>
      <c r="AV78" s="44">
        <v>0</v>
      </c>
      <c r="AW78" s="44">
        <v>0</v>
      </c>
      <c r="AX78" s="44">
        <v>0</v>
      </c>
      <c r="AY78" s="44">
        <v>250.54181720930234</v>
      </c>
      <c r="AZ78" s="44">
        <v>0</v>
      </c>
      <c r="BA78" s="44">
        <v>0</v>
      </c>
      <c r="BB78" s="44">
        <v>0</v>
      </c>
      <c r="BC78" s="44">
        <v>250.54181720930234</v>
      </c>
      <c r="BD78" s="44">
        <v>250.54181720930234</v>
      </c>
      <c r="BE78" s="44">
        <v>0</v>
      </c>
      <c r="BF78" s="44">
        <v>0</v>
      </c>
      <c r="BG78" s="44">
        <v>0</v>
      </c>
      <c r="BH78" s="44">
        <v>250.54181720930234</v>
      </c>
      <c r="BI78" s="44">
        <v>166.48212926857167</v>
      </c>
      <c r="BJ78" s="44">
        <v>0</v>
      </c>
      <c r="BK78" s="44">
        <v>0</v>
      </c>
      <c r="BL78" s="44">
        <v>0</v>
      </c>
      <c r="BM78" s="44">
        <v>166.48212926857167</v>
      </c>
      <c r="BN78" s="44">
        <v>4.3871040886421397</v>
      </c>
      <c r="BO78" s="44">
        <v>68.140406856302221</v>
      </c>
      <c r="BP78" s="44">
        <v>0</v>
      </c>
      <c r="BQ78" s="44">
        <v>0</v>
      </c>
      <c r="BR78" s="44">
        <v>0</v>
      </c>
      <c r="BS78" s="44">
        <v>68.140406856302221</v>
      </c>
      <c r="BT78" s="64">
        <v>2017</v>
      </c>
      <c r="BU78" s="44">
        <v>0</v>
      </c>
      <c r="BV78" s="44">
        <v>730.37443000000007</v>
      </c>
      <c r="BW78" s="44">
        <v>0</v>
      </c>
      <c r="BX78" s="44">
        <v>0</v>
      </c>
      <c r="BY78" s="44">
        <v>0</v>
      </c>
      <c r="BZ78" s="44">
        <v>0</v>
      </c>
      <c r="CA78" s="44">
        <v>0</v>
      </c>
      <c r="CB78" s="44">
        <v>0</v>
      </c>
      <c r="CC78" s="44">
        <v>0</v>
      </c>
      <c r="CD78" s="44">
        <v>0</v>
      </c>
      <c r="CE78" s="44">
        <v>0</v>
      </c>
      <c r="CF78" s="44">
        <v>250.54181720930234</v>
      </c>
      <c r="CG78" s="44">
        <v>0</v>
      </c>
      <c r="CH78" s="44">
        <v>0</v>
      </c>
      <c r="CI78" s="44">
        <v>0</v>
      </c>
      <c r="CJ78" s="44">
        <v>0</v>
      </c>
      <c r="CK78" s="44">
        <v>0</v>
      </c>
      <c r="CL78" s="44">
        <v>0</v>
      </c>
      <c r="CM78" s="44">
        <v>0</v>
      </c>
      <c r="CN78" s="44">
        <v>0</v>
      </c>
      <c r="CO78" s="44">
        <v>0</v>
      </c>
      <c r="CP78" s="44">
        <v>0</v>
      </c>
      <c r="CQ78" s="44">
        <v>0</v>
      </c>
      <c r="CR78" s="44">
        <v>0</v>
      </c>
      <c r="CS78" s="44">
        <v>0</v>
      </c>
      <c r="CT78" s="44">
        <v>0</v>
      </c>
      <c r="CU78" s="44">
        <v>0</v>
      </c>
      <c r="CV78" s="44">
        <v>0</v>
      </c>
      <c r="CW78" s="44">
        <v>0</v>
      </c>
      <c r="CX78" s="44">
        <v>0</v>
      </c>
      <c r="CY78" s="44">
        <v>0</v>
      </c>
      <c r="CZ78" s="44">
        <v>0</v>
      </c>
      <c r="DA78" s="44">
        <v>0</v>
      </c>
      <c r="DB78" s="44">
        <v>0</v>
      </c>
      <c r="DC78" s="44">
        <v>0</v>
      </c>
      <c r="DD78" s="44">
        <v>0</v>
      </c>
      <c r="DE78" s="44">
        <v>0</v>
      </c>
      <c r="DF78" s="44">
        <v>0</v>
      </c>
      <c r="DG78" s="44">
        <v>0</v>
      </c>
      <c r="DH78" s="44">
        <v>0</v>
      </c>
      <c r="DI78" s="44">
        <v>0</v>
      </c>
      <c r="DJ78" s="44">
        <v>0</v>
      </c>
      <c r="DK78" s="44">
        <v>0</v>
      </c>
      <c r="DL78" s="44">
        <v>0</v>
      </c>
      <c r="DM78" s="44">
        <v>0</v>
      </c>
      <c r="DN78" s="44">
        <v>0</v>
      </c>
      <c r="DO78" s="44">
        <v>0</v>
      </c>
      <c r="DP78" s="44">
        <v>0</v>
      </c>
      <c r="DQ78" s="44">
        <v>0</v>
      </c>
      <c r="DR78" s="44">
        <v>0</v>
      </c>
      <c r="DS78" s="44">
        <v>0</v>
      </c>
      <c r="DT78" s="44">
        <v>68.140406856302221</v>
      </c>
      <c r="DU78" s="44">
        <v>0</v>
      </c>
      <c r="DV78" s="44">
        <v>0</v>
      </c>
      <c r="DW78" s="44">
        <v>0</v>
      </c>
      <c r="DX78" s="44">
        <v>0</v>
      </c>
      <c r="DY78" s="44">
        <v>0</v>
      </c>
      <c r="DZ78" s="44">
        <v>0</v>
      </c>
      <c r="EA78" s="44">
        <v>0</v>
      </c>
      <c r="EB78" s="44">
        <v>0</v>
      </c>
    </row>
    <row r="79" spans="2:132" x14ac:dyDescent="0.25">
      <c r="B79" s="41" t="s">
        <v>168</v>
      </c>
      <c r="C79" s="47" t="s">
        <v>101</v>
      </c>
      <c r="D79" s="46">
        <v>5</v>
      </c>
      <c r="E79" s="86" t="s">
        <v>52</v>
      </c>
      <c r="F79" s="43">
        <v>3739.88</v>
      </c>
      <c r="G79" s="43">
        <v>401.40000000000003</v>
      </c>
      <c r="H79" s="44">
        <v>401.40000000000003</v>
      </c>
      <c r="I79" s="44">
        <v>266.72564058469476</v>
      </c>
      <c r="J79" s="44">
        <v>266.72564058469476</v>
      </c>
      <c r="K79" s="44">
        <v>445.55400000000009</v>
      </c>
      <c r="L79" s="44">
        <v>445.55400000000009</v>
      </c>
      <c r="M79" s="44">
        <v>351.54872</v>
      </c>
      <c r="N79" s="44">
        <v>2550.59816</v>
      </c>
      <c r="O79" s="44">
        <v>411.38679999999999</v>
      </c>
      <c r="P79" s="44">
        <v>80.199720000000013</v>
      </c>
      <c r="Q79" s="44">
        <v>80.199720000000013</v>
      </c>
      <c r="R79" s="44">
        <v>53.291782988822021</v>
      </c>
      <c r="S79" s="44">
        <v>53.291782988822021</v>
      </c>
      <c r="T79" s="44">
        <v>249.51024000000007</v>
      </c>
      <c r="U79" s="44">
        <v>249.51024000000007</v>
      </c>
      <c r="V79" s="44">
        <v>165.7966581874463</v>
      </c>
      <c r="W79" s="44">
        <v>165.7966581874463</v>
      </c>
      <c r="X79" s="44">
        <v>98.021880000000024</v>
      </c>
      <c r="Y79" s="44">
        <v>98.021880000000024</v>
      </c>
      <c r="Z79" s="44">
        <v>65.134401430782475</v>
      </c>
      <c r="AA79" s="44">
        <v>65.134401430782475</v>
      </c>
      <c r="AB79" s="44">
        <v>6.5966777668845786</v>
      </c>
      <c r="AC79" s="44">
        <v>15.383893667605447</v>
      </c>
      <c r="AD79" s="44">
        <v>6.3159680746767233</v>
      </c>
      <c r="AE79" s="44">
        <v>21.812093531660611</v>
      </c>
      <c r="AF79" s="44">
        <v>67.85984654294414</v>
      </c>
      <c r="AG79" s="44">
        <v>26.659225427585195</v>
      </c>
      <c r="AH79" s="44">
        <v>121.17829739811451</v>
      </c>
      <c r="AJ79" s="63" t="s">
        <v>63</v>
      </c>
      <c r="AK79" s="44">
        <v>0</v>
      </c>
      <c r="AL79" s="44">
        <v>0</v>
      </c>
      <c r="AM79" s="44">
        <v>411.38679999999999</v>
      </c>
      <c r="AN79" s="44">
        <v>411.38679999999999</v>
      </c>
      <c r="AO79" s="44">
        <v>0</v>
      </c>
      <c r="AP79" s="44">
        <v>0</v>
      </c>
      <c r="AQ79" s="44">
        <v>0</v>
      </c>
      <c r="AR79" s="44">
        <v>0</v>
      </c>
      <c r="AS79" s="44">
        <v>0</v>
      </c>
      <c r="AT79" s="44">
        <v>0</v>
      </c>
      <c r="AU79" s="44">
        <v>0</v>
      </c>
      <c r="AV79" s="44">
        <v>0</v>
      </c>
      <c r="AW79" s="44">
        <v>0</v>
      </c>
      <c r="AX79" s="44">
        <v>0</v>
      </c>
      <c r="AY79" s="44">
        <v>98.021880000000024</v>
      </c>
      <c r="AZ79" s="44">
        <v>0</v>
      </c>
      <c r="BA79" s="44">
        <v>0</v>
      </c>
      <c r="BB79" s="44">
        <v>0</v>
      </c>
      <c r="BC79" s="44">
        <v>98.021880000000024</v>
      </c>
      <c r="BD79" s="44">
        <v>98.021880000000024</v>
      </c>
      <c r="BE79" s="44">
        <v>0</v>
      </c>
      <c r="BF79" s="44">
        <v>0</v>
      </c>
      <c r="BG79" s="44">
        <v>0</v>
      </c>
      <c r="BH79" s="44">
        <v>98.021880000000024</v>
      </c>
      <c r="BI79" s="44">
        <v>65.134401430782475</v>
      </c>
      <c r="BJ79" s="44">
        <v>0</v>
      </c>
      <c r="BK79" s="44">
        <v>0</v>
      </c>
      <c r="BL79" s="44">
        <v>0</v>
      </c>
      <c r="BM79" s="44">
        <v>65.134401430782475</v>
      </c>
      <c r="BN79" s="44">
        <v>6.3159680746767233</v>
      </c>
      <c r="BO79" s="44">
        <v>26.659225427585195</v>
      </c>
      <c r="BP79" s="44">
        <v>0</v>
      </c>
      <c r="BQ79" s="44">
        <v>0</v>
      </c>
      <c r="BR79" s="44">
        <v>0</v>
      </c>
      <c r="BS79" s="44">
        <v>26.659225427585195</v>
      </c>
      <c r="BT79" s="64">
        <v>2017</v>
      </c>
      <c r="BU79" s="44">
        <v>0</v>
      </c>
      <c r="BV79" s="44">
        <v>411.38679999999999</v>
      </c>
      <c r="BW79" s="44">
        <v>0</v>
      </c>
      <c r="BX79" s="44">
        <v>0</v>
      </c>
      <c r="BY79" s="44">
        <v>0</v>
      </c>
      <c r="BZ79" s="44">
        <v>0</v>
      </c>
      <c r="CA79" s="44">
        <v>0</v>
      </c>
      <c r="CB79" s="44">
        <v>0</v>
      </c>
      <c r="CC79" s="44">
        <v>0</v>
      </c>
      <c r="CD79" s="44">
        <v>0</v>
      </c>
      <c r="CE79" s="44">
        <v>0</v>
      </c>
      <c r="CF79" s="44">
        <v>98.021880000000024</v>
      </c>
      <c r="CG79" s="44">
        <v>0</v>
      </c>
      <c r="CH79" s="44">
        <v>0</v>
      </c>
      <c r="CI79" s="44">
        <v>0</v>
      </c>
      <c r="CJ79" s="44">
        <v>0</v>
      </c>
      <c r="CK79" s="44">
        <v>0</v>
      </c>
      <c r="CL79" s="44">
        <v>0</v>
      </c>
      <c r="CM79" s="44">
        <v>0</v>
      </c>
      <c r="CN79" s="44">
        <v>0</v>
      </c>
      <c r="CO79" s="44">
        <v>0</v>
      </c>
      <c r="CP79" s="44">
        <v>0</v>
      </c>
      <c r="CQ79" s="44">
        <v>0</v>
      </c>
      <c r="CR79" s="44">
        <v>0</v>
      </c>
      <c r="CS79" s="44">
        <v>0</v>
      </c>
      <c r="CT79" s="44">
        <v>0</v>
      </c>
      <c r="CU79" s="44">
        <v>0</v>
      </c>
      <c r="CV79" s="44">
        <v>0</v>
      </c>
      <c r="CW79" s="44">
        <v>0</v>
      </c>
      <c r="CX79" s="44">
        <v>0</v>
      </c>
      <c r="CY79" s="44">
        <v>0</v>
      </c>
      <c r="CZ79" s="44">
        <v>0</v>
      </c>
      <c r="DA79" s="44">
        <v>0</v>
      </c>
      <c r="DB79" s="44">
        <v>0</v>
      </c>
      <c r="DC79" s="44">
        <v>0</v>
      </c>
      <c r="DD79" s="44">
        <v>0</v>
      </c>
      <c r="DE79" s="44">
        <v>0</v>
      </c>
      <c r="DF79" s="44">
        <v>0</v>
      </c>
      <c r="DG79" s="44">
        <v>0</v>
      </c>
      <c r="DH79" s="44">
        <v>0</v>
      </c>
      <c r="DI79" s="44">
        <v>0</v>
      </c>
      <c r="DJ79" s="44">
        <v>0</v>
      </c>
      <c r="DK79" s="44">
        <v>0</v>
      </c>
      <c r="DL79" s="44">
        <v>0</v>
      </c>
      <c r="DM79" s="44">
        <v>0</v>
      </c>
      <c r="DN79" s="44">
        <v>0</v>
      </c>
      <c r="DO79" s="44">
        <v>0</v>
      </c>
      <c r="DP79" s="44">
        <v>0</v>
      </c>
      <c r="DQ79" s="44">
        <v>0</v>
      </c>
      <c r="DR79" s="44">
        <v>0</v>
      </c>
      <c r="DS79" s="44">
        <v>0</v>
      </c>
      <c r="DT79" s="44">
        <v>26.659225427585195</v>
      </c>
      <c r="DU79" s="44">
        <v>0</v>
      </c>
      <c r="DV79" s="44">
        <v>0</v>
      </c>
      <c r="DW79" s="44">
        <v>0</v>
      </c>
      <c r="DX79" s="44">
        <v>0</v>
      </c>
      <c r="DY79" s="44">
        <v>0</v>
      </c>
      <c r="DZ79" s="44">
        <v>0</v>
      </c>
      <c r="EA79" s="44">
        <v>0</v>
      </c>
      <c r="EB79" s="44">
        <v>0</v>
      </c>
    </row>
    <row r="80" spans="2:132" x14ac:dyDescent="0.25">
      <c r="B80" s="41" t="s">
        <v>169</v>
      </c>
      <c r="C80" s="48" t="s">
        <v>101</v>
      </c>
      <c r="D80" s="46">
        <v>9</v>
      </c>
      <c r="E80" s="86" t="s">
        <v>52</v>
      </c>
      <c r="F80" s="43">
        <v>7260.3</v>
      </c>
      <c r="G80" s="43">
        <v>1381.5676279069769</v>
      </c>
      <c r="H80" s="44">
        <v>1381.5676279069769</v>
      </c>
      <c r="I80" s="44">
        <v>918.03565163070652</v>
      </c>
      <c r="J80" s="44">
        <v>918.03565163070652</v>
      </c>
      <c r="K80" s="44">
        <v>1423.0146567441861</v>
      </c>
      <c r="L80" s="44">
        <v>1423.0146567441861</v>
      </c>
      <c r="M80" s="44">
        <v>544.52250000000004</v>
      </c>
      <c r="N80" s="44">
        <v>4675.6332000000002</v>
      </c>
      <c r="O80" s="44">
        <v>733.2903</v>
      </c>
      <c r="P80" s="44">
        <v>256.14263821395349</v>
      </c>
      <c r="Q80" s="44">
        <v>256.14263821395349</v>
      </c>
      <c r="R80" s="44">
        <v>170.20380981233299</v>
      </c>
      <c r="S80" s="44">
        <v>170.20380981233299</v>
      </c>
      <c r="T80" s="44">
        <v>796.88820777674437</v>
      </c>
      <c r="U80" s="44">
        <v>796.88820777674437</v>
      </c>
      <c r="V80" s="44">
        <v>529.52296386059163</v>
      </c>
      <c r="W80" s="44">
        <v>529.52296386059163</v>
      </c>
      <c r="X80" s="44">
        <v>313.06322448372094</v>
      </c>
      <c r="Y80" s="44">
        <v>313.06322448372094</v>
      </c>
      <c r="Z80" s="44">
        <v>208.0268786595181</v>
      </c>
      <c r="AA80" s="44">
        <v>208.0268786595181</v>
      </c>
      <c r="AB80" s="44">
        <v>3.199238022934924</v>
      </c>
      <c r="AC80" s="44">
        <v>8.8298969433003887</v>
      </c>
      <c r="AD80" s="44">
        <v>3.5249786216337524</v>
      </c>
      <c r="AE80" s="44">
        <v>69.663674413938836</v>
      </c>
      <c r="AF80" s="44">
        <v>216.73143151003197</v>
      </c>
      <c r="AG80" s="44">
        <v>85.144490950369686</v>
      </c>
      <c r="AH80" s="44">
        <v>387.02041341077131</v>
      </c>
      <c r="AJ80" s="63" t="s">
        <v>63</v>
      </c>
      <c r="AK80" s="44">
        <v>0</v>
      </c>
      <c r="AL80" s="44">
        <v>0</v>
      </c>
      <c r="AM80" s="44">
        <v>733.2903</v>
      </c>
      <c r="AN80" s="44">
        <v>733.2903</v>
      </c>
      <c r="AO80" s="44">
        <v>0</v>
      </c>
      <c r="AP80" s="44">
        <v>0</v>
      </c>
      <c r="AQ80" s="44">
        <v>0</v>
      </c>
      <c r="AR80" s="44">
        <v>0</v>
      </c>
      <c r="AS80" s="44">
        <v>0</v>
      </c>
      <c r="AT80" s="44">
        <v>0</v>
      </c>
      <c r="AU80" s="44">
        <v>0</v>
      </c>
      <c r="AV80" s="44">
        <v>0</v>
      </c>
      <c r="AW80" s="44">
        <v>0</v>
      </c>
      <c r="AX80" s="44">
        <v>0</v>
      </c>
      <c r="AY80" s="44">
        <v>313.06322448372094</v>
      </c>
      <c r="AZ80" s="44">
        <v>0</v>
      </c>
      <c r="BA80" s="44">
        <v>0</v>
      </c>
      <c r="BB80" s="44">
        <v>0</v>
      </c>
      <c r="BC80" s="44">
        <v>313.06322448372094</v>
      </c>
      <c r="BD80" s="44">
        <v>313.06322448372094</v>
      </c>
      <c r="BE80" s="44">
        <v>0</v>
      </c>
      <c r="BF80" s="44">
        <v>0</v>
      </c>
      <c r="BG80" s="44">
        <v>0</v>
      </c>
      <c r="BH80" s="44">
        <v>313.06322448372094</v>
      </c>
      <c r="BI80" s="44">
        <v>208.0268786595181</v>
      </c>
      <c r="BJ80" s="44">
        <v>0</v>
      </c>
      <c r="BK80" s="44">
        <v>0</v>
      </c>
      <c r="BL80" s="44">
        <v>0</v>
      </c>
      <c r="BM80" s="44">
        <v>208.0268786595181</v>
      </c>
      <c r="BN80" s="44">
        <v>3.5249786216337524</v>
      </c>
      <c r="BO80" s="44">
        <v>85.144490950369686</v>
      </c>
      <c r="BP80" s="44">
        <v>0</v>
      </c>
      <c r="BQ80" s="44">
        <v>0</v>
      </c>
      <c r="BR80" s="44">
        <v>0</v>
      </c>
      <c r="BS80" s="44">
        <v>85.144490950369686</v>
      </c>
      <c r="BT80" s="64">
        <v>2017</v>
      </c>
      <c r="BU80" s="44">
        <v>0</v>
      </c>
      <c r="BV80" s="44">
        <v>733.2903</v>
      </c>
      <c r="BW80" s="44">
        <v>0</v>
      </c>
      <c r="BX80" s="44">
        <v>0</v>
      </c>
      <c r="BY80" s="44">
        <v>0</v>
      </c>
      <c r="BZ80" s="44">
        <v>0</v>
      </c>
      <c r="CA80" s="44">
        <v>0</v>
      </c>
      <c r="CB80" s="44">
        <v>0</v>
      </c>
      <c r="CC80" s="44">
        <v>0</v>
      </c>
      <c r="CD80" s="44">
        <v>0</v>
      </c>
      <c r="CE80" s="44">
        <v>0</v>
      </c>
      <c r="CF80" s="44">
        <v>313.06322448372094</v>
      </c>
      <c r="CG80" s="44">
        <v>0</v>
      </c>
      <c r="CH80" s="44">
        <v>0</v>
      </c>
      <c r="CI80" s="44">
        <v>0</v>
      </c>
      <c r="CJ80" s="44">
        <v>0</v>
      </c>
      <c r="CK80" s="44">
        <v>0</v>
      </c>
      <c r="CL80" s="44">
        <v>0</v>
      </c>
      <c r="CM80" s="44">
        <v>0</v>
      </c>
      <c r="CN80" s="44">
        <v>0</v>
      </c>
      <c r="CO80" s="44">
        <v>0</v>
      </c>
      <c r="CP80" s="44">
        <v>0</v>
      </c>
      <c r="CQ80" s="44">
        <v>0</v>
      </c>
      <c r="CR80" s="44">
        <v>0</v>
      </c>
      <c r="CS80" s="44">
        <v>0</v>
      </c>
      <c r="CT80" s="44">
        <v>0</v>
      </c>
      <c r="CU80" s="44">
        <v>0</v>
      </c>
      <c r="CV80" s="44">
        <v>0</v>
      </c>
      <c r="CW80" s="44">
        <v>0</v>
      </c>
      <c r="CX80" s="44">
        <v>0</v>
      </c>
      <c r="CY80" s="44">
        <v>0</v>
      </c>
      <c r="CZ80" s="44">
        <v>0</v>
      </c>
      <c r="DA80" s="44">
        <v>0</v>
      </c>
      <c r="DB80" s="44">
        <v>0</v>
      </c>
      <c r="DC80" s="44">
        <v>0</v>
      </c>
      <c r="DD80" s="44">
        <v>0</v>
      </c>
      <c r="DE80" s="44">
        <v>0</v>
      </c>
      <c r="DF80" s="44">
        <v>0</v>
      </c>
      <c r="DG80" s="44">
        <v>0</v>
      </c>
      <c r="DH80" s="44">
        <v>0</v>
      </c>
      <c r="DI80" s="44">
        <v>0</v>
      </c>
      <c r="DJ80" s="44">
        <v>0</v>
      </c>
      <c r="DK80" s="44">
        <v>0</v>
      </c>
      <c r="DL80" s="44">
        <v>0</v>
      </c>
      <c r="DM80" s="44">
        <v>0</v>
      </c>
      <c r="DN80" s="44">
        <v>0</v>
      </c>
      <c r="DO80" s="44">
        <v>0</v>
      </c>
      <c r="DP80" s="44">
        <v>0</v>
      </c>
      <c r="DQ80" s="44">
        <v>0</v>
      </c>
      <c r="DR80" s="44">
        <v>0</v>
      </c>
      <c r="DS80" s="44">
        <v>0</v>
      </c>
      <c r="DT80" s="44">
        <v>85.144490950369686</v>
      </c>
      <c r="DU80" s="44">
        <v>0</v>
      </c>
      <c r="DV80" s="44">
        <v>0</v>
      </c>
      <c r="DW80" s="44">
        <v>0</v>
      </c>
      <c r="DX80" s="44">
        <v>0</v>
      </c>
      <c r="DY80" s="44">
        <v>0</v>
      </c>
      <c r="DZ80" s="44">
        <v>0</v>
      </c>
      <c r="EA80" s="44">
        <v>0</v>
      </c>
      <c r="EB80" s="44">
        <v>0</v>
      </c>
    </row>
    <row r="81" spans="2:132" ht="30" x14ac:dyDescent="0.25">
      <c r="B81" s="41" t="s">
        <v>170</v>
      </c>
      <c r="C81" s="50">
        <v>1</v>
      </c>
      <c r="D81" s="46">
        <v>2</v>
      </c>
      <c r="E81" s="86" t="s">
        <v>52</v>
      </c>
      <c r="F81" s="43">
        <v>741.79</v>
      </c>
      <c r="G81" s="43">
        <v>155.39418604651163</v>
      </c>
      <c r="H81" s="44">
        <v>155.39418604651163</v>
      </c>
      <c r="I81" s="44">
        <v>103.25763282609131</v>
      </c>
      <c r="J81" s="44">
        <v>103.25763282609131</v>
      </c>
      <c r="K81" s="44">
        <v>160.056011627907</v>
      </c>
      <c r="L81" s="44">
        <v>160.056011627907</v>
      </c>
      <c r="M81" s="44">
        <v>87.531220000000005</v>
      </c>
      <c r="N81" s="44">
        <v>540.02311999999995</v>
      </c>
      <c r="O81" s="44">
        <v>98.658069999999995</v>
      </c>
      <c r="P81" s="44">
        <v>32.011202325581401</v>
      </c>
      <c r="Q81" s="44">
        <v>32.011202325581401</v>
      </c>
      <c r="R81" s="44">
        <v>21.271072362174813</v>
      </c>
      <c r="S81" s="44">
        <v>21.271072362174813</v>
      </c>
      <c r="T81" s="44">
        <v>96.033606976744196</v>
      </c>
      <c r="U81" s="44">
        <v>96.033606976744196</v>
      </c>
      <c r="V81" s="44">
        <v>63.813217086524432</v>
      </c>
      <c r="W81" s="44">
        <v>63.813217086524432</v>
      </c>
      <c r="X81" s="44">
        <v>40.014002906976749</v>
      </c>
      <c r="Y81" s="44">
        <v>40.014002906976749</v>
      </c>
      <c r="Z81" s="44">
        <v>26.588840452718514</v>
      </c>
      <c r="AA81" s="44">
        <v>26.588840452718514</v>
      </c>
      <c r="AB81" s="44">
        <v>4.1150355990350533</v>
      </c>
      <c r="AC81" s="44">
        <v>8.4625590850212404</v>
      </c>
      <c r="AD81" s="44">
        <v>3.7105066757400822</v>
      </c>
      <c r="AE81" s="44">
        <v>8.7061568193317029</v>
      </c>
      <c r="AF81" s="44">
        <v>26.118470457995105</v>
      </c>
      <c r="AG81" s="44">
        <v>10.882696024164627</v>
      </c>
      <c r="AH81" s="44">
        <v>43.530784096658508</v>
      </c>
      <c r="AJ81" s="63" t="s">
        <v>63</v>
      </c>
      <c r="AK81" s="44">
        <v>0</v>
      </c>
      <c r="AL81" s="44">
        <v>0</v>
      </c>
      <c r="AM81" s="44">
        <v>98.658069999999995</v>
      </c>
      <c r="AN81" s="44">
        <v>98.658069999999995</v>
      </c>
      <c r="AO81" s="44">
        <v>0</v>
      </c>
      <c r="AP81" s="44">
        <v>0</v>
      </c>
      <c r="AQ81" s="44">
        <v>0</v>
      </c>
      <c r="AR81" s="44">
        <v>0</v>
      </c>
      <c r="AS81" s="44">
        <v>0</v>
      </c>
      <c r="AT81" s="44">
        <v>0</v>
      </c>
      <c r="AU81" s="44">
        <v>0</v>
      </c>
      <c r="AV81" s="44">
        <v>0</v>
      </c>
      <c r="AW81" s="44">
        <v>0</v>
      </c>
      <c r="AX81" s="44">
        <v>0</v>
      </c>
      <c r="AY81" s="44">
        <v>40.014002906976749</v>
      </c>
      <c r="AZ81" s="44">
        <v>0</v>
      </c>
      <c r="BA81" s="44">
        <v>0</v>
      </c>
      <c r="BB81" s="44">
        <v>0</v>
      </c>
      <c r="BC81" s="44">
        <v>40.014002906976749</v>
      </c>
      <c r="BD81" s="44">
        <v>40.014002906976749</v>
      </c>
      <c r="BE81" s="44">
        <v>0</v>
      </c>
      <c r="BF81" s="44">
        <v>0</v>
      </c>
      <c r="BG81" s="44">
        <v>0</v>
      </c>
      <c r="BH81" s="44">
        <v>40.014002906976749</v>
      </c>
      <c r="BI81" s="44">
        <v>26.588840452718514</v>
      </c>
      <c r="BJ81" s="44">
        <v>0</v>
      </c>
      <c r="BK81" s="44">
        <v>0</v>
      </c>
      <c r="BL81" s="44">
        <v>0</v>
      </c>
      <c r="BM81" s="44">
        <v>26.588840452718514</v>
      </c>
      <c r="BN81" s="44">
        <v>3.7105066757400822</v>
      </c>
      <c r="BO81" s="44">
        <v>10.882696024164627</v>
      </c>
      <c r="BP81" s="44">
        <v>0</v>
      </c>
      <c r="BQ81" s="44">
        <v>0</v>
      </c>
      <c r="BR81" s="44">
        <v>0</v>
      </c>
      <c r="BS81" s="44">
        <v>10.882696024164627</v>
      </c>
      <c r="BT81" s="64">
        <v>2017</v>
      </c>
      <c r="BU81" s="44">
        <v>0</v>
      </c>
      <c r="BV81" s="44">
        <v>98.658069999999995</v>
      </c>
      <c r="BW81" s="44">
        <v>0</v>
      </c>
      <c r="BX81" s="44">
        <v>0</v>
      </c>
      <c r="BY81" s="44">
        <v>0</v>
      </c>
      <c r="BZ81" s="44">
        <v>0</v>
      </c>
      <c r="CA81" s="44">
        <v>0</v>
      </c>
      <c r="CB81" s="44">
        <v>0</v>
      </c>
      <c r="CC81" s="44">
        <v>0</v>
      </c>
      <c r="CD81" s="44">
        <v>0</v>
      </c>
      <c r="CE81" s="44">
        <v>0</v>
      </c>
      <c r="CF81" s="44">
        <v>40.014002906976749</v>
      </c>
      <c r="CG81" s="44">
        <v>0</v>
      </c>
      <c r="CH81" s="44">
        <v>0</v>
      </c>
      <c r="CI81" s="44">
        <v>0</v>
      </c>
      <c r="CJ81" s="44">
        <v>0</v>
      </c>
      <c r="CK81" s="44">
        <v>0</v>
      </c>
      <c r="CL81" s="44">
        <v>0</v>
      </c>
      <c r="CM81" s="44">
        <v>0</v>
      </c>
      <c r="CN81" s="44">
        <v>0</v>
      </c>
      <c r="CO81" s="44">
        <v>0</v>
      </c>
      <c r="CP81" s="44">
        <v>0</v>
      </c>
      <c r="CQ81" s="44">
        <v>0</v>
      </c>
      <c r="CR81" s="44">
        <v>0</v>
      </c>
      <c r="CS81" s="44">
        <v>0</v>
      </c>
      <c r="CT81" s="44">
        <v>0</v>
      </c>
      <c r="CU81" s="44">
        <v>0</v>
      </c>
      <c r="CV81" s="44">
        <v>0</v>
      </c>
      <c r="CW81" s="44">
        <v>0</v>
      </c>
      <c r="CX81" s="44">
        <v>0</v>
      </c>
      <c r="CY81" s="44">
        <v>0</v>
      </c>
      <c r="CZ81" s="44">
        <v>0</v>
      </c>
      <c r="DA81" s="44">
        <v>0</v>
      </c>
      <c r="DB81" s="44">
        <v>0</v>
      </c>
      <c r="DC81" s="44">
        <v>0</v>
      </c>
      <c r="DD81" s="44">
        <v>0</v>
      </c>
      <c r="DE81" s="44">
        <v>0</v>
      </c>
      <c r="DF81" s="44">
        <v>0</v>
      </c>
      <c r="DG81" s="44">
        <v>0</v>
      </c>
      <c r="DH81" s="44">
        <v>0</v>
      </c>
      <c r="DI81" s="44">
        <v>0</v>
      </c>
      <c r="DJ81" s="44">
        <v>0</v>
      </c>
      <c r="DK81" s="44">
        <v>0</v>
      </c>
      <c r="DL81" s="44">
        <v>0</v>
      </c>
      <c r="DM81" s="44">
        <v>0</v>
      </c>
      <c r="DN81" s="44">
        <v>0</v>
      </c>
      <c r="DO81" s="44">
        <v>0</v>
      </c>
      <c r="DP81" s="44">
        <v>0</v>
      </c>
      <c r="DQ81" s="44">
        <v>0</v>
      </c>
      <c r="DR81" s="44">
        <v>0</v>
      </c>
      <c r="DS81" s="44">
        <v>0</v>
      </c>
      <c r="DT81" s="44">
        <v>10.882696024164627</v>
      </c>
      <c r="DU81" s="44">
        <v>0</v>
      </c>
      <c r="DV81" s="44">
        <v>0</v>
      </c>
      <c r="DW81" s="44">
        <v>0</v>
      </c>
      <c r="DX81" s="44">
        <v>0</v>
      </c>
      <c r="DY81" s="44">
        <v>0</v>
      </c>
      <c r="DZ81" s="44">
        <v>0</v>
      </c>
      <c r="EA81" s="44">
        <v>0</v>
      </c>
      <c r="EB81" s="44">
        <v>0</v>
      </c>
    </row>
    <row r="82" spans="2:132" x14ac:dyDescent="0.25">
      <c r="B82" s="41" t="s">
        <v>171</v>
      </c>
      <c r="C82" s="47" t="s">
        <v>101</v>
      </c>
      <c r="D82" s="46">
        <v>2</v>
      </c>
      <c r="E82" s="86" t="s">
        <v>52</v>
      </c>
      <c r="F82" s="43">
        <v>893.31</v>
      </c>
      <c r="G82" s="43">
        <v>152.4276046511628</v>
      </c>
      <c r="H82" s="44">
        <v>152.4276046511628</v>
      </c>
      <c r="I82" s="44">
        <v>101.28637392469356</v>
      </c>
      <c r="J82" s="44">
        <v>101.28637392469356</v>
      </c>
      <c r="K82" s="44">
        <v>157.00043279069769</v>
      </c>
      <c r="L82" s="44">
        <v>157.00043279069769</v>
      </c>
      <c r="M82" s="44">
        <v>87.54437999999999</v>
      </c>
      <c r="N82" s="44">
        <v>632.46348</v>
      </c>
      <c r="O82" s="44">
        <v>100.94403</v>
      </c>
      <c r="P82" s="44">
        <v>28.260077902325584</v>
      </c>
      <c r="Q82" s="44">
        <v>28.260077902325584</v>
      </c>
      <c r="R82" s="44">
        <v>18.778493725638185</v>
      </c>
      <c r="S82" s="44">
        <v>18.778493725638185</v>
      </c>
      <c r="T82" s="44">
        <v>87.920242362790717</v>
      </c>
      <c r="U82" s="44">
        <v>87.920242362790717</v>
      </c>
      <c r="V82" s="44">
        <v>58.421980479763256</v>
      </c>
      <c r="W82" s="44">
        <v>58.421980479763256</v>
      </c>
      <c r="X82" s="44">
        <v>34.540095213953492</v>
      </c>
      <c r="Y82" s="44">
        <v>34.540095213953492</v>
      </c>
      <c r="Z82" s="44">
        <v>22.951492331335562</v>
      </c>
      <c r="AA82" s="44">
        <v>22.951492331335562</v>
      </c>
      <c r="AB82" s="44">
        <v>4.6619489975639565</v>
      </c>
      <c r="AC82" s="44">
        <v>10.825779523497642</v>
      </c>
      <c r="AD82" s="44">
        <v>4.3981466887964231</v>
      </c>
      <c r="AE82" s="44">
        <v>7.685955292830708</v>
      </c>
      <c r="AF82" s="44">
        <v>23.911860911028871</v>
      </c>
      <c r="AG82" s="44">
        <v>9.3939453579041992</v>
      </c>
      <c r="AH82" s="44">
        <v>42.699751626837262</v>
      </c>
      <c r="AJ82" s="63" t="s">
        <v>63</v>
      </c>
      <c r="AK82" s="44">
        <v>0</v>
      </c>
      <c r="AL82" s="44">
        <v>0</v>
      </c>
      <c r="AM82" s="44">
        <v>100.94403</v>
      </c>
      <c r="AN82" s="44">
        <v>100.94403</v>
      </c>
      <c r="AO82" s="44">
        <v>0</v>
      </c>
      <c r="AP82" s="44">
        <v>0</v>
      </c>
      <c r="AQ82" s="44">
        <v>0</v>
      </c>
      <c r="AR82" s="44">
        <v>0</v>
      </c>
      <c r="AS82" s="44">
        <v>0</v>
      </c>
      <c r="AT82" s="44">
        <v>0</v>
      </c>
      <c r="AU82" s="44">
        <v>0</v>
      </c>
      <c r="AV82" s="44">
        <v>0</v>
      </c>
      <c r="AW82" s="44">
        <v>0</v>
      </c>
      <c r="AX82" s="44">
        <v>0</v>
      </c>
      <c r="AY82" s="44">
        <v>34.540095213953492</v>
      </c>
      <c r="AZ82" s="44">
        <v>0</v>
      </c>
      <c r="BA82" s="44">
        <v>0</v>
      </c>
      <c r="BB82" s="44">
        <v>0</v>
      </c>
      <c r="BC82" s="44">
        <v>34.540095213953492</v>
      </c>
      <c r="BD82" s="44">
        <v>34.540095213953492</v>
      </c>
      <c r="BE82" s="44">
        <v>0</v>
      </c>
      <c r="BF82" s="44">
        <v>0</v>
      </c>
      <c r="BG82" s="44">
        <v>0</v>
      </c>
      <c r="BH82" s="44">
        <v>34.540095213953492</v>
      </c>
      <c r="BI82" s="44">
        <v>22.951492331335562</v>
      </c>
      <c r="BJ82" s="44">
        <v>0</v>
      </c>
      <c r="BK82" s="44">
        <v>0</v>
      </c>
      <c r="BL82" s="44">
        <v>0</v>
      </c>
      <c r="BM82" s="44">
        <v>22.951492331335562</v>
      </c>
      <c r="BN82" s="44">
        <v>4.3981466887964231</v>
      </c>
      <c r="BO82" s="44">
        <v>9.3939453579041992</v>
      </c>
      <c r="BP82" s="44">
        <v>0</v>
      </c>
      <c r="BQ82" s="44">
        <v>0</v>
      </c>
      <c r="BR82" s="44">
        <v>0</v>
      </c>
      <c r="BS82" s="44">
        <v>9.3939453579041992</v>
      </c>
      <c r="BT82" s="64">
        <v>2017</v>
      </c>
      <c r="BU82" s="44">
        <v>0</v>
      </c>
      <c r="BV82" s="44">
        <v>100.94403</v>
      </c>
      <c r="BW82" s="44">
        <v>0</v>
      </c>
      <c r="BX82" s="44">
        <v>0</v>
      </c>
      <c r="BY82" s="44">
        <v>0</v>
      </c>
      <c r="BZ82" s="44">
        <v>0</v>
      </c>
      <c r="CA82" s="44">
        <v>0</v>
      </c>
      <c r="CB82" s="44">
        <v>0</v>
      </c>
      <c r="CC82" s="44">
        <v>0</v>
      </c>
      <c r="CD82" s="44">
        <v>0</v>
      </c>
      <c r="CE82" s="44">
        <v>0</v>
      </c>
      <c r="CF82" s="44">
        <v>34.540095213953492</v>
      </c>
      <c r="CG82" s="44">
        <v>0</v>
      </c>
      <c r="CH82" s="44">
        <v>0</v>
      </c>
      <c r="CI82" s="44">
        <v>0</v>
      </c>
      <c r="CJ82" s="44">
        <v>0</v>
      </c>
      <c r="CK82" s="44">
        <v>0</v>
      </c>
      <c r="CL82" s="44">
        <v>0</v>
      </c>
      <c r="CM82" s="44">
        <v>0</v>
      </c>
      <c r="CN82" s="44">
        <v>0</v>
      </c>
      <c r="CO82" s="44">
        <v>0</v>
      </c>
      <c r="CP82" s="44">
        <v>0</v>
      </c>
      <c r="CQ82" s="44">
        <v>0</v>
      </c>
      <c r="CR82" s="44">
        <v>0</v>
      </c>
      <c r="CS82" s="44">
        <v>0</v>
      </c>
      <c r="CT82" s="44">
        <v>0</v>
      </c>
      <c r="CU82" s="44">
        <v>0</v>
      </c>
      <c r="CV82" s="44">
        <v>0</v>
      </c>
      <c r="CW82" s="44">
        <v>0</v>
      </c>
      <c r="CX82" s="44">
        <v>0</v>
      </c>
      <c r="CY82" s="44">
        <v>0</v>
      </c>
      <c r="CZ82" s="44">
        <v>0</v>
      </c>
      <c r="DA82" s="44">
        <v>0</v>
      </c>
      <c r="DB82" s="44">
        <v>0</v>
      </c>
      <c r="DC82" s="44">
        <v>0</v>
      </c>
      <c r="DD82" s="44">
        <v>0</v>
      </c>
      <c r="DE82" s="44">
        <v>0</v>
      </c>
      <c r="DF82" s="44">
        <v>0</v>
      </c>
      <c r="DG82" s="44">
        <v>0</v>
      </c>
      <c r="DH82" s="44">
        <v>0</v>
      </c>
      <c r="DI82" s="44">
        <v>0</v>
      </c>
      <c r="DJ82" s="44">
        <v>0</v>
      </c>
      <c r="DK82" s="44">
        <v>0</v>
      </c>
      <c r="DL82" s="44">
        <v>0</v>
      </c>
      <c r="DM82" s="44">
        <v>0</v>
      </c>
      <c r="DN82" s="44">
        <v>0</v>
      </c>
      <c r="DO82" s="44">
        <v>0</v>
      </c>
      <c r="DP82" s="44">
        <v>0</v>
      </c>
      <c r="DQ82" s="44">
        <v>0</v>
      </c>
      <c r="DR82" s="44">
        <v>0</v>
      </c>
      <c r="DS82" s="44">
        <v>0</v>
      </c>
      <c r="DT82" s="44">
        <v>9.3939453579041992</v>
      </c>
      <c r="DU82" s="44">
        <v>0</v>
      </c>
      <c r="DV82" s="44">
        <v>0</v>
      </c>
      <c r="DW82" s="44">
        <v>0</v>
      </c>
      <c r="DX82" s="44">
        <v>0</v>
      </c>
      <c r="DY82" s="44">
        <v>0</v>
      </c>
      <c r="DZ82" s="44">
        <v>0</v>
      </c>
      <c r="EA82" s="44">
        <v>0</v>
      </c>
      <c r="EB82" s="44">
        <v>0</v>
      </c>
    </row>
    <row r="83" spans="2:132" x14ac:dyDescent="0.25">
      <c r="B83" s="41" t="s">
        <v>172</v>
      </c>
      <c r="C83" s="47" t="s">
        <v>101</v>
      </c>
      <c r="D83" s="46">
        <v>2</v>
      </c>
      <c r="E83" s="86" t="s">
        <v>52</v>
      </c>
      <c r="F83" s="43">
        <v>128.19999999999999</v>
      </c>
      <c r="G83" s="43">
        <v>26.593662790697671</v>
      </c>
      <c r="H83" s="44">
        <v>26.593662790697671</v>
      </c>
      <c r="I83" s="44">
        <v>17.671180227559038</v>
      </c>
      <c r="J83" s="44">
        <v>17.671180227559038</v>
      </c>
      <c r="K83" s="44">
        <v>27.391472674418601</v>
      </c>
      <c r="L83" s="44">
        <v>27.391472674418601</v>
      </c>
      <c r="M83" s="28">
        <v>27</v>
      </c>
      <c r="N83" s="44">
        <v>90.765599999999992</v>
      </c>
      <c r="O83" s="28">
        <v>27</v>
      </c>
      <c r="P83" s="44">
        <v>5.4782945348837204</v>
      </c>
      <c r="Q83" s="44">
        <v>5.4782945348837204</v>
      </c>
      <c r="R83" s="44">
        <v>3.6402631268771617</v>
      </c>
      <c r="S83" s="44">
        <v>3.6402631268771617</v>
      </c>
      <c r="T83" s="44">
        <v>16.434883604651159</v>
      </c>
      <c r="U83" s="44">
        <v>16.434883604651159</v>
      </c>
      <c r="V83" s="44">
        <v>10.920789380631483</v>
      </c>
      <c r="W83" s="44">
        <v>10.920789380631483</v>
      </c>
      <c r="X83" s="44">
        <v>6.8478681686046503</v>
      </c>
      <c r="Y83" s="44">
        <v>6.8478681686046503</v>
      </c>
      <c r="Z83" s="44">
        <v>4.5503289085964518</v>
      </c>
      <c r="AA83" s="44">
        <v>4.5503289085964518</v>
      </c>
      <c r="AB83" s="44">
        <v>7.4170462570825855</v>
      </c>
      <c r="AC83" s="44">
        <v>8.3112673302698177</v>
      </c>
      <c r="AD83" s="44">
        <v>5.9336370056660686</v>
      </c>
      <c r="AE83" s="44">
        <v>1.4899437652509118</v>
      </c>
      <c r="AF83" s="44">
        <v>4.4698312957527344</v>
      </c>
      <c r="AG83" s="44">
        <v>1.8624297065636397</v>
      </c>
      <c r="AH83" s="44">
        <v>7.4497188262545588</v>
      </c>
      <c r="AJ83" s="63" t="s">
        <v>63</v>
      </c>
      <c r="AK83" s="44">
        <v>0</v>
      </c>
      <c r="AL83" s="44">
        <v>0</v>
      </c>
      <c r="AM83" s="44">
        <v>27</v>
      </c>
      <c r="AN83" s="44">
        <v>27</v>
      </c>
      <c r="AO83" s="44">
        <v>0</v>
      </c>
      <c r="AP83" s="44">
        <v>0</v>
      </c>
      <c r="AQ83" s="44">
        <v>0</v>
      </c>
      <c r="AR83" s="44">
        <v>0</v>
      </c>
      <c r="AS83" s="44">
        <v>0</v>
      </c>
      <c r="AT83" s="44">
        <v>0</v>
      </c>
      <c r="AU83" s="44">
        <v>0</v>
      </c>
      <c r="AV83" s="44">
        <v>0</v>
      </c>
      <c r="AW83" s="44">
        <v>0</v>
      </c>
      <c r="AX83" s="44">
        <v>0</v>
      </c>
      <c r="AY83" s="44">
        <v>6.8478681686046503</v>
      </c>
      <c r="AZ83" s="44">
        <v>0</v>
      </c>
      <c r="BA83" s="44">
        <v>0</v>
      </c>
      <c r="BB83" s="44">
        <v>0</v>
      </c>
      <c r="BC83" s="44">
        <v>6.8478681686046503</v>
      </c>
      <c r="BD83" s="44">
        <v>6.8478681686046503</v>
      </c>
      <c r="BE83" s="44">
        <v>0</v>
      </c>
      <c r="BF83" s="44">
        <v>0</v>
      </c>
      <c r="BG83" s="44">
        <v>0</v>
      </c>
      <c r="BH83" s="44">
        <v>6.8478681686046503</v>
      </c>
      <c r="BI83" s="44">
        <v>4.5503289085964518</v>
      </c>
      <c r="BJ83" s="44">
        <v>0</v>
      </c>
      <c r="BK83" s="44">
        <v>0</v>
      </c>
      <c r="BL83" s="44">
        <v>0</v>
      </c>
      <c r="BM83" s="44">
        <v>4.5503289085964518</v>
      </c>
      <c r="BN83" s="44">
        <v>5.9336370056660686</v>
      </c>
      <c r="BO83" s="44">
        <v>1.8624297065636397</v>
      </c>
      <c r="BP83" s="44">
        <v>0</v>
      </c>
      <c r="BQ83" s="44">
        <v>0</v>
      </c>
      <c r="BR83" s="44">
        <v>0</v>
      </c>
      <c r="BS83" s="44">
        <v>1.8624297065636397</v>
      </c>
      <c r="BT83" s="64">
        <v>2017</v>
      </c>
      <c r="BU83" s="44">
        <v>0</v>
      </c>
      <c r="BV83" s="44">
        <v>27</v>
      </c>
      <c r="BW83" s="44">
        <v>0</v>
      </c>
      <c r="BX83" s="44">
        <v>0</v>
      </c>
      <c r="BY83" s="44">
        <v>0</v>
      </c>
      <c r="BZ83" s="44">
        <v>0</v>
      </c>
      <c r="CA83" s="44">
        <v>0</v>
      </c>
      <c r="CB83" s="44">
        <v>0</v>
      </c>
      <c r="CC83" s="44">
        <v>0</v>
      </c>
      <c r="CD83" s="44">
        <v>0</v>
      </c>
      <c r="CE83" s="44">
        <v>0</v>
      </c>
      <c r="CF83" s="44">
        <v>6.8478681686046503</v>
      </c>
      <c r="CG83" s="44">
        <v>0</v>
      </c>
      <c r="CH83" s="44">
        <v>0</v>
      </c>
      <c r="CI83" s="44">
        <v>0</v>
      </c>
      <c r="CJ83" s="44">
        <v>0</v>
      </c>
      <c r="CK83" s="44">
        <v>0</v>
      </c>
      <c r="CL83" s="44">
        <v>0</v>
      </c>
      <c r="CM83" s="44">
        <v>0</v>
      </c>
      <c r="CN83" s="44">
        <v>0</v>
      </c>
      <c r="CO83" s="44">
        <v>0</v>
      </c>
      <c r="CP83" s="44">
        <v>0</v>
      </c>
      <c r="CQ83" s="44">
        <v>0</v>
      </c>
      <c r="CR83" s="44">
        <v>0</v>
      </c>
      <c r="CS83" s="44">
        <v>0</v>
      </c>
      <c r="CT83" s="44">
        <v>0</v>
      </c>
      <c r="CU83" s="44">
        <v>0</v>
      </c>
      <c r="CV83" s="44">
        <v>0</v>
      </c>
      <c r="CW83" s="44">
        <v>0</v>
      </c>
      <c r="CX83" s="44">
        <v>0</v>
      </c>
      <c r="CY83" s="44">
        <v>0</v>
      </c>
      <c r="CZ83" s="44">
        <v>0</v>
      </c>
      <c r="DA83" s="44">
        <v>0</v>
      </c>
      <c r="DB83" s="44">
        <v>0</v>
      </c>
      <c r="DC83" s="44">
        <v>0</v>
      </c>
      <c r="DD83" s="44">
        <v>0</v>
      </c>
      <c r="DE83" s="44">
        <v>0</v>
      </c>
      <c r="DF83" s="44">
        <v>0</v>
      </c>
      <c r="DG83" s="44">
        <v>0</v>
      </c>
      <c r="DH83" s="44">
        <v>0</v>
      </c>
      <c r="DI83" s="44">
        <v>0</v>
      </c>
      <c r="DJ83" s="44">
        <v>0</v>
      </c>
      <c r="DK83" s="44">
        <v>0</v>
      </c>
      <c r="DL83" s="44">
        <v>0</v>
      </c>
      <c r="DM83" s="44">
        <v>0</v>
      </c>
      <c r="DN83" s="44">
        <v>0</v>
      </c>
      <c r="DO83" s="44">
        <v>0</v>
      </c>
      <c r="DP83" s="44">
        <v>0</v>
      </c>
      <c r="DQ83" s="44">
        <v>0</v>
      </c>
      <c r="DR83" s="44">
        <v>0</v>
      </c>
      <c r="DS83" s="44">
        <v>0</v>
      </c>
      <c r="DT83" s="44">
        <v>1.8624297065636397</v>
      </c>
      <c r="DU83" s="44">
        <v>0</v>
      </c>
      <c r="DV83" s="44">
        <v>0</v>
      </c>
      <c r="DW83" s="44">
        <v>0</v>
      </c>
      <c r="DX83" s="44">
        <v>0</v>
      </c>
      <c r="DY83" s="44">
        <v>0</v>
      </c>
      <c r="DZ83" s="44">
        <v>0</v>
      </c>
      <c r="EA83" s="44">
        <v>0</v>
      </c>
      <c r="EB83" s="44">
        <v>0</v>
      </c>
    </row>
    <row r="84" spans="2:132" x14ac:dyDescent="0.25">
      <c r="B84" s="41" t="s">
        <v>173</v>
      </c>
      <c r="C84" s="47" t="s">
        <v>101</v>
      </c>
      <c r="D84" s="46">
        <v>2</v>
      </c>
      <c r="E84" s="86" t="s">
        <v>52</v>
      </c>
      <c r="F84" s="43">
        <v>295.57</v>
      </c>
      <c r="G84" s="43">
        <v>60.404267441860462</v>
      </c>
      <c r="H84" s="44">
        <v>60.404267441860462</v>
      </c>
      <c r="I84" s="44">
        <v>40.137934547781398</v>
      </c>
      <c r="J84" s="44">
        <v>40.137934547781398</v>
      </c>
      <c r="K84" s="44">
        <v>62.216395465116278</v>
      </c>
      <c r="L84" s="44">
        <v>62.216395465116278</v>
      </c>
      <c r="M84" s="44">
        <v>28.965859999999999</v>
      </c>
      <c r="N84" s="44">
        <v>209.26355999999998</v>
      </c>
      <c r="O84" s="44">
        <v>33.399409999999996</v>
      </c>
      <c r="P84" s="44">
        <v>12.443279093023257</v>
      </c>
      <c r="Q84" s="44">
        <v>12.443279093023257</v>
      </c>
      <c r="R84" s="44">
        <v>8.2684145168429684</v>
      </c>
      <c r="S84" s="44">
        <v>8.2684145168429684</v>
      </c>
      <c r="T84" s="44">
        <v>37.329837279069764</v>
      </c>
      <c r="U84" s="44">
        <v>37.329837279069764</v>
      </c>
      <c r="V84" s="44">
        <v>24.805243550528903</v>
      </c>
      <c r="W84" s="44">
        <v>24.805243550528903</v>
      </c>
      <c r="X84" s="44">
        <v>15.55409886627907</v>
      </c>
      <c r="Y84" s="44">
        <v>15.55409886627907</v>
      </c>
      <c r="Z84" s="44">
        <v>10.33551814605371</v>
      </c>
      <c r="AA84" s="44">
        <v>10.33551814605371</v>
      </c>
      <c r="AB84" s="44">
        <v>3.5031939848922442</v>
      </c>
      <c r="AC84" s="44">
        <v>8.4362630656588742</v>
      </c>
      <c r="AD84" s="44">
        <v>3.2315177166761111</v>
      </c>
      <c r="AE84" s="44">
        <v>3.3842258728282375</v>
      </c>
      <c r="AF84" s="44">
        <v>10.152677618484711</v>
      </c>
      <c r="AG84" s="44">
        <v>4.2302823410352968</v>
      </c>
      <c r="AH84" s="44">
        <v>16.921129364141187</v>
      </c>
      <c r="AJ84" s="63" t="s">
        <v>63</v>
      </c>
      <c r="AK84" s="44">
        <v>0</v>
      </c>
      <c r="AL84" s="44">
        <v>0</v>
      </c>
      <c r="AM84" s="44">
        <v>33.399409999999996</v>
      </c>
      <c r="AN84" s="44">
        <v>33.399409999999996</v>
      </c>
      <c r="AO84" s="44">
        <v>0</v>
      </c>
      <c r="AP84" s="44">
        <v>0</v>
      </c>
      <c r="AQ84" s="44">
        <v>0</v>
      </c>
      <c r="AR84" s="44">
        <v>0</v>
      </c>
      <c r="AS84" s="44">
        <v>0</v>
      </c>
      <c r="AT84" s="44">
        <v>0</v>
      </c>
      <c r="AU84" s="44">
        <v>0</v>
      </c>
      <c r="AV84" s="44">
        <v>0</v>
      </c>
      <c r="AW84" s="44">
        <v>0</v>
      </c>
      <c r="AX84" s="44">
        <v>0</v>
      </c>
      <c r="AY84" s="44">
        <v>15.55409886627907</v>
      </c>
      <c r="AZ84" s="44">
        <v>0</v>
      </c>
      <c r="BA84" s="44">
        <v>0</v>
      </c>
      <c r="BB84" s="44">
        <v>0</v>
      </c>
      <c r="BC84" s="44">
        <v>15.55409886627907</v>
      </c>
      <c r="BD84" s="44">
        <v>15.55409886627907</v>
      </c>
      <c r="BE84" s="44">
        <v>0</v>
      </c>
      <c r="BF84" s="44">
        <v>0</v>
      </c>
      <c r="BG84" s="44">
        <v>0</v>
      </c>
      <c r="BH84" s="44">
        <v>15.55409886627907</v>
      </c>
      <c r="BI84" s="44">
        <v>10.33551814605371</v>
      </c>
      <c r="BJ84" s="44">
        <v>0</v>
      </c>
      <c r="BK84" s="44">
        <v>0</v>
      </c>
      <c r="BL84" s="44">
        <v>0</v>
      </c>
      <c r="BM84" s="44">
        <v>10.33551814605371</v>
      </c>
      <c r="BN84" s="44">
        <v>3.2315177166761111</v>
      </c>
      <c r="BO84" s="44">
        <v>4.2302823410352968</v>
      </c>
      <c r="BP84" s="44">
        <v>0</v>
      </c>
      <c r="BQ84" s="44">
        <v>0</v>
      </c>
      <c r="BR84" s="44">
        <v>0</v>
      </c>
      <c r="BS84" s="44">
        <v>4.2302823410352968</v>
      </c>
      <c r="BT84" s="64">
        <v>2017</v>
      </c>
      <c r="BU84" s="44">
        <v>0</v>
      </c>
      <c r="BV84" s="44">
        <v>33.399409999999996</v>
      </c>
      <c r="BW84" s="44">
        <v>0</v>
      </c>
      <c r="BX84" s="44">
        <v>0</v>
      </c>
      <c r="BY84" s="44">
        <v>0</v>
      </c>
      <c r="BZ84" s="44">
        <v>0</v>
      </c>
      <c r="CA84" s="44">
        <v>0</v>
      </c>
      <c r="CB84" s="44">
        <v>0</v>
      </c>
      <c r="CC84" s="44">
        <v>0</v>
      </c>
      <c r="CD84" s="44">
        <v>0</v>
      </c>
      <c r="CE84" s="44">
        <v>0</v>
      </c>
      <c r="CF84" s="44">
        <v>15.55409886627907</v>
      </c>
      <c r="CG84" s="44">
        <v>0</v>
      </c>
      <c r="CH84" s="44">
        <v>0</v>
      </c>
      <c r="CI84" s="44">
        <v>0</v>
      </c>
      <c r="CJ84" s="44">
        <v>0</v>
      </c>
      <c r="CK84" s="44">
        <v>0</v>
      </c>
      <c r="CL84" s="44">
        <v>0</v>
      </c>
      <c r="CM84" s="44">
        <v>0</v>
      </c>
      <c r="CN84" s="44">
        <v>0</v>
      </c>
      <c r="CO84" s="44">
        <v>0</v>
      </c>
      <c r="CP84" s="44">
        <v>0</v>
      </c>
      <c r="CQ84" s="44">
        <v>0</v>
      </c>
      <c r="CR84" s="44">
        <v>0</v>
      </c>
      <c r="CS84" s="44">
        <v>0</v>
      </c>
      <c r="CT84" s="44">
        <v>0</v>
      </c>
      <c r="CU84" s="44">
        <v>0</v>
      </c>
      <c r="CV84" s="44">
        <v>0</v>
      </c>
      <c r="CW84" s="44">
        <v>0</v>
      </c>
      <c r="CX84" s="44">
        <v>0</v>
      </c>
      <c r="CY84" s="44">
        <v>0</v>
      </c>
      <c r="CZ84" s="44">
        <v>0</v>
      </c>
      <c r="DA84" s="44">
        <v>0</v>
      </c>
      <c r="DB84" s="44">
        <v>0</v>
      </c>
      <c r="DC84" s="44">
        <v>0</v>
      </c>
      <c r="DD84" s="44">
        <v>0</v>
      </c>
      <c r="DE84" s="44">
        <v>0</v>
      </c>
      <c r="DF84" s="44">
        <v>0</v>
      </c>
      <c r="DG84" s="44">
        <v>0</v>
      </c>
      <c r="DH84" s="44">
        <v>0</v>
      </c>
      <c r="DI84" s="44">
        <v>0</v>
      </c>
      <c r="DJ84" s="44">
        <v>0</v>
      </c>
      <c r="DK84" s="44">
        <v>0</v>
      </c>
      <c r="DL84" s="44">
        <v>0</v>
      </c>
      <c r="DM84" s="44">
        <v>0</v>
      </c>
      <c r="DN84" s="44">
        <v>0</v>
      </c>
      <c r="DO84" s="44">
        <v>0</v>
      </c>
      <c r="DP84" s="44">
        <v>0</v>
      </c>
      <c r="DQ84" s="44">
        <v>0</v>
      </c>
      <c r="DR84" s="44">
        <v>0</v>
      </c>
      <c r="DS84" s="44">
        <v>0</v>
      </c>
      <c r="DT84" s="44">
        <v>4.2302823410352968</v>
      </c>
      <c r="DU84" s="44">
        <v>0</v>
      </c>
      <c r="DV84" s="44">
        <v>0</v>
      </c>
      <c r="DW84" s="44">
        <v>0</v>
      </c>
      <c r="DX84" s="44">
        <v>0</v>
      </c>
      <c r="DY84" s="44">
        <v>0</v>
      </c>
      <c r="DZ84" s="44">
        <v>0</v>
      </c>
      <c r="EA84" s="44">
        <v>0</v>
      </c>
      <c r="EB84" s="44">
        <v>0</v>
      </c>
    </row>
    <row r="85" spans="2:132" x14ac:dyDescent="0.25">
      <c r="B85" s="41" t="s">
        <v>174</v>
      </c>
      <c r="C85" s="47" t="s">
        <v>101</v>
      </c>
      <c r="D85" s="46">
        <v>2</v>
      </c>
      <c r="E85" s="86" t="s">
        <v>52</v>
      </c>
      <c r="F85" s="43">
        <v>276.22000000000003</v>
      </c>
      <c r="G85" s="43">
        <v>57.397662790697673</v>
      </c>
      <c r="H85" s="44">
        <v>57.397662790697673</v>
      </c>
      <c r="I85" s="44">
        <v>38.140080657481654</v>
      </c>
      <c r="J85" s="44">
        <v>38.140080657481654</v>
      </c>
      <c r="K85" s="44">
        <v>59.119592674418605</v>
      </c>
      <c r="L85" s="44">
        <v>59.119592674418605</v>
      </c>
      <c r="M85" s="44">
        <v>27.069560000000003</v>
      </c>
      <c r="N85" s="44">
        <v>195.56376</v>
      </c>
      <c r="O85" s="44">
        <v>31.212860000000003</v>
      </c>
      <c r="P85" s="44">
        <v>11.823918534883722</v>
      </c>
      <c r="Q85" s="44">
        <v>11.823918534883722</v>
      </c>
      <c r="R85" s="44">
        <v>7.8568566154412212</v>
      </c>
      <c r="S85" s="44">
        <v>7.8568566154412212</v>
      </c>
      <c r="T85" s="44">
        <v>35.471755604651165</v>
      </c>
      <c r="U85" s="44">
        <v>35.471755604651165</v>
      </c>
      <c r="V85" s="44">
        <v>23.570569846323664</v>
      </c>
      <c r="W85" s="44">
        <v>23.570569846323664</v>
      </c>
      <c r="X85" s="44">
        <v>14.779898168604651</v>
      </c>
      <c r="Y85" s="44">
        <v>14.779898168604651</v>
      </c>
      <c r="Z85" s="44">
        <v>9.8210707693015262</v>
      </c>
      <c r="AA85" s="44">
        <v>9.8210707693015262</v>
      </c>
      <c r="AB85" s="44">
        <v>3.4453422437161079</v>
      </c>
      <c r="AC85" s="44">
        <v>8.2969466277245036</v>
      </c>
      <c r="AD85" s="44">
        <v>3.1781524370605729</v>
      </c>
      <c r="AE85" s="44">
        <v>3.2157770250771351</v>
      </c>
      <c r="AF85" s="44">
        <v>9.6473310752314045</v>
      </c>
      <c r="AG85" s="44">
        <v>4.0197212813464187</v>
      </c>
      <c r="AH85" s="44">
        <v>16.078885125385675</v>
      </c>
      <c r="AJ85" s="63" t="s">
        <v>63</v>
      </c>
      <c r="AK85" s="44">
        <v>0</v>
      </c>
      <c r="AL85" s="44">
        <v>0</v>
      </c>
      <c r="AM85" s="44">
        <v>31.212860000000003</v>
      </c>
      <c r="AN85" s="44">
        <v>31.212860000000003</v>
      </c>
      <c r="AO85" s="44">
        <v>0</v>
      </c>
      <c r="AP85" s="44">
        <v>0</v>
      </c>
      <c r="AQ85" s="44">
        <v>0</v>
      </c>
      <c r="AR85" s="44">
        <v>0</v>
      </c>
      <c r="AS85" s="44">
        <v>0</v>
      </c>
      <c r="AT85" s="44">
        <v>0</v>
      </c>
      <c r="AU85" s="44">
        <v>0</v>
      </c>
      <c r="AV85" s="44">
        <v>0</v>
      </c>
      <c r="AW85" s="44">
        <v>0</v>
      </c>
      <c r="AX85" s="44">
        <v>0</v>
      </c>
      <c r="AY85" s="44">
        <v>14.779898168604651</v>
      </c>
      <c r="AZ85" s="44">
        <v>0</v>
      </c>
      <c r="BA85" s="44">
        <v>0</v>
      </c>
      <c r="BB85" s="44">
        <v>0</v>
      </c>
      <c r="BC85" s="44">
        <v>14.779898168604651</v>
      </c>
      <c r="BD85" s="44">
        <v>14.779898168604651</v>
      </c>
      <c r="BE85" s="44">
        <v>0</v>
      </c>
      <c r="BF85" s="44">
        <v>0</v>
      </c>
      <c r="BG85" s="44">
        <v>0</v>
      </c>
      <c r="BH85" s="44">
        <v>14.779898168604651</v>
      </c>
      <c r="BI85" s="44">
        <v>9.8210707693015262</v>
      </c>
      <c r="BJ85" s="44">
        <v>0</v>
      </c>
      <c r="BK85" s="44">
        <v>0</v>
      </c>
      <c r="BL85" s="44">
        <v>0</v>
      </c>
      <c r="BM85" s="44">
        <v>9.8210707693015262</v>
      </c>
      <c r="BN85" s="44">
        <v>3.1781524370605729</v>
      </c>
      <c r="BO85" s="44">
        <v>4.0197212813464187</v>
      </c>
      <c r="BP85" s="44">
        <v>0</v>
      </c>
      <c r="BQ85" s="44">
        <v>0</v>
      </c>
      <c r="BR85" s="44">
        <v>0</v>
      </c>
      <c r="BS85" s="44">
        <v>4.0197212813464187</v>
      </c>
      <c r="BT85" s="64">
        <v>2017</v>
      </c>
      <c r="BU85" s="44">
        <v>0</v>
      </c>
      <c r="BV85" s="44">
        <v>31.212860000000003</v>
      </c>
      <c r="BW85" s="44">
        <v>0</v>
      </c>
      <c r="BX85" s="44">
        <v>0</v>
      </c>
      <c r="BY85" s="44">
        <v>0</v>
      </c>
      <c r="BZ85" s="44">
        <v>0</v>
      </c>
      <c r="CA85" s="44">
        <v>0</v>
      </c>
      <c r="CB85" s="44">
        <v>0</v>
      </c>
      <c r="CC85" s="44">
        <v>0</v>
      </c>
      <c r="CD85" s="44">
        <v>0</v>
      </c>
      <c r="CE85" s="44">
        <v>0</v>
      </c>
      <c r="CF85" s="44">
        <v>14.779898168604651</v>
      </c>
      <c r="CG85" s="44">
        <v>0</v>
      </c>
      <c r="CH85" s="44">
        <v>0</v>
      </c>
      <c r="CI85" s="44">
        <v>0</v>
      </c>
      <c r="CJ85" s="44">
        <v>0</v>
      </c>
      <c r="CK85" s="44">
        <v>0</v>
      </c>
      <c r="CL85" s="44">
        <v>0</v>
      </c>
      <c r="CM85" s="44">
        <v>0</v>
      </c>
      <c r="CN85" s="44">
        <v>0</v>
      </c>
      <c r="CO85" s="44">
        <v>0</v>
      </c>
      <c r="CP85" s="44">
        <v>0</v>
      </c>
      <c r="CQ85" s="44">
        <v>0</v>
      </c>
      <c r="CR85" s="44">
        <v>0</v>
      </c>
      <c r="CS85" s="44">
        <v>0</v>
      </c>
      <c r="CT85" s="44">
        <v>0</v>
      </c>
      <c r="CU85" s="44">
        <v>0</v>
      </c>
      <c r="CV85" s="44">
        <v>0</v>
      </c>
      <c r="CW85" s="44">
        <v>0</v>
      </c>
      <c r="CX85" s="44">
        <v>0</v>
      </c>
      <c r="CY85" s="44">
        <v>0</v>
      </c>
      <c r="CZ85" s="44">
        <v>0</v>
      </c>
      <c r="DA85" s="44">
        <v>0</v>
      </c>
      <c r="DB85" s="44">
        <v>0</v>
      </c>
      <c r="DC85" s="44">
        <v>0</v>
      </c>
      <c r="DD85" s="44">
        <v>0</v>
      </c>
      <c r="DE85" s="44">
        <v>0</v>
      </c>
      <c r="DF85" s="44">
        <v>0</v>
      </c>
      <c r="DG85" s="44">
        <v>0</v>
      </c>
      <c r="DH85" s="44">
        <v>0</v>
      </c>
      <c r="DI85" s="44">
        <v>0</v>
      </c>
      <c r="DJ85" s="44">
        <v>0</v>
      </c>
      <c r="DK85" s="44">
        <v>0</v>
      </c>
      <c r="DL85" s="44">
        <v>0</v>
      </c>
      <c r="DM85" s="44">
        <v>0</v>
      </c>
      <c r="DN85" s="44">
        <v>0</v>
      </c>
      <c r="DO85" s="44">
        <v>0</v>
      </c>
      <c r="DP85" s="44">
        <v>0</v>
      </c>
      <c r="DQ85" s="44">
        <v>0</v>
      </c>
      <c r="DR85" s="44">
        <v>0</v>
      </c>
      <c r="DS85" s="44">
        <v>0</v>
      </c>
      <c r="DT85" s="44">
        <v>4.0197212813464187</v>
      </c>
      <c r="DU85" s="44">
        <v>0</v>
      </c>
      <c r="DV85" s="44">
        <v>0</v>
      </c>
      <c r="DW85" s="44">
        <v>0</v>
      </c>
      <c r="DX85" s="44">
        <v>0</v>
      </c>
      <c r="DY85" s="44">
        <v>0</v>
      </c>
      <c r="DZ85" s="44">
        <v>0</v>
      </c>
      <c r="EA85" s="44">
        <v>0</v>
      </c>
      <c r="EB85" s="44">
        <v>0</v>
      </c>
    </row>
    <row r="86" spans="2:132" x14ac:dyDescent="0.25">
      <c r="B86" s="41" t="s">
        <v>175</v>
      </c>
      <c r="C86" s="47" t="s">
        <v>101</v>
      </c>
      <c r="D86" s="46">
        <v>2</v>
      </c>
      <c r="E86" s="86" t="s">
        <v>52</v>
      </c>
      <c r="F86" s="43">
        <v>261.10000000000002</v>
      </c>
      <c r="G86" s="43">
        <v>43.084534883720927</v>
      </c>
      <c r="H86" s="44">
        <v>43.084534883720927</v>
      </c>
      <c r="I86" s="44">
        <v>28.629173308804411</v>
      </c>
      <c r="J86" s="44">
        <v>28.629173308804411</v>
      </c>
      <c r="K86" s="44">
        <v>44.377070930232556</v>
      </c>
      <c r="L86" s="44">
        <v>44.377070930232556</v>
      </c>
      <c r="M86" s="44">
        <v>25.587800000000001</v>
      </c>
      <c r="N86" s="44">
        <v>184.85880000000003</v>
      </c>
      <c r="O86" s="44">
        <v>29.504300000000004</v>
      </c>
      <c r="P86" s="44">
        <v>7.9878727674418597</v>
      </c>
      <c r="Q86" s="44">
        <v>7.9878727674418597</v>
      </c>
      <c r="R86" s="44">
        <v>5.3078487314523377</v>
      </c>
      <c r="S86" s="44">
        <v>5.3078487314523377</v>
      </c>
      <c r="T86" s="44">
        <v>24.851159720930234</v>
      </c>
      <c r="U86" s="44">
        <v>24.851159720930234</v>
      </c>
      <c r="V86" s="44">
        <v>16.513307164518388</v>
      </c>
      <c r="W86" s="44">
        <v>16.513307164518388</v>
      </c>
      <c r="X86" s="44">
        <v>9.7629556046511627</v>
      </c>
      <c r="Y86" s="44">
        <v>9.7629556046511627</v>
      </c>
      <c r="Z86" s="44">
        <v>6.4873706717750803</v>
      </c>
      <c r="AA86" s="44">
        <v>6.4873706717750803</v>
      </c>
      <c r="AB86" s="44">
        <v>4.8207477821242746</v>
      </c>
      <c r="AC86" s="44">
        <v>11.194535301638439</v>
      </c>
      <c r="AD86" s="44">
        <v>4.5479596423194684</v>
      </c>
      <c r="AE86" s="44">
        <v>2.1724792545715434</v>
      </c>
      <c r="AF86" s="44">
        <v>6.7588243475559144</v>
      </c>
      <c r="AG86" s="44">
        <v>2.655252422254109</v>
      </c>
      <c r="AH86" s="44">
        <v>12.069329192064131</v>
      </c>
      <c r="AJ86" s="63" t="s">
        <v>63</v>
      </c>
      <c r="AK86" s="44">
        <v>0</v>
      </c>
      <c r="AL86" s="44">
        <v>0</v>
      </c>
      <c r="AM86" s="44">
        <v>29.504300000000004</v>
      </c>
      <c r="AN86" s="44">
        <v>29.504300000000004</v>
      </c>
      <c r="AO86" s="44">
        <v>0</v>
      </c>
      <c r="AP86" s="44">
        <v>0</v>
      </c>
      <c r="AQ86" s="44">
        <v>0</v>
      </c>
      <c r="AR86" s="44">
        <v>0</v>
      </c>
      <c r="AS86" s="44">
        <v>0</v>
      </c>
      <c r="AT86" s="44">
        <v>0</v>
      </c>
      <c r="AU86" s="44">
        <v>0</v>
      </c>
      <c r="AV86" s="44">
        <v>0</v>
      </c>
      <c r="AW86" s="44">
        <v>0</v>
      </c>
      <c r="AX86" s="44">
        <v>0</v>
      </c>
      <c r="AY86" s="44">
        <v>9.7629556046511627</v>
      </c>
      <c r="AZ86" s="44">
        <v>0</v>
      </c>
      <c r="BA86" s="44">
        <v>0</v>
      </c>
      <c r="BB86" s="44">
        <v>0</v>
      </c>
      <c r="BC86" s="44">
        <v>9.7629556046511627</v>
      </c>
      <c r="BD86" s="44">
        <v>9.7629556046511627</v>
      </c>
      <c r="BE86" s="44">
        <v>0</v>
      </c>
      <c r="BF86" s="44">
        <v>0</v>
      </c>
      <c r="BG86" s="44">
        <v>0</v>
      </c>
      <c r="BH86" s="44">
        <v>9.7629556046511627</v>
      </c>
      <c r="BI86" s="44">
        <v>6.4873706717750803</v>
      </c>
      <c r="BJ86" s="44">
        <v>0</v>
      </c>
      <c r="BK86" s="44">
        <v>0</v>
      </c>
      <c r="BL86" s="44">
        <v>0</v>
      </c>
      <c r="BM86" s="44">
        <v>6.4873706717750803</v>
      </c>
      <c r="BN86" s="44">
        <v>4.5479596423194684</v>
      </c>
      <c r="BO86" s="44">
        <v>2.655252422254109</v>
      </c>
      <c r="BP86" s="44">
        <v>0</v>
      </c>
      <c r="BQ86" s="44">
        <v>0</v>
      </c>
      <c r="BR86" s="44">
        <v>0</v>
      </c>
      <c r="BS86" s="44">
        <v>2.655252422254109</v>
      </c>
      <c r="BT86" s="64">
        <v>2017</v>
      </c>
      <c r="BU86" s="44">
        <v>0</v>
      </c>
      <c r="BV86" s="44">
        <v>29.504300000000004</v>
      </c>
      <c r="BW86" s="44">
        <v>0</v>
      </c>
      <c r="BX86" s="44">
        <v>0</v>
      </c>
      <c r="BY86" s="44">
        <v>0</v>
      </c>
      <c r="BZ86" s="44">
        <v>0</v>
      </c>
      <c r="CA86" s="44">
        <v>0</v>
      </c>
      <c r="CB86" s="44">
        <v>0</v>
      </c>
      <c r="CC86" s="44">
        <v>0</v>
      </c>
      <c r="CD86" s="44">
        <v>0</v>
      </c>
      <c r="CE86" s="44">
        <v>0</v>
      </c>
      <c r="CF86" s="44">
        <v>9.7629556046511627</v>
      </c>
      <c r="CG86" s="44">
        <v>0</v>
      </c>
      <c r="CH86" s="44">
        <v>0</v>
      </c>
      <c r="CI86" s="44">
        <v>0</v>
      </c>
      <c r="CJ86" s="44">
        <v>0</v>
      </c>
      <c r="CK86" s="44">
        <v>0</v>
      </c>
      <c r="CL86" s="44">
        <v>0</v>
      </c>
      <c r="CM86" s="44">
        <v>0</v>
      </c>
      <c r="CN86" s="44">
        <v>0</v>
      </c>
      <c r="CO86" s="44">
        <v>0</v>
      </c>
      <c r="CP86" s="44">
        <v>0</v>
      </c>
      <c r="CQ86" s="44">
        <v>0</v>
      </c>
      <c r="CR86" s="44">
        <v>0</v>
      </c>
      <c r="CS86" s="44">
        <v>0</v>
      </c>
      <c r="CT86" s="44">
        <v>0</v>
      </c>
      <c r="CU86" s="44">
        <v>0</v>
      </c>
      <c r="CV86" s="44">
        <v>0</v>
      </c>
      <c r="CW86" s="44">
        <v>0</v>
      </c>
      <c r="CX86" s="44">
        <v>0</v>
      </c>
      <c r="CY86" s="44">
        <v>0</v>
      </c>
      <c r="CZ86" s="44">
        <v>0</v>
      </c>
      <c r="DA86" s="44">
        <v>0</v>
      </c>
      <c r="DB86" s="44">
        <v>0</v>
      </c>
      <c r="DC86" s="44">
        <v>0</v>
      </c>
      <c r="DD86" s="44">
        <v>0</v>
      </c>
      <c r="DE86" s="44">
        <v>0</v>
      </c>
      <c r="DF86" s="44">
        <v>0</v>
      </c>
      <c r="DG86" s="44">
        <v>0</v>
      </c>
      <c r="DH86" s="44">
        <v>0</v>
      </c>
      <c r="DI86" s="44">
        <v>0</v>
      </c>
      <c r="DJ86" s="44">
        <v>0</v>
      </c>
      <c r="DK86" s="44">
        <v>0</v>
      </c>
      <c r="DL86" s="44">
        <v>0</v>
      </c>
      <c r="DM86" s="44">
        <v>0</v>
      </c>
      <c r="DN86" s="44">
        <v>0</v>
      </c>
      <c r="DO86" s="44">
        <v>0</v>
      </c>
      <c r="DP86" s="44">
        <v>0</v>
      </c>
      <c r="DQ86" s="44">
        <v>0</v>
      </c>
      <c r="DR86" s="44">
        <v>0</v>
      </c>
      <c r="DS86" s="44">
        <v>0</v>
      </c>
      <c r="DT86" s="44">
        <v>2.655252422254109</v>
      </c>
      <c r="DU86" s="44">
        <v>0</v>
      </c>
      <c r="DV86" s="44">
        <v>0</v>
      </c>
      <c r="DW86" s="44">
        <v>0</v>
      </c>
      <c r="DX86" s="44">
        <v>0</v>
      </c>
      <c r="DY86" s="44">
        <v>0</v>
      </c>
      <c r="DZ86" s="44">
        <v>0</v>
      </c>
      <c r="EA86" s="44">
        <v>0</v>
      </c>
      <c r="EB86" s="44">
        <v>0</v>
      </c>
    </row>
    <row r="87" spans="2:132" x14ac:dyDescent="0.25">
      <c r="B87" s="41" t="s">
        <v>176</v>
      </c>
      <c r="C87" s="50">
        <v>1</v>
      </c>
      <c r="D87" s="46">
        <v>2</v>
      </c>
      <c r="E87" s="86" t="s">
        <v>52</v>
      </c>
      <c r="F87" s="43">
        <v>301.60000000000002</v>
      </c>
      <c r="G87" s="43">
        <v>61.018837209302326</v>
      </c>
      <c r="H87" s="44">
        <v>61.018837209302326</v>
      </c>
      <c r="I87" s="44">
        <v>40.54630902437561</v>
      </c>
      <c r="J87" s="44">
        <v>40.54630902437561</v>
      </c>
      <c r="K87" s="44">
        <v>62.849402325581394</v>
      </c>
      <c r="L87" s="44">
        <v>62.849402325581394</v>
      </c>
      <c r="M87" s="44">
        <v>35.588800000000006</v>
      </c>
      <c r="N87" s="44">
        <v>219.56480000000002</v>
      </c>
      <c r="O87" s="44">
        <v>40.1128</v>
      </c>
      <c r="P87" s="44">
        <v>12.569880465116279</v>
      </c>
      <c r="Q87" s="44">
        <v>12.569880465116279</v>
      </c>
      <c r="R87" s="44">
        <v>8.3525396590213763</v>
      </c>
      <c r="S87" s="44">
        <v>8.3525396590213763</v>
      </c>
      <c r="T87" s="44">
        <v>37.709641395348832</v>
      </c>
      <c r="U87" s="44">
        <v>37.709641395348832</v>
      </c>
      <c r="V87" s="44">
        <v>25.057618977064124</v>
      </c>
      <c r="W87" s="44">
        <v>25.057618977064124</v>
      </c>
      <c r="X87" s="44">
        <v>15.712350581395349</v>
      </c>
      <c r="Y87" s="44">
        <v>15.712350581395349</v>
      </c>
      <c r="Z87" s="44">
        <v>10.44067457377672</v>
      </c>
      <c r="AA87" s="44">
        <v>10.44067457377672</v>
      </c>
      <c r="AB87" s="44">
        <v>4.2608357999906534</v>
      </c>
      <c r="AC87" s="44">
        <v>8.7623967864214585</v>
      </c>
      <c r="AD87" s="44">
        <v>3.8419739755847924</v>
      </c>
      <c r="AE87" s="44">
        <v>3.4186579253257969</v>
      </c>
      <c r="AF87" s="44">
        <v>10.25597377597739</v>
      </c>
      <c r="AG87" s="44">
        <v>4.2733224066572459</v>
      </c>
      <c r="AH87" s="44">
        <v>17.093289626628984</v>
      </c>
      <c r="AJ87" s="63" t="s">
        <v>63</v>
      </c>
      <c r="AK87" s="44">
        <v>0</v>
      </c>
      <c r="AL87" s="44">
        <v>0</v>
      </c>
      <c r="AM87" s="44">
        <v>40.1128</v>
      </c>
      <c r="AN87" s="44">
        <v>40.1128</v>
      </c>
      <c r="AO87" s="44">
        <v>0</v>
      </c>
      <c r="AP87" s="44">
        <v>0</v>
      </c>
      <c r="AQ87" s="44">
        <v>0</v>
      </c>
      <c r="AR87" s="44">
        <v>0</v>
      </c>
      <c r="AS87" s="44">
        <v>0</v>
      </c>
      <c r="AT87" s="44">
        <v>0</v>
      </c>
      <c r="AU87" s="44">
        <v>0</v>
      </c>
      <c r="AV87" s="44">
        <v>0</v>
      </c>
      <c r="AW87" s="44">
        <v>0</v>
      </c>
      <c r="AX87" s="44">
        <v>0</v>
      </c>
      <c r="AY87" s="44">
        <v>15.712350581395349</v>
      </c>
      <c r="AZ87" s="44">
        <v>0</v>
      </c>
      <c r="BA87" s="44">
        <v>0</v>
      </c>
      <c r="BB87" s="44">
        <v>0</v>
      </c>
      <c r="BC87" s="44">
        <v>15.712350581395349</v>
      </c>
      <c r="BD87" s="44">
        <v>15.712350581395349</v>
      </c>
      <c r="BE87" s="44">
        <v>0</v>
      </c>
      <c r="BF87" s="44">
        <v>0</v>
      </c>
      <c r="BG87" s="44">
        <v>0</v>
      </c>
      <c r="BH87" s="44">
        <v>15.712350581395349</v>
      </c>
      <c r="BI87" s="44">
        <v>10.44067457377672</v>
      </c>
      <c r="BJ87" s="44">
        <v>0</v>
      </c>
      <c r="BK87" s="44">
        <v>0</v>
      </c>
      <c r="BL87" s="44">
        <v>0</v>
      </c>
      <c r="BM87" s="44">
        <v>10.44067457377672</v>
      </c>
      <c r="BN87" s="44">
        <v>3.8419739755847924</v>
      </c>
      <c r="BO87" s="44">
        <v>4.2733224066572459</v>
      </c>
      <c r="BP87" s="44">
        <v>0</v>
      </c>
      <c r="BQ87" s="44">
        <v>0</v>
      </c>
      <c r="BR87" s="44">
        <v>0</v>
      </c>
      <c r="BS87" s="44">
        <v>4.2733224066572459</v>
      </c>
      <c r="BT87" s="64">
        <v>2017</v>
      </c>
      <c r="BU87" s="44">
        <v>0</v>
      </c>
      <c r="BV87" s="44">
        <v>40.1128</v>
      </c>
      <c r="BW87" s="44">
        <v>0</v>
      </c>
      <c r="BX87" s="44">
        <v>0</v>
      </c>
      <c r="BY87" s="44">
        <v>0</v>
      </c>
      <c r="BZ87" s="44">
        <v>0</v>
      </c>
      <c r="CA87" s="44">
        <v>0</v>
      </c>
      <c r="CB87" s="44">
        <v>0</v>
      </c>
      <c r="CC87" s="44">
        <v>0</v>
      </c>
      <c r="CD87" s="44">
        <v>0</v>
      </c>
      <c r="CE87" s="44">
        <v>0</v>
      </c>
      <c r="CF87" s="44">
        <v>15.712350581395349</v>
      </c>
      <c r="CG87" s="44">
        <v>0</v>
      </c>
      <c r="CH87" s="44">
        <v>0</v>
      </c>
      <c r="CI87" s="44">
        <v>0</v>
      </c>
      <c r="CJ87" s="44">
        <v>0</v>
      </c>
      <c r="CK87" s="44">
        <v>0</v>
      </c>
      <c r="CL87" s="44">
        <v>0</v>
      </c>
      <c r="CM87" s="44">
        <v>0</v>
      </c>
      <c r="CN87" s="44">
        <v>0</v>
      </c>
      <c r="CO87" s="44">
        <v>0</v>
      </c>
      <c r="CP87" s="44">
        <v>0</v>
      </c>
      <c r="CQ87" s="44">
        <v>0</v>
      </c>
      <c r="CR87" s="44">
        <v>0</v>
      </c>
      <c r="CS87" s="44">
        <v>0</v>
      </c>
      <c r="CT87" s="44">
        <v>0</v>
      </c>
      <c r="CU87" s="44">
        <v>0</v>
      </c>
      <c r="CV87" s="44">
        <v>0</v>
      </c>
      <c r="CW87" s="44">
        <v>0</v>
      </c>
      <c r="CX87" s="44">
        <v>0</v>
      </c>
      <c r="CY87" s="44">
        <v>0</v>
      </c>
      <c r="CZ87" s="44">
        <v>0</v>
      </c>
      <c r="DA87" s="44">
        <v>0</v>
      </c>
      <c r="DB87" s="44">
        <v>0</v>
      </c>
      <c r="DC87" s="44">
        <v>0</v>
      </c>
      <c r="DD87" s="44">
        <v>0</v>
      </c>
      <c r="DE87" s="44">
        <v>0</v>
      </c>
      <c r="DF87" s="44">
        <v>0</v>
      </c>
      <c r="DG87" s="44">
        <v>0</v>
      </c>
      <c r="DH87" s="44">
        <v>0</v>
      </c>
      <c r="DI87" s="44">
        <v>0</v>
      </c>
      <c r="DJ87" s="44">
        <v>0</v>
      </c>
      <c r="DK87" s="44">
        <v>0</v>
      </c>
      <c r="DL87" s="44">
        <v>0</v>
      </c>
      <c r="DM87" s="44">
        <v>0</v>
      </c>
      <c r="DN87" s="44">
        <v>0</v>
      </c>
      <c r="DO87" s="44">
        <v>0</v>
      </c>
      <c r="DP87" s="44">
        <v>0</v>
      </c>
      <c r="DQ87" s="44">
        <v>0</v>
      </c>
      <c r="DR87" s="44">
        <v>0</v>
      </c>
      <c r="DS87" s="44">
        <v>0</v>
      </c>
      <c r="DT87" s="44">
        <v>4.2733224066572459</v>
      </c>
      <c r="DU87" s="44">
        <v>0</v>
      </c>
      <c r="DV87" s="44">
        <v>0</v>
      </c>
      <c r="DW87" s="44">
        <v>0</v>
      </c>
      <c r="DX87" s="44">
        <v>0</v>
      </c>
      <c r="DY87" s="44">
        <v>0</v>
      </c>
      <c r="DZ87" s="44">
        <v>0</v>
      </c>
      <c r="EA87" s="44">
        <v>0</v>
      </c>
      <c r="EB87" s="44">
        <v>0</v>
      </c>
    </row>
    <row r="88" spans="2:132" x14ac:dyDescent="0.25">
      <c r="B88" s="41" t="s">
        <v>177</v>
      </c>
      <c r="C88" s="50">
        <v>1</v>
      </c>
      <c r="D88" s="46">
        <v>2</v>
      </c>
      <c r="E88" s="86" t="s">
        <v>52</v>
      </c>
      <c r="F88" s="43">
        <v>377.7</v>
      </c>
      <c r="G88" s="43">
        <v>75.572209302325575</v>
      </c>
      <c r="H88" s="44">
        <v>75.572209302325575</v>
      </c>
      <c r="I88" s="44">
        <v>50.216855845947727</v>
      </c>
      <c r="J88" s="44">
        <v>50.216855845947727</v>
      </c>
      <c r="K88" s="44">
        <v>77.839375581395345</v>
      </c>
      <c r="L88" s="44">
        <v>77.839375581395345</v>
      </c>
      <c r="M88" s="44">
        <v>44.568599999999996</v>
      </c>
      <c r="N88" s="44">
        <v>274.96559999999999</v>
      </c>
      <c r="O88" s="44">
        <v>50.234099999999998</v>
      </c>
      <c r="P88" s="44">
        <v>15.567875116279069</v>
      </c>
      <c r="Q88" s="44">
        <v>15.567875116279069</v>
      </c>
      <c r="R88" s="44">
        <v>10.344672304265231</v>
      </c>
      <c r="S88" s="44">
        <v>10.344672304265231</v>
      </c>
      <c r="T88" s="44">
        <v>46.703625348837207</v>
      </c>
      <c r="U88" s="44">
        <v>46.703625348837207</v>
      </c>
      <c r="V88" s="44">
        <v>31.034016912795696</v>
      </c>
      <c r="W88" s="44">
        <v>31.034016912795696</v>
      </c>
      <c r="X88" s="44">
        <v>19.459843895348836</v>
      </c>
      <c r="Y88" s="44">
        <v>19.459843895348836</v>
      </c>
      <c r="Z88" s="44">
        <v>12.93084038033154</v>
      </c>
      <c r="AA88" s="44">
        <v>12.93084038033154</v>
      </c>
      <c r="AB88" s="44">
        <v>4.3083626710556926</v>
      </c>
      <c r="AC88" s="44">
        <v>8.8601356625100109</v>
      </c>
      <c r="AD88" s="44">
        <v>3.8848287135620816</v>
      </c>
      <c r="AE88" s="44">
        <v>4.2340290979256636</v>
      </c>
      <c r="AF88" s="44">
        <v>12.702087293776991</v>
      </c>
      <c r="AG88" s="44">
        <v>5.2925363724070795</v>
      </c>
      <c r="AH88" s="44">
        <v>21.170145489628318</v>
      </c>
      <c r="AJ88" s="63" t="s">
        <v>63</v>
      </c>
      <c r="AK88" s="44">
        <v>0</v>
      </c>
      <c r="AL88" s="44">
        <v>0</v>
      </c>
      <c r="AM88" s="44">
        <v>50.234099999999998</v>
      </c>
      <c r="AN88" s="44">
        <v>50.234099999999998</v>
      </c>
      <c r="AO88" s="44">
        <v>0</v>
      </c>
      <c r="AP88" s="44">
        <v>0</v>
      </c>
      <c r="AQ88" s="44">
        <v>0</v>
      </c>
      <c r="AR88" s="44">
        <v>0</v>
      </c>
      <c r="AS88" s="44">
        <v>0</v>
      </c>
      <c r="AT88" s="44">
        <v>0</v>
      </c>
      <c r="AU88" s="44">
        <v>0</v>
      </c>
      <c r="AV88" s="44">
        <v>0</v>
      </c>
      <c r="AW88" s="44">
        <v>0</v>
      </c>
      <c r="AX88" s="44">
        <v>0</v>
      </c>
      <c r="AY88" s="44">
        <v>19.459843895348836</v>
      </c>
      <c r="AZ88" s="44">
        <v>0</v>
      </c>
      <c r="BA88" s="44">
        <v>0</v>
      </c>
      <c r="BB88" s="44">
        <v>0</v>
      </c>
      <c r="BC88" s="44">
        <v>19.459843895348836</v>
      </c>
      <c r="BD88" s="44">
        <v>19.459843895348836</v>
      </c>
      <c r="BE88" s="44">
        <v>0</v>
      </c>
      <c r="BF88" s="44">
        <v>0</v>
      </c>
      <c r="BG88" s="44">
        <v>0</v>
      </c>
      <c r="BH88" s="44">
        <v>19.459843895348836</v>
      </c>
      <c r="BI88" s="44">
        <v>12.93084038033154</v>
      </c>
      <c r="BJ88" s="44">
        <v>0</v>
      </c>
      <c r="BK88" s="44">
        <v>0</v>
      </c>
      <c r="BL88" s="44">
        <v>0</v>
      </c>
      <c r="BM88" s="44">
        <v>12.93084038033154</v>
      </c>
      <c r="BN88" s="44">
        <v>3.8848287135620816</v>
      </c>
      <c r="BO88" s="44">
        <v>5.2925363724070795</v>
      </c>
      <c r="BP88" s="44">
        <v>0</v>
      </c>
      <c r="BQ88" s="44">
        <v>0</v>
      </c>
      <c r="BR88" s="44">
        <v>0</v>
      </c>
      <c r="BS88" s="44">
        <v>5.2925363724070795</v>
      </c>
      <c r="BT88" s="64">
        <v>2017</v>
      </c>
      <c r="BU88" s="44">
        <v>0</v>
      </c>
      <c r="BV88" s="44">
        <v>50.234099999999998</v>
      </c>
      <c r="BW88" s="44">
        <v>0</v>
      </c>
      <c r="BX88" s="44">
        <v>0</v>
      </c>
      <c r="BY88" s="44">
        <v>0</v>
      </c>
      <c r="BZ88" s="44">
        <v>0</v>
      </c>
      <c r="CA88" s="44">
        <v>0</v>
      </c>
      <c r="CB88" s="44">
        <v>0</v>
      </c>
      <c r="CC88" s="44">
        <v>0</v>
      </c>
      <c r="CD88" s="44">
        <v>0</v>
      </c>
      <c r="CE88" s="44">
        <v>0</v>
      </c>
      <c r="CF88" s="44">
        <v>19.459843895348836</v>
      </c>
      <c r="CG88" s="44">
        <v>0</v>
      </c>
      <c r="CH88" s="44">
        <v>0</v>
      </c>
      <c r="CI88" s="44">
        <v>0</v>
      </c>
      <c r="CJ88" s="44">
        <v>0</v>
      </c>
      <c r="CK88" s="44">
        <v>0</v>
      </c>
      <c r="CL88" s="44">
        <v>0</v>
      </c>
      <c r="CM88" s="44">
        <v>0</v>
      </c>
      <c r="CN88" s="44">
        <v>0</v>
      </c>
      <c r="CO88" s="44">
        <v>0</v>
      </c>
      <c r="CP88" s="44">
        <v>0</v>
      </c>
      <c r="CQ88" s="44">
        <v>0</v>
      </c>
      <c r="CR88" s="44">
        <v>0</v>
      </c>
      <c r="CS88" s="44">
        <v>0</v>
      </c>
      <c r="CT88" s="44">
        <v>0</v>
      </c>
      <c r="CU88" s="44">
        <v>0</v>
      </c>
      <c r="CV88" s="44">
        <v>0</v>
      </c>
      <c r="CW88" s="44">
        <v>0</v>
      </c>
      <c r="CX88" s="44">
        <v>0</v>
      </c>
      <c r="CY88" s="44">
        <v>0</v>
      </c>
      <c r="CZ88" s="44">
        <v>0</v>
      </c>
      <c r="DA88" s="44">
        <v>0</v>
      </c>
      <c r="DB88" s="44">
        <v>0</v>
      </c>
      <c r="DC88" s="44">
        <v>0</v>
      </c>
      <c r="DD88" s="44">
        <v>0</v>
      </c>
      <c r="DE88" s="44">
        <v>0</v>
      </c>
      <c r="DF88" s="44">
        <v>0</v>
      </c>
      <c r="DG88" s="44">
        <v>0</v>
      </c>
      <c r="DH88" s="44">
        <v>0</v>
      </c>
      <c r="DI88" s="44">
        <v>0</v>
      </c>
      <c r="DJ88" s="44">
        <v>0</v>
      </c>
      <c r="DK88" s="44">
        <v>0</v>
      </c>
      <c r="DL88" s="44">
        <v>0</v>
      </c>
      <c r="DM88" s="44">
        <v>0</v>
      </c>
      <c r="DN88" s="44">
        <v>0</v>
      </c>
      <c r="DO88" s="44">
        <v>0</v>
      </c>
      <c r="DP88" s="44">
        <v>0</v>
      </c>
      <c r="DQ88" s="44">
        <v>0</v>
      </c>
      <c r="DR88" s="44">
        <v>0</v>
      </c>
      <c r="DS88" s="44">
        <v>0</v>
      </c>
      <c r="DT88" s="44">
        <v>5.2925363724070795</v>
      </c>
      <c r="DU88" s="44">
        <v>0</v>
      </c>
      <c r="DV88" s="44">
        <v>0</v>
      </c>
      <c r="DW88" s="44">
        <v>0</v>
      </c>
      <c r="DX88" s="44">
        <v>0</v>
      </c>
      <c r="DY88" s="44">
        <v>0</v>
      </c>
      <c r="DZ88" s="44">
        <v>0</v>
      </c>
      <c r="EA88" s="44">
        <v>0</v>
      </c>
      <c r="EB88" s="44">
        <v>0</v>
      </c>
    </row>
    <row r="89" spans="2:132" x14ac:dyDescent="0.25">
      <c r="B89" s="41" t="s">
        <v>178</v>
      </c>
      <c r="C89" s="50">
        <v>1</v>
      </c>
      <c r="D89" s="46">
        <v>2</v>
      </c>
      <c r="E89" s="86" t="s">
        <v>52</v>
      </c>
      <c r="F89" s="43">
        <v>815.6</v>
      </c>
      <c r="G89" s="43">
        <v>161.37325581395351</v>
      </c>
      <c r="H89" s="44">
        <v>161.37325581395351</v>
      </c>
      <c r="I89" s="44">
        <v>107.23065528204924</v>
      </c>
      <c r="J89" s="44">
        <v>107.23065528204924</v>
      </c>
      <c r="K89" s="44">
        <v>166.21445348837213</v>
      </c>
      <c r="L89" s="44">
        <v>166.21445348837213</v>
      </c>
      <c r="M89" s="44">
        <v>96.240800000000007</v>
      </c>
      <c r="N89" s="44">
        <v>593.7568</v>
      </c>
      <c r="O89" s="44">
        <v>108.4748</v>
      </c>
      <c r="P89" s="44">
        <v>29.91860162790698</v>
      </c>
      <c r="Q89" s="44">
        <v>29.91860162790698</v>
      </c>
      <c r="R89" s="44">
        <v>19.88056348929193</v>
      </c>
      <c r="S89" s="44">
        <v>19.88056348929193</v>
      </c>
      <c r="T89" s="44">
        <v>93.080093953488401</v>
      </c>
      <c r="U89" s="44">
        <v>93.080093953488401</v>
      </c>
      <c r="V89" s="44">
        <v>61.850641966686013</v>
      </c>
      <c r="W89" s="44">
        <v>61.850641966686013</v>
      </c>
      <c r="X89" s="44">
        <v>36.567179767441871</v>
      </c>
      <c r="Y89" s="44">
        <v>36.567179767441871</v>
      </c>
      <c r="Z89" s="44">
        <v>24.298466486912364</v>
      </c>
      <c r="AA89" s="44">
        <v>24.298466486912364</v>
      </c>
      <c r="AB89" s="44">
        <v>4.8409493046732415</v>
      </c>
      <c r="AC89" s="44">
        <v>9.5998486211316809</v>
      </c>
      <c r="AD89" s="44">
        <v>4.4642652678689281</v>
      </c>
      <c r="AE89" s="44">
        <v>8.1370276235927061</v>
      </c>
      <c r="AF89" s="44">
        <v>25.315197051177311</v>
      </c>
      <c r="AG89" s="44">
        <v>9.9452559843910873</v>
      </c>
      <c r="AH89" s="44">
        <v>45.205709019959478</v>
      </c>
      <c r="AJ89" s="63" t="s">
        <v>63</v>
      </c>
      <c r="AK89" s="44">
        <v>0</v>
      </c>
      <c r="AL89" s="44">
        <v>0</v>
      </c>
      <c r="AM89" s="44">
        <v>108.4748</v>
      </c>
      <c r="AN89" s="44">
        <v>108.4748</v>
      </c>
      <c r="AO89" s="44">
        <v>0</v>
      </c>
      <c r="AP89" s="44">
        <v>0</v>
      </c>
      <c r="AQ89" s="44">
        <v>0</v>
      </c>
      <c r="AR89" s="44">
        <v>0</v>
      </c>
      <c r="AS89" s="44">
        <v>0</v>
      </c>
      <c r="AT89" s="44">
        <v>0</v>
      </c>
      <c r="AU89" s="44">
        <v>0</v>
      </c>
      <c r="AV89" s="44">
        <v>0</v>
      </c>
      <c r="AW89" s="44">
        <v>0</v>
      </c>
      <c r="AX89" s="44">
        <v>0</v>
      </c>
      <c r="AY89" s="44">
        <v>36.567179767441871</v>
      </c>
      <c r="AZ89" s="44">
        <v>0</v>
      </c>
      <c r="BA89" s="44">
        <v>0</v>
      </c>
      <c r="BB89" s="44">
        <v>0</v>
      </c>
      <c r="BC89" s="44">
        <v>36.567179767441871</v>
      </c>
      <c r="BD89" s="44">
        <v>36.567179767441871</v>
      </c>
      <c r="BE89" s="44">
        <v>0</v>
      </c>
      <c r="BF89" s="44">
        <v>0</v>
      </c>
      <c r="BG89" s="44">
        <v>0</v>
      </c>
      <c r="BH89" s="44">
        <v>36.567179767441871</v>
      </c>
      <c r="BI89" s="44">
        <v>24.298466486912364</v>
      </c>
      <c r="BJ89" s="44">
        <v>0</v>
      </c>
      <c r="BK89" s="44">
        <v>0</v>
      </c>
      <c r="BL89" s="44">
        <v>0</v>
      </c>
      <c r="BM89" s="44">
        <v>24.298466486912364</v>
      </c>
      <c r="BN89" s="44">
        <v>4.4642652678689281</v>
      </c>
      <c r="BO89" s="44">
        <v>9.9452559843910873</v>
      </c>
      <c r="BP89" s="44">
        <v>0</v>
      </c>
      <c r="BQ89" s="44">
        <v>0</v>
      </c>
      <c r="BR89" s="44">
        <v>0</v>
      </c>
      <c r="BS89" s="44">
        <v>9.9452559843910873</v>
      </c>
      <c r="BT89" s="64">
        <v>2017</v>
      </c>
      <c r="BU89" s="44">
        <v>0</v>
      </c>
      <c r="BV89" s="44">
        <v>108.4748</v>
      </c>
      <c r="BW89" s="44">
        <v>0</v>
      </c>
      <c r="BX89" s="44">
        <v>0</v>
      </c>
      <c r="BY89" s="44">
        <v>0</v>
      </c>
      <c r="BZ89" s="44">
        <v>0</v>
      </c>
      <c r="CA89" s="44">
        <v>0</v>
      </c>
      <c r="CB89" s="44">
        <v>0</v>
      </c>
      <c r="CC89" s="44">
        <v>0</v>
      </c>
      <c r="CD89" s="44">
        <v>0</v>
      </c>
      <c r="CE89" s="44">
        <v>0</v>
      </c>
      <c r="CF89" s="44">
        <v>36.567179767441871</v>
      </c>
      <c r="CG89" s="44">
        <v>0</v>
      </c>
      <c r="CH89" s="44">
        <v>0</v>
      </c>
      <c r="CI89" s="44">
        <v>0</v>
      </c>
      <c r="CJ89" s="44">
        <v>0</v>
      </c>
      <c r="CK89" s="44">
        <v>0</v>
      </c>
      <c r="CL89" s="44">
        <v>0</v>
      </c>
      <c r="CM89" s="44">
        <v>0</v>
      </c>
      <c r="CN89" s="44">
        <v>0</v>
      </c>
      <c r="CO89" s="44">
        <v>0</v>
      </c>
      <c r="CP89" s="44">
        <v>0</v>
      </c>
      <c r="CQ89" s="44">
        <v>0</v>
      </c>
      <c r="CR89" s="44">
        <v>0</v>
      </c>
      <c r="CS89" s="44">
        <v>0</v>
      </c>
      <c r="CT89" s="44">
        <v>0</v>
      </c>
      <c r="CU89" s="44">
        <v>0</v>
      </c>
      <c r="CV89" s="44">
        <v>0</v>
      </c>
      <c r="CW89" s="44">
        <v>0</v>
      </c>
      <c r="CX89" s="44">
        <v>0</v>
      </c>
      <c r="CY89" s="44">
        <v>0</v>
      </c>
      <c r="CZ89" s="44">
        <v>0</v>
      </c>
      <c r="DA89" s="44">
        <v>0</v>
      </c>
      <c r="DB89" s="44">
        <v>0</v>
      </c>
      <c r="DC89" s="44">
        <v>0</v>
      </c>
      <c r="DD89" s="44">
        <v>0</v>
      </c>
      <c r="DE89" s="44">
        <v>0</v>
      </c>
      <c r="DF89" s="44">
        <v>0</v>
      </c>
      <c r="DG89" s="44">
        <v>0</v>
      </c>
      <c r="DH89" s="44">
        <v>0</v>
      </c>
      <c r="DI89" s="44">
        <v>0</v>
      </c>
      <c r="DJ89" s="44">
        <v>0</v>
      </c>
      <c r="DK89" s="44">
        <v>0</v>
      </c>
      <c r="DL89" s="44">
        <v>0</v>
      </c>
      <c r="DM89" s="44">
        <v>0</v>
      </c>
      <c r="DN89" s="44">
        <v>0</v>
      </c>
      <c r="DO89" s="44">
        <v>0</v>
      </c>
      <c r="DP89" s="44">
        <v>0</v>
      </c>
      <c r="DQ89" s="44">
        <v>0</v>
      </c>
      <c r="DR89" s="44">
        <v>0</v>
      </c>
      <c r="DS89" s="44">
        <v>0</v>
      </c>
      <c r="DT89" s="44">
        <v>9.9452559843910873</v>
      </c>
      <c r="DU89" s="44">
        <v>0</v>
      </c>
      <c r="DV89" s="44">
        <v>0</v>
      </c>
      <c r="DW89" s="44">
        <v>0</v>
      </c>
      <c r="DX89" s="44">
        <v>0</v>
      </c>
      <c r="DY89" s="44">
        <v>0</v>
      </c>
      <c r="DZ89" s="44">
        <v>0</v>
      </c>
      <c r="EA89" s="44">
        <v>0</v>
      </c>
      <c r="EB89" s="44">
        <v>0</v>
      </c>
    </row>
    <row r="90" spans="2:132" x14ac:dyDescent="0.25">
      <c r="B90" s="41" t="s">
        <v>179</v>
      </c>
      <c r="C90" s="50">
        <v>1</v>
      </c>
      <c r="D90" s="46">
        <v>2</v>
      </c>
      <c r="E90" s="86" t="s">
        <v>52</v>
      </c>
      <c r="F90" s="43">
        <v>891.3</v>
      </c>
      <c r="G90" s="43">
        <v>100.31034883720932</v>
      </c>
      <c r="H90" s="44">
        <v>100.31034883720932</v>
      </c>
      <c r="I90" s="44">
        <v>66.655062408766426</v>
      </c>
      <c r="J90" s="44">
        <v>66.655062408766426</v>
      </c>
      <c r="K90" s="44">
        <v>111.34448720930236</v>
      </c>
      <c r="L90" s="44">
        <v>111.34448720930236</v>
      </c>
      <c r="M90" s="44">
        <v>105.1734</v>
      </c>
      <c r="N90" s="44">
        <v>648.8664</v>
      </c>
      <c r="O90" s="44">
        <v>118.54289999999999</v>
      </c>
      <c r="P90" s="44">
        <v>20.042007697674425</v>
      </c>
      <c r="Q90" s="44">
        <v>20.042007697674425</v>
      </c>
      <c r="R90" s="44">
        <v>13.317681469271536</v>
      </c>
      <c r="S90" s="44">
        <v>13.317681469271536</v>
      </c>
      <c r="T90" s="44">
        <v>62.352912837209324</v>
      </c>
      <c r="U90" s="44">
        <v>62.352912837209324</v>
      </c>
      <c r="V90" s="44">
        <v>41.432786793289225</v>
      </c>
      <c r="W90" s="44">
        <v>41.432786793289225</v>
      </c>
      <c r="X90" s="44">
        <v>24.49578718604652</v>
      </c>
      <c r="Y90" s="44">
        <v>24.49578718604652</v>
      </c>
      <c r="Z90" s="44">
        <v>16.277166240220765</v>
      </c>
      <c r="AA90" s="44">
        <v>16.277166240220765</v>
      </c>
      <c r="AB90" s="44">
        <v>7.8972755312305036</v>
      </c>
      <c r="AC90" s="44">
        <v>15.660698934813032</v>
      </c>
      <c r="AD90" s="44">
        <v>7.2827725815738926</v>
      </c>
      <c r="AE90" s="44">
        <v>5.4508687369972915</v>
      </c>
      <c r="AF90" s="44">
        <v>16.958258292880465</v>
      </c>
      <c r="AG90" s="44">
        <v>6.6621729007744683</v>
      </c>
      <c r="AH90" s="44">
        <v>30.282604094429399</v>
      </c>
      <c r="AJ90" s="63" t="s">
        <v>63</v>
      </c>
      <c r="AK90" s="44">
        <v>0</v>
      </c>
      <c r="AL90" s="44">
        <v>0</v>
      </c>
      <c r="AM90" s="44">
        <v>118.54289999999999</v>
      </c>
      <c r="AN90" s="44">
        <v>118.54289999999999</v>
      </c>
      <c r="AO90" s="44">
        <v>0</v>
      </c>
      <c r="AP90" s="44">
        <v>0</v>
      </c>
      <c r="AQ90" s="44">
        <v>0</v>
      </c>
      <c r="AR90" s="44">
        <v>0</v>
      </c>
      <c r="AS90" s="44">
        <v>0</v>
      </c>
      <c r="AT90" s="44">
        <v>0</v>
      </c>
      <c r="AU90" s="44">
        <v>0</v>
      </c>
      <c r="AV90" s="44">
        <v>0</v>
      </c>
      <c r="AW90" s="44">
        <v>0</v>
      </c>
      <c r="AX90" s="44">
        <v>0</v>
      </c>
      <c r="AY90" s="44">
        <v>24.49578718604652</v>
      </c>
      <c r="AZ90" s="44">
        <v>0</v>
      </c>
      <c r="BA90" s="44">
        <v>0</v>
      </c>
      <c r="BB90" s="44">
        <v>0</v>
      </c>
      <c r="BC90" s="44">
        <v>24.49578718604652</v>
      </c>
      <c r="BD90" s="44">
        <v>24.49578718604652</v>
      </c>
      <c r="BE90" s="44">
        <v>0</v>
      </c>
      <c r="BF90" s="44">
        <v>0</v>
      </c>
      <c r="BG90" s="44">
        <v>0</v>
      </c>
      <c r="BH90" s="44">
        <v>24.49578718604652</v>
      </c>
      <c r="BI90" s="44">
        <v>16.277166240220765</v>
      </c>
      <c r="BJ90" s="44">
        <v>0</v>
      </c>
      <c r="BK90" s="44">
        <v>0</v>
      </c>
      <c r="BL90" s="44">
        <v>0</v>
      </c>
      <c r="BM90" s="44">
        <v>16.277166240220765</v>
      </c>
      <c r="BN90" s="44">
        <v>7.2827725815738926</v>
      </c>
      <c r="BO90" s="44">
        <v>6.6621729007744683</v>
      </c>
      <c r="BP90" s="44">
        <v>0</v>
      </c>
      <c r="BQ90" s="44">
        <v>0</v>
      </c>
      <c r="BR90" s="44">
        <v>0</v>
      </c>
      <c r="BS90" s="44">
        <v>6.6621729007744683</v>
      </c>
      <c r="BT90" s="64">
        <v>2017</v>
      </c>
      <c r="BU90" s="44">
        <v>0</v>
      </c>
      <c r="BV90" s="44">
        <v>118.54289999999999</v>
      </c>
      <c r="BW90" s="44">
        <v>0</v>
      </c>
      <c r="BX90" s="44">
        <v>0</v>
      </c>
      <c r="BY90" s="44">
        <v>0</v>
      </c>
      <c r="BZ90" s="44">
        <v>0</v>
      </c>
      <c r="CA90" s="44">
        <v>0</v>
      </c>
      <c r="CB90" s="44">
        <v>0</v>
      </c>
      <c r="CC90" s="44">
        <v>0</v>
      </c>
      <c r="CD90" s="44">
        <v>0</v>
      </c>
      <c r="CE90" s="44">
        <v>0</v>
      </c>
      <c r="CF90" s="44">
        <v>24.49578718604652</v>
      </c>
      <c r="CG90" s="44">
        <v>0</v>
      </c>
      <c r="CH90" s="44">
        <v>0</v>
      </c>
      <c r="CI90" s="44">
        <v>0</v>
      </c>
      <c r="CJ90" s="44">
        <v>0</v>
      </c>
      <c r="CK90" s="44">
        <v>0</v>
      </c>
      <c r="CL90" s="44">
        <v>0</v>
      </c>
      <c r="CM90" s="44">
        <v>0</v>
      </c>
      <c r="CN90" s="44">
        <v>0</v>
      </c>
      <c r="CO90" s="44">
        <v>0</v>
      </c>
      <c r="CP90" s="44">
        <v>0</v>
      </c>
      <c r="CQ90" s="44">
        <v>0</v>
      </c>
      <c r="CR90" s="44">
        <v>0</v>
      </c>
      <c r="CS90" s="44">
        <v>0</v>
      </c>
      <c r="CT90" s="44">
        <v>0</v>
      </c>
      <c r="CU90" s="44">
        <v>0</v>
      </c>
      <c r="CV90" s="44">
        <v>0</v>
      </c>
      <c r="CW90" s="44">
        <v>0</v>
      </c>
      <c r="CX90" s="44">
        <v>0</v>
      </c>
      <c r="CY90" s="44">
        <v>0</v>
      </c>
      <c r="CZ90" s="44">
        <v>0</v>
      </c>
      <c r="DA90" s="44">
        <v>0</v>
      </c>
      <c r="DB90" s="44">
        <v>0</v>
      </c>
      <c r="DC90" s="44">
        <v>0</v>
      </c>
      <c r="DD90" s="44">
        <v>0</v>
      </c>
      <c r="DE90" s="44">
        <v>0</v>
      </c>
      <c r="DF90" s="44">
        <v>0</v>
      </c>
      <c r="DG90" s="44">
        <v>0</v>
      </c>
      <c r="DH90" s="44">
        <v>0</v>
      </c>
      <c r="DI90" s="44">
        <v>0</v>
      </c>
      <c r="DJ90" s="44">
        <v>0</v>
      </c>
      <c r="DK90" s="44">
        <v>0</v>
      </c>
      <c r="DL90" s="44">
        <v>0</v>
      </c>
      <c r="DM90" s="44">
        <v>0</v>
      </c>
      <c r="DN90" s="44">
        <v>0</v>
      </c>
      <c r="DO90" s="44">
        <v>0</v>
      </c>
      <c r="DP90" s="44">
        <v>0</v>
      </c>
      <c r="DQ90" s="44">
        <v>0</v>
      </c>
      <c r="DR90" s="44">
        <v>0</v>
      </c>
      <c r="DS90" s="44">
        <v>0</v>
      </c>
      <c r="DT90" s="44">
        <v>6.6621729007744683</v>
      </c>
      <c r="DU90" s="44">
        <v>0</v>
      </c>
      <c r="DV90" s="44">
        <v>0</v>
      </c>
      <c r="DW90" s="44">
        <v>0</v>
      </c>
      <c r="DX90" s="44">
        <v>0</v>
      </c>
      <c r="DY90" s="44">
        <v>0</v>
      </c>
      <c r="DZ90" s="44">
        <v>0</v>
      </c>
      <c r="EA90" s="44">
        <v>0</v>
      </c>
      <c r="EB90" s="44">
        <v>0</v>
      </c>
    </row>
    <row r="91" spans="2:132" x14ac:dyDescent="0.25">
      <c r="B91" s="41" t="s">
        <v>180</v>
      </c>
      <c r="C91" s="47" t="s">
        <v>101</v>
      </c>
      <c r="D91" s="46">
        <v>2</v>
      </c>
      <c r="E91" s="86" t="s">
        <v>52</v>
      </c>
      <c r="F91" s="43">
        <v>296.08</v>
      </c>
      <c r="G91" s="43">
        <v>59.902151162790702</v>
      </c>
      <c r="H91" s="44">
        <v>59.902151162790702</v>
      </c>
      <c r="I91" s="44">
        <v>39.804284108860408</v>
      </c>
      <c r="J91" s="44">
        <v>39.804284108860408</v>
      </c>
      <c r="K91" s="44">
        <v>61.699215697674425</v>
      </c>
      <c r="L91" s="44">
        <v>61.699215697674425</v>
      </c>
      <c r="M91" s="44">
        <v>29.015840000000001</v>
      </c>
      <c r="N91" s="44">
        <v>209.62463999999997</v>
      </c>
      <c r="O91" s="44">
        <v>33.457039999999999</v>
      </c>
      <c r="P91" s="44">
        <v>12.339843139534885</v>
      </c>
      <c r="Q91" s="44">
        <v>12.339843139534885</v>
      </c>
      <c r="R91" s="44">
        <v>8.199682526425244</v>
      </c>
      <c r="S91" s="44">
        <v>8.199682526425244</v>
      </c>
      <c r="T91" s="44">
        <v>37.019529418604655</v>
      </c>
      <c r="U91" s="44">
        <v>37.019529418604655</v>
      </c>
      <c r="V91" s="44">
        <v>24.599047579275734</v>
      </c>
      <c r="W91" s="44">
        <v>24.599047579275734</v>
      </c>
      <c r="X91" s="44">
        <v>15.424803924418606</v>
      </c>
      <c r="Y91" s="44">
        <v>15.424803924418606</v>
      </c>
      <c r="Z91" s="44">
        <v>10.249603158031555</v>
      </c>
      <c r="AA91" s="44">
        <v>10.249603158031555</v>
      </c>
      <c r="AB91" s="44">
        <v>3.5386540767267762</v>
      </c>
      <c r="AC91" s="44">
        <v>8.5216567561991727</v>
      </c>
      <c r="AD91" s="44">
        <v>3.2642278422051079</v>
      </c>
      <c r="AE91" s="44">
        <v>3.356094169974102</v>
      </c>
      <c r="AF91" s="44">
        <v>10.068282509922307</v>
      </c>
      <c r="AG91" s="44">
        <v>4.1951177124676278</v>
      </c>
      <c r="AH91" s="44">
        <v>16.780470849870511</v>
      </c>
      <c r="AJ91" s="63" t="s">
        <v>63</v>
      </c>
      <c r="AK91" s="44">
        <v>0</v>
      </c>
      <c r="AL91" s="44">
        <v>0</v>
      </c>
      <c r="AM91" s="44">
        <v>33.457039999999999</v>
      </c>
      <c r="AN91" s="44">
        <v>33.457039999999999</v>
      </c>
      <c r="AO91" s="44">
        <v>0</v>
      </c>
      <c r="AP91" s="44">
        <v>0</v>
      </c>
      <c r="AQ91" s="44">
        <v>0</v>
      </c>
      <c r="AR91" s="44">
        <v>0</v>
      </c>
      <c r="AS91" s="44">
        <v>0</v>
      </c>
      <c r="AT91" s="44">
        <v>0</v>
      </c>
      <c r="AU91" s="44">
        <v>0</v>
      </c>
      <c r="AV91" s="44">
        <v>0</v>
      </c>
      <c r="AW91" s="44">
        <v>0</v>
      </c>
      <c r="AX91" s="44">
        <v>0</v>
      </c>
      <c r="AY91" s="44">
        <v>15.424803924418606</v>
      </c>
      <c r="AZ91" s="44">
        <v>0</v>
      </c>
      <c r="BA91" s="44">
        <v>0</v>
      </c>
      <c r="BB91" s="44">
        <v>0</v>
      </c>
      <c r="BC91" s="44">
        <v>15.424803924418606</v>
      </c>
      <c r="BD91" s="44">
        <v>15.424803924418606</v>
      </c>
      <c r="BE91" s="44">
        <v>0</v>
      </c>
      <c r="BF91" s="44">
        <v>0</v>
      </c>
      <c r="BG91" s="44">
        <v>0</v>
      </c>
      <c r="BH91" s="44">
        <v>15.424803924418606</v>
      </c>
      <c r="BI91" s="44">
        <v>10.249603158031555</v>
      </c>
      <c r="BJ91" s="44">
        <v>0</v>
      </c>
      <c r="BK91" s="44">
        <v>0</v>
      </c>
      <c r="BL91" s="44">
        <v>0</v>
      </c>
      <c r="BM91" s="44">
        <v>10.249603158031555</v>
      </c>
      <c r="BN91" s="44">
        <v>3.2642278422051079</v>
      </c>
      <c r="BO91" s="44">
        <v>4.1951177124676278</v>
      </c>
      <c r="BP91" s="44">
        <v>0</v>
      </c>
      <c r="BQ91" s="44">
        <v>0</v>
      </c>
      <c r="BR91" s="44">
        <v>0</v>
      </c>
      <c r="BS91" s="44">
        <v>4.1951177124676278</v>
      </c>
      <c r="BT91" s="64">
        <v>2017</v>
      </c>
      <c r="BU91" s="44">
        <v>0</v>
      </c>
      <c r="BV91" s="44">
        <v>33.457039999999999</v>
      </c>
      <c r="BW91" s="44">
        <v>0</v>
      </c>
      <c r="BX91" s="44">
        <v>0</v>
      </c>
      <c r="BY91" s="44">
        <v>0</v>
      </c>
      <c r="BZ91" s="44">
        <v>0</v>
      </c>
      <c r="CA91" s="44">
        <v>0</v>
      </c>
      <c r="CB91" s="44">
        <v>0</v>
      </c>
      <c r="CC91" s="44">
        <v>0</v>
      </c>
      <c r="CD91" s="44">
        <v>0</v>
      </c>
      <c r="CE91" s="44">
        <v>0</v>
      </c>
      <c r="CF91" s="44">
        <v>15.424803924418606</v>
      </c>
      <c r="CG91" s="44">
        <v>0</v>
      </c>
      <c r="CH91" s="44">
        <v>0</v>
      </c>
      <c r="CI91" s="44">
        <v>0</v>
      </c>
      <c r="CJ91" s="44">
        <v>0</v>
      </c>
      <c r="CK91" s="44">
        <v>0</v>
      </c>
      <c r="CL91" s="44">
        <v>0</v>
      </c>
      <c r="CM91" s="44">
        <v>0</v>
      </c>
      <c r="CN91" s="44">
        <v>0</v>
      </c>
      <c r="CO91" s="44">
        <v>0</v>
      </c>
      <c r="CP91" s="44">
        <v>0</v>
      </c>
      <c r="CQ91" s="44">
        <v>0</v>
      </c>
      <c r="CR91" s="44">
        <v>0</v>
      </c>
      <c r="CS91" s="44">
        <v>0</v>
      </c>
      <c r="CT91" s="44">
        <v>0</v>
      </c>
      <c r="CU91" s="44">
        <v>0</v>
      </c>
      <c r="CV91" s="44">
        <v>0</v>
      </c>
      <c r="CW91" s="44">
        <v>0</v>
      </c>
      <c r="CX91" s="44">
        <v>0</v>
      </c>
      <c r="CY91" s="44">
        <v>0</v>
      </c>
      <c r="CZ91" s="44">
        <v>0</v>
      </c>
      <c r="DA91" s="44">
        <v>0</v>
      </c>
      <c r="DB91" s="44">
        <v>0</v>
      </c>
      <c r="DC91" s="44">
        <v>0</v>
      </c>
      <c r="DD91" s="44">
        <v>0</v>
      </c>
      <c r="DE91" s="44">
        <v>0</v>
      </c>
      <c r="DF91" s="44">
        <v>0</v>
      </c>
      <c r="DG91" s="44">
        <v>0</v>
      </c>
      <c r="DH91" s="44">
        <v>0</v>
      </c>
      <c r="DI91" s="44">
        <v>0</v>
      </c>
      <c r="DJ91" s="44">
        <v>0</v>
      </c>
      <c r="DK91" s="44">
        <v>0</v>
      </c>
      <c r="DL91" s="44">
        <v>0</v>
      </c>
      <c r="DM91" s="44">
        <v>0</v>
      </c>
      <c r="DN91" s="44">
        <v>0</v>
      </c>
      <c r="DO91" s="44">
        <v>0</v>
      </c>
      <c r="DP91" s="44">
        <v>0</v>
      </c>
      <c r="DQ91" s="44">
        <v>0</v>
      </c>
      <c r="DR91" s="44">
        <v>0</v>
      </c>
      <c r="DS91" s="44">
        <v>0</v>
      </c>
      <c r="DT91" s="44">
        <v>4.1951177124676278</v>
      </c>
      <c r="DU91" s="44">
        <v>0</v>
      </c>
      <c r="DV91" s="44">
        <v>0</v>
      </c>
      <c r="DW91" s="44">
        <v>0</v>
      </c>
      <c r="DX91" s="44">
        <v>0</v>
      </c>
      <c r="DY91" s="44">
        <v>0</v>
      </c>
      <c r="DZ91" s="44">
        <v>0</v>
      </c>
      <c r="EA91" s="44">
        <v>0</v>
      </c>
      <c r="EB91" s="44">
        <v>0</v>
      </c>
    </row>
    <row r="92" spans="2:132" x14ac:dyDescent="0.25">
      <c r="B92" s="41" t="s">
        <v>181</v>
      </c>
      <c r="C92" s="47" t="s">
        <v>101</v>
      </c>
      <c r="D92" s="46">
        <v>2</v>
      </c>
      <c r="E92" s="86" t="s">
        <v>52</v>
      </c>
      <c r="F92" s="43">
        <v>300.89999999999998</v>
      </c>
      <c r="G92" s="43">
        <v>60.877569767441869</v>
      </c>
      <c r="H92" s="44">
        <v>60.877569767441869</v>
      </c>
      <c r="I92" s="44">
        <v>40.452438449079175</v>
      </c>
      <c r="J92" s="44">
        <v>40.452438449079175</v>
      </c>
      <c r="K92" s="44">
        <v>62.703896860465129</v>
      </c>
      <c r="L92" s="44">
        <v>62.703896860465129</v>
      </c>
      <c r="M92" s="44">
        <v>29.488199999999996</v>
      </c>
      <c r="N92" s="44">
        <v>213.03719999999998</v>
      </c>
      <c r="O92" s="44">
        <v>34.0017</v>
      </c>
      <c r="P92" s="44">
        <v>12.540779372093027</v>
      </c>
      <c r="Q92" s="44">
        <v>12.540779372093027</v>
      </c>
      <c r="R92" s="44">
        <v>8.3332023205103098</v>
      </c>
      <c r="S92" s="44">
        <v>8.3332023205103098</v>
      </c>
      <c r="T92" s="44">
        <v>37.622338116279074</v>
      </c>
      <c r="U92" s="44">
        <v>37.622338116279074</v>
      </c>
      <c r="V92" s="44">
        <v>24.999606961530926</v>
      </c>
      <c r="W92" s="44">
        <v>24.999606961530926</v>
      </c>
      <c r="X92" s="44">
        <v>15.675974215116282</v>
      </c>
      <c r="Y92" s="44">
        <v>15.675974215116282</v>
      </c>
      <c r="Z92" s="44">
        <v>10.416502900637887</v>
      </c>
      <c r="AA92" s="44">
        <v>10.416502900637887</v>
      </c>
      <c r="AB92" s="44">
        <v>3.5386396328601553</v>
      </c>
      <c r="AC92" s="44">
        <v>8.5216219730101717</v>
      </c>
      <c r="AD92" s="44">
        <v>3.2642145184750824</v>
      </c>
      <c r="AE92" s="44">
        <v>3.4107432373082238</v>
      </c>
      <c r="AF92" s="44">
        <v>10.232229711924669</v>
      </c>
      <c r="AG92" s="44">
        <v>4.2634290466352791</v>
      </c>
      <c r="AH92" s="44">
        <v>17.053716186541116</v>
      </c>
      <c r="AJ92" s="63" t="s">
        <v>63</v>
      </c>
      <c r="AK92" s="44">
        <v>0</v>
      </c>
      <c r="AL92" s="44">
        <v>0</v>
      </c>
      <c r="AM92" s="44">
        <v>34.0017</v>
      </c>
      <c r="AN92" s="44">
        <v>34.0017</v>
      </c>
      <c r="AO92" s="44">
        <v>0</v>
      </c>
      <c r="AP92" s="44">
        <v>0</v>
      </c>
      <c r="AQ92" s="44">
        <v>0</v>
      </c>
      <c r="AR92" s="44">
        <v>0</v>
      </c>
      <c r="AS92" s="44">
        <v>0</v>
      </c>
      <c r="AT92" s="44">
        <v>0</v>
      </c>
      <c r="AU92" s="44">
        <v>0</v>
      </c>
      <c r="AV92" s="44">
        <v>0</v>
      </c>
      <c r="AW92" s="44">
        <v>0</v>
      </c>
      <c r="AX92" s="44">
        <v>0</v>
      </c>
      <c r="AY92" s="44">
        <v>15.675974215116282</v>
      </c>
      <c r="AZ92" s="44">
        <v>0</v>
      </c>
      <c r="BA92" s="44">
        <v>0</v>
      </c>
      <c r="BB92" s="44">
        <v>0</v>
      </c>
      <c r="BC92" s="44">
        <v>15.675974215116282</v>
      </c>
      <c r="BD92" s="44">
        <v>15.675974215116282</v>
      </c>
      <c r="BE92" s="44">
        <v>0</v>
      </c>
      <c r="BF92" s="44">
        <v>0</v>
      </c>
      <c r="BG92" s="44">
        <v>0</v>
      </c>
      <c r="BH92" s="44">
        <v>15.675974215116282</v>
      </c>
      <c r="BI92" s="44">
        <v>10.416502900637887</v>
      </c>
      <c r="BJ92" s="44">
        <v>0</v>
      </c>
      <c r="BK92" s="44">
        <v>0</v>
      </c>
      <c r="BL92" s="44">
        <v>0</v>
      </c>
      <c r="BM92" s="44">
        <v>10.416502900637887</v>
      </c>
      <c r="BN92" s="44">
        <v>3.2642145184750824</v>
      </c>
      <c r="BO92" s="44">
        <v>4.2634290466352791</v>
      </c>
      <c r="BP92" s="44">
        <v>0</v>
      </c>
      <c r="BQ92" s="44">
        <v>0</v>
      </c>
      <c r="BR92" s="44">
        <v>0</v>
      </c>
      <c r="BS92" s="44">
        <v>4.2634290466352791</v>
      </c>
      <c r="BT92" s="64">
        <v>2017</v>
      </c>
      <c r="BU92" s="44">
        <v>0</v>
      </c>
      <c r="BV92" s="44">
        <v>34.0017</v>
      </c>
      <c r="BW92" s="44">
        <v>0</v>
      </c>
      <c r="BX92" s="44">
        <v>0</v>
      </c>
      <c r="BY92" s="44">
        <v>0</v>
      </c>
      <c r="BZ92" s="44">
        <v>0</v>
      </c>
      <c r="CA92" s="44">
        <v>0</v>
      </c>
      <c r="CB92" s="44">
        <v>0</v>
      </c>
      <c r="CC92" s="44">
        <v>0</v>
      </c>
      <c r="CD92" s="44">
        <v>0</v>
      </c>
      <c r="CE92" s="44">
        <v>0</v>
      </c>
      <c r="CF92" s="44">
        <v>15.675974215116282</v>
      </c>
      <c r="CG92" s="44">
        <v>0</v>
      </c>
      <c r="CH92" s="44">
        <v>0</v>
      </c>
      <c r="CI92" s="44">
        <v>0</v>
      </c>
      <c r="CJ92" s="44">
        <v>0</v>
      </c>
      <c r="CK92" s="44">
        <v>0</v>
      </c>
      <c r="CL92" s="44">
        <v>0</v>
      </c>
      <c r="CM92" s="44">
        <v>0</v>
      </c>
      <c r="CN92" s="44">
        <v>0</v>
      </c>
      <c r="CO92" s="44">
        <v>0</v>
      </c>
      <c r="CP92" s="44">
        <v>0</v>
      </c>
      <c r="CQ92" s="44">
        <v>0</v>
      </c>
      <c r="CR92" s="44">
        <v>0</v>
      </c>
      <c r="CS92" s="44">
        <v>0</v>
      </c>
      <c r="CT92" s="44">
        <v>0</v>
      </c>
      <c r="CU92" s="44">
        <v>0</v>
      </c>
      <c r="CV92" s="44">
        <v>0</v>
      </c>
      <c r="CW92" s="44">
        <v>0</v>
      </c>
      <c r="CX92" s="44">
        <v>0</v>
      </c>
      <c r="CY92" s="44">
        <v>0</v>
      </c>
      <c r="CZ92" s="44">
        <v>0</v>
      </c>
      <c r="DA92" s="44">
        <v>0</v>
      </c>
      <c r="DB92" s="44">
        <v>0</v>
      </c>
      <c r="DC92" s="44">
        <v>0</v>
      </c>
      <c r="DD92" s="44">
        <v>0</v>
      </c>
      <c r="DE92" s="44">
        <v>0</v>
      </c>
      <c r="DF92" s="44">
        <v>0</v>
      </c>
      <c r="DG92" s="44">
        <v>0</v>
      </c>
      <c r="DH92" s="44">
        <v>0</v>
      </c>
      <c r="DI92" s="44">
        <v>0</v>
      </c>
      <c r="DJ92" s="44">
        <v>0</v>
      </c>
      <c r="DK92" s="44">
        <v>0</v>
      </c>
      <c r="DL92" s="44">
        <v>0</v>
      </c>
      <c r="DM92" s="44">
        <v>0</v>
      </c>
      <c r="DN92" s="44">
        <v>0</v>
      </c>
      <c r="DO92" s="44">
        <v>0</v>
      </c>
      <c r="DP92" s="44">
        <v>0</v>
      </c>
      <c r="DQ92" s="44">
        <v>0</v>
      </c>
      <c r="DR92" s="44">
        <v>0</v>
      </c>
      <c r="DS92" s="44">
        <v>0</v>
      </c>
      <c r="DT92" s="44">
        <v>4.2634290466352791</v>
      </c>
      <c r="DU92" s="44">
        <v>0</v>
      </c>
      <c r="DV92" s="44">
        <v>0</v>
      </c>
      <c r="DW92" s="44">
        <v>0</v>
      </c>
      <c r="DX92" s="44">
        <v>0</v>
      </c>
      <c r="DY92" s="44">
        <v>0</v>
      </c>
      <c r="DZ92" s="44">
        <v>0</v>
      </c>
      <c r="EA92" s="44">
        <v>0</v>
      </c>
      <c r="EB92" s="44">
        <v>0</v>
      </c>
    </row>
    <row r="93" spans="2:132" x14ac:dyDescent="0.25">
      <c r="B93" s="41" t="s">
        <v>182</v>
      </c>
      <c r="C93" s="47" t="s">
        <v>101</v>
      </c>
      <c r="D93" s="46">
        <v>2</v>
      </c>
      <c r="E93" s="86" t="s">
        <v>52</v>
      </c>
      <c r="F93" s="43">
        <v>365.46</v>
      </c>
      <c r="G93" s="43">
        <v>73.939325581395337</v>
      </c>
      <c r="H93" s="44">
        <v>73.939325581395337</v>
      </c>
      <c r="I93" s="44">
        <v>49.131823567757799</v>
      </c>
      <c r="J93" s="44">
        <v>49.131823567757799</v>
      </c>
      <c r="K93" s="44">
        <v>76.157505348837205</v>
      </c>
      <c r="L93" s="44">
        <v>76.157505348837205</v>
      </c>
      <c r="M93" s="44">
        <v>35.815079999999995</v>
      </c>
      <c r="N93" s="44">
        <v>258.74567999999999</v>
      </c>
      <c r="O93" s="44">
        <v>41.296979999999998</v>
      </c>
      <c r="P93" s="44">
        <v>15.231501069767441</v>
      </c>
      <c r="Q93" s="44">
        <v>15.231501069767441</v>
      </c>
      <c r="R93" s="44">
        <v>10.121155654958107</v>
      </c>
      <c r="S93" s="44">
        <v>10.121155654958107</v>
      </c>
      <c r="T93" s="44">
        <v>45.694503209302319</v>
      </c>
      <c r="U93" s="44">
        <v>45.694503209302319</v>
      </c>
      <c r="V93" s="44">
        <v>30.363466964874316</v>
      </c>
      <c r="W93" s="44">
        <v>30.363466964874316</v>
      </c>
      <c r="X93" s="44">
        <v>19.039376337209301</v>
      </c>
      <c r="Y93" s="44">
        <v>19.039376337209301</v>
      </c>
      <c r="Z93" s="44">
        <v>12.651444568697633</v>
      </c>
      <c r="AA93" s="44">
        <v>12.651444568697633</v>
      </c>
      <c r="AB93" s="44">
        <v>3.5386354306738736</v>
      </c>
      <c r="AC93" s="44">
        <v>8.521611853459536</v>
      </c>
      <c r="AD93" s="44">
        <v>3.2642106421726353</v>
      </c>
      <c r="AE93" s="44">
        <v>4.1425447116443301</v>
      </c>
      <c r="AF93" s="44">
        <v>12.42763413493299</v>
      </c>
      <c r="AG93" s="44">
        <v>5.1781808895554127</v>
      </c>
      <c r="AH93" s="44">
        <v>20.712723558221651</v>
      </c>
      <c r="AJ93" s="63" t="s">
        <v>63</v>
      </c>
      <c r="AK93" s="44">
        <v>0</v>
      </c>
      <c r="AL93" s="44">
        <v>0</v>
      </c>
      <c r="AM93" s="44">
        <v>41.296979999999998</v>
      </c>
      <c r="AN93" s="44">
        <v>41.296979999999998</v>
      </c>
      <c r="AO93" s="44">
        <v>0</v>
      </c>
      <c r="AP93" s="44">
        <v>0</v>
      </c>
      <c r="AQ93" s="44">
        <v>0</v>
      </c>
      <c r="AR93" s="44">
        <v>0</v>
      </c>
      <c r="AS93" s="44">
        <v>0</v>
      </c>
      <c r="AT93" s="44">
        <v>0</v>
      </c>
      <c r="AU93" s="44">
        <v>0</v>
      </c>
      <c r="AV93" s="44">
        <v>0</v>
      </c>
      <c r="AW93" s="44">
        <v>0</v>
      </c>
      <c r="AX93" s="44">
        <v>0</v>
      </c>
      <c r="AY93" s="44">
        <v>19.039376337209301</v>
      </c>
      <c r="AZ93" s="44">
        <v>0</v>
      </c>
      <c r="BA93" s="44">
        <v>0</v>
      </c>
      <c r="BB93" s="44">
        <v>0</v>
      </c>
      <c r="BC93" s="44">
        <v>19.039376337209301</v>
      </c>
      <c r="BD93" s="44">
        <v>19.039376337209301</v>
      </c>
      <c r="BE93" s="44">
        <v>0</v>
      </c>
      <c r="BF93" s="44">
        <v>0</v>
      </c>
      <c r="BG93" s="44">
        <v>0</v>
      </c>
      <c r="BH93" s="44">
        <v>19.039376337209301</v>
      </c>
      <c r="BI93" s="44">
        <v>12.651444568697633</v>
      </c>
      <c r="BJ93" s="44">
        <v>0</v>
      </c>
      <c r="BK93" s="44">
        <v>0</v>
      </c>
      <c r="BL93" s="44">
        <v>0</v>
      </c>
      <c r="BM93" s="44">
        <v>12.651444568697633</v>
      </c>
      <c r="BN93" s="44">
        <v>3.2642106421726353</v>
      </c>
      <c r="BO93" s="44">
        <v>5.1781808895554127</v>
      </c>
      <c r="BP93" s="44">
        <v>0</v>
      </c>
      <c r="BQ93" s="44">
        <v>0</v>
      </c>
      <c r="BR93" s="44">
        <v>0</v>
      </c>
      <c r="BS93" s="44">
        <v>5.1781808895554127</v>
      </c>
      <c r="BT93" s="64">
        <v>2017</v>
      </c>
      <c r="BU93" s="44">
        <v>0</v>
      </c>
      <c r="BV93" s="44">
        <v>41.296979999999998</v>
      </c>
      <c r="BW93" s="44">
        <v>0</v>
      </c>
      <c r="BX93" s="44">
        <v>0</v>
      </c>
      <c r="BY93" s="44">
        <v>0</v>
      </c>
      <c r="BZ93" s="44">
        <v>0</v>
      </c>
      <c r="CA93" s="44">
        <v>0</v>
      </c>
      <c r="CB93" s="44">
        <v>0</v>
      </c>
      <c r="CC93" s="44">
        <v>0</v>
      </c>
      <c r="CD93" s="44">
        <v>0</v>
      </c>
      <c r="CE93" s="44">
        <v>0</v>
      </c>
      <c r="CF93" s="44">
        <v>19.039376337209301</v>
      </c>
      <c r="CG93" s="44">
        <v>0</v>
      </c>
      <c r="CH93" s="44">
        <v>0</v>
      </c>
      <c r="CI93" s="44">
        <v>0</v>
      </c>
      <c r="CJ93" s="44">
        <v>0</v>
      </c>
      <c r="CK93" s="44">
        <v>0</v>
      </c>
      <c r="CL93" s="44">
        <v>0</v>
      </c>
      <c r="CM93" s="44">
        <v>0</v>
      </c>
      <c r="CN93" s="44">
        <v>0</v>
      </c>
      <c r="CO93" s="44">
        <v>0</v>
      </c>
      <c r="CP93" s="44">
        <v>0</v>
      </c>
      <c r="CQ93" s="44">
        <v>0</v>
      </c>
      <c r="CR93" s="44">
        <v>0</v>
      </c>
      <c r="CS93" s="44">
        <v>0</v>
      </c>
      <c r="CT93" s="44">
        <v>0</v>
      </c>
      <c r="CU93" s="44">
        <v>0</v>
      </c>
      <c r="CV93" s="44">
        <v>0</v>
      </c>
      <c r="CW93" s="44">
        <v>0</v>
      </c>
      <c r="CX93" s="44">
        <v>0</v>
      </c>
      <c r="CY93" s="44">
        <v>0</v>
      </c>
      <c r="CZ93" s="44">
        <v>0</v>
      </c>
      <c r="DA93" s="44">
        <v>0</v>
      </c>
      <c r="DB93" s="44">
        <v>0</v>
      </c>
      <c r="DC93" s="44">
        <v>0</v>
      </c>
      <c r="DD93" s="44">
        <v>0</v>
      </c>
      <c r="DE93" s="44">
        <v>0</v>
      </c>
      <c r="DF93" s="44">
        <v>0</v>
      </c>
      <c r="DG93" s="44">
        <v>0</v>
      </c>
      <c r="DH93" s="44">
        <v>0</v>
      </c>
      <c r="DI93" s="44">
        <v>0</v>
      </c>
      <c r="DJ93" s="44">
        <v>0</v>
      </c>
      <c r="DK93" s="44">
        <v>0</v>
      </c>
      <c r="DL93" s="44">
        <v>0</v>
      </c>
      <c r="DM93" s="44">
        <v>0</v>
      </c>
      <c r="DN93" s="44">
        <v>0</v>
      </c>
      <c r="DO93" s="44">
        <v>0</v>
      </c>
      <c r="DP93" s="44">
        <v>0</v>
      </c>
      <c r="DQ93" s="44">
        <v>0</v>
      </c>
      <c r="DR93" s="44">
        <v>0</v>
      </c>
      <c r="DS93" s="44">
        <v>0</v>
      </c>
      <c r="DT93" s="44">
        <v>5.1781808895554127</v>
      </c>
      <c r="DU93" s="44">
        <v>0</v>
      </c>
      <c r="DV93" s="44">
        <v>0</v>
      </c>
      <c r="DW93" s="44">
        <v>0</v>
      </c>
      <c r="DX93" s="44">
        <v>0</v>
      </c>
      <c r="DY93" s="44">
        <v>0</v>
      </c>
      <c r="DZ93" s="44">
        <v>0</v>
      </c>
      <c r="EA93" s="44">
        <v>0</v>
      </c>
      <c r="EB93" s="44">
        <v>0</v>
      </c>
    </row>
    <row r="94" spans="2:132" x14ac:dyDescent="0.25">
      <c r="B94" s="41" t="s">
        <v>183</v>
      </c>
      <c r="C94" s="47" t="s">
        <v>101</v>
      </c>
      <c r="D94" s="46">
        <v>2</v>
      </c>
      <c r="E94" s="86" t="s">
        <v>52</v>
      </c>
      <c r="F94" s="43">
        <v>487.5</v>
      </c>
      <c r="G94" s="43">
        <v>100.12803488372096</v>
      </c>
      <c r="H94" s="44">
        <v>100.12803488372096</v>
      </c>
      <c r="I94" s="44">
        <v>66.533916902957486</v>
      </c>
      <c r="J94" s="44">
        <v>66.533916902957486</v>
      </c>
      <c r="K94" s="44">
        <v>103.13187593023258</v>
      </c>
      <c r="L94" s="44">
        <v>103.13187593023258</v>
      </c>
      <c r="M94" s="44">
        <v>47.774999999999999</v>
      </c>
      <c r="N94" s="44">
        <v>345.15</v>
      </c>
      <c r="O94" s="44">
        <v>55.087499999999999</v>
      </c>
      <c r="P94" s="44">
        <v>20.626375186046516</v>
      </c>
      <c r="Q94" s="44">
        <v>20.626375186046516</v>
      </c>
      <c r="R94" s="44">
        <v>13.705986882009242</v>
      </c>
      <c r="S94" s="44">
        <v>13.705986882009242</v>
      </c>
      <c r="T94" s="44">
        <v>61.879125558139549</v>
      </c>
      <c r="U94" s="44">
        <v>61.879125558139549</v>
      </c>
      <c r="V94" s="44">
        <v>41.117960646027726</v>
      </c>
      <c r="W94" s="44">
        <v>41.117960646027726</v>
      </c>
      <c r="X94" s="44">
        <v>25.782968982558145</v>
      </c>
      <c r="Y94" s="44">
        <v>25.782968982558145</v>
      </c>
      <c r="Z94" s="44">
        <v>17.132483602511552</v>
      </c>
      <c r="AA94" s="44">
        <v>17.132483602511552</v>
      </c>
      <c r="AB94" s="44">
        <v>3.485703029725677</v>
      </c>
      <c r="AC94" s="44">
        <v>8.3941419899516294</v>
      </c>
      <c r="AD94" s="44">
        <v>3.2153832029306244</v>
      </c>
      <c r="AE94" s="44">
        <v>5.6098004429089041</v>
      </c>
      <c r="AF94" s="44">
        <v>16.829401328726714</v>
      </c>
      <c r="AG94" s="44">
        <v>7.0122505536361306</v>
      </c>
      <c r="AH94" s="44">
        <v>28.049002214544522</v>
      </c>
      <c r="AJ94" s="63" t="s">
        <v>63</v>
      </c>
      <c r="AK94" s="44">
        <v>0</v>
      </c>
      <c r="AL94" s="44">
        <v>0</v>
      </c>
      <c r="AM94" s="44">
        <v>55.087499999999999</v>
      </c>
      <c r="AN94" s="44">
        <v>55.087499999999999</v>
      </c>
      <c r="AO94" s="44">
        <v>0</v>
      </c>
      <c r="AP94" s="44">
        <v>0</v>
      </c>
      <c r="AQ94" s="44">
        <v>0</v>
      </c>
      <c r="AR94" s="44">
        <v>0</v>
      </c>
      <c r="AS94" s="44">
        <v>0</v>
      </c>
      <c r="AT94" s="44">
        <v>0</v>
      </c>
      <c r="AU94" s="44">
        <v>0</v>
      </c>
      <c r="AV94" s="44">
        <v>0</v>
      </c>
      <c r="AW94" s="44">
        <v>0</v>
      </c>
      <c r="AX94" s="44">
        <v>0</v>
      </c>
      <c r="AY94" s="44">
        <v>25.782968982558145</v>
      </c>
      <c r="AZ94" s="44">
        <v>0</v>
      </c>
      <c r="BA94" s="44">
        <v>0</v>
      </c>
      <c r="BB94" s="44">
        <v>0</v>
      </c>
      <c r="BC94" s="44">
        <v>25.782968982558145</v>
      </c>
      <c r="BD94" s="44">
        <v>25.782968982558145</v>
      </c>
      <c r="BE94" s="44">
        <v>0</v>
      </c>
      <c r="BF94" s="44">
        <v>0</v>
      </c>
      <c r="BG94" s="44">
        <v>0</v>
      </c>
      <c r="BH94" s="44">
        <v>25.782968982558145</v>
      </c>
      <c r="BI94" s="44">
        <v>17.132483602511552</v>
      </c>
      <c r="BJ94" s="44">
        <v>0</v>
      </c>
      <c r="BK94" s="44">
        <v>0</v>
      </c>
      <c r="BL94" s="44">
        <v>0</v>
      </c>
      <c r="BM94" s="44">
        <v>17.132483602511552</v>
      </c>
      <c r="BN94" s="44">
        <v>3.2153832029306244</v>
      </c>
      <c r="BO94" s="44">
        <v>7.0122505536361306</v>
      </c>
      <c r="BP94" s="44">
        <v>0</v>
      </c>
      <c r="BQ94" s="44">
        <v>0</v>
      </c>
      <c r="BR94" s="44">
        <v>0</v>
      </c>
      <c r="BS94" s="44">
        <v>7.0122505536361306</v>
      </c>
      <c r="BT94" s="64">
        <v>2017</v>
      </c>
      <c r="BU94" s="44">
        <v>0</v>
      </c>
      <c r="BV94" s="44">
        <v>55.087499999999999</v>
      </c>
      <c r="BW94" s="44">
        <v>0</v>
      </c>
      <c r="BX94" s="44">
        <v>0</v>
      </c>
      <c r="BY94" s="44">
        <v>0</v>
      </c>
      <c r="BZ94" s="44">
        <v>0</v>
      </c>
      <c r="CA94" s="44">
        <v>0</v>
      </c>
      <c r="CB94" s="44">
        <v>0</v>
      </c>
      <c r="CC94" s="44">
        <v>0</v>
      </c>
      <c r="CD94" s="44">
        <v>0</v>
      </c>
      <c r="CE94" s="44">
        <v>0</v>
      </c>
      <c r="CF94" s="44">
        <v>25.782968982558145</v>
      </c>
      <c r="CG94" s="44">
        <v>0</v>
      </c>
      <c r="CH94" s="44">
        <v>0</v>
      </c>
      <c r="CI94" s="44">
        <v>0</v>
      </c>
      <c r="CJ94" s="44">
        <v>0</v>
      </c>
      <c r="CK94" s="44">
        <v>0</v>
      </c>
      <c r="CL94" s="44">
        <v>0</v>
      </c>
      <c r="CM94" s="44">
        <v>0</v>
      </c>
      <c r="CN94" s="44">
        <v>0</v>
      </c>
      <c r="CO94" s="44">
        <v>0</v>
      </c>
      <c r="CP94" s="44">
        <v>0</v>
      </c>
      <c r="CQ94" s="44">
        <v>0</v>
      </c>
      <c r="CR94" s="44">
        <v>0</v>
      </c>
      <c r="CS94" s="44">
        <v>0</v>
      </c>
      <c r="CT94" s="44">
        <v>0</v>
      </c>
      <c r="CU94" s="44">
        <v>0</v>
      </c>
      <c r="CV94" s="44">
        <v>0</v>
      </c>
      <c r="CW94" s="44">
        <v>0</v>
      </c>
      <c r="CX94" s="44">
        <v>0</v>
      </c>
      <c r="CY94" s="44">
        <v>0</v>
      </c>
      <c r="CZ94" s="44">
        <v>0</v>
      </c>
      <c r="DA94" s="44">
        <v>0</v>
      </c>
      <c r="DB94" s="44">
        <v>0</v>
      </c>
      <c r="DC94" s="44">
        <v>0</v>
      </c>
      <c r="DD94" s="44">
        <v>0</v>
      </c>
      <c r="DE94" s="44">
        <v>0</v>
      </c>
      <c r="DF94" s="44">
        <v>0</v>
      </c>
      <c r="DG94" s="44">
        <v>0</v>
      </c>
      <c r="DH94" s="44">
        <v>0</v>
      </c>
      <c r="DI94" s="44">
        <v>0</v>
      </c>
      <c r="DJ94" s="44">
        <v>0</v>
      </c>
      <c r="DK94" s="44">
        <v>0</v>
      </c>
      <c r="DL94" s="44">
        <v>0</v>
      </c>
      <c r="DM94" s="44">
        <v>0</v>
      </c>
      <c r="DN94" s="44">
        <v>0</v>
      </c>
      <c r="DO94" s="44">
        <v>0</v>
      </c>
      <c r="DP94" s="44">
        <v>0</v>
      </c>
      <c r="DQ94" s="44">
        <v>0</v>
      </c>
      <c r="DR94" s="44">
        <v>0</v>
      </c>
      <c r="DS94" s="44">
        <v>0</v>
      </c>
      <c r="DT94" s="44">
        <v>7.0122505536361306</v>
      </c>
      <c r="DU94" s="44">
        <v>0</v>
      </c>
      <c r="DV94" s="44">
        <v>0</v>
      </c>
      <c r="DW94" s="44">
        <v>0</v>
      </c>
      <c r="DX94" s="44">
        <v>0</v>
      </c>
      <c r="DY94" s="44">
        <v>0</v>
      </c>
      <c r="DZ94" s="44">
        <v>0</v>
      </c>
      <c r="EA94" s="44">
        <v>0</v>
      </c>
      <c r="EB94" s="44">
        <v>0</v>
      </c>
    </row>
    <row r="95" spans="2:132" x14ac:dyDescent="0.25">
      <c r="B95" s="41" t="s">
        <v>184</v>
      </c>
      <c r="C95" s="47" t="s">
        <v>101</v>
      </c>
      <c r="D95" s="46">
        <v>2</v>
      </c>
      <c r="E95" s="86" t="s">
        <v>52</v>
      </c>
      <c r="F95" s="43">
        <v>635.47</v>
      </c>
      <c r="G95" s="43">
        <v>117.17490697674421</v>
      </c>
      <c r="H95" s="44">
        <v>117.17490697674421</v>
      </c>
      <c r="I95" s="44">
        <v>77.86136553020458</v>
      </c>
      <c r="J95" s="44">
        <v>77.86136553020458</v>
      </c>
      <c r="K95" s="44">
        <v>120.69015418604654</v>
      </c>
      <c r="L95" s="44">
        <v>120.69015418604654</v>
      </c>
      <c r="M95" s="44">
        <v>62.276060000000008</v>
      </c>
      <c r="N95" s="44">
        <v>449.91275999999999</v>
      </c>
      <c r="O95" s="44">
        <v>71.808109999999999</v>
      </c>
      <c r="P95" s="44">
        <v>21.724227753488378</v>
      </c>
      <c r="Q95" s="44">
        <v>21.724227753488378</v>
      </c>
      <c r="R95" s="44">
        <v>14.43549716929993</v>
      </c>
      <c r="S95" s="44">
        <v>14.43549716929993</v>
      </c>
      <c r="T95" s="44">
        <v>67.586486344186071</v>
      </c>
      <c r="U95" s="44">
        <v>67.586486344186071</v>
      </c>
      <c r="V95" s="44">
        <v>44.910435637822005</v>
      </c>
      <c r="W95" s="44">
        <v>44.910435637822005</v>
      </c>
      <c r="X95" s="44">
        <v>26.551833920930239</v>
      </c>
      <c r="Y95" s="44">
        <v>26.551833920930239</v>
      </c>
      <c r="Z95" s="44">
        <v>17.643385429144359</v>
      </c>
      <c r="AA95" s="44">
        <v>17.643385429144359</v>
      </c>
      <c r="AB95" s="44">
        <v>4.3140918022860291</v>
      </c>
      <c r="AC95" s="44">
        <v>10.018000351372658</v>
      </c>
      <c r="AD95" s="44">
        <v>4.0699734349952603</v>
      </c>
      <c r="AE95" s="44">
        <v>5.908385810601156</v>
      </c>
      <c r="AF95" s="44">
        <v>18.381644744092487</v>
      </c>
      <c r="AG95" s="44">
        <v>7.2213604351791902</v>
      </c>
      <c r="AH95" s="44">
        <v>32.824365614450862</v>
      </c>
      <c r="AJ95" s="63" t="s">
        <v>63</v>
      </c>
      <c r="AK95" s="44">
        <v>0</v>
      </c>
      <c r="AL95" s="44">
        <v>0</v>
      </c>
      <c r="AM95" s="44">
        <v>71.808109999999999</v>
      </c>
      <c r="AN95" s="44">
        <v>71.808109999999999</v>
      </c>
      <c r="AO95" s="44">
        <v>0</v>
      </c>
      <c r="AP95" s="44">
        <v>0</v>
      </c>
      <c r="AQ95" s="44">
        <v>0</v>
      </c>
      <c r="AR95" s="44">
        <v>0</v>
      </c>
      <c r="AS95" s="44">
        <v>0</v>
      </c>
      <c r="AT95" s="44">
        <v>0</v>
      </c>
      <c r="AU95" s="44">
        <v>0</v>
      </c>
      <c r="AV95" s="44">
        <v>0</v>
      </c>
      <c r="AW95" s="44">
        <v>0</v>
      </c>
      <c r="AX95" s="44">
        <v>0</v>
      </c>
      <c r="AY95" s="44">
        <v>26.551833920930239</v>
      </c>
      <c r="AZ95" s="44">
        <v>0</v>
      </c>
      <c r="BA95" s="44">
        <v>0</v>
      </c>
      <c r="BB95" s="44">
        <v>0</v>
      </c>
      <c r="BC95" s="44">
        <v>26.551833920930239</v>
      </c>
      <c r="BD95" s="44">
        <v>26.551833920930239</v>
      </c>
      <c r="BE95" s="44">
        <v>0</v>
      </c>
      <c r="BF95" s="44">
        <v>0</v>
      </c>
      <c r="BG95" s="44">
        <v>0</v>
      </c>
      <c r="BH95" s="44">
        <v>26.551833920930239</v>
      </c>
      <c r="BI95" s="44">
        <v>17.643385429144359</v>
      </c>
      <c r="BJ95" s="44">
        <v>0</v>
      </c>
      <c r="BK95" s="44">
        <v>0</v>
      </c>
      <c r="BL95" s="44">
        <v>0</v>
      </c>
      <c r="BM95" s="44">
        <v>17.643385429144359</v>
      </c>
      <c r="BN95" s="44">
        <v>4.0699734349952603</v>
      </c>
      <c r="BO95" s="44">
        <v>7.2213604351791902</v>
      </c>
      <c r="BP95" s="44">
        <v>0</v>
      </c>
      <c r="BQ95" s="44">
        <v>0</v>
      </c>
      <c r="BR95" s="44">
        <v>0</v>
      </c>
      <c r="BS95" s="44">
        <v>7.2213604351791902</v>
      </c>
      <c r="BT95" s="64">
        <v>2017</v>
      </c>
      <c r="BU95" s="44">
        <v>0</v>
      </c>
      <c r="BV95" s="44">
        <v>71.808109999999999</v>
      </c>
      <c r="BW95" s="44">
        <v>0</v>
      </c>
      <c r="BX95" s="44">
        <v>0</v>
      </c>
      <c r="BY95" s="44">
        <v>0</v>
      </c>
      <c r="BZ95" s="44">
        <v>0</v>
      </c>
      <c r="CA95" s="44">
        <v>0</v>
      </c>
      <c r="CB95" s="44">
        <v>0</v>
      </c>
      <c r="CC95" s="44">
        <v>0</v>
      </c>
      <c r="CD95" s="44">
        <v>0</v>
      </c>
      <c r="CE95" s="44">
        <v>0</v>
      </c>
      <c r="CF95" s="44">
        <v>26.551833920930239</v>
      </c>
      <c r="CG95" s="44">
        <v>0</v>
      </c>
      <c r="CH95" s="44">
        <v>0</v>
      </c>
      <c r="CI95" s="44">
        <v>0</v>
      </c>
      <c r="CJ95" s="44">
        <v>0</v>
      </c>
      <c r="CK95" s="44">
        <v>0</v>
      </c>
      <c r="CL95" s="44">
        <v>0</v>
      </c>
      <c r="CM95" s="44">
        <v>0</v>
      </c>
      <c r="CN95" s="44">
        <v>0</v>
      </c>
      <c r="CO95" s="44">
        <v>0</v>
      </c>
      <c r="CP95" s="44">
        <v>0</v>
      </c>
      <c r="CQ95" s="44">
        <v>0</v>
      </c>
      <c r="CR95" s="44">
        <v>0</v>
      </c>
      <c r="CS95" s="44">
        <v>0</v>
      </c>
      <c r="CT95" s="44">
        <v>0</v>
      </c>
      <c r="CU95" s="44">
        <v>0</v>
      </c>
      <c r="CV95" s="44">
        <v>0</v>
      </c>
      <c r="CW95" s="44">
        <v>0</v>
      </c>
      <c r="CX95" s="44">
        <v>0</v>
      </c>
      <c r="CY95" s="44">
        <v>0</v>
      </c>
      <c r="CZ95" s="44">
        <v>0</v>
      </c>
      <c r="DA95" s="44">
        <v>0</v>
      </c>
      <c r="DB95" s="44">
        <v>0</v>
      </c>
      <c r="DC95" s="44">
        <v>0</v>
      </c>
      <c r="DD95" s="44">
        <v>0</v>
      </c>
      <c r="DE95" s="44">
        <v>0</v>
      </c>
      <c r="DF95" s="44">
        <v>0</v>
      </c>
      <c r="DG95" s="44">
        <v>0</v>
      </c>
      <c r="DH95" s="44">
        <v>0</v>
      </c>
      <c r="DI95" s="44">
        <v>0</v>
      </c>
      <c r="DJ95" s="44">
        <v>0</v>
      </c>
      <c r="DK95" s="44">
        <v>0</v>
      </c>
      <c r="DL95" s="44">
        <v>0</v>
      </c>
      <c r="DM95" s="44">
        <v>0</v>
      </c>
      <c r="DN95" s="44">
        <v>0</v>
      </c>
      <c r="DO95" s="44">
        <v>0</v>
      </c>
      <c r="DP95" s="44">
        <v>0</v>
      </c>
      <c r="DQ95" s="44">
        <v>0</v>
      </c>
      <c r="DR95" s="44">
        <v>0</v>
      </c>
      <c r="DS95" s="44">
        <v>0</v>
      </c>
      <c r="DT95" s="44">
        <v>7.2213604351791902</v>
      </c>
      <c r="DU95" s="44">
        <v>0</v>
      </c>
      <c r="DV95" s="44">
        <v>0</v>
      </c>
      <c r="DW95" s="44">
        <v>0</v>
      </c>
      <c r="DX95" s="44">
        <v>0</v>
      </c>
      <c r="DY95" s="44">
        <v>0</v>
      </c>
      <c r="DZ95" s="44">
        <v>0</v>
      </c>
      <c r="EA95" s="44">
        <v>0</v>
      </c>
      <c r="EB95" s="44">
        <v>0</v>
      </c>
    </row>
    <row r="96" spans="2:132" x14ac:dyDescent="0.25">
      <c r="B96" s="41" t="s">
        <v>185</v>
      </c>
      <c r="C96" s="47" t="s">
        <v>101</v>
      </c>
      <c r="D96" s="46">
        <v>2</v>
      </c>
      <c r="E96" s="86" t="s">
        <v>52</v>
      </c>
      <c r="F96" s="43">
        <v>482.6</v>
      </c>
      <c r="G96" s="43">
        <v>62.039581395348847</v>
      </c>
      <c r="H96" s="44">
        <v>62.039581395348847</v>
      </c>
      <c r="I96" s="44">
        <v>41.224581687296293</v>
      </c>
      <c r="J96" s="44">
        <v>41.224581687296293</v>
      </c>
      <c r="K96" s="44">
        <v>68.863935348837231</v>
      </c>
      <c r="L96" s="44">
        <v>68.863935348837231</v>
      </c>
      <c r="M96" s="44">
        <v>47.294800000000002</v>
      </c>
      <c r="N96" s="44">
        <v>341.68079999999998</v>
      </c>
      <c r="O96" s="44">
        <v>54.533799999999999</v>
      </c>
      <c r="P96" s="44">
        <v>12.395508362790702</v>
      </c>
      <c r="Q96" s="44">
        <v>12.395508362790702</v>
      </c>
      <c r="R96" s="44">
        <v>8.2366714211218</v>
      </c>
      <c r="S96" s="44">
        <v>8.2366714211218</v>
      </c>
      <c r="T96" s="44">
        <v>38.563803795348853</v>
      </c>
      <c r="U96" s="44">
        <v>38.563803795348853</v>
      </c>
      <c r="V96" s="44">
        <v>25.625199976823382</v>
      </c>
      <c r="W96" s="44">
        <v>25.625199976823382</v>
      </c>
      <c r="X96" s="44">
        <v>15.15006577674419</v>
      </c>
      <c r="Y96" s="44">
        <v>15.15006577674419</v>
      </c>
      <c r="Z96" s="44">
        <v>10.067042848037756</v>
      </c>
      <c r="AA96" s="44">
        <v>10.067042848037756</v>
      </c>
      <c r="AB96" s="44">
        <v>5.7419796883871141</v>
      </c>
      <c r="AC96" s="44">
        <v>13.333780821575321</v>
      </c>
      <c r="AD96" s="44">
        <v>5.4170624703986032</v>
      </c>
      <c r="AE96" s="44">
        <v>3.3712335626816659</v>
      </c>
      <c r="AF96" s="44">
        <v>10.488282195009628</v>
      </c>
      <c r="AG96" s="44">
        <v>4.1203965766109247</v>
      </c>
      <c r="AH96" s="44">
        <v>18.729075348231476</v>
      </c>
      <c r="AJ96" s="63" t="s">
        <v>63</v>
      </c>
      <c r="AK96" s="44">
        <v>0</v>
      </c>
      <c r="AL96" s="44">
        <v>0</v>
      </c>
      <c r="AM96" s="44">
        <v>54.533799999999999</v>
      </c>
      <c r="AN96" s="44">
        <v>54.533799999999999</v>
      </c>
      <c r="AO96" s="44">
        <v>0</v>
      </c>
      <c r="AP96" s="44">
        <v>0</v>
      </c>
      <c r="AQ96" s="44">
        <v>0</v>
      </c>
      <c r="AR96" s="44">
        <v>0</v>
      </c>
      <c r="AS96" s="44">
        <v>0</v>
      </c>
      <c r="AT96" s="44">
        <v>0</v>
      </c>
      <c r="AU96" s="44">
        <v>0</v>
      </c>
      <c r="AV96" s="44">
        <v>0</v>
      </c>
      <c r="AW96" s="44">
        <v>0</v>
      </c>
      <c r="AX96" s="44">
        <v>0</v>
      </c>
      <c r="AY96" s="44">
        <v>15.15006577674419</v>
      </c>
      <c r="AZ96" s="44">
        <v>0</v>
      </c>
      <c r="BA96" s="44">
        <v>0</v>
      </c>
      <c r="BB96" s="44">
        <v>0</v>
      </c>
      <c r="BC96" s="44">
        <v>15.15006577674419</v>
      </c>
      <c r="BD96" s="44">
        <v>15.15006577674419</v>
      </c>
      <c r="BE96" s="44">
        <v>0</v>
      </c>
      <c r="BF96" s="44">
        <v>0</v>
      </c>
      <c r="BG96" s="44">
        <v>0</v>
      </c>
      <c r="BH96" s="44">
        <v>15.15006577674419</v>
      </c>
      <c r="BI96" s="44">
        <v>10.067042848037756</v>
      </c>
      <c r="BJ96" s="44">
        <v>0</v>
      </c>
      <c r="BK96" s="44">
        <v>0</v>
      </c>
      <c r="BL96" s="44">
        <v>0</v>
      </c>
      <c r="BM96" s="44">
        <v>10.067042848037756</v>
      </c>
      <c r="BN96" s="44">
        <v>5.4170624703986032</v>
      </c>
      <c r="BO96" s="44">
        <v>4.1203965766109247</v>
      </c>
      <c r="BP96" s="44">
        <v>0</v>
      </c>
      <c r="BQ96" s="44">
        <v>0</v>
      </c>
      <c r="BR96" s="44">
        <v>0</v>
      </c>
      <c r="BS96" s="44">
        <v>4.1203965766109247</v>
      </c>
      <c r="BT96" s="64">
        <v>2017</v>
      </c>
      <c r="BU96" s="44">
        <v>0</v>
      </c>
      <c r="BV96" s="44">
        <v>54.533799999999999</v>
      </c>
      <c r="BW96" s="44">
        <v>0</v>
      </c>
      <c r="BX96" s="44">
        <v>0</v>
      </c>
      <c r="BY96" s="44">
        <v>0</v>
      </c>
      <c r="BZ96" s="44">
        <v>0</v>
      </c>
      <c r="CA96" s="44">
        <v>0</v>
      </c>
      <c r="CB96" s="44">
        <v>0</v>
      </c>
      <c r="CC96" s="44">
        <v>0</v>
      </c>
      <c r="CD96" s="44">
        <v>0</v>
      </c>
      <c r="CE96" s="44">
        <v>0</v>
      </c>
      <c r="CF96" s="44">
        <v>15.15006577674419</v>
      </c>
      <c r="CG96" s="44">
        <v>0</v>
      </c>
      <c r="CH96" s="44">
        <v>0</v>
      </c>
      <c r="CI96" s="44">
        <v>0</v>
      </c>
      <c r="CJ96" s="44">
        <v>0</v>
      </c>
      <c r="CK96" s="44">
        <v>0</v>
      </c>
      <c r="CL96" s="44">
        <v>0</v>
      </c>
      <c r="CM96" s="44">
        <v>0</v>
      </c>
      <c r="CN96" s="44">
        <v>0</v>
      </c>
      <c r="CO96" s="44">
        <v>0</v>
      </c>
      <c r="CP96" s="44">
        <v>0</v>
      </c>
      <c r="CQ96" s="44">
        <v>0</v>
      </c>
      <c r="CR96" s="44">
        <v>0</v>
      </c>
      <c r="CS96" s="44">
        <v>0</v>
      </c>
      <c r="CT96" s="44">
        <v>0</v>
      </c>
      <c r="CU96" s="44">
        <v>0</v>
      </c>
      <c r="CV96" s="44">
        <v>0</v>
      </c>
      <c r="CW96" s="44">
        <v>0</v>
      </c>
      <c r="CX96" s="44">
        <v>0</v>
      </c>
      <c r="CY96" s="44">
        <v>0</v>
      </c>
      <c r="CZ96" s="44">
        <v>0</v>
      </c>
      <c r="DA96" s="44">
        <v>0</v>
      </c>
      <c r="DB96" s="44">
        <v>0</v>
      </c>
      <c r="DC96" s="44">
        <v>0</v>
      </c>
      <c r="DD96" s="44">
        <v>0</v>
      </c>
      <c r="DE96" s="44">
        <v>0</v>
      </c>
      <c r="DF96" s="44">
        <v>0</v>
      </c>
      <c r="DG96" s="44">
        <v>0</v>
      </c>
      <c r="DH96" s="44">
        <v>0</v>
      </c>
      <c r="DI96" s="44">
        <v>0</v>
      </c>
      <c r="DJ96" s="44">
        <v>0</v>
      </c>
      <c r="DK96" s="44">
        <v>0</v>
      </c>
      <c r="DL96" s="44">
        <v>0</v>
      </c>
      <c r="DM96" s="44">
        <v>0</v>
      </c>
      <c r="DN96" s="44">
        <v>0</v>
      </c>
      <c r="DO96" s="44">
        <v>0</v>
      </c>
      <c r="DP96" s="44">
        <v>0</v>
      </c>
      <c r="DQ96" s="44">
        <v>0</v>
      </c>
      <c r="DR96" s="44">
        <v>0</v>
      </c>
      <c r="DS96" s="44">
        <v>0</v>
      </c>
      <c r="DT96" s="44">
        <v>4.1203965766109247</v>
      </c>
      <c r="DU96" s="44">
        <v>0</v>
      </c>
      <c r="DV96" s="44">
        <v>0</v>
      </c>
      <c r="DW96" s="44">
        <v>0</v>
      </c>
      <c r="DX96" s="44">
        <v>0</v>
      </c>
      <c r="DY96" s="44">
        <v>0</v>
      </c>
      <c r="DZ96" s="44">
        <v>0</v>
      </c>
      <c r="EA96" s="44">
        <v>0</v>
      </c>
      <c r="EB96" s="44">
        <v>0</v>
      </c>
    </row>
    <row r="97" spans="2:132" x14ac:dyDescent="0.25">
      <c r="B97" s="41" t="s">
        <v>186</v>
      </c>
      <c r="C97" s="47" t="s">
        <v>101</v>
      </c>
      <c r="D97" s="46">
        <v>2</v>
      </c>
      <c r="E97" s="86" t="s">
        <v>52</v>
      </c>
      <c r="F97" s="43">
        <v>584.25</v>
      </c>
      <c r="G97" s="43">
        <v>102.24726744186046</v>
      </c>
      <c r="H97" s="44">
        <v>102.24726744186046</v>
      </c>
      <c r="I97" s="44">
        <v>67.942122337979157</v>
      </c>
      <c r="J97" s="44">
        <v>67.942122337979157</v>
      </c>
      <c r="K97" s="44">
        <v>105.31468546511627</v>
      </c>
      <c r="L97" s="44">
        <v>105.31468546511627</v>
      </c>
      <c r="M97" s="44">
        <v>57.256500000000003</v>
      </c>
      <c r="N97" s="44">
        <v>413.649</v>
      </c>
      <c r="O97" s="44">
        <v>66.020250000000004</v>
      </c>
      <c r="P97" s="44">
        <v>18.956643383720927</v>
      </c>
      <c r="Q97" s="44">
        <v>18.956643383720927</v>
      </c>
      <c r="R97" s="44">
        <v>12.596469481461334</v>
      </c>
      <c r="S97" s="44">
        <v>12.596469481461334</v>
      </c>
      <c r="T97" s="44">
        <v>58.976223860465119</v>
      </c>
      <c r="U97" s="44">
        <v>58.976223860465119</v>
      </c>
      <c r="V97" s="44">
        <v>39.189016164546381</v>
      </c>
      <c r="W97" s="44">
        <v>39.189016164546381</v>
      </c>
      <c r="X97" s="44">
        <v>23.169230802325579</v>
      </c>
      <c r="Y97" s="44">
        <v>23.169230802325579</v>
      </c>
      <c r="Z97" s="44">
        <v>15.395684921786076</v>
      </c>
      <c r="AA97" s="44">
        <v>15.395684921786076</v>
      </c>
      <c r="AB97" s="44">
        <v>4.5454402985111351</v>
      </c>
      <c r="AC97" s="44">
        <v>10.555227981819586</v>
      </c>
      <c r="AD97" s="44">
        <v>4.2882307825471466</v>
      </c>
      <c r="AE97" s="44">
        <v>5.1556798269626887</v>
      </c>
      <c r="AF97" s="44">
        <v>16.039892794995037</v>
      </c>
      <c r="AG97" s="44">
        <v>6.3013864551766199</v>
      </c>
      <c r="AH97" s="44">
        <v>28.642665705348275</v>
      </c>
      <c r="AJ97" s="63" t="s">
        <v>63</v>
      </c>
      <c r="AK97" s="44">
        <v>0</v>
      </c>
      <c r="AL97" s="44">
        <v>0</v>
      </c>
      <c r="AM97" s="44">
        <v>66.020250000000004</v>
      </c>
      <c r="AN97" s="44">
        <v>66.020250000000004</v>
      </c>
      <c r="AO97" s="44">
        <v>0</v>
      </c>
      <c r="AP97" s="44">
        <v>0</v>
      </c>
      <c r="AQ97" s="44">
        <v>0</v>
      </c>
      <c r="AR97" s="44">
        <v>0</v>
      </c>
      <c r="AS97" s="44">
        <v>0</v>
      </c>
      <c r="AT97" s="44">
        <v>0</v>
      </c>
      <c r="AU97" s="44">
        <v>0</v>
      </c>
      <c r="AV97" s="44">
        <v>0</v>
      </c>
      <c r="AW97" s="44">
        <v>0</v>
      </c>
      <c r="AX97" s="44">
        <v>0</v>
      </c>
      <c r="AY97" s="44">
        <v>23.169230802325579</v>
      </c>
      <c r="AZ97" s="44">
        <v>0</v>
      </c>
      <c r="BA97" s="44">
        <v>0</v>
      </c>
      <c r="BB97" s="44">
        <v>0</v>
      </c>
      <c r="BC97" s="44">
        <v>23.169230802325579</v>
      </c>
      <c r="BD97" s="44">
        <v>23.169230802325579</v>
      </c>
      <c r="BE97" s="44">
        <v>0</v>
      </c>
      <c r="BF97" s="44">
        <v>0</v>
      </c>
      <c r="BG97" s="44">
        <v>0</v>
      </c>
      <c r="BH97" s="44">
        <v>23.169230802325579</v>
      </c>
      <c r="BI97" s="44">
        <v>15.395684921786076</v>
      </c>
      <c r="BJ97" s="44">
        <v>0</v>
      </c>
      <c r="BK97" s="44">
        <v>0</v>
      </c>
      <c r="BL97" s="44">
        <v>0</v>
      </c>
      <c r="BM97" s="44">
        <v>15.395684921786076</v>
      </c>
      <c r="BN97" s="44">
        <v>4.2882307825471466</v>
      </c>
      <c r="BO97" s="44">
        <v>6.3013864551766199</v>
      </c>
      <c r="BP97" s="44">
        <v>0</v>
      </c>
      <c r="BQ97" s="44">
        <v>0</v>
      </c>
      <c r="BR97" s="44">
        <v>0</v>
      </c>
      <c r="BS97" s="44">
        <v>6.3013864551766199</v>
      </c>
      <c r="BT97" s="64">
        <v>2017</v>
      </c>
      <c r="BU97" s="44">
        <v>0</v>
      </c>
      <c r="BV97" s="44">
        <v>66.020250000000004</v>
      </c>
      <c r="BW97" s="44">
        <v>0</v>
      </c>
      <c r="BX97" s="44">
        <v>0</v>
      </c>
      <c r="BY97" s="44">
        <v>0</v>
      </c>
      <c r="BZ97" s="44">
        <v>0</v>
      </c>
      <c r="CA97" s="44">
        <v>0</v>
      </c>
      <c r="CB97" s="44">
        <v>0</v>
      </c>
      <c r="CC97" s="44">
        <v>0</v>
      </c>
      <c r="CD97" s="44">
        <v>0</v>
      </c>
      <c r="CE97" s="44">
        <v>0</v>
      </c>
      <c r="CF97" s="44">
        <v>23.169230802325579</v>
      </c>
      <c r="CG97" s="44">
        <v>0</v>
      </c>
      <c r="CH97" s="44">
        <v>0</v>
      </c>
      <c r="CI97" s="44">
        <v>0</v>
      </c>
      <c r="CJ97" s="44">
        <v>0</v>
      </c>
      <c r="CK97" s="44">
        <v>0</v>
      </c>
      <c r="CL97" s="44">
        <v>0</v>
      </c>
      <c r="CM97" s="44">
        <v>0</v>
      </c>
      <c r="CN97" s="44">
        <v>0</v>
      </c>
      <c r="CO97" s="44">
        <v>0</v>
      </c>
      <c r="CP97" s="44">
        <v>0</v>
      </c>
      <c r="CQ97" s="44">
        <v>0</v>
      </c>
      <c r="CR97" s="44">
        <v>0</v>
      </c>
      <c r="CS97" s="44">
        <v>0</v>
      </c>
      <c r="CT97" s="44">
        <v>0</v>
      </c>
      <c r="CU97" s="44">
        <v>0</v>
      </c>
      <c r="CV97" s="44">
        <v>0</v>
      </c>
      <c r="CW97" s="44">
        <v>0</v>
      </c>
      <c r="CX97" s="44">
        <v>0</v>
      </c>
      <c r="CY97" s="44">
        <v>0</v>
      </c>
      <c r="CZ97" s="44">
        <v>0</v>
      </c>
      <c r="DA97" s="44">
        <v>0</v>
      </c>
      <c r="DB97" s="44">
        <v>0</v>
      </c>
      <c r="DC97" s="44">
        <v>0</v>
      </c>
      <c r="DD97" s="44">
        <v>0</v>
      </c>
      <c r="DE97" s="44">
        <v>0</v>
      </c>
      <c r="DF97" s="44">
        <v>0</v>
      </c>
      <c r="DG97" s="44">
        <v>0</v>
      </c>
      <c r="DH97" s="44">
        <v>0</v>
      </c>
      <c r="DI97" s="44">
        <v>0</v>
      </c>
      <c r="DJ97" s="44">
        <v>0</v>
      </c>
      <c r="DK97" s="44">
        <v>0</v>
      </c>
      <c r="DL97" s="44">
        <v>0</v>
      </c>
      <c r="DM97" s="44">
        <v>0</v>
      </c>
      <c r="DN97" s="44">
        <v>0</v>
      </c>
      <c r="DO97" s="44">
        <v>0</v>
      </c>
      <c r="DP97" s="44">
        <v>0</v>
      </c>
      <c r="DQ97" s="44">
        <v>0</v>
      </c>
      <c r="DR97" s="44">
        <v>0</v>
      </c>
      <c r="DS97" s="44">
        <v>0</v>
      </c>
      <c r="DT97" s="44">
        <v>6.3013864551766199</v>
      </c>
      <c r="DU97" s="44">
        <v>0</v>
      </c>
      <c r="DV97" s="44">
        <v>0</v>
      </c>
      <c r="DW97" s="44">
        <v>0</v>
      </c>
      <c r="DX97" s="44">
        <v>0</v>
      </c>
      <c r="DY97" s="44">
        <v>0</v>
      </c>
      <c r="DZ97" s="44">
        <v>0</v>
      </c>
      <c r="EA97" s="44">
        <v>0</v>
      </c>
      <c r="EB97" s="44">
        <v>0</v>
      </c>
    </row>
    <row r="98" spans="2:132" x14ac:dyDescent="0.25">
      <c r="B98" s="41" t="s">
        <v>187</v>
      </c>
      <c r="C98" s="47" t="s">
        <v>101</v>
      </c>
      <c r="D98" s="46">
        <v>2</v>
      </c>
      <c r="E98" s="86" t="s">
        <v>52</v>
      </c>
      <c r="F98" s="43">
        <v>153.26</v>
      </c>
      <c r="G98" s="43">
        <v>31.477965116279069</v>
      </c>
      <c r="H98" s="44">
        <v>31.477965116279069</v>
      </c>
      <c r="I98" s="44">
        <v>20.916742426363253</v>
      </c>
      <c r="J98" s="44">
        <v>20.916742426363253</v>
      </c>
      <c r="K98" s="44">
        <v>32.422304069767442</v>
      </c>
      <c r="L98" s="44">
        <v>32.422304069767442</v>
      </c>
      <c r="M98" s="28">
        <v>27</v>
      </c>
      <c r="N98" s="44">
        <v>108.50807999999999</v>
      </c>
      <c r="O98" s="28">
        <v>27</v>
      </c>
      <c r="P98" s="44">
        <v>6.4844608139534889</v>
      </c>
      <c r="Q98" s="44">
        <v>6.4844608139534889</v>
      </c>
      <c r="R98" s="44">
        <v>4.3088489398308312</v>
      </c>
      <c r="S98" s="44">
        <v>4.3088489398308312</v>
      </c>
      <c r="T98" s="44">
        <v>19.453382441860466</v>
      </c>
      <c r="U98" s="44">
        <v>19.453382441860466</v>
      </c>
      <c r="V98" s="44">
        <v>12.926546819492492</v>
      </c>
      <c r="W98" s="44">
        <v>12.926546819492492</v>
      </c>
      <c r="X98" s="44">
        <v>8.1055760174418605</v>
      </c>
      <c r="Y98" s="44">
        <v>8.1055760174418605</v>
      </c>
      <c r="Z98" s="44">
        <v>5.3860611747885381</v>
      </c>
      <c r="AA98" s="44">
        <v>5.3860611747885381</v>
      </c>
      <c r="AB98" s="44">
        <v>6.2661746505924247</v>
      </c>
      <c r="AC98" s="44">
        <v>8.3942046948204307</v>
      </c>
      <c r="AD98" s="44">
        <v>5.0129397204739412</v>
      </c>
      <c r="AE98" s="44">
        <v>1.7635930122491896</v>
      </c>
      <c r="AF98" s="44">
        <v>5.2907790367475691</v>
      </c>
      <c r="AG98" s="44">
        <v>2.204491265311487</v>
      </c>
      <c r="AH98" s="44">
        <v>8.8179650612459479</v>
      </c>
      <c r="AJ98" s="63" t="s">
        <v>63</v>
      </c>
      <c r="AK98" s="44">
        <v>0</v>
      </c>
      <c r="AL98" s="44">
        <v>0</v>
      </c>
      <c r="AM98" s="44">
        <v>27</v>
      </c>
      <c r="AN98" s="44">
        <v>27</v>
      </c>
      <c r="AO98" s="44">
        <v>0</v>
      </c>
      <c r="AP98" s="44">
        <v>0</v>
      </c>
      <c r="AQ98" s="44">
        <v>0</v>
      </c>
      <c r="AR98" s="44">
        <v>0</v>
      </c>
      <c r="AS98" s="44">
        <v>0</v>
      </c>
      <c r="AT98" s="44">
        <v>0</v>
      </c>
      <c r="AU98" s="44">
        <v>0</v>
      </c>
      <c r="AV98" s="44">
        <v>0</v>
      </c>
      <c r="AW98" s="44">
        <v>0</v>
      </c>
      <c r="AX98" s="44">
        <v>0</v>
      </c>
      <c r="AY98" s="44">
        <v>8.1055760174418605</v>
      </c>
      <c r="AZ98" s="44">
        <v>0</v>
      </c>
      <c r="BA98" s="44">
        <v>0</v>
      </c>
      <c r="BB98" s="44">
        <v>0</v>
      </c>
      <c r="BC98" s="44">
        <v>8.1055760174418605</v>
      </c>
      <c r="BD98" s="44">
        <v>8.1055760174418605</v>
      </c>
      <c r="BE98" s="44">
        <v>0</v>
      </c>
      <c r="BF98" s="44">
        <v>0</v>
      </c>
      <c r="BG98" s="44">
        <v>0</v>
      </c>
      <c r="BH98" s="44">
        <v>8.1055760174418605</v>
      </c>
      <c r="BI98" s="44">
        <v>5.3860611747885381</v>
      </c>
      <c r="BJ98" s="44">
        <v>0</v>
      </c>
      <c r="BK98" s="44">
        <v>0</v>
      </c>
      <c r="BL98" s="44">
        <v>0</v>
      </c>
      <c r="BM98" s="44">
        <v>5.3860611747885381</v>
      </c>
      <c r="BN98" s="44">
        <v>5.0129397204739412</v>
      </c>
      <c r="BO98" s="44">
        <v>2.204491265311487</v>
      </c>
      <c r="BP98" s="44">
        <v>0</v>
      </c>
      <c r="BQ98" s="44">
        <v>0</v>
      </c>
      <c r="BR98" s="44">
        <v>0</v>
      </c>
      <c r="BS98" s="44">
        <v>2.204491265311487</v>
      </c>
      <c r="BT98" s="64">
        <v>2017</v>
      </c>
      <c r="BU98" s="44">
        <v>0</v>
      </c>
      <c r="BV98" s="44">
        <v>27</v>
      </c>
      <c r="BW98" s="44">
        <v>0</v>
      </c>
      <c r="BX98" s="44">
        <v>0</v>
      </c>
      <c r="BY98" s="44">
        <v>0</v>
      </c>
      <c r="BZ98" s="44">
        <v>0</v>
      </c>
      <c r="CA98" s="44">
        <v>0</v>
      </c>
      <c r="CB98" s="44">
        <v>0</v>
      </c>
      <c r="CC98" s="44">
        <v>0</v>
      </c>
      <c r="CD98" s="44">
        <v>0</v>
      </c>
      <c r="CE98" s="44">
        <v>0</v>
      </c>
      <c r="CF98" s="44">
        <v>8.1055760174418605</v>
      </c>
      <c r="CG98" s="44">
        <v>0</v>
      </c>
      <c r="CH98" s="44">
        <v>0</v>
      </c>
      <c r="CI98" s="44">
        <v>0</v>
      </c>
      <c r="CJ98" s="44">
        <v>0</v>
      </c>
      <c r="CK98" s="44">
        <v>0</v>
      </c>
      <c r="CL98" s="44">
        <v>0</v>
      </c>
      <c r="CM98" s="44">
        <v>0</v>
      </c>
      <c r="CN98" s="44">
        <v>0</v>
      </c>
      <c r="CO98" s="44">
        <v>0</v>
      </c>
      <c r="CP98" s="44">
        <v>0</v>
      </c>
      <c r="CQ98" s="44">
        <v>0</v>
      </c>
      <c r="CR98" s="44">
        <v>0</v>
      </c>
      <c r="CS98" s="44">
        <v>0</v>
      </c>
      <c r="CT98" s="44">
        <v>0</v>
      </c>
      <c r="CU98" s="44">
        <v>0</v>
      </c>
      <c r="CV98" s="44">
        <v>0</v>
      </c>
      <c r="CW98" s="44">
        <v>0</v>
      </c>
      <c r="CX98" s="44">
        <v>0</v>
      </c>
      <c r="CY98" s="44">
        <v>0</v>
      </c>
      <c r="CZ98" s="44">
        <v>0</v>
      </c>
      <c r="DA98" s="44">
        <v>0</v>
      </c>
      <c r="DB98" s="44">
        <v>0</v>
      </c>
      <c r="DC98" s="44">
        <v>0</v>
      </c>
      <c r="DD98" s="44">
        <v>0</v>
      </c>
      <c r="DE98" s="44">
        <v>0</v>
      </c>
      <c r="DF98" s="44">
        <v>0</v>
      </c>
      <c r="DG98" s="44">
        <v>0</v>
      </c>
      <c r="DH98" s="44">
        <v>0</v>
      </c>
      <c r="DI98" s="44">
        <v>0</v>
      </c>
      <c r="DJ98" s="44">
        <v>0</v>
      </c>
      <c r="DK98" s="44">
        <v>0</v>
      </c>
      <c r="DL98" s="44">
        <v>0</v>
      </c>
      <c r="DM98" s="44">
        <v>0</v>
      </c>
      <c r="DN98" s="44">
        <v>0</v>
      </c>
      <c r="DO98" s="44">
        <v>0</v>
      </c>
      <c r="DP98" s="44">
        <v>0</v>
      </c>
      <c r="DQ98" s="44">
        <v>0</v>
      </c>
      <c r="DR98" s="44">
        <v>0</v>
      </c>
      <c r="DS98" s="44">
        <v>0</v>
      </c>
      <c r="DT98" s="44">
        <v>2.204491265311487</v>
      </c>
      <c r="DU98" s="44">
        <v>0</v>
      </c>
      <c r="DV98" s="44">
        <v>0</v>
      </c>
      <c r="DW98" s="44">
        <v>0</v>
      </c>
      <c r="DX98" s="44">
        <v>0</v>
      </c>
      <c r="DY98" s="44">
        <v>0</v>
      </c>
      <c r="DZ98" s="44">
        <v>0</v>
      </c>
      <c r="EA98" s="44">
        <v>0</v>
      </c>
      <c r="EB98" s="44">
        <v>0</v>
      </c>
    </row>
    <row r="99" spans="2:132" x14ac:dyDescent="0.25">
      <c r="B99" s="41" t="s">
        <v>188</v>
      </c>
      <c r="C99" s="47" t="s">
        <v>101</v>
      </c>
      <c r="D99" s="46">
        <v>2</v>
      </c>
      <c r="E99" s="86" t="s">
        <v>52</v>
      </c>
      <c r="F99" s="43">
        <v>63.3</v>
      </c>
      <c r="G99" s="43">
        <v>12.871465116279069</v>
      </c>
      <c r="H99" s="44">
        <v>12.871465116279069</v>
      </c>
      <c r="I99" s="44">
        <v>8.5529391589513875</v>
      </c>
      <c r="J99" s="44">
        <v>8.5529391589513875</v>
      </c>
      <c r="K99" s="44">
        <v>13.257609069767442</v>
      </c>
      <c r="L99" s="44">
        <v>13.257609069767442</v>
      </c>
      <c r="M99" s="28">
        <v>27</v>
      </c>
      <c r="N99" s="44">
        <v>44.816400000000002</v>
      </c>
      <c r="O99" s="28">
        <v>27</v>
      </c>
      <c r="P99" s="44">
        <v>2.6515218139534884</v>
      </c>
      <c r="Q99" s="44">
        <v>2.6515218139534884</v>
      </c>
      <c r="R99" s="44">
        <v>1.7619054667439862</v>
      </c>
      <c r="S99" s="44">
        <v>1.7619054667439862</v>
      </c>
      <c r="T99" s="44">
        <v>7.9545654418604652</v>
      </c>
      <c r="U99" s="44">
        <v>7.9545654418604652</v>
      </c>
      <c r="V99" s="44">
        <v>5.2857164002319585</v>
      </c>
      <c r="W99" s="44">
        <v>5.2857164002319585</v>
      </c>
      <c r="X99" s="44">
        <v>3.3144022674418605</v>
      </c>
      <c r="Y99" s="44">
        <v>3.3144022674418605</v>
      </c>
      <c r="Z99" s="44">
        <v>2.2023818334299827</v>
      </c>
      <c r="AA99" s="44">
        <v>2.2023818334299827</v>
      </c>
      <c r="AB99" s="44">
        <v>15.324318193924553</v>
      </c>
      <c r="AC99" s="44">
        <v>8.4787749864963011</v>
      </c>
      <c r="AD99" s="44">
        <v>12.259454555139643</v>
      </c>
      <c r="AE99" s="44">
        <v>0.72114019609035906</v>
      </c>
      <c r="AF99" s="44">
        <v>2.1634205882710771</v>
      </c>
      <c r="AG99" s="44">
        <v>0.90142524511294875</v>
      </c>
      <c r="AH99" s="44">
        <v>3.605700980451795</v>
      </c>
      <c r="AJ99" s="63" t="s">
        <v>63</v>
      </c>
      <c r="AK99" s="44">
        <v>0</v>
      </c>
      <c r="AL99" s="44">
        <v>0</v>
      </c>
      <c r="AM99" s="44">
        <v>27</v>
      </c>
      <c r="AN99" s="44">
        <v>27</v>
      </c>
      <c r="AO99" s="44">
        <v>0</v>
      </c>
      <c r="AP99" s="44">
        <v>0</v>
      </c>
      <c r="AQ99" s="44">
        <v>0</v>
      </c>
      <c r="AR99" s="44">
        <v>0</v>
      </c>
      <c r="AS99" s="44">
        <v>0</v>
      </c>
      <c r="AT99" s="44">
        <v>0</v>
      </c>
      <c r="AU99" s="44">
        <v>0</v>
      </c>
      <c r="AV99" s="44">
        <v>0</v>
      </c>
      <c r="AW99" s="44">
        <v>0</v>
      </c>
      <c r="AX99" s="44">
        <v>0</v>
      </c>
      <c r="AY99" s="44">
        <v>3.3144022674418605</v>
      </c>
      <c r="AZ99" s="44">
        <v>0</v>
      </c>
      <c r="BA99" s="44">
        <v>0</v>
      </c>
      <c r="BB99" s="44">
        <v>0</v>
      </c>
      <c r="BC99" s="44">
        <v>3.3144022674418605</v>
      </c>
      <c r="BD99" s="44">
        <v>3.3144022674418605</v>
      </c>
      <c r="BE99" s="44">
        <v>0</v>
      </c>
      <c r="BF99" s="44">
        <v>0</v>
      </c>
      <c r="BG99" s="44">
        <v>0</v>
      </c>
      <c r="BH99" s="44">
        <v>3.3144022674418605</v>
      </c>
      <c r="BI99" s="44">
        <v>2.2023818334299827</v>
      </c>
      <c r="BJ99" s="44">
        <v>0</v>
      </c>
      <c r="BK99" s="44">
        <v>0</v>
      </c>
      <c r="BL99" s="44">
        <v>0</v>
      </c>
      <c r="BM99" s="44">
        <v>2.2023818334299827</v>
      </c>
      <c r="BN99" s="44">
        <v>12.259454555139643</v>
      </c>
      <c r="BO99" s="44">
        <v>0.90142524511294875</v>
      </c>
      <c r="BP99" s="44">
        <v>0</v>
      </c>
      <c r="BQ99" s="44">
        <v>0</v>
      </c>
      <c r="BR99" s="44">
        <v>0</v>
      </c>
      <c r="BS99" s="44">
        <v>0.90142524511294875</v>
      </c>
      <c r="BT99" s="64">
        <v>2017</v>
      </c>
      <c r="BU99" s="44">
        <v>0</v>
      </c>
      <c r="BV99" s="44">
        <v>27</v>
      </c>
      <c r="BW99" s="44">
        <v>0</v>
      </c>
      <c r="BX99" s="44">
        <v>0</v>
      </c>
      <c r="BY99" s="44">
        <v>0</v>
      </c>
      <c r="BZ99" s="44">
        <v>0</v>
      </c>
      <c r="CA99" s="44">
        <v>0</v>
      </c>
      <c r="CB99" s="44">
        <v>0</v>
      </c>
      <c r="CC99" s="44">
        <v>0</v>
      </c>
      <c r="CD99" s="44">
        <v>0</v>
      </c>
      <c r="CE99" s="44">
        <v>0</v>
      </c>
      <c r="CF99" s="44">
        <v>3.3144022674418605</v>
      </c>
      <c r="CG99" s="44">
        <v>0</v>
      </c>
      <c r="CH99" s="44">
        <v>0</v>
      </c>
      <c r="CI99" s="44">
        <v>0</v>
      </c>
      <c r="CJ99" s="44">
        <v>0</v>
      </c>
      <c r="CK99" s="44">
        <v>0</v>
      </c>
      <c r="CL99" s="44">
        <v>0</v>
      </c>
      <c r="CM99" s="44">
        <v>0</v>
      </c>
      <c r="CN99" s="44">
        <v>0</v>
      </c>
      <c r="CO99" s="44">
        <v>0</v>
      </c>
      <c r="CP99" s="44">
        <v>0</v>
      </c>
      <c r="CQ99" s="44">
        <v>0</v>
      </c>
      <c r="CR99" s="44">
        <v>0</v>
      </c>
      <c r="CS99" s="44">
        <v>0</v>
      </c>
      <c r="CT99" s="44">
        <v>0</v>
      </c>
      <c r="CU99" s="44">
        <v>0</v>
      </c>
      <c r="CV99" s="44">
        <v>0</v>
      </c>
      <c r="CW99" s="44">
        <v>0</v>
      </c>
      <c r="CX99" s="44">
        <v>0</v>
      </c>
      <c r="CY99" s="44">
        <v>0</v>
      </c>
      <c r="CZ99" s="44">
        <v>0</v>
      </c>
      <c r="DA99" s="44">
        <v>0</v>
      </c>
      <c r="DB99" s="44">
        <v>0</v>
      </c>
      <c r="DC99" s="44">
        <v>0</v>
      </c>
      <c r="DD99" s="44">
        <v>0</v>
      </c>
      <c r="DE99" s="44">
        <v>0</v>
      </c>
      <c r="DF99" s="44">
        <v>0</v>
      </c>
      <c r="DG99" s="44">
        <v>0</v>
      </c>
      <c r="DH99" s="44">
        <v>0</v>
      </c>
      <c r="DI99" s="44">
        <v>0</v>
      </c>
      <c r="DJ99" s="44">
        <v>0</v>
      </c>
      <c r="DK99" s="44">
        <v>0</v>
      </c>
      <c r="DL99" s="44">
        <v>0</v>
      </c>
      <c r="DM99" s="44">
        <v>0</v>
      </c>
      <c r="DN99" s="44">
        <v>0</v>
      </c>
      <c r="DO99" s="44">
        <v>0</v>
      </c>
      <c r="DP99" s="44">
        <v>0</v>
      </c>
      <c r="DQ99" s="44">
        <v>0</v>
      </c>
      <c r="DR99" s="44">
        <v>0</v>
      </c>
      <c r="DS99" s="44">
        <v>0</v>
      </c>
      <c r="DT99" s="44">
        <v>0.90142524511294875</v>
      </c>
      <c r="DU99" s="44">
        <v>0</v>
      </c>
      <c r="DV99" s="44">
        <v>0</v>
      </c>
      <c r="DW99" s="44">
        <v>0</v>
      </c>
      <c r="DX99" s="44">
        <v>0</v>
      </c>
      <c r="DY99" s="44">
        <v>0</v>
      </c>
      <c r="DZ99" s="44">
        <v>0</v>
      </c>
      <c r="EA99" s="44">
        <v>0</v>
      </c>
      <c r="EB99" s="44">
        <v>0</v>
      </c>
    </row>
    <row r="100" spans="2:132" x14ac:dyDescent="0.25">
      <c r="B100" s="41" t="s">
        <v>189</v>
      </c>
      <c r="C100" s="51" t="s">
        <v>101</v>
      </c>
      <c r="D100" s="46">
        <v>2</v>
      </c>
      <c r="E100" s="86" t="s">
        <v>52</v>
      </c>
      <c r="F100" s="43">
        <v>59.67</v>
      </c>
      <c r="G100" s="43">
        <v>12.133197674418605</v>
      </c>
      <c r="H100" s="44">
        <v>12.133197674418605</v>
      </c>
      <c r="I100" s="44">
        <v>8.0623690135775572</v>
      </c>
      <c r="J100" s="44">
        <v>8.0623690135775572</v>
      </c>
      <c r="K100" s="44">
        <v>12.497193604651164</v>
      </c>
      <c r="L100" s="44">
        <v>12.497193604651164</v>
      </c>
      <c r="M100" s="28">
        <v>27</v>
      </c>
      <c r="N100" s="44">
        <v>42.246360000000003</v>
      </c>
      <c r="O100" s="28">
        <v>27</v>
      </c>
      <c r="P100" s="44">
        <v>2.4994387209302329</v>
      </c>
      <c r="Q100" s="44">
        <v>2.4994387209302329</v>
      </c>
      <c r="R100" s="44">
        <v>1.6608480167969768</v>
      </c>
      <c r="S100" s="44">
        <v>1.6608480167969768</v>
      </c>
      <c r="T100" s="44">
        <v>7.4983161627906982</v>
      </c>
      <c r="U100" s="44">
        <v>7.4983161627906982</v>
      </c>
      <c r="V100" s="44">
        <v>4.9825440503909295</v>
      </c>
      <c r="W100" s="44">
        <v>4.9825440503909295</v>
      </c>
      <c r="X100" s="44">
        <v>3.124298401162791</v>
      </c>
      <c r="Y100" s="44">
        <v>3.124298401162791</v>
      </c>
      <c r="Z100" s="44">
        <v>2.0760600209962208</v>
      </c>
      <c r="AA100" s="44">
        <v>2.0760600209962208</v>
      </c>
      <c r="AB100" s="44">
        <v>16.256755420686094</v>
      </c>
      <c r="AC100" s="44">
        <v>8.4788733572130415</v>
      </c>
      <c r="AD100" s="44">
        <v>13.005404336548876</v>
      </c>
      <c r="AE100" s="44">
        <v>0.67977782413185983</v>
      </c>
      <c r="AF100" s="44">
        <v>2.0393334723955792</v>
      </c>
      <c r="AG100" s="44">
        <v>0.84972228016482465</v>
      </c>
      <c r="AH100" s="44">
        <v>3.3988891206592986</v>
      </c>
      <c r="AJ100" s="63" t="s">
        <v>63</v>
      </c>
      <c r="AK100" s="44">
        <v>0</v>
      </c>
      <c r="AL100" s="44">
        <v>0</v>
      </c>
      <c r="AM100" s="44">
        <v>27</v>
      </c>
      <c r="AN100" s="44">
        <v>27</v>
      </c>
      <c r="AO100" s="44">
        <v>0</v>
      </c>
      <c r="AP100" s="44">
        <v>0</v>
      </c>
      <c r="AQ100" s="44">
        <v>0</v>
      </c>
      <c r="AR100" s="44">
        <v>0</v>
      </c>
      <c r="AS100" s="44">
        <v>0</v>
      </c>
      <c r="AT100" s="44">
        <v>0</v>
      </c>
      <c r="AU100" s="44">
        <v>0</v>
      </c>
      <c r="AV100" s="44">
        <v>0</v>
      </c>
      <c r="AW100" s="44">
        <v>0</v>
      </c>
      <c r="AX100" s="44">
        <v>0</v>
      </c>
      <c r="AY100" s="44">
        <v>3.124298401162791</v>
      </c>
      <c r="AZ100" s="44">
        <v>0</v>
      </c>
      <c r="BA100" s="44">
        <v>0</v>
      </c>
      <c r="BB100" s="44">
        <v>0</v>
      </c>
      <c r="BC100" s="44">
        <v>3.124298401162791</v>
      </c>
      <c r="BD100" s="44">
        <v>3.124298401162791</v>
      </c>
      <c r="BE100" s="44">
        <v>0</v>
      </c>
      <c r="BF100" s="44">
        <v>0</v>
      </c>
      <c r="BG100" s="44">
        <v>0</v>
      </c>
      <c r="BH100" s="44">
        <v>3.124298401162791</v>
      </c>
      <c r="BI100" s="44">
        <v>2.0760600209962208</v>
      </c>
      <c r="BJ100" s="44">
        <v>0</v>
      </c>
      <c r="BK100" s="44">
        <v>0</v>
      </c>
      <c r="BL100" s="44">
        <v>0</v>
      </c>
      <c r="BM100" s="44">
        <v>2.0760600209962208</v>
      </c>
      <c r="BN100" s="44">
        <v>13.005404336548876</v>
      </c>
      <c r="BO100" s="44">
        <v>0.84972228016482465</v>
      </c>
      <c r="BP100" s="44">
        <v>0</v>
      </c>
      <c r="BQ100" s="44">
        <v>0</v>
      </c>
      <c r="BR100" s="44">
        <v>0</v>
      </c>
      <c r="BS100" s="44">
        <v>0.84972228016482465</v>
      </c>
      <c r="BT100" s="64">
        <v>2017</v>
      </c>
      <c r="BU100" s="44">
        <v>0</v>
      </c>
      <c r="BV100" s="44">
        <v>27</v>
      </c>
      <c r="BW100" s="44">
        <v>0</v>
      </c>
      <c r="BX100" s="44">
        <v>0</v>
      </c>
      <c r="BY100" s="44">
        <v>0</v>
      </c>
      <c r="BZ100" s="44">
        <v>0</v>
      </c>
      <c r="CA100" s="44">
        <v>0</v>
      </c>
      <c r="CB100" s="44">
        <v>0</v>
      </c>
      <c r="CC100" s="44">
        <v>0</v>
      </c>
      <c r="CD100" s="44">
        <v>0</v>
      </c>
      <c r="CE100" s="44">
        <v>0</v>
      </c>
      <c r="CF100" s="44">
        <v>3.124298401162791</v>
      </c>
      <c r="CG100" s="44">
        <v>0</v>
      </c>
      <c r="CH100" s="44">
        <v>0</v>
      </c>
      <c r="CI100" s="44">
        <v>0</v>
      </c>
      <c r="CJ100" s="44">
        <v>0</v>
      </c>
      <c r="CK100" s="44">
        <v>0</v>
      </c>
      <c r="CL100" s="44">
        <v>0</v>
      </c>
      <c r="CM100" s="44">
        <v>0</v>
      </c>
      <c r="CN100" s="44">
        <v>0</v>
      </c>
      <c r="CO100" s="44">
        <v>0</v>
      </c>
      <c r="CP100" s="44">
        <v>0</v>
      </c>
      <c r="CQ100" s="44">
        <v>0</v>
      </c>
      <c r="CR100" s="44">
        <v>0</v>
      </c>
      <c r="CS100" s="44">
        <v>0</v>
      </c>
      <c r="CT100" s="44">
        <v>0</v>
      </c>
      <c r="CU100" s="44">
        <v>0</v>
      </c>
      <c r="CV100" s="44">
        <v>0</v>
      </c>
      <c r="CW100" s="44">
        <v>0</v>
      </c>
      <c r="CX100" s="44">
        <v>0</v>
      </c>
      <c r="CY100" s="44">
        <v>0</v>
      </c>
      <c r="CZ100" s="44">
        <v>0</v>
      </c>
      <c r="DA100" s="44">
        <v>0</v>
      </c>
      <c r="DB100" s="44">
        <v>0</v>
      </c>
      <c r="DC100" s="44">
        <v>0</v>
      </c>
      <c r="DD100" s="44">
        <v>0</v>
      </c>
      <c r="DE100" s="44">
        <v>0</v>
      </c>
      <c r="DF100" s="44">
        <v>0</v>
      </c>
      <c r="DG100" s="44">
        <v>0</v>
      </c>
      <c r="DH100" s="44">
        <v>0</v>
      </c>
      <c r="DI100" s="44">
        <v>0</v>
      </c>
      <c r="DJ100" s="44">
        <v>0</v>
      </c>
      <c r="DK100" s="44">
        <v>0</v>
      </c>
      <c r="DL100" s="44">
        <v>0</v>
      </c>
      <c r="DM100" s="44">
        <v>0</v>
      </c>
      <c r="DN100" s="44">
        <v>0</v>
      </c>
      <c r="DO100" s="44">
        <v>0</v>
      </c>
      <c r="DP100" s="44">
        <v>0</v>
      </c>
      <c r="DQ100" s="44">
        <v>0</v>
      </c>
      <c r="DR100" s="44">
        <v>0</v>
      </c>
      <c r="DS100" s="44">
        <v>0</v>
      </c>
      <c r="DT100" s="44">
        <v>0.84972228016482465</v>
      </c>
      <c r="DU100" s="44">
        <v>0</v>
      </c>
      <c r="DV100" s="44">
        <v>0</v>
      </c>
      <c r="DW100" s="44">
        <v>0</v>
      </c>
      <c r="DX100" s="44">
        <v>0</v>
      </c>
      <c r="DY100" s="44">
        <v>0</v>
      </c>
      <c r="DZ100" s="44">
        <v>0</v>
      </c>
      <c r="EA100" s="44">
        <v>0</v>
      </c>
      <c r="EB100" s="44">
        <v>0</v>
      </c>
    </row>
    <row r="101" spans="2:132" x14ac:dyDescent="0.25">
      <c r="B101" s="41" t="s">
        <v>190</v>
      </c>
      <c r="C101" s="47" t="s">
        <v>101</v>
      </c>
      <c r="D101" s="46">
        <v>2</v>
      </c>
      <c r="E101" s="86" t="s">
        <v>52</v>
      </c>
      <c r="F101" s="43">
        <v>65.8</v>
      </c>
      <c r="G101" s="43">
        <v>13.649383720930231</v>
      </c>
      <c r="H101" s="44">
        <v>13.649383720930231</v>
      </c>
      <c r="I101" s="44">
        <v>9.0698570417324866</v>
      </c>
      <c r="J101" s="44">
        <v>9.0698570417324866</v>
      </c>
      <c r="K101" s="44">
        <v>14.058865232558139</v>
      </c>
      <c r="L101" s="44">
        <v>14.058865232558139</v>
      </c>
      <c r="M101" s="28">
        <v>27</v>
      </c>
      <c r="N101" s="44">
        <v>46.586400000000005</v>
      </c>
      <c r="O101" s="28">
        <v>27</v>
      </c>
      <c r="P101" s="44">
        <v>2.811773046511628</v>
      </c>
      <c r="Q101" s="44">
        <v>2.811773046511628</v>
      </c>
      <c r="R101" s="44">
        <v>1.8683905505968925</v>
      </c>
      <c r="S101" s="44">
        <v>1.8683905505968925</v>
      </c>
      <c r="T101" s="44">
        <v>8.435319139534883</v>
      </c>
      <c r="U101" s="44">
        <v>8.435319139534883</v>
      </c>
      <c r="V101" s="44">
        <v>5.6051716517906769</v>
      </c>
      <c r="W101" s="44">
        <v>5.6051716517906769</v>
      </c>
      <c r="X101" s="44">
        <v>3.5147163081395347</v>
      </c>
      <c r="Y101" s="44">
        <v>3.5147163081395347</v>
      </c>
      <c r="Z101" s="44">
        <v>2.3354881882461154</v>
      </c>
      <c r="AA101" s="44">
        <v>2.3354881882461154</v>
      </c>
      <c r="AB101" s="44">
        <v>14.450940137421666</v>
      </c>
      <c r="AC101" s="44">
        <v>8.3113244150368004</v>
      </c>
      <c r="AD101" s="44">
        <v>11.560752109937335</v>
      </c>
      <c r="AE101" s="44">
        <v>0.76472407485105842</v>
      </c>
      <c r="AF101" s="44">
        <v>2.2941722245531748</v>
      </c>
      <c r="AG101" s="44">
        <v>0.95590509356382292</v>
      </c>
      <c r="AH101" s="44">
        <v>3.8236203742552917</v>
      </c>
      <c r="AJ101" s="63" t="s">
        <v>63</v>
      </c>
      <c r="AK101" s="44">
        <v>0</v>
      </c>
      <c r="AL101" s="44">
        <v>0</v>
      </c>
      <c r="AM101" s="44">
        <v>27</v>
      </c>
      <c r="AN101" s="44">
        <v>27</v>
      </c>
      <c r="AO101" s="44">
        <v>0</v>
      </c>
      <c r="AP101" s="44">
        <v>0</v>
      </c>
      <c r="AQ101" s="44">
        <v>0</v>
      </c>
      <c r="AR101" s="44">
        <v>0</v>
      </c>
      <c r="AS101" s="44">
        <v>0</v>
      </c>
      <c r="AT101" s="44">
        <v>0</v>
      </c>
      <c r="AU101" s="44">
        <v>0</v>
      </c>
      <c r="AV101" s="44">
        <v>0</v>
      </c>
      <c r="AW101" s="44">
        <v>0</v>
      </c>
      <c r="AX101" s="44">
        <v>0</v>
      </c>
      <c r="AY101" s="44">
        <v>3.5147163081395347</v>
      </c>
      <c r="AZ101" s="44">
        <v>0</v>
      </c>
      <c r="BA101" s="44">
        <v>0</v>
      </c>
      <c r="BB101" s="44">
        <v>0</v>
      </c>
      <c r="BC101" s="44">
        <v>3.5147163081395347</v>
      </c>
      <c r="BD101" s="44">
        <v>3.5147163081395347</v>
      </c>
      <c r="BE101" s="44">
        <v>0</v>
      </c>
      <c r="BF101" s="44">
        <v>0</v>
      </c>
      <c r="BG101" s="44">
        <v>0</v>
      </c>
      <c r="BH101" s="44">
        <v>3.5147163081395347</v>
      </c>
      <c r="BI101" s="44">
        <v>2.3354881882461154</v>
      </c>
      <c r="BJ101" s="44">
        <v>0</v>
      </c>
      <c r="BK101" s="44">
        <v>0</v>
      </c>
      <c r="BL101" s="44">
        <v>0</v>
      </c>
      <c r="BM101" s="44">
        <v>2.3354881882461154</v>
      </c>
      <c r="BN101" s="44">
        <v>11.560752109937335</v>
      </c>
      <c r="BO101" s="44">
        <v>0.95590509356382292</v>
      </c>
      <c r="BP101" s="44">
        <v>0</v>
      </c>
      <c r="BQ101" s="44">
        <v>0</v>
      </c>
      <c r="BR101" s="44">
        <v>0</v>
      </c>
      <c r="BS101" s="44">
        <v>0.95590509356382292</v>
      </c>
      <c r="BT101" s="64">
        <v>2017</v>
      </c>
      <c r="BU101" s="44">
        <v>0</v>
      </c>
      <c r="BV101" s="44">
        <v>27</v>
      </c>
      <c r="BW101" s="44">
        <v>0</v>
      </c>
      <c r="BX101" s="44">
        <v>0</v>
      </c>
      <c r="BY101" s="44">
        <v>0</v>
      </c>
      <c r="BZ101" s="44">
        <v>0</v>
      </c>
      <c r="CA101" s="44">
        <v>0</v>
      </c>
      <c r="CB101" s="44">
        <v>0</v>
      </c>
      <c r="CC101" s="44">
        <v>0</v>
      </c>
      <c r="CD101" s="44">
        <v>0</v>
      </c>
      <c r="CE101" s="44">
        <v>0</v>
      </c>
      <c r="CF101" s="44">
        <v>3.5147163081395347</v>
      </c>
      <c r="CG101" s="44">
        <v>0</v>
      </c>
      <c r="CH101" s="44">
        <v>0</v>
      </c>
      <c r="CI101" s="44">
        <v>0</v>
      </c>
      <c r="CJ101" s="44">
        <v>0</v>
      </c>
      <c r="CK101" s="44">
        <v>0</v>
      </c>
      <c r="CL101" s="44">
        <v>0</v>
      </c>
      <c r="CM101" s="44">
        <v>0</v>
      </c>
      <c r="CN101" s="44">
        <v>0</v>
      </c>
      <c r="CO101" s="44">
        <v>0</v>
      </c>
      <c r="CP101" s="44">
        <v>0</v>
      </c>
      <c r="CQ101" s="44">
        <v>0</v>
      </c>
      <c r="CR101" s="44">
        <v>0</v>
      </c>
      <c r="CS101" s="44">
        <v>0</v>
      </c>
      <c r="CT101" s="44">
        <v>0</v>
      </c>
      <c r="CU101" s="44">
        <v>0</v>
      </c>
      <c r="CV101" s="44">
        <v>0</v>
      </c>
      <c r="CW101" s="44">
        <v>0</v>
      </c>
      <c r="CX101" s="44">
        <v>0</v>
      </c>
      <c r="CY101" s="44">
        <v>0</v>
      </c>
      <c r="CZ101" s="44">
        <v>0</v>
      </c>
      <c r="DA101" s="44">
        <v>0</v>
      </c>
      <c r="DB101" s="44">
        <v>0</v>
      </c>
      <c r="DC101" s="44">
        <v>0</v>
      </c>
      <c r="DD101" s="44">
        <v>0</v>
      </c>
      <c r="DE101" s="44">
        <v>0</v>
      </c>
      <c r="DF101" s="44">
        <v>0</v>
      </c>
      <c r="DG101" s="44">
        <v>0</v>
      </c>
      <c r="DH101" s="44">
        <v>0</v>
      </c>
      <c r="DI101" s="44">
        <v>0</v>
      </c>
      <c r="DJ101" s="44">
        <v>0</v>
      </c>
      <c r="DK101" s="44">
        <v>0</v>
      </c>
      <c r="DL101" s="44">
        <v>0</v>
      </c>
      <c r="DM101" s="44">
        <v>0</v>
      </c>
      <c r="DN101" s="44">
        <v>0</v>
      </c>
      <c r="DO101" s="44">
        <v>0</v>
      </c>
      <c r="DP101" s="44">
        <v>0</v>
      </c>
      <c r="DQ101" s="44">
        <v>0</v>
      </c>
      <c r="DR101" s="44">
        <v>0</v>
      </c>
      <c r="DS101" s="44">
        <v>0</v>
      </c>
      <c r="DT101" s="44">
        <v>0.95590509356382292</v>
      </c>
      <c r="DU101" s="44">
        <v>0</v>
      </c>
      <c r="DV101" s="44">
        <v>0</v>
      </c>
      <c r="DW101" s="44">
        <v>0</v>
      </c>
      <c r="DX101" s="44">
        <v>0</v>
      </c>
      <c r="DY101" s="44">
        <v>0</v>
      </c>
      <c r="DZ101" s="44">
        <v>0</v>
      </c>
      <c r="EA101" s="44">
        <v>0</v>
      </c>
      <c r="EB101" s="44">
        <v>0</v>
      </c>
    </row>
    <row r="102" spans="2:132" x14ac:dyDescent="0.25">
      <c r="B102" s="41" t="s">
        <v>191</v>
      </c>
      <c r="C102" s="47" t="s">
        <v>101</v>
      </c>
      <c r="D102" s="46">
        <v>2</v>
      </c>
      <c r="E102" s="86" t="s">
        <v>52</v>
      </c>
      <c r="F102" s="43">
        <v>434.67</v>
      </c>
      <c r="G102" s="43">
        <v>89.276558139534885</v>
      </c>
      <c r="H102" s="44">
        <v>89.276558139534885</v>
      </c>
      <c r="I102" s="44">
        <v>59.323236569417503</v>
      </c>
      <c r="J102" s="44">
        <v>59.323236569417503</v>
      </c>
      <c r="K102" s="44">
        <v>91.954854883720927</v>
      </c>
      <c r="L102" s="44">
        <v>91.954854883720927</v>
      </c>
      <c r="M102" s="44">
        <v>42.597660000000005</v>
      </c>
      <c r="N102" s="44">
        <v>307.74635999999998</v>
      </c>
      <c r="O102" s="44">
        <v>49.117710000000002</v>
      </c>
      <c r="P102" s="44">
        <v>18.390970976744185</v>
      </c>
      <c r="Q102" s="44">
        <v>18.390970976744185</v>
      </c>
      <c r="R102" s="44">
        <v>12.220586733300005</v>
      </c>
      <c r="S102" s="44">
        <v>12.220586733300005</v>
      </c>
      <c r="T102" s="44">
        <v>55.172912930232556</v>
      </c>
      <c r="U102" s="44">
        <v>55.172912930232556</v>
      </c>
      <c r="V102" s="44">
        <v>36.661760199900016</v>
      </c>
      <c r="W102" s="44">
        <v>36.661760199900016</v>
      </c>
      <c r="X102" s="44">
        <v>22.988713720930232</v>
      </c>
      <c r="Y102" s="44">
        <v>22.988713720930232</v>
      </c>
      <c r="Z102" s="44">
        <v>15.275733416625007</v>
      </c>
      <c r="AA102" s="44">
        <v>15.275733416625007</v>
      </c>
      <c r="AB102" s="44">
        <v>3.4857295258929915</v>
      </c>
      <c r="AC102" s="44">
        <v>8.3942057970484267</v>
      </c>
      <c r="AD102" s="44">
        <v>3.2154076442931263</v>
      </c>
      <c r="AE102" s="44">
        <v>5.0018326632910917</v>
      </c>
      <c r="AF102" s="44">
        <v>15.005497989873275</v>
      </c>
      <c r="AG102" s="44">
        <v>6.2522908291138641</v>
      </c>
      <c r="AH102" s="44">
        <v>25.009163316455457</v>
      </c>
      <c r="AJ102" s="63" t="s">
        <v>63</v>
      </c>
      <c r="AK102" s="44">
        <v>0</v>
      </c>
      <c r="AL102" s="44">
        <v>0</v>
      </c>
      <c r="AM102" s="44">
        <v>49.117710000000002</v>
      </c>
      <c r="AN102" s="44">
        <v>49.117710000000002</v>
      </c>
      <c r="AO102" s="44">
        <v>0</v>
      </c>
      <c r="AP102" s="44">
        <v>0</v>
      </c>
      <c r="AQ102" s="44">
        <v>0</v>
      </c>
      <c r="AR102" s="44">
        <v>0</v>
      </c>
      <c r="AS102" s="44">
        <v>0</v>
      </c>
      <c r="AT102" s="44">
        <v>0</v>
      </c>
      <c r="AU102" s="44">
        <v>0</v>
      </c>
      <c r="AV102" s="44">
        <v>0</v>
      </c>
      <c r="AW102" s="44">
        <v>0</v>
      </c>
      <c r="AX102" s="44">
        <v>0</v>
      </c>
      <c r="AY102" s="44">
        <v>22.988713720930232</v>
      </c>
      <c r="AZ102" s="44">
        <v>0</v>
      </c>
      <c r="BA102" s="44">
        <v>0</v>
      </c>
      <c r="BB102" s="44">
        <v>0</v>
      </c>
      <c r="BC102" s="44">
        <v>22.988713720930232</v>
      </c>
      <c r="BD102" s="44">
        <v>22.988713720930232</v>
      </c>
      <c r="BE102" s="44">
        <v>0</v>
      </c>
      <c r="BF102" s="44">
        <v>0</v>
      </c>
      <c r="BG102" s="44">
        <v>0</v>
      </c>
      <c r="BH102" s="44">
        <v>22.988713720930232</v>
      </c>
      <c r="BI102" s="44">
        <v>15.275733416625007</v>
      </c>
      <c r="BJ102" s="44">
        <v>0</v>
      </c>
      <c r="BK102" s="44">
        <v>0</v>
      </c>
      <c r="BL102" s="44">
        <v>0</v>
      </c>
      <c r="BM102" s="44">
        <v>15.275733416625007</v>
      </c>
      <c r="BN102" s="44">
        <v>3.2154076442931263</v>
      </c>
      <c r="BO102" s="44">
        <v>6.2522908291138641</v>
      </c>
      <c r="BP102" s="44">
        <v>0</v>
      </c>
      <c r="BQ102" s="44">
        <v>0</v>
      </c>
      <c r="BR102" s="44">
        <v>0</v>
      </c>
      <c r="BS102" s="44">
        <v>6.2522908291138641</v>
      </c>
      <c r="BT102" s="64">
        <v>2017</v>
      </c>
      <c r="BU102" s="44">
        <v>0</v>
      </c>
      <c r="BV102" s="44">
        <v>49.117710000000002</v>
      </c>
      <c r="BW102" s="44">
        <v>0</v>
      </c>
      <c r="BX102" s="44">
        <v>0</v>
      </c>
      <c r="BY102" s="44">
        <v>0</v>
      </c>
      <c r="BZ102" s="44">
        <v>0</v>
      </c>
      <c r="CA102" s="44">
        <v>0</v>
      </c>
      <c r="CB102" s="44">
        <v>0</v>
      </c>
      <c r="CC102" s="44">
        <v>0</v>
      </c>
      <c r="CD102" s="44">
        <v>0</v>
      </c>
      <c r="CE102" s="44">
        <v>0</v>
      </c>
      <c r="CF102" s="44">
        <v>22.988713720930232</v>
      </c>
      <c r="CG102" s="44">
        <v>0</v>
      </c>
      <c r="CH102" s="44">
        <v>0</v>
      </c>
      <c r="CI102" s="44">
        <v>0</v>
      </c>
      <c r="CJ102" s="44">
        <v>0</v>
      </c>
      <c r="CK102" s="44">
        <v>0</v>
      </c>
      <c r="CL102" s="44">
        <v>0</v>
      </c>
      <c r="CM102" s="44">
        <v>0</v>
      </c>
      <c r="CN102" s="44">
        <v>0</v>
      </c>
      <c r="CO102" s="44">
        <v>0</v>
      </c>
      <c r="CP102" s="44">
        <v>0</v>
      </c>
      <c r="CQ102" s="44">
        <v>0</v>
      </c>
      <c r="CR102" s="44">
        <v>0</v>
      </c>
      <c r="CS102" s="44">
        <v>0</v>
      </c>
      <c r="CT102" s="44">
        <v>0</v>
      </c>
      <c r="CU102" s="44">
        <v>0</v>
      </c>
      <c r="CV102" s="44">
        <v>0</v>
      </c>
      <c r="CW102" s="44">
        <v>0</v>
      </c>
      <c r="CX102" s="44">
        <v>0</v>
      </c>
      <c r="CY102" s="44">
        <v>0</v>
      </c>
      <c r="CZ102" s="44">
        <v>0</v>
      </c>
      <c r="DA102" s="44">
        <v>0</v>
      </c>
      <c r="DB102" s="44">
        <v>0</v>
      </c>
      <c r="DC102" s="44">
        <v>0</v>
      </c>
      <c r="DD102" s="44">
        <v>0</v>
      </c>
      <c r="DE102" s="44">
        <v>0</v>
      </c>
      <c r="DF102" s="44">
        <v>0</v>
      </c>
      <c r="DG102" s="44">
        <v>0</v>
      </c>
      <c r="DH102" s="44">
        <v>0</v>
      </c>
      <c r="DI102" s="44">
        <v>0</v>
      </c>
      <c r="DJ102" s="44">
        <v>0</v>
      </c>
      <c r="DK102" s="44">
        <v>0</v>
      </c>
      <c r="DL102" s="44">
        <v>0</v>
      </c>
      <c r="DM102" s="44">
        <v>0</v>
      </c>
      <c r="DN102" s="44">
        <v>0</v>
      </c>
      <c r="DO102" s="44">
        <v>0</v>
      </c>
      <c r="DP102" s="44">
        <v>0</v>
      </c>
      <c r="DQ102" s="44">
        <v>0</v>
      </c>
      <c r="DR102" s="44">
        <v>0</v>
      </c>
      <c r="DS102" s="44">
        <v>0</v>
      </c>
      <c r="DT102" s="44">
        <v>6.2522908291138641</v>
      </c>
      <c r="DU102" s="44">
        <v>0</v>
      </c>
      <c r="DV102" s="44">
        <v>0</v>
      </c>
      <c r="DW102" s="44">
        <v>0</v>
      </c>
      <c r="DX102" s="44">
        <v>0</v>
      </c>
      <c r="DY102" s="44">
        <v>0</v>
      </c>
      <c r="DZ102" s="44">
        <v>0</v>
      </c>
      <c r="EA102" s="44">
        <v>0</v>
      </c>
      <c r="EB102" s="44">
        <v>0</v>
      </c>
    </row>
    <row r="103" spans="2:132" x14ac:dyDescent="0.25">
      <c r="B103" s="41" t="s">
        <v>192</v>
      </c>
      <c r="C103" s="47" t="s">
        <v>101</v>
      </c>
      <c r="D103" s="46">
        <v>2</v>
      </c>
      <c r="E103" s="86" t="s">
        <v>52</v>
      </c>
      <c r="F103" s="43">
        <v>279.56</v>
      </c>
      <c r="G103" s="43">
        <v>24.23031395348837</v>
      </c>
      <c r="H103" s="44">
        <v>24.23031395348837</v>
      </c>
      <c r="I103" s="44">
        <v>16.10076235877542</v>
      </c>
      <c r="J103" s="44">
        <v>16.10076235877542</v>
      </c>
      <c r="K103" s="44">
        <v>30.045589302325578</v>
      </c>
      <c r="L103" s="44">
        <v>30.045589302325578</v>
      </c>
      <c r="M103" s="44">
        <v>27.396879999999999</v>
      </c>
      <c r="N103" s="44">
        <v>197.92848000000001</v>
      </c>
      <c r="O103" s="44">
        <v>31.59028</v>
      </c>
      <c r="P103" s="44">
        <v>5.4082060744186036</v>
      </c>
      <c r="Q103" s="44">
        <v>5.4082060744186036</v>
      </c>
      <c r="R103" s="44">
        <v>3.5936901584786729</v>
      </c>
      <c r="S103" s="44">
        <v>3.5936901584786729</v>
      </c>
      <c r="T103" s="44">
        <v>16.825530009302327</v>
      </c>
      <c r="U103" s="44">
        <v>16.825530009302327</v>
      </c>
      <c r="V103" s="44">
        <v>11.180369381933652</v>
      </c>
      <c r="W103" s="44">
        <v>11.180369381933652</v>
      </c>
      <c r="X103" s="44">
        <v>6.6100296465116273</v>
      </c>
      <c r="Y103" s="44">
        <v>6.6100296465116273</v>
      </c>
      <c r="Z103" s="44">
        <v>4.3922879714739338</v>
      </c>
      <c r="AA103" s="44">
        <v>4.3922879714739338</v>
      </c>
      <c r="AB103" s="44">
        <v>7.6236065970690134</v>
      </c>
      <c r="AC103" s="44">
        <v>17.703214736342474</v>
      </c>
      <c r="AD103" s="44">
        <v>7.1922151291458132</v>
      </c>
      <c r="AE103" s="44">
        <v>1.4708816531243953</v>
      </c>
      <c r="AF103" s="44">
        <v>4.5760762541647866</v>
      </c>
      <c r="AG103" s="44">
        <v>1.7977442427075945</v>
      </c>
      <c r="AH103" s="44">
        <v>8.1715647395799742</v>
      </c>
      <c r="AJ103" s="63" t="s">
        <v>63</v>
      </c>
      <c r="AK103" s="44">
        <v>0</v>
      </c>
      <c r="AL103" s="44">
        <v>0</v>
      </c>
      <c r="AM103" s="44">
        <v>31.59028</v>
      </c>
      <c r="AN103" s="44">
        <v>31.59028</v>
      </c>
      <c r="AO103" s="44">
        <v>0</v>
      </c>
      <c r="AP103" s="44">
        <v>0</v>
      </c>
      <c r="AQ103" s="44">
        <v>0</v>
      </c>
      <c r="AR103" s="44">
        <v>0</v>
      </c>
      <c r="AS103" s="44">
        <v>0</v>
      </c>
      <c r="AT103" s="44">
        <v>0</v>
      </c>
      <c r="AU103" s="44">
        <v>0</v>
      </c>
      <c r="AV103" s="44">
        <v>0</v>
      </c>
      <c r="AW103" s="44">
        <v>0</v>
      </c>
      <c r="AX103" s="44">
        <v>0</v>
      </c>
      <c r="AY103" s="44">
        <v>6.6100296465116273</v>
      </c>
      <c r="AZ103" s="44">
        <v>0</v>
      </c>
      <c r="BA103" s="44">
        <v>0</v>
      </c>
      <c r="BB103" s="44">
        <v>0</v>
      </c>
      <c r="BC103" s="44">
        <v>6.6100296465116273</v>
      </c>
      <c r="BD103" s="44">
        <v>6.6100296465116273</v>
      </c>
      <c r="BE103" s="44">
        <v>0</v>
      </c>
      <c r="BF103" s="44">
        <v>0</v>
      </c>
      <c r="BG103" s="44">
        <v>0</v>
      </c>
      <c r="BH103" s="44">
        <v>6.6100296465116273</v>
      </c>
      <c r="BI103" s="44">
        <v>4.3922879714739338</v>
      </c>
      <c r="BJ103" s="44">
        <v>0</v>
      </c>
      <c r="BK103" s="44">
        <v>0</v>
      </c>
      <c r="BL103" s="44">
        <v>0</v>
      </c>
      <c r="BM103" s="44">
        <v>4.3922879714739338</v>
      </c>
      <c r="BN103" s="44">
        <v>7.1922151291458132</v>
      </c>
      <c r="BO103" s="44">
        <v>1.7977442427075945</v>
      </c>
      <c r="BP103" s="44">
        <v>0</v>
      </c>
      <c r="BQ103" s="44">
        <v>0</v>
      </c>
      <c r="BR103" s="44">
        <v>0</v>
      </c>
      <c r="BS103" s="44">
        <v>1.7977442427075945</v>
      </c>
      <c r="BT103" s="64">
        <v>2017</v>
      </c>
      <c r="BU103" s="44">
        <v>0</v>
      </c>
      <c r="BV103" s="44">
        <v>31.59028</v>
      </c>
      <c r="BW103" s="44">
        <v>0</v>
      </c>
      <c r="BX103" s="44">
        <v>0</v>
      </c>
      <c r="BY103" s="44">
        <v>0</v>
      </c>
      <c r="BZ103" s="44">
        <v>0</v>
      </c>
      <c r="CA103" s="44">
        <v>0</v>
      </c>
      <c r="CB103" s="44">
        <v>0</v>
      </c>
      <c r="CC103" s="44">
        <v>0</v>
      </c>
      <c r="CD103" s="44">
        <v>0</v>
      </c>
      <c r="CE103" s="44">
        <v>0</v>
      </c>
      <c r="CF103" s="44">
        <v>6.6100296465116273</v>
      </c>
      <c r="CG103" s="44">
        <v>0</v>
      </c>
      <c r="CH103" s="44">
        <v>0</v>
      </c>
      <c r="CI103" s="44">
        <v>0</v>
      </c>
      <c r="CJ103" s="44">
        <v>0</v>
      </c>
      <c r="CK103" s="44">
        <v>0</v>
      </c>
      <c r="CL103" s="44">
        <v>0</v>
      </c>
      <c r="CM103" s="44">
        <v>0</v>
      </c>
      <c r="CN103" s="44">
        <v>0</v>
      </c>
      <c r="CO103" s="44">
        <v>0</v>
      </c>
      <c r="CP103" s="44">
        <v>0</v>
      </c>
      <c r="CQ103" s="44">
        <v>0</v>
      </c>
      <c r="CR103" s="44">
        <v>0</v>
      </c>
      <c r="CS103" s="44">
        <v>0</v>
      </c>
      <c r="CT103" s="44">
        <v>0</v>
      </c>
      <c r="CU103" s="44">
        <v>0</v>
      </c>
      <c r="CV103" s="44">
        <v>0</v>
      </c>
      <c r="CW103" s="44">
        <v>0</v>
      </c>
      <c r="CX103" s="44">
        <v>0</v>
      </c>
      <c r="CY103" s="44">
        <v>0</v>
      </c>
      <c r="CZ103" s="44">
        <v>0</v>
      </c>
      <c r="DA103" s="44">
        <v>0</v>
      </c>
      <c r="DB103" s="44">
        <v>0</v>
      </c>
      <c r="DC103" s="44">
        <v>0</v>
      </c>
      <c r="DD103" s="44">
        <v>0</v>
      </c>
      <c r="DE103" s="44">
        <v>0</v>
      </c>
      <c r="DF103" s="44">
        <v>0</v>
      </c>
      <c r="DG103" s="44">
        <v>0</v>
      </c>
      <c r="DH103" s="44">
        <v>0</v>
      </c>
      <c r="DI103" s="44">
        <v>0</v>
      </c>
      <c r="DJ103" s="44">
        <v>0</v>
      </c>
      <c r="DK103" s="44">
        <v>0</v>
      </c>
      <c r="DL103" s="44">
        <v>0</v>
      </c>
      <c r="DM103" s="44">
        <v>0</v>
      </c>
      <c r="DN103" s="44">
        <v>0</v>
      </c>
      <c r="DO103" s="44">
        <v>0</v>
      </c>
      <c r="DP103" s="44">
        <v>0</v>
      </c>
      <c r="DQ103" s="44">
        <v>0</v>
      </c>
      <c r="DR103" s="44">
        <v>0</v>
      </c>
      <c r="DS103" s="44">
        <v>0</v>
      </c>
      <c r="DT103" s="44">
        <v>1.7977442427075945</v>
      </c>
      <c r="DU103" s="44">
        <v>0</v>
      </c>
      <c r="DV103" s="44">
        <v>0</v>
      </c>
      <c r="DW103" s="44">
        <v>0</v>
      </c>
      <c r="DX103" s="44">
        <v>0</v>
      </c>
      <c r="DY103" s="44">
        <v>0</v>
      </c>
      <c r="DZ103" s="44">
        <v>0</v>
      </c>
      <c r="EA103" s="44">
        <v>0</v>
      </c>
      <c r="EB103" s="44">
        <v>0</v>
      </c>
    </row>
    <row r="104" spans="2:132" x14ac:dyDescent="0.25">
      <c r="B104" s="41" t="s">
        <v>193</v>
      </c>
      <c r="C104" s="47" t="s">
        <v>101</v>
      </c>
      <c r="D104" s="46">
        <v>2</v>
      </c>
      <c r="E104" s="86" t="s">
        <v>52</v>
      </c>
      <c r="F104" s="43">
        <v>275.54000000000002</v>
      </c>
      <c r="G104" s="43">
        <v>48.969406976744196</v>
      </c>
      <c r="H104" s="44">
        <v>48.969406976744196</v>
      </c>
      <c r="I104" s="44">
        <v>32.539602503549368</v>
      </c>
      <c r="J104" s="44">
        <v>32.539602503549368</v>
      </c>
      <c r="K104" s="44">
        <v>50.438489186046525</v>
      </c>
      <c r="L104" s="44">
        <v>50.438489186046525</v>
      </c>
      <c r="M104" s="44">
        <v>27.002920000000003</v>
      </c>
      <c r="N104" s="44">
        <v>195.08232000000001</v>
      </c>
      <c r="O104" s="44">
        <v>31.136020000000006</v>
      </c>
      <c r="P104" s="44">
        <v>9.0789280534883741</v>
      </c>
      <c r="Q104" s="44">
        <v>9.0789280534883741</v>
      </c>
      <c r="R104" s="44">
        <v>6.032842304158053</v>
      </c>
      <c r="S104" s="44">
        <v>6.032842304158053</v>
      </c>
      <c r="T104" s="44">
        <v>28.245553944186057</v>
      </c>
      <c r="U104" s="44">
        <v>28.245553944186057</v>
      </c>
      <c r="V104" s="44">
        <v>18.768842724047278</v>
      </c>
      <c r="W104" s="44">
        <v>18.768842724047278</v>
      </c>
      <c r="X104" s="44">
        <v>11.096467620930236</v>
      </c>
      <c r="Y104" s="44">
        <v>11.096467620930236</v>
      </c>
      <c r="Z104" s="44">
        <v>7.3734739273042873</v>
      </c>
      <c r="AA104" s="44">
        <v>7.3734739273042873</v>
      </c>
      <c r="AB104" s="44">
        <v>4.4759863823041774</v>
      </c>
      <c r="AC104" s="44">
        <v>10.393945053951244</v>
      </c>
      <c r="AD104" s="44">
        <v>4.2227070044557964</v>
      </c>
      <c r="AE104" s="44">
        <v>2.4692159507527682</v>
      </c>
      <c r="AF104" s="44">
        <v>7.6820051801197247</v>
      </c>
      <c r="AG104" s="44">
        <v>3.017930606475606</v>
      </c>
      <c r="AH104" s="44">
        <v>13.717866393070935</v>
      </c>
      <c r="AJ104" s="63" t="s">
        <v>63</v>
      </c>
      <c r="AK104" s="44">
        <v>0</v>
      </c>
      <c r="AL104" s="44">
        <v>0</v>
      </c>
      <c r="AM104" s="44">
        <v>31.136020000000006</v>
      </c>
      <c r="AN104" s="44">
        <v>31.136020000000006</v>
      </c>
      <c r="AO104" s="44">
        <v>0</v>
      </c>
      <c r="AP104" s="44">
        <v>0</v>
      </c>
      <c r="AQ104" s="44">
        <v>0</v>
      </c>
      <c r="AR104" s="44">
        <v>0</v>
      </c>
      <c r="AS104" s="44">
        <v>0</v>
      </c>
      <c r="AT104" s="44">
        <v>0</v>
      </c>
      <c r="AU104" s="44">
        <v>0</v>
      </c>
      <c r="AV104" s="44">
        <v>0</v>
      </c>
      <c r="AW104" s="44">
        <v>0</v>
      </c>
      <c r="AX104" s="44">
        <v>0</v>
      </c>
      <c r="AY104" s="44">
        <v>11.096467620930236</v>
      </c>
      <c r="AZ104" s="44">
        <v>0</v>
      </c>
      <c r="BA104" s="44">
        <v>0</v>
      </c>
      <c r="BB104" s="44">
        <v>0</v>
      </c>
      <c r="BC104" s="44">
        <v>11.096467620930236</v>
      </c>
      <c r="BD104" s="44">
        <v>11.096467620930236</v>
      </c>
      <c r="BE104" s="44">
        <v>0</v>
      </c>
      <c r="BF104" s="44">
        <v>0</v>
      </c>
      <c r="BG104" s="44">
        <v>0</v>
      </c>
      <c r="BH104" s="44">
        <v>11.096467620930236</v>
      </c>
      <c r="BI104" s="44">
        <v>7.3734739273042873</v>
      </c>
      <c r="BJ104" s="44">
        <v>0</v>
      </c>
      <c r="BK104" s="44">
        <v>0</v>
      </c>
      <c r="BL104" s="44">
        <v>0</v>
      </c>
      <c r="BM104" s="44">
        <v>7.3734739273042873</v>
      </c>
      <c r="BN104" s="44">
        <v>4.2227070044557964</v>
      </c>
      <c r="BO104" s="44">
        <v>3.017930606475606</v>
      </c>
      <c r="BP104" s="44">
        <v>0</v>
      </c>
      <c r="BQ104" s="44">
        <v>0</v>
      </c>
      <c r="BR104" s="44">
        <v>0</v>
      </c>
      <c r="BS104" s="44">
        <v>3.017930606475606</v>
      </c>
      <c r="BT104" s="64">
        <v>2017</v>
      </c>
      <c r="BU104" s="44">
        <v>0</v>
      </c>
      <c r="BV104" s="44">
        <v>31.136020000000006</v>
      </c>
      <c r="BW104" s="44">
        <v>0</v>
      </c>
      <c r="BX104" s="44">
        <v>0</v>
      </c>
      <c r="BY104" s="44">
        <v>0</v>
      </c>
      <c r="BZ104" s="44">
        <v>0</v>
      </c>
      <c r="CA104" s="44">
        <v>0</v>
      </c>
      <c r="CB104" s="44">
        <v>0</v>
      </c>
      <c r="CC104" s="44">
        <v>0</v>
      </c>
      <c r="CD104" s="44">
        <v>0</v>
      </c>
      <c r="CE104" s="44">
        <v>0</v>
      </c>
      <c r="CF104" s="44">
        <v>11.096467620930236</v>
      </c>
      <c r="CG104" s="44">
        <v>0</v>
      </c>
      <c r="CH104" s="44">
        <v>0</v>
      </c>
      <c r="CI104" s="44">
        <v>0</v>
      </c>
      <c r="CJ104" s="44">
        <v>0</v>
      </c>
      <c r="CK104" s="44">
        <v>0</v>
      </c>
      <c r="CL104" s="44">
        <v>0</v>
      </c>
      <c r="CM104" s="44">
        <v>0</v>
      </c>
      <c r="CN104" s="44">
        <v>0</v>
      </c>
      <c r="CO104" s="44">
        <v>0</v>
      </c>
      <c r="CP104" s="44">
        <v>0</v>
      </c>
      <c r="CQ104" s="44">
        <v>0</v>
      </c>
      <c r="CR104" s="44">
        <v>0</v>
      </c>
      <c r="CS104" s="44">
        <v>0</v>
      </c>
      <c r="CT104" s="44">
        <v>0</v>
      </c>
      <c r="CU104" s="44">
        <v>0</v>
      </c>
      <c r="CV104" s="44">
        <v>0</v>
      </c>
      <c r="CW104" s="44">
        <v>0</v>
      </c>
      <c r="CX104" s="44">
        <v>0</v>
      </c>
      <c r="CY104" s="44">
        <v>0</v>
      </c>
      <c r="CZ104" s="44">
        <v>0</v>
      </c>
      <c r="DA104" s="44">
        <v>0</v>
      </c>
      <c r="DB104" s="44">
        <v>0</v>
      </c>
      <c r="DC104" s="44">
        <v>0</v>
      </c>
      <c r="DD104" s="44">
        <v>0</v>
      </c>
      <c r="DE104" s="44">
        <v>0</v>
      </c>
      <c r="DF104" s="44">
        <v>0</v>
      </c>
      <c r="DG104" s="44">
        <v>0</v>
      </c>
      <c r="DH104" s="44">
        <v>0</v>
      </c>
      <c r="DI104" s="44">
        <v>0</v>
      </c>
      <c r="DJ104" s="44">
        <v>0</v>
      </c>
      <c r="DK104" s="44">
        <v>0</v>
      </c>
      <c r="DL104" s="44">
        <v>0</v>
      </c>
      <c r="DM104" s="44">
        <v>0</v>
      </c>
      <c r="DN104" s="44">
        <v>0</v>
      </c>
      <c r="DO104" s="44">
        <v>0</v>
      </c>
      <c r="DP104" s="44">
        <v>0</v>
      </c>
      <c r="DQ104" s="44">
        <v>0</v>
      </c>
      <c r="DR104" s="44">
        <v>0</v>
      </c>
      <c r="DS104" s="44">
        <v>0</v>
      </c>
      <c r="DT104" s="44">
        <v>3.017930606475606</v>
      </c>
      <c r="DU104" s="44">
        <v>0</v>
      </c>
      <c r="DV104" s="44">
        <v>0</v>
      </c>
      <c r="DW104" s="44">
        <v>0</v>
      </c>
      <c r="DX104" s="44">
        <v>0</v>
      </c>
      <c r="DY104" s="44">
        <v>0</v>
      </c>
      <c r="DZ104" s="44">
        <v>0</v>
      </c>
      <c r="EA104" s="44">
        <v>0</v>
      </c>
      <c r="EB104" s="44">
        <v>0</v>
      </c>
    </row>
    <row r="105" spans="2:132" x14ac:dyDescent="0.25">
      <c r="B105" s="41" t="s">
        <v>194</v>
      </c>
      <c r="C105" s="47" t="s">
        <v>101</v>
      </c>
      <c r="D105" s="46">
        <v>2</v>
      </c>
      <c r="E105" s="86" t="s">
        <v>52</v>
      </c>
      <c r="F105" s="43">
        <v>495.8</v>
      </c>
      <c r="G105" s="43">
        <v>94.331302325581404</v>
      </c>
      <c r="H105" s="44">
        <v>94.331302325581404</v>
      </c>
      <c r="I105" s="44">
        <v>62.682055406026919</v>
      </c>
      <c r="J105" s="44">
        <v>62.682055406026919</v>
      </c>
      <c r="K105" s="44">
        <v>97.161241395348853</v>
      </c>
      <c r="L105" s="44">
        <v>97.161241395348853</v>
      </c>
      <c r="M105" s="44">
        <v>48.5884</v>
      </c>
      <c r="N105" s="44">
        <v>351.02640000000002</v>
      </c>
      <c r="O105" s="44">
        <v>56.025400000000005</v>
      </c>
      <c r="P105" s="44">
        <v>17.489023451162794</v>
      </c>
      <c r="Q105" s="44">
        <v>17.489023451162794</v>
      </c>
      <c r="R105" s="44">
        <v>11.621253072277392</v>
      </c>
      <c r="S105" s="44">
        <v>11.621253072277392</v>
      </c>
      <c r="T105" s="44">
        <v>54.410295181395362</v>
      </c>
      <c r="U105" s="44">
        <v>54.410295181395362</v>
      </c>
      <c r="V105" s="44">
        <v>36.155009558196333</v>
      </c>
      <c r="W105" s="44">
        <v>36.155009558196333</v>
      </c>
      <c r="X105" s="44">
        <v>21.375473106976749</v>
      </c>
      <c r="Y105" s="44">
        <v>21.375473106976749</v>
      </c>
      <c r="Z105" s="44">
        <v>14.203753755005701</v>
      </c>
      <c r="AA105" s="44">
        <v>14.203753755005701</v>
      </c>
      <c r="AB105" s="44">
        <v>4.180994914903633</v>
      </c>
      <c r="AC105" s="44">
        <v>9.7089284248418188</v>
      </c>
      <c r="AD105" s="44">
        <v>3.944408004134504</v>
      </c>
      <c r="AE105" s="44">
        <v>4.7565280189777308</v>
      </c>
      <c r="AF105" s="44">
        <v>14.79808717015294</v>
      </c>
      <c r="AG105" s="44">
        <v>5.8135342454172259</v>
      </c>
      <c r="AH105" s="44">
        <v>26.425155660987389</v>
      </c>
      <c r="AJ105" s="63" t="s">
        <v>63</v>
      </c>
      <c r="AK105" s="44">
        <v>0</v>
      </c>
      <c r="AL105" s="44">
        <v>0</v>
      </c>
      <c r="AM105" s="44">
        <v>56.025400000000005</v>
      </c>
      <c r="AN105" s="44">
        <v>56.025400000000005</v>
      </c>
      <c r="AO105" s="44">
        <v>0</v>
      </c>
      <c r="AP105" s="44">
        <v>0</v>
      </c>
      <c r="AQ105" s="44">
        <v>0</v>
      </c>
      <c r="AR105" s="44">
        <v>0</v>
      </c>
      <c r="AS105" s="44">
        <v>0</v>
      </c>
      <c r="AT105" s="44">
        <v>0</v>
      </c>
      <c r="AU105" s="44">
        <v>0</v>
      </c>
      <c r="AV105" s="44">
        <v>0</v>
      </c>
      <c r="AW105" s="44">
        <v>0</v>
      </c>
      <c r="AX105" s="44">
        <v>0</v>
      </c>
      <c r="AY105" s="44">
        <v>21.375473106976749</v>
      </c>
      <c r="AZ105" s="44">
        <v>0</v>
      </c>
      <c r="BA105" s="44">
        <v>0</v>
      </c>
      <c r="BB105" s="44">
        <v>0</v>
      </c>
      <c r="BC105" s="44">
        <v>21.375473106976749</v>
      </c>
      <c r="BD105" s="44">
        <v>21.375473106976749</v>
      </c>
      <c r="BE105" s="44">
        <v>0</v>
      </c>
      <c r="BF105" s="44">
        <v>0</v>
      </c>
      <c r="BG105" s="44">
        <v>0</v>
      </c>
      <c r="BH105" s="44">
        <v>21.375473106976749</v>
      </c>
      <c r="BI105" s="44">
        <v>14.203753755005701</v>
      </c>
      <c r="BJ105" s="44">
        <v>0</v>
      </c>
      <c r="BK105" s="44">
        <v>0</v>
      </c>
      <c r="BL105" s="44">
        <v>0</v>
      </c>
      <c r="BM105" s="44">
        <v>14.203753755005701</v>
      </c>
      <c r="BN105" s="44">
        <v>3.944408004134504</v>
      </c>
      <c r="BO105" s="44">
        <v>5.8135342454172259</v>
      </c>
      <c r="BP105" s="44">
        <v>0</v>
      </c>
      <c r="BQ105" s="44">
        <v>0</v>
      </c>
      <c r="BR105" s="44">
        <v>0</v>
      </c>
      <c r="BS105" s="44">
        <v>5.8135342454172259</v>
      </c>
      <c r="BT105" s="64">
        <v>2017</v>
      </c>
      <c r="BU105" s="44">
        <v>0</v>
      </c>
      <c r="BV105" s="44">
        <v>56.025400000000005</v>
      </c>
      <c r="BW105" s="44">
        <v>0</v>
      </c>
      <c r="BX105" s="44">
        <v>0</v>
      </c>
      <c r="BY105" s="44">
        <v>0</v>
      </c>
      <c r="BZ105" s="44">
        <v>0</v>
      </c>
      <c r="CA105" s="44">
        <v>0</v>
      </c>
      <c r="CB105" s="44">
        <v>0</v>
      </c>
      <c r="CC105" s="44">
        <v>0</v>
      </c>
      <c r="CD105" s="44">
        <v>0</v>
      </c>
      <c r="CE105" s="44">
        <v>0</v>
      </c>
      <c r="CF105" s="44">
        <v>21.375473106976749</v>
      </c>
      <c r="CG105" s="44">
        <v>0</v>
      </c>
      <c r="CH105" s="44">
        <v>0</v>
      </c>
      <c r="CI105" s="44">
        <v>0</v>
      </c>
      <c r="CJ105" s="44">
        <v>0</v>
      </c>
      <c r="CK105" s="44">
        <v>0</v>
      </c>
      <c r="CL105" s="44">
        <v>0</v>
      </c>
      <c r="CM105" s="44">
        <v>0</v>
      </c>
      <c r="CN105" s="44">
        <v>0</v>
      </c>
      <c r="CO105" s="44">
        <v>0</v>
      </c>
      <c r="CP105" s="44">
        <v>0</v>
      </c>
      <c r="CQ105" s="44">
        <v>0</v>
      </c>
      <c r="CR105" s="44">
        <v>0</v>
      </c>
      <c r="CS105" s="44">
        <v>0</v>
      </c>
      <c r="CT105" s="44">
        <v>0</v>
      </c>
      <c r="CU105" s="44">
        <v>0</v>
      </c>
      <c r="CV105" s="44">
        <v>0</v>
      </c>
      <c r="CW105" s="44">
        <v>0</v>
      </c>
      <c r="CX105" s="44">
        <v>0</v>
      </c>
      <c r="CY105" s="44">
        <v>0</v>
      </c>
      <c r="CZ105" s="44">
        <v>0</v>
      </c>
      <c r="DA105" s="44">
        <v>0</v>
      </c>
      <c r="DB105" s="44">
        <v>0</v>
      </c>
      <c r="DC105" s="44">
        <v>0</v>
      </c>
      <c r="DD105" s="44">
        <v>0</v>
      </c>
      <c r="DE105" s="44">
        <v>0</v>
      </c>
      <c r="DF105" s="44">
        <v>0</v>
      </c>
      <c r="DG105" s="44">
        <v>0</v>
      </c>
      <c r="DH105" s="44">
        <v>0</v>
      </c>
      <c r="DI105" s="44">
        <v>0</v>
      </c>
      <c r="DJ105" s="44">
        <v>0</v>
      </c>
      <c r="DK105" s="44">
        <v>0</v>
      </c>
      <c r="DL105" s="44">
        <v>0</v>
      </c>
      <c r="DM105" s="44">
        <v>0</v>
      </c>
      <c r="DN105" s="44">
        <v>0</v>
      </c>
      <c r="DO105" s="44">
        <v>0</v>
      </c>
      <c r="DP105" s="44">
        <v>0</v>
      </c>
      <c r="DQ105" s="44">
        <v>0</v>
      </c>
      <c r="DR105" s="44">
        <v>0</v>
      </c>
      <c r="DS105" s="44">
        <v>0</v>
      </c>
      <c r="DT105" s="44">
        <v>5.8135342454172259</v>
      </c>
      <c r="DU105" s="44">
        <v>0</v>
      </c>
      <c r="DV105" s="44">
        <v>0</v>
      </c>
      <c r="DW105" s="44">
        <v>0</v>
      </c>
      <c r="DX105" s="44">
        <v>0</v>
      </c>
      <c r="DY105" s="44">
        <v>0</v>
      </c>
      <c r="DZ105" s="44">
        <v>0</v>
      </c>
      <c r="EA105" s="44">
        <v>0</v>
      </c>
      <c r="EB105" s="44">
        <v>0</v>
      </c>
    </row>
    <row r="106" spans="2:132" x14ac:dyDescent="0.25">
      <c r="B106" s="41" t="s">
        <v>195</v>
      </c>
      <c r="C106" s="47" t="s">
        <v>101</v>
      </c>
      <c r="D106" s="46">
        <v>2</v>
      </c>
      <c r="E106" s="86" t="s">
        <v>52</v>
      </c>
      <c r="F106" s="43">
        <v>197</v>
      </c>
      <c r="G106" s="43">
        <v>40.25975581395349</v>
      </c>
      <c r="H106" s="44">
        <v>40.25975581395349</v>
      </c>
      <c r="I106" s="44">
        <v>26.752140406726788</v>
      </c>
      <c r="J106" s="44">
        <v>26.752140406726788</v>
      </c>
      <c r="K106" s="44">
        <v>41.467548488372096</v>
      </c>
      <c r="L106" s="44">
        <v>41.467548488372096</v>
      </c>
      <c r="M106" s="28">
        <v>27</v>
      </c>
      <c r="N106" s="44">
        <v>139.476</v>
      </c>
      <c r="O106" s="44">
        <v>22.260999999999999</v>
      </c>
      <c r="P106" s="44">
        <v>8.2935096976744198</v>
      </c>
      <c r="Q106" s="44">
        <v>8.2935096976744198</v>
      </c>
      <c r="R106" s="44">
        <v>5.5109409237857196</v>
      </c>
      <c r="S106" s="44">
        <v>5.5109409237857196</v>
      </c>
      <c r="T106" s="44">
        <v>24.880529093023256</v>
      </c>
      <c r="U106" s="44">
        <v>24.880529093023256</v>
      </c>
      <c r="V106" s="44">
        <v>16.532822771357157</v>
      </c>
      <c r="W106" s="44">
        <v>16.532822771357157</v>
      </c>
      <c r="X106" s="44">
        <v>10.366887122093024</v>
      </c>
      <c r="Y106" s="44">
        <v>10.366887122093024</v>
      </c>
      <c r="Z106" s="44">
        <v>6.8886761547321482</v>
      </c>
      <c r="AA106" s="44">
        <v>6.8886761547321482</v>
      </c>
      <c r="AB106" s="44">
        <v>4.8993448439023464</v>
      </c>
      <c r="AC106" s="44">
        <v>8.4363089067669605</v>
      </c>
      <c r="AD106" s="44">
        <v>3.231535276151412</v>
      </c>
      <c r="AE106" s="44">
        <v>2.2556040000065929</v>
      </c>
      <c r="AF106" s="44">
        <v>6.7668120000197778</v>
      </c>
      <c r="AG106" s="44">
        <v>2.8195050000082409</v>
      </c>
      <c r="AH106" s="44">
        <v>11.278020000032964</v>
      </c>
      <c r="AJ106" s="63" t="s">
        <v>63</v>
      </c>
      <c r="AK106" s="44">
        <v>0</v>
      </c>
      <c r="AL106" s="44">
        <v>0</v>
      </c>
      <c r="AM106" s="44">
        <v>22.260999999999999</v>
      </c>
      <c r="AN106" s="44">
        <v>22.260999999999999</v>
      </c>
      <c r="AO106" s="44">
        <v>0</v>
      </c>
      <c r="AP106" s="44">
        <v>0</v>
      </c>
      <c r="AQ106" s="44">
        <v>0</v>
      </c>
      <c r="AR106" s="44">
        <v>0</v>
      </c>
      <c r="AS106" s="44">
        <v>0</v>
      </c>
      <c r="AT106" s="44">
        <v>0</v>
      </c>
      <c r="AU106" s="44">
        <v>0</v>
      </c>
      <c r="AV106" s="44">
        <v>0</v>
      </c>
      <c r="AW106" s="44">
        <v>0</v>
      </c>
      <c r="AX106" s="44">
        <v>0</v>
      </c>
      <c r="AY106" s="44">
        <v>10.366887122093024</v>
      </c>
      <c r="AZ106" s="44">
        <v>0</v>
      </c>
      <c r="BA106" s="44">
        <v>0</v>
      </c>
      <c r="BB106" s="44">
        <v>0</v>
      </c>
      <c r="BC106" s="44">
        <v>10.366887122093024</v>
      </c>
      <c r="BD106" s="44">
        <v>10.366887122093024</v>
      </c>
      <c r="BE106" s="44">
        <v>0</v>
      </c>
      <c r="BF106" s="44">
        <v>0</v>
      </c>
      <c r="BG106" s="44">
        <v>0</v>
      </c>
      <c r="BH106" s="44">
        <v>10.366887122093024</v>
      </c>
      <c r="BI106" s="44">
        <v>6.8886761547321482</v>
      </c>
      <c r="BJ106" s="44">
        <v>0</v>
      </c>
      <c r="BK106" s="44">
        <v>0</v>
      </c>
      <c r="BL106" s="44">
        <v>0</v>
      </c>
      <c r="BM106" s="44">
        <v>6.8886761547321482</v>
      </c>
      <c r="BN106" s="44">
        <v>3.231535276151412</v>
      </c>
      <c r="BO106" s="44">
        <v>2.8195050000082409</v>
      </c>
      <c r="BP106" s="44">
        <v>0</v>
      </c>
      <c r="BQ106" s="44">
        <v>0</v>
      </c>
      <c r="BR106" s="44">
        <v>0</v>
      </c>
      <c r="BS106" s="44">
        <v>2.8195050000082409</v>
      </c>
      <c r="BT106" s="64">
        <v>2017</v>
      </c>
      <c r="BU106" s="44">
        <v>0</v>
      </c>
      <c r="BV106" s="44">
        <v>22.260999999999999</v>
      </c>
      <c r="BW106" s="44">
        <v>0</v>
      </c>
      <c r="BX106" s="44">
        <v>0</v>
      </c>
      <c r="BY106" s="44">
        <v>0</v>
      </c>
      <c r="BZ106" s="44">
        <v>0</v>
      </c>
      <c r="CA106" s="44">
        <v>0</v>
      </c>
      <c r="CB106" s="44">
        <v>0</v>
      </c>
      <c r="CC106" s="44">
        <v>0</v>
      </c>
      <c r="CD106" s="44">
        <v>0</v>
      </c>
      <c r="CE106" s="44">
        <v>0</v>
      </c>
      <c r="CF106" s="44">
        <v>10.366887122093024</v>
      </c>
      <c r="CG106" s="44">
        <v>0</v>
      </c>
      <c r="CH106" s="44">
        <v>0</v>
      </c>
      <c r="CI106" s="44">
        <v>0</v>
      </c>
      <c r="CJ106" s="44">
        <v>0</v>
      </c>
      <c r="CK106" s="44">
        <v>0</v>
      </c>
      <c r="CL106" s="44">
        <v>0</v>
      </c>
      <c r="CM106" s="44">
        <v>0</v>
      </c>
      <c r="CN106" s="44">
        <v>0</v>
      </c>
      <c r="CO106" s="44">
        <v>0</v>
      </c>
      <c r="CP106" s="44">
        <v>0</v>
      </c>
      <c r="CQ106" s="44">
        <v>0</v>
      </c>
      <c r="CR106" s="44">
        <v>0</v>
      </c>
      <c r="CS106" s="44">
        <v>0</v>
      </c>
      <c r="CT106" s="44">
        <v>0</v>
      </c>
      <c r="CU106" s="44">
        <v>0</v>
      </c>
      <c r="CV106" s="44">
        <v>0</v>
      </c>
      <c r="CW106" s="44">
        <v>0</v>
      </c>
      <c r="CX106" s="44">
        <v>0</v>
      </c>
      <c r="CY106" s="44">
        <v>0</v>
      </c>
      <c r="CZ106" s="44">
        <v>0</v>
      </c>
      <c r="DA106" s="44">
        <v>0</v>
      </c>
      <c r="DB106" s="44">
        <v>0</v>
      </c>
      <c r="DC106" s="44">
        <v>0</v>
      </c>
      <c r="DD106" s="44">
        <v>0</v>
      </c>
      <c r="DE106" s="44">
        <v>0</v>
      </c>
      <c r="DF106" s="44">
        <v>0</v>
      </c>
      <c r="DG106" s="44">
        <v>0</v>
      </c>
      <c r="DH106" s="44">
        <v>0</v>
      </c>
      <c r="DI106" s="44">
        <v>0</v>
      </c>
      <c r="DJ106" s="44">
        <v>0</v>
      </c>
      <c r="DK106" s="44">
        <v>0</v>
      </c>
      <c r="DL106" s="44">
        <v>0</v>
      </c>
      <c r="DM106" s="44">
        <v>0</v>
      </c>
      <c r="DN106" s="44">
        <v>0</v>
      </c>
      <c r="DO106" s="44">
        <v>0</v>
      </c>
      <c r="DP106" s="44">
        <v>0</v>
      </c>
      <c r="DQ106" s="44">
        <v>0</v>
      </c>
      <c r="DR106" s="44">
        <v>0</v>
      </c>
      <c r="DS106" s="44">
        <v>0</v>
      </c>
      <c r="DT106" s="44">
        <v>2.8195050000082409</v>
      </c>
      <c r="DU106" s="44">
        <v>0</v>
      </c>
      <c r="DV106" s="44">
        <v>0</v>
      </c>
      <c r="DW106" s="44">
        <v>0</v>
      </c>
      <c r="DX106" s="44">
        <v>0</v>
      </c>
      <c r="DY106" s="44">
        <v>0</v>
      </c>
      <c r="DZ106" s="44">
        <v>0</v>
      </c>
      <c r="EA106" s="44">
        <v>0</v>
      </c>
      <c r="EB106" s="44">
        <v>0</v>
      </c>
    </row>
    <row r="107" spans="2:132" x14ac:dyDescent="0.25">
      <c r="B107" s="41" t="s">
        <v>196</v>
      </c>
      <c r="C107" s="47" t="s">
        <v>101</v>
      </c>
      <c r="D107" s="46">
        <v>2</v>
      </c>
      <c r="E107" s="86" t="s">
        <v>52</v>
      </c>
      <c r="F107" s="43">
        <v>522.70000000000005</v>
      </c>
      <c r="G107" s="43">
        <v>99.329709302325597</v>
      </c>
      <c r="H107" s="44">
        <v>99.329709302325597</v>
      </c>
      <c r="I107" s="44">
        <v>66.003438821012224</v>
      </c>
      <c r="J107" s="44">
        <v>66.003438821012224</v>
      </c>
      <c r="K107" s="44">
        <v>102.30960058139537</v>
      </c>
      <c r="L107" s="44">
        <v>102.30960058139537</v>
      </c>
      <c r="M107" s="44">
        <v>51.224600000000002</v>
      </c>
      <c r="N107" s="44">
        <v>370.07160000000005</v>
      </c>
      <c r="O107" s="44">
        <v>59.065100000000008</v>
      </c>
      <c r="P107" s="44">
        <v>18.415728104651166</v>
      </c>
      <c r="Q107" s="44">
        <v>18.415728104651166</v>
      </c>
      <c r="R107" s="44">
        <v>12.237037557415666</v>
      </c>
      <c r="S107" s="44">
        <v>12.237037557415666</v>
      </c>
      <c r="T107" s="44">
        <v>57.293376325581413</v>
      </c>
      <c r="U107" s="44">
        <v>57.293376325581413</v>
      </c>
      <c r="V107" s="44">
        <v>38.07078351195986</v>
      </c>
      <c r="W107" s="44">
        <v>38.07078351195986</v>
      </c>
      <c r="X107" s="44">
        <v>22.508112127906983</v>
      </c>
      <c r="Y107" s="44">
        <v>22.508112127906983</v>
      </c>
      <c r="Z107" s="44">
        <v>14.956379236841373</v>
      </c>
      <c r="AA107" s="44">
        <v>14.956379236841373</v>
      </c>
      <c r="AB107" s="44">
        <v>4.1860294830065143</v>
      </c>
      <c r="AC107" s="44">
        <v>9.7206194845909284</v>
      </c>
      <c r="AD107" s="44">
        <v>3.9491576848029912</v>
      </c>
      <c r="AE107" s="44">
        <v>5.0085659136002239</v>
      </c>
      <c r="AF107" s="44">
        <v>15.582205064534033</v>
      </c>
      <c r="AG107" s="44">
        <v>6.1215805610669412</v>
      </c>
      <c r="AH107" s="44">
        <v>27.825366186667914</v>
      </c>
      <c r="AJ107" s="63" t="s">
        <v>63</v>
      </c>
      <c r="AK107" s="44">
        <v>0</v>
      </c>
      <c r="AL107" s="44">
        <v>0</v>
      </c>
      <c r="AM107" s="44">
        <v>59.065100000000008</v>
      </c>
      <c r="AN107" s="44">
        <v>59.065100000000008</v>
      </c>
      <c r="AO107" s="44">
        <v>0</v>
      </c>
      <c r="AP107" s="44">
        <v>0</v>
      </c>
      <c r="AQ107" s="44">
        <v>0</v>
      </c>
      <c r="AR107" s="44">
        <v>0</v>
      </c>
      <c r="AS107" s="44">
        <v>0</v>
      </c>
      <c r="AT107" s="44">
        <v>0</v>
      </c>
      <c r="AU107" s="44">
        <v>0</v>
      </c>
      <c r="AV107" s="44">
        <v>0</v>
      </c>
      <c r="AW107" s="44">
        <v>0</v>
      </c>
      <c r="AX107" s="44">
        <v>0</v>
      </c>
      <c r="AY107" s="44">
        <v>22.508112127906983</v>
      </c>
      <c r="AZ107" s="44">
        <v>0</v>
      </c>
      <c r="BA107" s="44">
        <v>0</v>
      </c>
      <c r="BB107" s="44">
        <v>0</v>
      </c>
      <c r="BC107" s="44">
        <v>22.508112127906983</v>
      </c>
      <c r="BD107" s="44">
        <v>22.508112127906983</v>
      </c>
      <c r="BE107" s="44">
        <v>0</v>
      </c>
      <c r="BF107" s="44">
        <v>0</v>
      </c>
      <c r="BG107" s="44">
        <v>0</v>
      </c>
      <c r="BH107" s="44">
        <v>22.508112127906983</v>
      </c>
      <c r="BI107" s="44">
        <v>14.956379236841373</v>
      </c>
      <c r="BJ107" s="44">
        <v>0</v>
      </c>
      <c r="BK107" s="44">
        <v>0</v>
      </c>
      <c r="BL107" s="44">
        <v>0</v>
      </c>
      <c r="BM107" s="44">
        <v>14.956379236841373</v>
      </c>
      <c r="BN107" s="44">
        <v>3.9491576848029912</v>
      </c>
      <c r="BO107" s="44">
        <v>6.1215805610669412</v>
      </c>
      <c r="BP107" s="44">
        <v>0</v>
      </c>
      <c r="BQ107" s="44">
        <v>0</v>
      </c>
      <c r="BR107" s="44">
        <v>0</v>
      </c>
      <c r="BS107" s="44">
        <v>6.1215805610669412</v>
      </c>
      <c r="BT107" s="64">
        <v>2017</v>
      </c>
      <c r="BU107" s="44">
        <v>0</v>
      </c>
      <c r="BV107" s="44">
        <v>59.065100000000008</v>
      </c>
      <c r="BW107" s="44">
        <v>0</v>
      </c>
      <c r="BX107" s="44">
        <v>0</v>
      </c>
      <c r="BY107" s="44">
        <v>0</v>
      </c>
      <c r="BZ107" s="44">
        <v>0</v>
      </c>
      <c r="CA107" s="44">
        <v>0</v>
      </c>
      <c r="CB107" s="44">
        <v>0</v>
      </c>
      <c r="CC107" s="44">
        <v>0</v>
      </c>
      <c r="CD107" s="44">
        <v>0</v>
      </c>
      <c r="CE107" s="44">
        <v>0</v>
      </c>
      <c r="CF107" s="44">
        <v>22.508112127906983</v>
      </c>
      <c r="CG107" s="44">
        <v>0</v>
      </c>
      <c r="CH107" s="44">
        <v>0</v>
      </c>
      <c r="CI107" s="44">
        <v>0</v>
      </c>
      <c r="CJ107" s="44">
        <v>0</v>
      </c>
      <c r="CK107" s="44">
        <v>0</v>
      </c>
      <c r="CL107" s="44">
        <v>0</v>
      </c>
      <c r="CM107" s="44">
        <v>0</v>
      </c>
      <c r="CN107" s="44">
        <v>0</v>
      </c>
      <c r="CO107" s="44">
        <v>0</v>
      </c>
      <c r="CP107" s="44">
        <v>0</v>
      </c>
      <c r="CQ107" s="44">
        <v>0</v>
      </c>
      <c r="CR107" s="44">
        <v>0</v>
      </c>
      <c r="CS107" s="44">
        <v>0</v>
      </c>
      <c r="CT107" s="44">
        <v>0</v>
      </c>
      <c r="CU107" s="44">
        <v>0</v>
      </c>
      <c r="CV107" s="44">
        <v>0</v>
      </c>
      <c r="CW107" s="44">
        <v>0</v>
      </c>
      <c r="CX107" s="44">
        <v>0</v>
      </c>
      <c r="CY107" s="44">
        <v>0</v>
      </c>
      <c r="CZ107" s="44">
        <v>0</v>
      </c>
      <c r="DA107" s="44">
        <v>0</v>
      </c>
      <c r="DB107" s="44">
        <v>0</v>
      </c>
      <c r="DC107" s="44">
        <v>0</v>
      </c>
      <c r="DD107" s="44">
        <v>0</v>
      </c>
      <c r="DE107" s="44">
        <v>0</v>
      </c>
      <c r="DF107" s="44">
        <v>0</v>
      </c>
      <c r="DG107" s="44">
        <v>0</v>
      </c>
      <c r="DH107" s="44">
        <v>0</v>
      </c>
      <c r="DI107" s="44">
        <v>0</v>
      </c>
      <c r="DJ107" s="44">
        <v>0</v>
      </c>
      <c r="DK107" s="44">
        <v>0</v>
      </c>
      <c r="DL107" s="44">
        <v>0</v>
      </c>
      <c r="DM107" s="44">
        <v>0</v>
      </c>
      <c r="DN107" s="44">
        <v>0</v>
      </c>
      <c r="DO107" s="44">
        <v>0</v>
      </c>
      <c r="DP107" s="44">
        <v>0</v>
      </c>
      <c r="DQ107" s="44">
        <v>0</v>
      </c>
      <c r="DR107" s="44">
        <v>0</v>
      </c>
      <c r="DS107" s="44">
        <v>0</v>
      </c>
      <c r="DT107" s="44">
        <v>6.1215805610669412</v>
      </c>
      <c r="DU107" s="44">
        <v>0</v>
      </c>
      <c r="DV107" s="44">
        <v>0</v>
      </c>
      <c r="DW107" s="44">
        <v>0</v>
      </c>
      <c r="DX107" s="44">
        <v>0</v>
      </c>
      <c r="DY107" s="44">
        <v>0</v>
      </c>
      <c r="DZ107" s="44">
        <v>0</v>
      </c>
      <c r="EA107" s="44">
        <v>0</v>
      </c>
      <c r="EB107" s="44">
        <v>0</v>
      </c>
    </row>
    <row r="108" spans="2:132" x14ac:dyDescent="0.25">
      <c r="B108" s="41" t="s">
        <v>197</v>
      </c>
      <c r="C108" s="47" t="s">
        <v>101</v>
      </c>
      <c r="D108" s="46">
        <v>2</v>
      </c>
      <c r="E108" s="86" t="s">
        <v>52</v>
      </c>
      <c r="F108" s="43">
        <v>274.5</v>
      </c>
      <c r="G108" s="43">
        <v>46.240226744186053</v>
      </c>
      <c r="H108" s="44">
        <v>46.240226744186053</v>
      </c>
      <c r="I108" s="44">
        <v>30.726093919094566</v>
      </c>
      <c r="J108" s="44">
        <v>30.726093919094566</v>
      </c>
      <c r="K108" s="44">
        <v>47.627433546511639</v>
      </c>
      <c r="L108" s="44">
        <v>47.627433546511639</v>
      </c>
      <c r="M108" s="44">
        <v>26.901</v>
      </c>
      <c r="N108" s="44">
        <v>194.346</v>
      </c>
      <c r="O108" s="44">
        <v>31.0185</v>
      </c>
      <c r="P108" s="44">
        <v>8.5729380383720954</v>
      </c>
      <c r="Q108" s="44">
        <v>8.5729380383720954</v>
      </c>
      <c r="R108" s="44">
        <v>5.6966178126001337</v>
      </c>
      <c r="S108" s="44">
        <v>5.6966178126001337</v>
      </c>
      <c r="T108" s="44">
        <v>26.671362786046522</v>
      </c>
      <c r="U108" s="44">
        <v>26.671362786046522</v>
      </c>
      <c r="V108" s="44">
        <v>17.72281097253375</v>
      </c>
      <c r="W108" s="44">
        <v>17.72281097253375</v>
      </c>
      <c r="X108" s="44">
        <v>10.47803538023256</v>
      </c>
      <c r="Y108" s="44">
        <v>10.47803538023256</v>
      </c>
      <c r="Z108" s="44">
        <v>6.9625328820668297</v>
      </c>
      <c r="AA108" s="44">
        <v>6.9625328820668297</v>
      </c>
      <c r="AB108" s="44">
        <v>4.7222757230612684</v>
      </c>
      <c r="AC108" s="44">
        <v>10.965867677604374</v>
      </c>
      <c r="AD108" s="44">
        <v>4.4550597498639242</v>
      </c>
      <c r="AE108" s="44">
        <v>2.3316007379340373</v>
      </c>
      <c r="AF108" s="44">
        <v>7.2538689624614499</v>
      </c>
      <c r="AG108" s="44">
        <v>2.8497342352527122</v>
      </c>
      <c r="AH108" s="44">
        <v>12.953337432966872</v>
      </c>
      <c r="AJ108" s="63" t="s">
        <v>63</v>
      </c>
      <c r="AK108" s="44">
        <v>0</v>
      </c>
      <c r="AL108" s="44">
        <v>0</v>
      </c>
      <c r="AM108" s="44">
        <v>31.0185</v>
      </c>
      <c r="AN108" s="44">
        <v>31.0185</v>
      </c>
      <c r="AO108" s="44">
        <v>0</v>
      </c>
      <c r="AP108" s="44">
        <v>0</v>
      </c>
      <c r="AQ108" s="44">
        <v>0</v>
      </c>
      <c r="AR108" s="44">
        <v>0</v>
      </c>
      <c r="AS108" s="44">
        <v>0</v>
      </c>
      <c r="AT108" s="44">
        <v>0</v>
      </c>
      <c r="AU108" s="44">
        <v>0</v>
      </c>
      <c r="AV108" s="44">
        <v>0</v>
      </c>
      <c r="AW108" s="44">
        <v>0</v>
      </c>
      <c r="AX108" s="44">
        <v>0</v>
      </c>
      <c r="AY108" s="44">
        <v>10.47803538023256</v>
      </c>
      <c r="AZ108" s="44">
        <v>0</v>
      </c>
      <c r="BA108" s="44">
        <v>0</v>
      </c>
      <c r="BB108" s="44">
        <v>0</v>
      </c>
      <c r="BC108" s="44">
        <v>10.47803538023256</v>
      </c>
      <c r="BD108" s="44">
        <v>10.47803538023256</v>
      </c>
      <c r="BE108" s="44">
        <v>0</v>
      </c>
      <c r="BF108" s="44">
        <v>0</v>
      </c>
      <c r="BG108" s="44">
        <v>0</v>
      </c>
      <c r="BH108" s="44">
        <v>10.47803538023256</v>
      </c>
      <c r="BI108" s="44">
        <v>6.9625328820668297</v>
      </c>
      <c r="BJ108" s="44">
        <v>0</v>
      </c>
      <c r="BK108" s="44">
        <v>0</v>
      </c>
      <c r="BL108" s="44">
        <v>0</v>
      </c>
      <c r="BM108" s="44">
        <v>6.9625328820668297</v>
      </c>
      <c r="BN108" s="44">
        <v>4.4550597498639242</v>
      </c>
      <c r="BO108" s="44">
        <v>2.8497342352527122</v>
      </c>
      <c r="BP108" s="44">
        <v>0</v>
      </c>
      <c r="BQ108" s="44">
        <v>0</v>
      </c>
      <c r="BR108" s="44">
        <v>0</v>
      </c>
      <c r="BS108" s="44">
        <v>2.8497342352527122</v>
      </c>
      <c r="BT108" s="64">
        <v>2017</v>
      </c>
      <c r="BU108" s="44">
        <v>0</v>
      </c>
      <c r="BV108" s="44">
        <v>31.0185</v>
      </c>
      <c r="BW108" s="44">
        <v>0</v>
      </c>
      <c r="BX108" s="44">
        <v>0</v>
      </c>
      <c r="BY108" s="44">
        <v>0</v>
      </c>
      <c r="BZ108" s="44">
        <v>0</v>
      </c>
      <c r="CA108" s="44">
        <v>0</v>
      </c>
      <c r="CB108" s="44">
        <v>0</v>
      </c>
      <c r="CC108" s="44">
        <v>0</v>
      </c>
      <c r="CD108" s="44">
        <v>0</v>
      </c>
      <c r="CE108" s="44">
        <v>0</v>
      </c>
      <c r="CF108" s="44">
        <v>10.47803538023256</v>
      </c>
      <c r="CG108" s="44">
        <v>0</v>
      </c>
      <c r="CH108" s="44">
        <v>0</v>
      </c>
      <c r="CI108" s="44">
        <v>0</v>
      </c>
      <c r="CJ108" s="44">
        <v>0</v>
      </c>
      <c r="CK108" s="44">
        <v>0</v>
      </c>
      <c r="CL108" s="44">
        <v>0</v>
      </c>
      <c r="CM108" s="44">
        <v>0</v>
      </c>
      <c r="CN108" s="44">
        <v>0</v>
      </c>
      <c r="CO108" s="44">
        <v>0</v>
      </c>
      <c r="CP108" s="44">
        <v>0</v>
      </c>
      <c r="CQ108" s="44">
        <v>0</v>
      </c>
      <c r="CR108" s="44">
        <v>0</v>
      </c>
      <c r="CS108" s="44">
        <v>0</v>
      </c>
      <c r="CT108" s="44">
        <v>0</v>
      </c>
      <c r="CU108" s="44">
        <v>0</v>
      </c>
      <c r="CV108" s="44">
        <v>0</v>
      </c>
      <c r="CW108" s="44">
        <v>0</v>
      </c>
      <c r="CX108" s="44">
        <v>0</v>
      </c>
      <c r="CY108" s="44">
        <v>0</v>
      </c>
      <c r="CZ108" s="44">
        <v>0</v>
      </c>
      <c r="DA108" s="44">
        <v>0</v>
      </c>
      <c r="DB108" s="44">
        <v>0</v>
      </c>
      <c r="DC108" s="44">
        <v>0</v>
      </c>
      <c r="DD108" s="44">
        <v>0</v>
      </c>
      <c r="DE108" s="44">
        <v>0</v>
      </c>
      <c r="DF108" s="44">
        <v>0</v>
      </c>
      <c r="DG108" s="44">
        <v>0</v>
      </c>
      <c r="DH108" s="44">
        <v>0</v>
      </c>
      <c r="DI108" s="44">
        <v>0</v>
      </c>
      <c r="DJ108" s="44">
        <v>0</v>
      </c>
      <c r="DK108" s="44">
        <v>0</v>
      </c>
      <c r="DL108" s="44">
        <v>0</v>
      </c>
      <c r="DM108" s="44">
        <v>0</v>
      </c>
      <c r="DN108" s="44">
        <v>0</v>
      </c>
      <c r="DO108" s="44">
        <v>0</v>
      </c>
      <c r="DP108" s="44">
        <v>0</v>
      </c>
      <c r="DQ108" s="44">
        <v>0</v>
      </c>
      <c r="DR108" s="44">
        <v>0</v>
      </c>
      <c r="DS108" s="44">
        <v>0</v>
      </c>
      <c r="DT108" s="44">
        <v>2.8497342352527122</v>
      </c>
      <c r="DU108" s="44">
        <v>0</v>
      </c>
      <c r="DV108" s="44">
        <v>0</v>
      </c>
      <c r="DW108" s="44">
        <v>0</v>
      </c>
      <c r="DX108" s="44">
        <v>0</v>
      </c>
      <c r="DY108" s="44">
        <v>0</v>
      </c>
      <c r="DZ108" s="44">
        <v>0</v>
      </c>
      <c r="EA108" s="44">
        <v>0</v>
      </c>
      <c r="EB108" s="44">
        <v>0</v>
      </c>
    </row>
    <row r="109" spans="2:132" x14ac:dyDescent="0.25">
      <c r="B109" s="41" t="s">
        <v>198</v>
      </c>
      <c r="C109" s="50">
        <v>1</v>
      </c>
      <c r="D109" s="46">
        <v>2</v>
      </c>
      <c r="E109" s="86" t="s">
        <v>52</v>
      </c>
      <c r="F109" s="43">
        <v>129.15</v>
      </c>
      <c r="G109" s="43">
        <v>26.301046511627906</v>
      </c>
      <c r="H109" s="44">
        <v>26.301046511627906</v>
      </c>
      <c r="I109" s="44">
        <v>17.476740106780777</v>
      </c>
      <c r="J109" s="44">
        <v>17.476740106780777</v>
      </c>
      <c r="K109" s="44">
        <v>27.090077906976745</v>
      </c>
      <c r="L109" s="44">
        <v>27.090077906976745</v>
      </c>
      <c r="M109" s="28">
        <v>27</v>
      </c>
      <c r="N109" s="44">
        <v>94.021199999999993</v>
      </c>
      <c r="O109" s="28">
        <v>27</v>
      </c>
      <c r="P109" s="44">
        <v>5.4180155813953492</v>
      </c>
      <c r="Q109" s="44">
        <v>5.4180155813953492</v>
      </c>
      <c r="R109" s="44">
        <v>3.6002084619968406</v>
      </c>
      <c r="S109" s="44">
        <v>3.6002084619968406</v>
      </c>
      <c r="T109" s="44">
        <v>16.254046744186045</v>
      </c>
      <c r="U109" s="44">
        <v>16.254046744186045</v>
      </c>
      <c r="V109" s="44">
        <v>10.800625385990521</v>
      </c>
      <c r="W109" s="44">
        <v>10.800625385990521</v>
      </c>
      <c r="X109" s="44">
        <v>6.7725194767441863</v>
      </c>
      <c r="Y109" s="44">
        <v>6.7725194767441863</v>
      </c>
      <c r="Z109" s="44">
        <v>4.5002605774960509</v>
      </c>
      <c r="AA109" s="44">
        <v>4.5002605774960509</v>
      </c>
      <c r="AB109" s="44">
        <v>7.4995657293201745</v>
      </c>
      <c r="AC109" s="44">
        <v>8.7051625845624443</v>
      </c>
      <c r="AD109" s="44">
        <v>5.9996525834561396</v>
      </c>
      <c r="AE109" s="44">
        <v>1.4735495662252922</v>
      </c>
      <c r="AF109" s="44">
        <v>4.4206486986758762</v>
      </c>
      <c r="AG109" s="44">
        <v>1.8419369577816151</v>
      </c>
      <c r="AH109" s="44">
        <v>7.3677478311264606</v>
      </c>
      <c r="AJ109" s="63" t="s">
        <v>63</v>
      </c>
      <c r="AK109" s="44">
        <v>0</v>
      </c>
      <c r="AL109" s="44">
        <v>0</v>
      </c>
      <c r="AM109" s="44">
        <v>27</v>
      </c>
      <c r="AN109" s="44">
        <v>27</v>
      </c>
      <c r="AO109" s="44">
        <v>0</v>
      </c>
      <c r="AP109" s="44">
        <v>0</v>
      </c>
      <c r="AQ109" s="44">
        <v>0</v>
      </c>
      <c r="AR109" s="44">
        <v>0</v>
      </c>
      <c r="AS109" s="44">
        <v>0</v>
      </c>
      <c r="AT109" s="44">
        <v>0</v>
      </c>
      <c r="AU109" s="44">
        <v>0</v>
      </c>
      <c r="AV109" s="44">
        <v>0</v>
      </c>
      <c r="AW109" s="44">
        <v>0</v>
      </c>
      <c r="AX109" s="44">
        <v>0</v>
      </c>
      <c r="AY109" s="44">
        <v>6.7725194767441863</v>
      </c>
      <c r="AZ109" s="44">
        <v>0</v>
      </c>
      <c r="BA109" s="44">
        <v>0</v>
      </c>
      <c r="BB109" s="44">
        <v>0</v>
      </c>
      <c r="BC109" s="44">
        <v>6.7725194767441863</v>
      </c>
      <c r="BD109" s="44">
        <v>6.7725194767441863</v>
      </c>
      <c r="BE109" s="44">
        <v>0</v>
      </c>
      <c r="BF109" s="44">
        <v>0</v>
      </c>
      <c r="BG109" s="44">
        <v>0</v>
      </c>
      <c r="BH109" s="44">
        <v>6.7725194767441863</v>
      </c>
      <c r="BI109" s="44">
        <v>4.5002605774960509</v>
      </c>
      <c r="BJ109" s="44">
        <v>0</v>
      </c>
      <c r="BK109" s="44">
        <v>0</v>
      </c>
      <c r="BL109" s="44">
        <v>0</v>
      </c>
      <c r="BM109" s="44">
        <v>4.5002605774960509</v>
      </c>
      <c r="BN109" s="44">
        <v>5.9996525834561396</v>
      </c>
      <c r="BO109" s="44">
        <v>1.8419369577816151</v>
      </c>
      <c r="BP109" s="44">
        <v>0</v>
      </c>
      <c r="BQ109" s="44">
        <v>0</v>
      </c>
      <c r="BR109" s="44">
        <v>0</v>
      </c>
      <c r="BS109" s="44">
        <v>1.8419369577816151</v>
      </c>
      <c r="BT109" s="64">
        <v>2017</v>
      </c>
      <c r="BU109" s="44">
        <v>0</v>
      </c>
      <c r="BV109" s="44">
        <v>27</v>
      </c>
      <c r="BW109" s="44">
        <v>0</v>
      </c>
      <c r="BX109" s="44">
        <v>0</v>
      </c>
      <c r="BY109" s="44">
        <v>0</v>
      </c>
      <c r="BZ109" s="44">
        <v>0</v>
      </c>
      <c r="CA109" s="44">
        <v>0</v>
      </c>
      <c r="CB109" s="44">
        <v>0</v>
      </c>
      <c r="CC109" s="44">
        <v>0</v>
      </c>
      <c r="CD109" s="44">
        <v>0</v>
      </c>
      <c r="CE109" s="44">
        <v>0</v>
      </c>
      <c r="CF109" s="44">
        <v>6.7725194767441863</v>
      </c>
      <c r="CG109" s="44">
        <v>0</v>
      </c>
      <c r="CH109" s="44">
        <v>0</v>
      </c>
      <c r="CI109" s="44">
        <v>0</v>
      </c>
      <c r="CJ109" s="44">
        <v>0</v>
      </c>
      <c r="CK109" s="44">
        <v>0</v>
      </c>
      <c r="CL109" s="44">
        <v>0</v>
      </c>
      <c r="CM109" s="44">
        <v>0</v>
      </c>
      <c r="CN109" s="44">
        <v>0</v>
      </c>
      <c r="CO109" s="44">
        <v>0</v>
      </c>
      <c r="CP109" s="44">
        <v>0</v>
      </c>
      <c r="CQ109" s="44">
        <v>0</v>
      </c>
      <c r="CR109" s="44">
        <v>0</v>
      </c>
      <c r="CS109" s="44">
        <v>0</v>
      </c>
      <c r="CT109" s="44">
        <v>0</v>
      </c>
      <c r="CU109" s="44">
        <v>0</v>
      </c>
      <c r="CV109" s="44">
        <v>0</v>
      </c>
      <c r="CW109" s="44">
        <v>0</v>
      </c>
      <c r="CX109" s="44">
        <v>0</v>
      </c>
      <c r="CY109" s="44">
        <v>0</v>
      </c>
      <c r="CZ109" s="44">
        <v>0</v>
      </c>
      <c r="DA109" s="44">
        <v>0</v>
      </c>
      <c r="DB109" s="44">
        <v>0</v>
      </c>
      <c r="DC109" s="44">
        <v>0</v>
      </c>
      <c r="DD109" s="44">
        <v>0</v>
      </c>
      <c r="DE109" s="44">
        <v>0</v>
      </c>
      <c r="DF109" s="44">
        <v>0</v>
      </c>
      <c r="DG109" s="44">
        <v>0</v>
      </c>
      <c r="DH109" s="44">
        <v>0</v>
      </c>
      <c r="DI109" s="44">
        <v>0</v>
      </c>
      <c r="DJ109" s="44">
        <v>0</v>
      </c>
      <c r="DK109" s="44">
        <v>0</v>
      </c>
      <c r="DL109" s="44">
        <v>0</v>
      </c>
      <c r="DM109" s="44">
        <v>0</v>
      </c>
      <c r="DN109" s="44">
        <v>0</v>
      </c>
      <c r="DO109" s="44">
        <v>0</v>
      </c>
      <c r="DP109" s="44">
        <v>0</v>
      </c>
      <c r="DQ109" s="44">
        <v>0</v>
      </c>
      <c r="DR109" s="44">
        <v>0</v>
      </c>
      <c r="DS109" s="44">
        <v>0</v>
      </c>
      <c r="DT109" s="44">
        <v>1.8419369577816151</v>
      </c>
      <c r="DU109" s="44">
        <v>0</v>
      </c>
      <c r="DV109" s="44">
        <v>0</v>
      </c>
      <c r="DW109" s="44">
        <v>0</v>
      </c>
      <c r="DX109" s="44">
        <v>0</v>
      </c>
      <c r="DY109" s="44">
        <v>0</v>
      </c>
      <c r="DZ109" s="44">
        <v>0</v>
      </c>
      <c r="EA109" s="44">
        <v>0</v>
      </c>
      <c r="EB109" s="44">
        <v>0</v>
      </c>
    </row>
    <row r="110" spans="2:132" x14ac:dyDescent="0.25">
      <c r="B110" s="41" t="s">
        <v>199</v>
      </c>
      <c r="C110" s="47" t="s">
        <v>101</v>
      </c>
      <c r="D110" s="46">
        <v>2</v>
      </c>
      <c r="E110" s="86" t="s">
        <v>52</v>
      </c>
      <c r="F110" s="43">
        <v>96.2</v>
      </c>
      <c r="G110" s="43">
        <v>19.590813953488372</v>
      </c>
      <c r="H110" s="44">
        <v>19.590813953488372</v>
      </c>
      <c r="I110" s="44">
        <v>13.017868463676537</v>
      </c>
      <c r="J110" s="44">
        <v>13.017868463676537</v>
      </c>
      <c r="K110" s="44">
        <v>20.178538372093023</v>
      </c>
      <c r="L110" s="44">
        <v>20.178538372093023</v>
      </c>
      <c r="M110" s="28">
        <v>27</v>
      </c>
      <c r="N110" s="44">
        <v>68.1096</v>
      </c>
      <c r="O110" s="28">
        <v>27</v>
      </c>
      <c r="P110" s="44">
        <v>4.0357076744186049</v>
      </c>
      <c r="Q110" s="44">
        <v>4.0357076744186049</v>
      </c>
      <c r="R110" s="44">
        <v>2.6816809035173672</v>
      </c>
      <c r="S110" s="44">
        <v>2.6816809035173672</v>
      </c>
      <c r="T110" s="44">
        <v>12.107123023255813</v>
      </c>
      <c r="U110" s="44">
        <v>12.107123023255813</v>
      </c>
      <c r="V110" s="44">
        <v>8.0450427105520994</v>
      </c>
      <c r="W110" s="44">
        <v>8.0450427105520994</v>
      </c>
      <c r="X110" s="44">
        <v>5.0446345930232557</v>
      </c>
      <c r="Y110" s="44">
        <v>5.0446345930232557</v>
      </c>
      <c r="Z110" s="44">
        <v>3.3521011293967087</v>
      </c>
      <c r="AA110" s="44">
        <v>3.3521011293967087</v>
      </c>
      <c r="AB110" s="44">
        <v>10.068311992148674</v>
      </c>
      <c r="AC110" s="44">
        <v>8.4660333637092542</v>
      </c>
      <c r="AD110" s="44">
        <v>8.0546495937189402</v>
      </c>
      <c r="AE110" s="44">
        <v>1.097600256719838</v>
      </c>
      <c r="AF110" s="44">
        <v>3.2928007701595137</v>
      </c>
      <c r="AG110" s="44">
        <v>1.3720003208997975</v>
      </c>
      <c r="AH110" s="44">
        <v>5.48800128359919</v>
      </c>
      <c r="AJ110" s="63" t="s">
        <v>63</v>
      </c>
      <c r="AK110" s="44">
        <v>0</v>
      </c>
      <c r="AL110" s="44">
        <v>0</v>
      </c>
      <c r="AM110" s="44">
        <v>27</v>
      </c>
      <c r="AN110" s="44">
        <v>27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5.0446345930232557</v>
      </c>
      <c r="AZ110" s="44">
        <v>0</v>
      </c>
      <c r="BA110" s="44">
        <v>0</v>
      </c>
      <c r="BB110" s="44">
        <v>0</v>
      </c>
      <c r="BC110" s="44">
        <v>5.0446345930232557</v>
      </c>
      <c r="BD110" s="44">
        <v>5.0446345930232557</v>
      </c>
      <c r="BE110" s="44">
        <v>0</v>
      </c>
      <c r="BF110" s="44">
        <v>0</v>
      </c>
      <c r="BG110" s="44">
        <v>0</v>
      </c>
      <c r="BH110" s="44">
        <v>5.0446345930232557</v>
      </c>
      <c r="BI110" s="44">
        <v>3.3521011293967087</v>
      </c>
      <c r="BJ110" s="44">
        <v>0</v>
      </c>
      <c r="BK110" s="44">
        <v>0</v>
      </c>
      <c r="BL110" s="44">
        <v>0</v>
      </c>
      <c r="BM110" s="44">
        <v>3.3521011293967087</v>
      </c>
      <c r="BN110" s="44">
        <v>8.0546495937189402</v>
      </c>
      <c r="BO110" s="44">
        <v>1.3720003208997975</v>
      </c>
      <c r="BP110" s="44">
        <v>0</v>
      </c>
      <c r="BQ110" s="44">
        <v>0</v>
      </c>
      <c r="BR110" s="44">
        <v>0</v>
      </c>
      <c r="BS110" s="44">
        <v>1.3720003208997975</v>
      </c>
      <c r="BT110" s="64">
        <v>2017</v>
      </c>
      <c r="BU110" s="44">
        <v>0</v>
      </c>
      <c r="BV110" s="44">
        <v>27</v>
      </c>
      <c r="BW110" s="44">
        <v>0</v>
      </c>
      <c r="BX110" s="44">
        <v>0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44">
        <v>0</v>
      </c>
      <c r="CE110" s="44">
        <v>0</v>
      </c>
      <c r="CF110" s="44">
        <v>5.0446345930232557</v>
      </c>
      <c r="CG110" s="44">
        <v>0</v>
      </c>
      <c r="CH110" s="44">
        <v>0</v>
      </c>
      <c r="CI110" s="44">
        <v>0</v>
      </c>
      <c r="CJ110" s="44">
        <v>0</v>
      </c>
      <c r="CK110" s="44">
        <v>0</v>
      </c>
      <c r="CL110" s="44">
        <v>0</v>
      </c>
      <c r="CM110" s="44">
        <v>0</v>
      </c>
      <c r="CN110" s="44">
        <v>0</v>
      </c>
      <c r="CO110" s="44">
        <v>0</v>
      </c>
      <c r="CP110" s="44">
        <v>0</v>
      </c>
      <c r="CQ110" s="44">
        <v>0</v>
      </c>
      <c r="CR110" s="44">
        <v>0</v>
      </c>
      <c r="CS110" s="44">
        <v>0</v>
      </c>
      <c r="CT110" s="44">
        <v>0</v>
      </c>
      <c r="CU110" s="44">
        <v>0</v>
      </c>
      <c r="CV110" s="44">
        <v>0</v>
      </c>
      <c r="CW110" s="44">
        <v>0</v>
      </c>
      <c r="CX110" s="44">
        <v>0</v>
      </c>
      <c r="CY110" s="44">
        <v>0</v>
      </c>
      <c r="CZ110" s="44">
        <v>0</v>
      </c>
      <c r="DA110" s="44">
        <v>0</v>
      </c>
      <c r="DB110" s="44">
        <v>0</v>
      </c>
      <c r="DC110" s="44">
        <v>0</v>
      </c>
      <c r="DD110" s="44">
        <v>0</v>
      </c>
      <c r="DE110" s="44">
        <v>0</v>
      </c>
      <c r="DF110" s="44">
        <v>0</v>
      </c>
      <c r="DG110" s="44">
        <v>0</v>
      </c>
      <c r="DH110" s="44">
        <v>0</v>
      </c>
      <c r="DI110" s="44">
        <v>0</v>
      </c>
      <c r="DJ110" s="44">
        <v>0</v>
      </c>
      <c r="DK110" s="44">
        <v>0</v>
      </c>
      <c r="DL110" s="44">
        <v>0</v>
      </c>
      <c r="DM110" s="44">
        <v>0</v>
      </c>
      <c r="DN110" s="44">
        <v>0</v>
      </c>
      <c r="DO110" s="44">
        <v>0</v>
      </c>
      <c r="DP110" s="44">
        <v>0</v>
      </c>
      <c r="DQ110" s="44">
        <v>0</v>
      </c>
      <c r="DR110" s="44">
        <v>0</v>
      </c>
      <c r="DS110" s="44">
        <v>0</v>
      </c>
      <c r="DT110" s="44">
        <v>1.3720003208997975</v>
      </c>
      <c r="DU110" s="44">
        <v>0</v>
      </c>
      <c r="DV110" s="44">
        <v>0</v>
      </c>
      <c r="DW110" s="44">
        <v>0</v>
      </c>
      <c r="DX110" s="44">
        <v>0</v>
      </c>
      <c r="DY110" s="44">
        <v>0</v>
      </c>
      <c r="DZ110" s="44">
        <v>0</v>
      </c>
      <c r="EA110" s="44">
        <v>0</v>
      </c>
      <c r="EB110" s="44">
        <v>0</v>
      </c>
    </row>
    <row r="111" spans="2:132" x14ac:dyDescent="0.25">
      <c r="B111" s="41" t="s">
        <v>200</v>
      </c>
      <c r="C111" s="47" t="s">
        <v>101</v>
      </c>
      <c r="D111" s="46">
        <v>2</v>
      </c>
      <c r="E111" s="86" t="s">
        <v>52</v>
      </c>
      <c r="F111" s="43">
        <v>936</v>
      </c>
      <c r="G111" s="43">
        <v>115.55952325581394</v>
      </c>
      <c r="H111" s="44">
        <v>115.55952325581394</v>
      </c>
      <c r="I111" s="44">
        <v>76.787961798876196</v>
      </c>
      <c r="J111" s="44">
        <v>76.787961798876196</v>
      </c>
      <c r="K111" s="44">
        <v>128.27107081395349</v>
      </c>
      <c r="L111" s="44">
        <v>128.27107081395349</v>
      </c>
      <c r="M111" s="44">
        <v>91.727999999999994</v>
      </c>
      <c r="N111" s="44">
        <v>662.68799999999999</v>
      </c>
      <c r="O111" s="44">
        <v>105.768</v>
      </c>
      <c r="P111" s="44">
        <v>23.088792746511626</v>
      </c>
      <c r="Q111" s="44">
        <v>23.088792746511626</v>
      </c>
      <c r="R111" s="44">
        <v>15.342234767415464</v>
      </c>
      <c r="S111" s="44">
        <v>15.342234767415464</v>
      </c>
      <c r="T111" s="44">
        <v>71.831799655813953</v>
      </c>
      <c r="U111" s="44">
        <v>71.831799655813953</v>
      </c>
      <c r="V111" s="44">
        <v>47.731397054181443</v>
      </c>
      <c r="W111" s="44">
        <v>47.731397054181443</v>
      </c>
      <c r="X111" s="44">
        <v>28.219635579069767</v>
      </c>
      <c r="Y111" s="44">
        <v>28.219635579069767</v>
      </c>
      <c r="Z111" s="44">
        <v>18.751620271285567</v>
      </c>
      <c r="AA111" s="44">
        <v>18.751620271285567</v>
      </c>
      <c r="AB111" s="44">
        <v>5.9787900127050655</v>
      </c>
      <c r="AC111" s="44">
        <v>13.883691676733482</v>
      </c>
      <c r="AD111" s="44">
        <v>5.6404725815594174</v>
      </c>
      <c r="AE111" s="44">
        <v>6.2795095409315467</v>
      </c>
      <c r="AF111" s="44">
        <v>19.53625190512037</v>
      </c>
      <c r="AG111" s="44">
        <v>7.6749561055830027</v>
      </c>
      <c r="AH111" s="44">
        <v>34.886164116286373</v>
      </c>
      <c r="AJ111" s="63" t="s">
        <v>63</v>
      </c>
      <c r="AK111" s="44">
        <v>0</v>
      </c>
      <c r="AL111" s="44">
        <v>0</v>
      </c>
      <c r="AM111" s="44">
        <v>105.768</v>
      </c>
      <c r="AN111" s="44">
        <v>105.768</v>
      </c>
      <c r="AO111" s="44">
        <v>0</v>
      </c>
      <c r="AP111" s="44">
        <v>0</v>
      </c>
      <c r="AQ111" s="44">
        <v>0</v>
      </c>
      <c r="AR111" s="44">
        <v>0</v>
      </c>
      <c r="AS111" s="44">
        <v>0</v>
      </c>
      <c r="AT111" s="44">
        <v>0</v>
      </c>
      <c r="AU111" s="44">
        <v>0</v>
      </c>
      <c r="AV111" s="44">
        <v>0</v>
      </c>
      <c r="AW111" s="44">
        <v>0</v>
      </c>
      <c r="AX111" s="44">
        <v>0</v>
      </c>
      <c r="AY111" s="44">
        <v>28.219635579069767</v>
      </c>
      <c r="AZ111" s="44">
        <v>0</v>
      </c>
      <c r="BA111" s="44">
        <v>0</v>
      </c>
      <c r="BB111" s="44">
        <v>0</v>
      </c>
      <c r="BC111" s="44">
        <v>28.219635579069767</v>
      </c>
      <c r="BD111" s="44">
        <v>28.219635579069767</v>
      </c>
      <c r="BE111" s="44">
        <v>0</v>
      </c>
      <c r="BF111" s="44">
        <v>0</v>
      </c>
      <c r="BG111" s="44">
        <v>0</v>
      </c>
      <c r="BH111" s="44">
        <v>28.219635579069767</v>
      </c>
      <c r="BI111" s="44">
        <v>18.751620271285567</v>
      </c>
      <c r="BJ111" s="44">
        <v>0</v>
      </c>
      <c r="BK111" s="44">
        <v>0</v>
      </c>
      <c r="BL111" s="44">
        <v>0</v>
      </c>
      <c r="BM111" s="44">
        <v>18.751620271285567</v>
      </c>
      <c r="BN111" s="44">
        <v>5.6404725815594174</v>
      </c>
      <c r="BO111" s="44">
        <v>7.6749561055830027</v>
      </c>
      <c r="BP111" s="44">
        <v>0</v>
      </c>
      <c r="BQ111" s="44">
        <v>0</v>
      </c>
      <c r="BR111" s="44">
        <v>0</v>
      </c>
      <c r="BS111" s="44">
        <v>7.6749561055830027</v>
      </c>
      <c r="BT111" s="64">
        <v>2017</v>
      </c>
      <c r="BU111" s="44">
        <v>0</v>
      </c>
      <c r="BV111" s="44">
        <v>105.768</v>
      </c>
      <c r="BW111" s="44">
        <v>0</v>
      </c>
      <c r="BX111" s="44">
        <v>0</v>
      </c>
      <c r="BY111" s="44">
        <v>0</v>
      </c>
      <c r="BZ111" s="44">
        <v>0</v>
      </c>
      <c r="CA111" s="44">
        <v>0</v>
      </c>
      <c r="CB111" s="44">
        <v>0</v>
      </c>
      <c r="CC111" s="44">
        <v>0</v>
      </c>
      <c r="CD111" s="44">
        <v>0</v>
      </c>
      <c r="CE111" s="44">
        <v>0</v>
      </c>
      <c r="CF111" s="44">
        <v>28.219635579069767</v>
      </c>
      <c r="CG111" s="44">
        <v>0</v>
      </c>
      <c r="CH111" s="44">
        <v>0</v>
      </c>
      <c r="CI111" s="44">
        <v>0</v>
      </c>
      <c r="CJ111" s="44">
        <v>0</v>
      </c>
      <c r="CK111" s="44">
        <v>0</v>
      </c>
      <c r="CL111" s="44">
        <v>0</v>
      </c>
      <c r="CM111" s="44">
        <v>0</v>
      </c>
      <c r="CN111" s="44">
        <v>0</v>
      </c>
      <c r="CO111" s="44">
        <v>0</v>
      </c>
      <c r="CP111" s="44">
        <v>0</v>
      </c>
      <c r="CQ111" s="44">
        <v>0</v>
      </c>
      <c r="CR111" s="44">
        <v>0</v>
      </c>
      <c r="CS111" s="44">
        <v>0</v>
      </c>
      <c r="CT111" s="44">
        <v>0</v>
      </c>
      <c r="CU111" s="44">
        <v>0</v>
      </c>
      <c r="CV111" s="44">
        <v>0</v>
      </c>
      <c r="CW111" s="44">
        <v>0</v>
      </c>
      <c r="CX111" s="44">
        <v>0</v>
      </c>
      <c r="CY111" s="44">
        <v>0</v>
      </c>
      <c r="CZ111" s="44">
        <v>0</v>
      </c>
      <c r="DA111" s="44">
        <v>0</v>
      </c>
      <c r="DB111" s="44">
        <v>0</v>
      </c>
      <c r="DC111" s="44">
        <v>0</v>
      </c>
      <c r="DD111" s="44">
        <v>0</v>
      </c>
      <c r="DE111" s="44">
        <v>0</v>
      </c>
      <c r="DF111" s="44">
        <v>0</v>
      </c>
      <c r="DG111" s="44">
        <v>0</v>
      </c>
      <c r="DH111" s="44">
        <v>0</v>
      </c>
      <c r="DI111" s="44">
        <v>0</v>
      </c>
      <c r="DJ111" s="44">
        <v>0</v>
      </c>
      <c r="DK111" s="44">
        <v>0</v>
      </c>
      <c r="DL111" s="44">
        <v>0</v>
      </c>
      <c r="DM111" s="44">
        <v>0</v>
      </c>
      <c r="DN111" s="44">
        <v>0</v>
      </c>
      <c r="DO111" s="44">
        <v>0</v>
      </c>
      <c r="DP111" s="44">
        <v>0</v>
      </c>
      <c r="DQ111" s="44">
        <v>0</v>
      </c>
      <c r="DR111" s="44">
        <v>0</v>
      </c>
      <c r="DS111" s="44">
        <v>0</v>
      </c>
      <c r="DT111" s="44">
        <v>7.6749561055830027</v>
      </c>
      <c r="DU111" s="44">
        <v>0</v>
      </c>
      <c r="DV111" s="44">
        <v>0</v>
      </c>
      <c r="DW111" s="44">
        <v>0</v>
      </c>
      <c r="DX111" s="44">
        <v>0</v>
      </c>
      <c r="DY111" s="44">
        <v>0</v>
      </c>
      <c r="DZ111" s="44">
        <v>0</v>
      </c>
      <c r="EA111" s="44">
        <v>0</v>
      </c>
      <c r="EB111" s="44">
        <v>0</v>
      </c>
    </row>
    <row r="112" spans="2:132" x14ac:dyDescent="0.25">
      <c r="B112" s="41" t="s">
        <v>201</v>
      </c>
      <c r="C112" s="47" t="s">
        <v>101</v>
      </c>
      <c r="D112" s="46">
        <v>2</v>
      </c>
      <c r="E112" s="86" t="s">
        <v>52</v>
      </c>
      <c r="F112" s="43">
        <v>377.74</v>
      </c>
      <c r="G112" s="43">
        <v>58.375790697674425</v>
      </c>
      <c r="H112" s="44">
        <v>58.375790697674425</v>
      </c>
      <c r="I112" s="44">
        <v>38.790035297646426</v>
      </c>
      <c r="J112" s="44">
        <v>38.790035297646426</v>
      </c>
      <c r="K112" s="44">
        <v>60.127064418604661</v>
      </c>
      <c r="L112" s="44">
        <v>60.127064418604661</v>
      </c>
      <c r="M112" s="44">
        <v>37.018520000000002</v>
      </c>
      <c r="N112" s="44">
        <v>267.43991999999997</v>
      </c>
      <c r="O112" s="44">
        <v>42.684620000000002</v>
      </c>
      <c r="P112" s="44">
        <v>10.822871595348838</v>
      </c>
      <c r="Q112" s="44">
        <v>10.822871595348838</v>
      </c>
      <c r="R112" s="44">
        <v>7.1916725441836471</v>
      </c>
      <c r="S112" s="44">
        <v>7.1916725441836471</v>
      </c>
      <c r="T112" s="44">
        <v>33.671156074418612</v>
      </c>
      <c r="U112" s="44">
        <v>33.671156074418612</v>
      </c>
      <c r="V112" s="44">
        <v>22.374092359682461</v>
      </c>
      <c r="W112" s="44">
        <v>22.374092359682461</v>
      </c>
      <c r="X112" s="44">
        <v>13.227954172093025</v>
      </c>
      <c r="Y112" s="44">
        <v>13.227954172093025</v>
      </c>
      <c r="Z112" s="44">
        <v>8.7898219984466799</v>
      </c>
      <c r="AA112" s="44">
        <v>8.7898219984466799</v>
      </c>
      <c r="AB112" s="44">
        <v>5.1474145649107985</v>
      </c>
      <c r="AC112" s="44">
        <v>11.953106999858454</v>
      </c>
      <c r="AD112" s="44">
        <v>4.8561415700503545</v>
      </c>
      <c r="AE112" s="44">
        <v>2.9435200960664414</v>
      </c>
      <c r="AF112" s="44">
        <v>9.1576180766511524</v>
      </c>
      <c r="AG112" s="44">
        <v>3.5976356729700956</v>
      </c>
      <c r="AH112" s="44">
        <v>16.352889422591343</v>
      </c>
      <c r="AJ112" s="63" t="s">
        <v>63</v>
      </c>
      <c r="AK112" s="44">
        <v>0</v>
      </c>
      <c r="AL112" s="44">
        <v>0</v>
      </c>
      <c r="AM112" s="44">
        <v>42.684620000000002</v>
      </c>
      <c r="AN112" s="44">
        <v>42.684620000000002</v>
      </c>
      <c r="AO112" s="44">
        <v>0</v>
      </c>
      <c r="AP112" s="44">
        <v>0</v>
      </c>
      <c r="AQ112" s="44">
        <v>0</v>
      </c>
      <c r="AR112" s="44">
        <v>0</v>
      </c>
      <c r="AS112" s="44">
        <v>0</v>
      </c>
      <c r="AT112" s="44">
        <v>0</v>
      </c>
      <c r="AU112" s="44">
        <v>0</v>
      </c>
      <c r="AV112" s="44">
        <v>0</v>
      </c>
      <c r="AW112" s="44">
        <v>0</v>
      </c>
      <c r="AX112" s="44">
        <v>0</v>
      </c>
      <c r="AY112" s="44">
        <v>13.227954172093025</v>
      </c>
      <c r="AZ112" s="44">
        <v>0</v>
      </c>
      <c r="BA112" s="44">
        <v>0</v>
      </c>
      <c r="BB112" s="44">
        <v>0</v>
      </c>
      <c r="BC112" s="44">
        <v>13.227954172093025</v>
      </c>
      <c r="BD112" s="44">
        <v>13.227954172093025</v>
      </c>
      <c r="BE112" s="44">
        <v>0</v>
      </c>
      <c r="BF112" s="44">
        <v>0</v>
      </c>
      <c r="BG112" s="44">
        <v>0</v>
      </c>
      <c r="BH112" s="44">
        <v>13.227954172093025</v>
      </c>
      <c r="BI112" s="44">
        <v>8.7898219984466799</v>
      </c>
      <c r="BJ112" s="44">
        <v>0</v>
      </c>
      <c r="BK112" s="44">
        <v>0</v>
      </c>
      <c r="BL112" s="44">
        <v>0</v>
      </c>
      <c r="BM112" s="44">
        <v>8.7898219984466799</v>
      </c>
      <c r="BN112" s="44">
        <v>4.8561415700503545</v>
      </c>
      <c r="BO112" s="44">
        <v>3.5976356729700956</v>
      </c>
      <c r="BP112" s="44">
        <v>0</v>
      </c>
      <c r="BQ112" s="44">
        <v>0</v>
      </c>
      <c r="BR112" s="44">
        <v>0</v>
      </c>
      <c r="BS112" s="44">
        <v>3.5976356729700956</v>
      </c>
      <c r="BT112" s="64">
        <v>2017</v>
      </c>
      <c r="BU112" s="44">
        <v>0</v>
      </c>
      <c r="BV112" s="44">
        <v>42.684620000000002</v>
      </c>
      <c r="BW112" s="44">
        <v>0</v>
      </c>
      <c r="BX112" s="44">
        <v>0</v>
      </c>
      <c r="BY112" s="44">
        <v>0</v>
      </c>
      <c r="BZ112" s="44">
        <v>0</v>
      </c>
      <c r="CA112" s="44">
        <v>0</v>
      </c>
      <c r="CB112" s="44">
        <v>0</v>
      </c>
      <c r="CC112" s="44">
        <v>0</v>
      </c>
      <c r="CD112" s="44">
        <v>0</v>
      </c>
      <c r="CE112" s="44">
        <v>0</v>
      </c>
      <c r="CF112" s="44">
        <v>13.227954172093025</v>
      </c>
      <c r="CG112" s="44">
        <v>0</v>
      </c>
      <c r="CH112" s="44">
        <v>0</v>
      </c>
      <c r="CI112" s="44">
        <v>0</v>
      </c>
      <c r="CJ112" s="44">
        <v>0</v>
      </c>
      <c r="CK112" s="44">
        <v>0</v>
      </c>
      <c r="CL112" s="44">
        <v>0</v>
      </c>
      <c r="CM112" s="44">
        <v>0</v>
      </c>
      <c r="CN112" s="44">
        <v>0</v>
      </c>
      <c r="CO112" s="44">
        <v>0</v>
      </c>
      <c r="CP112" s="44">
        <v>0</v>
      </c>
      <c r="CQ112" s="44">
        <v>0</v>
      </c>
      <c r="CR112" s="44">
        <v>0</v>
      </c>
      <c r="CS112" s="44">
        <v>0</v>
      </c>
      <c r="CT112" s="44">
        <v>0</v>
      </c>
      <c r="CU112" s="44">
        <v>0</v>
      </c>
      <c r="CV112" s="44">
        <v>0</v>
      </c>
      <c r="CW112" s="44">
        <v>0</v>
      </c>
      <c r="CX112" s="44">
        <v>0</v>
      </c>
      <c r="CY112" s="44">
        <v>0</v>
      </c>
      <c r="CZ112" s="44">
        <v>0</v>
      </c>
      <c r="DA112" s="44">
        <v>0</v>
      </c>
      <c r="DB112" s="44">
        <v>0</v>
      </c>
      <c r="DC112" s="44">
        <v>0</v>
      </c>
      <c r="DD112" s="44">
        <v>0</v>
      </c>
      <c r="DE112" s="44">
        <v>0</v>
      </c>
      <c r="DF112" s="44">
        <v>0</v>
      </c>
      <c r="DG112" s="44">
        <v>0</v>
      </c>
      <c r="DH112" s="44">
        <v>0</v>
      </c>
      <c r="DI112" s="44">
        <v>0</v>
      </c>
      <c r="DJ112" s="44">
        <v>0</v>
      </c>
      <c r="DK112" s="44">
        <v>0</v>
      </c>
      <c r="DL112" s="44">
        <v>0</v>
      </c>
      <c r="DM112" s="44">
        <v>0</v>
      </c>
      <c r="DN112" s="44">
        <v>0</v>
      </c>
      <c r="DO112" s="44">
        <v>0</v>
      </c>
      <c r="DP112" s="44">
        <v>0</v>
      </c>
      <c r="DQ112" s="44">
        <v>0</v>
      </c>
      <c r="DR112" s="44">
        <v>0</v>
      </c>
      <c r="DS112" s="44">
        <v>0</v>
      </c>
      <c r="DT112" s="44">
        <v>3.5976356729700956</v>
      </c>
      <c r="DU112" s="44">
        <v>0</v>
      </c>
      <c r="DV112" s="44">
        <v>0</v>
      </c>
      <c r="DW112" s="44">
        <v>0</v>
      </c>
      <c r="DX112" s="44">
        <v>0</v>
      </c>
      <c r="DY112" s="44">
        <v>0</v>
      </c>
      <c r="DZ112" s="44">
        <v>0</v>
      </c>
      <c r="EA112" s="44">
        <v>0</v>
      </c>
      <c r="EB112" s="44">
        <v>0</v>
      </c>
    </row>
    <row r="113" spans="2:132" x14ac:dyDescent="0.25">
      <c r="B113" s="41" t="s">
        <v>202</v>
      </c>
      <c r="C113" s="47" t="s">
        <v>101</v>
      </c>
      <c r="D113" s="46">
        <v>2</v>
      </c>
      <c r="E113" s="86" t="s">
        <v>52</v>
      </c>
      <c r="F113" s="43">
        <v>235.73</v>
      </c>
      <c r="G113" s="43">
        <v>48.657965116279073</v>
      </c>
      <c r="H113" s="44">
        <v>48.657965116279073</v>
      </c>
      <c r="I113" s="44">
        <v>32.332653002459558</v>
      </c>
      <c r="J113" s="44">
        <v>32.332653002459558</v>
      </c>
      <c r="K113" s="44">
        <v>50.117704069767449</v>
      </c>
      <c r="L113" s="44">
        <v>50.117704069767449</v>
      </c>
      <c r="M113" s="44">
        <v>23.101539999999996</v>
      </c>
      <c r="N113" s="44">
        <v>166.89684</v>
      </c>
      <c r="O113" s="44">
        <v>26.63749</v>
      </c>
      <c r="P113" s="44">
        <v>10.02354081395349</v>
      </c>
      <c r="Q113" s="44">
        <v>10.02354081395349</v>
      </c>
      <c r="R113" s="44">
        <v>6.6605265185066695</v>
      </c>
      <c r="S113" s="44">
        <v>6.6605265185066695</v>
      </c>
      <c r="T113" s="44">
        <v>30.070622441860468</v>
      </c>
      <c r="U113" s="44">
        <v>30.070622441860468</v>
      </c>
      <c r="V113" s="44">
        <v>19.981579555520007</v>
      </c>
      <c r="W113" s="44">
        <v>19.981579555520007</v>
      </c>
      <c r="X113" s="44">
        <v>12.529426017441862</v>
      </c>
      <c r="Y113" s="44">
        <v>12.529426017441862</v>
      </c>
      <c r="Z113" s="44">
        <v>8.3256581481333374</v>
      </c>
      <c r="AA113" s="44">
        <v>8.3256581481333374</v>
      </c>
      <c r="AB113" s="44">
        <v>3.4684254969649908</v>
      </c>
      <c r="AC113" s="44">
        <v>8.3525348702422253</v>
      </c>
      <c r="AD113" s="44">
        <v>3.1994455604656653</v>
      </c>
      <c r="AE113" s="44">
        <v>2.7261243524587249</v>
      </c>
      <c r="AF113" s="44">
        <v>8.1783730573761737</v>
      </c>
      <c r="AG113" s="44">
        <v>3.4076554405734059</v>
      </c>
      <c r="AH113" s="44">
        <v>13.630621762293623</v>
      </c>
      <c r="AJ113" s="63" t="s">
        <v>63</v>
      </c>
      <c r="AK113" s="44">
        <v>0</v>
      </c>
      <c r="AL113" s="44">
        <v>0</v>
      </c>
      <c r="AM113" s="44">
        <v>26.63749</v>
      </c>
      <c r="AN113" s="44">
        <v>26.63749</v>
      </c>
      <c r="AO113" s="44">
        <v>0</v>
      </c>
      <c r="AP113" s="44">
        <v>0</v>
      </c>
      <c r="AQ113" s="44">
        <v>0</v>
      </c>
      <c r="AR113" s="44">
        <v>0</v>
      </c>
      <c r="AS113" s="44">
        <v>0</v>
      </c>
      <c r="AT113" s="44">
        <v>0</v>
      </c>
      <c r="AU113" s="44">
        <v>0</v>
      </c>
      <c r="AV113" s="44">
        <v>0</v>
      </c>
      <c r="AW113" s="44">
        <v>0</v>
      </c>
      <c r="AX113" s="44">
        <v>0</v>
      </c>
      <c r="AY113" s="44">
        <v>12.529426017441862</v>
      </c>
      <c r="AZ113" s="44">
        <v>0</v>
      </c>
      <c r="BA113" s="44">
        <v>0</v>
      </c>
      <c r="BB113" s="44">
        <v>0</v>
      </c>
      <c r="BC113" s="44">
        <v>12.529426017441862</v>
      </c>
      <c r="BD113" s="44">
        <v>12.529426017441862</v>
      </c>
      <c r="BE113" s="44">
        <v>0</v>
      </c>
      <c r="BF113" s="44">
        <v>0</v>
      </c>
      <c r="BG113" s="44">
        <v>0</v>
      </c>
      <c r="BH113" s="44">
        <v>12.529426017441862</v>
      </c>
      <c r="BI113" s="44">
        <v>8.3256581481333374</v>
      </c>
      <c r="BJ113" s="44">
        <v>0</v>
      </c>
      <c r="BK113" s="44">
        <v>0</v>
      </c>
      <c r="BL113" s="44">
        <v>0</v>
      </c>
      <c r="BM113" s="44">
        <v>8.3256581481333374</v>
      </c>
      <c r="BN113" s="44">
        <v>3.1994455604656653</v>
      </c>
      <c r="BO113" s="44">
        <v>3.4076554405734059</v>
      </c>
      <c r="BP113" s="44">
        <v>0</v>
      </c>
      <c r="BQ113" s="44">
        <v>0</v>
      </c>
      <c r="BR113" s="44">
        <v>0</v>
      </c>
      <c r="BS113" s="44">
        <v>3.4076554405734059</v>
      </c>
      <c r="BT113" s="64">
        <v>2017</v>
      </c>
      <c r="BU113" s="44">
        <v>0</v>
      </c>
      <c r="BV113" s="44">
        <v>26.63749</v>
      </c>
      <c r="BW113" s="44">
        <v>0</v>
      </c>
      <c r="BX113" s="44">
        <v>0</v>
      </c>
      <c r="BY113" s="44">
        <v>0</v>
      </c>
      <c r="BZ113" s="44">
        <v>0</v>
      </c>
      <c r="CA113" s="44">
        <v>0</v>
      </c>
      <c r="CB113" s="44">
        <v>0</v>
      </c>
      <c r="CC113" s="44">
        <v>0</v>
      </c>
      <c r="CD113" s="44">
        <v>0</v>
      </c>
      <c r="CE113" s="44">
        <v>0</v>
      </c>
      <c r="CF113" s="44">
        <v>12.529426017441862</v>
      </c>
      <c r="CG113" s="44">
        <v>0</v>
      </c>
      <c r="CH113" s="44">
        <v>0</v>
      </c>
      <c r="CI113" s="44">
        <v>0</v>
      </c>
      <c r="CJ113" s="44">
        <v>0</v>
      </c>
      <c r="CK113" s="44">
        <v>0</v>
      </c>
      <c r="CL113" s="44">
        <v>0</v>
      </c>
      <c r="CM113" s="44">
        <v>0</v>
      </c>
      <c r="CN113" s="44">
        <v>0</v>
      </c>
      <c r="CO113" s="44">
        <v>0</v>
      </c>
      <c r="CP113" s="44">
        <v>0</v>
      </c>
      <c r="CQ113" s="44">
        <v>0</v>
      </c>
      <c r="CR113" s="44">
        <v>0</v>
      </c>
      <c r="CS113" s="44">
        <v>0</v>
      </c>
      <c r="CT113" s="44">
        <v>0</v>
      </c>
      <c r="CU113" s="44">
        <v>0</v>
      </c>
      <c r="CV113" s="44">
        <v>0</v>
      </c>
      <c r="CW113" s="44">
        <v>0</v>
      </c>
      <c r="CX113" s="44">
        <v>0</v>
      </c>
      <c r="CY113" s="44">
        <v>0</v>
      </c>
      <c r="CZ113" s="44">
        <v>0</v>
      </c>
      <c r="DA113" s="44">
        <v>0</v>
      </c>
      <c r="DB113" s="44">
        <v>0</v>
      </c>
      <c r="DC113" s="44">
        <v>0</v>
      </c>
      <c r="DD113" s="44">
        <v>0</v>
      </c>
      <c r="DE113" s="44">
        <v>0</v>
      </c>
      <c r="DF113" s="44">
        <v>0</v>
      </c>
      <c r="DG113" s="44">
        <v>0</v>
      </c>
      <c r="DH113" s="44">
        <v>0</v>
      </c>
      <c r="DI113" s="44">
        <v>0</v>
      </c>
      <c r="DJ113" s="44">
        <v>0</v>
      </c>
      <c r="DK113" s="44">
        <v>0</v>
      </c>
      <c r="DL113" s="44">
        <v>0</v>
      </c>
      <c r="DM113" s="44">
        <v>0</v>
      </c>
      <c r="DN113" s="44">
        <v>0</v>
      </c>
      <c r="DO113" s="44">
        <v>0</v>
      </c>
      <c r="DP113" s="44">
        <v>0</v>
      </c>
      <c r="DQ113" s="44">
        <v>0</v>
      </c>
      <c r="DR113" s="44">
        <v>0</v>
      </c>
      <c r="DS113" s="44">
        <v>0</v>
      </c>
      <c r="DT113" s="44">
        <v>3.4076554405734059</v>
      </c>
      <c r="DU113" s="44">
        <v>0</v>
      </c>
      <c r="DV113" s="44">
        <v>0</v>
      </c>
      <c r="DW113" s="44">
        <v>0</v>
      </c>
      <c r="DX113" s="44">
        <v>0</v>
      </c>
      <c r="DY113" s="44">
        <v>0</v>
      </c>
      <c r="DZ113" s="44">
        <v>0</v>
      </c>
      <c r="EA113" s="44">
        <v>0</v>
      </c>
      <c r="EB113" s="44">
        <v>0</v>
      </c>
    </row>
    <row r="114" spans="2:132" x14ac:dyDescent="0.25">
      <c r="B114" s="41" t="s">
        <v>203</v>
      </c>
      <c r="C114" s="47" t="s">
        <v>101</v>
      </c>
      <c r="D114" s="46">
        <v>2</v>
      </c>
      <c r="E114" s="86" t="s">
        <v>52</v>
      </c>
      <c r="F114" s="43">
        <v>163.05000000000001</v>
      </c>
      <c r="G114" s="43">
        <v>33.593767441860464</v>
      </c>
      <c r="H114" s="44">
        <v>33.593767441860464</v>
      </c>
      <c r="I114" s="44">
        <v>22.322668511667899</v>
      </c>
      <c r="J114" s="44">
        <v>22.322668511667899</v>
      </c>
      <c r="K114" s="44">
        <v>34.601580465116278</v>
      </c>
      <c r="L114" s="44">
        <v>34.601580465116278</v>
      </c>
      <c r="M114" s="28">
        <v>27</v>
      </c>
      <c r="N114" s="44">
        <v>115.43940000000001</v>
      </c>
      <c r="O114" s="28">
        <v>27</v>
      </c>
      <c r="P114" s="44">
        <v>6.9203160930232563</v>
      </c>
      <c r="Q114" s="44">
        <v>6.9203160930232563</v>
      </c>
      <c r="R114" s="44">
        <v>4.5984697134035875</v>
      </c>
      <c r="S114" s="44">
        <v>4.5984697134035875</v>
      </c>
      <c r="T114" s="44">
        <v>20.760948279069765</v>
      </c>
      <c r="U114" s="44">
        <v>20.760948279069765</v>
      </c>
      <c r="V114" s="44">
        <v>13.795409140210761</v>
      </c>
      <c r="W114" s="44">
        <v>13.795409140210761</v>
      </c>
      <c r="X114" s="44">
        <v>8.6503951162790695</v>
      </c>
      <c r="Y114" s="44">
        <v>8.6503951162790695</v>
      </c>
      <c r="Z114" s="44">
        <v>5.7480871417544837</v>
      </c>
      <c r="AA114" s="44">
        <v>5.7480871417544837</v>
      </c>
      <c r="AB114" s="44">
        <v>5.8715185013180768</v>
      </c>
      <c r="AC114" s="44">
        <v>8.3679576898896073</v>
      </c>
      <c r="AD114" s="44">
        <v>4.6972148010544625</v>
      </c>
      <c r="AE114" s="44">
        <v>1.8821335272701623</v>
      </c>
      <c r="AF114" s="44">
        <v>5.6464005818104859</v>
      </c>
      <c r="AG114" s="44">
        <v>2.3526669090877026</v>
      </c>
      <c r="AH114" s="44">
        <v>9.4106676363508104</v>
      </c>
      <c r="AJ114" s="63" t="s">
        <v>63</v>
      </c>
      <c r="AK114" s="44">
        <v>0</v>
      </c>
      <c r="AL114" s="44">
        <v>0</v>
      </c>
      <c r="AM114" s="44">
        <v>27</v>
      </c>
      <c r="AN114" s="44">
        <v>27</v>
      </c>
      <c r="AO114" s="44">
        <v>0</v>
      </c>
      <c r="AP114" s="44">
        <v>0</v>
      </c>
      <c r="AQ114" s="44">
        <v>0</v>
      </c>
      <c r="AR114" s="44">
        <v>0</v>
      </c>
      <c r="AS114" s="44">
        <v>0</v>
      </c>
      <c r="AT114" s="44">
        <v>0</v>
      </c>
      <c r="AU114" s="44">
        <v>0</v>
      </c>
      <c r="AV114" s="44">
        <v>0</v>
      </c>
      <c r="AW114" s="44">
        <v>0</v>
      </c>
      <c r="AX114" s="44">
        <v>0</v>
      </c>
      <c r="AY114" s="44">
        <v>8.6503951162790695</v>
      </c>
      <c r="AZ114" s="44">
        <v>0</v>
      </c>
      <c r="BA114" s="44">
        <v>0</v>
      </c>
      <c r="BB114" s="44">
        <v>0</v>
      </c>
      <c r="BC114" s="44">
        <v>8.6503951162790695</v>
      </c>
      <c r="BD114" s="44">
        <v>8.6503951162790695</v>
      </c>
      <c r="BE114" s="44">
        <v>0</v>
      </c>
      <c r="BF114" s="44">
        <v>0</v>
      </c>
      <c r="BG114" s="44">
        <v>0</v>
      </c>
      <c r="BH114" s="44">
        <v>8.6503951162790695</v>
      </c>
      <c r="BI114" s="44">
        <v>5.7480871417544837</v>
      </c>
      <c r="BJ114" s="44">
        <v>0</v>
      </c>
      <c r="BK114" s="44">
        <v>0</v>
      </c>
      <c r="BL114" s="44">
        <v>0</v>
      </c>
      <c r="BM114" s="44">
        <v>5.7480871417544837</v>
      </c>
      <c r="BN114" s="44">
        <v>4.6972148010544625</v>
      </c>
      <c r="BO114" s="44">
        <v>2.3526669090877026</v>
      </c>
      <c r="BP114" s="44">
        <v>0</v>
      </c>
      <c r="BQ114" s="44">
        <v>0</v>
      </c>
      <c r="BR114" s="44">
        <v>0</v>
      </c>
      <c r="BS114" s="44">
        <v>2.3526669090877026</v>
      </c>
      <c r="BT114" s="64">
        <v>2017</v>
      </c>
      <c r="BU114" s="44">
        <v>0</v>
      </c>
      <c r="BV114" s="44">
        <v>27</v>
      </c>
      <c r="BW114" s="44">
        <v>0</v>
      </c>
      <c r="BX114" s="44">
        <v>0</v>
      </c>
      <c r="BY114" s="44">
        <v>0</v>
      </c>
      <c r="BZ114" s="44">
        <v>0</v>
      </c>
      <c r="CA114" s="44">
        <v>0</v>
      </c>
      <c r="CB114" s="44">
        <v>0</v>
      </c>
      <c r="CC114" s="44">
        <v>0</v>
      </c>
      <c r="CD114" s="44">
        <v>0</v>
      </c>
      <c r="CE114" s="44">
        <v>0</v>
      </c>
      <c r="CF114" s="44">
        <v>8.6503951162790695</v>
      </c>
      <c r="CG114" s="44">
        <v>0</v>
      </c>
      <c r="CH114" s="44">
        <v>0</v>
      </c>
      <c r="CI114" s="44">
        <v>0</v>
      </c>
      <c r="CJ114" s="44">
        <v>0</v>
      </c>
      <c r="CK114" s="44">
        <v>0</v>
      </c>
      <c r="CL114" s="44">
        <v>0</v>
      </c>
      <c r="CM114" s="44">
        <v>0</v>
      </c>
      <c r="CN114" s="44">
        <v>0</v>
      </c>
      <c r="CO114" s="44">
        <v>0</v>
      </c>
      <c r="CP114" s="44">
        <v>0</v>
      </c>
      <c r="CQ114" s="44">
        <v>0</v>
      </c>
      <c r="CR114" s="44">
        <v>0</v>
      </c>
      <c r="CS114" s="44">
        <v>0</v>
      </c>
      <c r="CT114" s="44">
        <v>0</v>
      </c>
      <c r="CU114" s="44">
        <v>0</v>
      </c>
      <c r="CV114" s="44">
        <v>0</v>
      </c>
      <c r="CW114" s="44">
        <v>0</v>
      </c>
      <c r="CX114" s="44">
        <v>0</v>
      </c>
      <c r="CY114" s="44">
        <v>0</v>
      </c>
      <c r="CZ114" s="44">
        <v>0</v>
      </c>
      <c r="DA114" s="44">
        <v>0</v>
      </c>
      <c r="DB114" s="44">
        <v>0</v>
      </c>
      <c r="DC114" s="44">
        <v>0</v>
      </c>
      <c r="DD114" s="44">
        <v>0</v>
      </c>
      <c r="DE114" s="44">
        <v>0</v>
      </c>
      <c r="DF114" s="44">
        <v>0</v>
      </c>
      <c r="DG114" s="44">
        <v>0</v>
      </c>
      <c r="DH114" s="44">
        <v>0</v>
      </c>
      <c r="DI114" s="44">
        <v>0</v>
      </c>
      <c r="DJ114" s="44">
        <v>0</v>
      </c>
      <c r="DK114" s="44">
        <v>0</v>
      </c>
      <c r="DL114" s="44">
        <v>0</v>
      </c>
      <c r="DM114" s="44">
        <v>0</v>
      </c>
      <c r="DN114" s="44">
        <v>0</v>
      </c>
      <c r="DO114" s="44">
        <v>0</v>
      </c>
      <c r="DP114" s="44">
        <v>0</v>
      </c>
      <c r="DQ114" s="44">
        <v>0</v>
      </c>
      <c r="DR114" s="44">
        <v>0</v>
      </c>
      <c r="DS114" s="44">
        <v>0</v>
      </c>
      <c r="DT114" s="44">
        <v>2.3526669090877026</v>
      </c>
      <c r="DU114" s="44">
        <v>0</v>
      </c>
      <c r="DV114" s="44">
        <v>0</v>
      </c>
      <c r="DW114" s="44">
        <v>0</v>
      </c>
      <c r="DX114" s="44">
        <v>0</v>
      </c>
      <c r="DY114" s="44">
        <v>0</v>
      </c>
      <c r="DZ114" s="44">
        <v>0</v>
      </c>
      <c r="EA114" s="44">
        <v>0</v>
      </c>
      <c r="EB114" s="44">
        <v>0</v>
      </c>
    </row>
    <row r="115" spans="2:132" x14ac:dyDescent="0.25">
      <c r="B115" s="41" t="s">
        <v>204</v>
      </c>
      <c r="C115" s="47" t="s">
        <v>101</v>
      </c>
      <c r="D115" s="46">
        <v>2</v>
      </c>
      <c r="E115" s="86" t="s">
        <v>52</v>
      </c>
      <c r="F115" s="43">
        <v>367.73</v>
      </c>
      <c r="G115" s="43">
        <v>66.3451511627907</v>
      </c>
      <c r="H115" s="44">
        <v>66.3451511627907</v>
      </c>
      <c r="I115" s="44">
        <v>44.085582819092565</v>
      </c>
      <c r="J115" s="44">
        <v>44.085582819092565</v>
      </c>
      <c r="K115" s="44">
        <v>68.335505697674421</v>
      </c>
      <c r="L115" s="44">
        <v>68.335505697674421</v>
      </c>
      <c r="M115" s="44">
        <v>36.03754</v>
      </c>
      <c r="N115" s="44">
        <v>260.35284000000001</v>
      </c>
      <c r="O115" s="44">
        <v>41.553490000000004</v>
      </c>
      <c r="P115" s="44">
        <v>12.300391025581396</v>
      </c>
      <c r="Q115" s="44">
        <v>12.300391025581396</v>
      </c>
      <c r="R115" s="44">
        <v>8.1734670546597616</v>
      </c>
      <c r="S115" s="44">
        <v>8.1734670546597616</v>
      </c>
      <c r="T115" s="44">
        <v>38.267883190697681</v>
      </c>
      <c r="U115" s="44">
        <v>38.267883190697681</v>
      </c>
      <c r="V115" s="44">
        <v>25.428564170052596</v>
      </c>
      <c r="W115" s="44">
        <v>25.428564170052596</v>
      </c>
      <c r="X115" s="44">
        <v>15.033811253488373</v>
      </c>
      <c r="Y115" s="44">
        <v>15.033811253488373</v>
      </c>
      <c r="Z115" s="44">
        <v>9.9897930668063761</v>
      </c>
      <c r="AA115" s="44">
        <v>9.9897930668063761</v>
      </c>
      <c r="AB115" s="44">
        <v>4.4090885494491223</v>
      </c>
      <c r="AC115" s="44">
        <v>10.238597754041475</v>
      </c>
      <c r="AD115" s="44">
        <v>4.1595946704914262</v>
      </c>
      <c r="AE115" s="44">
        <v>3.3453642921194757</v>
      </c>
      <c r="AF115" s="44">
        <v>10.40780001992726</v>
      </c>
      <c r="AG115" s="44">
        <v>4.0887785792571369</v>
      </c>
      <c r="AH115" s="44">
        <v>18.58535717844153</v>
      </c>
      <c r="AJ115" s="63" t="s">
        <v>63</v>
      </c>
      <c r="AK115" s="44">
        <v>0</v>
      </c>
      <c r="AL115" s="44">
        <v>0</v>
      </c>
      <c r="AM115" s="44">
        <v>41.553490000000004</v>
      </c>
      <c r="AN115" s="44">
        <v>41.553490000000004</v>
      </c>
      <c r="AO115" s="44">
        <v>0</v>
      </c>
      <c r="AP115" s="44">
        <v>0</v>
      </c>
      <c r="AQ115" s="44">
        <v>0</v>
      </c>
      <c r="AR115" s="44">
        <v>0</v>
      </c>
      <c r="AS115" s="44">
        <v>0</v>
      </c>
      <c r="AT115" s="44">
        <v>0</v>
      </c>
      <c r="AU115" s="44">
        <v>0</v>
      </c>
      <c r="AV115" s="44">
        <v>0</v>
      </c>
      <c r="AW115" s="44">
        <v>0</v>
      </c>
      <c r="AX115" s="44">
        <v>0</v>
      </c>
      <c r="AY115" s="44">
        <v>15.033811253488373</v>
      </c>
      <c r="AZ115" s="44">
        <v>0</v>
      </c>
      <c r="BA115" s="44">
        <v>0</v>
      </c>
      <c r="BB115" s="44">
        <v>0</v>
      </c>
      <c r="BC115" s="44">
        <v>15.033811253488373</v>
      </c>
      <c r="BD115" s="44">
        <v>15.033811253488373</v>
      </c>
      <c r="BE115" s="44">
        <v>0</v>
      </c>
      <c r="BF115" s="44">
        <v>0</v>
      </c>
      <c r="BG115" s="44">
        <v>0</v>
      </c>
      <c r="BH115" s="44">
        <v>15.033811253488373</v>
      </c>
      <c r="BI115" s="44">
        <v>9.9897930668063761</v>
      </c>
      <c r="BJ115" s="44">
        <v>0</v>
      </c>
      <c r="BK115" s="44">
        <v>0</v>
      </c>
      <c r="BL115" s="44">
        <v>0</v>
      </c>
      <c r="BM115" s="44">
        <v>9.9897930668063761</v>
      </c>
      <c r="BN115" s="44">
        <v>4.1595946704914262</v>
      </c>
      <c r="BO115" s="44">
        <v>4.0887785792571369</v>
      </c>
      <c r="BP115" s="44">
        <v>0</v>
      </c>
      <c r="BQ115" s="44">
        <v>0</v>
      </c>
      <c r="BR115" s="44">
        <v>0</v>
      </c>
      <c r="BS115" s="44">
        <v>4.0887785792571369</v>
      </c>
      <c r="BT115" s="64">
        <v>2017</v>
      </c>
      <c r="BU115" s="44">
        <v>0</v>
      </c>
      <c r="BV115" s="44">
        <v>41.553490000000004</v>
      </c>
      <c r="BW115" s="44">
        <v>0</v>
      </c>
      <c r="BX115" s="44">
        <v>0</v>
      </c>
      <c r="BY115" s="44">
        <v>0</v>
      </c>
      <c r="BZ115" s="44">
        <v>0</v>
      </c>
      <c r="CA115" s="44">
        <v>0</v>
      </c>
      <c r="CB115" s="44">
        <v>0</v>
      </c>
      <c r="CC115" s="44">
        <v>0</v>
      </c>
      <c r="CD115" s="44">
        <v>0</v>
      </c>
      <c r="CE115" s="44">
        <v>0</v>
      </c>
      <c r="CF115" s="44">
        <v>15.033811253488373</v>
      </c>
      <c r="CG115" s="44">
        <v>0</v>
      </c>
      <c r="CH115" s="44">
        <v>0</v>
      </c>
      <c r="CI115" s="44">
        <v>0</v>
      </c>
      <c r="CJ115" s="44">
        <v>0</v>
      </c>
      <c r="CK115" s="44">
        <v>0</v>
      </c>
      <c r="CL115" s="44">
        <v>0</v>
      </c>
      <c r="CM115" s="44">
        <v>0</v>
      </c>
      <c r="CN115" s="44">
        <v>0</v>
      </c>
      <c r="CO115" s="44">
        <v>0</v>
      </c>
      <c r="CP115" s="44">
        <v>0</v>
      </c>
      <c r="CQ115" s="44">
        <v>0</v>
      </c>
      <c r="CR115" s="44">
        <v>0</v>
      </c>
      <c r="CS115" s="44">
        <v>0</v>
      </c>
      <c r="CT115" s="44">
        <v>0</v>
      </c>
      <c r="CU115" s="44">
        <v>0</v>
      </c>
      <c r="CV115" s="44">
        <v>0</v>
      </c>
      <c r="CW115" s="44">
        <v>0</v>
      </c>
      <c r="CX115" s="44">
        <v>0</v>
      </c>
      <c r="CY115" s="44">
        <v>0</v>
      </c>
      <c r="CZ115" s="44">
        <v>0</v>
      </c>
      <c r="DA115" s="44">
        <v>0</v>
      </c>
      <c r="DB115" s="44">
        <v>0</v>
      </c>
      <c r="DC115" s="44">
        <v>0</v>
      </c>
      <c r="DD115" s="44">
        <v>0</v>
      </c>
      <c r="DE115" s="44">
        <v>0</v>
      </c>
      <c r="DF115" s="44">
        <v>0</v>
      </c>
      <c r="DG115" s="44">
        <v>0</v>
      </c>
      <c r="DH115" s="44">
        <v>0</v>
      </c>
      <c r="DI115" s="44">
        <v>0</v>
      </c>
      <c r="DJ115" s="44">
        <v>0</v>
      </c>
      <c r="DK115" s="44">
        <v>0</v>
      </c>
      <c r="DL115" s="44">
        <v>0</v>
      </c>
      <c r="DM115" s="44">
        <v>0</v>
      </c>
      <c r="DN115" s="44">
        <v>0</v>
      </c>
      <c r="DO115" s="44">
        <v>0</v>
      </c>
      <c r="DP115" s="44">
        <v>0</v>
      </c>
      <c r="DQ115" s="44">
        <v>0</v>
      </c>
      <c r="DR115" s="44">
        <v>0</v>
      </c>
      <c r="DS115" s="44">
        <v>0</v>
      </c>
      <c r="DT115" s="44">
        <v>4.0887785792571369</v>
      </c>
      <c r="DU115" s="44">
        <v>0</v>
      </c>
      <c r="DV115" s="44">
        <v>0</v>
      </c>
      <c r="DW115" s="44">
        <v>0</v>
      </c>
      <c r="DX115" s="44">
        <v>0</v>
      </c>
      <c r="DY115" s="44">
        <v>0</v>
      </c>
      <c r="DZ115" s="44">
        <v>0</v>
      </c>
      <c r="EA115" s="44">
        <v>0</v>
      </c>
      <c r="EB115" s="44">
        <v>0</v>
      </c>
    </row>
    <row r="116" spans="2:132" x14ac:dyDescent="0.25">
      <c r="B116" s="41" t="s">
        <v>205</v>
      </c>
      <c r="C116" s="47" t="s">
        <v>101</v>
      </c>
      <c r="D116" s="46">
        <v>2</v>
      </c>
      <c r="E116" s="86" t="s">
        <v>52</v>
      </c>
      <c r="F116" s="43">
        <v>214.5</v>
      </c>
      <c r="G116" s="43">
        <v>22.542872093023256</v>
      </c>
      <c r="H116" s="44">
        <v>22.542872093023256</v>
      </c>
      <c r="I116" s="44">
        <v>14.979476830170569</v>
      </c>
      <c r="J116" s="44">
        <v>14.979476830170569</v>
      </c>
      <c r="K116" s="44">
        <v>25.022588023255818</v>
      </c>
      <c r="L116" s="44">
        <v>25.022588023255818</v>
      </c>
      <c r="M116" s="44">
        <v>21.021000000000001</v>
      </c>
      <c r="N116" s="44">
        <v>151.86600000000001</v>
      </c>
      <c r="O116" s="44">
        <v>24.238499999999998</v>
      </c>
      <c r="P116" s="44">
        <v>4.5040658441860471</v>
      </c>
      <c r="Q116" s="44">
        <v>4.5040658441860471</v>
      </c>
      <c r="R116" s="44">
        <v>2.99289947066808</v>
      </c>
      <c r="S116" s="44">
        <v>2.99289947066808</v>
      </c>
      <c r="T116" s="44">
        <v>14.012649293023259</v>
      </c>
      <c r="U116" s="44">
        <v>14.012649293023259</v>
      </c>
      <c r="V116" s="44">
        <v>9.3112427976340282</v>
      </c>
      <c r="W116" s="44">
        <v>9.3112427976340282</v>
      </c>
      <c r="X116" s="44">
        <v>5.5049693651162803</v>
      </c>
      <c r="Y116" s="44">
        <v>5.5049693651162803</v>
      </c>
      <c r="Z116" s="44">
        <v>3.6579882419276539</v>
      </c>
      <c r="AA116" s="44">
        <v>3.6579882419276539</v>
      </c>
      <c r="AB116" s="44">
        <v>7.0236238156397741</v>
      </c>
      <c r="AC116" s="44">
        <v>16.309960259933177</v>
      </c>
      <c r="AD116" s="44">
        <v>6.6261831359050545</v>
      </c>
      <c r="AE116" s="44">
        <v>1.2249806541237793</v>
      </c>
      <c r="AF116" s="44">
        <v>3.8110509239406474</v>
      </c>
      <c r="AG116" s="44">
        <v>1.4971985772623972</v>
      </c>
      <c r="AH116" s="44">
        <v>6.8054480784654414</v>
      </c>
      <c r="AJ116" s="63" t="s">
        <v>63</v>
      </c>
      <c r="AK116" s="44">
        <v>0</v>
      </c>
      <c r="AL116" s="44">
        <v>0</v>
      </c>
      <c r="AM116" s="44">
        <v>24.238499999999998</v>
      </c>
      <c r="AN116" s="44">
        <v>24.238499999999998</v>
      </c>
      <c r="AO116" s="44">
        <v>0</v>
      </c>
      <c r="AP116" s="44">
        <v>0</v>
      </c>
      <c r="AQ116" s="44">
        <v>0</v>
      </c>
      <c r="AR116" s="44">
        <v>0</v>
      </c>
      <c r="AS116" s="44">
        <v>0</v>
      </c>
      <c r="AT116" s="44">
        <v>0</v>
      </c>
      <c r="AU116" s="44">
        <v>0</v>
      </c>
      <c r="AV116" s="44">
        <v>0</v>
      </c>
      <c r="AW116" s="44">
        <v>0</v>
      </c>
      <c r="AX116" s="44">
        <v>0</v>
      </c>
      <c r="AY116" s="44">
        <v>5.5049693651162803</v>
      </c>
      <c r="AZ116" s="44">
        <v>0</v>
      </c>
      <c r="BA116" s="44">
        <v>0</v>
      </c>
      <c r="BB116" s="44">
        <v>0</v>
      </c>
      <c r="BC116" s="44">
        <v>5.5049693651162803</v>
      </c>
      <c r="BD116" s="44">
        <v>5.5049693651162803</v>
      </c>
      <c r="BE116" s="44">
        <v>0</v>
      </c>
      <c r="BF116" s="44">
        <v>0</v>
      </c>
      <c r="BG116" s="44">
        <v>0</v>
      </c>
      <c r="BH116" s="44">
        <v>5.5049693651162803</v>
      </c>
      <c r="BI116" s="44">
        <v>3.6579882419276539</v>
      </c>
      <c r="BJ116" s="44">
        <v>0</v>
      </c>
      <c r="BK116" s="44">
        <v>0</v>
      </c>
      <c r="BL116" s="44">
        <v>0</v>
      </c>
      <c r="BM116" s="44">
        <v>3.6579882419276539</v>
      </c>
      <c r="BN116" s="44">
        <v>6.6261831359050545</v>
      </c>
      <c r="BO116" s="44">
        <v>1.4971985772623972</v>
      </c>
      <c r="BP116" s="44">
        <v>0</v>
      </c>
      <c r="BQ116" s="44">
        <v>0</v>
      </c>
      <c r="BR116" s="44">
        <v>0</v>
      </c>
      <c r="BS116" s="44">
        <v>1.4971985772623972</v>
      </c>
      <c r="BT116" s="64">
        <v>2017</v>
      </c>
      <c r="BU116" s="44">
        <v>0</v>
      </c>
      <c r="BV116" s="44">
        <v>24.238499999999998</v>
      </c>
      <c r="BW116" s="44">
        <v>0</v>
      </c>
      <c r="BX116" s="44">
        <v>0</v>
      </c>
      <c r="BY116" s="44">
        <v>0</v>
      </c>
      <c r="BZ116" s="44">
        <v>0</v>
      </c>
      <c r="CA116" s="44">
        <v>0</v>
      </c>
      <c r="CB116" s="44">
        <v>0</v>
      </c>
      <c r="CC116" s="44">
        <v>0</v>
      </c>
      <c r="CD116" s="44">
        <v>0</v>
      </c>
      <c r="CE116" s="44">
        <v>0</v>
      </c>
      <c r="CF116" s="44">
        <v>5.5049693651162803</v>
      </c>
      <c r="CG116" s="44">
        <v>0</v>
      </c>
      <c r="CH116" s="44">
        <v>0</v>
      </c>
      <c r="CI116" s="44">
        <v>0</v>
      </c>
      <c r="CJ116" s="44">
        <v>0</v>
      </c>
      <c r="CK116" s="44">
        <v>0</v>
      </c>
      <c r="CL116" s="44">
        <v>0</v>
      </c>
      <c r="CM116" s="44">
        <v>0</v>
      </c>
      <c r="CN116" s="44">
        <v>0</v>
      </c>
      <c r="CO116" s="44">
        <v>0</v>
      </c>
      <c r="CP116" s="44">
        <v>0</v>
      </c>
      <c r="CQ116" s="44">
        <v>0</v>
      </c>
      <c r="CR116" s="44">
        <v>0</v>
      </c>
      <c r="CS116" s="44">
        <v>0</v>
      </c>
      <c r="CT116" s="44">
        <v>0</v>
      </c>
      <c r="CU116" s="44">
        <v>0</v>
      </c>
      <c r="CV116" s="44">
        <v>0</v>
      </c>
      <c r="CW116" s="44">
        <v>0</v>
      </c>
      <c r="CX116" s="44">
        <v>0</v>
      </c>
      <c r="CY116" s="44">
        <v>0</v>
      </c>
      <c r="CZ116" s="44">
        <v>0</v>
      </c>
      <c r="DA116" s="44">
        <v>0</v>
      </c>
      <c r="DB116" s="44">
        <v>0</v>
      </c>
      <c r="DC116" s="44">
        <v>0</v>
      </c>
      <c r="DD116" s="44">
        <v>0</v>
      </c>
      <c r="DE116" s="44">
        <v>0</v>
      </c>
      <c r="DF116" s="44">
        <v>0</v>
      </c>
      <c r="DG116" s="44">
        <v>0</v>
      </c>
      <c r="DH116" s="44">
        <v>0</v>
      </c>
      <c r="DI116" s="44">
        <v>0</v>
      </c>
      <c r="DJ116" s="44">
        <v>0</v>
      </c>
      <c r="DK116" s="44">
        <v>0</v>
      </c>
      <c r="DL116" s="44">
        <v>0</v>
      </c>
      <c r="DM116" s="44">
        <v>0</v>
      </c>
      <c r="DN116" s="44">
        <v>0</v>
      </c>
      <c r="DO116" s="44">
        <v>0</v>
      </c>
      <c r="DP116" s="44">
        <v>0</v>
      </c>
      <c r="DQ116" s="44">
        <v>0</v>
      </c>
      <c r="DR116" s="44">
        <v>0</v>
      </c>
      <c r="DS116" s="44">
        <v>0</v>
      </c>
      <c r="DT116" s="44">
        <v>1.4971985772623972</v>
      </c>
      <c r="DU116" s="44">
        <v>0</v>
      </c>
      <c r="DV116" s="44">
        <v>0</v>
      </c>
      <c r="DW116" s="44">
        <v>0</v>
      </c>
      <c r="DX116" s="44">
        <v>0</v>
      </c>
      <c r="DY116" s="44">
        <v>0</v>
      </c>
      <c r="DZ116" s="44">
        <v>0</v>
      </c>
      <c r="EA116" s="44">
        <v>0</v>
      </c>
      <c r="EB116" s="44">
        <v>0</v>
      </c>
    </row>
    <row r="117" spans="2:132" x14ac:dyDescent="0.25">
      <c r="B117" s="41" t="s">
        <v>206</v>
      </c>
      <c r="C117" s="47" t="s">
        <v>101</v>
      </c>
      <c r="D117" s="46">
        <v>2</v>
      </c>
      <c r="E117" s="86" t="s">
        <v>52</v>
      </c>
      <c r="F117" s="43">
        <v>206.8</v>
      </c>
      <c r="G117" s="43">
        <v>23.386918604651161</v>
      </c>
      <c r="H117" s="44">
        <v>23.386918604651161</v>
      </c>
      <c r="I117" s="44">
        <v>15.540335939530882</v>
      </c>
      <c r="J117" s="44">
        <v>15.540335939530882</v>
      </c>
      <c r="K117" s="44">
        <v>25.959479651162791</v>
      </c>
      <c r="L117" s="44">
        <v>25.959479651162791</v>
      </c>
      <c r="M117" s="44">
        <v>20.266400000000001</v>
      </c>
      <c r="N117" s="44">
        <v>146.4144</v>
      </c>
      <c r="O117" s="44">
        <v>23.368400000000001</v>
      </c>
      <c r="P117" s="44">
        <v>4.6727063372093021</v>
      </c>
      <c r="Q117" s="44">
        <v>4.6727063372093021</v>
      </c>
      <c r="R117" s="44">
        <v>3.1049591207182705</v>
      </c>
      <c r="S117" s="44">
        <v>3.1049591207182705</v>
      </c>
      <c r="T117" s="44">
        <v>14.537308604651164</v>
      </c>
      <c r="U117" s="44">
        <v>14.537308604651164</v>
      </c>
      <c r="V117" s="44">
        <v>9.6598728200123993</v>
      </c>
      <c r="W117" s="44">
        <v>9.6598728200123993</v>
      </c>
      <c r="X117" s="44">
        <v>5.7110855232558144</v>
      </c>
      <c r="Y117" s="44">
        <v>5.7110855232558144</v>
      </c>
      <c r="Z117" s="44">
        <v>3.7949500364334421</v>
      </c>
      <c r="AA117" s="44">
        <v>3.7949500364334421</v>
      </c>
      <c r="AB117" s="44">
        <v>6.5271068674526616</v>
      </c>
      <c r="AC117" s="44">
        <v>15.156969737393712</v>
      </c>
      <c r="AD117" s="44">
        <v>6.1577622302405901</v>
      </c>
      <c r="AE117" s="44">
        <v>1.2708461784304552</v>
      </c>
      <c r="AF117" s="44">
        <v>3.9537436662280836</v>
      </c>
      <c r="AG117" s="44">
        <v>1.55325644030389</v>
      </c>
      <c r="AH117" s="44">
        <v>7.0602565468358627</v>
      </c>
      <c r="AJ117" s="63" t="s">
        <v>63</v>
      </c>
      <c r="AK117" s="44">
        <v>0</v>
      </c>
      <c r="AL117" s="44">
        <v>0</v>
      </c>
      <c r="AM117" s="44">
        <v>23.368400000000001</v>
      </c>
      <c r="AN117" s="44">
        <v>23.368400000000001</v>
      </c>
      <c r="AO117" s="44">
        <v>0</v>
      </c>
      <c r="AP117" s="44">
        <v>0</v>
      </c>
      <c r="AQ117" s="44">
        <v>0</v>
      </c>
      <c r="AR117" s="44">
        <v>0</v>
      </c>
      <c r="AS117" s="44">
        <v>0</v>
      </c>
      <c r="AT117" s="44">
        <v>0</v>
      </c>
      <c r="AU117" s="44">
        <v>0</v>
      </c>
      <c r="AV117" s="44">
        <v>0</v>
      </c>
      <c r="AW117" s="44">
        <v>0</v>
      </c>
      <c r="AX117" s="44">
        <v>0</v>
      </c>
      <c r="AY117" s="44">
        <v>5.7110855232558144</v>
      </c>
      <c r="AZ117" s="44">
        <v>0</v>
      </c>
      <c r="BA117" s="44">
        <v>0</v>
      </c>
      <c r="BB117" s="44">
        <v>0</v>
      </c>
      <c r="BC117" s="44">
        <v>5.7110855232558144</v>
      </c>
      <c r="BD117" s="44">
        <v>5.7110855232558144</v>
      </c>
      <c r="BE117" s="44">
        <v>0</v>
      </c>
      <c r="BF117" s="44">
        <v>0</v>
      </c>
      <c r="BG117" s="44">
        <v>0</v>
      </c>
      <c r="BH117" s="44">
        <v>5.7110855232558144</v>
      </c>
      <c r="BI117" s="44">
        <v>3.7949500364334421</v>
      </c>
      <c r="BJ117" s="44">
        <v>0</v>
      </c>
      <c r="BK117" s="44">
        <v>0</v>
      </c>
      <c r="BL117" s="44">
        <v>0</v>
      </c>
      <c r="BM117" s="44">
        <v>3.7949500364334421</v>
      </c>
      <c r="BN117" s="44">
        <v>6.1577622302405901</v>
      </c>
      <c r="BO117" s="44">
        <v>1.55325644030389</v>
      </c>
      <c r="BP117" s="44">
        <v>0</v>
      </c>
      <c r="BQ117" s="44">
        <v>0</v>
      </c>
      <c r="BR117" s="44">
        <v>0</v>
      </c>
      <c r="BS117" s="44">
        <v>1.55325644030389</v>
      </c>
      <c r="BT117" s="64">
        <v>2017</v>
      </c>
      <c r="BU117" s="44">
        <v>0</v>
      </c>
      <c r="BV117" s="44">
        <v>23.368400000000001</v>
      </c>
      <c r="BW117" s="44">
        <v>0</v>
      </c>
      <c r="BX117" s="44">
        <v>0</v>
      </c>
      <c r="BY117" s="44">
        <v>0</v>
      </c>
      <c r="BZ117" s="44">
        <v>0</v>
      </c>
      <c r="CA117" s="44">
        <v>0</v>
      </c>
      <c r="CB117" s="44">
        <v>0</v>
      </c>
      <c r="CC117" s="44">
        <v>0</v>
      </c>
      <c r="CD117" s="44">
        <v>0</v>
      </c>
      <c r="CE117" s="44">
        <v>0</v>
      </c>
      <c r="CF117" s="44">
        <v>5.7110855232558144</v>
      </c>
      <c r="CG117" s="44">
        <v>0</v>
      </c>
      <c r="CH117" s="44">
        <v>0</v>
      </c>
      <c r="CI117" s="44">
        <v>0</v>
      </c>
      <c r="CJ117" s="44">
        <v>0</v>
      </c>
      <c r="CK117" s="44">
        <v>0</v>
      </c>
      <c r="CL117" s="44">
        <v>0</v>
      </c>
      <c r="CM117" s="44">
        <v>0</v>
      </c>
      <c r="CN117" s="44">
        <v>0</v>
      </c>
      <c r="CO117" s="44">
        <v>0</v>
      </c>
      <c r="CP117" s="44">
        <v>0</v>
      </c>
      <c r="CQ117" s="44">
        <v>0</v>
      </c>
      <c r="CR117" s="44">
        <v>0</v>
      </c>
      <c r="CS117" s="44">
        <v>0</v>
      </c>
      <c r="CT117" s="44">
        <v>0</v>
      </c>
      <c r="CU117" s="44">
        <v>0</v>
      </c>
      <c r="CV117" s="44">
        <v>0</v>
      </c>
      <c r="CW117" s="44">
        <v>0</v>
      </c>
      <c r="CX117" s="44">
        <v>0</v>
      </c>
      <c r="CY117" s="44">
        <v>0</v>
      </c>
      <c r="CZ117" s="44">
        <v>0</v>
      </c>
      <c r="DA117" s="44">
        <v>0</v>
      </c>
      <c r="DB117" s="44">
        <v>0</v>
      </c>
      <c r="DC117" s="44">
        <v>0</v>
      </c>
      <c r="DD117" s="44">
        <v>0</v>
      </c>
      <c r="DE117" s="44">
        <v>0</v>
      </c>
      <c r="DF117" s="44">
        <v>0</v>
      </c>
      <c r="DG117" s="44">
        <v>0</v>
      </c>
      <c r="DH117" s="44">
        <v>0</v>
      </c>
      <c r="DI117" s="44">
        <v>0</v>
      </c>
      <c r="DJ117" s="44">
        <v>0</v>
      </c>
      <c r="DK117" s="44">
        <v>0</v>
      </c>
      <c r="DL117" s="44">
        <v>0</v>
      </c>
      <c r="DM117" s="44">
        <v>0</v>
      </c>
      <c r="DN117" s="44">
        <v>0</v>
      </c>
      <c r="DO117" s="44">
        <v>0</v>
      </c>
      <c r="DP117" s="44">
        <v>0</v>
      </c>
      <c r="DQ117" s="44">
        <v>0</v>
      </c>
      <c r="DR117" s="44">
        <v>0</v>
      </c>
      <c r="DS117" s="44">
        <v>0</v>
      </c>
      <c r="DT117" s="44">
        <v>1.55325644030389</v>
      </c>
      <c r="DU117" s="44">
        <v>0</v>
      </c>
      <c r="DV117" s="44">
        <v>0</v>
      </c>
      <c r="DW117" s="44">
        <v>0</v>
      </c>
      <c r="DX117" s="44">
        <v>0</v>
      </c>
      <c r="DY117" s="44">
        <v>0</v>
      </c>
      <c r="DZ117" s="44">
        <v>0</v>
      </c>
      <c r="EA117" s="44">
        <v>0</v>
      </c>
      <c r="EB117" s="44">
        <v>0</v>
      </c>
    </row>
    <row r="118" spans="2:132" x14ac:dyDescent="0.25">
      <c r="B118" s="41" t="s">
        <v>207</v>
      </c>
      <c r="C118" s="47" t="s">
        <v>101</v>
      </c>
      <c r="D118" s="46">
        <v>2</v>
      </c>
      <c r="E118" s="86" t="s">
        <v>52</v>
      </c>
      <c r="F118" s="43">
        <v>366.34</v>
      </c>
      <c r="G118" s="43">
        <v>36.259313953488373</v>
      </c>
      <c r="H118" s="44">
        <v>36.259313953488373</v>
      </c>
      <c r="I118" s="44">
        <v>24.093893227219102</v>
      </c>
      <c r="J118" s="44">
        <v>24.093893227219102</v>
      </c>
      <c r="K118" s="44">
        <v>44.961549302325579</v>
      </c>
      <c r="L118" s="44">
        <v>44.961549302325579</v>
      </c>
      <c r="M118" s="44">
        <v>35.901319999999998</v>
      </c>
      <c r="N118" s="44">
        <v>259.36872</v>
      </c>
      <c r="O118" s="44">
        <v>41.396419999999999</v>
      </c>
      <c r="P118" s="44">
        <v>8.0930788744186035</v>
      </c>
      <c r="Q118" s="44">
        <v>8.0930788744186035</v>
      </c>
      <c r="R118" s="44">
        <v>5.3777569683153024</v>
      </c>
      <c r="S118" s="44">
        <v>5.3777569683153024</v>
      </c>
      <c r="T118" s="44">
        <v>25.178467609302327</v>
      </c>
      <c r="U118" s="44">
        <v>25.178467609302327</v>
      </c>
      <c r="V118" s="44">
        <v>16.730799456980943</v>
      </c>
      <c r="W118" s="44">
        <v>16.730799456980943</v>
      </c>
      <c r="X118" s="44">
        <v>9.8915408465116279</v>
      </c>
      <c r="Y118" s="44">
        <v>9.8915408465116279</v>
      </c>
      <c r="Z118" s="44">
        <v>6.5728140723853707</v>
      </c>
      <c r="AA118" s="44">
        <v>6.5728140723853707</v>
      </c>
      <c r="AB118" s="44">
        <v>6.6758911218047956</v>
      </c>
      <c r="AC118" s="44">
        <v>15.50247019975953</v>
      </c>
      <c r="AD118" s="44">
        <v>6.2981273384744672</v>
      </c>
      <c r="AE118" s="44">
        <v>2.2010923899475601</v>
      </c>
      <c r="AF118" s="44">
        <v>6.8478429909479663</v>
      </c>
      <c r="AG118" s="44">
        <v>2.6902240321581297</v>
      </c>
      <c r="AH118" s="44">
        <v>12.228291055264224</v>
      </c>
      <c r="AJ118" s="63" t="s">
        <v>63</v>
      </c>
      <c r="AK118" s="44">
        <v>0</v>
      </c>
      <c r="AL118" s="44">
        <v>0</v>
      </c>
      <c r="AM118" s="44">
        <v>41.396419999999999</v>
      </c>
      <c r="AN118" s="44">
        <v>41.396419999999999</v>
      </c>
      <c r="AO118" s="44">
        <v>0</v>
      </c>
      <c r="AP118" s="44">
        <v>0</v>
      </c>
      <c r="AQ118" s="44">
        <v>0</v>
      </c>
      <c r="AR118" s="44">
        <v>0</v>
      </c>
      <c r="AS118" s="44">
        <v>0</v>
      </c>
      <c r="AT118" s="44">
        <v>0</v>
      </c>
      <c r="AU118" s="44">
        <v>0</v>
      </c>
      <c r="AV118" s="44">
        <v>0</v>
      </c>
      <c r="AW118" s="44">
        <v>0</v>
      </c>
      <c r="AX118" s="44">
        <v>0</v>
      </c>
      <c r="AY118" s="44">
        <v>9.8915408465116279</v>
      </c>
      <c r="AZ118" s="44">
        <v>0</v>
      </c>
      <c r="BA118" s="44">
        <v>0</v>
      </c>
      <c r="BB118" s="44">
        <v>0</v>
      </c>
      <c r="BC118" s="44">
        <v>9.8915408465116279</v>
      </c>
      <c r="BD118" s="44">
        <v>9.8915408465116279</v>
      </c>
      <c r="BE118" s="44">
        <v>0</v>
      </c>
      <c r="BF118" s="44">
        <v>0</v>
      </c>
      <c r="BG118" s="44">
        <v>0</v>
      </c>
      <c r="BH118" s="44">
        <v>9.8915408465116279</v>
      </c>
      <c r="BI118" s="44">
        <v>6.5728140723853707</v>
      </c>
      <c r="BJ118" s="44">
        <v>0</v>
      </c>
      <c r="BK118" s="44">
        <v>0</v>
      </c>
      <c r="BL118" s="44">
        <v>0</v>
      </c>
      <c r="BM118" s="44">
        <v>6.5728140723853707</v>
      </c>
      <c r="BN118" s="44">
        <v>6.2981273384744672</v>
      </c>
      <c r="BO118" s="44">
        <v>2.6902240321581297</v>
      </c>
      <c r="BP118" s="44">
        <v>0</v>
      </c>
      <c r="BQ118" s="44">
        <v>0</v>
      </c>
      <c r="BR118" s="44">
        <v>0</v>
      </c>
      <c r="BS118" s="44">
        <v>2.6902240321581297</v>
      </c>
      <c r="BT118" s="64">
        <v>2017</v>
      </c>
      <c r="BU118" s="44">
        <v>0</v>
      </c>
      <c r="BV118" s="44">
        <v>41.396419999999999</v>
      </c>
      <c r="BW118" s="44">
        <v>0</v>
      </c>
      <c r="BX118" s="44">
        <v>0</v>
      </c>
      <c r="BY118" s="44">
        <v>0</v>
      </c>
      <c r="BZ118" s="44">
        <v>0</v>
      </c>
      <c r="CA118" s="44">
        <v>0</v>
      </c>
      <c r="CB118" s="44">
        <v>0</v>
      </c>
      <c r="CC118" s="44">
        <v>0</v>
      </c>
      <c r="CD118" s="44">
        <v>0</v>
      </c>
      <c r="CE118" s="44">
        <v>0</v>
      </c>
      <c r="CF118" s="44">
        <v>9.8915408465116279</v>
      </c>
      <c r="CG118" s="44">
        <v>0</v>
      </c>
      <c r="CH118" s="44">
        <v>0</v>
      </c>
      <c r="CI118" s="44">
        <v>0</v>
      </c>
      <c r="CJ118" s="44">
        <v>0</v>
      </c>
      <c r="CK118" s="44">
        <v>0</v>
      </c>
      <c r="CL118" s="44">
        <v>0</v>
      </c>
      <c r="CM118" s="44">
        <v>0</v>
      </c>
      <c r="CN118" s="44">
        <v>0</v>
      </c>
      <c r="CO118" s="44">
        <v>0</v>
      </c>
      <c r="CP118" s="44">
        <v>0</v>
      </c>
      <c r="CQ118" s="44">
        <v>0</v>
      </c>
      <c r="CR118" s="44">
        <v>0</v>
      </c>
      <c r="CS118" s="44">
        <v>0</v>
      </c>
      <c r="CT118" s="44">
        <v>0</v>
      </c>
      <c r="CU118" s="44">
        <v>0</v>
      </c>
      <c r="CV118" s="44">
        <v>0</v>
      </c>
      <c r="CW118" s="44">
        <v>0</v>
      </c>
      <c r="CX118" s="44">
        <v>0</v>
      </c>
      <c r="CY118" s="44">
        <v>0</v>
      </c>
      <c r="CZ118" s="44">
        <v>0</v>
      </c>
      <c r="DA118" s="44">
        <v>0</v>
      </c>
      <c r="DB118" s="44">
        <v>0</v>
      </c>
      <c r="DC118" s="44">
        <v>0</v>
      </c>
      <c r="DD118" s="44">
        <v>0</v>
      </c>
      <c r="DE118" s="44">
        <v>0</v>
      </c>
      <c r="DF118" s="44">
        <v>0</v>
      </c>
      <c r="DG118" s="44">
        <v>0</v>
      </c>
      <c r="DH118" s="44">
        <v>0</v>
      </c>
      <c r="DI118" s="44">
        <v>0</v>
      </c>
      <c r="DJ118" s="44">
        <v>0</v>
      </c>
      <c r="DK118" s="44">
        <v>0</v>
      </c>
      <c r="DL118" s="44">
        <v>0</v>
      </c>
      <c r="DM118" s="44">
        <v>0</v>
      </c>
      <c r="DN118" s="44">
        <v>0</v>
      </c>
      <c r="DO118" s="44">
        <v>0</v>
      </c>
      <c r="DP118" s="44">
        <v>0</v>
      </c>
      <c r="DQ118" s="44">
        <v>0</v>
      </c>
      <c r="DR118" s="44">
        <v>0</v>
      </c>
      <c r="DS118" s="44">
        <v>0</v>
      </c>
      <c r="DT118" s="44">
        <v>2.6902240321581297</v>
      </c>
      <c r="DU118" s="44">
        <v>0</v>
      </c>
      <c r="DV118" s="44">
        <v>0</v>
      </c>
      <c r="DW118" s="44">
        <v>0</v>
      </c>
      <c r="DX118" s="44">
        <v>0</v>
      </c>
      <c r="DY118" s="44">
        <v>0</v>
      </c>
      <c r="DZ118" s="44">
        <v>0</v>
      </c>
      <c r="EA118" s="44">
        <v>0</v>
      </c>
      <c r="EB118" s="44">
        <v>0</v>
      </c>
    </row>
    <row r="119" spans="2:132" x14ac:dyDescent="0.25">
      <c r="B119" s="41" t="s">
        <v>208</v>
      </c>
      <c r="C119" s="47" t="s">
        <v>101</v>
      </c>
      <c r="D119" s="46">
        <v>2</v>
      </c>
      <c r="E119" s="86" t="s">
        <v>52</v>
      </c>
      <c r="F119" s="43">
        <v>486.3</v>
      </c>
      <c r="G119" s="43">
        <v>36.067674418604653</v>
      </c>
      <c r="H119" s="44">
        <v>36.067674418604653</v>
      </c>
      <c r="I119" s="44">
        <v>23.966550980823452</v>
      </c>
      <c r="J119" s="44">
        <v>23.966550980823452</v>
      </c>
      <c r="K119" s="44">
        <v>44.723916279069769</v>
      </c>
      <c r="L119" s="44">
        <v>44.723916279069769</v>
      </c>
      <c r="M119" s="44">
        <v>47.657400000000003</v>
      </c>
      <c r="N119" s="44">
        <v>344.30040000000002</v>
      </c>
      <c r="O119" s="44">
        <v>54.951900000000002</v>
      </c>
      <c r="P119" s="44">
        <v>8.0503049302325582</v>
      </c>
      <c r="Q119" s="44">
        <v>8.0503049302325582</v>
      </c>
      <c r="R119" s="44">
        <v>5.3493341789197943</v>
      </c>
      <c r="S119" s="44">
        <v>5.3493341789197943</v>
      </c>
      <c r="T119" s="44">
        <v>25.045393116279072</v>
      </c>
      <c r="U119" s="44">
        <v>25.045393116279072</v>
      </c>
      <c r="V119" s="44">
        <v>16.642373001083808</v>
      </c>
      <c r="W119" s="44">
        <v>16.642373001083808</v>
      </c>
      <c r="X119" s="44">
        <v>9.8392615813953501</v>
      </c>
      <c r="Y119" s="44">
        <v>9.8392615813953501</v>
      </c>
      <c r="Z119" s="44">
        <v>6.5380751075686385</v>
      </c>
      <c r="AA119" s="44">
        <v>6.5380751075686385</v>
      </c>
      <c r="AB119" s="44">
        <v>8.9090339855386631</v>
      </c>
      <c r="AC119" s="44">
        <v>20.688179502861644</v>
      </c>
      <c r="AD119" s="44">
        <v>8.4049049752252483</v>
      </c>
      <c r="AE119" s="44">
        <v>2.1894590666478773</v>
      </c>
      <c r="AF119" s="44">
        <v>6.8116504295711744</v>
      </c>
      <c r="AG119" s="44">
        <v>2.6760055259029611</v>
      </c>
      <c r="AH119" s="44">
        <v>12.163661481377096</v>
      </c>
      <c r="AJ119" s="63" t="s">
        <v>63</v>
      </c>
      <c r="AK119" s="44">
        <v>0</v>
      </c>
      <c r="AL119" s="44">
        <v>0</v>
      </c>
      <c r="AM119" s="44">
        <v>54.951900000000002</v>
      </c>
      <c r="AN119" s="44">
        <v>54.951900000000002</v>
      </c>
      <c r="AO119" s="44">
        <v>0</v>
      </c>
      <c r="AP119" s="44">
        <v>0</v>
      </c>
      <c r="AQ119" s="44">
        <v>0</v>
      </c>
      <c r="AR119" s="44">
        <v>0</v>
      </c>
      <c r="AS119" s="44">
        <v>0</v>
      </c>
      <c r="AT119" s="44">
        <v>0</v>
      </c>
      <c r="AU119" s="44">
        <v>0</v>
      </c>
      <c r="AV119" s="44">
        <v>0</v>
      </c>
      <c r="AW119" s="44">
        <v>0</v>
      </c>
      <c r="AX119" s="44">
        <v>0</v>
      </c>
      <c r="AY119" s="44">
        <v>9.8392615813953501</v>
      </c>
      <c r="AZ119" s="44">
        <v>0</v>
      </c>
      <c r="BA119" s="44">
        <v>0</v>
      </c>
      <c r="BB119" s="44">
        <v>0</v>
      </c>
      <c r="BC119" s="44">
        <v>9.8392615813953501</v>
      </c>
      <c r="BD119" s="44">
        <v>9.8392615813953501</v>
      </c>
      <c r="BE119" s="44">
        <v>0</v>
      </c>
      <c r="BF119" s="44">
        <v>0</v>
      </c>
      <c r="BG119" s="44">
        <v>0</v>
      </c>
      <c r="BH119" s="44">
        <v>9.8392615813953501</v>
      </c>
      <c r="BI119" s="44">
        <v>6.5380751075686385</v>
      </c>
      <c r="BJ119" s="44">
        <v>0</v>
      </c>
      <c r="BK119" s="44">
        <v>0</v>
      </c>
      <c r="BL119" s="44">
        <v>0</v>
      </c>
      <c r="BM119" s="44">
        <v>6.5380751075686385</v>
      </c>
      <c r="BN119" s="44">
        <v>8.4049049752252483</v>
      </c>
      <c r="BO119" s="44">
        <v>2.6760055259029611</v>
      </c>
      <c r="BP119" s="44">
        <v>0</v>
      </c>
      <c r="BQ119" s="44">
        <v>0</v>
      </c>
      <c r="BR119" s="44">
        <v>0</v>
      </c>
      <c r="BS119" s="44">
        <v>2.6760055259029611</v>
      </c>
      <c r="BT119" s="64">
        <v>2017</v>
      </c>
      <c r="BU119" s="44">
        <v>0</v>
      </c>
      <c r="BV119" s="44">
        <v>54.951900000000002</v>
      </c>
      <c r="BW119" s="44">
        <v>0</v>
      </c>
      <c r="BX119" s="44">
        <v>0</v>
      </c>
      <c r="BY119" s="44">
        <v>0</v>
      </c>
      <c r="BZ119" s="44">
        <v>0</v>
      </c>
      <c r="CA119" s="44">
        <v>0</v>
      </c>
      <c r="CB119" s="44">
        <v>0</v>
      </c>
      <c r="CC119" s="44">
        <v>0</v>
      </c>
      <c r="CD119" s="44">
        <v>0</v>
      </c>
      <c r="CE119" s="44">
        <v>0</v>
      </c>
      <c r="CF119" s="44">
        <v>9.8392615813953501</v>
      </c>
      <c r="CG119" s="44">
        <v>0</v>
      </c>
      <c r="CH119" s="44">
        <v>0</v>
      </c>
      <c r="CI119" s="44">
        <v>0</v>
      </c>
      <c r="CJ119" s="44">
        <v>0</v>
      </c>
      <c r="CK119" s="44">
        <v>0</v>
      </c>
      <c r="CL119" s="44">
        <v>0</v>
      </c>
      <c r="CM119" s="44">
        <v>0</v>
      </c>
      <c r="CN119" s="44">
        <v>0</v>
      </c>
      <c r="CO119" s="44">
        <v>0</v>
      </c>
      <c r="CP119" s="44">
        <v>0</v>
      </c>
      <c r="CQ119" s="44">
        <v>0</v>
      </c>
      <c r="CR119" s="44">
        <v>0</v>
      </c>
      <c r="CS119" s="44">
        <v>0</v>
      </c>
      <c r="CT119" s="44">
        <v>0</v>
      </c>
      <c r="CU119" s="44">
        <v>0</v>
      </c>
      <c r="CV119" s="44">
        <v>0</v>
      </c>
      <c r="CW119" s="44">
        <v>0</v>
      </c>
      <c r="CX119" s="44">
        <v>0</v>
      </c>
      <c r="CY119" s="44">
        <v>0</v>
      </c>
      <c r="CZ119" s="44">
        <v>0</v>
      </c>
      <c r="DA119" s="44">
        <v>0</v>
      </c>
      <c r="DB119" s="44">
        <v>0</v>
      </c>
      <c r="DC119" s="44">
        <v>0</v>
      </c>
      <c r="DD119" s="44">
        <v>0</v>
      </c>
      <c r="DE119" s="44">
        <v>0</v>
      </c>
      <c r="DF119" s="44">
        <v>0</v>
      </c>
      <c r="DG119" s="44">
        <v>0</v>
      </c>
      <c r="DH119" s="44">
        <v>0</v>
      </c>
      <c r="DI119" s="44">
        <v>0</v>
      </c>
      <c r="DJ119" s="44">
        <v>0</v>
      </c>
      <c r="DK119" s="44">
        <v>0</v>
      </c>
      <c r="DL119" s="44">
        <v>0</v>
      </c>
      <c r="DM119" s="44">
        <v>0</v>
      </c>
      <c r="DN119" s="44">
        <v>0</v>
      </c>
      <c r="DO119" s="44">
        <v>0</v>
      </c>
      <c r="DP119" s="44">
        <v>0</v>
      </c>
      <c r="DQ119" s="44">
        <v>0</v>
      </c>
      <c r="DR119" s="44">
        <v>0</v>
      </c>
      <c r="DS119" s="44">
        <v>0</v>
      </c>
      <c r="DT119" s="44">
        <v>2.6760055259029611</v>
      </c>
      <c r="DU119" s="44">
        <v>0</v>
      </c>
      <c r="DV119" s="44">
        <v>0</v>
      </c>
      <c r="DW119" s="44">
        <v>0</v>
      </c>
      <c r="DX119" s="44">
        <v>0</v>
      </c>
      <c r="DY119" s="44">
        <v>0</v>
      </c>
      <c r="DZ119" s="44">
        <v>0</v>
      </c>
      <c r="EA119" s="44">
        <v>0</v>
      </c>
      <c r="EB119" s="44">
        <v>0</v>
      </c>
    </row>
    <row r="120" spans="2:132" x14ac:dyDescent="0.25">
      <c r="B120" s="41" t="s">
        <v>209</v>
      </c>
      <c r="C120" s="47" t="s">
        <v>101</v>
      </c>
      <c r="D120" s="46">
        <v>2</v>
      </c>
      <c r="E120" s="86" t="s">
        <v>52</v>
      </c>
      <c r="F120" s="43">
        <v>290.3</v>
      </c>
      <c r="G120" s="43">
        <v>60.516313953488371</v>
      </c>
      <c r="H120" s="44">
        <v>60.516313953488371</v>
      </c>
      <c r="I120" s="44">
        <v>40.212388154132256</v>
      </c>
      <c r="J120" s="44">
        <v>40.212388154132256</v>
      </c>
      <c r="K120" s="44">
        <v>62.331803372093027</v>
      </c>
      <c r="L120" s="44">
        <v>62.331803372093027</v>
      </c>
      <c r="M120" s="44">
        <v>28.449400000000001</v>
      </c>
      <c r="N120" s="44">
        <v>205.5324</v>
      </c>
      <c r="O120" s="44">
        <v>32.803899999999999</v>
      </c>
      <c r="P120" s="44">
        <v>12.466360674418606</v>
      </c>
      <c r="Q120" s="44">
        <v>12.466360674418606</v>
      </c>
      <c r="R120" s="44">
        <v>8.2837519597512461</v>
      </c>
      <c r="S120" s="44">
        <v>8.2837519597512461</v>
      </c>
      <c r="T120" s="44">
        <v>37.399082023255815</v>
      </c>
      <c r="U120" s="44">
        <v>37.399082023255815</v>
      </c>
      <c r="V120" s="44">
        <v>24.851255879253735</v>
      </c>
      <c r="W120" s="44">
        <v>24.851255879253735</v>
      </c>
      <c r="X120" s="44">
        <v>15.582950843023257</v>
      </c>
      <c r="Y120" s="44">
        <v>15.582950843023257</v>
      </c>
      <c r="Z120" s="44">
        <v>10.354689949689057</v>
      </c>
      <c r="AA120" s="44">
        <v>10.354689949689057</v>
      </c>
      <c r="AB120" s="44">
        <v>3.4343616441231917</v>
      </c>
      <c r="AC120" s="44">
        <v>8.2705035511538085</v>
      </c>
      <c r="AD120" s="44">
        <v>3.1680233941707812</v>
      </c>
      <c r="AE120" s="44">
        <v>3.3905034210821965</v>
      </c>
      <c r="AF120" s="44">
        <v>10.171510263246589</v>
      </c>
      <c r="AG120" s="44">
        <v>4.2381292763527458</v>
      </c>
      <c r="AH120" s="44">
        <v>16.952517105410983</v>
      </c>
      <c r="AJ120" s="63" t="s">
        <v>63</v>
      </c>
      <c r="AK120" s="44">
        <v>0</v>
      </c>
      <c r="AL120" s="44">
        <v>0</v>
      </c>
      <c r="AM120" s="44">
        <v>32.803899999999999</v>
      </c>
      <c r="AN120" s="44">
        <v>32.803899999999999</v>
      </c>
      <c r="AO120" s="44">
        <v>0</v>
      </c>
      <c r="AP120" s="44">
        <v>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15.582950843023257</v>
      </c>
      <c r="AZ120" s="44">
        <v>0</v>
      </c>
      <c r="BA120" s="44">
        <v>0</v>
      </c>
      <c r="BB120" s="44">
        <v>0</v>
      </c>
      <c r="BC120" s="44">
        <v>15.582950843023257</v>
      </c>
      <c r="BD120" s="44">
        <v>15.582950843023257</v>
      </c>
      <c r="BE120" s="44">
        <v>0</v>
      </c>
      <c r="BF120" s="44">
        <v>0</v>
      </c>
      <c r="BG120" s="44">
        <v>0</v>
      </c>
      <c r="BH120" s="44">
        <v>15.582950843023257</v>
      </c>
      <c r="BI120" s="44">
        <v>10.354689949689057</v>
      </c>
      <c r="BJ120" s="44">
        <v>0</v>
      </c>
      <c r="BK120" s="44">
        <v>0</v>
      </c>
      <c r="BL120" s="44">
        <v>0</v>
      </c>
      <c r="BM120" s="44">
        <v>10.354689949689057</v>
      </c>
      <c r="BN120" s="44">
        <v>3.1680233941707812</v>
      </c>
      <c r="BO120" s="44">
        <v>4.2381292763527458</v>
      </c>
      <c r="BP120" s="44">
        <v>0</v>
      </c>
      <c r="BQ120" s="44">
        <v>0</v>
      </c>
      <c r="BR120" s="44">
        <v>0</v>
      </c>
      <c r="BS120" s="44">
        <v>4.2381292763527458</v>
      </c>
      <c r="BT120" s="64">
        <v>2017</v>
      </c>
      <c r="BU120" s="44">
        <v>0</v>
      </c>
      <c r="BV120" s="44">
        <v>32.803899999999999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44">
        <v>0</v>
      </c>
      <c r="CE120" s="44">
        <v>0</v>
      </c>
      <c r="CF120" s="44">
        <v>15.582950843023257</v>
      </c>
      <c r="CG120" s="44">
        <v>0</v>
      </c>
      <c r="CH120" s="44">
        <v>0</v>
      </c>
      <c r="CI120" s="44">
        <v>0</v>
      </c>
      <c r="CJ120" s="44">
        <v>0</v>
      </c>
      <c r="CK120" s="44">
        <v>0</v>
      </c>
      <c r="CL120" s="44">
        <v>0</v>
      </c>
      <c r="CM120" s="44">
        <v>0</v>
      </c>
      <c r="CN120" s="44">
        <v>0</v>
      </c>
      <c r="CO120" s="44">
        <v>0</v>
      </c>
      <c r="CP120" s="44">
        <v>0</v>
      </c>
      <c r="CQ120" s="44">
        <v>0</v>
      </c>
      <c r="CR120" s="44">
        <v>0</v>
      </c>
      <c r="CS120" s="44">
        <v>0</v>
      </c>
      <c r="CT120" s="44">
        <v>0</v>
      </c>
      <c r="CU120" s="44">
        <v>0</v>
      </c>
      <c r="CV120" s="44">
        <v>0</v>
      </c>
      <c r="CW120" s="44">
        <v>0</v>
      </c>
      <c r="CX120" s="44">
        <v>0</v>
      </c>
      <c r="CY120" s="44">
        <v>0</v>
      </c>
      <c r="CZ120" s="44">
        <v>0</v>
      </c>
      <c r="DA120" s="44">
        <v>0</v>
      </c>
      <c r="DB120" s="44">
        <v>0</v>
      </c>
      <c r="DC120" s="44">
        <v>0</v>
      </c>
      <c r="DD120" s="44">
        <v>0</v>
      </c>
      <c r="DE120" s="44">
        <v>0</v>
      </c>
      <c r="DF120" s="44">
        <v>0</v>
      </c>
      <c r="DG120" s="44">
        <v>0</v>
      </c>
      <c r="DH120" s="44">
        <v>0</v>
      </c>
      <c r="DI120" s="44">
        <v>0</v>
      </c>
      <c r="DJ120" s="44">
        <v>0</v>
      </c>
      <c r="DK120" s="44">
        <v>0</v>
      </c>
      <c r="DL120" s="44">
        <v>0</v>
      </c>
      <c r="DM120" s="44">
        <v>0</v>
      </c>
      <c r="DN120" s="44">
        <v>0</v>
      </c>
      <c r="DO120" s="44">
        <v>0</v>
      </c>
      <c r="DP120" s="44">
        <v>0</v>
      </c>
      <c r="DQ120" s="44">
        <v>0</v>
      </c>
      <c r="DR120" s="44">
        <v>0</v>
      </c>
      <c r="DS120" s="44">
        <v>0</v>
      </c>
      <c r="DT120" s="44">
        <v>4.2381292763527458</v>
      </c>
      <c r="DU120" s="44">
        <v>0</v>
      </c>
      <c r="DV120" s="44">
        <v>0</v>
      </c>
      <c r="DW120" s="44">
        <v>0</v>
      </c>
      <c r="DX120" s="44">
        <v>0</v>
      </c>
      <c r="DY120" s="44">
        <v>0</v>
      </c>
      <c r="DZ120" s="44">
        <v>0</v>
      </c>
      <c r="EA120" s="44">
        <v>0</v>
      </c>
      <c r="EB120" s="44">
        <v>0</v>
      </c>
    </row>
    <row r="121" spans="2:132" x14ac:dyDescent="0.25">
      <c r="B121" s="41" t="s">
        <v>210</v>
      </c>
      <c r="C121" s="47" t="s">
        <v>101</v>
      </c>
      <c r="D121" s="46">
        <v>2</v>
      </c>
      <c r="E121" s="86" t="s">
        <v>52</v>
      </c>
      <c r="F121" s="43">
        <v>385.36</v>
      </c>
      <c r="G121" s="43">
        <v>80.332360465116281</v>
      </c>
      <c r="H121" s="44">
        <v>80.332360465116281</v>
      </c>
      <c r="I121" s="44">
        <v>53.379921038213119</v>
      </c>
      <c r="J121" s="44">
        <v>53.379921038213119</v>
      </c>
      <c r="K121" s="44">
        <v>82.742331279069774</v>
      </c>
      <c r="L121" s="44">
        <v>82.742331279069774</v>
      </c>
      <c r="M121" s="44">
        <v>37.765279999999997</v>
      </c>
      <c r="N121" s="44">
        <v>272.83488</v>
      </c>
      <c r="O121" s="44">
        <v>43.545679999999997</v>
      </c>
      <c r="P121" s="44">
        <v>16.548466255813956</v>
      </c>
      <c r="Q121" s="44">
        <v>16.548466255813956</v>
      </c>
      <c r="R121" s="44">
        <v>10.996263733871904</v>
      </c>
      <c r="S121" s="44">
        <v>10.996263733871904</v>
      </c>
      <c r="T121" s="44">
        <v>49.645398767441861</v>
      </c>
      <c r="U121" s="44">
        <v>49.645398767441861</v>
      </c>
      <c r="V121" s="44">
        <v>32.988791201615712</v>
      </c>
      <c r="W121" s="44">
        <v>32.988791201615712</v>
      </c>
      <c r="X121" s="44">
        <v>20.685582819767443</v>
      </c>
      <c r="Y121" s="44">
        <v>20.685582819767443</v>
      </c>
      <c r="Z121" s="44">
        <v>13.745329667339879</v>
      </c>
      <c r="AA121" s="44">
        <v>13.745329667339879</v>
      </c>
      <c r="AB121" s="44">
        <v>3.4343737940434456</v>
      </c>
      <c r="AC121" s="44">
        <v>8.2705328101454416</v>
      </c>
      <c r="AD121" s="44">
        <v>3.1680346018523213</v>
      </c>
      <c r="AE121" s="44">
        <v>4.5007226182004558</v>
      </c>
      <c r="AF121" s="44">
        <v>13.502167854601364</v>
      </c>
      <c r="AG121" s="44">
        <v>5.6259032727505689</v>
      </c>
      <c r="AH121" s="44">
        <v>22.503613091002276</v>
      </c>
      <c r="AJ121" s="63" t="s">
        <v>63</v>
      </c>
      <c r="AK121" s="44">
        <v>0</v>
      </c>
      <c r="AL121" s="44">
        <v>0</v>
      </c>
      <c r="AM121" s="44">
        <v>43.545679999999997</v>
      </c>
      <c r="AN121" s="44">
        <v>43.545679999999997</v>
      </c>
      <c r="AO121" s="44">
        <v>0</v>
      </c>
      <c r="AP121" s="44">
        <v>0</v>
      </c>
      <c r="AQ121" s="44">
        <v>0</v>
      </c>
      <c r="AR121" s="44">
        <v>0</v>
      </c>
      <c r="AS121" s="44">
        <v>0</v>
      </c>
      <c r="AT121" s="44">
        <v>0</v>
      </c>
      <c r="AU121" s="44">
        <v>0</v>
      </c>
      <c r="AV121" s="44">
        <v>0</v>
      </c>
      <c r="AW121" s="44">
        <v>0</v>
      </c>
      <c r="AX121" s="44">
        <v>0</v>
      </c>
      <c r="AY121" s="44">
        <v>20.685582819767443</v>
      </c>
      <c r="AZ121" s="44">
        <v>0</v>
      </c>
      <c r="BA121" s="44">
        <v>0</v>
      </c>
      <c r="BB121" s="44">
        <v>0</v>
      </c>
      <c r="BC121" s="44">
        <v>20.685582819767443</v>
      </c>
      <c r="BD121" s="44">
        <v>20.685582819767443</v>
      </c>
      <c r="BE121" s="44">
        <v>0</v>
      </c>
      <c r="BF121" s="44">
        <v>0</v>
      </c>
      <c r="BG121" s="44">
        <v>0</v>
      </c>
      <c r="BH121" s="44">
        <v>20.685582819767443</v>
      </c>
      <c r="BI121" s="44">
        <v>13.745329667339879</v>
      </c>
      <c r="BJ121" s="44">
        <v>0</v>
      </c>
      <c r="BK121" s="44">
        <v>0</v>
      </c>
      <c r="BL121" s="44">
        <v>0</v>
      </c>
      <c r="BM121" s="44">
        <v>13.745329667339879</v>
      </c>
      <c r="BN121" s="44">
        <v>3.1680346018523213</v>
      </c>
      <c r="BO121" s="44">
        <v>5.6259032727505689</v>
      </c>
      <c r="BP121" s="44">
        <v>0</v>
      </c>
      <c r="BQ121" s="44">
        <v>0</v>
      </c>
      <c r="BR121" s="44">
        <v>0</v>
      </c>
      <c r="BS121" s="44">
        <v>5.6259032727505689</v>
      </c>
      <c r="BT121" s="64">
        <v>2017</v>
      </c>
      <c r="BU121" s="44">
        <v>0</v>
      </c>
      <c r="BV121" s="44">
        <v>43.545679999999997</v>
      </c>
      <c r="BW121" s="44">
        <v>0</v>
      </c>
      <c r="BX121" s="44">
        <v>0</v>
      </c>
      <c r="BY121" s="44">
        <v>0</v>
      </c>
      <c r="BZ121" s="44">
        <v>0</v>
      </c>
      <c r="CA121" s="44">
        <v>0</v>
      </c>
      <c r="CB121" s="44">
        <v>0</v>
      </c>
      <c r="CC121" s="44">
        <v>0</v>
      </c>
      <c r="CD121" s="44">
        <v>0</v>
      </c>
      <c r="CE121" s="44">
        <v>0</v>
      </c>
      <c r="CF121" s="44">
        <v>20.685582819767443</v>
      </c>
      <c r="CG121" s="44">
        <v>0</v>
      </c>
      <c r="CH121" s="44">
        <v>0</v>
      </c>
      <c r="CI121" s="44">
        <v>0</v>
      </c>
      <c r="CJ121" s="44">
        <v>0</v>
      </c>
      <c r="CK121" s="44">
        <v>0</v>
      </c>
      <c r="CL121" s="44">
        <v>0</v>
      </c>
      <c r="CM121" s="44">
        <v>0</v>
      </c>
      <c r="CN121" s="44">
        <v>0</v>
      </c>
      <c r="CO121" s="44">
        <v>0</v>
      </c>
      <c r="CP121" s="44">
        <v>0</v>
      </c>
      <c r="CQ121" s="44">
        <v>0</v>
      </c>
      <c r="CR121" s="44">
        <v>0</v>
      </c>
      <c r="CS121" s="44">
        <v>0</v>
      </c>
      <c r="CT121" s="44">
        <v>0</v>
      </c>
      <c r="CU121" s="44">
        <v>0</v>
      </c>
      <c r="CV121" s="44">
        <v>0</v>
      </c>
      <c r="CW121" s="44">
        <v>0</v>
      </c>
      <c r="CX121" s="44">
        <v>0</v>
      </c>
      <c r="CY121" s="44">
        <v>0</v>
      </c>
      <c r="CZ121" s="44">
        <v>0</v>
      </c>
      <c r="DA121" s="44">
        <v>0</v>
      </c>
      <c r="DB121" s="44">
        <v>0</v>
      </c>
      <c r="DC121" s="44">
        <v>0</v>
      </c>
      <c r="DD121" s="44">
        <v>0</v>
      </c>
      <c r="DE121" s="44">
        <v>0</v>
      </c>
      <c r="DF121" s="44">
        <v>0</v>
      </c>
      <c r="DG121" s="44">
        <v>0</v>
      </c>
      <c r="DH121" s="44">
        <v>0</v>
      </c>
      <c r="DI121" s="44">
        <v>0</v>
      </c>
      <c r="DJ121" s="44">
        <v>0</v>
      </c>
      <c r="DK121" s="44">
        <v>0</v>
      </c>
      <c r="DL121" s="44">
        <v>0</v>
      </c>
      <c r="DM121" s="44">
        <v>0</v>
      </c>
      <c r="DN121" s="44">
        <v>0</v>
      </c>
      <c r="DO121" s="44">
        <v>0</v>
      </c>
      <c r="DP121" s="44">
        <v>0</v>
      </c>
      <c r="DQ121" s="44">
        <v>0</v>
      </c>
      <c r="DR121" s="44">
        <v>0</v>
      </c>
      <c r="DS121" s="44">
        <v>0</v>
      </c>
      <c r="DT121" s="44">
        <v>5.6259032727505689</v>
      </c>
      <c r="DU121" s="44">
        <v>0</v>
      </c>
      <c r="DV121" s="44">
        <v>0</v>
      </c>
      <c r="DW121" s="44">
        <v>0</v>
      </c>
      <c r="DX121" s="44">
        <v>0</v>
      </c>
      <c r="DY121" s="44">
        <v>0</v>
      </c>
      <c r="DZ121" s="44">
        <v>0</v>
      </c>
      <c r="EA121" s="44">
        <v>0</v>
      </c>
      <c r="EB121" s="44">
        <v>0</v>
      </c>
    </row>
    <row r="122" spans="2:132" x14ac:dyDescent="0.25">
      <c r="B122" s="41" t="s">
        <v>211</v>
      </c>
      <c r="C122" s="47" t="s">
        <v>101</v>
      </c>
      <c r="D122" s="46">
        <v>2</v>
      </c>
      <c r="E122" s="86" t="s">
        <v>52</v>
      </c>
      <c r="F122" s="43">
        <v>382.3</v>
      </c>
      <c r="G122" s="43">
        <v>79.694941860465121</v>
      </c>
      <c r="H122" s="44">
        <v>79.694941860465121</v>
      </c>
      <c r="I122" s="44">
        <v>52.95636377452059</v>
      </c>
      <c r="J122" s="44">
        <v>52.95636377452059</v>
      </c>
      <c r="K122" s="44">
        <v>82.085790116279071</v>
      </c>
      <c r="L122" s="44">
        <v>82.085790116279071</v>
      </c>
      <c r="M122" s="44">
        <v>37.465400000000002</v>
      </c>
      <c r="N122" s="44">
        <v>270.66840000000002</v>
      </c>
      <c r="O122" s="44">
        <v>43.1999</v>
      </c>
      <c r="P122" s="44">
        <v>16.417158023255816</v>
      </c>
      <c r="Q122" s="44">
        <v>16.417158023255816</v>
      </c>
      <c r="R122" s="44">
        <v>10.909010937551242</v>
      </c>
      <c r="S122" s="44">
        <v>10.909010937551242</v>
      </c>
      <c r="T122" s="44">
        <v>49.25147406976744</v>
      </c>
      <c r="U122" s="44">
        <v>49.25147406976744</v>
      </c>
      <c r="V122" s="44">
        <v>32.727032812653718</v>
      </c>
      <c r="W122" s="44">
        <v>32.727032812653718</v>
      </c>
      <c r="X122" s="44">
        <v>20.521447529069768</v>
      </c>
      <c r="Y122" s="44">
        <v>20.521447529069768</v>
      </c>
      <c r="Z122" s="44">
        <v>13.636263671939052</v>
      </c>
      <c r="AA122" s="44">
        <v>13.636263671939052</v>
      </c>
      <c r="AB122" s="44">
        <v>3.4343535096326434</v>
      </c>
      <c r="AC122" s="44">
        <v>8.2704839619724897</v>
      </c>
      <c r="AD122" s="44">
        <v>3.1680158905182751</v>
      </c>
      <c r="AE122" s="44">
        <v>4.4650104305514811</v>
      </c>
      <c r="AF122" s="44">
        <v>13.395031291654442</v>
      </c>
      <c r="AG122" s="44">
        <v>5.5812630381893511</v>
      </c>
      <c r="AH122" s="44">
        <v>22.325052152757404</v>
      </c>
      <c r="AJ122" s="63" t="s">
        <v>63</v>
      </c>
      <c r="AK122" s="44">
        <v>0</v>
      </c>
      <c r="AL122" s="44">
        <v>0</v>
      </c>
      <c r="AM122" s="44">
        <v>43.1999</v>
      </c>
      <c r="AN122" s="44">
        <v>43.1999</v>
      </c>
      <c r="AO122" s="44">
        <v>0</v>
      </c>
      <c r="AP122" s="44">
        <v>0</v>
      </c>
      <c r="AQ122" s="44">
        <v>0</v>
      </c>
      <c r="AR122" s="44">
        <v>0</v>
      </c>
      <c r="AS122" s="44">
        <v>0</v>
      </c>
      <c r="AT122" s="44">
        <v>0</v>
      </c>
      <c r="AU122" s="44">
        <v>0</v>
      </c>
      <c r="AV122" s="44">
        <v>0</v>
      </c>
      <c r="AW122" s="44">
        <v>0</v>
      </c>
      <c r="AX122" s="44">
        <v>0</v>
      </c>
      <c r="AY122" s="44">
        <v>20.521447529069768</v>
      </c>
      <c r="AZ122" s="44">
        <v>0</v>
      </c>
      <c r="BA122" s="44">
        <v>0</v>
      </c>
      <c r="BB122" s="44">
        <v>0</v>
      </c>
      <c r="BC122" s="44">
        <v>20.521447529069768</v>
      </c>
      <c r="BD122" s="44">
        <v>20.521447529069768</v>
      </c>
      <c r="BE122" s="44">
        <v>0</v>
      </c>
      <c r="BF122" s="44">
        <v>0</v>
      </c>
      <c r="BG122" s="44">
        <v>0</v>
      </c>
      <c r="BH122" s="44">
        <v>20.521447529069768</v>
      </c>
      <c r="BI122" s="44">
        <v>13.636263671939052</v>
      </c>
      <c r="BJ122" s="44">
        <v>0</v>
      </c>
      <c r="BK122" s="44">
        <v>0</v>
      </c>
      <c r="BL122" s="44">
        <v>0</v>
      </c>
      <c r="BM122" s="44">
        <v>13.636263671939052</v>
      </c>
      <c r="BN122" s="44">
        <v>3.1680158905182751</v>
      </c>
      <c r="BO122" s="44">
        <v>5.5812630381893511</v>
      </c>
      <c r="BP122" s="44">
        <v>0</v>
      </c>
      <c r="BQ122" s="44">
        <v>0</v>
      </c>
      <c r="BR122" s="44">
        <v>0</v>
      </c>
      <c r="BS122" s="44">
        <v>5.5812630381893511</v>
      </c>
      <c r="BT122" s="64">
        <v>2017</v>
      </c>
      <c r="BU122" s="44">
        <v>0</v>
      </c>
      <c r="BV122" s="44">
        <v>43.1999</v>
      </c>
      <c r="BW122" s="44">
        <v>0</v>
      </c>
      <c r="BX122" s="44">
        <v>0</v>
      </c>
      <c r="BY122" s="44">
        <v>0</v>
      </c>
      <c r="BZ122" s="44">
        <v>0</v>
      </c>
      <c r="CA122" s="44">
        <v>0</v>
      </c>
      <c r="CB122" s="44">
        <v>0</v>
      </c>
      <c r="CC122" s="44">
        <v>0</v>
      </c>
      <c r="CD122" s="44">
        <v>0</v>
      </c>
      <c r="CE122" s="44">
        <v>0</v>
      </c>
      <c r="CF122" s="44">
        <v>20.521447529069768</v>
      </c>
      <c r="CG122" s="44">
        <v>0</v>
      </c>
      <c r="CH122" s="44">
        <v>0</v>
      </c>
      <c r="CI122" s="44">
        <v>0</v>
      </c>
      <c r="CJ122" s="44">
        <v>0</v>
      </c>
      <c r="CK122" s="44">
        <v>0</v>
      </c>
      <c r="CL122" s="44">
        <v>0</v>
      </c>
      <c r="CM122" s="44">
        <v>0</v>
      </c>
      <c r="CN122" s="44">
        <v>0</v>
      </c>
      <c r="CO122" s="44">
        <v>0</v>
      </c>
      <c r="CP122" s="44">
        <v>0</v>
      </c>
      <c r="CQ122" s="44">
        <v>0</v>
      </c>
      <c r="CR122" s="44">
        <v>0</v>
      </c>
      <c r="CS122" s="44">
        <v>0</v>
      </c>
      <c r="CT122" s="44">
        <v>0</v>
      </c>
      <c r="CU122" s="44">
        <v>0</v>
      </c>
      <c r="CV122" s="44">
        <v>0</v>
      </c>
      <c r="CW122" s="44">
        <v>0</v>
      </c>
      <c r="CX122" s="44">
        <v>0</v>
      </c>
      <c r="CY122" s="44">
        <v>0</v>
      </c>
      <c r="CZ122" s="44">
        <v>0</v>
      </c>
      <c r="DA122" s="44">
        <v>0</v>
      </c>
      <c r="DB122" s="44">
        <v>0</v>
      </c>
      <c r="DC122" s="44">
        <v>0</v>
      </c>
      <c r="DD122" s="44">
        <v>0</v>
      </c>
      <c r="DE122" s="44">
        <v>0</v>
      </c>
      <c r="DF122" s="44">
        <v>0</v>
      </c>
      <c r="DG122" s="44">
        <v>0</v>
      </c>
      <c r="DH122" s="44">
        <v>0</v>
      </c>
      <c r="DI122" s="44">
        <v>0</v>
      </c>
      <c r="DJ122" s="44">
        <v>0</v>
      </c>
      <c r="DK122" s="44">
        <v>0</v>
      </c>
      <c r="DL122" s="44">
        <v>0</v>
      </c>
      <c r="DM122" s="44">
        <v>0</v>
      </c>
      <c r="DN122" s="44">
        <v>0</v>
      </c>
      <c r="DO122" s="44">
        <v>0</v>
      </c>
      <c r="DP122" s="44">
        <v>0</v>
      </c>
      <c r="DQ122" s="44">
        <v>0</v>
      </c>
      <c r="DR122" s="44">
        <v>0</v>
      </c>
      <c r="DS122" s="44">
        <v>0</v>
      </c>
      <c r="DT122" s="44">
        <v>5.5812630381893511</v>
      </c>
      <c r="DU122" s="44">
        <v>0</v>
      </c>
      <c r="DV122" s="44">
        <v>0</v>
      </c>
      <c r="DW122" s="44">
        <v>0</v>
      </c>
      <c r="DX122" s="44">
        <v>0</v>
      </c>
      <c r="DY122" s="44">
        <v>0</v>
      </c>
      <c r="DZ122" s="44">
        <v>0</v>
      </c>
      <c r="EA122" s="44">
        <v>0</v>
      </c>
      <c r="EB122" s="44">
        <v>0</v>
      </c>
    </row>
    <row r="123" spans="2:132" x14ac:dyDescent="0.25">
      <c r="B123" s="41" t="s">
        <v>212</v>
      </c>
      <c r="C123" s="47" t="s">
        <v>101</v>
      </c>
      <c r="D123" s="46">
        <v>2</v>
      </c>
      <c r="E123" s="86" t="s">
        <v>52</v>
      </c>
      <c r="F123" s="43">
        <v>331.5</v>
      </c>
      <c r="G123" s="43">
        <v>31.251290697674417</v>
      </c>
      <c r="H123" s="44">
        <v>31.251290697674417</v>
      </c>
      <c r="I123" s="44">
        <v>20.766119906416844</v>
      </c>
      <c r="J123" s="44">
        <v>20.766119906416844</v>
      </c>
      <c r="K123" s="44">
        <v>38.751600465116276</v>
      </c>
      <c r="L123" s="44">
        <v>38.751600465116276</v>
      </c>
      <c r="M123" s="44">
        <v>32.487000000000002</v>
      </c>
      <c r="N123" s="44">
        <v>234.702</v>
      </c>
      <c r="O123" s="44">
        <v>37.459499999999998</v>
      </c>
      <c r="P123" s="44">
        <v>6.9752880837209297</v>
      </c>
      <c r="Q123" s="44">
        <v>6.9752880837209297</v>
      </c>
      <c r="R123" s="44">
        <v>4.6349979631122391</v>
      </c>
      <c r="S123" s="44">
        <v>4.6349979631122391</v>
      </c>
      <c r="T123" s="44">
        <v>21.700896260465118</v>
      </c>
      <c r="U123" s="44">
        <v>21.700896260465118</v>
      </c>
      <c r="V123" s="44">
        <v>14.419993663015859</v>
      </c>
      <c r="W123" s="44">
        <v>14.419993663015859</v>
      </c>
      <c r="X123" s="44">
        <v>8.5253521023255807</v>
      </c>
      <c r="Y123" s="44">
        <v>8.5253521023255807</v>
      </c>
      <c r="Z123" s="44">
        <v>5.6649975104705144</v>
      </c>
      <c r="AA123" s="44">
        <v>5.6649975104705144</v>
      </c>
      <c r="AB123" s="44">
        <v>7.0090645688625326</v>
      </c>
      <c r="AC123" s="44">
        <v>16.276151396790102</v>
      </c>
      <c r="AD123" s="44">
        <v>6.6124477426096426</v>
      </c>
      <c r="AE123" s="44">
        <v>1.8970843800003119</v>
      </c>
      <c r="AF123" s="44">
        <v>5.9020402933343048</v>
      </c>
      <c r="AG123" s="44">
        <v>2.3186586866670478</v>
      </c>
      <c r="AH123" s="44">
        <v>10.539357666668399</v>
      </c>
      <c r="AJ123" s="63" t="s">
        <v>63</v>
      </c>
      <c r="AK123" s="44">
        <v>0</v>
      </c>
      <c r="AL123" s="44">
        <v>0</v>
      </c>
      <c r="AM123" s="44">
        <v>37.459499999999998</v>
      </c>
      <c r="AN123" s="44">
        <v>37.459499999999998</v>
      </c>
      <c r="AO123" s="44">
        <v>0</v>
      </c>
      <c r="AP123" s="44">
        <v>0</v>
      </c>
      <c r="AQ123" s="44">
        <v>0</v>
      </c>
      <c r="AR123" s="44">
        <v>0</v>
      </c>
      <c r="AS123" s="44">
        <v>0</v>
      </c>
      <c r="AT123" s="44">
        <v>0</v>
      </c>
      <c r="AU123" s="44">
        <v>0</v>
      </c>
      <c r="AV123" s="44">
        <v>0</v>
      </c>
      <c r="AW123" s="44">
        <v>0</v>
      </c>
      <c r="AX123" s="44">
        <v>0</v>
      </c>
      <c r="AY123" s="44">
        <v>8.5253521023255807</v>
      </c>
      <c r="AZ123" s="44">
        <v>0</v>
      </c>
      <c r="BA123" s="44">
        <v>0</v>
      </c>
      <c r="BB123" s="44">
        <v>0</v>
      </c>
      <c r="BC123" s="44">
        <v>8.5253521023255807</v>
      </c>
      <c r="BD123" s="44">
        <v>8.5253521023255807</v>
      </c>
      <c r="BE123" s="44">
        <v>0</v>
      </c>
      <c r="BF123" s="44">
        <v>0</v>
      </c>
      <c r="BG123" s="44">
        <v>0</v>
      </c>
      <c r="BH123" s="44">
        <v>8.5253521023255807</v>
      </c>
      <c r="BI123" s="44">
        <v>5.6649975104705144</v>
      </c>
      <c r="BJ123" s="44">
        <v>0</v>
      </c>
      <c r="BK123" s="44">
        <v>0</v>
      </c>
      <c r="BL123" s="44">
        <v>0</v>
      </c>
      <c r="BM123" s="44">
        <v>5.6649975104705144</v>
      </c>
      <c r="BN123" s="44">
        <v>6.6124477426096426</v>
      </c>
      <c r="BO123" s="44">
        <v>2.3186586866670478</v>
      </c>
      <c r="BP123" s="44">
        <v>0</v>
      </c>
      <c r="BQ123" s="44">
        <v>0</v>
      </c>
      <c r="BR123" s="44">
        <v>0</v>
      </c>
      <c r="BS123" s="44">
        <v>2.3186586866670478</v>
      </c>
      <c r="BT123" s="64">
        <v>2017</v>
      </c>
      <c r="BU123" s="44">
        <v>0</v>
      </c>
      <c r="BV123" s="44">
        <v>37.459499999999998</v>
      </c>
      <c r="BW123" s="44">
        <v>0</v>
      </c>
      <c r="BX123" s="44">
        <v>0</v>
      </c>
      <c r="BY123" s="44">
        <v>0</v>
      </c>
      <c r="BZ123" s="44">
        <v>0</v>
      </c>
      <c r="CA123" s="44">
        <v>0</v>
      </c>
      <c r="CB123" s="44">
        <v>0</v>
      </c>
      <c r="CC123" s="44">
        <v>0</v>
      </c>
      <c r="CD123" s="44">
        <v>0</v>
      </c>
      <c r="CE123" s="44">
        <v>0</v>
      </c>
      <c r="CF123" s="44">
        <v>8.5253521023255807</v>
      </c>
      <c r="CG123" s="44">
        <v>0</v>
      </c>
      <c r="CH123" s="44">
        <v>0</v>
      </c>
      <c r="CI123" s="44">
        <v>0</v>
      </c>
      <c r="CJ123" s="44">
        <v>0</v>
      </c>
      <c r="CK123" s="44">
        <v>0</v>
      </c>
      <c r="CL123" s="44">
        <v>0</v>
      </c>
      <c r="CM123" s="44">
        <v>0</v>
      </c>
      <c r="CN123" s="44">
        <v>0</v>
      </c>
      <c r="CO123" s="44">
        <v>0</v>
      </c>
      <c r="CP123" s="44">
        <v>0</v>
      </c>
      <c r="CQ123" s="44">
        <v>0</v>
      </c>
      <c r="CR123" s="44">
        <v>0</v>
      </c>
      <c r="CS123" s="44">
        <v>0</v>
      </c>
      <c r="CT123" s="44">
        <v>0</v>
      </c>
      <c r="CU123" s="44">
        <v>0</v>
      </c>
      <c r="CV123" s="44">
        <v>0</v>
      </c>
      <c r="CW123" s="44">
        <v>0</v>
      </c>
      <c r="CX123" s="44">
        <v>0</v>
      </c>
      <c r="CY123" s="44">
        <v>0</v>
      </c>
      <c r="CZ123" s="44">
        <v>0</v>
      </c>
      <c r="DA123" s="44">
        <v>0</v>
      </c>
      <c r="DB123" s="44">
        <v>0</v>
      </c>
      <c r="DC123" s="44">
        <v>0</v>
      </c>
      <c r="DD123" s="44">
        <v>0</v>
      </c>
      <c r="DE123" s="44">
        <v>0</v>
      </c>
      <c r="DF123" s="44">
        <v>0</v>
      </c>
      <c r="DG123" s="44">
        <v>0</v>
      </c>
      <c r="DH123" s="44">
        <v>0</v>
      </c>
      <c r="DI123" s="44">
        <v>0</v>
      </c>
      <c r="DJ123" s="44">
        <v>0</v>
      </c>
      <c r="DK123" s="44">
        <v>0</v>
      </c>
      <c r="DL123" s="44">
        <v>0</v>
      </c>
      <c r="DM123" s="44">
        <v>0</v>
      </c>
      <c r="DN123" s="44">
        <v>0</v>
      </c>
      <c r="DO123" s="44">
        <v>0</v>
      </c>
      <c r="DP123" s="44">
        <v>0</v>
      </c>
      <c r="DQ123" s="44">
        <v>0</v>
      </c>
      <c r="DR123" s="44">
        <v>0</v>
      </c>
      <c r="DS123" s="44">
        <v>0</v>
      </c>
      <c r="DT123" s="44">
        <v>2.3186586866670478</v>
      </c>
      <c r="DU123" s="44">
        <v>0</v>
      </c>
      <c r="DV123" s="44">
        <v>0</v>
      </c>
      <c r="DW123" s="44">
        <v>0</v>
      </c>
      <c r="DX123" s="44">
        <v>0</v>
      </c>
      <c r="DY123" s="44">
        <v>0</v>
      </c>
      <c r="DZ123" s="44">
        <v>0</v>
      </c>
      <c r="EA123" s="44">
        <v>0</v>
      </c>
      <c r="EB123" s="44">
        <v>0</v>
      </c>
    </row>
    <row r="124" spans="2:132" x14ac:dyDescent="0.25">
      <c r="B124" s="41" t="s">
        <v>213</v>
      </c>
      <c r="C124" s="47" t="s">
        <v>101</v>
      </c>
      <c r="D124" s="46">
        <v>2</v>
      </c>
      <c r="E124" s="86" t="s">
        <v>52</v>
      </c>
      <c r="F124" s="43">
        <v>303</v>
      </c>
      <c r="G124" s="43">
        <v>62.536813953488377</v>
      </c>
      <c r="H124" s="44">
        <v>62.536813953488377</v>
      </c>
      <c r="I124" s="44">
        <v>41.55498695034894</v>
      </c>
      <c r="J124" s="44">
        <v>41.55498695034894</v>
      </c>
      <c r="K124" s="44">
        <v>64.412918372093031</v>
      </c>
      <c r="L124" s="44">
        <v>64.412918372093031</v>
      </c>
      <c r="M124" s="44">
        <v>29.693999999999999</v>
      </c>
      <c r="N124" s="44">
        <v>214.524</v>
      </c>
      <c r="O124" s="44">
        <v>34.238999999999997</v>
      </c>
      <c r="P124" s="44">
        <v>12.882583674418607</v>
      </c>
      <c r="Q124" s="44">
        <v>12.882583674418607</v>
      </c>
      <c r="R124" s="44">
        <v>8.5603273117718821</v>
      </c>
      <c r="S124" s="44">
        <v>8.5603273117718821</v>
      </c>
      <c r="T124" s="44">
        <v>38.647751023255815</v>
      </c>
      <c r="U124" s="44">
        <v>38.647751023255815</v>
      </c>
      <c r="V124" s="44">
        <v>25.680981935315643</v>
      </c>
      <c r="W124" s="44">
        <v>25.680981935315643</v>
      </c>
      <c r="X124" s="44">
        <v>16.103229593023258</v>
      </c>
      <c r="Y124" s="44">
        <v>16.103229593023258</v>
      </c>
      <c r="Z124" s="44">
        <v>10.700409139714852</v>
      </c>
      <c r="AA124" s="44">
        <v>10.700409139714852</v>
      </c>
      <c r="AB124" s="44">
        <v>3.4687925961856365</v>
      </c>
      <c r="AC124" s="44">
        <v>8.3534189051001064</v>
      </c>
      <c r="AD124" s="44">
        <v>3.1997841907671587</v>
      </c>
      <c r="AE124" s="44">
        <v>3.5037045021586439</v>
      </c>
      <c r="AF124" s="44">
        <v>10.511113506475931</v>
      </c>
      <c r="AG124" s="44">
        <v>4.3796306276983046</v>
      </c>
      <c r="AH124" s="44">
        <v>17.518522510793218</v>
      </c>
      <c r="AJ124" s="63" t="s">
        <v>63</v>
      </c>
      <c r="AK124" s="44">
        <v>0</v>
      </c>
      <c r="AL124" s="44">
        <v>0</v>
      </c>
      <c r="AM124" s="44">
        <v>34.238999999999997</v>
      </c>
      <c r="AN124" s="44">
        <v>34.238999999999997</v>
      </c>
      <c r="AO124" s="44">
        <v>0</v>
      </c>
      <c r="AP124" s="44">
        <v>0</v>
      </c>
      <c r="AQ124" s="44">
        <v>0</v>
      </c>
      <c r="AR124" s="44">
        <v>0</v>
      </c>
      <c r="AS124" s="44">
        <v>0</v>
      </c>
      <c r="AT124" s="44">
        <v>0</v>
      </c>
      <c r="AU124" s="44">
        <v>0</v>
      </c>
      <c r="AV124" s="44">
        <v>0</v>
      </c>
      <c r="AW124" s="44">
        <v>0</v>
      </c>
      <c r="AX124" s="44">
        <v>0</v>
      </c>
      <c r="AY124" s="44">
        <v>16.103229593023258</v>
      </c>
      <c r="AZ124" s="44">
        <v>0</v>
      </c>
      <c r="BA124" s="44">
        <v>0</v>
      </c>
      <c r="BB124" s="44">
        <v>0</v>
      </c>
      <c r="BC124" s="44">
        <v>16.103229593023258</v>
      </c>
      <c r="BD124" s="44">
        <v>16.103229593023258</v>
      </c>
      <c r="BE124" s="44">
        <v>0</v>
      </c>
      <c r="BF124" s="44">
        <v>0</v>
      </c>
      <c r="BG124" s="44">
        <v>0</v>
      </c>
      <c r="BH124" s="44">
        <v>16.103229593023258</v>
      </c>
      <c r="BI124" s="44">
        <v>10.700409139714852</v>
      </c>
      <c r="BJ124" s="44">
        <v>0</v>
      </c>
      <c r="BK124" s="44">
        <v>0</v>
      </c>
      <c r="BL124" s="44">
        <v>0</v>
      </c>
      <c r="BM124" s="44">
        <v>10.700409139714852</v>
      </c>
      <c r="BN124" s="44">
        <v>3.1997841907671587</v>
      </c>
      <c r="BO124" s="44">
        <v>4.3796306276983046</v>
      </c>
      <c r="BP124" s="44">
        <v>0</v>
      </c>
      <c r="BQ124" s="44">
        <v>0</v>
      </c>
      <c r="BR124" s="44">
        <v>0</v>
      </c>
      <c r="BS124" s="44">
        <v>4.3796306276983046</v>
      </c>
      <c r="BT124" s="64">
        <v>2017</v>
      </c>
      <c r="BU124" s="44">
        <v>0</v>
      </c>
      <c r="BV124" s="44">
        <v>34.238999999999997</v>
      </c>
      <c r="BW124" s="44">
        <v>0</v>
      </c>
      <c r="BX124" s="44">
        <v>0</v>
      </c>
      <c r="BY124" s="44">
        <v>0</v>
      </c>
      <c r="BZ124" s="44">
        <v>0</v>
      </c>
      <c r="CA124" s="44">
        <v>0</v>
      </c>
      <c r="CB124" s="44">
        <v>0</v>
      </c>
      <c r="CC124" s="44">
        <v>0</v>
      </c>
      <c r="CD124" s="44">
        <v>0</v>
      </c>
      <c r="CE124" s="44">
        <v>0</v>
      </c>
      <c r="CF124" s="44">
        <v>16.103229593023258</v>
      </c>
      <c r="CG124" s="44">
        <v>0</v>
      </c>
      <c r="CH124" s="44">
        <v>0</v>
      </c>
      <c r="CI124" s="44">
        <v>0</v>
      </c>
      <c r="CJ124" s="44">
        <v>0</v>
      </c>
      <c r="CK124" s="44">
        <v>0</v>
      </c>
      <c r="CL124" s="44">
        <v>0</v>
      </c>
      <c r="CM124" s="44">
        <v>0</v>
      </c>
      <c r="CN124" s="44">
        <v>0</v>
      </c>
      <c r="CO124" s="44">
        <v>0</v>
      </c>
      <c r="CP124" s="44">
        <v>0</v>
      </c>
      <c r="CQ124" s="44">
        <v>0</v>
      </c>
      <c r="CR124" s="44">
        <v>0</v>
      </c>
      <c r="CS124" s="44">
        <v>0</v>
      </c>
      <c r="CT124" s="44">
        <v>0</v>
      </c>
      <c r="CU124" s="44">
        <v>0</v>
      </c>
      <c r="CV124" s="44">
        <v>0</v>
      </c>
      <c r="CW124" s="44">
        <v>0</v>
      </c>
      <c r="CX124" s="44">
        <v>0</v>
      </c>
      <c r="CY124" s="44">
        <v>0</v>
      </c>
      <c r="CZ124" s="44">
        <v>0</v>
      </c>
      <c r="DA124" s="44">
        <v>0</v>
      </c>
      <c r="DB124" s="44">
        <v>0</v>
      </c>
      <c r="DC124" s="44">
        <v>0</v>
      </c>
      <c r="DD124" s="44">
        <v>0</v>
      </c>
      <c r="DE124" s="44">
        <v>0</v>
      </c>
      <c r="DF124" s="44">
        <v>0</v>
      </c>
      <c r="DG124" s="44">
        <v>0</v>
      </c>
      <c r="DH124" s="44">
        <v>0</v>
      </c>
      <c r="DI124" s="44">
        <v>0</v>
      </c>
      <c r="DJ124" s="44">
        <v>0</v>
      </c>
      <c r="DK124" s="44">
        <v>0</v>
      </c>
      <c r="DL124" s="44">
        <v>0</v>
      </c>
      <c r="DM124" s="44">
        <v>0</v>
      </c>
      <c r="DN124" s="44">
        <v>0</v>
      </c>
      <c r="DO124" s="44">
        <v>0</v>
      </c>
      <c r="DP124" s="44">
        <v>0</v>
      </c>
      <c r="DQ124" s="44">
        <v>0</v>
      </c>
      <c r="DR124" s="44">
        <v>0</v>
      </c>
      <c r="DS124" s="44">
        <v>0</v>
      </c>
      <c r="DT124" s="44">
        <v>4.3796306276983046</v>
      </c>
      <c r="DU124" s="44">
        <v>0</v>
      </c>
      <c r="DV124" s="44">
        <v>0</v>
      </c>
      <c r="DW124" s="44">
        <v>0</v>
      </c>
      <c r="DX124" s="44">
        <v>0</v>
      </c>
      <c r="DY124" s="44">
        <v>0</v>
      </c>
      <c r="DZ124" s="44">
        <v>0</v>
      </c>
      <c r="EA124" s="44">
        <v>0</v>
      </c>
      <c r="EB124" s="44">
        <v>0</v>
      </c>
    </row>
    <row r="125" spans="2:132" ht="30" x14ac:dyDescent="0.25">
      <c r="B125" s="41" t="s">
        <v>214</v>
      </c>
      <c r="C125" s="50">
        <v>1</v>
      </c>
      <c r="D125" s="46">
        <v>2</v>
      </c>
      <c r="E125" s="86" t="s">
        <v>52</v>
      </c>
      <c r="F125" s="43">
        <v>505.6</v>
      </c>
      <c r="G125" s="43">
        <v>103.90860465116279</v>
      </c>
      <c r="H125" s="44">
        <v>103.90860465116279</v>
      </c>
      <c r="I125" s="44">
        <v>69.046061628906799</v>
      </c>
      <c r="J125" s="44">
        <v>69.046061628906799</v>
      </c>
      <c r="K125" s="44">
        <v>107.02586279069767</v>
      </c>
      <c r="L125" s="44">
        <v>107.02586279069767</v>
      </c>
      <c r="M125" s="44">
        <v>59.660800000000002</v>
      </c>
      <c r="N125" s="44">
        <v>368.07679999999999</v>
      </c>
      <c r="O125" s="44">
        <v>67.244799999999998</v>
      </c>
      <c r="P125" s="44">
        <v>21.405172558139537</v>
      </c>
      <c r="Q125" s="44">
        <v>21.405172558139537</v>
      </c>
      <c r="R125" s="44">
        <v>14.223488695554801</v>
      </c>
      <c r="S125" s="44">
        <v>14.223488695554801</v>
      </c>
      <c r="T125" s="44">
        <v>64.215517674418606</v>
      </c>
      <c r="U125" s="44">
        <v>64.215517674418606</v>
      </c>
      <c r="V125" s="44">
        <v>42.670466086664398</v>
      </c>
      <c r="W125" s="44">
        <v>42.670466086664398</v>
      </c>
      <c r="X125" s="44">
        <v>26.756465697674418</v>
      </c>
      <c r="Y125" s="44">
        <v>26.756465697674418</v>
      </c>
      <c r="Z125" s="44">
        <v>17.779360869443501</v>
      </c>
      <c r="AA125" s="44">
        <v>17.779360869443501</v>
      </c>
      <c r="AB125" s="44">
        <v>4.1945264820047639</v>
      </c>
      <c r="AC125" s="44">
        <v>8.6260318612979319</v>
      </c>
      <c r="AD125" s="44">
        <v>3.782183200722939</v>
      </c>
      <c r="AE125" s="44">
        <v>5.8216116702087559</v>
      </c>
      <c r="AF125" s="44">
        <v>17.464835010626267</v>
      </c>
      <c r="AG125" s="44">
        <v>7.2770145877609442</v>
      </c>
      <c r="AH125" s="44">
        <v>29.108058351043777</v>
      </c>
      <c r="AJ125" s="63" t="s">
        <v>63</v>
      </c>
      <c r="AK125" s="44">
        <v>0</v>
      </c>
      <c r="AL125" s="44">
        <v>0</v>
      </c>
      <c r="AM125" s="44">
        <v>67.244799999999998</v>
      </c>
      <c r="AN125" s="44">
        <v>67.244799999999998</v>
      </c>
      <c r="AO125" s="44">
        <v>0</v>
      </c>
      <c r="AP125" s="44">
        <v>0</v>
      </c>
      <c r="AQ125" s="44">
        <v>0</v>
      </c>
      <c r="AR125" s="44">
        <v>0</v>
      </c>
      <c r="AS125" s="44">
        <v>0</v>
      </c>
      <c r="AT125" s="44">
        <v>0</v>
      </c>
      <c r="AU125" s="44">
        <v>0</v>
      </c>
      <c r="AV125" s="44">
        <v>0</v>
      </c>
      <c r="AW125" s="44">
        <v>0</v>
      </c>
      <c r="AX125" s="44">
        <v>0</v>
      </c>
      <c r="AY125" s="44">
        <v>26.756465697674418</v>
      </c>
      <c r="AZ125" s="44">
        <v>0</v>
      </c>
      <c r="BA125" s="44">
        <v>0</v>
      </c>
      <c r="BB125" s="44">
        <v>0</v>
      </c>
      <c r="BC125" s="44">
        <v>26.756465697674418</v>
      </c>
      <c r="BD125" s="44">
        <v>26.756465697674418</v>
      </c>
      <c r="BE125" s="44">
        <v>0</v>
      </c>
      <c r="BF125" s="44">
        <v>0</v>
      </c>
      <c r="BG125" s="44">
        <v>0</v>
      </c>
      <c r="BH125" s="44">
        <v>26.756465697674418</v>
      </c>
      <c r="BI125" s="44">
        <v>17.779360869443501</v>
      </c>
      <c r="BJ125" s="44">
        <v>0</v>
      </c>
      <c r="BK125" s="44">
        <v>0</v>
      </c>
      <c r="BL125" s="44">
        <v>0</v>
      </c>
      <c r="BM125" s="44">
        <v>17.779360869443501</v>
      </c>
      <c r="BN125" s="44">
        <v>3.782183200722939</v>
      </c>
      <c r="BO125" s="44">
        <v>7.2770145877609442</v>
      </c>
      <c r="BP125" s="44">
        <v>0</v>
      </c>
      <c r="BQ125" s="44">
        <v>0</v>
      </c>
      <c r="BR125" s="44">
        <v>0</v>
      </c>
      <c r="BS125" s="44">
        <v>7.2770145877609442</v>
      </c>
      <c r="BT125" s="64">
        <v>2017</v>
      </c>
      <c r="BU125" s="44">
        <v>0</v>
      </c>
      <c r="BV125" s="44">
        <v>67.244799999999998</v>
      </c>
      <c r="BW125" s="44">
        <v>0</v>
      </c>
      <c r="BX125" s="44">
        <v>0</v>
      </c>
      <c r="BY125" s="44">
        <v>0</v>
      </c>
      <c r="BZ125" s="44">
        <v>0</v>
      </c>
      <c r="CA125" s="44">
        <v>0</v>
      </c>
      <c r="CB125" s="44">
        <v>0</v>
      </c>
      <c r="CC125" s="44">
        <v>0</v>
      </c>
      <c r="CD125" s="44">
        <v>0</v>
      </c>
      <c r="CE125" s="44">
        <v>0</v>
      </c>
      <c r="CF125" s="44">
        <v>26.756465697674418</v>
      </c>
      <c r="CG125" s="44">
        <v>0</v>
      </c>
      <c r="CH125" s="44">
        <v>0</v>
      </c>
      <c r="CI125" s="44">
        <v>0</v>
      </c>
      <c r="CJ125" s="44">
        <v>0</v>
      </c>
      <c r="CK125" s="44">
        <v>0</v>
      </c>
      <c r="CL125" s="44">
        <v>0</v>
      </c>
      <c r="CM125" s="44">
        <v>0</v>
      </c>
      <c r="CN125" s="44">
        <v>0</v>
      </c>
      <c r="CO125" s="44">
        <v>0</v>
      </c>
      <c r="CP125" s="44">
        <v>0</v>
      </c>
      <c r="CQ125" s="44">
        <v>0</v>
      </c>
      <c r="CR125" s="44">
        <v>0</v>
      </c>
      <c r="CS125" s="44">
        <v>0</v>
      </c>
      <c r="CT125" s="44">
        <v>0</v>
      </c>
      <c r="CU125" s="44">
        <v>0</v>
      </c>
      <c r="CV125" s="44">
        <v>0</v>
      </c>
      <c r="CW125" s="44">
        <v>0</v>
      </c>
      <c r="CX125" s="44">
        <v>0</v>
      </c>
      <c r="CY125" s="44">
        <v>0</v>
      </c>
      <c r="CZ125" s="44">
        <v>0</v>
      </c>
      <c r="DA125" s="44">
        <v>0</v>
      </c>
      <c r="DB125" s="44">
        <v>0</v>
      </c>
      <c r="DC125" s="44">
        <v>0</v>
      </c>
      <c r="DD125" s="44">
        <v>0</v>
      </c>
      <c r="DE125" s="44">
        <v>0</v>
      </c>
      <c r="DF125" s="44">
        <v>0</v>
      </c>
      <c r="DG125" s="44">
        <v>0</v>
      </c>
      <c r="DH125" s="44">
        <v>0</v>
      </c>
      <c r="DI125" s="44">
        <v>0</v>
      </c>
      <c r="DJ125" s="44">
        <v>0</v>
      </c>
      <c r="DK125" s="44">
        <v>0</v>
      </c>
      <c r="DL125" s="44">
        <v>0</v>
      </c>
      <c r="DM125" s="44">
        <v>0</v>
      </c>
      <c r="DN125" s="44">
        <v>0</v>
      </c>
      <c r="DO125" s="44">
        <v>0</v>
      </c>
      <c r="DP125" s="44">
        <v>0</v>
      </c>
      <c r="DQ125" s="44">
        <v>0</v>
      </c>
      <c r="DR125" s="44">
        <v>0</v>
      </c>
      <c r="DS125" s="44">
        <v>0</v>
      </c>
      <c r="DT125" s="44">
        <v>7.2770145877609442</v>
      </c>
      <c r="DU125" s="44">
        <v>0</v>
      </c>
      <c r="DV125" s="44">
        <v>0</v>
      </c>
      <c r="DW125" s="44">
        <v>0</v>
      </c>
      <c r="DX125" s="44">
        <v>0</v>
      </c>
      <c r="DY125" s="44">
        <v>0</v>
      </c>
      <c r="DZ125" s="44">
        <v>0</v>
      </c>
      <c r="EA125" s="44">
        <v>0</v>
      </c>
      <c r="EB125" s="44">
        <v>0</v>
      </c>
    </row>
    <row r="126" spans="2:132" x14ac:dyDescent="0.25">
      <c r="B126" s="41" t="s">
        <v>215</v>
      </c>
      <c r="C126" s="47" t="s">
        <v>101</v>
      </c>
      <c r="D126" s="46">
        <v>2</v>
      </c>
      <c r="E126" s="86" t="s">
        <v>52</v>
      </c>
      <c r="F126" s="43">
        <v>396.26</v>
      </c>
      <c r="G126" s="43">
        <v>44.132011627906977</v>
      </c>
      <c r="H126" s="44">
        <v>44.132011627906977</v>
      </c>
      <c r="I126" s="44">
        <v>29.325209446299667</v>
      </c>
      <c r="J126" s="44">
        <v>29.325209446299667</v>
      </c>
      <c r="K126" s="44">
        <v>48.986532906976748</v>
      </c>
      <c r="L126" s="44">
        <v>48.986532906976748</v>
      </c>
      <c r="M126" s="44">
        <v>38.833479999999994</v>
      </c>
      <c r="N126" s="44">
        <v>280.55207999999999</v>
      </c>
      <c r="O126" s="44">
        <v>44.777380000000001</v>
      </c>
      <c r="P126" s="44">
        <v>8.8175759232558146</v>
      </c>
      <c r="Q126" s="44">
        <v>8.8175759232558146</v>
      </c>
      <c r="R126" s="44">
        <v>5.8591768473706738</v>
      </c>
      <c r="S126" s="44">
        <v>5.8591768473706738</v>
      </c>
      <c r="T126" s="44">
        <v>27.432458427906983</v>
      </c>
      <c r="U126" s="44">
        <v>27.432458427906983</v>
      </c>
      <c r="V126" s="44">
        <v>18.228550191819878</v>
      </c>
      <c r="W126" s="44">
        <v>18.228550191819878</v>
      </c>
      <c r="X126" s="44">
        <v>10.777037239534884</v>
      </c>
      <c r="Y126" s="44">
        <v>10.777037239534884</v>
      </c>
      <c r="Z126" s="44">
        <v>7.1612161467863791</v>
      </c>
      <c r="AA126" s="44">
        <v>7.1612161467863791</v>
      </c>
      <c r="AB126" s="44">
        <v>6.6278047260899209</v>
      </c>
      <c r="AC126" s="44">
        <v>15.390806018456622</v>
      </c>
      <c r="AD126" s="44">
        <v>6.2527619725727739</v>
      </c>
      <c r="AE126" s="44">
        <v>2.3981354393827616</v>
      </c>
      <c r="AF126" s="44">
        <v>7.4608658114130382</v>
      </c>
      <c r="AG126" s="44">
        <v>2.9310544259122646</v>
      </c>
      <c r="AH126" s="44">
        <v>13.322974663237567</v>
      </c>
      <c r="AJ126" s="63" t="s">
        <v>63</v>
      </c>
      <c r="AK126" s="44">
        <v>0</v>
      </c>
      <c r="AL126" s="44">
        <v>0</v>
      </c>
      <c r="AM126" s="44">
        <v>44.777380000000001</v>
      </c>
      <c r="AN126" s="44">
        <v>44.777380000000001</v>
      </c>
      <c r="AO126" s="44">
        <v>0</v>
      </c>
      <c r="AP126" s="44">
        <v>0</v>
      </c>
      <c r="AQ126" s="44">
        <v>0</v>
      </c>
      <c r="AR126" s="44">
        <v>0</v>
      </c>
      <c r="AS126" s="44">
        <v>0</v>
      </c>
      <c r="AT126" s="44">
        <v>0</v>
      </c>
      <c r="AU126" s="44">
        <v>0</v>
      </c>
      <c r="AV126" s="44">
        <v>0</v>
      </c>
      <c r="AW126" s="44">
        <v>0</v>
      </c>
      <c r="AX126" s="44">
        <v>0</v>
      </c>
      <c r="AY126" s="44">
        <v>10.777037239534884</v>
      </c>
      <c r="AZ126" s="44">
        <v>0</v>
      </c>
      <c r="BA126" s="44">
        <v>0</v>
      </c>
      <c r="BB126" s="44">
        <v>0</v>
      </c>
      <c r="BC126" s="44">
        <v>10.777037239534884</v>
      </c>
      <c r="BD126" s="44">
        <v>10.777037239534884</v>
      </c>
      <c r="BE126" s="44">
        <v>0</v>
      </c>
      <c r="BF126" s="44">
        <v>0</v>
      </c>
      <c r="BG126" s="44">
        <v>0</v>
      </c>
      <c r="BH126" s="44">
        <v>10.777037239534884</v>
      </c>
      <c r="BI126" s="44">
        <v>7.1612161467863791</v>
      </c>
      <c r="BJ126" s="44">
        <v>0</v>
      </c>
      <c r="BK126" s="44">
        <v>0</v>
      </c>
      <c r="BL126" s="44">
        <v>0</v>
      </c>
      <c r="BM126" s="44">
        <v>7.1612161467863791</v>
      </c>
      <c r="BN126" s="44">
        <v>6.2527619725727739</v>
      </c>
      <c r="BO126" s="44">
        <v>2.9310544259122646</v>
      </c>
      <c r="BP126" s="44">
        <v>0</v>
      </c>
      <c r="BQ126" s="44">
        <v>0</v>
      </c>
      <c r="BR126" s="44">
        <v>0</v>
      </c>
      <c r="BS126" s="44">
        <v>2.9310544259122646</v>
      </c>
      <c r="BT126" s="64">
        <v>2017</v>
      </c>
      <c r="BU126" s="44">
        <v>0</v>
      </c>
      <c r="BV126" s="44">
        <v>44.777380000000001</v>
      </c>
      <c r="BW126" s="44">
        <v>0</v>
      </c>
      <c r="BX126" s="44">
        <v>0</v>
      </c>
      <c r="BY126" s="44">
        <v>0</v>
      </c>
      <c r="BZ126" s="44">
        <v>0</v>
      </c>
      <c r="CA126" s="44">
        <v>0</v>
      </c>
      <c r="CB126" s="44">
        <v>0</v>
      </c>
      <c r="CC126" s="44">
        <v>0</v>
      </c>
      <c r="CD126" s="44">
        <v>0</v>
      </c>
      <c r="CE126" s="44">
        <v>0</v>
      </c>
      <c r="CF126" s="44">
        <v>10.777037239534884</v>
      </c>
      <c r="CG126" s="44">
        <v>0</v>
      </c>
      <c r="CH126" s="44">
        <v>0</v>
      </c>
      <c r="CI126" s="44">
        <v>0</v>
      </c>
      <c r="CJ126" s="44">
        <v>0</v>
      </c>
      <c r="CK126" s="44">
        <v>0</v>
      </c>
      <c r="CL126" s="44">
        <v>0</v>
      </c>
      <c r="CM126" s="44">
        <v>0</v>
      </c>
      <c r="CN126" s="44">
        <v>0</v>
      </c>
      <c r="CO126" s="44">
        <v>0</v>
      </c>
      <c r="CP126" s="44">
        <v>0</v>
      </c>
      <c r="CQ126" s="44">
        <v>0</v>
      </c>
      <c r="CR126" s="44">
        <v>0</v>
      </c>
      <c r="CS126" s="44">
        <v>0</v>
      </c>
      <c r="CT126" s="44">
        <v>0</v>
      </c>
      <c r="CU126" s="44">
        <v>0</v>
      </c>
      <c r="CV126" s="44">
        <v>0</v>
      </c>
      <c r="CW126" s="44">
        <v>0</v>
      </c>
      <c r="CX126" s="44">
        <v>0</v>
      </c>
      <c r="CY126" s="44">
        <v>0</v>
      </c>
      <c r="CZ126" s="44">
        <v>0</v>
      </c>
      <c r="DA126" s="44">
        <v>0</v>
      </c>
      <c r="DB126" s="44">
        <v>0</v>
      </c>
      <c r="DC126" s="44">
        <v>0</v>
      </c>
      <c r="DD126" s="44">
        <v>0</v>
      </c>
      <c r="DE126" s="44">
        <v>0</v>
      </c>
      <c r="DF126" s="44">
        <v>0</v>
      </c>
      <c r="DG126" s="44">
        <v>0</v>
      </c>
      <c r="DH126" s="44">
        <v>0</v>
      </c>
      <c r="DI126" s="44">
        <v>0</v>
      </c>
      <c r="DJ126" s="44">
        <v>0</v>
      </c>
      <c r="DK126" s="44">
        <v>0</v>
      </c>
      <c r="DL126" s="44">
        <v>0</v>
      </c>
      <c r="DM126" s="44">
        <v>0</v>
      </c>
      <c r="DN126" s="44">
        <v>0</v>
      </c>
      <c r="DO126" s="44">
        <v>0</v>
      </c>
      <c r="DP126" s="44">
        <v>0</v>
      </c>
      <c r="DQ126" s="44">
        <v>0</v>
      </c>
      <c r="DR126" s="44">
        <v>0</v>
      </c>
      <c r="DS126" s="44">
        <v>0</v>
      </c>
      <c r="DT126" s="44">
        <v>2.9310544259122646</v>
      </c>
      <c r="DU126" s="44">
        <v>0</v>
      </c>
      <c r="DV126" s="44">
        <v>0</v>
      </c>
      <c r="DW126" s="44">
        <v>0</v>
      </c>
      <c r="DX126" s="44">
        <v>0</v>
      </c>
      <c r="DY126" s="44">
        <v>0</v>
      </c>
      <c r="DZ126" s="44">
        <v>0</v>
      </c>
      <c r="EA126" s="44">
        <v>0</v>
      </c>
      <c r="EB126" s="44">
        <v>0</v>
      </c>
    </row>
    <row r="127" spans="2:132" x14ac:dyDescent="0.25">
      <c r="B127" s="41" t="s">
        <v>216</v>
      </c>
      <c r="C127" s="51" t="s">
        <v>101</v>
      </c>
      <c r="D127" s="46">
        <v>2</v>
      </c>
      <c r="E127" s="86" t="s">
        <v>52</v>
      </c>
      <c r="F127" s="43">
        <v>419.49</v>
      </c>
      <c r="G127" s="43">
        <v>63.346348837209312</v>
      </c>
      <c r="H127" s="44">
        <v>63.346348837209312</v>
      </c>
      <c r="I127" s="44">
        <v>42.092913483572964</v>
      </c>
      <c r="J127" s="44">
        <v>42.092913483572964</v>
      </c>
      <c r="K127" s="44">
        <v>65.246739302325594</v>
      </c>
      <c r="L127" s="44">
        <v>65.246739302325594</v>
      </c>
      <c r="M127" s="44">
        <v>41.110020000000006</v>
      </c>
      <c r="N127" s="44">
        <v>296.99892</v>
      </c>
      <c r="O127" s="44">
        <v>47.402370000000005</v>
      </c>
      <c r="P127" s="44">
        <v>11.744413074418606</v>
      </c>
      <c r="Q127" s="44">
        <v>11.744413074418606</v>
      </c>
      <c r="R127" s="44">
        <v>7.8040261598544269</v>
      </c>
      <c r="S127" s="44">
        <v>7.8040261598544269</v>
      </c>
      <c r="T127" s="44">
        <v>36.538174009302338</v>
      </c>
      <c r="U127" s="44">
        <v>36.538174009302338</v>
      </c>
      <c r="V127" s="44">
        <v>24.279192497324889</v>
      </c>
      <c r="W127" s="44">
        <v>24.279192497324889</v>
      </c>
      <c r="X127" s="44">
        <v>14.354282646511631</v>
      </c>
      <c r="Y127" s="44">
        <v>14.354282646511631</v>
      </c>
      <c r="Z127" s="44">
        <v>9.5382541953776343</v>
      </c>
      <c r="AA127" s="44">
        <v>9.5382541953776343</v>
      </c>
      <c r="AB127" s="44">
        <v>5.2677962833439365</v>
      </c>
      <c r="AC127" s="44">
        <v>12.232652302284095</v>
      </c>
      <c r="AD127" s="44">
        <v>4.9697113359561991</v>
      </c>
      <c r="AE127" s="44">
        <v>3.1941537508320024</v>
      </c>
      <c r="AF127" s="44">
        <v>9.9373672248106768</v>
      </c>
      <c r="AG127" s="44">
        <v>3.9039656954613369</v>
      </c>
      <c r="AH127" s="44">
        <v>17.745298615733347</v>
      </c>
      <c r="AJ127" s="63" t="s">
        <v>63</v>
      </c>
      <c r="AK127" s="44">
        <v>0</v>
      </c>
      <c r="AL127" s="44">
        <v>0</v>
      </c>
      <c r="AM127" s="44">
        <v>47.402370000000005</v>
      </c>
      <c r="AN127" s="44">
        <v>47.402370000000005</v>
      </c>
      <c r="AO127" s="44">
        <v>0</v>
      </c>
      <c r="AP127" s="44">
        <v>0</v>
      </c>
      <c r="AQ127" s="44">
        <v>0</v>
      </c>
      <c r="AR127" s="44">
        <v>0</v>
      </c>
      <c r="AS127" s="44">
        <v>0</v>
      </c>
      <c r="AT127" s="44">
        <v>0</v>
      </c>
      <c r="AU127" s="44">
        <v>0</v>
      </c>
      <c r="AV127" s="44">
        <v>0</v>
      </c>
      <c r="AW127" s="44">
        <v>0</v>
      </c>
      <c r="AX127" s="44">
        <v>0</v>
      </c>
      <c r="AY127" s="44">
        <v>14.354282646511631</v>
      </c>
      <c r="AZ127" s="44">
        <v>0</v>
      </c>
      <c r="BA127" s="44">
        <v>0</v>
      </c>
      <c r="BB127" s="44">
        <v>0</v>
      </c>
      <c r="BC127" s="44">
        <v>14.354282646511631</v>
      </c>
      <c r="BD127" s="44">
        <v>14.354282646511631</v>
      </c>
      <c r="BE127" s="44">
        <v>0</v>
      </c>
      <c r="BF127" s="44">
        <v>0</v>
      </c>
      <c r="BG127" s="44">
        <v>0</v>
      </c>
      <c r="BH127" s="44">
        <v>14.354282646511631</v>
      </c>
      <c r="BI127" s="44">
        <v>9.5382541953776343</v>
      </c>
      <c r="BJ127" s="44">
        <v>0</v>
      </c>
      <c r="BK127" s="44">
        <v>0</v>
      </c>
      <c r="BL127" s="44">
        <v>0</v>
      </c>
      <c r="BM127" s="44">
        <v>9.5382541953776343</v>
      </c>
      <c r="BN127" s="44">
        <v>4.9697113359561991</v>
      </c>
      <c r="BO127" s="44">
        <v>3.9039656954613369</v>
      </c>
      <c r="BP127" s="44">
        <v>0</v>
      </c>
      <c r="BQ127" s="44">
        <v>0</v>
      </c>
      <c r="BR127" s="44">
        <v>0</v>
      </c>
      <c r="BS127" s="44">
        <v>3.9039656954613369</v>
      </c>
      <c r="BT127" s="64">
        <v>2017</v>
      </c>
      <c r="BU127" s="44">
        <v>0</v>
      </c>
      <c r="BV127" s="44">
        <v>47.402370000000005</v>
      </c>
      <c r="BW127" s="44">
        <v>0</v>
      </c>
      <c r="BX127" s="44">
        <v>0</v>
      </c>
      <c r="BY127" s="44">
        <v>0</v>
      </c>
      <c r="BZ127" s="44">
        <v>0</v>
      </c>
      <c r="CA127" s="44">
        <v>0</v>
      </c>
      <c r="CB127" s="44">
        <v>0</v>
      </c>
      <c r="CC127" s="44">
        <v>0</v>
      </c>
      <c r="CD127" s="44">
        <v>0</v>
      </c>
      <c r="CE127" s="44">
        <v>0</v>
      </c>
      <c r="CF127" s="44">
        <v>14.354282646511631</v>
      </c>
      <c r="CG127" s="44">
        <v>0</v>
      </c>
      <c r="CH127" s="44">
        <v>0</v>
      </c>
      <c r="CI127" s="44">
        <v>0</v>
      </c>
      <c r="CJ127" s="44">
        <v>0</v>
      </c>
      <c r="CK127" s="44">
        <v>0</v>
      </c>
      <c r="CL127" s="44">
        <v>0</v>
      </c>
      <c r="CM127" s="44">
        <v>0</v>
      </c>
      <c r="CN127" s="44">
        <v>0</v>
      </c>
      <c r="CO127" s="44">
        <v>0</v>
      </c>
      <c r="CP127" s="44">
        <v>0</v>
      </c>
      <c r="CQ127" s="44">
        <v>0</v>
      </c>
      <c r="CR127" s="44">
        <v>0</v>
      </c>
      <c r="CS127" s="44">
        <v>0</v>
      </c>
      <c r="CT127" s="44">
        <v>0</v>
      </c>
      <c r="CU127" s="44">
        <v>0</v>
      </c>
      <c r="CV127" s="44">
        <v>0</v>
      </c>
      <c r="CW127" s="44">
        <v>0</v>
      </c>
      <c r="CX127" s="44">
        <v>0</v>
      </c>
      <c r="CY127" s="44">
        <v>0</v>
      </c>
      <c r="CZ127" s="44">
        <v>0</v>
      </c>
      <c r="DA127" s="44">
        <v>0</v>
      </c>
      <c r="DB127" s="44">
        <v>0</v>
      </c>
      <c r="DC127" s="44">
        <v>0</v>
      </c>
      <c r="DD127" s="44">
        <v>0</v>
      </c>
      <c r="DE127" s="44">
        <v>0</v>
      </c>
      <c r="DF127" s="44">
        <v>0</v>
      </c>
      <c r="DG127" s="44">
        <v>0</v>
      </c>
      <c r="DH127" s="44">
        <v>0</v>
      </c>
      <c r="DI127" s="44">
        <v>0</v>
      </c>
      <c r="DJ127" s="44">
        <v>0</v>
      </c>
      <c r="DK127" s="44">
        <v>0</v>
      </c>
      <c r="DL127" s="44">
        <v>0</v>
      </c>
      <c r="DM127" s="44">
        <v>0</v>
      </c>
      <c r="DN127" s="44">
        <v>0</v>
      </c>
      <c r="DO127" s="44">
        <v>0</v>
      </c>
      <c r="DP127" s="44">
        <v>0</v>
      </c>
      <c r="DQ127" s="44">
        <v>0</v>
      </c>
      <c r="DR127" s="44">
        <v>0</v>
      </c>
      <c r="DS127" s="44">
        <v>0</v>
      </c>
      <c r="DT127" s="44">
        <v>3.9039656954613369</v>
      </c>
      <c r="DU127" s="44">
        <v>0</v>
      </c>
      <c r="DV127" s="44">
        <v>0</v>
      </c>
      <c r="DW127" s="44">
        <v>0</v>
      </c>
      <c r="DX127" s="44">
        <v>0</v>
      </c>
      <c r="DY127" s="44">
        <v>0</v>
      </c>
      <c r="DZ127" s="44">
        <v>0</v>
      </c>
      <c r="EA127" s="44">
        <v>0</v>
      </c>
      <c r="EB127" s="44">
        <v>0</v>
      </c>
    </row>
    <row r="128" spans="2:132" x14ac:dyDescent="0.25">
      <c r="B128" s="41" t="s">
        <v>217</v>
      </c>
      <c r="C128" s="47" t="s">
        <v>101</v>
      </c>
      <c r="D128" s="46">
        <v>2</v>
      </c>
      <c r="E128" s="86" t="s">
        <v>52</v>
      </c>
      <c r="F128" s="43">
        <v>223.37</v>
      </c>
      <c r="G128" s="43">
        <v>33.656860465116281</v>
      </c>
      <c r="H128" s="44">
        <v>33.656860465116281</v>
      </c>
      <c r="I128" s="44">
        <v>22.364593093243219</v>
      </c>
      <c r="J128" s="44">
        <v>22.364593093243219</v>
      </c>
      <c r="K128" s="44">
        <v>34.66656627906977</v>
      </c>
      <c r="L128" s="44">
        <v>34.66656627906977</v>
      </c>
      <c r="M128" s="44">
        <v>21.890260000000001</v>
      </c>
      <c r="N128" s="44">
        <v>158.14596</v>
      </c>
      <c r="O128" s="44">
        <v>25.24081</v>
      </c>
      <c r="P128" s="44">
        <v>6.2399819302325579</v>
      </c>
      <c r="Q128" s="44">
        <v>6.2399819302325579</v>
      </c>
      <c r="R128" s="44">
        <v>4.1463955594872921</v>
      </c>
      <c r="S128" s="44">
        <v>4.1463955594872921</v>
      </c>
      <c r="T128" s="44">
        <v>19.413277116279072</v>
      </c>
      <c r="U128" s="44">
        <v>19.413277116279072</v>
      </c>
      <c r="V128" s="44">
        <v>12.899897296182688</v>
      </c>
      <c r="W128" s="44">
        <v>12.899897296182688</v>
      </c>
      <c r="X128" s="44">
        <v>7.6266445813953494</v>
      </c>
      <c r="Y128" s="44">
        <v>7.6266445813953494</v>
      </c>
      <c r="Z128" s="44">
        <v>5.0678167949289135</v>
      </c>
      <c r="AA128" s="44">
        <v>5.0678167949289135</v>
      </c>
      <c r="AB128" s="44">
        <v>5.2793467690059854</v>
      </c>
      <c r="AC128" s="44">
        <v>12.25947434843518</v>
      </c>
      <c r="AD128" s="44">
        <v>4.9806082227078718</v>
      </c>
      <c r="AE128" s="44">
        <v>1.6971015546950121</v>
      </c>
      <c r="AF128" s="44">
        <v>5.2798715034955936</v>
      </c>
      <c r="AG128" s="44">
        <v>2.0742352335161263</v>
      </c>
      <c r="AH128" s="44">
        <v>9.4283419705278462</v>
      </c>
      <c r="AJ128" s="63" t="s">
        <v>63</v>
      </c>
      <c r="AK128" s="44">
        <v>0</v>
      </c>
      <c r="AL128" s="44">
        <v>0</v>
      </c>
      <c r="AM128" s="44">
        <v>25.24081</v>
      </c>
      <c r="AN128" s="44">
        <v>25.24081</v>
      </c>
      <c r="AO128" s="44">
        <v>0</v>
      </c>
      <c r="AP128" s="44">
        <v>0</v>
      </c>
      <c r="AQ128" s="44">
        <v>0</v>
      </c>
      <c r="AR128" s="44">
        <v>0</v>
      </c>
      <c r="AS128" s="44">
        <v>0</v>
      </c>
      <c r="AT128" s="44">
        <v>0</v>
      </c>
      <c r="AU128" s="44">
        <v>0</v>
      </c>
      <c r="AV128" s="44">
        <v>0</v>
      </c>
      <c r="AW128" s="44">
        <v>0</v>
      </c>
      <c r="AX128" s="44">
        <v>0</v>
      </c>
      <c r="AY128" s="44">
        <v>7.6266445813953494</v>
      </c>
      <c r="AZ128" s="44">
        <v>0</v>
      </c>
      <c r="BA128" s="44">
        <v>0</v>
      </c>
      <c r="BB128" s="44">
        <v>0</v>
      </c>
      <c r="BC128" s="44">
        <v>7.6266445813953494</v>
      </c>
      <c r="BD128" s="44">
        <v>7.6266445813953494</v>
      </c>
      <c r="BE128" s="44">
        <v>0</v>
      </c>
      <c r="BF128" s="44">
        <v>0</v>
      </c>
      <c r="BG128" s="44">
        <v>0</v>
      </c>
      <c r="BH128" s="44">
        <v>7.6266445813953494</v>
      </c>
      <c r="BI128" s="44">
        <v>5.0678167949289135</v>
      </c>
      <c r="BJ128" s="44">
        <v>0</v>
      </c>
      <c r="BK128" s="44">
        <v>0</v>
      </c>
      <c r="BL128" s="44">
        <v>0</v>
      </c>
      <c r="BM128" s="44">
        <v>5.0678167949289135</v>
      </c>
      <c r="BN128" s="44">
        <v>4.9806082227078718</v>
      </c>
      <c r="BO128" s="44">
        <v>2.0742352335161263</v>
      </c>
      <c r="BP128" s="44">
        <v>0</v>
      </c>
      <c r="BQ128" s="44">
        <v>0</v>
      </c>
      <c r="BR128" s="44">
        <v>0</v>
      </c>
      <c r="BS128" s="44">
        <v>2.0742352335161263</v>
      </c>
      <c r="BT128" s="64">
        <v>2017</v>
      </c>
      <c r="BU128" s="44">
        <v>0</v>
      </c>
      <c r="BV128" s="44">
        <v>25.24081</v>
      </c>
      <c r="BW128" s="44">
        <v>0</v>
      </c>
      <c r="BX128" s="44">
        <v>0</v>
      </c>
      <c r="BY128" s="44">
        <v>0</v>
      </c>
      <c r="BZ128" s="44">
        <v>0</v>
      </c>
      <c r="CA128" s="44">
        <v>0</v>
      </c>
      <c r="CB128" s="44">
        <v>0</v>
      </c>
      <c r="CC128" s="44">
        <v>0</v>
      </c>
      <c r="CD128" s="44">
        <v>0</v>
      </c>
      <c r="CE128" s="44">
        <v>0</v>
      </c>
      <c r="CF128" s="44">
        <v>7.6266445813953494</v>
      </c>
      <c r="CG128" s="44">
        <v>0</v>
      </c>
      <c r="CH128" s="44">
        <v>0</v>
      </c>
      <c r="CI128" s="44">
        <v>0</v>
      </c>
      <c r="CJ128" s="44">
        <v>0</v>
      </c>
      <c r="CK128" s="44">
        <v>0</v>
      </c>
      <c r="CL128" s="44">
        <v>0</v>
      </c>
      <c r="CM128" s="44">
        <v>0</v>
      </c>
      <c r="CN128" s="44">
        <v>0</v>
      </c>
      <c r="CO128" s="44">
        <v>0</v>
      </c>
      <c r="CP128" s="44">
        <v>0</v>
      </c>
      <c r="CQ128" s="44">
        <v>0</v>
      </c>
      <c r="CR128" s="44">
        <v>0</v>
      </c>
      <c r="CS128" s="44">
        <v>0</v>
      </c>
      <c r="CT128" s="44">
        <v>0</v>
      </c>
      <c r="CU128" s="44">
        <v>0</v>
      </c>
      <c r="CV128" s="44">
        <v>0</v>
      </c>
      <c r="CW128" s="44">
        <v>0</v>
      </c>
      <c r="CX128" s="44">
        <v>0</v>
      </c>
      <c r="CY128" s="44">
        <v>0</v>
      </c>
      <c r="CZ128" s="44">
        <v>0</v>
      </c>
      <c r="DA128" s="44">
        <v>0</v>
      </c>
      <c r="DB128" s="44">
        <v>0</v>
      </c>
      <c r="DC128" s="44">
        <v>0</v>
      </c>
      <c r="DD128" s="44">
        <v>0</v>
      </c>
      <c r="DE128" s="44">
        <v>0</v>
      </c>
      <c r="DF128" s="44">
        <v>0</v>
      </c>
      <c r="DG128" s="44">
        <v>0</v>
      </c>
      <c r="DH128" s="44">
        <v>0</v>
      </c>
      <c r="DI128" s="44">
        <v>0</v>
      </c>
      <c r="DJ128" s="44">
        <v>0</v>
      </c>
      <c r="DK128" s="44">
        <v>0</v>
      </c>
      <c r="DL128" s="44">
        <v>0</v>
      </c>
      <c r="DM128" s="44">
        <v>0</v>
      </c>
      <c r="DN128" s="44">
        <v>0</v>
      </c>
      <c r="DO128" s="44">
        <v>0</v>
      </c>
      <c r="DP128" s="44">
        <v>0</v>
      </c>
      <c r="DQ128" s="44">
        <v>0</v>
      </c>
      <c r="DR128" s="44">
        <v>0</v>
      </c>
      <c r="DS128" s="44">
        <v>0</v>
      </c>
      <c r="DT128" s="44">
        <v>2.0742352335161263</v>
      </c>
      <c r="DU128" s="44">
        <v>0</v>
      </c>
      <c r="DV128" s="44">
        <v>0</v>
      </c>
      <c r="DW128" s="44">
        <v>0</v>
      </c>
      <c r="DX128" s="44">
        <v>0</v>
      </c>
      <c r="DY128" s="44">
        <v>0</v>
      </c>
      <c r="DZ128" s="44">
        <v>0</v>
      </c>
      <c r="EA128" s="44">
        <v>0</v>
      </c>
      <c r="EB128" s="44">
        <v>0</v>
      </c>
    </row>
    <row r="129" spans="2:132" x14ac:dyDescent="0.25">
      <c r="B129" s="41" t="s">
        <v>218</v>
      </c>
      <c r="C129" s="47" t="s">
        <v>101</v>
      </c>
      <c r="D129" s="46">
        <v>2</v>
      </c>
      <c r="E129" s="86" t="s">
        <v>52</v>
      </c>
      <c r="F129" s="43">
        <v>505.85</v>
      </c>
      <c r="G129" s="43">
        <v>88.071151162790699</v>
      </c>
      <c r="H129" s="44">
        <v>88.071151162790699</v>
      </c>
      <c r="I129" s="44">
        <v>58.52225762562739</v>
      </c>
      <c r="J129" s="44">
        <v>58.52225762562739</v>
      </c>
      <c r="K129" s="44">
        <v>90.713285697674422</v>
      </c>
      <c r="L129" s="44">
        <v>90.713285697674422</v>
      </c>
      <c r="M129" s="44">
        <v>49.573300000000003</v>
      </c>
      <c r="N129" s="44">
        <v>358.14179999999999</v>
      </c>
      <c r="O129" s="44">
        <v>57.161050000000003</v>
      </c>
      <c r="P129" s="44">
        <v>16.328391425581394</v>
      </c>
      <c r="Q129" s="44">
        <v>16.328391425581394</v>
      </c>
      <c r="R129" s="44">
        <v>10.850026563791317</v>
      </c>
      <c r="S129" s="44">
        <v>10.850026563791317</v>
      </c>
      <c r="T129" s="44">
        <v>50.799439990697678</v>
      </c>
      <c r="U129" s="44">
        <v>50.799439990697678</v>
      </c>
      <c r="V129" s="44">
        <v>33.755638198461881</v>
      </c>
      <c r="W129" s="44">
        <v>33.755638198461881</v>
      </c>
      <c r="X129" s="44">
        <v>19.956922853488372</v>
      </c>
      <c r="Y129" s="44">
        <v>19.956922853488372</v>
      </c>
      <c r="Z129" s="44">
        <v>13.261143577967166</v>
      </c>
      <c r="AA129" s="44">
        <v>13.261143577967166</v>
      </c>
      <c r="AB129" s="44">
        <v>4.5689565558701855</v>
      </c>
      <c r="AC129" s="44">
        <v>10.609836433675225</v>
      </c>
      <c r="AD129" s="44">
        <v>4.3104163425973825</v>
      </c>
      <c r="AE129" s="44">
        <v>4.4408683845323456</v>
      </c>
      <c r="AF129" s="44">
        <v>13.816034974100633</v>
      </c>
      <c r="AG129" s="44">
        <v>5.4277280255395342</v>
      </c>
      <c r="AH129" s="44">
        <v>24.671491025179701</v>
      </c>
      <c r="AJ129" s="63" t="s">
        <v>63</v>
      </c>
      <c r="AK129" s="44">
        <v>0</v>
      </c>
      <c r="AL129" s="44">
        <v>0</v>
      </c>
      <c r="AM129" s="44">
        <v>57.161050000000003</v>
      </c>
      <c r="AN129" s="44">
        <v>57.161050000000003</v>
      </c>
      <c r="AO129" s="44">
        <v>0</v>
      </c>
      <c r="AP129" s="44">
        <v>0</v>
      </c>
      <c r="AQ129" s="44">
        <v>0</v>
      </c>
      <c r="AR129" s="44">
        <v>0</v>
      </c>
      <c r="AS129" s="44">
        <v>0</v>
      </c>
      <c r="AT129" s="44">
        <v>0</v>
      </c>
      <c r="AU129" s="44">
        <v>0</v>
      </c>
      <c r="AV129" s="44">
        <v>0</v>
      </c>
      <c r="AW129" s="44">
        <v>0</v>
      </c>
      <c r="AX129" s="44">
        <v>0</v>
      </c>
      <c r="AY129" s="44">
        <v>19.956922853488372</v>
      </c>
      <c r="AZ129" s="44">
        <v>0</v>
      </c>
      <c r="BA129" s="44">
        <v>0</v>
      </c>
      <c r="BB129" s="44">
        <v>0</v>
      </c>
      <c r="BC129" s="44">
        <v>19.956922853488372</v>
      </c>
      <c r="BD129" s="44">
        <v>19.956922853488372</v>
      </c>
      <c r="BE129" s="44">
        <v>0</v>
      </c>
      <c r="BF129" s="44">
        <v>0</v>
      </c>
      <c r="BG129" s="44">
        <v>0</v>
      </c>
      <c r="BH129" s="44">
        <v>19.956922853488372</v>
      </c>
      <c r="BI129" s="44">
        <v>13.261143577967166</v>
      </c>
      <c r="BJ129" s="44">
        <v>0</v>
      </c>
      <c r="BK129" s="44">
        <v>0</v>
      </c>
      <c r="BL129" s="44">
        <v>0</v>
      </c>
      <c r="BM129" s="44">
        <v>13.261143577967166</v>
      </c>
      <c r="BN129" s="44">
        <v>4.3104163425973825</v>
      </c>
      <c r="BO129" s="44">
        <v>5.4277280255395342</v>
      </c>
      <c r="BP129" s="44">
        <v>0</v>
      </c>
      <c r="BQ129" s="44">
        <v>0</v>
      </c>
      <c r="BR129" s="44">
        <v>0</v>
      </c>
      <c r="BS129" s="44">
        <v>5.4277280255395342</v>
      </c>
      <c r="BT129" s="64">
        <v>2017</v>
      </c>
      <c r="BU129" s="44">
        <v>0</v>
      </c>
      <c r="BV129" s="44">
        <v>57.161050000000003</v>
      </c>
      <c r="BW129" s="44">
        <v>0</v>
      </c>
      <c r="BX129" s="44">
        <v>0</v>
      </c>
      <c r="BY129" s="44">
        <v>0</v>
      </c>
      <c r="BZ129" s="44">
        <v>0</v>
      </c>
      <c r="CA129" s="44">
        <v>0</v>
      </c>
      <c r="CB129" s="44">
        <v>0</v>
      </c>
      <c r="CC129" s="44">
        <v>0</v>
      </c>
      <c r="CD129" s="44">
        <v>0</v>
      </c>
      <c r="CE129" s="44">
        <v>0</v>
      </c>
      <c r="CF129" s="44">
        <v>19.956922853488372</v>
      </c>
      <c r="CG129" s="44">
        <v>0</v>
      </c>
      <c r="CH129" s="44">
        <v>0</v>
      </c>
      <c r="CI129" s="44">
        <v>0</v>
      </c>
      <c r="CJ129" s="44">
        <v>0</v>
      </c>
      <c r="CK129" s="44">
        <v>0</v>
      </c>
      <c r="CL129" s="44">
        <v>0</v>
      </c>
      <c r="CM129" s="44">
        <v>0</v>
      </c>
      <c r="CN129" s="44">
        <v>0</v>
      </c>
      <c r="CO129" s="44">
        <v>0</v>
      </c>
      <c r="CP129" s="44">
        <v>0</v>
      </c>
      <c r="CQ129" s="44">
        <v>0</v>
      </c>
      <c r="CR129" s="44">
        <v>0</v>
      </c>
      <c r="CS129" s="44">
        <v>0</v>
      </c>
      <c r="CT129" s="44">
        <v>0</v>
      </c>
      <c r="CU129" s="44">
        <v>0</v>
      </c>
      <c r="CV129" s="44">
        <v>0</v>
      </c>
      <c r="CW129" s="44">
        <v>0</v>
      </c>
      <c r="CX129" s="44">
        <v>0</v>
      </c>
      <c r="CY129" s="44">
        <v>0</v>
      </c>
      <c r="CZ129" s="44">
        <v>0</v>
      </c>
      <c r="DA129" s="44">
        <v>0</v>
      </c>
      <c r="DB129" s="44">
        <v>0</v>
      </c>
      <c r="DC129" s="44">
        <v>0</v>
      </c>
      <c r="DD129" s="44">
        <v>0</v>
      </c>
      <c r="DE129" s="44">
        <v>0</v>
      </c>
      <c r="DF129" s="44">
        <v>0</v>
      </c>
      <c r="DG129" s="44">
        <v>0</v>
      </c>
      <c r="DH129" s="44">
        <v>0</v>
      </c>
      <c r="DI129" s="44">
        <v>0</v>
      </c>
      <c r="DJ129" s="44">
        <v>0</v>
      </c>
      <c r="DK129" s="44">
        <v>0</v>
      </c>
      <c r="DL129" s="44">
        <v>0</v>
      </c>
      <c r="DM129" s="44">
        <v>0</v>
      </c>
      <c r="DN129" s="44">
        <v>0</v>
      </c>
      <c r="DO129" s="44">
        <v>0</v>
      </c>
      <c r="DP129" s="44">
        <v>0</v>
      </c>
      <c r="DQ129" s="44">
        <v>0</v>
      </c>
      <c r="DR129" s="44">
        <v>0</v>
      </c>
      <c r="DS129" s="44">
        <v>0</v>
      </c>
      <c r="DT129" s="44">
        <v>5.4277280255395342</v>
      </c>
      <c r="DU129" s="44">
        <v>0</v>
      </c>
      <c r="DV129" s="44">
        <v>0</v>
      </c>
      <c r="DW129" s="44">
        <v>0</v>
      </c>
      <c r="DX129" s="44">
        <v>0</v>
      </c>
      <c r="DY129" s="44">
        <v>0</v>
      </c>
      <c r="DZ129" s="44">
        <v>0</v>
      </c>
      <c r="EA129" s="44">
        <v>0</v>
      </c>
      <c r="EB129" s="44">
        <v>0</v>
      </c>
    </row>
    <row r="130" spans="2:132" x14ac:dyDescent="0.25">
      <c r="B130" s="41" t="s">
        <v>219</v>
      </c>
      <c r="C130" s="47" t="s">
        <v>101</v>
      </c>
      <c r="D130" s="46">
        <v>2</v>
      </c>
      <c r="E130" s="86" t="s">
        <v>52</v>
      </c>
      <c r="F130" s="43">
        <v>328.5</v>
      </c>
      <c r="G130" s="43">
        <v>23.514511627906973</v>
      </c>
      <c r="H130" s="44">
        <v>23.514511627906973</v>
      </c>
      <c r="I130" s="44">
        <v>15.625120022395967</v>
      </c>
      <c r="J130" s="44">
        <v>15.625120022395967</v>
      </c>
      <c r="K130" s="44">
        <v>29.157994418604648</v>
      </c>
      <c r="L130" s="44">
        <v>29.157994418604648</v>
      </c>
      <c r="M130" s="44">
        <v>32.192999999999998</v>
      </c>
      <c r="N130" s="44">
        <v>232.578</v>
      </c>
      <c r="O130" s="44">
        <v>37.1205</v>
      </c>
      <c r="P130" s="44">
        <v>5.2484389953488364</v>
      </c>
      <c r="Q130" s="44">
        <v>5.2484389953488364</v>
      </c>
      <c r="R130" s="44">
        <v>3.4875267889987795</v>
      </c>
      <c r="S130" s="44">
        <v>3.4875267889987795</v>
      </c>
      <c r="T130" s="44">
        <v>16.328476874418605</v>
      </c>
      <c r="U130" s="44">
        <v>16.328476874418605</v>
      </c>
      <c r="V130" s="44">
        <v>10.850083343551761</v>
      </c>
      <c r="W130" s="44">
        <v>10.850083343551761</v>
      </c>
      <c r="X130" s="44">
        <v>6.4147587720930224</v>
      </c>
      <c r="Y130" s="44">
        <v>6.4147587720930224</v>
      </c>
      <c r="Z130" s="44">
        <v>4.2625327421096193</v>
      </c>
      <c r="AA130" s="44">
        <v>4.2625327421096193</v>
      </c>
      <c r="AB130" s="44">
        <v>9.2308968354167575</v>
      </c>
      <c r="AC130" s="44">
        <v>21.43559571256398</v>
      </c>
      <c r="AD130" s="44">
        <v>8.7085548066965153</v>
      </c>
      <c r="AE130" s="44">
        <v>1.4274294506485017</v>
      </c>
      <c r="AF130" s="44">
        <v>4.440891624239784</v>
      </c>
      <c r="AG130" s="44">
        <v>1.7446359952370576</v>
      </c>
      <c r="AH130" s="44">
        <v>7.9301636147138987</v>
      </c>
      <c r="AJ130" s="63" t="s">
        <v>63</v>
      </c>
      <c r="AK130" s="44">
        <v>0</v>
      </c>
      <c r="AL130" s="44">
        <v>0</v>
      </c>
      <c r="AM130" s="44">
        <v>37.1205</v>
      </c>
      <c r="AN130" s="44">
        <v>37.1205</v>
      </c>
      <c r="AO130" s="44">
        <v>0</v>
      </c>
      <c r="AP130" s="44">
        <v>0</v>
      </c>
      <c r="AQ130" s="44">
        <v>0</v>
      </c>
      <c r="AR130" s="44">
        <v>0</v>
      </c>
      <c r="AS130" s="44">
        <v>0</v>
      </c>
      <c r="AT130" s="44">
        <v>0</v>
      </c>
      <c r="AU130" s="44">
        <v>0</v>
      </c>
      <c r="AV130" s="44">
        <v>0</v>
      </c>
      <c r="AW130" s="44">
        <v>0</v>
      </c>
      <c r="AX130" s="44">
        <v>0</v>
      </c>
      <c r="AY130" s="44">
        <v>6.4147587720930224</v>
      </c>
      <c r="AZ130" s="44">
        <v>0</v>
      </c>
      <c r="BA130" s="44">
        <v>0</v>
      </c>
      <c r="BB130" s="44">
        <v>0</v>
      </c>
      <c r="BC130" s="44">
        <v>6.4147587720930224</v>
      </c>
      <c r="BD130" s="44">
        <v>6.4147587720930224</v>
      </c>
      <c r="BE130" s="44">
        <v>0</v>
      </c>
      <c r="BF130" s="44">
        <v>0</v>
      </c>
      <c r="BG130" s="44">
        <v>0</v>
      </c>
      <c r="BH130" s="44">
        <v>6.4147587720930224</v>
      </c>
      <c r="BI130" s="44">
        <v>4.2625327421096193</v>
      </c>
      <c r="BJ130" s="44">
        <v>0</v>
      </c>
      <c r="BK130" s="44">
        <v>0</v>
      </c>
      <c r="BL130" s="44">
        <v>0</v>
      </c>
      <c r="BM130" s="44">
        <v>4.2625327421096193</v>
      </c>
      <c r="BN130" s="44">
        <v>8.7085548066965153</v>
      </c>
      <c r="BO130" s="44">
        <v>1.7446359952370576</v>
      </c>
      <c r="BP130" s="44">
        <v>0</v>
      </c>
      <c r="BQ130" s="44">
        <v>0</v>
      </c>
      <c r="BR130" s="44">
        <v>0</v>
      </c>
      <c r="BS130" s="44">
        <v>1.7446359952370576</v>
      </c>
      <c r="BT130" s="64">
        <v>2017</v>
      </c>
      <c r="BU130" s="44">
        <v>0</v>
      </c>
      <c r="BV130" s="44">
        <v>37.1205</v>
      </c>
      <c r="BW130" s="44">
        <v>0</v>
      </c>
      <c r="BX130" s="44">
        <v>0</v>
      </c>
      <c r="BY130" s="44">
        <v>0</v>
      </c>
      <c r="BZ130" s="44">
        <v>0</v>
      </c>
      <c r="CA130" s="44">
        <v>0</v>
      </c>
      <c r="CB130" s="44">
        <v>0</v>
      </c>
      <c r="CC130" s="44">
        <v>0</v>
      </c>
      <c r="CD130" s="44">
        <v>0</v>
      </c>
      <c r="CE130" s="44">
        <v>0</v>
      </c>
      <c r="CF130" s="44">
        <v>6.4147587720930224</v>
      </c>
      <c r="CG130" s="44">
        <v>0</v>
      </c>
      <c r="CH130" s="44">
        <v>0</v>
      </c>
      <c r="CI130" s="44">
        <v>0</v>
      </c>
      <c r="CJ130" s="44">
        <v>0</v>
      </c>
      <c r="CK130" s="44">
        <v>0</v>
      </c>
      <c r="CL130" s="44">
        <v>0</v>
      </c>
      <c r="CM130" s="44">
        <v>0</v>
      </c>
      <c r="CN130" s="44">
        <v>0</v>
      </c>
      <c r="CO130" s="44">
        <v>0</v>
      </c>
      <c r="CP130" s="44">
        <v>0</v>
      </c>
      <c r="CQ130" s="44">
        <v>0</v>
      </c>
      <c r="CR130" s="44">
        <v>0</v>
      </c>
      <c r="CS130" s="44">
        <v>0</v>
      </c>
      <c r="CT130" s="44">
        <v>0</v>
      </c>
      <c r="CU130" s="44">
        <v>0</v>
      </c>
      <c r="CV130" s="44">
        <v>0</v>
      </c>
      <c r="CW130" s="44">
        <v>0</v>
      </c>
      <c r="CX130" s="44">
        <v>0</v>
      </c>
      <c r="CY130" s="44">
        <v>0</v>
      </c>
      <c r="CZ130" s="44">
        <v>0</v>
      </c>
      <c r="DA130" s="44">
        <v>0</v>
      </c>
      <c r="DB130" s="44">
        <v>0</v>
      </c>
      <c r="DC130" s="44">
        <v>0</v>
      </c>
      <c r="DD130" s="44">
        <v>0</v>
      </c>
      <c r="DE130" s="44">
        <v>0</v>
      </c>
      <c r="DF130" s="44">
        <v>0</v>
      </c>
      <c r="DG130" s="44">
        <v>0</v>
      </c>
      <c r="DH130" s="44">
        <v>0</v>
      </c>
      <c r="DI130" s="44">
        <v>0</v>
      </c>
      <c r="DJ130" s="44">
        <v>0</v>
      </c>
      <c r="DK130" s="44">
        <v>0</v>
      </c>
      <c r="DL130" s="44">
        <v>0</v>
      </c>
      <c r="DM130" s="44">
        <v>0</v>
      </c>
      <c r="DN130" s="44">
        <v>0</v>
      </c>
      <c r="DO130" s="44">
        <v>0</v>
      </c>
      <c r="DP130" s="44">
        <v>0</v>
      </c>
      <c r="DQ130" s="44">
        <v>0</v>
      </c>
      <c r="DR130" s="44">
        <v>0</v>
      </c>
      <c r="DS130" s="44">
        <v>0</v>
      </c>
      <c r="DT130" s="44">
        <v>1.7446359952370576</v>
      </c>
      <c r="DU130" s="44">
        <v>0</v>
      </c>
      <c r="DV130" s="44">
        <v>0</v>
      </c>
      <c r="DW130" s="44">
        <v>0</v>
      </c>
      <c r="DX130" s="44">
        <v>0</v>
      </c>
      <c r="DY130" s="44">
        <v>0</v>
      </c>
      <c r="DZ130" s="44">
        <v>0</v>
      </c>
      <c r="EA130" s="44">
        <v>0</v>
      </c>
      <c r="EB130" s="44">
        <v>0</v>
      </c>
    </row>
    <row r="131" spans="2:132" x14ac:dyDescent="0.25">
      <c r="B131" s="41" t="s">
        <v>220</v>
      </c>
      <c r="C131" s="47" t="s">
        <v>101</v>
      </c>
      <c r="D131" s="46">
        <v>2</v>
      </c>
      <c r="E131" s="86" t="s">
        <v>52</v>
      </c>
      <c r="F131" s="43">
        <v>166.3</v>
      </c>
      <c r="G131" s="43">
        <v>34.667255813953496</v>
      </c>
      <c r="H131" s="44">
        <v>34.667255813953496</v>
      </c>
      <c r="I131" s="44">
        <v>23.035989073966689</v>
      </c>
      <c r="J131" s="44">
        <v>23.035989073966689</v>
      </c>
      <c r="K131" s="44">
        <v>35.707273488372103</v>
      </c>
      <c r="L131" s="44">
        <v>35.707273488372103</v>
      </c>
      <c r="M131" s="28">
        <v>27</v>
      </c>
      <c r="N131" s="44">
        <v>117.74040000000001</v>
      </c>
      <c r="O131" s="28">
        <v>27</v>
      </c>
      <c r="P131" s="44">
        <v>7.1414546976744209</v>
      </c>
      <c r="Q131" s="44">
        <v>7.1414546976744209</v>
      </c>
      <c r="R131" s="44">
        <v>4.7454137492371391</v>
      </c>
      <c r="S131" s="44">
        <v>4.7454137492371391</v>
      </c>
      <c r="T131" s="44">
        <v>21.424364093023261</v>
      </c>
      <c r="U131" s="44">
        <v>21.424364093023261</v>
      </c>
      <c r="V131" s="44">
        <v>14.236241247711416</v>
      </c>
      <c r="W131" s="44">
        <v>14.236241247711416</v>
      </c>
      <c r="X131" s="44">
        <v>8.9268183720930256</v>
      </c>
      <c r="Y131" s="44">
        <v>8.9268183720930256</v>
      </c>
      <c r="Z131" s="44">
        <v>5.9317671865464234</v>
      </c>
      <c r="AA131" s="44">
        <v>5.9317671865464234</v>
      </c>
      <c r="AB131" s="44">
        <v>5.6897040862539017</v>
      </c>
      <c r="AC131" s="44">
        <v>8.2704695678662841</v>
      </c>
      <c r="AD131" s="44">
        <v>4.5517632690031222</v>
      </c>
      <c r="AE131" s="44">
        <v>1.9422770779971739</v>
      </c>
      <c r="AF131" s="44">
        <v>5.8268312339915207</v>
      </c>
      <c r="AG131" s="44">
        <v>2.4278463474964673</v>
      </c>
      <c r="AH131" s="44">
        <v>9.7113853899858693</v>
      </c>
      <c r="AJ131" s="63" t="s">
        <v>63</v>
      </c>
      <c r="AK131" s="44">
        <v>0</v>
      </c>
      <c r="AL131" s="44">
        <v>0</v>
      </c>
      <c r="AM131" s="44">
        <v>27</v>
      </c>
      <c r="AN131" s="44">
        <v>27</v>
      </c>
      <c r="AO131" s="44">
        <v>0</v>
      </c>
      <c r="AP131" s="44">
        <v>0</v>
      </c>
      <c r="AQ131" s="44">
        <v>0</v>
      </c>
      <c r="AR131" s="44">
        <v>0</v>
      </c>
      <c r="AS131" s="44">
        <v>0</v>
      </c>
      <c r="AT131" s="44">
        <v>0</v>
      </c>
      <c r="AU131" s="44">
        <v>0</v>
      </c>
      <c r="AV131" s="44">
        <v>0</v>
      </c>
      <c r="AW131" s="44">
        <v>0</v>
      </c>
      <c r="AX131" s="44">
        <v>0</v>
      </c>
      <c r="AY131" s="44">
        <v>8.9268183720930256</v>
      </c>
      <c r="AZ131" s="44">
        <v>0</v>
      </c>
      <c r="BA131" s="44">
        <v>0</v>
      </c>
      <c r="BB131" s="44">
        <v>0</v>
      </c>
      <c r="BC131" s="44">
        <v>8.9268183720930256</v>
      </c>
      <c r="BD131" s="44">
        <v>8.9268183720930256</v>
      </c>
      <c r="BE131" s="44">
        <v>0</v>
      </c>
      <c r="BF131" s="44">
        <v>0</v>
      </c>
      <c r="BG131" s="44">
        <v>0</v>
      </c>
      <c r="BH131" s="44">
        <v>8.9268183720930256</v>
      </c>
      <c r="BI131" s="44">
        <v>5.9317671865464234</v>
      </c>
      <c r="BJ131" s="44">
        <v>0</v>
      </c>
      <c r="BK131" s="44">
        <v>0</v>
      </c>
      <c r="BL131" s="44">
        <v>0</v>
      </c>
      <c r="BM131" s="44">
        <v>5.9317671865464234</v>
      </c>
      <c r="BN131" s="44">
        <v>4.5517632690031222</v>
      </c>
      <c r="BO131" s="44">
        <v>2.4278463474964673</v>
      </c>
      <c r="BP131" s="44">
        <v>0</v>
      </c>
      <c r="BQ131" s="44">
        <v>0</v>
      </c>
      <c r="BR131" s="44">
        <v>0</v>
      </c>
      <c r="BS131" s="44">
        <v>2.4278463474964673</v>
      </c>
      <c r="BT131" s="64">
        <v>2017</v>
      </c>
      <c r="BU131" s="44">
        <v>0</v>
      </c>
      <c r="BV131" s="44">
        <v>27</v>
      </c>
      <c r="BW131" s="44">
        <v>0</v>
      </c>
      <c r="BX131" s="44">
        <v>0</v>
      </c>
      <c r="BY131" s="44">
        <v>0</v>
      </c>
      <c r="BZ131" s="44">
        <v>0</v>
      </c>
      <c r="CA131" s="44">
        <v>0</v>
      </c>
      <c r="CB131" s="44">
        <v>0</v>
      </c>
      <c r="CC131" s="44">
        <v>0</v>
      </c>
      <c r="CD131" s="44">
        <v>0</v>
      </c>
      <c r="CE131" s="44">
        <v>0</v>
      </c>
      <c r="CF131" s="44">
        <v>8.9268183720930256</v>
      </c>
      <c r="CG131" s="44">
        <v>0</v>
      </c>
      <c r="CH131" s="44">
        <v>0</v>
      </c>
      <c r="CI131" s="44">
        <v>0</v>
      </c>
      <c r="CJ131" s="44">
        <v>0</v>
      </c>
      <c r="CK131" s="44">
        <v>0</v>
      </c>
      <c r="CL131" s="44">
        <v>0</v>
      </c>
      <c r="CM131" s="44">
        <v>0</v>
      </c>
      <c r="CN131" s="44">
        <v>0</v>
      </c>
      <c r="CO131" s="44">
        <v>0</v>
      </c>
      <c r="CP131" s="44">
        <v>0</v>
      </c>
      <c r="CQ131" s="44">
        <v>0</v>
      </c>
      <c r="CR131" s="44">
        <v>0</v>
      </c>
      <c r="CS131" s="44">
        <v>0</v>
      </c>
      <c r="CT131" s="44">
        <v>0</v>
      </c>
      <c r="CU131" s="44">
        <v>0</v>
      </c>
      <c r="CV131" s="44">
        <v>0</v>
      </c>
      <c r="CW131" s="44">
        <v>0</v>
      </c>
      <c r="CX131" s="44">
        <v>0</v>
      </c>
      <c r="CY131" s="44">
        <v>0</v>
      </c>
      <c r="CZ131" s="44">
        <v>0</v>
      </c>
      <c r="DA131" s="44">
        <v>0</v>
      </c>
      <c r="DB131" s="44">
        <v>0</v>
      </c>
      <c r="DC131" s="44">
        <v>0</v>
      </c>
      <c r="DD131" s="44">
        <v>0</v>
      </c>
      <c r="DE131" s="44">
        <v>0</v>
      </c>
      <c r="DF131" s="44">
        <v>0</v>
      </c>
      <c r="DG131" s="44">
        <v>0</v>
      </c>
      <c r="DH131" s="44">
        <v>0</v>
      </c>
      <c r="DI131" s="44">
        <v>0</v>
      </c>
      <c r="DJ131" s="44">
        <v>0</v>
      </c>
      <c r="DK131" s="44">
        <v>0</v>
      </c>
      <c r="DL131" s="44">
        <v>0</v>
      </c>
      <c r="DM131" s="44">
        <v>0</v>
      </c>
      <c r="DN131" s="44">
        <v>0</v>
      </c>
      <c r="DO131" s="44">
        <v>0</v>
      </c>
      <c r="DP131" s="44">
        <v>0</v>
      </c>
      <c r="DQ131" s="44">
        <v>0</v>
      </c>
      <c r="DR131" s="44">
        <v>0</v>
      </c>
      <c r="DS131" s="44">
        <v>0</v>
      </c>
      <c r="DT131" s="44">
        <v>2.4278463474964673</v>
      </c>
      <c r="DU131" s="44">
        <v>0</v>
      </c>
      <c r="DV131" s="44">
        <v>0</v>
      </c>
      <c r="DW131" s="44">
        <v>0</v>
      </c>
      <c r="DX131" s="44">
        <v>0</v>
      </c>
      <c r="DY131" s="44">
        <v>0</v>
      </c>
      <c r="DZ131" s="44">
        <v>0</v>
      </c>
      <c r="EA131" s="44">
        <v>0</v>
      </c>
      <c r="EB131" s="44">
        <v>0</v>
      </c>
    </row>
    <row r="132" spans="2:132" x14ac:dyDescent="0.25">
      <c r="B132" s="41" t="s">
        <v>221</v>
      </c>
      <c r="C132" s="47" t="s">
        <v>101</v>
      </c>
      <c r="D132" s="46">
        <v>2</v>
      </c>
      <c r="E132" s="86" t="s">
        <v>52</v>
      </c>
      <c r="F132" s="43">
        <v>217.1</v>
      </c>
      <c r="G132" s="43">
        <v>31.936453488372095</v>
      </c>
      <c r="H132" s="44">
        <v>31.936453488372095</v>
      </c>
      <c r="I132" s="44">
        <v>21.221402627527045</v>
      </c>
      <c r="J132" s="44">
        <v>21.221402627527045</v>
      </c>
      <c r="K132" s="44">
        <v>35.449463372093028</v>
      </c>
      <c r="L132" s="44">
        <v>35.449463372093028</v>
      </c>
      <c r="M132" s="44">
        <v>21.2758</v>
      </c>
      <c r="N132" s="44">
        <v>153.70679999999999</v>
      </c>
      <c r="O132" s="44">
        <v>24.532299999999999</v>
      </c>
      <c r="P132" s="44">
        <v>6.3809034069767447</v>
      </c>
      <c r="Q132" s="44">
        <v>6.3809034069767447</v>
      </c>
      <c r="R132" s="44">
        <v>4.2400362449799038</v>
      </c>
      <c r="S132" s="44">
        <v>4.2400362449799038</v>
      </c>
      <c r="T132" s="44">
        <v>19.851699488372098</v>
      </c>
      <c r="U132" s="44">
        <v>19.851699488372098</v>
      </c>
      <c r="V132" s="44">
        <v>13.191223873270815</v>
      </c>
      <c r="W132" s="44">
        <v>13.191223873270815</v>
      </c>
      <c r="X132" s="44">
        <v>7.7988819418604658</v>
      </c>
      <c r="Y132" s="44">
        <v>7.7988819418604658</v>
      </c>
      <c r="Z132" s="44">
        <v>5.1822665216421049</v>
      </c>
      <c r="AA132" s="44">
        <v>5.1822665216421049</v>
      </c>
      <c r="AB132" s="44">
        <v>5.0178344643138395</v>
      </c>
      <c r="AC132" s="44">
        <v>11.652201605906624</v>
      </c>
      <c r="AD132" s="44">
        <v>4.7338939241253941</v>
      </c>
      <c r="AE132" s="44">
        <v>1.735428277423769</v>
      </c>
      <c r="AF132" s="44">
        <v>5.3991101964295041</v>
      </c>
      <c r="AG132" s="44">
        <v>2.1210790057401621</v>
      </c>
      <c r="AH132" s="44">
        <v>9.6412682079098282</v>
      </c>
      <c r="AJ132" s="63" t="s">
        <v>63</v>
      </c>
      <c r="AK132" s="44">
        <v>0</v>
      </c>
      <c r="AL132" s="44">
        <v>0</v>
      </c>
      <c r="AM132" s="44">
        <v>24.532299999999999</v>
      </c>
      <c r="AN132" s="44">
        <v>24.532299999999999</v>
      </c>
      <c r="AO132" s="44">
        <v>0</v>
      </c>
      <c r="AP132" s="44">
        <v>0</v>
      </c>
      <c r="AQ132" s="44">
        <v>0</v>
      </c>
      <c r="AR132" s="44">
        <v>0</v>
      </c>
      <c r="AS132" s="44">
        <v>0</v>
      </c>
      <c r="AT132" s="44">
        <v>0</v>
      </c>
      <c r="AU132" s="44">
        <v>0</v>
      </c>
      <c r="AV132" s="44">
        <v>0</v>
      </c>
      <c r="AW132" s="44">
        <v>0</v>
      </c>
      <c r="AX132" s="44">
        <v>0</v>
      </c>
      <c r="AY132" s="44">
        <v>7.7988819418604658</v>
      </c>
      <c r="AZ132" s="44">
        <v>0</v>
      </c>
      <c r="BA132" s="44">
        <v>0</v>
      </c>
      <c r="BB132" s="44">
        <v>0</v>
      </c>
      <c r="BC132" s="44">
        <v>7.7988819418604658</v>
      </c>
      <c r="BD132" s="44">
        <v>7.7988819418604658</v>
      </c>
      <c r="BE132" s="44">
        <v>0</v>
      </c>
      <c r="BF132" s="44">
        <v>0</v>
      </c>
      <c r="BG132" s="44">
        <v>0</v>
      </c>
      <c r="BH132" s="44">
        <v>7.7988819418604658</v>
      </c>
      <c r="BI132" s="44">
        <v>5.1822665216421049</v>
      </c>
      <c r="BJ132" s="44">
        <v>0</v>
      </c>
      <c r="BK132" s="44">
        <v>0</v>
      </c>
      <c r="BL132" s="44">
        <v>0</v>
      </c>
      <c r="BM132" s="44">
        <v>5.1822665216421049</v>
      </c>
      <c r="BN132" s="44">
        <v>4.7338939241253941</v>
      </c>
      <c r="BO132" s="44">
        <v>2.1210790057401621</v>
      </c>
      <c r="BP132" s="44">
        <v>0</v>
      </c>
      <c r="BQ132" s="44">
        <v>0</v>
      </c>
      <c r="BR132" s="44">
        <v>0</v>
      </c>
      <c r="BS132" s="44">
        <v>2.1210790057401621</v>
      </c>
      <c r="BT132" s="64">
        <v>2017</v>
      </c>
      <c r="BU132" s="44">
        <v>0</v>
      </c>
      <c r="BV132" s="44">
        <v>24.532299999999999</v>
      </c>
      <c r="BW132" s="44">
        <v>0</v>
      </c>
      <c r="BX132" s="44">
        <v>0</v>
      </c>
      <c r="BY132" s="44">
        <v>0</v>
      </c>
      <c r="BZ132" s="44">
        <v>0</v>
      </c>
      <c r="CA132" s="44">
        <v>0</v>
      </c>
      <c r="CB132" s="44">
        <v>0</v>
      </c>
      <c r="CC132" s="44">
        <v>0</v>
      </c>
      <c r="CD132" s="44">
        <v>0</v>
      </c>
      <c r="CE132" s="44">
        <v>0</v>
      </c>
      <c r="CF132" s="44">
        <v>7.7988819418604658</v>
      </c>
      <c r="CG132" s="44">
        <v>0</v>
      </c>
      <c r="CH132" s="44">
        <v>0</v>
      </c>
      <c r="CI132" s="44">
        <v>0</v>
      </c>
      <c r="CJ132" s="44">
        <v>0</v>
      </c>
      <c r="CK132" s="44">
        <v>0</v>
      </c>
      <c r="CL132" s="44">
        <v>0</v>
      </c>
      <c r="CM132" s="44">
        <v>0</v>
      </c>
      <c r="CN132" s="44">
        <v>0</v>
      </c>
      <c r="CO132" s="44">
        <v>0</v>
      </c>
      <c r="CP132" s="44">
        <v>0</v>
      </c>
      <c r="CQ132" s="44">
        <v>0</v>
      </c>
      <c r="CR132" s="44">
        <v>0</v>
      </c>
      <c r="CS132" s="44">
        <v>0</v>
      </c>
      <c r="CT132" s="44">
        <v>0</v>
      </c>
      <c r="CU132" s="44">
        <v>0</v>
      </c>
      <c r="CV132" s="44">
        <v>0</v>
      </c>
      <c r="CW132" s="44">
        <v>0</v>
      </c>
      <c r="CX132" s="44">
        <v>0</v>
      </c>
      <c r="CY132" s="44">
        <v>0</v>
      </c>
      <c r="CZ132" s="44">
        <v>0</v>
      </c>
      <c r="DA132" s="44">
        <v>0</v>
      </c>
      <c r="DB132" s="44">
        <v>0</v>
      </c>
      <c r="DC132" s="44">
        <v>0</v>
      </c>
      <c r="DD132" s="44">
        <v>0</v>
      </c>
      <c r="DE132" s="44">
        <v>0</v>
      </c>
      <c r="DF132" s="44">
        <v>0</v>
      </c>
      <c r="DG132" s="44">
        <v>0</v>
      </c>
      <c r="DH132" s="44">
        <v>0</v>
      </c>
      <c r="DI132" s="44">
        <v>0</v>
      </c>
      <c r="DJ132" s="44">
        <v>0</v>
      </c>
      <c r="DK132" s="44">
        <v>0</v>
      </c>
      <c r="DL132" s="44">
        <v>0</v>
      </c>
      <c r="DM132" s="44">
        <v>0</v>
      </c>
      <c r="DN132" s="44">
        <v>0</v>
      </c>
      <c r="DO132" s="44">
        <v>0</v>
      </c>
      <c r="DP132" s="44">
        <v>0</v>
      </c>
      <c r="DQ132" s="44">
        <v>0</v>
      </c>
      <c r="DR132" s="44">
        <v>0</v>
      </c>
      <c r="DS132" s="44">
        <v>0</v>
      </c>
      <c r="DT132" s="44">
        <v>2.1210790057401621</v>
      </c>
      <c r="DU132" s="44">
        <v>0</v>
      </c>
      <c r="DV132" s="44">
        <v>0</v>
      </c>
      <c r="DW132" s="44">
        <v>0</v>
      </c>
      <c r="DX132" s="44">
        <v>0</v>
      </c>
      <c r="DY132" s="44">
        <v>0</v>
      </c>
      <c r="DZ132" s="44">
        <v>0</v>
      </c>
      <c r="EA132" s="44">
        <v>0</v>
      </c>
      <c r="EB132" s="44">
        <v>0</v>
      </c>
    </row>
    <row r="133" spans="2:132" x14ac:dyDescent="0.25">
      <c r="B133" s="41" t="s">
        <v>222</v>
      </c>
      <c r="C133" s="47" t="s">
        <v>101</v>
      </c>
      <c r="D133" s="46">
        <v>2</v>
      </c>
      <c r="E133" s="86" t="s">
        <v>52</v>
      </c>
      <c r="F133" s="43">
        <v>430.4</v>
      </c>
      <c r="G133" s="43">
        <v>79.604023255813956</v>
      </c>
      <c r="H133" s="44">
        <v>79.604023255813956</v>
      </c>
      <c r="I133" s="44">
        <v>52.895949417104923</v>
      </c>
      <c r="J133" s="44">
        <v>52.895949417104923</v>
      </c>
      <c r="K133" s="44">
        <v>81.99214395348838</v>
      </c>
      <c r="L133" s="44">
        <v>81.99214395348838</v>
      </c>
      <c r="M133" s="44">
        <v>42.179199999999994</v>
      </c>
      <c r="N133" s="44">
        <v>304.72320000000002</v>
      </c>
      <c r="O133" s="44">
        <v>48.635199999999998</v>
      </c>
      <c r="P133" s="44">
        <v>14.758585911627907</v>
      </c>
      <c r="Q133" s="44">
        <v>14.758585911627907</v>
      </c>
      <c r="R133" s="44">
        <v>9.8069090219312525</v>
      </c>
      <c r="S133" s="44">
        <v>9.8069090219312525</v>
      </c>
      <c r="T133" s="44">
        <v>45.915600613953494</v>
      </c>
      <c r="U133" s="44">
        <v>45.915600613953494</v>
      </c>
      <c r="V133" s="44">
        <v>30.510383623786122</v>
      </c>
      <c r="W133" s="44">
        <v>30.510383623786122</v>
      </c>
      <c r="X133" s="44">
        <v>18.038271669767443</v>
      </c>
      <c r="Y133" s="44">
        <v>18.038271669767443</v>
      </c>
      <c r="Z133" s="44">
        <v>11.986222137915975</v>
      </c>
      <c r="AA133" s="44">
        <v>11.986222137915975</v>
      </c>
      <c r="AB133" s="44">
        <v>4.3009678080702471</v>
      </c>
      <c r="AC133" s="44">
        <v>9.9875243706354304</v>
      </c>
      <c r="AD133" s="44">
        <v>4.0575920786710968</v>
      </c>
      <c r="AE133" s="44">
        <v>4.01392494013042</v>
      </c>
      <c r="AF133" s="44">
        <v>12.487766480405753</v>
      </c>
      <c r="AG133" s="44">
        <v>4.9059082601594026</v>
      </c>
      <c r="AH133" s="44">
        <v>22.299583000724557</v>
      </c>
      <c r="AJ133" s="63" t="s">
        <v>63</v>
      </c>
      <c r="AK133" s="44">
        <v>0</v>
      </c>
      <c r="AL133" s="44">
        <v>0</v>
      </c>
      <c r="AM133" s="44">
        <v>48.635199999999998</v>
      </c>
      <c r="AN133" s="44">
        <v>48.635199999999998</v>
      </c>
      <c r="AO133" s="44">
        <v>0</v>
      </c>
      <c r="AP133" s="44">
        <v>0</v>
      </c>
      <c r="AQ133" s="44">
        <v>0</v>
      </c>
      <c r="AR133" s="44">
        <v>0</v>
      </c>
      <c r="AS133" s="44">
        <v>0</v>
      </c>
      <c r="AT133" s="44">
        <v>0</v>
      </c>
      <c r="AU133" s="44">
        <v>0</v>
      </c>
      <c r="AV133" s="44">
        <v>0</v>
      </c>
      <c r="AW133" s="44">
        <v>0</v>
      </c>
      <c r="AX133" s="44">
        <v>0</v>
      </c>
      <c r="AY133" s="44">
        <v>18.038271669767443</v>
      </c>
      <c r="AZ133" s="44">
        <v>0</v>
      </c>
      <c r="BA133" s="44">
        <v>0</v>
      </c>
      <c r="BB133" s="44">
        <v>0</v>
      </c>
      <c r="BC133" s="44">
        <v>18.038271669767443</v>
      </c>
      <c r="BD133" s="44">
        <v>18.038271669767443</v>
      </c>
      <c r="BE133" s="44">
        <v>0</v>
      </c>
      <c r="BF133" s="44">
        <v>0</v>
      </c>
      <c r="BG133" s="44">
        <v>0</v>
      </c>
      <c r="BH133" s="44">
        <v>18.038271669767443</v>
      </c>
      <c r="BI133" s="44">
        <v>11.986222137915975</v>
      </c>
      <c r="BJ133" s="44">
        <v>0</v>
      </c>
      <c r="BK133" s="44">
        <v>0</v>
      </c>
      <c r="BL133" s="44">
        <v>0</v>
      </c>
      <c r="BM133" s="44">
        <v>11.986222137915975</v>
      </c>
      <c r="BN133" s="44">
        <v>4.0575920786710968</v>
      </c>
      <c r="BO133" s="44">
        <v>4.9059082601594026</v>
      </c>
      <c r="BP133" s="44">
        <v>0</v>
      </c>
      <c r="BQ133" s="44">
        <v>0</v>
      </c>
      <c r="BR133" s="44">
        <v>0</v>
      </c>
      <c r="BS133" s="44">
        <v>4.9059082601594026</v>
      </c>
      <c r="BT133" s="64">
        <v>2017</v>
      </c>
      <c r="BU133" s="44">
        <v>0</v>
      </c>
      <c r="BV133" s="44">
        <v>48.635199999999998</v>
      </c>
      <c r="BW133" s="44">
        <v>0</v>
      </c>
      <c r="BX133" s="44">
        <v>0</v>
      </c>
      <c r="BY133" s="44">
        <v>0</v>
      </c>
      <c r="BZ133" s="44">
        <v>0</v>
      </c>
      <c r="CA133" s="44">
        <v>0</v>
      </c>
      <c r="CB133" s="44">
        <v>0</v>
      </c>
      <c r="CC133" s="44">
        <v>0</v>
      </c>
      <c r="CD133" s="44">
        <v>0</v>
      </c>
      <c r="CE133" s="44">
        <v>0</v>
      </c>
      <c r="CF133" s="44">
        <v>18.038271669767443</v>
      </c>
      <c r="CG133" s="44">
        <v>0</v>
      </c>
      <c r="CH133" s="44">
        <v>0</v>
      </c>
      <c r="CI133" s="44">
        <v>0</v>
      </c>
      <c r="CJ133" s="44">
        <v>0</v>
      </c>
      <c r="CK133" s="44">
        <v>0</v>
      </c>
      <c r="CL133" s="44">
        <v>0</v>
      </c>
      <c r="CM133" s="44">
        <v>0</v>
      </c>
      <c r="CN133" s="44">
        <v>0</v>
      </c>
      <c r="CO133" s="44">
        <v>0</v>
      </c>
      <c r="CP133" s="44">
        <v>0</v>
      </c>
      <c r="CQ133" s="44">
        <v>0</v>
      </c>
      <c r="CR133" s="44">
        <v>0</v>
      </c>
      <c r="CS133" s="44">
        <v>0</v>
      </c>
      <c r="CT133" s="44">
        <v>0</v>
      </c>
      <c r="CU133" s="44">
        <v>0</v>
      </c>
      <c r="CV133" s="44">
        <v>0</v>
      </c>
      <c r="CW133" s="44">
        <v>0</v>
      </c>
      <c r="CX133" s="44">
        <v>0</v>
      </c>
      <c r="CY133" s="44">
        <v>0</v>
      </c>
      <c r="CZ133" s="44">
        <v>0</v>
      </c>
      <c r="DA133" s="44">
        <v>0</v>
      </c>
      <c r="DB133" s="44">
        <v>0</v>
      </c>
      <c r="DC133" s="44">
        <v>0</v>
      </c>
      <c r="DD133" s="44">
        <v>0</v>
      </c>
      <c r="DE133" s="44">
        <v>0</v>
      </c>
      <c r="DF133" s="44">
        <v>0</v>
      </c>
      <c r="DG133" s="44">
        <v>0</v>
      </c>
      <c r="DH133" s="44">
        <v>0</v>
      </c>
      <c r="DI133" s="44">
        <v>0</v>
      </c>
      <c r="DJ133" s="44">
        <v>0</v>
      </c>
      <c r="DK133" s="44">
        <v>0</v>
      </c>
      <c r="DL133" s="44">
        <v>0</v>
      </c>
      <c r="DM133" s="44">
        <v>0</v>
      </c>
      <c r="DN133" s="44">
        <v>0</v>
      </c>
      <c r="DO133" s="44">
        <v>0</v>
      </c>
      <c r="DP133" s="44">
        <v>0</v>
      </c>
      <c r="DQ133" s="44">
        <v>0</v>
      </c>
      <c r="DR133" s="44">
        <v>0</v>
      </c>
      <c r="DS133" s="44">
        <v>0</v>
      </c>
      <c r="DT133" s="44">
        <v>4.9059082601594026</v>
      </c>
      <c r="DU133" s="44">
        <v>0</v>
      </c>
      <c r="DV133" s="44">
        <v>0</v>
      </c>
      <c r="DW133" s="44">
        <v>0</v>
      </c>
      <c r="DX133" s="44">
        <v>0</v>
      </c>
      <c r="DY133" s="44">
        <v>0</v>
      </c>
      <c r="DZ133" s="44">
        <v>0</v>
      </c>
      <c r="EA133" s="44">
        <v>0</v>
      </c>
      <c r="EB133" s="44">
        <v>0</v>
      </c>
    </row>
    <row r="134" spans="2:132" x14ac:dyDescent="0.25">
      <c r="B134" s="41" t="s">
        <v>223</v>
      </c>
      <c r="C134" s="47" t="s">
        <v>101</v>
      </c>
      <c r="D134" s="46">
        <v>2</v>
      </c>
      <c r="E134" s="86" t="s">
        <v>52</v>
      </c>
      <c r="F134" s="43">
        <v>631.1</v>
      </c>
      <c r="G134" s="43">
        <v>131.56040697674419</v>
      </c>
      <c r="H134" s="44">
        <v>131.56040697674419</v>
      </c>
      <c r="I134" s="44">
        <v>87.420363294606972</v>
      </c>
      <c r="J134" s="44">
        <v>87.420363294606972</v>
      </c>
      <c r="K134" s="44">
        <v>135.50721918604651</v>
      </c>
      <c r="L134" s="44">
        <v>135.50721918604651</v>
      </c>
      <c r="M134" s="44">
        <v>61.847799999999999</v>
      </c>
      <c r="N134" s="44">
        <v>446.81880000000001</v>
      </c>
      <c r="O134" s="44">
        <v>71.314300000000003</v>
      </c>
      <c r="P134" s="44">
        <v>27.101443837209303</v>
      </c>
      <c r="Q134" s="44">
        <v>27.101443837209303</v>
      </c>
      <c r="R134" s="44">
        <v>18.008594838689035</v>
      </c>
      <c r="S134" s="44">
        <v>18.008594838689035</v>
      </c>
      <c r="T134" s="44">
        <v>81.304331511627908</v>
      </c>
      <c r="U134" s="44">
        <v>81.304331511627908</v>
      </c>
      <c r="V134" s="44">
        <v>54.025784516067105</v>
      </c>
      <c r="W134" s="44">
        <v>54.025784516067105</v>
      </c>
      <c r="X134" s="44">
        <v>33.876804796511628</v>
      </c>
      <c r="Y134" s="44">
        <v>33.876804796511628</v>
      </c>
      <c r="Z134" s="44">
        <v>22.510743548361294</v>
      </c>
      <c r="AA134" s="44">
        <v>22.510743548361294</v>
      </c>
      <c r="AB134" s="44">
        <v>3.4343490180104639</v>
      </c>
      <c r="AC134" s="44">
        <v>8.2704731454129554</v>
      </c>
      <c r="AD134" s="44">
        <v>3.1680117472259792</v>
      </c>
      <c r="AE134" s="44">
        <v>7.3708390480696977</v>
      </c>
      <c r="AF134" s="44">
        <v>22.112517144209093</v>
      </c>
      <c r="AG134" s="44">
        <v>9.2135488100871221</v>
      </c>
      <c r="AH134" s="44">
        <v>36.854195240348488</v>
      </c>
      <c r="AJ134" s="63" t="s">
        <v>63</v>
      </c>
      <c r="AK134" s="44">
        <v>0</v>
      </c>
      <c r="AL134" s="44">
        <v>0</v>
      </c>
      <c r="AM134" s="44">
        <v>71.314300000000003</v>
      </c>
      <c r="AN134" s="44">
        <v>71.314300000000003</v>
      </c>
      <c r="AO134" s="44">
        <v>0</v>
      </c>
      <c r="AP134" s="44">
        <v>0</v>
      </c>
      <c r="AQ134" s="44">
        <v>0</v>
      </c>
      <c r="AR134" s="44">
        <v>0</v>
      </c>
      <c r="AS134" s="44">
        <v>0</v>
      </c>
      <c r="AT134" s="44">
        <v>0</v>
      </c>
      <c r="AU134" s="44">
        <v>0</v>
      </c>
      <c r="AV134" s="44">
        <v>0</v>
      </c>
      <c r="AW134" s="44">
        <v>0</v>
      </c>
      <c r="AX134" s="44">
        <v>0</v>
      </c>
      <c r="AY134" s="44">
        <v>33.876804796511628</v>
      </c>
      <c r="AZ134" s="44">
        <v>0</v>
      </c>
      <c r="BA134" s="44">
        <v>0</v>
      </c>
      <c r="BB134" s="44">
        <v>0</v>
      </c>
      <c r="BC134" s="44">
        <v>33.876804796511628</v>
      </c>
      <c r="BD134" s="44">
        <v>33.876804796511628</v>
      </c>
      <c r="BE134" s="44">
        <v>0</v>
      </c>
      <c r="BF134" s="44">
        <v>0</v>
      </c>
      <c r="BG134" s="44">
        <v>0</v>
      </c>
      <c r="BH134" s="44">
        <v>33.876804796511628</v>
      </c>
      <c r="BI134" s="44">
        <v>22.510743548361294</v>
      </c>
      <c r="BJ134" s="44">
        <v>0</v>
      </c>
      <c r="BK134" s="44">
        <v>0</v>
      </c>
      <c r="BL134" s="44">
        <v>0</v>
      </c>
      <c r="BM134" s="44">
        <v>22.510743548361294</v>
      </c>
      <c r="BN134" s="44">
        <v>3.1680117472259792</v>
      </c>
      <c r="BO134" s="44">
        <v>9.2135488100871221</v>
      </c>
      <c r="BP134" s="44">
        <v>0</v>
      </c>
      <c r="BQ134" s="44">
        <v>0</v>
      </c>
      <c r="BR134" s="44">
        <v>0</v>
      </c>
      <c r="BS134" s="44">
        <v>9.2135488100871221</v>
      </c>
      <c r="BT134" s="64">
        <v>2017</v>
      </c>
      <c r="BU134" s="44">
        <v>0</v>
      </c>
      <c r="BV134" s="44">
        <v>71.314300000000003</v>
      </c>
      <c r="BW134" s="44">
        <v>0</v>
      </c>
      <c r="BX134" s="44">
        <v>0</v>
      </c>
      <c r="BY134" s="44">
        <v>0</v>
      </c>
      <c r="BZ134" s="44">
        <v>0</v>
      </c>
      <c r="CA134" s="44">
        <v>0</v>
      </c>
      <c r="CB134" s="44">
        <v>0</v>
      </c>
      <c r="CC134" s="44">
        <v>0</v>
      </c>
      <c r="CD134" s="44">
        <v>0</v>
      </c>
      <c r="CE134" s="44">
        <v>0</v>
      </c>
      <c r="CF134" s="44">
        <v>33.876804796511628</v>
      </c>
      <c r="CG134" s="44">
        <v>0</v>
      </c>
      <c r="CH134" s="44">
        <v>0</v>
      </c>
      <c r="CI134" s="44">
        <v>0</v>
      </c>
      <c r="CJ134" s="44">
        <v>0</v>
      </c>
      <c r="CK134" s="44">
        <v>0</v>
      </c>
      <c r="CL134" s="44">
        <v>0</v>
      </c>
      <c r="CM134" s="44">
        <v>0</v>
      </c>
      <c r="CN134" s="44">
        <v>0</v>
      </c>
      <c r="CO134" s="44">
        <v>0</v>
      </c>
      <c r="CP134" s="44">
        <v>0</v>
      </c>
      <c r="CQ134" s="44">
        <v>0</v>
      </c>
      <c r="CR134" s="44">
        <v>0</v>
      </c>
      <c r="CS134" s="44">
        <v>0</v>
      </c>
      <c r="CT134" s="44">
        <v>0</v>
      </c>
      <c r="CU134" s="44">
        <v>0</v>
      </c>
      <c r="CV134" s="44">
        <v>0</v>
      </c>
      <c r="CW134" s="44">
        <v>0</v>
      </c>
      <c r="CX134" s="44">
        <v>0</v>
      </c>
      <c r="CY134" s="44">
        <v>0</v>
      </c>
      <c r="CZ134" s="44">
        <v>0</v>
      </c>
      <c r="DA134" s="44">
        <v>0</v>
      </c>
      <c r="DB134" s="44">
        <v>0</v>
      </c>
      <c r="DC134" s="44">
        <v>0</v>
      </c>
      <c r="DD134" s="44">
        <v>0</v>
      </c>
      <c r="DE134" s="44">
        <v>0</v>
      </c>
      <c r="DF134" s="44">
        <v>0</v>
      </c>
      <c r="DG134" s="44">
        <v>0</v>
      </c>
      <c r="DH134" s="44">
        <v>0</v>
      </c>
      <c r="DI134" s="44">
        <v>0</v>
      </c>
      <c r="DJ134" s="44">
        <v>0</v>
      </c>
      <c r="DK134" s="44">
        <v>0</v>
      </c>
      <c r="DL134" s="44">
        <v>0</v>
      </c>
      <c r="DM134" s="44">
        <v>0</v>
      </c>
      <c r="DN134" s="44">
        <v>0</v>
      </c>
      <c r="DO134" s="44">
        <v>0</v>
      </c>
      <c r="DP134" s="44">
        <v>0</v>
      </c>
      <c r="DQ134" s="44">
        <v>0</v>
      </c>
      <c r="DR134" s="44">
        <v>0</v>
      </c>
      <c r="DS134" s="44">
        <v>0</v>
      </c>
      <c r="DT134" s="44">
        <v>9.2135488100871221</v>
      </c>
      <c r="DU134" s="44">
        <v>0</v>
      </c>
      <c r="DV134" s="44">
        <v>0</v>
      </c>
      <c r="DW134" s="44">
        <v>0</v>
      </c>
      <c r="DX134" s="44">
        <v>0</v>
      </c>
      <c r="DY134" s="44">
        <v>0</v>
      </c>
      <c r="DZ134" s="44">
        <v>0</v>
      </c>
      <c r="EA134" s="44">
        <v>0</v>
      </c>
      <c r="EB134" s="44">
        <v>0</v>
      </c>
    </row>
    <row r="135" spans="2:132" x14ac:dyDescent="0.25">
      <c r="B135" s="41" t="s">
        <v>224</v>
      </c>
      <c r="C135" s="47" t="s">
        <v>101</v>
      </c>
      <c r="D135" s="46">
        <v>2</v>
      </c>
      <c r="E135" s="86" t="s">
        <v>52</v>
      </c>
      <c r="F135" s="43">
        <v>505.46</v>
      </c>
      <c r="G135" s="43">
        <v>104.33379069767442</v>
      </c>
      <c r="H135" s="44">
        <v>104.33379069767442</v>
      </c>
      <c r="I135" s="44">
        <v>69.328592821292162</v>
      </c>
      <c r="J135" s="44">
        <v>69.328592821292162</v>
      </c>
      <c r="K135" s="44">
        <v>107.46380441860465</v>
      </c>
      <c r="L135" s="44">
        <v>107.46380441860465</v>
      </c>
      <c r="M135" s="44">
        <v>49.535079999999994</v>
      </c>
      <c r="N135" s="44">
        <v>357.86568</v>
      </c>
      <c r="O135" s="44">
        <v>57.116979999999998</v>
      </c>
      <c r="P135" s="44">
        <v>21.492760883720933</v>
      </c>
      <c r="Q135" s="44">
        <v>21.492760883720933</v>
      </c>
      <c r="R135" s="44">
        <v>14.281690121186189</v>
      </c>
      <c r="S135" s="44">
        <v>14.281690121186189</v>
      </c>
      <c r="T135" s="44">
        <v>64.478282651162786</v>
      </c>
      <c r="U135" s="44">
        <v>64.478282651162786</v>
      </c>
      <c r="V135" s="44">
        <v>42.845070363558555</v>
      </c>
      <c r="W135" s="44">
        <v>42.845070363558555</v>
      </c>
      <c r="X135" s="44">
        <v>26.865951104651163</v>
      </c>
      <c r="Y135" s="44">
        <v>26.865951104651163</v>
      </c>
      <c r="Z135" s="44">
        <v>17.852112651482734</v>
      </c>
      <c r="AA135" s="44">
        <v>17.852112651482734</v>
      </c>
      <c r="AB135" s="44">
        <v>3.4684326280484914</v>
      </c>
      <c r="AC135" s="44">
        <v>8.3525520430555549</v>
      </c>
      <c r="AD135" s="44">
        <v>3.1994521385263641</v>
      </c>
      <c r="AE135" s="44">
        <v>5.8454332589856612</v>
      </c>
      <c r="AF135" s="44">
        <v>17.53629977695698</v>
      </c>
      <c r="AG135" s="44">
        <v>7.3067915737320757</v>
      </c>
      <c r="AH135" s="44">
        <v>29.227166294928303</v>
      </c>
      <c r="AJ135" s="63" t="s">
        <v>63</v>
      </c>
      <c r="AK135" s="44">
        <v>0</v>
      </c>
      <c r="AL135" s="44">
        <v>0</v>
      </c>
      <c r="AM135" s="44">
        <v>57.116979999999998</v>
      </c>
      <c r="AN135" s="44">
        <v>57.116979999999998</v>
      </c>
      <c r="AO135" s="44">
        <v>0</v>
      </c>
      <c r="AP135" s="44">
        <v>0</v>
      </c>
      <c r="AQ135" s="44">
        <v>0</v>
      </c>
      <c r="AR135" s="44">
        <v>0</v>
      </c>
      <c r="AS135" s="44">
        <v>0</v>
      </c>
      <c r="AT135" s="44">
        <v>0</v>
      </c>
      <c r="AU135" s="44">
        <v>0</v>
      </c>
      <c r="AV135" s="44">
        <v>0</v>
      </c>
      <c r="AW135" s="44">
        <v>0</v>
      </c>
      <c r="AX135" s="44">
        <v>0</v>
      </c>
      <c r="AY135" s="44">
        <v>26.865951104651163</v>
      </c>
      <c r="AZ135" s="44">
        <v>0</v>
      </c>
      <c r="BA135" s="44">
        <v>0</v>
      </c>
      <c r="BB135" s="44">
        <v>0</v>
      </c>
      <c r="BC135" s="44">
        <v>26.865951104651163</v>
      </c>
      <c r="BD135" s="44">
        <v>26.865951104651163</v>
      </c>
      <c r="BE135" s="44">
        <v>0</v>
      </c>
      <c r="BF135" s="44">
        <v>0</v>
      </c>
      <c r="BG135" s="44">
        <v>0</v>
      </c>
      <c r="BH135" s="44">
        <v>26.865951104651163</v>
      </c>
      <c r="BI135" s="44">
        <v>17.852112651482734</v>
      </c>
      <c r="BJ135" s="44">
        <v>0</v>
      </c>
      <c r="BK135" s="44">
        <v>0</v>
      </c>
      <c r="BL135" s="44">
        <v>0</v>
      </c>
      <c r="BM135" s="44">
        <v>17.852112651482734</v>
      </c>
      <c r="BN135" s="44">
        <v>3.1994521385263641</v>
      </c>
      <c r="BO135" s="44">
        <v>7.3067915737320757</v>
      </c>
      <c r="BP135" s="44">
        <v>0</v>
      </c>
      <c r="BQ135" s="44">
        <v>0</v>
      </c>
      <c r="BR135" s="44">
        <v>0</v>
      </c>
      <c r="BS135" s="44">
        <v>7.3067915737320757</v>
      </c>
      <c r="BT135" s="64">
        <v>2017</v>
      </c>
      <c r="BU135" s="44">
        <v>0</v>
      </c>
      <c r="BV135" s="44">
        <v>57.116979999999998</v>
      </c>
      <c r="BW135" s="44">
        <v>0</v>
      </c>
      <c r="BX135" s="44">
        <v>0</v>
      </c>
      <c r="BY135" s="44">
        <v>0</v>
      </c>
      <c r="BZ135" s="44">
        <v>0</v>
      </c>
      <c r="CA135" s="44">
        <v>0</v>
      </c>
      <c r="CB135" s="44">
        <v>0</v>
      </c>
      <c r="CC135" s="44">
        <v>0</v>
      </c>
      <c r="CD135" s="44">
        <v>0</v>
      </c>
      <c r="CE135" s="44">
        <v>0</v>
      </c>
      <c r="CF135" s="44">
        <v>26.865951104651163</v>
      </c>
      <c r="CG135" s="44">
        <v>0</v>
      </c>
      <c r="CH135" s="44">
        <v>0</v>
      </c>
      <c r="CI135" s="44">
        <v>0</v>
      </c>
      <c r="CJ135" s="44">
        <v>0</v>
      </c>
      <c r="CK135" s="44">
        <v>0</v>
      </c>
      <c r="CL135" s="44">
        <v>0</v>
      </c>
      <c r="CM135" s="44">
        <v>0</v>
      </c>
      <c r="CN135" s="44">
        <v>0</v>
      </c>
      <c r="CO135" s="44">
        <v>0</v>
      </c>
      <c r="CP135" s="44">
        <v>0</v>
      </c>
      <c r="CQ135" s="44">
        <v>0</v>
      </c>
      <c r="CR135" s="44">
        <v>0</v>
      </c>
      <c r="CS135" s="44">
        <v>0</v>
      </c>
      <c r="CT135" s="44">
        <v>0</v>
      </c>
      <c r="CU135" s="44">
        <v>0</v>
      </c>
      <c r="CV135" s="44">
        <v>0</v>
      </c>
      <c r="CW135" s="44">
        <v>0</v>
      </c>
      <c r="CX135" s="44">
        <v>0</v>
      </c>
      <c r="CY135" s="44">
        <v>0</v>
      </c>
      <c r="CZ135" s="44">
        <v>0</v>
      </c>
      <c r="DA135" s="44">
        <v>0</v>
      </c>
      <c r="DB135" s="44">
        <v>0</v>
      </c>
      <c r="DC135" s="44">
        <v>0</v>
      </c>
      <c r="DD135" s="44">
        <v>0</v>
      </c>
      <c r="DE135" s="44">
        <v>0</v>
      </c>
      <c r="DF135" s="44">
        <v>0</v>
      </c>
      <c r="DG135" s="44">
        <v>0</v>
      </c>
      <c r="DH135" s="44">
        <v>0</v>
      </c>
      <c r="DI135" s="44">
        <v>0</v>
      </c>
      <c r="DJ135" s="44">
        <v>0</v>
      </c>
      <c r="DK135" s="44">
        <v>0</v>
      </c>
      <c r="DL135" s="44">
        <v>0</v>
      </c>
      <c r="DM135" s="44">
        <v>0</v>
      </c>
      <c r="DN135" s="44">
        <v>0</v>
      </c>
      <c r="DO135" s="44">
        <v>0</v>
      </c>
      <c r="DP135" s="44">
        <v>0</v>
      </c>
      <c r="DQ135" s="44">
        <v>0</v>
      </c>
      <c r="DR135" s="44">
        <v>0</v>
      </c>
      <c r="DS135" s="44">
        <v>0</v>
      </c>
      <c r="DT135" s="44">
        <v>7.3067915737320757</v>
      </c>
      <c r="DU135" s="44">
        <v>0</v>
      </c>
      <c r="DV135" s="44">
        <v>0</v>
      </c>
      <c r="DW135" s="44">
        <v>0</v>
      </c>
      <c r="DX135" s="44">
        <v>0</v>
      </c>
      <c r="DY135" s="44">
        <v>0</v>
      </c>
      <c r="DZ135" s="44">
        <v>0</v>
      </c>
      <c r="EA135" s="44">
        <v>0</v>
      </c>
      <c r="EB135" s="44">
        <v>0</v>
      </c>
    </row>
    <row r="136" spans="2:132" x14ac:dyDescent="0.25">
      <c r="B136" s="41" t="s">
        <v>225</v>
      </c>
      <c r="C136" s="47" t="s">
        <v>101</v>
      </c>
      <c r="D136" s="46">
        <v>2</v>
      </c>
      <c r="E136" s="86" t="s">
        <v>52</v>
      </c>
      <c r="F136" s="43">
        <v>241.75</v>
      </c>
      <c r="G136" s="43">
        <v>49.653116279069764</v>
      </c>
      <c r="H136" s="44">
        <v>49.653116279069764</v>
      </c>
      <c r="I136" s="44">
        <v>32.993919398508268</v>
      </c>
      <c r="J136" s="44">
        <v>32.993919398508268</v>
      </c>
      <c r="K136" s="44">
        <v>51.142709767441858</v>
      </c>
      <c r="L136" s="44">
        <v>51.142709767441858</v>
      </c>
      <c r="M136" s="44">
        <v>23.691500000000001</v>
      </c>
      <c r="N136" s="44">
        <v>171.15899999999999</v>
      </c>
      <c r="O136" s="44">
        <v>27.31775</v>
      </c>
      <c r="P136" s="44">
        <v>10.228541953488373</v>
      </c>
      <c r="Q136" s="44">
        <v>10.228541953488373</v>
      </c>
      <c r="R136" s="44">
        <v>6.7967473960927034</v>
      </c>
      <c r="S136" s="44">
        <v>6.7967473960927034</v>
      </c>
      <c r="T136" s="44">
        <v>30.685625860465112</v>
      </c>
      <c r="U136" s="44">
        <v>30.685625860465112</v>
      </c>
      <c r="V136" s="44">
        <v>20.390242188278108</v>
      </c>
      <c r="W136" s="44">
        <v>20.390242188278108</v>
      </c>
      <c r="X136" s="44">
        <v>12.785677441860464</v>
      </c>
      <c r="Y136" s="44">
        <v>12.785677441860464</v>
      </c>
      <c r="Z136" s="44">
        <v>8.4959342451158779</v>
      </c>
      <c r="AA136" s="44">
        <v>8.4959342451158779</v>
      </c>
      <c r="AB136" s="44">
        <v>3.4857114174376571</v>
      </c>
      <c r="AC136" s="44">
        <v>8.3941621889314995</v>
      </c>
      <c r="AD136" s="44">
        <v>3.2153909401669818</v>
      </c>
      <c r="AE136" s="44">
        <v>2.7818789614477817</v>
      </c>
      <c r="AF136" s="44">
        <v>8.3456368843433442</v>
      </c>
      <c r="AG136" s="44">
        <v>3.4773487018097269</v>
      </c>
      <c r="AH136" s="44">
        <v>13.909394807238908</v>
      </c>
      <c r="AJ136" s="63" t="s">
        <v>63</v>
      </c>
      <c r="AK136" s="44">
        <v>0</v>
      </c>
      <c r="AL136" s="44">
        <v>0</v>
      </c>
      <c r="AM136" s="44">
        <v>27.31775</v>
      </c>
      <c r="AN136" s="44">
        <v>27.31775</v>
      </c>
      <c r="AO136" s="44">
        <v>0</v>
      </c>
      <c r="AP136" s="44">
        <v>0</v>
      </c>
      <c r="AQ136" s="44">
        <v>0</v>
      </c>
      <c r="AR136" s="44">
        <v>0</v>
      </c>
      <c r="AS136" s="44">
        <v>0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12.785677441860464</v>
      </c>
      <c r="AZ136" s="44">
        <v>0</v>
      </c>
      <c r="BA136" s="44">
        <v>0</v>
      </c>
      <c r="BB136" s="44">
        <v>0</v>
      </c>
      <c r="BC136" s="44">
        <v>12.785677441860464</v>
      </c>
      <c r="BD136" s="44">
        <v>12.785677441860464</v>
      </c>
      <c r="BE136" s="44">
        <v>0</v>
      </c>
      <c r="BF136" s="44">
        <v>0</v>
      </c>
      <c r="BG136" s="44">
        <v>0</v>
      </c>
      <c r="BH136" s="44">
        <v>12.785677441860464</v>
      </c>
      <c r="BI136" s="44">
        <v>8.4959342451158779</v>
      </c>
      <c r="BJ136" s="44">
        <v>0</v>
      </c>
      <c r="BK136" s="44">
        <v>0</v>
      </c>
      <c r="BL136" s="44">
        <v>0</v>
      </c>
      <c r="BM136" s="44">
        <v>8.4959342451158779</v>
      </c>
      <c r="BN136" s="44">
        <v>3.2153909401669818</v>
      </c>
      <c r="BO136" s="44">
        <v>3.4773487018097269</v>
      </c>
      <c r="BP136" s="44">
        <v>0</v>
      </c>
      <c r="BQ136" s="44">
        <v>0</v>
      </c>
      <c r="BR136" s="44">
        <v>0</v>
      </c>
      <c r="BS136" s="44">
        <v>3.4773487018097269</v>
      </c>
      <c r="BT136" s="64">
        <v>2017</v>
      </c>
      <c r="BU136" s="44">
        <v>0</v>
      </c>
      <c r="BV136" s="44">
        <v>27.31775</v>
      </c>
      <c r="BW136" s="44">
        <v>0</v>
      </c>
      <c r="BX136" s="44">
        <v>0</v>
      </c>
      <c r="BY136" s="44">
        <v>0</v>
      </c>
      <c r="BZ136" s="44">
        <v>0</v>
      </c>
      <c r="CA136" s="44">
        <v>0</v>
      </c>
      <c r="CB136" s="44">
        <v>0</v>
      </c>
      <c r="CC136" s="44">
        <v>0</v>
      </c>
      <c r="CD136" s="44">
        <v>0</v>
      </c>
      <c r="CE136" s="44">
        <v>0</v>
      </c>
      <c r="CF136" s="44">
        <v>12.785677441860464</v>
      </c>
      <c r="CG136" s="44">
        <v>0</v>
      </c>
      <c r="CH136" s="44">
        <v>0</v>
      </c>
      <c r="CI136" s="44">
        <v>0</v>
      </c>
      <c r="CJ136" s="44">
        <v>0</v>
      </c>
      <c r="CK136" s="44">
        <v>0</v>
      </c>
      <c r="CL136" s="44">
        <v>0</v>
      </c>
      <c r="CM136" s="44">
        <v>0</v>
      </c>
      <c r="CN136" s="44">
        <v>0</v>
      </c>
      <c r="CO136" s="44">
        <v>0</v>
      </c>
      <c r="CP136" s="44">
        <v>0</v>
      </c>
      <c r="CQ136" s="44">
        <v>0</v>
      </c>
      <c r="CR136" s="44">
        <v>0</v>
      </c>
      <c r="CS136" s="44">
        <v>0</v>
      </c>
      <c r="CT136" s="44">
        <v>0</v>
      </c>
      <c r="CU136" s="44">
        <v>0</v>
      </c>
      <c r="CV136" s="44">
        <v>0</v>
      </c>
      <c r="CW136" s="44">
        <v>0</v>
      </c>
      <c r="CX136" s="44">
        <v>0</v>
      </c>
      <c r="CY136" s="44">
        <v>0</v>
      </c>
      <c r="CZ136" s="44">
        <v>0</v>
      </c>
      <c r="DA136" s="44">
        <v>0</v>
      </c>
      <c r="DB136" s="44">
        <v>0</v>
      </c>
      <c r="DC136" s="44">
        <v>0</v>
      </c>
      <c r="DD136" s="44">
        <v>0</v>
      </c>
      <c r="DE136" s="44">
        <v>0</v>
      </c>
      <c r="DF136" s="44">
        <v>0</v>
      </c>
      <c r="DG136" s="44">
        <v>0</v>
      </c>
      <c r="DH136" s="44">
        <v>0</v>
      </c>
      <c r="DI136" s="44">
        <v>0</v>
      </c>
      <c r="DJ136" s="44">
        <v>0</v>
      </c>
      <c r="DK136" s="44">
        <v>0</v>
      </c>
      <c r="DL136" s="44">
        <v>0</v>
      </c>
      <c r="DM136" s="44">
        <v>0</v>
      </c>
      <c r="DN136" s="44">
        <v>0</v>
      </c>
      <c r="DO136" s="44">
        <v>0</v>
      </c>
      <c r="DP136" s="44">
        <v>0</v>
      </c>
      <c r="DQ136" s="44">
        <v>0</v>
      </c>
      <c r="DR136" s="44">
        <v>0</v>
      </c>
      <c r="DS136" s="44">
        <v>0</v>
      </c>
      <c r="DT136" s="44">
        <v>3.4773487018097269</v>
      </c>
      <c r="DU136" s="44">
        <v>0</v>
      </c>
      <c r="DV136" s="44">
        <v>0</v>
      </c>
      <c r="DW136" s="44">
        <v>0</v>
      </c>
      <c r="DX136" s="44">
        <v>0</v>
      </c>
      <c r="DY136" s="44">
        <v>0</v>
      </c>
      <c r="DZ136" s="44">
        <v>0</v>
      </c>
      <c r="EA136" s="44">
        <v>0</v>
      </c>
      <c r="EB136" s="44">
        <v>0</v>
      </c>
    </row>
    <row r="137" spans="2:132" x14ac:dyDescent="0.25">
      <c r="B137" s="41" t="s">
        <v>226</v>
      </c>
      <c r="C137" s="47" t="s">
        <v>101</v>
      </c>
      <c r="D137" s="46">
        <v>2</v>
      </c>
      <c r="E137" s="86" t="s">
        <v>52</v>
      </c>
      <c r="F137" s="43">
        <v>216.56</v>
      </c>
      <c r="G137" s="43">
        <v>33.789732558139541</v>
      </c>
      <c r="H137" s="44">
        <v>33.789732558139541</v>
      </c>
      <c r="I137" s="44">
        <v>22.452885056689798</v>
      </c>
      <c r="J137" s="44">
        <v>22.452885056689798</v>
      </c>
      <c r="K137" s="44">
        <v>34.803424534883725</v>
      </c>
      <c r="L137" s="44">
        <v>34.803424534883725</v>
      </c>
      <c r="M137" s="44">
        <v>21.22288</v>
      </c>
      <c r="N137" s="44">
        <v>153.32448000000002</v>
      </c>
      <c r="O137" s="44">
        <v>24.47128</v>
      </c>
      <c r="P137" s="44">
        <v>6.2646164162790701</v>
      </c>
      <c r="Q137" s="44">
        <v>6.2646164162790701</v>
      </c>
      <c r="R137" s="44">
        <v>4.1627648895102887</v>
      </c>
      <c r="S137" s="44">
        <v>4.1627648895102887</v>
      </c>
      <c r="T137" s="44">
        <v>19.489917739534889</v>
      </c>
      <c r="U137" s="44">
        <v>19.489917739534889</v>
      </c>
      <c r="V137" s="44">
        <v>12.950824100698677</v>
      </c>
      <c r="W137" s="44">
        <v>12.950824100698677</v>
      </c>
      <c r="X137" s="44">
        <v>7.6567533976744198</v>
      </c>
      <c r="Y137" s="44">
        <v>7.6567533976744198</v>
      </c>
      <c r="Z137" s="44">
        <v>5.0878237538459086</v>
      </c>
      <c r="AA137" s="44">
        <v>5.0878237538459086</v>
      </c>
      <c r="AB137" s="44">
        <v>5.098265350867961</v>
      </c>
      <c r="AC137" s="44">
        <v>11.838974787073852</v>
      </c>
      <c r="AD137" s="44">
        <v>4.8097735267464898</v>
      </c>
      <c r="AE137" s="44">
        <v>1.7038014498286973</v>
      </c>
      <c r="AF137" s="44">
        <v>5.3007156216892817</v>
      </c>
      <c r="AG137" s="44">
        <v>2.0824239942350746</v>
      </c>
      <c r="AH137" s="44">
        <v>9.46556361015943</v>
      </c>
      <c r="AJ137" s="63" t="s">
        <v>63</v>
      </c>
      <c r="AK137" s="44">
        <v>0</v>
      </c>
      <c r="AL137" s="44">
        <v>0</v>
      </c>
      <c r="AM137" s="44">
        <v>24.47128</v>
      </c>
      <c r="AN137" s="44">
        <v>24.47128</v>
      </c>
      <c r="AO137" s="44">
        <v>0</v>
      </c>
      <c r="AP137" s="44">
        <v>0</v>
      </c>
      <c r="AQ137" s="44">
        <v>0</v>
      </c>
      <c r="AR137" s="44">
        <v>0</v>
      </c>
      <c r="AS137" s="44">
        <v>0</v>
      </c>
      <c r="AT137" s="44">
        <v>0</v>
      </c>
      <c r="AU137" s="44">
        <v>0</v>
      </c>
      <c r="AV137" s="44">
        <v>0</v>
      </c>
      <c r="AW137" s="44">
        <v>0</v>
      </c>
      <c r="AX137" s="44">
        <v>0</v>
      </c>
      <c r="AY137" s="44">
        <v>7.6567533976744198</v>
      </c>
      <c r="AZ137" s="44">
        <v>0</v>
      </c>
      <c r="BA137" s="44">
        <v>0</v>
      </c>
      <c r="BB137" s="44">
        <v>0</v>
      </c>
      <c r="BC137" s="44">
        <v>7.6567533976744198</v>
      </c>
      <c r="BD137" s="44">
        <v>7.6567533976744198</v>
      </c>
      <c r="BE137" s="44">
        <v>0</v>
      </c>
      <c r="BF137" s="44">
        <v>0</v>
      </c>
      <c r="BG137" s="44">
        <v>0</v>
      </c>
      <c r="BH137" s="44">
        <v>7.6567533976744198</v>
      </c>
      <c r="BI137" s="44">
        <v>5.0878237538459086</v>
      </c>
      <c r="BJ137" s="44">
        <v>0</v>
      </c>
      <c r="BK137" s="44">
        <v>0</v>
      </c>
      <c r="BL137" s="44">
        <v>0</v>
      </c>
      <c r="BM137" s="44">
        <v>5.0878237538459086</v>
      </c>
      <c r="BN137" s="44">
        <v>4.8097735267464898</v>
      </c>
      <c r="BO137" s="44">
        <v>2.0824239942350746</v>
      </c>
      <c r="BP137" s="44">
        <v>0</v>
      </c>
      <c r="BQ137" s="44">
        <v>0</v>
      </c>
      <c r="BR137" s="44">
        <v>0</v>
      </c>
      <c r="BS137" s="44">
        <v>2.0824239942350746</v>
      </c>
      <c r="BT137" s="64">
        <v>2017</v>
      </c>
      <c r="BU137" s="44">
        <v>0</v>
      </c>
      <c r="BV137" s="44">
        <v>24.47128</v>
      </c>
      <c r="BW137" s="44">
        <v>0</v>
      </c>
      <c r="BX137" s="44">
        <v>0</v>
      </c>
      <c r="BY137" s="44">
        <v>0</v>
      </c>
      <c r="BZ137" s="44">
        <v>0</v>
      </c>
      <c r="CA137" s="44">
        <v>0</v>
      </c>
      <c r="CB137" s="44">
        <v>0</v>
      </c>
      <c r="CC137" s="44">
        <v>0</v>
      </c>
      <c r="CD137" s="44">
        <v>0</v>
      </c>
      <c r="CE137" s="44">
        <v>0</v>
      </c>
      <c r="CF137" s="44">
        <v>7.6567533976744198</v>
      </c>
      <c r="CG137" s="44">
        <v>0</v>
      </c>
      <c r="CH137" s="44">
        <v>0</v>
      </c>
      <c r="CI137" s="44">
        <v>0</v>
      </c>
      <c r="CJ137" s="44">
        <v>0</v>
      </c>
      <c r="CK137" s="44">
        <v>0</v>
      </c>
      <c r="CL137" s="44">
        <v>0</v>
      </c>
      <c r="CM137" s="44">
        <v>0</v>
      </c>
      <c r="CN137" s="44">
        <v>0</v>
      </c>
      <c r="CO137" s="44">
        <v>0</v>
      </c>
      <c r="CP137" s="44">
        <v>0</v>
      </c>
      <c r="CQ137" s="44">
        <v>0</v>
      </c>
      <c r="CR137" s="44">
        <v>0</v>
      </c>
      <c r="CS137" s="44">
        <v>0</v>
      </c>
      <c r="CT137" s="44">
        <v>0</v>
      </c>
      <c r="CU137" s="44">
        <v>0</v>
      </c>
      <c r="CV137" s="44">
        <v>0</v>
      </c>
      <c r="CW137" s="44">
        <v>0</v>
      </c>
      <c r="CX137" s="44">
        <v>0</v>
      </c>
      <c r="CY137" s="44">
        <v>0</v>
      </c>
      <c r="CZ137" s="44">
        <v>0</v>
      </c>
      <c r="DA137" s="44">
        <v>0</v>
      </c>
      <c r="DB137" s="44">
        <v>0</v>
      </c>
      <c r="DC137" s="44">
        <v>0</v>
      </c>
      <c r="DD137" s="44">
        <v>0</v>
      </c>
      <c r="DE137" s="44">
        <v>0</v>
      </c>
      <c r="DF137" s="44">
        <v>0</v>
      </c>
      <c r="DG137" s="44">
        <v>0</v>
      </c>
      <c r="DH137" s="44">
        <v>0</v>
      </c>
      <c r="DI137" s="44">
        <v>0</v>
      </c>
      <c r="DJ137" s="44">
        <v>0</v>
      </c>
      <c r="DK137" s="44">
        <v>0</v>
      </c>
      <c r="DL137" s="44">
        <v>0</v>
      </c>
      <c r="DM137" s="44">
        <v>0</v>
      </c>
      <c r="DN137" s="44">
        <v>0</v>
      </c>
      <c r="DO137" s="44">
        <v>0</v>
      </c>
      <c r="DP137" s="44">
        <v>0</v>
      </c>
      <c r="DQ137" s="44">
        <v>0</v>
      </c>
      <c r="DR137" s="44">
        <v>0</v>
      </c>
      <c r="DS137" s="44">
        <v>0</v>
      </c>
      <c r="DT137" s="44">
        <v>2.0824239942350746</v>
      </c>
      <c r="DU137" s="44">
        <v>0</v>
      </c>
      <c r="DV137" s="44">
        <v>0</v>
      </c>
      <c r="DW137" s="44">
        <v>0</v>
      </c>
      <c r="DX137" s="44">
        <v>0</v>
      </c>
      <c r="DY137" s="44">
        <v>0</v>
      </c>
      <c r="DZ137" s="44">
        <v>0</v>
      </c>
      <c r="EA137" s="44">
        <v>0</v>
      </c>
      <c r="EB137" s="44">
        <v>0</v>
      </c>
    </row>
    <row r="138" spans="2:132" x14ac:dyDescent="0.25">
      <c r="B138" s="41" t="s">
        <v>227</v>
      </c>
      <c r="C138" s="47" t="s">
        <v>101</v>
      </c>
      <c r="D138" s="46">
        <v>2</v>
      </c>
      <c r="E138" s="86" t="s">
        <v>52</v>
      </c>
      <c r="F138" s="43">
        <v>396.6</v>
      </c>
      <c r="G138" s="43">
        <v>82.269802325581381</v>
      </c>
      <c r="H138" s="44">
        <v>82.269802325581381</v>
      </c>
      <c r="I138" s="44">
        <v>54.667328664840319</v>
      </c>
      <c r="J138" s="44">
        <v>54.667328664840319</v>
      </c>
      <c r="K138" s="44">
        <v>84.737896395348827</v>
      </c>
      <c r="L138" s="44">
        <v>84.737896395348827</v>
      </c>
      <c r="M138" s="44">
        <v>38.866800000000005</v>
      </c>
      <c r="N138" s="44">
        <v>280.7928</v>
      </c>
      <c r="O138" s="44">
        <v>44.815800000000003</v>
      </c>
      <c r="P138" s="44">
        <v>16.947579279069767</v>
      </c>
      <c r="Q138" s="44">
        <v>16.947579279069767</v>
      </c>
      <c r="R138" s="44">
        <v>11.261469704957108</v>
      </c>
      <c r="S138" s="44">
        <v>11.261469704957108</v>
      </c>
      <c r="T138" s="44">
        <v>50.842737837209292</v>
      </c>
      <c r="U138" s="44">
        <v>50.842737837209292</v>
      </c>
      <c r="V138" s="44">
        <v>33.784409114871316</v>
      </c>
      <c r="W138" s="44">
        <v>33.784409114871316</v>
      </c>
      <c r="X138" s="44">
        <v>21.184474098837207</v>
      </c>
      <c r="Y138" s="44">
        <v>21.184474098837207</v>
      </c>
      <c r="Z138" s="44">
        <v>14.076837131196383</v>
      </c>
      <c r="AA138" s="44">
        <v>14.076837131196383</v>
      </c>
      <c r="AB138" s="44">
        <v>3.4513079569793184</v>
      </c>
      <c r="AC138" s="44">
        <v>8.3113130392563193</v>
      </c>
      <c r="AD138" s="44">
        <v>3.1836555031727594</v>
      </c>
      <c r="AE138" s="44">
        <v>4.60927026142115</v>
      </c>
      <c r="AF138" s="44">
        <v>13.827810784263447</v>
      </c>
      <c r="AG138" s="44">
        <v>5.7615878267764371</v>
      </c>
      <c r="AH138" s="44">
        <v>23.046351307105748</v>
      </c>
      <c r="AJ138" s="63" t="s">
        <v>63</v>
      </c>
      <c r="AK138" s="44">
        <v>0</v>
      </c>
      <c r="AL138" s="44">
        <v>0</v>
      </c>
      <c r="AM138" s="44">
        <v>44.815800000000003</v>
      </c>
      <c r="AN138" s="44">
        <v>44.815800000000003</v>
      </c>
      <c r="AO138" s="44">
        <v>0</v>
      </c>
      <c r="AP138" s="44">
        <v>0</v>
      </c>
      <c r="AQ138" s="44">
        <v>0</v>
      </c>
      <c r="AR138" s="44">
        <v>0</v>
      </c>
      <c r="AS138" s="44">
        <v>0</v>
      </c>
      <c r="AT138" s="44">
        <v>0</v>
      </c>
      <c r="AU138" s="44">
        <v>0</v>
      </c>
      <c r="AV138" s="44">
        <v>0</v>
      </c>
      <c r="AW138" s="44">
        <v>0</v>
      </c>
      <c r="AX138" s="44">
        <v>0</v>
      </c>
      <c r="AY138" s="44">
        <v>21.184474098837207</v>
      </c>
      <c r="AZ138" s="44">
        <v>0</v>
      </c>
      <c r="BA138" s="44">
        <v>0</v>
      </c>
      <c r="BB138" s="44">
        <v>0</v>
      </c>
      <c r="BC138" s="44">
        <v>21.184474098837207</v>
      </c>
      <c r="BD138" s="44">
        <v>21.184474098837207</v>
      </c>
      <c r="BE138" s="44">
        <v>0</v>
      </c>
      <c r="BF138" s="44">
        <v>0</v>
      </c>
      <c r="BG138" s="44">
        <v>0</v>
      </c>
      <c r="BH138" s="44">
        <v>21.184474098837207</v>
      </c>
      <c r="BI138" s="44">
        <v>14.076837131196383</v>
      </c>
      <c r="BJ138" s="44">
        <v>0</v>
      </c>
      <c r="BK138" s="44">
        <v>0</v>
      </c>
      <c r="BL138" s="44">
        <v>0</v>
      </c>
      <c r="BM138" s="44">
        <v>14.076837131196383</v>
      </c>
      <c r="BN138" s="44">
        <v>3.1836555031727594</v>
      </c>
      <c r="BO138" s="44">
        <v>5.7615878267764371</v>
      </c>
      <c r="BP138" s="44">
        <v>0</v>
      </c>
      <c r="BQ138" s="44">
        <v>0</v>
      </c>
      <c r="BR138" s="44">
        <v>0</v>
      </c>
      <c r="BS138" s="44">
        <v>5.7615878267764371</v>
      </c>
      <c r="BT138" s="64">
        <v>2017</v>
      </c>
      <c r="BU138" s="44">
        <v>0</v>
      </c>
      <c r="BV138" s="44">
        <v>44.815800000000003</v>
      </c>
      <c r="BW138" s="44">
        <v>0</v>
      </c>
      <c r="BX138" s="44">
        <v>0</v>
      </c>
      <c r="BY138" s="44">
        <v>0</v>
      </c>
      <c r="BZ138" s="44">
        <v>0</v>
      </c>
      <c r="CA138" s="44">
        <v>0</v>
      </c>
      <c r="CB138" s="44">
        <v>0</v>
      </c>
      <c r="CC138" s="44">
        <v>0</v>
      </c>
      <c r="CD138" s="44">
        <v>0</v>
      </c>
      <c r="CE138" s="44">
        <v>0</v>
      </c>
      <c r="CF138" s="44">
        <v>21.184474098837207</v>
      </c>
      <c r="CG138" s="44">
        <v>0</v>
      </c>
      <c r="CH138" s="44">
        <v>0</v>
      </c>
      <c r="CI138" s="44">
        <v>0</v>
      </c>
      <c r="CJ138" s="44">
        <v>0</v>
      </c>
      <c r="CK138" s="44">
        <v>0</v>
      </c>
      <c r="CL138" s="44">
        <v>0</v>
      </c>
      <c r="CM138" s="44">
        <v>0</v>
      </c>
      <c r="CN138" s="44">
        <v>0</v>
      </c>
      <c r="CO138" s="44">
        <v>0</v>
      </c>
      <c r="CP138" s="44">
        <v>0</v>
      </c>
      <c r="CQ138" s="44">
        <v>0</v>
      </c>
      <c r="CR138" s="44">
        <v>0</v>
      </c>
      <c r="CS138" s="44">
        <v>0</v>
      </c>
      <c r="CT138" s="44">
        <v>0</v>
      </c>
      <c r="CU138" s="44">
        <v>0</v>
      </c>
      <c r="CV138" s="44">
        <v>0</v>
      </c>
      <c r="CW138" s="44">
        <v>0</v>
      </c>
      <c r="CX138" s="44">
        <v>0</v>
      </c>
      <c r="CY138" s="44">
        <v>0</v>
      </c>
      <c r="CZ138" s="44">
        <v>0</v>
      </c>
      <c r="DA138" s="44">
        <v>0</v>
      </c>
      <c r="DB138" s="44">
        <v>0</v>
      </c>
      <c r="DC138" s="44">
        <v>0</v>
      </c>
      <c r="DD138" s="44">
        <v>0</v>
      </c>
      <c r="DE138" s="44">
        <v>0</v>
      </c>
      <c r="DF138" s="44">
        <v>0</v>
      </c>
      <c r="DG138" s="44">
        <v>0</v>
      </c>
      <c r="DH138" s="44">
        <v>0</v>
      </c>
      <c r="DI138" s="44">
        <v>0</v>
      </c>
      <c r="DJ138" s="44">
        <v>0</v>
      </c>
      <c r="DK138" s="44">
        <v>0</v>
      </c>
      <c r="DL138" s="44">
        <v>0</v>
      </c>
      <c r="DM138" s="44">
        <v>0</v>
      </c>
      <c r="DN138" s="44">
        <v>0</v>
      </c>
      <c r="DO138" s="44">
        <v>0</v>
      </c>
      <c r="DP138" s="44">
        <v>0</v>
      </c>
      <c r="DQ138" s="44">
        <v>0</v>
      </c>
      <c r="DR138" s="44">
        <v>0</v>
      </c>
      <c r="DS138" s="44">
        <v>0</v>
      </c>
      <c r="DT138" s="44">
        <v>5.7615878267764371</v>
      </c>
      <c r="DU138" s="44">
        <v>0</v>
      </c>
      <c r="DV138" s="44">
        <v>0</v>
      </c>
      <c r="DW138" s="44">
        <v>0</v>
      </c>
      <c r="DX138" s="44">
        <v>0</v>
      </c>
      <c r="DY138" s="44">
        <v>0</v>
      </c>
      <c r="DZ138" s="44">
        <v>0</v>
      </c>
      <c r="EA138" s="44">
        <v>0</v>
      </c>
      <c r="EB138" s="44">
        <v>0</v>
      </c>
    </row>
    <row r="139" spans="2:132" x14ac:dyDescent="0.25">
      <c r="B139" s="41" t="s">
        <v>228</v>
      </c>
      <c r="C139" s="47" t="s">
        <v>101</v>
      </c>
      <c r="D139" s="46">
        <v>2</v>
      </c>
      <c r="E139" s="86" t="s">
        <v>52</v>
      </c>
      <c r="F139" s="43">
        <v>442.21</v>
      </c>
      <c r="G139" s="43">
        <v>91.73101162790698</v>
      </c>
      <c r="H139" s="44">
        <v>91.73101162790698</v>
      </c>
      <c r="I139" s="44">
        <v>60.954192421364155</v>
      </c>
      <c r="J139" s="44">
        <v>60.954192421364155</v>
      </c>
      <c r="K139" s="44">
        <v>94.482941976744186</v>
      </c>
      <c r="L139" s="44">
        <v>94.482941976744186</v>
      </c>
      <c r="M139" s="44">
        <v>43.336579999999998</v>
      </c>
      <c r="N139" s="44">
        <v>313.08467999999999</v>
      </c>
      <c r="O139" s="44">
        <v>49.969729999999998</v>
      </c>
      <c r="P139" s="44">
        <v>18.896588395348839</v>
      </c>
      <c r="Q139" s="44">
        <v>18.896588395348839</v>
      </c>
      <c r="R139" s="44">
        <v>12.556563638801018</v>
      </c>
      <c r="S139" s="44">
        <v>12.556563638801018</v>
      </c>
      <c r="T139" s="44">
        <v>56.689765186046507</v>
      </c>
      <c r="U139" s="44">
        <v>56.689765186046507</v>
      </c>
      <c r="V139" s="44">
        <v>37.669690916403042</v>
      </c>
      <c r="W139" s="44">
        <v>37.669690916403042</v>
      </c>
      <c r="X139" s="44">
        <v>23.620735494186047</v>
      </c>
      <c r="Y139" s="44">
        <v>23.620735494186047</v>
      </c>
      <c r="Z139" s="44">
        <v>15.69570454850127</v>
      </c>
      <c r="AA139" s="44">
        <v>15.69570454850127</v>
      </c>
      <c r="AB139" s="44">
        <v>3.4513089127415162</v>
      </c>
      <c r="AC139" s="44">
        <v>8.3113153408877363</v>
      </c>
      <c r="AD139" s="44">
        <v>3.1836563848146238</v>
      </c>
      <c r="AE139" s="44">
        <v>5.1393465402203562</v>
      </c>
      <c r="AF139" s="44">
        <v>15.418039620661068</v>
      </c>
      <c r="AG139" s="44">
        <v>6.424183175275445</v>
      </c>
      <c r="AH139" s="44">
        <v>25.69673270110178</v>
      </c>
      <c r="AJ139" s="63" t="s">
        <v>63</v>
      </c>
      <c r="AK139" s="44">
        <v>0</v>
      </c>
      <c r="AL139" s="44">
        <v>0</v>
      </c>
      <c r="AM139" s="44">
        <v>49.969729999999998</v>
      </c>
      <c r="AN139" s="44">
        <v>49.969729999999998</v>
      </c>
      <c r="AO139" s="44">
        <v>0</v>
      </c>
      <c r="AP139" s="44">
        <v>0</v>
      </c>
      <c r="AQ139" s="44">
        <v>0</v>
      </c>
      <c r="AR139" s="44">
        <v>0</v>
      </c>
      <c r="AS139" s="44">
        <v>0</v>
      </c>
      <c r="AT139" s="44">
        <v>0</v>
      </c>
      <c r="AU139" s="44">
        <v>0</v>
      </c>
      <c r="AV139" s="44">
        <v>0</v>
      </c>
      <c r="AW139" s="44">
        <v>0</v>
      </c>
      <c r="AX139" s="44">
        <v>0</v>
      </c>
      <c r="AY139" s="44">
        <v>23.620735494186047</v>
      </c>
      <c r="AZ139" s="44">
        <v>0</v>
      </c>
      <c r="BA139" s="44">
        <v>0</v>
      </c>
      <c r="BB139" s="44">
        <v>0</v>
      </c>
      <c r="BC139" s="44">
        <v>23.620735494186047</v>
      </c>
      <c r="BD139" s="44">
        <v>23.620735494186047</v>
      </c>
      <c r="BE139" s="44">
        <v>0</v>
      </c>
      <c r="BF139" s="44">
        <v>0</v>
      </c>
      <c r="BG139" s="44">
        <v>0</v>
      </c>
      <c r="BH139" s="44">
        <v>23.620735494186047</v>
      </c>
      <c r="BI139" s="44">
        <v>15.69570454850127</v>
      </c>
      <c r="BJ139" s="44">
        <v>0</v>
      </c>
      <c r="BK139" s="44">
        <v>0</v>
      </c>
      <c r="BL139" s="44">
        <v>0</v>
      </c>
      <c r="BM139" s="44">
        <v>15.69570454850127</v>
      </c>
      <c r="BN139" s="44">
        <v>3.1836563848146238</v>
      </c>
      <c r="BO139" s="44">
        <v>6.424183175275445</v>
      </c>
      <c r="BP139" s="44">
        <v>0</v>
      </c>
      <c r="BQ139" s="44">
        <v>0</v>
      </c>
      <c r="BR139" s="44">
        <v>0</v>
      </c>
      <c r="BS139" s="44">
        <v>6.424183175275445</v>
      </c>
      <c r="BT139" s="64">
        <v>2017</v>
      </c>
      <c r="BU139" s="44">
        <v>0</v>
      </c>
      <c r="BV139" s="44">
        <v>49.969729999999998</v>
      </c>
      <c r="BW139" s="44">
        <v>0</v>
      </c>
      <c r="BX139" s="44">
        <v>0</v>
      </c>
      <c r="BY139" s="44">
        <v>0</v>
      </c>
      <c r="BZ139" s="44">
        <v>0</v>
      </c>
      <c r="CA139" s="44">
        <v>0</v>
      </c>
      <c r="CB139" s="44">
        <v>0</v>
      </c>
      <c r="CC139" s="44">
        <v>0</v>
      </c>
      <c r="CD139" s="44">
        <v>0</v>
      </c>
      <c r="CE139" s="44">
        <v>0</v>
      </c>
      <c r="CF139" s="44">
        <v>23.620735494186047</v>
      </c>
      <c r="CG139" s="44">
        <v>0</v>
      </c>
      <c r="CH139" s="44">
        <v>0</v>
      </c>
      <c r="CI139" s="44">
        <v>0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4">
        <v>0</v>
      </c>
      <c r="CQ139" s="44">
        <v>0</v>
      </c>
      <c r="CR139" s="44">
        <v>0</v>
      </c>
      <c r="CS139" s="44">
        <v>0</v>
      </c>
      <c r="CT139" s="44">
        <v>0</v>
      </c>
      <c r="CU139" s="44">
        <v>0</v>
      </c>
      <c r="CV139" s="44">
        <v>0</v>
      </c>
      <c r="CW139" s="44">
        <v>0</v>
      </c>
      <c r="CX139" s="44">
        <v>0</v>
      </c>
      <c r="CY139" s="44">
        <v>0</v>
      </c>
      <c r="CZ139" s="44">
        <v>0</v>
      </c>
      <c r="DA139" s="44">
        <v>0</v>
      </c>
      <c r="DB139" s="44">
        <v>0</v>
      </c>
      <c r="DC139" s="44">
        <v>0</v>
      </c>
      <c r="DD139" s="44">
        <v>0</v>
      </c>
      <c r="DE139" s="44">
        <v>0</v>
      </c>
      <c r="DF139" s="44">
        <v>0</v>
      </c>
      <c r="DG139" s="44">
        <v>0</v>
      </c>
      <c r="DH139" s="44">
        <v>0</v>
      </c>
      <c r="DI139" s="44">
        <v>0</v>
      </c>
      <c r="DJ139" s="44">
        <v>0</v>
      </c>
      <c r="DK139" s="44">
        <v>0</v>
      </c>
      <c r="DL139" s="44">
        <v>0</v>
      </c>
      <c r="DM139" s="44">
        <v>0</v>
      </c>
      <c r="DN139" s="44">
        <v>0</v>
      </c>
      <c r="DO139" s="44">
        <v>0</v>
      </c>
      <c r="DP139" s="44">
        <v>0</v>
      </c>
      <c r="DQ139" s="44">
        <v>0</v>
      </c>
      <c r="DR139" s="44">
        <v>0</v>
      </c>
      <c r="DS139" s="44">
        <v>0</v>
      </c>
      <c r="DT139" s="44">
        <v>6.424183175275445</v>
      </c>
      <c r="DU139" s="44">
        <v>0</v>
      </c>
      <c r="DV139" s="44">
        <v>0</v>
      </c>
      <c r="DW139" s="44">
        <v>0</v>
      </c>
      <c r="DX139" s="44">
        <v>0</v>
      </c>
      <c r="DY139" s="44">
        <v>0</v>
      </c>
      <c r="DZ139" s="44">
        <v>0</v>
      </c>
      <c r="EA139" s="44">
        <v>0</v>
      </c>
      <c r="EB139" s="44">
        <v>0</v>
      </c>
    </row>
    <row r="140" spans="2:132" x14ac:dyDescent="0.25">
      <c r="B140" s="41" t="s">
        <v>229</v>
      </c>
      <c r="C140" s="47" t="s">
        <v>101</v>
      </c>
      <c r="D140" s="46">
        <v>2</v>
      </c>
      <c r="E140" s="86" t="s">
        <v>52</v>
      </c>
      <c r="F140" s="43">
        <v>448.4</v>
      </c>
      <c r="G140" s="43">
        <v>68.320186046511637</v>
      </c>
      <c r="H140" s="44">
        <v>68.320186046511637</v>
      </c>
      <c r="I140" s="44">
        <v>45.39797057329681</v>
      </c>
      <c r="J140" s="44">
        <v>45.39797057329681</v>
      </c>
      <c r="K140" s="44">
        <v>70.369791627906991</v>
      </c>
      <c r="L140" s="44">
        <v>70.369791627906991</v>
      </c>
      <c r="M140" s="44">
        <v>43.943199999999997</v>
      </c>
      <c r="N140" s="44">
        <v>317.46719999999999</v>
      </c>
      <c r="O140" s="44">
        <v>50.669199999999996</v>
      </c>
      <c r="P140" s="44">
        <v>12.666562493023259</v>
      </c>
      <c r="Q140" s="44">
        <v>12.666562493023259</v>
      </c>
      <c r="R140" s="44">
        <v>8.4167837442892299</v>
      </c>
      <c r="S140" s="44">
        <v>8.4167837442892299</v>
      </c>
      <c r="T140" s="44">
        <v>39.407083311627922</v>
      </c>
      <c r="U140" s="44">
        <v>39.407083311627922</v>
      </c>
      <c r="V140" s="44">
        <v>26.185549426677607</v>
      </c>
      <c r="W140" s="44">
        <v>26.185549426677607</v>
      </c>
      <c r="X140" s="44">
        <v>15.481354158139538</v>
      </c>
      <c r="Y140" s="44">
        <v>15.481354158139538</v>
      </c>
      <c r="Z140" s="44">
        <v>10.287180131909059</v>
      </c>
      <c r="AA140" s="44">
        <v>10.287180131909059</v>
      </c>
      <c r="AB140" s="44">
        <v>5.2209016335741509</v>
      </c>
      <c r="AC140" s="44">
        <v>12.123755542687494</v>
      </c>
      <c r="AD140" s="44">
        <v>4.9254702795407335</v>
      </c>
      <c r="AE140" s="44">
        <v>3.4449527482446007</v>
      </c>
      <c r="AF140" s="44">
        <v>10.717630772316538</v>
      </c>
      <c r="AG140" s="44">
        <v>4.2104978034100675</v>
      </c>
      <c r="AH140" s="44">
        <v>19.138626379136671</v>
      </c>
      <c r="AJ140" s="63" t="s">
        <v>63</v>
      </c>
      <c r="AK140" s="44">
        <v>0</v>
      </c>
      <c r="AL140" s="44">
        <v>0</v>
      </c>
      <c r="AM140" s="44">
        <v>50.669199999999996</v>
      </c>
      <c r="AN140" s="44">
        <v>50.669199999999996</v>
      </c>
      <c r="AO140" s="44">
        <v>0</v>
      </c>
      <c r="AP140" s="44">
        <v>0</v>
      </c>
      <c r="AQ140" s="44">
        <v>0</v>
      </c>
      <c r="AR140" s="44">
        <v>0</v>
      </c>
      <c r="AS140" s="44">
        <v>0</v>
      </c>
      <c r="AT140" s="44">
        <v>0</v>
      </c>
      <c r="AU140" s="44">
        <v>0</v>
      </c>
      <c r="AV140" s="44">
        <v>0</v>
      </c>
      <c r="AW140" s="44">
        <v>0</v>
      </c>
      <c r="AX140" s="44">
        <v>0</v>
      </c>
      <c r="AY140" s="44">
        <v>15.481354158139538</v>
      </c>
      <c r="AZ140" s="44">
        <v>0</v>
      </c>
      <c r="BA140" s="44">
        <v>0</v>
      </c>
      <c r="BB140" s="44">
        <v>0</v>
      </c>
      <c r="BC140" s="44">
        <v>15.481354158139538</v>
      </c>
      <c r="BD140" s="44">
        <v>15.481354158139538</v>
      </c>
      <c r="BE140" s="44">
        <v>0</v>
      </c>
      <c r="BF140" s="44">
        <v>0</v>
      </c>
      <c r="BG140" s="44">
        <v>0</v>
      </c>
      <c r="BH140" s="44">
        <v>15.481354158139538</v>
      </c>
      <c r="BI140" s="44">
        <v>10.287180131909059</v>
      </c>
      <c r="BJ140" s="44">
        <v>0</v>
      </c>
      <c r="BK140" s="44">
        <v>0</v>
      </c>
      <c r="BL140" s="44">
        <v>0</v>
      </c>
      <c r="BM140" s="44">
        <v>10.287180131909059</v>
      </c>
      <c r="BN140" s="44">
        <v>4.9254702795407335</v>
      </c>
      <c r="BO140" s="44">
        <v>4.2104978034100675</v>
      </c>
      <c r="BP140" s="44">
        <v>0</v>
      </c>
      <c r="BQ140" s="44">
        <v>0</v>
      </c>
      <c r="BR140" s="44">
        <v>0</v>
      </c>
      <c r="BS140" s="44">
        <v>4.2104978034100675</v>
      </c>
      <c r="BT140" s="64">
        <v>2017</v>
      </c>
      <c r="BU140" s="44">
        <v>0</v>
      </c>
      <c r="BV140" s="44">
        <v>50.669199999999996</v>
      </c>
      <c r="BW140" s="44">
        <v>0</v>
      </c>
      <c r="BX140" s="44">
        <v>0</v>
      </c>
      <c r="BY140" s="44">
        <v>0</v>
      </c>
      <c r="BZ140" s="44">
        <v>0</v>
      </c>
      <c r="CA140" s="44">
        <v>0</v>
      </c>
      <c r="CB140" s="44">
        <v>0</v>
      </c>
      <c r="CC140" s="44">
        <v>0</v>
      </c>
      <c r="CD140" s="44">
        <v>0</v>
      </c>
      <c r="CE140" s="44">
        <v>0</v>
      </c>
      <c r="CF140" s="44">
        <v>15.481354158139538</v>
      </c>
      <c r="CG140" s="44">
        <v>0</v>
      </c>
      <c r="CH140" s="44">
        <v>0</v>
      </c>
      <c r="CI140" s="44">
        <v>0</v>
      </c>
      <c r="CJ140" s="44">
        <v>0</v>
      </c>
      <c r="CK140" s="44">
        <v>0</v>
      </c>
      <c r="CL140" s="44">
        <v>0</v>
      </c>
      <c r="CM140" s="44">
        <v>0</v>
      </c>
      <c r="CN140" s="44">
        <v>0</v>
      </c>
      <c r="CO140" s="44">
        <v>0</v>
      </c>
      <c r="CP140" s="44">
        <v>0</v>
      </c>
      <c r="CQ140" s="44">
        <v>0</v>
      </c>
      <c r="CR140" s="44">
        <v>0</v>
      </c>
      <c r="CS140" s="44">
        <v>0</v>
      </c>
      <c r="CT140" s="44">
        <v>0</v>
      </c>
      <c r="CU140" s="44">
        <v>0</v>
      </c>
      <c r="CV140" s="44">
        <v>0</v>
      </c>
      <c r="CW140" s="44">
        <v>0</v>
      </c>
      <c r="CX140" s="44">
        <v>0</v>
      </c>
      <c r="CY140" s="44">
        <v>0</v>
      </c>
      <c r="CZ140" s="44">
        <v>0</v>
      </c>
      <c r="DA140" s="44">
        <v>0</v>
      </c>
      <c r="DB140" s="44">
        <v>0</v>
      </c>
      <c r="DC140" s="44">
        <v>0</v>
      </c>
      <c r="DD140" s="44">
        <v>0</v>
      </c>
      <c r="DE140" s="44">
        <v>0</v>
      </c>
      <c r="DF140" s="44">
        <v>0</v>
      </c>
      <c r="DG140" s="44">
        <v>0</v>
      </c>
      <c r="DH140" s="44">
        <v>0</v>
      </c>
      <c r="DI140" s="44">
        <v>0</v>
      </c>
      <c r="DJ140" s="44">
        <v>0</v>
      </c>
      <c r="DK140" s="44">
        <v>0</v>
      </c>
      <c r="DL140" s="44">
        <v>0</v>
      </c>
      <c r="DM140" s="44">
        <v>0</v>
      </c>
      <c r="DN140" s="44">
        <v>0</v>
      </c>
      <c r="DO140" s="44">
        <v>0</v>
      </c>
      <c r="DP140" s="44">
        <v>0</v>
      </c>
      <c r="DQ140" s="44">
        <v>0</v>
      </c>
      <c r="DR140" s="44">
        <v>0</v>
      </c>
      <c r="DS140" s="44">
        <v>0</v>
      </c>
      <c r="DT140" s="44">
        <v>4.2104978034100675</v>
      </c>
      <c r="DU140" s="44">
        <v>0</v>
      </c>
      <c r="DV140" s="44">
        <v>0</v>
      </c>
      <c r="DW140" s="44">
        <v>0</v>
      </c>
      <c r="DX140" s="44">
        <v>0</v>
      </c>
      <c r="DY140" s="44">
        <v>0</v>
      </c>
      <c r="DZ140" s="44">
        <v>0</v>
      </c>
      <c r="EA140" s="44">
        <v>0</v>
      </c>
      <c r="EB140" s="44">
        <v>0</v>
      </c>
    </row>
    <row r="141" spans="2:132" x14ac:dyDescent="0.25">
      <c r="B141" s="41" t="s">
        <v>230</v>
      </c>
      <c r="C141" s="47" t="s">
        <v>101</v>
      </c>
      <c r="D141" s="46">
        <v>2</v>
      </c>
      <c r="E141" s="86" t="s">
        <v>52</v>
      </c>
      <c r="F141" s="43">
        <v>281.52</v>
      </c>
      <c r="G141" s="43">
        <v>58.397744186046509</v>
      </c>
      <c r="H141" s="44">
        <v>58.397744186046509</v>
      </c>
      <c r="I141" s="44">
        <v>38.804623135835548</v>
      </c>
      <c r="J141" s="44">
        <v>38.804623135835548</v>
      </c>
      <c r="K141" s="44">
        <v>60.149676511627909</v>
      </c>
      <c r="L141" s="44">
        <v>60.149676511627909</v>
      </c>
      <c r="M141" s="44">
        <v>27.58896</v>
      </c>
      <c r="N141" s="44">
        <v>199.31615999999997</v>
      </c>
      <c r="O141" s="44">
        <v>31.81176</v>
      </c>
      <c r="P141" s="44">
        <v>12.029935302325583</v>
      </c>
      <c r="Q141" s="44">
        <v>12.029935302325583</v>
      </c>
      <c r="R141" s="44">
        <v>7.9937523659821244</v>
      </c>
      <c r="S141" s="44">
        <v>7.9937523659821244</v>
      </c>
      <c r="T141" s="44">
        <v>36.089805906976743</v>
      </c>
      <c r="U141" s="44">
        <v>36.089805906976743</v>
      </c>
      <c r="V141" s="44">
        <v>23.981257097946369</v>
      </c>
      <c r="W141" s="44">
        <v>23.981257097946369</v>
      </c>
      <c r="X141" s="44">
        <v>15.037419127906977</v>
      </c>
      <c r="Y141" s="44">
        <v>15.037419127906977</v>
      </c>
      <c r="Z141" s="44">
        <v>9.9921904574776548</v>
      </c>
      <c r="AA141" s="44">
        <v>9.9921904574776548</v>
      </c>
      <c r="AB141" s="44">
        <v>3.4513153193744674</v>
      </c>
      <c r="AC141" s="44">
        <v>8.3113307691058598</v>
      </c>
      <c r="AD141" s="44">
        <v>3.183662294606652</v>
      </c>
      <c r="AE141" s="44">
        <v>3.2718078566128592</v>
      </c>
      <c r="AF141" s="44">
        <v>9.8154235698385754</v>
      </c>
      <c r="AG141" s="44">
        <v>4.0897598207660737</v>
      </c>
      <c r="AH141" s="44">
        <v>16.359039283064295</v>
      </c>
      <c r="AJ141" s="63" t="s">
        <v>63</v>
      </c>
      <c r="AK141" s="44">
        <v>0</v>
      </c>
      <c r="AL141" s="44">
        <v>0</v>
      </c>
      <c r="AM141" s="44">
        <v>31.81176</v>
      </c>
      <c r="AN141" s="44">
        <v>31.81176</v>
      </c>
      <c r="AO141" s="44">
        <v>0</v>
      </c>
      <c r="AP141" s="44">
        <v>0</v>
      </c>
      <c r="AQ141" s="44">
        <v>0</v>
      </c>
      <c r="AR141" s="44">
        <v>0</v>
      </c>
      <c r="AS141" s="44">
        <v>0</v>
      </c>
      <c r="AT141" s="44">
        <v>0</v>
      </c>
      <c r="AU141" s="44">
        <v>0</v>
      </c>
      <c r="AV141" s="44">
        <v>0</v>
      </c>
      <c r="AW141" s="44">
        <v>0</v>
      </c>
      <c r="AX141" s="44">
        <v>0</v>
      </c>
      <c r="AY141" s="44">
        <v>15.037419127906977</v>
      </c>
      <c r="AZ141" s="44">
        <v>0</v>
      </c>
      <c r="BA141" s="44">
        <v>0</v>
      </c>
      <c r="BB141" s="44">
        <v>0</v>
      </c>
      <c r="BC141" s="44">
        <v>15.037419127906977</v>
      </c>
      <c r="BD141" s="44">
        <v>15.037419127906977</v>
      </c>
      <c r="BE141" s="44">
        <v>0</v>
      </c>
      <c r="BF141" s="44">
        <v>0</v>
      </c>
      <c r="BG141" s="44">
        <v>0</v>
      </c>
      <c r="BH141" s="44">
        <v>15.037419127906977</v>
      </c>
      <c r="BI141" s="44">
        <v>9.9921904574776548</v>
      </c>
      <c r="BJ141" s="44">
        <v>0</v>
      </c>
      <c r="BK141" s="44">
        <v>0</v>
      </c>
      <c r="BL141" s="44">
        <v>0</v>
      </c>
      <c r="BM141" s="44">
        <v>9.9921904574776548</v>
      </c>
      <c r="BN141" s="44">
        <v>3.183662294606652</v>
      </c>
      <c r="BO141" s="44">
        <v>4.0897598207660737</v>
      </c>
      <c r="BP141" s="44">
        <v>0</v>
      </c>
      <c r="BQ141" s="44">
        <v>0</v>
      </c>
      <c r="BR141" s="44">
        <v>0</v>
      </c>
      <c r="BS141" s="44">
        <v>4.0897598207660737</v>
      </c>
      <c r="BT141" s="64">
        <v>2017</v>
      </c>
      <c r="BU141" s="44">
        <v>0</v>
      </c>
      <c r="BV141" s="44">
        <v>31.81176</v>
      </c>
      <c r="BW141" s="44">
        <v>0</v>
      </c>
      <c r="BX141" s="44">
        <v>0</v>
      </c>
      <c r="BY141" s="44">
        <v>0</v>
      </c>
      <c r="BZ141" s="44">
        <v>0</v>
      </c>
      <c r="CA141" s="44">
        <v>0</v>
      </c>
      <c r="CB141" s="44">
        <v>0</v>
      </c>
      <c r="CC141" s="44">
        <v>0</v>
      </c>
      <c r="CD141" s="44">
        <v>0</v>
      </c>
      <c r="CE141" s="44">
        <v>0</v>
      </c>
      <c r="CF141" s="44">
        <v>15.037419127906977</v>
      </c>
      <c r="CG141" s="44">
        <v>0</v>
      </c>
      <c r="CH141" s="44">
        <v>0</v>
      </c>
      <c r="CI141" s="44">
        <v>0</v>
      </c>
      <c r="CJ141" s="44">
        <v>0</v>
      </c>
      <c r="CK141" s="44">
        <v>0</v>
      </c>
      <c r="CL141" s="44">
        <v>0</v>
      </c>
      <c r="CM141" s="44">
        <v>0</v>
      </c>
      <c r="CN141" s="44">
        <v>0</v>
      </c>
      <c r="CO141" s="44">
        <v>0</v>
      </c>
      <c r="CP141" s="44">
        <v>0</v>
      </c>
      <c r="CQ141" s="44">
        <v>0</v>
      </c>
      <c r="CR141" s="44">
        <v>0</v>
      </c>
      <c r="CS141" s="44">
        <v>0</v>
      </c>
      <c r="CT141" s="44">
        <v>0</v>
      </c>
      <c r="CU141" s="44">
        <v>0</v>
      </c>
      <c r="CV141" s="44">
        <v>0</v>
      </c>
      <c r="CW141" s="44">
        <v>0</v>
      </c>
      <c r="CX141" s="44">
        <v>0</v>
      </c>
      <c r="CY141" s="44">
        <v>0</v>
      </c>
      <c r="CZ141" s="44">
        <v>0</v>
      </c>
      <c r="DA141" s="44">
        <v>0</v>
      </c>
      <c r="DB141" s="44">
        <v>0</v>
      </c>
      <c r="DC141" s="44">
        <v>0</v>
      </c>
      <c r="DD141" s="44">
        <v>0</v>
      </c>
      <c r="DE141" s="44">
        <v>0</v>
      </c>
      <c r="DF141" s="44">
        <v>0</v>
      </c>
      <c r="DG141" s="44">
        <v>0</v>
      </c>
      <c r="DH141" s="44">
        <v>0</v>
      </c>
      <c r="DI141" s="44">
        <v>0</v>
      </c>
      <c r="DJ141" s="44">
        <v>0</v>
      </c>
      <c r="DK141" s="44">
        <v>0</v>
      </c>
      <c r="DL141" s="44">
        <v>0</v>
      </c>
      <c r="DM141" s="44">
        <v>0</v>
      </c>
      <c r="DN141" s="44">
        <v>0</v>
      </c>
      <c r="DO141" s="44">
        <v>0</v>
      </c>
      <c r="DP141" s="44">
        <v>0</v>
      </c>
      <c r="DQ141" s="44">
        <v>0</v>
      </c>
      <c r="DR141" s="44">
        <v>0</v>
      </c>
      <c r="DS141" s="44">
        <v>0</v>
      </c>
      <c r="DT141" s="44">
        <v>4.0897598207660737</v>
      </c>
      <c r="DU141" s="44">
        <v>0</v>
      </c>
      <c r="DV141" s="44">
        <v>0</v>
      </c>
      <c r="DW141" s="44">
        <v>0</v>
      </c>
      <c r="DX141" s="44">
        <v>0</v>
      </c>
      <c r="DY141" s="44">
        <v>0</v>
      </c>
      <c r="DZ141" s="44">
        <v>0</v>
      </c>
      <c r="EA141" s="44">
        <v>0</v>
      </c>
      <c r="EB141" s="44">
        <v>0</v>
      </c>
    </row>
    <row r="142" spans="2:132" x14ac:dyDescent="0.25">
      <c r="B142" s="41" t="s">
        <v>231</v>
      </c>
      <c r="C142" s="47" t="s">
        <v>101</v>
      </c>
      <c r="D142" s="46">
        <v>2</v>
      </c>
      <c r="E142" s="86" t="s">
        <v>52</v>
      </c>
      <c r="F142" s="43">
        <v>440.8</v>
      </c>
      <c r="G142" s="43">
        <v>80.772872093023267</v>
      </c>
      <c r="H142" s="44">
        <v>80.772872093023267</v>
      </c>
      <c r="I142" s="44">
        <v>53.672635901537731</v>
      </c>
      <c r="J142" s="44">
        <v>53.672635901537731</v>
      </c>
      <c r="K142" s="44">
        <v>83.196058255813966</v>
      </c>
      <c r="L142" s="44">
        <v>83.196058255813966</v>
      </c>
      <c r="M142" s="44">
        <v>43.198399999999999</v>
      </c>
      <c r="N142" s="44">
        <v>312.08640000000003</v>
      </c>
      <c r="O142" s="44">
        <v>49.810400000000001</v>
      </c>
      <c r="P142" s="44">
        <v>14.975290486046513</v>
      </c>
      <c r="Q142" s="44">
        <v>14.975290486046513</v>
      </c>
      <c r="R142" s="44">
        <v>9.9509066961450952</v>
      </c>
      <c r="S142" s="44">
        <v>9.9509066961450952</v>
      </c>
      <c r="T142" s="44">
        <v>46.589792623255825</v>
      </c>
      <c r="U142" s="44">
        <v>46.589792623255825</v>
      </c>
      <c r="V142" s="44">
        <v>30.958376388006965</v>
      </c>
      <c r="W142" s="44">
        <v>30.958376388006965</v>
      </c>
      <c r="X142" s="44">
        <v>18.303132816279074</v>
      </c>
      <c r="Y142" s="44">
        <v>18.303132816279074</v>
      </c>
      <c r="Z142" s="44">
        <v>12.162219295288452</v>
      </c>
      <c r="AA142" s="44">
        <v>12.162219295288452</v>
      </c>
      <c r="AB142" s="44">
        <v>4.3411521501588117</v>
      </c>
      <c r="AC142" s="44">
        <v>10.080838739362957</v>
      </c>
      <c r="AD142" s="44">
        <v>4.0955025386934238</v>
      </c>
      <c r="AE142" s="44">
        <v>4.0728625579420203</v>
      </c>
      <c r="AF142" s="44">
        <v>12.671127958041842</v>
      </c>
      <c r="AG142" s="44">
        <v>4.9779431263735807</v>
      </c>
      <c r="AH142" s="44">
        <v>22.627014210789003</v>
      </c>
      <c r="AJ142" s="63" t="s">
        <v>63</v>
      </c>
      <c r="AK142" s="44">
        <v>0</v>
      </c>
      <c r="AL142" s="44">
        <v>0</v>
      </c>
      <c r="AM142" s="44">
        <v>49.810400000000001</v>
      </c>
      <c r="AN142" s="44">
        <v>49.810400000000001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44">
        <v>0</v>
      </c>
      <c r="AU142" s="44">
        <v>0</v>
      </c>
      <c r="AV142" s="44">
        <v>0</v>
      </c>
      <c r="AW142" s="44">
        <v>0</v>
      </c>
      <c r="AX142" s="44">
        <v>0</v>
      </c>
      <c r="AY142" s="44">
        <v>18.303132816279074</v>
      </c>
      <c r="AZ142" s="44">
        <v>0</v>
      </c>
      <c r="BA142" s="44">
        <v>0</v>
      </c>
      <c r="BB142" s="44">
        <v>0</v>
      </c>
      <c r="BC142" s="44">
        <v>18.303132816279074</v>
      </c>
      <c r="BD142" s="44">
        <v>18.303132816279074</v>
      </c>
      <c r="BE142" s="44">
        <v>0</v>
      </c>
      <c r="BF142" s="44">
        <v>0</v>
      </c>
      <c r="BG142" s="44">
        <v>0</v>
      </c>
      <c r="BH142" s="44">
        <v>18.303132816279074</v>
      </c>
      <c r="BI142" s="44">
        <v>12.162219295288452</v>
      </c>
      <c r="BJ142" s="44">
        <v>0</v>
      </c>
      <c r="BK142" s="44">
        <v>0</v>
      </c>
      <c r="BL142" s="44">
        <v>0</v>
      </c>
      <c r="BM142" s="44">
        <v>12.162219295288452</v>
      </c>
      <c r="BN142" s="44">
        <v>4.0955025386934238</v>
      </c>
      <c r="BO142" s="44">
        <v>4.9779431263735807</v>
      </c>
      <c r="BP142" s="44">
        <v>0</v>
      </c>
      <c r="BQ142" s="44">
        <v>0</v>
      </c>
      <c r="BR142" s="44">
        <v>0</v>
      </c>
      <c r="BS142" s="44">
        <v>4.9779431263735807</v>
      </c>
      <c r="BT142" s="64">
        <v>2017</v>
      </c>
      <c r="BU142" s="44">
        <v>0</v>
      </c>
      <c r="BV142" s="44">
        <v>49.810400000000001</v>
      </c>
      <c r="BW142" s="44">
        <v>0</v>
      </c>
      <c r="BX142" s="44">
        <v>0</v>
      </c>
      <c r="BY142" s="44">
        <v>0</v>
      </c>
      <c r="BZ142" s="44">
        <v>0</v>
      </c>
      <c r="CA142" s="44">
        <v>0</v>
      </c>
      <c r="CB142" s="44">
        <v>0</v>
      </c>
      <c r="CC142" s="44">
        <v>0</v>
      </c>
      <c r="CD142" s="44">
        <v>0</v>
      </c>
      <c r="CE142" s="44">
        <v>0</v>
      </c>
      <c r="CF142" s="44">
        <v>18.303132816279074</v>
      </c>
      <c r="CG142" s="44">
        <v>0</v>
      </c>
      <c r="CH142" s="44">
        <v>0</v>
      </c>
      <c r="CI142" s="44">
        <v>0</v>
      </c>
      <c r="CJ142" s="44">
        <v>0</v>
      </c>
      <c r="CK142" s="44">
        <v>0</v>
      </c>
      <c r="CL142" s="44">
        <v>0</v>
      </c>
      <c r="CM142" s="44">
        <v>0</v>
      </c>
      <c r="CN142" s="44">
        <v>0</v>
      </c>
      <c r="CO142" s="44">
        <v>0</v>
      </c>
      <c r="CP142" s="44">
        <v>0</v>
      </c>
      <c r="CQ142" s="44">
        <v>0</v>
      </c>
      <c r="CR142" s="44">
        <v>0</v>
      </c>
      <c r="CS142" s="44">
        <v>0</v>
      </c>
      <c r="CT142" s="44">
        <v>0</v>
      </c>
      <c r="CU142" s="44">
        <v>0</v>
      </c>
      <c r="CV142" s="44">
        <v>0</v>
      </c>
      <c r="CW142" s="44">
        <v>0</v>
      </c>
      <c r="CX142" s="44">
        <v>0</v>
      </c>
      <c r="CY142" s="44">
        <v>0</v>
      </c>
      <c r="CZ142" s="44">
        <v>0</v>
      </c>
      <c r="DA142" s="44">
        <v>0</v>
      </c>
      <c r="DB142" s="44">
        <v>0</v>
      </c>
      <c r="DC142" s="44">
        <v>0</v>
      </c>
      <c r="DD142" s="44">
        <v>0</v>
      </c>
      <c r="DE142" s="44">
        <v>0</v>
      </c>
      <c r="DF142" s="44">
        <v>0</v>
      </c>
      <c r="DG142" s="44">
        <v>0</v>
      </c>
      <c r="DH142" s="44">
        <v>0</v>
      </c>
      <c r="DI142" s="44">
        <v>0</v>
      </c>
      <c r="DJ142" s="44">
        <v>0</v>
      </c>
      <c r="DK142" s="44">
        <v>0</v>
      </c>
      <c r="DL142" s="44">
        <v>0</v>
      </c>
      <c r="DM142" s="44">
        <v>0</v>
      </c>
      <c r="DN142" s="44">
        <v>0</v>
      </c>
      <c r="DO142" s="44">
        <v>0</v>
      </c>
      <c r="DP142" s="44">
        <v>0</v>
      </c>
      <c r="DQ142" s="44">
        <v>0</v>
      </c>
      <c r="DR142" s="44">
        <v>0</v>
      </c>
      <c r="DS142" s="44">
        <v>0</v>
      </c>
      <c r="DT142" s="44">
        <v>4.9779431263735807</v>
      </c>
      <c r="DU142" s="44">
        <v>0</v>
      </c>
      <c r="DV142" s="44">
        <v>0</v>
      </c>
      <c r="DW142" s="44">
        <v>0</v>
      </c>
      <c r="DX142" s="44">
        <v>0</v>
      </c>
      <c r="DY142" s="44">
        <v>0</v>
      </c>
      <c r="DZ142" s="44">
        <v>0</v>
      </c>
      <c r="EA142" s="44">
        <v>0</v>
      </c>
      <c r="EB142" s="44">
        <v>0</v>
      </c>
    </row>
    <row r="143" spans="2:132" x14ac:dyDescent="0.25">
      <c r="B143" s="41" t="s">
        <v>232</v>
      </c>
      <c r="C143" s="47" t="s">
        <v>101</v>
      </c>
      <c r="D143" s="46">
        <v>2</v>
      </c>
      <c r="E143" s="86" t="s">
        <v>52</v>
      </c>
      <c r="F143" s="43">
        <v>284.55</v>
      </c>
      <c r="G143" s="43">
        <v>59.026674418604664</v>
      </c>
      <c r="H143" s="44">
        <v>59.026674418604664</v>
      </c>
      <c r="I143" s="44">
        <v>39.22253997480454</v>
      </c>
      <c r="J143" s="44">
        <v>39.22253997480454</v>
      </c>
      <c r="K143" s="44">
        <v>60.797474651162808</v>
      </c>
      <c r="L143" s="44">
        <v>60.797474651162808</v>
      </c>
      <c r="M143" s="44">
        <v>27.885900000000003</v>
      </c>
      <c r="N143" s="44">
        <v>201.4614</v>
      </c>
      <c r="O143" s="44">
        <v>32.154150000000001</v>
      </c>
      <c r="P143" s="44">
        <v>12.159494930232562</v>
      </c>
      <c r="Q143" s="44">
        <v>12.159494930232562</v>
      </c>
      <c r="R143" s="44">
        <v>8.0798432348097364</v>
      </c>
      <c r="S143" s="44">
        <v>8.0798432348097364</v>
      </c>
      <c r="T143" s="44">
        <v>36.478484790697685</v>
      </c>
      <c r="U143" s="44">
        <v>36.478484790697685</v>
      </c>
      <c r="V143" s="44">
        <v>24.239529704429209</v>
      </c>
      <c r="W143" s="44">
        <v>24.239529704429209</v>
      </c>
      <c r="X143" s="44">
        <v>15.199368662790702</v>
      </c>
      <c r="Y143" s="44">
        <v>15.199368662790702</v>
      </c>
      <c r="Z143" s="44">
        <v>10.099804043512171</v>
      </c>
      <c r="AA143" s="44">
        <v>10.099804043512171</v>
      </c>
      <c r="AB143" s="44">
        <v>3.4512922082276831</v>
      </c>
      <c r="AC143" s="44">
        <v>8.3112751136911545</v>
      </c>
      <c r="AD143" s="44">
        <v>3.183640975752883</v>
      </c>
      <c r="AE143" s="44">
        <v>3.3070444724244128</v>
      </c>
      <c r="AF143" s="44">
        <v>9.9211334172732375</v>
      </c>
      <c r="AG143" s="44">
        <v>4.1338055905305158</v>
      </c>
      <c r="AH143" s="44">
        <v>16.535222362122063</v>
      </c>
      <c r="AJ143" s="63" t="s">
        <v>63</v>
      </c>
      <c r="AK143" s="44">
        <v>0</v>
      </c>
      <c r="AL143" s="44">
        <v>0</v>
      </c>
      <c r="AM143" s="44">
        <v>32.154150000000001</v>
      </c>
      <c r="AN143" s="44">
        <v>32.154150000000001</v>
      </c>
      <c r="AO143" s="44">
        <v>0</v>
      </c>
      <c r="AP143" s="44">
        <v>0</v>
      </c>
      <c r="AQ143" s="44">
        <v>0</v>
      </c>
      <c r="AR143" s="44">
        <v>0</v>
      </c>
      <c r="AS143" s="44">
        <v>0</v>
      </c>
      <c r="AT143" s="44">
        <v>0</v>
      </c>
      <c r="AU143" s="44">
        <v>0</v>
      </c>
      <c r="AV143" s="44">
        <v>0</v>
      </c>
      <c r="AW143" s="44">
        <v>0</v>
      </c>
      <c r="AX143" s="44">
        <v>0</v>
      </c>
      <c r="AY143" s="44">
        <v>15.199368662790702</v>
      </c>
      <c r="AZ143" s="44">
        <v>0</v>
      </c>
      <c r="BA143" s="44">
        <v>0</v>
      </c>
      <c r="BB143" s="44">
        <v>0</v>
      </c>
      <c r="BC143" s="44">
        <v>15.199368662790702</v>
      </c>
      <c r="BD143" s="44">
        <v>15.199368662790702</v>
      </c>
      <c r="BE143" s="44">
        <v>0</v>
      </c>
      <c r="BF143" s="44">
        <v>0</v>
      </c>
      <c r="BG143" s="44">
        <v>0</v>
      </c>
      <c r="BH143" s="44">
        <v>15.199368662790702</v>
      </c>
      <c r="BI143" s="44">
        <v>10.099804043512171</v>
      </c>
      <c r="BJ143" s="44">
        <v>0</v>
      </c>
      <c r="BK143" s="44">
        <v>0</v>
      </c>
      <c r="BL143" s="44">
        <v>0</v>
      </c>
      <c r="BM143" s="44">
        <v>10.099804043512171</v>
      </c>
      <c r="BN143" s="44">
        <v>3.183640975752883</v>
      </c>
      <c r="BO143" s="44">
        <v>4.1338055905305158</v>
      </c>
      <c r="BP143" s="44">
        <v>0</v>
      </c>
      <c r="BQ143" s="44">
        <v>0</v>
      </c>
      <c r="BR143" s="44">
        <v>0</v>
      </c>
      <c r="BS143" s="44">
        <v>4.1338055905305158</v>
      </c>
      <c r="BT143" s="64">
        <v>2017</v>
      </c>
      <c r="BU143" s="44">
        <v>0</v>
      </c>
      <c r="BV143" s="44">
        <v>32.154150000000001</v>
      </c>
      <c r="BW143" s="44">
        <v>0</v>
      </c>
      <c r="BX143" s="44">
        <v>0</v>
      </c>
      <c r="BY143" s="44">
        <v>0</v>
      </c>
      <c r="BZ143" s="44">
        <v>0</v>
      </c>
      <c r="CA143" s="44">
        <v>0</v>
      </c>
      <c r="CB143" s="44">
        <v>0</v>
      </c>
      <c r="CC143" s="44">
        <v>0</v>
      </c>
      <c r="CD143" s="44">
        <v>0</v>
      </c>
      <c r="CE143" s="44">
        <v>0</v>
      </c>
      <c r="CF143" s="44">
        <v>15.199368662790702</v>
      </c>
      <c r="CG143" s="44">
        <v>0</v>
      </c>
      <c r="CH143" s="44">
        <v>0</v>
      </c>
      <c r="CI143" s="44">
        <v>0</v>
      </c>
      <c r="CJ143" s="44">
        <v>0</v>
      </c>
      <c r="CK143" s="44">
        <v>0</v>
      </c>
      <c r="CL143" s="44">
        <v>0</v>
      </c>
      <c r="CM143" s="44">
        <v>0</v>
      </c>
      <c r="CN143" s="44">
        <v>0</v>
      </c>
      <c r="CO143" s="44">
        <v>0</v>
      </c>
      <c r="CP143" s="44">
        <v>0</v>
      </c>
      <c r="CQ143" s="44">
        <v>0</v>
      </c>
      <c r="CR143" s="44">
        <v>0</v>
      </c>
      <c r="CS143" s="44">
        <v>0</v>
      </c>
      <c r="CT143" s="44">
        <v>0</v>
      </c>
      <c r="CU143" s="44">
        <v>0</v>
      </c>
      <c r="CV143" s="44">
        <v>0</v>
      </c>
      <c r="CW143" s="44">
        <v>0</v>
      </c>
      <c r="CX143" s="44">
        <v>0</v>
      </c>
      <c r="CY143" s="44">
        <v>0</v>
      </c>
      <c r="CZ143" s="44">
        <v>0</v>
      </c>
      <c r="DA143" s="44">
        <v>0</v>
      </c>
      <c r="DB143" s="44">
        <v>0</v>
      </c>
      <c r="DC143" s="44">
        <v>0</v>
      </c>
      <c r="DD143" s="44">
        <v>0</v>
      </c>
      <c r="DE143" s="44">
        <v>0</v>
      </c>
      <c r="DF143" s="44">
        <v>0</v>
      </c>
      <c r="DG143" s="44">
        <v>0</v>
      </c>
      <c r="DH143" s="44">
        <v>0</v>
      </c>
      <c r="DI143" s="44">
        <v>0</v>
      </c>
      <c r="DJ143" s="44">
        <v>0</v>
      </c>
      <c r="DK143" s="44">
        <v>0</v>
      </c>
      <c r="DL143" s="44">
        <v>0</v>
      </c>
      <c r="DM143" s="44">
        <v>0</v>
      </c>
      <c r="DN143" s="44">
        <v>0</v>
      </c>
      <c r="DO143" s="44">
        <v>0</v>
      </c>
      <c r="DP143" s="44">
        <v>0</v>
      </c>
      <c r="DQ143" s="44">
        <v>0</v>
      </c>
      <c r="DR143" s="44">
        <v>0</v>
      </c>
      <c r="DS143" s="44">
        <v>0</v>
      </c>
      <c r="DT143" s="44">
        <v>4.1338055905305158</v>
      </c>
      <c r="DU143" s="44">
        <v>0</v>
      </c>
      <c r="DV143" s="44">
        <v>0</v>
      </c>
      <c r="DW143" s="44">
        <v>0</v>
      </c>
      <c r="DX143" s="44">
        <v>0</v>
      </c>
      <c r="DY143" s="44">
        <v>0</v>
      </c>
      <c r="DZ143" s="44">
        <v>0</v>
      </c>
      <c r="EA143" s="44">
        <v>0</v>
      </c>
      <c r="EB143" s="44">
        <v>0</v>
      </c>
    </row>
    <row r="144" spans="2:132" x14ac:dyDescent="0.25">
      <c r="B144" s="41" t="s">
        <v>233</v>
      </c>
      <c r="C144" s="47" t="s">
        <v>101</v>
      </c>
      <c r="D144" s="46">
        <v>2</v>
      </c>
      <c r="E144" s="86" t="s">
        <v>52</v>
      </c>
      <c r="F144" s="43">
        <v>403.7</v>
      </c>
      <c r="G144" s="43">
        <v>55.46344186046511</v>
      </c>
      <c r="H144" s="44">
        <v>55.46344186046511</v>
      </c>
      <c r="I144" s="44">
        <v>36.854813301605709</v>
      </c>
      <c r="J144" s="44">
        <v>36.854813301605709</v>
      </c>
      <c r="K144" s="44">
        <v>61.564420465116278</v>
      </c>
      <c r="L144" s="44">
        <v>61.564420465116278</v>
      </c>
      <c r="M144" s="44">
        <v>39.562599999999996</v>
      </c>
      <c r="N144" s="44">
        <v>285.81959999999998</v>
      </c>
      <c r="O144" s="44">
        <v>45.618099999999998</v>
      </c>
      <c r="P144" s="44">
        <v>11.081595683720929</v>
      </c>
      <c r="Q144" s="44">
        <v>11.081595683720929</v>
      </c>
      <c r="R144" s="44">
        <v>7.3635916976608202</v>
      </c>
      <c r="S144" s="44">
        <v>7.3635916976608202</v>
      </c>
      <c r="T144" s="44">
        <v>34.476075460465118</v>
      </c>
      <c r="U144" s="44">
        <v>34.476075460465118</v>
      </c>
      <c r="V144" s="44">
        <v>22.908951948278112</v>
      </c>
      <c r="W144" s="44">
        <v>22.908951948278112</v>
      </c>
      <c r="X144" s="44">
        <v>13.544172502325582</v>
      </c>
      <c r="Y144" s="44">
        <v>13.544172502325582</v>
      </c>
      <c r="Z144" s="44">
        <v>8.9999454082521151</v>
      </c>
      <c r="AA144" s="44">
        <v>8.9999454082521151</v>
      </c>
      <c r="AB144" s="44">
        <v>5.3727313550760538</v>
      </c>
      <c r="AC144" s="44">
        <v>12.476328059236373</v>
      </c>
      <c r="AD144" s="44">
        <v>5.068708523295312</v>
      </c>
      <c r="AE144" s="44">
        <v>3.0138858531347417</v>
      </c>
      <c r="AF144" s="44">
        <v>9.3765337653080856</v>
      </c>
      <c r="AG144" s="44">
        <v>3.6836382649424624</v>
      </c>
      <c r="AH144" s="44">
        <v>16.743810295193011</v>
      </c>
      <c r="AJ144" s="63" t="s">
        <v>63</v>
      </c>
      <c r="AK144" s="44">
        <v>0</v>
      </c>
      <c r="AL144" s="44">
        <v>0</v>
      </c>
      <c r="AM144" s="44">
        <v>45.618099999999998</v>
      </c>
      <c r="AN144" s="44">
        <v>45.618099999999998</v>
      </c>
      <c r="AO144" s="44">
        <v>0</v>
      </c>
      <c r="AP144" s="44">
        <v>0</v>
      </c>
      <c r="AQ144" s="44">
        <v>0</v>
      </c>
      <c r="AR144" s="44">
        <v>0</v>
      </c>
      <c r="AS144" s="44">
        <v>0</v>
      </c>
      <c r="AT144" s="44">
        <v>0</v>
      </c>
      <c r="AU144" s="44">
        <v>0</v>
      </c>
      <c r="AV144" s="44">
        <v>0</v>
      </c>
      <c r="AW144" s="44">
        <v>0</v>
      </c>
      <c r="AX144" s="44">
        <v>0</v>
      </c>
      <c r="AY144" s="44">
        <v>13.544172502325582</v>
      </c>
      <c r="AZ144" s="44">
        <v>0</v>
      </c>
      <c r="BA144" s="44">
        <v>0</v>
      </c>
      <c r="BB144" s="44">
        <v>0</v>
      </c>
      <c r="BC144" s="44">
        <v>13.544172502325582</v>
      </c>
      <c r="BD144" s="44">
        <v>13.544172502325582</v>
      </c>
      <c r="BE144" s="44">
        <v>0</v>
      </c>
      <c r="BF144" s="44">
        <v>0</v>
      </c>
      <c r="BG144" s="44">
        <v>0</v>
      </c>
      <c r="BH144" s="44">
        <v>13.544172502325582</v>
      </c>
      <c r="BI144" s="44">
        <v>8.9999454082521151</v>
      </c>
      <c r="BJ144" s="44">
        <v>0</v>
      </c>
      <c r="BK144" s="44">
        <v>0</v>
      </c>
      <c r="BL144" s="44">
        <v>0</v>
      </c>
      <c r="BM144" s="44">
        <v>8.9999454082521151</v>
      </c>
      <c r="BN144" s="44">
        <v>5.068708523295312</v>
      </c>
      <c r="BO144" s="44">
        <v>3.6836382649424624</v>
      </c>
      <c r="BP144" s="44">
        <v>0</v>
      </c>
      <c r="BQ144" s="44">
        <v>0</v>
      </c>
      <c r="BR144" s="44">
        <v>0</v>
      </c>
      <c r="BS144" s="44">
        <v>3.6836382649424624</v>
      </c>
      <c r="BT144" s="64">
        <v>2017</v>
      </c>
      <c r="BU144" s="44">
        <v>0</v>
      </c>
      <c r="BV144" s="44">
        <v>45.618099999999998</v>
      </c>
      <c r="BW144" s="44">
        <v>0</v>
      </c>
      <c r="BX144" s="44">
        <v>0</v>
      </c>
      <c r="BY144" s="44">
        <v>0</v>
      </c>
      <c r="BZ144" s="44">
        <v>0</v>
      </c>
      <c r="CA144" s="44">
        <v>0</v>
      </c>
      <c r="CB144" s="44">
        <v>0</v>
      </c>
      <c r="CC144" s="44">
        <v>0</v>
      </c>
      <c r="CD144" s="44">
        <v>0</v>
      </c>
      <c r="CE144" s="44">
        <v>0</v>
      </c>
      <c r="CF144" s="44">
        <v>13.544172502325582</v>
      </c>
      <c r="CG144" s="44">
        <v>0</v>
      </c>
      <c r="CH144" s="44">
        <v>0</v>
      </c>
      <c r="CI144" s="44">
        <v>0</v>
      </c>
      <c r="CJ144" s="44">
        <v>0</v>
      </c>
      <c r="CK144" s="44">
        <v>0</v>
      </c>
      <c r="CL144" s="44">
        <v>0</v>
      </c>
      <c r="CM144" s="44">
        <v>0</v>
      </c>
      <c r="CN144" s="44">
        <v>0</v>
      </c>
      <c r="CO144" s="44">
        <v>0</v>
      </c>
      <c r="CP144" s="44">
        <v>0</v>
      </c>
      <c r="CQ144" s="44">
        <v>0</v>
      </c>
      <c r="CR144" s="44">
        <v>0</v>
      </c>
      <c r="CS144" s="44">
        <v>0</v>
      </c>
      <c r="CT144" s="44">
        <v>0</v>
      </c>
      <c r="CU144" s="44">
        <v>0</v>
      </c>
      <c r="CV144" s="44">
        <v>0</v>
      </c>
      <c r="CW144" s="44">
        <v>0</v>
      </c>
      <c r="CX144" s="44">
        <v>0</v>
      </c>
      <c r="CY144" s="44">
        <v>0</v>
      </c>
      <c r="CZ144" s="44">
        <v>0</v>
      </c>
      <c r="DA144" s="44">
        <v>0</v>
      </c>
      <c r="DB144" s="44">
        <v>0</v>
      </c>
      <c r="DC144" s="44">
        <v>0</v>
      </c>
      <c r="DD144" s="44">
        <v>0</v>
      </c>
      <c r="DE144" s="44">
        <v>0</v>
      </c>
      <c r="DF144" s="44">
        <v>0</v>
      </c>
      <c r="DG144" s="44">
        <v>0</v>
      </c>
      <c r="DH144" s="44">
        <v>0</v>
      </c>
      <c r="DI144" s="44">
        <v>0</v>
      </c>
      <c r="DJ144" s="44">
        <v>0</v>
      </c>
      <c r="DK144" s="44">
        <v>0</v>
      </c>
      <c r="DL144" s="44">
        <v>0</v>
      </c>
      <c r="DM144" s="44">
        <v>0</v>
      </c>
      <c r="DN144" s="44">
        <v>0</v>
      </c>
      <c r="DO144" s="44">
        <v>0</v>
      </c>
      <c r="DP144" s="44">
        <v>0</v>
      </c>
      <c r="DQ144" s="44">
        <v>0</v>
      </c>
      <c r="DR144" s="44">
        <v>0</v>
      </c>
      <c r="DS144" s="44">
        <v>0</v>
      </c>
      <c r="DT144" s="44">
        <v>3.6836382649424624</v>
      </c>
      <c r="DU144" s="44">
        <v>0</v>
      </c>
      <c r="DV144" s="44">
        <v>0</v>
      </c>
      <c r="DW144" s="44">
        <v>0</v>
      </c>
      <c r="DX144" s="44">
        <v>0</v>
      </c>
      <c r="DY144" s="44">
        <v>0</v>
      </c>
      <c r="DZ144" s="44">
        <v>0</v>
      </c>
      <c r="EA144" s="44">
        <v>0</v>
      </c>
      <c r="EB144" s="44">
        <v>0</v>
      </c>
    </row>
    <row r="145" spans="2:132" x14ac:dyDescent="0.25">
      <c r="B145" s="41" t="s">
        <v>234</v>
      </c>
      <c r="C145" s="47" t="s">
        <v>101</v>
      </c>
      <c r="D145" s="46">
        <v>2</v>
      </c>
      <c r="E145" s="86" t="s">
        <v>52</v>
      </c>
      <c r="F145" s="43">
        <v>402.4</v>
      </c>
      <c r="G145" s="43">
        <v>83.885023255813962</v>
      </c>
      <c r="H145" s="44">
        <v>83.885023255813962</v>
      </c>
      <c r="I145" s="44">
        <v>55.740624223639749</v>
      </c>
      <c r="J145" s="44">
        <v>55.740624223639749</v>
      </c>
      <c r="K145" s="44">
        <v>86.401573953488381</v>
      </c>
      <c r="L145" s="44">
        <v>86.401573953488381</v>
      </c>
      <c r="M145" s="44">
        <v>39.435199999999995</v>
      </c>
      <c r="N145" s="44">
        <v>284.89920000000001</v>
      </c>
      <c r="O145" s="44">
        <v>45.471199999999996</v>
      </c>
      <c r="P145" s="44">
        <v>17.280314790697677</v>
      </c>
      <c r="Q145" s="44">
        <v>17.280314790697677</v>
      </c>
      <c r="R145" s="44">
        <v>11.482568590069789</v>
      </c>
      <c r="S145" s="44">
        <v>11.482568590069789</v>
      </c>
      <c r="T145" s="44">
        <v>51.840944372093027</v>
      </c>
      <c r="U145" s="44">
        <v>51.840944372093027</v>
      </c>
      <c r="V145" s="44">
        <v>34.447705770209367</v>
      </c>
      <c r="W145" s="44">
        <v>34.447705770209367</v>
      </c>
      <c r="X145" s="44">
        <v>21.600393488372095</v>
      </c>
      <c r="Y145" s="44">
        <v>21.600393488372095</v>
      </c>
      <c r="Z145" s="44">
        <v>14.353210737587236</v>
      </c>
      <c r="AA145" s="44">
        <v>14.353210737587236</v>
      </c>
      <c r="AB145" s="44">
        <v>3.4343535325453094</v>
      </c>
      <c r="AC145" s="44">
        <v>8.270484017149931</v>
      </c>
      <c r="AD145" s="44">
        <v>3.1680159116540407</v>
      </c>
      <c r="AE145" s="44">
        <v>4.699765067399686</v>
      </c>
      <c r="AF145" s="44">
        <v>14.099295202199057</v>
      </c>
      <c r="AG145" s="44">
        <v>5.8747063342496073</v>
      </c>
      <c r="AH145" s="44">
        <v>23.498825336998429</v>
      </c>
      <c r="AJ145" s="63" t="s">
        <v>63</v>
      </c>
      <c r="AK145" s="44">
        <v>0</v>
      </c>
      <c r="AL145" s="44">
        <v>0</v>
      </c>
      <c r="AM145" s="44">
        <v>45.471199999999996</v>
      </c>
      <c r="AN145" s="44">
        <v>45.471199999999996</v>
      </c>
      <c r="AO145" s="44">
        <v>0</v>
      </c>
      <c r="AP145" s="44">
        <v>0</v>
      </c>
      <c r="AQ145" s="44">
        <v>0</v>
      </c>
      <c r="AR145" s="44">
        <v>0</v>
      </c>
      <c r="AS145" s="44">
        <v>0</v>
      </c>
      <c r="AT145" s="44">
        <v>0</v>
      </c>
      <c r="AU145" s="44">
        <v>0</v>
      </c>
      <c r="AV145" s="44">
        <v>0</v>
      </c>
      <c r="AW145" s="44">
        <v>0</v>
      </c>
      <c r="AX145" s="44">
        <v>0</v>
      </c>
      <c r="AY145" s="44">
        <v>21.600393488372095</v>
      </c>
      <c r="AZ145" s="44">
        <v>0</v>
      </c>
      <c r="BA145" s="44">
        <v>0</v>
      </c>
      <c r="BB145" s="44">
        <v>0</v>
      </c>
      <c r="BC145" s="44">
        <v>21.600393488372095</v>
      </c>
      <c r="BD145" s="44">
        <v>21.600393488372095</v>
      </c>
      <c r="BE145" s="44">
        <v>0</v>
      </c>
      <c r="BF145" s="44">
        <v>0</v>
      </c>
      <c r="BG145" s="44">
        <v>0</v>
      </c>
      <c r="BH145" s="44">
        <v>21.600393488372095</v>
      </c>
      <c r="BI145" s="44">
        <v>14.353210737587236</v>
      </c>
      <c r="BJ145" s="44">
        <v>0</v>
      </c>
      <c r="BK145" s="44">
        <v>0</v>
      </c>
      <c r="BL145" s="44">
        <v>0</v>
      </c>
      <c r="BM145" s="44">
        <v>14.353210737587236</v>
      </c>
      <c r="BN145" s="44">
        <v>3.1680159116540407</v>
      </c>
      <c r="BO145" s="44">
        <v>5.8747063342496073</v>
      </c>
      <c r="BP145" s="44">
        <v>0</v>
      </c>
      <c r="BQ145" s="44">
        <v>0</v>
      </c>
      <c r="BR145" s="44">
        <v>0</v>
      </c>
      <c r="BS145" s="44">
        <v>5.8747063342496073</v>
      </c>
      <c r="BT145" s="64">
        <v>2017</v>
      </c>
      <c r="BU145" s="44">
        <v>0</v>
      </c>
      <c r="BV145" s="44">
        <v>45.471199999999996</v>
      </c>
      <c r="BW145" s="44">
        <v>0</v>
      </c>
      <c r="BX145" s="44">
        <v>0</v>
      </c>
      <c r="BY145" s="44">
        <v>0</v>
      </c>
      <c r="BZ145" s="44">
        <v>0</v>
      </c>
      <c r="CA145" s="44">
        <v>0</v>
      </c>
      <c r="CB145" s="44">
        <v>0</v>
      </c>
      <c r="CC145" s="44">
        <v>0</v>
      </c>
      <c r="CD145" s="44">
        <v>0</v>
      </c>
      <c r="CE145" s="44">
        <v>0</v>
      </c>
      <c r="CF145" s="44">
        <v>21.600393488372095</v>
      </c>
      <c r="CG145" s="44">
        <v>0</v>
      </c>
      <c r="CH145" s="44">
        <v>0</v>
      </c>
      <c r="CI145" s="44">
        <v>0</v>
      </c>
      <c r="CJ145" s="44">
        <v>0</v>
      </c>
      <c r="CK145" s="44">
        <v>0</v>
      </c>
      <c r="CL145" s="44">
        <v>0</v>
      </c>
      <c r="CM145" s="44">
        <v>0</v>
      </c>
      <c r="CN145" s="44">
        <v>0</v>
      </c>
      <c r="CO145" s="44">
        <v>0</v>
      </c>
      <c r="CP145" s="44">
        <v>0</v>
      </c>
      <c r="CQ145" s="44">
        <v>0</v>
      </c>
      <c r="CR145" s="44">
        <v>0</v>
      </c>
      <c r="CS145" s="44">
        <v>0</v>
      </c>
      <c r="CT145" s="44">
        <v>0</v>
      </c>
      <c r="CU145" s="44">
        <v>0</v>
      </c>
      <c r="CV145" s="44">
        <v>0</v>
      </c>
      <c r="CW145" s="44">
        <v>0</v>
      </c>
      <c r="CX145" s="44">
        <v>0</v>
      </c>
      <c r="CY145" s="44">
        <v>0</v>
      </c>
      <c r="CZ145" s="44">
        <v>0</v>
      </c>
      <c r="DA145" s="44">
        <v>0</v>
      </c>
      <c r="DB145" s="44">
        <v>0</v>
      </c>
      <c r="DC145" s="44">
        <v>0</v>
      </c>
      <c r="DD145" s="44">
        <v>0</v>
      </c>
      <c r="DE145" s="44">
        <v>0</v>
      </c>
      <c r="DF145" s="44">
        <v>0</v>
      </c>
      <c r="DG145" s="44">
        <v>0</v>
      </c>
      <c r="DH145" s="44">
        <v>0</v>
      </c>
      <c r="DI145" s="44">
        <v>0</v>
      </c>
      <c r="DJ145" s="44">
        <v>0</v>
      </c>
      <c r="DK145" s="44">
        <v>0</v>
      </c>
      <c r="DL145" s="44">
        <v>0</v>
      </c>
      <c r="DM145" s="44">
        <v>0</v>
      </c>
      <c r="DN145" s="44">
        <v>0</v>
      </c>
      <c r="DO145" s="44">
        <v>0</v>
      </c>
      <c r="DP145" s="44">
        <v>0</v>
      </c>
      <c r="DQ145" s="44">
        <v>0</v>
      </c>
      <c r="DR145" s="44">
        <v>0</v>
      </c>
      <c r="DS145" s="44">
        <v>0</v>
      </c>
      <c r="DT145" s="44">
        <v>5.8747063342496073</v>
      </c>
      <c r="DU145" s="44">
        <v>0</v>
      </c>
      <c r="DV145" s="44">
        <v>0</v>
      </c>
      <c r="DW145" s="44">
        <v>0</v>
      </c>
      <c r="DX145" s="44">
        <v>0</v>
      </c>
      <c r="DY145" s="44">
        <v>0</v>
      </c>
      <c r="DZ145" s="44">
        <v>0</v>
      </c>
      <c r="EA145" s="44">
        <v>0</v>
      </c>
      <c r="EB145" s="44">
        <v>0</v>
      </c>
    </row>
    <row r="146" spans="2:132" x14ac:dyDescent="0.25">
      <c r="B146" s="41" t="s">
        <v>235</v>
      </c>
      <c r="C146" s="47" t="s">
        <v>101</v>
      </c>
      <c r="D146" s="46">
        <v>2</v>
      </c>
      <c r="E146" s="86" t="s">
        <v>52</v>
      </c>
      <c r="F146" s="43">
        <v>554.1</v>
      </c>
      <c r="G146" s="43">
        <v>115.50846511627907</v>
      </c>
      <c r="H146" s="44">
        <v>115.50846511627907</v>
      </c>
      <c r="I146" s="44">
        <v>76.754034257833595</v>
      </c>
      <c r="J146" s="44">
        <v>76.754034257833595</v>
      </c>
      <c r="K146" s="44">
        <v>118.97371906976744</v>
      </c>
      <c r="L146" s="44">
        <v>118.97371906976744</v>
      </c>
      <c r="M146" s="44">
        <v>54.3018</v>
      </c>
      <c r="N146" s="44">
        <v>392.30279999999999</v>
      </c>
      <c r="O146" s="44">
        <v>62.613300000000002</v>
      </c>
      <c r="P146" s="44">
        <v>23.794743813953488</v>
      </c>
      <c r="Q146" s="44">
        <v>23.794743813953488</v>
      </c>
      <c r="R146" s="44">
        <v>15.811331057113719</v>
      </c>
      <c r="S146" s="44">
        <v>15.811331057113719</v>
      </c>
      <c r="T146" s="44">
        <v>71.384231441860464</v>
      </c>
      <c r="U146" s="44">
        <v>71.384231441860464</v>
      </c>
      <c r="V146" s="44">
        <v>47.433993171341157</v>
      </c>
      <c r="W146" s="44">
        <v>47.433993171341157</v>
      </c>
      <c r="X146" s="44">
        <v>29.74342976744186</v>
      </c>
      <c r="Y146" s="44">
        <v>29.74342976744186</v>
      </c>
      <c r="Z146" s="44">
        <v>19.764163821392149</v>
      </c>
      <c r="AA146" s="44">
        <v>19.764163821392149</v>
      </c>
      <c r="AB146" s="44">
        <v>3.4343598147335563</v>
      </c>
      <c r="AC146" s="44">
        <v>8.2704991456848909</v>
      </c>
      <c r="AD146" s="44">
        <v>3.1680217066521785</v>
      </c>
      <c r="AE146" s="44">
        <v>6.471508599180348</v>
      </c>
      <c r="AF146" s="44">
        <v>19.414525797541046</v>
      </c>
      <c r="AG146" s="44">
        <v>8.0893857489754346</v>
      </c>
      <c r="AH146" s="44">
        <v>32.357542995901738</v>
      </c>
      <c r="AJ146" s="63" t="s">
        <v>63</v>
      </c>
      <c r="AK146" s="44">
        <v>0</v>
      </c>
      <c r="AL146" s="44">
        <v>0</v>
      </c>
      <c r="AM146" s="44">
        <v>62.613300000000002</v>
      </c>
      <c r="AN146" s="44">
        <v>62.613300000000002</v>
      </c>
      <c r="AO146" s="44">
        <v>0</v>
      </c>
      <c r="AP146" s="44">
        <v>0</v>
      </c>
      <c r="AQ146" s="44">
        <v>0</v>
      </c>
      <c r="AR146" s="44">
        <v>0</v>
      </c>
      <c r="AS146" s="44">
        <v>0</v>
      </c>
      <c r="AT146" s="44">
        <v>0</v>
      </c>
      <c r="AU146" s="44">
        <v>0</v>
      </c>
      <c r="AV146" s="44">
        <v>0</v>
      </c>
      <c r="AW146" s="44">
        <v>0</v>
      </c>
      <c r="AX146" s="44">
        <v>0</v>
      </c>
      <c r="AY146" s="44">
        <v>29.74342976744186</v>
      </c>
      <c r="AZ146" s="44">
        <v>0</v>
      </c>
      <c r="BA146" s="44">
        <v>0</v>
      </c>
      <c r="BB146" s="44">
        <v>0</v>
      </c>
      <c r="BC146" s="44">
        <v>29.74342976744186</v>
      </c>
      <c r="BD146" s="44">
        <v>29.74342976744186</v>
      </c>
      <c r="BE146" s="44">
        <v>0</v>
      </c>
      <c r="BF146" s="44">
        <v>0</v>
      </c>
      <c r="BG146" s="44">
        <v>0</v>
      </c>
      <c r="BH146" s="44">
        <v>29.74342976744186</v>
      </c>
      <c r="BI146" s="44">
        <v>19.764163821392149</v>
      </c>
      <c r="BJ146" s="44">
        <v>0</v>
      </c>
      <c r="BK146" s="44">
        <v>0</v>
      </c>
      <c r="BL146" s="44">
        <v>0</v>
      </c>
      <c r="BM146" s="44">
        <v>19.764163821392149</v>
      </c>
      <c r="BN146" s="44">
        <v>3.1680217066521785</v>
      </c>
      <c r="BO146" s="44">
        <v>8.0893857489754346</v>
      </c>
      <c r="BP146" s="44">
        <v>0</v>
      </c>
      <c r="BQ146" s="44">
        <v>0</v>
      </c>
      <c r="BR146" s="44">
        <v>0</v>
      </c>
      <c r="BS146" s="44">
        <v>8.0893857489754346</v>
      </c>
      <c r="BT146" s="64">
        <v>2017</v>
      </c>
      <c r="BU146" s="44">
        <v>0</v>
      </c>
      <c r="BV146" s="44">
        <v>62.613300000000002</v>
      </c>
      <c r="BW146" s="44">
        <v>0</v>
      </c>
      <c r="BX146" s="44">
        <v>0</v>
      </c>
      <c r="BY146" s="44">
        <v>0</v>
      </c>
      <c r="BZ146" s="44">
        <v>0</v>
      </c>
      <c r="CA146" s="44">
        <v>0</v>
      </c>
      <c r="CB146" s="44">
        <v>0</v>
      </c>
      <c r="CC146" s="44">
        <v>0</v>
      </c>
      <c r="CD146" s="44">
        <v>0</v>
      </c>
      <c r="CE146" s="44">
        <v>0</v>
      </c>
      <c r="CF146" s="44">
        <v>29.74342976744186</v>
      </c>
      <c r="CG146" s="44">
        <v>0</v>
      </c>
      <c r="CH146" s="44">
        <v>0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4">
        <v>0</v>
      </c>
      <c r="CQ146" s="44">
        <v>0</v>
      </c>
      <c r="CR146" s="44">
        <v>0</v>
      </c>
      <c r="CS146" s="44">
        <v>0</v>
      </c>
      <c r="CT146" s="44">
        <v>0</v>
      </c>
      <c r="CU146" s="44">
        <v>0</v>
      </c>
      <c r="CV146" s="44">
        <v>0</v>
      </c>
      <c r="CW146" s="44">
        <v>0</v>
      </c>
      <c r="CX146" s="44">
        <v>0</v>
      </c>
      <c r="CY146" s="44">
        <v>0</v>
      </c>
      <c r="CZ146" s="44">
        <v>0</v>
      </c>
      <c r="DA146" s="44">
        <v>0</v>
      </c>
      <c r="DB146" s="44">
        <v>0</v>
      </c>
      <c r="DC146" s="44">
        <v>0</v>
      </c>
      <c r="DD146" s="44">
        <v>0</v>
      </c>
      <c r="DE146" s="44">
        <v>0</v>
      </c>
      <c r="DF146" s="44">
        <v>0</v>
      </c>
      <c r="DG146" s="44">
        <v>0</v>
      </c>
      <c r="DH146" s="44">
        <v>0</v>
      </c>
      <c r="DI146" s="44">
        <v>0</v>
      </c>
      <c r="DJ146" s="44">
        <v>0</v>
      </c>
      <c r="DK146" s="44">
        <v>0</v>
      </c>
      <c r="DL146" s="44">
        <v>0</v>
      </c>
      <c r="DM146" s="44">
        <v>0</v>
      </c>
      <c r="DN146" s="44">
        <v>0</v>
      </c>
      <c r="DO146" s="44">
        <v>0</v>
      </c>
      <c r="DP146" s="44">
        <v>0</v>
      </c>
      <c r="DQ146" s="44">
        <v>0</v>
      </c>
      <c r="DR146" s="44">
        <v>0</v>
      </c>
      <c r="DS146" s="44">
        <v>0</v>
      </c>
      <c r="DT146" s="44">
        <v>8.0893857489754346</v>
      </c>
      <c r="DU146" s="44">
        <v>0</v>
      </c>
      <c r="DV146" s="44">
        <v>0</v>
      </c>
      <c r="DW146" s="44">
        <v>0</v>
      </c>
      <c r="DX146" s="44">
        <v>0</v>
      </c>
      <c r="DY146" s="44">
        <v>0</v>
      </c>
      <c r="DZ146" s="44">
        <v>0</v>
      </c>
      <c r="EA146" s="44">
        <v>0</v>
      </c>
      <c r="EB146" s="44">
        <v>0</v>
      </c>
    </row>
    <row r="147" spans="2:132" x14ac:dyDescent="0.25">
      <c r="B147" s="41" t="s">
        <v>236</v>
      </c>
      <c r="C147" s="47" t="s">
        <v>101</v>
      </c>
      <c r="D147" s="46">
        <v>2</v>
      </c>
      <c r="E147" s="86" t="s">
        <v>52</v>
      </c>
      <c r="F147" s="43">
        <v>590.1</v>
      </c>
      <c r="G147" s="43">
        <v>122.40906976744186</v>
      </c>
      <c r="H147" s="44">
        <v>122.40906976744186</v>
      </c>
      <c r="I147" s="44">
        <v>81.33940594692956</v>
      </c>
      <c r="J147" s="44">
        <v>81.33940594692956</v>
      </c>
      <c r="K147" s="44">
        <v>126.08134186046512</v>
      </c>
      <c r="L147" s="44">
        <v>126.08134186046512</v>
      </c>
      <c r="M147" s="44">
        <v>57.829800000000006</v>
      </c>
      <c r="N147" s="44">
        <v>417.79079999999999</v>
      </c>
      <c r="O147" s="44">
        <v>66.681300000000007</v>
      </c>
      <c r="P147" s="44">
        <v>25.216268372093026</v>
      </c>
      <c r="Q147" s="44">
        <v>25.216268372093026</v>
      </c>
      <c r="R147" s="44">
        <v>16.755917625067489</v>
      </c>
      <c r="S147" s="44">
        <v>16.755917625067489</v>
      </c>
      <c r="T147" s="44">
        <v>75.648805116279064</v>
      </c>
      <c r="U147" s="44">
        <v>75.648805116279064</v>
      </c>
      <c r="V147" s="44">
        <v>50.267752875202461</v>
      </c>
      <c r="W147" s="44">
        <v>50.267752875202461</v>
      </c>
      <c r="X147" s="44">
        <v>31.520335465116279</v>
      </c>
      <c r="Y147" s="44">
        <v>31.520335465116279</v>
      </c>
      <c r="Z147" s="44">
        <v>20.94489703133436</v>
      </c>
      <c r="AA147" s="44">
        <v>20.94489703133436</v>
      </c>
      <c r="AB147" s="44">
        <v>3.4513060575974919</v>
      </c>
      <c r="AC147" s="44">
        <v>8.3113084652347773</v>
      </c>
      <c r="AD147" s="44">
        <v>3.1836537510899316</v>
      </c>
      <c r="AE147" s="44">
        <v>6.8581237472094454</v>
      </c>
      <c r="AF147" s="44">
        <v>20.574371241628331</v>
      </c>
      <c r="AG147" s="44">
        <v>8.5726546840118054</v>
      </c>
      <c r="AH147" s="44">
        <v>34.290618736047222</v>
      </c>
      <c r="AJ147" s="63" t="s">
        <v>63</v>
      </c>
      <c r="AK147" s="44">
        <v>0</v>
      </c>
      <c r="AL147" s="44">
        <v>0</v>
      </c>
      <c r="AM147" s="44">
        <v>66.681300000000007</v>
      </c>
      <c r="AN147" s="44">
        <v>66.681300000000007</v>
      </c>
      <c r="AO147" s="44">
        <v>0</v>
      </c>
      <c r="AP147" s="44">
        <v>0</v>
      </c>
      <c r="AQ147" s="44">
        <v>0</v>
      </c>
      <c r="AR147" s="44">
        <v>0</v>
      </c>
      <c r="AS147" s="44">
        <v>0</v>
      </c>
      <c r="AT147" s="44">
        <v>0</v>
      </c>
      <c r="AU147" s="44">
        <v>0</v>
      </c>
      <c r="AV147" s="44">
        <v>0</v>
      </c>
      <c r="AW147" s="44">
        <v>0</v>
      </c>
      <c r="AX147" s="44">
        <v>0</v>
      </c>
      <c r="AY147" s="44">
        <v>31.520335465116279</v>
      </c>
      <c r="AZ147" s="44">
        <v>0</v>
      </c>
      <c r="BA147" s="44">
        <v>0</v>
      </c>
      <c r="BB147" s="44">
        <v>0</v>
      </c>
      <c r="BC147" s="44">
        <v>31.520335465116279</v>
      </c>
      <c r="BD147" s="44">
        <v>31.520335465116279</v>
      </c>
      <c r="BE147" s="44">
        <v>0</v>
      </c>
      <c r="BF147" s="44">
        <v>0</v>
      </c>
      <c r="BG147" s="44">
        <v>0</v>
      </c>
      <c r="BH147" s="44">
        <v>31.520335465116279</v>
      </c>
      <c r="BI147" s="44">
        <v>20.94489703133436</v>
      </c>
      <c r="BJ147" s="44">
        <v>0</v>
      </c>
      <c r="BK147" s="44">
        <v>0</v>
      </c>
      <c r="BL147" s="44">
        <v>0</v>
      </c>
      <c r="BM147" s="44">
        <v>20.94489703133436</v>
      </c>
      <c r="BN147" s="44">
        <v>3.1836537510899316</v>
      </c>
      <c r="BO147" s="44">
        <v>8.5726546840118054</v>
      </c>
      <c r="BP147" s="44">
        <v>0</v>
      </c>
      <c r="BQ147" s="44">
        <v>0</v>
      </c>
      <c r="BR147" s="44">
        <v>0</v>
      </c>
      <c r="BS147" s="44">
        <v>8.5726546840118054</v>
      </c>
      <c r="BT147" s="64">
        <v>2017</v>
      </c>
      <c r="BU147" s="44">
        <v>0</v>
      </c>
      <c r="BV147" s="44">
        <v>66.681300000000007</v>
      </c>
      <c r="BW147" s="44">
        <v>0</v>
      </c>
      <c r="BX147" s="44">
        <v>0</v>
      </c>
      <c r="BY147" s="44">
        <v>0</v>
      </c>
      <c r="BZ147" s="44">
        <v>0</v>
      </c>
      <c r="CA147" s="44">
        <v>0</v>
      </c>
      <c r="CB147" s="44">
        <v>0</v>
      </c>
      <c r="CC147" s="44">
        <v>0</v>
      </c>
      <c r="CD147" s="44">
        <v>0</v>
      </c>
      <c r="CE147" s="44">
        <v>0</v>
      </c>
      <c r="CF147" s="44">
        <v>31.520335465116279</v>
      </c>
      <c r="CG147" s="44">
        <v>0</v>
      </c>
      <c r="CH147" s="44">
        <v>0</v>
      </c>
      <c r="CI147" s="44">
        <v>0</v>
      </c>
      <c r="CJ147" s="44">
        <v>0</v>
      </c>
      <c r="CK147" s="44">
        <v>0</v>
      </c>
      <c r="CL147" s="44">
        <v>0</v>
      </c>
      <c r="CM147" s="44">
        <v>0</v>
      </c>
      <c r="CN147" s="44">
        <v>0</v>
      </c>
      <c r="CO147" s="44">
        <v>0</v>
      </c>
      <c r="CP147" s="44">
        <v>0</v>
      </c>
      <c r="CQ147" s="44">
        <v>0</v>
      </c>
      <c r="CR147" s="44">
        <v>0</v>
      </c>
      <c r="CS147" s="44">
        <v>0</v>
      </c>
      <c r="CT147" s="44">
        <v>0</v>
      </c>
      <c r="CU147" s="44">
        <v>0</v>
      </c>
      <c r="CV147" s="44">
        <v>0</v>
      </c>
      <c r="CW147" s="44">
        <v>0</v>
      </c>
      <c r="CX147" s="44">
        <v>0</v>
      </c>
      <c r="CY147" s="44">
        <v>0</v>
      </c>
      <c r="CZ147" s="44">
        <v>0</v>
      </c>
      <c r="DA147" s="44">
        <v>0</v>
      </c>
      <c r="DB147" s="44">
        <v>0</v>
      </c>
      <c r="DC147" s="44">
        <v>0</v>
      </c>
      <c r="DD147" s="44">
        <v>0</v>
      </c>
      <c r="DE147" s="44">
        <v>0</v>
      </c>
      <c r="DF147" s="44">
        <v>0</v>
      </c>
      <c r="DG147" s="44">
        <v>0</v>
      </c>
      <c r="DH147" s="44">
        <v>0</v>
      </c>
      <c r="DI147" s="44">
        <v>0</v>
      </c>
      <c r="DJ147" s="44">
        <v>0</v>
      </c>
      <c r="DK147" s="44">
        <v>0</v>
      </c>
      <c r="DL147" s="44">
        <v>0</v>
      </c>
      <c r="DM147" s="44">
        <v>0</v>
      </c>
      <c r="DN147" s="44">
        <v>0</v>
      </c>
      <c r="DO147" s="44">
        <v>0</v>
      </c>
      <c r="DP147" s="44">
        <v>0</v>
      </c>
      <c r="DQ147" s="44">
        <v>0</v>
      </c>
      <c r="DR147" s="44">
        <v>0</v>
      </c>
      <c r="DS147" s="44">
        <v>0</v>
      </c>
      <c r="DT147" s="44">
        <v>8.5726546840118054</v>
      </c>
      <c r="DU147" s="44">
        <v>0</v>
      </c>
      <c r="DV147" s="44">
        <v>0</v>
      </c>
      <c r="DW147" s="44">
        <v>0</v>
      </c>
      <c r="DX147" s="44">
        <v>0</v>
      </c>
      <c r="DY147" s="44">
        <v>0</v>
      </c>
      <c r="DZ147" s="44">
        <v>0</v>
      </c>
      <c r="EA147" s="44">
        <v>0</v>
      </c>
      <c r="EB147" s="44">
        <v>0</v>
      </c>
    </row>
    <row r="148" spans="2:132" x14ac:dyDescent="0.25">
      <c r="B148" s="41" t="s">
        <v>237</v>
      </c>
      <c r="C148" s="47" t="s">
        <v>101</v>
      </c>
      <c r="D148" s="46">
        <v>2</v>
      </c>
      <c r="E148" s="86" t="s">
        <v>52</v>
      </c>
      <c r="F148" s="43">
        <v>624.5</v>
      </c>
      <c r="G148" s="43">
        <v>121.06210465116278</v>
      </c>
      <c r="H148" s="44">
        <v>121.06210465116278</v>
      </c>
      <c r="I148" s="44">
        <v>80.444363262612725</v>
      </c>
      <c r="J148" s="44">
        <v>80.444363262612725</v>
      </c>
      <c r="K148" s="44">
        <v>124.69396779069767</v>
      </c>
      <c r="L148" s="44">
        <v>124.69396779069767</v>
      </c>
      <c r="M148" s="44">
        <v>61.201000000000001</v>
      </c>
      <c r="N148" s="44">
        <v>442.14600000000002</v>
      </c>
      <c r="O148" s="44">
        <v>70.5685</v>
      </c>
      <c r="P148" s="44">
        <v>22.444914202325581</v>
      </c>
      <c r="Q148" s="44">
        <v>22.444914202325581</v>
      </c>
      <c r="R148" s="44">
        <v>14.914384948888399</v>
      </c>
      <c r="S148" s="44">
        <v>14.914384948888399</v>
      </c>
      <c r="T148" s="44">
        <v>69.828621962790706</v>
      </c>
      <c r="U148" s="44">
        <v>69.828621962790706</v>
      </c>
      <c r="V148" s="44">
        <v>46.400308729875029</v>
      </c>
      <c r="W148" s="44">
        <v>46.400308729875029</v>
      </c>
      <c r="X148" s="44">
        <v>27.432672913953489</v>
      </c>
      <c r="Y148" s="44">
        <v>27.432672913953489</v>
      </c>
      <c r="Z148" s="44">
        <v>18.228692715308046</v>
      </c>
      <c r="AA148" s="44">
        <v>18.228692715308046</v>
      </c>
      <c r="AB148" s="44">
        <v>4.1034880224518711</v>
      </c>
      <c r="AC148" s="44">
        <v>9.5289452183175349</v>
      </c>
      <c r="AD148" s="44">
        <v>3.8712869376934615</v>
      </c>
      <c r="AE148" s="44">
        <v>6.1043924828069613</v>
      </c>
      <c r="AF148" s="44">
        <v>18.991443279843882</v>
      </c>
      <c r="AG148" s="44">
        <v>7.4609241456529531</v>
      </c>
      <c r="AH148" s="44">
        <v>33.913291571149784</v>
      </c>
      <c r="AJ148" s="63" t="s">
        <v>63</v>
      </c>
      <c r="AK148" s="44">
        <v>0</v>
      </c>
      <c r="AL148" s="44">
        <v>0</v>
      </c>
      <c r="AM148" s="44">
        <v>70.5685</v>
      </c>
      <c r="AN148" s="44">
        <v>70.5685</v>
      </c>
      <c r="AO148" s="44">
        <v>0</v>
      </c>
      <c r="AP148" s="44">
        <v>0</v>
      </c>
      <c r="AQ148" s="44">
        <v>0</v>
      </c>
      <c r="AR148" s="44">
        <v>0</v>
      </c>
      <c r="AS148" s="44">
        <v>0</v>
      </c>
      <c r="AT148" s="44">
        <v>0</v>
      </c>
      <c r="AU148" s="44">
        <v>0</v>
      </c>
      <c r="AV148" s="44">
        <v>0</v>
      </c>
      <c r="AW148" s="44">
        <v>0</v>
      </c>
      <c r="AX148" s="44">
        <v>0</v>
      </c>
      <c r="AY148" s="44">
        <v>27.432672913953489</v>
      </c>
      <c r="AZ148" s="44">
        <v>0</v>
      </c>
      <c r="BA148" s="44">
        <v>0</v>
      </c>
      <c r="BB148" s="44">
        <v>0</v>
      </c>
      <c r="BC148" s="44">
        <v>27.432672913953489</v>
      </c>
      <c r="BD148" s="44">
        <v>27.432672913953489</v>
      </c>
      <c r="BE148" s="44">
        <v>0</v>
      </c>
      <c r="BF148" s="44">
        <v>0</v>
      </c>
      <c r="BG148" s="44">
        <v>0</v>
      </c>
      <c r="BH148" s="44">
        <v>27.432672913953489</v>
      </c>
      <c r="BI148" s="44">
        <v>18.228692715308046</v>
      </c>
      <c r="BJ148" s="44">
        <v>0</v>
      </c>
      <c r="BK148" s="44">
        <v>0</v>
      </c>
      <c r="BL148" s="44">
        <v>0</v>
      </c>
      <c r="BM148" s="44">
        <v>18.228692715308046</v>
      </c>
      <c r="BN148" s="44">
        <v>3.8712869376934615</v>
      </c>
      <c r="BO148" s="44">
        <v>7.4609241456529531</v>
      </c>
      <c r="BP148" s="44">
        <v>0</v>
      </c>
      <c r="BQ148" s="44">
        <v>0</v>
      </c>
      <c r="BR148" s="44">
        <v>0</v>
      </c>
      <c r="BS148" s="44">
        <v>7.4609241456529531</v>
      </c>
      <c r="BT148" s="64">
        <v>2017</v>
      </c>
      <c r="BU148" s="44">
        <v>0</v>
      </c>
      <c r="BV148" s="44">
        <v>70.5685</v>
      </c>
      <c r="BW148" s="44">
        <v>0</v>
      </c>
      <c r="BX148" s="44">
        <v>0</v>
      </c>
      <c r="BY148" s="44">
        <v>0</v>
      </c>
      <c r="BZ148" s="44">
        <v>0</v>
      </c>
      <c r="CA148" s="44">
        <v>0</v>
      </c>
      <c r="CB148" s="44">
        <v>0</v>
      </c>
      <c r="CC148" s="44">
        <v>0</v>
      </c>
      <c r="CD148" s="44">
        <v>0</v>
      </c>
      <c r="CE148" s="44">
        <v>0</v>
      </c>
      <c r="CF148" s="44">
        <v>27.432672913953489</v>
      </c>
      <c r="CG148" s="44">
        <v>0</v>
      </c>
      <c r="CH148" s="44">
        <v>0</v>
      </c>
      <c r="CI148" s="44">
        <v>0</v>
      </c>
      <c r="CJ148" s="44">
        <v>0</v>
      </c>
      <c r="CK148" s="44">
        <v>0</v>
      </c>
      <c r="CL148" s="44">
        <v>0</v>
      </c>
      <c r="CM148" s="44">
        <v>0</v>
      </c>
      <c r="CN148" s="44">
        <v>0</v>
      </c>
      <c r="CO148" s="44">
        <v>0</v>
      </c>
      <c r="CP148" s="44">
        <v>0</v>
      </c>
      <c r="CQ148" s="44">
        <v>0</v>
      </c>
      <c r="CR148" s="44">
        <v>0</v>
      </c>
      <c r="CS148" s="44">
        <v>0</v>
      </c>
      <c r="CT148" s="44">
        <v>0</v>
      </c>
      <c r="CU148" s="44">
        <v>0</v>
      </c>
      <c r="CV148" s="44">
        <v>0</v>
      </c>
      <c r="CW148" s="44">
        <v>0</v>
      </c>
      <c r="CX148" s="44">
        <v>0</v>
      </c>
      <c r="CY148" s="44">
        <v>0</v>
      </c>
      <c r="CZ148" s="44">
        <v>0</v>
      </c>
      <c r="DA148" s="44">
        <v>0</v>
      </c>
      <c r="DB148" s="44">
        <v>0</v>
      </c>
      <c r="DC148" s="44">
        <v>0</v>
      </c>
      <c r="DD148" s="44">
        <v>0</v>
      </c>
      <c r="DE148" s="44">
        <v>0</v>
      </c>
      <c r="DF148" s="44">
        <v>0</v>
      </c>
      <c r="DG148" s="44">
        <v>0</v>
      </c>
      <c r="DH148" s="44">
        <v>0</v>
      </c>
      <c r="DI148" s="44">
        <v>0</v>
      </c>
      <c r="DJ148" s="44">
        <v>0</v>
      </c>
      <c r="DK148" s="44">
        <v>0</v>
      </c>
      <c r="DL148" s="44">
        <v>0</v>
      </c>
      <c r="DM148" s="44">
        <v>0</v>
      </c>
      <c r="DN148" s="44">
        <v>0</v>
      </c>
      <c r="DO148" s="44">
        <v>0</v>
      </c>
      <c r="DP148" s="44">
        <v>0</v>
      </c>
      <c r="DQ148" s="44">
        <v>0</v>
      </c>
      <c r="DR148" s="44">
        <v>0</v>
      </c>
      <c r="DS148" s="44">
        <v>0</v>
      </c>
      <c r="DT148" s="44">
        <v>7.4609241456529531</v>
      </c>
      <c r="DU148" s="44">
        <v>0</v>
      </c>
      <c r="DV148" s="44">
        <v>0</v>
      </c>
      <c r="DW148" s="44">
        <v>0</v>
      </c>
      <c r="DX148" s="44">
        <v>0</v>
      </c>
      <c r="DY148" s="44">
        <v>0</v>
      </c>
      <c r="DZ148" s="44">
        <v>0</v>
      </c>
      <c r="EA148" s="44">
        <v>0</v>
      </c>
      <c r="EB148" s="44">
        <v>0</v>
      </c>
    </row>
    <row r="149" spans="2:132" x14ac:dyDescent="0.25">
      <c r="B149" s="41" t="s">
        <v>238</v>
      </c>
      <c r="C149" s="47" t="s">
        <v>101</v>
      </c>
      <c r="D149" s="46">
        <v>2</v>
      </c>
      <c r="E149" s="86" t="s">
        <v>52</v>
      </c>
      <c r="F149" s="43">
        <v>416.33</v>
      </c>
      <c r="G149" s="43">
        <v>77.359418604651168</v>
      </c>
      <c r="H149" s="44">
        <v>77.359418604651168</v>
      </c>
      <c r="I149" s="44">
        <v>51.404435681577318</v>
      </c>
      <c r="J149" s="44">
        <v>51.404435681577318</v>
      </c>
      <c r="K149" s="44">
        <v>79.680201162790709</v>
      </c>
      <c r="L149" s="44">
        <v>79.680201162790709</v>
      </c>
      <c r="M149" s="44">
        <v>40.800339999999998</v>
      </c>
      <c r="N149" s="44">
        <v>294.76164</v>
      </c>
      <c r="O149" s="44">
        <v>47.045290000000001</v>
      </c>
      <c r="P149" s="44">
        <v>14.342436209302328</v>
      </c>
      <c r="Q149" s="44">
        <v>14.342436209302328</v>
      </c>
      <c r="R149" s="44">
        <v>9.5303823753644359</v>
      </c>
      <c r="S149" s="44">
        <v>9.5303823753644359</v>
      </c>
      <c r="T149" s="44">
        <v>44.620912651162804</v>
      </c>
      <c r="U149" s="44">
        <v>44.620912651162804</v>
      </c>
      <c r="V149" s="44">
        <v>29.650078501133805</v>
      </c>
      <c r="W149" s="44">
        <v>29.650078501133805</v>
      </c>
      <c r="X149" s="44">
        <v>17.529644255813956</v>
      </c>
      <c r="Y149" s="44">
        <v>17.529644255813956</v>
      </c>
      <c r="Z149" s="44">
        <v>11.648245125445422</v>
      </c>
      <c r="AA149" s="44">
        <v>11.648245125445422</v>
      </c>
      <c r="AB149" s="44">
        <v>4.2810811143807666</v>
      </c>
      <c r="AC149" s="44">
        <v>9.9413443370387178</v>
      </c>
      <c r="AD149" s="44">
        <v>4.0388306988174767</v>
      </c>
      <c r="AE149" s="44">
        <v>3.9007437939830489</v>
      </c>
      <c r="AF149" s="44">
        <v>12.135647359058376</v>
      </c>
      <c r="AG149" s="44">
        <v>4.7675757482015042</v>
      </c>
      <c r="AH149" s="44">
        <v>21.670798855461381</v>
      </c>
      <c r="AJ149" s="63" t="s">
        <v>63</v>
      </c>
      <c r="AK149" s="44">
        <v>0</v>
      </c>
      <c r="AL149" s="44">
        <v>0</v>
      </c>
      <c r="AM149" s="44">
        <v>47.045290000000001</v>
      </c>
      <c r="AN149" s="44">
        <v>47.045290000000001</v>
      </c>
      <c r="AO149" s="44">
        <v>0</v>
      </c>
      <c r="AP149" s="44">
        <v>0</v>
      </c>
      <c r="AQ149" s="44">
        <v>0</v>
      </c>
      <c r="AR149" s="44">
        <v>0</v>
      </c>
      <c r="AS149" s="44">
        <v>0</v>
      </c>
      <c r="AT149" s="44">
        <v>0</v>
      </c>
      <c r="AU149" s="44">
        <v>0</v>
      </c>
      <c r="AV149" s="44">
        <v>0</v>
      </c>
      <c r="AW149" s="44">
        <v>0</v>
      </c>
      <c r="AX149" s="44">
        <v>0</v>
      </c>
      <c r="AY149" s="44">
        <v>17.529644255813956</v>
      </c>
      <c r="AZ149" s="44">
        <v>0</v>
      </c>
      <c r="BA149" s="44">
        <v>0</v>
      </c>
      <c r="BB149" s="44">
        <v>0</v>
      </c>
      <c r="BC149" s="44">
        <v>17.529644255813956</v>
      </c>
      <c r="BD149" s="44">
        <v>17.529644255813956</v>
      </c>
      <c r="BE149" s="44">
        <v>0</v>
      </c>
      <c r="BF149" s="44">
        <v>0</v>
      </c>
      <c r="BG149" s="44">
        <v>0</v>
      </c>
      <c r="BH149" s="44">
        <v>17.529644255813956</v>
      </c>
      <c r="BI149" s="44">
        <v>11.648245125445422</v>
      </c>
      <c r="BJ149" s="44">
        <v>0</v>
      </c>
      <c r="BK149" s="44">
        <v>0</v>
      </c>
      <c r="BL149" s="44">
        <v>0</v>
      </c>
      <c r="BM149" s="44">
        <v>11.648245125445422</v>
      </c>
      <c r="BN149" s="44">
        <v>4.0388306988174767</v>
      </c>
      <c r="BO149" s="44">
        <v>4.7675757482015042</v>
      </c>
      <c r="BP149" s="44">
        <v>0</v>
      </c>
      <c r="BQ149" s="44">
        <v>0</v>
      </c>
      <c r="BR149" s="44">
        <v>0</v>
      </c>
      <c r="BS149" s="44">
        <v>4.7675757482015042</v>
      </c>
      <c r="BT149" s="64">
        <v>2017</v>
      </c>
      <c r="BU149" s="44">
        <v>0</v>
      </c>
      <c r="BV149" s="44">
        <v>47.045290000000001</v>
      </c>
      <c r="BW149" s="44">
        <v>0</v>
      </c>
      <c r="BX149" s="44">
        <v>0</v>
      </c>
      <c r="BY149" s="44">
        <v>0</v>
      </c>
      <c r="BZ149" s="44">
        <v>0</v>
      </c>
      <c r="CA149" s="44">
        <v>0</v>
      </c>
      <c r="CB149" s="44">
        <v>0</v>
      </c>
      <c r="CC149" s="44">
        <v>0</v>
      </c>
      <c r="CD149" s="44">
        <v>0</v>
      </c>
      <c r="CE149" s="44">
        <v>0</v>
      </c>
      <c r="CF149" s="44">
        <v>17.529644255813956</v>
      </c>
      <c r="CG149" s="44">
        <v>0</v>
      </c>
      <c r="CH149" s="44">
        <v>0</v>
      </c>
      <c r="CI149" s="44">
        <v>0</v>
      </c>
      <c r="CJ149" s="44">
        <v>0</v>
      </c>
      <c r="CK149" s="44">
        <v>0</v>
      </c>
      <c r="CL149" s="44">
        <v>0</v>
      </c>
      <c r="CM149" s="44">
        <v>0</v>
      </c>
      <c r="CN149" s="44">
        <v>0</v>
      </c>
      <c r="CO149" s="44">
        <v>0</v>
      </c>
      <c r="CP149" s="44">
        <v>0</v>
      </c>
      <c r="CQ149" s="44">
        <v>0</v>
      </c>
      <c r="CR149" s="44">
        <v>0</v>
      </c>
      <c r="CS149" s="44">
        <v>0</v>
      </c>
      <c r="CT149" s="44">
        <v>0</v>
      </c>
      <c r="CU149" s="44">
        <v>0</v>
      </c>
      <c r="CV149" s="44">
        <v>0</v>
      </c>
      <c r="CW149" s="44">
        <v>0</v>
      </c>
      <c r="CX149" s="44">
        <v>0</v>
      </c>
      <c r="CY149" s="44">
        <v>0</v>
      </c>
      <c r="CZ149" s="44">
        <v>0</v>
      </c>
      <c r="DA149" s="44">
        <v>0</v>
      </c>
      <c r="DB149" s="44">
        <v>0</v>
      </c>
      <c r="DC149" s="44">
        <v>0</v>
      </c>
      <c r="DD149" s="44">
        <v>0</v>
      </c>
      <c r="DE149" s="44">
        <v>0</v>
      </c>
      <c r="DF149" s="44">
        <v>0</v>
      </c>
      <c r="DG149" s="44">
        <v>0</v>
      </c>
      <c r="DH149" s="44">
        <v>0</v>
      </c>
      <c r="DI149" s="44">
        <v>0</v>
      </c>
      <c r="DJ149" s="44">
        <v>0</v>
      </c>
      <c r="DK149" s="44">
        <v>0</v>
      </c>
      <c r="DL149" s="44">
        <v>0</v>
      </c>
      <c r="DM149" s="44">
        <v>0</v>
      </c>
      <c r="DN149" s="44">
        <v>0</v>
      </c>
      <c r="DO149" s="44">
        <v>0</v>
      </c>
      <c r="DP149" s="44">
        <v>0</v>
      </c>
      <c r="DQ149" s="44">
        <v>0</v>
      </c>
      <c r="DR149" s="44">
        <v>0</v>
      </c>
      <c r="DS149" s="44">
        <v>0</v>
      </c>
      <c r="DT149" s="44">
        <v>4.7675757482015042</v>
      </c>
      <c r="DU149" s="44">
        <v>0</v>
      </c>
      <c r="DV149" s="44">
        <v>0</v>
      </c>
      <c r="DW149" s="44">
        <v>0</v>
      </c>
      <c r="DX149" s="44">
        <v>0</v>
      </c>
      <c r="DY149" s="44">
        <v>0</v>
      </c>
      <c r="DZ149" s="44">
        <v>0</v>
      </c>
      <c r="EA149" s="44">
        <v>0</v>
      </c>
      <c r="EB149" s="44">
        <v>0</v>
      </c>
    </row>
    <row r="150" spans="2:132" x14ac:dyDescent="0.25">
      <c r="B150" s="41" t="s">
        <v>239</v>
      </c>
      <c r="C150" s="47" t="s">
        <v>101</v>
      </c>
      <c r="D150" s="46">
        <v>2</v>
      </c>
      <c r="E150" s="86" t="s">
        <v>52</v>
      </c>
      <c r="F150" s="43">
        <v>369.1</v>
      </c>
      <c r="G150" s="43">
        <v>76.187581395348843</v>
      </c>
      <c r="H150" s="44">
        <v>76.187581395348843</v>
      </c>
      <c r="I150" s="44">
        <v>50.62576345857746</v>
      </c>
      <c r="J150" s="44">
        <v>50.62576345857746</v>
      </c>
      <c r="K150" s="44">
        <v>78.473208837209313</v>
      </c>
      <c r="L150" s="44">
        <v>78.473208837209313</v>
      </c>
      <c r="M150" s="44">
        <v>36.171800000000005</v>
      </c>
      <c r="N150" s="44">
        <v>261.32280000000003</v>
      </c>
      <c r="O150" s="44">
        <v>41.708300000000001</v>
      </c>
      <c r="P150" s="44">
        <v>15.694641767441864</v>
      </c>
      <c r="Q150" s="44">
        <v>15.694641767441864</v>
      </c>
      <c r="R150" s="44">
        <v>10.428907272466958</v>
      </c>
      <c r="S150" s="44">
        <v>10.428907272466958</v>
      </c>
      <c r="T150" s="44">
        <v>47.083925302325589</v>
      </c>
      <c r="U150" s="44">
        <v>47.083925302325589</v>
      </c>
      <c r="V150" s="44">
        <v>31.286721817400874</v>
      </c>
      <c r="W150" s="44">
        <v>31.286721817400874</v>
      </c>
      <c r="X150" s="44">
        <v>19.618302209302328</v>
      </c>
      <c r="Y150" s="44">
        <v>19.618302209302328</v>
      </c>
      <c r="Z150" s="44">
        <v>13.036134090583696</v>
      </c>
      <c r="AA150" s="44">
        <v>13.036134090583696</v>
      </c>
      <c r="AB150" s="44">
        <v>3.4684170694945267</v>
      </c>
      <c r="AC150" s="44">
        <v>8.3525145755174321</v>
      </c>
      <c r="AD150" s="44">
        <v>3.1994377865541348</v>
      </c>
      <c r="AE150" s="44">
        <v>4.2685061017338848</v>
      </c>
      <c r="AF150" s="44">
        <v>12.805518305201655</v>
      </c>
      <c r="AG150" s="44">
        <v>5.3356326271673558</v>
      </c>
      <c r="AH150" s="44">
        <v>21.342530508669423</v>
      </c>
      <c r="AJ150" s="63" t="s">
        <v>63</v>
      </c>
      <c r="AK150" s="44">
        <v>0</v>
      </c>
      <c r="AL150" s="44">
        <v>0</v>
      </c>
      <c r="AM150" s="44">
        <v>41.708300000000001</v>
      </c>
      <c r="AN150" s="44">
        <v>41.708300000000001</v>
      </c>
      <c r="AO150" s="44">
        <v>0</v>
      </c>
      <c r="AP150" s="44">
        <v>0</v>
      </c>
      <c r="AQ150" s="44">
        <v>0</v>
      </c>
      <c r="AR150" s="44">
        <v>0</v>
      </c>
      <c r="AS150" s="44">
        <v>0</v>
      </c>
      <c r="AT150" s="44">
        <v>0</v>
      </c>
      <c r="AU150" s="44">
        <v>0</v>
      </c>
      <c r="AV150" s="44">
        <v>0</v>
      </c>
      <c r="AW150" s="44">
        <v>0</v>
      </c>
      <c r="AX150" s="44">
        <v>0</v>
      </c>
      <c r="AY150" s="44">
        <v>19.618302209302328</v>
      </c>
      <c r="AZ150" s="44">
        <v>0</v>
      </c>
      <c r="BA150" s="44">
        <v>0</v>
      </c>
      <c r="BB150" s="44">
        <v>0</v>
      </c>
      <c r="BC150" s="44">
        <v>19.618302209302328</v>
      </c>
      <c r="BD150" s="44">
        <v>19.618302209302328</v>
      </c>
      <c r="BE150" s="44">
        <v>0</v>
      </c>
      <c r="BF150" s="44">
        <v>0</v>
      </c>
      <c r="BG150" s="44">
        <v>0</v>
      </c>
      <c r="BH150" s="44">
        <v>19.618302209302328</v>
      </c>
      <c r="BI150" s="44">
        <v>13.036134090583696</v>
      </c>
      <c r="BJ150" s="44">
        <v>0</v>
      </c>
      <c r="BK150" s="44">
        <v>0</v>
      </c>
      <c r="BL150" s="44">
        <v>0</v>
      </c>
      <c r="BM150" s="44">
        <v>13.036134090583696</v>
      </c>
      <c r="BN150" s="44">
        <v>3.1994377865541348</v>
      </c>
      <c r="BO150" s="44">
        <v>5.3356326271673558</v>
      </c>
      <c r="BP150" s="44">
        <v>0</v>
      </c>
      <c r="BQ150" s="44">
        <v>0</v>
      </c>
      <c r="BR150" s="44">
        <v>0</v>
      </c>
      <c r="BS150" s="44">
        <v>5.3356326271673558</v>
      </c>
      <c r="BT150" s="64">
        <v>2017</v>
      </c>
      <c r="BU150" s="44">
        <v>0</v>
      </c>
      <c r="BV150" s="44">
        <v>41.708300000000001</v>
      </c>
      <c r="BW150" s="44">
        <v>0</v>
      </c>
      <c r="BX150" s="44">
        <v>0</v>
      </c>
      <c r="BY150" s="44">
        <v>0</v>
      </c>
      <c r="BZ150" s="44">
        <v>0</v>
      </c>
      <c r="CA150" s="44">
        <v>0</v>
      </c>
      <c r="CB150" s="44">
        <v>0</v>
      </c>
      <c r="CC150" s="44">
        <v>0</v>
      </c>
      <c r="CD150" s="44">
        <v>0</v>
      </c>
      <c r="CE150" s="44">
        <v>0</v>
      </c>
      <c r="CF150" s="44">
        <v>19.618302209302328</v>
      </c>
      <c r="CG150" s="44">
        <v>0</v>
      </c>
      <c r="CH150" s="44">
        <v>0</v>
      </c>
      <c r="CI150" s="44">
        <v>0</v>
      </c>
      <c r="CJ150" s="44">
        <v>0</v>
      </c>
      <c r="CK150" s="44">
        <v>0</v>
      </c>
      <c r="CL150" s="44">
        <v>0</v>
      </c>
      <c r="CM150" s="44">
        <v>0</v>
      </c>
      <c r="CN150" s="44">
        <v>0</v>
      </c>
      <c r="CO150" s="44">
        <v>0</v>
      </c>
      <c r="CP150" s="44">
        <v>0</v>
      </c>
      <c r="CQ150" s="44">
        <v>0</v>
      </c>
      <c r="CR150" s="44">
        <v>0</v>
      </c>
      <c r="CS150" s="44">
        <v>0</v>
      </c>
      <c r="CT150" s="44">
        <v>0</v>
      </c>
      <c r="CU150" s="44">
        <v>0</v>
      </c>
      <c r="CV150" s="44">
        <v>0</v>
      </c>
      <c r="CW150" s="44">
        <v>0</v>
      </c>
      <c r="CX150" s="44">
        <v>0</v>
      </c>
      <c r="CY150" s="44">
        <v>0</v>
      </c>
      <c r="CZ150" s="44">
        <v>0</v>
      </c>
      <c r="DA150" s="44">
        <v>0</v>
      </c>
      <c r="DB150" s="44">
        <v>0</v>
      </c>
      <c r="DC150" s="44">
        <v>0</v>
      </c>
      <c r="DD150" s="44">
        <v>0</v>
      </c>
      <c r="DE150" s="44">
        <v>0</v>
      </c>
      <c r="DF150" s="44">
        <v>0</v>
      </c>
      <c r="DG150" s="44">
        <v>0</v>
      </c>
      <c r="DH150" s="44">
        <v>0</v>
      </c>
      <c r="DI150" s="44">
        <v>0</v>
      </c>
      <c r="DJ150" s="44">
        <v>0</v>
      </c>
      <c r="DK150" s="44">
        <v>0</v>
      </c>
      <c r="DL150" s="44">
        <v>0</v>
      </c>
      <c r="DM150" s="44">
        <v>0</v>
      </c>
      <c r="DN150" s="44">
        <v>0</v>
      </c>
      <c r="DO150" s="44">
        <v>0</v>
      </c>
      <c r="DP150" s="44">
        <v>0</v>
      </c>
      <c r="DQ150" s="44">
        <v>0</v>
      </c>
      <c r="DR150" s="44">
        <v>0</v>
      </c>
      <c r="DS150" s="44">
        <v>0</v>
      </c>
      <c r="DT150" s="44">
        <v>5.3356326271673558</v>
      </c>
      <c r="DU150" s="44">
        <v>0</v>
      </c>
      <c r="DV150" s="44">
        <v>0</v>
      </c>
      <c r="DW150" s="44">
        <v>0</v>
      </c>
      <c r="DX150" s="44">
        <v>0</v>
      </c>
      <c r="DY150" s="44">
        <v>0</v>
      </c>
      <c r="DZ150" s="44">
        <v>0</v>
      </c>
      <c r="EA150" s="44">
        <v>0</v>
      </c>
      <c r="EB150" s="44">
        <v>0</v>
      </c>
    </row>
    <row r="151" spans="2:132" x14ac:dyDescent="0.25">
      <c r="B151" s="41" t="s">
        <v>240</v>
      </c>
      <c r="C151" s="47" t="s">
        <v>101</v>
      </c>
      <c r="D151" s="46">
        <v>2</v>
      </c>
      <c r="E151" s="86" t="s">
        <v>52</v>
      </c>
      <c r="F151" s="43">
        <v>427.9</v>
      </c>
      <c r="G151" s="43">
        <v>77.913686046511643</v>
      </c>
      <c r="H151" s="44">
        <v>77.913686046511643</v>
      </c>
      <c r="I151" s="44">
        <v>51.772739962806703</v>
      </c>
      <c r="J151" s="44">
        <v>51.772739962806703</v>
      </c>
      <c r="K151" s="44">
        <v>80.251096627906989</v>
      </c>
      <c r="L151" s="44">
        <v>80.251096627906989</v>
      </c>
      <c r="M151" s="44">
        <v>41.934199999999997</v>
      </c>
      <c r="N151" s="44">
        <v>302.95320000000004</v>
      </c>
      <c r="O151" s="44">
        <v>48.352699999999999</v>
      </c>
      <c r="P151" s="44">
        <v>14.445197393023257</v>
      </c>
      <c r="Q151" s="44">
        <v>14.445197393023257</v>
      </c>
      <c r="R151" s="44">
        <v>9.5986659891043615</v>
      </c>
      <c r="S151" s="44">
        <v>9.5986659891043615</v>
      </c>
      <c r="T151" s="44">
        <v>44.940614111627916</v>
      </c>
      <c r="U151" s="44">
        <v>44.940614111627916</v>
      </c>
      <c r="V151" s="44">
        <v>29.862516410546906</v>
      </c>
      <c r="W151" s="44">
        <v>29.862516410546906</v>
      </c>
      <c r="X151" s="44">
        <v>17.655241258139537</v>
      </c>
      <c r="Y151" s="44">
        <v>17.655241258139537</v>
      </c>
      <c r="Z151" s="44">
        <v>11.731702875571997</v>
      </c>
      <c r="AA151" s="44">
        <v>11.731702875571997</v>
      </c>
      <c r="AB151" s="44">
        <v>4.3687529129152267</v>
      </c>
      <c r="AC151" s="44">
        <v>10.144932055792941</v>
      </c>
      <c r="AD151" s="44">
        <v>4.1215414772122321</v>
      </c>
      <c r="AE151" s="44">
        <v>3.9286919782254013</v>
      </c>
      <c r="AF151" s="44">
        <v>12.222597265590139</v>
      </c>
      <c r="AG151" s="44">
        <v>4.8017346400532679</v>
      </c>
      <c r="AH151" s="44">
        <v>21.826066545696676</v>
      </c>
      <c r="AJ151" s="63" t="s">
        <v>63</v>
      </c>
      <c r="AK151" s="44">
        <v>0</v>
      </c>
      <c r="AL151" s="44">
        <v>0</v>
      </c>
      <c r="AM151" s="44">
        <v>48.352699999999999</v>
      </c>
      <c r="AN151" s="44">
        <v>48.352699999999999</v>
      </c>
      <c r="AO151" s="44">
        <v>0</v>
      </c>
      <c r="AP151" s="44">
        <v>0</v>
      </c>
      <c r="AQ151" s="44">
        <v>0</v>
      </c>
      <c r="AR151" s="44">
        <v>0</v>
      </c>
      <c r="AS151" s="44">
        <v>0</v>
      </c>
      <c r="AT151" s="44">
        <v>0</v>
      </c>
      <c r="AU151" s="44">
        <v>0</v>
      </c>
      <c r="AV151" s="44">
        <v>0</v>
      </c>
      <c r="AW151" s="44">
        <v>0</v>
      </c>
      <c r="AX151" s="44">
        <v>0</v>
      </c>
      <c r="AY151" s="44">
        <v>17.655241258139537</v>
      </c>
      <c r="AZ151" s="44">
        <v>0</v>
      </c>
      <c r="BA151" s="44">
        <v>0</v>
      </c>
      <c r="BB151" s="44">
        <v>0</v>
      </c>
      <c r="BC151" s="44">
        <v>17.655241258139537</v>
      </c>
      <c r="BD151" s="44">
        <v>17.655241258139537</v>
      </c>
      <c r="BE151" s="44">
        <v>0</v>
      </c>
      <c r="BF151" s="44">
        <v>0</v>
      </c>
      <c r="BG151" s="44">
        <v>0</v>
      </c>
      <c r="BH151" s="44">
        <v>17.655241258139537</v>
      </c>
      <c r="BI151" s="44">
        <v>11.731702875571997</v>
      </c>
      <c r="BJ151" s="44">
        <v>0</v>
      </c>
      <c r="BK151" s="44">
        <v>0</v>
      </c>
      <c r="BL151" s="44">
        <v>0</v>
      </c>
      <c r="BM151" s="44">
        <v>11.731702875571997</v>
      </c>
      <c r="BN151" s="44">
        <v>4.1215414772122321</v>
      </c>
      <c r="BO151" s="44">
        <v>4.8017346400532679</v>
      </c>
      <c r="BP151" s="44">
        <v>0</v>
      </c>
      <c r="BQ151" s="44">
        <v>0</v>
      </c>
      <c r="BR151" s="44">
        <v>0</v>
      </c>
      <c r="BS151" s="44">
        <v>4.8017346400532679</v>
      </c>
      <c r="BT151" s="64">
        <v>2017</v>
      </c>
      <c r="BU151" s="44">
        <v>0</v>
      </c>
      <c r="BV151" s="44">
        <v>48.352699999999999</v>
      </c>
      <c r="BW151" s="44">
        <v>0</v>
      </c>
      <c r="BX151" s="44">
        <v>0</v>
      </c>
      <c r="BY151" s="44">
        <v>0</v>
      </c>
      <c r="BZ151" s="44">
        <v>0</v>
      </c>
      <c r="CA151" s="44">
        <v>0</v>
      </c>
      <c r="CB151" s="44">
        <v>0</v>
      </c>
      <c r="CC151" s="44">
        <v>0</v>
      </c>
      <c r="CD151" s="44">
        <v>0</v>
      </c>
      <c r="CE151" s="44">
        <v>0</v>
      </c>
      <c r="CF151" s="44">
        <v>17.655241258139537</v>
      </c>
      <c r="CG151" s="44">
        <v>0</v>
      </c>
      <c r="CH151" s="44">
        <v>0</v>
      </c>
      <c r="CI151" s="44">
        <v>0</v>
      </c>
      <c r="CJ151" s="44">
        <v>0</v>
      </c>
      <c r="CK151" s="44">
        <v>0</v>
      </c>
      <c r="CL151" s="44">
        <v>0</v>
      </c>
      <c r="CM151" s="44">
        <v>0</v>
      </c>
      <c r="CN151" s="44">
        <v>0</v>
      </c>
      <c r="CO151" s="44">
        <v>0</v>
      </c>
      <c r="CP151" s="44">
        <v>0</v>
      </c>
      <c r="CQ151" s="44">
        <v>0</v>
      </c>
      <c r="CR151" s="44">
        <v>0</v>
      </c>
      <c r="CS151" s="44">
        <v>0</v>
      </c>
      <c r="CT151" s="44">
        <v>0</v>
      </c>
      <c r="CU151" s="44">
        <v>0</v>
      </c>
      <c r="CV151" s="44">
        <v>0</v>
      </c>
      <c r="CW151" s="44">
        <v>0</v>
      </c>
      <c r="CX151" s="44">
        <v>0</v>
      </c>
      <c r="CY151" s="44">
        <v>0</v>
      </c>
      <c r="CZ151" s="44">
        <v>0</v>
      </c>
      <c r="DA151" s="44">
        <v>0</v>
      </c>
      <c r="DB151" s="44">
        <v>0</v>
      </c>
      <c r="DC151" s="44">
        <v>0</v>
      </c>
      <c r="DD151" s="44">
        <v>0</v>
      </c>
      <c r="DE151" s="44">
        <v>0</v>
      </c>
      <c r="DF151" s="44">
        <v>0</v>
      </c>
      <c r="DG151" s="44">
        <v>0</v>
      </c>
      <c r="DH151" s="44">
        <v>0</v>
      </c>
      <c r="DI151" s="44">
        <v>0</v>
      </c>
      <c r="DJ151" s="44">
        <v>0</v>
      </c>
      <c r="DK151" s="44">
        <v>0</v>
      </c>
      <c r="DL151" s="44">
        <v>0</v>
      </c>
      <c r="DM151" s="44">
        <v>0</v>
      </c>
      <c r="DN151" s="44">
        <v>0</v>
      </c>
      <c r="DO151" s="44">
        <v>0</v>
      </c>
      <c r="DP151" s="44">
        <v>0</v>
      </c>
      <c r="DQ151" s="44">
        <v>0</v>
      </c>
      <c r="DR151" s="44">
        <v>0</v>
      </c>
      <c r="DS151" s="44">
        <v>0</v>
      </c>
      <c r="DT151" s="44">
        <v>4.8017346400532679</v>
      </c>
      <c r="DU151" s="44">
        <v>0</v>
      </c>
      <c r="DV151" s="44">
        <v>0</v>
      </c>
      <c r="DW151" s="44">
        <v>0</v>
      </c>
      <c r="DX151" s="44">
        <v>0</v>
      </c>
      <c r="DY151" s="44">
        <v>0</v>
      </c>
      <c r="DZ151" s="44">
        <v>0</v>
      </c>
      <c r="EA151" s="44">
        <v>0</v>
      </c>
      <c r="EB151" s="44">
        <v>0</v>
      </c>
    </row>
    <row r="152" spans="2:132" x14ac:dyDescent="0.25">
      <c r="B152" s="41" t="s">
        <v>241</v>
      </c>
      <c r="C152" s="47" t="s">
        <v>101</v>
      </c>
      <c r="D152" s="46">
        <v>2</v>
      </c>
      <c r="E152" s="86" t="s">
        <v>52</v>
      </c>
      <c r="F152" s="43">
        <v>254.4</v>
      </c>
      <c r="G152" s="43">
        <v>53.032732558139536</v>
      </c>
      <c r="H152" s="44">
        <v>53.032732558139536</v>
      </c>
      <c r="I152" s="44">
        <v>35.239635185666579</v>
      </c>
      <c r="J152" s="44">
        <v>35.239635185666579</v>
      </c>
      <c r="K152" s="44">
        <v>54.623714534883725</v>
      </c>
      <c r="L152" s="44">
        <v>54.623714534883725</v>
      </c>
      <c r="M152" s="44">
        <v>24.9312</v>
      </c>
      <c r="N152" s="44">
        <v>180.11520000000002</v>
      </c>
      <c r="O152" s="44">
        <v>28.747199999999999</v>
      </c>
      <c r="P152" s="44">
        <v>10.924742906976746</v>
      </c>
      <c r="Q152" s="44">
        <v>10.924742906976746</v>
      </c>
      <c r="R152" s="44">
        <v>7.2593648482473165</v>
      </c>
      <c r="S152" s="44">
        <v>7.2593648482473165</v>
      </c>
      <c r="T152" s="44">
        <v>32.774228720930232</v>
      </c>
      <c r="U152" s="44">
        <v>32.774228720930232</v>
      </c>
      <c r="V152" s="44">
        <v>21.778094544741947</v>
      </c>
      <c r="W152" s="44">
        <v>21.778094544741947</v>
      </c>
      <c r="X152" s="44">
        <v>13.655928633720931</v>
      </c>
      <c r="Y152" s="44">
        <v>13.655928633720931</v>
      </c>
      <c r="Z152" s="44">
        <v>9.0742060603091446</v>
      </c>
      <c r="AA152" s="44">
        <v>9.0742060603091446</v>
      </c>
      <c r="AB152" s="44">
        <v>3.4343500459298899</v>
      </c>
      <c r="AC152" s="44">
        <v>8.2704756208107568</v>
      </c>
      <c r="AD152" s="44">
        <v>3.1680126954292049</v>
      </c>
      <c r="AE152" s="44">
        <v>2.9712262598463259</v>
      </c>
      <c r="AF152" s="44">
        <v>8.9136787795389765</v>
      </c>
      <c r="AG152" s="44">
        <v>3.7140328248079073</v>
      </c>
      <c r="AH152" s="44">
        <v>14.856131299231629</v>
      </c>
      <c r="AJ152" s="63" t="s">
        <v>63</v>
      </c>
      <c r="AK152" s="44">
        <v>0</v>
      </c>
      <c r="AL152" s="44">
        <v>0</v>
      </c>
      <c r="AM152" s="44">
        <v>28.747199999999999</v>
      </c>
      <c r="AN152" s="44">
        <v>28.747199999999999</v>
      </c>
      <c r="AO152" s="44">
        <v>0</v>
      </c>
      <c r="AP152" s="44">
        <v>0</v>
      </c>
      <c r="AQ152" s="44">
        <v>0</v>
      </c>
      <c r="AR152" s="44">
        <v>0</v>
      </c>
      <c r="AS152" s="44">
        <v>0</v>
      </c>
      <c r="AT152" s="44">
        <v>0</v>
      </c>
      <c r="AU152" s="44">
        <v>0</v>
      </c>
      <c r="AV152" s="44">
        <v>0</v>
      </c>
      <c r="AW152" s="44">
        <v>0</v>
      </c>
      <c r="AX152" s="44">
        <v>0</v>
      </c>
      <c r="AY152" s="44">
        <v>13.655928633720931</v>
      </c>
      <c r="AZ152" s="44">
        <v>0</v>
      </c>
      <c r="BA152" s="44">
        <v>0</v>
      </c>
      <c r="BB152" s="44">
        <v>0</v>
      </c>
      <c r="BC152" s="44">
        <v>13.655928633720931</v>
      </c>
      <c r="BD152" s="44">
        <v>13.655928633720931</v>
      </c>
      <c r="BE152" s="44">
        <v>0</v>
      </c>
      <c r="BF152" s="44">
        <v>0</v>
      </c>
      <c r="BG152" s="44">
        <v>0</v>
      </c>
      <c r="BH152" s="44">
        <v>13.655928633720931</v>
      </c>
      <c r="BI152" s="44">
        <v>9.0742060603091446</v>
      </c>
      <c r="BJ152" s="44">
        <v>0</v>
      </c>
      <c r="BK152" s="44">
        <v>0</v>
      </c>
      <c r="BL152" s="44">
        <v>0</v>
      </c>
      <c r="BM152" s="44">
        <v>9.0742060603091446</v>
      </c>
      <c r="BN152" s="44">
        <v>3.1680126954292049</v>
      </c>
      <c r="BO152" s="44">
        <v>3.7140328248079073</v>
      </c>
      <c r="BP152" s="44">
        <v>0</v>
      </c>
      <c r="BQ152" s="44">
        <v>0</v>
      </c>
      <c r="BR152" s="44">
        <v>0</v>
      </c>
      <c r="BS152" s="44">
        <v>3.7140328248079073</v>
      </c>
      <c r="BT152" s="64">
        <v>2017</v>
      </c>
      <c r="BU152" s="44">
        <v>0</v>
      </c>
      <c r="BV152" s="44">
        <v>28.747199999999999</v>
      </c>
      <c r="BW152" s="44">
        <v>0</v>
      </c>
      <c r="BX152" s="44">
        <v>0</v>
      </c>
      <c r="BY152" s="44">
        <v>0</v>
      </c>
      <c r="BZ152" s="44">
        <v>0</v>
      </c>
      <c r="CA152" s="44">
        <v>0</v>
      </c>
      <c r="CB152" s="44">
        <v>0</v>
      </c>
      <c r="CC152" s="44">
        <v>0</v>
      </c>
      <c r="CD152" s="44">
        <v>0</v>
      </c>
      <c r="CE152" s="44">
        <v>0</v>
      </c>
      <c r="CF152" s="44">
        <v>13.655928633720931</v>
      </c>
      <c r="CG152" s="44">
        <v>0</v>
      </c>
      <c r="CH152" s="44">
        <v>0</v>
      </c>
      <c r="CI152" s="44">
        <v>0</v>
      </c>
      <c r="CJ152" s="44">
        <v>0</v>
      </c>
      <c r="CK152" s="44">
        <v>0</v>
      </c>
      <c r="CL152" s="44">
        <v>0</v>
      </c>
      <c r="CM152" s="44">
        <v>0</v>
      </c>
      <c r="CN152" s="44">
        <v>0</v>
      </c>
      <c r="CO152" s="44">
        <v>0</v>
      </c>
      <c r="CP152" s="44">
        <v>0</v>
      </c>
      <c r="CQ152" s="44">
        <v>0</v>
      </c>
      <c r="CR152" s="44">
        <v>0</v>
      </c>
      <c r="CS152" s="44">
        <v>0</v>
      </c>
      <c r="CT152" s="44">
        <v>0</v>
      </c>
      <c r="CU152" s="44">
        <v>0</v>
      </c>
      <c r="CV152" s="44">
        <v>0</v>
      </c>
      <c r="CW152" s="44">
        <v>0</v>
      </c>
      <c r="CX152" s="44">
        <v>0</v>
      </c>
      <c r="CY152" s="44">
        <v>0</v>
      </c>
      <c r="CZ152" s="44">
        <v>0</v>
      </c>
      <c r="DA152" s="44">
        <v>0</v>
      </c>
      <c r="DB152" s="44">
        <v>0</v>
      </c>
      <c r="DC152" s="44">
        <v>0</v>
      </c>
      <c r="DD152" s="44">
        <v>0</v>
      </c>
      <c r="DE152" s="44">
        <v>0</v>
      </c>
      <c r="DF152" s="44">
        <v>0</v>
      </c>
      <c r="DG152" s="44">
        <v>0</v>
      </c>
      <c r="DH152" s="44">
        <v>0</v>
      </c>
      <c r="DI152" s="44">
        <v>0</v>
      </c>
      <c r="DJ152" s="44">
        <v>0</v>
      </c>
      <c r="DK152" s="44">
        <v>0</v>
      </c>
      <c r="DL152" s="44">
        <v>0</v>
      </c>
      <c r="DM152" s="44">
        <v>0</v>
      </c>
      <c r="DN152" s="44">
        <v>0</v>
      </c>
      <c r="DO152" s="44">
        <v>0</v>
      </c>
      <c r="DP152" s="44">
        <v>0</v>
      </c>
      <c r="DQ152" s="44">
        <v>0</v>
      </c>
      <c r="DR152" s="44">
        <v>0</v>
      </c>
      <c r="DS152" s="44">
        <v>0</v>
      </c>
      <c r="DT152" s="44">
        <v>3.7140328248079073</v>
      </c>
      <c r="DU152" s="44">
        <v>0</v>
      </c>
      <c r="DV152" s="44">
        <v>0</v>
      </c>
      <c r="DW152" s="44">
        <v>0</v>
      </c>
      <c r="DX152" s="44">
        <v>0</v>
      </c>
      <c r="DY152" s="44">
        <v>0</v>
      </c>
      <c r="DZ152" s="44">
        <v>0</v>
      </c>
      <c r="EA152" s="44">
        <v>0</v>
      </c>
      <c r="EB152" s="44">
        <v>0</v>
      </c>
    </row>
    <row r="153" spans="2:132" x14ac:dyDescent="0.25">
      <c r="B153" s="41" t="s">
        <v>242</v>
      </c>
      <c r="C153" s="47" t="s">
        <v>101</v>
      </c>
      <c r="D153" s="46">
        <v>2</v>
      </c>
      <c r="E153" s="86" t="s">
        <v>52</v>
      </c>
      <c r="F153" s="43">
        <v>485.5</v>
      </c>
      <c r="G153" s="43">
        <v>93.148831395348836</v>
      </c>
      <c r="H153" s="44">
        <v>93.148831395348836</v>
      </c>
      <c r="I153" s="44">
        <v>61.896317198904192</v>
      </c>
      <c r="J153" s="44">
        <v>61.896317198904192</v>
      </c>
      <c r="K153" s="44">
        <v>95.943296337209304</v>
      </c>
      <c r="L153" s="44">
        <v>95.943296337209304</v>
      </c>
      <c r="M153" s="44">
        <v>47.579000000000001</v>
      </c>
      <c r="N153" s="44">
        <v>343.73399999999998</v>
      </c>
      <c r="O153" s="44">
        <v>54.861499999999999</v>
      </c>
      <c r="P153" s="44">
        <v>17.269793340697674</v>
      </c>
      <c r="Q153" s="44">
        <v>17.269793340697674</v>
      </c>
      <c r="R153" s="44">
        <v>11.475577208676839</v>
      </c>
      <c r="S153" s="44">
        <v>11.475577208676839</v>
      </c>
      <c r="T153" s="44">
        <v>53.728245948837213</v>
      </c>
      <c r="U153" s="44">
        <v>53.728245948837213</v>
      </c>
      <c r="V153" s="44">
        <v>35.70179576032794</v>
      </c>
      <c r="W153" s="44">
        <v>35.70179576032794</v>
      </c>
      <c r="X153" s="44">
        <v>21.107525194186046</v>
      </c>
      <c r="Y153" s="44">
        <v>21.107525194186046</v>
      </c>
      <c r="Z153" s="44">
        <v>14.025705477271691</v>
      </c>
      <c r="AA153" s="44">
        <v>14.025705477271691</v>
      </c>
      <c r="AB153" s="44">
        <v>4.1461095276344686</v>
      </c>
      <c r="AC153" s="44">
        <v>9.6279190634427234</v>
      </c>
      <c r="AD153" s="44">
        <v>3.911496650838826</v>
      </c>
      <c r="AE153" s="44">
        <v>4.6969035255951912</v>
      </c>
      <c r="AF153" s="44">
        <v>14.612588746296153</v>
      </c>
      <c r="AG153" s="44">
        <v>5.7406598646163447</v>
      </c>
      <c r="AH153" s="44">
        <v>26.093908475528842</v>
      </c>
      <c r="AJ153" s="63" t="s">
        <v>63</v>
      </c>
      <c r="AK153" s="44">
        <v>0</v>
      </c>
      <c r="AL153" s="44">
        <v>0</v>
      </c>
      <c r="AM153" s="44">
        <v>54.861499999999999</v>
      </c>
      <c r="AN153" s="44">
        <v>54.861499999999999</v>
      </c>
      <c r="AO153" s="44">
        <v>0</v>
      </c>
      <c r="AP153" s="44">
        <v>0</v>
      </c>
      <c r="AQ153" s="44">
        <v>0</v>
      </c>
      <c r="AR153" s="44">
        <v>0</v>
      </c>
      <c r="AS153" s="44">
        <v>0</v>
      </c>
      <c r="AT153" s="44">
        <v>0</v>
      </c>
      <c r="AU153" s="44">
        <v>0</v>
      </c>
      <c r="AV153" s="44">
        <v>0</v>
      </c>
      <c r="AW153" s="44">
        <v>0</v>
      </c>
      <c r="AX153" s="44">
        <v>0</v>
      </c>
      <c r="AY153" s="44">
        <v>21.107525194186046</v>
      </c>
      <c r="AZ153" s="44">
        <v>0</v>
      </c>
      <c r="BA153" s="44">
        <v>0</v>
      </c>
      <c r="BB153" s="44">
        <v>0</v>
      </c>
      <c r="BC153" s="44">
        <v>21.107525194186046</v>
      </c>
      <c r="BD153" s="44">
        <v>21.107525194186046</v>
      </c>
      <c r="BE153" s="44">
        <v>0</v>
      </c>
      <c r="BF153" s="44">
        <v>0</v>
      </c>
      <c r="BG153" s="44">
        <v>0</v>
      </c>
      <c r="BH153" s="44">
        <v>21.107525194186046</v>
      </c>
      <c r="BI153" s="44">
        <v>14.025705477271691</v>
      </c>
      <c r="BJ153" s="44">
        <v>0</v>
      </c>
      <c r="BK153" s="44">
        <v>0</v>
      </c>
      <c r="BL153" s="44">
        <v>0</v>
      </c>
      <c r="BM153" s="44">
        <v>14.025705477271691</v>
      </c>
      <c r="BN153" s="44">
        <v>3.911496650838826</v>
      </c>
      <c r="BO153" s="44">
        <v>5.7406598646163447</v>
      </c>
      <c r="BP153" s="44">
        <v>0</v>
      </c>
      <c r="BQ153" s="44">
        <v>0</v>
      </c>
      <c r="BR153" s="44">
        <v>0</v>
      </c>
      <c r="BS153" s="44">
        <v>5.7406598646163447</v>
      </c>
      <c r="BT153" s="64">
        <v>2017</v>
      </c>
      <c r="BU153" s="44">
        <v>0</v>
      </c>
      <c r="BV153" s="44">
        <v>54.861499999999999</v>
      </c>
      <c r="BW153" s="44">
        <v>0</v>
      </c>
      <c r="BX153" s="44">
        <v>0</v>
      </c>
      <c r="BY153" s="44">
        <v>0</v>
      </c>
      <c r="BZ153" s="44">
        <v>0</v>
      </c>
      <c r="CA153" s="44">
        <v>0</v>
      </c>
      <c r="CB153" s="44">
        <v>0</v>
      </c>
      <c r="CC153" s="44">
        <v>0</v>
      </c>
      <c r="CD153" s="44">
        <v>0</v>
      </c>
      <c r="CE153" s="44">
        <v>0</v>
      </c>
      <c r="CF153" s="44">
        <v>21.107525194186046</v>
      </c>
      <c r="CG153" s="44">
        <v>0</v>
      </c>
      <c r="CH153" s="44">
        <v>0</v>
      </c>
      <c r="CI153" s="44">
        <v>0</v>
      </c>
      <c r="CJ153" s="44">
        <v>0</v>
      </c>
      <c r="CK153" s="44">
        <v>0</v>
      </c>
      <c r="CL153" s="44">
        <v>0</v>
      </c>
      <c r="CM153" s="44">
        <v>0</v>
      </c>
      <c r="CN153" s="44">
        <v>0</v>
      </c>
      <c r="CO153" s="44">
        <v>0</v>
      </c>
      <c r="CP153" s="44">
        <v>0</v>
      </c>
      <c r="CQ153" s="44">
        <v>0</v>
      </c>
      <c r="CR153" s="44">
        <v>0</v>
      </c>
      <c r="CS153" s="44">
        <v>0</v>
      </c>
      <c r="CT153" s="44">
        <v>0</v>
      </c>
      <c r="CU153" s="44">
        <v>0</v>
      </c>
      <c r="CV153" s="44">
        <v>0</v>
      </c>
      <c r="CW153" s="44">
        <v>0</v>
      </c>
      <c r="CX153" s="44">
        <v>0</v>
      </c>
      <c r="CY153" s="44">
        <v>0</v>
      </c>
      <c r="CZ153" s="44">
        <v>0</v>
      </c>
      <c r="DA153" s="44">
        <v>0</v>
      </c>
      <c r="DB153" s="44">
        <v>0</v>
      </c>
      <c r="DC153" s="44">
        <v>0</v>
      </c>
      <c r="DD153" s="44">
        <v>0</v>
      </c>
      <c r="DE153" s="44">
        <v>0</v>
      </c>
      <c r="DF153" s="44">
        <v>0</v>
      </c>
      <c r="DG153" s="44">
        <v>0</v>
      </c>
      <c r="DH153" s="44">
        <v>0</v>
      </c>
      <c r="DI153" s="44">
        <v>0</v>
      </c>
      <c r="DJ153" s="44">
        <v>0</v>
      </c>
      <c r="DK153" s="44">
        <v>0</v>
      </c>
      <c r="DL153" s="44">
        <v>0</v>
      </c>
      <c r="DM153" s="44">
        <v>0</v>
      </c>
      <c r="DN153" s="44">
        <v>0</v>
      </c>
      <c r="DO153" s="44">
        <v>0</v>
      </c>
      <c r="DP153" s="44">
        <v>0</v>
      </c>
      <c r="DQ153" s="44">
        <v>0</v>
      </c>
      <c r="DR153" s="44">
        <v>0</v>
      </c>
      <c r="DS153" s="44">
        <v>0</v>
      </c>
      <c r="DT153" s="44">
        <v>5.7406598646163447</v>
      </c>
      <c r="DU153" s="44">
        <v>0</v>
      </c>
      <c r="DV153" s="44">
        <v>0</v>
      </c>
      <c r="DW153" s="44">
        <v>0</v>
      </c>
      <c r="DX153" s="44">
        <v>0</v>
      </c>
      <c r="DY153" s="44">
        <v>0</v>
      </c>
      <c r="DZ153" s="44">
        <v>0</v>
      </c>
      <c r="EA153" s="44">
        <v>0</v>
      </c>
      <c r="EB153" s="44">
        <v>0</v>
      </c>
    </row>
    <row r="154" spans="2:132" x14ac:dyDescent="0.25">
      <c r="B154" s="41" t="s">
        <v>243</v>
      </c>
      <c r="C154" s="47" t="s">
        <v>101</v>
      </c>
      <c r="D154" s="46">
        <v>2</v>
      </c>
      <c r="E154" s="86" t="s">
        <v>52</v>
      </c>
      <c r="F154" s="43">
        <v>271</v>
      </c>
      <c r="G154" s="43">
        <v>56.215755813953493</v>
      </c>
      <c r="H154" s="44">
        <v>56.215755813953493</v>
      </c>
      <c r="I154" s="44">
        <v>37.354717190905639</v>
      </c>
      <c r="J154" s="44">
        <v>37.354717190905639</v>
      </c>
      <c r="K154" s="44">
        <v>57.902228488372096</v>
      </c>
      <c r="L154" s="44">
        <v>57.902228488372096</v>
      </c>
      <c r="M154" s="44">
        <v>26.558</v>
      </c>
      <c r="N154" s="44">
        <v>191.86799999999999</v>
      </c>
      <c r="O154" s="44">
        <v>30.623000000000001</v>
      </c>
      <c r="P154" s="44">
        <v>11.580445697674421</v>
      </c>
      <c r="Q154" s="44">
        <v>11.580445697674421</v>
      </c>
      <c r="R154" s="44">
        <v>7.6950717413265624</v>
      </c>
      <c r="S154" s="44">
        <v>7.6950717413265624</v>
      </c>
      <c r="T154" s="44">
        <v>34.741337093023255</v>
      </c>
      <c r="U154" s="44">
        <v>34.741337093023255</v>
      </c>
      <c r="V154" s="44">
        <v>23.085215223979681</v>
      </c>
      <c r="W154" s="44">
        <v>23.085215223979681</v>
      </c>
      <c r="X154" s="44">
        <v>14.475557122093024</v>
      </c>
      <c r="Y154" s="44">
        <v>14.475557122093024</v>
      </c>
      <c r="Z154" s="44">
        <v>9.6188396766582027</v>
      </c>
      <c r="AA154" s="44">
        <v>9.6188396766582027</v>
      </c>
      <c r="AB154" s="44">
        <v>3.4512998569421569</v>
      </c>
      <c r="AC154" s="44">
        <v>8.3112935330443793</v>
      </c>
      <c r="AD154" s="44">
        <v>3.183648031301745</v>
      </c>
      <c r="AE154" s="44">
        <v>3.1495591841965429</v>
      </c>
      <c r="AF154" s="44">
        <v>9.4486775525896256</v>
      </c>
      <c r="AG154" s="44">
        <v>3.9369489802456781</v>
      </c>
      <c r="AH154" s="44">
        <v>15.747795920982712</v>
      </c>
      <c r="AJ154" s="63" t="s">
        <v>63</v>
      </c>
      <c r="AK154" s="44">
        <v>0</v>
      </c>
      <c r="AL154" s="44">
        <v>0</v>
      </c>
      <c r="AM154" s="44">
        <v>30.623000000000001</v>
      </c>
      <c r="AN154" s="44">
        <v>30.623000000000001</v>
      </c>
      <c r="AO154" s="44">
        <v>0</v>
      </c>
      <c r="AP154" s="44">
        <v>0</v>
      </c>
      <c r="AQ154" s="44">
        <v>0</v>
      </c>
      <c r="AR154" s="44">
        <v>0</v>
      </c>
      <c r="AS154" s="44">
        <v>0</v>
      </c>
      <c r="AT154" s="44">
        <v>0</v>
      </c>
      <c r="AU154" s="44">
        <v>0</v>
      </c>
      <c r="AV154" s="44">
        <v>0</v>
      </c>
      <c r="AW154" s="44">
        <v>0</v>
      </c>
      <c r="AX154" s="44">
        <v>0</v>
      </c>
      <c r="AY154" s="44">
        <v>14.475557122093024</v>
      </c>
      <c r="AZ154" s="44">
        <v>0</v>
      </c>
      <c r="BA154" s="44">
        <v>0</v>
      </c>
      <c r="BB154" s="44">
        <v>0</v>
      </c>
      <c r="BC154" s="44">
        <v>14.475557122093024</v>
      </c>
      <c r="BD154" s="44">
        <v>14.475557122093024</v>
      </c>
      <c r="BE154" s="44">
        <v>0</v>
      </c>
      <c r="BF154" s="44">
        <v>0</v>
      </c>
      <c r="BG154" s="44">
        <v>0</v>
      </c>
      <c r="BH154" s="44">
        <v>14.475557122093024</v>
      </c>
      <c r="BI154" s="44">
        <v>9.6188396766582027</v>
      </c>
      <c r="BJ154" s="44">
        <v>0</v>
      </c>
      <c r="BK154" s="44">
        <v>0</v>
      </c>
      <c r="BL154" s="44">
        <v>0</v>
      </c>
      <c r="BM154" s="44">
        <v>9.6188396766582027</v>
      </c>
      <c r="BN154" s="44">
        <v>3.183648031301745</v>
      </c>
      <c r="BO154" s="44">
        <v>3.9369489802456781</v>
      </c>
      <c r="BP154" s="44">
        <v>0</v>
      </c>
      <c r="BQ154" s="44">
        <v>0</v>
      </c>
      <c r="BR154" s="44">
        <v>0</v>
      </c>
      <c r="BS154" s="44">
        <v>3.9369489802456781</v>
      </c>
      <c r="BT154" s="64">
        <v>2017</v>
      </c>
      <c r="BU154" s="44">
        <v>0</v>
      </c>
      <c r="BV154" s="44">
        <v>30.623000000000001</v>
      </c>
      <c r="BW154" s="44">
        <v>0</v>
      </c>
      <c r="BX154" s="44">
        <v>0</v>
      </c>
      <c r="BY154" s="44">
        <v>0</v>
      </c>
      <c r="BZ154" s="44">
        <v>0</v>
      </c>
      <c r="CA154" s="44">
        <v>0</v>
      </c>
      <c r="CB154" s="44">
        <v>0</v>
      </c>
      <c r="CC154" s="44">
        <v>0</v>
      </c>
      <c r="CD154" s="44">
        <v>0</v>
      </c>
      <c r="CE154" s="44">
        <v>0</v>
      </c>
      <c r="CF154" s="44">
        <v>14.475557122093024</v>
      </c>
      <c r="CG154" s="44">
        <v>0</v>
      </c>
      <c r="CH154" s="44">
        <v>0</v>
      </c>
      <c r="CI154" s="44">
        <v>0</v>
      </c>
      <c r="CJ154" s="44">
        <v>0</v>
      </c>
      <c r="CK154" s="44">
        <v>0</v>
      </c>
      <c r="CL154" s="44">
        <v>0</v>
      </c>
      <c r="CM154" s="44">
        <v>0</v>
      </c>
      <c r="CN154" s="44">
        <v>0</v>
      </c>
      <c r="CO154" s="44">
        <v>0</v>
      </c>
      <c r="CP154" s="44">
        <v>0</v>
      </c>
      <c r="CQ154" s="44">
        <v>0</v>
      </c>
      <c r="CR154" s="44">
        <v>0</v>
      </c>
      <c r="CS154" s="44">
        <v>0</v>
      </c>
      <c r="CT154" s="44">
        <v>0</v>
      </c>
      <c r="CU154" s="44">
        <v>0</v>
      </c>
      <c r="CV154" s="44">
        <v>0</v>
      </c>
      <c r="CW154" s="44">
        <v>0</v>
      </c>
      <c r="CX154" s="44">
        <v>0</v>
      </c>
      <c r="CY154" s="44">
        <v>0</v>
      </c>
      <c r="CZ154" s="44">
        <v>0</v>
      </c>
      <c r="DA154" s="44">
        <v>0</v>
      </c>
      <c r="DB154" s="44">
        <v>0</v>
      </c>
      <c r="DC154" s="44">
        <v>0</v>
      </c>
      <c r="DD154" s="44">
        <v>0</v>
      </c>
      <c r="DE154" s="44">
        <v>0</v>
      </c>
      <c r="DF154" s="44">
        <v>0</v>
      </c>
      <c r="DG154" s="44">
        <v>0</v>
      </c>
      <c r="DH154" s="44">
        <v>0</v>
      </c>
      <c r="DI154" s="44">
        <v>0</v>
      </c>
      <c r="DJ154" s="44">
        <v>0</v>
      </c>
      <c r="DK154" s="44">
        <v>0</v>
      </c>
      <c r="DL154" s="44">
        <v>0</v>
      </c>
      <c r="DM154" s="44">
        <v>0</v>
      </c>
      <c r="DN154" s="44">
        <v>0</v>
      </c>
      <c r="DO154" s="44">
        <v>0</v>
      </c>
      <c r="DP154" s="44">
        <v>0</v>
      </c>
      <c r="DQ154" s="44">
        <v>0</v>
      </c>
      <c r="DR154" s="44">
        <v>0</v>
      </c>
      <c r="DS154" s="44">
        <v>0</v>
      </c>
      <c r="DT154" s="44">
        <v>3.9369489802456781</v>
      </c>
      <c r="DU154" s="44">
        <v>0</v>
      </c>
      <c r="DV154" s="44">
        <v>0</v>
      </c>
      <c r="DW154" s="44">
        <v>0</v>
      </c>
      <c r="DX154" s="44">
        <v>0</v>
      </c>
      <c r="DY154" s="44">
        <v>0</v>
      </c>
      <c r="DZ154" s="44">
        <v>0</v>
      </c>
      <c r="EA154" s="44">
        <v>0</v>
      </c>
      <c r="EB154" s="44">
        <v>0</v>
      </c>
    </row>
    <row r="155" spans="2:132" x14ac:dyDescent="0.25">
      <c r="B155" s="41" t="s">
        <v>244</v>
      </c>
      <c r="C155" s="47" t="s">
        <v>101</v>
      </c>
      <c r="D155" s="46">
        <v>2</v>
      </c>
      <c r="E155" s="86" t="s">
        <v>52</v>
      </c>
      <c r="F155" s="43">
        <v>206.2</v>
      </c>
      <c r="G155" s="43">
        <v>42.773860465116286</v>
      </c>
      <c r="H155" s="44">
        <v>42.773860465116286</v>
      </c>
      <c r="I155" s="44">
        <v>28.422733763922498</v>
      </c>
      <c r="J155" s="44">
        <v>28.422733763922498</v>
      </c>
      <c r="K155" s="44">
        <v>44.057076279069776</v>
      </c>
      <c r="L155" s="44">
        <v>44.057076279069776</v>
      </c>
      <c r="M155" s="44">
        <v>20.207599999999999</v>
      </c>
      <c r="N155" s="44">
        <v>145.9896</v>
      </c>
      <c r="O155" s="44">
        <v>23.300599999999999</v>
      </c>
      <c r="P155" s="44">
        <v>8.8114152558139551</v>
      </c>
      <c r="Q155" s="44">
        <v>8.8114152558139551</v>
      </c>
      <c r="R155" s="44">
        <v>5.8550831553680345</v>
      </c>
      <c r="S155" s="44">
        <v>5.8550831553680345</v>
      </c>
      <c r="T155" s="44">
        <v>26.434245767441865</v>
      </c>
      <c r="U155" s="44">
        <v>26.434245767441865</v>
      </c>
      <c r="V155" s="44">
        <v>17.565249466104106</v>
      </c>
      <c r="W155" s="44">
        <v>17.565249466104106</v>
      </c>
      <c r="X155" s="44">
        <v>11.014269069767444</v>
      </c>
      <c r="Y155" s="44">
        <v>11.014269069767444</v>
      </c>
      <c r="Z155" s="44">
        <v>7.3188539442100433</v>
      </c>
      <c r="AA155" s="44">
        <v>7.3188539442100433</v>
      </c>
      <c r="AB155" s="44">
        <v>3.45129171760325</v>
      </c>
      <c r="AC155" s="44">
        <v>8.3112739321874169</v>
      </c>
      <c r="AD155" s="44">
        <v>3.1836405231768752</v>
      </c>
      <c r="AE155" s="44">
        <v>2.3964599091632137</v>
      </c>
      <c r="AF155" s="44">
        <v>7.1893797274896416</v>
      </c>
      <c r="AG155" s="44">
        <v>2.9955748864540173</v>
      </c>
      <c r="AH155" s="44">
        <v>11.982299545816069</v>
      </c>
      <c r="AJ155" s="63" t="s">
        <v>63</v>
      </c>
      <c r="AK155" s="44">
        <v>0</v>
      </c>
      <c r="AL155" s="44">
        <v>0</v>
      </c>
      <c r="AM155" s="44">
        <v>23.300599999999999</v>
      </c>
      <c r="AN155" s="44">
        <v>23.300599999999999</v>
      </c>
      <c r="AO155" s="44">
        <v>0</v>
      </c>
      <c r="AP155" s="44">
        <v>0</v>
      </c>
      <c r="AQ155" s="44">
        <v>0</v>
      </c>
      <c r="AR155" s="44">
        <v>0</v>
      </c>
      <c r="AS155" s="44">
        <v>0</v>
      </c>
      <c r="AT155" s="44">
        <v>0</v>
      </c>
      <c r="AU155" s="44">
        <v>0</v>
      </c>
      <c r="AV155" s="44">
        <v>0</v>
      </c>
      <c r="AW155" s="44">
        <v>0</v>
      </c>
      <c r="AX155" s="44">
        <v>0</v>
      </c>
      <c r="AY155" s="44">
        <v>11.014269069767444</v>
      </c>
      <c r="AZ155" s="44">
        <v>0</v>
      </c>
      <c r="BA155" s="44">
        <v>0</v>
      </c>
      <c r="BB155" s="44">
        <v>0</v>
      </c>
      <c r="BC155" s="44">
        <v>11.014269069767444</v>
      </c>
      <c r="BD155" s="44">
        <v>11.014269069767444</v>
      </c>
      <c r="BE155" s="44">
        <v>0</v>
      </c>
      <c r="BF155" s="44">
        <v>0</v>
      </c>
      <c r="BG155" s="44">
        <v>0</v>
      </c>
      <c r="BH155" s="44">
        <v>11.014269069767444</v>
      </c>
      <c r="BI155" s="44">
        <v>7.3188539442100433</v>
      </c>
      <c r="BJ155" s="44">
        <v>0</v>
      </c>
      <c r="BK155" s="44">
        <v>0</v>
      </c>
      <c r="BL155" s="44">
        <v>0</v>
      </c>
      <c r="BM155" s="44">
        <v>7.3188539442100433</v>
      </c>
      <c r="BN155" s="44">
        <v>3.1836405231768752</v>
      </c>
      <c r="BO155" s="44">
        <v>2.9955748864540173</v>
      </c>
      <c r="BP155" s="44">
        <v>0</v>
      </c>
      <c r="BQ155" s="44">
        <v>0</v>
      </c>
      <c r="BR155" s="44">
        <v>0</v>
      </c>
      <c r="BS155" s="44">
        <v>2.9955748864540173</v>
      </c>
      <c r="BT155" s="64">
        <v>2017</v>
      </c>
      <c r="BU155" s="44">
        <v>0</v>
      </c>
      <c r="BV155" s="44">
        <v>23.300599999999999</v>
      </c>
      <c r="BW155" s="44">
        <v>0</v>
      </c>
      <c r="BX155" s="44">
        <v>0</v>
      </c>
      <c r="BY155" s="44">
        <v>0</v>
      </c>
      <c r="BZ155" s="44">
        <v>0</v>
      </c>
      <c r="CA155" s="44">
        <v>0</v>
      </c>
      <c r="CB155" s="44">
        <v>0</v>
      </c>
      <c r="CC155" s="44">
        <v>0</v>
      </c>
      <c r="CD155" s="44">
        <v>0</v>
      </c>
      <c r="CE155" s="44">
        <v>0</v>
      </c>
      <c r="CF155" s="44">
        <v>11.014269069767444</v>
      </c>
      <c r="CG155" s="44">
        <v>0</v>
      </c>
      <c r="CH155" s="44">
        <v>0</v>
      </c>
      <c r="CI155" s="44">
        <v>0</v>
      </c>
      <c r="CJ155" s="44">
        <v>0</v>
      </c>
      <c r="CK155" s="44">
        <v>0</v>
      </c>
      <c r="CL155" s="44">
        <v>0</v>
      </c>
      <c r="CM155" s="44">
        <v>0</v>
      </c>
      <c r="CN155" s="44">
        <v>0</v>
      </c>
      <c r="CO155" s="44">
        <v>0</v>
      </c>
      <c r="CP155" s="44">
        <v>0</v>
      </c>
      <c r="CQ155" s="44">
        <v>0</v>
      </c>
      <c r="CR155" s="44">
        <v>0</v>
      </c>
      <c r="CS155" s="44">
        <v>0</v>
      </c>
      <c r="CT155" s="44">
        <v>0</v>
      </c>
      <c r="CU155" s="44">
        <v>0</v>
      </c>
      <c r="CV155" s="44">
        <v>0</v>
      </c>
      <c r="CW155" s="44">
        <v>0</v>
      </c>
      <c r="CX155" s="44">
        <v>0</v>
      </c>
      <c r="CY155" s="44">
        <v>0</v>
      </c>
      <c r="CZ155" s="44">
        <v>0</v>
      </c>
      <c r="DA155" s="44">
        <v>0</v>
      </c>
      <c r="DB155" s="44">
        <v>0</v>
      </c>
      <c r="DC155" s="44">
        <v>0</v>
      </c>
      <c r="DD155" s="44">
        <v>0</v>
      </c>
      <c r="DE155" s="44">
        <v>0</v>
      </c>
      <c r="DF155" s="44">
        <v>0</v>
      </c>
      <c r="DG155" s="44">
        <v>0</v>
      </c>
      <c r="DH155" s="44">
        <v>0</v>
      </c>
      <c r="DI155" s="44">
        <v>0</v>
      </c>
      <c r="DJ155" s="44">
        <v>0</v>
      </c>
      <c r="DK155" s="44">
        <v>0</v>
      </c>
      <c r="DL155" s="44">
        <v>0</v>
      </c>
      <c r="DM155" s="44">
        <v>0</v>
      </c>
      <c r="DN155" s="44">
        <v>0</v>
      </c>
      <c r="DO155" s="44">
        <v>0</v>
      </c>
      <c r="DP155" s="44">
        <v>0</v>
      </c>
      <c r="DQ155" s="44">
        <v>0</v>
      </c>
      <c r="DR155" s="44">
        <v>0</v>
      </c>
      <c r="DS155" s="44">
        <v>0</v>
      </c>
      <c r="DT155" s="44">
        <v>2.9955748864540173</v>
      </c>
      <c r="DU155" s="44">
        <v>0</v>
      </c>
      <c r="DV155" s="44">
        <v>0</v>
      </c>
      <c r="DW155" s="44">
        <v>0</v>
      </c>
      <c r="DX155" s="44">
        <v>0</v>
      </c>
      <c r="DY155" s="44">
        <v>0</v>
      </c>
      <c r="DZ155" s="44">
        <v>0</v>
      </c>
      <c r="EA155" s="44">
        <v>0</v>
      </c>
      <c r="EB155" s="44">
        <v>0</v>
      </c>
    </row>
    <row r="156" spans="2:132" x14ac:dyDescent="0.25">
      <c r="B156" s="41" t="s">
        <v>245</v>
      </c>
      <c r="C156" s="47" t="s">
        <v>101</v>
      </c>
      <c r="D156" s="46">
        <v>2</v>
      </c>
      <c r="E156" s="86" t="s">
        <v>52</v>
      </c>
      <c r="F156" s="43">
        <v>366.1</v>
      </c>
      <c r="G156" s="43">
        <v>75.943511627906972</v>
      </c>
      <c r="H156" s="44">
        <v>75.943511627906972</v>
      </c>
      <c r="I156" s="44">
        <v>50.463581931252371</v>
      </c>
      <c r="J156" s="44">
        <v>50.463581931252371</v>
      </c>
      <c r="K156" s="44">
        <v>78.221816976744179</v>
      </c>
      <c r="L156" s="44">
        <v>78.221816976744179</v>
      </c>
      <c r="M156" s="44">
        <v>35.877800000000001</v>
      </c>
      <c r="N156" s="44">
        <v>259.19880000000001</v>
      </c>
      <c r="O156" s="44">
        <v>41.369300000000003</v>
      </c>
      <c r="P156" s="44">
        <v>15.644363395348837</v>
      </c>
      <c r="Q156" s="44">
        <v>15.644363395348837</v>
      </c>
      <c r="R156" s="44">
        <v>10.395497877837988</v>
      </c>
      <c r="S156" s="44">
        <v>10.395497877837988</v>
      </c>
      <c r="T156" s="44">
        <v>46.933090186046506</v>
      </c>
      <c r="U156" s="44">
        <v>46.933090186046506</v>
      </c>
      <c r="V156" s="44">
        <v>31.186493633513962</v>
      </c>
      <c r="W156" s="44">
        <v>31.186493633513962</v>
      </c>
      <c r="X156" s="44">
        <v>19.555454244186045</v>
      </c>
      <c r="Y156" s="44">
        <v>19.555454244186045</v>
      </c>
      <c r="Z156" s="44">
        <v>12.994372347297485</v>
      </c>
      <c r="AA156" s="44">
        <v>12.994372347297485</v>
      </c>
      <c r="AB156" s="44">
        <v>3.4512825091799946</v>
      </c>
      <c r="AC156" s="44">
        <v>8.3112517568008037</v>
      </c>
      <c r="AD156" s="44">
        <v>3.1836320288762399</v>
      </c>
      <c r="AE156" s="44">
        <v>4.2548317827373507</v>
      </c>
      <c r="AF156" s="44">
        <v>12.764495348212051</v>
      </c>
      <c r="AG156" s="44">
        <v>5.3185397284216878</v>
      </c>
      <c r="AH156" s="44">
        <v>21.274158913686751</v>
      </c>
      <c r="AJ156" s="63" t="s">
        <v>63</v>
      </c>
      <c r="AK156" s="44">
        <v>0</v>
      </c>
      <c r="AL156" s="44">
        <v>0</v>
      </c>
      <c r="AM156" s="44">
        <v>41.369300000000003</v>
      </c>
      <c r="AN156" s="44">
        <v>41.369300000000003</v>
      </c>
      <c r="AO156" s="44">
        <v>0</v>
      </c>
      <c r="AP156" s="44">
        <v>0</v>
      </c>
      <c r="AQ156" s="44">
        <v>0</v>
      </c>
      <c r="AR156" s="44">
        <v>0</v>
      </c>
      <c r="AS156" s="44">
        <v>0</v>
      </c>
      <c r="AT156" s="44">
        <v>0</v>
      </c>
      <c r="AU156" s="44">
        <v>0</v>
      </c>
      <c r="AV156" s="44">
        <v>0</v>
      </c>
      <c r="AW156" s="44">
        <v>0</v>
      </c>
      <c r="AX156" s="44">
        <v>0</v>
      </c>
      <c r="AY156" s="44">
        <v>19.555454244186045</v>
      </c>
      <c r="AZ156" s="44">
        <v>0</v>
      </c>
      <c r="BA156" s="44">
        <v>0</v>
      </c>
      <c r="BB156" s="44">
        <v>0</v>
      </c>
      <c r="BC156" s="44">
        <v>19.555454244186045</v>
      </c>
      <c r="BD156" s="44">
        <v>19.555454244186045</v>
      </c>
      <c r="BE156" s="44">
        <v>0</v>
      </c>
      <c r="BF156" s="44">
        <v>0</v>
      </c>
      <c r="BG156" s="44">
        <v>0</v>
      </c>
      <c r="BH156" s="44">
        <v>19.555454244186045</v>
      </c>
      <c r="BI156" s="44">
        <v>12.994372347297485</v>
      </c>
      <c r="BJ156" s="44">
        <v>0</v>
      </c>
      <c r="BK156" s="44">
        <v>0</v>
      </c>
      <c r="BL156" s="44">
        <v>0</v>
      </c>
      <c r="BM156" s="44">
        <v>12.994372347297485</v>
      </c>
      <c r="BN156" s="44">
        <v>3.1836320288762399</v>
      </c>
      <c r="BO156" s="44">
        <v>5.3185397284216878</v>
      </c>
      <c r="BP156" s="44">
        <v>0</v>
      </c>
      <c r="BQ156" s="44">
        <v>0</v>
      </c>
      <c r="BR156" s="44">
        <v>0</v>
      </c>
      <c r="BS156" s="44">
        <v>5.3185397284216878</v>
      </c>
      <c r="BT156" s="64">
        <v>2017</v>
      </c>
      <c r="BU156" s="44">
        <v>0</v>
      </c>
      <c r="BV156" s="44">
        <v>41.369300000000003</v>
      </c>
      <c r="BW156" s="44">
        <v>0</v>
      </c>
      <c r="BX156" s="44">
        <v>0</v>
      </c>
      <c r="BY156" s="44">
        <v>0</v>
      </c>
      <c r="BZ156" s="44">
        <v>0</v>
      </c>
      <c r="CA156" s="44">
        <v>0</v>
      </c>
      <c r="CB156" s="44">
        <v>0</v>
      </c>
      <c r="CC156" s="44">
        <v>0</v>
      </c>
      <c r="CD156" s="44">
        <v>0</v>
      </c>
      <c r="CE156" s="44">
        <v>0</v>
      </c>
      <c r="CF156" s="44">
        <v>19.555454244186045</v>
      </c>
      <c r="CG156" s="44">
        <v>0</v>
      </c>
      <c r="CH156" s="44">
        <v>0</v>
      </c>
      <c r="CI156" s="44">
        <v>0</v>
      </c>
      <c r="CJ156" s="44">
        <v>0</v>
      </c>
      <c r="CK156" s="44">
        <v>0</v>
      </c>
      <c r="CL156" s="44">
        <v>0</v>
      </c>
      <c r="CM156" s="44">
        <v>0</v>
      </c>
      <c r="CN156" s="44">
        <v>0</v>
      </c>
      <c r="CO156" s="44">
        <v>0</v>
      </c>
      <c r="CP156" s="44">
        <v>0</v>
      </c>
      <c r="CQ156" s="44">
        <v>0</v>
      </c>
      <c r="CR156" s="44">
        <v>0</v>
      </c>
      <c r="CS156" s="44">
        <v>0</v>
      </c>
      <c r="CT156" s="44">
        <v>0</v>
      </c>
      <c r="CU156" s="44">
        <v>0</v>
      </c>
      <c r="CV156" s="44">
        <v>0</v>
      </c>
      <c r="CW156" s="44">
        <v>0</v>
      </c>
      <c r="CX156" s="44">
        <v>0</v>
      </c>
      <c r="CY156" s="44">
        <v>0</v>
      </c>
      <c r="CZ156" s="44">
        <v>0</v>
      </c>
      <c r="DA156" s="44">
        <v>0</v>
      </c>
      <c r="DB156" s="44">
        <v>0</v>
      </c>
      <c r="DC156" s="44">
        <v>0</v>
      </c>
      <c r="DD156" s="44">
        <v>0</v>
      </c>
      <c r="DE156" s="44">
        <v>0</v>
      </c>
      <c r="DF156" s="44">
        <v>0</v>
      </c>
      <c r="DG156" s="44">
        <v>0</v>
      </c>
      <c r="DH156" s="44">
        <v>0</v>
      </c>
      <c r="DI156" s="44">
        <v>0</v>
      </c>
      <c r="DJ156" s="44">
        <v>0</v>
      </c>
      <c r="DK156" s="44">
        <v>0</v>
      </c>
      <c r="DL156" s="44">
        <v>0</v>
      </c>
      <c r="DM156" s="44">
        <v>0</v>
      </c>
      <c r="DN156" s="44">
        <v>0</v>
      </c>
      <c r="DO156" s="44">
        <v>0</v>
      </c>
      <c r="DP156" s="44">
        <v>0</v>
      </c>
      <c r="DQ156" s="44">
        <v>0</v>
      </c>
      <c r="DR156" s="44">
        <v>0</v>
      </c>
      <c r="DS156" s="44">
        <v>0</v>
      </c>
      <c r="DT156" s="44">
        <v>5.3185397284216878</v>
      </c>
      <c r="DU156" s="44">
        <v>0</v>
      </c>
      <c r="DV156" s="44">
        <v>0</v>
      </c>
      <c r="DW156" s="44">
        <v>0</v>
      </c>
      <c r="DX156" s="44">
        <v>0</v>
      </c>
      <c r="DY156" s="44">
        <v>0</v>
      </c>
      <c r="DZ156" s="44">
        <v>0</v>
      </c>
      <c r="EA156" s="44">
        <v>0</v>
      </c>
      <c r="EB156" s="44">
        <v>0</v>
      </c>
    </row>
    <row r="157" spans="2:132" x14ac:dyDescent="0.25">
      <c r="B157" s="41" t="s">
        <v>246</v>
      </c>
      <c r="C157" s="47" t="s">
        <v>101</v>
      </c>
      <c r="D157" s="46">
        <v>2</v>
      </c>
      <c r="E157" s="86" t="s">
        <v>52</v>
      </c>
      <c r="F157" s="43">
        <v>398.2</v>
      </c>
      <c r="G157" s="43">
        <v>82.194046511627917</v>
      </c>
      <c r="H157" s="44">
        <v>82.194046511627917</v>
      </c>
      <c r="I157" s="44">
        <v>54.616989805834955</v>
      </c>
      <c r="J157" s="44">
        <v>54.616989805834955</v>
      </c>
      <c r="K157" s="44">
        <v>84.659867906976757</v>
      </c>
      <c r="L157" s="44">
        <v>84.659867906976757</v>
      </c>
      <c r="M157" s="44">
        <v>39.023600000000002</v>
      </c>
      <c r="N157" s="44">
        <v>281.92559999999997</v>
      </c>
      <c r="O157" s="44">
        <v>44.996600000000001</v>
      </c>
      <c r="P157" s="44">
        <v>16.931973581395351</v>
      </c>
      <c r="Q157" s="44">
        <v>16.931973581395351</v>
      </c>
      <c r="R157" s="44">
        <v>11.251099900002</v>
      </c>
      <c r="S157" s="44">
        <v>11.251099900002</v>
      </c>
      <c r="T157" s="44">
        <v>50.795920744186056</v>
      </c>
      <c r="U157" s="44">
        <v>50.795920744186056</v>
      </c>
      <c r="V157" s="44">
        <v>33.753299700006004</v>
      </c>
      <c r="W157" s="44">
        <v>33.753299700006004</v>
      </c>
      <c r="X157" s="44">
        <v>21.164966976744189</v>
      </c>
      <c r="Y157" s="44">
        <v>21.164966976744189</v>
      </c>
      <c r="Z157" s="44">
        <v>14.063874875002501</v>
      </c>
      <c r="AA157" s="44">
        <v>14.063874875002501</v>
      </c>
      <c r="AB157" s="44">
        <v>3.4684253403521077</v>
      </c>
      <c r="AC157" s="44">
        <v>8.3525344930928291</v>
      </c>
      <c r="AD157" s="44">
        <v>3.1994454159982704</v>
      </c>
      <c r="AE157" s="44">
        <v>4.6050259456392348</v>
      </c>
      <c r="AF157" s="44">
        <v>13.815077836917705</v>
      </c>
      <c r="AG157" s="44">
        <v>5.7562824320490433</v>
      </c>
      <c r="AH157" s="44">
        <v>23.025129728196173</v>
      </c>
      <c r="AJ157" s="63" t="s">
        <v>63</v>
      </c>
      <c r="AK157" s="44">
        <v>0</v>
      </c>
      <c r="AL157" s="44">
        <v>0</v>
      </c>
      <c r="AM157" s="44">
        <v>44.996600000000001</v>
      </c>
      <c r="AN157" s="44">
        <v>44.996600000000001</v>
      </c>
      <c r="AO157" s="44">
        <v>0</v>
      </c>
      <c r="AP157" s="44">
        <v>0</v>
      </c>
      <c r="AQ157" s="44">
        <v>0</v>
      </c>
      <c r="AR157" s="44">
        <v>0</v>
      </c>
      <c r="AS157" s="44">
        <v>0</v>
      </c>
      <c r="AT157" s="44">
        <v>0</v>
      </c>
      <c r="AU157" s="44">
        <v>0</v>
      </c>
      <c r="AV157" s="44">
        <v>0</v>
      </c>
      <c r="AW157" s="44">
        <v>0</v>
      </c>
      <c r="AX157" s="44">
        <v>0</v>
      </c>
      <c r="AY157" s="44">
        <v>21.164966976744189</v>
      </c>
      <c r="AZ157" s="44">
        <v>0</v>
      </c>
      <c r="BA157" s="44">
        <v>0</v>
      </c>
      <c r="BB157" s="44">
        <v>0</v>
      </c>
      <c r="BC157" s="44">
        <v>21.164966976744189</v>
      </c>
      <c r="BD157" s="44">
        <v>21.164966976744189</v>
      </c>
      <c r="BE157" s="44">
        <v>0</v>
      </c>
      <c r="BF157" s="44">
        <v>0</v>
      </c>
      <c r="BG157" s="44">
        <v>0</v>
      </c>
      <c r="BH157" s="44">
        <v>21.164966976744189</v>
      </c>
      <c r="BI157" s="44">
        <v>14.063874875002501</v>
      </c>
      <c r="BJ157" s="44">
        <v>0</v>
      </c>
      <c r="BK157" s="44">
        <v>0</v>
      </c>
      <c r="BL157" s="44">
        <v>0</v>
      </c>
      <c r="BM157" s="44">
        <v>14.063874875002501</v>
      </c>
      <c r="BN157" s="44">
        <v>3.1994454159982704</v>
      </c>
      <c r="BO157" s="44">
        <v>5.7562824320490433</v>
      </c>
      <c r="BP157" s="44">
        <v>0</v>
      </c>
      <c r="BQ157" s="44">
        <v>0</v>
      </c>
      <c r="BR157" s="44">
        <v>0</v>
      </c>
      <c r="BS157" s="44">
        <v>5.7562824320490433</v>
      </c>
      <c r="BT157" s="64">
        <v>2017</v>
      </c>
      <c r="BU157" s="44">
        <v>0</v>
      </c>
      <c r="BV157" s="44">
        <v>44.996600000000001</v>
      </c>
      <c r="BW157" s="44">
        <v>0</v>
      </c>
      <c r="BX157" s="44">
        <v>0</v>
      </c>
      <c r="BY157" s="44">
        <v>0</v>
      </c>
      <c r="BZ157" s="44">
        <v>0</v>
      </c>
      <c r="CA157" s="44">
        <v>0</v>
      </c>
      <c r="CB157" s="44">
        <v>0</v>
      </c>
      <c r="CC157" s="44">
        <v>0</v>
      </c>
      <c r="CD157" s="44">
        <v>0</v>
      </c>
      <c r="CE157" s="44">
        <v>0</v>
      </c>
      <c r="CF157" s="44">
        <v>21.164966976744189</v>
      </c>
      <c r="CG157" s="44">
        <v>0</v>
      </c>
      <c r="CH157" s="44">
        <v>0</v>
      </c>
      <c r="CI157" s="44">
        <v>0</v>
      </c>
      <c r="CJ157" s="44">
        <v>0</v>
      </c>
      <c r="CK157" s="44">
        <v>0</v>
      </c>
      <c r="CL157" s="44">
        <v>0</v>
      </c>
      <c r="CM157" s="44">
        <v>0</v>
      </c>
      <c r="CN157" s="44">
        <v>0</v>
      </c>
      <c r="CO157" s="44">
        <v>0</v>
      </c>
      <c r="CP157" s="44">
        <v>0</v>
      </c>
      <c r="CQ157" s="44">
        <v>0</v>
      </c>
      <c r="CR157" s="44">
        <v>0</v>
      </c>
      <c r="CS157" s="44">
        <v>0</v>
      </c>
      <c r="CT157" s="44">
        <v>0</v>
      </c>
      <c r="CU157" s="44">
        <v>0</v>
      </c>
      <c r="CV157" s="44">
        <v>0</v>
      </c>
      <c r="CW157" s="44">
        <v>0</v>
      </c>
      <c r="CX157" s="44">
        <v>0</v>
      </c>
      <c r="CY157" s="44">
        <v>0</v>
      </c>
      <c r="CZ157" s="44">
        <v>0</v>
      </c>
      <c r="DA157" s="44">
        <v>0</v>
      </c>
      <c r="DB157" s="44">
        <v>0</v>
      </c>
      <c r="DC157" s="44">
        <v>0</v>
      </c>
      <c r="DD157" s="44">
        <v>0</v>
      </c>
      <c r="DE157" s="44">
        <v>0</v>
      </c>
      <c r="DF157" s="44">
        <v>0</v>
      </c>
      <c r="DG157" s="44">
        <v>0</v>
      </c>
      <c r="DH157" s="44">
        <v>0</v>
      </c>
      <c r="DI157" s="44">
        <v>0</v>
      </c>
      <c r="DJ157" s="44">
        <v>0</v>
      </c>
      <c r="DK157" s="44">
        <v>0</v>
      </c>
      <c r="DL157" s="44">
        <v>0</v>
      </c>
      <c r="DM157" s="44">
        <v>0</v>
      </c>
      <c r="DN157" s="44">
        <v>0</v>
      </c>
      <c r="DO157" s="44">
        <v>0</v>
      </c>
      <c r="DP157" s="44">
        <v>0</v>
      </c>
      <c r="DQ157" s="44">
        <v>0</v>
      </c>
      <c r="DR157" s="44">
        <v>0</v>
      </c>
      <c r="DS157" s="44">
        <v>0</v>
      </c>
      <c r="DT157" s="44">
        <v>5.7562824320490433</v>
      </c>
      <c r="DU157" s="44">
        <v>0</v>
      </c>
      <c r="DV157" s="44">
        <v>0</v>
      </c>
      <c r="DW157" s="44">
        <v>0</v>
      </c>
      <c r="DX157" s="44">
        <v>0</v>
      </c>
      <c r="DY157" s="44">
        <v>0</v>
      </c>
      <c r="DZ157" s="44">
        <v>0</v>
      </c>
      <c r="EA157" s="44">
        <v>0</v>
      </c>
      <c r="EB157" s="44">
        <v>0</v>
      </c>
    </row>
    <row r="158" spans="2:132" x14ac:dyDescent="0.25">
      <c r="B158" s="41" t="s">
        <v>247</v>
      </c>
      <c r="C158" s="47" t="s">
        <v>101</v>
      </c>
      <c r="D158" s="46">
        <v>2</v>
      </c>
      <c r="E158" s="86" t="s">
        <v>52</v>
      </c>
      <c r="F158" s="43">
        <v>928.3</v>
      </c>
      <c r="G158" s="43">
        <v>161.5528139534884</v>
      </c>
      <c r="H158" s="44">
        <v>161.5528139534884</v>
      </c>
      <c r="I158" s="44">
        <v>107.34996958147535</v>
      </c>
      <c r="J158" s="44">
        <v>107.34996958147535</v>
      </c>
      <c r="K158" s="44">
        <v>166.39939837209306</v>
      </c>
      <c r="L158" s="44">
        <v>166.39939837209306</v>
      </c>
      <c r="M158" s="44">
        <v>90.973399999999998</v>
      </c>
      <c r="N158" s="44">
        <v>657.2364</v>
      </c>
      <c r="O158" s="44">
        <v>104.89789999999999</v>
      </c>
      <c r="P158" s="44">
        <v>29.951891706976749</v>
      </c>
      <c r="Q158" s="44">
        <v>29.951891706976749</v>
      </c>
      <c r="R158" s="44">
        <v>19.90268436040553</v>
      </c>
      <c r="S158" s="44">
        <v>19.90268436040553</v>
      </c>
      <c r="T158" s="44">
        <v>93.183663088372128</v>
      </c>
      <c r="U158" s="44">
        <v>93.183663088372128</v>
      </c>
      <c r="V158" s="44">
        <v>61.919462454594999</v>
      </c>
      <c r="W158" s="44">
        <v>61.919462454594999</v>
      </c>
      <c r="X158" s="44">
        <v>36.607867641860473</v>
      </c>
      <c r="Y158" s="44">
        <v>36.607867641860473</v>
      </c>
      <c r="Z158" s="44">
        <v>24.325503107162316</v>
      </c>
      <c r="AA158" s="44">
        <v>24.325503107162316</v>
      </c>
      <c r="AB158" s="44">
        <v>4.5709110566503686</v>
      </c>
      <c r="AC158" s="44">
        <v>10.61437509219247</v>
      </c>
      <c r="AD158" s="44">
        <v>4.312260245466998</v>
      </c>
      <c r="AE158" s="44">
        <v>8.1460815993216258</v>
      </c>
      <c r="AF158" s="44">
        <v>25.343364975667285</v>
      </c>
      <c r="AG158" s="44">
        <v>9.9563219547264321</v>
      </c>
      <c r="AH158" s="44">
        <v>45.256008885120146</v>
      </c>
      <c r="AJ158" s="63" t="s">
        <v>63</v>
      </c>
      <c r="AK158" s="44">
        <v>0</v>
      </c>
      <c r="AL158" s="44">
        <v>0</v>
      </c>
      <c r="AM158" s="44">
        <v>104.89789999999999</v>
      </c>
      <c r="AN158" s="44">
        <v>104.89789999999999</v>
      </c>
      <c r="AO158" s="44">
        <v>0</v>
      </c>
      <c r="AP158" s="44">
        <v>0</v>
      </c>
      <c r="AQ158" s="44">
        <v>0</v>
      </c>
      <c r="AR158" s="44">
        <v>0</v>
      </c>
      <c r="AS158" s="44">
        <v>0</v>
      </c>
      <c r="AT158" s="44">
        <v>0</v>
      </c>
      <c r="AU158" s="44">
        <v>0</v>
      </c>
      <c r="AV158" s="44">
        <v>0</v>
      </c>
      <c r="AW158" s="44">
        <v>0</v>
      </c>
      <c r="AX158" s="44">
        <v>0</v>
      </c>
      <c r="AY158" s="44">
        <v>36.607867641860473</v>
      </c>
      <c r="AZ158" s="44">
        <v>0</v>
      </c>
      <c r="BA158" s="44">
        <v>0</v>
      </c>
      <c r="BB158" s="44">
        <v>0</v>
      </c>
      <c r="BC158" s="44">
        <v>36.607867641860473</v>
      </c>
      <c r="BD158" s="44">
        <v>36.607867641860473</v>
      </c>
      <c r="BE158" s="44">
        <v>0</v>
      </c>
      <c r="BF158" s="44">
        <v>0</v>
      </c>
      <c r="BG158" s="44">
        <v>0</v>
      </c>
      <c r="BH158" s="44">
        <v>36.607867641860473</v>
      </c>
      <c r="BI158" s="44">
        <v>24.325503107162316</v>
      </c>
      <c r="BJ158" s="44">
        <v>0</v>
      </c>
      <c r="BK158" s="44">
        <v>0</v>
      </c>
      <c r="BL158" s="44">
        <v>0</v>
      </c>
      <c r="BM158" s="44">
        <v>24.325503107162316</v>
      </c>
      <c r="BN158" s="44">
        <v>4.312260245466998</v>
      </c>
      <c r="BO158" s="44">
        <v>9.9563219547264321</v>
      </c>
      <c r="BP158" s="44">
        <v>0</v>
      </c>
      <c r="BQ158" s="44">
        <v>0</v>
      </c>
      <c r="BR158" s="44">
        <v>0</v>
      </c>
      <c r="BS158" s="44">
        <v>9.9563219547264321</v>
      </c>
      <c r="BT158" s="64">
        <v>2017</v>
      </c>
      <c r="BU158" s="44">
        <v>0</v>
      </c>
      <c r="BV158" s="44">
        <v>104.89789999999999</v>
      </c>
      <c r="BW158" s="44">
        <v>0</v>
      </c>
      <c r="BX158" s="44">
        <v>0</v>
      </c>
      <c r="BY158" s="44">
        <v>0</v>
      </c>
      <c r="BZ158" s="44">
        <v>0</v>
      </c>
      <c r="CA158" s="44">
        <v>0</v>
      </c>
      <c r="CB158" s="44">
        <v>0</v>
      </c>
      <c r="CC158" s="44">
        <v>0</v>
      </c>
      <c r="CD158" s="44">
        <v>0</v>
      </c>
      <c r="CE158" s="44">
        <v>0</v>
      </c>
      <c r="CF158" s="44">
        <v>36.607867641860473</v>
      </c>
      <c r="CG158" s="44">
        <v>0</v>
      </c>
      <c r="CH158" s="44">
        <v>0</v>
      </c>
      <c r="CI158" s="44">
        <v>0</v>
      </c>
      <c r="CJ158" s="44">
        <v>0</v>
      </c>
      <c r="CK158" s="44">
        <v>0</v>
      </c>
      <c r="CL158" s="44">
        <v>0</v>
      </c>
      <c r="CM158" s="44">
        <v>0</v>
      </c>
      <c r="CN158" s="44">
        <v>0</v>
      </c>
      <c r="CO158" s="44">
        <v>0</v>
      </c>
      <c r="CP158" s="44">
        <v>0</v>
      </c>
      <c r="CQ158" s="44">
        <v>0</v>
      </c>
      <c r="CR158" s="44">
        <v>0</v>
      </c>
      <c r="CS158" s="44">
        <v>0</v>
      </c>
      <c r="CT158" s="44">
        <v>0</v>
      </c>
      <c r="CU158" s="44">
        <v>0</v>
      </c>
      <c r="CV158" s="44">
        <v>0</v>
      </c>
      <c r="CW158" s="44">
        <v>0</v>
      </c>
      <c r="CX158" s="44">
        <v>0</v>
      </c>
      <c r="CY158" s="44">
        <v>0</v>
      </c>
      <c r="CZ158" s="44">
        <v>0</v>
      </c>
      <c r="DA158" s="44">
        <v>0</v>
      </c>
      <c r="DB158" s="44">
        <v>0</v>
      </c>
      <c r="DC158" s="44">
        <v>0</v>
      </c>
      <c r="DD158" s="44">
        <v>0</v>
      </c>
      <c r="DE158" s="44">
        <v>0</v>
      </c>
      <c r="DF158" s="44">
        <v>0</v>
      </c>
      <c r="DG158" s="44">
        <v>0</v>
      </c>
      <c r="DH158" s="44">
        <v>0</v>
      </c>
      <c r="DI158" s="44">
        <v>0</v>
      </c>
      <c r="DJ158" s="44">
        <v>0</v>
      </c>
      <c r="DK158" s="44">
        <v>0</v>
      </c>
      <c r="DL158" s="44">
        <v>0</v>
      </c>
      <c r="DM158" s="44">
        <v>0</v>
      </c>
      <c r="DN158" s="44">
        <v>0</v>
      </c>
      <c r="DO158" s="44">
        <v>0</v>
      </c>
      <c r="DP158" s="44">
        <v>0</v>
      </c>
      <c r="DQ158" s="44">
        <v>0</v>
      </c>
      <c r="DR158" s="44">
        <v>0</v>
      </c>
      <c r="DS158" s="44">
        <v>0</v>
      </c>
      <c r="DT158" s="44">
        <v>9.9563219547264321</v>
      </c>
      <c r="DU158" s="44">
        <v>0</v>
      </c>
      <c r="DV158" s="44">
        <v>0</v>
      </c>
      <c r="DW158" s="44">
        <v>0</v>
      </c>
      <c r="DX158" s="44">
        <v>0</v>
      </c>
      <c r="DY158" s="44">
        <v>0</v>
      </c>
      <c r="DZ158" s="44">
        <v>0</v>
      </c>
      <c r="EA158" s="44">
        <v>0</v>
      </c>
      <c r="EB158" s="44">
        <v>0</v>
      </c>
    </row>
    <row r="159" spans="2:132" x14ac:dyDescent="0.25">
      <c r="B159" s="41" t="s">
        <v>248</v>
      </c>
      <c r="C159" s="47" t="s">
        <v>101</v>
      </c>
      <c r="D159" s="46">
        <v>2</v>
      </c>
      <c r="E159" s="86" t="s">
        <v>52</v>
      </c>
      <c r="F159" s="43">
        <v>709.4</v>
      </c>
      <c r="G159" s="43">
        <v>96.984953488372099</v>
      </c>
      <c r="H159" s="44">
        <v>96.984953488372099</v>
      </c>
      <c r="I159" s="44">
        <v>64.445375800355933</v>
      </c>
      <c r="J159" s="44">
        <v>64.445375800355933</v>
      </c>
      <c r="K159" s="44">
        <v>107.65329837209303</v>
      </c>
      <c r="L159" s="44">
        <v>107.65329837209303</v>
      </c>
      <c r="M159" s="44">
        <v>69.521199999999993</v>
      </c>
      <c r="N159" s="44">
        <v>502.2552</v>
      </c>
      <c r="O159" s="44">
        <v>80.162199999999999</v>
      </c>
      <c r="P159" s="44">
        <v>19.377593706976747</v>
      </c>
      <c r="Q159" s="44">
        <v>19.377593706976747</v>
      </c>
      <c r="R159" s="44">
        <v>12.876186084911117</v>
      </c>
      <c r="S159" s="44">
        <v>12.876186084911117</v>
      </c>
      <c r="T159" s="44">
        <v>60.285847088372101</v>
      </c>
      <c r="U159" s="44">
        <v>60.285847088372101</v>
      </c>
      <c r="V159" s="44">
        <v>40.059245597501253</v>
      </c>
      <c r="W159" s="44">
        <v>40.059245597501253</v>
      </c>
      <c r="X159" s="44">
        <v>23.683725641860466</v>
      </c>
      <c r="Y159" s="44">
        <v>23.683725641860466</v>
      </c>
      <c r="Z159" s="44">
        <v>15.737560770446921</v>
      </c>
      <c r="AA159" s="44">
        <v>15.737560770446921</v>
      </c>
      <c r="AB159" s="44">
        <v>5.3992074626405095</v>
      </c>
      <c r="AC159" s="44">
        <v>12.537809749251215</v>
      </c>
      <c r="AD159" s="44">
        <v>5.0936864466654912</v>
      </c>
      <c r="AE159" s="44">
        <v>5.2701666085005634</v>
      </c>
      <c r="AF159" s="44">
        <v>16.396073893112863</v>
      </c>
      <c r="AG159" s="44">
        <v>6.4413147437229101</v>
      </c>
      <c r="AH159" s="44">
        <v>29.278703380558685</v>
      </c>
      <c r="AJ159" s="63" t="s">
        <v>63</v>
      </c>
      <c r="AK159" s="44">
        <v>0</v>
      </c>
      <c r="AL159" s="44">
        <v>0</v>
      </c>
      <c r="AM159" s="44">
        <v>80.162199999999999</v>
      </c>
      <c r="AN159" s="44">
        <v>80.162199999999999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4">
        <v>0</v>
      </c>
      <c r="AU159" s="44">
        <v>0</v>
      </c>
      <c r="AV159" s="44">
        <v>0</v>
      </c>
      <c r="AW159" s="44">
        <v>0</v>
      </c>
      <c r="AX159" s="44">
        <v>0</v>
      </c>
      <c r="AY159" s="44">
        <v>23.683725641860466</v>
      </c>
      <c r="AZ159" s="44">
        <v>0</v>
      </c>
      <c r="BA159" s="44">
        <v>0</v>
      </c>
      <c r="BB159" s="44">
        <v>0</v>
      </c>
      <c r="BC159" s="44">
        <v>23.683725641860466</v>
      </c>
      <c r="BD159" s="44">
        <v>23.683725641860466</v>
      </c>
      <c r="BE159" s="44">
        <v>0</v>
      </c>
      <c r="BF159" s="44">
        <v>0</v>
      </c>
      <c r="BG159" s="44">
        <v>0</v>
      </c>
      <c r="BH159" s="44">
        <v>23.683725641860466</v>
      </c>
      <c r="BI159" s="44">
        <v>15.737560770446921</v>
      </c>
      <c r="BJ159" s="44">
        <v>0</v>
      </c>
      <c r="BK159" s="44">
        <v>0</v>
      </c>
      <c r="BL159" s="44">
        <v>0</v>
      </c>
      <c r="BM159" s="44">
        <v>15.737560770446921</v>
      </c>
      <c r="BN159" s="44">
        <v>5.0936864466654912</v>
      </c>
      <c r="BO159" s="44">
        <v>6.4413147437229101</v>
      </c>
      <c r="BP159" s="44">
        <v>0</v>
      </c>
      <c r="BQ159" s="44">
        <v>0</v>
      </c>
      <c r="BR159" s="44">
        <v>0</v>
      </c>
      <c r="BS159" s="44">
        <v>6.4413147437229101</v>
      </c>
      <c r="BT159" s="64">
        <v>2017</v>
      </c>
      <c r="BU159" s="44">
        <v>0</v>
      </c>
      <c r="BV159" s="44">
        <v>80.162199999999999</v>
      </c>
      <c r="BW159" s="44">
        <v>0</v>
      </c>
      <c r="BX159" s="44">
        <v>0</v>
      </c>
      <c r="BY159" s="44">
        <v>0</v>
      </c>
      <c r="BZ159" s="44">
        <v>0</v>
      </c>
      <c r="CA159" s="44">
        <v>0</v>
      </c>
      <c r="CB159" s="44">
        <v>0</v>
      </c>
      <c r="CC159" s="44">
        <v>0</v>
      </c>
      <c r="CD159" s="44">
        <v>0</v>
      </c>
      <c r="CE159" s="44">
        <v>0</v>
      </c>
      <c r="CF159" s="44">
        <v>23.683725641860466</v>
      </c>
      <c r="CG159" s="44">
        <v>0</v>
      </c>
      <c r="CH159" s="44">
        <v>0</v>
      </c>
      <c r="CI159" s="44">
        <v>0</v>
      </c>
      <c r="CJ159" s="44">
        <v>0</v>
      </c>
      <c r="CK159" s="44">
        <v>0</v>
      </c>
      <c r="CL159" s="44">
        <v>0</v>
      </c>
      <c r="CM159" s="44">
        <v>0</v>
      </c>
      <c r="CN159" s="44">
        <v>0</v>
      </c>
      <c r="CO159" s="44">
        <v>0</v>
      </c>
      <c r="CP159" s="44">
        <v>0</v>
      </c>
      <c r="CQ159" s="44">
        <v>0</v>
      </c>
      <c r="CR159" s="44">
        <v>0</v>
      </c>
      <c r="CS159" s="44">
        <v>0</v>
      </c>
      <c r="CT159" s="44">
        <v>0</v>
      </c>
      <c r="CU159" s="44">
        <v>0</v>
      </c>
      <c r="CV159" s="44">
        <v>0</v>
      </c>
      <c r="CW159" s="44">
        <v>0</v>
      </c>
      <c r="CX159" s="44">
        <v>0</v>
      </c>
      <c r="CY159" s="44">
        <v>0</v>
      </c>
      <c r="CZ159" s="44">
        <v>0</v>
      </c>
      <c r="DA159" s="44">
        <v>0</v>
      </c>
      <c r="DB159" s="44">
        <v>0</v>
      </c>
      <c r="DC159" s="44">
        <v>0</v>
      </c>
      <c r="DD159" s="44">
        <v>0</v>
      </c>
      <c r="DE159" s="44">
        <v>0</v>
      </c>
      <c r="DF159" s="44">
        <v>0</v>
      </c>
      <c r="DG159" s="44">
        <v>0</v>
      </c>
      <c r="DH159" s="44">
        <v>0</v>
      </c>
      <c r="DI159" s="44">
        <v>0</v>
      </c>
      <c r="DJ159" s="44">
        <v>0</v>
      </c>
      <c r="DK159" s="44">
        <v>0</v>
      </c>
      <c r="DL159" s="44">
        <v>0</v>
      </c>
      <c r="DM159" s="44">
        <v>0</v>
      </c>
      <c r="DN159" s="44">
        <v>0</v>
      </c>
      <c r="DO159" s="44">
        <v>0</v>
      </c>
      <c r="DP159" s="44">
        <v>0</v>
      </c>
      <c r="DQ159" s="44">
        <v>0</v>
      </c>
      <c r="DR159" s="44">
        <v>0</v>
      </c>
      <c r="DS159" s="44">
        <v>0</v>
      </c>
      <c r="DT159" s="44">
        <v>6.4413147437229101</v>
      </c>
      <c r="DU159" s="44">
        <v>0</v>
      </c>
      <c r="DV159" s="44">
        <v>0</v>
      </c>
      <c r="DW159" s="44">
        <v>0</v>
      </c>
      <c r="DX159" s="44">
        <v>0</v>
      </c>
      <c r="DY159" s="44">
        <v>0</v>
      </c>
      <c r="DZ159" s="44">
        <v>0</v>
      </c>
      <c r="EA159" s="44">
        <v>0</v>
      </c>
      <c r="EB159" s="44">
        <v>0</v>
      </c>
    </row>
    <row r="160" spans="2:132" x14ac:dyDescent="0.25">
      <c r="B160" s="41" t="s">
        <v>249</v>
      </c>
      <c r="C160" s="47" t="s">
        <v>101</v>
      </c>
      <c r="D160" s="46">
        <v>2</v>
      </c>
      <c r="E160" s="86" t="s">
        <v>52</v>
      </c>
      <c r="F160" s="43">
        <v>561.14</v>
      </c>
      <c r="G160" s="43">
        <v>108.58144186046513</v>
      </c>
      <c r="H160" s="44">
        <v>108.58144186046513</v>
      </c>
      <c r="I160" s="44">
        <v>72.151107712611747</v>
      </c>
      <c r="J160" s="44">
        <v>72.151107712611747</v>
      </c>
      <c r="K160" s="44">
        <v>111.83888511627909</v>
      </c>
      <c r="L160" s="44">
        <v>111.83888511627909</v>
      </c>
      <c r="M160" s="44">
        <v>54.991720000000001</v>
      </c>
      <c r="N160" s="44">
        <v>397.28712000000002</v>
      </c>
      <c r="O160" s="44">
        <v>63.408819999999999</v>
      </c>
      <c r="P160" s="44">
        <v>20.130999320930236</v>
      </c>
      <c r="Q160" s="44">
        <v>20.130999320930236</v>
      </c>
      <c r="R160" s="44">
        <v>13.376815369918218</v>
      </c>
      <c r="S160" s="44">
        <v>13.376815369918218</v>
      </c>
      <c r="T160" s="44">
        <v>62.629775665116291</v>
      </c>
      <c r="U160" s="44">
        <v>62.629775665116291</v>
      </c>
      <c r="V160" s="44">
        <v>41.616758928634454</v>
      </c>
      <c r="W160" s="44">
        <v>41.616758928634454</v>
      </c>
      <c r="X160" s="44">
        <v>24.604554725581398</v>
      </c>
      <c r="Y160" s="44">
        <v>24.604554725581398</v>
      </c>
      <c r="Z160" s="44">
        <v>16.349441007677818</v>
      </c>
      <c r="AA160" s="44">
        <v>16.349441007677818</v>
      </c>
      <c r="AB160" s="44">
        <v>4.1109724907817284</v>
      </c>
      <c r="AC160" s="44">
        <v>9.5463253320922643</v>
      </c>
      <c r="AD160" s="44">
        <v>3.8783478878710747</v>
      </c>
      <c r="AE160" s="44">
        <v>5.4750719837167328</v>
      </c>
      <c r="AF160" s="44">
        <v>17.03355728267428</v>
      </c>
      <c r="AG160" s="44">
        <v>6.6917546467648945</v>
      </c>
      <c r="AH160" s="44">
        <v>30.417066576204068</v>
      </c>
      <c r="AJ160" s="63" t="s">
        <v>63</v>
      </c>
      <c r="AK160" s="44">
        <v>0</v>
      </c>
      <c r="AL160" s="44">
        <v>0</v>
      </c>
      <c r="AM160" s="44">
        <v>63.408819999999999</v>
      </c>
      <c r="AN160" s="44">
        <v>63.408819999999999</v>
      </c>
      <c r="AO160" s="44">
        <v>0</v>
      </c>
      <c r="AP160" s="44">
        <v>0</v>
      </c>
      <c r="AQ160" s="44">
        <v>0</v>
      </c>
      <c r="AR160" s="44">
        <v>0</v>
      </c>
      <c r="AS160" s="44">
        <v>0</v>
      </c>
      <c r="AT160" s="44">
        <v>0</v>
      </c>
      <c r="AU160" s="44">
        <v>0</v>
      </c>
      <c r="AV160" s="44">
        <v>0</v>
      </c>
      <c r="AW160" s="44">
        <v>0</v>
      </c>
      <c r="AX160" s="44">
        <v>0</v>
      </c>
      <c r="AY160" s="44">
        <v>24.604554725581398</v>
      </c>
      <c r="AZ160" s="44">
        <v>0</v>
      </c>
      <c r="BA160" s="44">
        <v>0</v>
      </c>
      <c r="BB160" s="44">
        <v>0</v>
      </c>
      <c r="BC160" s="44">
        <v>24.604554725581398</v>
      </c>
      <c r="BD160" s="44">
        <v>24.604554725581398</v>
      </c>
      <c r="BE160" s="44">
        <v>0</v>
      </c>
      <c r="BF160" s="44">
        <v>0</v>
      </c>
      <c r="BG160" s="44">
        <v>0</v>
      </c>
      <c r="BH160" s="44">
        <v>24.604554725581398</v>
      </c>
      <c r="BI160" s="44">
        <v>16.349441007677818</v>
      </c>
      <c r="BJ160" s="44">
        <v>0</v>
      </c>
      <c r="BK160" s="44">
        <v>0</v>
      </c>
      <c r="BL160" s="44">
        <v>0</v>
      </c>
      <c r="BM160" s="44">
        <v>16.349441007677818</v>
      </c>
      <c r="BN160" s="44">
        <v>3.8783478878710747</v>
      </c>
      <c r="BO160" s="44">
        <v>6.6917546467648945</v>
      </c>
      <c r="BP160" s="44">
        <v>0</v>
      </c>
      <c r="BQ160" s="44">
        <v>0</v>
      </c>
      <c r="BR160" s="44">
        <v>0</v>
      </c>
      <c r="BS160" s="44">
        <v>6.6917546467648945</v>
      </c>
      <c r="BT160" s="64">
        <v>2017</v>
      </c>
      <c r="BU160" s="44">
        <v>0</v>
      </c>
      <c r="BV160" s="44">
        <v>63.408819999999999</v>
      </c>
      <c r="BW160" s="44">
        <v>0</v>
      </c>
      <c r="BX160" s="44">
        <v>0</v>
      </c>
      <c r="BY160" s="44">
        <v>0</v>
      </c>
      <c r="BZ160" s="44">
        <v>0</v>
      </c>
      <c r="CA160" s="44">
        <v>0</v>
      </c>
      <c r="CB160" s="44">
        <v>0</v>
      </c>
      <c r="CC160" s="44">
        <v>0</v>
      </c>
      <c r="CD160" s="44">
        <v>0</v>
      </c>
      <c r="CE160" s="44">
        <v>0</v>
      </c>
      <c r="CF160" s="44">
        <v>24.604554725581398</v>
      </c>
      <c r="CG160" s="44">
        <v>0</v>
      </c>
      <c r="CH160" s="44">
        <v>0</v>
      </c>
      <c r="CI160" s="44">
        <v>0</v>
      </c>
      <c r="CJ160" s="44">
        <v>0</v>
      </c>
      <c r="CK160" s="44">
        <v>0</v>
      </c>
      <c r="CL160" s="44">
        <v>0</v>
      </c>
      <c r="CM160" s="44">
        <v>0</v>
      </c>
      <c r="CN160" s="44">
        <v>0</v>
      </c>
      <c r="CO160" s="44">
        <v>0</v>
      </c>
      <c r="CP160" s="44">
        <v>0</v>
      </c>
      <c r="CQ160" s="44">
        <v>0</v>
      </c>
      <c r="CR160" s="44">
        <v>0</v>
      </c>
      <c r="CS160" s="44">
        <v>0</v>
      </c>
      <c r="CT160" s="44">
        <v>0</v>
      </c>
      <c r="CU160" s="44">
        <v>0</v>
      </c>
      <c r="CV160" s="44">
        <v>0</v>
      </c>
      <c r="CW160" s="44">
        <v>0</v>
      </c>
      <c r="CX160" s="44">
        <v>0</v>
      </c>
      <c r="CY160" s="44">
        <v>0</v>
      </c>
      <c r="CZ160" s="44">
        <v>0</v>
      </c>
      <c r="DA160" s="44">
        <v>0</v>
      </c>
      <c r="DB160" s="44">
        <v>0</v>
      </c>
      <c r="DC160" s="44">
        <v>0</v>
      </c>
      <c r="DD160" s="44">
        <v>0</v>
      </c>
      <c r="DE160" s="44">
        <v>0</v>
      </c>
      <c r="DF160" s="44">
        <v>0</v>
      </c>
      <c r="DG160" s="44">
        <v>0</v>
      </c>
      <c r="DH160" s="44">
        <v>0</v>
      </c>
      <c r="DI160" s="44">
        <v>0</v>
      </c>
      <c r="DJ160" s="44">
        <v>0</v>
      </c>
      <c r="DK160" s="44">
        <v>0</v>
      </c>
      <c r="DL160" s="44">
        <v>0</v>
      </c>
      <c r="DM160" s="44">
        <v>0</v>
      </c>
      <c r="DN160" s="44">
        <v>0</v>
      </c>
      <c r="DO160" s="44">
        <v>0</v>
      </c>
      <c r="DP160" s="44">
        <v>0</v>
      </c>
      <c r="DQ160" s="44">
        <v>0</v>
      </c>
      <c r="DR160" s="44">
        <v>0</v>
      </c>
      <c r="DS160" s="44">
        <v>0</v>
      </c>
      <c r="DT160" s="44">
        <v>6.6917546467648945</v>
      </c>
      <c r="DU160" s="44">
        <v>0</v>
      </c>
      <c r="DV160" s="44">
        <v>0</v>
      </c>
      <c r="DW160" s="44">
        <v>0</v>
      </c>
      <c r="DX160" s="44">
        <v>0</v>
      </c>
      <c r="DY160" s="44">
        <v>0</v>
      </c>
      <c r="DZ160" s="44">
        <v>0</v>
      </c>
      <c r="EA160" s="44">
        <v>0</v>
      </c>
      <c r="EB160" s="44">
        <v>0</v>
      </c>
    </row>
    <row r="161" spans="2:132" x14ac:dyDescent="0.25">
      <c r="B161" s="41" t="s">
        <v>250</v>
      </c>
      <c r="C161" s="47" t="s">
        <v>101</v>
      </c>
      <c r="D161" s="46">
        <v>2</v>
      </c>
      <c r="E161" s="86" t="s">
        <v>52</v>
      </c>
      <c r="F161" s="43">
        <v>561</v>
      </c>
      <c r="G161" s="43">
        <v>78.121104651162781</v>
      </c>
      <c r="H161" s="44">
        <v>78.121104651162781</v>
      </c>
      <c r="I161" s="44">
        <v>51.91056721790077</v>
      </c>
      <c r="J161" s="44">
        <v>51.91056721790077</v>
      </c>
      <c r="K161" s="44">
        <v>86.714426162790701</v>
      </c>
      <c r="L161" s="44">
        <v>86.714426162790701</v>
      </c>
      <c r="M161" s="44">
        <v>54.978000000000002</v>
      </c>
      <c r="N161" s="44">
        <v>397.18799999999999</v>
      </c>
      <c r="O161" s="44">
        <v>63.393000000000001</v>
      </c>
      <c r="P161" s="44">
        <v>15.608596709302326</v>
      </c>
      <c r="Q161" s="44">
        <v>15.608596709302326</v>
      </c>
      <c r="R161" s="44">
        <v>10.371731330136575</v>
      </c>
      <c r="S161" s="44">
        <v>10.371731330136575</v>
      </c>
      <c r="T161" s="44">
        <v>48.560078651162797</v>
      </c>
      <c r="U161" s="44">
        <v>48.560078651162797</v>
      </c>
      <c r="V161" s="44">
        <v>32.267608582647128</v>
      </c>
      <c r="W161" s="44">
        <v>32.267608582647128</v>
      </c>
      <c r="X161" s="44">
        <v>19.077173755813956</v>
      </c>
      <c r="Y161" s="44">
        <v>19.077173755813956</v>
      </c>
      <c r="Z161" s="44">
        <v>12.676560514611371</v>
      </c>
      <c r="AA161" s="44">
        <v>12.676560514611371</v>
      </c>
      <c r="AB161" s="44">
        <v>5.3007543533501895</v>
      </c>
      <c r="AC161" s="44">
        <v>12.309186129572668</v>
      </c>
      <c r="AD161" s="44">
        <v>5.000804431685661</v>
      </c>
      <c r="AE161" s="44">
        <v>4.2451042387837798</v>
      </c>
      <c r="AF161" s="44">
        <v>13.206990965105096</v>
      </c>
      <c r="AG161" s="44">
        <v>5.1884607362912876</v>
      </c>
      <c r="AH161" s="44">
        <v>23.583912437687669</v>
      </c>
      <c r="AJ161" s="63" t="s">
        <v>63</v>
      </c>
      <c r="AK161" s="44">
        <v>0</v>
      </c>
      <c r="AL161" s="44">
        <v>0</v>
      </c>
      <c r="AM161" s="44">
        <v>63.393000000000001</v>
      </c>
      <c r="AN161" s="44">
        <v>63.393000000000001</v>
      </c>
      <c r="AO161" s="44">
        <v>0</v>
      </c>
      <c r="AP161" s="44">
        <v>0</v>
      </c>
      <c r="AQ161" s="44">
        <v>0</v>
      </c>
      <c r="AR161" s="44">
        <v>0</v>
      </c>
      <c r="AS161" s="44">
        <v>0</v>
      </c>
      <c r="AT161" s="44">
        <v>0</v>
      </c>
      <c r="AU161" s="44">
        <v>0</v>
      </c>
      <c r="AV161" s="44">
        <v>0</v>
      </c>
      <c r="AW161" s="44">
        <v>0</v>
      </c>
      <c r="AX161" s="44">
        <v>0</v>
      </c>
      <c r="AY161" s="44">
        <v>19.077173755813956</v>
      </c>
      <c r="AZ161" s="44">
        <v>0</v>
      </c>
      <c r="BA161" s="44">
        <v>0</v>
      </c>
      <c r="BB161" s="44">
        <v>0</v>
      </c>
      <c r="BC161" s="44">
        <v>19.077173755813956</v>
      </c>
      <c r="BD161" s="44">
        <v>19.077173755813956</v>
      </c>
      <c r="BE161" s="44">
        <v>0</v>
      </c>
      <c r="BF161" s="44">
        <v>0</v>
      </c>
      <c r="BG161" s="44">
        <v>0</v>
      </c>
      <c r="BH161" s="44">
        <v>19.077173755813956</v>
      </c>
      <c r="BI161" s="44">
        <v>12.676560514611371</v>
      </c>
      <c r="BJ161" s="44">
        <v>0</v>
      </c>
      <c r="BK161" s="44">
        <v>0</v>
      </c>
      <c r="BL161" s="44">
        <v>0</v>
      </c>
      <c r="BM161" s="44">
        <v>12.676560514611371</v>
      </c>
      <c r="BN161" s="44">
        <v>5.000804431685661</v>
      </c>
      <c r="BO161" s="44">
        <v>5.1884607362912876</v>
      </c>
      <c r="BP161" s="44">
        <v>0</v>
      </c>
      <c r="BQ161" s="44">
        <v>0</v>
      </c>
      <c r="BR161" s="44">
        <v>0</v>
      </c>
      <c r="BS161" s="44">
        <v>5.1884607362912876</v>
      </c>
      <c r="BT161" s="64">
        <v>2017</v>
      </c>
      <c r="BU161" s="44">
        <v>0</v>
      </c>
      <c r="BV161" s="44">
        <v>63.393000000000001</v>
      </c>
      <c r="BW161" s="44">
        <v>0</v>
      </c>
      <c r="BX161" s="44">
        <v>0</v>
      </c>
      <c r="BY161" s="44">
        <v>0</v>
      </c>
      <c r="BZ161" s="44">
        <v>0</v>
      </c>
      <c r="CA161" s="44">
        <v>0</v>
      </c>
      <c r="CB161" s="44">
        <v>0</v>
      </c>
      <c r="CC161" s="44">
        <v>0</v>
      </c>
      <c r="CD161" s="44">
        <v>0</v>
      </c>
      <c r="CE161" s="44">
        <v>0</v>
      </c>
      <c r="CF161" s="44">
        <v>19.077173755813956</v>
      </c>
      <c r="CG161" s="44">
        <v>0</v>
      </c>
      <c r="CH161" s="44">
        <v>0</v>
      </c>
      <c r="CI161" s="44">
        <v>0</v>
      </c>
      <c r="CJ161" s="44">
        <v>0</v>
      </c>
      <c r="CK161" s="44">
        <v>0</v>
      </c>
      <c r="CL161" s="44">
        <v>0</v>
      </c>
      <c r="CM161" s="44">
        <v>0</v>
      </c>
      <c r="CN161" s="44">
        <v>0</v>
      </c>
      <c r="CO161" s="44">
        <v>0</v>
      </c>
      <c r="CP161" s="44">
        <v>0</v>
      </c>
      <c r="CQ161" s="44">
        <v>0</v>
      </c>
      <c r="CR161" s="44">
        <v>0</v>
      </c>
      <c r="CS161" s="44">
        <v>0</v>
      </c>
      <c r="CT161" s="44">
        <v>0</v>
      </c>
      <c r="CU161" s="44">
        <v>0</v>
      </c>
      <c r="CV161" s="44">
        <v>0</v>
      </c>
      <c r="CW161" s="44">
        <v>0</v>
      </c>
      <c r="CX161" s="44">
        <v>0</v>
      </c>
      <c r="CY161" s="44">
        <v>0</v>
      </c>
      <c r="CZ161" s="44">
        <v>0</v>
      </c>
      <c r="DA161" s="44">
        <v>0</v>
      </c>
      <c r="DB161" s="44">
        <v>0</v>
      </c>
      <c r="DC161" s="44">
        <v>0</v>
      </c>
      <c r="DD161" s="44">
        <v>0</v>
      </c>
      <c r="DE161" s="44">
        <v>0</v>
      </c>
      <c r="DF161" s="44">
        <v>0</v>
      </c>
      <c r="DG161" s="44">
        <v>0</v>
      </c>
      <c r="DH161" s="44">
        <v>0</v>
      </c>
      <c r="DI161" s="44">
        <v>0</v>
      </c>
      <c r="DJ161" s="44">
        <v>0</v>
      </c>
      <c r="DK161" s="44">
        <v>0</v>
      </c>
      <c r="DL161" s="44">
        <v>0</v>
      </c>
      <c r="DM161" s="44">
        <v>0</v>
      </c>
      <c r="DN161" s="44">
        <v>0</v>
      </c>
      <c r="DO161" s="44">
        <v>0</v>
      </c>
      <c r="DP161" s="44">
        <v>0</v>
      </c>
      <c r="DQ161" s="44">
        <v>0</v>
      </c>
      <c r="DR161" s="44">
        <v>0</v>
      </c>
      <c r="DS161" s="44">
        <v>0</v>
      </c>
      <c r="DT161" s="44">
        <v>5.1884607362912876</v>
      </c>
      <c r="DU161" s="44">
        <v>0</v>
      </c>
      <c r="DV161" s="44">
        <v>0</v>
      </c>
      <c r="DW161" s="44">
        <v>0</v>
      </c>
      <c r="DX161" s="44">
        <v>0</v>
      </c>
      <c r="DY161" s="44">
        <v>0</v>
      </c>
      <c r="DZ161" s="44">
        <v>0</v>
      </c>
      <c r="EA161" s="44">
        <v>0</v>
      </c>
      <c r="EB161" s="44">
        <v>0</v>
      </c>
    </row>
    <row r="162" spans="2:132" x14ac:dyDescent="0.25">
      <c r="B162" s="41" t="s">
        <v>251</v>
      </c>
      <c r="C162" s="47" t="s">
        <v>101</v>
      </c>
      <c r="D162" s="46">
        <v>2</v>
      </c>
      <c r="E162" s="86" t="s">
        <v>52</v>
      </c>
      <c r="F162" s="43">
        <v>561.39</v>
      </c>
      <c r="G162" s="43">
        <v>58.962069767441861</v>
      </c>
      <c r="H162" s="44">
        <v>58.962069767441861</v>
      </c>
      <c r="I162" s="44">
        <v>39.179610934031871</v>
      </c>
      <c r="J162" s="44">
        <v>39.179610934031871</v>
      </c>
      <c r="K162" s="44">
        <v>65.447897441860476</v>
      </c>
      <c r="L162" s="44">
        <v>65.447897441860476</v>
      </c>
      <c r="M162" s="44">
        <v>55.016220000000004</v>
      </c>
      <c r="N162" s="44">
        <v>397.46411999999998</v>
      </c>
      <c r="O162" s="44">
        <v>63.437069999999999</v>
      </c>
      <c r="P162" s="44">
        <v>11.780621539534886</v>
      </c>
      <c r="Q162" s="44">
        <v>11.780621539534886</v>
      </c>
      <c r="R162" s="44">
        <v>7.8280862646195697</v>
      </c>
      <c r="S162" s="44">
        <v>7.8280862646195697</v>
      </c>
      <c r="T162" s="44">
        <v>36.650822567441871</v>
      </c>
      <c r="U162" s="44">
        <v>36.650822567441871</v>
      </c>
      <c r="V162" s="44">
        <v>24.354046156594219</v>
      </c>
      <c r="W162" s="44">
        <v>24.354046156594219</v>
      </c>
      <c r="X162" s="44">
        <v>14.398537437209304</v>
      </c>
      <c r="Y162" s="44">
        <v>14.398537437209304</v>
      </c>
      <c r="Z162" s="44">
        <v>9.5676609900905856</v>
      </c>
      <c r="AA162" s="44">
        <v>9.5676609900905856</v>
      </c>
      <c r="AB162" s="44">
        <v>7.0280548962082356</v>
      </c>
      <c r="AC162" s="44">
        <v>16.320249926617663</v>
      </c>
      <c r="AD162" s="44">
        <v>6.6303634781482135</v>
      </c>
      <c r="AE162" s="44">
        <v>3.2040014464069269</v>
      </c>
      <c r="AF162" s="44">
        <v>9.9680044999326611</v>
      </c>
      <c r="AG162" s="44">
        <v>3.916001767830688</v>
      </c>
      <c r="AH162" s="44">
        <v>17.800008035594036</v>
      </c>
      <c r="AJ162" s="63" t="s">
        <v>63</v>
      </c>
      <c r="AK162" s="44">
        <v>0</v>
      </c>
      <c r="AL162" s="44">
        <v>0</v>
      </c>
      <c r="AM162" s="44">
        <v>63.437069999999999</v>
      </c>
      <c r="AN162" s="44">
        <v>63.437069999999999</v>
      </c>
      <c r="AO162" s="44">
        <v>0</v>
      </c>
      <c r="AP162" s="44">
        <v>0</v>
      </c>
      <c r="AQ162" s="44">
        <v>0</v>
      </c>
      <c r="AR162" s="44">
        <v>0</v>
      </c>
      <c r="AS162" s="44">
        <v>0</v>
      </c>
      <c r="AT162" s="44">
        <v>0</v>
      </c>
      <c r="AU162" s="44">
        <v>0</v>
      </c>
      <c r="AV162" s="44">
        <v>0</v>
      </c>
      <c r="AW162" s="44">
        <v>0</v>
      </c>
      <c r="AX162" s="44">
        <v>0</v>
      </c>
      <c r="AY162" s="44">
        <v>14.398537437209304</v>
      </c>
      <c r="AZ162" s="44">
        <v>0</v>
      </c>
      <c r="BA162" s="44">
        <v>0</v>
      </c>
      <c r="BB162" s="44">
        <v>0</v>
      </c>
      <c r="BC162" s="44">
        <v>14.398537437209304</v>
      </c>
      <c r="BD162" s="44">
        <v>14.398537437209304</v>
      </c>
      <c r="BE162" s="44">
        <v>0</v>
      </c>
      <c r="BF162" s="44">
        <v>0</v>
      </c>
      <c r="BG162" s="44">
        <v>0</v>
      </c>
      <c r="BH162" s="44">
        <v>14.398537437209304</v>
      </c>
      <c r="BI162" s="44">
        <v>9.5676609900905856</v>
      </c>
      <c r="BJ162" s="44">
        <v>0</v>
      </c>
      <c r="BK162" s="44">
        <v>0</v>
      </c>
      <c r="BL162" s="44">
        <v>0</v>
      </c>
      <c r="BM162" s="44">
        <v>9.5676609900905856</v>
      </c>
      <c r="BN162" s="44">
        <v>6.6303634781482135</v>
      </c>
      <c r="BO162" s="44">
        <v>3.916001767830688</v>
      </c>
      <c r="BP162" s="44">
        <v>0</v>
      </c>
      <c r="BQ162" s="44">
        <v>0</v>
      </c>
      <c r="BR162" s="44">
        <v>0</v>
      </c>
      <c r="BS162" s="44">
        <v>3.916001767830688</v>
      </c>
      <c r="BT162" s="64">
        <v>2017</v>
      </c>
      <c r="BU162" s="44">
        <v>0</v>
      </c>
      <c r="BV162" s="44">
        <v>63.437069999999999</v>
      </c>
      <c r="BW162" s="44">
        <v>0</v>
      </c>
      <c r="BX162" s="44">
        <v>0</v>
      </c>
      <c r="BY162" s="44">
        <v>0</v>
      </c>
      <c r="BZ162" s="44">
        <v>0</v>
      </c>
      <c r="CA162" s="44">
        <v>0</v>
      </c>
      <c r="CB162" s="44">
        <v>0</v>
      </c>
      <c r="CC162" s="44">
        <v>0</v>
      </c>
      <c r="CD162" s="44">
        <v>0</v>
      </c>
      <c r="CE162" s="44">
        <v>0</v>
      </c>
      <c r="CF162" s="44">
        <v>14.398537437209304</v>
      </c>
      <c r="CG162" s="44">
        <v>0</v>
      </c>
      <c r="CH162" s="44">
        <v>0</v>
      </c>
      <c r="CI162" s="44">
        <v>0</v>
      </c>
      <c r="CJ162" s="44">
        <v>0</v>
      </c>
      <c r="CK162" s="44">
        <v>0</v>
      </c>
      <c r="CL162" s="44">
        <v>0</v>
      </c>
      <c r="CM162" s="44">
        <v>0</v>
      </c>
      <c r="CN162" s="44">
        <v>0</v>
      </c>
      <c r="CO162" s="44">
        <v>0</v>
      </c>
      <c r="CP162" s="44">
        <v>0</v>
      </c>
      <c r="CQ162" s="44">
        <v>0</v>
      </c>
      <c r="CR162" s="44">
        <v>0</v>
      </c>
      <c r="CS162" s="44">
        <v>0</v>
      </c>
      <c r="CT162" s="44">
        <v>0</v>
      </c>
      <c r="CU162" s="44">
        <v>0</v>
      </c>
      <c r="CV162" s="44">
        <v>0</v>
      </c>
      <c r="CW162" s="44">
        <v>0</v>
      </c>
      <c r="CX162" s="44">
        <v>0</v>
      </c>
      <c r="CY162" s="44">
        <v>0</v>
      </c>
      <c r="CZ162" s="44">
        <v>0</v>
      </c>
      <c r="DA162" s="44">
        <v>0</v>
      </c>
      <c r="DB162" s="44">
        <v>0</v>
      </c>
      <c r="DC162" s="44">
        <v>0</v>
      </c>
      <c r="DD162" s="44">
        <v>0</v>
      </c>
      <c r="DE162" s="44">
        <v>0</v>
      </c>
      <c r="DF162" s="44">
        <v>0</v>
      </c>
      <c r="DG162" s="44">
        <v>0</v>
      </c>
      <c r="DH162" s="44">
        <v>0</v>
      </c>
      <c r="DI162" s="44">
        <v>0</v>
      </c>
      <c r="DJ162" s="44">
        <v>0</v>
      </c>
      <c r="DK162" s="44">
        <v>0</v>
      </c>
      <c r="DL162" s="44">
        <v>0</v>
      </c>
      <c r="DM162" s="44">
        <v>0</v>
      </c>
      <c r="DN162" s="44">
        <v>0</v>
      </c>
      <c r="DO162" s="44">
        <v>0</v>
      </c>
      <c r="DP162" s="44">
        <v>0</v>
      </c>
      <c r="DQ162" s="44">
        <v>0</v>
      </c>
      <c r="DR162" s="44">
        <v>0</v>
      </c>
      <c r="DS162" s="44">
        <v>0</v>
      </c>
      <c r="DT162" s="44">
        <v>3.916001767830688</v>
      </c>
      <c r="DU162" s="44">
        <v>0</v>
      </c>
      <c r="DV162" s="44">
        <v>0</v>
      </c>
      <c r="DW162" s="44">
        <v>0</v>
      </c>
      <c r="DX162" s="44">
        <v>0</v>
      </c>
      <c r="DY162" s="44">
        <v>0</v>
      </c>
      <c r="DZ162" s="44">
        <v>0</v>
      </c>
      <c r="EA162" s="44">
        <v>0</v>
      </c>
      <c r="EB162" s="44">
        <v>0</v>
      </c>
    </row>
    <row r="163" spans="2:132" x14ac:dyDescent="0.25">
      <c r="B163" s="41" t="s">
        <v>252</v>
      </c>
      <c r="C163" s="47" t="s">
        <v>101</v>
      </c>
      <c r="D163" s="46">
        <v>2</v>
      </c>
      <c r="E163" s="86" t="s">
        <v>52</v>
      </c>
      <c r="F163" s="43">
        <v>242.88</v>
      </c>
      <c r="G163" s="43">
        <v>12.574197674418604</v>
      </c>
      <c r="H163" s="44">
        <v>12.574197674418604</v>
      </c>
      <c r="I163" s="44">
        <v>8.3554083944889914</v>
      </c>
      <c r="J163" s="44">
        <v>8.3554083944889914</v>
      </c>
      <c r="K163" s="44">
        <v>15.592005116279068</v>
      </c>
      <c r="L163" s="44">
        <v>15.592005116279068</v>
      </c>
      <c r="M163" s="28">
        <v>27</v>
      </c>
      <c r="N163" s="44">
        <v>156.41471999999999</v>
      </c>
      <c r="O163" s="44">
        <v>24.53088</v>
      </c>
      <c r="P163" s="44">
        <v>2.8065609209302322</v>
      </c>
      <c r="Q163" s="44">
        <v>2.8065609209302322</v>
      </c>
      <c r="R163" s="44">
        <v>1.8649271536499428</v>
      </c>
      <c r="S163" s="44">
        <v>1.8649271536499428</v>
      </c>
      <c r="T163" s="44">
        <v>8.7315228651162791</v>
      </c>
      <c r="U163" s="44">
        <v>8.7315228651162791</v>
      </c>
      <c r="V163" s="44">
        <v>5.8019955891331563</v>
      </c>
      <c r="W163" s="44">
        <v>5.8019955891331563</v>
      </c>
      <c r="X163" s="44">
        <v>3.4302411255813952</v>
      </c>
      <c r="Y163" s="44">
        <v>3.4302411255813952</v>
      </c>
      <c r="Z163" s="44">
        <v>2.2793554100165969</v>
      </c>
      <c r="AA163" s="44">
        <v>2.2793554100165969</v>
      </c>
      <c r="AB163" s="44">
        <v>14.47777729395861</v>
      </c>
      <c r="AC163" s="44">
        <v>26.95877954353444</v>
      </c>
      <c r="AD163" s="44">
        <v>10.76220052923707</v>
      </c>
      <c r="AE163" s="44">
        <v>0.7633065216391498</v>
      </c>
      <c r="AF163" s="44">
        <v>2.3747314006551332</v>
      </c>
      <c r="AG163" s="44">
        <v>0.93293019311451653</v>
      </c>
      <c r="AH163" s="44">
        <v>4.240591786884166</v>
      </c>
      <c r="AJ163" s="63" t="s">
        <v>63</v>
      </c>
      <c r="AK163" s="44">
        <v>0</v>
      </c>
      <c r="AL163" s="44">
        <v>0</v>
      </c>
      <c r="AM163" s="44">
        <v>24.53088</v>
      </c>
      <c r="AN163" s="44">
        <v>24.53088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3.4302411255813952</v>
      </c>
      <c r="AZ163" s="44">
        <v>0</v>
      </c>
      <c r="BA163" s="44">
        <v>0</v>
      </c>
      <c r="BB163" s="44">
        <v>0</v>
      </c>
      <c r="BC163" s="44">
        <v>3.4302411255813952</v>
      </c>
      <c r="BD163" s="44">
        <v>3.4302411255813952</v>
      </c>
      <c r="BE163" s="44">
        <v>0</v>
      </c>
      <c r="BF163" s="44">
        <v>0</v>
      </c>
      <c r="BG163" s="44">
        <v>0</v>
      </c>
      <c r="BH163" s="44">
        <v>3.4302411255813952</v>
      </c>
      <c r="BI163" s="44">
        <v>2.2793554100165969</v>
      </c>
      <c r="BJ163" s="44">
        <v>0</v>
      </c>
      <c r="BK163" s="44">
        <v>0</v>
      </c>
      <c r="BL163" s="44">
        <v>0</v>
      </c>
      <c r="BM163" s="44">
        <v>2.2793554100165969</v>
      </c>
      <c r="BN163" s="44">
        <v>10.76220052923707</v>
      </c>
      <c r="BO163" s="44">
        <v>0.93293019311451653</v>
      </c>
      <c r="BP163" s="44">
        <v>0</v>
      </c>
      <c r="BQ163" s="44">
        <v>0</v>
      </c>
      <c r="BR163" s="44">
        <v>0</v>
      </c>
      <c r="BS163" s="44">
        <v>0.93293019311451653</v>
      </c>
      <c r="BT163" s="64">
        <v>2017</v>
      </c>
      <c r="BU163" s="44">
        <v>0</v>
      </c>
      <c r="BV163" s="44">
        <v>24.53088</v>
      </c>
      <c r="BW163" s="44">
        <v>0</v>
      </c>
      <c r="BX163" s="44">
        <v>0</v>
      </c>
      <c r="BY163" s="44">
        <v>0</v>
      </c>
      <c r="BZ163" s="44">
        <v>0</v>
      </c>
      <c r="CA163" s="44">
        <v>0</v>
      </c>
      <c r="CB163" s="44">
        <v>0</v>
      </c>
      <c r="CC163" s="44">
        <v>0</v>
      </c>
      <c r="CD163" s="44">
        <v>0</v>
      </c>
      <c r="CE163" s="44">
        <v>0</v>
      </c>
      <c r="CF163" s="44">
        <v>3.4302411255813952</v>
      </c>
      <c r="CG163" s="44">
        <v>0</v>
      </c>
      <c r="CH163" s="44">
        <v>0</v>
      </c>
      <c r="CI163" s="44">
        <v>0</v>
      </c>
      <c r="CJ163" s="44">
        <v>0</v>
      </c>
      <c r="CK163" s="44">
        <v>0</v>
      </c>
      <c r="CL163" s="44">
        <v>0</v>
      </c>
      <c r="CM163" s="44">
        <v>0</v>
      </c>
      <c r="CN163" s="44">
        <v>0</v>
      </c>
      <c r="CO163" s="44">
        <v>0</v>
      </c>
      <c r="CP163" s="44">
        <v>0</v>
      </c>
      <c r="CQ163" s="44">
        <v>0</v>
      </c>
      <c r="CR163" s="44">
        <v>0</v>
      </c>
      <c r="CS163" s="44">
        <v>0</v>
      </c>
      <c r="CT163" s="44">
        <v>0</v>
      </c>
      <c r="CU163" s="44">
        <v>0</v>
      </c>
      <c r="CV163" s="44">
        <v>0</v>
      </c>
      <c r="CW163" s="44">
        <v>0</v>
      </c>
      <c r="CX163" s="44">
        <v>0</v>
      </c>
      <c r="CY163" s="44">
        <v>0</v>
      </c>
      <c r="CZ163" s="44">
        <v>0</v>
      </c>
      <c r="DA163" s="44">
        <v>0</v>
      </c>
      <c r="DB163" s="44">
        <v>0</v>
      </c>
      <c r="DC163" s="44">
        <v>0</v>
      </c>
      <c r="DD163" s="44">
        <v>0</v>
      </c>
      <c r="DE163" s="44">
        <v>0</v>
      </c>
      <c r="DF163" s="44">
        <v>0</v>
      </c>
      <c r="DG163" s="44">
        <v>0</v>
      </c>
      <c r="DH163" s="44">
        <v>0</v>
      </c>
      <c r="DI163" s="44">
        <v>0</v>
      </c>
      <c r="DJ163" s="44">
        <v>0</v>
      </c>
      <c r="DK163" s="44">
        <v>0</v>
      </c>
      <c r="DL163" s="44">
        <v>0</v>
      </c>
      <c r="DM163" s="44">
        <v>0</v>
      </c>
      <c r="DN163" s="44">
        <v>0</v>
      </c>
      <c r="DO163" s="44">
        <v>0</v>
      </c>
      <c r="DP163" s="44">
        <v>0</v>
      </c>
      <c r="DQ163" s="44">
        <v>0</v>
      </c>
      <c r="DR163" s="44">
        <v>0</v>
      </c>
      <c r="DS163" s="44">
        <v>0</v>
      </c>
      <c r="DT163" s="44">
        <v>0.93293019311451653</v>
      </c>
      <c r="DU163" s="44">
        <v>0</v>
      </c>
      <c r="DV163" s="44">
        <v>0</v>
      </c>
      <c r="DW163" s="44">
        <v>0</v>
      </c>
      <c r="DX163" s="44">
        <v>0</v>
      </c>
      <c r="DY163" s="44">
        <v>0</v>
      </c>
      <c r="DZ163" s="44">
        <v>0</v>
      </c>
      <c r="EA163" s="44">
        <v>0</v>
      </c>
      <c r="EB163" s="44">
        <v>0</v>
      </c>
    </row>
    <row r="164" spans="2:132" x14ac:dyDescent="0.25">
      <c r="B164" s="41" t="s">
        <v>253</v>
      </c>
      <c r="C164" s="47" t="s">
        <v>101</v>
      </c>
      <c r="D164" s="46">
        <v>2</v>
      </c>
      <c r="E164" s="86" t="s">
        <v>52</v>
      </c>
      <c r="F164" s="43">
        <v>561.5</v>
      </c>
      <c r="G164" s="43">
        <v>116.47601162790696</v>
      </c>
      <c r="H164" s="44">
        <v>116.47601162790696</v>
      </c>
      <c r="I164" s="44">
        <v>77.396957683616932</v>
      </c>
      <c r="J164" s="44">
        <v>77.396957683616932</v>
      </c>
      <c r="K164" s="44">
        <v>119.97029197674416</v>
      </c>
      <c r="L164" s="44">
        <v>119.97029197674416</v>
      </c>
      <c r="M164" s="44">
        <v>55.027000000000001</v>
      </c>
      <c r="N164" s="44">
        <v>397.54199999999997</v>
      </c>
      <c r="O164" s="44">
        <v>63.4495</v>
      </c>
      <c r="P164" s="44">
        <v>23.994058395348834</v>
      </c>
      <c r="Q164" s="44">
        <v>23.994058395348834</v>
      </c>
      <c r="R164" s="44">
        <v>15.943773282825088</v>
      </c>
      <c r="S164" s="44">
        <v>15.943773282825088</v>
      </c>
      <c r="T164" s="44">
        <v>71.98217518604649</v>
      </c>
      <c r="U164" s="44">
        <v>71.98217518604649</v>
      </c>
      <c r="V164" s="44">
        <v>47.83131984847526</v>
      </c>
      <c r="W164" s="44">
        <v>47.83131984847526</v>
      </c>
      <c r="X164" s="44">
        <v>29.992572994186041</v>
      </c>
      <c r="Y164" s="44">
        <v>29.992572994186041</v>
      </c>
      <c r="Z164" s="44">
        <v>19.929716603531361</v>
      </c>
      <c r="AA164" s="44">
        <v>19.929716603531361</v>
      </c>
      <c r="AB164" s="44">
        <v>3.4513160105754923</v>
      </c>
      <c r="AC164" s="44">
        <v>8.3113324336307777</v>
      </c>
      <c r="AD164" s="44">
        <v>3.1836629322043315</v>
      </c>
      <c r="AE164" s="44">
        <v>6.5257166224953806</v>
      </c>
      <c r="AF164" s="44">
        <v>19.577149867486138</v>
      </c>
      <c r="AG164" s="44">
        <v>8.1571457781192258</v>
      </c>
      <c r="AH164" s="44">
        <v>32.628583112476903</v>
      </c>
      <c r="AJ164" s="63" t="s">
        <v>63</v>
      </c>
      <c r="AK164" s="44">
        <v>0</v>
      </c>
      <c r="AL164" s="44">
        <v>0</v>
      </c>
      <c r="AM164" s="44">
        <v>63.4495</v>
      </c>
      <c r="AN164" s="44">
        <v>63.4495</v>
      </c>
      <c r="AO164" s="44">
        <v>0</v>
      </c>
      <c r="AP164" s="44">
        <v>0</v>
      </c>
      <c r="AQ164" s="44">
        <v>0</v>
      </c>
      <c r="AR164" s="44">
        <v>0</v>
      </c>
      <c r="AS164" s="44">
        <v>0</v>
      </c>
      <c r="AT164" s="44">
        <v>0</v>
      </c>
      <c r="AU164" s="44">
        <v>0</v>
      </c>
      <c r="AV164" s="44">
        <v>0</v>
      </c>
      <c r="AW164" s="44">
        <v>0</v>
      </c>
      <c r="AX164" s="44">
        <v>0</v>
      </c>
      <c r="AY164" s="44">
        <v>29.992572994186041</v>
      </c>
      <c r="AZ164" s="44">
        <v>0</v>
      </c>
      <c r="BA164" s="44">
        <v>0</v>
      </c>
      <c r="BB164" s="44">
        <v>0</v>
      </c>
      <c r="BC164" s="44">
        <v>29.992572994186041</v>
      </c>
      <c r="BD164" s="44">
        <v>29.992572994186041</v>
      </c>
      <c r="BE164" s="44">
        <v>0</v>
      </c>
      <c r="BF164" s="44">
        <v>0</v>
      </c>
      <c r="BG164" s="44">
        <v>0</v>
      </c>
      <c r="BH164" s="44">
        <v>29.992572994186041</v>
      </c>
      <c r="BI164" s="44">
        <v>19.929716603531361</v>
      </c>
      <c r="BJ164" s="44">
        <v>0</v>
      </c>
      <c r="BK164" s="44">
        <v>0</v>
      </c>
      <c r="BL164" s="44">
        <v>0</v>
      </c>
      <c r="BM164" s="44">
        <v>19.929716603531361</v>
      </c>
      <c r="BN164" s="44">
        <v>3.1836629322043315</v>
      </c>
      <c r="BO164" s="44">
        <v>8.1571457781192258</v>
      </c>
      <c r="BP164" s="44">
        <v>0</v>
      </c>
      <c r="BQ164" s="44">
        <v>0</v>
      </c>
      <c r="BR164" s="44">
        <v>0</v>
      </c>
      <c r="BS164" s="44">
        <v>8.1571457781192258</v>
      </c>
      <c r="BT164" s="64">
        <v>2017</v>
      </c>
      <c r="BU164" s="44">
        <v>0</v>
      </c>
      <c r="BV164" s="44">
        <v>63.4495</v>
      </c>
      <c r="BW164" s="44">
        <v>0</v>
      </c>
      <c r="BX164" s="44">
        <v>0</v>
      </c>
      <c r="BY164" s="44">
        <v>0</v>
      </c>
      <c r="BZ164" s="44">
        <v>0</v>
      </c>
      <c r="CA164" s="44">
        <v>0</v>
      </c>
      <c r="CB164" s="44">
        <v>0</v>
      </c>
      <c r="CC164" s="44">
        <v>0</v>
      </c>
      <c r="CD164" s="44">
        <v>0</v>
      </c>
      <c r="CE164" s="44">
        <v>0</v>
      </c>
      <c r="CF164" s="44">
        <v>29.992572994186041</v>
      </c>
      <c r="CG164" s="44">
        <v>0</v>
      </c>
      <c r="CH164" s="44">
        <v>0</v>
      </c>
      <c r="CI164" s="44">
        <v>0</v>
      </c>
      <c r="CJ164" s="44">
        <v>0</v>
      </c>
      <c r="CK164" s="44">
        <v>0</v>
      </c>
      <c r="CL164" s="44">
        <v>0</v>
      </c>
      <c r="CM164" s="44">
        <v>0</v>
      </c>
      <c r="CN164" s="44">
        <v>0</v>
      </c>
      <c r="CO164" s="44">
        <v>0</v>
      </c>
      <c r="CP164" s="44">
        <v>0</v>
      </c>
      <c r="CQ164" s="44">
        <v>0</v>
      </c>
      <c r="CR164" s="44">
        <v>0</v>
      </c>
      <c r="CS164" s="44">
        <v>0</v>
      </c>
      <c r="CT164" s="44">
        <v>0</v>
      </c>
      <c r="CU164" s="44">
        <v>0</v>
      </c>
      <c r="CV164" s="44">
        <v>0</v>
      </c>
      <c r="CW164" s="44">
        <v>0</v>
      </c>
      <c r="CX164" s="44">
        <v>0</v>
      </c>
      <c r="CY164" s="44">
        <v>0</v>
      </c>
      <c r="CZ164" s="44">
        <v>0</v>
      </c>
      <c r="DA164" s="44">
        <v>0</v>
      </c>
      <c r="DB164" s="44">
        <v>0</v>
      </c>
      <c r="DC164" s="44">
        <v>0</v>
      </c>
      <c r="DD164" s="44">
        <v>0</v>
      </c>
      <c r="DE164" s="44">
        <v>0</v>
      </c>
      <c r="DF164" s="44">
        <v>0</v>
      </c>
      <c r="DG164" s="44">
        <v>0</v>
      </c>
      <c r="DH164" s="44">
        <v>0</v>
      </c>
      <c r="DI164" s="44">
        <v>0</v>
      </c>
      <c r="DJ164" s="44">
        <v>0</v>
      </c>
      <c r="DK164" s="44">
        <v>0</v>
      </c>
      <c r="DL164" s="44">
        <v>0</v>
      </c>
      <c r="DM164" s="44">
        <v>0</v>
      </c>
      <c r="DN164" s="44">
        <v>0</v>
      </c>
      <c r="DO164" s="44">
        <v>0</v>
      </c>
      <c r="DP164" s="44">
        <v>0</v>
      </c>
      <c r="DQ164" s="44">
        <v>0</v>
      </c>
      <c r="DR164" s="44">
        <v>0</v>
      </c>
      <c r="DS164" s="44">
        <v>0</v>
      </c>
      <c r="DT164" s="44">
        <v>8.1571457781192258</v>
      </c>
      <c r="DU164" s="44">
        <v>0</v>
      </c>
      <c r="DV164" s="44">
        <v>0</v>
      </c>
      <c r="DW164" s="44">
        <v>0</v>
      </c>
      <c r="DX164" s="44">
        <v>0</v>
      </c>
      <c r="DY164" s="44">
        <v>0</v>
      </c>
      <c r="DZ164" s="44">
        <v>0</v>
      </c>
      <c r="EA164" s="44">
        <v>0</v>
      </c>
      <c r="EB164" s="44">
        <v>0</v>
      </c>
    </row>
    <row r="165" spans="2:132" x14ac:dyDescent="0.25">
      <c r="B165" s="41" t="s">
        <v>254</v>
      </c>
      <c r="C165" s="47" t="s">
        <v>101</v>
      </c>
      <c r="D165" s="46">
        <v>2</v>
      </c>
      <c r="E165" s="86" t="s">
        <v>52</v>
      </c>
      <c r="F165" s="43">
        <v>469.6</v>
      </c>
      <c r="G165" s="43">
        <v>84.916360465116284</v>
      </c>
      <c r="H165" s="44">
        <v>84.916360465116284</v>
      </c>
      <c r="I165" s="44">
        <v>56.425935827551044</v>
      </c>
      <c r="J165" s="44">
        <v>56.425935827551044</v>
      </c>
      <c r="K165" s="44">
        <v>87.463851279069772</v>
      </c>
      <c r="L165" s="44">
        <v>87.463851279069772</v>
      </c>
      <c r="M165" s="44">
        <v>46.020800000000001</v>
      </c>
      <c r="N165" s="44">
        <v>332.47679999999997</v>
      </c>
      <c r="O165" s="44">
        <v>53.064800000000005</v>
      </c>
      <c r="P165" s="44">
        <v>15.743493230232559</v>
      </c>
      <c r="Q165" s="44">
        <v>15.743493230232559</v>
      </c>
      <c r="R165" s="44">
        <v>10.461368502427964</v>
      </c>
      <c r="S165" s="44">
        <v>10.461368502427964</v>
      </c>
      <c r="T165" s="44">
        <v>48.979756716279077</v>
      </c>
      <c r="U165" s="44">
        <v>48.979756716279077</v>
      </c>
      <c r="V165" s="44">
        <v>32.546479785331442</v>
      </c>
      <c r="W165" s="44">
        <v>32.546479785331442</v>
      </c>
      <c r="X165" s="44">
        <v>19.242047281395351</v>
      </c>
      <c r="Y165" s="44">
        <v>19.242047281395351</v>
      </c>
      <c r="Z165" s="44">
        <v>12.786117058523066</v>
      </c>
      <c r="AA165" s="44">
        <v>12.786117058523066</v>
      </c>
      <c r="AB165" s="44">
        <v>4.3991185273053999</v>
      </c>
      <c r="AC165" s="44">
        <v>10.215445792999272</v>
      </c>
      <c r="AD165" s="44">
        <v>4.1501888147213286</v>
      </c>
      <c r="AE165" s="44">
        <v>4.2817923410817169</v>
      </c>
      <c r="AF165" s="44">
        <v>13.321131727809787</v>
      </c>
      <c r="AG165" s="44">
        <v>5.2333017502109875</v>
      </c>
      <c r="AH165" s="44">
        <v>23.78773522823176</v>
      </c>
      <c r="AJ165" s="63" t="s">
        <v>63</v>
      </c>
      <c r="AK165" s="44">
        <v>0</v>
      </c>
      <c r="AL165" s="44">
        <v>0</v>
      </c>
      <c r="AM165" s="44">
        <v>53.064800000000005</v>
      </c>
      <c r="AN165" s="44">
        <v>53.064800000000005</v>
      </c>
      <c r="AO165" s="44">
        <v>0</v>
      </c>
      <c r="AP165" s="44">
        <v>0</v>
      </c>
      <c r="AQ165" s="44">
        <v>0</v>
      </c>
      <c r="AR165" s="44">
        <v>0</v>
      </c>
      <c r="AS165" s="44">
        <v>0</v>
      </c>
      <c r="AT165" s="44">
        <v>0</v>
      </c>
      <c r="AU165" s="44">
        <v>0</v>
      </c>
      <c r="AV165" s="44">
        <v>0</v>
      </c>
      <c r="AW165" s="44">
        <v>0</v>
      </c>
      <c r="AX165" s="44">
        <v>0</v>
      </c>
      <c r="AY165" s="44">
        <v>19.242047281395351</v>
      </c>
      <c r="AZ165" s="44">
        <v>0</v>
      </c>
      <c r="BA165" s="44">
        <v>0</v>
      </c>
      <c r="BB165" s="44">
        <v>0</v>
      </c>
      <c r="BC165" s="44">
        <v>19.242047281395351</v>
      </c>
      <c r="BD165" s="44">
        <v>19.242047281395351</v>
      </c>
      <c r="BE165" s="44">
        <v>0</v>
      </c>
      <c r="BF165" s="44">
        <v>0</v>
      </c>
      <c r="BG165" s="44">
        <v>0</v>
      </c>
      <c r="BH165" s="44">
        <v>19.242047281395351</v>
      </c>
      <c r="BI165" s="44">
        <v>12.786117058523066</v>
      </c>
      <c r="BJ165" s="44">
        <v>0</v>
      </c>
      <c r="BK165" s="44">
        <v>0</v>
      </c>
      <c r="BL165" s="44">
        <v>0</v>
      </c>
      <c r="BM165" s="44">
        <v>12.786117058523066</v>
      </c>
      <c r="BN165" s="44">
        <v>4.1501888147213286</v>
      </c>
      <c r="BO165" s="44">
        <v>5.2333017502109875</v>
      </c>
      <c r="BP165" s="44">
        <v>0</v>
      </c>
      <c r="BQ165" s="44">
        <v>0</v>
      </c>
      <c r="BR165" s="44">
        <v>0</v>
      </c>
      <c r="BS165" s="44">
        <v>5.2333017502109875</v>
      </c>
      <c r="BT165" s="64">
        <v>2017</v>
      </c>
      <c r="BU165" s="44">
        <v>0</v>
      </c>
      <c r="BV165" s="44">
        <v>53.064800000000005</v>
      </c>
      <c r="BW165" s="44">
        <v>0</v>
      </c>
      <c r="BX165" s="44">
        <v>0</v>
      </c>
      <c r="BY165" s="44">
        <v>0</v>
      </c>
      <c r="BZ165" s="44">
        <v>0</v>
      </c>
      <c r="CA165" s="44">
        <v>0</v>
      </c>
      <c r="CB165" s="44">
        <v>0</v>
      </c>
      <c r="CC165" s="44">
        <v>0</v>
      </c>
      <c r="CD165" s="44">
        <v>0</v>
      </c>
      <c r="CE165" s="44">
        <v>0</v>
      </c>
      <c r="CF165" s="44">
        <v>19.242047281395351</v>
      </c>
      <c r="CG165" s="44">
        <v>0</v>
      </c>
      <c r="CH165" s="44">
        <v>0</v>
      </c>
      <c r="CI165" s="44">
        <v>0</v>
      </c>
      <c r="CJ165" s="44">
        <v>0</v>
      </c>
      <c r="CK165" s="44">
        <v>0</v>
      </c>
      <c r="CL165" s="44">
        <v>0</v>
      </c>
      <c r="CM165" s="44">
        <v>0</v>
      </c>
      <c r="CN165" s="44">
        <v>0</v>
      </c>
      <c r="CO165" s="44">
        <v>0</v>
      </c>
      <c r="CP165" s="44">
        <v>0</v>
      </c>
      <c r="CQ165" s="44">
        <v>0</v>
      </c>
      <c r="CR165" s="44">
        <v>0</v>
      </c>
      <c r="CS165" s="44">
        <v>0</v>
      </c>
      <c r="CT165" s="44">
        <v>0</v>
      </c>
      <c r="CU165" s="44">
        <v>0</v>
      </c>
      <c r="CV165" s="44">
        <v>0</v>
      </c>
      <c r="CW165" s="44">
        <v>0</v>
      </c>
      <c r="CX165" s="44">
        <v>0</v>
      </c>
      <c r="CY165" s="44">
        <v>0</v>
      </c>
      <c r="CZ165" s="44">
        <v>0</v>
      </c>
      <c r="DA165" s="44">
        <v>0</v>
      </c>
      <c r="DB165" s="44">
        <v>0</v>
      </c>
      <c r="DC165" s="44">
        <v>0</v>
      </c>
      <c r="DD165" s="44">
        <v>0</v>
      </c>
      <c r="DE165" s="44">
        <v>0</v>
      </c>
      <c r="DF165" s="44">
        <v>0</v>
      </c>
      <c r="DG165" s="44">
        <v>0</v>
      </c>
      <c r="DH165" s="44">
        <v>0</v>
      </c>
      <c r="DI165" s="44">
        <v>0</v>
      </c>
      <c r="DJ165" s="44">
        <v>0</v>
      </c>
      <c r="DK165" s="44">
        <v>0</v>
      </c>
      <c r="DL165" s="44">
        <v>0</v>
      </c>
      <c r="DM165" s="44">
        <v>0</v>
      </c>
      <c r="DN165" s="44">
        <v>0</v>
      </c>
      <c r="DO165" s="44">
        <v>0</v>
      </c>
      <c r="DP165" s="44">
        <v>0</v>
      </c>
      <c r="DQ165" s="44">
        <v>0</v>
      </c>
      <c r="DR165" s="44">
        <v>0</v>
      </c>
      <c r="DS165" s="44">
        <v>0</v>
      </c>
      <c r="DT165" s="44">
        <v>5.2333017502109875</v>
      </c>
      <c r="DU165" s="44">
        <v>0</v>
      </c>
      <c r="DV165" s="44">
        <v>0</v>
      </c>
      <c r="DW165" s="44">
        <v>0</v>
      </c>
      <c r="DX165" s="44">
        <v>0</v>
      </c>
      <c r="DY165" s="44">
        <v>0</v>
      </c>
      <c r="DZ165" s="44">
        <v>0</v>
      </c>
      <c r="EA165" s="44">
        <v>0</v>
      </c>
      <c r="EB165" s="44">
        <v>0</v>
      </c>
    </row>
    <row r="166" spans="2:132" x14ac:dyDescent="0.25">
      <c r="B166" s="41" t="s">
        <v>255</v>
      </c>
      <c r="C166" s="47" t="s">
        <v>101</v>
      </c>
      <c r="D166" s="46">
        <v>2</v>
      </c>
      <c r="E166" s="86" t="s">
        <v>52</v>
      </c>
      <c r="F166" s="43">
        <v>478.3</v>
      </c>
      <c r="G166" s="43">
        <v>73.992674418604636</v>
      </c>
      <c r="H166" s="44">
        <v>73.992674418604636</v>
      </c>
      <c r="I166" s="44">
        <v>49.167273250814844</v>
      </c>
      <c r="J166" s="44">
        <v>49.167273250814844</v>
      </c>
      <c r="K166" s="44">
        <v>76.212454651162773</v>
      </c>
      <c r="L166" s="44">
        <v>76.212454651162773</v>
      </c>
      <c r="M166" s="44">
        <v>46.873400000000004</v>
      </c>
      <c r="N166" s="44">
        <v>338.63640000000004</v>
      </c>
      <c r="O166" s="44">
        <v>54.047899999999998</v>
      </c>
      <c r="P166" s="44">
        <v>13.718241837209298</v>
      </c>
      <c r="Q166" s="44">
        <v>13.718241837209298</v>
      </c>
      <c r="R166" s="44">
        <v>9.1156124607010707</v>
      </c>
      <c r="S166" s="44">
        <v>9.1156124607010707</v>
      </c>
      <c r="T166" s="44">
        <v>42.67897460465116</v>
      </c>
      <c r="U166" s="44">
        <v>42.67897460465116</v>
      </c>
      <c r="V166" s="44">
        <v>28.359683211070006</v>
      </c>
      <c r="W166" s="44">
        <v>28.359683211070006</v>
      </c>
      <c r="X166" s="44">
        <v>16.76674002325581</v>
      </c>
      <c r="Y166" s="44">
        <v>16.76674002325581</v>
      </c>
      <c r="Z166" s="44">
        <v>11.141304118634643</v>
      </c>
      <c r="AA166" s="44">
        <v>11.141304118634643</v>
      </c>
      <c r="AB166" s="44">
        <v>5.1421010055088532</v>
      </c>
      <c r="AC166" s="44">
        <v>11.940768078390088</v>
      </c>
      <c r="AD166" s="44">
        <v>4.8511286851600204</v>
      </c>
      <c r="AE166" s="44">
        <v>3.730980283262197</v>
      </c>
      <c r="AF166" s="44">
        <v>11.607494214593505</v>
      </c>
      <c r="AG166" s="44">
        <v>4.5600870128760187</v>
      </c>
      <c r="AH166" s="44">
        <v>20.72766824034554</v>
      </c>
      <c r="AJ166" s="63" t="s">
        <v>63</v>
      </c>
      <c r="AK166" s="44">
        <v>0</v>
      </c>
      <c r="AL166" s="44">
        <v>0</v>
      </c>
      <c r="AM166" s="44">
        <v>54.047899999999998</v>
      </c>
      <c r="AN166" s="44">
        <v>54.047899999999998</v>
      </c>
      <c r="AO166" s="44">
        <v>0</v>
      </c>
      <c r="AP166" s="44">
        <v>0</v>
      </c>
      <c r="AQ166" s="44">
        <v>0</v>
      </c>
      <c r="AR166" s="44">
        <v>0</v>
      </c>
      <c r="AS166" s="44">
        <v>0</v>
      </c>
      <c r="AT166" s="44">
        <v>0</v>
      </c>
      <c r="AU166" s="44">
        <v>0</v>
      </c>
      <c r="AV166" s="44">
        <v>0</v>
      </c>
      <c r="AW166" s="44">
        <v>0</v>
      </c>
      <c r="AX166" s="44">
        <v>0</v>
      </c>
      <c r="AY166" s="44">
        <v>16.76674002325581</v>
      </c>
      <c r="AZ166" s="44">
        <v>0</v>
      </c>
      <c r="BA166" s="44">
        <v>0</v>
      </c>
      <c r="BB166" s="44">
        <v>0</v>
      </c>
      <c r="BC166" s="44">
        <v>16.76674002325581</v>
      </c>
      <c r="BD166" s="44">
        <v>16.76674002325581</v>
      </c>
      <c r="BE166" s="44">
        <v>0</v>
      </c>
      <c r="BF166" s="44">
        <v>0</v>
      </c>
      <c r="BG166" s="44">
        <v>0</v>
      </c>
      <c r="BH166" s="44">
        <v>16.76674002325581</v>
      </c>
      <c r="BI166" s="44">
        <v>11.141304118634643</v>
      </c>
      <c r="BJ166" s="44">
        <v>0</v>
      </c>
      <c r="BK166" s="44">
        <v>0</v>
      </c>
      <c r="BL166" s="44">
        <v>0</v>
      </c>
      <c r="BM166" s="44">
        <v>11.141304118634643</v>
      </c>
      <c r="BN166" s="44">
        <v>4.8511286851600204</v>
      </c>
      <c r="BO166" s="44">
        <v>4.5600870128760187</v>
      </c>
      <c r="BP166" s="44">
        <v>0</v>
      </c>
      <c r="BQ166" s="44">
        <v>0</v>
      </c>
      <c r="BR166" s="44">
        <v>0</v>
      </c>
      <c r="BS166" s="44">
        <v>4.5600870128760187</v>
      </c>
      <c r="BT166" s="64">
        <v>2017</v>
      </c>
      <c r="BU166" s="44">
        <v>0</v>
      </c>
      <c r="BV166" s="44">
        <v>54.047899999999998</v>
      </c>
      <c r="BW166" s="44">
        <v>0</v>
      </c>
      <c r="BX166" s="44">
        <v>0</v>
      </c>
      <c r="BY166" s="44">
        <v>0</v>
      </c>
      <c r="BZ166" s="44">
        <v>0</v>
      </c>
      <c r="CA166" s="44">
        <v>0</v>
      </c>
      <c r="CB166" s="44">
        <v>0</v>
      </c>
      <c r="CC166" s="44">
        <v>0</v>
      </c>
      <c r="CD166" s="44">
        <v>0</v>
      </c>
      <c r="CE166" s="44">
        <v>0</v>
      </c>
      <c r="CF166" s="44">
        <v>16.76674002325581</v>
      </c>
      <c r="CG166" s="44">
        <v>0</v>
      </c>
      <c r="CH166" s="44">
        <v>0</v>
      </c>
      <c r="CI166" s="44">
        <v>0</v>
      </c>
      <c r="CJ166" s="44">
        <v>0</v>
      </c>
      <c r="CK166" s="44">
        <v>0</v>
      </c>
      <c r="CL166" s="44">
        <v>0</v>
      </c>
      <c r="CM166" s="44">
        <v>0</v>
      </c>
      <c r="CN166" s="44">
        <v>0</v>
      </c>
      <c r="CO166" s="44">
        <v>0</v>
      </c>
      <c r="CP166" s="44">
        <v>0</v>
      </c>
      <c r="CQ166" s="44">
        <v>0</v>
      </c>
      <c r="CR166" s="44">
        <v>0</v>
      </c>
      <c r="CS166" s="44">
        <v>0</v>
      </c>
      <c r="CT166" s="44">
        <v>0</v>
      </c>
      <c r="CU166" s="44">
        <v>0</v>
      </c>
      <c r="CV166" s="44">
        <v>0</v>
      </c>
      <c r="CW166" s="44">
        <v>0</v>
      </c>
      <c r="CX166" s="44">
        <v>0</v>
      </c>
      <c r="CY166" s="44">
        <v>0</v>
      </c>
      <c r="CZ166" s="44">
        <v>0</v>
      </c>
      <c r="DA166" s="44">
        <v>0</v>
      </c>
      <c r="DB166" s="44">
        <v>0</v>
      </c>
      <c r="DC166" s="44">
        <v>0</v>
      </c>
      <c r="DD166" s="44">
        <v>0</v>
      </c>
      <c r="DE166" s="44">
        <v>0</v>
      </c>
      <c r="DF166" s="44">
        <v>0</v>
      </c>
      <c r="DG166" s="44">
        <v>0</v>
      </c>
      <c r="DH166" s="44">
        <v>0</v>
      </c>
      <c r="DI166" s="44">
        <v>0</v>
      </c>
      <c r="DJ166" s="44">
        <v>0</v>
      </c>
      <c r="DK166" s="44">
        <v>0</v>
      </c>
      <c r="DL166" s="44">
        <v>0</v>
      </c>
      <c r="DM166" s="44">
        <v>0</v>
      </c>
      <c r="DN166" s="44">
        <v>0</v>
      </c>
      <c r="DO166" s="44">
        <v>0</v>
      </c>
      <c r="DP166" s="44">
        <v>0</v>
      </c>
      <c r="DQ166" s="44">
        <v>0</v>
      </c>
      <c r="DR166" s="44">
        <v>0</v>
      </c>
      <c r="DS166" s="44">
        <v>0</v>
      </c>
      <c r="DT166" s="44">
        <v>4.5600870128760187</v>
      </c>
      <c r="DU166" s="44">
        <v>0</v>
      </c>
      <c r="DV166" s="44">
        <v>0</v>
      </c>
      <c r="DW166" s="44">
        <v>0</v>
      </c>
      <c r="DX166" s="44">
        <v>0</v>
      </c>
      <c r="DY166" s="44">
        <v>0</v>
      </c>
      <c r="DZ166" s="44">
        <v>0</v>
      </c>
      <c r="EA166" s="44">
        <v>0</v>
      </c>
      <c r="EB166" s="44">
        <v>0</v>
      </c>
    </row>
    <row r="167" spans="2:132" x14ac:dyDescent="0.25">
      <c r="B167" s="41" t="s">
        <v>256</v>
      </c>
      <c r="C167" s="47" t="s">
        <v>101</v>
      </c>
      <c r="D167" s="46">
        <v>2</v>
      </c>
      <c r="E167" s="86" t="s">
        <v>52</v>
      </c>
      <c r="F167" s="43">
        <v>394.73</v>
      </c>
      <c r="G167" s="43">
        <v>38.530447674418603</v>
      </c>
      <c r="H167" s="44">
        <v>38.530447674418603</v>
      </c>
      <c r="I167" s="44">
        <v>25.6030352216601</v>
      </c>
      <c r="J167" s="44">
        <v>25.6030352216601</v>
      </c>
      <c r="K167" s="44">
        <v>47.777755116279067</v>
      </c>
      <c r="L167" s="44">
        <v>47.777755116279067</v>
      </c>
      <c r="M167" s="44">
        <v>38.683540000000001</v>
      </c>
      <c r="N167" s="44">
        <v>279.46884</v>
      </c>
      <c r="O167" s="44">
        <v>44.604490000000006</v>
      </c>
      <c r="P167" s="44">
        <v>8.5999959209302315</v>
      </c>
      <c r="Q167" s="44">
        <v>8.5999959209302315</v>
      </c>
      <c r="R167" s="44">
        <v>5.7145974614745336</v>
      </c>
      <c r="S167" s="44">
        <v>5.7145974614745336</v>
      </c>
      <c r="T167" s="44">
        <v>26.755542865116279</v>
      </c>
      <c r="U167" s="44">
        <v>26.755542865116279</v>
      </c>
      <c r="V167" s="44">
        <v>17.778747657920775</v>
      </c>
      <c r="W167" s="44">
        <v>17.778747657920775</v>
      </c>
      <c r="X167" s="44">
        <v>10.511106125581394</v>
      </c>
      <c r="Y167" s="44">
        <v>10.511106125581394</v>
      </c>
      <c r="Z167" s="44">
        <v>6.9845080084688744</v>
      </c>
      <c r="AA167" s="44">
        <v>6.9845080084688744</v>
      </c>
      <c r="AB167" s="44">
        <v>6.7692501984240394</v>
      </c>
      <c r="AC167" s="44">
        <v>15.719264673599843</v>
      </c>
      <c r="AD167" s="44">
        <v>6.386203573095778</v>
      </c>
      <c r="AE167" s="44">
        <v>2.3389597295256133</v>
      </c>
      <c r="AF167" s="44">
        <v>7.2767636029685754</v>
      </c>
      <c r="AG167" s="44">
        <v>2.8587285583090831</v>
      </c>
      <c r="AH167" s="44">
        <v>12.994220719586741</v>
      </c>
      <c r="AJ167" s="63" t="s">
        <v>63</v>
      </c>
      <c r="AK167" s="44">
        <v>0</v>
      </c>
      <c r="AL167" s="44">
        <v>0</v>
      </c>
      <c r="AM167" s="44">
        <v>44.604490000000006</v>
      </c>
      <c r="AN167" s="44">
        <v>44.604490000000006</v>
      </c>
      <c r="AO167" s="44">
        <v>0</v>
      </c>
      <c r="AP167" s="44">
        <v>0</v>
      </c>
      <c r="AQ167" s="44">
        <v>0</v>
      </c>
      <c r="AR167" s="44">
        <v>0</v>
      </c>
      <c r="AS167" s="44">
        <v>0</v>
      </c>
      <c r="AT167" s="44">
        <v>0</v>
      </c>
      <c r="AU167" s="44">
        <v>0</v>
      </c>
      <c r="AV167" s="44">
        <v>0</v>
      </c>
      <c r="AW167" s="44">
        <v>0</v>
      </c>
      <c r="AX167" s="44">
        <v>0</v>
      </c>
      <c r="AY167" s="44">
        <v>10.511106125581394</v>
      </c>
      <c r="AZ167" s="44">
        <v>0</v>
      </c>
      <c r="BA167" s="44">
        <v>0</v>
      </c>
      <c r="BB167" s="44">
        <v>0</v>
      </c>
      <c r="BC167" s="44">
        <v>10.511106125581394</v>
      </c>
      <c r="BD167" s="44">
        <v>10.511106125581394</v>
      </c>
      <c r="BE167" s="44">
        <v>0</v>
      </c>
      <c r="BF167" s="44">
        <v>0</v>
      </c>
      <c r="BG167" s="44">
        <v>0</v>
      </c>
      <c r="BH167" s="44">
        <v>10.511106125581394</v>
      </c>
      <c r="BI167" s="44">
        <v>6.9845080084688744</v>
      </c>
      <c r="BJ167" s="44">
        <v>0</v>
      </c>
      <c r="BK167" s="44">
        <v>0</v>
      </c>
      <c r="BL167" s="44">
        <v>0</v>
      </c>
      <c r="BM167" s="44">
        <v>6.9845080084688744</v>
      </c>
      <c r="BN167" s="44">
        <v>6.386203573095778</v>
      </c>
      <c r="BO167" s="44">
        <v>2.8587285583090831</v>
      </c>
      <c r="BP167" s="44">
        <v>0</v>
      </c>
      <c r="BQ167" s="44">
        <v>0</v>
      </c>
      <c r="BR167" s="44">
        <v>0</v>
      </c>
      <c r="BS167" s="44">
        <v>2.8587285583090831</v>
      </c>
      <c r="BT167" s="64">
        <v>2017</v>
      </c>
      <c r="BU167" s="44">
        <v>0</v>
      </c>
      <c r="BV167" s="44">
        <v>44.604490000000006</v>
      </c>
      <c r="BW167" s="44">
        <v>0</v>
      </c>
      <c r="BX167" s="44">
        <v>0</v>
      </c>
      <c r="BY167" s="44">
        <v>0</v>
      </c>
      <c r="BZ167" s="44">
        <v>0</v>
      </c>
      <c r="CA167" s="44">
        <v>0</v>
      </c>
      <c r="CB167" s="44">
        <v>0</v>
      </c>
      <c r="CC167" s="44">
        <v>0</v>
      </c>
      <c r="CD167" s="44">
        <v>0</v>
      </c>
      <c r="CE167" s="44">
        <v>0</v>
      </c>
      <c r="CF167" s="44">
        <v>10.511106125581394</v>
      </c>
      <c r="CG167" s="44">
        <v>0</v>
      </c>
      <c r="CH167" s="44">
        <v>0</v>
      </c>
      <c r="CI167" s="44">
        <v>0</v>
      </c>
      <c r="CJ167" s="44">
        <v>0</v>
      </c>
      <c r="CK167" s="44">
        <v>0</v>
      </c>
      <c r="CL167" s="44">
        <v>0</v>
      </c>
      <c r="CM167" s="44">
        <v>0</v>
      </c>
      <c r="CN167" s="44">
        <v>0</v>
      </c>
      <c r="CO167" s="44">
        <v>0</v>
      </c>
      <c r="CP167" s="44">
        <v>0</v>
      </c>
      <c r="CQ167" s="44">
        <v>0</v>
      </c>
      <c r="CR167" s="44">
        <v>0</v>
      </c>
      <c r="CS167" s="44">
        <v>0</v>
      </c>
      <c r="CT167" s="44">
        <v>0</v>
      </c>
      <c r="CU167" s="44">
        <v>0</v>
      </c>
      <c r="CV167" s="44">
        <v>0</v>
      </c>
      <c r="CW167" s="44">
        <v>0</v>
      </c>
      <c r="CX167" s="44">
        <v>0</v>
      </c>
      <c r="CY167" s="44">
        <v>0</v>
      </c>
      <c r="CZ167" s="44">
        <v>0</v>
      </c>
      <c r="DA167" s="44">
        <v>0</v>
      </c>
      <c r="DB167" s="44">
        <v>0</v>
      </c>
      <c r="DC167" s="44">
        <v>0</v>
      </c>
      <c r="DD167" s="44">
        <v>0</v>
      </c>
      <c r="DE167" s="44">
        <v>0</v>
      </c>
      <c r="DF167" s="44">
        <v>0</v>
      </c>
      <c r="DG167" s="44">
        <v>0</v>
      </c>
      <c r="DH167" s="44">
        <v>0</v>
      </c>
      <c r="DI167" s="44">
        <v>0</v>
      </c>
      <c r="DJ167" s="44">
        <v>0</v>
      </c>
      <c r="DK167" s="44">
        <v>0</v>
      </c>
      <c r="DL167" s="44">
        <v>0</v>
      </c>
      <c r="DM167" s="44">
        <v>0</v>
      </c>
      <c r="DN167" s="44">
        <v>0</v>
      </c>
      <c r="DO167" s="44">
        <v>0</v>
      </c>
      <c r="DP167" s="44">
        <v>0</v>
      </c>
      <c r="DQ167" s="44">
        <v>0</v>
      </c>
      <c r="DR167" s="44">
        <v>0</v>
      </c>
      <c r="DS167" s="44">
        <v>0</v>
      </c>
      <c r="DT167" s="44">
        <v>2.8587285583090831</v>
      </c>
      <c r="DU167" s="44">
        <v>0</v>
      </c>
      <c r="DV167" s="44">
        <v>0</v>
      </c>
      <c r="DW167" s="44">
        <v>0</v>
      </c>
      <c r="DX167" s="44">
        <v>0</v>
      </c>
      <c r="DY167" s="44">
        <v>0</v>
      </c>
      <c r="DZ167" s="44">
        <v>0</v>
      </c>
      <c r="EA167" s="44">
        <v>0</v>
      </c>
      <c r="EB167" s="44">
        <v>0</v>
      </c>
    </row>
    <row r="168" spans="2:132" x14ac:dyDescent="0.25">
      <c r="B168" s="41" t="s">
        <v>257</v>
      </c>
      <c r="C168" s="47" t="s">
        <v>101</v>
      </c>
      <c r="D168" s="46">
        <v>2</v>
      </c>
      <c r="E168" s="86" t="s">
        <v>52</v>
      </c>
      <c r="F168" s="43">
        <v>557.20000000000005</v>
      </c>
      <c r="G168" s="43">
        <v>100.75293023255814</v>
      </c>
      <c r="H168" s="44">
        <v>100.75293023255814</v>
      </c>
      <c r="I168" s="44">
        <v>66.949152608530468</v>
      </c>
      <c r="J168" s="44">
        <v>66.949152608530468</v>
      </c>
      <c r="K168" s="44">
        <v>103.7755181395349</v>
      </c>
      <c r="L168" s="44">
        <v>103.7755181395349</v>
      </c>
      <c r="M168" s="44">
        <v>54.605600000000003</v>
      </c>
      <c r="N168" s="44">
        <v>394.49760000000003</v>
      </c>
      <c r="O168" s="44">
        <v>62.963600000000007</v>
      </c>
      <c r="P168" s="44">
        <v>18.679593265116281</v>
      </c>
      <c r="Q168" s="44">
        <v>18.679593265116281</v>
      </c>
      <c r="R168" s="44">
        <v>12.41237289362155</v>
      </c>
      <c r="S168" s="44">
        <v>12.41237289362155</v>
      </c>
      <c r="T168" s="44">
        <v>58.114290158139546</v>
      </c>
      <c r="U168" s="44">
        <v>58.114290158139546</v>
      </c>
      <c r="V168" s="44">
        <v>38.616271224600382</v>
      </c>
      <c r="W168" s="44">
        <v>38.616271224600382</v>
      </c>
      <c r="X168" s="44">
        <v>22.830613990697678</v>
      </c>
      <c r="Y168" s="44">
        <v>22.830613990697678</v>
      </c>
      <c r="Z168" s="44">
        <v>15.170677981093005</v>
      </c>
      <c r="AA168" s="44">
        <v>15.170677981093005</v>
      </c>
      <c r="AB168" s="44">
        <v>4.3992877484417701</v>
      </c>
      <c r="AC168" s="44">
        <v>10.215838751119152</v>
      </c>
      <c r="AD168" s="44">
        <v>4.1503484602646381</v>
      </c>
      <c r="AE168" s="44">
        <v>5.0803298993075527</v>
      </c>
      <c r="AF168" s="44">
        <v>15.80547079784572</v>
      </c>
      <c r="AG168" s="44">
        <v>6.209292099153676</v>
      </c>
      <c r="AH168" s="44">
        <v>28.224054996153068</v>
      </c>
      <c r="AJ168" s="63" t="s">
        <v>63</v>
      </c>
      <c r="AK168" s="44">
        <v>0</v>
      </c>
      <c r="AL168" s="44">
        <v>0</v>
      </c>
      <c r="AM168" s="44">
        <v>62.963600000000007</v>
      </c>
      <c r="AN168" s="44">
        <v>62.963600000000007</v>
      </c>
      <c r="AO168" s="44">
        <v>0</v>
      </c>
      <c r="AP168" s="44">
        <v>0</v>
      </c>
      <c r="AQ168" s="44">
        <v>0</v>
      </c>
      <c r="AR168" s="44">
        <v>0</v>
      </c>
      <c r="AS168" s="44">
        <v>0</v>
      </c>
      <c r="AT168" s="44">
        <v>0</v>
      </c>
      <c r="AU168" s="44">
        <v>0</v>
      </c>
      <c r="AV168" s="44">
        <v>0</v>
      </c>
      <c r="AW168" s="44">
        <v>0</v>
      </c>
      <c r="AX168" s="44">
        <v>0</v>
      </c>
      <c r="AY168" s="44">
        <v>22.830613990697678</v>
      </c>
      <c r="AZ168" s="44">
        <v>0</v>
      </c>
      <c r="BA168" s="44">
        <v>0</v>
      </c>
      <c r="BB168" s="44">
        <v>0</v>
      </c>
      <c r="BC168" s="44">
        <v>22.830613990697678</v>
      </c>
      <c r="BD168" s="44">
        <v>22.830613990697678</v>
      </c>
      <c r="BE168" s="44">
        <v>0</v>
      </c>
      <c r="BF168" s="44">
        <v>0</v>
      </c>
      <c r="BG168" s="44">
        <v>0</v>
      </c>
      <c r="BH168" s="44">
        <v>22.830613990697678</v>
      </c>
      <c r="BI168" s="44">
        <v>15.170677981093005</v>
      </c>
      <c r="BJ168" s="44">
        <v>0</v>
      </c>
      <c r="BK168" s="44">
        <v>0</v>
      </c>
      <c r="BL168" s="44">
        <v>0</v>
      </c>
      <c r="BM168" s="44">
        <v>15.170677981093005</v>
      </c>
      <c r="BN168" s="44">
        <v>4.1503484602646381</v>
      </c>
      <c r="BO168" s="44">
        <v>6.209292099153676</v>
      </c>
      <c r="BP168" s="44">
        <v>0</v>
      </c>
      <c r="BQ168" s="44">
        <v>0</v>
      </c>
      <c r="BR168" s="44">
        <v>0</v>
      </c>
      <c r="BS168" s="44">
        <v>6.209292099153676</v>
      </c>
      <c r="BT168" s="64">
        <v>2017</v>
      </c>
      <c r="BU168" s="44">
        <v>0</v>
      </c>
      <c r="BV168" s="44">
        <v>62.963600000000007</v>
      </c>
      <c r="BW168" s="44">
        <v>0</v>
      </c>
      <c r="BX168" s="44">
        <v>0</v>
      </c>
      <c r="BY168" s="44">
        <v>0</v>
      </c>
      <c r="BZ168" s="44">
        <v>0</v>
      </c>
      <c r="CA168" s="44">
        <v>0</v>
      </c>
      <c r="CB168" s="44">
        <v>0</v>
      </c>
      <c r="CC168" s="44">
        <v>0</v>
      </c>
      <c r="CD168" s="44">
        <v>0</v>
      </c>
      <c r="CE168" s="44">
        <v>0</v>
      </c>
      <c r="CF168" s="44">
        <v>22.830613990697678</v>
      </c>
      <c r="CG168" s="44">
        <v>0</v>
      </c>
      <c r="CH168" s="44">
        <v>0</v>
      </c>
      <c r="CI168" s="44">
        <v>0</v>
      </c>
      <c r="CJ168" s="44">
        <v>0</v>
      </c>
      <c r="CK168" s="44">
        <v>0</v>
      </c>
      <c r="CL168" s="44">
        <v>0</v>
      </c>
      <c r="CM168" s="44">
        <v>0</v>
      </c>
      <c r="CN168" s="44">
        <v>0</v>
      </c>
      <c r="CO168" s="44">
        <v>0</v>
      </c>
      <c r="CP168" s="44">
        <v>0</v>
      </c>
      <c r="CQ168" s="44">
        <v>0</v>
      </c>
      <c r="CR168" s="44">
        <v>0</v>
      </c>
      <c r="CS168" s="44">
        <v>0</v>
      </c>
      <c r="CT168" s="44">
        <v>0</v>
      </c>
      <c r="CU168" s="44">
        <v>0</v>
      </c>
      <c r="CV168" s="44">
        <v>0</v>
      </c>
      <c r="CW168" s="44">
        <v>0</v>
      </c>
      <c r="CX168" s="44">
        <v>0</v>
      </c>
      <c r="CY168" s="44">
        <v>0</v>
      </c>
      <c r="CZ168" s="44">
        <v>0</v>
      </c>
      <c r="DA168" s="44">
        <v>0</v>
      </c>
      <c r="DB168" s="44">
        <v>0</v>
      </c>
      <c r="DC168" s="44">
        <v>0</v>
      </c>
      <c r="DD168" s="44">
        <v>0</v>
      </c>
      <c r="DE168" s="44">
        <v>0</v>
      </c>
      <c r="DF168" s="44">
        <v>0</v>
      </c>
      <c r="DG168" s="44">
        <v>0</v>
      </c>
      <c r="DH168" s="44">
        <v>0</v>
      </c>
      <c r="DI168" s="44">
        <v>0</v>
      </c>
      <c r="DJ168" s="44">
        <v>0</v>
      </c>
      <c r="DK168" s="44">
        <v>0</v>
      </c>
      <c r="DL168" s="44">
        <v>0</v>
      </c>
      <c r="DM168" s="44">
        <v>0</v>
      </c>
      <c r="DN168" s="44">
        <v>0</v>
      </c>
      <c r="DO168" s="44">
        <v>0</v>
      </c>
      <c r="DP168" s="44">
        <v>0</v>
      </c>
      <c r="DQ168" s="44">
        <v>0</v>
      </c>
      <c r="DR168" s="44">
        <v>0</v>
      </c>
      <c r="DS168" s="44">
        <v>0</v>
      </c>
      <c r="DT168" s="44">
        <v>6.209292099153676</v>
      </c>
      <c r="DU168" s="44">
        <v>0</v>
      </c>
      <c r="DV168" s="44">
        <v>0</v>
      </c>
      <c r="DW168" s="44">
        <v>0</v>
      </c>
      <c r="DX168" s="44">
        <v>0</v>
      </c>
      <c r="DY168" s="44">
        <v>0</v>
      </c>
      <c r="DZ168" s="44">
        <v>0</v>
      </c>
      <c r="EA168" s="44">
        <v>0</v>
      </c>
      <c r="EB168" s="44">
        <v>0</v>
      </c>
    </row>
    <row r="169" spans="2:132" x14ac:dyDescent="0.25">
      <c r="B169" s="41" t="s">
        <v>258</v>
      </c>
      <c r="C169" s="47" t="s">
        <v>101</v>
      </c>
      <c r="D169" s="46">
        <v>2</v>
      </c>
      <c r="E169" s="86" t="s">
        <v>52</v>
      </c>
      <c r="F169" s="43">
        <v>468.01</v>
      </c>
      <c r="G169" s="43">
        <v>72.322034883720917</v>
      </c>
      <c r="H169" s="44">
        <v>72.322034883720917</v>
      </c>
      <c r="I169" s="44">
        <v>48.057152672518939</v>
      </c>
      <c r="J169" s="44">
        <v>48.057152672518939</v>
      </c>
      <c r="K169" s="44">
        <v>74.491695930232552</v>
      </c>
      <c r="L169" s="44">
        <v>74.491695930232552</v>
      </c>
      <c r="M169" s="44">
        <v>45.864979999999996</v>
      </c>
      <c r="N169" s="44">
        <v>331.35108000000002</v>
      </c>
      <c r="O169" s="44">
        <v>52.885129999999997</v>
      </c>
      <c r="P169" s="44">
        <v>13.408505267441859</v>
      </c>
      <c r="Q169" s="44">
        <v>13.408505267441859</v>
      </c>
      <c r="R169" s="44">
        <v>8.909796105485011</v>
      </c>
      <c r="S169" s="44">
        <v>8.909796105485011</v>
      </c>
      <c r="T169" s="44">
        <v>41.715349720930234</v>
      </c>
      <c r="U169" s="44">
        <v>41.715349720930234</v>
      </c>
      <c r="V169" s="44">
        <v>27.719365661508931</v>
      </c>
      <c r="W169" s="44">
        <v>27.719365661508931</v>
      </c>
      <c r="X169" s="44">
        <v>16.388173104651163</v>
      </c>
      <c r="Y169" s="44">
        <v>16.388173104651163</v>
      </c>
      <c r="Z169" s="44">
        <v>10.889750795592793</v>
      </c>
      <c r="AA169" s="44">
        <v>10.889750795592793</v>
      </c>
      <c r="AB169" s="44">
        <v>5.1477025351640524</v>
      </c>
      <c r="AC169" s="44">
        <v>11.953775712122937</v>
      </c>
      <c r="AD169" s="44">
        <v>4.8564132451408542</v>
      </c>
      <c r="AE169" s="44">
        <v>3.6467405498822911</v>
      </c>
      <c r="AF169" s="44">
        <v>11.345415044078241</v>
      </c>
      <c r="AG169" s="44">
        <v>4.457127338745023</v>
      </c>
      <c r="AH169" s="44">
        <v>20.259669721568283</v>
      </c>
      <c r="AJ169" s="63" t="s">
        <v>63</v>
      </c>
      <c r="AK169" s="44">
        <v>0</v>
      </c>
      <c r="AL169" s="44">
        <v>0</v>
      </c>
      <c r="AM169" s="44">
        <v>52.885129999999997</v>
      </c>
      <c r="AN169" s="44">
        <v>52.885129999999997</v>
      </c>
      <c r="AO169" s="44">
        <v>0</v>
      </c>
      <c r="AP169" s="44">
        <v>0</v>
      </c>
      <c r="AQ169" s="44">
        <v>0</v>
      </c>
      <c r="AR169" s="44">
        <v>0</v>
      </c>
      <c r="AS169" s="44">
        <v>0</v>
      </c>
      <c r="AT169" s="44">
        <v>0</v>
      </c>
      <c r="AU169" s="44">
        <v>0</v>
      </c>
      <c r="AV169" s="44">
        <v>0</v>
      </c>
      <c r="AW169" s="44">
        <v>0</v>
      </c>
      <c r="AX169" s="44">
        <v>0</v>
      </c>
      <c r="AY169" s="44">
        <v>16.388173104651163</v>
      </c>
      <c r="AZ169" s="44">
        <v>0</v>
      </c>
      <c r="BA169" s="44">
        <v>0</v>
      </c>
      <c r="BB169" s="44">
        <v>0</v>
      </c>
      <c r="BC169" s="44">
        <v>16.388173104651163</v>
      </c>
      <c r="BD169" s="44">
        <v>16.388173104651163</v>
      </c>
      <c r="BE169" s="44">
        <v>0</v>
      </c>
      <c r="BF169" s="44">
        <v>0</v>
      </c>
      <c r="BG169" s="44">
        <v>0</v>
      </c>
      <c r="BH169" s="44">
        <v>16.388173104651163</v>
      </c>
      <c r="BI169" s="44">
        <v>10.889750795592793</v>
      </c>
      <c r="BJ169" s="44">
        <v>0</v>
      </c>
      <c r="BK169" s="44">
        <v>0</v>
      </c>
      <c r="BL169" s="44">
        <v>0</v>
      </c>
      <c r="BM169" s="44">
        <v>10.889750795592793</v>
      </c>
      <c r="BN169" s="44">
        <v>4.8564132451408542</v>
      </c>
      <c r="BO169" s="44">
        <v>4.457127338745023</v>
      </c>
      <c r="BP169" s="44">
        <v>0</v>
      </c>
      <c r="BQ169" s="44">
        <v>0</v>
      </c>
      <c r="BR169" s="44">
        <v>0</v>
      </c>
      <c r="BS169" s="44">
        <v>4.457127338745023</v>
      </c>
      <c r="BT169" s="64">
        <v>2017</v>
      </c>
      <c r="BU169" s="44">
        <v>0</v>
      </c>
      <c r="BV169" s="44">
        <v>52.885129999999997</v>
      </c>
      <c r="BW169" s="44">
        <v>0</v>
      </c>
      <c r="BX169" s="44">
        <v>0</v>
      </c>
      <c r="BY169" s="44">
        <v>0</v>
      </c>
      <c r="BZ169" s="44">
        <v>0</v>
      </c>
      <c r="CA169" s="44">
        <v>0</v>
      </c>
      <c r="CB169" s="44">
        <v>0</v>
      </c>
      <c r="CC169" s="44">
        <v>0</v>
      </c>
      <c r="CD169" s="44">
        <v>0</v>
      </c>
      <c r="CE169" s="44">
        <v>0</v>
      </c>
      <c r="CF169" s="44">
        <v>16.388173104651163</v>
      </c>
      <c r="CG169" s="44">
        <v>0</v>
      </c>
      <c r="CH169" s="44">
        <v>0</v>
      </c>
      <c r="CI169" s="44">
        <v>0</v>
      </c>
      <c r="CJ169" s="44">
        <v>0</v>
      </c>
      <c r="CK169" s="44">
        <v>0</v>
      </c>
      <c r="CL169" s="44">
        <v>0</v>
      </c>
      <c r="CM169" s="44">
        <v>0</v>
      </c>
      <c r="CN169" s="44">
        <v>0</v>
      </c>
      <c r="CO169" s="44">
        <v>0</v>
      </c>
      <c r="CP169" s="44">
        <v>0</v>
      </c>
      <c r="CQ169" s="44">
        <v>0</v>
      </c>
      <c r="CR169" s="44">
        <v>0</v>
      </c>
      <c r="CS169" s="44">
        <v>0</v>
      </c>
      <c r="CT169" s="44">
        <v>0</v>
      </c>
      <c r="CU169" s="44">
        <v>0</v>
      </c>
      <c r="CV169" s="44">
        <v>0</v>
      </c>
      <c r="CW169" s="44">
        <v>0</v>
      </c>
      <c r="CX169" s="44">
        <v>0</v>
      </c>
      <c r="CY169" s="44">
        <v>0</v>
      </c>
      <c r="CZ169" s="44">
        <v>0</v>
      </c>
      <c r="DA169" s="44">
        <v>0</v>
      </c>
      <c r="DB169" s="44">
        <v>0</v>
      </c>
      <c r="DC169" s="44">
        <v>0</v>
      </c>
      <c r="DD169" s="44">
        <v>0</v>
      </c>
      <c r="DE169" s="44">
        <v>0</v>
      </c>
      <c r="DF169" s="44">
        <v>0</v>
      </c>
      <c r="DG169" s="44">
        <v>0</v>
      </c>
      <c r="DH169" s="44">
        <v>0</v>
      </c>
      <c r="DI169" s="44">
        <v>0</v>
      </c>
      <c r="DJ169" s="44">
        <v>0</v>
      </c>
      <c r="DK169" s="44">
        <v>0</v>
      </c>
      <c r="DL169" s="44">
        <v>0</v>
      </c>
      <c r="DM169" s="44">
        <v>0</v>
      </c>
      <c r="DN169" s="44">
        <v>0</v>
      </c>
      <c r="DO169" s="44">
        <v>0</v>
      </c>
      <c r="DP169" s="44">
        <v>0</v>
      </c>
      <c r="DQ169" s="44">
        <v>0</v>
      </c>
      <c r="DR169" s="44">
        <v>0</v>
      </c>
      <c r="DS169" s="44">
        <v>0</v>
      </c>
      <c r="DT169" s="44">
        <v>4.457127338745023</v>
      </c>
      <c r="DU169" s="44">
        <v>0</v>
      </c>
      <c r="DV169" s="44">
        <v>0</v>
      </c>
      <c r="DW169" s="44">
        <v>0</v>
      </c>
      <c r="DX169" s="44">
        <v>0</v>
      </c>
      <c r="DY169" s="44">
        <v>0</v>
      </c>
      <c r="DZ169" s="44">
        <v>0</v>
      </c>
      <c r="EA169" s="44">
        <v>0</v>
      </c>
      <c r="EB169" s="44">
        <v>0</v>
      </c>
    </row>
    <row r="170" spans="2:132" x14ac:dyDescent="0.25">
      <c r="B170" s="41" t="s">
        <v>259</v>
      </c>
      <c r="C170" s="47" t="s">
        <v>101</v>
      </c>
      <c r="D170" s="46">
        <v>2</v>
      </c>
      <c r="E170" s="86" t="s">
        <v>52</v>
      </c>
      <c r="F170" s="43">
        <v>571.6</v>
      </c>
      <c r="G170" s="43">
        <v>118.57179069767442</v>
      </c>
      <c r="H170" s="44">
        <v>118.57179069767442</v>
      </c>
      <c r="I170" s="44">
        <v>78.789578547861382</v>
      </c>
      <c r="J170" s="44">
        <v>78.789578547861382</v>
      </c>
      <c r="K170" s="44">
        <v>122.12894441860465</v>
      </c>
      <c r="L170" s="44">
        <v>122.12894441860465</v>
      </c>
      <c r="M170" s="44">
        <v>56.016800000000003</v>
      </c>
      <c r="N170" s="44">
        <v>404.69279999999998</v>
      </c>
      <c r="O170" s="44">
        <v>64.590800000000002</v>
      </c>
      <c r="P170" s="44">
        <v>24.42578888372093</v>
      </c>
      <c r="Q170" s="44">
        <v>24.42578888372093</v>
      </c>
      <c r="R170" s="44">
        <v>16.230653180859445</v>
      </c>
      <c r="S170" s="44">
        <v>16.230653180859445</v>
      </c>
      <c r="T170" s="44">
        <v>73.277366651162779</v>
      </c>
      <c r="U170" s="44">
        <v>73.277366651162779</v>
      </c>
      <c r="V170" s="44">
        <v>48.691959542578331</v>
      </c>
      <c r="W170" s="44">
        <v>48.691959542578331</v>
      </c>
      <c r="X170" s="44">
        <v>30.532236104651162</v>
      </c>
      <c r="Y170" s="44">
        <v>30.532236104651162</v>
      </c>
      <c r="Z170" s="44">
        <v>20.288316476074307</v>
      </c>
      <c r="AA170" s="44">
        <v>20.288316476074307</v>
      </c>
      <c r="AB170" s="44">
        <v>3.451296714667019</v>
      </c>
      <c r="AC170" s="44">
        <v>8.3112859659328215</v>
      </c>
      <c r="AD170" s="44">
        <v>3.18364513271325</v>
      </c>
      <c r="AE170" s="44">
        <v>6.6431353091546566</v>
      </c>
      <c r="AF170" s="44">
        <v>19.929405927463968</v>
      </c>
      <c r="AG170" s="44">
        <v>8.3039191364433211</v>
      </c>
      <c r="AH170" s="44">
        <v>33.215676545773285</v>
      </c>
      <c r="AJ170" s="63" t="s">
        <v>63</v>
      </c>
      <c r="AK170" s="44">
        <v>0</v>
      </c>
      <c r="AL170" s="44">
        <v>0</v>
      </c>
      <c r="AM170" s="44">
        <v>64.590800000000002</v>
      </c>
      <c r="AN170" s="44">
        <v>64.590800000000002</v>
      </c>
      <c r="AO170" s="44">
        <v>0</v>
      </c>
      <c r="AP170" s="44">
        <v>0</v>
      </c>
      <c r="AQ170" s="44">
        <v>0</v>
      </c>
      <c r="AR170" s="44">
        <v>0</v>
      </c>
      <c r="AS170" s="44">
        <v>0</v>
      </c>
      <c r="AT170" s="44">
        <v>0</v>
      </c>
      <c r="AU170" s="44">
        <v>0</v>
      </c>
      <c r="AV170" s="44">
        <v>0</v>
      </c>
      <c r="AW170" s="44">
        <v>0</v>
      </c>
      <c r="AX170" s="44">
        <v>0</v>
      </c>
      <c r="AY170" s="44">
        <v>30.532236104651162</v>
      </c>
      <c r="AZ170" s="44">
        <v>0</v>
      </c>
      <c r="BA170" s="44">
        <v>0</v>
      </c>
      <c r="BB170" s="44">
        <v>0</v>
      </c>
      <c r="BC170" s="44">
        <v>30.532236104651162</v>
      </c>
      <c r="BD170" s="44">
        <v>30.532236104651162</v>
      </c>
      <c r="BE170" s="44">
        <v>0</v>
      </c>
      <c r="BF170" s="44">
        <v>0</v>
      </c>
      <c r="BG170" s="44">
        <v>0</v>
      </c>
      <c r="BH170" s="44">
        <v>30.532236104651162</v>
      </c>
      <c r="BI170" s="44">
        <v>20.288316476074307</v>
      </c>
      <c r="BJ170" s="44">
        <v>0</v>
      </c>
      <c r="BK170" s="44">
        <v>0</v>
      </c>
      <c r="BL170" s="44">
        <v>0</v>
      </c>
      <c r="BM170" s="44">
        <v>20.288316476074307</v>
      </c>
      <c r="BN170" s="44">
        <v>3.18364513271325</v>
      </c>
      <c r="BO170" s="44">
        <v>8.3039191364433211</v>
      </c>
      <c r="BP170" s="44">
        <v>0</v>
      </c>
      <c r="BQ170" s="44">
        <v>0</v>
      </c>
      <c r="BR170" s="44">
        <v>0</v>
      </c>
      <c r="BS170" s="44">
        <v>8.3039191364433211</v>
      </c>
      <c r="BT170" s="64">
        <v>2017</v>
      </c>
      <c r="BU170" s="44">
        <v>0</v>
      </c>
      <c r="BV170" s="44">
        <v>64.590800000000002</v>
      </c>
      <c r="BW170" s="44">
        <v>0</v>
      </c>
      <c r="BX170" s="44">
        <v>0</v>
      </c>
      <c r="BY170" s="44">
        <v>0</v>
      </c>
      <c r="BZ170" s="44">
        <v>0</v>
      </c>
      <c r="CA170" s="44">
        <v>0</v>
      </c>
      <c r="CB170" s="44">
        <v>0</v>
      </c>
      <c r="CC170" s="44">
        <v>0</v>
      </c>
      <c r="CD170" s="44">
        <v>0</v>
      </c>
      <c r="CE170" s="44">
        <v>0</v>
      </c>
      <c r="CF170" s="44">
        <v>30.532236104651162</v>
      </c>
      <c r="CG170" s="44">
        <v>0</v>
      </c>
      <c r="CH170" s="44">
        <v>0</v>
      </c>
      <c r="CI170" s="44">
        <v>0</v>
      </c>
      <c r="CJ170" s="44">
        <v>0</v>
      </c>
      <c r="CK170" s="44">
        <v>0</v>
      </c>
      <c r="CL170" s="44">
        <v>0</v>
      </c>
      <c r="CM170" s="44">
        <v>0</v>
      </c>
      <c r="CN170" s="44">
        <v>0</v>
      </c>
      <c r="CO170" s="44">
        <v>0</v>
      </c>
      <c r="CP170" s="44">
        <v>0</v>
      </c>
      <c r="CQ170" s="44">
        <v>0</v>
      </c>
      <c r="CR170" s="44">
        <v>0</v>
      </c>
      <c r="CS170" s="44">
        <v>0</v>
      </c>
      <c r="CT170" s="44">
        <v>0</v>
      </c>
      <c r="CU170" s="44">
        <v>0</v>
      </c>
      <c r="CV170" s="44">
        <v>0</v>
      </c>
      <c r="CW170" s="44">
        <v>0</v>
      </c>
      <c r="CX170" s="44">
        <v>0</v>
      </c>
      <c r="CY170" s="44">
        <v>0</v>
      </c>
      <c r="CZ170" s="44">
        <v>0</v>
      </c>
      <c r="DA170" s="44">
        <v>0</v>
      </c>
      <c r="DB170" s="44">
        <v>0</v>
      </c>
      <c r="DC170" s="44">
        <v>0</v>
      </c>
      <c r="DD170" s="44">
        <v>0</v>
      </c>
      <c r="DE170" s="44">
        <v>0</v>
      </c>
      <c r="DF170" s="44">
        <v>0</v>
      </c>
      <c r="DG170" s="44">
        <v>0</v>
      </c>
      <c r="DH170" s="44">
        <v>0</v>
      </c>
      <c r="DI170" s="44">
        <v>0</v>
      </c>
      <c r="DJ170" s="44">
        <v>0</v>
      </c>
      <c r="DK170" s="44">
        <v>0</v>
      </c>
      <c r="DL170" s="44">
        <v>0</v>
      </c>
      <c r="DM170" s="44">
        <v>0</v>
      </c>
      <c r="DN170" s="44">
        <v>0</v>
      </c>
      <c r="DO170" s="44">
        <v>0</v>
      </c>
      <c r="DP170" s="44">
        <v>0</v>
      </c>
      <c r="DQ170" s="44">
        <v>0</v>
      </c>
      <c r="DR170" s="44">
        <v>0</v>
      </c>
      <c r="DS170" s="44">
        <v>0</v>
      </c>
      <c r="DT170" s="44">
        <v>8.3039191364433211</v>
      </c>
      <c r="DU170" s="44">
        <v>0</v>
      </c>
      <c r="DV170" s="44">
        <v>0</v>
      </c>
      <c r="DW170" s="44">
        <v>0</v>
      </c>
      <c r="DX170" s="44">
        <v>0</v>
      </c>
      <c r="DY170" s="44">
        <v>0</v>
      </c>
      <c r="DZ170" s="44">
        <v>0</v>
      </c>
      <c r="EA170" s="44">
        <v>0</v>
      </c>
      <c r="EB170" s="44">
        <v>0</v>
      </c>
    </row>
    <row r="171" spans="2:132" x14ac:dyDescent="0.25">
      <c r="B171" s="41" t="s">
        <v>260</v>
      </c>
      <c r="C171" s="47" t="s">
        <v>101</v>
      </c>
      <c r="D171" s="46">
        <v>2</v>
      </c>
      <c r="E171" s="86" t="s">
        <v>52</v>
      </c>
      <c r="F171" s="43">
        <v>569.4</v>
      </c>
      <c r="G171" s="43">
        <v>118.11538372093021</v>
      </c>
      <c r="H171" s="44">
        <v>118.11538372093021</v>
      </c>
      <c r="I171" s="44">
        <v>78.486301409746233</v>
      </c>
      <c r="J171" s="44">
        <v>78.486301409746233</v>
      </c>
      <c r="K171" s="44">
        <v>121.65884523255812</v>
      </c>
      <c r="L171" s="44">
        <v>121.65884523255812</v>
      </c>
      <c r="M171" s="44">
        <v>55.801199999999994</v>
      </c>
      <c r="N171" s="44">
        <v>403.1352</v>
      </c>
      <c r="O171" s="44">
        <v>64.342199999999991</v>
      </c>
      <c r="P171" s="44">
        <v>24.331769046511624</v>
      </c>
      <c r="Q171" s="44">
        <v>24.331769046511624</v>
      </c>
      <c r="R171" s="44">
        <v>16.168178090407725</v>
      </c>
      <c r="S171" s="44">
        <v>16.168178090407725</v>
      </c>
      <c r="T171" s="44">
        <v>72.995307139534873</v>
      </c>
      <c r="U171" s="44">
        <v>72.995307139534873</v>
      </c>
      <c r="V171" s="44">
        <v>48.504534271223172</v>
      </c>
      <c r="W171" s="44">
        <v>48.504534271223172</v>
      </c>
      <c r="X171" s="44">
        <v>30.41471130813953</v>
      </c>
      <c r="Y171" s="44">
        <v>30.41471130813953</v>
      </c>
      <c r="Z171" s="44">
        <v>20.210222613009655</v>
      </c>
      <c r="AA171" s="44">
        <v>20.210222613009655</v>
      </c>
      <c r="AB171" s="44">
        <v>3.4512979562679234</v>
      </c>
      <c r="AC171" s="44">
        <v>8.311288955910511</v>
      </c>
      <c r="AD171" s="44">
        <v>3.1836462780267372</v>
      </c>
      <c r="AE171" s="44">
        <v>6.6175645280716191</v>
      </c>
      <c r="AF171" s="44">
        <v>19.852693584214858</v>
      </c>
      <c r="AG171" s="44">
        <v>8.2719556600895245</v>
      </c>
      <c r="AH171" s="44">
        <v>33.087822640358098</v>
      </c>
      <c r="AJ171" s="63" t="s">
        <v>63</v>
      </c>
      <c r="AK171" s="44">
        <v>0</v>
      </c>
      <c r="AL171" s="44">
        <v>0</v>
      </c>
      <c r="AM171" s="44">
        <v>64.342199999999991</v>
      </c>
      <c r="AN171" s="44">
        <v>64.342199999999991</v>
      </c>
      <c r="AO171" s="44">
        <v>0</v>
      </c>
      <c r="AP171" s="44">
        <v>0</v>
      </c>
      <c r="AQ171" s="44">
        <v>0</v>
      </c>
      <c r="AR171" s="44">
        <v>0</v>
      </c>
      <c r="AS171" s="44">
        <v>0</v>
      </c>
      <c r="AT171" s="44">
        <v>0</v>
      </c>
      <c r="AU171" s="44">
        <v>0</v>
      </c>
      <c r="AV171" s="44">
        <v>0</v>
      </c>
      <c r="AW171" s="44">
        <v>0</v>
      </c>
      <c r="AX171" s="44">
        <v>0</v>
      </c>
      <c r="AY171" s="44">
        <v>30.41471130813953</v>
      </c>
      <c r="AZ171" s="44">
        <v>0</v>
      </c>
      <c r="BA171" s="44">
        <v>0</v>
      </c>
      <c r="BB171" s="44">
        <v>0</v>
      </c>
      <c r="BC171" s="44">
        <v>30.41471130813953</v>
      </c>
      <c r="BD171" s="44">
        <v>30.41471130813953</v>
      </c>
      <c r="BE171" s="44">
        <v>0</v>
      </c>
      <c r="BF171" s="44">
        <v>0</v>
      </c>
      <c r="BG171" s="44">
        <v>0</v>
      </c>
      <c r="BH171" s="44">
        <v>30.41471130813953</v>
      </c>
      <c r="BI171" s="44">
        <v>20.210222613009655</v>
      </c>
      <c r="BJ171" s="44">
        <v>0</v>
      </c>
      <c r="BK171" s="44">
        <v>0</v>
      </c>
      <c r="BL171" s="44">
        <v>0</v>
      </c>
      <c r="BM171" s="44">
        <v>20.210222613009655</v>
      </c>
      <c r="BN171" s="44">
        <v>3.1836462780267372</v>
      </c>
      <c r="BO171" s="44">
        <v>8.2719556600895245</v>
      </c>
      <c r="BP171" s="44">
        <v>0</v>
      </c>
      <c r="BQ171" s="44">
        <v>0</v>
      </c>
      <c r="BR171" s="44">
        <v>0</v>
      </c>
      <c r="BS171" s="44">
        <v>8.2719556600895245</v>
      </c>
      <c r="BT171" s="64">
        <v>2017</v>
      </c>
      <c r="BU171" s="44">
        <v>0</v>
      </c>
      <c r="BV171" s="44">
        <v>64.342199999999991</v>
      </c>
      <c r="BW171" s="44">
        <v>0</v>
      </c>
      <c r="BX171" s="44">
        <v>0</v>
      </c>
      <c r="BY171" s="44">
        <v>0</v>
      </c>
      <c r="BZ171" s="44">
        <v>0</v>
      </c>
      <c r="CA171" s="44">
        <v>0</v>
      </c>
      <c r="CB171" s="44">
        <v>0</v>
      </c>
      <c r="CC171" s="44">
        <v>0</v>
      </c>
      <c r="CD171" s="44">
        <v>0</v>
      </c>
      <c r="CE171" s="44">
        <v>0</v>
      </c>
      <c r="CF171" s="44">
        <v>30.41471130813953</v>
      </c>
      <c r="CG171" s="44">
        <v>0</v>
      </c>
      <c r="CH171" s="44">
        <v>0</v>
      </c>
      <c r="CI171" s="44">
        <v>0</v>
      </c>
      <c r="CJ171" s="44">
        <v>0</v>
      </c>
      <c r="CK171" s="44">
        <v>0</v>
      </c>
      <c r="CL171" s="44">
        <v>0</v>
      </c>
      <c r="CM171" s="44">
        <v>0</v>
      </c>
      <c r="CN171" s="44">
        <v>0</v>
      </c>
      <c r="CO171" s="44">
        <v>0</v>
      </c>
      <c r="CP171" s="44">
        <v>0</v>
      </c>
      <c r="CQ171" s="44">
        <v>0</v>
      </c>
      <c r="CR171" s="44">
        <v>0</v>
      </c>
      <c r="CS171" s="44">
        <v>0</v>
      </c>
      <c r="CT171" s="44">
        <v>0</v>
      </c>
      <c r="CU171" s="44">
        <v>0</v>
      </c>
      <c r="CV171" s="44">
        <v>0</v>
      </c>
      <c r="CW171" s="44">
        <v>0</v>
      </c>
      <c r="CX171" s="44">
        <v>0</v>
      </c>
      <c r="CY171" s="44">
        <v>0</v>
      </c>
      <c r="CZ171" s="44">
        <v>0</v>
      </c>
      <c r="DA171" s="44">
        <v>0</v>
      </c>
      <c r="DB171" s="44">
        <v>0</v>
      </c>
      <c r="DC171" s="44">
        <v>0</v>
      </c>
      <c r="DD171" s="44">
        <v>0</v>
      </c>
      <c r="DE171" s="44">
        <v>0</v>
      </c>
      <c r="DF171" s="44">
        <v>0</v>
      </c>
      <c r="DG171" s="44">
        <v>0</v>
      </c>
      <c r="DH171" s="44">
        <v>0</v>
      </c>
      <c r="DI171" s="44">
        <v>0</v>
      </c>
      <c r="DJ171" s="44">
        <v>0</v>
      </c>
      <c r="DK171" s="44">
        <v>0</v>
      </c>
      <c r="DL171" s="44">
        <v>0</v>
      </c>
      <c r="DM171" s="44">
        <v>0</v>
      </c>
      <c r="DN171" s="44">
        <v>0</v>
      </c>
      <c r="DO171" s="44">
        <v>0</v>
      </c>
      <c r="DP171" s="44">
        <v>0</v>
      </c>
      <c r="DQ171" s="44">
        <v>0</v>
      </c>
      <c r="DR171" s="44">
        <v>0</v>
      </c>
      <c r="DS171" s="44">
        <v>0</v>
      </c>
      <c r="DT171" s="44">
        <v>8.2719556600895245</v>
      </c>
      <c r="DU171" s="44">
        <v>0</v>
      </c>
      <c r="DV171" s="44">
        <v>0</v>
      </c>
      <c r="DW171" s="44">
        <v>0</v>
      </c>
      <c r="DX171" s="44">
        <v>0</v>
      </c>
      <c r="DY171" s="44">
        <v>0</v>
      </c>
      <c r="DZ171" s="44">
        <v>0</v>
      </c>
      <c r="EA171" s="44">
        <v>0</v>
      </c>
      <c r="EB171" s="44">
        <v>0</v>
      </c>
    </row>
    <row r="172" spans="2:132" x14ac:dyDescent="0.25">
      <c r="B172" s="41" t="s">
        <v>261</v>
      </c>
      <c r="C172" s="47" t="s">
        <v>101</v>
      </c>
      <c r="D172" s="46">
        <v>2</v>
      </c>
      <c r="E172" s="86" t="s">
        <v>52</v>
      </c>
      <c r="F172" s="43">
        <v>269.5</v>
      </c>
      <c r="G172" s="43">
        <v>55.904581395348842</v>
      </c>
      <c r="H172" s="44">
        <v>55.904581395348842</v>
      </c>
      <c r="I172" s="44">
        <v>37.147945401827677</v>
      </c>
      <c r="J172" s="44">
        <v>37.147945401827677</v>
      </c>
      <c r="K172" s="44">
        <v>57.581718837209309</v>
      </c>
      <c r="L172" s="44">
        <v>57.581718837209309</v>
      </c>
      <c r="M172" s="44">
        <v>26.411000000000001</v>
      </c>
      <c r="N172" s="44">
        <v>190.80600000000001</v>
      </c>
      <c r="O172" s="44">
        <v>30.453499999999998</v>
      </c>
      <c r="P172" s="44">
        <v>11.516343767441862</v>
      </c>
      <c r="Q172" s="44">
        <v>11.516343767441862</v>
      </c>
      <c r="R172" s="44">
        <v>7.6524767527765016</v>
      </c>
      <c r="S172" s="44">
        <v>7.6524767527765016</v>
      </c>
      <c r="T172" s="44">
        <v>34.549031302325581</v>
      </c>
      <c r="U172" s="44">
        <v>34.549031302325581</v>
      </c>
      <c r="V172" s="44">
        <v>22.957430258329499</v>
      </c>
      <c r="W172" s="44">
        <v>22.957430258329499</v>
      </c>
      <c r="X172" s="44">
        <v>14.395429709302327</v>
      </c>
      <c r="Y172" s="44">
        <v>14.395429709302327</v>
      </c>
      <c r="Z172" s="44">
        <v>9.5655959409706259</v>
      </c>
      <c r="AA172" s="44">
        <v>9.5655959409706259</v>
      </c>
      <c r="AB172" s="44">
        <v>3.4513009125336391</v>
      </c>
      <c r="AC172" s="44">
        <v>8.3112960750810121</v>
      </c>
      <c r="AD172" s="44">
        <v>3.1836490050310307</v>
      </c>
      <c r="AE172" s="44">
        <v>3.1321252418113006</v>
      </c>
      <c r="AF172" s="44">
        <v>9.3963757254339004</v>
      </c>
      <c r="AG172" s="44">
        <v>3.9151565522641256</v>
      </c>
      <c r="AH172" s="44">
        <v>15.660626209056502</v>
      </c>
      <c r="AJ172" s="63" t="s">
        <v>63</v>
      </c>
      <c r="AK172" s="44">
        <v>0</v>
      </c>
      <c r="AL172" s="44">
        <v>0</v>
      </c>
      <c r="AM172" s="44">
        <v>30.453499999999998</v>
      </c>
      <c r="AN172" s="44">
        <v>30.453499999999998</v>
      </c>
      <c r="AO172" s="44">
        <v>0</v>
      </c>
      <c r="AP172" s="44">
        <v>0</v>
      </c>
      <c r="AQ172" s="44">
        <v>0</v>
      </c>
      <c r="AR172" s="44">
        <v>0</v>
      </c>
      <c r="AS172" s="44">
        <v>0</v>
      </c>
      <c r="AT172" s="44">
        <v>0</v>
      </c>
      <c r="AU172" s="44">
        <v>0</v>
      </c>
      <c r="AV172" s="44">
        <v>0</v>
      </c>
      <c r="AW172" s="44">
        <v>0</v>
      </c>
      <c r="AX172" s="44">
        <v>0</v>
      </c>
      <c r="AY172" s="44">
        <v>14.395429709302327</v>
      </c>
      <c r="AZ172" s="44">
        <v>0</v>
      </c>
      <c r="BA172" s="44">
        <v>0</v>
      </c>
      <c r="BB172" s="44">
        <v>0</v>
      </c>
      <c r="BC172" s="44">
        <v>14.395429709302327</v>
      </c>
      <c r="BD172" s="44">
        <v>14.395429709302327</v>
      </c>
      <c r="BE172" s="44">
        <v>0</v>
      </c>
      <c r="BF172" s="44">
        <v>0</v>
      </c>
      <c r="BG172" s="44">
        <v>0</v>
      </c>
      <c r="BH172" s="44">
        <v>14.395429709302327</v>
      </c>
      <c r="BI172" s="44">
        <v>9.5655959409706259</v>
      </c>
      <c r="BJ172" s="44">
        <v>0</v>
      </c>
      <c r="BK172" s="44">
        <v>0</v>
      </c>
      <c r="BL172" s="44">
        <v>0</v>
      </c>
      <c r="BM172" s="44">
        <v>9.5655959409706259</v>
      </c>
      <c r="BN172" s="44">
        <v>3.1836490050310307</v>
      </c>
      <c r="BO172" s="44">
        <v>3.9151565522641256</v>
      </c>
      <c r="BP172" s="44">
        <v>0</v>
      </c>
      <c r="BQ172" s="44">
        <v>0</v>
      </c>
      <c r="BR172" s="44">
        <v>0</v>
      </c>
      <c r="BS172" s="44">
        <v>3.9151565522641256</v>
      </c>
      <c r="BT172" s="64">
        <v>2017</v>
      </c>
      <c r="BU172" s="44">
        <v>0</v>
      </c>
      <c r="BV172" s="44">
        <v>30.453499999999998</v>
      </c>
      <c r="BW172" s="44">
        <v>0</v>
      </c>
      <c r="BX172" s="44">
        <v>0</v>
      </c>
      <c r="BY172" s="44">
        <v>0</v>
      </c>
      <c r="BZ172" s="44">
        <v>0</v>
      </c>
      <c r="CA172" s="44">
        <v>0</v>
      </c>
      <c r="CB172" s="44">
        <v>0</v>
      </c>
      <c r="CC172" s="44">
        <v>0</v>
      </c>
      <c r="CD172" s="44">
        <v>0</v>
      </c>
      <c r="CE172" s="44">
        <v>0</v>
      </c>
      <c r="CF172" s="44">
        <v>14.395429709302327</v>
      </c>
      <c r="CG172" s="44">
        <v>0</v>
      </c>
      <c r="CH172" s="44">
        <v>0</v>
      </c>
      <c r="CI172" s="44">
        <v>0</v>
      </c>
      <c r="CJ172" s="44">
        <v>0</v>
      </c>
      <c r="CK172" s="44">
        <v>0</v>
      </c>
      <c r="CL172" s="44">
        <v>0</v>
      </c>
      <c r="CM172" s="44">
        <v>0</v>
      </c>
      <c r="CN172" s="44">
        <v>0</v>
      </c>
      <c r="CO172" s="44">
        <v>0</v>
      </c>
      <c r="CP172" s="44">
        <v>0</v>
      </c>
      <c r="CQ172" s="44">
        <v>0</v>
      </c>
      <c r="CR172" s="44">
        <v>0</v>
      </c>
      <c r="CS172" s="44">
        <v>0</v>
      </c>
      <c r="CT172" s="44">
        <v>0</v>
      </c>
      <c r="CU172" s="44">
        <v>0</v>
      </c>
      <c r="CV172" s="44">
        <v>0</v>
      </c>
      <c r="CW172" s="44">
        <v>0</v>
      </c>
      <c r="CX172" s="44">
        <v>0</v>
      </c>
      <c r="CY172" s="44">
        <v>0</v>
      </c>
      <c r="CZ172" s="44">
        <v>0</v>
      </c>
      <c r="DA172" s="44">
        <v>0</v>
      </c>
      <c r="DB172" s="44">
        <v>0</v>
      </c>
      <c r="DC172" s="44">
        <v>0</v>
      </c>
      <c r="DD172" s="44">
        <v>0</v>
      </c>
      <c r="DE172" s="44">
        <v>0</v>
      </c>
      <c r="DF172" s="44">
        <v>0</v>
      </c>
      <c r="DG172" s="44">
        <v>0</v>
      </c>
      <c r="DH172" s="44">
        <v>0</v>
      </c>
      <c r="DI172" s="44">
        <v>0</v>
      </c>
      <c r="DJ172" s="44">
        <v>0</v>
      </c>
      <c r="DK172" s="44">
        <v>0</v>
      </c>
      <c r="DL172" s="44">
        <v>0</v>
      </c>
      <c r="DM172" s="44">
        <v>0</v>
      </c>
      <c r="DN172" s="44">
        <v>0</v>
      </c>
      <c r="DO172" s="44">
        <v>0</v>
      </c>
      <c r="DP172" s="44">
        <v>0</v>
      </c>
      <c r="DQ172" s="44">
        <v>0</v>
      </c>
      <c r="DR172" s="44">
        <v>0</v>
      </c>
      <c r="DS172" s="44">
        <v>0</v>
      </c>
      <c r="DT172" s="44">
        <v>3.9151565522641256</v>
      </c>
      <c r="DU172" s="44">
        <v>0</v>
      </c>
      <c r="DV172" s="44">
        <v>0</v>
      </c>
      <c r="DW172" s="44">
        <v>0</v>
      </c>
      <c r="DX172" s="44">
        <v>0</v>
      </c>
      <c r="DY172" s="44">
        <v>0</v>
      </c>
      <c r="DZ172" s="44">
        <v>0</v>
      </c>
      <c r="EA172" s="44">
        <v>0</v>
      </c>
      <c r="EB172" s="44">
        <v>0</v>
      </c>
    </row>
    <row r="173" spans="2:132" x14ac:dyDescent="0.25">
      <c r="B173" s="41" t="s">
        <v>262</v>
      </c>
      <c r="C173" s="47" t="s">
        <v>101</v>
      </c>
      <c r="D173" s="46">
        <v>2</v>
      </c>
      <c r="E173" s="86" t="s">
        <v>52</v>
      </c>
      <c r="F173" s="43">
        <v>568</v>
      </c>
      <c r="G173" s="43">
        <v>95.420825581395349</v>
      </c>
      <c r="H173" s="44">
        <v>95.420825581395349</v>
      </c>
      <c r="I173" s="44">
        <v>63.406030962426762</v>
      </c>
      <c r="J173" s="44">
        <v>63.406030962426762</v>
      </c>
      <c r="K173" s="44">
        <v>98.283450348837206</v>
      </c>
      <c r="L173" s="44">
        <v>98.283450348837206</v>
      </c>
      <c r="M173" s="44">
        <v>55.664000000000001</v>
      </c>
      <c r="N173" s="44">
        <v>402.14400000000001</v>
      </c>
      <c r="O173" s="44">
        <v>64.183999999999997</v>
      </c>
      <c r="P173" s="44">
        <v>17.691021062790696</v>
      </c>
      <c r="Q173" s="44">
        <v>17.691021062790696</v>
      </c>
      <c r="R173" s="44">
        <v>11.755478140433921</v>
      </c>
      <c r="S173" s="44">
        <v>11.755478140433921</v>
      </c>
      <c r="T173" s="44">
        <v>55.038732195348842</v>
      </c>
      <c r="U173" s="44">
        <v>55.038732195348842</v>
      </c>
      <c r="V173" s="44">
        <v>36.572598659127763</v>
      </c>
      <c r="W173" s="44">
        <v>36.572598659127763</v>
      </c>
      <c r="X173" s="44">
        <v>21.622359076744186</v>
      </c>
      <c r="Y173" s="44">
        <v>21.622359076744186</v>
      </c>
      <c r="Z173" s="44">
        <v>14.367806616085904</v>
      </c>
      <c r="AA173" s="44">
        <v>14.367806616085904</v>
      </c>
      <c r="AB173" s="44">
        <v>4.7351540562641308</v>
      </c>
      <c r="AC173" s="44">
        <v>10.995773194794108</v>
      </c>
      <c r="AD173" s="44">
        <v>4.4672093462157889</v>
      </c>
      <c r="AE173" s="44">
        <v>4.8114657519024817</v>
      </c>
      <c r="AF173" s="44">
        <v>14.969004561474391</v>
      </c>
      <c r="AG173" s="44">
        <v>5.8806803634363671</v>
      </c>
      <c r="AH173" s="44">
        <v>26.730365288347123</v>
      </c>
      <c r="AJ173" s="63" t="s">
        <v>63</v>
      </c>
      <c r="AK173" s="44">
        <v>0</v>
      </c>
      <c r="AL173" s="44">
        <v>0</v>
      </c>
      <c r="AM173" s="44">
        <v>64.183999999999997</v>
      </c>
      <c r="AN173" s="44">
        <v>64.183999999999997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4">
        <v>0</v>
      </c>
      <c r="AU173" s="44">
        <v>0</v>
      </c>
      <c r="AV173" s="44">
        <v>0</v>
      </c>
      <c r="AW173" s="44">
        <v>0</v>
      </c>
      <c r="AX173" s="44">
        <v>0</v>
      </c>
      <c r="AY173" s="44">
        <v>21.622359076744186</v>
      </c>
      <c r="AZ173" s="44">
        <v>0</v>
      </c>
      <c r="BA173" s="44">
        <v>0</v>
      </c>
      <c r="BB173" s="44">
        <v>0</v>
      </c>
      <c r="BC173" s="44">
        <v>21.622359076744186</v>
      </c>
      <c r="BD173" s="44">
        <v>21.622359076744186</v>
      </c>
      <c r="BE173" s="44">
        <v>0</v>
      </c>
      <c r="BF173" s="44">
        <v>0</v>
      </c>
      <c r="BG173" s="44">
        <v>0</v>
      </c>
      <c r="BH173" s="44">
        <v>21.622359076744186</v>
      </c>
      <c r="BI173" s="44">
        <v>14.367806616085904</v>
      </c>
      <c r="BJ173" s="44">
        <v>0</v>
      </c>
      <c r="BK173" s="44">
        <v>0</v>
      </c>
      <c r="BL173" s="44">
        <v>0</v>
      </c>
      <c r="BM173" s="44">
        <v>14.367806616085904</v>
      </c>
      <c r="BN173" s="44">
        <v>4.4672093462157889</v>
      </c>
      <c r="BO173" s="44">
        <v>5.8806803634363671</v>
      </c>
      <c r="BP173" s="44">
        <v>0</v>
      </c>
      <c r="BQ173" s="44">
        <v>0</v>
      </c>
      <c r="BR173" s="44">
        <v>0</v>
      </c>
      <c r="BS173" s="44">
        <v>5.8806803634363671</v>
      </c>
      <c r="BT173" s="64">
        <v>2017</v>
      </c>
      <c r="BU173" s="44">
        <v>0</v>
      </c>
      <c r="BV173" s="44">
        <v>64.183999999999997</v>
      </c>
      <c r="BW173" s="44">
        <v>0</v>
      </c>
      <c r="BX173" s="44">
        <v>0</v>
      </c>
      <c r="BY173" s="44">
        <v>0</v>
      </c>
      <c r="BZ173" s="44">
        <v>0</v>
      </c>
      <c r="CA173" s="44">
        <v>0</v>
      </c>
      <c r="CB173" s="44">
        <v>0</v>
      </c>
      <c r="CC173" s="44">
        <v>0</v>
      </c>
      <c r="CD173" s="44">
        <v>0</v>
      </c>
      <c r="CE173" s="44">
        <v>0</v>
      </c>
      <c r="CF173" s="44">
        <v>21.622359076744186</v>
      </c>
      <c r="CG173" s="44">
        <v>0</v>
      </c>
      <c r="CH173" s="44">
        <v>0</v>
      </c>
      <c r="CI173" s="44">
        <v>0</v>
      </c>
      <c r="CJ173" s="44">
        <v>0</v>
      </c>
      <c r="CK173" s="44">
        <v>0</v>
      </c>
      <c r="CL173" s="44">
        <v>0</v>
      </c>
      <c r="CM173" s="44">
        <v>0</v>
      </c>
      <c r="CN173" s="44">
        <v>0</v>
      </c>
      <c r="CO173" s="44">
        <v>0</v>
      </c>
      <c r="CP173" s="44">
        <v>0</v>
      </c>
      <c r="CQ173" s="44">
        <v>0</v>
      </c>
      <c r="CR173" s="44">
        <v>0</v>
      </c>
      <c r="CS173" s="44">
        <v>0</v>
      </c>
      <c r="CT173" s="44">
        <v>0</v>
      </c>
      <c r="CU173" s="44">
        <v>0</v>
      </c>
      <c r="CV173" s="44">
        <v>0</v>
      </c>
      <c r="CW173" s="44">
        <v>0</v>
      </c>
      <c r="CX173" s="44">
        <v>0</v>
      </c>
      <c r="CY173" s="44">
        <v>0</v>
      </c>
      <c r="CZ173" s="44">
        <v>0</v>
      </c>
      <c r="DA173" s="44">
        <v>0</v>
      </c>
      <c r="DB173" s="44">
        <v>0</v>
      </c>
      <c r="DC173" s="44">
        <v>0</v>
      </c>
      <c r="DD173" s="44">
        <v>0</v>
      </c>
      <c r="DE173" s="44">
        <v>0</v>
      </c>
      <c r="DF173" s="44">
        <v>0</v>
      </c>
      <c r="DG173" s="44">
        <v>0</v>
      </c>
      <c r="DH173" s="44">
        <v>0</v>
      </c>
      <c r="DI173" s="44">
        <v>0</v>
      </c>
      <c r="DJ173" s="44">
        <v>0</v>
      </c>
      <c r="DK173" s="44">
        <v>0</v>
      </c>
      <c r="DL173" s="44">
        <v>0</v>
      </c>
      <c r="DM173" s="44">
        <v>0</v>
      </c>
      <c r="DN173" s="44">
        <v>0</v>
      </c>
      <c r="DO173" s="44">
        <v>0</v>
      </c>
      <c r="DP173" s="44">
        <v>0</v>
      </c>
      <c r="DQ173" s="44">
        <v>0</v>
      </c>
      <c r="DR173" s="44">
        <v>0</v>
      </c>
      <c r="DS173" s="44">
        <v>0</v>
      </c>
      <c r="DT173" s="44">
        <v>5.8806803634363671</v>
      </c>
      <c r="DU173" s="44">
        <v>0</v>
      </c>
      <c r="DV173" s="44">
        <v>0</v>
      </c>
      <c r="DW173" s="44">
        <v>0</v>
      </c>
      <c r="DX173" s="44">
        <v>0</v>
      </c>
      <c r="DY173" s="44">
        <v>0</v>
      </c>
      <c r="DZ173" s="44">
        <v>0</v>
      </c>
      <c r="EA173" s="44">
        <v>0</v>
      </c>
      <c r="EB173" s="44">
        <v>0</v>
      </c>
    </row>
    <row r="174" spans="2:132" x14ac:dyDescent="0.25">
      <c r="B174" s="41" t="s">
        <v>263</v>
      </c>
      <c r="C174" s="47" t="s">
        <v>101</v>
      </c>
      <c r="D174" s="46">
        <v>2</v>
      </c>
      <c r="E174" s="86" t="s">
        <v>52</v>
      </c>
      <c r="F174" s="43">
        <v>555.6</v>
      </c>
      <c r="G174" s="43">
        <v>111.00391860465116</v>
      </c>
      <c r="H174" s="44">
        <v>111.00391860465116</v>
      </c>
      <c r="I174" s="44">
        <v>73.760815389229933</v>
      </c>
      <c r="J174" s="44">
        <v>73.760815389229933</v>
      </c>
      <c r="K174" s="44">
        <v>114.3340361627907</v>
      </c>
      <c r="L174" s="44">
        <v>114.3340361627907</v>
      </c>
      <c r="M174" s="44">
        <v>54.448800000000006</v>
      </c>
      <c r="N174" s="44">
        <v>393.3648</v>
      </c>
      <c r="O174" s="44">
        <v>62.782800000000002</v>
      </c>
      <c r="P174" s="44">
        <v>20.580126509302325</v>
      </c>
      <c r="Q174" s="44">
        <v>20.580126509302325</v>
      </c>
      <c r="R174" s="44">
        <v>13.675255173163229</v>
      </c>
      <c r="S174" s="44">
        <v>13.675255173163229</v>
      </c>
      <c r="T174" s="44">
        <v>64.027060251162794</v>
      </c>
      <c r="U174" s="44">
        <v>64.027060251162794</v>
      </c>
      <c r="V174" s="44">
        <v>42.545238316507827</v>
      </c>
      <c r="W174" s="44">
        <v>42.545238316507827</v>
      </c>
      <c r="X174" s="44">
        <v>25.153487955813954</v>
      </c>
      <c r="Y174" s="44">
        <v>25.153487955813954</v>
      </c>
      <c r="Z174" s="44">
        <v>16.714200767199504</v>
      </c>
      <c r="AA174" s="44">
        <v>16.714200767199504</v>
      </c>
      <c r="AB174" s="44">
        <v>3.9815564178174987</v>
      </c>
      <c r="AC174" s="44">
        <v>9.2458008361272217</v>
      </c>
      <c r="AD174" s="44">
        <v>3.7562549878667864</v>
      </c>
      <c r="AE174" s="44">
        <v>5.5972220889837301</v>
      </c>
      <c r="AF174" s="44">
        <v>17.413579832393829</v>
      </c>
      <c r="AG174" s="44">
        <v>6.8410492198690038</v>
      </c>
      <c r="AH174" s="44">
        <v>31.095678272131835</v>
      </c>
      <c r="AJ174" s="63" t="s">
        <v>63</v>
      </c>
      <c r="AK174" s="44">
        <v>0</v>
      </c>
      <c r="AL174" s="44">
        <v>0</v>
      </c>
      <c r="AM174" s="44">
        <v>62.782800000000002</v>
      </c>
      <c r="AN174" s="44">
        <v>62.782800000000002</v>
      </c>
      <c r="AO174" s="44">
        <v>0</v>
      </c>
      <c r="AP174" s="44">
        <v>0</v>
      </c>
      <c r="AQ174" s="44">
        <v>0</v>
      </c>
      <c r="AR174" s="44">
        <v>0</v>
      </c>
      <c r="AS174" s="44">
        <v>0</v>
      </c>
      <c r="AT174" s="44">
        <v>0</v>
      </c>
      <c r="AU174" s="44">
        <v>0</v>
      </c>
      <c r="AV174" s="44">
        <v>0</v>
      </c>
      <c r="AW174" s="44">
        <v>0</v>
      </c>
      <c r="AX174" s="44">
        <v>0</v>
      </c>
      <c r="AY174" s="44">
        <v>25.153487955813954</v>
      </c>
      <c r="AZ174" s="44">
        <v>0</v>
      </c>
      <c r="BA174" s="44">
        <v>0</v>
      </c>
      <c r="BB174" s="44">
        <v>0</v>
      </c>
      <c r="BC174" s="44">
        <v>25.153487955813954</v>
      </c>
      <c r="BD174" s="44">
        <v>25.153487955813954</v>
      </c>
      <c r="BE174" s="44">
        <v>0</v>
      </c>
      <c r="BF174" s="44">
        <v>0</v>
      </c>
      <c r="BG174" s="44">
        <v>0</v>
      </c>
      <c r="BH174" s="44">
        <v>25.153487955813954</v>
      </c>
      <c r="BI174" s="44">
        <v>16.714200767199504</v>
      </c>
      <c r="BJ174" s="44">
        <v>0</v>
      </c>
      <c r="BK174" s="44">
        <v>0</v>
      </c>
      <c r="BL174" s="44">
        <v>0</v>
      </c>
      <c r="BM174" s="44">
        <v>16.714200767199504</v>
      </c>
      <c r="BN174" s="44">
        <v>3.7562549878667864</v>
      </c>
      <c r="BO174" s="44">
        <v>6.8410492198690038</v>
      </c>
      <c r="BP174" s="44">
        <v>0</v>
      </c>
      <c r="BQ174" s="44">
        <v>0</v>
      </c>
      <c r="BR174" s="44">
        <v>0</v>
      </c>
      <c r="BS174" s="44">
        <v>6.8410492198690038</v>
      </c>
      <c r="BT174" s="64">
        <v>2017</v>
      </c>
      <c r="BU174" s="44">
        <v>0</v>
      </c>
      <c r="BV174" s="44">
        <v>62.782800000000002</v>
      </c>
      <c r="BW174" s="44">
        <v>0</v>
      </c>
      <c r="BX174" s="44">
        <v>0</v>
      </c>
      <c r="BY174" s="44">
        <v>0</v>
      </c>
      <c r="BZ174" s="44">
        <v>0</v>
      </c>
      <c r="CA174" s="44">
        <v>0</v>
      </c>
      <c r="CB174" s="44">
        <v>0</v>
      </c>
      <c r="CC174" s="44">
        <v>0</v>
      </c>
      <c r="CD174" s="44">
        <v>0</v>
      </c>
      <c r="CE174" s="44">
        <v>0</v>
      </c>
      <c r="CF174" s="44">
        <v>25.153487955813954</v>
      </c>
      <c r="CG174" s="44">
        <v>0</v>
      </c>
      <c r="CH174" s="44">
        <v>0</v>
      </c>
      <c r="CI174" s="44">
        <v>0</v>
      </c>
      <c r="CJ174" s="44">
        <v>0</v>
      </c>
      <c r="CK174" s="44">
        <v>0</v>
      </c>
      <c r="CL174" s="44">
        <v>0</v>
      </c>
      <c r="CM174" s="44">
        <v>0</v>
      </c>
      <c r="CN174" s="44">
        <v>0</v>
      </c>
      <c r="CO174" s="44">
        <v>0</v>
      </c>
      <c r="CP174" s="44">
        <v>0</v>
      </c>
      <c r="CQ174" s="44">
        <v>0</v>
      </c>
      <c r="CR174" s="44">
        <v>0</v>
      </c>
      <c r="CS174" s="44">
        <v>0</v>
      </c>
      <c r="CT174" s="44">
        <v>0</v>
      </c>
      <c r="CU174" s="44">
        <v>0</v>
      </c>
      <c r="CV174" s="44">
        <v>0</v>
      </c>
      <c r="CW174" s="44">
        <v>0</v>
      </c>
      <c r="CX174" s="44">
        <v>0</v>
      </c>
      <c r="CY174" s="44">
        <v>0</v>
      </c>
      <c r="CZ174" s="44">
        <v>0</v>
      </c>
      <c r="DA174" s="44">
        <v>0</v>
      </c>
      <c r="DB174" s="44">
        <v>0</v>
      </c>
      <c r="DC174" s="44">
        <v>0</v>
      </c>
      <c r="DD174" s="44">
        <v>0</v>
      </c>
      <c r="DE174" s="44">
        <v>0</v>
      </c>
      <c r="DF174" s="44">
        <v>0</v>
      </c>
      <c r="DG174" s="44">
        <v>0</v>
      </c>
      <c r="DH174" s="44">
        <v>0</v>
      </c>
      <c r="DI174" s="44">
        <v>0</v>
      </c>
      <c r="DJ174" s="44">
        <v>0</v>
      </c>
      <c r="DK174" s="44">
        <v>0</v>
      </c>
      <c r="DL174" s="44">
        <v>0</v>
      </c>
      <c r="DM174" s="44">
        <v>0</v>
      </c>
      <c r="DN174" s="44">
        <v>0</v>
      </c>
      <c r="DO174" s="44">
        <v>0</v>
      </c>
      <c r="DP174" s="44">
        <v>0</v>
      </c>
      <c r="DQ174" s="44">
        <v>0</v>
      </c>
      <c r="DR174" s="44">
        <v>0</v>
      </c>
      <c r="DS174" s="44">
        <v>0</v>
      </c>
      <c r="DT174" s="44">
        <v>6.8410492198690038</v>
      </c>
      <c r="DU174" s="44">
        <v>0</v>
      </c>
      <c r="DV174" s="44">
        <v>0</v>
      </c>
      <c r="DW174" s="44">
        <v>0</v>
      </c>
      <c r="DX174" s="44">
        <v>0</v>
      </c>
      <c r="DY174" s="44">
        <v>0</v>
      </c>
      <c r="DZ174" s="44">
        <v>0</v>
      </c>
      <c r="EA174" s="44">
        <v>0</v>
      </c>
      <c r="EB174" s="44">
        <v>0</v>
      </c>
    </row>
    <row r="175" spans="2:132" x14ac:dyDescent="0.25">
      <c r="B175" s="41" t="s">
        <v>264</v>
      </c>
      <c r="C175" s="47" t="s">
        <v>101</v>
      </c>
      <c r="D175" s="46">
        <v>2</v>
      </c>
      <c r="E175" s="86" t="s">
        <v>52</v>
      </c>
      <c r="F175" s="43">
        <v>462.2</v>
      </c>
      <c r="G175" s="43">
        <v>84.697034883720931</v>
      </c>
      <c r="H175" s="44">
        <v>84.697034883720931</v>
      </c>
      <c r="I175" s="44">
        <v>56.280196524625566</v>
      </c>
      <c r="J175" s="44">
        <v>56.280196524625566</v>
      </c>
      <c r="K175" s="44">
        <v>87.237945930232556</v>
      </c>
      <c r="L175" s="44">
        <v>87.237945930232556</v>
      </c>
      <c r="M175" s="44">
        <v>45.2956</v>
      </c>
      <c r="N175" s="44">
        <v>327.23759999999999</v>
      </c>
      <c r="O175" s="44">
        <v>52.2286</v>
      </c>
      <c r="P175" s="44">
        <v>15.702830267441859</v>
      </c>
      <c r="Q175" s="44">
        <v>15.702830267441859</v>
      </c>
      <c r="R175" s="44">
        <v>10.43434843566558</v>
      </c>
      <c r="S175" s="44">
        <v>10.43434843566558</v>
      </c>
      <c r="T175" s="44">
        <v>48.853249720930236</v>
      </c>
      <c r="U175" s="44">
        <v>48.853249720930236</v>
      </c>
      <c r="V175" s="44">
        <v>32.462417355404028</v>
      </c>
      <c r="W175" s="44">
        <v>32.462417355404028</v>
      </c>
      <c r="X175" s="44">
        <v>19.192348104651163</v>
      </c>
      <c r="Y175" s="44">
        <v>19.192348104651163</v>
      </c>
      <c r="Z175" s="44">
        <v>12.753092532480153</v>
      </c>
      <c r="AA175" s="44">
        <v>12.753092532480153</v>
      </c>
      <c r="AB175" s="44">
        <v>4.3410089551136126</v>
      </c>
      <c r="AC175" s="44">
        <v>10.080506217924176</v>
      </c>
      <c r="AD175" s="44">
        <v>4.0953674465218404</v>
      </c>
      <c r="AE175" s="44">
        <v>4.2707331460163829</v>
      </c>
      <c r="AF175" s="44">
        <v>13.286725343162081</v>
      </c>
      <c r="AG175" s="44">
        <v>5.219784956242246</v>
      </c>
      <c r="AH175" s="44">
        <v>23.726295255646573</v>
      </c>
      <c r="AJ175" s="63" t="s">
        <v>63</v>
      </c>
      <c r="AK175" s="44">
        <v>0</v>
      </c>
      <c r="AL175" s="44">
        <v>0</v>
      </c>
      <c r="AM175" s="44">
        <v>52.2286</v>
      </c>
      <c r="AN175" s="44">
        <v>52.2286</v>
      </c>
      <c r="AO175" s="44">
        <v>0</v>
      </c>
      <c r="AP175" s="44">
        <v>0</v>
      </c>
      <c r="AQ175" s="44">
        <v>0</v>
      </c>
      <c r="AR175" s="44">
        <v>0</v>
      </c>
      <c r="AS175" s="44">
        <v>0</v>
      </c>
      <c r="AT175" s="44">
        <v>0</v>
      </c>
      <c r="AU175" s="44">
        <v>0</v>
      </c>
      <c r="AV175" s="44">
        <v>0</v>
      </c>
      <c r="AW175" s="44">
        <v>0</v>
      </c>
      <c r="AX175" s="44">
        <v>0</v>
      </c>
      <c r="AY175" s="44">
        <v>19.192348104651163</v>
      </c>
      <c r="AZ175" s="44">
        <v>0</v>
      </c>
      <c r="BA175" s="44">
        <v>0</v>
      </c>
      <c r="BB175" s="44">
        <v>0</v>
      </c>
      <c r="BC175" s="44">
        <v>19.192348104651163</v>
      </c>
      <c r="BD175" s="44">
        <v>19.192348104651163</v>
      </c>
      <c r="BE175" s="44">
        <v>0</v>
      </c>
      <c r="BF175" s="44">
        <v>0</v>
      </c>
      <c r="BG175" s="44">
        <v>0</v>
      </c>
      <c r="BH175" s="44">
        <v>19.192348104651163</v>
      </c>
      <c r="BI175" s="44">
        <v>12.753092532480153</v>
      </c>
      <c r="BJ175" s="44">
        <v>0</v>
      </c>
      <c r="BK175" s="44">
        <v>0</v>
      </c>
      <c r="BL175" s="44">
        <v>0</v>
      </c>
      <c r="BM175" s="44">
        <v>12.753092532480153</v>
      </c>
      <c r="BN175" s="44">
        <v>4.0953674465218404</v>
      </c>
      <c r="BO175" s="44">
        <v>5.219784956242246</v>
      </c>
      <c r="BP175" s="44">
        <v>0</v>
      </c>
      <c r="BQ175" s="44">
        <v>0</v>
      </c>
      <c r="BR175" s="44">
        <v>0</v>
      </c>
      <c r="BS175" s="44">
        <v>5.219784956242246</v>
      </c>
      <c r="BT175" s="64">
        <v>2017</v>
      </c>
      <c r="BU175" s="44">
        <v>0</v>
      </c>
      <c r="BV175" s="44">
        <v>52.2286</v>
      </c>
      <c r="BW175" s="44">
        <v>0</v>
      </c>
      <c r="BX175" s="44">
        <v>0</v>
      </c>
      <c r="BY175" s="44">
        <v>0</v>
      </c>
      <c r="BZ175" s="44">
        <v>0</v>
      </c>
      <c r="CA175" s="44">
        <v>0</v>
      </c>
      <c r="CB175" s="44">
        <v>0</v>
      </c>
      <c r="CC175" s="44">
        <v>0</v>
      </c>
      <c r="CD175" s="44">
        <v>0</v>
      </c>
      <c r="CE175" s="44">
        <v>0</v>
      </c>
      <c r="CF175" s="44">
        <v>19.192348104651163</v>
      </c>
      <c r="CG175" s="44">
        <v>0</v>
      </c>
      <c r="CH175" s="44">
        <v>0</v>
      </c>
      <c r="CI175" s="44">
        <v>0</v>
      </c>
      <c r="CJ175" s="44">
        <v>0</v>
      </c>
      <c r="CK175" s="44">
        <v>0</v>
      </c>
      <c r="CL175" s="44">
        <v>0</v>
      </c>
      <c r="CM175" s="44">
        <v>0</v>
      </c>
      <c r="CN175" s="44">
        <v>0</v>
      </c>
      <c r="CO175" s="44">
        <v>0</v>
      </c>
      <c r="CP175" s="44">
        <v>0</v>
      </c>
      <c r="CQ175" s="44">
        <v>0</v>
      </c>
      <c r="CR175" s="44">
        <v>0</v>
      </c>
      <c r="CS175" s="44">
        <v>0</v>
      </c>
      <c r="CT175" s="44">
        <v>0</v>
      </c>
      <c r="CU175" s="44">
        <v>0</v>
      </c>
      <c r="CV175" s="44">
        <v>0</v>
      </c>
      <c r="CW175" s="44">
        <v>0</v>
      </c>
      <c r="CX175" s="44">
        <v>0</v>
      </c>
      <c r="CY175" s="44">
        <v>0</v>
      </c>
      <c r="CZ175" s="44">
        <v>0</v>
      </c>
      <c r="DA175" s="44">
        <v>0</v>
      </c>
      <c r="DB175" s="44">
        <v>0</v>
      </c>
      <c r="DC175" s="44">
        <v>0</v>
      </c>
      <c r="DD175" s="44">
        <v>0</v>
      </c>
      <c r="DE175" s="44">
        <v>0</v>
      </c>
      <c r="DF175" s="44">
        <v>0</v>
      </c>
      <c r="DG175" s="44">
        <v>0</v>
      </c>
      <c r="DH175" s="44">
        <v>0</v>
      </c>
      <c r="DI175" s="44">
        <v>0</v>
      </c>
      <c r="DJ175" s="44">
        <v>0</v>
      </c>
      <c r="DK175" s="44">
        <v>0</v>
      </c>
      <c r="DL175" s="44">
        <v>0</v>
      </c>
      <c r="DM175" s="44">
        <v>0</v>
      </c>
      <c r="DN175" s="44">
        <v>0</v>
      </c>
      <c r="DO175" s="44">
        <v>0</v>
      </c>
      <c r="DP175" s="44">
        <v>0</v>
      </c>
      <c r="DQ175" s="44">
        <v>0</v>
      </c>
      <c r="DR175" s="44">
        <v>0</v>
      </c>
      <c r="DS175" s="44">
        <v>0</v>
      </c>
      <c r="DT175" s="44">
        <v>5.219784956242246</v>
      </c>
      <c r="DU175" s="44">
        <v>0</v>
      </c>
      <c r="DV175" s="44">
        <v>0</v>
      </c>
      <c r="DW175" s="44">
        <v>0</v>
      </c>
      <c r="DX175" s="44">
        <v>0</v>
      </c>
      <c r="DY175" s="44">
        <v>0</v>
      </c>
      <c r="DZ175" s="44">
        <v>0</v>
      </c>
      <c r="EA175" s="44">
        <v>0</v>
      </c>
      <c r="EB175" s="44">
        <v>0</v>
      </c>
    </row>
    <row r="176" spans="2:132" x14ac:dyDescent="0.25">
      <c r="B176" s="41" t="s">
        <v>265</v>
      </c>
      <c r="C176" s="50">
        <v>1</v>
      </c>
      <c r="D176" s="46">
        <v>2</v>
      </c>
      <c r="E176" s="86" t="s">
        <v>52</v>
      </c>
      <c r="F176" s="43">
        <v>575.20000000000005</v>
      </c>
      <c r="G176" s="43">
        <v>95.702441860465129</v>
      </c>
      <c r="H176" s="44">
        <v>95.702441860465129</v>
      </c>
      <c r="I176" s="44">
        <v>63.593161710892048</v>
      </c>
      <c r="J176" s="44">
        <v>63.593161710892048</v>
      </c>
      <c r="K176" s="44">
        <v>98.573515116279083</v>
      </c>
      <c r="L176" s="44">
        <v>98.573515116279083</v>
      </c>
      <c r="M176" s="44">
        <v>67.87360000000001</v>
      </c>
      <c r="N176" s="44">
        <v>418.74560000000002</v>
      </c>
      <c r="O176" s="44">
        <v>76.50160000000001</v>
      </c>
      <c r="P176" s="44">
        <v>17.743232720930234</v>
      </c>
      <c r="Q176" s="44">
        <v>17.743232720930234</v>
      </c>
      <c r="R176" s="44">
        <v>11.790172181199384</v>
      </c>
      <c r="S176" s="44">
        <v>11.790172181199384</v>
      </c>
      <c r="T176" s="44">
        <v>55.201168465116289</v>
      </c>
      <c r="U176" s="44">
        <v>55.201168465116289</v>
      </c>
      <c r="V176" s="44">
        <v>36.680535674842538</v>
      </c>
      <c r="W176" s="44">
        <v>36.680535674842538</v>
      </c>
      <c r="X176" s="44">
        <v>21.686173325581397</v>
      </c>
      <c r="Y176" s="44">
        <v>21.686173325581397</v>
      </c>
      <c r="Z176" s="44">
        <v>14.410210443688136</v>
      </c>
      <c r="AA176" s="44">
        <v>14.410210443688136</v>
      </c>
      <c r="AB176" s="44">
        <v>5.7567946385237097</v>
      </c>
      <c r="AC176" s="44">
        <v>11.416016486563963</v>
      </c>
      <c r="AD176" s="44">
        <v>5.3088468276678586</v>
      </c>
      <c r="AE176" s="44">
        <v>4.8256658709400879</v>
      </c>
      <c r="AF176" s="44">
        <v>15.013182709591387</v>
      </c>
      <c r="AG176" s="44">
        <v>5.89803606448233</v>
      </c>
      <c r="AH176" s="44">
        <v>26.809254838556047</v>
      </c>
      <c r="AJ176" s="63" t="s">
        <v>63</v>
      </c>
      <c r="AK176" s="44">
        <v>0</v>
      </c>
      <c r="AL176" s="44">
        <v>0</v>
      </c>
      <c r="AM176" s="44">
        <v>76.50160000000001</v>
      </c>
      <c r="AN176" s="44">
        <v>76.50160000000001</v>
      </c>
      <c r="AO176" s="44">
        <v>0</v>
      </c>
      <c r="AP176" s="44">
        <v>0</v>
      </c>
      <c r="AQ176" s="44">
        <v>0</v>
      </c>
      <c r="AR176" s="44">
        <v>0</v>
      </c>
      <c r="AS176" s="44">
        <v>0</v>
      </c>
      <c r="AT176" s="44">
        <v>0</v>
      </c>
      <c r="AU176" s="44">
        <v>0</v>
      </c>
      <c r="AV176" s="44">
        <v>0</v>
      </c>
      <c r="AW176" s="44">
        <v>0</v>
      </c>
      <c r="AX176" s="44">
        <v>0</v>
      </c>
      <c r="AY176" s="44">
        <v>21.686173325581397</v>
      </c>
      <c r="AZ176" s="44">
        <v>0</v>
      </c>
      <c r="BA176" s="44">
        <v>0</v>
      </c>
      <c r="BB176" s="44">
        <v>0</v>
      </c>
      <c r="BC176" s="44">
        <v>21.686173325581397</v>
      </c>
      <c r="BD176" s="44">
        <v>21.686173325581397</v>
      </c>
      <c r="BE176" s="44">
        <v>0</v>
      </c>
      <c r="BF176" s="44">
        <v>0</v>
      </c>
      <c r="BG176" s="44">
        <v>0</v>
      </c>
      <c r="BH176" s="44">
        <v>21.686173325581397</v>
      </c>
      <c r="BI176" s="44">
        <v>14.410210443688136</v>
      </c>
      <c r="BJ176" s="44">
        <v>0</v>
      </c>
      <c r="BK176" s="44">
        <v>0</v>
      </c>
      <c r="BL176" s="44">
        <v>0</v>
      </c>
      <c r="BM176" s="44">
        <v>14.410210443688136</v>
      </c>
      <c r="BN176" s="44">
        <v>5.3088468276678586</v>
      </c>
      <c r="BO176" s="44">
        <v>5.89803606448233</v>
      </c>
      <c r="BP176" s="44">
        <v>0</v>
      </c>
      <c r="BQ176" s="44">
        <v>0</v>
      </c>
      <c r="BR176" s="44">
        <v>0</v>
      </c>
      <c r="BS176" s="44">
        <v>5.89803606448233</v>
      </c>
      <c r="BT176" s="64">
        <v>2017</v>
      </c>
      <c r="BU176" s="44">
        <v>0</v>
      </c>
      <c r="BV176" s="44">
        <v>76.50160000000001</v>
      </c>
      <c r="BW176" s="44">
        <v>0</v>
      </c>
      <c r="BX176" s="44">
        <v>0</v>
      </c>
      <c r="BY176" s="44">
        <v>0</v>
      </c>
      <c r="BZ176" s="44">
        <v>0</v>
      </c>
      <c r="CA176" s="44">
        <v>0</v>
      </c>
      <c r="CB176" s="44">
        <v>0</v>
      </c>
      <c r="CC176" s="44">
        <v>0</v>
      </c>
      <c r="CD176" s="44">
        <v>0</v>
      </c>
      <c r="CE176" s="44">
        <v>0</v>
      </c>
      <c r="CF176" s="44">
        <v>21.686173325581397</v>
      </c>
      <c r="CG176" s="44">
        <v>0</v>
      </c>
      <c r="CH176" s="44">
        <v>0</v>
      </c>
      <c r="CI176" s="44">
        <v>0</v>
      </c>
      <c r="CJ176" s="44">
        <v>0</v>
      </c>
      <c r="CK176" s="44">
        <v>0</v>
      </c>
      <c r="CL176" s="44">
        <v>0</v>
      </c>
      <c r="CM176" s="44">
        <v>0</v>
      </c>
      <c r="CN176" s="44">
        <v>0</v>
      </c>
      <c r="CO176" s="44">
        <v>0</v>
      </c>
      <c r="CP176" s="44">
        <v>0</v>
      </c>
      <c r="CQ176" s="44">
        <v>0</v>
      </c>
      <c r="CR176" s="44">
        <v>0</v>
      </c>
      <c r="CS176" s="44">
        <v>0</v>
      </c>
      <c r="CT176" s="44">
        <v>0</v>
      </c>
      <c r="CU176" s="44">
        <v>0</v>
      </c>
      <c r="CV176" s="44">
        <v>0</v>
      </c>
      <c r="CW176" s="44">
        <v>0</v>
      </c>
      <c r="CX176" s="44">
        <v>0</v>
      </c>
      <c r="CY176" s="44">
        <v>0</v>
      </c>
      <c r="CZ176" s="44">
        <v>0</v>
      </c>
      <c r="DA176" s="44">
        <v>0</v>
      </c>
      <c r="DB176" s="44">
        <v>0</v>
      </c>
      <c r="DC176" s="44">
        <v>0</v>
      </c>
      <c r="DD176" s="44">
        <v>0</v>
      </c>
      <c r="DE176" s="44">
        <v>0</v>
      </c>
      <c r="DF176" s="44">
        <v>0</v>
      </c>
      <c r="DG176" s="44">
        <v>0</v>
      </c>
      <c r="DH176" s="44">
        <v>0</v>
      </c>
      <c r="DI176" s="44">
        <v>0</v>
      </c>
      <c r="DJ176" s="44">
        <v>0</v>
      </c>
      <c r="DK176" s="44">
        <v>0</v>
      </c>
      <c r="DL176" s="44">
        <v>0</v>
      </c>
      <c r="DM176" s="44">
        <v>0</v>
      </c>
      <c r="DN176" s="44">
        <v>0</v>
      </c>
      <c r="DO176" s="44">
        <v>0</v>
      </c>
      <c r="DP176" s="44">
        <v>0</v>
      </c>
      <c r="DQ176" s="44">
        <v>0</v>
      </c>
      <c r="DR176" s="44">
        <v>0</v>
      </c>
      <c r="DS176" s="44">
        <v>0</v>
      </c>
      <c r="DT176" s="44">
        <v>5.89803606448233</v>
      </c>
      <c r="DU176" s="44">
        <v>0</v>
      </c>
      <c r="DV176" s="44">
        <v>0</v>
      </c>
      <c r="DW176" s="44">
        <v>0</v>
      </c>
      <c r="DX176" s="44">
        <v>0</v>
      </c>
      <c r="DY176" s="44">
        <v>0</v>
      </c>
      <c r="DZ176" s="44">
        <v>0</v>
      </c>
      <c r="EA176" s="44">
        <v>0</v>
      </c>
      <c r="EB176" s="44">
        <v>0</v>
      </c>
    </row>
    <row r="177" spans="2:132" x14ac:dyDescent="0.25">
      <c r="B177" s="41" t="s">
        <v>266</v>
      </c>
      <c r="C177" s="50">
        <v>1</v>
      </c>
      <c r="D177" s="46">
        <v>2</v>
      </c>
      <c r="E177" s="86" t="s">
        <v>52</v>
      </c>
      <c r="F177" s="43">
        <v>556.29999999999995</v>
      </c>
      <c r="G177" s="43">
        <v>114.82813953488372</v>
      </c>
      <c r="H177" s="44">
        <v>114.82813953488372</v>
      </c>
      <c r="I177" s="44">
        <v>76.301965806154882</v>
      </c>
      <c r="J177" s="44">
        <v>76.301965806154882</v>
      </c>
      <c r="K177" s="44">
        <v>118.27298372093023</v>
      </c>
      <c r="L177" s="44">
        <v>118.27298372093023</v>
      </c>
      <c r="M177" s="44">
        <v>65.6434</v>
      </c>
      <c r="N177" s="44">
        <v>404.98639999999995</v>
      </c>
      <c r="O177" s="44">
        <v>73.987899999999996</v>
      </c>
      <c r="P177" s="44">
        <v>23.654596744186048</v>
      </c>
      <c r="Q177" s="44">
        <v>23.654596744186048</v>
      </c>
      <c r="R177" s="44">
        <v>15.718204956067908</v>
      </c>
      <c r="S177" s="44">
        <v>15.718204956067908</v>
      </c>
      <c r="T177" s="44">
        <v>70.963790232558139</v>
      </c>
      <c r="U177" s="44">
        <v>70.963790232558139</v>
      </c>
      <c r="V177" s="44">
        <v>47.154614868203723</v>
      </c>
      <c r="W177" s="44">
        <v>47.154614868203723</v>
      </c>
      <c r="X177" s="44">
        <v>29.568245930232557</v>
      </c>
      <c r="Y177" s="44">
        <v>29.568245930232557</v>
      </c>
      <c r="Z177" s="44">
        <v>19.647756195084884</v>
      </c>
      <c r="AA177" s="44">
        <v>19.647756195084884</v>
      </c>
      <c r="AB177" s="44">
        <v>4.1762656857746858</v>
      </c>
      <c r="AC177" s="44">
        <v>8.5884785854349452</v>
      </c>
      <c r="AD177" s="44">
        <v>3.7657175336137838</v>
      </c>
      <c r="AE177" s="44">
        <v>6.433392493613451</v>
      </c>
      <c r="AF177" s="44">
        <v>19.300177480840354</v>
      </c>
      <c r="AG177" s="44">
        <v>8.0417406170168135</v>
      </c>
      <c r="AH177" s="44">
        <v>32.166962468067254</v>
      </c>
      <c r="AJ177" s="63" t="s">
        <v>63</v>
      </c>
      <c r="AK177" s="44">
        <v>0</v>
      </c>
      <c r="AL177" s="44">
        <v>0</v>
      </c>
      <c r="AM177" s="44">
        <v>73.987899999999996</v>
      </c>
      <c r="AN177" s="44">
        <v>73.987899999999996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4">
        <v>0</v>
      </c>
      <c r="AU177" s="44">
        <v>0</v>
      </c>
      <c r="AV177" s="44">
        <v>0</v>
      </c>
      <c r="AW177" s="44">
        <v>0</v>
      </c>
      <c r="AX177" s="44">
        <v>0</v>
      </c>
      <c r="AY177" s="44">
        <v>29.568245930232557</v>
      </c>
      <c r="AZ177" s="44">
        <v>0</v>
      </c>
      <c r="BA177" s="44">
        <v>0</v>
      </c>
      <c r="BB177" s="44">
        <v>0</v>
      </c>
      <c r="BC177" s="44">
        <v>29.568245930232557</v>
      </c>
      <c r="BD177" s="44">
        <v>29.568245930232557</v>
      </c>
      <c r="BE177" s="44">
        <v>0</v>
      </c>
      <c r="BF177" s="44">
        <v>0</v>
      </c>
      <c r="BG177" s="44">
        <v>0</v>
      </c>
      <c r="BH177" s="44">
        <v>29.568245930232557</v>
      </c>
      <c r="BI177" s="44">
        <v>19.647756195084884</v>
      </c>
      <c r="BJ177" s="44">
        <v>0</v>
      </c>
      <c r="BK177" s="44">
        <v>0</v>
      </c>
      <c r="BL177" s="44">
        <v>0</v>
      </c>
      <c r="BM177" s="44">
        <v>19.647756195084884</v>
      </c>
      <c r="BN177" s="44">
        <v>3.7657175336137838</v>
      </c>
      <c r="BO177" s="44">
        <v>8.0417406170168135</v>
      </c>
      <c r="BP177" s="44">
        <v>0</v>
      </c>
      <c r="BQ177" s="44">
        <v>0</v>
      </c>
      <c r="BR177" s="44">
        <v>0</v>
      </c>
      <c r="BS177" s="44">
        <v>8.0417406170168135</v>
      </c>
      <c r="BT177" s="64">
        <v>2017</v>
      </c>
      <c r="BU177" s="44">
        <v>0</v>
      </c>
      <c r="BV177" s="44">
        <v>73.987899999999996</v>
      </c>
      <c r="BW177" s="44">
        <v>0</v>
      </c>
      <c r="BX177" s="44">
        <v>0</v>
      </c>
      <c r="BY177" s="44">
        <v>0</v>
      </c>
      <c r="BZ177" s="44">
        <v>0</v>
      </c>
      <c r="CA177" s="44">
        <v>0</v>
      </c>
      <c r="CB177" s="44">
        <v>0</v>
      </c>
      <c r="CC177" s="44">
        <v>0</v>
      </c>
      <c r="CD177" s="44">
        <v>0</v>
      </c>
      <c r="CE177" s="44">
        <v>0</v>
      </c>
      <c r="CF177" s="44">
        <v>29.568245930232557</v>
      </c>
      <c r="CG177" s="44">
        <v>0</v>
      </c>
      <c r="CH177" s="44">
        <v>0</v>
      </c>
      <c r="CI177" s="44">
        <v>0</v>
      </c>
      <c r="CJ177" s="44">
        <v>0</v>
      </c>
      <c r="CK177" s="44">
        <v>0</v>
      </c>
      <c r="CL177" s="44">
        <v>0</v>
      </c>
      <c r="CM177" s="44">
        <v>0</v>
      </c>
      <c r="CN177" s="44">
        <v>0</v>
      </c>
      <c r="CO177" s="44">
        <v>0</v>
      </c>
      <c r="CP177" s="44">
        <v>0</v>
      </c>
      <c r="CQ177" s="44">
        <v>0</v>
      </c>
      <c r="CR177" s="44">
        <v>0</v>
      </c>
      <c r="CS177" s="44">
        <v>0</v>
      </c>
      <c r="CT177" s="44">
        <v>0</v>
      </c>
      <c r="CU177" s="44">
        <v>0</v>
      </c>
      <c r="CV177" s="44">
        <v>0</v>
      </c>
      <c r="CW177" s="44">
        <v>0</v>
      </c>
      <c r="CX177" s="44">
        <v>0</v>
      </c>
      <c r="CY177" s="44">
        <v>0</v>
      </c>
      <c r="CZ177" s="44">
        <v>0</v>
      </c>
      <c r="DA177" s="44">
        <v>0</v>
      </c>
      <c r="DB177" s="44">
        <v>0</v>
      </c>
      <c r="DC177" s="44">
        <v>0</v>
      </c>
      <c r="DD177" s="44">
        <v>0</v>
      </c>
      <c r="DE177" s="44">
        <v>0</v>
      </c>
      <c r="DF177" s="44">
        <v>0</v>
      </c>
      <c r="DG177" s="44">
        <v>0</v>
      </c>
      <c r="DH177" s="44">
        <v>0</v>
      </c>
      <c r="DI177" s="44">
        <v>0</v>
      </c>
      <c r="DJ177" s="44">
        <v>0</v>
      </c>
      <c r="DK177" s="44">
        <v>0</v>
      </c>
      <c r="DL177" s="44">
        <v>0</v>
      </c>
      <c r="DM177" s="44">
        <v>0</v>
      </c>
      <c r="DN177" s="44">
        <v>0</v>
      </c>
      <c r="DO177" s="44">
        <v>0</v>
      </c>
      <c r="DP177" s="44">
        <v>0</v>
      </c>
      <c r="DQ177" s="44">
        <v>0</v>
      </c>
      <c r="DR177" s="44">
        <v>0</v>
      </c>
      <c r="DS177" s="44">
        <v>0</v>
      </c>
      <c r="DT177" s="44">
        <v>8.0417406170168135</v>
      </c>
      <c r="DU177" s="44">
        <v>0</v>
      </c>
      <c r="DV177" s="44">
        <v>0</v>
      </c>
      <c r="DW177" s="44">
        <v>0</v>
      </c>
      <c r="DX177" s="44">
        <v>0</v>
      </c>
      <c r="DY177" s="44">
        <v>0</v>
      </c>
      <c r="DZ177" s="44">
        <v>0</v>
      </c>
      <c r="EA177" s="44">
        <v>0</v>
      </c>
      <c r="EB177" s="44">
        <v>0</v>
      </c>
    </row>
    <row r="178" spans="2:132" x14ac:dyDescent="0.25">
      <c r="B178" s="41" t="s">
        <v>267</v>
      </c>
      <c r="C178" s="47" t="s">
        <v>101</v>
      </c>
      <c r="D178" s="46">
        <v>2</v>
      </c>
      <c r="E178" s="86" t="s">
        <v>52</v>
      </c>
      <c r="F178" s="43">
        <v>428.5</v>
      </c>
      <c r="G178" s="43">
        <v>77.872488372093017</v>
      </c>
      <c r="H178" s="44">
        <v>77.872488372093017</v>
      </c>
      <c r="I178" s="44">
        <v>51.74536458637445</v>
      </c>
      <c r="J178" s="44">
        <v>51.74536458637445</v>
      </c>
      <c r="K178" s="44">
        <v>80.208663023255809</v>
      </c>
      <c r="L178" s="44">
        <v>80.208663023255809</v>
      </c>
      <c r="M178" s="44">
        <v>41.993000000000002</v>
      </c>
      <c r="N178" s="44">
        <v>303.37799999999999</v>
      </c>
      <c r="O178" s="44">
        <v>48.420499999999997</v>
      </c>
      <c r="P178" s="44">
        <v>14.437559344186045</v>
      </c>
      <c r="Q178" s="44">
        <v>14.437559344186045</v>
      </c>
      <c r="R178" s="44">
        <v>9.593590594313822</v>
      </c>
      <c r="S178" s="44">
        <v>9.593590594313822</v>
      </c>
      <c r="T178" s="44">
        <v>44.916851293023257</v>
      </c>
      <c r="U178" s="44">
        <v>44.916851293023257</v>
      </c>
      <c r="V178" s="44">
        <v>29.846726293420783</v>
      </c>
      <c r="W178" s="44">
        <v>29.846726293420783</v>
      </c>
      <c r="X178" s="44">
        <v>17.64590586511628</v>
      </c>
      <c r="Y178" s="44">
        <v>17.64590586511628</v>
      </c>
      <c r="Z178" s="44">
        <v>11.725499615272451</v>
      </c>
      <c r="AA178" s="44">
        <v>11.725499615272451</v>
      </c>
      <c r="AB178" s="44">
        <v>4.3771932507615556</v>
      </c>
      <c r="AC178" s="44">
        <v>10.164531849071656</v>
      </c>
      <c r="AD178" s="44">
        <v>4.1295042078149358</v>
      </c>
      <c r="AE178" s="44">
        <v>3.9266146413514487</v>
      </c>
      <c r="AF178" s="44">
        <v>12.216134439760063</v>
      </c>
      <c r="AG178" s="44">
        <v>4.7991956727628828</v>
      </c>
      <c r="AH178" s="44">
        <v>21.814525785285827</v>
      </c>
      <c r="AJ178" s="63" t="s">
        <v>63</v>
      </c>
      <c r="AK178" s="44">
        <v>0</v>
      </c>
      <c r="AL178" s="44">
        <v>0</v>
      </c>
      <c r="AM178" s="44">
        <v>48.420499999999997</v>
      </c>
      <c r="AN178" s="44">
        <v>48.420499999999997</v>
      </c>
      <c r="AO178" s="44">
        <v>0</v>
      </c>
      <c r="AP178" s="44">
        <v>0</v>
      </c>
      <c r="AQ178" s="44">
        <v>0</v>
      </c>
      <c r="AR178" s="44">
        <v>0</v>
      </c>
      <c r="AS178" s="44">
        <v>0</v>
      </c>
      <c r="AT178" s="44">
        <v>0</v>
      </c>
      <c r="AU178" s="44">
        <v>0</v>
      </c>
      <c r="AV178" s="44">
        <v>0</v>
      </c>
      <c r="AW178" s="44">
        <v>0</v>
      </c>
      <c r="AX178" s="44">
        <v>0</v>
      </c>
      <c r="AY178" s="44">
        <v>17.64590586511628</v>
      </c>
      <c r="AZ178" s="44">
        <v>0</v>
      </c>
      <c r="BA178" s="44">
        <v>0</v>
      </c>
      <c r="BB178" s="44">
        <v>0</v>
      </c>
      <c r="BC178" s="44">
        <v>17.64590586511628</v>
      </c>
      <c r="BD178" s="44">
        <v>17.64590586511628</v>
      </c>
      <c r="BE178" s="44">
        <v>0</v>
      </c>
      <c r="BF178" s="44">
        <v>0</v>
      </c>
      <c r="BG178" s="44">
        <v>0</v>
      </c>
      <c r="BH178" s="44">
        <v>17.64590586511628</v>
      </c>
      <c r="BI178" s="44">
        <v>11.725499615272451</v>
      </c>
      <c r="BJ178" s="44">
        <v>0</v>
      </c>
      <c r="BK178" s="44">
        <v>0</v>
      </c>
      <c r="BL178" s="44">
        <v>0</v>
      </c>
      <c r="BM178" s="44">
        <v>11.725499615272451</v>
      </c>
      <c r="BN178" s="44">
        <v>4.1295042078149358</v>
      </c>
      <c r="BO178" s="44">
        <v>4.7991956727628828</v>
      </c>
      <c r="BP178" s="44">
        <v>0</v>
      </c>
      <c r="BQ178" s="44">
        <v>0</v>
      </c>
      <c r="BR178" s="44">
        <v>0</v>
      </c>
      <c r="BS178" s="44">
        <v>4.7991956727628828</v>
      </c>
      <c r="BT178" s="64">
        <v>2017</v>
      </c>
      <c r="BU178" s="44">
        <v>0</v>
      </c>
      <c r="BV178" s="44">
        <v>48.420499999999997</v>
      </c>
      <c r="BW178" s="44">
        <v>0</v>
      </c>
      <c r="BX178" s="44">
        <v>0</v>
      </c>
      <c r="BY178" s="44">
        <v>0</v>
      </c>
      <c r="BZ178" s="44">
        <v>0</v>
      </c>
      <c r="CA178" s="44">
        <v>0</v>
      </c>
      <c r="CB178" s="44">
        <v>0</v>
      </c>
      <c r="CC178" s="44">
        <v>0</v>
      </c>
      <c r="CD178" s="44">
        <v>0</v>
      </c>
      <c r="CE178" s="44">
        <v>0</v>
      </c>
      <c r="CF178" s="44">
        <v>17.64590586511628</v>
      </c>
      <c r="CG178" s="44">
        <v>0</v>
      </c>
      <c r="CH178" s="44">
        <v>0</v>
      </c>
      <c r="CI178" s="44">
        <v>0</v>
      </c>
      <c r="CJ178" s="44">
        <v>0</v>
      </c>
      <c r="CK178" s="44">
        <v>0</v>
      </c>
      <c r="CL178" s="44">
        <v>0</v>
      </c>
      <c r="CM178" s="44">
        <v>0</v>
      </c>
      <c r="CN178" s="44">
        <v>0</v>
      </c>
      <c r="CO178" s="44">
        <v>0</v>
      </c>
      <c r="CP178" s="44">
        <v>0</v>
      </c>
      <c r="CQ178" s="44">
        <v>0</v>
      </c>
      <c r="CR178" s="44">
        <v>0</v>
      </c>
      <c r="CS178" s="44">
        <v>0</v>
      </c>
      <c r="CT178" s="44">
        <v>0</v>
      </c>
      <c r="CU178" s="44">
        <v>0</v>
      </c>
      <c r="CV178" s="44">
        <v>0</v>
      </c>
      <c r="CW178" s="44">
        <v>0</v>
      </c>
      <c r="CX178" s="44">
        <v>0</v>
      </c>
      <c r="CY178" s="44">
        <v>0</v>
      </c>
      <c r="CZ178" s="44">
        <v>0</v>
      </c>
      <c r="DA178" s="44">
        <v>0</v>
      </c>
      <c r="DB178" s="44">
        <v>0</v>
      </c>
      <c r="DC178" s="44">
        <v>0</v>
      </c>
      <c r="DD178" s="44">
        <v>0</v>
      </c>
      <c r="DE178" s="44">
        <v>0</v>
      </c>
      <c r="DF178" s="44">
        <v>0</v>
      </c>
      <c r="DG178" s="44">
        <v>0</v>
      </c>
      <c r="DH178" s="44">
        <v>0</v>
      </c>
      <c r="DI178" s="44">
        <v>0</v>
      </c>
      <c r="DJ178" s="44">
        <v>0</v>
      </c>
      <c r="DK178" s="44">
        <v>0</v>
      </c>
      <c r="DL178" s="44">
        <v>0</v>
      </c>
      <c r="DM178" s="44">
        <v>0</v>
      </c>
      <c r="DN178" s="44">
        <v>0</v>
      </c>
      <c r="DO178" s="44">
        <v>0</v>
      </c>
      <c r="DP178" s="44">
        <v>0</v>
      </c>
      <c r="DQ178" s="44">
        <v>0</v>
      </c>
      <c r="DR178" s="44">
        <v>0</v>
      </c>
      <c r="DS178" s="44">
        <v>0</v>
      </c>
      <c r="DT178" s="44">
        <v>4.7991956727628828</v>
      </c>
      <c r="DU178" s="44">
        <v>0</v>
      </c>
      <c r="DV178" s="44">
        <v>0</v>
      </c>
      <c r="DW178" s="44">
        <v>0</v>
      </c>
      <c r="DX178" s="44">
        <v>0</v>
      </c>
      <c r="DY178" s="44">
        <v>0</v>
      </c>
      <c r="DZ178" s="44">
        <v>0</v>
      </c>
      <c r="EA178" s="44">
        <v>0</v>
      </c>
      <c r="EB178" s="44">
        <v>0</v>
      </c>
    </row>
    <row r="179" spans="2:132" x14ac:dyDescent="0.25">
      <c r="B179" s="41" t="s">
        <v>268</v>
      </c>
      <c r="C179" s="47" t="s">
        <v>101</v>
      </c>
      <c r="D179" s="46">
        <v>2</v>
      </c>
      <c r="E179" s="86" t="s">
        <v>52</v>
      </c>
      <c r="F179" s="43">
        <v>560.9</v>
      </c>
      <c r="G179" s="43">
        <v>107.50491860465115</v>
      </c>
      <c r="H179" s="44">
        <v>107.50491860465115</v>
      </c>
      <c r="I179" s="44">
        <v>71.435770505309037</v>
      </c>
      <c r="J179" s="44">
        <v>71.435770505309037</v>
      </c>
      <c r="K179" s="44">
        <v>110.73006616279069</v>
      </c>
      <c r="L179" s="44">
        <v>110.73006616279069</v>
      </c>
      <c r="M179" s="44">
        <v>54.968199999999996</v>
      </c>
      <c r="N179" s="44">
        <v>397.11720000000003</v>
      </c>
      <c r="O179" s="44">
        <v>63.381699999999995</v>
      </c>
      <c r="P179" s="44">
        <v>19.931411909302323</v>
      </c>
      <c r="Q179" s="44">
        <v>19.931411909302323</v>
      </c>
      <c r="R179" s="44">
        <v>13.244191851684295</v>
      </c>
      <c r="S179" s="44">
        <v>13.244191851684295</v>
      </c>
      <c r="T179" s="44">
        <v>62.008837051162793</v>
      </c>
      <c r="U179" s="44">
        <v>62.008837051162793</v>
      </c>
      <c r="V179" s="44">
        <v>41.204152427462255</v>
      </c>
      <c r="W179" s="44">
        <v>41.204152427462255</v>
      </c>
      <c r="X179" s="44">
        <v>24.360614555813953</v>
      </c>
      <c r="Y179" s="44">
        <v>24.360614555813953</v>
      </c>
      <c r="Z179" s="44">
        <v>16.187345596503029</v>
      </c>
      <c r="AA179" s="44">
        <v>16.187345596503029</v>
      </c>
      <c r="AB179" s="44">
        <v>4.150362711108686</v>
      </c>
      <c r="AC179" s="44">
        <v>9.6377956250672554</v>
      </c>
      <c r="AD179" s="44">
        <v>3.9155091625209026</v>
      </c>
      <c r="AE179" s="44">
        <v>5.4207897581656947</v>
      </c>
      <c r="AF179" s="44">
        <v>16.864679247626608</v>
      </c>
      <c r="AG179" s="44">
        <v>6.6254097044247384</v>
      </c>
      <c r="AH179" s="44">
        <v>30.115498656476085</v>
      </c>
      <c r="AJ179" s="63" t="s">
        <v>63</v>
      </c>
      <c r="AK179" s="44">
        <v>0</v>
      </c>
      <c r="AL179" s="44">
        <v>0</v>
      </c>
      <c r="AM179" s="44">
        <v>63.381699999999995</v>
      </c>
      <c r="AN179" s="44">
        <v>63.381699999999995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4">
        <v>0</v>
      </c>
      <c r="AU179" s="44">
        <v>0</v>
      </c>
      <c r="AV179" s="44">
        <v>0</v>
      </c>
      <c r="AW179" s="44">
        <v>0</v>
      </c>
      <c r="AX179" s="44">
        <v>0</v>
      </c>
      <c r="AY179" s="44">
        <v>24.360614555813953</v>
      </c>
      <c r="AZ179" s="44">
        <v>0</v>
      </c>
      <c r="BA179" s="44">
        <v>0</v>
      </c>
      <c r="BB179" s="44">
        <v>0</v>
      </c>
      <c r="BC179" s="44">
        <v>24.360614555813953</v>
      </c>
      <c r="BD179" s="44">
        <v>24.360614555813953</v>
      </c>
      <c r="BE179" s="44">
        <v>0</v>
      </c>
      <c r="BF179" s="44">
        <v>0</v>
      </c>
      <c r="BG179" s="44">
        <v>0</v>
      </c>
      <c r="BH179" s="44">
        <v>24.360614555813953</v>
      </c>
      <c r="BI179" s="44">
        <v>16.187345596503029</v>
      </c>
      <c r="BJ179" s="44">
        <v>0</v>
      </c>
      <c r="BK179" s="44">
        <v>0</v>
      </c>
      <c r="BL179" s="44">
        <v>0</v>
      </c>
      <c r="BM179" s="44">
        <v>16.187345596503029</v>
      </c>
      <c r="BN179" s="44">
        <v>3.9155091625209026</v>
      </c>
      <c r="BO179" s="44">
        <v>6.6254097044247384</v>
      </c>
      <c r="BP179" s="44">
        <v>0</v>
      </c>
      <c r="BQ179" s="44">
        <v>0</v>
      </c>
      <c r="BR179" s="44">
        <v>0</v>
      </c>
      <c r="BS179" s="44">
        <v>6.6254097044247384</v>
      </c>
      <c r="BT179" s="64">
        <v>2017</v>
      </c>
      <c r="BU179" s="44">
        <v>0</v>
      </c>
      <c r="BV179" s="44">
        <v>63.381699999999995</v>
      </c>
      <c r="BW179" s="44">
        <v>0</v>
      </c>
      <c r="BX179" s="44">
        <v>0</v>
      </c>
      <c r="BY179" s="44">
        <v>0</v>
      </c>
      <c r="BZ179" s="44">
        <v>0</v>
      </c>
      <c r="CA179" s="44">
        <v>0</v>
      </c>
      <c r="CB179" s="44">
        <v>0</v>
      </c>
      <c r="CC179" s="44">
        <v>0</v>
      </c>
      <c r="CD179" s="44">
        <v>0</v>
      </c>
      <c r="CE179" s="44">
        <v>0</v>
      </c>
      <c r="CF179" s="44">
        <v>24.360614555813953</v>
      </c>
      <c r="CG179" s="44">
        <v>0</v>
      </c>
      <c r="CH179" s="44">
        <v>0</v>
      </c>
      <c r="CI179" s="44">
        <v>0</v>
      </c>
      <c r="CJ179" s="44">
        <v>0</v>
      </c>
      <c r="CK179" s="44">
        <v>0</v>
      </c>
      <c r="CL179" s="44">
        <v>0</v>
      </c>
      <c r="CM179" s="44">
        <v>0</v>
      </c>
      <c r="CN179" s="44">
        <v>0</v>
      </c>
      <c r="CO179" s="44">
        <v>0</v>
      </c>
      <c r="CP179" s="44">
        <v>0</v>
      </c>
      <c r="CQ179" s="44">
        <v>0</v>
      </c>
      <c r="CR179" s="44">
        <v>0</v>
      </c>
      <c r="CS179" s="44">
        <v>0</v>
      </c>
      <c r="CT179" s="44">
        <v>0</v>
      </c>
      <c r="CU179" s="44">
        <v>0</v>
      </c>
      <c r="CV179" s="44">
        <v>0</v>
      </c>
      <c r="CW179" s="44">
        <v>0</v>
      </c>
      <c r="CX179" s="44">
        <v>0</v>
      </c>
      <c r="CY179" s="44">
        <v>0</v>
      </c>
      <c r="CZ179" s="44">
        <v>0</v>
      </c>
      <c r="DA179" s="44">
        <v>0</v>
      </c>
      <c r="DB179" s="44">
        <v>0</v>
      </c>
      <c r="DC179" s="44">
        <v>0</v>
      </c>
      <c r="DD179" s="44">
        <v>0</v>
      </c>
      <c r="DE179" s="44">
        <v>0</v>
      </c>
      <c r="DF179" s="44">
        <v>0</v>
      </c>
      <c r="DG179" s="44">
        <v>0</v>
      </c>
      <c r="DH179" s="44">
        <v>0</v>
      </c>
      <c r="DI179" s="44">
        <v>0</v>
      </c>
      <c r="DJ179" s="44">
        <v>0</v>
      </c>
      <c r="DK179" s="44">
        <v>0</v>
      </c>
      <c r="DL179" s="44">
        <v>0</v>
      </c>
      <c r="DM179" s="44">
        <v>0</v>
      </c>
      <c r="DN179" s="44">
        <v>0</v>
      </c>
      <c r="DO179" s="44">
        <v>0</v>
      </c>
      <c r="DP179" s="44">
        <v>0</v>
      </c>
      <c r="DQ179" s="44">
        <v>0</v>
      </c>
      <c r="DR179" s="44">
        <v>0</v>
      </c>
      <c r="DS179" s="44">
        <v>0</v>
      </c>
      <c r="DT179" s="44">
        <v>6.6254097044247384</v>
      </c>
      <c r="DU179" s="44">
        <v>0</v>
      </c>
      <c r="DV179" s="44">
        <v>0</v>
      </c>
      <c r="DW179" s="44">
        <v>0</v>
      </c>
      <c r="DX179" s="44">
        <v>0</v>
      </c>
      <c r="DY179" s="44">
        <v>0</v>
      </c>
      <c r="DZ179" s="44">
        <v>0</v>
      </c>
      <c r="EA179" s="44">
        <v>0</v>
      </c>
      <c r="EB179" s="44">
        <v>0</v>
      </c>
    </row>
    <row r="180" spans="2:132" x14ac:dyDescent="0.25">
      <c r="B180" s="41" t="s">
        <v>269</v>
      </c>
      <c r="C180" s="47" t="s">
        <v>101</v>
      </c>
      <c r="D180" s="46">
        <v>2</v>
      </c>
      <c r="E180" s="86" t="s">
        <v>52</v>
      </c>
      <c r="F180" s="43">
        <v>453.29</v>
      </c>
      <c r="G180" s="43">
        <v>88.463720930232554</v>
      </c>
      <c r="H180" s="44">
        <v>88.463720930232554</v>
      </c>
      <c r="I180" s="44">
        <v>58.783115679177747</v>
      </c>
      <c r="J180" s="44">
        <v>58.783115679177747</v>
      </c>
      <c r="K180" s="44">
        <v>91.117632558139533</v>
      </c>
      <c r="L180" s="44">
        <v>91.117632558139533</v>
      </c>
      <c r="M180" s="44">
        <v>44.422420000000002</v>
      </c>
      <c r="N180" s="44">
        <v>320.92932000000002</v>
      </c>
      <c r="O180" s="44">
        <v>51.221770000000006</v>
      </c>
      <c r="P180" s="44">
        <v>16.401173860465114</v>
      </c>
      <c r="Q180" s="44">
        <v>16.401173860465114</v>
      </c>
      <c r="R180" s="44">
        <v>10.898389646919552</v>
      </c>
      <c r="S180" s="44">
        <v>10.898389646919552</v>
      </c>
      <c r="T180" s="44">
        <v>51.025874232558145</v>
      </c>
      <c r="U180" s="44">
        <v>51.025874232558145</v>
      </c>
      <c r="V180" s="44">
        <v>33.906101123749728</v>
      </c>
      <c r="W180" s="44">
        <v>33.906101123749728</v>
      </c>
      <c r="X180" s="44">
        <v>20.045879162790698</v>
      </c>
      <c r="Y180" s="44">
        <v>20.045879162790698</v>
      </c>
      <c r="Z180" s="44">
        <v>13.320254012901678</v>
      </c>
      <c r="AA180" s="44">
        <v>13.320254012901678</v>
      </c>
      <c r="AB180" s="44">
        <v>4.0760535674695824</v>
      </c>
      <c r="AC180" s="44">
        <v>9.4652380947216361</v>
      </c>
      <c r="AD180" s="44">
        <v>3.8454048962120266</v>
      </c>
      <c r="AE180" s="44">
        <v>4.4606631827828345</v>
      </c>
      <c r="AF180" s="44">
        <v>13.877618790879934</v>
      </c>
      <c r="AG180" s="44">
        <v>5.4519216678456877</v>
      </c>
      <c r="AH180" s="44">
        <v>24.781462126571306</v>
      </c>
      <c r="AJ180" s="63" t="s">
        <v>63</v>
      </c>
      <c r="AK180" s="44">
        <v>0</v>
      </c>
      <c r="AL180" s="44">
        <v>0</v>
      </c>
      <c r="AM180" s="44">
        <v>51.221770000000006</v>
      </c>
      <c r="AN180" s="44">
        <v>51.221770000000006</v>
      </c>
      <c r="AO180" s="44">
        <v>0</v>
      </c>
      <c r="AP180" s="44">
        <v>0</v>
      </c>
      <c r="AQ180" s="44">
        <v>0</v>
      </c>
      <c r="AR180" s="44">
        <v>0</v>
      </c>
      <c r="AS180" s="44">
        <v>0</v>
      </c>
      <c r="AT180" s="44">
        <v>0</v>
      </c>
      <c r="AU180" s="44">
        <v>0</v>
      </c>
      <c r="AV180" s="44">
        <v>0</v>
      </c>
      <c r="AW180" s="44">
        <v>0</v>
      </c>
      <c r="AX180" s="44">
        <v>0</v>
      </c>
      <c r="AY180" s="44">
        <v>20.045879162790698</v>
      </c>
      <c r="AZ180" s="44">
        <v>0</v>
      </c>
      <c r="BA180" s="44">
        <v>0</v>
      </c>
      <c r="BB180" s="44">
        <v>0</v>
      </c>
      <c r="BC180" s="44">
        <v>20.045879162790698</v>
      </c>
      <c r="BD180" s="44">
        <v>20.045879162790698</v>
      </c>
      <c r="BE180" s="44">
        <v>0</v>
      </c>
      <c r="BF180" s="44">
        <v>0</v>
      </c>
      <c r="BG180" s="44">
        <v>0</v>
      </c>
      <c r="BH180" s="44">
        <v>20.045879162790698</v>
      </c>
      <c r="BI180" s="44">
        <v>13.320254012901678</v>
      </c>
      <c r="BJ180" s="44">
        <v>0</v>
      </c>
      <c r="BK180" s="44">
        <v>0</v>
      </c>
      <c r="BL180" s="44">
        <v>0</v>
      </c>
      <c r="BM180" s="44">
        <v>13.320254012901678</v>
      </c>
      <c r="BN180" s="44">
        <v>3.8454048962120266</v>
      </c>
      <c r="BO180" s="44">
        <v>5.4519216678456877</v>
      </c>
      <c r="BP180" s="44">
        <v>0</v>
      </c>
      <c r="BQ180" s="44">
        <v>0</v>
      </c>
      <c r="BR180" s="44">
        <v>0</v>
      </c>
      <c r="BS180" s="44">
        <v>5.4519216678456877</v>
      </c>
      <c r="BT180" s="64">
        <v>2017</v>
      </c>
      <c r="BU180" s="44">
        <v>0</v>
      </c>
      <c r="BV180" s="44">
        <v>51.221770000000006</v>
      </c>
      <c r="BW180" s="44">
        <v>0</v>
      </c>
      <c r="BX180" s="44">
        <v>0</v>
      </c>
      <c r="BY180" s="44">
        <v>0</v>
      </c>
      <c r="BZ180" s="44">
        <v>0</v>
      </c>
      <c r="CA180" s="44">
        <v>0</v>
      </c>
      <c r="CB180" s="44">
        <v>0</v>
      </c>
      <c r="CC180" s="44">
        <v>0</v>
      </c>
      <c r="CD180" s="44">
        <v>0</v>
      </c>
      <c r="CE180" s="44">
        <v>0</v>
      </c>
      <c r="CF180" s="44">
        <v>20.045879162790698</v>
      </c>
      <c r="CG180" s="44">
        <v>0</v>
      </c>
      <c r="CH180" s="44">
        <v>0</v>
      </c>
      <c r="CI180" s="44">
        <v>0</v>
      </c>
      <c r="CJ180" s="44">
        <v>0</v>
      </c>
      <c r="CK180" s="44">
        <v>0</v>
      </c>
      <c r="CL180" s="44">
        <v>0</v>
      </c>
      <c r="CM180" s="44">
        <v>0</v>
      </c>
      <c r="CN180" s="44">
        <v>0</v>
      </c>
      <c r="CO180" s="44">
        <v>0</v>
      </c>
      <c r="CP180" s="44">
        <v>0</v>
      </c>
      <c r="CQ180" s="44">
        <v>0</v>
      </c>
      <c r="CR180" s="44">
        <v>0</v>
      </c>
      <c r="CS180" s="44">
        <v>0</v>
      </c>
      <c r="CT180" s="44">
        <v>0</v>
      </c>
      <c r="CU180" s="44">
        <v>0</v>
      </c>
      <c r="CV180" s="44">
        <v>0</v>
      </c>
      <c r="CW180" s="44">
        <v>0</v>
      </c>
      <c r="CX180" s="44">
        <v>0</v>
      </c>
      <c r="CY180" s="44">
        <v>0</v>
      </c>
      <c r="CZ180" s="44">
        <v>0</v>
      </c>
      <c r="DA180" s="44">
        <v>0</v>
      </c>
      <c r="DB180" s="44">
        <v>0</v>
      </c>
      <c r="DC180" s="44">
        <v>0</v>
      </c>
      <c r="DD180" s="44">
        <v>0</v>
      </c>
      <c r="DE180" s="44">
        <v>0</v>
      </c>
      <c r="DF180" s="44">
        <v>0</v>
      </c>
      <c r="DG180" s="44">
        <v>0</v>
      </c>
      <c r="DH180" s="44">
        <v>0</v>
      </c>
      <c r="DI180" s="44">
        <v>0</v>
      </c>
      <c r="DJ180" s="44">
        <v>0</v>
      </c>
      <c r="DK180" s="44">
        <v>0</v>
      </c>
      <c r="DL180" s="44">
        <v>0</v>
      </c>
      <c r="DM180" s="44">
        <v>0</v>
      </c>
      <c r="DN180" s="44">
        <v>0</v>
      </c>
      <c r="DO180" s="44">
        <v>0</v>
      </c>
      <c r="DP180" s="44">
        <v>0</v>
      </c>
      <c r="DQ180" s="44">
        <v>0</v>
      </c>
      <c r="DR180" s="44">
        <v>0</v>
      </c>
      <c r="DS180" s="44">
        <v>0</v>
      </c>
      <c r="DT180" s="44">
        <v>5.4519216678456877</v>
      </c>
      <c r="DU180" s="44">
        <v>0</v>
      </c>
      <c r="DV180" s="44">
        <v>0</v>
      </c>
      <c r="DW180" s="44">
        <v>0</v>
      </c>
      <c r="DX180" s="44">
        <v>0</v>
      </c>
      <c r="DY180" s="44">
        <v>0</v>
      </c>
      <c r="DZ180" s="44">
        <v>0</v>
      </c>
      <c r="EA180" s="44">
        <v>0</v>
      </c>
      <c r="EB180" s="44">
        <v>0</v>
      </c>
    </row>
    <row r="181" spans="2:132" x14ac:dyDescent="0.25">
      <c r="B181" s="41" t="s">
        <v>270</v>
      </c>
      <c r="C181" s="47" t="s">
        <v>101</v>
      </c>
      <c r="D181" s="46">
        <v>2</v>
      </c>
      <c r="E181" s="86" t="s">
        <v>52</v>
      </c>
      <c r="F181" s="43">
        <v>267.7</v>
      </c>
      <c r="G181" s="43">
        <v>55.530779069767433</v>
      </c>
      <c r="H181" s="44">
        <v>55.530779069767433</v>
      </c>
      <c r="I181" s="44">
        <v>36.899558095542794</v>
      </c>
      <c r="J181" s="44">
        <v>36.899558095542794</v>
      </c>
      <c r="K181" s="44">
        <v>57.196702441860459</v>
      </c>
      <c r="L181" s="44">
        <v>57.196702441860459</v>
      </c>
      <c r="M181" s="44">
        <v>26.234599999999997</v>
      </c>
      <c r="N181" s="44">
        <v>189.5316</v>
      </c>
      <c r="O181" s="44">
        <v>30.2501</v>
      </c>
      <c r="P181" s="44">
        <v>11.439340488372093</v>
      </c>
      <c r="Q181" s="44">
        <v>11.439340488372093</v>
      </c>
      <c r="R181" s="44">
        <v>7.6013089676818169</v>
      </c>
      <c r="S181" s="44">
        <v>7.6013089676818169</v>
      </c>
      <c r="T181" s="44">
        <v>34.318021465116274</v>
      </c>
      <c r="U181" s="44">
        <v>34.318021465116274</v>
      </c>
      <c r="V181" s="44">
        <v>22.803926903045447</v>
      </c>
      <c r="W181" s="44">
        <v>22.803926903045447</v>
      </c>
      <c r="X181" s="44">
        <v>14.299175610465115</v>
      </c>
      <c r="Y181" s="44">
        <v>14.299175610465115</v>
      </c>
      <c r="Z181" s="44">
        <v>9.5016362096022711</v>
      </c>
      <c r="AA181" s="44">
        <v>9.5016362096022711</v>
      </c>
      <c r="AB181" s="44">
        <v>3.451326621709577</v>
      </c>
      <c r="AC181" s="44">
        <v>8.3113579869740857</v>
      </c>
      <c r="AD181" s="44">
        <v>3.1836727204341408</v>
      </c>
      <c r="AE181" s="44">
        <v>3.1111824913214687</v>
      </c>
      <c r="AF181" s="44">
        <v>9.3335474739644049</v>
      </c>
      <c r="AG181" s="44">
        <v>3.8889781141518358</v>
      </c>
      <c r="AH181" s="44">
        <v>15.555912456607343</v>
      </c>
      <c r="AJ181" s="63" t="s">
        <v>63</v>
      </c>
      <c r="AK181" s="44">
        <v>0</v>
      </c>
      <c r="AL181" s="44">
        <v>0</v>
      </c>
      <c r="AM181" s="44">
        <v>30.2501</v>
      </c>
      <c r="AN181" s="44">
        <v>30.2501</v>
      </c>
      <c r="AO181" s="44">
        <v>0</v>
      </c>
      <c r="AP181" s="44">
        <v>0</v>
      </c>
      <c r="AQ181" s="44">
        <v>0</v>
      </c>
      <c r="AR181" s="44">
        <v>0</v>
      </c>
      <c r="AS181" s="44">
        <v>0</v>
      </c>
      <c r="AT181" s="44">
        <v>0</v>
      </c>
      <c r="AU181" s="44">
        <v>0</v>
      </c>
      <c r="AV181" s="44">
        <v>0</v>
      </c>
      <c r="AW181" s="44">
        <v>0</v>
      </c>
      <c r="AX181" s="44">
        <v>0</v>
      </c>
      <c r="AY181" s="44">
        <v>14.299175610465115</v>
      </c>
      <c r="AZ181" s="44">
        <v>0</v>
      </c>
      <c r="BA181" s="44">
        <v>0</v>
      </c>
      <c r="BB181" s="44">
        <v>0</v>
      </c>
      <c r="BC181" s="44">
        <v>14.299175610465115</v>
      </c>
      <c r="BD181" s="44">
        <v>14.299175610465115</v>
      </c>
      <c r="BE181" s="44">
        <v>0</v>
      </c>
      <c r="BF181" s="44">
        <v>0</v>
      </c>
      <c r="BG181" s="44">
        <v>0</v>
      </c>
      <c r="BH181" s="44">
        <v>14.299175610465115</v>
      </c>
      <c r="BI181" s="44">
        <v>9.5016362096022711</v>
      </c>
      <c r="BJ181" s="44">
        <v>0</v>
      </c>
      <c r="BK181" s="44">
        <v>0</v>
      </c>
      <c r="BL181" s="44">
        <v>0</v>
      </c>
      <c r="BM181" s="44">
        <v>9.5016362096022711</v>
      </c>
      <c r="BN181" s="44">
        <v>3.1836727204341408</v>
      </c>
      <c r="BO181" s="44">
        <v>3.8889781141518358</v>
      </c>
      <c r="BP181" s="44">
        <v>0</v>
      </c>
      <c r="BQ181" s="44">
        <v>0</v>
      </c>
      <c r="BR181" s="44">
        <v>0</v>
      </c>
      <c r="BS181" s="44">
        <v>3.8889781141518358</v>
      </c>
      <c r="BT181" s="64">
        <v>2017</v>
      </c>
      <c r="BU181" s="44">
        <v>0</v>
      </c>
      <c r="BV181" s="44">
        <v>30.2501</v>
      </c>
      <c r="BW181" s="44">
        <v>0</v>
      </c>
      <c r="BX181" s="44">
        <v>0</v>
      </c>
      <c r="BY181" s="44">
        <v>0</v>
      </c>
      <c r="BZ181" s="44">
        <v>0</v>
      </c>
      <c r="CA181" s="44">
        <v>0</v>
      </c>
      <c r="CB181" s="44">
        <v>0</v>
      </c>
      <c r="CC181" s="44">
        <v>0</v>
      </c>
      <c r="CD181" s="44">
        <v>0</v>
      </c>
      <c r="CE181" s="44">
        <v>0</v>
      </c>
      <c r="CF181" s="44">
        <v>14.299175610465115</v>
      </c>
      <c r="CG181" s="44">
        <v>0</v>
      </c>
      <c r="CH181" s="44">
        <v>0</v>
      </c>
      <c r="CI181" s="44">
        <v>0</v>
      </c>
      <c r="CJ181" s="44">
        <v>0</v>
      </c>
      <c r="CK181" s="44">
        <v>0</v>
      </c>
      <c r="CL181" s="44">
        <v>0</v>
      </c>
      <c r="CM181" s="44">
        <v>0</v>
      </c>
      <c r="CN181" s="44">
        <v>0</v>
      </c>
      <c r="CO181" s="44">
        <v>0</v>
      </c>
      <c r="CP181" s="44">
        <v>0</v>
      </c>
      <c r="CQ181" s="44">
        <v>0</v>
      </c>
      <c r="CR181" s="44">
        <v>0</v>
      </c>
      <c r="CS181" s="44">
        <v>0</v>
      </c>
      <c r="CT181" s="44">
        <v>0</v>
      </c>
      <c r="CU181" s="44">
        <v>0</v>
      </c>
      <c r="CV181" s="44">
        <v>0</v>
      </c>
      <c r="CW181" s="44">
        <v>0</v>
      </c>
      <c r="CX181" s="44">
        <v>0</v>
      </c>
      <c r="CY181" s="44">
        <v>0</v>
      </c>
      <c r="CZ181" s="44">
        <v>0</v>
      </c>
      <c r="DA181" s="44">
        <v>0</v>
      </c>
      <c r="DB181" s="44">
        <v>0</v>
      </c>
      <c r="DC181" s="44">
        <v>0</v>
      </c>
      <c r="DD181" s="44">
        <v>0</v>
      </c>
      <c r="DE181" s="44">
        <v>0</v>
      </c>
      <c r="DF181" s="44">
        <v>0</v>
      </c>
      <c r="DG181" s="44">
        <v>0</v>
      </c>
      <c r="DH181" s="44">
        <v>0</v>
      </c>
      <c r="DI181" s="44">
        <v>0</v>
      </c>
      <c r="DJ181" s="44">
        <v>0</v>
      </c>
      <c r="DK181" s="44">
        <v>0</v>
      </c>
      <c r="DL181" s="44">
        <v>0</v>
      </c>
      <c r="DM181" s="44">
        <v>0</v>
      </c>
      <c r="DN181" s="44">
        <v>0</v>
      </c>
      <c r="DO181" s="44">
        <v>0</v>
      </c>
      <c r="DP181" s="44">
        <v>0</v>
      </c>
      <c r="DQ181" s="44">
        <v>0</v>
      </c>
      <c r="DR181" s="44">
        <v>0</v>
      </c>
      <c r="DS181" s="44">
        <v>0</v>
      </c>
      <c r="DT181" s="44">
        <v>3.8889781141518358</v>
      </c>
      <c r="DU181" s="44">
        <v>0</v>
      </c>
      <c r="DV181" s="44">
        <v>0</v>
      </c>
      <c r="DW181" s="44">
        <v>0</v>
      </c>
      <c r="DX181" s="44">
        <v>0</v>
      </c>
      <c r="DY181" s="44">
        <v>0</v>
      </c>
      <c r="DZ181" s="44">
        <v>0</v>
      </c>
      <c r="EA181" s="44">
        <v>0</v>
      </c>
      <c r="EB181" s="44">
        <v>0</v>
      </c>
    </row>
    <row r="182" spans="2:132" x14ac:dyDescent="0.25">
      <c r="B182" s="41" t="s">
        <v>271</v>
      </c>
      <c r="C182" s="47" t="s">
        <v>101</v>
      </c>
      <c r="D182" s="46">
        <v>2</v>
      </c>
      <c r="E182" s="86" t="s">
        <v>52</v>
      </c>
      <c r="F182" s="43">
        <v>594.97</v>
      </c>
      <c r="G182" s="43">
        <v>122.20050000000001</v>
      </c>
      <c r="H182" s="44">
        <v>122.20050000000001</v>
      </c>
      <c r="I182" s="44">
        <v>81.200813757523647</v>
      </c>
      <c r="J182" s="44">
        <v>81.200813757523647</v>
      </c>
      <c r="K182" s="44">
        <v>125.86651500000001</v>
      </c>
      <c r="L182" s="44">
        <v>125.86651500000001</v>
      </c>
      <c r="M182" s="44">
        <v>58.307060000000007</v>
      </c>
      <c r="N182" s="44">
        <v>421.23876000000001</v>
      </c>
      <c r="O182" s="44">
        <v>67.231610000000003</v>
      </c>
      <c r="P182" s="44">
        <v>25.173303000000004</v>
      </c>
      <c r="Q182" s="44">
        <v>25.173303000000004</v>
      </c>
      <c r="R182" s="44">
        <v>16.727367634049873</v>
      </c>
      <c r="S182" s="44">
        <v>16.727367634049873</v>
      </c>
      <c r="T182" s="44">
        <v>75.519908999999998</v>
      </c>
      <c r="U182" s="44">
        <v>75.519908999999998</v>
      </c>
      <c r="V182" s="44">
        <v>50.182102902149609</v>
      </c>
      <c r="W182" s="44">
        <v>50.182102902149609</v>
      </c>
      <c r="X182" s="44">
        <v>31.466628750000002</v>
      </c>
      <c r="Y182" s="44">
        <v>31.466628750000002</v>
      </c>
      <c r="Z182" s="44">
        <v>20.909209542562341</v>
      </c>
      <c r="AA182" s="44">
        <v>20.909209542562341</v>
      </c>
      <c r="AB182" s="44">
        <v>3.4857283749363766</v>
      </c>
      <c r="AC182" s="44">
        <v>8.3942030253569904</v>
      </c>
      <c r="AD182" s="44">
        <v>3.2154065825943716</v>
      </c>
      <c r="AE182" s="44">
        <v>6.8464383608425647</v>
      </c>
      <c r="AF182" s="44">
        <v>20.53931508252769</v>
      </c>
      <c r="AG182" s="44">
        <v>8.5580479510532061</v>
      </c>
      <c r="AH182" s="44">
        <v>34.232191804212825</v>
      </c>
      <c r="AJ182" s="63" t="s">
        <v>63</v>
      </c>
      <c r="AK182" s="44">
        <v>0</v>
      </c>
      <c r="AL182" s="44">
        <v>0</v>
      </c>
      <c r="AM182" s="44">
        <v>67.231610000000003</v>
      </c>
      <c r="AN182" s="44">
        <v>67.231610000000003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4">
        <v>0</v>
      </c>
      <c r="AU182" s="44">
        <v>0</v>
      </c>
      <c r="AV182" s="44">
        <v>0</v>
      </c>
      <c r="AW182" s="44">
        <v>0</v>
      </c>
      <c r="AX182" s="44">
        <v>0</v>
      </c>
      <c r="AY182" s="44">
        <v>31.466628750000002</v>
      </c>
      <c r="AZ182" s="44">
        <v>0</v>
      </c>
      <c r="BA182" s="44">
        <v>0</v>
      </c>
      <c r="BB182" s="44">
        <v>0</v>
      </c>
      <c r="BC182" s="44">
        <v>31.466628750000002</v>
      </c>
      <c r="BD182" s="44">
        <v>31.466628750000002</v>
      </c>
      <c r="BE182" s="44">
        <v>0</v>
      </c>
      <c r="BF182" s="44">
        <v>0</v>
      </c>
      <c r="BG182" s="44">
        <v>0</v>
      </c>
      <c r="BH182" s="44">
        <v>31.466628750000002</v>
      </c>
      <c r="BI182" s="44">
        <v>20.909209542562341</v>
      </c>
      <c r="BJ182" s="44">
        <v>0</v>
      </c>
      <c r="BK182" s="44">
        <v>0</v>
      </c>
      <c r="BL182" s="44">
        <v>0</v>
      </c>
      <c r="BM182" s="44">
        <v>20.909209542562341</v>
      </c>
      <c r="BN182" s="44">
        <v>3.2154065825943716</v>
      </c>
      <c r="BO182" s="44">
        <v>8.5580479510532061</v>
      </c>
      <c r="BP182" s="44">
        <v>0</v>
      </c>
      <c r="BQ182" s="44">
        <v>0</v>
      </c>
      <c r="BR182" s="44">
        <v>0</v>
      </c>
      <c r="BS182" s="44">
        <v>8.5580479510532061</v>
      </c>
      <c r="BT182" s="64">
        <v>2017</v>
      </c>
      <c r="BU182" s="44">
        <v>0</v>
      </c>
      <c r="BV182" s="44">
        <v>67.231610000000003</v>
      </c>
      <c r="BW182" s="44">
        <v>0</v>
      </c>
      <c r="BX182" s="44">
        <v>0</v>
      </c>
      <c r="BY182" s="44">
        <v>0</v>
      </c>
      <c r="BZ182" s="44">
        <v>0</v>
      </c>
      <c r="CA182" s="44">
        <v>0</v>
      </c>
      <c r="CB182" s="44">
        <v>0</v>
      </c>
      <c r="CC182" s="44">
        <v>0</v>
      </c>
      <c r="CD182" s="44">
        <v>0</v>
      </c>
      <c r="CE182" s="44">
        <v>0</v>
      </c>
      <c r="CF182" s="44">
        <v>31.466628750000002</v>
      </c>
      <c r="CG182" s="44">
        <v>0</v>
      </c>
      <c r="CH182" s="44">
        <v>0</v>
      </c>
      <c r="CI182" s="44">
        <v>0</v>
      </c>
      <c r="CJ182" s="44">
        <v>0</v>
      </c>
      <c r="CK182" s="44">
        <v>0</v>
      </c>
      <c r="CL182" s="44">
        <v>0</v>
      </c>
      <c r="CM182" s="44">
        <v>0</v>
      </c>
      <c r="CN182" s="44">
        <v>0</v>
      </c>
      <c r="CO182" s="44">
        <v>0</v>
      </c>
      <c r="CP182" s="44">
        <v>0</v>
      </c>
      <c r="CQ182" s="44">
        <v>0</v>
      </c>
      <c r="CR182" s="44">
        <v>0</v>
      </c>
      <c r="CS182" s="44">
        <v>0</v>
      </c>
      <c r="CT182" s="44">
        <v>0</v>
      </c>
      <c r="CU182" s="44">
        <v>0</v>
      </c>
      <c r="CV182" s="44">
        <v>0</v>
      </c>
      <c r="CW182" s="44">
        <v>0</v>
      </c>
      <c r="CX182" s="44">
        <v>0</v>
      </c>
      <c r="CY182" s="44">
        <v>0</v>
      </c>
      <c r="CZ182" s="44">
        <v>0</v>
      </c>
      <c r="DA182" s="44">
        <v>0</v>
      </c>
      <c r="DB182" s="44">
        <v>0</v>
      </c>
      <c r="DC182" s="44">
        <v>0</v>
      </c>
      <c r="DD182" s="44">
        <v>0</v>
      </c>
      <c r="DE182" s="44">
        <v>0</v>
      </c>
      <c r="DF182" s="44">
        <v>0</v>
      </c>
      <c r="DG182" s="44">
        <v>0</v>
      </c>
      <c r="DH182" s="44">
        <v>0</v>
      </c>
      <c r="DI182" s="44">
        <v>0</v>
      </c>
      <c r="DJ182" s="44">
        <v>0</v>
      </c>
      <c r="DK182" s="44">
        <v>0</v>
      </c>
      <c r="DL182" s="44">
        <v>0</v>
      </c>
      <c r="DM182" s="44">
        <v>0</v>
      </c>
      <c r="DN182" s="44">
        <v>0</v>
      </c>
      <c r="DO182" s="44">
        <v>0</v>
      </c>
      <c r="DP182" s="44">
        <v>0</v>
      </c>
      <c r="DQ182" s="44">
        <v>0</v>
      </c>
      <c r="DR182" s="44">
        <v>0</v>
      </c>
      <c r="DS182" s="44">
        <v>0</v>
      </c>
      <c r="DT182" s="44">
        <v>8.5580479510532061</v>
      </c>
      <c r="DU182" s="44">
        <v>0</v>
      </c>
      <c r="DV182" s="44">
        <v>0</v>
      </c>
      <c r="DW182" s="44">
        <v>0</v>
      </c>
      <c r="DX182" s="44">
        <v>0</v>
      </c>
      <c r="DY182" s="44">
        <v>0</v>
      </c>
      <c r="DZ182" s="44">
        <v>0</v>
      </c>
      <c r="EA182" s="44">
        <v>0</v>
      </c>
      <c r="EB182" s="44">
        <v>0</v>
      </c>
    </row>
    <row r="183" spans="2:132" x14ac:dyDescent="0.25">
      <c r="B183" s="41" t="s">
        <v>272</v>
      </c>
      <c r="C183" s="47" t="s">
        <v>101</v>
      </c>
      <c r="D183" s="46">
        <v>2</v>
      </c>
      <c r="E183" s="86" t="s">
        <v>52</v>
      </c>
      <c r="F183" s="43">
        <v>573.4</v>
      </c>
      <c r="G183" s="43">
        <v>85.728453488372097</v>
      </c>
      <c r="H183" s="44">
        <v>85.728453488372097</v>
      </c>
      <c r="I183" s="44">
        <v>56.965562214801338</v>
      </c>
      <c r="J183" s="44">
        <v>56.965562214801338</v>
      </c>
      <c r="K183" s="44">
        <v>95.158583372093034</v>
      </c>
      <c r="L183" s="44">
        <v>95.158583372093034</v>
      </c>
      <c r="M183" s="44">
        <v>56.193199999999997</v>
      </c>
      <c r="N183" s="44">
        <v>405.96719999999999</v>
      </c>
      <c r="O183" s="44">
        <v>64.794200000000004</v>
      </c>
      <c r="P183" s="44">
        <v>17.128545006976747</v>
      </c>
      <c r="Q183" s="44">
        <v>17.128545006976747</v>
      </c>
      <c r="R183" s="44">
        <v>11.381719330517308</v>
      </c>
      <c r="S183" s="44">
        <v>11.381719330517308</v>
      </c>
      <c r="T183" s="44">
        <v>53.288806688372105</v>
      </c>
      <c r="U183" s="44">
        <v>53.288806688372105</v>
      </c>
      <c r="V183" s="44">
        <v>35.409793472720516</v>
      </c>
      <c r="W183" s="44">
        <v>35.409793472720516</v>
      </c>
      <c r="X183" s="44">
        <v>20.934888341860468</v>
      </c>
      <c r="Y183" s="44">
        <v>20.934888341860468</v>
      </c>
      <c r="Z183" s="44">
        <v>13.910990292854487</v>
      </c>
      <c r="AA183" s="44">
        <v>13.910990292854487</v>
      </c>
      <c r="AB183" s="44">
        <v>4.9371451156181312</v>
      </c>
      <c r="AC183" s="44">
        <v>11.464828234955807</v>
      </c>
      <c r="AD183" s="44">
        <v>4.6577704847714658</v>
      </c>
      <c r="AE183" s="44">
        <v>4.6584879068584666</v>
      </c>
      <c r="AF183" s="44">
        <v>14.49307348800412</v>
      </c>
      <c r="AG183" s="44">
        <v>5.6937074417159037</v>
      </c>
      <c r="AH183" s="44">
        <v>25.880488371435924</v>
      </c>
      <c r="AJ183" s="63" t="s">
        <v>63</v>
      </c>
      <c r="AK183" s="44">
        <v>0</v>
      </c>
      <c r="AL183" s="44">
        <v>0</v>
      </c>
      <c r="AM183" s="44">
        <v>64.794200000000004</v>
      </c>
      <c r="AN183" s="44">
        <v>64.794200000000004</v>
      </c>
      <c r="AO183" s="44">
        <v>0</v>
      </c>
      <c r="AP183" s="44">
        <v>0</v>
      </c>
      <c r="AQ183" s="44">
        <v>0</v>
      </c>
      <c r="AR183" s="44">
        <v>0</v>
      </c>
      <c r="AS183" s="44">
        <v>0</v>
      </c>
      <c r="AT183" s="44">
        <v>0</v>
      </c>
      <c r="AU183" s="44">
        <v>0</v>
      </c>
      <c r="AV183" s="44">
        <v>0</v>
      </c>
      <c r="AW183" s="44">
        <v>0</v>
      </c>
      <c r="AX183" s="44">
        <v>0</v>
      </c>
      <c r="AY183" s="44">
        <v>20.934888341860468</v>
      </c>
      <c r="AZ183" s="44">
        <v>0</v>
      </c>
      <c r="BA183" s="44">
        <v>0</v>
      </c>
      <c r="BB183" s="44">
        <v>0</v>
      </c>
      <c r="BC183" s="44">
        <v>20.934888341860468</v>
      </c>
      <c r="BD183" s="44">
        <v>20.934888341860468</v>
      </c>
      <c r="BE183" s="44">
        <v>0</v>
      </c>
      <c r="BF183" s="44">
        <v>0</v>
      </c>
      <c r="BG183" s="44">
        <v>0</v>
      </c>
      <c r="BH183" s="44">
        <v>20.934888341860468</v>
      </c>
      <c r="BI183" s="44">
        <v>13.910990292854487</v>
      </c>
      <c r="BJ183" s="44">
        <v>0</v>
      </c>
      <c r="BK183" s="44">
        <v>0</v>
      </c>
      <c r="BL183" s="44">
        <v>0</v>
      </c>
      <c r="BM183" s="44">
        <v>13.910990292854487</v>
      </c>
      <c r="BN183" s="44">
        <v>4.6577704847714658</v>
      </c>
      <c r="BO183" s="44">
        <v>5.6937074417159037</v>
      </c>
      <c r="BP183" s="44">
        <v>0</v>
      </c>
      <c r="BQ183" s="44">
        <v>0</v>
      </c>
      <c r="BR183" s="44">
        <v>0</v>
      </c>
      <c r="BS183" s="44">
        <v>5.6937074417159037</v>
      </c>
      <c r="BT183" s="64">
        <v>2017</v>
      </c>
      <c r="BU183" s="44">
        <v>0</v>
      </c>
      <c r="BV183" s="44">
        <v>64.794200000000004</v>
      </c>
      <c r="BW183" s="44">
        <v>0</v>
      </c>
      <c r="BX183" s="44">
        <v>0</v>
      </c>
      <c r="BY183" s="44">
        <v>0</v>
      </c>
      <c r="BZ183" s="44">
        <v>0</v>
      </c>
      <c r="CA183" s="44">
        <v>0</v>
      </c>
      <c r="CB183" s="44">
        <v>0</v>
      </c>
      <c r="CC183" s="44">
        <v>0</v>
      </c>
      <c r="CD183" s="44">
        <v>0</v>
      </c>
      <c r="CE183" s="44">
        <v>0</v>
      </c>
      <c r="CF183" s="44">
        <v>20.934888341860468</v>
      </c>
      <c r="CG183" s="44">
        <v>0</v>
      </c>
      <c r="CH183" s="44">
        <v>0</v>
      </c>
      <c r="CI183" s="44">
        <v>0</v>
      </c>
      <c r="CJ183" s="44">
        <v>0</v>
      </c>
      <c r="CK183" s="44">
        <v>0</v>
      </c>
      <c r="CL183" s="44">
        <v>0</v>
      </c>
      <c r="CM183" s="44">
        <v>0</v>
      </c>
      <c r="CN183" s="44">
        <v>0</v>
      </c>
      <c r="CO183" s="44">
        <v>0</v>
      </c>
      <c r="CP183" s="44">
        <v>0</v>
      </c>
      <c r="CQ183" s="44">
        <v>0</v>
      </c>
      <c r="CR183" s="44">
        <v>0</v>
      </c>
      <c r="CS183" s="44">
        <v>0</v>
      </c>
      <c r="CT183" s="44">
        <v>0</v>
      </c>
      <c r="CU183" s="44">
        <v>0</v>
      </c>
      <c r="CV183" s="44">
        <v>0</v>
      </c>
      <c r="CW183" s="44">
        <v>0</v>
      </c>
      <c r="CX183" s="44">
        <v>0</v>
      </c>
      <c r="CY183" s="44">
        <v>0</v>
      </c>
      <c r="CZ183" s="44">
        <v>0</v>
      </c>
      <c r="DA183" s="44">
        <v>0</v>
      </c>
      <c r="DB183" s="44">
        <v>0</v>
      </c>
      <c r="DC183" s="44">
        <v>0</v>
      </c>
      <c r="DD183" s="44">
        <v>0</v>
      </c>
      <c r="DE183" s="44">
        <v>0</v>
      </c>
      <c r="DF183" s="44">
        <v>0</v>
      </c>
      <c r="DG183" s="44">
        <v>0</v>
      </c>
      <c r="DH183" s="44">
        <v>0</v>
      </c>
      <c r="DI183" s="44">
        <v>0</v>
      </c>
      <c r="DJ183" s="44">
        <v>0</v>
      </c>
      <c r="DK183" s="44">
        <v>0</v>
      </c>
      <c r="DL183" s="44">
        <v>0</v>
      </c>
      <c r="DM183" s="44">
        <v>0</v>
      </c>
      <c r="DN183" s="44">
        <v>0</v>
      </c>
      <c r="DO183" s="44">
        <v>0</v>
      </c>
      <c r="DP183" s="44">
        <v>0</v>
      </c>
      <c r="DQ183" s="44">
        <v>0</v>
      </c>
      <c r="DR183" s="44">
        <v>0</v>
      </c>
      <c r="DS183" s="44">
        <v>0</v>
      </c>
      <c r="DT183" s="44">
        <v>5.6937074417159037</v>
      </c>
      <c r="DU183" s="44">
        <v>0</v>
      </c>
      <c r="DV183" s="44">
        <v>0</v>
      </c>
      <c r="DW183" s="44">
        <v>0</v>
      </c>
      <c r="DX183" s="44">
        <v>0</v>
      </c>
      <c r="DY183" s="44">
        <v>0</v>
      </c>
      <c r="DZ183" s="44">
        <v>0</v>
      </c>
      <c r="EA183" s="44">
        <v>0</v>
      </c>
      <c r="EB183" s="44">
        <v>0</v>
      </c>
    </row>
    <row r="184" spans="2:132" x14ac:dyDescent="0.25">
      <c r="B184" s="41" t="s">
        <v>273</v>
      </c>
      <c r="C184" s="47" t="s">
        <v>101</v>
      </c>
      <c r="D184" s="46">
        <v>2</v>
      </c>
      <c r="E184" s="86" t="s">
        <v>52</v>
      </c>
      <c r="F184" s="43">
        <v>269.76</v>
      </c>
      <c r="G184" s="43">
        <v>42.196988372093031</v>
      </c>
      <c r="H184" s="44">
        <v>42.196988372093031</v>
      </c>
      <c r="I184" s="44">
        <v>28.039408954388215</v>
      </c>
      <c r="J184" s="44">
        <v>28.039408954388215</v>
      </c>
      <c r="K184" s="44">
        <v>43.462898023255825</v>
      </c>
      <c r="L184" s="44">
        <v>43.462898023255825</v>
      </c>
      <c r="M184" s="44">
        <v>26.43648</v>
      </c>
      <c r="N184" s="44">
        <v>190.99007999999998</v>
      </c>
      <c r="O184" s="44">
        <v>30.482879999999998</v>
      </c>
      <c r="P184" s="44">
        <v>7.8233216441860485</v>
      </c>
      <c r="Q184" s="44">
        <v>7.8233216441860485</v>
      </c>
      <c r="R184" s="44">
        <v>5.1985064201435751</v>
      </c>
      <c r="S184" s="44">
        <v>5.1985064201435751</v>
      </c>
      <c r="T184" s="44">
        <v>24.339222893023265</v>
      </c>
      <c r="U184" s="44">
        <v>24.339222893023265</v>
      </c>
      <c r="V184" s="44">
        <v>16.173131084891125</v>
      </c>
      <c r="W184" s="44">
        <v>16.173131084891125</v>
      </c>
      <c r="X184" s="44">
        <v>9.5618375651162815</v>
      </c>
      <c r="Y184" s="44">
        <v>9.5618375651162815</v>
      </c>
      <c r="Z184" s="44">
        <v>6.3537300690643699</v>
      </c>
      <c r="AA184" s="44">
        <v>6.3537300690643699</v>
      </c>
      <c r="AB184" s="44">
        <v>5.0853991249413255</v>
      </c>
      <c r="AC184" s="44">
        <v>11.809097384885611</v>
      </c>
      <c r="AD184" s="44">
        <v>4.7976353525652389</v>
      </c>
      <c r="AE184" s="44">
        <v>2.1277259251185781</v>
      </c>
      <c r="AF184" s="44">
        <v>6.6195917670355779</v>
      </c>
      <c r="AG184" s="44">
        <v>2.6005539084782625</v>
      </c>
      <c r="AH184" s="44">
        <v>11.820699583992102</v>
      </c>
      <c r="AJ184" s="63" t="s">
        <v>63</v>
      </c>
      <c r="AK184" s="44">
        <v>0</v>
      </c>
      <c r="AL184" s="44">
        <v>0</v>
      </c>
      <c r="AM184" s="44">
        <v>30.482879999999998</v>
      </c>
      <c r="AN184" s="44">
        <v>30.482879999999998</v>
      </c>
      <c r="AO184" s="44">
        <v>0</v>
      </c>
      <c r="AP184" s="44">
        <v>0</v>
      </c>
      <c r="AQ184" s="44">
        <v>0</v>
      </c>
      <c r="AR184" s="44">
        <v>0</v>
      </c>
      <c r="AS184" s="44">
        <v>0</v>
      </c>
      <c r="AT184" s="44">
        <v>0</v>
      </c>
      <c r="AU184" s="44">
        <v>0</v>
      </c>
      <c r="AV184" s="44">
        <v>0</v>
      </c>
      <c r="AW184" s="44">
        <v>0</v>
      </c>
      <c r="AX184" s="44">
        <v>0</v>
      </c>
      <c r="AY184" s="44">
        <v>9.5618375651162815</v>
      </c>
      <c r="AZ184" s="44">
        <v>0</v>
      </c>
      <c r="BA184" s="44">
        <v>0</v>
      </c>
      <c r="BB184" s="44">
        <v>0</v>
      </c>
      <c r="BC184" s="44">
        <v>9.5618375651162815</v>
      </c>
      <c r="BD184" s="44">
        <v>9.5618375651162815</v>
      </c>
      <c r="BE184" s="44">
        <v>0</v>
      </c>
      <c r="BF184" s="44">
        <v>0</v>
      </c>
      <c r="BG184" s="44">
        <v>0</v>
      </c>
      <c r="BH184" s="44">
        <v>9.5618375651162815</v>
      </c>
      <c r="BI184" s="44">
        <v>6.3537300690643699</v>
      </c>
      <c r="BJ184" s="44">
        <v>0</v>
      </c>
      <c r="BK184" s="44">
        <v>0</v>
      </c>
      <c r="BL184" s="44">
        <v>0</v>
      </c>
      <c r="BM184" s="44">
        <v>6.3537300690643699</v>
      </c>
      <c r="BN184" s="44">
        <v>4.7976353525652389</v>
      </c>
      <c r="BO184" s="44">
        <v>2.6005539084782625</v>
      </c>
      <c r="BP184" s="44">
        <v>0</v>
      </c>
      <c r="BQ184" s="44">
        <v>0</v>
      </c>
      <c r="BR184" s="44">
        <v>0</v>
      </c>
      <c r="BS184" s="44">
        <v>2.6005539084782625</v>
      </c>
      <c r="BT184" s="64">
        <v>2017</v>
      </c>
      <c r="BU184" s="44">
        <v>0</v>
      </c>
      <c r="BV184" s="44">
        <v>30.482879999999998</v>
      </c>
      <c r="BW184" s="44">
        <v>0</v>
      </c>
      <c r="BX184" s="44">
        <v>0</v>
      </c>
      <c r="BY184" s="44">
        <v>0</v>
      </c>
      <c r="BZ184" s="44">
        <v>0</v>
      </c>
      <c r="CA184" s="44">
        <v>0</v>
      </c>
      <c r="CB184" s="44">
        <v>0</v>
      </c>
      <c r="CC184" s="44">
        <v>0</v>
      </c>
      <c r="CD184" s="44">
        <v>0</v>
      </c>
      <c r="CE184" s="44">
        <v>0</v>
      </c>
      <c r="CF184" s="44">
        <v>9.5618375651162815</v>
      </c>
      <c r="CG184" s="44">
        <v>0</v>
      </c>
      <c r="CH184" s="44">
        <v>0</v>
      </c>
      <c r="CI184" s="44">
        <v>0</v>
      </c>
      <c r="CJ184" s="44">
        <v>0</v>
      </c>
      <c r="CK184" s="44">
        <v>0</v>
      </c>
      <c r="CL184" s="44">
        <v>0</v>
      </c>
      <c r="CM184" s="44">
        <v>0</v>
      </c>
      <c r="CN184" s="44">
        <v>0</v>
      </c>
      <c r="CO184" s="44">
        <v>0</v>
      </c>
      <c r="CP184" s="44">
        <v>0</v>
      </c>
      <c r="CQ184" s="44">
        <v>0</v>
      </c>
      <c r="CR184" s="44">
        <v>0</v>
      </c>
      <c r="CS184" s="44">
        <v>0</v>
      </c>
      <c r="CT184" s="44">
        <v>0</v>
      </c>
      <c r="CU184" s="44">
        <v>0</v>
      </c>
      <c r="CV184" s="44">
        <v>0</v>
      </c>
      <c r="CW184" s="44">
        <v>0</v>
      </c>
      <c r="CX184" s="44">
        <v>0</v>
      </c>
      <c r="CY184" s="44">
        <v>0</v>
      </c>
      <c r="CZ184" s="44">
        <v>0</v>
      </c>
      <c r="DA184" s="44">
        <v>0</v>
      </c>
      <c r="DB184" s="44">
        <v>0</v>
      </c>
      <c r="DC184" s="44">
        <v>0</v>
      </c>
      <c r="DD184" s="44">
        <v>0</v>
      </c>
      <c r="DE184" s="44">
        <v>0</v>
      </c>
      <c r="DF184" s="44">
        <v>0</v>
      </c>
      <c r="DG184" s="44">
        <v>0</v>
      </c>
      <c r="DH184" s="44">
        <v>0</v>
      </c>
      <c r="DI184" s="44">
        <v>0</v>
      </c>
      <c r="DJ184" s="44">
        <v>0</v>
      </c>
      <c r="DK184" s="44">
        <v>0</v>
      </c>
      <c r="DL184" s="44">
        <v>0</v>
      </c>
      <c r="DM184" s="44">
        <v>0</v>
      </c>
      <c r="DN184" s="44">
        <v>0</v>
      </c>
      <c r="DO184" s="44">
        <v>0</v>
      </c>
      <c r="DP184" s="44">
        <v>0</v>
      </c>
      <c r="DQ184" s="44">
        <v>0</v>
      </c>
      <c r="DR184" s="44">
        <v>0</v>
      </c>
      <c r="DS184" s="44">
        <v>0</v>
      </c>
      <c r="DT184" s="44">
        <v>2.6005539084782625</v>
      </c>
      <c r="DU184" s="44">
        <v>0</v>
      </c>
      <c r="DV184" s="44">
        <v>0</v>
      </c>
      <c r="DW184" s="44">
        <v>0</v>
      </c>
      <c r="DX184" s="44">
        <v>0</v>
      </c>
      <c r="DY184" s="44">
        <v>0</v>
      </c>
      <c r="DZ184" s="44">
        <v>0</v>
      </c>
      <c r="EA184" s="44">
        <v>0</v>
      </c>
      <c r="EB184" s="44">
        <v>0</v>
      </c>
    </row>
    <row r="185" spans="2:132" x14ac:dyDescent="0.25">
      <c r="B185" s="41" t="s">
        <v>274</v>
      </c>
      <c r="C185" s="47" t="s">
        <v>101</v>
      </c>
      <c r="D185" s="46">
        <v>2</v>
      </c>
      <c r="E185" s="86" t="s">
        <v>52</v>
      </c>
      <c r="F185" s="43">
        <v>566.41</v>
      </c>
      <c r="G185" s="43">
        <v>87.752267441860468</v>
      </c>
      <c r="H185" s="44">
        <v>87.752267441860468</v>
      </c>
      <c r="I185" s="44">
        <v>58.310363094642966</v>
      </c>
      <c r="J185" s="44">
        <v>58.310363094642966</v>
      </c>
      <c r="K185" s="44">
        <v>90.384835465116282</v>
      </c>
      <c r="L185" s="44">
        <v>90.384835465116282</v>
      </c>
      <c r="M185" s="44">
        <v>55.508180000000003</v>
      </c>
      <c r="N185" s="44">
        <v>401.01827999999995</v>
      </c>
      <c r="O185" s="44">
        <v>64.004329999999996</v>
      </c>
      <c r="P185" s="44">
        <v>16.269270383720929</v>
      </c>
      <c r="Q185" s="44">
        <v>16.269270383720929</v>
      </c>
      <c r="R185" s="44">
        <v>10.810741317746805</v>
      </c>
      <c r="S185" s="44">
        <v>10.810741317746805</v>
      </c>
      <c r="T185" s="44">
        <v>50.615507860465122</v>
      </c>
      <c r="U185" s="44">
        <v>50.615507860465122</v>
      </c>
      <c r="V185" s="44">
        <v>33.633417432990065</v>
      </c>
      <c r="W185" s="44">
        <v>33.633417432990065</v>
      </c>
      <c r="X185" s="44">
        <v>19.884663802325584</v>
      </c>
      <c r="Y185" s="44">
        <v>19.884663802325584</v>
      </c>
      <c r="Z185" s="44">
        <v>13.213128277246097</v>
      </c>
      <c r="AA185" s="44">
        <v>13.213128277246097</v>
      </c>
      <c r="AB185" s="44">
        <v>5.1345396553775942</v>
      </c>
      <c r="AC185" s="44">
        <v>11.923209432968667</v>
      </c>
      <c r="AD185" s="44">
        <v>4.8439952036354477</v>
      </c>
      <c r="AE185" s="44">
        <v>4.4247891052686565</v>
      </c>
      <c r="AF185" s="44">
        <v>13.766010549724712</v>
      </c>
      <c r="AG185" s="44">
        <v>5.408075573106137</v>
      </c>
      <c r="AH185" s="44">
        <v>24.582161695936982</v>
      </c>
      <c r="AJ185" s="63" t="s">
        <v>63</v>
      </c>
      <c r="AK185" s="44">
        <v>0</v>
      </c>
      <c r="AL185" s="44">
        <v>0</v>
      </c>
      <c r="AM185" s="44">
        <v>64.004329999999996</v>
      </c>
      <c r="AN185" s="44">
        <v>64.004329999999996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4">
        <v>0</v>
      </c>
      <c r="AU185" s="44">
        <v>0</v>
      </c>
      <c r="AV185" s="44">
        <v>0</v>
      </c>
      <c r="AW185" s="44">
        <v>0</v>
      </c>
      <c r="AX185" s="44">
        <v>0</v>
      </c>
      <c r="AY185" s="44">
        <v>19.884663802325584</v>
      </c>
      <c r="AZ185" s="44">
        <v>0</v>
      </c>
      <c r="BA185" s="44">
        <v>0</v>
      </c>
      <c r="BB185" s="44">
        <v>0</v>
      </c>
      <c r="BC185" s="44">
        <v>19.884663802325584</v>
      </c>
      <c r="BD185" s="44">
        <v>19.884663802325584</v>
      </c>
      <c r="BE185" s="44">
        <v>0</v>
      </c>
      <c r="BF185" s="44">
        <v>0</v>
      </c>
      <c r="BG185" s="44">
        <v>0</v>
      </c>
      <c r="BH185" s="44">
        <v>19.884663802325584</v>
      </c>
      <c r="BI185" s="44">
        <v>13.213128277246097</v>
      </c>
      <c r="BJ185" s="44">
        <v>0</v>
      </c>
      <c r="BK185" s="44">
        <v>0</v>
      </c>
      <c r="BL185" s="44">
        <v>0</v>
      </c>
      <c r="BM185" s="44">
        <v>13.213128277246097</v>
      </c>
      <c r="BN185" s="44">
        <v>4.8439952036354477</v>
      </c>
      <c r="BO185" s="44">
        <v>5.408075573106137</v>
      </c>
      <c r="BP185" s="44">
        <v>0</v>
      </c>
      <c r="BQ185" s="44">
        <v>0</v>
      </c>
      <c r="BR185" s="44">
        <v>0</v>
      </c>
      <c r="BS185" s="44">
        <v>5.408075573106137</v>
      </c>
      <c r="BT185" s="64">
        <v>2017</v>
      </c>
      <c r="BU185" s="44">
        <v>0</v>
      </c>
      <c r="BV185" s="44">
        <v>64.004329999999996</v>
      </c>
      <c r="BW185" s="44">
        <v>0</v>
      </c>
      <c r="BX185" s="44">
        <v>0</v>
      </c>
      <c r="BY185" s="44">
        <v>0</v>
      </c>
      <c r="BZ185" s="44">
        <v>0</v>
      </c>
      <c r="CA185" s="44">
        <v>0</v>
      </c>
      <c r="CB185" s="44">
        <v>0</v>
      </c>
      <c r="CC185" s="44">
        <v>0</v>
      </c>
      <c r="CD185" s="44">
        <v>0</v>
      </c>
      <c r="CE185" s="44">
        <v>0</v>
      </c>
      <c r="CF185" s="44">
        <v>19.884663802325584</v>
      </c>
      <c r="CG185" s="44">
        <v>0</v>
      </c>
      <c r="CH185" s="44">
        <v>0</v>
      </c>
      <c r="CI185" s="44">
        <v>0</v>
      </c>
      <c r="CJ185" s="44">
        <v>0</v>
      </c>
      <c r="CK185" s="44">
        <v>0</v>
      </c>
      <c r="CL185" s="44">
        <v>0</v>
      </c>
      <c r="CM185" s="44">
        <v>0</v>
      </c>
      <c r="CN185" s="44">
        <v>0</v>
      </c>
      <c r="CO185" s="44">
        <v>0</v>
      </c>
      <c r="CP185" s="44">
        <v>0</v>
      </c>
      <c r="CQ185" s="44">
        <v>0</v>
      </c>
      <c r="CR185" s="44">
        <v>0</v>
      </c>
      <c r="CS185" s="44">
        <v>0</v>
      </c>
      <c r="CT185" s="44">
        <v>0</v>
      </c>
      <c r="CU185" s="44">
        <v>0</v>
      </c>
      <c r="CV185" s="44">
        <v>0</v>
      </c>
      <c r="CW185" s="44">
        <v>0</v>
      </c>
      <c r="CX185" s="44">
        <v>0</v>
      </c>
      <c r="CY185" s="44">
        <v>0</v>
      </c>
      <c r="CZ185" s="44">
        <v>0</v>
      </c>
      <c r="DA185" s="44">
        <v>0</v>
      </c>
      <c r="DB185" s="44">
        <v>0</v>
      </c>
      <c r="DC185" s="44">
        <v>0</v>
      </c>
      <c r="DD185" s="44">
        <v>0</v>
      </c>
      <c r="DE185" s="44">
        <v>0</v>
      </c>
      <c r="DF185" s="44">
        <v>0</v>
      </c>
      <c r="DG185" s="44">
        <v>0</v>
      </c>
      <c r="DH185" s="44">
        <v>0</v>
      </c>
      <c r="DI185" s="44">
        <v>0</v>
      </c>
      <c r="DJ185" s="44">
        <v>0</v>
      </c>
      <c r="DK185" s="44">
        <v>0</v>
      </c>
      <c r="DL185" s="44">
        <v>0</v>
      </c>
      <c r="DM185" s="44">
        <v>0</v>
      </c>
      <c r="DN185" s="44">
        <v>0</v>
      </c>
      <c r="DO185" s="44">
        <v>0</v>
      </c>
      <c r="DP185" s="44">
        <v>0</v>
      </c>
      <c r="DQ185" s="44">
        <v>0</v>
      </c>
      <c r="DR185" s="44">
        <v>0</v>
      </c>
      <c r="DS185" s="44">
        <v>0</v>
      </c>
      <c r="DT185" s="44">
        <v>5.408075573106137</v>
      </c>
      <c r="DU185" s="44">
        <v>0</v>
      </c>
      <c r="DV185" s="44">
        <v>0</v>
      </c>
      <c r="DW185" s="44">
        <v>0</v>
      </c>
      <c r="DX185" s="44">
        <v>0</v>
      </c>
      <c r="DY185" s="44">
        <v>0</v>
      </c>
      <c r="DZ185" s="44">
        <v>0</v>
      </c>
      <c r="EA185" s="44">
        <v>0</v>
      </c>
      <c r="EB185" s="44">
        <v>0</v>
      </c>
    </row>
    <row r="186" spans="2:132" x14ac:dyDescent="0.25">
      <c r="B186" s="41" t="s">
        <v>275</v>
      </c>
      <c r="C186" s="47" t="s">
        <v>101</v>
      </c>
      <c r="D186" s="46">
        <v>2</v>
      </c>
      <c r="E186" s="86" t="s">
        <v>52</v>
      </c>
      <c r="F186" s="43">
        <v>633.49</v>
      </c>
      <c r="G186" s="43">
        <v>134.1815581395349</v>
      </c>
      <c r="H186" s="44">
        <v>134.1815581395349</v>
      </c>
      <c r="I186" s="44">
        <v>89.162087816193093</v>
      </c>
      <c r="J186" s="44">
        <v>89.162087816193093</v>
      </c>
      <c r="K186" s="44">
        <v>138.20700488372094</v>
      </c>
      <c r="L186" s="44">
        <v>138.20700488372094</v>
      </c>
      <c r="M186" s="44">
        <v>62.082020000000007</v>
      </c>
      <c r="N186" s="44">
        <v>448.51092</v>
      </c>
      <c r="O186" s="44">
        <v>71.584369999999993</v>
      </c>
      <c r="P186" s="44">
        <v>27.64140097674419</v>
      </c>
      <c r="Q186" s="44">
        <v>27.64140097674419</v>
      </c>
      <c r="R186" s="44">
        <v>18.367390090135778</v>
      </c>
      <c r="S186" s="44">
        <v>18.367390090135778</v>
      </c>
      <c r="T186" s="44">
        <v>82.924202930232568</v>
      </c>
      <c r="U186" s="44">
        <v>82.924202930232568</v>
      </c>
      <c r="V186" s="44">
        <v>55.102170270407335</v>
      </c>
      <c r="W186" s="44">
        <v>55.102170270407335</v>
      </c>
      <c r="X186" s="44">
        <v>34.551751220930235</v>
      </c>
      <c r="Y186" s="44">
        <v>34.551751220930235</v>
      </c>
      <c r="Z186" s="44">
        <v>22.959237612669721</v>
      </c>
      <c r="AA186" s="44">
        <v>22.959237612669721</v>
      </c>
      <c r="AB186" s="44">
        <v>3.3800131480487914</v>
      </c>
      <c r="AC186" s="44">
        <v>8.1396234993828021</v>
      </c>
      <c r="AD186" s="44">
        <v>3.1178896794245992</v>
      </c>
      <c r="AE186" s="44">
        <v>7.5176923741239889</v>
      </c>
      <c r="AF186" s="44">
        <v>22.553077122371967</v>
      </c>
      <c r="AG186" s="44">
        <v>9.3971154676549862</v>
      </c>
      <c r="AH186" s="44">
        <v>37.588461870619945</v>
      </c>
      <c r="AJ186" s="63" t="s">
        <v>63</v>
      </c>
      <c r="AK186" s="44">
        <v>0</v>
      </c>
      <c r="AL186" s="44">
        <v>0</v>
      </c>
      <c r="AM186" s="44">
        <v>71.584369999999993</v>
      </c>
      <c r="AN186" s="44">
        <v>71.584369999999993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4">
        <v>0</v>
      </c>
      <c r="AU186" s="44">
        <v>0</v>
      </c>
      <c r="AV186" s="44">
        <v>0</v>
      </c>
      <c r="AW186" s="44">
        <v>0</v>
      </c>
      <c r="AX186" s="44">
        <v>0</v>
      </c>
      <c r="AY186" s="44">
        <v>34.551751220930235</v>
      </c>
      <c r="AZ186" s="44">
        <v>0</v>
      </c>
      <c r="BA186" s="44">
        <v>0</v>
      </c>
      <c r="BB186" s="44">
        <v>0</v>
      </c>
      <c r="BC186" s="44">
        <v>34.551751220930235</v>
      </c>
      <c r="BD186" s="44">
        <v>34.551751220930235</v>
      </c>
      <c r="BE186" s="44">
        <v>0</v>
      </c>
      <c r="BF186" s="44">
        <v>0</v>
      </c>
      <c r="BG186" s="44">
        <v>0</v>
      </c>
      <c r="BH186" s="44">
        <v>34.551751220930235</v>
      </c>
      <c r="BI186" s="44">
        <v>22.959237612669721</v>
      </c>
      <c r="BJ186" s="44">
        <v>0</v>
      </c>
      <c r="BK186" s="44">
        <v>0</v>
      </c>
      <c r="BL186" s="44">
        <v>0</v>
      </c>
      <c r="BM186" s="44">
        <v>22.959237612669721</v>
      </c>
      <c r="BN186" s="44">
        <v>3.1178896794245992</v>
      </c>
      <c r="BO186" s="44">
        <v>9.3971154676549862</v>
      </c>
      <c r="BP186" s="44">
        <v>0</v>
      </c>
      <c r="BQ186" s="44">
        <v>0</v>
      </c>
      <c r="BR186" s="44">
        <v>0</v>
      </c>
      <c r="BS186" s="44">
        <v>9.3971154676549862</v>
      </c>
      <c r="BT186" s="64">
        <v>2017</v>
      </c>
      <c r="BU186" s="44">
        <v>0</v>
      </c>
      <c r="BV186" s="44">
        <v>71.584369999999993</v>
      </c>
      <c r="BW186" s="44">
        <v>0</v>
      </c>
      <c r="BX186" s="44">
        <v>0</v>
      </c>
      <c r="BY186" s="44">
        <v>0</v>
      </c>
      <c r="BZ186" s="44">
        <v>0</v>
      </c>
      <c r="CA186" s="44">
        <v>0</v>
      </c>
      <c r="CB186" s="44">
        <v>0</v>
      </c>
      <c r="CC186" s="44">
        <v>0</v>
      </c>
      <c r="CD186" s="44">
        <v>0</v>
      </c>
      <c r="CE186" s="44">
        <v>0</v>
      </c>
      <c r="CF186" s="44">
        <v>34.551751220930235</v>
      </c>
      <c r="CG186" s="44">
        <v>0</v>
      </c>
      <c r="CH186" s="44">
        <v>0</v>
      </c>
      <c r="CI186" s="44">
        <v>0</v>
      </c>
      <c r="CJ186" s="44">
        <v>0</v>
      </c>
      <c r="CK186" s="44">
        <v>0</v>
      </c>
      <c r="CL186" s="44">
        <v>0</v>
      </c>
      <c r="CM186" s="44">
        <v>0</v>
      </c>
      <c r="CN186" s="44">
        <v>0</v>
      </c>
      <c r="CO186" s="44">
        <v>0</v>
      </c>
      <c r="CP186" s="44">
        <v>0</v>
      </c>
      <c r="CQ186" s="44">
        <v>0</v>
      </c>
      <c r="CR186" s="44">
        <v>0</v>
      </c>
      <c r="CS186" s="44">
        <v>0</v>
      </c>
      <c r="CT186" s="44">
        <v>0</v>
      </c>
      <c r="CU186" s="44">
        <v>0</v>
      </c>
      <c r="CV186" s="44">
        <v>0</v>
      </c>
      <c r="CW186" s="44">
        <v>0</v>
      </c>
      <c r="CX186" s="44">
        <v>0</v>
      </c>
      <c r="CY186" s="44">
        <v>0</v>
      </c>
      <c r="CZ186" s="44">
        <v>0</v>
      </c>
      <c r="DA186" s="44">
        <v>0</v>
      </c>
      <c r="DB186" s="44">
        <v>0</v>
      </c>
      <c r="DC186" s="44">
        <v>0</v>
      </c>
      <c r="DD186" s="44">
        <v>0</v>
      </c>
      <c r="DE186" s="44">
        <v>0</v>
      </c>
      <c r="DF186" s="44">
        <v>0</v>
      </c>
      <c r="DG186" s="44">
        <v>0</v>
      </c>
      <c r="DH186" s="44">
        <v>0</v>
      </c>
      <c r="DI186" s="44">
        <v>0</v>
      </c>
      <c r="DJ186" s="44">
        <v>0</v>
      </c>
      <c r="DK186" s="44">
        <v>0</v>
      </c>
      <c r="DL186" s="44">
        <v>0</v>
      </c>
      <c r="DM186" s="44">
        <v>0</v>
      </c>
      <c r="DN186" s="44">
        <v>0</v>
      </c>
      <c r="DO186" s="44">
        <v>0</v>
      </c>
      <c r="DP186" s="44">
        <v>0</v>
      </c>
      <c r="DQ186" s="44">
        <v>0</v>
      </c>
      <c r="DR186" s="44">
        <v>0</v>
      </c>
      <c r="DS186" s="44">
        <v>0</v>
      </c>
      <c r="DT186" s="44">
        <v>9.3971154676549862</v>
      </c>
      <c r="DU186" s="44">
        <v>0</v>
      </c>
      <c r="DV186" s="44">
        <v>0</v>
      </c>
      <c r="DW186" s="44">
        <v>0</v>
      </c>
      <c r="DX186" s="44">
        <v>0</v>
      </c>
      <c r="DY186" s="44">
        <v>0</v>
      </c>
      <c r="DZ186" s="44">
        <v>0</v>
      </c>
      <c r="EA186" s="44">
        <v>0</v>
      </c>
      <c r="EB186" s="44">
        <v>0</v>
      </c>
    </row>
    <row r="187" spans="2:132" x14ac:dyDescent="0.25">
      <c r="B187" s="41" t="s">
        <v>276</v>
      </c>
      <c r="C187" s="47" t="s">
        <v>101</v>
      </c>
      <c r="D187" s="46">
        <v>2</v>
      </c>
      <c r="E187" s="86" t="s">
        <v>52</v>
      </c>
      <c r="F187" s="43">
        <v>510.44</v>
      </c>
      <c r="G187" s="43">
        <v>105.88404651162793</v>
      </c>
      <c r="H187" s="44">
        <v>105.88404651162793</v>
      </c>
      <c r="I187" s="44">
        <v>70.358719814433414</v>
      </c>
      <c r="J187" s="44">
        <v>70.358719814433414</v>
      </c>
      <c r="K187" s="44">
        <v>109.06056790697677</v>
      </c>
      <c r="L187" s="44">
        <v>109.06056790697677</v>
      </c>
      <c r="M187" s="44">
        <v>50.023120000000006</v>
      </c>
      <c r="N187" s="44">
        <v>361.39152000000001</v>
      </c>
      <c r="O187" s="44">
        <v>57.679720000000003</v>
      </c>
      <c r="P187" s="44">
        <v>21.812113581395355</v>
      </c>
      <c r="Q187" s="44">
        <v>21.812113581395355</v>
      </c>
      <c r="R187" s="44">
        <v>14.493896281773285</v>
      </c>
      <c r="S187" s="44">
        <v>14.493896281773285</v>
      </c>
      <c r="T187" s="44">
        <v>65.436340744186055</v>
      </c>
      <c r="U187" s="44">
        <v>65.436340744186055</v>
      </c>
      <c r="V187" s="44">
        <v>43.481688845319844</v>
      </c>
      <c r="W187" s="44">
        <v>43.481688845319844</v>
      </c>
      <c r="X187" s="44">
        <v>27.265141976744193</v>
      </c>
      <c r="Y187" s="44">
        <v>27.265141976744193</v>
      </c>
      <c r="Z187" s="44">
        <v>18.117370352216604</v>
      </c>
      <c r="AA187" s="44">
        <v>18.117370352216604</v>
      </c>
      <c r="AB187" s="44">
        <v>3.4513231658009231</v>
      </c>
      <c r="AC187" s="44">
        <v>8.311349664581817</v>
      </c>
      <c r="AD187" s="44">
        <v>3.1836695325347297</v>
      </c>
      <c r="AE187" s="44">
        <v>5.93228831173725</v>
      </c>
      <c r="AF187" s="44">
        <v>17.796864935211747</v>
      </c>
      <c r="AG187" s="44">
        <v>7.4153603896715614</v>
      </c>
      <c r="AH187" s="44">
        <v>29.661441558686246</v>
      </c>
      <c r="AJ187" s="63" t="s">
        <v>63</v>
      </c>
      <c r="AK187" s="44">
        <v>0</v>
      </c>
      <c r="AL187" s="44">
        <v>0</v>
      </c>
      <c r="AM187" s="44">
        <v>57.679720000000003</v>
      </c>
      <c r="AN187" s="44">
        <v>57.679720000000003</v>
      </c>
      <c r="AO187" s="44">
        <v>0</v>
      </c>
      <c r="AP187" s="44">
        <v>0</v>
      </c>
      <c r="AQ187" s="44">
        <v>0</v>
      </c>
      <c r="AR187" s="44">
        <v>0</v>
      </c>
      <c r="AS187" s="44">
        <v>0</v>
      </c>
      <c r="AT187" s="44">
        <v>0</v>
      </c>
      <c r="AU187" s="44">
        <v>0</v>
      </c>
      <c r="AV187" s="44">
        <v>0</v>
      </c>
      <c r="AW187" s="44">
        <v>0</v>
      </c>
      <c r="AX187" s="44">
        <v>0</v>
      </c>
      <c r="AY187" s="44">
        <v>27.265141976744193</v>
      </c>
      <c r="AZ187" s="44">
        <v>0</v>
      </c>
      <c r="BA187" s="44">
        <v>0</v>
      </c>
      <c r="BB187" s="44">
        <v>0</v>
      </c>
      <c r="BC187" s="44">
        <v>27.265141976744193</v>
      </c>
      <c r="BD187" s="44">
        <v>27.265141976744193</v>
      </c>
      <c r="BE187" s="44">
        <v>0</v>
      </c>
      <c r="BF187" s="44">
        <v>0</v>
      </c>
      <c r="BG187" s="44">
        <v>0</v>
      </c>
      <c r="BH187" s="44">
        <v>27.265141976744193</v>
      </c>
      <c r="BI187" s="44">
        <v>18.117370352216604</v>
      </c>
      <c r="BJ187" s="44">
        <v>0</v>
      </c>
      <c r="BK187" s="44">
        <v>0</v>
      </c>
      <c r="BL187" s="44">
        <v>0</v>
      </c>
      <c r="BM187" s="44">
        <v>18.117370352216604</v>
      </c>
      <c r="BN187" s="44">
        <v>3.1836695325347297</v>
      </c>
      <c r="BO187" s="44">
        <v>7.4153603896715614</v>
      </c>
      <c r="BP187" s="44">
        <v>0</v>
      </c>
      <c r="BQ187" s="44">
        <v>0</v>
      </c>
      <c r="BR187" s="44">
        <v>0</v>
      </c>
      <c r="BS187" s="44">
        <v>7.4153603896715614</v>
      </c>
      <c r="BT187" s="64">
        <v>2017</v>
      </c>
      <c r="BU187" s="44">
        <v>0</v>
      </c>
      <c r="BV187" s="44">
        <v>57.679720000000003</v>
      </c>
      <c r="BW187" s="44">
        <v>0</v>
      </c>
      <c r="BX187" s="44">
        <v>0</v>
      </c>
      <c r="BY187" s="44">
        <v>0</v>
      </c>
      <c r="BZ187" s="44">
        <v>0</v>
      </c>
      <c r="CA187" s="44">
        <v>0</v>
      </c>
      <c r="CB187" s="44">
        <v>0</v>
      </c>
      <c r="CC187" s="44">
        <v>0</v>
      </c>
      <c r="CD187" s="44">
        <v>0</v>
      </c>
      <c r="CE187" s="44">
        <v>0</v>
      </c>
      <c r="CF187" s="44">
        <v>27.265141976744193</v>
      </c>
      <c r="CG187" s="44">
        <v>0</v>
      </c>
      <c r="CH187" s="44">
        <v>0</v>
      </c>
      <c r="CI187" s="44">
        <v>0</v>
      </c>
      <c r="CJ187" s="44">
        <v>0</v>
      </c>
      <c r="CK187" s="44">
        <v>0</v>
      </c>
      <c r="CL187" s="44">
        <v>0</v>
      </c>
      <c r="CM187" s="44">
        <v>0</v>
      </c>
      <c r="CN187" s="44">
        <v>0</v>
      </c>
      <c r="CO187" s="44">
        <v>0</v>
      </c>
      <c r="CP187" s="44">
        <v>0</v>
      </c>
      <c r="CQ187" s="44">
        <v>0</v>
      </c>
      <c r="CR187" s="44">
        <v>0</v>
      </c>
      <c r="CS187" s="44">
        <v>0</v>
      </c>
      <c r="CT187" s="44">
        <v>0</v>
      </c>
      <c r="CU187" s="44">
        <v>0</v>
      </c>
      <c r="CV187" s="44">
        <v>0</v>
      </c>
      <c r="CW187" s="44">
        <v>0</v>
      </c>
      <c r="CX187" s="44">
        <v>0</v>
      </c>
      <c r="CY187" s="44">
        <v>0</v>
      </c>
      <c r="CZ187" s="44">
        <v>0</v>
      </c>
      <c r="DA187" s="44">
        <v>0</v>
      </c>
      <c r="DB187" s="44">
        <v>0</v>
      </c>
      <c r="DC187" s="44">
        <v>0</v>
      </c>
      <c r="DD187" s="44">
        <v>0</v>
      </c>
      <c r="DE187" s="44">
        <v>0</v>
      </c>
      <c r="DF187" s="44">
        <v>0</v>
      </c>
      <c r="DG187" s="44">
        <v>0</v>
      </c>
      <c r="DH187" s="44">
        <v>0</v>
      </c>
      <c r="DI187" s="44">
        <v>0</v>
      </c>
      <c r="DJ187" s="44">
        <v>0</v>
      </c>
      <c r="DK187" s="44">
        <v>0</v>
      </c>
      <c r="DL187" s="44">
        <v>0</v>
      </c>
      <c r="DM187" s="44">
        <v>0</v>
      </c>
      <c r="DN187" s="44">
        <v>0</v>
      </c>
      <c r="DO187" s="44">
        <v>0</v>
      </c>
      <c r="DP187" s="44">
        <v>0</v>
      </c>
      <c r="DQ187" s="44">
        <v>0</v>
      </c>
      <c r="DR187" s="44">
        <v>0</v>
      </c>
      <c r="DS187" s="44">
        <v>0</v>
      </c>
      <c r="DT187" s="44">
        <v>7.4153603896715614</v>
      </c>
      <c r="DU187" s="44">
        <v>0</v>
      </c>
      <c r="DV187" s="44">
        <v>0</v>
      </c>
      <c r="DW187" s="44">
        <v>0</v>
      </c>
      <c r="DX187" s="44">
        <v>0</v>
      </c>
      <c r="DY187" s="44">
        <v>0</v>
      </c>
      <c r="DZ187" s="44">
        <v>0</v>
      </c>
      <c r="EA187" s="44">
        <v>0</v>
      </c>
      <c r="EB187" s="44">
        <v>0</v>
      </c>
    </row>
    <row r="188" spans="2:132" x14ac:dyDescent="0.25">
      <c r="B188" s="41" t="s">
        <v>277</v>
      </c>
      <c r="C188" s="47" t="s">
        <v>101</v>
      </c>
      <c r="D188" s="46">
        <v>2</v>
      </c>
      <c r="E188" s="86" t="s">
        <v>52</v>
      </c>
      <c r="F188" s="43">
        <v>446.61</v>
      </c>
      <c r="G188" s="43">
        <v>81.318965116279074</v>
      </c>
      <c r="H188" s="44">
        <v>81.318965116279074</v>
      </c>
      <c r="I188" s="44">
        <v>54.035508376492231</v>
      </c>
      <c r="J188" s="44">
        <v>54.035508376492231</v>
      </c>
      <c r="K188" s="44">
        <v>83.75853406976745</v>
      </c>
      <c r="L188" s="44">
        <v>83.75853406976745</v>
      </c>
      <c r="M188" s="44">
        <v>43.767780000000002</v>
      </c>
      <c r="N188" s="44">
        <v>316.19988000000001</v>
      </c>
      <c r="O188" s="44">
        <v>50.466929999999998</v>
      </c>
      <c r="P188" s="44">
        <v>15.07653613255814</v>
      </c>
      <c r="Q188" s="44">
        <v>15.07653613255814</v>
      </c>
      <c r="R188" s="44">
        <v>10.018183253001659</v>
      </c>
      <c r="S188" s="44">
        <v>10.018183253001659</v>
      </c>
      <c r="T188" s="44">
        <v>46.904779079069776</v>
      </c>
      <c r="U188" s="44">
        <v>46.904779079069776</v>
      </c>
      <c r="V188" s="44">
        <v>31.167681231560724</v>
      </c>
      <c r="W188" s="44">
        <v>31.167681231560724</v>
      </c>
      <c r="X188" s="44">
        <v>18.42687749534884</v>
      </c>
      <c r="Y188" s="44">
        <v>18.42687749534884</v>
      </c>
      <c r="Z188" s="44">
        <v>12.244446198113142</v>
      </c>
      <c r="AA188" s="44">
        <v>12.244446198113142</v>
      </c>
      <c r="AB188" s="44">
        <v>4.3688340385355051</v>
      </c>
      <c r="AC188" s="44">
        <v>10.145120442255186</v>
      </c>
      <c r="AD188" s="44">
        <v>4.1216180122361852</v>
      </c>
      <c r="AE188" s="44">
        <v>4.1003985582096654</v>
      </c>
      <c r="AF188" s="44">
        <v>12.756795514430072</v>
      </c>
      <c r="AG188" s="44">
        <v>5.011598237811814</v>
      </c>
      <c r="AH188" s="44">
        <v>22.779991990053698</v>
      </c>
      <c r="AJ188" s="63" t="s">
        <v>63</v>
      </c>
      <c r="AK188" s="44">
        <v>0</v>
      </c>
      <c r="AL188" s="44">
        <v>0</v>
      </c>
      <c r="AM188" s="44">
        <v>50.466929999999998</v>
      </c>
      <c r="AN188" s="44">
        <v>50.466929999999998</v>
      </c>
      <c r="AO188" s="44">
        <v>0</v>
      </c>
      <c r="AP188" s="44">
        <v>0</v>
      </c>
      <c r="AQ188" s="44">
        <v>0</v>
      </c>
      <c r="AR188" s="44">
        <v>0</v>
      </c>
      <c r="AS188" s="44">
        <v>0</v>
      </c>
      <c r="AT188" s="44">
        <v>0</v>
      </c>
      <c r="AU188" s="44">
        <v>0</v>
      </c>
      <c r="AV188" s="44">
        <v>0</v>
      </c>
      <c r="AW188" s="44">
        <v>0</v>
      </c>
      <c r="AX188" s="44">
        <v>0</v>
      </c>
      <c r="AY188" s="44">
        <v>18.42687749534884</v>
      </c>
      <c r="AZ188" s="44">
        <v>0</v>
      </c>
      <c r="BA188" s="44">
        <v>0</v>
      </c>
      <c r="BB188" s="44">
        <v>0</v>
      </c>
      <c r="BC188" s="44">
        <v>18.42687749534884</v>
      </c>
      <c r="BD188" s="44">
        <v>18.42687749534884</v>
      </c>
      <c r="BE188" s="44">
        <v>0</v>
      </c>
      <c r="BF188" s="44">
        <v>0</v>
      </c>
      <c r="BG188" s="44">
        <v>0</v>
      </c>
      <c r="BH188" s="44">
        <v>18.42687749534884</v>
      </c>
      <c r="BI188" s="44">
        <v>12.244446198113142</v>
      </c>
      <c r="BJ188" s="44">
        <v>0</v>
      </c>
      <c r="BK188" s="44">
        <v>0</v>
      </c>
      <c r="BL188" s="44">
        <v>0</v>
      </c>
      <c r="BM188" s="44">
        <v>12.244446198113142</v>
      </c>
      <c r="BN188" s="44">
        <v>4.1216180122361852</v>
      </c>
      <c r="BO188" s="44">
        <v>5.011598237811814</v>
      </c>
      <c r="BP188" s="44">
        <v>0</v>
      </c>
      <c r="BQ188" s="44">
        <v>0</v>
      </c>
      <c r="BR188" s="44">
        <v>0</v>
      </c>
      <c r="BS188" s="44">
        <v>5.011598237811814</v>
      </c>
      <c r="BT188" s="64">
        <v>2017</v>
      </c>
      <c r="BU188" s="44">
        <v>0</v>
      </c>
      <c r="BV188" s="44">
        <v>50.466929999999998</v>
      </c>
      <c r="BW188" s="44">
        <v>0</v>
      </c>
      <c r="BX188" s="44">
        <v>0</v>
      </c>
      <c r="BY188" s="44">
        <v>0</v>
      </c>
      <c r="BZ188" s="44">
        <v>0</v>
      </c>
      <c r="CA188" s="44">
        <v>0</v>
      </c>
      <c r="CB188" s="44">
        <v>0</v>
      </c>
      <c r="CC188" s="44">
        <v>0</v>
      </c>
      <c r="CD188" s="44">
        <v>0</v>
      </c>
      <c r="CE188" s="44">
        <v>0</v>
      </c>
      <c r="CF188" s="44">
        <v>18.42687749534884</v>
      </c>
      <c r="CG188" s="44">
        <v>0</v>
      </c>
      <c r="CH188" s="44">
        <v>0</v>
      </c>
      <c r="CI188" s="44">
        <v>0</v>
      </c>
      <c r="CJ188" s="44">
        <v>0</v>
      </c>
      <c r="CK188" s="44">
        <v>0</v>
      </c>
      <c r="CL188" s="44">
        <v>0</v>
      </c>
      <c r="CM188" s="44">
        <v>0</v>
      </c>
      <c r="CN188" s="44">
        <v>0</v>
      </c>
      <c r="CO188" s="44">
        <v>0</v>
      </c>
      <c r="CP188" s="44">
        <v>0</v>
      </c>
      <c r="CQ188" s="44">
        <v>0</v>
      </c>
      <c r="CR188" s="44">
        <v>0</v>
      </c>
      <c r="CS188" s="44">
        <v>0</v>
      </c>
      <c r="CT188" s="44">
        <v>0</v>
      </c>
      <c r="CU188" s="44">
        <v>0</v>
      </c>
      <c r="CV188" s="44">
        <v>0</v>
      </c>
      <c r="CW188" s="44">
        <v>0</v>
      </c>
      <c r="CX188" s="44">
        <v>0</v>
      </c>
      <c r="CY188" s="44">
        <v>0</v>
      </c>
      <c r="CZ188" s="44">
        <v>0</v>
      </c>
      <c r="DA188" s="44">
        <v>0</v>
      </c>
      <c r="DB188" s="44">
        <v>0</v>
      </c>
      <c r="DC188" s="44">
        <v>0</v>
      </c>
      <c r="DD188" s="44">
        <v>0</v>
      </c>
      <c r="DE188" s="44">
        <v>0</v>
      </c>
      <c r="DF188" s="44">
        <v>0</v>
      </c>
      <c r="DG188" s="44">
        <v>0</v>
      </c>
      <c r="DH188" s="44">
        <v>0</v>
      </c>
      <c r="DI188" s="44">
        <v>0</v>
      </c>
      <c r="DJ188" s="44">
        <v>0</v>
      </c>
      <c r="DK188" s="44">
        <v>0</v>
      </c>
      <c r="DL188" s="44">
        <v>0</v>
      </c>
      <c r="DM188" s="44">
        <v>0</v>
      </c>
      <c r="DN188" s="44">
        <v>0</v>
      </c>
      <c r="DO188" s="44">
        <v>0</v>
      </c>
      <c r="DP188" s="44">
        <v>0</v>
      </c>
      <c r="DQ188" s="44">
        <v>0</v>
      </c>
      <c r="DR188" s="44">
        <v>0</v>
      </c>
      <c r="DS188" s="44">
        <v>0</v>
      </c>
      <c r="DT188" s="44">
        <v>5.011598237811814</v>
      </c>
      <c r="DU188" s="44">
        <v>0</v>
      </c>
      <c r="DV188" s="44">
        <v>0</v>
      </c>
      <c r="DW188" s="44">
        <v>0</v>
      </c>
      <c r="DX188" s="44">
        <v>0</v>
      </c>
      <c r="DY188" s="44">
        <v>0</v>
      </c>
      <c r="DZ188" s="44">
        <v>0</v>
      </c>
      <c r="EA188" s="44">
        <v>0</v>
      </c>
      <c r="EB188" s="44">
        <v>0</v>
      </c>
    </row>
    <row r="189" spans="2:132" x14ac:dyDescent="0.25">
      <c r="B189" s="41" t="s">
        <v>278</v>
      </c>
      <c r="C189" s="47" t="s">
        <v>101</v>
      </c>
      <c r="D189" s="46">
        <v>2</v>
      </c>
      <c r="E189" s="86" t="s">
        <v>52</v>
      </c>
      <c r="F189" s="43">
        <v>450.69</v>
      </c>
      <c r="G189" s="43">
        <v>93.028651162790695</v>
      </c>
      <c r="H189" s="44">
        <v>93.028651162790695</v>
      </c>
      <c r="I189" s="44">
        <v>61.816458829410706</v>
      </c>
      <c r="J189" s="44">
        <v>61.816458829410706</v>
      </c>
      <c r="K189" s="44">
        <v>95.819510697674417</v>
      </c>
      <c r="L189" s="44">
        <v>95.819510697674417</v>
      </c>
      <c r="M189" s="44">
        <v>44.167619999999999</v>
      </c>
      <c r="N189" s="44">
        <v>319.08852000000002</v>
      </c>
      <c r="O189" s="44">
        <v>50.927970000000002</v>
      </c>
      <c r="P189" s="44">
        <v>19.163902139534883</v>
      </c>
      <c r="Q189" s="44">
        <v>19.163902139534883</v>
      </c>
      <c r="R189" s="44">
        <v>12.734190518858606</v>
      </c>
      <c r="S189" s="44">
        <v>12.734190518858606</v>
      </c>
      <c r="T189" s="44">
        <v>57.49170641860465</v>
      </c>
      <c r="U189" s="44">
        <v>57.49170641860465</v>
      </c>
      <c r="V189" s="44">
        <v>38.202571556575812</v>
      </c>
      <c r="W189" s="44">
        <v>38.202571556575812</v>
      </c>
      <c r="X189" s="44">
        <v>23.954877674418604</v>
      </c>
      <c r="Y189" s="44">
        <v>23.954877674418604</v>
      </c>
      <c r="Z189" s="44">
        <v>15.917738148573257</v>
      </c>
      <c r="AA189" s="44">
        <v>15.917738148573257</v>
      </c>
      <c r="AB189" s="44">
        <v>3.4684277681090361</v>
      </c>
      <c r="AC189" s="44">
        <v>8.3525403395278843</v>
      </c>
      <c r="AD189" s="44">
        <v>3.1994476554801721</v>
      </c>
      <c r="AE189" s="44">
        <v>5.2120484447966371</v>
      </c>
      <c r="AF189" s="44">
        <v>15.63614533438991</v>
      </c>
      <c r="AG189" s="44">
        <v>6.5150605559957961</v>
      </c>
      <c r="AH189" s="44">
        <v>26.060242223983185</v>
      </c>
      <c r="AJ189" s="63" t="s">
        <v>63</v>
      </c>
      <c r="AK189" s="44">
        <v>0</v>
      </c>
      <c r="AL189" s="44">
        <v>0</v>
      </c>
      <c r="AM189" s="44">
        <v>50.927970000000002</v>
      </c>
      <c r="AN189" s="44">
        <v>50.927970000000002</v>
      </c>
      <c r="AO189" s="44">
        <v>0</v>
      </c>
      <c r="AP189" s="44">
        <v>0</v>
      </c>
      <c r="AQ189" s="44">
        <v>0</v>
      </c>
      <c r="AR189" s="44">
        <v>0</v>
      </c>
      <c r="AS189" s="44">
        <v>0</v>
      </c>
      <c r="AT189" s="44">
        <v>0</v>
      </c>
      <c r="AU189" s="44">
        <v>0</v>
      </c>
      <c r="AV189" s="44">
        <v>0</v>
      </c>
      <c r="AW189" s="44">
        <v>0</v>
      </c>
      <c r="AX189" s="44">
        <v>0</v>
      </c>
      <c r="AY189" s="44">
        <v>23.954877674418604</v>
      </c>
      <c r="AZ189" s="44">
        <v>0</v>
      </c>
      <c r="BA189" s="44">
        <v>0</v>
      </c>
      <c r="BB189" s="44">
        <v>0</v>
      </c>
      <c r="BC189" s="44">
        <v>23.954877674418604</v>
      </c>
      <c r="BD189" s="44">
        <v>23.954877674418604</v>
      </c>
      <c r="BE189" s="44">
        <v>0</v>
      </c>
      <c r="BF189" s="44">
        <v>0</v>
      </c>
      <c r="BG189" s="44">
        <v>0</v>
      </c>
      <c r="BH189" s="44">
        <v>23.954877674418604</v>
      </c>
      <c r="BI189" s="44">
        <v>15.917738148573257</v>
      </c>
      <c r="BJ189" s="44">
        <v>0</v>
      </c>
      <c r="BK189" s="44">
        <v>0</v>
      </c>
      <c r="BL189" s="44">
        <v>0</v>
      </c>
      <c r="BM189" s="44">
        <v>15.917738148573257</v>
      </c>
      <c r="BN189" s="44">
        <v>3.1994476554801721</v>
      </c>
      <c r="BO189" s="44">
        <v>6.5150605559957961</v>
      </c>
      <c r="BP189" s="44">
        <v>0</v>
      </c>
      <c r="BQ189" s="44">
        <v>0</v>
      </c>
      <c r="BR189" s="44">
        <v>0</v>
      </c>
      <c r="BS189" s="44">
        <v>6.5150605559957961</v>
      </c>
      <c r="BT189" s="64">
        <v>2017</v>
      </c>
      <c r="BU189" s="44">
        <v>0</v>
      </c>
      <c r="BV189" s="44">
        <v>50.927970000000002</v>
      </c>
      <c r="BW189" s="44">
        <v>0</v>
      </c>
      <c r="BX189" s="44">
        <v>0</v>
      </c>
      <c r="BY189" s="44">
        <v>0</v>
      </c>
      <c r="BZ189" s="44">
        <v>0</v>
      </c>
      <c r="CA189" s="44">
        <v>0</v>
      </c>
      <c r="CB189" s="44">
        <v>0</v>
      </c>
      <c r="CC189" s="44">
        <v>0</v>
      </c>
      <c r="CD189" s="44">
        <v>0</v>
      </c>
      <c r="CE189" s="44">
        <v>0</v>
      </c>
      <c r="CF189" s="44">
        <v>23.954877674418604</v>
      </c>
      <c r="CG189" s="44">
        <v>0</v>
      </c>
      <c r="CH189" s="44">
        <v>0</v>
      </c>
      <c r="CI189" s="44">
        <v>0</v>
      </c>
      <c r="CJ189" s="44">
        <v>0</v>
      </c>
      <c r="CK189" s="44">
        <v>0</v>
      </c>
      <c r="CL189" s="44">
        <v>0</v>
      </c>
      <c r="CM189" s="44">
        <v>0</v>
      </c>
      <c r="CN189" s="44">
        <v>0</v>
      </c>
      <c r="CO189" s="44">
        <v>0</v>
      </c>
      <c r="CP189" s="44">
        <v>0</v>
      </c>
      <c r="CQ189" s="44">
        <v>0</v>
      </c>
      <c r="CR189" s="44">
        <v>0</v>
      </c>
      <c r="CS189" s="44">
        <v>0</v>
      </c>
      <c r="CT189" s="44">
        <v>0</v>
      </c>
      <c r="CU189" s="44">
        <v>0</v>
      </c>
      <c r="CV189" s="44">
        <v>0</v>
      </c>
      <c r="CW189" s="44">
        <v>0</v>
      </c>
      <c r="CX189" s="44">
        <v>0</v>
      </c>
      <c r="CY189" s="44">
        <v>0</v>
      </c>
      <c r="CZ189" s="44">
        <v>0</v>
      </c>
      <c r="DA189" s="44">
        <v>0</v>
      </c>
      <c r="DB189" s="44">
        <v>0</v>
      </c>
      <c r="DC189" s="44">
        <v>0</v>
      </c>
      <c r="DD189" s="44">
        <v>0</v>
      </c>
      <c r="DE189" s="44">
        <v>0</v>
      </c>
      <c r="DF189" s="44">
        <v>0</v>
      </c>
      <c r="DG189" s="44">
        <v>0</v>
      </c>
      <c r="DH189" s="44">
        <v>0</v>
      </c>
      <c r="DI189" s="44">
        <v>0</v>
      </c>
      <c r="DJ189" s="44">
        <v>0</v>
      </c>
      <c r="DK189" s="44">
        <v>0</v>
      </c>
      <c r="DL189" s="44">
        <v>0</v>
      </c>
      <c r="DM189" s="44">
        <v>0</v>
      </c>
      <c r="DN189" s="44">
        <v>0</v>
      </c>
      <c r="DO189" s="44">
        <v>0</v>
      </c>
      <c r="DP189" s="44">
        <v>0</v>
      </c>
      <c r="DQ189" s="44">
        <v>0</v>
      </c>
      <c r="DR189" s="44">
        <v>0</v>
      </c>
      <c r="DS189" s="44">
        <v>0</v>
      </c>
      <c r="DT189" s="44">
        <v>6.5150605559957961</v>
      </c>
      <c r="DU189" s="44">
        <v>0</v>
      </c>
      <c r="DV189" s="44">
        <v>0</v>
      </c>
      <c r="DW189" s="44">
        <v>0</v>
      </c>
      <c r="DX189" s="44">
        <v>0</v>
      </c>
      <c r="DY189" s="44">
        <v>0</v>
      </c>
      <c r="DZ189" s="44">
        <v>0</v>
      </c>
      <c r="EA189" s="44">
        <v>0</v>
      </c>
      <c r="EB189" s="44">
        <v>0</v>
      </c>
    </row>
    <row r="190" spans="2:132" x14ac:dyDescent="0.25">
      <c r="B190" s="41" t="s">
        <v>279</v>
      </c>
      <c r="C190" s="47" t="s">
        <v>101</v>
      </c>
      <c r="D190" s="46">
        <v>2</v>
      </c>
      <c r="E190" s="86" t="s">
        <v>52</v>
      </c>
      <c r="F190" s="43">
        <v>242.56</v>
      </c>
      <c r="G190" s="43">
        <v>50.316162790697675</v>
      </c>
      <c r="H190" s="44">
        <v>50.316162790697675</v>
      </c>
      <c r="I190" s="44">
        <v>33.434506108900401</v>
      </c>
      <c r="J190" s="44">
        <v>33.434506108900401</v>
      </c>
      <c r="K190" s="44">
        <v>51.825647674418605</v>
      </c>
      <c r="L190" s="44">
        <v>51.825647674418605</v>
      </c>
      <c r="M190" s="44">
        <v>23.770880000000002</v>
      </c>
      <c r="N190" s="44">
        <v>171.73248000000001</v>
      </c>
      <c r="O190" s="44">
        <v>27.409279999999999</v>
      </c>
      <c r="P190" s="44">
        <v>10.365129534883721</v>
      </c>
      <c r="Q190" s="44">
        <v>10.365129534883721</v>
      </c>
      <c r="R190" s="44">
        <v>6.8875082584334821</v>
      </c>
      <c r="S190" s="44">
        <v>6.8875082584334821</v>
      </c>
      <c r="T190" s="44">
        <v>31.095388604651163</v>
      </c>
      <c r="U190" s="44">
        <v>31.095388604651163</v>
      </c>
      <c r="V190" s="44">
        <v>20.662524775300447</v>
      </c>
      <c r="W190" s="44">
        <v>20.662524775300447</v>
      </c>
      <c r="X190" s="44">
        <v>12.956411918604651</v>
      </c>
      <c r="Y190" s="44">
        <v>12.956411918604651</v>
      </c>
      <c r="Z190" s="44">
        <v>8.6093853230418524</v>
      </c>
      <c r="AA190" s="44">
        <v>8.6093853230418524</v>
      </c>
      <c r="AB190" s="44">
        <v>3.451303302742831</v>
      </c>
      <c r="AC190" s="44">
        <v>8.3113018310949798</v>
      </c>
      <c r="AD190" s="44">
        <v>3.1836512098770604</v>
      </c>
      <c r="AE190" s="44">
        <v>2.8190269851648053</v>
      </c>
      <c r="AF190" s="44">
        <v>8.4570809554944155</v>
      </c>
      <c r="AG190" s="44">
        <v>3.5237837314560068</v>
      </c>
      <c r="AH190" s="44">
        <v>14.095134925824027</v>
      </c>
      <c r="AJ190" s="63" t="s">
        <v>63</v>
      </c>
      <c r="AK190" s="44">
        <v>0</v>
      </c>
      <c r="AL190" s="44">
        <v>0</v>
      </c>
      <c r="AM190" s="44">
        <v>27.409279999999999</v>
      </c>
      <c r="AN190" s="44">
        <v>27.409279999999999</v>
      </c>
      <c r="AO190" s="44">
        <v>0</v>
      </c>
      <c r="AP190" s="44">
        <v>0</v>
      </c>
      <c r="AQ190" s="44">
        <v>0</v>
      </c>
      <c r="AR190" s="44">
        <v>0</v>
      </c>
      <c r="AS190" s="44">
        <v>0</v>
      </c>
      <c r="AT190" s="44">
        <v>0</v>
      </c>
      <c r="AU190" s="44">
        <v>0</v>
      </c>
      <c r="AV190" s="44">
        <v>0</v>
      </c>
      <c r="AW190" s="44">
        <v>0</v>
      </c>
      <c r="AX190" s="44">
        <v>0</v>
      </c>
      <c r="AY190" s="44">
        <v>12.956411918604651</v>
      </c>
      <c r="AZ190" s="44">
        <v>0</v>
      </c>
      <c r="BA190" s="44">
        <v>0</v>
      </c>
      <c r="BB190" s="44">
        <v>0</v>
      </c>
      <c r="BC190" s="44">
        <v>12.956411918604651</v>
      </c>
      <c r="BD190" s="44">
        <v>12.956411918604651</v>
      </c>
      <c r="BE190" s="44">
        <v>0</v>
      </c>
      <c r="BF190" s="44">
        <v>0</v>
      </c>
      <c r="BG190" s="44">
        <v>0</v>
      </c>
      <c r="BH190" s="44">
        <v>12.956411918604651</v>
      </c>
      <c r="BI190" s="44">
        <v>8.6093853230418524</v>
      </c>
      <c r="BJ190" s="44">
        <v>0</v>
      </c>
      <c r="BK190" s="44">
        <v>0</v>
      </c>
      <c r="BL190" s="44">
        <v>0</v>
      </c>
      <c r="BM190" s="44">
        <v>8.6093853230418524</v>
      </c>
      <c r="BN190" s="44">
        <v>3.1836512098770604</v>
      </c>
      <c r="BO190" s="44">
        <v>3.5237837314560068</v>
      </c>
      <c r="BP190" s="44">
        <v>0</v>
      </c>
      <c r="BQ190" s="44">
        <v>0</v>
      </c>
      <c r="BR190" s="44">
        <v>0</v>
      </c>
      <c r="BS190" s="44">
        <v>3.5237837314560068</v>
      </c>
      <c r="BT190" s="64">
        <v>2017</v>
      </c>
      <c r="BU190" s="44">
        <v>0</v>
      </c>
      <c r="BV190" s="44">
        <v>27.409279999999999</v>
      </c>
      <c r="BW190" s="44">
        <v>0</v>
      </c>
      <c r="BX190" s="44">
        <v>0</v>
      </c>
      <c r="BY190" s="44">
        <v>0</v>
      </c>
      <c r="BZ190" s="44">
        <v>0</v>
      </c>
      <c r="CA190" s="44">
        <v>0</v>
      </c>
      <c r="CB190" s="44">
        <v>0</v>
      </c>
      <c r="CC190" s="44">
        <v>0</v>
      </c>
      <c r="CD190" s="44">
        <v>0</v>
      </c>
      <c r="CE190" s="44">
        <v>0</v>
      </c>
      <c r="CF190" s="44">
        <v>12.956411918604651</v>
      </c>
      <c r="CG190" s="44">
        <v>0</v>
      </c>
      <c r="CH190" s="44">
        <v>0</v>
      </c>
      <c r="CI190" s="44">
        <v>0</v>
      </c>
      <c r="CJ190" s="44">
        <v>0</v>
      </c>
      <c r="CK190" s="44">
        <v>0</v>
      </c>
      <c r="CL190" s="44">
        <v>0</v>
      </c>
      <c r="CM190" s="44">
        <v>0</v>
      </c>
      <c r="CN190" s="44">
        <v>0</v>
      </c>
      <c r="CO190" s="44">
        <v>0</v>
      </c>
      <c r="CP190" s="44">
        <v>0</v>
      </c>
      <c r="CQ190" s="44">
        <v>0</v>
      </c>
      <c r="CR190" s="44">
        <v>0</v>
      </c>
      <c r="CS190" s="44">
        <v>0</v>
      </c>
      <c r="CT190" s="44">
        <v>0</v>
      </c>
      <c r="CU190" s="44">
        <v>0</v>
      </c>
      <c r="CV190" s="44">
        <v>0</v>
      </c>
      <c r="CW190" s="44">
        <v>0</v>
      </c>
      <c r="CX190" s="44">
        <v>0</v>
      </c>
      <c r="CY190" s="44">
        <v>0</v>
      </c>
      <c r="CZ190" s="44">
        <v>0</v>
      </c>
      <c r="DA190" s="44">
        <v>0</v>
      </c>
      <c r="DB190" s="44">
        <v>0</v>
      </c>
      <c r="DC190" s="44">
        <v>0</v>
      </c>
      <c r="DD190" s="44">
        <v>0</v>
      </c>
      <c r="DE190" s="44">
        <v>0</v>
      </c>
      <c r="DF190" s="44">
        <v>0</v>
      </c>
      <c r="DG190" s="44">
        <v>0</v>
      </c>
      <c r="DH190" s="44">
        <v>0</v>
      </c>
      <c r="DI190" s="44">
        <v>0</v>
      </c>
      <c r="DJ190" s="44">
        <v>0</v>
      </c>
      <c r="DK190" s="44">
        <v>0</v>
      </c>
      <c r="DL190" s="44">
        <v>0</v>
      </c>
      <c r="DM190" s="44">
        <v>0</v>
      </c>
      <c r="DN190" s="44">
        <v>0</v>
      </c>
      <c r="DO190" s="44">
        <v>0</v>
      </c>
      <c r="DP190" s="44">
        <v>0</v>
      </c>
      <c r="DQ190" s="44">
        <v>0</v>
      </c>
      <c r="DR190" s="44">
        <v>0</v>
      </c>
      <c r="DS190" s="44">
        <v>0</v>
      </c>
      <c r="DT190" s="44">
        <v>3.5237837314560068</v>
      </c>
      <c r="DU190" s="44">
        <v>0</v>
      </c>
      <c r="DV190" s="44">
        <v>0</v>
      </c>
      <c r="DW190" s="44">
        <v>0</v>
      </c>
      <c r="DX190" s="44">
        <v>0</v>
      </c>
      <c r="DY190" s="44">
        <v>0</v>
      </c>
      <c r="DZ190" s="44">
        <v>0</v>
      </c>
      <c r="EA190" s="44">
        <v>0</v>
      </c>
      <c r="EB190" s="44">
        <v>0</v>
      </c>
    </row>
    <row r="191" spans="2:132" x14ac:dyDescent="0.25">
      <c r="B191" s="41" t="s">
        <v>280</v>
      </c>
      <c r="C191" s="47" t="s">
        <v>101</v>
      </c>
      <c r="D191" s="46">
        <v>2</v>
      </c>
      <c r="E191" s="86" t="s">
        <v>52</v>
      </c>
      <c r="F191" s="43">
        <v>430.38</v>
      </c>
      <c r="G191" s="43">
        <v>78.180918604651168</v>
      </c>
      <c r="H191" s="44">
        <v>78.180918604651168</v>
      </c>
      <c r="I191" s="44">
        <v>51.950312895678778</v>
      </c>
      <c r="J191" s="44">
        <v>51.950312895678778</v>
      </c>
      <c r="K191" s="44">
        <v>80.526346162790702</v>
      </c>
      <c r="L191" s="44">
        <v>80.526346162790702</v>
      </c>
      <c r="M191" s="44">
        <v>42.177239999999998</v>
      </c>
      <c r="N191" s="44">
        <v>304.70903999999996</v>
      </c>
      <c r="O191" s="44">
        <v>48.632940000000005</v>
      </c>
      <c r="P191" s="44">
        <v>14.494742309302326</v>
      </c>
      <c r="Q191" s="44">
        <v>14.494742309302326</v>
      </c>
      <c r="R191" s="44">
        <v>9.6315880108588452</v>
      </c>
      <c r="S191" s="44">
        <v>9.6315880108588452</v>
      </c>
      <c r="T191" s="44">
        <v>45.0947538511628</v>
      </c>
      <c r="U191" s="44">
        <v>45.0947538511628</v>
      </c>
      <c r="V191" s="44">
        <v>29.964940478227525</v>
      </c>
      <c r="W191" s="44">
        <v>29.964940478227525</v>
      </c>
      <c r="X191" s="44">
        <v>17.715796155813955</v>
      </c>
      <c r="Y191" s="44">
        <v>17.715796155813955</v>
      </c>
      <c r="Z191" s="44">
        <v>11.771940902160813</v>
      </c>
      <c r="AA191" s="44">
        <v>11.771940902160813</v>
      </c>
      <c r="AB191" s="44">
        <v>4.3790535841492115</v>
      </c>
      <c r="AC191" s="44">
        <v>10.168851836078266</v>
      </c>
      <c r="AD191" s="44">
        <v>4.1312592718736063</v>
      </c>
      <c r="AE191" s="44">
        <v>3.9421668176375255</v>
      </c>
      <c r="AF191" s="44">
        <v>12.264518988205637</v>
      </c>
      <c r="AG191" s="44">
        <v>4.8182038882236427</v>
      </c>
      <c r="AH191" s="44">
        <v>21.900926764652919</v>
      </c>
      <c r="AJ191" s="63" t="s">
        <v>63</v>
      </c>
      <c r="AK191" s="44">
        <v>0</v>
      </c>
      <c r="AL191" s="44">
        <v>0</v>
      </c>
      <c r="AM191" s="44">
        <v>48.632940000000005</v>
      </c>
      <c r="AN191" s="44">
        <v>48.632940000000005</v>
      </c>
      <c r="AO191" s="44">
        <v>0</v>
      </c>
      <c r="AP191" s="44">
        <v>0</v>
      </c>
      <c r="AQ191" s="44">
        <v>0</v>
      </c>
      <c r="AR191" s="44">
        <v>0</v>
      </c>
      <c r="AS191" s="44">
        <v>0</v>
      </c>
      <c r="AT191" s="44">
        <v>0</v>
      </c>
      <c r="AU191" s="44">
        <v>0</v>
      </c>
      <c r="AV191" s="44">
        <v>0</v>
      </c>
      <c r="AW191" s="44">
        <v>0</v>
      </c>
      <c r="AX191" s="44">
        <v>0</v>
      </c>
      <c r="AY191" s="44">
        <v>17.715796155813955</v>
      </c>
      <c r="AZ191" s="44">
        <v>0</v>
      </c>
      <c r="BA191" s="44">
        <v>0</v>
      </c>
      <c r="BB191" s="44">
        <v>0</v>
      </c>
      <c r="BC191" s="44">
        <v>17.715796155813955</v>
      </c>
      <c r="BD191" s="44">
        <v>17.715796155813955</v>
      </c>
      <c r="BE191" s="44">
        <v>0</v>
      </c>
      <c r="BF191" s="44">
        <v>0</v>
      </c>
      <c r="BG191" s="44">
        <v>0</v>
      </c>
      <c r="BH191" s="44">
        <v>17.715796155813955</v>
      </c>
      <c r="BI191" s="44">
        <v>11.771940902160813</v>
      </c>
      <c r="BJ191" s="44">
        <v>0</v>
      </c>
      <c r="BK191" s="44">
        <v>0</v>
      </c>
      <c r="BL191" s="44">
        <v>0</v>
      </c>
      <c r="BM191" s="44">
        <v>11.771940902160813</v>
      </c>
      <c r="BN191" s="44">
        <v>4.1312592718736063</v>
      </c>
      <c r="BO191" s="44">
        <v>4.8182038882236427</v>
      </c>
      <c r="BP191" s="44">
        <v>0</v>
      </c>
      <c r="BQ191" s="44">
        <v>0</v>
      </c>
      <c r="BR191" s="44">
        <v>0</v>
      </c>
      <c r="BS191" s="44">
        <v>4.8182038882236427</v>
      </c>
      <c r="BT191" s="64">
        <v>2017</v>
      </c>
      <c r="BU191" s="44">
        <v>0</v>
      </c>
      <c r="BV191" s="44">
        <v>48.632940000000005</v>
      </c>
      <c r="BW191" s="44">
        <v>0</v>
      </c>
      <c r="BX191" s="44">
        <v>0</v>
      </c>
      <c r="BY191" s="44">
        <v>0</v>
      </c>
      <c r="BZ191" s="44">
        <v>0</v>
      </c>
      <c r="CA191" s="44">
        <v>0</v>
      </c>
      <c r="CB191" s="44">
        <v>0</v>
      </c>
      <c r="CC191" s="44">
        <v>0</v>
      </c>
      <c r="CD191" s="44">
        <v>0</v>
      </c>
      <c r="CE191" s="44">
        <v>0</v>
      </c>
      <c r="CF191" s="44">
        <v>17.715796155813955</v>
      </c>
      <c r="CG191" s="44">
        <v>0</v>
      </c>
      <c r="CH191" s="44">
        <v>0</v>
      </c>
      <c r="CI191" s="44">
        <v>0</v>
      </c>
      <c r="CJ191" s="44">
        <v>0</v>
      </c>
      <c r="CK191" s="44">
        <v>0</v>
      </c>
      <c r="CL191" s="44">
        <v>0</v>
      </c>
      <c r="CM191" s="44">
        <v>0</v>
      </c>
      <c r="CN191" s="44">
        <v>0</v>
      </c>
      <c r="CO191" s="44">
        <v>0</v>
      </c>
      <c r="CP191" s="44">
        <v>0</v>
      </c>
      <c r="CQ191" s="44">
        <v>0</v>
      </c>
      <c r="CR191" s="44">
        <v>0</v>
      </c>
      <c r="CS191" s="44">
        <v>0</v>
      </c>
      <c r="CT191" s="44">
        <v>0</v>
      </c>
      <c r="CU191" s="44">
        <v>0</v>
      </c>
      <c r="CV191" s="44">
        <v>0</v>
      </c>
      <c r="CW191" s="44">
        <v>0</v>
      </c>
      <c r="CX191" s="44">
        <v>0</v>
      </c>
      <c r="CY191" s="44">
        <v>0</v>
      </c>
      <c r="CZ191" s="44">
        <v>0</v>
      </c>
      <c r="DA191" s="44">
        <v>0</v>
      </c>
      <c r="DB191" s="44">
        <v>0</v>
      </c>
      <c r="DC191" s="44">
        <v>0</v>
      </c>
      <c r="DD191" s="44">
        <v>0</v>
      </c>
      <c r="DE191" s="44">
        <v>0</v>
      </c>
      <c r="DF191" s="44">
        <v>0</v>
      </c>
      <c r="DG191" s="44">
        <v>0</v>
      </c>
      <c r="DH191" s="44">
        <v>0</v>
      </c>
      <c r="DI191" s="44">
        <v>0</v>
      </c>
      <c r="DJ191" s="44">
        <v>0</v>
      </c>
      <c r="DK191" s="44">
        <v>0</v>
      </c>
      <c r="DL191" s="44">
        <v>0</v>
      </c>
      <c r="DM191" s="44">
        <v>0</v>
      </c>
      <c r="DN191" s="44">
        <v>0</v>
      </c>
      <c r="DO191" s="44">
        <v>0</v>
      </c>
      <c r="DP191" s="44">
        <v>0</v>
      </c>
      <c r="DQ191" s="44">
        <v>0</v>
      </c>
      <c r="DR191" s="44">
        <v>0</v>
      </c>
      <c r="DS191" s="44">
        <v>0</v>
      </c>
      <c r="DT191" s="44">
        <v>4.8182038882236427</v>
      </c>
      <c r="DU191" s="44">
        <v>0</v>
      </c>
      <c r="DV191" s="44">
        <v>0</v>
      </c>
      <c r="DW191" s="44">
        <v>0</v>
      </c>
      <c r="DX191" s="44">
        <v>0</v>
      </c>
      <c r="DY191" s="44">
        <v>0</v>
      </c>
      <c r="DZ191" s="44">
        <v>0</v>
      </c>
      <c r="EA191" s="44">
        <v>0</v>
      </c>
      <c r="EB191" s="44">
        <v>0</v>
      </c>
    </row>
    <row r="192" spans="2:132" x14ac:dyDescent="0.25">
      <c r="B192" s="41" t="s">
        <v>281</v>
      </c>
      <c r="C192" s="47" t="s">
        <v>101</v>
      </c>
      <c r="D192" s="46">
        <v>2</v>
      </c>
      <c r="E192" s="86" t="s">
        <v>52</v>
      </c>
      <c r="F192" s="43">
        <v>108.4</v>
      </c>
      <c r="G192" s="43">
        <v>14.34543023255814</v>
      </c>
      <c r="H192" s="44">
        <v>14.34543023255814</v>
      </c>
      <c r="I192" s="44">
        <v>9.532371869063569</v>
      </c>
      <c r="J192" s="44">
        <v>9.532371869063569</v>
      </c>
      <c r="K192" s="44">
        <v>15.923427558139537</v>
      </c>
      <c r="L192" s="44">
        <v>15.923427558139537</v>
      </c>
      <c r="M192" s="28">
        <v>27</v>
      </c>
      <c r="N192" s="44">
        <v>76.747199999999992</v>
      </c>
      <c r="O192" s="28">
        <v>27</v>
      </c>
      <c r="P192" s="44">
        <v>2.8662169604651164</v>
      </c>
      <c r="Q192" s="44">
        <v>2.8662169604651164</v>
      </c>
      <c r="R192" s="44">
        <v>1.904567899438901</v>
      </c>
      <c r="S192" s="44">
        <v>1.904567899438901</v>
      </c>
      <c r="T192" s="44">
        <v>8.9171194325581418</v>
      </c>
      <c r="U192" s="44">
        <v>8.9171194325581418</v>
      </c>
      <c r="V192" s="44">
        <v>5.925322353809916</v>
      </c>
      <c r="W192" s="44">
        <v>5.925322353809916</v>
      </c>
      <c r="X192" s="44">
        <v>3.5031540627906979</v>
      </c>
      <c r="Y192" s="44">
        <v>3.5031540627906979</v>
      </c>
      <c r="Z192" s="44">
        <v>2.3278052104253235</v>
      </c>
      <c r="AA192" s="44">
        <v>2.3278052104253235</v>
      </c>
      <c r="AB192" s="44">
        <v>14.176443910429441</v>
      </c>
      <c r="AC192" s="44">
        <v>12.9524092390775</v>
      </c>
      <c r="AD192" s="44">
        <v>11.598908653987724</v>
      </c>
      <c r="AE192" s="44">
        <v>0.77953130539230187</v>
      </c>
      <c r="AF192" s="44">
        <v>2.4252085056649393</v>
      </c>
      <c r="AG192" s="44">
        <v>0.95276048436836891</v>
      </c>
      <c r="AH192" s="44">
        <v>4.3307294744016769</v>
      </c>
      <c r="AJ192" s="63" t="s">
        <v>63</v>
      </c>
      <c r="AK192" s="44">
        <v>0</v>
      </c>
      <c r="AL192" s="44">
        <v>0</v>
      </c>
      <c r="AM192" s="44">
        <v>27</v>
      </c>
      <c r="AN192" s="44">
        <v>27</v>
      </c>
      <c r="AO192" s="44">
        <v>0</v>
      </c>
      <c r="AP192" s="44">
        <v>0</v>
      </c>
      <c r="AQ192" s="44">
        <v>0</v>
      </c>
      <c r="AR192" s="44">
        <v>0</v>
      </c>
      <c r="AS192" s="44">
        <v>0</v>
      </c>
      <c r="AT192" s="44">
        <v>0</v>
      </c>
      <c r="AU192" s="44">
        <v>0</v>
      </c>
      <c r="AV192" s="44">
        <v>0</v>
      </c>
      <c r="AW192" s="44">
        <v>0</v>
      </c>
      <c r="AX192" s="44">
        <v>0</v>
      </c>
      <c r="AY192" s="44">
        <v>3.5031540627906979</v>
      </c>
      <c r="AZ192" s="44">
        <v>0</v>
      </c>
      <c r="BA192" s="44">
        <v>0</v>
      </c>
      <c r="BB192" s="44">
        <v>0</v>
      </c>
      <c r="BC192" s="44">
        <v>3.5031540627906979</v>
      </c>
      <c r="BD192" s="44">
        <v>3.5031540627906979</v>
      </c>
      <c r="BE192" s="44">
        <v>0</v>
      </c>
      <c r="BF192" s="44">
        <v>0</v>
      </c>
      <c r="BG192" s="44">
        <v>0</v>
      </c>
      <c r="BH192" s="44">
        <v>3.5031540627906979</v>
      </c>
      <c r="BI192" s="44">
        <v>2.3278052104253235</v>
      </c>
      <c r="BJ192" s="44">
        <v>0</v>
      </c>
      <c r="BK192" s="44">
        <v>0</v>
      </c>
      <c r="BL192" s="44">
        <v>0</v>
      </c>
      <c r="BM192" s="44">
        <v>2.3278052104253235</v>
      </c>
      <c r="BN192" s="44">
        <v>11.598908653987724</v>
      </c>
      <c r="BO192" s="44">
        <v>0.95276048436836891</v>
      </c>
      <c r="BP192" s="44">
        <v>0</v>
      </c>
      <c r="BQ192" s="44">
        <v>0</v>
      </c>
      <c r="BR192" s="44">
        <v>0</v>
      </c>
      <c r="BS192" s="44">
        <v>0.95276048436836891</v>
      </c>
      <c r="BT192" s="64">
        <v>2017</v>
      </c>
      <c r="BU192" s="44">
        <v>0</v>
      </c>
      <c r="BV192" s="44">
        <v>27</v>
      </c>
      <c r="BW192" s="44">
        <v>0</v>
      </c>
      <c r="BX192" s="44">
        <v>0</v>
      </c>
      <c r="BY192" s="44">
        <v>0</v>
      </c>
      <c r="BZ192" s="44">
        <v>0</v>
      </c>
      <c r="CA192" s="44">
        <v>0</v>
      </c>
      <c r="CB192" s="44">
        <v>0</v>
      </c>
      <c r="CC192" s="44">
        <v>0</v>
      </c>
      <c r="CD192" s="44">
        <v>0</v>
      </c>
      <c r="CE192" s="44">
        <v>0</v>
      </c>
      <c r="CF192" s="44">
        <v>3.5031540627906979</v>
      </c>
      <c r="CG192" s="44">
        <v>0</v>
      </c>
      <c r="CH192" s="44">
        <v>0</v>
      </c>
      <c r="CI192" s="44">
        <v>0</v>
      </c>
      <c r="CJ192" s="44">
        <v>0</v>
      </c>
      <c r="CK192" s="44">
        <v>0</v>
      </c>
      <c r="CL192" s="44">
        <v>0</v>
      </c>
      <c r="CM192" s="44">
        <v>0</v>
      </c>
      <c r="CN192" s="44">
        <v>0</v>
      </c>
      <c r="CO192" s="44">
        <v>0</v>
      </c>
      <c r="CP192" s="44">
        <v>0</v>
      </c>
      <c r="CQ192" s="44">
        <v>0</v>
      </c>
      <c r="CR192" s="44">
        <v>0</v>
      </c>
      <c r="CS192" s="44">
        <v>0</v>
      </c>
      <c r="CT192" s="44">
        <v>0</v>
      </c>
      <c r="CU192" s="44">
        <v>0</v>
      </c>
      <c r="CV192" s="44">
        <v>0</v>
      </c>
      <c r="CW192" s="44">
        <v>0</v>
      </c>
      <c r="CX192" s="44">
        <v>0</v>
      </c>
      <c r="CY192" s="44">
        <v>0</v>
      </c>
      <c r="CZ192" s="44">
        <v>0</v>
      </c>
      <c r="DA192" s="44">
        <v>0</v>
      </c>
      <c r="DB192" s="44">
        <v>0</v>
      </c>
      <c r="DC192" s="44">
        <v>0</v>
      </c>
      <c r="DD192" s="44">
        <v>0</v>
      </c>
      <c r="DE192" s="44">
        <v>0</v>
      </c>
      <c r="DF192" s="44">
        <v>0</v>
      </c>
      <c r="DG192" s="44">
        <v>0</v>
      </c>
      <c r="DH192" s="44">
        <v>0</v>
      </c>
      <c r="DI192" s="44">
        <v>0</v>
      </c>
      <c r="DJ192" s="44">
        <v>0</v>
      </c>
      <c r="DK192" s="44">
        <v>0</v>
      </c>
      <c r="DL192" s="44">
        <v>0</v>
      </c>
      <c r="DM192" s="44">
        <v>0</v>
      </c>
      <c r="DN192" s="44">
        <v>0</v>
      </c>
      <c r="DO192" s="44">
        <v>0</v>
      </c>
      <c r="DP192" s="44">
        <v>0</v>
      </c>
      <c r="DQ192" s="44">
        <v>0</v>
      </c>
      <c r="DR192" s="44">
        <v>0</v>
      </c>
      <c r="DS192" s="44">
        <v>0</v>
      </c>
      <c r="DT192" s="44">
        <v>0.95276048436836891</v>
      </c>
      <c r="DU192" s="44">
        <v>0</v>
      </c>
      <c r="DV192" s="44">
        <v>0</v>
      </c>
      <c r="DW192" s="44">
        <v>0</v>
      </c>
      <c r="DX192" s="44">
        <v>0</v>
      </c>
      <c r="DY192" s="44">
        <v>0</v>
      </c>
      <c r="DZ192" s="44">
        <v>0</v>
      </c>
      <c r="EA192" s="44">
        <v>0</v>
      </c>
      <c r="EB192" s="44">
        <v>0</v>
      </c>
    </row>
    <row r="193" spans="2:132" x14ac:dyDescent="0.25">
      <c r="B193" s="41" t="s">
        <v>282</v>
      </c>
      <c r="C193" s="47" t="s">
        <v>101</v>
      </c>
      <c r="D193" s="46">
        <v>2</v>
      </c>
      <c r="E193" s="86" t="s">
        <v>52</v>
      </c>
      <c r="F193" s="43">
        <v>434.24</v>
      </c>
      <c r="G193" s="43">
        <v>90.077534883720929</v>
      </c>
      <c r="H193" s="44">
        <v>90.077534883720929</v>
      </c>
      <c r="I193" s="44">
        <v>59.85547631826271</v>
      </c>
      <c r="J193" s="44">
        <v>59.85547631826271</v>
      </c>
      <c r="K193" s="44">
        <v>92.779860930232559</v>
      </c>
      <c r="L193" s="44">
        <v>92.779860930232559</v>
      </c>
      <c r="M193" s="44">
        <v>42.555520000000001</v>
      </c>
      <c r="N193" s="44">
        <v>307.44191999999998</v>
      </c>
      <c r="O193" s="44">
        <v>49.069120000000005</v>
      </c>
      <c r="P193" s="44">
        <v>18.555972186046514</v>
      </c>
      <c r="Q193" s="44">
        <v>18.555972186046514</v>
      </c>
      <c r="R193" s="44">
        <v>12.33022812156212</v>
      </c>
      <c r="S193" s="44">
        <v>12.33022812156212</v>
      </c>
      <c r="T193" s="44">
        <v>55.667916558139531</v>
      </c>
      <c r="U193" s="44">
        <v>55.667916558139531</v>
      </c>
      <c r="V193" s="44">
        <v>36.990684364686352</v>
      </c>
      <c r="W193" s="44">
        <v>36.990684364686352</v>
      </c>
      <c r="X193" s="44">
        <v>23.19496523255814</v>
      </c>
      <c r="Y193" s="44">
        <v>23.19496523255814</v>
      </c>
      <c r="Z193" s="44">
        <v>15.412785151952649</v>
      </c>
      <c r="AA193" s="44">
        <v>15.412785151952649</v>
      </c>
      <c r="AB193" s="44">
        <v>3.4513165190822623</v>
      </c>
      <c r="AC193" s="44">
        <v>8.3113336581981034</v>
      </c>
      <c r="AD193" s="44">
        <v>3.1836634012758833</v>
      </c>
      <c r="AE193" s="44">
        <v>5.0467084036320742</v>
      </c>
      <c r="AF193" s="44">
        <v>15.140125210896219</v>
      </c>
      <c r="AG193" s="44">
        <v>6.3083855045400918</v>
      </c>
      <c r="AH193" s="44">
        <v>25.233542018160367</v>
      </c>
      <c r="AJ193" s="63" t="s">
        <v>63</v>
      </c>
      <c r="AK193" s="44">
        <v>0</v>
      </c>
      <c r="AL193" s="44">
        <v>0</v>
      </c>
      <c r="AM193" s="44">
        <v>49.069120000000005</v>
      </c>
      <c r="AN193" s="44">
        <v>49.069120000000005</v>
      </c>
      <c r="AO193" s="44">
        <v>0</v>
      </c>
      <c r="AP193" s="44">
        <v>0</v>
      </c>
      <c r="AQ193" s="44">
        <v>0</v>
      </c>
      <c r="AR193" s="44">
        <v>0</v>
      </c>
      <c r="AS193" s="44">
        <v>0</v>
      </c>
      <c r="AT193" s="44">
        <v>0</v>
      </c>
      <c r="AU193" s="44">
        <v>0</v>
      </c>
      <c r="AV193" s="44">
        <v>0</v>
      </c>
      <c r="AW193" s="44">
        <v>0</v>
      </c>
      <c r="AX193" s="44">
        <v>0</v>
      </c>
      <c r="AY193" s="44">
        <v>23.19496523255814</v>
      </c>
      <c r="AZ193" s="44">
        <v>0</v>
      </c>
      <c r="BA193" s="44">
        <v>0</v>
      </c>
      <c r="BB193" s="44">
        <v>0</v>
      </c>
      <c r="BC193" s="44">
        <v>23.19496523255814</v>
      </c>
      <c r="BD193" s="44">
        <v>23.19496523255814</v>
      </c>
      <c r="BE193" s="44">
        <v>0</v>
      </c>
      <c r="BF193" s="44">
        <v>0</v>
      </c>
      <c r="BG193" s="44">
        <v>0</v>
      </c>
      <c r="BH193" s="44">
        <v>23.19496523255814</v>
      </c>
      <c r="BI193" s="44">
        <v>15.412785151952649</v>
      </c>
      <c r="BJ193" s="44">
        <v>0</v>
      </c>
      <c r="BK193" s="44">
        <v>0</v>
      </c>
      <c r="BL193" s="44">
        <v>0</v>
      </c>
      <c r="BM193" s="44">
        <v>15.412785151952649</v>
      </c>
      <c r="BN193" s="44">
        <v>3.1836634012758833</v>
      </c>
      <c r="BO193" s="44">
        <v>6.3083855045400918</v>
      </c>
      <c r="BP193" s="44">
        <v>0</v>
      </c>
      <c r="BQ193" s="44">
        <v>0</v>
      </c>
      <c r="BR193" s="44">
        <v>0</v>
      </c>
      <c r="BS193" s="44">
        <v>6.3083855045400918</v>
      </c>
      <c r="BT193" s="64">
        <v>2017</v>
      </c>
      <c r="BU193" s="44">
        <v>0</v>
      </c>
      <c r="BV193" s="44">
        <v>49.069120000000005</v>
      </c>
      <c r="BW193" s="44">
        <v>0</v>
      </c>
      <c r="BX193" s="44">
        <v>0</v>
      </c>
      <c r="BY193" s="44">
        <v>0</v>
      </c>
      <c r="BZ193" s="44">
        <v>0</v>
      </c>
      <c r="CA193" s="44">
        <v>0</v>
      </c>
      <c r="CB193" s="44">
        <v>0</v>
      </c>
      <c r="CC193" s="44">
        <v>0</v>
      </c>
      <c r="CD193" s="44">
        <v>0</v>
      </c>
      <c r="CE193" s="44">
        <v>0</v>
      </c>
      <c r="CF193" s="44">
        <v>23.19496523255814</v>
      </c>
      <c r="CG193" s="44">
        <v>0</v>
      </c>
      <c r="CH193" s="44">
        <v>0</v>
      </c>
      <c r="CI193" s="44">
        <v>0</v>
      </c>
      <c r="CJ193" s="44">
        <v>0</v>
      </c>
      <c r="CK193" s="44">
        <v>0</v>
      </c>
      <c r="CL193" s="44">
        <v>0</v>
      </c>
      <c r="CM193" s="44">
        <v>0</v>
      </c>
      <c r="CN193" s="44">
        <v>0</v>
      </c>
      <c r="CO193" s="44">
        <v>0</v>
      </c>
      <c r="CP193" s="44">
        <v>0</v>
      </c>
      <c r="CQ193" s="44">
        <v>0</v>
      </c>
      <c r="CR193" s="44">
        <v>0</v>
      </c>
      <c r="CS193" s="44">
        <v>0</v>
      </c>
      <c r="CT193" s="44">
        <v>0</v>
      </c>
      <c r="CU193" s="44">
        <v>0</v>
      </c>
      <c r="CV193" s="44">
        <v>0</v>
      </c>
      <c r="CW193" s="44">
        <v>0</v>
      </c>
      <c r="CX193" s="44">
        <v>0</v>
      </c>
      <c r="CY193" s="44">
        <v>0</v>
      </c>
      <c r="CZ193" s="44">
        <v>0</v>
      </c>
      <c r="DA193" s="44">
        <v>0</v>
      </c>
      <c r="DB193" s="44">
        <v>0</v>
      </c>
      <c r="DC193" s="44">
        <v>0</v>
      </c>
      <c r="DD193" s="44">
        <v>0</v>
      </c>
      <c r="DE193" s="44">
        <v>0</v>
      </c>
      <c r="DF193" s="44">
        <v>0</v>
      </c>
      <c r="DG193" s="44">
        <v>0</v>
      </c>
      <c r="DH193" s="44">
        <v>0</v>
      </c>
      <c r="DI193" s="44">
        <v>0</v>
      </c>
      <c r="DJ193" s="44">
        <v>0</v>
      </c>
      <c r="DK193" s="44">
        <v>0</v>
      </c>
      <c r="DL193" s="44">
        <v>0</v>
      </c>
      <c r="DM193" s="44">
        <v>0</v>
      </c>
      <c r="DN193" s="44">
        <v>0</v>
      </c>
      <c r="DO193" s="44">
        <v>0</v>
      </c>
      <c r="DP193" s="44">
        <v>0</v>
      </c>
      <c r="DQ193" s="44">
        <v>0</v>
      </c>
      <c r="DR193" s="44">
        <v>0</v>
      </c>
      <c r="DS193" s="44">
        <v>0</v>
      </c>
      <c r="DT193" s="44">
        <v>6.3083855045400918</v>
      </c>
      <c r="DU193" s="44">
        <v>0</v>
      </c>
      <c r="DV193" s="44">
        <v>0</v>
      </c>
      <c r="DW193" s="44">
        <v>0</v>
      </c>
      <c r="DX193" s="44">
        <v>0</v>
      </c>
      <c r="DY193" s="44">
        <v>0</v>
      </c>
      <c r="DZ193" s="44">
        <v>0</v>
      </c>
      <c r="EA193" s="44">
        <v>0</v>
      </c>
      <c r="EB193" s="44">
        <v>0</v>
      </c>
    </row>
    <row r="194" spans="2:132" x14ac:dyDescent="0.25">
      <c r="B194" s="41" t="s">
        <v>283</v>
      </c>
      <c r="C194" s="47" t="s">
        <v>101</v>
      </c>
      <c r="D194" s="46">
        <v>2</v>
      </c>
      <c r="E194" s="86" t="s">
        <v>52</v>
      </c>
      <c r="F194" s="43">
        <v>551.53</v>
      </c>
      <c r="G194" s="43">
        <v>107.38363953488373</v>
      </c>
      <c r="H194" s="44">
        <v>107.38363953488373</v>
      </c>
      <c r="I194" s="44">
        <v>71.355181971245173</v>
      </c>
      <c r="J194" s="44">
        <v>71.355181971245173</v>
      </c>
      <c r="K194" s="44">
        <v>110.60514872093025</v>
      </c>
      <c r="L194" s="44">
        <v>110.60514872093025</v>
      </c>
      <c r="M194" s="44">
        <v>54.049939999999992</v>
      </c>
      <c r="N194" s="44">
        <v>390.48323999999997</v>
      </c>
      <c r="O194" s="44">
        <v>62.322890000000001</v>
      </c>
      <c r="P194" s="44">
        <v>19.908926769767444</v>
      </c>
      <c r="Q194" s="44">
        <v>19.908926769767444</v>
      </c>
      <c r="R194" s="44">
        <v>13.229250737468856</v>
      </c>
      <c r="S194" s="44">
        <v>13.229250737468856</v>
      </c>
      <c r="T194" s="44">
        <v>61.938883283720941</v>
      </c>
      <c r="U194" s="44">
        <v>61.938883283720941</v>
      </c>
      <c r="V194" s="44">
        <v>41.157668961014224</v>
      </c>
      <c r="W194" s="44">
        <v>41.157668961014224</v>
      </c>
      <c r="X194" s="44">
        <v>24.333132718604656</v>
      </c>
      <c r="Y194" s="44">
        <v>24.333132718604656</v>
      </c>
      <c r="Z194" s="44">
        <v>16.16908423468416</v>
      </c>
      <c r="AA194" s="44">
        <v>16.16908423468416</v>
      </c>
      <c r="AB194" s="44">
        <v>4.0856387918414594</v>
      </c>
      <c r="AC194" s="44">
        <v>9.4874964947572078</v>
      </c>
      <c r="AD194" s="44">
        <v>3.8544477284812282</v>
      </c>
      <c r="AE194" s="44">
        <v>5.4146744255110768</v>
      </c>
      <c r="AF194" s="44">
        <v>16.845653768256685</v>
      </c>
      <c r="AG194" s="44">
        <v>6.6179354089579832</v>
      </c>
      <c r="AH194" s="44">
        <v>30.081524586172648</v>
      </c>
      <c r="AJ194" s="63" t="s">
        <v>63</v>
      </c>
      <c r="AK194" s="44">
        <v>0</v>
      </c>
      <c r="AL194" s="44">
        <v>0</v>
      </c>
      <c r="AM194" s="44">
        <v>62.322890000000001</v>
      </c>
      <c r="AN194" s="44">
        <v>62.322890000000001</v>
      </c>
      <c r="AO194" s="44">
        <v>0</v>
      </c>
      <c r="AP194" s="44">
        <v>0</v>
      </c>
      <c r="AQ194" s="44">
        <v>0</v>
      </c>
      <c r="AR194" s="44">
        <v>0</v>
      </c>
      <c r="AS194" s="44">
        <v>0</v>
      </c>
      <c r="AT194" s="44">
        <v>0</v>
      </c>
      <c r="AU194" s="44">
        <v>0</v>
      </c>
      <c r="AV194" s="44">
        <v>0</v>
      </c>
      <c r="AW194" s="44">
        <v>0</v>
      </c>
      <c r="AX194" s="44">
        <v>0</v>
      </c>
      <c r="AY194" s="44">
        <v>24.333132718604656</v>
      </c>
      <c r="AZ194" s="44">
        <v>0</v>
      </c>
      <c r="BA194" s="44">
        <v>0</v>
      </c>
      <c r="BB194" s="44">
        <v>0</v>
      </c>
      <c r="BC194" s="44">
        <v>24.333132718604656</v>
      </c>
      <c r="BD194" s="44">
        <v>24.333132718604656</v>
      </c>
      <c r="BE194" s="44">
        <v>0</v>
      </c>
      <c r="BF194" s="44">
        <v>0</v>
      </c>
      <c r="BG194" s="44">
        <v>0</v>
      </c>
      <c r="BH194" s="44">
        <v>24.333132718604656</v>
      </c>
      <c r="BI194" s="44">
        <v>16.16908423468416</v>
      </c>
      <c r="BJ194" s="44">
        <v>0</v>
      </c>
      <c r="BK194" s="44">
        <v>0</v>
      </c>
      <c r="BL194" s="44">
        <v>0</v>
      </c>
      <c r="BM194" s="44">
        <v>16.16908423468416</v>
      </c>
      <c r="BN194" s="44">
        <v>3.8544477284812282</v>
      </c>
      <c r="BO194" s="44">
        <v>6.6179354089579832</v>
      </c>
      <c r="BP194" s="44">
        <v>0</v>
      </c>
      <c r="BQ194" s="44">
        <v>0</v>
      </c>
      <c r="BR194" s="44">
        <v>0</v>
      </c>
      <c r="BS194" s="44">
        <v>6.6179354089579832</v>
      </c>
      <c r="BT194" s="64">
        <v>2017</v>
      </c>
      <c r="BU194" s="44">
        <v>0</v>
      </c>
      <c r="BV194" s="44">
        <v>62.322890000000001</v>
      </c>
      <c r="BW194" s="44">
        <v>0</v>
      </c>
      <c r="BX194" s="44">
        <v>0</v>
      </c>
      <c r="BY194" s="44">
        <v>0</v>
      </c>
      <c r="BZ194" s="44">
        <v>0</v>
      </c>
      <c r="CA194" s="44">
        <v>0</v>
      </c>
      <c r="CB194" s="44">
        <v>0</v>
      </c>
      <c r="CC194" s="44">
        <v>0</v>
      </c>
      <c r="CD194" s="44">
        <v>0</v>
      </c>
      <c r="CE194" s="44">
        <v>0</v>
      </c>
      <c r="CF194" s="44">
        <v>24.333132718604656</v>
      </c>
      <c r="CG194" s="44">
        <v>0</v>
      </c>
      <c r="CH194" s="44">
        <v>0</v>
      </c>
      <c r="CI194" s="44">
        <v>0</v>
      </c>
      <c r="CJ194" s="44">
        <v>0</v>
      </c>
      <c r="CK194" s="44">
        <v>0</v>
      </c>
      <c r="CL194" s="44">
        <v>0</v>
      </c>
      <c r="CM194" s="44">
        <v>0</v>
      </c>
      <c r="CN194" s="44">
        <v>0</v>
      </c>
      <c r="CO194" s="44">
        <v>0</v>
      </c>
      <c r="CP194" s="44">
        <v>0</v>
      </c>
      <c r="CQ194" s="44">
        <v>0</v>
      </c>
      <c r="CR194" s="44">
        <v>0</v>
      </c>
      <c r="CS194" s="44">
        <v>0</v>
      </c>
      <c r="CT194" s="44">
        <v>0</v>
      </c>
      <c r="CU194" s="44">
        <v>0</v>
      </c>
      <c r="CV194" s="44">
        <v>0</v>
      </c>
      <c r="CW194" s="44">
        <v>0</v>
      </c>
      <c r="CX194" s="44">
        <v>0</v>
      </c>
      <c r="CY194" s="44">
        <v>0</v>
      </c>
      <c r="CZ194" s="44">
        <v>0</v>
      </c>
      <c r="DA194" s="44">
        <v>0</v>
      </c>
      <c r="DB194" s="44">
        <v>0</v>
      </c>
      <c r="DC194" s="44">
        <v>0</v>
      </c>
      <c r="DD194" s="44">
        <v>0</v>
      </c>
      <c r="DE194" s="44">
        <v>0</v>
      </c>
      <c r="DF194" s="44">
        <v>0</v>
      </c>
      <c r="DG194" s="44">
        <v>0</v>
      </c>
      <c r="DH194" s="44">
        <v>0</v>
      </c>
      <c r="DI194" s="44">
        <v>0</v>
      </c>
      <c r="DJ194" s="44">
        <v>0</v>
      </c>
      <c r="DK194" s="44">
        <v>0</v>
      </c>
      <c r="DL194" s="44">
        <v>0</v>
      </c>
      <c r="DM194" s="44">
        <v>0</v>
      </c>
      <c r="DN194" s="44">
        <v>0</v>
      </c>
      <c r="DO194" s="44">
        <v>0</v>
      </c>
      <c r="DP194" s="44">
        <v>0</v>
      </c>
      <c r="DQ194" s="44">
        <v>0</v>
      </c>
      <c r="DR194" s="44">
        <v>0</v>
      </c>
      <c r="DS194" s="44">
        <v>0</v>
      </c>
      <c r="DT194" s="44">
        <v>6.6179354089579832</v>
      </c>
      <c r="DU194" s="44">
        <v>0</v>
      </c>
      <c r="DV194" s="44">
        <v>0</v>
      </c>
      <c r="DW194" s="44">
        <v>0</v>
      </c>
      <c r="DX194" s="44">
        <v>0</v>
      </c>
      <c r="DY194" s="44">
        <v>0</v>
      </c>
      <c r="DZ194" s="44">
        <v>0</v>
      </c>
      <c r="EA194" s="44">
        <v>0</v>
      </c>
      <c r="EB194" s="44">
        <v>0</v>
      </c>
    </row>
    <row r="195" spans="2:132" x14ac:dyDescent="0.25">
      <c r="B195" s="41" t="s">
        <v>284</v>
      </c>
      <c r="C195" s="47" t="s">
        <v>101</v>
      </c>
      <c r="D195" s="46">
        <v>2</v>
      </c>
      <c r="E195" s="86" t="s">
        <v>52</v>
      </c>
      <c r="F195" s="43">
        <v>397.8</v>
      </c>
      <c r="G195" s="43">
        <v>82.518383720930245</v>
      </c>
      <c r="H195" s="44">
        <v>82.518383720930245</v>
      </c>
      <c r="I195" s="44">
        <v>54.832508116539032</v>
      </c>
      <c r="J195" s="44">
        <v>54.832508116539032</v>
      </c>
      <c r="K195" s="44">
        <v>84.993935232558158</v>
      </c>
      <c r="L195" s="44">
        <v>84.993935232558158</v>
      </c>
      <c r="M195" s="44">
        <v>38.984400000000001</v>
      </c>
      <c r="N195" s="44">
        <v>281.64240000000001</v>
      </c>
      <c r="O195" s="44">
        <v>44.9514</v>
      </c>
      <c r="P195" s="44">
        <v>16.998787046511634</v>
      </c>
      <c r="Q195" s="44">
        <v>16.998787046511634</v>
      </c>
      <c r="R195" s="44">
        <v>11.295496672007042</v>
      </c>
      <c r="S195" s="44">
        <v>11.295496672007042</v>
      </c>
      <c r="T195" s="44">
        <v>50.996361139534891</v>
      </c>
      <c r="U195" s="44">
        <v>50.996361139534891</v>
      </c>
      <c r="V195" s="44">
        <v>33.886490016021121</v>
      </c>
      <c r="W195" s="44">
        <v>33.886490016021121</v>
      </c>
      <c r="X195" s="44">
        <v>21.24848380813954</v>
      </c>
      <c r="Y195" s="44">
        <v>21.24848380813954</v>
      </c>
      <c r="Z195" s="44">
        <v>14.119370840008802</v>
      </c>
      <c r="AA195" s="44">
        <v>14.119370840008802</v>
      </c>
      <c r="AB195" s="44">
        <v>3.4513223395136507</v>
      </c>
      <c r="AC195" s="44">
        <v>8.3113476747471609</v>
      </c>
      <c r="AD195" s="44">
        <v>3.1836687703268778</v>
      </c>
      <c r="AE195" s="44">
        <v>4.6231973501066159</v>
      </c>
      <c r="AF195" s="44">
        <v>13.869592050319843</v>
      </c>
      <c r="AG195" s="44">
        <v>5.7789966876332688</v>
      </c>
      <c r="AH195" s="44">
        <v>23.115986750533075</v>
      </c>
      <c r="AJ195" s="63" t="s">
        <v>63</v>
      </c>
      <c r="AK195" s="44">
        <v>0</v>
      </c>
      <c r="AL195" s="44">
        <v>0</v>
      </c>
      <c r="AM195" s="44">
        <v>44.9514</v>
      </c>
      <c r="AN195" s="44">
        <v>44.9514</v>
      </c>
      <c r="AO195" s="44">
        <v>0</v>
      </c>
      <c r="AP195" s="44">
        <v>0</v>
      </c>
      <c r="AQ195" s="44">
        <v>0</v>
      </c>
      <c r="AR195" s="44">
        <v>0</v>
      </c>
      <c r="AS195" s="44">
        <v>0</v>
      </c>
      <c r="AT195" s="44">
        <v>0</v>
      </c>
      <c r="AU195" s="44">
        <v>0</v>
      </c>
      <c r="AV195" s="44">
        <v>0</v>
      </c>
      <c r="AW195" s="44">
        <v>0</v>
      </c>
      <c r="AX195" s="44">
        <v>0</v>
      </c>
      <c r="AY195" s="44">
        <v>21.24848380813954</v>
      </c>
      <c r="AZ195" s="44">
        <v>0</v>
      </c>
      <c r="BA195" s="44">
        <v>0</v>
      </c>
      <c r="BB195" s="44">
        <v>0</v>
      </c>
      <c r="BC195" s="44">
        <v>21.24848380813954</v>
      </c>
      <c r="BD195" s="44">
        <v>21.24848380813954</v>
      </c>
      <c r="BE195" s="44">
        <v>0</v>
      </c>
      <c r="BF195" s="44">
        <v>0</v>
      </c>
      <c r="BG195" s="44">
        <v>0</v>
      </c>
      <c r="BH195" s="44">
        <v>21.24848380813954</v>
      </c>
      <c r="BI195" s="44">
        <v>14.119370840008802</v>
      </c>
      <c r="BJ195" s="44">
        <v>0</v>
      </c>
      <c r="BK195" s="44">
        <v>0</v>
      </c>
      <c r="BL195" s="44">
        <v>0</v>
      </c>
      <c r="BM195" s="44">
        <v>14.119370840008802</v>
      </c>
      <c r="BN195" s="44">
        <v>3.1836687703268778</v>
      </c>
      <c r="BO195" s="44">
        <v>5.7789966876332688</v>
      </c>
      <c r="BP195" s="44">
        <v>0</v>
      </c>
      <c r="BQ195" s="44">
        <v>0</v>
      </c>
      <c r="BR195" s="44">
        <v>0</v>
      </c>
      <c r="BS195" s="44">
        <v>5.7789966876332688</v>
      </c>
      <c r="BT195" s="64">
        <v>2017</v>
      </c>
      <c r="BU195" s="44">
        <v>0</v>
      </c>
      <c r="BV195" s="44">
        <v>44.9514</v>
      </c>
      <c r="BW195" s="44">
        <v>0</v>
      </c>
      <c r="BX195" s="44">
        <v>0</v>
      </c>
      <c r="BY195" s="44">
        <v>0</v>
      </c>
      <c r="BZ195" s="44">
        <v>0</v>
      </c>
      <c r="CA195" s="44">
        <v>0</v>
      </c>
      <c r="CB195" s="44">
        <v>0</v>
      </c>
      <c r="CC195" s="44">
        <v>0</v>
      </c>
      <c r="CD195" s="44">
        <v>0</v>
      </c>
      <c r="CE195" s="44">
        <v>0</v>
      </c>
      <c r="CF195" s="44">
        <v>21.24848380813954</v>
      </c>
      <c r="CG195" s="44">
        <v>0</v>
      </c>
      <c r="CH195" s="44">
        <v>0</v>
      </c>
      <c r="CI195" s="44">
        <v>0</v>
      </c>
      <c r="CJ195" s="44">
        <v>0</v>
      </c>
      <c r="CK195" s="44">
        <v>0</v>
      </c>
      <c r="CL195" s="44">
        <v>0</v>
      </c>
      <c r="CM195" s="44">
        <v>0</v>
      </c>
      <c r="CN195" s="44">
        <v>0</v>
      </c>
      <c r="CO195" s="44">
        <v>0</v>
      </c>
      <c r="CP195" s="44">
        <v>0</v>
      </c>
      <c r="CQ195" s="44">
        <v>0</v>
      </c>
      <c r="CR195" s="44">
        <v>0</v>
      </c>
      <c r="CS195" s="44">
        <v>0</v>
      </c>
      <c r="CT195" s="44">
        <v>0</v>
      </c>
      <c r="CU195" s="44">
        <v>0</v>
      </c>
      <c r="CV195" s="44">
        <v>0</v>
      </c>
      <c r="CW195" s="44">
        <v>0</v>
      </c>
      <c r="CX195" s="44">
        <v>0</v>
      </c>
      <c r="CY195" s="44">
        <v>0</v>
      </c>
      <c r="CZ195" s="44">
        <v>0</v>
      </c>
      <c r="DA195" s="44">
        <v>0</v>
      </c>
      <c r="DB195" s="44">
        <v>0</v>
      </c>
      <c r="DC195" s="44">
        <v>0</v>
      </c>
      <c r="DD195" s="44">
        <v>0</v>
      </c>
      <c r="DE195" s="44">
        <v>0</v>
      </c>
      <c r="DF195" s="44">
        <v>0</v>
      </c>
      <c r="DG195" s="44">
        <v>0</v>
      </c>
      <c r="DH195" s="44">
        <v>0</v>
      </c>
      <c r="DI195" s="44">
        <v>0</v>
      </c>
      <c r="DJ195" s="44">
        <v>0</v>
      </c>
      <c r="DK195" s="44">
        <v>0</v>
      </c>
      <c r="DL195" s="44">
        <v>0</v>
      </c>
      <c r="DM195" s="44">
        <v>0</v>
      </c>
      <c r="DN195" s="44">
        <v>0</v>
      </c>
      <c r="DO195" s="44">
        <v>0</v>
      </c>
      <c r="DP195" s="44">
        <v>0</v>
      </c>
      <c r="DQ195" s="44">
        <v>0</v>
      </c>
      <c r="DR195" s="44">
        <v>0</v>
      </c>
      <c r="DS195" s="44">
        <v>0</v>
      </c>
      <c r="DT195" s="44">
        <v>5.7789966876332688</v>
      </c>
      <c r="DU195" s="44">
        <v>0</v>
      </c>
      <c r="DV195" s="44">
        <v>0</v>
      </c>
      <c r="DW195" s="44">
        <v>0</v>
      </c>
      <c r="DX195" s="44">
        <v>0</v>
      </c>
      <c r="DY195" s="44">
        <v>0</v>
      </c>
      <c r="DZ195" s="44">
        <v>0</v>
      </c>
      <c r="EA195" s="44">
        <v>0</v>
      </c>
      <c r="EB195" s="44">
        <v>0</v>
      </c>
    </row>
    <row r="196" spans="2:132" x14ac:dyDescent="0.25">
      <c r="B196" s="41" t="s">
        <v>285</v>
      </c>
      <c r="C196" s="47" t="s">
        <v>101</v>
      </c>
      <c r="D196" s="46">
        <v>2</v>
      </c>
      <c r="E196" s="86" t="s">
        <v>52</v>
      </c>
      <c r="F196" s="43">
        <v>400.7</v>
      </c>
      <c r="G196" s="43">
        <v>82.483313953488363</v>
      </c>
      <c r="H196" s="44">
        <v>82.483313953488363</v>
      </c>
      <c r="I196" s="44">
        <v>54.809204663160621</v>
      </c>
      <c r="J196" s="44">
        <v>54.809204663160621</v>
      </c>
      <c r="K196" s="44">
        <v>84.957813372093014</v>
      </c>
      <c r="L196" s="44">
        <v>84.957813372093014</v>
      </c>
      <c r="M196" s="44">
        <v>39.268599999999999</v>
      </c>
      <c r="N196" s="44">
        <v>283.69559999999996</v>
      </c>
      <c r="O196" s="44">
        <v>45.2791</v>
      </c>
      <c r="P196" s="44">
        <v>16.991562674418603</v>
      </c>
      <c r="Q196" s="44">
        <v>16.991562674418603</v>
      </c>
      <c r="R196" s="44">
        <v>11.290696160611089</v>
      </c>
      <c r="S196" s="44">
        <v>11.290696160611089</v>
      </c>
      <c r="T196" s="44">
        <v>50.974688023255808</v>
      </c>
      <c r="U196" s="44">
        <v>50.974688023255808</v>
      </c>
      <c r="V196" s="44">
        <v>33.872088481833266</v>
      </c>
      <c r="W196" s="44">
        <v>33.872088481833266</v>
      </c>
      <c r="X196" s="44">
        <v>21.239453343023253</v>
      </c>
      <c r="Y196" s="44">
        <v>21.239453343023253</v>
      </c>
      <c r="Z196" s="44">
        <v>14.11337020076386</v>
      </c>
      <c r="AA196" s="44">
        <v>14.11337020076386</v>
      </c>
      <c r="AB196" s="44">
        <v>3.4779609194509273</v>
      </c>
      <c r="AC196" s="44">
        <v>8.3754977243920283</v>
      </c>
      <c r="AD196" s="44">
        <v>3.2082415012077945</v>
      </c>
      <c r="AE196" s="44">
        <v>4.6212325218029671</v>
      </c>
      <c r="AF196" s="44">
        <v>13.8636975654089</v>
      </c>
      <c r="AG196" s="44">
        <v>5.7765406522537086</v>
      </c>
      <c r="AH196" s="44">
        <v>23.106162609014834</v>
      </c>
      <c r="AJ196" s="63" t="s">
        <v>63</v>
      </c>
      <c r="AK196" s="44">
        <v>0</v>
      </c>
      <c r="AL196" s="44">
        <v>0</v>
      </c>
      <c r="AM196" s="44">
        <v>45.2791</v>
      </c>
      <c r="AN196" s="44">
        <v>45.2791</v>
      </c>
      <c r="AO196" s="44">
        <v>0</v>
      </c>
      <c r="AP196" s="44">
        <v>0</v>
      </c>
      <c r="AQ196" s="44">
        <v>0</v>
      </c>
      <c r="AR196" s="44">
        <v>0</v>
      </c>
      <c r="AS196" s="44">
        <v>0</v>
      </c>
      <c r="AT196" s="44">
        <v>0</v>
      </c>
      <c r="AU196" s="44">
        <v>0</v>
      </c>
      <c r="AV196" s="44">
        <v>0</v>
      </c>
      <c r="AW196" s="44">
        <v>0</v>
      </c>
      <c r="AX196" s="44">
        <v>0</v>
      </c>
      <c r="AY196" s="44">
        <v>21.239453343023253</v>
      </c>
      <c r="AZ196" s="44">
        <v>0</v>
      </c>
      <c r="BA196" s="44">
        <v>0</v>
      </c>
      <c r="BB196" s="44">
        <v>0</v>
      </c>
      <c r="BC196" s="44">
        <v>21.239453343023253</v>
      </c>
      <c r="BD196" s="44">
        <v>21.239453343023253</v>
      </c>
      <c r="BE196" s="44">
        <v>0</v>
      </c>
      <c r="BF196" s="44">
        <v>0</v>
      </c>
      <c r="BG196" s="44">
        <v>0</v>
      </c>
      <c r="BH196" s="44">
        <v>21.239453343023253</v>
      </c>
      <c r="BI196" s="44">
        <v>14.11337020076386</v>
      </c>
      <c r="BJ196" s="44">
        <v>0</v>
      </c>
      <c r="BK196" s="44">
        <v>0</v>
      </c>
      <c r="BL196" s="44">
        <v>0</v>
      </c>
      <c r="BM196" s="44">
        <v>14.11337020076386</v>
      </c>
      <c r="BN196" s="44">
        <v>3.2082415012077945</v>
      </c>
      <c r="BO196" s="44">
        <v>5.7765406522537086</v>
      </c>
      <c r="BP196" s="44">
        <v>0</v>
      </c>
      <c r="BQ196" s="44">
        <v>0</v>
      </c>
      <c r="BR196" s="44">
        <v>0</v>
      </c>
      <c r="BS196" s="44">
        <v>5.7765406522537086</v>
      </c>
      <c r="BT196" s="64">
        <v>2017</v>
      </c>
      <c r="BU196" s="44">
        <v>0</v>
      </c>
      <c r="BV196" s="44">
        <v>45.2791</v>
      </c>
      <c r="BW196" s="44">
        <v>0</v>
      </c>
      <c r="BX196" s="44">
        <v>0</v>
      </c>
      <c r="BY196" s="44">
        <v>0</v>
      </c>
      <c r="BZ196" s="44">
        <v>0</v>
      </c>
      <c r="CA196" s="44">
        <v>0</v>
      </c>
      <c r="CB196" s="44">
        <v>0</v>
      </c>
      <c r="CC196" s="44">
        <v>0</v>
      </c>
      <c r="CD196" s="44">
        <v>0</v>
      </c>
      <c r="CE196" s="44">
        <v>0</v>
      </c>
      <c r="CF196" s="44">
        <v>21.239453343023253</v>
      </c>
      <c r="CG196" s="44">
        <v>0</v>
      </c>
      <c r="CH196" s="44">
        <v>0</v>
      </c>
      <c r="CI196" s="44">
        <v>0</v>
      </c>
      <c r="CJ196" s="44">
        <v>0</v>
      </c>
      <c r="CK196" s="44">
        <v>0</v>
      </c>
      <c r="CL196" s="44">
        <v>0</v>
      </c>
      <c r="CM196" s="44">
        <v>0</v>
      </c>
      <c r="CN196" s="44">
        <v>0</v>
      </c>
      <c r="CO196" s="44">
        <v>0</v>
      </c>
      <c r="CP196" s="44">
        <v>0</v>
      </c>
      <c r="CQ196" s="44">
        <v>0</v>
      </c>
      <c r="CR196" s="44">
        <v>0</v>
      </c>
      <c r="CS196" s="44">
        <v>0</v>
      </c>
      <c r="CT196" s="44">
        <v>0</v>
      </c>
      <c r="CU196" s="44">
        <v>0</v>
      </c>
      <c r="CV196" s="44">
        <v>0</v>
      </c>
      <c r="CW196" s="44">
        <v>0</v>
      </c>
      <c r="CX196" s="44">
        <v>0</v>
      </c>
      <c r="CY196" s="44">
        <v>0</v>
      </c>
      <c r="CZ196" s="44">
        <v>0</v>
      </c>
      <c r="DA196" s="44">
        <v>0</v>
      </c>
      <c r="DB196" s="44">
        <v>0</v>
      </c>
      <c r="DC196" s="44">
        <v>0</v>
      </c>
      <c r="DD196" s="44">
        <v>0</v>
      </c>
      <c r="DE196" s="44">
        <v>0</v>
      </c>
      <c r="DF196" s="44">
        <v>0</v>
      </c>
      <c r="DG196" s="44">
        <v>0</v>
      </c>
      <c r="DH196" s="44">
        <v>0</v>
      </c>
      <c r="DI196" s="44">
        <v>0</v>
      </c>
      <c r="DJ196" s="44">
        <v>0</v>
      </c>
      <c r="DK196" s="44">
        <v>0</v>
      </c>
      <c r="DL196" s="44">
        <v>0</v>
      </c>
      <c r="DM196" s="44">
        <v>0</v>
      </c>
      <c r="DN196" s="44">
        <v>0</v>
      </c>
      <c r="DO196" s="44">
        <v>0</v>
      </c>
      <c r="DP196" s="44">
        <v>0</v>
      </c>
      <c r="DQ196" s="44">
        <v>0</v>
      </c>
      <c r="DR196" s="44">
        <v>0</v>
      </c>
      <c r="DS196" s="44">
        <v>0</v>
      </c>
      <c r="DT196" s="44">
        <v>5.7765406522537086</v>
      </c>
      <c r="DU196" s="44">
        <v>0</v>
      </c>
      <c r="DV196" s="44">
        <v>0</v>
      </c>
      <c r="DW196" s="44">
        <v>0</v>
      </c>
      <c r="DX196" s="44">
        <v>0</v>
      </c>
      <c r="DY196" s="44">
        <v>0</v>
      </c>
      <c r="DZ196" s="44">
        <v>0</v>
      </c>
      <c r="EA196" s="44">
        <v>0</v>
      </c>
      <c r="EB196" s="44">
        <v>0</v>
      </c>
    </row>
    <row r="197" spans="2:132" x14ac:dyDescent="0.25">
      <c r="B197" s="41" t="s">
        <v>286</v>
      </c>
      <c r="C197" s="47" t="s">
        <v>101</v>
      </c>
      <c r="D197" s="46">
        <v>2</v>
      </c>
      <c r="E197" s="86" t="s">
        <v>52</v>
      </c>
      <c r="F197" s="43">
        <v>396.3</v>
      </c>
      <c r="G197" s="43">
        <v>81.801686046511634</v>
      </c>
      <c r="H197" s="44">
        <v>81.801686046511634</v>
      </c>
      <c r="I197" s="44">
        <v>54.356270831250377</v>
      </c>
      <c r="J197" s="44">
        <v>54.356270831250377</v>
      </c>
      <c r="K197" s="44">
        <v>84.255736627906984</v>
      </c>
      <c r="L197" s="44">
        <v>84.255736627906984</v>
      </c>
      <c r="M197" s="44">
        <v>38.837400000000002</v>
      </c>
      <c r="N197" s="44">
        <v>280.5804</v>
      </c>
      <c r="O197" s="44">
        <v>44.7819</v>
      </c>
      <c r="P197" s="44">
        <v>16.851147325581397</v>
      </c>
      <c r="Q197" s="44">
        <v>16.851147325581397</v>
      </c>
      <c r="R197" s="44">
        <v>11.197391791237578</v>
      </c>
      <c r="S197" s="44">
        <v>11.197391791237578</v>
      </c>
      <c r="T197" s="44">
        <v>50.553441976744189</v>
      </c>
      <c r="U197" s="44">
        <v>50.553441976744189</v>
      </c>
      <c r="V197" s="44">
        <v>33.592175373712735</v>
      </c>
      <c r="W197" s="44">
        <v>33.592175373712735</v>
      </c>
      <c r="X197" s="44">
        <v>21.063934156976746</v>
      </c>
      <c r="Y197" s="44">
        <v>21.063934156976746</v>
      </c>
      <c r="Z197" s="44">
        <v>13.996739739046973</v>
      </c>
      <c r="AA197" s="44">
        <v>13.996739739046973</v>
      </c>
      <c r="AB197" s="44">
        <v>3.4684327139818287</v>
      </c>
      <c r="AC197" s="44">
        <v>8.3525522499970553</v>
      </c>
      <c r="AD197" s="44">
        <v>3.1994522177954825</v>
      </c>
      <c r="AE197" s="44">
        <v>4.5830434517897816</v>
      </c>
      <c r="AF197" s="44">
        <v>13.749130355369344</v>
      </c>
      <c r="AG197" s="44">
        <v>5.7288043147372267</v>
      </c>
      <c r="AH197" s="44">
        <v>22.915217258948907</v>
      </c>
      <c r="AJ197" s="63" t="s">
        <v>63</v>
      </c>
      <c r="AK197" s="44">
        <v>0</v>
      </c>
      <c r="AL197" s="44">
        <v>0</v>
      </c>
      <c r="AM197" s="44">
        <v>44.7819</v>
      </c>
      <c r="AN197" s="44">
        <v>44.7819</v>
      </c>
      <c r="AO197" s="44">
        <v>0</v>
      </c>
      <c r="AP197" s="44">
        <v>0</v>
      </c>
      <c r="AQ197" s="44">
        <v>0</v>
      </c>
      <c r="AR197" s="44">
        <v>0</v>
      </c>
      <c r="AS197" s="44">
        <v>0</v>
      </c>
      <c r="AT197" s="44">
        <v>0</v>
      </c>
      <c r="AU197" s="44">
        <v>0</v>
      </c>
      <c r="AV197" s="44">
        <v>0</v>
      </c>
      <c r="AW197" s="44">
        <v>0</v>
      </c>
      <c r="AX197" s="44">
        <v>0</v>
      </c>
      <c r="AY197" s="44">
        <v>21.063934156976746</v>
      </c>
      <c r="AZ197" s="44">
        <v>0</v>
      </c>
      <c r="BA197" s="44">
        <v>0</v>
      </c>
      <c r="BB197" s="44">
        <v>0</v>
      </c>
      <c r="BC197" s="44">
        <v>21.063934156976746</v>
      </c>
      <c r="BD197" s="44">
        <v>21.063934156976746</v>
      </c>
      <c r="BE197" s="44">
        <v>0</v>
      </c>
      <c r="BF197" s="44">
        <v>0</v>
      </c>
      <c r="BG197" s="44">
        <v>0</v>
      </c>
      <c r="BH197" s="44">
        <v>21.063934156976746</v>
      </c>
      <c r="BI197" s="44">
        <v>13.996739739046973</v>
      </c>
      <c r="BJ197" s="44">
        <v>0</v>
      </c>
      <c r="BK197" s="44">
        <v>0</v>
      </c>
      <c r="BL197" s="44">
        <v>0</v>
      </c>
      <c r="BM197" s="44">
        <v>13.996739739046973</v>
      </c>
      <c r="BN197" s="44">
        <v>3.1994522177954825</v>
      </c>
      <c r="BO197" s="44">
        <v>5.7288043147372267</v>
      </c>
      <c r="BP197" s="44">
        <v>0</v>
      </c>
      <c r="BQ197" s="44">
        <v>0</v>
      </c>
      <c r="BR197" s="44">
        <v>0</v>
      </c>
      <c r="BS197" s="44">
        <v>5.7288043147372267</v>
      </c>
      <c r="BT197" s="64">
        <v>2017</v>
      </c>
      <c r="BU197" s="44">
        <v>0</v>
      </c>
      <c r="BV197" s="44">
        <v>44.7819</v>
      </c>
      <c r="BW197" s="44">
        <v>0</v>
      </c>
      <c r="BX197" s="44">
        <v>0</v>
      </c>
      <c r="BY197" s="44">
        <v>0</v>
      </c>
      <c r="BZ197" s="44">
        <v>0</v>
      </c>
      <c r="CA197" s="44">
        <v>0</v>
      </c>
      <c r="CB197" s="44">
        <v>0</v>
      </c>
      <c r="CC197" s="44">
        <v>0</v>
      </c>
      <c r="CD197" s="44">
        <v>0</v>
      </c>
      <c r="CE197" s="44">
        <v>0</v>
      </c>
      <c r="CF197" s="44">
        <v>21.063934156976746</v>
      </c>
      <c r="CG197" s="44">
        <v>0</v>
      </c>
      <c r="CH197" s="44">
        <v>0</v>
      </c>
      <c r="CI197" s="44">
        <v>0</v>
      </c>
      <c r="CJ197" s="44">
        <v>0</v>
      </c>
      <c r="CK197" s="44">
        <v>0</v>
      </c>
      <c r="CL197" s="44">
        <v>0</v>
      </c>
      <c r="CM197" s="44">
        <v>0</v>
      </c>
      <c r="CN197" s="44">
        <v>0</v>
      </c>
      <c r="CO197" s="44">
        <v>0</v>
      </c>
      <c r="CP197" s="44">
        <v>0</v>
      </c>
      <c r="CQ197" s="44">
        <v>0</v>
      </c>
      <c r="CR197" s="44">
        <v>0</v>
      </c>
      <c r="CS197" s="44">
        <v>0</v>
      </c>
      <c r="CT197" s="44">
        <v>0</v>
      </c>
      <c r="CU197" s="44">
        <v>0</v>
      </c>
      <c r="CV197" s="44">
        <v>0</v>
      </c>
      <c r="CW197" s="44">
        <v>0</v>
      </c>
      <c r="CX197" s="44">
        <v>0</v>
      </c>
      <c r="CY197" s="44">
        <v>0</v>
      </c>
      <c r="CZ197" s="44">
        <v>0</v>
      </c>
      <c r="DA197" s="44">
        <v>0</v>
      </c>
      <c r="DB197" s="44">
        <v>0</v>
      </c>
      <c r="DC197" s="44">
        <v>0</v>
      </c>
      <c r="DD197" s="44">
        <v>0</v>
      </c>
      <c r="DE197" s="44">
        <v>0</v>
      </c>
      <c r="DF197" s="44">
        <v>0</v>
      </c>
      <c r="DG197" s="44">
        <v>0</v>
      </c>
      <c r="DH197" s="44">
        <v>0</v>
      </c>
      <c r="DI197" s="44">
        <v>0</v>
      </c>
      <c r="DJ197" s="44">
        <v>0</v>
      </c>
      <c r="DK197" s="44">
        <v>0</v>
      </c>
      <c r="DL197" s="44">
        <v>0</v>
      </c>
      <c r="DM197" s="44">
        <v>0</v>
      </c>
      <c r="DN197" s="44">
        <v>0</v>
      </c>
      <c r="DO197" s="44">
        <v>0</v>
      </c>
      <c r="DP197" s="44">
        <v>0</v>
      </c>
      <c r="DQ197" s="44">
        <v>0</v>
      </c>
      <c r="DR197" s="44">
        <v>0</v>
      </c>
      <c r="DS197" s="44">
        <v>0</v>
      </c>
      <c r="DT197" s="44">
        <v>5.7288043147372267</v>
      </c>
      <c r="DU197" s="44">
        <v>0</v>
      </c>
      <c r="DV197" s="44">
        <v>0</v>
      </c>
      <c r="DW197" s="44">
        <v>0</v>
      </c>
      <c r="DX197" s="44">
        <v>0</v>
      </c>
      <c r="DY197" s="44">
        <v>0</v>
      </c>
      <c r="DZ197" s="44">
        <v>0</v>
      </c>
      <c r="EA197" s="44">
        <v>0</v>
      </c>
      <c r="EB197" s="44">
        <v>0</v>
      </c>
    </row>
    <row r="198" spans="2:132" x14ac:dyDescent="0.25">
      <c r="B198" s="41" t="s">
        <v>287</v>
      </c>
      <c r="C198" s="47" t="s">
        <v>101</v>
      </c>
      <c r="D198" s="46">
        <v>2</v>
      </c>
      <c r="E198" s="86" t="s">
        <v>52</v>
      </c>
      <c r="F198" s="43">
        <v>393</v>
      </c>
      <c r="G198" s="43">
        <v>81.120639534883736</v>
      </c>
      <c r="H198" s="44">
        <v>81.120639534883736</v>
      </c>
      <c r="I198" s="44">
        <v>53.903723329800648</v>
      </c>
      <c r="J198" s="44">
        <v>53.903723329800648</v>
      </c>
      <c r="K198" s="44">
        <v>83.55425872093025</v>
      </c>
      <c r="L198" s="44">
        <v>83.55425872093025</v>
      </c>
      <c r="M198" s="44">
        <v>38.514000000000003</v>
      </c>
      <c r="N198" s="44">
        <v>278.24400000000003</v>
      </c>
      <c r="O198" s="44">
        <v>44.408999999999999</v>
      </c>
      <c r="P198" s="44">
        <v>16.710851744186051</v>
      </c>
      <c r="Q198" s="44">
        <v>16.710851744186051</v>
      </c>
      <c r="R198" s="44">
        <v>11.104167005938933</v>
      </c>
      <c r="S198" s="44">
        <v>11.104167005938933</v>
      </c>
      <c r="T198" s="44">
        <v>50.132555232558147</v>
      </c>
      <c r="U198" s="44">
        <v>50.132555232558147</v>
      </c>
      <c r="V198" s="44">
        <v>33.3125010178168</v>
      </c>
      <c r="W198" s="44">
        <v>33.3125010178168</v>
      </c>
      <c r="X198" s="44">
        <v>20.888564680232562</v>
      </c>
      <c r="Y198" s="44">
        <v>20.888564680232562</v>
      </c>
      <c r="Z198" s="44">
        <v>13.880208757423667</v>
      </c>
      <c r="AA198" s="44">
        <v>13.880208757423667</v>
      </c>
      <c r="AB198" s="44">
        <v>3.4684276613816456</v>
      </c>
      <c r="AC198" s="44">
        <v>8.3525400825109024</v>
      </c>
      <c r="AD198" s="44">
        <v>3.199447557029599</v>
      </c>
      <c r="AE198" s="44">
        <v>4.5448869551901172</v>
      </c>
      <c r="AF198" s="44">
        <v>13.63466086557035</v>
      </c>
      <c r="AG198" s="44">
        <v>5.6811086939876461</v>
      </c>
      <c r="AH198" s="44">
        <v>22.724434775950584</v>
      </c>
      <c r="AJ198" s="63" t="s">
        <v>63</v>
      </c>
      <c r="AK198" s="44">
        <v>0</v>
      </c>
      <c r="AL198" s="44">
        <v>0</v>
      </c>
      <c r="AM198" s="44">
        <v>44.408999999999999</v>
      </c>
      <c r="AN198" s="44">
        <v>44.408999999999999</v>
      </c>
      <c r="AO198" s="44">
        <v>0</v>
      </c>
      <c r="AP198" s="44">
        <v>0</v>
      </c>
      <c r="AQ198" s="44">
        <v>0</v>
      </c>
      <c r="AR198" s="44">
        <v>0</v>
      </c>
      <c r="AS198" s="44">
        <v>0</v>
      </c>
      <c r="AT198" s="44">
        <v>0</v>
      </c>
      <c r="AU198" s="44">
        <v>0</v>
      </c>
      <c r="AV198" s="44">
        <v>0</v>
      </c>
      <c r="AW198" s="44">
        <v>0</v>
      </c>
      <c r="AX198" s="44">
        <v>0</v>
      </c>
      <c r="AY198" s="44">
        <v>20.888564680232562</v>
      </c>
      <c r="AZ198" s="44">
        <v>0</v>
      </c>
      <c r="BA198" s="44">
        <v>0</v>
      </c>
      <c r="BB198" s="44">
        <v>0</v>
      </c>
      <c r="BC198" s="44">
        <v>20.888564680232562</v>
      </c>
      <c r="BD198" s="44">
        <v>20.888564680232562</v>
      </c>
      <c r="BE198" s="44">
        <v>0</v>
      </c>
      <c r="BF198" s="44">
        <v>0</v>
      </c>
      <c r="BG198" s="44">
        <v>0</v>
      </c>
      <c r="BH198" s="44">
        <v>20.888564680232562</v>
      </c>
      <c r="BI198" s="44">
        <v>13.880208757423667</v>
      </c>
      <c r="BJ198" s="44">
        <v>0</v>
      </c>
      <c r="BK198" s="44">
        <v>0</v>
      </c>
      <c r="BL198" s="44">
        <v>0</v>
      </c>
      <c r="BM198" s="44">
        <v>13.880208757423667</v>
      </c>
      <c r="BN198" s="44">
        <v>3.199447557029599</v>
      </c>
      <c r="BO198" s="44">
        <v>5.6811086939876461</v>
      </c>
      <c r="BP198" s="44">
        <v>0</v>
      </c>
      <c r="BQ198" s="44">
        <v>0</v>
      </c>
      <c r="BR198" s="44">
        <v>0</v>
      </c>
      <c r="BS198" s="44">
        <v>5.6811086939876461</v>
      </c>
      <c r="BT198" s="64">
        <v>2017</v>
      </c>
      <c r="BU198" s="44">
        <v>0</v>
      </c>
      <c r="BV198" s="44">
        <v>44.408999999999999</v>
      </c>
      <c r="BW198" s="44">
        <v>0</v>
      </c>
      <c r="BX198" s="44">
        <v>0</v>
      </c>
      <c r="BY198" s="44">
        <v>0</v>
      </c>
      <c r="BZ198" s="44">
        <v>0</v>
      </c>
      <c r="CA198" s="44">
        <v>0</v>
      </c>
      <c r="CB198" s="44">
        <v>0</v>
      </c>
      <c r="CC198" s="44">
        <v>0</v>
      </c>
      <c r="CD198" s="44">
        <v>0</v>
      </c>
      <c r="CE198" s="44">
        <v>0</v>
      </c>
      <c r="CF198" s="44">
        <v>20.888564680232562</v>
      </c>
      <c r="CG198" s="44">
        <v>0</v>
      </c>
      <c r="CH198" s="44">
        <v>0</v>
      </c>
      <c r="CI198" s="44">
        <v>0</v>
      </c>
      <c r="CJ198" s="44">
        <v>0</v>
      </c>
      <c r="CK198" s="44">
        <v>0</v>
      </c>
      <c r="CL198" s="44">
        <v>0</v>
      </c>
      <c r="CM198" s="44">
        <v>0</v>
      </c>
      <c r="CN198" s="44">
        <v>0</v>
      </c>
      <c r="CO198" s="44">
        <v>0</v>
      </c>
      <c r="CP198" s="44">
        <v>0</v>
      </c>
      <c r="CQ198" s="44">
        <v>0</v>
      </c>
      <c r="CR198" s="44">
        <v>0</v>
      </c>
      <c r="CS198" s="44">
        <v>0</v>
      </c>
      <c r="CT198" s="44">
        <v>0</v>
      </c>
      <c r="CU198" s="44">
        <v>0</v>
      </c>
      <c r="CV198" s="44">
        <v>0</v>
      </c>
      <c r="CW198" s="44">
        <v>0</v>
      </c>
      <c r="CX198" s="44">
        <v>0</v>
      </c>
      <c r="CY198" s="44">
        <v>0</v>
      </c>
      <c r="CZ198" s="44">
        <v>0</v>
      </c>
      <c r="DA198" s="44">
        <v>0</v>
      </c>
      <c r="DB198" s="44">
        <v>0</v>
      </c>
      <c r="DC198" s="44">
        <v>0</v>
      </c>
      <c r="DD198" s="44">
        <v>0</v>
      </c>
      <c r="DE198" s="44">
        <v>0</v>
      </c>
      <c r="DF198" s="44">
        <v>0</v>
      </c>
      <c r="DG198" s="44">
        <v>0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0</v>
      </c>
      <c r="DN198" s="44">
        <v>0</v>
      </c>
      <c r="DO198" s="44">
        <v>0</v>
      </c>
      <c r="DP198" s="44">
        <v>0</v>
      </c>
      <c r="DQ198" s="44">
        <v>0</v>
      </c>
      <c r="DR198" s="44">
        <v>0</v>
      </c>
      <c r="DS198" s="44">
        <v>0</v>
      </c>
      <c r="DT198" s="44">
        <v>5.6811086939876461</v>
      </c>
      <c r="DU198" s="44">
        <v>0</v>
      </c>
      <c r="DV198" s="44">
        <v>0</v>
      </c>
      <c r="DW198" s="44">
        <v>0</v>
      </c>
      <c r="DX198" s="44">
        <v>0</v>
      </c>
      <c r="DY198" s="44">
        <v>0</v>
      </c>
      <c r="DZ198" s="44">
        <v>0</v>
      </c>
      <c r="EA198" s="44">
        <v>0</v>
      </c>
      <c r="EB198" s="44">
        <v>0</v>
      </c>
    </row>
    <row r="199" spans="2:132" x14ac:dyDescent="0.25">
      <c r="B199" s="41" t="s">
        <v>288</v>
      </c>
      <c r="C199" s="47" t="s">
        <v>101</v>
      </c>
      <c r="D199" s="46">
        <v>2</v>
      </c>
      <c r="E199" s="86" t="s">
        <v>52</v>
      </c>
      <c r="F199" s="43">
        <v>403.7</v>
      </c>
      <c r="G199" s="43">
        <v>70.886534883720927</v>
      </c>
      <c r="H199" s="44">
        <v>70.886534883720927</v>
      </c>
      <c r="I199" s="44">
        <v>47.103279585674578</v>
      </c>
      <c r="J199" s="44">
        <v>47.103279585674578</v>
      </c>
      <c r="K199" s="44">
        <v>73.013130930232563</v>
      </c>
      <c r="L199" s="44">
        <v>73.013130930232563</v>
      </c>
      <c r="M199" s="44">
        <v>39.562599999999996</v>
      </c>
      <c r="N199" s="44">
        <v>285.81959999999998</v>
      </c>
      <c r="O199" s="44">
        <v>45.618099999999998</v>
      </c>
      <c r="P199" s="44">
        <v>13.14236356744186</v>
      </c>
      <c r="Q199" s="44">
        <v>13.14236356744186</v>
      </c>
      <c r="R199" s="44">
        <v>8.7329480351840658</v>
      </c>
      <c r="S199" s="44">
        <v>8.7329480351840658</v>
      </c>
      <c r="T199" s="44">
        <v>40.887353320930238</v>
      </c>
      <c r="U199" s="44">
        <v>40.887353320930238</v>
      </c>
      <c r="V199" s="44">
        <v>27.1691716650171</v>
      </c>
      <c r="W199" s="44">
        <v>27.1691716650171</v>
      </c>
      <c r="X199" s="44">
        <v>16.062888804651163</v>
      </c>
      <c r="Y199" s="44">
        <v>16.062888804651163</v>
      </c>
      <c r="Z199" s="44">
        <v>10.673603154113859</v>
      </c>
      <c r="AA199" s="44">
        <v>10.673603154113859</v>
      </c>
      <c r="AB199" s="44">
        <v>4.530268569171227</v>
      </c>
      <c r="AC199" s="44">
        <v>10.51999683774018</v>
      </c>
      <c r="AD199" s="44">
        <v>4.2739175647932628</v>
      </c>
      <c r="AE199" s="44">
        <v>3.5743574087307368</v>
      </c>
      <c r="AF199" s="44">
        <v>11.120223049384515</v>
      </c>
      <c r="AG199" s="44">
        <v>4.3686590551153452</v>
      </c>
      <c r="AH199" s="44">
        <v>19.857541159615206</v>
      </c>
      <c r="AJ199" s="63" t="s">
        <v>63</v>
      </c>
      <c r="AK199" s="44">
        <v>0</v>
      </c>
      <c r="AL199" s="44">
        <v>0</v>
      </c>
      <c r="AM199" s="44">
        <v>45.618099999999998</v>
      </c>
      <c r="AN199" s="44">
        <v>45.618099999999998</v>
      </c>
      <c r="AO199" s="44">
        <v>0</v>
      </c>
      <c r="AP199" s="44">
        <v>0</v>
      </c>
      <c r="AQ199" s="44">
        <v>0</v>
      </c>
      <c r="AR199" s="44">
        <v>0</v>
      </c>
      <c r="AS199" s="44">
        <v>0</v>
      </c>
      <c r="AT199" s="44">
        <v>0</v>
      </c>
      <c r="AU199" s="44">
        <v>0</v>
      </c>
      <c r="AV199" s="44">
        <v>0</v>
      </c>
      <c r="AW199" s="44">
        <v>0</v>
      </c>
      <c r="AX199" s="44">
        <v>0</v>
      </c>
      <c r="AY199" s="44">
        <v>16.062888804651163</v>
      </c>
      <c r="AZ199" s="44">
        <v>0</v>
      </c>
      <c r="BA199" s="44">
        <v>0</v>
      </c>
      <c r="BB199" s="44">
        <v>0</v>
      </c>
      <c r="BC199" s="44">
        <v>16.062888804651163</v>
      </c>
      <c r="BD199" s="44">
        <v>16.062888804651163</v>
      </c>
      <c r="BE199" s="44">
        <v>0</v>
      </c>
      <c r="BF199" s="44">
        <v>0</v>
      </c>
      <c r="BG199" s="44">
        <v>0</v>
      </c>
      <c r="BH199" s="44">
        <v>16.062888804651163</v>
      </c>
      <c r="BI199" s="44">
        <v>10.673603154113859</v>
      </c>
      <c r="BJ199" s="44">
        <v>0</v>
      </c>
      <c r="BK199" s="44">
        <v>0</v>
      </c>
      <c r="BL199" s="44">
        <v>0</v>
      </c>
      <c r="BM199" s="44">
        <v>10.673603154113859</v>
      </c>
      <c r="BN199" s="44">
        <v>4.2739175647932628</v>
      </c>
      <c r="BO199" s="44">
        <v>4.3686590551153452</v>
      </c>
      <c r="BP199" s="44">
        <v>0</v>
      </c>
      <c r="BQ199" s="44">
        <v>0</v>
      </c>
      <c r="BR199" s="44">
        <v>0</v>
      </c>
      <c r="BS199" s="44">
        <v>4.3686590551153452</v>
      </c>
      <c r="BT199" s="64">
        <v>2017</v>
      </c>
      <c r="BU199" s="44">
        <v>0</v>
      </c>
      <c r="BV199" s="44">
        <v>45.618099999999998</v>
      </c>
      <c r="BW199" s="44">
        <v>0</v>
      </c>
      <c r="BX199" s="44">
        <v>0</v>
      </c>
      <c r="BY199" s="44">
        <v>0</v>
      </c>
      <c r="BZ199" s="44">
        <v>0</v>
      </c>
      <c r="CA199" s="44">
        <v>0</v>
      </c>
      <c r="CB199" s="44">
        <v>0</v>
      </c>
      <c r="CC199" s="44">
        <v>0</v>
      </c>
      <c r="CD199" s="44">
        <v>0</v>
      </c>
      <c r="CE199" s="44">
        <v>0</v>
      </c>
      <c r="CF199" s="44">
        <v>16.062888804651163</v>
      </c>
      <c r="CG199" s="44">
        <v>0</v>
      </c>
      <c r="CH199" s="44">
        <v>0</v>
      </c>
      <c r="CI199" s="44">
        <v>0</v>
      </c>
      <c r="CJ199" s="44">
        <v>0</v>
      </c>
      <c r="CK199" s="44">
        <v>0</v>
      </c>
      <c r="CL199" s="44">
        <v>0</v>
      </c>
      <c r="CM199" s="44">
        <v>0</v>
      </c>
      <c r="CN199" s="44">
        <v>0</v>
      </c>
      <c r="CO199" s="44">
        <v>0</v>
      </c>
      <c r="CP199" s="44">
        <v>0</v>
      </c>
      <c r="CQ199" s="44">
        <v>0</v>
      </c>
      <c r="CR199" s="44">
        <v>0</v>
      </c>
      <c r="CS199" s="44">
        <v>0</v>
      </c>
      <c r="CT199" s="44">
        <v>0</v>
      </c>
      <c r="CU199" s="44">
        <v>0</v>
      </c>
      <c r="CV199" s="44">
        <v>0</v>
      </c>
      <c r="CW199" s="44">
        <v>0</v>
      </c>
      <c r="CX199" s="44">
        <v>0</v>
      </c>
      <c r="CY199" s="44">
        <v>0</v>
      </c>
      <c r="CZ199" s="44">
        <v>0</v>
      </c>
      <c r="DA199" s="44">
        <v>0</v>
      </c>
      <c r="DB199" s="44">
        <v>0</v>
      </c>
      <c r="DC199" s="44">
        <v>0</v>
      </c>
      <c r="DD199" s="44">
        <v>0</v>
      </c>
      <c r="DE199" s="44">
        <v>0</v>
      </c>
      <c r="DF199" s="44">
        <v>0</v>
      </c>
      <c r="DG199" s="44">
        <v>0</v>
      </c>
      <c r="DH199" s="44">
        <v>0</v>
      </c>
      <c r="DI199" s="44">
        <v>0</v>
      </c>
      <c r="DJ199" s="44">
        <v>0</v>
      </c>
      <c r="DK199" s="44">
        <v>0</v>
      </c>
      <c r="DL199" s="44">
        <v>0</v>
      </c>
      <c r="DM199" s="44">
        <v>0</v>
      </c>
      <c r="DN199" s="44">
        <v>0</v>
      </c>
      <c r="DO199" s="44">
        <v>0</v>
      </c>
      <c r="DP199" s="44">
        <v>0</v>
      </c>
      <c r="DQ199" s="44">
        <v>0</v>
      </c>
      <c r="DR199" s="44">
        <v>0</v>
      </c>
      <c r="DS199" s="44">
        <v>0</v>
      </c>
      <c r="DT199" s="44">
        <v>4.3686590551153452</v>
      </c>
      <c r="DU199" s="44">
        <v>0</v>
      </c>
      <c r="DV199" s="44">
        <v>0</v>
      </c>
      <c r="DW199" s="44">
        <v>0</v>
      </c>
      <c r="DX199" s="44">
        <v>0</v>
      </c>
      <c r="DY199" s="44">
        <v>0</v>
      </c>
      <c r="DZ199" s="44">
        <v>0</v>
      </c>
      <c r="EA199" s="44">
        <v>0</v>
      </c>
      <c r="EB199" s="44">
        <v>0</v>
      </c>
    </row>
    <row r="200" spans="2:132" x14ac:dyDescent="0.25">
      <c r="B200" s="41" t="s">
        <v>289</v>
      </c>
      <c r="C200" s="47" t="s">
        <v>101</v>
      </c>
      <c r="D200" s="46">
        <v>2</v>
      </c>
      <c r="E200" s="86" t="s">
        <v>52</v>
      </c>
      <c r="F200" s="43">
        <v>437.3</v>
      </c>
      <c r="G200" s="43">
        <v>63.770627906976742</v>
      </c>
      <c r="H200" s="44">
        <v>63.770627906976742</v>
      </c>
      <c r="I200" s="44">
        <v>42.374842000439919</v>
      </c>
      <c r="J200" s="44">
        <v>42.374842000439919</v>
      </c>
      <c r="K200" s="44">
        <v>70.785396976744195</v>
      </c>
      <c r="L200" s="44">
        <v>70.785396976744195</v>
      </c>
      <c r="M200" s="44">
        <v>42.855400000000003</v>
      </c>
      <c r="N200" s="44">
        <v>309.60840000000002</v>
      </c>
      <c r="O200" s="44">
        <v>49.414900000000003</v>
      </c>
      <c r="P200" s="44">
        <v>12.741371455813955</v>
      </c>
      <c r="Q200" s="44">
        <v>12.741371455813955</v>
      </c>
      <c r="R200" s="44">
        <v>8.4664934316878959</v>
      </c>
      <c r="S200" s="44">
        <v>8.4664934316878959</v>
      </c>
      <c r="T200" s="44">
        <v>39.639822306976754</v>
      </c>
      <c r="U200" s="44">
        <v>39.639822306976754</v>
      </c>
      <c r="V200" s="44">
        <v>26.340201787473461</v>
      </c>
      <c r="W200" s="44">
        <v>26.340201787473461</v>
      </c>
      <c r="X200" s="44">
        <v>15.572787334883722</v>
      </c>
      <c r="Y200" s="44">
        <v>15.572787334883722</v>
      </c>
      <c r="Z200" s="44">
        <v>10.34793641650743</v>
      </c>
      <c r="AA200" s="44">
        <v>10.34793641650743</v>
      </c>
      <c r="AB200" s="44">
        <v>5.061764985206664</v>
      </c>
      <c r="AC200" s="44">
        <v>11.754215191595064</v>
      </c>
      <c r="AD200" s="44">
        <v>4.775338580663429</v>
      </c>
      <c r="AE200" s="44">
        <v>3.4652987057292055</v>
      </c>
      <c r="AF200" s="44">
        <v>10.780929306713086</v>
      </c>
      <c r="AG200" s="44">
        <v>4.2353650847801401</v>
      </c>
      <c r="AH200" s="44">
        <v>19.251659476273364</v>
      </c>
      <c r="AJ200" s="63" t="s">
        <v>63</v>
      </c>
      <c r="AK200" s="44">
        <v>0</v>
      </c>
      <c r="AL200" s="44">
        <v>0</v>
      </c>
      <c r="AM200" s="44">
        <v>49.414900000000003</v>
      </c>
      <c r="AN200" s="44">
        <v>49.414900000000003</v>
      </c>
      <c r="AO200" s="44">
        <v>0</v>
      </c>
      <c r="AP200" s="44">
        <v>0</v>
      </c>
      <c r="AQ200" s="44">
        <v>0</v>
      </c>
      <c r="AR200" s="44">
        <v>0</v>
      </c>
      <c r="AS200" s="44">
        <v>0</v>
      </c>
      <c r="AT200" s="44">
        <v>0</v>
      </c>
      <c r="AU200" s="44">
        <v>0</v>
      </c>
      <c r="AV200" s="44">
        <v>0</v>
      </c>
      <c r="AW200" s="44">
        <v>0</v>
      </c>
      <c r="AX200" s="44">
        <v>0</v>
      </c>
      <c r="AY200" s="44">
        <v>15.572787334883722</v>
      </c>
      <c r="AZ200" s="44">
        <v>0</v>
      </c>
      <c r="BA200" s="44">
        <v>0</v>
      </c>
      <c r="BB200" s="44">
        <v>0</v>
      </c>
      <c r="BC200" s="44">
        <v>15.572787334883722</v>
      </c>
      <c r="BD200" s="44">
        <v>15.572787334883722</v>
      </c>
      <c r="BE200" s="44">
        <v>0</v>
      </c>
      <c r="BF200" s="44">
        <v>0</v>
      </c>
      <c r="BG200" s="44">
        <v>0</v>
      </c>
      <c r="BH200" s="44">
        <v>15.572787334883722</v>
      </c>
      <c r="BI200" s="44">
        <v>10.34793641650743</v>
      </c>
      <c r="BJ200" s="44">
        <v>0</v>
      </c>
      <c r="BK200" s="44">
        <v>0</v>
      </c>
      <c r="BL200" s="44">
        <v>0</v>
      </c>
      <c r="BM200" s="44">
        <v>10.34793641650743</v>
      </c>
      <c r="BN200" s="44">
        <v>4.775338580663429</v>
      </c>
      <c r="BO200" s="44">
        <v>4.2353650847801401</v>
      </c>
      <c r="BP200" s="44">
        <v>0</v>
      </c>
      <c r="BQ200" s="44">
        <v>0</v>
      </c>
      <c r="BR200" s="44">
        <v>0</v>
      </c>
      <c r="BS200" s="44">
        <v>4.2353650847801401</v>
      </c>
      <c r="BT200" s="64">
        <v>2017</v>
      </c>
      <c r="BU200" s="44">
        <v>0</v>
      </c>
      <c r="BV200" s="44">
        <v>49.414900000000003</v>
      </c>
      <c r="BW200" s="44">
        <v>0</v>
      </c>
      <c r="BX200" s="44">
        <v>0</v>
      </c>
      <c r="BY200" s="44">
        <v>0</v>
      </c>
      <c r="BZ200" s="44">
        <v>0</v>
      </c>
      <c r="CA200" s="44">
        <v>0</v>
      </c>
      <c r="CB200" s="44">
        <v>0</v>
      </c>
      <c r="CC200" s="44">
        <v>0</v>
      </c>
      <c r="CD200" s="44">
        <v>0</v>
      </c>
      <c r="CE200" s="44">
        <v>0</v>
      </c>
      <c r="CF200" s="44">
        <v>15.572787334883722</v>
      </c>
      <c r="CG200" s="44">
        <v>0</v>
      </c>
      <c r="CH200" s="44">
        <v>0</v>
      </c>
      <c r="CI200" s="44">
        <v>0</v>
      </c>
      <c r="CJ200" s="44">
        <v>0</v>
      </c>
      <c r="CK200" s="44">
        <v>0</v>
      </c>
      <c r="CL200" s="44">
        <v>0</v>
      </c>
      <c r="CM200" s="44">
        <v>0</v>
      </c>
      <c r="CN200" s="44">
        <v>0</v>
      </c>
      <c r="CO200" s="44">
        <v>0</v>
      </c>
      <c r="CP200" s="44">
        <v>0</v>
      </c>
      <c r="CQ200" s="44">
        <v>0</v>
      </c>
      <c r="CR200" s="44">
        <v>0</v>
      </c>
      <c r="CS200" s="44">
        <v>0</v>
      </c>
      <c r="CT200" s="44">
        <v>0</v>
      </c>
      <c r="CU200" s="44">
        <v>0</v>
      </c>
      <c r="CV200" s="44">
        <v>0</v>
      </c>
      <c r="CW200" s="44">
        <v>0</v>
      </c>
      <c r="CX200" s="44">
        <v>0</v>
      </c>
      <c r="CY200" s="44">
        <v>0</v>
      </c>
      <c r="CZ200" s="44">
        <v>0</v>
      </c>
      <c r="DA200" s="44">
        <v>0</v>
      </c>
      <c r="DB200" s="44">
        <v>0</v>
      </c>
      <c r="DC200" s="44">
        <v>0</v>
      </c>
      <c r="DD200" s="44">
        <v>0</v>
      </c>
      <c r="DE200" s="44">
        <v>0</v>
      </c>
      <c r="DF200" s="44">
        <v>0</v>
      </c>
      <c r="DG200" s="44">
        <v>0</v>
      </c>
      <c r="DH200" s="44">
        <v>0</v>
      </c>
      <c r="DI200" s="44">
        <v>0</v>
      </c>
      <c r="DJ200" s="44">
        <v>0</v>
      </c>
      <c r="DK200" s="44">
        <v>0</v>
      </c>
      <c r="DL200" s="44">
        <v>0</v>
      </c>
      <c r="DM200" s="44">
        <v>0</v>
      </c>
      <c r="DN200" s="44">
        <v>0</v>
      </c>
      <c r="DO200" s="44">
        <v>0</v>
      </c>
      <c r="DP200" s="44">
        <v>0</v>
      </c>
      <c r="DQ200" s="44">
        <v>0</v>
      </c>
      <c r="DR200" s="44">
        <v>0</v>
      </c>
      <c r="DS200" s="44">
        <v>0</v>
      </c>
      <c r="DT200" s="44">
        <v>4.2353650847801401</v>
      </c>
      <c r="DU200" s="44">
        <v>0</v>
      </c>
      <c r="DV200" s="44">
        <v>0</v>
      </c>
      <c r="DW200" s="44">
        <v>0</v>
      </c>
      <c r="DX200" s="44">
        <v>0</v>
      </c>
      <c r="DY200" s="44">
        <v>0</v>
      </c>
      <c r="DZ200" s="44">
        <v>0</v>
      </c>
      <c r="EA200" s="44">
        <v>0</v>
      </c>
      <c r="EB200" s="44">
        <v>0</v>
      </c>
    </row>
    <row r="201" spans="2:132" x14ac:dyDescent="0.25">
      <c r="B201" s="41" t="s">
        <v>290</v>
      </c>
      <c r="C201" s="47" t="s">
        <v>101</v>
      </c>
      <c r="D201" s="46">
        <v>2</v>
      </c>
      <c r="E201" s="86" t="s">
        <v>52</v>
      </c>
      <c r="F201" s="43">
        <v>395.4</v>
      </c>
      <c r="G201" s="43">
        <v>47.221558139534885</v>
      </c>
      <c r="H201" s="44">
        <v>47.221558139534885</v>
      </c>
      <c r="I201" s="44">
        <v>31.378177240096782</v>
      </c>
      <c r="J201" s="44">
        <v>31.378177240096782</v>
      </c>
      <c r="K201" s="44">
        <v>52.415929534883723</v>
      </c>
      <c r="L201" s="44">
        <v>52.415929534883723</v>
      </c>
      <c r="M201" s="44">
        <v>38.749199999999995</v>
      </c>
      <c r="N201" s="44">
        <v>279.94319999999999</v>
      </c>
      <c r="O201" s="44">
        <v>44.680199999999999</v>
      </c>
      <c r="P201" s="44">
        <v>9.4348673162790693</v>
      </c>
      <c r="Q201" s="44">
        <v>9.4348673162790693</v>
      </c>
      <c r="R201" s="44">
        <v>6.269359812571337</v>
      </c>
      <c r="S201" s="44">
        <v>6.269359812571337</v>
      </c>
      <c r="T201" s="44">
        <v>29.352920539534889</v>
      </c>
      <c r="U201" s="44">
        <v>29.352920539534889</v>
      </c>
      <c r="V201" s="44">
        <v>19.504674972444164</v>
      </c>
      <c r="W201" s="44">
        <v>19.504674972444164</v>
      </c>
      <c r="X201" s="44">
        <v>11.531504497674419</v>
      </c>
      <c r="Y201" s="44">
        <v>11.531504497674419</v>
      </c>
      <c r="Z201" s="44">
        <v>7.6625508820316348</v>
      </c>
      <c r="AA201" s="44">
        <v>7.6625508820316348</v>
      </c>
      <c r="AB201" s="44">
        <v>6.1807267661205207</v>
      </c>
      <c r="AC201" s="44">
        <v>14.352620609956251</v>
      </c>
      <c r="AD201" s="44">
        <v>5.8309824871470965</v>
      </c>
      <c r="AE201" s="44">
        <v>2.5660215317645343</v>
      </c>
      <c r="AF201" s="44">
        <v>7.9831780988229983</v>
      </c>
      <c r="AG201" s="44">
        <v>3.1362485388233203</v>
      </c>
      <c r="AH201" s="44">
        <v>14.255675176469637</v>
      </c>
      <c r="AJ201" s="63" t="s">
        <v>63</v>
      </c>
      <c r="AK201" s="44">
        <v>0</v>
      </c>
      <c r="AL201" s="44">
        <v>0</v>
      </c>
      <c r="AM201" s="44">
        <v>44.680199999999999</v>
      </c>
      <c r="AN201" s="44">
        <v>44.680199999999999</v>
      </c>
      <c r="AO201" s="44">
        <v>0</v>
      </c>
      <c r="AP201" s="44">
        <v>0</v>
      </c>
      <c r="AQ201" s="44">
        <v>0</v>
      </c>
      <c r="AR201" s="44">
        <v>0</v>
      </c>
      <c r="AS201" s="44">
        <v>0</v>
      </c>
      <c r="AT201" s="44">
        <v>0</v>
      </c>
      <c r="AU201" s="44">
        <v>0</v>
      </c>
      <c r="AV201" s="44">
        <v>0</v>
      </c>
      <c r="AW201" s="44">
        <v>0</v>
      </c>
      <c r="AX201" s="44">
        <v>0</v>
      </c>
      <c r="AY201" s="44">
        <v>11.531504497674419</v>
      </c>
      <c r="AZ201" s="44">
        <v>0</v>
      </c>
      <c r="BA201" s="44">
        <v>0</v>
      </c>
      <c r="BB201" s="44">
        <v>0</v>
      </c>
      <c r="BC201" s="44">
        <v>11.531504497674419</v>
      </c>
      <c r="BD201" s="44">
        <v>11.531504497674419</v>
      </c>
      <c r="BE201" s="44">
        <v>0</v>
      </c>
      <c r="BF201" s="44">
        <v>0</v>
      </c>
      <c r="BG201" s="44">
        <v>0</v>
      </c>
      <c r="BH201" s="44">
        <v>11.531504497674419</v>
      </c>
      <c r="BI201" s="44">
        <v>7.6625508820316348</v>
      </c>
      <c r="BJ201" s="44">
        <v>0</v>
      </c>
      <c r="BK201" s="44">
        <v>0</v>
      </c>
      <c r="BL201" s="44">
        <v>0</v>
      </c>
      <c r="BM201" s="44">
        <v>7.6625508820316348</v>
      </c>
      <c r="BN201" s="44">
        <v>5.8309824871470965</v>
      </c>
      <c r="BO201" s="44">
        <v>3.1362485388233203</v>
      </c>
      <c r="BP201" s="44">
        <v>0</v>
      </c>
      <c r="BQ201" s="44">
        <v>0</v>
      </c>
      <c r="BR201" s="44">
        <v>0</v>
      </c>
      <c r="BS201" s="44">
        <v>3.1362485388233203</v>
      </c>
      <c r="BT201" s="64">
        <v>2017</v>
      </c>
      <c r="BU201" s="44">
        <v>0</v>
      </c>
      <c r="BV201" s="44">
        <v>44.680199999999999</v>
      </c>
      <c r="BW201" s="44">
        <v>0</v>
      </c>
      <c r="BX201" s="44">
        <v>0</v>
      </c>
      <c r="BY201" s="44">
        <v>0</v>
      </c>
      <c r="BZ201" s="44">
        <v>0</v>
      </c>
      <c r="CA201" s="44">
        <v>0</v>
      </c>
      <c r="CB201" s="44">
        <v>0</v>
      </c>
      <c r="CC201" s="44">
        <v>0</v>
      </c>
      <c r="CD201" s="44">
        <v>0</v>
      </c>
      <c r="CE201" s="44">
        <v>0</v>
      </c>
      <c r="CF201" s="44">
        <v>11.531504497674419</v>
      </c>
      <c r="CG201" s="44">
        <v>0</v>
      </c>
      <c r="CH201" s="44">
        <v>0</v>
      </c>
      <c r="CI201" s="44">
        <v>0</v>
      </c>
      <c r="CJ201" s="44">
        <v>0</v>
      </c>
      <c r="CK201" s="44">
        <v>0</v>
      </c>
      <c r="CL201" s="44">
        <v>0</v>
      </c>
      <c r="CM201" s="44">
        <v>0</v>
      </c>
      <c r="CN201" s="44">
        <v>0</v>
      </c>
      <c r="CO201" s="44">
        <v>0</v>
      </c>
      <c r="CP201" s="44">
        <v>0</v>
      </c>
      <c r="CQ201" s="44">
        <v>0</v>
      </c>
      <c r="CR201" s="44">
        <v>0</v>
      </c>
      <c r="CS201" s="44">
        <v>0</v>
      </c>
      <c r="CT201" s="44">
        <v>0</v>
      </c>
      <c r="CU201" s="44">
        <v>0</v>
      </c>
      <c r="CV201" s="44">
        <v>0</v>
      </c>
      <c r="CW201" s="44">
        <v>0</v>
      </c>
      <c r="CX201" s="44">
        <v>0</v>
      </c>
      <c r="CY201" s="44">
        <v>0</v>
      </c>
      <c r="CZ201" s="44">
        <v>0</v>
      </c>
      <c r="DA201" s="44">
        <v>0</v>
      </c>
      <c r="DB201" s="44">
        <v>0</v>
      </c>
      <c r="DC201" s="44">
        <v>0</v>
      </c>
      <c r="DD201" s="44">
        <v>0</v>
      </c>
      <c r="DE201" s="44">
        <v>0</v>
      </c>
      <c r="DF201" s="44">
        <v>0</v>
      </c>
      <c r="DG201" s="44">
        <v>0</v>
      </c>
      <c r="DH201" s="44">
        <v>0</v>
      </c>
      <c r="DI201" s="44">
        <v>0</v>
      </c>
      <c r="DJ201" s="44">
        <v>0</v>
      </c>
      <c r="DK201" s="44">
        <v>0</v>
      </c>
      <c r="DL201" s="44">
        <v>0</v>
      </c>
      <c r="DM201" s="44">
        <v>0</v>
      </c>
      <c r="DN201" s="44">
        <v>0</v>
      </c>
      <c r="DO201" s="44">
        <v>0</v>
      </c>
      <c r="DP201" s="44">
        <v>0</v>
      </c>
      <c r="DQ201" s="44">
        <v>0</v>
      </c>
      <c r="DR201" s="44">
        <v>0</v>
      </c>
      <c r="DS201" s="44">
        <v>0</v>
      </c>
      <c r="DT201" s="44">
        <v>3.1362485388233203</v>
      </c>
      <c r="DU201" s="44">
        <v>0</v>
      </c>
      <c r="DV201" s="44">
        <v>0</v>
      </c>
      <c r="DW201" s="44">
        <v>0</v>
      </c>
      <c r="DX201" s="44">
        <v>0</v>
      </c>
      <c r="DY201" s="44">
        <v>0</v>
      </c>
      <c r="DZ201" s="44">
        <v>0</v>
      </c>
      <c r="EA201" s="44">
        <v>0</v>
      </c>
      <c r="EB201" s="44">
        <v>0</v>
      </c>
    </row>
    <row r="202" spans="2:132" x14ac:dyDescent="0.25">
      <c r="B202" s="41" t="s">
        <v>291</v>
      </c>
      <c r="C202" s="47" t="s">
        <v>101</v>
      </c>
      <c r="D202" s="46">
        <v>2</v>
      </c>
      <c r="E202" s="86" t="s">
        <v>52</v>
      </c>
      <c r="F202" s="43">
        <v>391.1</v>
      </c>
      <c r="G202" s="43">
        <v>80.728674418604655</v>
      </c>
      <c r="H202" s="44">
        <v>80.728674418604655</v>
      </c>
      <c r="I202" s="44">
        <v>53.643267059929215</v>
      </c>
      <c r="J202" s="44">
        <v>53.643267059929215</v>
      </c>
      <c r="K202" s="44">
        <v>83.150534651162801</v>
      </c>
      <c r="L202" s="44">
        <v>83.150534651162801</v>
      </c>
      <c r="M202" s="44">
        <v>38.327800000000003</v>
      </c>
      <c r="N202" s="44">
        <v>276.89879999999999</v>
      </c>
      <c r="O202" s="44">
        <v>44.194300000000005</v>
      </c>
      <c r="P202" s="44">
        <v>16.630106930232561</v>
      </c>
      <c r="Q202" s="44">
        <v>16.630106930232561</v>
      </c>
      <c r="R202" s="44">
        <v>11.05051301434542</v>
      </c>
      <c r="S202" s="44">
        <v>11.05051301434542</v>
      </c>
      <c r="T202" s="44">
        <v>49.890320790697679</v>
      </c>
      <c r="U202" s="44">
        <v>49.890320790697679</v>
      </c>
      <c r="V202" s="44">
        <v>33.151539043036259</v>
      </c>
      <c r="W202" s="44">
        <v>33.151539043036259</v>
      </c>
      <c r="X202" s="44">
        <v>20.7876336627907</v>
      </c>
      <c r="Y202" s="44">
        <v>20.7876336627907</v>
      </c>
      <c r="Z202" s="44">
        <v>13.813141267931774</v>
      </c>
      <c r="AA202" s="44">
        <v>13.813141267931774</v>
      </c>
      <c r="AB202" s="44">
        <v>3.46841815852749</v>
      </c>
      <c r="AC202" s="44">
        <v>8.3525171980866073</v>
      </c>
      <c r="AD202" s="44">
        <v>3.1994387911314806</v>
      </c>
      <c r="AE202" s="44">
        <v>4.5229266112618589</v>
      </c>
      <c r="AF202" s="44">
        <v>13.568779833785575</v>
      </c>
      <c r="AG202" s="44">
        <v>5.6536582640773227</v>
      </c>
      <c r="AH202" s="44">
        <v>22.614633056309291</v>
      </c>
      <c r="AJ202" s="63" t="s">
        <v>63</v>
      </c>
      <c r="AK202" s="44">
        <v>0</v>
      </c>
      <c r="AL202" s="44">
        <v>0</v>
      </c>
      <c r="AM202" s="44">
        <v>44.194300000000005</v>
      </c>
      <c r="AN202" s="44">
        <v>44.194300000000005</v>
      </c>
      <c r="AO202" s="44">
        <v>0</v>
      </c>
      <c r="AP202" s="44">
        <v>0</v>
      </c>
      <c r="AQ202" s="44">
        <v>0</v>
      </c>
      <c r="AR202" s="44">
        <v>0</v>
      </c>
      <c r="AS202" s="44">
        <v>0</v>
      </c>
      <c r="AT202" s="44">
        <v>0</v>
      </c>
      <c r="AU202" s="44">
        <v>0</v>
      </c>
      <c r="AV202" s="44">
        <v>0</v>
      </c>
      <c r="AW202" s="44">
        <v>0</v>
      </c>
      <c r="AX202" s="44">
        <v>0</v>
      </c>
      <c r="AY202" s="44">
        <v>20.7876336627907</v>
      </c>
      <c r="AZ202" s="44">
        <v>0</v>
      </c>
      <c r="BA202" s="44">
        <v>0</v>
      </c>
      <c r="BB202" s="44">
        <v>0</v>
      </c>
      <c r="BC202" s="44">
        <v>20.7876336627907</v>
      </c>
      <c r="BD202" s="44">
        <v>20.7876336627907</v>
      </c>
      <c r="BE202" s="44">
        <v>0</v>
      </c>
      <c r="BF202" s="44">
        <v>0</v>
      </c>
      <c r="BG202" s="44">
        <v>0</v>
      </c>
      <c r="BH202" s="44">
        <v>20.7876336627907</v>
      </c>
      <c r="BI202" s="44">
        <v>13.813141267931774</v>
      </c>
      <c r="BJ202" s="44">
        <v>0</v>
      </c>
      <c r="BK202" s="44">
        <v>0</v>
      </c>
      <c r="BL202" s="44">
        <v>0</v>
      </c>
      <c r="BM202" s="44">
        <v>13.813141267931774</v>
      </c>
      <c r="BN202" s="44">
        <v>3.1994387911314806</v>
      </c>
      <c r="BO202" s="44">
        <v>5.6536582640773227</v>
      </c>
      <c r="BP202" s="44">
        <v>0</v>
      </c>
      <c r="BQ202" s="44">
        <v>0</v>
      </c>
      <c r="BR202" s="44">
        <v>0</v>
      </c>
      <c r="BS202" s="44">
        <v>5.6536582640773227</v>
      </c>
      <c r="BT202" s="64">
        <v>2017</v>
      </c>
      <c r="BU202" s="44">
        <v>0</v>
      </c>
      <c r="BV202" s="44">
        <v>44.194300000000005</v>
      </c>
      <c r="BW202" s="44">
        <v>0</v>
      </c>
      <c r="BX202" s="44">
        <v>0</v>
      </c>
      <c r="BY202" s="44">
        <v>0</v>
      </c>
      <c r="BZ202" s="44">
        <v>0</v>
      </c>
      <c r="CA202" s="44">
        <v>0</v>
      </c>
      <c r="CB202" s="44">
        <v>0</v>
      </c>
      <c r="CC202" s="44">
        <v>0</v>
      </c>
      <c r="CD202" s="44">
        <v>0</v>
      </c>
      <c r="CE202" s="44">
        <v>0</v>
      </c>
      <c r="CF202" s="44">
        <v>20.7876336627907</v>
      </c>
      <c r="CG202" s="44">
        <v>0</v>
      </c>
      <c r="CH202" s="44">
        <v>0</v>
      </c>
      <c r="CI202" s="44">
        <v>0</v>
      </c>
      <c r="CJ202" s="44">
        <v>0</v>
      </c>
      <c r="CK202" s="44">
        <v>0</v>
      </c>
      <c r="CL202" s="44">
        <v>0</v>
      </c>
      <c r="CM202" s="44">
        <v>0</v>
      </c>
      <c r="CN202" s="44">
        <v>0</v>
      </c>
      <c r="CO202" s="44">
        <v>0</v>
      </c>
      <c r="CP202" s="44">
        <v>0</v>
      </c>
      <c r="CQ202" s="44">
        <v>0</v>
      </c>
      <c r="CR202" s="44">
        <v>0</v>
      </c>
      <c r="CS202" s="44">
        <v>0</v>
      </c>
      <c r="CT202" s="44">
        <v>0</v>
      </c>
      <c r="CU202" s="44">
        <v>0</v>
      </c>
      <c r="CV202" s="44">
        <v>0</v>
      </c>
      <c r="CW202" s="44">
        <v>0</v>
      </c>
      <c r="CX202" s="44">
        <v>0</v>
      </c>
      <c r="CY202" s="44">
        <v>0</v>
      </c>
      <c r="CZ202" s="44">
        <v>0</v>
      </c>
      <c r="DA202" s="44">
        <v>0</v>
      </c>
      <c r="DB202" s="44">
        <v>0</v>
      </c>
      <c r="DC202" s="44">
        <v>0</v>
      </c>
      <c r="DD202" s="44">
        <v>0</v>
      </c>
      <c r="DE202" s="44">
        <v>0</v>
      </c>
      <c r="DF202" s="44">
        <v>0</v>
      </c>
      <c r="DG202" s="44">
        <v>0</v>
      </c>
      <c r="DH202" s="44">
        <v>0</v>
      </c>
      <c r="DI202" s="44">
        <v>0</v>
      </c>
      <c r="DJ202" s="44">
        <v>0</v>
      </c>
      <c r="DK202" s="44">
        <v>0</v>
      </c>
      <c r="DL202" s="44">
        <v>0</v>
      </c>
      <c r="DM202" s="44">
        <v>0</v>
      </c>
      <c r="DN202" s="44">
        <v>0</v>
      </c>
      <c r="DO202" s="44">
        <v>0</v>
      </c>
      <c r="DP202" s="44">
        <v>0</v>
      </c>
      <c r="DQ202" s="44">
        <v>0</v>
      </c>
      <c r="DR202" s="44">
        <v>0</v>
      </c>
      <c r="DS202" s="44">
        <v>0</v>
      </c>
      <c r="DT202" s="44">
        <v>5.6536582640773227</v>
      </c>
      <c r="DU202" s="44">
        <v>0</v>
      </c>
      <c r="DV202" s="44">
        <v>0</v>
      </c>
      <c r="DW202" s="44">
        <v>0</v>
      </c>
      <c r="DX202" s="44">
        <v>0</v>
      </c>
      <c r="DY202" s="44">
        <v>0</v>
      </c>
      <c r="DZ202" s="44">
        <v>0</v>
      </c>
      <c r="EA202" s="44">
        <v>0</v>
      </c>
      <c r="EB202" s="44">
        <v>0</v>
      </c>
    </row>
    <row r="203" spans="2:132" x14ac:dyDescent="0.25">
      <c r="B203" s="41" t="s">
        <v>292</v>
      </c>
      <c r="C203" s="47" t="s">
        <v>101</v>
      </c>
      <c r="D203" s="46">
        <v>2</v>
      </c>
      <c r="E203" s="86" t="s">
        <v>52</v>
      </c>
      <c r="F203" s="43">
        <v>392.5</v>
      </c>
      <c r="G203" s="43">
        <v>81.017476744186041</v>
      </c>
      <c r="H203" s="44">
        <v>81.017476744186041</v>
      </c>
      <c r="I203" s="44">
        <v>53.83517285288648</v>
      </c>
      <c r="J203" s="44">
        <v>53.83517285288648</v>
      </c>
      <c r="K203" s="44">
        <v>83.448001046511621</v>
      </c>
      <c r="L203" s="44">
        <v>83.448001046511621</v>
      </c>
      <c r="M203" s="44">
        <v>38.465000000000003</v>
      </c>
      <c r="N203" s="44">
        <v>277.89</v>
      </c>
      <c r="O203" s="44">
        <v>44.352499999999999</v>
      </c>
      <c r="P203" s="44">
        <v>16.689600209302323</v>
      </c>
      <c r="Q203" s="44">
        <v>16.689600209302323</v>
      </c>
      <c r="R203" s="44">
        <v>11.090045607694613</v>
      </c>
      <c r="S203" s="44">
        <v>11.090045607694613</v>
      </c>
      <c r="T203" s="44">
        <v>50.068800627906974</v>
      </c>
      <c r="U203" s="44">
        <v>50.068800627906974</v>
      </c>
      <c r="V203" s="44">
        <v>33.270136823083845</v>
      </c>
      <c r="W203" s="44">
        <v>33.270136823083845</v>
      </c>
      <c r="X203" s="44">
        <v>20.862000261627905</v>
      </c>
      <c r="Y203" s="44">
        <v>20.862000261627905</v>
      </c>
      <c r="Z203" s="44">
        <v>13.862557009618268</v>
      </c>
      <c r="AA203" s="44">
        <v>13.862557009618268</v>
      </c>
      <c r="AB203" s="44">
        <v>3.4684257721457712</v>
      </c>
      <c r="AC203" s="44">
        <v>8.3525355329224666</v>
      </c>
      <c r="AD203" s="44">
        <v>3.1994458143058941</v>
      </c>
      <c r="AE203" s="44">
        <v>4.5391071286947726</v>
      </c>
      <c r="AF203" s="44">
        <v>13.617321386084319</v>
      </c>
      <c r="AG203" s="44">
        <v>5.673883910868466</v>
      </c>
      <c r="AH203" s="44">
        <v>22.695535643473864</v>
      </c>
      <c r="AJ203" s="63" t="s">
        <v>63</v>
      </c>
      <c r="AK203" s="44">
        <v>0</v>
      </c>
      <c r="AL203" s="44">
        <v>0</v>
      </c>
      <c r="AM203" s="44">
        <v>44.352499999999999</v>
      </c>
      <c r="AN203" s="44">
        <v>44.352499999999999</v>
      </c>
      <c r="AO203" s="44">
        <v>0</v>
      </c>
      <c r="AP203" s="44">
        <v>0</v>
      </c>
      <c r="AQ203" s="44">
        <v>0</v>
      </c>
      <c r="AR203" s="44">
        <v>0</v>
      </c>
      <c r="AS203" s="44">
        <v>0</v>
      </c>
      <c r="AT203" s="44">
        <v>0</v>
      </c>
      <c r="AU203" s="44">
        <v>0</v>
      </c>
      <c r="AV203" s="44">
        <v>0</v>
      </c>
      <c r="AW203" s="44">
        <v>0</v>
      </c>
      <c r="AX203" s="44">
        <v>0</v>
      </c>
      <c r="AY203" s="44">
        <v>20.862000261627905</v>
      </c>
      <c r="AZ203" s="44">
        <v>0</v>
      </c>
      <c r="BA203" s="44">
        <v>0</v>
      </c>
      <c r="BB203" s="44">
        <v>0</v>
      </c>
      <c r="BC203" s="44">
        <v>20.862000261627905</v>
      </c>
      <c r="BD203" s="44">
        <v>20.862000261627905</v>
      </c>
      <c r="BE203" s="44">
        <v>0</v>
      </c>
      <c r="BF203" s="44">
        <v>0</v>
      </c>
      <c r="BG203" s="44">
        <v>0</v>
      </c>
      <c r="BH203" s="44">
        <v>20.862000261627905</v>
      </c>
      <c r="BI203" s="44">
        <v>13.862557009618268</v>
      </c>
      <c r="BJ203" s="44">
        <v>0</v>
      </c>
      <c r="BK203" s="44">
        <v>0</v>
      </c>
      <c r="BL203" s="44">
        <v>0</v>
      </c>
      <c r="BM203" s="44">
        <v>13.862557009618268</v>
      </c>
      <c r="BN203" s="44">
        <v>3.1994458143058941</v>
      </c>
      <c r="BO203" s="44">
        <v>5.673883910868466</v>
      </c>
      <c r="BP203" s="44">
        <v>0</v>
      </c>
      <c r="BQ203" s="44">
        <v>0</v>
      </c>
      <c r="BR203" s="44">
        <v>0</v>
      </c>
      <c r="BS203" s="44">
        <v>5.673883910868466</v>
      </c>
      <c r="BT203" s="64">
        <v>2017</v>
      </c>
      <c r="BU203" s="44">
        <v>0</v>
      </c>
      <c r="BV203" s="44">
        <v>44.352499999999999</v>
      </c>
      <c r="BW203" s="44">
        <v>0</v>
      </c>
      <c r="BX203" s="44">
        <v>0</v>
      </c>
      <c r="BY203" s="44">
        <v>0</v>
      </c>
      <c r="BZ203" s="44">
        <v>0</v>
      </c>
      <c r="CA203" s="44">
        <v>0</v>
      </c>
      <c r="CB203" s="44">
        <v>0</v>
      </c>
      <c r="CC203" s="44">
        <v>0</v>
      </c>
      <c r="CD203" s="44">
        <v>0</v>
      </c>
      <c r="CE203" s="44">
        <v>0</v>
      </c>
      <c r="CF203" s="44">
        <v>20.862000261627905</v>
      </c>
      <c r="CG203" s="44">
        <v>0</v>
      </c>
      <c r="CH203" s="44">
        <v>0</v>
      </c>
      <c r="CI203" s="44">
        <v>0</v>
      </c>
      <c r="CJ203" s="44">
        <v>0</v>
      </c>
      <c r="CK203" s="44">
        <v>0</v>
      </c>
      <c r="CL203" s="44">
        <v>0</v>
      </c>
      <c r="CM203" s="44">
        <v>0</v>
      </c>
      <c r="CN203" s="44">
        <v>0</v>
      </c>
      <c r="CO203" s="44">
        <v>0</v>
      </c>
      <c r="CP203" s="44">
        <v>0</v>
      </c>
      <c r="CQ203" s="44">
        <v>0</v>
      </c>
      <c r="CR203" s="44">
        <v>0</v>
      </c>
      <c r="CS203" s="44">
        <v>0</v>
      </c>
      <c r="CT203" s="44">
        <v>0</v>
      </c>
      <c r="CU203" s="44">
        <v>0</v>
      </c>
      <c r="CV203" s="44">
        <v>0</v>
      </c>
      <c r="CW203" s="44">
        <v>0</v>
      </c>
      <c r="CX203" s="44">
        <v>0</v>
      </c>
      <c r="CY203" s="44">
        <v>0</v>
      </c>
      <c r="CZ203" s="44">
        <v>0</v>
      </c>
      <c r="DA203" s="44">
        <v>0</v>
      </c>
      <c r="DB203" s="44">
        <v>0</v>
      </c>
      <c r="DC203" s="44">
        <v>0</v>
      </c>
      <c r="DD203" s="44">
        <v>0</v>
      </c>
      <c r="DE203" s="44">
        <v>0</v>
      </c>
      <c r="DF203" s="44">
        <v>0</v>
      </c>
      <c r="DG203" s="44">
        <v>0</v>
      </c>
      <c r="DH203" s="44">
        <v>0</v>
      </c>
      <c r="DI203" s="44">
        <v>0</v>
      </c>
      <c r="DJ203" s="44">
        <v>0</v>
      </c>
      <c r="DK203" s="44">
        <v>0</v>
      </c>
      <c r="DL203" s="44">
        <v>0</v>
      </c>
      <c r="DM203" s="44">
        <v>0</v>
      </c>
      <c r="DN203" s="44">
        <v>0</v>
      </c>
      <c r="DO203" s="44">
        <v>0</v>
      </c>
      <c r="DP203" s="44">
        <v>0</v>
      </c>
      <c r="DQ203" s="44">
        <v>0</v>
      </c>
      <c r="DR203" s="44">
        <v>0</v>
      </c>
      <c r="DS203" s="44">
        <v>0</v>
      </c>
      <c r="DT203" s="44">
        <v>5.673883910868466</v>
      </c>
      <c r="DU203" s="44">
        <v>0</v>
      </c>
      <c r="DV203" s="44">
        <v>0</v>
      </c>
      <c r="DW203" s="44">
        <v>0</v>
      </c>
      <c r="DX203" s="44">
        <v>0</v>
      </c>
      <c r="DY203" s="44">
        <v>0</v>
      </c>
      <c r="DZ203" s="44">
        <v>0</v>
      </c>
      <c r="EA203" s="44">
        <v>0</v>
      </c>
      <c r="EB203" s="44">
        <v>0</v>
      </c>
    </row>
    <row r="204" spans="2:132" x14ac:dyDescent="0.25">
      <c r="B204" s="41" t="s">
        <v>293</v>
      </c>
      <c r="C204" s="47" t="s">
        <v>101</v>
      </c>
      <c r="D204" s="46">
        <v>2</v>
      </c>
      <c r="E204" s="86" t="s">
        <v>52</v>
      </c>
      <c r="F204" s="43">
        <v>552.57000000000005</v>
      </c>
      <c r="G204" s="43">
        <v>114.62387209302327</v>
      </c>
      <c r="H204" s="44">
        <v>114.62387209302327</v>
      </c>
      <c r="I204" s="44">
        <v>76.166232462156813</v>
      </c>
      <c r="J204" s="44">
        <v>76.166232462156813</v>
      </c>
      <c r="K204" s="44">
        <v>118.06258825581396</v>
      </c>
      <c r="L204" s="44">
        <v>118.06258825581396</v>
      </c>
      <c r="M204" s="44">
        <v>54.151860000000006</v>
      </c>
      <c r="N204" s="44">
        <v>391.21956000000006</v>
      </c>
      <c r="O204" s="44">
        <v>62.44041</v>
      </c>
      <c r="P204" s="44">
        <v>23.612517651162793</v>
      </c>
      <c r="Q204" s="44">
        <v>23.612517651162793</v>
      </c>
      <c r="R204" s="44">
        <v>15.690243887204305</v>
      </c>
      <c r="S204" s="44">
        <v>15.690243887204305</v>
      </c>
      <c r="T204" s="44">
        <v>70.83755295348837</v>
      </c>
      <c r="U204" s="44">
        <v>70.83755295348837</v>
      </c>
      <c r="V204" s="44">
        <v>47.070731661612911</v>
      </c>
      <c r="W204" s="44">
        <v>47.070731661612911</v>
      </c>
      <c r="X204" s="44">
        <v>29.515647063953491</v>
      </c>
      <c r="Y204" s="44">
        <v>29.515647063953491</v>
      </c>
      <c r="Z204" s="44">
        <v>19.612804859005379</v>
      </c>
      <c r="AA204" s="44">
        <v>19.612804859005379</v>
      </c>
      <c r="AB204" s="44">
        <v>3.4513077291400096</v>
      </c>
      <c r="AC204" s="44">
        <v>8.3113124905820648</v>
      </c>
      <c r="AD204" s="44">
        <v>3.1836552930026212</v>
      </c>
      <c r="AE204" s="44">
        <v>6.4219481505066343</v>
      </c>
      <c r="AF204" s="44">
        <v>19.2658444515199</v>
      </c>
      <c r="AG204" s="44">
        <v>8.0274351881332926</v>
      </c>
      <c r="AH204" s="44">
        <v>32.10974075253317</v>
      </c>
      <c r="AJ204" s="63" t="s">
        <v>63</v>
      </c>
      <c r="AK204" s="44">
        <v>0</v>
      </c>
      <c r="AL204" s="44">
        <v>0</v>
      </c>
      <c r="AM204" s="44">
        <v>62.44041</v>
      </c>
      <c r="AN204" s="44">
        <v>62.44041</v>
      </c>
      <c r="AO204" s="44">
        <v>0</v>
      </c>
      <c r="AP204" s="44">
        <v>0</v>
      </c>
      <c r="AQ204" s="44">
        <v>0</v>
      </c>
      <c r="AR204" s="44">
        <v>0</v>
      </c>
      <c r="AS204" s="44">
        <v>0</v>
      </c>
      <c r="AT204" s="44">
        <v>0</v>
      </c>
      <c r="AU204" s="44">
        <v>0</v>
      </c>
      <c r="AV204" s="44">
        <v>0</v>
      </c>
      <c r="AW204" s="44">
        <v>0</v>
      </c>
      <c r="AX204" s="44">
        <v>0</v>
      </c>
      <c r="AY204" s="44">
        <v>29.515647063953491</v>
      </c>
      <c r="AZ204" s="44">
        <v>0</v>
      </c>
      <c r="BA204" s="44">
        <v>0</v>
      </c>
      <c r="BB204" s="44">
        <v>0</v>
      </c>
      <c r="BC204" s="44">
        <v>29.515647063953491</v>
      </c>
      <c r="BD204" s="44">
        <v>29.515647063953491</v>
      </c>
      <c r="BE204" s="44">
        <v>0</v>
      </c>
      <c r="BF204" s="44">
        <v>0</v>
      </c>
      <c r="BG204" s="44">
        <v>0</v>
      </c>
      <c r="BH204" s="44">
        <v>29.515647063953491</v>
      </c>
      <c r="BI204" s="44">
        <v>19.612804859005379</v>
      </c>
      <c r="BJ204" s="44">
        <v>0</v>
      </c>
      <c r="BK204" s="44">
        <v>0</v>
      </c>
      <c r="BL204" s="44">
        <v>0</v>
      </c>
      <c r="BM204" s="44">
        <v>19.612804859005379</v>
      </c>
      <c r="BN204" s="44">
        <v>3.1836552930026212</v>
      </c>
      <c r="BO204" s="44">
        <v>8.0274351881332926</v>
      </c>
      <c r="BP204" s="44">
        <v>0</v>
      </c>
      <c r="BQ204" s="44">
        <v>0</v>
      </c>
      <c r="BR204" s="44">
        <v>0</v>
      </c>
      <c r="BS204" s="44">
        <v>8.0274351881332926</v>
      </c>
      <c r="BT204" s="64">
        <v>2017</v>
      </c>
      <c r="BU204" s="44">
        <v>0</v>
      </c>
      <c r="BV204" s="44">
        <v>62.44041</v>
      </c>
      <c r="BW204" s="44">
        <v>0</v>
      </c>
      <c r="BX204" s="44">
        <v>0</v>
      </c>
      <c r="BY204" s="44">
        <v>0</v>
      </c>
      <c r="BZ204" s="44">
        <v>0</v>
      </c>
      <c r="CA204" s="44">
        <v>0</v>
      </c>
      <c r="CB204" s="44">
        <v>0</v>
      </c>
      <c r="CC204" s="44">
        <v>0</v>
      </c>
      <c r="CD204" s="44">
        <v>0</v>
      </c>
      <c r="CE204" s="44">
        <v>0</v>
      </c>
      <c r="CF204" s="44">
        <v>29.515647063953491</v>
      </c>
      <c r="CG204" s="44">
        <v>0</v>
      </c>
      <c r="CH204" s="44">
        <v>0</v>
      </c>
      <c r="CI204" s="44">
        <v>0</v>
      </c>
      <c r="CJ204" s="44">
        <v>0</v>
      </c>
      <c r="CK204" s="44">
        <v>0</v>
      </c>
      <c r="CL204" s="44">
        <v>0</v>
      </c>
      <c r="CM204" s="44">
        <v>0</v>
      </c>
      <c r="CN204" s="44">
        <v>0</v>
      </c>
      <c r="CO204" s="44">
        <v>0</v>
      </c>
      <c r="CP204" s="44">
        <v>0</v>
      </c>
      <c r="CQ204" s="44">
        <v>0</v>
      </c>
      <c r="CR204" s="44">
        <v>0</v>
      </c>
      <c r="CS204" s="44">
        <v>0</v>
      </c>
      <c r="CT204" s="44">
        <v>0</v>
      </c>
      <c r="CU204" s="44">
        <v>0</v>
      </c>
      <c r="CV204" s="44">
        <v>0</v>
      </c>
      <c r="CW204" s="44">
        <v>0</v>
      </c>
      <c r="CX204" s="44">
        <v>0</v>
      </c>
      <c r="CY204" s="44">
        <v>0</v>
      </c>
      <c r="CZ204" s="44">
        <v>0</v>
      </c>
      <c r="DA204" s="44">
        <v>0</v>
      </c>
      <c r="DB204" s="44">
        <v>0</v>
      </c>
      <c r="DC204" s="44">
        <v>0</v>
      </c>
      <c r="DD204" s="44">
        <v>0</v>
      </c>
      <c r="DE204" s="44">
        <v>0</v>
      </c>
      <c r="DF204" s="44">
        <v>0</v>
      </c>
      <c r="DG204" s="44">
        <v>0</v>
      </c>
      <c r="DH204" s="44">
        <v>0</v>
      </c>
      <c r="DI204" s="44">
        <v>0</v>
      </c>
      <c r="DJ204" s="44">
        <v>0</v>
      </c>
      <c r="DK204" s="44">
        <v>0</v>
      </c>
      <c r="DL204" s="44">
        <v>0</v>
      </c>
      <c r="DM204" s="44">
        <v>0</v>
      </c>
      <c r="DN204" s="44">
        <v>0</v>
      </c>
      <c r="DO204" s="44">
        <v>0</v>
      </c>
      <c r="DP204" s="44">
        <v>0</v>
      </c>
      <c r="DQ204" s="44">
        <v>0</v>
      </c>
      <c r="DR204" s="44">
        <v>0</v>
      </c>
      <c r="DS204" s="44">
        <v>0</v>
      </c>
      <c r="DT204" s="44">
        <v>8.0274351881332926</v>
      </c>
      <c r="DU204" s="44">
        <v>0</v>
      </c>
      <c r="DV204" s="44">
        <v>0</v>
      </c>
      <c r="DW204" s="44">
        <v>0</v>
      </c>
      <c r="DX204" s="44">
        <v>0</v>
      </c>
      <c r="DY204" s="44">
        <v>0</v>
      </c>
      <c r="DZ204" s="44">
        <v>0</v>
      </c>
      <c r="EA204" s="44">
        <v>0</v>
      </c>
      <c r="EB204" s="44">
        <v>0</v>
      </c>
    </row>
    <row r="205" spans="2:132" x14ac:dyDescent="0.25">
      <c r="B205" s="41" t="s">
        <v>294</v>
      </c>
      <c r="C205" s="47" t="s">
        <v>101</v>
      </c>
      <c r="D205" s="46">
        <v>2</v>
      </c>
      <c r="E205" s="86" t="s">
        <v>52</v>
      </c>
      <c r="F205" s="43">
        <v>568.70000000000005</v>
      </c>
      <c r="G205" s="43">
        <v>104.87903488372092</v>
      </c>
      <c r="H205" s="44">
        <v>104.87903488372092</v>
      </c>
      <c r="I205" s="44">
        <v>69.690901253774314</v>
      </c>
      <c r="J205" s="44">
        <v>69.690901253774314</v>
      </c>
      <c r="K205" s="44">
        <v>108.02540593023255</v>
      </c>
      <c r="L205" s="44">
        <v>108.02540593023255</v>
      </c>
      <c r="M205" s="44">
        <v>55.732600000000005</v>
      </c>
      <c r="N205" s="44">
        <v>402.63960000000003</v>
      </c>
      <c r="O205" s="44">
        <v>64.263100000000009</v>
      </c>
      <c r="P205" s="44">
        <v>19.444573067441858</v>
      </c>
      <c r="Q205" s="44">
        <v>19.444573067441858</v>
      </c>
      <c r="R205" s="44">
        <v>12.920693092449758</v>
      </c>
      <c r="S205" s="44">
        <v>12.920693092449758</v>
      </c>
      <c r="T205" s="44">
        <v>60.494227320930236</v>
      </c>
      <c r="U205" s="44">
        <v>60.494227320930236</v>
      </c>
      <c r="V205" s="44">
        <v>40.197711843177032</v>
      </c>
      <c r="W205" s="44">
        <v>40.197711843177032</v>
      </c>
      <c r="X205" s="44">
        <v>23.765589304651161</v>
      </c>
      <c r="Y205" s="44">
        <v>23.765589304651161</v>
      </c>
      <c r="Z205" s="44">
        <v>15.79195822410526</v>
      </c>
      <c r="AA205" s="44">
        <v>15.79195822410526</v>
      </c>
      <c r="AB205" s="44">
        <v>4.3134373366214778</v>
      </c>
      <c r="AC205" s="44">
        <v>10.016480579064158</v>
      </c>
      <c r="AD205" s="44">
        <v>4.0693560031020803</v>
      </c>
      <c r="AE205" s="44">
        <v>5.288383131889371</v>
      </c>
      <c r="AF205" s="44">
        <v>16.452747521433601</v>
      </c>
      <c r="AG205" s="44">
        <v>6.4635793834203428</v>
      </c>
      <c r="AH205" s="44">
        <v>29.379906288274285</v>
      </c>
      <c r="AJ205" s="63" t="s">
        <v>63</v>
      </c>
      <c r="AK205" s="44">
        <v>0</v>
      </c>
      <c r="AL205" s="44">
        <v>0</v>
      </c>
      <c r="AM205" s="44">
        <v>64.263100000000009</v>
      </c>
      <c r="AN205" s="44">
        <v>64.263100000000009</v>
      </c>
      <c r="AO205" s="44">
        <v>0</v>
      </c>
      <c r="AP205" s="44">
        <v>0</v>
      </c>
      <c r="AQ205" s="44">
        <v>0</v>
      </c>
      <c r="AR205" s="44">
        <v>0</v>
      </c>
      <c r="AS205" s="44">
        <v>0</v>
      </c>
      <c r="AT205" s="44">
        <v>0</v>
      </c>
      <c r="AU205" s="44">
        <v>0</v>
      </c>
      <c r="AV205" s="44">
        <v>0</v>
      </c>
      <c r="AW205" s="44">
        <v>0</v>
      </c>
      <c r="AX205" s="44">
        <v>0</v>
      </c>
      <c r="AY205" s="44">
        <v>23.765589304651161</v>
      </c>
      <c r="AZ205" s="44">
        <v>0</v>
      </c>
      <c r="BA205" s="44">
        <v>0</v>
      </c>
      <c r="BB205" s="44">
        <v>0</v>
      </c>
      <c r="BC205" s="44">
        <v>23.765589304651161</v>
      </c>
      <c r="BD205" s="44">
        <v>23.765589304651161</v>
      </c>
      <c r="BE205" s="44">
        <v>0</v>
      </c>
      <c r="BF205" s="44">
        <v>0</v>
      </c>
      <c r="BG205" s="44">
        <v>0</v>
      </c>
      <c r="BH205" s="44">
        <v>23.765589304651161</v>
      </c>
      <c r="BI205" s="44">
        <v>15.79195822410526</v>
      </c>
      <c r="BJ205" s="44">
        <v>0</v>
      </c>
      <c r="BK205" s="44">
        <v>0</v>
      </c>
      <c r="BL205" s="44">
        <v>0</v>
      </c>
      <c r="BM205" s="44">
        <v>15.79195822410526</v>
      </c>
      <c r="BN205" s="44">
        <v>4.0693560031020803</v>
      </c>
      <c r="BO205" s="44">
        <v>6.4635793834203428</v>
      </c>
      <c r="BP205" s="44">
        <v>0</v>
      </c>
      <c r="BQ205" s="44">
        <v>0</v>
      </c>
      <c r="BR205" s="44">
        <v>0</v>
      </c>
      <c r="BS205" s="44">
        <v>6.4635793834203428</v>
      </c>
      <c r="BT205" s="64">
        <v>2017</v>
      </c>
      <c r="BU205" s="44">
        <v>0</v>
      </c>
      <c r="BV205" s="44">
        <v>64.263100000000009</v>
      </c>
      <c r="BW205" s="44">
        <v>0</v>
      </c>
      <c r="BX205" s="44">
        <v>0</v>
      </c>
      <c r="BY205" s="44">
        <v>0</v>
      </c>
      <c r="BZ205" s="44">
        <v>0</v>
      </c>
      <c r="CA205" s="44">
        <v>0</v>
      </c>
      <c r="CB205" s="44">
        <v>0</v>
      </c>
      <c r="CC205" s="44">
        <v>0</v>
      </c>
      <c r="CD205" s="44">
        <v>0</v>
      </c>
      <c r="CE205" s="44">
        <v>0</v>
      </c>
      <c r="CF205" s="44">
        <v>23.765589304651161</v>
      </c>
      <c r="CG205" s="44">
        <v>0</v>
      </c>
      <c r="CH205" s="44">
        <v>0</v>
      </c>
      <c r="CI205" s="44">
        <v>0</v>
      </c>
      <c r="CJ205" s="44">
        <v>0</v>
      </c>
      <c r="CK205" s="44">
        <v>0</v>
      </c>
      <c r="CL205" s="44">
        <v>0</v>
      </c>
      <c r="CM205" s="44">
        <v>0</v>
      </c>
      <c r="CN205" s="44">
        <v>0</v>
      </c>
      <c r="CO205" s="44">
        <v>0</v>
      </c>
      <c r="CP205" s="44">
        <v>0</v>
      </c>
      <c r="CQ205" s="44">
        <v>0</v>
      </c>
      <c r="CR205" s="44">
        <v>0</v>
      </c>
      <c r="CS205" s="44">
        <v>0</v>
      </c>
      <c r="CT205" s="44">
        <v>0</v>
      </c>
      <c r="CU205" s="44">
        <v>0</v>
      </c>
      <c r="CV205" s="44">
        <v>0</v>
      </c>
      <c r="CW205" s="44">
        <v>0</v>
      </c>
      <c r="CX205" s="44">
        <v>0</v>
      </c>
      <c r="CY205" s="44">
        <v>0</v>
      </c>
      <c r="CZ205" s="44">
        <v>0</v>
      </c>
      <c r="DA205" s="44">
        <v>0</v>
      </c>
      <c r="DB205" s="44">
        <v>0</v>
      </c>
      <c r="DC205" s="44">
        <v>0</v>
      </c>
      <c r="DD205" s="44">
        <v>0</v>
      </c>
      <c r="DE205" s="44">
        <v>0</v>
      </c>
      <c r="DF205" s="44">
        <v>0</v>
      </c>
      <c r="DG205" s="44">
        <v>0</v>
      </c>
      <c r="DH205" s="44">
        <v>0</v>
      </c>
      <c r="DI205" s="44">
        <v>0</v>
      </c>
      <c r="DJ205" s="44">
        <v>0</v>
      </c>
      <c r="DK205" s="44">
        <v>0</v>
      </c>
      <c r="DL205" s="44">
        <v>0</v>
      </c>
      <c r="DM205" s="44">
        <v>0</v>
      </c>
      <c r="DN205" s="44">
        <v>0</v>
      </c>
      <c r="DO205" s="44">
        <v>0</v>
      </c>
      <c r="DP205" s="44">
        <v>0</v>
      </c>
      <c r="DQ205" s="44">
        <v>0</v>
      </c>
      <c r="DR205" s="44">
        <v>0</v>
      </c>
      <c r="DS205" s="44">
        <v>0</v>
      </c>
      <c r="DT205" s="44">
        <v>6.4635793834203428</v>
      </c>
      <c r="DU205" s="44">
        <v>0</v>
      </c>
      <c r="DV205" s="44">
        <v>0</v>
      </c>
      <c r="DW205" s="44">
        <v>0</v>
      </c>
      <c r="DX205" s="44">
        <v>0</v>
      </c>
      <c r="DY205" s="44">
        <v>0</v>
      </c>
      <c r="DZ205" s="44">
        <v>0</v>
      </c>
      <c r="EA205" s="44">
        <v>0</v>
      </c>
      <c r="EB205" s="44">
        <v>0</v>
      </c>
    </row>
    <row r="206" spans="2:132" x14ac:dyDescent="0.25">
      <c r="B206" s="41" t="s">
        <v>295</v>
      </c>
      <c r="C206" s="47" t="s">
        <v>101</v>
      </c>
      <c r="D206" s="46">
        <v>2</v>
      </c>
      <c r="E206" s="86" t="s">
        <v>52</v>
      </c>
      <c r="F206" s="43">
        <v>236.55</v>
      </c>
      <c r="G206" s="43">
        <v>48.827058139534884</v>
      </c>
      <c r="H206" s="44">
        <v>48.827058139534884</v>
      </c>
      <c r="I206" s="44">
        <v>32.445013353596352</v>
      </c>
      <c r="J206" s="44">
        <v>32.445013353596352</v>
      </c>
      <c r="K206" s="44">
        <v>50.291869883720935</v>
      </c>
      <c r="L206" s="44">
        <v>50.291869883720935</v>
      </c>
      <c r="M206" s="44">
        <v>23.181900000000002</v>
      </c>
      <c r="N206" s="44">
        <v>167.47739999999999</v>
      </c>
      <c r="O206" s="44">
        <v>26.730150000000002</v>
      </c>
      <c r="P206" s="44">
        <v>10.058373976744187</v>
      </c>
      <c r="Q206" s="44">
        <v>10.058373976744187</v>
      </c>
      <c r="R206" s="44">
        <v>6.6836727508408496</v>
      </c>
      <c r="S206" s="44">
        <v>6.6836727508408496</v>
      </c>
      <c r="T206" s="44">
        <v>30.17512193023256</v>
      </c>
      <c r="U206" s="44">
        <v>30.17512193023256</v>
      </c>
      <c r="V206" s="44">
        <v>20.051018252522546</v>
      </c>
      <c r="W206" s="44">
        <v>20.051018252522546</v>
      </c>
      <c r="X206" s="44">
        <v>12.572967470930234</v>
      </c>
      <c r="Y206" s="44">
        <v>12.572967470930234</v>
      </c>
      <c r="Z206" s="44">
        <v>8.3545909385510608</v>
      </c>
      <c r="AA206" s="44">
        <v>8.3545909385510608</v>
      </c>
      <c r="AB206" s="44">
        <v>3.4684373194488867</v>
      </c>
      <c r="AC206" s="44">
        <v>8.3525633407136457</v>
      </c>
      <c r="AD206" s="44">
        <v>3.1994564661038711</v>
      </c>
      <c r="AE206" s="44">
        <v>2.7355980040474615</v>
      </c>
      <c r="AF206" s="44">
        <v>8.2067940121423835</v>
      </c>
      <c r="AG206" s="44">
        <v>3.4194975050593266</v>
      </c>
      <c r="AH206" s="44">
        <v>13.677990020237306</v>
      </c>
      <c r="AJ206" s="63" t="s">
        <v>63</v>
      </c>
      <c r="AK206" s="44">
        <v>0</v>
      </c>
      <c r="AL206" s="44">
        <v>0</v>
      </c>
      <c r="AM206" s="44">
        <v>26.730150000000002</v>
      </c>
      <c r="AN206" s="44">
        <v>26.730150000000002</v>
      </c>
      <c r="AO206" s="44">
        <v>0</v>
      </c>
      <c r="AP206" s="44">
        <v>0</v>
      </c>
      <c r="AQ206" s="44">
        <v>0</v>
      </c>
      <c r="AR206" s="44">
        <v>0</v>
      </c>
      <c r="AS206" s="44">
        <v>0</v>
      </c>
      <c r="AT206" s="44">
        <v>0</v>
      </c>
      <c r="AU206" s="44">
        <v>0</v>
      </c>
      <c r="AV206" s="44">
        <v>0</v>
      </c>
      <c r="AW206" s="44">
        <v>0</v>
      </c>
      <c r="AX206" s="44">
        <v>0</v>
      </c>
      <c r="AY206" s="44">
        <v>12.572967470930234</v>
      </c>
      <c r="AZ206" s="44">
        <v>0</v>
      </c>
      <c r="BA206" s="44">
        <v>0</v>
      </c>
      <c r="BB206" s="44">
        <v>0</v>
      </c>
      <c r="BC206" s="44">
        <v>12.572967470930234</v>
      </c>
      <c r="BD206" s="44">
        <v>12.572967470930234</v>
      </c>
      <c r="BE206" s="44">
        <v>0</v>
      </c>
      <c r="BF206" s="44">
        <v>0</v>
      </c>
      <c r="BG206" s="44">
        <v>0</v>
      </c>
      <c r="BH206" s="44">
        <v>12.572967470930234</v>
      </c>
      <c r="BI206" s="44">
        <v>8.3545909385510608</v>
      </c>
      <c r="BJ206" s="44">
        <v>0</v>
      </c>
      <c r="BK206" s="44">
        <v>0</v>
      </c>
      <c r="BL206" s="44">
        <v>0</v>
      </c>
      <c r="BM206" s="44">
        <v>8.3545909385510608</v>
      </c>
      <c r="BN206" s="44">
        <v>3.1994564661038711</v>
      </c>
      <c r="BO206" s="44">
        <v>3.4194975050593266</v>
      </c>
      <c r="BP206" s="44">
        <v>0</v>
      </c>
      <c r="BQ206" s="44">
        <v>0</v>
      </c>
      <c r="BR206" s="44">
        <v>0</v>
      </c>
      <c r="BS206" s="44">
        <v>3.4194975050593266</v>
      </c>
      <c r="BT206" s="64">
        <v>2017</v>
      </c>
      <c r="BU206" s="44">
        <v>0</v>
      </c>
      <c r="BV206" s="44">
        <v>26.730150000000002</v>
      </c>
      <c r="BW206" s="44">
        <v>0</v>
      </c>
      <c r="BX206" s="44">
        <v>0</v>
      </c>
      <c r="BY206" s="44">
        <v>0</v>
      </c>
      <c r="BZ206" s="44">
        <v>0</v>
      </c>
      <c r="CA206" s="44">
        <v>0</v>
      </c>
      <c r="CB206" s="44">
        <v>0</v>
      </c>
      <c r="CC206" s="44">
        <v>0</v>
      </c>
      <c r="CD206" s="44">
        <v>0</v>
      </c>
      <c r="CE206" s="44">
        <v>0</v>
      </c>
      <c r="CF206" s="44">
        <v>12.572967470930234</v>
      </c>
      <c r="CG206" s="44">
        <v>0</v>
      </c>
      <c r="CH206" s="44">
        <v>0</v>
      </c>
      <c r="CI206" s="44">
        <v>0</v>
      </c>
      <c r="CJ206" s="44">
        <v>0</v>
      </c>
      <c r="CK206" s="44">
        <v>0</v>
      </c>
      <c r="CL206" s="44">
        <v>0</v>
      </c>
      <c r="CM206" s="44">
        <v>0</v>
      </c>
      <c r="CN206" s="44">
        <v>0</v>
      </c>
      <c r="CO206" s="44">
        <v>0</v>
      </c>
      <c r="CP206" s="44">
        <v>0</v>
      </c>
      <c r="CQ206" s="44">
        <v>0</v>
      </c>
      <c r="CR206" s="44">
        <v>0</v>
      </c>
      <c r="CS206" s="44">
        <v>0</v>
      </c>
      <c r="CT206" s="44">
        <v>0</v>
      </c>
      <c r="CU206" s="44">
        <v>0</v>
      </c>
      <c r="CV206" s="44">
        <v>0</v>
      </c>
      <c r="CW206" s="44">
        <v>0</v>
      </c>
      <c r="CX206" s="44">
        <v>0</v>
      </c>
      <c r="CY206" s="44">
        <v>0</v>
      </c>
      <c r="CZ206" s="44">
        <v>0</v>
      </c>
      <c r="DA206" s="44">
        <v>0</v>
      </c>
      <c r="DB206" s="44">
        <v>0</v>
      </c>
      <c r="DC206" s="44">
        <v>0</v>
      </c>
      <c r="DD206" s="44">
        <v>0</v>
      </c>
      <c r="DE206" s="44">
        <v>0</v>
      </c>
      <c r="DF206" s="44">
        <v>0</v>
      </c>
      <c r="DG206" s="44">
        <v>0</v>
      </c>
      <c r="DH206" s="44">
        <v>0</v>
      </c>
      <c r="DI206" s="44">
        <v>0</v>
      </c>
      <c r="DJ206" s="44">
        <v>0</v>
      </c>
      <c r="DK206" s="44">
        <v>0</v>
      </c>
      <c r="DL206" s="44">
        <v>0</v>
      </c>
      <c r="DM206" s="44">
        <v>0</v>
      </c>
      <c r="DN206" s="44">
        <v>0</v>
      </c>
      <c r="DO206" s="44">
        <v>0</v>
      </c>
      <c r="DP206" s="44">
        <v>0</v>
      </c>
      <c r="DQ206" s="44">
        <v>0</v>
      </c>
      <c r="DR206" s="44">
        <v>0</v>
      </c>
      <c r="DS206" s="44">
        <v>0</v>
      </c>
      <c r="DT206" s="44">
        <v>3.4194975050593266</v>
      </c>
      <c r="DU206" s="44">
        <v>0</v>
      </c>
      <c r="DV206" s="44">
        <v>0</v>
      </c>
      <c r="DW206" s="44">
        <v>0</v>
      </c>
      <c r="DX206" s="44">
        <v>0</v>
      </c>
      <c r="DY206" s="44">
        <v>0</v>
      </c>
      <c r="DZ206" s="44">
        <v>0</v>
      </c>
      <c r="EA206" s="44">
        <v>0</v>
      </c>
      <c r="EB206" s="44">
        <v>0</v>
      </c>
    </row>
    <row r="207" spans="2:132" x14ac:dyDescent="0.25">
      <c r="B207" s="41" t="s">
        <v>296</v>
      </c>
      <c r="C207" s="47" t="s">
        <v>101</v>
      </c>
      <c r="D207" s="46">
        <v>2</v>
      </c>
      <c r="E207" s="86" t="s">
        <v>52</v>
      </c>
      <c r="F207" s="43">
        <v>474.09</v>
      </c>
      <c r="G207" s="43">
        <v>75.758744186046528</v>
      </c>
      <c r="H207" s="44">
        <v>75.758744186046528</v>
      </c>
      <c r="I207" s="44">
        <v>50.340806110900047</v>
      </c>
      <c r="J207" s="44">
        <v>50.340806110900047</v>
      </c>
      <c r="K207" s="44">
        <v>78.031506511627924</v>
      </c>
      <c r="L207" s="44">
        <v>78.031506511627924</v>
      </c>
      <c r="M207" s="44">
        <v>46.460819999999998</v>
      </c>
      <c r="N207" s="44">
        <v>335.65571999999997</v>
      </c>
      <c r="O207" s="44">
        <v>53.57217</v>
      </c>
      <c r="P207" s="44">
        <v>14.045671172093027</v>
      </c>
      <c r="Q207" s="44">
        <v>14.045671172093027</v>
      </c>
      <c r="R207" s="44">
        <v>9.3331854529608691</v>
      </c>
      <c r="S207" s="44">
        <v>9.3331854529608691</v>
      </c>
      <c r="T207" s="44">
        <v>43.697643646511644</v>
      </c>
      <c r="U207" s="44">
        <v>43.697643646511644</v>
      </c>
      <c r="V207" s="44">
        <v>29.036576964767153</v>
      </c>
      <c r="W207" s="44">
        <v>29.036576964767153</v>
      </c>
      <c r="X207" s="44">
        <v>17.166931432558144</v>
      </c>
      <c r="Y207" s="44">
        <v>17.166931432558144</v>
      </c>
      <c r="Z207" s="44">
        <v>11.407226664729951</v>
      </c>
      <c r="AA207" s="44">
        <v>11.407226664729951</v>
      </c>
      <c r="AB207" s="44">
        <v>4.9780238734312006</v>
      </c>
      <c r="AC207" s="44">
        <v>11.559755146320555</v>
      </c>
      <c r="AD207" s="44">
        <v>4.6963360661220142</v>
      </c>
      <c r="AE207" s="44">
        <v>3.8200319567280556</v>
      </c>
      <c r="AF207" s="44">
        <v>11.884543865376175</v>
      </c>
      <c r="AG207" s="44">
        <v>4.6689279471120679</v>
      </c>
      <c r="AH207" s="44">
        <v>21.222399759600307</v>
      </c>
      <c r="AJ207" s="63" t="s">
        <v>63</v>
      </c>
      <c r="AK207" s="44">
        <v>0</v>
      </c>
      <c r="AL207" s="44">
        <v>0</v>
      </c>
      <c r="AM207" s="44">
        <v>53.57217</v>
      </c>
      <c r="AN207" s="44">
        <v>53.57217</v>
      </c>
      <c r="AO207" s="44">
        <v>0</v>
      </c>
      <c r="AP207" s="44">
        <v>0</v>
      </c>
      <c r="AQ207" s="44">
        <v>0</v>
      </c>
      <c r="AR207" s="44">
        <v>0</v>
      </c>
      <c r="AS207" s="44">
        <v>0</v>
      </c>
      <c r="AT207" s="44">
        <v>0</v>
      </c>
      <c r="AU207" s="44">
        <v>0</v>
      </c>
      <c r="AV207" s="44">
        <v>0</v>
      </c>
      <c r="AW207" s="44">
        <v>0</v>
      </c>
      <c r="AX207" s="44">
        <v>0</v>
      </c>
      <c r="AY207" s="44">
        <v>17.166931432558144</v>
      </c>
      <c r="AZ207" s="44">
        <v>0</v>
      </c>
      <c r="BA207" s="44">
        <v>0</v>
      </c>
      <c r="BB207" s="44">
        <v>0</v>
      </c>
      <c r="BC207" s="44">
        <v>17.166931432558144</v>
      </c>
      <c r="BD207" s="44">
        <v>17.166931432558144</v>
      </c>
      <c r="BE207" s="44">
        <v>0</v>
      </c>
      <c r="BF207" s="44">
        <v>0</v>
      </c>
      <c r="BG207" s="44">
        <v>0</v>
      </c>
      <c r="BH207" s="44">
        <v>17.166931432558144</v>
      </c>
      <c r="BI207" s="44">
        <v>11.407226664729951</v>
      </c>
      <c r="BJ207" s="44">
        <v>0</v>
      </c>
      <c r="BK207" s="44">
        <v>0</v>
      </c>
      <c r="BL207" s="44">
        <v>0</v>
      </c>
      <c r="BM207" s="44">
        <v>11.407226664729951</v>
      </c>
      <c r="BN207" s="44">
        <v>4.6963360661220142</v>
      </c>
      <c r="BO207" s="44">
        <v>4.6689279471120679</v>
      </c>
      <c r="BP207" s="44">
        <v>0</v>
      </c>
      <c r="BQ207" s="44">
        <v>0</v>
      </c>
      <c r="BR207" s="44">
        <v>0</v>
      </c>
      <c r="BS207" s="44">
        <v>4.6689279471120679</v>
      </c>
      <c r="BT207" s="64">
        <v>2017</v>
      </c>
      <c r="BU207" s="44">
        <v>0</v>
      </c>
      <c r="BV207" s="44">
        <v>53.57217</v>
      </c>
      <c r="BW207" s="44">
        <v>0</v>
      </c>
      <c r="BX207" s="44">
        <v>0</v>
      </c>
      <c r="BY207" s="44">
        <v>0</v>
      </c>
      <c r="BZ207" s="44">
        <v>0</v>
      </c>
      <c r="CA207" s="44">
        <v>0</v>
      </c>
      <c r="CB207" s="44">
        <v>0</v>
      </c>
      <c r="CC207" s="44">
        <v>0</v>
      </c>
      <c r="CD207" s="44">
        <v>0</v>
      </c>
      <c r="CE207" s="44">
        <v>0</v>
      </c>
      <c r="CF207" s="44">
        <v>17.166931432558144</v>
      </c>
      <c r="CG207" s="44">
        <v>0</v>
      </c>
      <c r="CH207" s="44">
        <v>0</v>
      </c>
      <c r="CI207" s="44">
        <v>0</v>
      </c>
      <c r="CJ207" s="44">
        <v>0</v>
      </c>
      <c r="CK207" s="44">
        <v>0</v>
      </c>
      <c r="CL207" s="44">
        <v>0</v>
      </c>
      <c r="CM207" s="44">
        <v>0</v>
      </c>
      <c r="CN207" s="44">
        <v>0</v>
      </c>
      <c r="CO207" s="44">
        <v>0</v>
      </c>
      <c r="CP207" s="44">
        <v>0</v>
      </c>
      <c r="CQ207" s="44">
        <v>0</v>
      </c>
      <c r="CR207" s="44">
        <v>0</v>
      </c>
      <c r="CS207" s="44">
        <v>0</v>
      </c>
      <c r="CT207" s="44">
        <v>0</v>
      </c>
      <c r="CU207" s="44">
        <v>0</v>
      </c>
      <c r="CV207" s="44">
        <v>0</v>
      </c>
      <c r="CW207" s="44">
        <v>0</v>
      </c>
      <c r="CX207" s="44">
        <v>0</v>
      </c>
      <c r="CY207" s="44">
        <v>0</v>
      </c>
      <c r="CZ207" s="44">
        <v>0</v>
      </c>
      <c r="DA207" s="44">
        <v>0</v>
      </c>
      <c r="DB207" s="44">
        <v>0</v>
      </c>
      <c r="DC207" s="44">
        <v>0</v>
      </c>
      <c r="DD207" s="44">
        <v>0</v>
      </c>
      <c r="DE207" s="44">
        <v>0</v>
      </c>
      <c r="DF207" s="44">
        <v>0</v>
      </c>
      <c r="DG207" s="44">
        <v>0</v>
      </c>
      <c r="DH207" s="44">
        <v>0</v>
      </c>
      <c r="DI207" s="44">
        <v>0</v>
      </c>
      <c r="DJ207" s="44">
        <v>0</v>
      </c>
      <c r="DK207" s="44">
        <v>0</v>
      </c>
      <c r="DL207" s="44">
        <v>0</v>
      </c>
      <c r="DM207" s="44">
        <v>0</v>
      </c>
      <c r="DN207" s="44">
        <v>0</v>
      </c>
      <c r="DO207" s="44">
        <v>0</v>
      </c>
      <c r="DP207" s="44">
        <v>0</v>
      </c>
      <c r="DQ207" s="44">
        <v>0</v>
      </c>
      <c r="DR207" s="44">
        <v>0</v>
      </c>
      <c r="DS207" s="44">
        <v>0</v>
      </c>
      <c r="DT207" s="44">
        <v>4.6689279471120679</v>
      </c>
      <c r="DU207" s="44">
        <v>0</v>
      </c>
      <c r="DV207" s="44">
        <v>0</v>
      </c>
      <c r="DW207" s="44">
        <v>0</v>
      </c>
      <c r="DX207" s="44">
        <v>0</v>
      </c>
      <c r="DY207" s="44">
        <v>0</v>
      </c>
      <c r="DZ207" s="44">
        <v>0</v>
      </c>
      <c r="EA207" s="44">
        <v>0</v>
      </c>
      <c r="EB207" s="44">
        <v>0</v>
      </c>
    </row>
    <row r="208" spans="2:132" x14ac:dyDescent="0.25">
      <c r="B208" s="41" t="s">
        <v>297</v>
      </c>
      <c r="C208" s="47" t="s">
        <v>101</v>
      </c>
      <c r="D208" s="46">
        <v>2</v>
      </c>
      <c r="E208" s="86" t="s">
        <v>52</v>
      </c>
      <c r="F208" s="43">
        <v>555.01</v>
      </c>
      <c r="G208" s="43">
        <v>115.12974418604652</v>
      </c>
      <c r="H208" s="44">
        <v>115.12974418604652</v>
      </c>
      <c r="I208" s="44">
        <v>76.502378595852747</v>
      </c>
      <c r="J208" s="44">
        <v>76.502378595852747</v>
      </c>
      <c r="K208" s="44">
        <v>118.58363651162792</v>
      </c>
      <c r="L208" s="44">
        <v>118.58363651162792</v>
      </c>
      <c r="M208" s="44">
        <v>54.390979999999999</v>
      </c>
      <c r="N208" s="44">
        <v>392.94708000000003</v>
      </c>
      <c r="O208" s="44">
        <v>62.71613</v>
      </c>
      <c r="P208" s="44">
        <v>23.716727302325584</v>
      </c>
      <c r="Q208" s="44">
        <v>23.716727302325584</v>
      </c>
      <c r="R208" s="44">
        <v>15.759489990745667</v>
      </c>
      <c r="S208" s="44">
        <v>15.759489990745667</v>
      </c>
      <c r="T208" s="44">
        <v>71.150181906976741</v>
      </c>
      <c r="U208" s="44">
        <v>71.150181906976741</v>
      </c>
      <c r="V208" s="44">
        <v>47.278469972236998</v>
      </c>
      <c r="W208" s="44">
        <v>47.278469972236998</v>
      </c>
      <c r="X208" s="44">
        <v>29.645909127906979</v>
      </c>
      <c r="Y208" s="44">
        <v>29.645909127906979</v>
      </c>
      <c r="Z208" s="44">
        <v>19.699362488432083</v>
      </c>
      <c r="AA208" s="44">
        <v>19.699362488432083</v>
      </c>
      <c r="AB208" s="44">
        <v>3.4513160027348362</v>
      </c>
      <c r="AC208" s="44">
        <v>8.3113324147491987</v>
      </c>
      <c r="AD208" s="44">
        <v>3.1836629249717268</v>
      </c>
      <c r="AE208" s="44">
        <v>6.4502902776121216</v>
      </c>
      <c r="AF208" s="44">
        <v>19.35087083283636</v>
      </c>
      <c r="AG208" s="44">
        <v>8.0628628470151522</v>
      </c>
      <c r="AH208" s="44">
        <v>32.251451388060609</v>
      </c>
      <c r="AJ208" s="63" t="s">
        <v>63</v>
      </c>
      <c r="AK208" s="44">
        <v>0</v>
      </c>
      <c r="AL208" s="44">
        <v>0</v>
      </c>
      <c r="AM208" s="44">
        <v>62.71613</v>
      </c>
      <c r="AN208" s="44">
        <v>62.71613</v>
      </c>
      <c r="AO208" s="44">
        <v>0</v>
      </c>
      <c r="AP208" s="44">
        <v>0</v>
      </c>
      <c r="AQ208" s="44">
        <v>0</v>
      </c>
      <c r="AR208" s="44">
        <v>0</v>
      </c>
      <c r="AS208" s="44">
        <v>0</v>
      </c>
      <c r="AT208" s="44">
        <v>0</v>
      </c>
      <c r="AU208" s="44">
        <v>0</v>
      </c>
      <c r="AV208" s="44">
        <v>0</v>
      </c>
      <c r="AW208" s="44">
        <v>0</v>
      </c>
      <c r="AX208" s="44">
        <v>0</v>
      </c>
      <c r="AY208" s="44">
        <v>29.645909127906979</v>
      </c>
      <c r="AZ208" s="44">
        <v>0</v>
      </c>
      <c r="BA208" s="44">
        <v>0</v>
      </c>
      <c r="BB208" s="44">
        <v>0</v>
      </c>
      <c r="BC208" s="44">
        <v>29.645909127906979</v>
      </c>
      <c r="BD208" s="44">
        <v>29.645909127906979</v>
      </c>
      <c r="BE208" s="44">
        <v>0</v>
      </c>
      <c r="BF208" s="44">
        <v>0</v>
      </c>
      <c r="BG208" s="44">
        <v>0</v>
      </c>
      <c r="BH208" s="44">
        <v>29.645909127906979</v>
      </c>
      <c r="BI208" s="44">
        <v>19.699362488432083</v>
      </c>
      <c r="BJ208" s="44">
        <v>0</v>
      </c>
      <c r="BK208" s="44">
        <v>0</v>
      </c>
      <c r="BL208" s="44">
        <v>0</v>
      </c>
      <c r="BM208" s="44">
        <v>19.699362488432083</v>
      </c>
      <c r="BN208" s="44">
        <v>3.1836629249717268</v>
      </c>
      <c r="BO208" s="44">
        <v>8.0628628470151522</v>
      </c>
      <c r="BP208" s="44">
        <v>0</v>
      </c>
      <c r="BQ208" s="44">
        <v>0</v>
      </c>
      <c r="BR208" s="44">
        <v>0</v>
      </c>
      <c r="BS208" s="44">
        <v>8.0628628470151522</v>
      </c>
      <c r="BT208" s="64">
        <v>2017</v>
      </c>
      <c r="BU208" s="44">
        <v>0</v>
      </c>
      <c r="BV208" s="44">
        <v>62.71613</v>
      </c>
      <c r="BW208" s="44">
        <v>0</v>
      </c>
      <c r="BX208" s="44">
        <v>0</v>
      </c>
      <c r="BY208" s="44">
        <v>0</v>
      </c>
      <c r="BZ208" s="44">
        <v>0</v>
      </c>
      <c r="CA208" s="44">
        <v>0</v>
      </c>
      <c r="CB208" s="44">
        <v>0</v>
      </c>
      <c r="CC208" s="44">
        <v>0</v>
      </c>
      <c r="CD208" s="44">
        <v>0</v>
      </c>
      <c r="CE208" s="44">
        <v>0</v>
      </c>
      <c r="CF208" s="44">
        <v>29.645909127906979</v>
      </c>
      <c r="CG208" s="44">
        <v>0</v>
      </c>
      <c r="CH208" s="44">
        <v>0</v>
      </c>
      <c r="CI208" s="44">
        <v>0</v>
      </c>
      <c r="CJ208" s="44">
        <v>0</v>
      </c>
      <c r="CK208" s="44">
        <v>0</v>
      </c>
      <c r="CL208" s="44">
        <v>0</v>
      </c>
      <c r="CM208" s="44">
        <v>0</v>
      </c>
      <c r="CN208" s="44">
        <v>0</v>
      </c>
      <c r="CO208" s="44">
        <v>0</v>
      </c>
      <c r="CP208" s="44">
        <v>0</v>
      </c>
      <c r="CQ208" s="44">
        <v>0</v>
      </c>
      <c r="CR208" s="44">
        <v>0</v>
      </c>
      <c r="CS208" s="44">
        <v>0</v>
      </c>
      <c r="CT208" s="44">
        <v>0</v>
      </c>
      <c r="CU208" s="44">
        <v>0</v>
      </c>
      <c r="CV208" s="44">
        <v>0</v>
      </c>
      <c r="CW208" s="44">
        <v>0</v>
      </c>
      <c r="CX208" s="44">
        <v>0</v>
      </c>
      <c r="CY208" s="44">
        <v>0</v>
      </c>
      <c r="CZ208" s="44">
        <v>0</v>
      </c>
      <c r="DA208" s="44">
        <v>0</v>
      </c>
      <c r="DB208" s="44">
        <v>0</v>
      </c>
      <c r="DC208" s="44">
        <v>0</v>
      </c>
      <c r="DD208" s="44">
        <v>0</v>
      </c>
      <c r="DE208" s="44">
        <v>0</v>
      </c>
      <c r="DF208" s="44">
        <v>0</v>
      </c>
      <c r="DG208" s="44">
        <v>0</v>
      </c>
      <c r="DH208" s="44">
        <v>0</v>
      </c>
      <c r="DI208" s="44">
        <v>0</v>
      </c>
      <c r="DJ208" s="44">
        <v>0</v>
      </c>
      <c r="DK208" s="44">
        <v>0</v>
      </c>
      <c r="DL208" s="44">
        <v>0</v>
      </c>
      <c r="DM208" s="44">
        <v>0</v>
      </c>
      <c r="DN208" s="44">
        <v>0</v>
      </c>
      <c r="DO208" s="44">
        <v>0</v>
      </c>
      <c r="DP208" s="44">
        <v>0</v>
      </c>
      <c r="DQ208" s="44">
        <v>0</v>
      </c>
      <c r="DR208" s="44">
        <v>0</v>
      </c>
      <c r="DS208" s="44">
        <v>0</v>
      </c>
      <c r="DT208" s="44">
        <v>8.0628628470151522</v>
      </c>
      <c r="DU208" s="44">
        <v>0</v>
      </c>
      <c r="DV208" s="44">
        <v>0</v>
      </c>
      <c r="DW208" s="44">
        <v>0</v>
      </c>
      <c r="DX208" s="44">
        <v>0</v>
      </c>
      <c r="DY208" s="44">
        <v>0</v>
      </c>
      <c r="DZ208" s="44">
        <v>0</v>
      </c>
      <c r="EA208" s="44">
        <v>0</v>
      </c>
      <c r="EB208" s="44">
        <v>0</v>
      </c>
    </row>
    <row r="209" spans="2:132" x14ac:dyDescent="0.25">
      <c r="B209" s="41" t="s">
        <v>298</v>
      </c>
      <c r="C209" s="47" t="s">
        <v>101</v>
      </c>
      <c r="D209" s="46">
        <v>2</v>
      </c>
      <c r="E209" s="86" t="s">
        <v>52</v>
      </c>
      <c r="F209" s="43">
        <v>221.53</v>
      </c>
      <c r="G209" s="43">
        <v>35.081755813953492</v>
      </c>
      <c r="H209" s="44">
        <v>35.081755813953492</v>
      </c>
      <c r="I209" s="44">
        <v>23.311419512487756</v>
      </c>
      <c r="J209" s="44">
        <v>23.311419512487756</v>
      </c>
      <c r="K209" s="44">
        <v>36.134208488372096</v>
      </c>
      <c r="L209" s="44">
        <v>36.134208488372096</v>
      </c>
      <c r="M209" s="44">
        <v>21.70994</v>
      </c>
      <c r="N209" s="44">
        <v>156.84323999999998</v>
      </c>
      <c r="O209" s="44">
        <v>25.032889999999998</v>
      </c>
      <c r="P209" s="44">
        <v>6.504157527906977</v>
      </c>
      <c r="Q209" s="44">
        <v>6.504157527906977</v>
      </c>
      <c r="R209" s="44">
        <v>4.3219371776152293</v>
      </c>
      <c r="S209" s="44">
        <v>4.3219371776152293</v>
      </c>
      <c r="T209" s="44">
        <v>20.235156753488376</v>
      </c>
      <c r="U209" s="44">
        <v>20.235156753488376</v>
      </c>
      <c r="V209" s="44">
        <v>13.446026774802938</v>
      </c>
      <c r="W209" s="44">
        <v>13.446026774802938</v>
      </c>
      <c r="X209" s="44">
        <v>7.949525867441861</v>
      </c>
      <c r="Y209" s="44">
        <v>7.949525867441861</v>
      </c>
      <c r="Z209" s="44">
        <v>5.282367661529725</v>
      </c>
      <c r="AA209" s="44">
        <v>5.282367661529725</v>
      </c>
      <c r="AB209" s="44">
        <v>5.0231965685302189</v>
      </c>
      <c r="AC209" s="44">
        <v>11.664653256076729</v>
      </c>
      <c r="AD209" s="44">
        <v>4.7389526068601411</v>
      </c>
      <c r="AE209" s="44">
        <v>1.7689499706901897</v>
      </c>
      <c r="AF209" s="44">
        <v>5.5033999088139245</v>
      </c>
      <c r="AG209" s="44">
        <v>2.1620499641768989</v>
      </c>
      <c r="AH209" s="44">
        <v>9.8274998371677214</v>
      </c>
      <c r="AJ209" s="63" t="s">
        <v>63</v>
      </c>
      <c r="AK209" s="44">
        <v>0</v>
      </c>
      <c r="AL209" s="44">
        <v>0</v>
      </c>
      <c r="AM209" s="44">
        <v>25.032889999999998</v>
      </c>
      <c r="AN209" s="44">
        <v>25.032889999999998</v>
      </c>
      <c r="AO209" s="44">
        <v>0</v>
      </c>
      <c r="AP209" s="44">
        <v>0</v>
      </c>
      <c r="AQ209" s="44">
        <v>0</v>
      </c>
      <c r="AR209" s="44">
        <v>0</v>
      </c>
      <c r="AS209" s="44">
        <v>0</v>
      </c>
      <c r="AT209" s="44">
        <v>0</v>
      </c>
      <c r="AU209" s="44">
        <v>0</v>
      </c>
      <c r="AV209" s="44">
        <v>0</v>
      </c>
      <c r="AW209" s="44">
        <v>0</v>
      </c>
      <c r="AX209" s="44">
        <v>0</v>
      </c>
      <c r="AY209" s="44">
        <v>7.949525867441861</v>
      </c>
      <c r="AZ209" s="44">
        <v>0</v>
      </c>
      <c r="BA209" s="44">
        <v>0</v>
      </c>
      <c r="BB209" s="44">
        <v>0</v>
      </c>
      <c r="BC209" s="44">
        <v>7.949525867441861</v>
      </c>
      <c r="BD209" s="44">
        <v>7.949525867441861</v>
      </c>
      <c r="BE209" s="44">
        <v>0</v>
      </c>
      <c r="BF209" s="44">
        <v>0</v>
      </c>
      <c r="BG209" s="44">
        <v>0</v>
      </c>
      <c r="BH209" s="44">
        <v>7.949525867441861</v>
      </c>
      <c r="BI209" s="44">
        <v>5.282367661529725</v>
      </c>
      <c r="BJ209" s="44">
        <v>0</v>
      </c>
      <c r="BK209" s="44">
        <v>0</v>
      </c>
      <c r="BL209" s="44">
        <v>0</v>
      </c>
      <c r="BM209" s="44">
        <v>5.282367661529725</v>
      </c>
      <c r="BN209" s="44">
        <v>4.7389526068601411</v>
      </c>
      <c r="BO209" s="44">
        <v>2.1620499641768989</v>
      </c>
      <c r="BP209" s="44">
        <v>0</v>
      </c>
      <c r="BQ209" s="44">
        <v>0</v>
      </c>
      <c r="BR209" s="44">
        <v>0</v>
      </c>
      <c r="BS209" s="44">
        <v>2.1620499641768989</v>
      </c>
      <c r="BT209" s="64">
        <v>2017</v>
      </c>
      <c r="BU209" s="44">
        <v>0</v>
      </c>
      <c r="BV209" s="44">
        <v>25.032889999999998</v>
      </c>
      <c r="BW209" s="44">
        <v>0</v>
      </c>
      <c r="BX209" s="44">
        <v>0</v>
      </c>
      <c r="BY209" s="44">
        <v>0</v>
      </c>
      <c r="BZ209" s="44">
        <v>0</v>
      </c>
      <c r="CA209" s="44">
        <v>0</v>
      </c>
      <c r="CB209" s="44">
        <v>0</v>
      </c>
      <c r="CC209" s="44">
        <v>0</v>
      </c>
      <c r="CD209" s="44">
        <v>0</v>
      </c>
      <c r="CE209" s="44">
        <v>0</v>
      </c>
      <c r="CF209" s="44">
        <v>7.949525867441861</v>
      </c>
      <c r="CG209" s="44">
        <v>0</v>
      </c>
      <c r="CH209" s="44">
        <v>0</v>
      </c>
      <c r="CI209" s="44">
        <v>0</v>
      </c>
      <c r="CJ209" s="44">
        <v>0</v>
      </c>
      <c r="CK209" s="44">
        <v>0</v>
      </c>
      <c r="CL209" s="44">
        <v>0</v>
      </c>
      <c r="CM209" s="44">
        <v>0</v>
      </c>
      <c r="CN209" s="44">
        <v>0</v>
      </c>
      <c r="CO209" s="44">
        <v>0</v>
      </c>
      <c r="CP209" s="44">
        <v>0</v>
      </c>
      <c r="CQ209" s="44">
        <v>0</v>
      </c>
      <c r="CR209" s="44">
        <v>0</v>
      </c>
      <c r="CS209" s="44">
        <v>0</v>
      </c>
      <c r="CT209" s="44">
        <v>0</v>
      </c>
      <c r="CU209" s="44">
        <v>0</v>
      </c>
      <c r="CV209" s="44">
        <v>0</v>
      </c>
      <c r="CW209" s="44">
        <v>0</v>
      </c>
      <c r="CX209" s="44">
        <v>0</v>
      </c>
      <c r="CY209" s="44">
        <v>0</v>
      </c>
      <c r="CZ209" s="44">
        <v>0</v>
      </c>
      <c r="DA209" s="44">
        <v>0</v>
      </c>
      <c r="DB209" s="44">
        <v>0</v>
      </c>
      <c r="DC209" s="44">
        <v>0</v>
      </c>
      <c r="DD209" s="44">
        <v>0</v>
      </c>
      <c r="DE209" s="44">
        <v>0</v>
      </c>
      <c r="DF209" s="44">
        <v>0</v>
      </c>
      <c r="DG209" s="44">
        <v>0</v>
      </c>
      <c r="DH209" s="44">
        <v>0</v>
      </c>
      <c r="DI209" s="44">
        <v>0</v>
      </c>
      <c r="DJ209" s="44">
        <v>0</v>
      </c>
      <c r="DK209" s="44">
        <v>0</v>
      </c>
      <c r="DL209" s="44">
        <v>0</v>
      </c>
      <c r="DM209" s="44">
        <v>0</v>
      </c>
      <c r="DN209" s="44">
        <v>0</v>
      </c>
      <c r="DO209" s="44">
        <v>0</v>
      </c>
      <c r="DP209" s="44">
        <v>0</v>
      </c>
      <c r="DQ209" s="44">
        <v>0</v>
      </c>
      <c r="DR209" s="44">
        <v>0</v>
      </c>
      <c r="DS209" s="44">
        <v>0</v>
      </c>
      <c r="DT209" s="44">
        <v>2.1620499641768989</v>
      </c>
      <c r="DU209" s="44">
        <v>0</v>
      </c>
      <c r="DV209" s="44">
        <v>0</v>
      </c>
      <c r="DW209" s="44">
        <v>0</v>
      </c>
      <c r="DX209" s="44">
        <v>0</v>
      </c>
      <c r="DY209" s="44">
        <v>0</v>
      </c>
      <c r="DZ209" s="44">
        <v>0</v>
      </c>
      <c r="EA209" s="44">
        <v>0</v>
      </c>
      <c r="EB209" s="44">
        <v>0</v>
      </c>
    </row>
    <row r="210" spans="2:132" x14ac:dyDescent="0.25">
      <c r="B210" s="41" t="s">
        <v>299</v>
      </c>
      <c r="C210" s="47" t="s">
        <v>101</v>
      </c>
      <c r="D210" s="46">
        <v>2</v>
      </c>
      <c r="E210" s="86" t="s">
        <v>52</v>
      </c>
      <c r="F210" s="43">
        <v>435</v>
      </c>
      <c r="G210" s="43">
        <v>90.235000000000014</v>
      </c>
      <c r="H210" s="44">
        <v>90.235000000000014</v>
      </c>
      <c r="I210" s="44">
        <v>59.960110060189173</v>
      </c>
      <c r="J210" s="44">
        <v>59.960110060189173</v>
      </c>
      <c r="K210" s="44">
        <v>92.942050000000023</v>
      </c>
      <c r="L210" s="44">
        <v>92.942050000000023</v>
      </c>
      <c r="M210" s="44">
        <v>42.63</v>
      </c>
      <c r="N210" s="44">
        <v>307.98</v>
      </c>
      <c r="O210" s="44">
        <v>49.155000000000001</v>
      </c>
      <c r="P210" s="44">
        <v>18.588410000000007</v>
      </c>
      <c r="Q210" s="44">
        <v>18.588410000000007</v>
      </c>
      <c r="R210" s="44">
        <v>12.351782672398972</v>
      </c>
      <c r="S210" s="44">
        <v>12.351782672398972</v>
      </c>
      <c r="T210" s="44">
        <v>55.76523000000001</v>
      </c>
      <c r="U210" s="44">
        <v>55.76523000000001</v>
      </c>
      <c r="V210" s="44">
        <v>37.055348017196913</v>
      </c>
      <c r="W210" s="44">
        <v>37.055348017196913</v>
      </c>
      <c r="X210" s="44">
        <v>23.235512500000006</v>
      </c>
      <c r="Y210" s="44">
        <v>23.235512500000006</v>
      </c>
      <c r="Z210" s="44">
        <v>15.439728340498714</v>
      </c>
      <c r="AA210" s="44">
        <v>15.439728340498714</v>
      </c>
      <c r="AB210" s="44">
        <v>3.4513236777764948</v>
      </c>
      <c r="AC210" s="44">
        <v>8.3113508975025798</v>
      </c>
      <c r="AD210" s="44">
        <v>3.1836700048060731</v>
      </c>
      <c r="AE210" s="44">
        <v>5.0555305869503719</v>
      </c>
      <c r="AF210" s="44">
        <v>15.166591760851114</v>
      </c>
      <c r="AG210" s="44">
        <v>6.3194132336879649</v>
      </c>
      <c r="AH210" s="44">
        <v>25.27765293475186</v>
      </c>
      <c r="AJ210" s="63" t="s">
        <v>63</v>
      </c>
      <c r="AK210" s="44">
        <v>0</v>
      </c>
      <c r="AL210" s="44">
        <v>0</v>
      </c>
      <c r="AM210" s="44">
        <v>49.155000000000001</v>
      </c>
      <c r="AN210" s="44">
        <v>49.155000000000001</v>
      </c>
      <c r="AO210" s="44">
        <v>0</v>
      </c>
      <c r="AP210" s="44">
        <v>0</v>
      </c>
      <c r="AQ210" s="44">
        <v>0</v>
      </c>
      <c r="AR210" s="44">
        <v>0</v>
      </c>
      <c r="AS210" s="44">
        <v>0</v>
      </c>
      <c r="AT210" s="44">
        <v>0</v>
      </c>
      <c r="AU210" s="44">
        <v>0</v>
      </c>
      <c r="AV210" s="44">
        <v>0</v>
      </c>
      <c r="AW210" s="44">
        <v>0</v>
      </c>
      <c r="AX210" s="44">
        <v>0</v>
      </c>
      <c r="AY210" s="44">
        <v>23.235512500000006</v>
      </c>
      <c r="AZ210" s="44">
        <v>0</v>
      </c>
      <c r="BA210" s="44">
        <v>0</v>
      </c>
      <c r="BB210" s="44">
        <v>0</v>
      </c>
      <c r="BC210" s="44">
        <v>23.235512500000006</v>
      </c>
      <c r="BD210" s="44">
        <v>23.235512500000006</v>
      </c>
      <c r="BE210" s="44">
        <v>0</v>
      </c>
      <c r="BF210" s="44">
        <v>0</v>
      </c>
      <c r="BG210" s="44">
        <v>0</v>
      </c>
      <c r="BH210" s="44">
        <v>23.235512500000006</v>
      </c>
      <c r="BI210" s="44">
        <v>15.439728340498714</v>
      </c>
      <c r="BJ210" s="44">
        <v>0</v>
      </c>
      <c r="BK210" s="44">
        <v>0</v>
      </c>
      <c r="BL210" s="44">
        <v>0</v>
      </c>
      <c r="BM210" s="44">
        <v>15.439728340498714</v>
      </c>
      <c r="BN210" s="44">
        <v>3.1836700048060731</v>
      </c>
      <c r="BO210" s="44">
        <v>6.3194132336879649</v>
      </c>
      <c r="BP210" s="44">
        <v>0</v>
      </c>
      <c r="BQ210" s="44">
        <v>0</v>
      </c>
      <c r="BR210" s="44">
        <v>0</v>
      </c>
      <c r="BS210" s="44">
        <v>6.3194132336879649</v>
      </c>
      <c r="BT210" s="64">
        <v>2017</v>
      </c>
      <c r="BU210" s="44">
        <v>0</v>
      </c>
      <c r="BV210" s="44">
        <v>49.155000000000001</v>
      </c>
      <c r="BW210" s="44">
        <v>0</v>
      </c>
      <c r="BX210" s="44">
        <v>0</v>
      </c>
      <c r="BY210" s="44">
        <v>0</v>
      </c>
      <c r="BZ210" s="44">
        <v>0</v>
      </c>
      <c r="CA210" s="44">
        <v>0</v>
      </c>
      <c r="CB210" s="44">
        <v>0</v>
      </c>
      <c r="CC210" s="44">
        <v>0</v>
      </c>
      <c r="CD210" s="44">
        <v>0</v>
      </c>
      <c r="CE210" s="44">
        <v>0</v>
      </c>
      <c r="CF210" s="44">
        <v>23.235512500000006</v>
      </c>
      <c r="CG210" s="44">
        <v>0</v>
      </c>
      <c r="CH210" s="44">
        <v>0</v>
      </c>
      <c r="CI210" s="44">
        <v>0</v>
      </c>
      <c r="CJ210" s="44">
        <v>0</v>
      </c>
      <c r="CK210" s="44">
        <v>0</v>
      </c>
      <c r="CL210" s="44">
        <v>0</v>
      </c>
      <c r="CM210" s="44">
        <v>0</v>
      </c>
      <c r="CN210" s="44">
        <v>0</v>
      </c>
      <c r="CO210" s="44">
        <v>0</v>
      </c>
      <c r="CP210" s="44">
        <v>0</v>
      </c>
      <c r="CQ210" s="44">
        <v>0</v>
      </c>
      <c r="CR210" s="44">
        <v>0</v>
      </c>
      <c r="CS210" s="44">
        <v>0</v>
      </c>
      <c r="CT210" s="44">
        <v>0</v>
      </c>
      <c r="CU210" s="44">
        <v>0</v>
      </c>
      <c r="CV210" s="44">
        <v>0</v>
      </c>
      <c r="CW210" s="44">
        <v>0</v>
      </c>
      <c r="CX210" s="44">
        <v>0</v>
      </c>
      <c r="CY210" s="44">
        <v>0</v>
      </c>
      <c r="CZ210" s="44">
        <v>0</v>
      </c>
      <c r="DA210" s="44">
        <v>0</v>
      </c>
      <c r="DB210" s="44">
        <v>0</v>
      </c>
      <c r="DC210" s="44">
        <v>0</v>
      </c>
      <c r="DD210" s="44">
        <v>0</v>
      </c>
      <c r="DE210" s="44">
        <v>0</v>
      </c>
      <c r="DF210" s="44">
        <v>0</v>
      </c>
      <c r="DG210" s="44">
        <v>0</v>
      </c>
      <c r="DH210" s="44">
        <v>0</v>
      </c>
      <c r="DI210" s="44">
        <v>0</v>
      </c>
      <c r="DJ210" s="44">
        <v>0</v>
      </c>
      <c r="DK210" s="44">
        <v>0</v>
      </c>
      <c r="DL210" s="44">
        <v>0</v>
      </c>
      <c r="DM210" s="44">
        <v>0</v>
      </c>
      <c r="DN210" s="44">
        <v>0</v>
      </c>
      <c r="DO210" s="44">
        <v>0</v>
      </c>
      <c r="DP210" s="44">
        <v>0</v>
      </c>
      <c r="DQ210" s="44">
        <v>0</v>
      </c>
      <c r="DR210" s="44">
        <v>0</v>
      </c>
      <c r="DS210" s="44">
        <v>0</v>
      </c>
      <c r="DT210" s="44">
        <v>6.3194132336879649</v>
      </c>
      <c r="DU210" s="44">
        <v>0</v>
      </c>
      <c r="DV210" s="44">
        <v>0</v>
      </c>
      <c r="DW210" s="44">
        <v>0</v>
      </c>
      <c r="DX210" s="44">
        <v>0</v>
      </c>
      <c r="DY210" s="44">
        <v>0</v>
      </c>
      <c r="DZ210" s="44">
        <v>0</v>
      </c>
      <c r="EA210" s="44">
        <v>0</v>
      </c>
      <c r="EB210" s="44">
        <v>0</v>
      </c>
    </row>
    <row r="211" spans="2:132" x14ac:dyDescent="0.25">
      <c r="B211" s="41" t="s">
        <v>300</v>
      </c>
      <c r="C211" s="47" t="s">
        <v>101</v>
      </c>
      <c r="D211" s="46">
        <v>2</v>
      </c>
      <c r="E211" s="86" t="s">
        <v>52</v>
      </c>
      <c r="F211" s="43">
        <v>475.5</v>
      </c>
      <c r="G211" s="43">
        <v>72.079918604651169</v>
      </c>
      <c r="H211" s="44">
        <v>72.079918604651169</v>
      </c>
      <c r="I211" s="44">
        <v>47.896269215541203</v>
      </c>
      <c r="J211" s="44">
        <v>47.896269215541203</v>
      </c>
      <c r="K211" s="44">
        <v>74.242316162790701</v>
      </c>
      <c r="L211" s="44">
        <v>74.242316162790701</v>
      </c>
      <c r="M211" s="44">
        <v>46.598999999999997</v>
      </c>
      <c r="N211" s="44">
        <v>336.654</v>
      </c>
      <c r="O211" s="44">
        <v>53.731499999999997</v>
      </c>
      <c r="P211" s="44">
        <v>13.363616909302326</v>
      </c>
      <c r="Q211" s="44">
        <v>13.363616909302326</v>
      </c>
      <c r="R211" s="44">
        <v>8.8799683125613385</v>
      </c>
      <c r="S211" s="44">
        <v>8.8799683125613385</v>
      </c>
      <c r="T211" s="44">
        <v>41.575697051162798</v>
      </c>
      <c r="U211" s="44">
        <v>41.575697051162798</v>
      </c>
      <c r="V211" s="44">
        <v>27.62656808352417</v>
      </c>
      <c r="W211" s="44">
        <v>27.62656808352417</v>
      </c>
      <c r="X211" s="44">
        <v>16.333309555813955</v>
      </c>
      <c r="Y211" s="44">
        <v>16.333309555813955</v>
      </c>
      <c r="Z211" s="44">
        <v>10.853294604241638</v>
      </c>
      <c r="AA211" s="44">
        <v>10.853294604241638</v>
      </c>
      <c r="AB211" s="44">
        <v>5.2476538608907468</v>
      </c>
      <c r="AC211" s="44">
        <v>12.185878426237549</v>
      </c>
      <c r="AD211" s="44">
        <v>4.9507086980759629</v>
      </c>
      <c r="AE211" s="44">
        <v>3.6345321647879021</v>
      </c>
      <c r="AF211" s="44">
        <v>11.307433401562363</v>
      </c>
      <c r="AG211" s="44">
        <v>4.4422059791852133</v>
      </c>
      <c r="AH211" s="44">
        <v>20.191845359932788</v>
      </c>
      <c r="AJ211" s="63" t="s">
        <v>63</v>
      </c>
      <c r="AK211" s="44">
        <v>0</v>
      </c>
      <c r="AL211" s="44">
        <v>0</v>
      </c>
      <c r="AM211" s="44">
        <v>53.731499999999997</v>
      </c>
      <c r="AN211" s="44">
        <v>53.731499999999997</v>
      </c>
      <c r="AO211" s="44">
        <v>0</v>
      </c>
      <c r="AP211" s="44">
        <v>0</v>
      </c>
      <c r="AQ211" s="44">
        <v>0</v>
      </c>
      <c r="AR211" s="44">
        <v>0</v>
      </c>
      <c r="AS211" s="44">
        <v>0</v>
      </c>
      <c r="AT211" s="44">
        <v>0</v>
      </c>
      <c r="AU211" s="44">
        <v>0</v>
      </c>
      <c r="AV211" s="44">
        <v>0</v>
      </c>
      <c r="AW211" s="44">
        <v>0</v>
      </c>
      <c r="AX211" s="44">
        <v>0</v>
      </c>
      <c r="AY211" s="44">
        <v>16.333309555813955</v>
      </c>
      <c r="AZ211" s="44">
        <v>0</v>
      </c>
      <c r="BA211" s="44">
        <v>0</v>
      </c>
      <c r="BB211" s="44">
        <v>0</v>
      </c>
      <c r="BC211" s="44">
        <v>16.333309555813955</v>
      </c>
      <c r="BD211" s="44">
        <v>16.333309555813955</v>
      </c>
      <c r="BE211" s="44">
        <v>0</v>
      </c>
      <c r="BF211" s="44">
        <v>0</v>
      </c>
      <c r="BG211" s="44">
        <v>0</v>
      </c>
      <c r="BH211" s="44">
        <v>16.333309555813955</v>
      </c>
      <c r="BI211" s="44">
        <v>10.853294604241638</v>
      </c>
      <c r="BJ211" s="44">
        <v>0</v>
      </c>
      <c r="BK211" s="44">
        <v>0</v>
      </c>
      <c r="BL211" s="44">
        <v>0</v>
      </c>
      <c r="BM211" s="44">
        <v>10.853294604241638</v>
      </c>
      <c r="BN211" s="44">
        <v>4.9507086980759629</v>
      </c>
      <c r="BO211" s="44">
        <v>4.4422059791852133</v>
      </c>
      <c r="BP211" s="44">
        <v>0</v>
      </c>
      <c r="BQ211" s="44">
        <v>0</v>
      </c>
      <c r="BR211" s="44">
        <v>0</v>
      </c>
      <c r="BS211" s="44">
        <v>4.4422059791852133</v>
      </c>
      <c r="BT211" s="64">
        <v>2017</v>
      </c>
      <c r="BU211" s="44">
        <v>0</v>
      </c>
      <c r="BV211" s="44">
        <v>53.731499999999997</v>
      </c>
      <c r="BW211" s="44">
        <v>0</v>
      </c>
      <c r="BX211" s="44">
        <v>0</v>
      </c>
      <c r="BY211" s="44">
        <v>0</v>
      </c>
      <c r="BZ211" s="44">
        <v>0</v>
      </c>
      <c r="CA211" s="44">
        <v>0</v>
      </c>
      <c r="CB211" s="44">
        <v>0</v>
      </c>
      <c r="CC211" s="44">
        <v>0</v>
      </c>
      <c r="CD211" s="44">
        <v>0</v>
      </c>
      <c r="CE211" s="44">
        <v>0</v>
      </c>
      <c r="CF211" s="44">
        <v>16.333309555813955</v>
      </c>
      <c r="CG211" s="44">
        <v>0</v>
      </c>
      <c r="CH211" s="44">
        <v>0</v>
      </c>
      <c r="CI211" s="44">
        <v>0</v>
      </c>
      <c r="CJ211" s="44">
        <v>0</v>
      </c>
      <c r="CK211" s="44">
        <v>0</v>
      </c>
      <c r="CL211" s="44">
        <v>0</v>
      </c>
      <c r="CM211" s="44">
        <v>0</v>
      </c>
      <c r="CN211" s="44">
        <v>0</v>
      </c>
      <c r="CO211" s="44">
        <v>0</v>
      </c>
      <c r="CP211" s="44">
        <v>0</v>
      </c>
      <c r="CQ211" s="44">
        <v>0</v>
      </c>
      <c r="CR211" s="44">
        <v>0</v>
      </c>
      <c r="CS211" s="44">
        <v>0</v>
      </c>
      <c r="CT211" s="44">
        <v>0</v>
      </c>
      <c r="CU211" s="44">
        <v>0</v>
      </c>
      <c r="CV211" s="44">
        <v>0</v>
      </c>
      <c r="CW211" s="44">
        <v>0</v>
      </c>
      <c r="CX211" s="44">
        <v>0</v>
      </c>
      <c r="CY211" s="44">
        <v>0</v>
      </c>
      <c r="CZ211" s="44">
        <v>0</v>
      </c>
      <c r="DA211" s="44">
        <v>0</v>
      </c>
      <c r="DB211" s="44">
        <v>0</v>
      </c>
      <c r="DC211" s="44">
        <v>0</v>
      </c>
      <c r="DD211" s="44">
        <v>0</v>
      </c>
      <c r="DE211" s="44">
        <v>0</v>
      </c>
      <c r="DF211" s="44">
        <v>0</v>
      </c>
      <c r="DG211" s="44">
        <v>0</v>
      </c>
      <c r="DH211" s="44">
        <v>0</v>
      </c>
      <c r="DI211" s="44">
        <v>0</v>
      </c>
      <c r="DJ211" s="44">
        <v>0</v>
      </c>
      <c r="DK211" s="44">
        <v>0</v>
      </c>
      <c r="DL211" s="44">
        <v>0</v>
      </c>
      <c r="DM211" s="44">
        <v>0</v>
      </c>
      <c r="DN211" s="44">
        <v>0</v>
      </c>
      <c r="DO211" s="44">
        <v>0</v>
      </c>
      <c r="DP211" s="44">
        <v>0</v>
      </c>
      <c r="DQ211" s="44">
        <v>0</v>
      </c>
      <c r="DR211" s="44">
        <v>0</v>
      </c>
      <c r="DS211" s="44">
        <v>0</v>
      </c>
      <c r="DT211" s="44">
        <v>4.4422059791852133</v>
      </c>
      <c r="DU211" s="44">
        <v>0</v>
      </c>
      <c r="DV211" s="44">
        <v>0</v>
      </c>
      <c r="DW211" s="44">
        <v>0</v>
      </c>
      <c r="DX211" s="44">
        <v>0</v>
      </c>
      <c r="DY211" s="44">
        <v>0</v>
      </c>
      <c r="DZ211" s="44">
        <v>0</v>
      </c>
      <c r="EA211" s="44">
        <v>0</v>
      </c>
      <c r="EB211" s="44">
        <v>0</v>
      </c>
    </row>
    <row r="212" spans="2:132" x14ac:dyDescent="0.25">
      <c r="B212" s="41" t="s">
        <v>301</v>
      </c>
      <c r="C212" s="47" t="s">
        <v>101</v>
      </c>
      <c r="D212" s="46">
        <v>2</v>
      </c>
      <c r="E212" s="86" t="s">
        <v>52</v>
      </c>
      <c r="F212" s="43">
        <v>439.9</v>
      </c>
      <c r="G212" s="43">
        <v>68.869</v>
      </c>
      <c r="H212" s="44">
        <v>68.869</v>
      </c>
      <c r="I212" s="44">
        <v>45.762651074806534</v>
      </c>
      <c r="J212" s="44">
        <v>45.762651074806534</v>
      </c>
      <c r="K212" s="44">
        <v>70.935069999999996</v>
      </c>
      <c r="L212" s="44">
        <v>70.935069999999996</v>
      </c>
      <c r="M212" s="44">
        <v>43.110199999999999</v>
      </c>
      <c r="N212" s="44">
        <v>311.44920000000002</v>
      </c>
      <c r="O212" s="44">
        <v>49.7087</v>
      </c>
      <c r="P212" s="44">
        <v>12.768312599999998</v>
      </c>
      <c r="Q212" s="44">
        <v>12.768312599999998</v>
      </c>
      <c r="R212" s="44">
        <v>8.484395509269131</v>
      </c>
      <c r="S212" s="44">
        <v>8.484395509269131</v>
      </c>
      <c r="T212" s="44">
        <v>39.723639200000001</v>
      </c>
      <c r="U212" s="44">
        <v>39.723639200000001</v>
      </c>
      <c r="V212" s="44">
        <v>26.39589713994841</v>
      </c>
      <c r="W212" s="44">
        <v>26.39589713994841</v>
      </c>
      <c r="X212" s="44">
        <v>15.605715399999999</v>
      </c>
      <c r="Y212" s="44">
        <v>15.605715399999999</v>
      </c>
      <c r="Z212" s="44">
        <v>10.36981673355116</v>
      </c>
      <c r="AA212" s="44">
        <v>10.36981673355116</v>
      </c>
      <c r="AB212" s="44">
        <v>5.0811162625436861</v>
      </c>
      <c r="AC212" s="44">
        <v>11.799151904128413</v>
      </c>
      <c r="AD212" s="44">
        <v>4.7935948413793401</v>
      </c>
      <c r="AE212" s="44">
        <v>3.4726259477299997</v>
      </c>
      <c r="AF212" s="44">
        <v>10.803725170715555</v>
      </c>
      <c r="AG212" s="44">
        <v>4.2443206027811113</v>
      </c>
      <c r="AH212" s="44">
        <v>19.292366376277776</v>
      </c>
      <c r="AJ212" s="63" t="s">
        <v>63</v>
      </c>
      <c r="AK212" s="44">
        <v>0</v>
      </c>
      <c r="AL212" s="44">
        <v>0</v>
      </c>
      <c r="AM212" s="44">
        <v>49.7087</v>
      </c>
      <c r="AN212" s="44">
        <v>49.7087</v>
      </c>
      <c r="AO212" s="44">
        <v>0</v>
      </c>
      <c r="AP212" s="44">
        <v>0</v>
      </c>
      <c r="AQ212" s="44">
        <v>0</v>
      </c>
      <c r="AR212" s="44">
        <v>0</v>
      </c>
      <c r="AS212" s="44">
        <v>0</v>
      </c>
      <c r="AT212" s="44">
        <v>0</v>
      </c>
      <c r="AU212" s="44">
        <v>0</v>
      </c>
      <c r="AV212" s="44">
        <v>0</v>
      </c>
      <c r="AW212" s="44">
        <v>0</v>
      </c>
      <c r="AX212" s="44">
        <v>0</v>
      </c>
      <c r="AY212" s="44">
        <v>15.605715399999999</v>
      </c>
      <c r="AZ212" s="44">
        <v>0</v>
      </c>
      <c r="BA212" s="44">
        <v>0</v>
      </c>
      <c r="BB212" s="44">
        <v>0</v>
      </c>
      <c r="BC212" s="44">
        <v>15.605715399999999</v>
      </c>
      <c r="BD212" s="44">
        <v>15.605715399999999</v>
      </c>
      <c r="BE212" s="44">
        <v>0</v>
      </c>
      <c r="BF212" s="44">
        <v>0</v>
      </c>
      <c r="BG212" s="44">
        <v>0</v>
      </c>
      <c r="BH212" s="44">
        <v>15.605715399999999</v>
      </c>
      <c r="BI212" s="44">
        <v>10.36981673355116</v>
      </c>
      <c r="BJ212" s="44">
        <v>0</v>
      </c>
      <c r="BK212" s="44">
        <v>0</v>
      </c>
      <c r="BL212" s="44">
        <v>0</v>
      </c>
      <c r="BM212" s="44">
        <v>10.36981673355116</v>
      </c>
      <c r="BN212" s="44">
        <v>4.7935948413793401</v>
      </c>
      <c r="BO212" s="44">
        <v>4.2443206027811113</v>
      </c>
      <c r="BP212" s="44">
        <v>0</v>
      </c>
      <c r="BQ212" s="44">
        <v>0</v>
      </c>
      <c r="BR212" s="44">
        <v>0</v>
      </c>
      <c r="BS212" s="44">
        <v>4.2443206027811113</v>
      </c>
      <c r="BT212" s="64">
        <v>2017</v>
      </c>
      <c r="BU212" s="44">
        <v>0</v>
      </c>
      <c r="BV212" s="44">
        <v>49.7087</v>
      </c>
      <c r="BW212" s="44">
        <v>0</v>
      </c>
      <c r="BX212" s="44">
        <v>0</v>
      </c>
      <c r="BY212" s="44">
        <v>0</v>
      </c>
      <c r="BZ212" s="44">
        <v>0</v>
      </c>
      <c r="CA212" s="44">
        <v>0</v>
      </c>
      <c r="CB212" s="44">
        <v>0</v>
      </c>
      <c r="CC212" s="44">
        <v>0</v>
      </c>
      <c r="CD212" s="44">
        <v>0</v>
      </c>
      <c r="CE212" s="44">
        <v>0</v>
      </c>
      <c r="CF212" s="44">
        <v>15.605715399999999</v>
      </c>
      <c r="CG212" s="44">
        <v>0</v>
      </c>
      <c r="CH212" s="44">
        <v>0</v>
      </c>
      <c r="CI212" s="44">
        <v>0</v>
      </c>
      <c r="CJ212" s="44">
        <v>0</v>
      </c>
      <c r="CK212" s="44">
        <v>0</v>
      </c>
      <c r="CL212" s="44">
        <v>0</v>
      </c>
      <c r="CM212" s="44">
        <v>0</v>
      </c>
      <c r="CN212" s="44">
        <v>0</v>
      </c>
      <c r="CO212" s="44">
        <v>0</v>
      </c>
      <c r="CP212" s="44">
        <v>0</v>
      </c>
      <c r="CQ212" s="44">
        <v>0</v>
      </c>
      <c r="CR212" s="44">
        <v>0</v>
      </c>
      <c r="CS212" s="44">
        <v>0</v>
      </c>
      <c r="CT212" s="44">
        <v>0</v>
      </c>
      <c r="CU212" s="44">
        <v>0</v>
      </c>
      <c r="CV212" s="44">
        <v>0</v>
      </c>
      <c r="CW212" s="44">
        <v>0</v>
      </c>
      <c r="CX212" s="44">
        <v>0</v>
      </c>
      <c r="CY212" s="44">
        <v>0</v>
      </c>
      <c r="CZ212" s="44">
        <v>0</v>
      </c>
      <c r="DA212" s="44">
        <v>0</v>
      </c>
      <c r="DB212" s="44">
        <v>0</v>
      </c>
      <c r="DC212" s="44">
        <v>0</v>
      </c>
      <c r="DD212" s="44">
        <v>0</v>
      </c>
      <c r="DE212" s="44">
        <v>0</v>
      </c>
      <c r="DF212" s="44">
        <v>0</v>
      </c>
      <c r="DG212" s="44">
        <v>0</v>
      </c>
      <c r="DH212" s="44">
        <v>0</v>
      </c>
      <c r="DI212" s="44">
        <v>0</v>
      </c>
      <c r="DJ212" s="44">
        <v>0</v>
      </c>
      <c r="DK212" s="44">
        <v>0</v>
      </c>
      <c r="DL212" s="44">
        <v>0</v>
      </c>
      <c r="DM212" s="44">
        <v>0</v>
      </c>
      <c r="DN212" s="44">
        <v>0</v>
      </c>
      <c r="DO212" s="44">
        <v>0</v>
      </c>
      <c r="DP212" s="44">
        <v>0</v>
      </c>
      <c r="DQ212" s="44">
        <v>0</v>
      </c>
      <c r="DR212" s="44">
        <v>0</v>
      </c>
      <c r="DS212" s="44">
        <v>0</v>
      </c>
      <c r="DT212" s="44">
        <v>4.2443206027811113</v>
      </c>
      <c r="DU212" s="44">
        <v>0</v>
      </c>
      <c r="DV212" s="44">
        <v>0</v>
      </c>
      <c r="DW212" s="44">
        <v>0</v>
      </c>
      <c r="DX212" s="44">
        <v>0</v>
      </c>
      <c r="DY212" s="44">
        <v>0</v>
      </c>
      <c r="DZ212" s="44">
        <v>0</v>
      </c>
      <c r="EA212" s="44">
        <v>0</v>
      </c>
      <c r="EB212" s="44">
        <v>0</v>
      </c>
    </row>
    <row r="213" spans="2:132" x14ac:dyDescent="0.25">
      <c r="B213" s="41" t="s">
        <v>302</v>
      </c>
      <c r="C213" s="47" t="s">
        <v>101</v>
      </c>
      <c r="D213" s="46">
        <v>2</v>
      </c>
      <c r="E213" s="86" t="s">
        <v>52</v>
      </c>
      <c r="F213" s="43">
        <v>564.29999999999995</v>
      </c>
      <c r="G213" s="43">
        <v>117.05670930232557</v>
      </c>
      <c r="H213" s="44">
        <v>117.05670930232557</v>
      </c>
      <c r="I213" s="44">
        <v>77.782824547581427</v>
      </c>
      <c r="J213" s="44">
        <v>77.782824547581427</v>
      </c>
      <c r="K213" s="44">
        <v>120.56841058139534</v>
      </c>
      <c r="L213" s="44">
        <v>120.56841058139534</v>
      </c>
      <c r="M213" s="44">
        <v>55.301399999999994</v>
      </c>
      <c r="N213" s="44">
        <v>399.52439999999996</v>
      </c>
      <c r="O213" s="44">
        <v>63.765899999999995</v>
      </c>
      <c r="P213" s="44">
        <v>24.113682116279069</v>
      </c>
      <c r="Q213" s="44">
        <v>24.113682116279069</v>
      </c>
      <c r="R213" s="44">
        <v>16.023261856801774</v>
      </c>
      <c r="S213" s="44">
        <v>16.023261856801774</v>
      </c>
      <c r="T213" s="44">
        <v>72.341046348837196</v>
      </c>
      <c r="U213" s="44">
        <v>72.341046348837196</v>
      </c>
      <c r="V213" s="44">
        <v>48.069785570405315</v>
      </c>
      <c r="W213" s="44">
        <v>48.069785570405315</v>
      </c>
      <c r="X213" s="44">
        <v>30.142102645348835</v>
      </c>
      <c r="Y213" s="44">
        <v>30.142102645348835</v>
      </c>
      <c r="Z213" s="44">
        <v>20.029077321002219</v>
      </c>
      <c r="AA213" s="44">
        <v>20.029077321002219</v>
      </c>
      <c r="AB213" s="44">
        <v>3.4513197433969971</v>
      </c>
      <c r="AC213" s="44">
        <v>8.3113414228744027</v>
      </c>
      <c r="AD213" s="44">
        <v>3.1836663755417196</v>
      </c>
      <c r="AE213" s="44">
        <v>6.5582509479211497</v>
      </c>
      <c r="AF213" s="44">
        <v>19.674752843763446</v>
      </c>
      <c r="AG213" s="44">
        <v>8.1978136849014369</v>
      </c>
      <c r="AH213" s="44">
        <v>32.791254739605748</v>
      </c>
      <c r="AJ213" s="63" t="s">
        <v>63</v>
      </c>
      <c r="AK213" s="44">
        <v>0</v>
      </c>
      <c r="AL213" s="44">
        <v>0</v>
      </c>
      <c r="AM213" s="44">
        <v>63.765899999999995</v>
      </c>
      <c r="AN213" s="44">
        <v>63.765899999999995</v>
      </c>
      <c r="AO213" s="44">
        <v>0</v>
      </c>
      <c r="AP213" s="44">
        <v>0</v>
      </c>
      <c r="AQ213" s="44">
        <v>0</v>
      </c>
      <c r="AR213" s="44">
        <v>0</v>
      </c>
      <c r="AS213" s="44">
        <v>0</v>
      </c>
      <c r="AT213" s="44">
        <v>0</v>
      </c>
      <c r="AU213" s="44">
        <v>0</v>
      </c>
      <c r="AV213" s="44">
        <v>0</v>
      </c>
      <c r="AW213" s="44">
        <v>0</v>
      </c>
      <c r="AX213" s="44">
        <v>0</v>
      </c>
      <c r="AY213" s="44">
        <v>30.142102645348835</v>
      </c>
      <c r="AZ213" s="44">
        <v>0</v>
      </c>
      <c r="BA213" s="44">
        <v>0</v>
      </c>
      <c r="BB213" s="44">
        <v>0</v>
      </c>
      <c r="BC213" s="44">
        <v>30.142102645348835</v>
      </c>
      <c r="BD213" s="44">
        <v>30.142102645348835</v>
      </c>
      <c r="BE213" s="44">
        <v>0</v>
      </c>
      <c r="BF213" s="44">
        <v>0</v>
      </c>
      <c r="BG213" s="44">
        <v>0</v>
      </c>
      <c r="BH213" s="44">
        <v>30.142102645348835</v>
      </c>
      <c r="BI213" s="44">
        <v>20.029077321002219</v>
      </c>
      <c r="BJ213" s="44">
        <v>0</v>
      </c>
      <c r="BK213" s="44">
        <v>0</v>
      </c>
      <c r="BL213" s="44">
        <v>0</v>
      </c>
      <c r="BM213" s="44">
        <v>20.029077321002219</v>
      </c>
      <c r="BN213" s="44">
        <v>3.1836663755417196</v>
      </c>
      <c r="BO213" s="44">
        <v>8.1978136849014369</v>
      </c>
      <c r="BP213" s="44">
        <v>0</v>
      </c>
      <c r="BQ213" s="44">
        <v>0</v>
      </c>
      <c r="BR213" s="44">
        <v>0</v>
      </c>
      <c r="BS213" s="44">
        <v>8.1978136849014369</v>
      </c>
      <c r="BT213" s="64">
        <v>2017</v>
      </c>
      <c r="BU213" s="44">
        <v>0</v>
      </c>
      <c r="BV213" s="44">
        <v>63.765899999999995</v>
      </c>
      <c r="BW213" s="44">
        <v>0</v>
      </c>
      <c r="BX213" s="44">
        <v>0</v>
      </c>
      <c r="BY213" s="44">
        <v>0</v>
      </c>
      <c r="BZ213" s="44">
        <v>0</v>
      </c>
      <c r="CA213" s="44">
        <v>0</v>
      </c>
      <c r="CB213" s="44">
        <v>0</v>
      </c>
      <c r="CC213" s="44">
        <v>0</v>
      </c>
      <c r="CD213" s="44">
        <v>0</v>
      </c>
      <c r="CE213" s="44">
        <v>0</v>
      </c>
      <c r="CF213" s="44">
        <v>30.142102645348835</v>
      </c>
      <c r="CG213" s="44">
        <v>0</v>
      </c>
      <c r="CH213" s="44">
        <v>0</v>
      </c>
      <c r="CI213" s="44">
        <v>0</v>
      </c>
      <c r="CJ213" s="44">
        <v>0</v>
      </c>
      <c r="CK213" s="44">
        <v>0</v>
      </c>
      <c r="CL213" s="44">
        <v>0</v>
      </c>
      <c r="CM213" s="44">
        <v>0</v>
      </c>
      <c r="CN213" s="44">
        <v>0</v>
      </c>
      <c r="CO213" s="44">
        <v>0</v>
      </c>
      <c r="CP213" s="44">
        <v>0</v>
      </c>
      <c r="CQ213" s="44">
        <v>0</v>
      </c>
      <c r="CR213" s="44">
        <v>0</v>
      </c>
      <c r="CS213" s="44">
        <v>0</v>
      </c>
      <c r="CT213" s="44">
        <v>0</v>
      </c>
      <c r="CU213" s="44">
        <v>0</v>
      </c>
      <c r="CV213" s="44">
        <v>0</v>
      </c>
      <c r="CW213" s="44">
        <v>0</v>
      </c>
      <c r="CX213" s="44">
        <v>0</v>
      </c>
      <c r="CY213" s="44">
        <v>0</v>
      </c>
      <c r="CZ213" s="44">
        <v>0</v>
      </c>
      <c r="DA213" s="44">
        <v>0</v>
      </c>
      <c r="DB213" s="44">
        <v>0</v>
      </c>
      <c r="DC213" s="44">
        <v>0</v>
      </c>
      <c r="DD213" s="44">
        <v>0</v>
      </c>
      <c r="DE213" s="44">
        <v>0</v>
      </c>
      <c r="DF213" s="44">
        <v>0</v>
      </c>
      <c r="DG213" s="44">
        <v>0</v>
      </c>
      <c r="DH213" s="44">
        <v>0</v>
      </c>
      <c r="DI213" s="44">
        <v>0</v>
      </c>
      <c r="DJ213" s="44">
        <v>0</v>
      </c>
      <c r="DK213" s="44">
        <v>0</v>
      </c>
      <c r="DL213" s="44">
        <v>0</v>
      </c>
      <c r="DM213" s="44">
        <v>0</v>
      </c>
      <c r="DN213" s="44">
        <v>0</v>
      </c>
      <c r="DO213" s="44">
        <v>0</v>
      </c>
      <c r="DP213" s="44">
        <v>0</v>
      </c>
      <c r="DQ213" s="44">
        <v>0</v>
      </c>
      <c r="DR213" s="44">
        <v>0</v>
      </c>
      <c r="DS213" s="44">
        <v>0</v>
      </c>
      <c r="DT213" s="44">
        <v>8.1978136849014369</v>
      </c>
      <c r="DU213" s="44">
        <v>0</v>
      </c>
      <c r="DV213" s="44">
        <v>0</v>
      </c>
      <c r="DW213" s="44">
        <v>0</v>
      </c>
      <c r="DX213" s="44">
        <v>0</v>
      </c>
      <c r="DY213" s="44">
        <v>0</v>
      </c>
      <c r="DZ213" s="44">
        <v>0</v>
      </c>
      <c r="EA213" s="44">
        <v>0</v>
      </c>
      <c r="EB213" s="44">
        <v>0</v>
      </c>
    </row>
    <row r="214" spans="2:132" x14ac:dyDescent="0.25">
      <c r="B214" s="41" t="s">
        <v>303</v>
      </c>
      <c r="C214" s="47" t="s">
        <v>101</v>
      </c>
      <c r="D214" s="46">
        <v>2</v>
      </c>
      <c r="E214" s="86" t="s">
        <v>52</v>
      </c>
      <c r="F214" s="43">
        <v>454.55</v>
      </c>
      <c r="G214" s="43">
        <v>82.48719767441861</v>
      </c>
      <c r="H214" s="44">
        <v>82.48719767441861</v>
      </c>
      <c r="I214" s="44">
        <v>54.811785350636889</v>
      </c>
      <c r="J214" s="44">
        <v>54.811785350636889</v>
      </c>
      <c r="K214" s="44">
        <v>84.961813604651169</v>
      </c>
      <c r="L214" s="44">
        <v>84.961813604651169</v>
      </c>
      <c r="M214" s="44">
        <v>44.545900000000003</v>
      </c>
      <c r="N214" s="44">
        <v>321.82140000000004</v>
      </c>
      <c r="O214" s="44">
        <v>51.364150000000002</v>
      </c>
      <c r="P214" s="44">
        <v>15.29312644883721</v>
      </c>
      <c r="Q214" s="44">
        <v>15.29312644883721</v>
      </c>
      <c r="R214" s="44">
        <v>10.16210500400808</v>
      </c>
      <c r="S214" s="44">
        <v>10.16210500400808</v>
      </c>
      <c r="T214" s="44">
        <v>47.578615618604658</v>
      </c>
      <c r="U214" s="44">
        <v>47.578615618604658</v>
      </c>
      <c r="V214" s="44">
        <v>31.615437790247359</v>
      </c>
      <c r="W214" s="44">
        <v>31.615437790247359</v>
      </c>
      <c r="X214" s="44">
        <v>18.691598993023259</v>
      </c>
      <c r="Y214" s="44">
        <v>18.691598993023259</v>
      </c>
      <c r="Z214" s="44">
        <v>12.42035056045432</v>
      </c>
      <c r="AA214" s="44">
        <v>12.42035056045432</v>
      </c>
      <c r="AB214" s="44">
        <v>4.3835307726529553</v>
      </c>
      <c r="AC214" s="44">
        <v>10.179248572647461</v>
      </c>
      <c r="AD214" s="44">
        <v>4.1354831129759324</v>
      </c>
      <c r="AE214" s="44">
        <v>4.1593051009847652</v>
      </c>
      <c r="AF214" s="44">
        <v>12.940060314174826</v>
      </c>
      <c r="AG214" s="44">
        <v>5.083595123425825</v>
      </c>
      <c r="AH214" s="44">
        <v>23.107250561026472</v>
      </c>
      <c r="AJ214" s="63" t="s">
        <v>63</v>
      </c>
      <c r="AK214" s="44">
        <v>0</v>
      </c>
      <c r="AL214" s="44">
        <v>0</v>
      </c>
      <c r="AM214" s="44">
        <v>51.364150000000002</v>
      </c>
      <c r="AN214" s="44">
        <v>51.364150000000002</v>
      </c>
      <c r="AO214" s="44">
        <v>0</v>
      </c>
      <c r="AP214" s="44">
        <v>0</v>
      </c>
      <c r="AQ214" s="44">
        <v>0</v>
      </c>
      <c r="AR214" s="44">
        <v>0</v>
      </c>
      <c r="AS214" s="44">
        <v>0</v>
      </c>
      <c r="AT214" s="44">
        <v>0</v>
      </c>
      <c r="AU214" s="44">
        <v>0</v>
      </c>
      <c r="AV214" s="44">
        <v>0</v>
      </c>
      <c r="AW214" s="44">
        <v>0</v>
      </c>
      <c r="AX214" s="44">
        <v>0</v>
      </c>
      <c r="AY214" s="44">
        <v>18.691598993023259</v>
      </c>
      <c r="AZ214" s="44">
        <v>0</v>
      </c>
      <c r="BA214" s="44">
        <v>0</v>
      </c>
      <c r="BB214" s="44">
        <v>0</v>
      </c>
      <c r="BC214" s="44">
        <v>18.691598993023259</v>
      </c>
      <c r="BD214" s="44">
        <v>18.691598993023259</v>
      </c>
      <c r="BE214" s="44">
        <v>0</v>
      </c>
      <c r="BF214" s="44">
        <v>0</v>
      </c>
      <c r="BG214" s="44">
        <v>0</v>
      </c>
      <c r="BH214" s="44">
        <v>18.691598993023259</v>
      </c>
      <c r="BI214" s="44">
        <v>12.42035056045432</v>
      </c>
      <c r="BJ214" s="44">
        <v>0</v>
      </c>
      <c r="BK214" s="44">
        <v>0</v>
      </c>
      <c r="BL214" s="44">
        <v>0</v>
      </c>
      <c r="BM214" s="44">
        <v>12.42035056045432</v>
      </c>
      <c r="BN214" s="44">
        <v>4.1354831129759324</v>
      </c>
      <c r="BO214" s="44">
        <v>5.083595123425825</v>
      </c>
      <c r="BP214" s="44">
        <v>0</v>
      </c>
      <c r="BQ214" s="44">
        <v>0</v>
      </c>
      <c r="BR214" s="44">
        <v>0</v>
      </c>
      <c r="BS214" s="44">
        <v>5.083595123425825</v>
      </c>
      <c r="BT214" s="64">
        <v>2017</v>
      </c>
      <c r="BU214" s="44">
        <v>0</v>
      </c>
      <c r="BV214" s="44">
        <v>51.364150000000002</v>
      </c>
      <c r="BW214" s="44">
        <v>0</v>
      </c>
      <c r="BX214" s="44">
        <v>0</v>
      </c>
      <c r="BY214" s="44">
        <v>0</v>
      </c>
      <c r="BZ214" s="44">
        <v>0</v>
      </c>
      <c r="CA214" s="44">
        <v>0</v>
      </c>
      <c r="CB214" s="44">
        <v>0</v>
      </c>
      <c r="CC214" s="44">
        <v>0</v>
      </c>
      <c r="CD214" s="44">
        <v>0</v>
      </c>
      <c r="CE214" s="44">
        <v>0</v>
      </c>
      <c r="CF214" s="44">
        <v>18.691598993023259</v>
      </c>
      <c r="CG214" s="44">
        <v>0</v>
      </c>
      <c r="CH214" s="44">
        <v>0</v>
      </c>
      <c r="CI214" s="44">
        <v>0</v>
      </c>
      <c r="CJ214" s="44">
        <v>0</v>
      </c>
      <c r="CK214" s="44">
        <v>0</v>
      </c>
      <c r="CL214" s="44">
        <v>0</v>
      </c>
      <c r="CM214" s="44">
        <v>0</v>
      </c>
      <c r="CN214" s="44">
        <v>0</v>
      </c>
      <c r="CO214" s="44">
        <v>0</v>
      </c>
      <c r="CP214" s="44">
        <v>0</v>
      </c>
      <c r="CQ214" s="44">
        <v>0</v>
      </c>
      <c r="CR214" s="44">
        <v>0</v>
      </c>
      <c r="CS214" s="44">
        <v>0</v>
      </c>
      <c r="CT214" s="44">
        <v>0</v>
      </c>
      <c r="CU214" s="44">
        <v>0</v>
      </c>
      <c r="CV214" s="44">
        <v>0</v>
      </c>
      <c r="CW214" s="44">
        <v>0</v>
      </c>
      <c r="CX214" s="44">
        <v>0</v>
      </c>
      <c r="CY214" s="44">
        <v>0</v>
      </c>
      <c r="CZ214" s="44">
        <v>0</v>
      </c>
      <c r="DA214" s="44">
        <v>0</v>
      </c>
      <c r="DB214" s="44">
        <v>0</v>
      </c>
      <c r="DC214" s="44">
        <v>0</v>
      </c>
      <c r="DD214" s="44">
        <v>0</v>
      </c>
      <c r="DE214" s="44">
        <v>0</v>
      </c>
      <c r="DF214" s="44">
        <v>0</v>
      </c>
      <c r="DG214" s="44">
        <v>0</v>
      </c>
      <c r="DH214" s="44">
        <v>0</v>
      </c>
      <c r="DI214" s="44">
        <v>0</v>
      </c>
      <c r="DJ214" s="44">
        <v>0</v>
      </c>
      <c r="DK214" s="44">
        <v>0</v>
      </c>
      <c r="DL214" s="44">
        <v>0</v>
      </c>
      <c r="DM214" s="44">
        <v>0</v>
      </c>
      <c r="DN214" s="44">
        <v>0</v>
      </c>
      <c r="DO214" s="44">
        <v>0</v>
      </c>
      <c r="DP214" s="44">
        <v>0</v>
      </c>
      <c r="DQ214" s="44">
        <v>0</v>
      </c>
      <c r="DR214" s="44">
        <v>0</v>
      </c>
      <c r="DS214" s="44">
        <v>0</v>
      </c>
      <c r="DT214" s="44">
        <v>5.083595123425825</v>
      </c>
      <c r="DU214" s="44">
        <v>0</v>
      </c>
      <c r="DV214" s="44">
        <v>0</v>
      </c>
      <c r="DW214" s="44">
        <v>0</v>
      </c>
      <c r="DX214" s="44">
        <v>0</v>
      </c>
      <c r="DY214" s="44">
        <v>0</v>
      </c>
      <c r="DZ214" s="44">
        <v>0</v>
      </c>
      <c r="EA214" s="44">
        <v>0</v>
      </c>
      <c r="EB214" s="44">
        <v>0</v>
      </c>
    </row>
    <row r="215" spans="2:132" x14ac:dyDescent="0.25">
      <c r="B215" s="41" t="s">
        <v>304</v>
      </c>
      <c r="C215" s="47" t="s">
        <v>101</v>
      </c>
      <c r="D215" s="46">
        <v>3</v>
      </c>
      <c r="E215" s="86" t="s">
        <v>52</v>
      </c>
      <c r="F215" s="43">
        <v>1259.5</v>
      </c>
      <c r="G215" s="43">
        <v>243.64413953488372</v>
      </c>
      <c r="H215" s="44">
        <v>243.64413953488372</v>
      </c>
      <c r="I215" s="44">
        <v>161.89870252154611</v>
      </c>
      <c r="J215" s="44">
        <v>161.89870252154611</v>
      </c>
      <c r="K215" s="44">
        <v>250.95346372093024</v>
      </c>
      <c r="L215" s="44">
        <v>250.95346372093024</v>
      </c>
      <c r="M215" s="44">
        <v>123.431</v>
      </c>
      <c r="N215" s="44">
        <v>891.726</v>
      </c>
      <c r="O215" s="44">
        <v>142.3235</v>
      </c>
      <c r="P215" s="44">
        <v>45.171623469767439</v>
      </c>
      <c r="Q215" s="44">
        <v>45.171623469767439</v>
      </c>
      <c r="R215" s="44">
        <v>30.016019447494649</v>
      </c>
      <c r="S215" s="44">
        <v>30.016019447494649</v>
      </c>
      <c r="T215" s="44">
        <v>140.53393968372094</v>
      </c>
      <c r="U215" s="44">
        <v>140.53393968372094</v>
      </c>
      <c r="V215" s="44">
        <v>93.383171614427809</v>
      </c>
      <c r="W215" s="44">
        <v>93.383171614427809</v>
      </c>
      <c r="X215" s="44">
        <v>55.209762018604657</v>
      </c>
      <c r="Y215" s="44">
        <v>55.209762018604657</v>
      </c>
      <c r="Z215" s="44">
        <v>36.686245991382357</v>
      </c>
      <c r="AA215" s="44">
        <v>36.686245991382357</v>
      </c>
      <c r="AB215" s="44">
        <v>4.1121708431696273</v>
      </c>
      <c r="AC215" s="44">
        <v>9.5491080949988554</v>
      </c>
      <c r="AD215" s="44">
        <v>3.87947842996615</v>
      </c>
      <c r="AE215" s="44">
        <v>12.285425386765976</v>
      </c>
      <c r="AF215" s="44">
        <v>38.221323425494148</v>
      </c>
      <c r="AG215" s="44">
        <v>15.015519917158416</v>
      </c>
      <c r="AH215" s="44">
        <v>68.252363259810977</v>
      </c>
      <c r="AJ215" s="63" t="s">
        <v>63</v>
      </c>
      <c r="AK215" s="44">
        <v>0</v>
      </c>
      <c r="AL215" s="44">
        <v>0</v>
      </c>
      <c r="AM215" s="44">
        <v>142.3235</v>
      </c>
      <c r="AN215" s="44">
        <v>142.3235</v>
      </c>
      <c r="AO215" s="44">
        <v>0</v>
      </c>
      <c r="AP215" s="44">
        <v>0</v>
      </c>
      <c r="AQ215" s="44">
        <v>0</v>
      </c>
      <c r="AR215" s="44">
        <v>0</v>
      </c>
      <c r="AS215" s="44">
        <v>0</v>
      </c>
      <c r="AT215" s="44">
        <v>0</v>
      </c>
      <c r="AU215" s="44">
        <v>0</v>
      </c>
      <c r="AV215" s="44">
        <v>0</v>
      </c>
      <c r="AW215" s="44">
        <v>0</v>
      </c>
      <c r="AX215" s="44">
        <v>0</v>
      </c>
      <c r="AY215" s="44">
        <v>55.209762018604657</v>
      </c>
      <c r="AZ215" s="44">
        <v>0</v>
      </c>
      <c r="BA215" s="44">
        <v>0</v>
      </c>
      <c r="BB215" s="44">
        <v>0</v>
      </c>
      <c r="BC215" s="44">
        <v>55.209762018604657</v>
      </c>
      <c r="BD215" s="44">
        <v>55.209762018604657</v>
      </c>
      <c r="BE215" s="44">
        <v>0</v>
      </c>
      <c r="BF215" s="44">
        <v>0</v>
      </c>
      <c r="BG215" s="44">
        <v>0</v>
      </c>
      <c r="BH215" s="44">
        <v>55.209762018604657</v>
      </c>
      <c r="BI215" s="44">
        <v>36.686245991382357</v>
      </c>
      <c r="BJ215" s="44">
        <v>0</v>
      </c>
      <c r="BK215" s="44">
        <v>0</v>
      </c>
      <c r="BL215" s="44">
        <v>0</v>
      </c>
      <c r="BM215" s="44">
        <v>36.686245991382357</v>
      </c>
      <c r="BN215" s="44">
        <v>3.87947842996615</v>
      </c>
      <c r="BO215" s="44">
        <v>15.015519917158416</v>
      </c>
      <c r="BP215" s="44">
        <v>0</v>
      </c>
      <c r="BQ215" s="44">
        <v>0</v>
      </c>
      <c r="BR215" s="44">
        <v>0</v>
      </c>
      <c r="BS215" s="44">
        <v>15.015519917158416</v>
      </c>
      <c r="BT215" s="64">
        <v>2017</v>
      </c>
      <c r="BU215" s="44">
        <v>0</v>
      </c>
      <c r="BV215" s="44">
        <v>142.3235</v>
      </c>
      <c r="BW215" s="44">
        <v>0</v>
      </c>
      <c r="BX215" s="44">
        <v>0</v>
      </c>
      <c r="BY215" s="44">
        <v>0</v>
      </c>
      <c r="BZ215" s="44">
        <v>0</v>
      </c>
      <c r="CA215" s="44">
        <v>0</v>
      </c>
      <c r="CB215" s="44">
        <v>0</v>
      </c>
      <c r="CC215" s="44">
        <v>0</v>
      </c>
      <c r="CD215" s="44">
        <v>0</v>
      </c>
      <c r="CE215" s="44">
        <v>0</v>
      </c>
      <c r="CF215" s="44">
        <v>55.209762018604657</v>
      </c>
      <c r="CG215" s="44">
        <v>0</v>
      </c>
      <c r="CH215" s="44">
        <v>0</v>
      </c>
      <c r="CI215" s="44">
        <v>0</v>
      </c>
      <c r="CJ215" s="44">
        <v>0</v>
      </c>
      <c r="CK215" s="44">
        <v>0</v>
      </c>
      <c r="CL215" s="44">
        <v>0</v>
      </c>
      <c r="CM215" s="44">
        <v>0</v>
      </c>
      <c r="CN215" s="44">
        <v>0</v>
      </c>
      <c r="CO215" s="44">
        <v>0</v>
      </c>
      <c r="CP215" s="44">
        <v>0</v>
      </c>
      <c r="CQ215" s="44">
        <v>0</v>
      </c>
      <c r="CR215" s="44">
        <v>0</v>
      </c>
      <c r="CS215" s="44">
        <v>0</v>
      </c>
      <c r="CT215" s="44">
        <v>0</v>
      </c>
      <c r="CU215" s="44">
        <v>0</v>
      </c>
      <c r="CV215" s="44">
        <v>0</v>
      </c>
      <c r="CW215" s="44">
        <v>0</v>
      </c>
      <c r="CX215" s="44">
        <v>0</v>
      </c>
      <c r="CY215" s="44">
        <v>0</v>
      </c>
      <c r="CZ215" s="44">
        <v>0</v>
      </c>
      <c r="DA215" s="44">
        <v>0</v>
      </c>
      <c r="DB215" s="44">
        <v>0</v>
      </c>
      <c r="DC215" s="44">
        <v>0</v>
      </c>
      <c r="DD215" s="44">
        <v>0</v>
      </c>
      <c r="DE215" s="44">
        <v>0</v>
      </c>
      <c r="DF215" s="44">
        <v>0</v>
      </c>
      <c r="DG215" s="44">
        <v>0</v>
      </c>
      <c r="DH215" s="44">
        <v>0</v>
      </c>
      <c r="DI215" s="44">
        <v>0</v>
      </c>
      <c r="DJ215" s="44">
        <v>0</v>
      </c>
      <c r="DK215" s="44">
        <v>0</v>
      </c>
      <c r="DL215" s="44">
        <v>0</v>
      </c>
      <c r="DM215" s="44">
        <v>0</v>
      </c>
      <c r="DN215" s="44">
        <v>0</v>
      </c>
      <c r="DO215" s="44">
        <v>0</v>
      </c>
      <c r="DP215" s="44">
        <v>0</v>
      </c>
      <c r="DQ215" s="44">
        <v>0</v>
      </c>
      <c r="DR215" s="44">
        <v>0</v>
      </c>
      <c r="DS215" s="44">
        <v>0</v>
      </c>
      <c r="DT215" s="44">
        <v>15.015519917158416</v>
      </c>
      <c r="DU215" s="44">
        <v>0</v>
      </c>
      <c r="DV215" s="44">
        <v>0</v>
      </c>
      <c r="DW215" s="44">
        <v>0</v>
      </c>
      <c r="DX215" s="44">
        <v>0</v>
      </c>
      <c r="DY215" s="44">
        <v>0</v>
      </c>
      <c r="DZ215" s="44">
        <v>0</v>
      </c>
      <c r="EA215" s="44">
        <v>0</v>
      </c>
      <c r="EB215" s="44">
        <v>0</v>
      </c>
    </row>
    <row r="216" spans="2:132" x14ac:dyDescent="0.25">
      <c r="B216" s="41" t="s">
        <v>305</v>
      </c>
      <c r="C216" s="47" t="s">
        <v>101</v>
      </c>
      <c r="D216" s="46">
        <v>3</v>
      </c>
      <c r="E216" s="86" t="s">
        <v>52</v>
      </c>
      <c r="F216" s="43">
        <v>947.6</v>
      </c>
      <c r="G216" s="43">
        <v>188.345488372093</v>
      </c>
      <c r="H216" s="44">
        <v>188.345488372093</v>
      </c>
      <c r="I216" s="44">
        <v>125.15339072566937</v>
      </c>
      <c r="J216" s="44">
        <v>125.15339072566937</v>
      </c>
      <c r="K216" s="44">
        <v>193.99585302325579</v>
      </c>
      <c r="L216" s="44">
        <v>193.99585302325579</v>
      </c>
      <c r="M216" s="44">
        <v>92.864800000000002</v>
      </c>
      <c r="N216" s="44">
        <v>670.9008</v>
      </c>
      <c r="O216" s="44">
        <v>107.0788</v>
      </c>
      <c r="P216" s="44">
        <v>34.919253544186041</v>
      </c>
      <c r="Q216" s="44">
        <v>34.919253544186041</v>
      </c>
      <c r="R216" s="44">
        <v>23.203438640539098</v>
      </c>
      <c r="S216" s="44">
        <v>23.203438640539098</v>
      </c>
      <c r="T216" s="44">
        <v>108.63767769302325</v>
      </c>
      <c r="U216" s="44">
        <v>108.63767769302325</v>
      </c>
      <c r="V216" s="44">
        <v>72.188475770566086</v>
      </c>
      <c r="W216" s="44">
        <v>72.188475770566086</v>
      </c>
      <c r="X216" s="44">
        <v>42.679087665116278</v>
      </c>
      <c r="Y216" s="44">
        <v>42.679087665116278</v>
      </c>
      <c r="Z216" s="44">
        <v>28.359758338436681</v>
      </c>
      <c r="AA216" s="44">
        <v>28.359758338436681</v>
      </c>
      <c r="AB216" s="44">
        <v>4.0021999083254167</v>
      </c>
      <c r="AC216" s="44">
        <v>9.2937382710821979</v>
      </c>
      <c r="AD216" s="44">
        <v>3.7757303402290794</v>
      </c>
      <c r="AE216" s="44">
        <v>9.4970658795511653</v>
      </c>
      <c r="AF216" s="44">
        <v>29.546427180825848</v>
      </c>
      <c r="AG216" s="44">
        <v>11.60752496389587</v>
      </c>
      <c r="AH216" s="44">
        <v>52.761477108617584</v>
      </c>
      <c r="AJ216" s="63" t="s">
        <v>63</v>
      </c>
      <c r="AK216" s="44">
        <v>0</v>
      </c>
      <c r="AL216" s="44">
        <v>0</v>
      </c>
      <c r="AM216" s="44">
        <v>107.0788</v>
      </c>
      <c r="AN216" s="44">
        <v>107.0788</v>
      </c>
      <c r="AO216" s="44">
        <v>0</v>
      </c>
      <c r="AP216" s="44">
        <v>0</v>
      </c>
      <c r="AQ216" s="44">
        <v>0</v>
      </c>
      <c r="AR216" s="44">
        <v>0</v>
      </c>
      <c r="AS216" s="44">
        <v>0</v>
      </c>
      <c r="AT216" s="44">
        <v>0</v>
      </c>
      <c r="AU216" s="44">
        <v>0</v>
      </c>
      <c r="AV216" s="44">
        <v>0</v>
      </c>
      <c r="AW216" s="44">
        <v>0</v>
      </c>
      <c r="AX216" s="44">
        <v>0</v>
      </c>
      <c r="AY216" s="44">
        <v>42.679087665116278</v>
      </c>
      <c r="AZ216" s="44">
        <v>0</v>
      </c>
      <c r="BA216" s="44">
        <v>0</v>
      </c>
      <c r="BB216" s="44">
        <v>0</v>
      </c>
      <c r="BC216" s="44">
        <v>42.679087665116278</v>
      </c>
      <c r="BD216" s="44">
        <v>42.679087665116278</v>
      </c>
      <c r="BE216" s="44">
        <v>0</v>
      </c>
      <c r="BF216" s="44">
        <v>0</v>
      </c>
      <c r="BG216" s="44">
        <v>0</v>
      </c>
      <c r="BH216" s="44">
        <v>42.679087665116278</v>
      </c>
      <c r="BI216" s="44">
        <v>28.359758338436681</v>
      </c>
      <c r="BJ216" s="44">
        <v>0</v>
      </c>
      <c r="BK216" s="44">
        <v>0</v>
      </c>
      <c r="BL216" s="44">
        <v>0</v>
      </c>
      <c r="BM216" s="44">
        <v>28.359758338436681</v>
      </c>
      <c r="BN216" s="44">
        <v>3.7757303402290794</v>
      </c>
      <c r="BO216" s="44">
        <v>11.60752496389587</v>
      </c>
      <c r="BP216" s="44">
        <v>0</v>
      </c>
      <c r="BQ216" s="44">
        <v>0</v>
      </c>
      <c r="BR216" s="44">
        <v>0</v>
      </c>
      <c r="BS216" s="44">
        <v>11.60752496389587</v>
      </c>
      <c r="BT216" s="64">
        <v>2017</v>
      </c>
      <c r="BU216" s="44">
        <v>0</v>
      </c>
      <c r="BV216" s="44">
        <v>107.0788</v>
      </c>
      <c r="BW216" s="44">
        <v>0</v>
      </c>
      <c r="BX216" s="44">
        <v>0</v>
      </c>
      <c r="BY216" s="44">
        <v>0</v>
      </c>
      <c r="BZ216" s="44">
        <v>0</v>
      </c>
      <c r="CA216" s="44">
        <v>0</v>
      </c>
      <c r="CB216" s="44">
        <v>0</v>
      </c>
      <c r="CC216" s="44">
        <v>0</v>
      </c>
      <c r="CD216" s="44">
        <v>0</v>
      </c>
      <c r="CE216" s="44">
        <v>0</v>
      </c>
      <c r="CF216" s="44">
        <v>42.679087665116278</v>
      </c>
      <c r="CG216" s="44">
        <v>0</v>
      </c>
      <c r="CH216" s="44">
        <v>0</v>
      </c>
      <c r="CI216" s="44">
        <v>0</v>
      </c>
      <c r="CJ216" s="44">
        <v>0</v>
      </c>
      <c r="CK216" s="44">
        <v>0</v>
      </c>
      <c r="CL216" s="44">
        <v>0</v>
      </c>
      <c r="CM216" s="44">
        <v>0</v>
      </c>
      <c r="CN216" s="44">
        <v>0</v>
      </c>
      <c r="CO216" s="44">
        <v>0</v>
      </c>
      <c r="CP216" s="44">
        <v>0</v>
      </c>
      <c r="CQ216" s="44">
        <v>0</v>
      </c>
      <c r="CR216" s="44">
        <v>0</v>
      </c>
      <c r="CS216" s="44">
        <v>0</v>
      </c>
      <c r="CT216" s="44">
        <v>0</v>
      </c>
      <c r="CU216" s="44">
        <v>0</v>
      </c>
      <c r="CV216" s="44">
        <v>0</v>
      </c>
      <c r="CW216" s="44">
        <v>0</v>
      </c>
      <c r="CX216" s="44">
        <v>0</v>
      </c>
      <c r="CY216" s="44">
        <v>0</v>
      </c>
      <c r="CZ216" s="44">
        <v>0</v>
      </c>
      <c r="DA216" s="44">
        <v>0</v>
      </c>
      <c r="DB216" s="44">
        <v>0</v>
      </c>
      <c r="DC216" s="44">
        <v>0</v>
      </c>
      <c r="DD216" s="44">
        <v>0</v>
      </c>
      <c r="DE216" s="44">
        <v>0</v>
      </c>
      <c r="DF216" s="44">
        <v>0</v>
      </c>
      <c r="DG216" s="44">
        <v>0</v>
      </c>
      <c r="DH216" s="44">
        <v>0</v>
      </c>
      <c r="DI216" s="44">
        <v>0</v>
      </c>
      <c r="DJ216" s="44">
        <v>0</v>
      </c>
      <c r="DK216" s="44">
        <v>0</v>
      </c>
      <c r="DL216" s="44">
        <v>0</v>
      </c>
      <c r="DM216" s="44">
        <v>0</v>
      </c>
      <c r="DN216" s="44">
        <v>0</v>
      </c>
      <c r="DO216" s="44">
        <v>0</v>
      </c>
      <c r="DP216" s="44">
        <v>0</v>
      </c>
      <c r="DQ216" s="44">
        <v>0</v>
      </c>
      <c r="DR216" s="44">
        <v>0</v>
      </c>
      <c r="DS216" s="44">
        <v>0</v>
      </c>
      <c r="DT216" s="44">
        <v>11.60752496389587</v>
      </c>
      <c r="DU216" s="44">
        <v>0</v>
      </c>
      <c r="DV216" s="44">
        <v>0</v>
      </c>
      <c r="DW216" s="44">
        <v>0</v>
      </c>
      <c r="DX216" s="44">
        <v>0</v>
      </c>
      <c r="DY216" s="44">
        <v>0</v>
      </c>
      <c r="DZ216" s="44">
        <v>0</v>
      </c>
      <c r="EA216" s="44">
        <v>0</v>
      </c>
      <c r="EB216" s="44">
        <v>0</v>
      </c>
    </row>
    <row r="217" spans="2:132" x14ac:dyDescent="0.25">
      <c r="B217" s="41" t="s">
        <v>306</v>
      </c>
      <c r="C217" s="47" t="s">
        <v>101</v>
      </c>
      <c r="D217" s="46">
        <v>3</v>
      </c>
      <c r="E217" s="86" t="s">
        <v>52</v>
      </c>
      <c r="F217" s="43">
        <v>845.82</v>
      </c>
      <c r="G217" s="43">
        <v>116.99120930232559</v>
      </c>
      <c r="H217" s="44">
        <v>116.99120930232559</v>
      </c>
      <c r="I217" s="44">
        <v>77.739300557899583</v>
      </c>
      <c r="J217" s="44">
        <v>77.739300557899583</v>
      </c>
      <c r="K217" s="44">
        <v>129.86024232558142</v>
      </c>
      <c r="L217" s="44">
        <v>129.86024232558142</v>
      </c>
      <c r="M217" s="44">
        <v>82.890360000000001</v>
      </c>
      <c r="N217" s="44">
        <v>598.8405600000001</v>
      </c>
      <c r="O217" s="44">
        <v>95.577660000000009</v>
      </c>
      <c r="P217" s="44">
        <v>23.374843618604654</v>
      </c>
      <c r="Q217" s="44">
        <v>23.374843618604654</v>
      </c>
      <c r="R217" s="44">
        <v>15.532312251468337</v>
      </c>
      <c r="S217" s="44">
        <v>15.532312251468337</v>
      </c>
      <c r="T217" s="44">
        <v>72.721735702325603</v>
      </c>
      <c r="U217" s="44">
        <v>72.721735702325603</v>
      </c>
      <c r="V217" s="44">
        <v>48.322749226790393</v>
      </c>
      <c r="W217" s="44">
        <v>48.322749226790393</v>
      </c>
      <c r="X217" s="44">
        <v>28.569253311627914</v>
      </c>
      <c r="Y217" s="44">
        <v>28.569253311627914</v>
      </c>
      <c r="Z217" s="44">
        <v>18.983937196239083</v>
      </c>
      <c r="AA217" s="44">
        <v>18.983937196239083</v>
      </c>
      <c r="AB217" s="44">
        <v>5.3366400738025348</v>
      </c>
      <c r="AC217" s="44">
        <v>12.392518422109967</v>
      </c>
      <c r="AD217" s="44">
        <v>5.0346595130400527</v>
      </c>
      <c r="AE217" s="44">
        <v>6.3573074232297175</v>
      </c>
      <c r="AF217" s="44">
        <v>19.778289761159122</v>
      </c>
      <c r="AG217" s="44">
        <v>7.7700424061696554</v>
      </c>
      <c r="AH217" s="44">
        <v>35.318374573498431</v>
      </c>
      <c r="AJ217" s="63" t="s">
        <v>63</v>
      </c>
      <c r="AK217" s="44">
        <v>0</v>
      </c>
      <c r="AL217" s="44">
        <v>0</v>
      </c>
      <c r="AM217" s="44">
        <v>95.577660000000009</v>
      </c>
      <c r="AN217" s="44">
        <v>95.577660000000009</v>
      </c>
      <c r="AO217" s="44">
        <v>0</v>
      </c>
      <c r="AP217" s="44">
        <v>0</v>
      </c>
      <c r="AQ217" s="44">
        <v>0</v>
      </c>
      <c r="AR217" s="44">
        <v>0</v>
      </c>
      <c r="AS217" s="44">
        <v>0</v>
      </c>
      <c r="AT217" s="44">
        <v>0</v>
      </c>
      <c r="AU217" s="44">
        <v>0</v>
      </c>
      <c r="AV217" s="44">
        <v>0</v>
      </c>
      <c r="AW217" s="44">
        <v>0</v>
      </c>
      <c r="AX217" s="44">
        <v>0</v>
      </c>
      <c r="AY217" s="44">
        <v>28.569253311627914</v>
      </c>
      <c r="AZ217" s="44">
        <v>0</v>
      </c>
      <c r="BA217" s="44">
        <v>0</v>
      </c>
      <c r="BB217" s="44">
        <v>0</v>
      </c>
      <c r="BC217" s="44">
        <v>28.569253311627914</v>
      </c>
      <c r="BD217" s="44">
        <v>28.569253311627914</v>
      </c>
      <c r="BE217" s="44">
        <v>0</v>
      </c>
      <c r="BF217" s="44">
        <v>0</v>
      </c>
      <c r="BG217" s="44">
        <v>0</v>
      </c>
      <c r="BH217" s="44">
        <v>28.569253311627914</v>
      </c>
      <c r="BI217" s="44">
        <v>18.983937196239083</v>
      </c>
      <c r="BJ217" s="44">
        <v>0</v>
      </c>
      <c r="BK217" s="44">
        <v>0</v>
      </c>
      <c r="BL217" s="44">
        <v>0</v>
      </c>
      <c r="BM217" s="44">
        <v>18.983937196239083</v>
      </c>
      <c r="BN217" s="44">
        <v>5.0346595130400527</v>
      </c>
      <c r="BO217" s="44">
        <v>7.7700424061696554</v>
      </c>
      <c r="BP217" s="44">
        <v>0</v>
      </c>
      <c r="BQ217" s="44">
        <v>0</v>
      </c>
      <c r="BR217" s="44">
        <v>0</v>
      </c>
      <c r="BS217" s="44">
        <v>7.7700424061696554</v>
      </c>
      <c r="BT217" s="64">
        <v>2017</v>
      </c>
      <c r="BU217" s="44">
        <v>0</v>
      </c>
      <c r="BV217" s="44">
        <v>95.577660000000009</v>
      </c>
      <c r="BW217" s="44">
        <v>0</v>
      </c>
      <c r="BX217" s="44">
        <v>0</v>
      </c>
      <c r="BY217" s="44">
        <v>0</v>
      </c>
      <c r="BZ217" s="44">
        <v>0</v>
      </c>
      <c r="CA217" s="44">
        <v>0</v>
      </c>
      <c r="CB217" s="44">
        <v>0</v>
      </c>
      <c r="CC217" s="44">
        <v>0</v>
      </c>
      <c r="CD217" s="44">
        <v>0</v>
      </c>
      <c r="CE217" s="44">
        <v>0</v>
      </c>
      <c r="CF217" s="44">
        <v>28.569253311627914</v>
      </c>
      <c r="CG217" s="44">
        <v>0</v>
      </c>
      <c r="CH217" s="44">
        <v>0</v>
      </c>
      <c r="CI217" s="44">
        <v>0</v>
      </c>
      <c r="CJ217" s="44">
        <v>0</v>
      </c>
      <c r="CK217" s="44">
        <v>0</v>
      </c>
      <c r="CL217" s="44">
        <v>0</v>
      </c>
      <c r="CM217" s="44">
        <v>0</v>
      </c>
      <c r="CN217" s="44">
        <v>0</v>
      </c>
      <c r="CO217" s="44">
        <v>0</v>
      </c>
      <c r="CP217" s="44">
        <v>0</v>
      </c>
      <c r="CQ217" s="44">
        <v>0</v>
      </c>
      <c r="CR217" s="44">
        <v>0</v>
      </c>
      <c r="CS217" s="44">
        <v>0</v>
      </c>
      <c r="CT217" s="44">
        <v>0</v>
      </c>
      <c r="CU217" s="44">
        <v>0</v>
      </c>
      <c r="CV217" s="44">
        <v>0</v>
      </c>
      <c r="CW217" s="44">
        <v>0</v>
      </c>
      <c r="CX217" s="44">
        <v>0</v>
      </c>
      <c r="CY217" s="44">
        <v>0</v>
      </c>
      <c r="CZ217" s="44">
        <v>0</v>
      </c>
      <c r="DA217" s="44">
        <v>0</v>
      </c>
      <c r="DB217" s="44">
        <v>0</v>
      </c>
      <c r="DC217" s="44">
        <v>0</v>
      </c>
      <c r="DD217" s="44">
        <v>0</v>
      </c>
      <c r="DE217" s="44">
        <v>0</v>
      </c>
      <c r="DF217" s="44">
        <v>0</v>
      </c>
      <c r="DG217" s="44">
        <v>0</v>
      </c>
      <c r="DH217" s="44">
        <v>0</v>
      </c>
      <c r="DI217" s="44">
        <v>0</v>
      </c>
      <c r="DJ217" s="44">
        <v>0</v>
      </c>
      <c r="DK217" s="44">
        <v>0</v>
      </c>
      <c r="DL217" s="44">
        <v>0</v>
      </c>
      <c r="DM217" s="44">
        <v>0</v>
      </c>
      <c r="DN217" s="44">
        <v>0</v>
      </c>
      <c r="DO217" s="44">
        <v>0</v>
      </c>
      <c r="DP217" s="44">
        <v>0</v>
      </c>
      <c r="DQ217" s="44">
        <v>0</v>
      </c>
      <c r="DR217" s="44">
        <v>0</v>
      </c>
      <c r="DS217" s="44">
        <v>0</v>
      </c>
      <c r="DT217" s="44">
        <v>7.7700424061696554</v>
      </c>
      <c r="DU217" s="44">
        <v>0</v>
      </c>
      <c r="DV217" s="44">
        <v>0</v>
      </c>
      <c r="DW217" s="44">
        <v>0</v>
      </c>
      <c r="DX217" s="44">
        <v>0</v>
      </c>
      <c r="DY217" s="44">
        <v>0</v>
      </c>
      <c r="DZ217" s="44">
        <v>0</v>
      </c>
      <c r="EA217" s="44">
        <v>0</v>
      </c>
      <c r="EB217" s="44">
        <v>0</v>
      </c>
    </row>
    <row r="218" spans="2:132" x14ac:dyDescent="0.25">
      <c r="B218" s="41" t="s">
        <v>307</v>
      </c>
      <c r="C218" s="47" t="s">
        <v>101</v>
      </c>
      <c r="D218" s="46">
        <v>3</v>
      </c>
      <c r="E218" s="86" t="s">
        <v>52</v>
      </c>
      <c r="F218" s="43">
        <v>1031.49</v>
      </c>
      <c r="G218" s="43">
        <v>175.80323255813951</v>
      </c>
      <c r="H218" s="44">
        <v>175.80323255813951</v>
      </c>
      <c r="I218" s="44">
        <v>116.81920732668118</v>
      </c>
      <c r="J218" s="44">
        <v>116.81920732668118</v>
      </c>
      <c r="K218" s="44">
        <v>181.07732953488372</v>
      </c>
      <c r="L218" s="44">
        <v>181.07732953488372</v>
      </c>
      <c r="M218" s="44">
        <v>101.08602</v>
      </c>
      <c r="N218" s="44">
        <v>730.29492000000005</v>
      </c>
      <c r="O218" s="44">
        <v>116.55837</v>
      </c>
      <c r="P218" s="44">
        <v>32.59391931627907</v>
      </c>
      <c r="Q218" s="44">
        <v>32.59391931627907</v>
      </c>
      <c r="R218" s="44">
        <v>21.658281038366695</v>
      </c>
      <c r="S218" s="44">
        <v>21.658281038366695</v>
      </c>
      <c r="T218" s="44">
        <v>101.40330453953489</v>
      </c>
      <c r="U218" s="44">
        <v>101.40330453953489</v>
      </c>
      <c r="V218" s="44">
        <v>67.381318786029709</v>
      </c>
      <c r="W218" s="44">
        <v>67.381318786029709</v>
      </c>
      <c r="X218" s="44">
        <v>39.837012497674415</v>
      </c>
      <c r="Y218" s="44">
        <v>39.837012497674415</v>
      </c>
      <c r="Z218" s="44">
        <v>26.471232380225956</v>
      </c>
      <c r="AA218" s="44">
        <v>26.471232380225956</v>
      </c>
      <c r="AB218" s="44">
        <v>4.6673150016351972</v>
      </c>
      <c r="AC218" s="44">
        <v>10.838240229744708</v>
      </c>
      <c r="AD218" s="44">
        <v>4.4032090507077886</v>
      </c>
      <c r="AE218" s="44">
        <v>8.8646396357752675</v>
      </c>
      <c r="AF218" s="44">
        <v>27.578878866856389</v>
      </c>
      <c r="AG218" s="44">
        <v>10.834559554836437</v>
      </c>
      <c r="AH218" s="44">
        <v>49.247997976529263</v>
      </c>
      <c r="AJ218" s="63" t="s">
        <v>63</v>
      </c>
      <c r="AK218" s="44">
        <v>0</v>
      </c>
      <c r="AL218" s="44">
        <v>0</v>
      </c>
      <c r="AM218" s="44">
        <v>116.55837</v>
      </c>
      <c r="AN218" s="44">
        <v>116.55837</v>
      </c>
      <c r="AO218" s="44">
        <v>0</v>
      </c>
      <c r="AP218" s="44">
        <v>0</v>
      </c>
      <c r="AQ218" s="44">
        <v>0</v>
      </c>
      <c r="AR218" s="44">
        <v>0</v>
      </c>
      <c r="AS218" s="44">
        <v>0</v>
      </c>
      <c r="AT218" s="44">
        <v>0</v>
      </c>
      <c r="AU218" s="44">
        <v>0</v>
      </c>
      <c r="AV218" s="44">
        <v>0</v>
      </c>
      <c r="AW218" s="44">
        <v>0</v>
      </c>
      <c r="AX218" s="44">
        <v>0</v>
      </c>
      <c r="AY218" s="44">
        <v>39.837012497674415</v>
      </c>
      <c r="AZ218" s="44">
        <v>0</v>
      </c>
      <c r="BA218" s="44">
        <v>0</v>
      </c>
      <c r="BB218" s="44">
        <v>0</v>
      </c>
      <c r="BC218" s="44">
        <v>39.837012497674415</v>
      </c>
      <c r="BD218" s="44">
        <v>39.837012497674415</v>
      </c>
      <c r="BE218" s="44">
        <v>0</v>
      </c>
      <c r="BF218" s="44">
        <v>0</v>
      </c>
      <c r="BG218" s="44">
        <v>0</v>
      </c>
      <c r="BH218" s="44">
        <v>39.837012497674415</v>
      </c>
      <c r="BI218" s="44">
        <v>26.471232380225956</v>
      </c>
      <c r="BJ218" s="44">
        <v>0</v>
      </c>
      <c r="BK218" s="44">
        <v>0</v>
      </c>
      <c r="BL218" s="44">
        <v>0</v>
      </c>
      <c r="BM218" s="44">
        <v>26.471232380225956</v>
      </c>
      <c r="BN218" s="44">
        <v>4.4032090507077886</v>
      </c>
      <c r="BO218" s="44">
        <v>10.834559554836437</v>
      </c>
      <c r="BP218" s="44">
        <v>0</v>
      </c>
      <c r="BQ218" s="44">
        <v>0</v>
      </c>
      <c r="BR218" s="44">
        <v>0</v>
      </c>
      <c r="BS218" s="44">
        <v>10.834559554836437</v>
      </c>
      <c r="BT218" s="64">
        <v>2017</v>
      </c>
      <c r="BU218" s="44">
        <v>0</v>
      </c>
      <c r="BV218" s="44">
        <v>116.55837</v>
      </c>
      <c r="BW218" s="44">
        <v>0</v>
      </c>
      <c r="BX218" s="44">
        <v>0</v>
      </c>
      <c r="BY218" s="44">
        <v>0</v>
      </c>
      <c r="BZ218" s="44">
        <v>0</v>
      </c>
      <c r="CA218" s="44">
        <v>0</v>
      </c>
      <c r="CB218" s="44">
        <v>0</v>
      </c>
      <c r="CC218" s="44">
        <v>0</v>
      </c>
      <c r="CD218" s="44">
        <v>0</v>
      </c>
      <c r="CE218" s="44">
        <v>0</v>
      </c>
      <c r="CF218" s="44">
        <v>39.837012497674415</v>
      </c>
      <c r="CG218" s="44">
        <v>0</v>
      </c>
      <c r="CH218" s="44">
        <v>0</v>
      </c>
      <c r="CI218" s="44">
        <v>0</v>
      </c>
      <c r="CJ218" s="44">
        <v>0</v>
      </c>
      <c r="CK218" s="44">
        <v>0</v>
      </c>
      <c r="CL218" s="44">
        <v>0</v>
      </c>
      <c r="CM218" s="44">
        <v>0</v>
      </c>
      <c r="CN218" s="44">
        <v>0</v>
      </c>
      <c r="CO218" s="44">
        <v>0</v>
      </c>
      <c r="CP218" s="44">
        <v>0</v>
      </c>
      <c r="CQ218" s="44">
        <v>0</v>
      </c>
      <c r="CR218" s="44">
        <v>0</v>
      </c>
      <c r="CS218" s="44">
        <v>0</v>
      </c>
      <c r="CT218" s="44">
        <v>0</v>
      </c>
      <c r="CU218" s="44">
        <v>0</v>
      </c>
      <c r="CV218" s="44">
        <v>0</v>
      </c>
      <c r="CW218" s="44">
        <v>0</v>
      </c>
      <c r="CX218" s="44">
        <v>0</v>
      </c>
      <c r="CY218" s="44">
        <v>0</v>
      </c>
      <c r="CZ218" s="44">
        <v>0</v>
      </c>
      <c r="DA218" s="44">
        <v>0</v>
      </c>
      <c r="DB218" s="44">
        <v>0</v>
      </c>
      <c r="DC218" s="44">
        <v>0</v>
      </c>
      <c r="DD218" s="44">
        <v>0</v>
      </c>
      <c r="DE218" s="44">
        <v>0</v>
      </c>
      <c r="DF218" s="44">
        <v>0</v>
      </c>
      <c r="DG218" s="44">
        <v>0</v>
      </c>
      <c r="DH218" s="44">
        <v>0</v>
      </c>
      <c r="DI218" s="44">
        <v>0</v>
      </c>
      <c r="DJ218" s="44">
        <v>0</v>
      </c>
      <c r="DK218" s="44">
        <v>0</v>
      </c>
      <c r="DL218" s="44">
        <v>0</v>
      </c>
      <c r="DM218" s="44">
        <v>0</v>
      </c>
      <c r="DN218" s="44">
        <v>0</v>
      </c>
      <c r="DO218" s="44">
        <v>0</v>
      </c>
      <c r="DP218" s="44">
        <v>0</v>
      </c>
      <c r="DQ218" s="44">
        <v>0</v>
      </c>
      <c r="DR218" s="44">
        <v>0</v>
      </c>
      <c r="DS218" s="44">
        <v>0</v>
      </c>
      <c r="DT218" s="44">
        <v>10.834559554836437</v>
      </c>
      <c r="DU218" s="44">
        <v>0</v>
      </c>
      <c r="DV218" s="44">
        <v>0</v>
      </c>
      <c r="DW218" s="44">
        <v>0</v>
      </c>
      <c r="DX218" s="44">
        <v>0</v>
      </c>
      <c r="DY218" s="44">
        <v>0</v>
      </c>
      <c r="DZ218" s="44">
        <v>0</v>
      </c>
      <c r="EA218" s="44">
        <v>0</v>
      </c>
      <c r="EB218" s="44">
        <v>0</v>
      </c>
    </row>
    <row r="219" spans="2:132" x14ac:dyDescent="0.25">
      <c r="B219" s="41" t="s">
        <v>308</v>
      </c>
      <c r="C219" s="47" t="s">
        <v>101</v>
      </c>
      <c r="D219" s="46">
        <v>3</v>
      </c>
      <c r="E219" s="86" t="s">
        <v>52</v>
      </c>
      <c r="F219" s="43">
        <v>902.51</v>
      </c>
      <c r="G219" s="43">
        <v>140.55360465116277</v>
      </c>
      <c r="H219" s="44">
        <v>140.55360465116277</v>
      </c>
      <c r="I219" s="44">
        <v>93.396238757023724</v>
      </c>
      <c r="J219" s="44">
        <v>93.396238757023724</v>
      </c>
      <c r="K219" s="44">
        <v>144.77021279069766</v>
      </c>
      <c r="L219" s="44">
        <v>144.77021279069766</v>
      </c>
      <c r="M219" s="44">
        <v>88.445979999999992</v>
      </c>
      <c r="N219" s="44">
        <v>638.97708</v>
      </c>
      <c r="O219" s="44">
        <v>101.98363000000001</v>
      </c>
      <c r="P219" s="44">
        <v>26.058638302325576</v>
      </c>
      <c r="Q219" s="44">
        <v>26.058638302325576</v>
      </c>
      <c r="R219" s="44">
        <v>17.315662665552196</v>
      </c>
      <c r="S219" s="44">
        <v>17.315662665552196</v>
      </c>
      <c r="T219" s="44">
        <v>81.071319162790701</v>
      </c>
      <c r="U219" s="44">
        <v>81.071319162790701</v>
      </c>
      <c r="V219" s="44">
        <v>53.870950515051291</v>
      </c>
      <c r="W219" s="44">
        <v>53.870950515051291</v>
      </c>
      <c r="X219" s="44">
        <v>31.849446813953485</v>
      </c>
      <c r="Y219" s="44">
        <v>31.849446813953485</v>
      </c>
      <c r="Z219" s="44">
        <v>21.163587702341577</v>
      </c>
      <c r="AA219" s="44">
        <v>21.163587702341577</v>
      </c>
      <c r="AB219" s="44">
        <v>5.1078599594085734</v>
      </c>
      <c r="AC219" s="44">
        <v>11.861254978626613</v>
      </c>
      <c r="AD219" s="44">
        <v>4.8188252121693127</v>
      </c>
      <c r="AE219" s="44">
        <v>7.0872249424067704</v>
      </c>
      <c r="AF219" s="44">
        <v>22.049144265265511</v>
      </c>
      <c r="AG219" s="44">
        <v>8.6621638184971648</v>
      </c>
      <c r="AH219" s="44">
        <v>39.373471902259837</v>
      </c>
      <c r="AJ219" s="63" t="s">
        <v>63</v>
      </c>
      <c r="AK219" s="44">
        <v>0</v>
      </c>
      <c r="AL219" s="44">
        <v>0</v>
      </c>
      <c r="AM219" s="44">
        <v>101.98363000000001</v>
      </c>
      <c r="AN219" s="44">
        <v>101.98363000000001</v>
      </c>
      <c r="AO219" s="44">
        <v>0</v>
      </c>
      <c r="AP219" s="44">
        <v>0</v>
      </c>
      <c r="AQ219" s="44">
        <v>0</v>
      </c>
      <c r="AR219" s="44">
        <v>0</v>
      </c>
      <c r="AS219" s="44">
        <v>0</v>
      </c>
      <c r="AT219" s="44">
        <v>0</v>
      </c>
      <c r="AU219" s="44">
        <v>0</v>
      </c>
      <c r="AV219" s="44">
        <v>0</v>
      </c>
      <c r="AW219" s="44">
        <v>0</v>
      </c>
      <c r="AX219" s="44">
        <v>0</v>
      </c>
      <c r="AY219" s="44">
        <v>31.849446813953485</v>
      </c>
      <c r="AZ219" s="44">
        <v>0</v>
      </c>
      <c r="BA219" s="44">
        <v>0</v>
      </c>
      <c r="BB219" s="44">
        <v>0</v>
      </c>
      <c r="BC219" s="44">
        <v>31.849446813953485</v>
      </c>
      <c r="BD219" s="44">
        <v>31.849446813953485</v>
      </c>
      <c r="BE219" s="44">
        <v>0</v>
      </c>
      <c r="BF219" s="44">
        <v>0</v>
      </c>
      <c r="BG219" s="44">
        <v>0</v>
      </c>
      <c r="BH219" s="44">
        <v>31.849446813953485</v>
      </c>
      <c r="BI219" s="44">
        <v>21.163587702341577</v>
      </c>
      <c r="BJ219" s="44">
        <v>0</v>
      </c>
      <c r="BK219" s="44">
        <v>0</v>
      </c>
      <c r="BL219" s="44">
        <v>0</v>
      </c>
      <c r="BM219" s="44">
        <v>21.163587702341577</v>
      </c>
      <c r="BN219" s="44">
        <v>4.8188252121693127</v>
      </c>
      <c r="BO219" s="44">
        <v>8.6621638184971648</v>
      </c>
      <c r="BP219" s="44">
        <v>0</v>
      </c>
      <c r="BQ219" s="44">
        <v>0</v>
      </c>
      <c r="BR219" s="44">
        <v>0</v>
      </c>
      <c r="BS219" s="44">
        <v>8.6621638184971648</v>
      </c>
      <c r="BT219" s="64">
        <v>2017</v>
      </c>
      <c r="BU219" s="44">
        <v>0</v>
      </c>
      <c r="BV219" s="44">
        <v>101.98363000000001</v>
      </c>
      <c r="BW219" s="44">
        <v>0</v>
      </c>
      <c r="BX219" s="44">
        <v>0</v>
      </c>
      <c r="BY219" s="44">
        <v>0</v>
      </c>
      <c r="BZ219" s="44">
        <v>0</v>
      </c>
      <c r="CA219" s="44">
        <v>0</v>
      </c>
      <c r="CB219" s="44">
        <v>0</v>
      </c>
      <c r="CC219" s="44">
        <v>0</v>
      </c>
      <c r="CD219" s="44">
        <v>0</v>
      </c>
      <c r="CE219" s="44">
        <v>0</v>
      </c>
      <c r="CF219" s="44">
        <v>31.849446813953485</v>
      </c>
      <c r="CG219" s="44">
        <v>0</v>
      </c>
      <c r="CH219" s="44">
        <v>0</v>
      </c>
      <c r="CI219" s="44">
        <v>0</v>
      </c>
      <c r="CJ219" s="44">
        <v>0</v>
      </c>
      <c r="CK219" s="44">
        <v>0</v>
      </c>
      <c r="CL219" s="44">
        <v>0</v>
      </c>
      <c r="CM219" s="44">
        <v>0</v>
      </c>
      <c r="CN219" s="44">
        <v>0</v>
      </c>
      <c r="CO219" s="44">
        <v>0</v>
      </c>
      <c r="CP219" s="44">
        <v>0</v>
      </c>
      <c r="CQ219" s="44">
        <v>0</v>
      </c>
      <c r="CR219" s="44">
        <v>0</v>
      </c>
      <c r="CS219" s="44">
        <v>0</v>
      </c>
      <c r="CT219" s="44">
        <v>0</v>
      </c>
      <c r="CU219" s="44">
        <v>0</v>
      </c>
      <c r="CV219" s="44">
        <v>0</v>
      </c>
      <c r="CW219" s="44">
        <v>0</v>
      </c>
      <c r="CX219" s="44">
        <v>0</v>
      </c>
      <c r="CY219" s="44">
        <v>0</v>
      </c>
      <c r="CZ219" s="44">
        <v>0</v>
      </c>
      <c r="DA219" s="44">
        <v>0</v>
      </c>
      <c r="DB219" s="44">
        <v>0</v>
      </c>
      <c r="DC219" s="44">
        <v>0</v>
      </c>
      <c r="DD219" s="44">
        <v>0</v>
      </c>
      <c r="DE219" s="44">
        <v>0</v>
      </c>
      <c r="DF219" s="44">
        <v>0</v>
      </c>
      <c r="DG219" s="44">
        <v>0</v>
      </c>
      <c r="DH219" s="44">
        <v>0</v>
      </c>
      <c r="DI219" s="44">
        <v>0</v>
      </c>
      <c r="DJ219" s="44">
        <v>0</v>
      </c>
      <c r="DK219" s="44">
        <v>0</v>
      </c>
      <c r="DL219" s="44">
        <v>0</v>
      </c>
      <c r="DM219" s="44">
        <v>0</v>
      </c>
      <c r="DN219" s="44">
        <v>0</v>
      </c>
      <c r="DO219" s="44">
        <v>0</v>
      </c>
      <c r="DP219" s="44">
        <v>0</v>
      </c>
      <c r="DQ219" s="44">
        <v>0</v>
      </c>
      <c r="DR219" s="44">
        <v>0</v>
      </c>
      <c r="DS219" s="44">
        <v>0</v>
      </c>
      <c r="DT219" s="44">
        <v>8.6621638184971648</v>
      </c>
      <c r="DU219" s="44">
        <v>0</v>
      </c>
      <c r="DV219" s="44">
        <v>0</v>
      </c>
      <c r="DW219" s="44">
        <v>0</v>
      </c>
      <c r="DX219" s="44">
        <v>0</v>
      </c>
      <c r="DY219" s="44">
        <v>0</v>
      </c>
      <c r="DZ219" s="44">
        <v>0</v>
      </c>
      <c r="EA219" s="44">
        <v>0</v>
      </c>
      <c r="EB219" s="44">
        <v>0</v>
      </c>
    </row>
    <row r="220" spans="2:132" x14ac:dyDescent="0.25">
      <c r="B220" s="41" t="s">
        <v>309</v>
      </c>
      <c r="C220" s="47" t="s">
        <v>101</v>
      </c>
      <c r="D220" s="46">
        <v>3</v>
      </c>
      <c r="E220" s="86" t="s">
        <v>52</v>
      </c>
      <c r="F220" s="43">
        <v>1095.5</v>
      </c>
      <c r="G220" s="43">
        <v>170.60895348837209</v>
      </c>
      <c r="H220" s="44">
        <v>170.60895348837209</v>
      </c>
      <c r="I220" s="44">
        <v>113.36766917954768</v>
      </c>
      <c r="J220" s="44">
        <v>113.36766917954768</v>
      </c>
      <c r="K220" s="44">
        <v>175.72722209302327</v>
      </c>
      <c r="L220" s="44">
        <v>175.72722209302327</v>
      </c>
      <c r="M220" s="44">
        <v>107.35899999999999</v>
      </c>
      <c r="N220" s="44">
        <v>775.61400000000003</v>
      </c>
      <c r="O220" s="44">
        <v>123.7915</v>
      </c>
      <c r="P220" s="44">
        <v>31.630899976744189</v>
      </c>
      <c r="Q220" s="44">
        <v>31.630899976744189</v>
      </c>
      <c r="R220" s="44">
        <v>21.018365865888143</v>
      </c>
      <c r="S220" s="44">
        <v>21.018365865888143</v>
      </c>
      <c r="T220" s="44">
        <v>98.407244372093047</v>
      </c>
      <c r="U220" s="44">
        <v>98.407244372093047</v>
      </c>
      <c r="V220" s="44">
        <v>65.390471582763112</v>
      </c>
      <c r="W220" s="44">
        <v>65.390471582763112</v>
      </c>
      <c r="X220" s="44">
        <v>38.65998886046512</v>
      </c>
      <c r="Y220" s="44">
        <v>38.65998886046512</v>
      </c>
      <c r="Z220" s="44">
        <v>25.689113836085507</v>
      </c>
      <c r="AA220" s="44">
        <v>25.689113836085507</v>
      </c>
      <c r="AB220" s="44">
        <v>5.1078661721384719</v>
      </c>
      <c r="AC220" s="44">
        <v>11.861269405563538</v>
      </c>
      <c r="AD220" s="44">
        <v>4.8188310733439952</v>
      </c>
      <c r="AE220" s="44">
        <v>8.6027251564387708</v>
      </c>
      <c r="AF220" s="44">
        <v>26.764033820031734</v>
      </c>
      <c r="AG220" s="44">
        <v>10.514441857869608</v>
      </c>
      <c r="AH220" s="44">
        <v>47.792917535770947</v>
      </c>
      <c r="AJ220" s="63" t="s">
        <v>63</v>
      </c>
      <c r="AK220" s="44">
        <v>0</v>
      </c>
      <c r="AL220" s="44">
        <v>0</v>
      </c>
      <c r="AM220" s="44">
        <v>123.7915</v>
      </c>
      <c r="AN220" s="44">
        <v>123.7915</v>
      </c>
      <c r="AO220" s="44">
        <v>0</v>
      </c>
      <c r="AP220" s="44">
        <v>0</v>
      </c>
      <c r="AQ220" s="44">
        <v>0</v>
      </c>
      <c r="AR220" s="44">
        <v>0</v>
      </c>
      <c r="AS220" s="44">
        <v>0</v>
      </c>
      <c r="AT220" s="44">
        <v>0</v>
      </c>
      <c r="AU220" s="44">
        <v>0</v>
      </c>
      <c r="AV220" s="44">
        <v>0</v>
      </c>
      <c r="AW220" s="44">
        <v>0</v>
      </c>
      <c r="AX220" s="44">
        <v>0</v>
      </c>
      <c r="AY220" s="44">
        <v>38.65998886046512</v>
      </c>
      <c r="AZ220" s="44">
        <v>0</v>
      </c>
      <c r="BA220" s="44">
        <v>0</v>
      </c>
      <c r="BB220" s="44">
        <v>0</v>
      </c>
      <c r="BC220" s="44">
        <v>38.65998886046512</v>
      </c>
      <c r="BD220" s="44">
        <v>38.65998886046512</v>
      </c>
      <c r="BE220" s="44">
        <v>0</v>
      </c>
      <c r="BF220" s="44">
        <v>0</v>
      </c>
      <c r="BG220" s="44">
        <v>0</v>
      </c>
      <c r="BH220" s="44">
        <v>38.65998886046512</v>
      </c>
      <c r="BI220" s="44">
        <v>25.689113836085507</v>
      </c>
      <c r="BJ220" s="44">
        <v>0</v>
      </c>
      <c r="BK220" s="44">
        <v>0</v>
      </c>
      <c r="BL220" s="44">
        <v>0</v>
      </c>
      <c r="BM220" s="44">
        <v>25.689113836085507</v>
      </c>
      <c r="BN220" s="44">
        <v>4.8188310733439952</v>
      </c>
      <c r="BO220" s="44">
        <v>10.514441857869608</v>
      </c>
      <c r="BP220" s="44">
        <v>0</v>
      </c>
      <c r="BQ220" s="44">
        <v>0</v>
      </c>
      <c r="BR220" s="44">
        <v>0</v>
      </c>
      <c r="BS220" s="44">
        <v>10.514441857869608</v>
      </c>
      <c r="BT220" s="64">
        <v>2017</v>
      </c>
      <c r="BU220" s="44">
        <v>0</v>
      </c>
      <c r="BV220" s="44">
        <v>123.7915</v>
      </c>
      <c r="BW220" s="44">
        <v>0</v>
      </c>
      <c r="BX220" s="44">
        <v>0</v>
      </c>
      <c r="BY220" s="44">
        <v>0</v>
      </c>
      <c r="BZ220" s="44">
        <v>0</v>
      </c>
      <c r="CA220" s="44">
        <v>0</v>
      </c>
      <c r="CB220" s="44">
        <v>0</v>
      </c>
      <c r="CC220" s="44">
        <v>0</v>
      </c>
      <c r="CD220" s="44">
        <v>0</v>
      </c>
      <c r="CE220" s="44">
        <v>0</v>
      </c>
      <c r="CF220" s="44">
        <v>38.65998886046512</v>
      </c>
      <c r="CG220" s="44">
        <v>0</v>
      </c>
      <c r="CH220" s="44">
        <v>0</v>
      </c>
      <c r="CI220" s="44">
        <v>0</v>
      </c>
      <c r="CJ220" s="44">
        <v>0</v>
      </c>
      <c r="CK220" s="44">
        <v>0</v>
      </c>
      <c r="CL220" s="44">
        <v>0</v>
      </c>
      <c r="CM220" s="44">
        <v>0</v>
      </c>
      <c r="CN220" s="44">
        <v>0</v>
      </c>
      <c r="CO220" s="44">
        <v>0</v>
      </c>
      <c r="CP220" s="44">
        <v>0</v>
      </c>
      <c r="CQ220" s="44">
        <v>0</v>
      </c>
      <c r="CR220" s="44">
        <v>0</v>
      </c>
      <c r="CS220" s="44">
        <v>0</v>
      </c>
      <c r="CT220" s="44">
        <v>0</v>
      </c>
      <c r="CU220" s="44">
        <v>0</v>
      </c>
      <c r="CV220" s="44">
        <v>0</v>
      </c>
      <c r="CW220" s="44">
        <v>0</v>
      </c>
      <c r="CX220" s="44">
        <v>0</v>
      </c>
      <c r="CY220" s="44">
        <v>0</v>
      </c>
      <c r="CZ220" s="44">
        <v>0</v>
      </c>
      <c r="DA220" s="44">
        <v>0</v>
      </c>
      <c r="DB220" s="44">
        <v>0</v>
      </c>
      <c r="DC220" s="44">
        <v>0</v>
      </c>
      <c r="DD220" s="44">
        <v>0</v>
      </c>
      <c r="DE220" s="44">
        <v>0</v>
      </c>
      <c r="DF220" s="44">
        <v>0</v>
      </c>
      <c r="DG220" s="44">
        <v>0</v>
      </c>
      <c r="DH220" s="44">
        <v>0</v>
      </c>
      <c r="DI220" s="44">
        <v>0</v>
      </c>
      <c r="DJ220" s="44">
        <v>0</v>
      </c>
      <c r="DK220" s="44">
        <v>0</v>
      </c>
      <c r="DL220" s="44">
        <v>0</v>
      </c>
      <c r="DM220" s="44">
        <v>0</v>
      </c>
      <c r="DN220" s="44">
        <v>0</v>
      </c>
      <c r="DO220" s="44">
        <v>0</v>
      </c>
      <c r="DP220" s="44">
        <v>0</v>
      </c>
      <c r="DQ220" s="44">
        <v>0</v>
      </c>
      <c r="DR220" s="44">
        <v>0</v>
      </c>
      <c r="DS220" s="44">
        <v>0</v>
      </c>
      <c r="DT220" s="44">
        <v>10.514441857869608</v>
      </c>
      <c r="DU220" s="44">
        <v>0</v>
      </c>
      <c r="DV220" s="44">
        <v>0</v>
      </c>
      <c r="DW220" s="44">
        <v>0</v>
      </c>
      <c r="DX220" s="44">
        <v>0</v>
      </c>
      <c r="DY220" s="44">
        <v>0</v>
      </c>
      <c r="DZ220" s="44">
        <v>0</v>
      </c>
      <c r="EA220" s="44">
        <v>0</v>
      </c>
      <c r="EB220" s="44">
        <v>0</v>
      </c>
    </row>
    <row r="221" spans="2:132" x14ac:dyDescent="0.25">
      <c r="B221" s="41" t="s">
        <v>310</v>
      </c>
      <c r="C221" s="47" t="s">
        <v>101</v>
      </c>
      <c r="D221" s="46">
        <v>3</v>
      </c>
      <c r="E221" s="86" t="s">
        <v>52</v>
      </c>
      <c r="F221" s="43">
        <v>548.9</v>
      </c>
      <c r="G221" s="43">
        <v>114.42458139534884</v>
      </c>
      <c r="H221" s="44">
        <v>114.42458139534884</v>
      </c>
      <c r="I221" s="44">
        <v>76.033806106900755</v>
      </c>
      <c r="J221" s="44">
        <v>76.033806106900755</v>
      </c>
      <c r="K221" s="44">
        <v>117.85731883720931</v>
      </c>
      <c r="L221" s="44">
        <v>117.85731883720931</v>
      </c>
      <c r="M221" s="44">
        <v>53.792199999999994</v>
      </c>
      <c r="N221" s="44">
        <v>388.62119999999999</v>
      </c>
      <c r="O221" s="44">
        <v>62.025700000000001</v>
      </c>
      <c r="P221" s="44">
        <v>23.571463767441863</v>
      </c>
      <c r="Q221" s="44">
        <v>23.571463767441863</v>
      </c>
      <c r="R221" s="44">
        <v>15.662964058021558</v>
      </c>
      <c r="S221" s="44">
        <v>15.662964058021558</v>
      </c>
      <c r="T221" s="44">
        <v>70.714391302325581</v>
      </c>
      <c r="U221" s="44">
        <v>70.714391302325581</v>
      </c>
      <c r="V221" s="44">
        <v>46.988892174064667</v>
      </c>
      <c r="W221" s="44">
        <v>46.988892174064667</v>
      </c>
      <c r="X221" s="44">
        <v>29.464329709302326</v>
      </c>
      <c r="Y221" s="44">
        <v>29.464329709302326</v>
      </c>
      <c r="Z221" s="44">
        <v>19.578705072526944</v>
      </c>
      <c r="AA221" s="44">
        <v>19.578705072526944</v>
      </c>
      <c r="AB221" s="44">
        <v>3.4343563453720054</v>
      </c>
      <c r="AC221" s="44">
        <v>8.2704907908958525</v>
      </c>
      <c r="AD221" s="44">
        <v>3.1680185063431572</v>
      </c>
      <c r="AE221" s="44">
        <v>6.4107826358195643</v>
      </c>
      <c r="AF221" s="44">
        <v>19.232347907458692</v>
      </c>
      <c r="AG221" s="44">
        <v>8.0134782947744547</v>
      </c>
      <c r="AH221" s="44">
        <v>32.053913179097819</v>
      </c>
      <c r="AJ221" s="63" t="s">
        <v>63</v>
      </c>
      <c r="AK221" s="44">
        <v>0</v>
      </c>
      <c r="AL221" s="44">
        <v>0</v>
      </c>
      <c r="AM221" s="44">
        <v>62.025700000000001</v>
      </c>
      <c r="AN221" s="44">
        <v>62.025700000000001</v>
      </c>
      <c r="AO221" s="44">
        <v>0</v>
      </c>
      <c r="AP221" s="44">
        <v>0</v>
      </c>
      <c r="AQ221" s="44">
        <v>0</v>
      </c>
      <c r="AR221" s="44">
        <v>0</v>
      </c>
      <c r="AS221" s="44">
        <v>0</v>
      </c>
      <c r="AT221" s="44">
        <v>0</v>
      </c>
      <c r="AU221" s="44">
        <v>0</v>
      </c>
      <c r="AV221" s="44">
        <v>0</v>
      </c>
      <c r="AW221" s="44">
        <v>0</v>
      </c>
      <c r="AX221" s="44">
        <v>0</v>
      </c>
      <c r="AY221" s="44">
        <v>29.464329709302326</v>
      </c>
      <c r="AZ221" s="44">
        <v>0</v>
      </c>
      <c r="BA221" s="44">
        <v>0</v>
      </c>
      <c r="BB221" s="44">
        <v>0</v>
      </c>
      <c r="BC221" s="44">
        <v>29.464329709302326</v>
      </c>
      <c r="BD221" s="44">
        <v>29.464329709302326</v>
      </c>
      <c r="BE221" s="44">
        <v>0</v>
      </c>
      <c r="BF221" s="44">
        <v>0</v>
      </c>
      <c r="BG221" s="44">
        <v>0</v>
      </c>
      <c r="BH221" s="44">
        <v>29.464329709302326</v>
      </c>
      <c r="BI221" s="44">
        <v>19.578705072526944</v>
      </c>
      <c r="BJ221" s="44">
        <v>0</v>
      </c>
      <c r="BK221" s="44">
        <v>0</v>
      </c>
      <c r="BL221" s="44">
        <v>0</v>
      </c>
      <c r="BM221" s="44">
        <v>19.578705072526944</v>
      </c>
      <c r="BN221" s="44">
        <v>3.1680185063431572</v>
      </c>
      <c r="BO221" s="44">
        <v>8.0134782947744547</v>
      </c>
      <c r="BP221" s="44">
        <v>0</v>
      </c>
      <c r="BQ221" s="44">
        <v>0</v>
      </c>
      <c r="BR221" s="44">
        <v>0</v>
      </c>
      <c r="BS221" s="44">
        <v>8.0134782947744547</v>
      </c>
      <c r="BT221" s="64">
        <v>2017</v>
      </c>
      <c r="BU221" s="44">
        <v>0</v>
      </c>
      <c r="BV221" s="44">
        <v>62.025700000000001</v>
      </c>
      <c r="BW221" s="44">
        <v>0</v>
      </c>
      <c r="BX221" s="44">
        <v>0</v>
      </c>
      <c r="BY221" s="44">
        <v>0</v>
      </c>
      <c r="BZ221" s="44">
        <v>0</v>
      </c>
      <c r="CA221" s="44">
        <v>0</v>
      </c>
      <c r="CB221" s="44">
        <v>0</v>
      </c>
      <c r="CC221" s="44">
        <v>0</v>
      </c>
      <c r="CD221" s="44">
        <v>0</v>
      </c>
      <c r="CE221" s="44">
        <v>0</v>
      </c>
      <c r="CF221" s="44">
        <v>29.464329709302326</v>
      </c>
      <c r="CG221" s="44">
        <v>0</v>
      </c>
      <c r="CH221" s="44">
        <v>0</v>
      </c>
      <c r="CI221" s="44">
        <v>0</v>
      </c>
      <c r="CJ221" s="44">
        <v>0</v>
      </c>
      <c r="CK221" s="44">
        <v>0</v>
      </c>
      <c r="CL221" s="44">
        <v>0</v>
      </c>
      <c r="CM221" s="44">
        <v>0</v>
      </c>
      <c r="CN221" s="44">
        <v>0</v>
      </c>
      <c r="CO221" s="44">
        <v>0</v>
      </c>
      <c r="CP221" s="44">
        <v>0</v>
      </c>
      <c r="CQ221" s="44">
        <v>0</v>
      </c>
      <c r="CR221" s="44">
        <v>0</v>
      </c>
      <c r="CS221" s="44">
        <v>0</v>
      </c>
      <c r="CT221" s="44">
        <v>0</v>
      </c>
      <c r="CU221" s="44">
        <v>0</v>
      </c>
      <c r="CV221" s="44">
        <v>0</v>
      </c>
      <c r="CW221" s="44">
        <v>0</v>
      </c>
      <c r="CX221" s="44">
        <v>0</v>
      </c>
      <c r="CY221" s="44">
        <v>0</v>
      </c>
      <c r="CZ221" s="44">
        <v>0</v>
      </c>
      <c r="DA221" s="44">
        <v>0</v>
      </c>
      <c r="DB221" s="44">
        <v>0</v>
      </c>
      <c r="DC221" s="44">
        <v>0</v>
      </c>
      <c r="DD221" s="44">
        <v>0</v>
      </c>
      <c r="DE221" s="44">
        <v>0</v>
      </c>
      <c r="DF221" s="44">
        <v>0</v>
      </c>
      <c r="DG221" s="44">
        <v>0</v>
      </c>
      <c r="DH221" s="44">
        <v>0</v>
      </c>
      <c r="DI221" s="44">
        <v>0</v>
      </c>
      <c r="DJ221" s="44">
        <v>0</v>
      </c>
      <c r="DK221" s="44">
        <v>0</v>
      </c>
      <c r="DL221" s="44">
        <v>0</v>
      </c>
      <c r="DM221" s="44">
        <v>0</v>
      </c>
      <c r="DN221" s="44">
        <v>0</v>
      </c>
      <c r="DO221" s="44">
        <v>0</v>
      </c>
      <c r="DP221" s="44">
        <v>0</v>
      </c>
      <c r="DQ221" s="44">
        <v>0</v>
      </c>
      <c r="DR221" s="44">
        <v>0</v>
      </c>
      <c r="DS221" s="44">
        <v>0</v>
      </c>
      <c r="DT221" s="44">
        <v>8.0134782947744547</v>
      </c>
      <c r="DU221" s="44">
        <v>0</v>
      </c>
      <c r="DV221" s="44">
        <v>0</v>
      </c>
      <c r="DW221" s="44">
        <v>0</v>
      </c>
      <c r="DX221" s="44">
        <v>0</v>
      </c>
      <c r="DY221" s="44">
        <v>0</v>
      </c>
      <c r="DZ221" s="44">
        <v>0</v>
      </c>
      <c r="EA221" s="44">
        <v>0</v>
      </c>
      <c r="EB221" s="44">
        <v>0</v>
      </c>
    </row>
    <row r="222" spans="2:132" x14ac:dyDescent="0.25">
      <c r="B222" s="41" t="s">
        <v>311</v>
      </c>
      <c r="C222" s="47" t="s">
        <v>101</v>
      </c>
      <c r="D222" s="46">
        <v>3</v>
      </c>
      <c r="E222" s="86" t="s">
        <v>52</v>
      </c>
      <c r="F222" s="43">
        <v>1072.2</v>
      </c>
      <c r="G222" s="43">
        <v>220.21884883720929</v>
      </c>
      <c r="H222" s="44">
        <v>220.21884883720929</v>
      </c>
      <c r="I222" s="44">
        <v>146.33286877162109</v>
      </c>
      <c r="J222" s="44">
        <v>146.33286877162109</v>
      </c>
      <c r="K222" s="44">
        <v>226.82541430232558</v>
      </c>
      <c r="L222" s="44">
        <v>226.82541430232558</v>
      </c>
      <c r="M222" s="44">
        <v>105.07560000000001</v>
      </c>
      <c r="N222" s="44">
        <v>759.11759999999992</v>
      </c>
      <c r="O222" s="44">
        <v>121.15860000000001</v>
      </c>
      <c r="P222" s="44">
        <v>45.365082860465122</v>
      </c>
      <c r="Q222" s="44">
        <v>45.365082860465122</v>
      </c>
      <c r="R222" s="44">
        <v>30.144570966953953</v>
      </c>
      <c r="S222" s="44">
        <v>30.144570966953953</v>
      </c>
      <c r="T222" s="44">
        <v>136.09524858139534</v>
      </c>
      <c r="U222" s="44">
        <v>136.09524858139534</v>
      </c>
      <c r="V222" s="44">
        <v>90.433712900861835</v>
      </c>
      <c r="W222" s="44">
        <v>90.433712900861835</v>
      </c>
      <c r="X222" s="44">
        <v>56.706353575581396</v>
      </c>
      <c r="Y222" s="44">
        <v>56.706353575581396</v>
      </c>
      <c r="Z222" s="44">
        <v>37.680713708692437</v>
      </c>
      <c r="AA222" s="44">
        <v>37.680713708692437</v>
      </c>
      <c r="AB222" s="44">
        <v>3.4857221924037116</v>
      </c>
      <c r="AC222" s="44">
        <v>8.394188136808939</v>
      </c>
      <c r="AD222" s="44">
        <v>3.2154008795234241</v>
      </c>
      <c r="AE222" s="44">
        <v>12.338040961040747</v>
      </c>
      <c r="AF222" s="44">
        <v>37.014122883122234</v>
      </c>
      <c r="AG222" s="44">
        <v>15.422551201300932</v>
      </c>
      <c r="AH222" s="44">
        <v>61.690204805203727</v>
      </c>
      <c r="AJ222" s="63" t="s">
        <v>63</v>
      </c>
      <c r="AK222" s="44">
        <v>0</v>
      </c>
      <c r="AL222" s="44">
        <v>0</v>
      </c>
      <c r="AM222" s="44">
        <v>121.15860000000001</v>
      </c>
      <c r="AN222" s="44">
        <v>121.15860000000001</v>
      </c>
      <c r="AO222" s="44">
        <v>0</v>
      </c>
      <c r="AP222" s="44">
        <v>0</v>
      </c>
      <c r="AQ222" s="44">
        <v>0</v>
      </c>
      <c r="AR222" s="44">
        <v>0</v>
      </c>
      <c r="AS222" s="44">
        <v>0</v>
      </c>
      <c r="AT222" s="44">
        <v>0</v>
      </c>
      <c r="AU222" s="44">
        <v>0</v>
      </c>
      <c r="AV222" s="44">
        <v>0</v>
      </c>
      <c r="AW222" s="44">
        <v>0</v>
      </c>
      <c r="AX222" s="44">
        <v>0</v>
      </c>
      <c r="AY222" s="44">
        <v>56.706353575581396</v>
      </c>
      <c r="AZ222" s="44">
        <v>0</v>
      </c>
      <c r="BA222" s="44">
        <v>0</v>
      </c>
      <c r="BB222" s="44">
        <v>0</v>
      </c>
      <c r="BC222" s="44">
        <v>56.706353575581396</v>
      </c>
      <c r="BD222" s="44">
        <v>56.706353575581396</v>
      </c>
      <c r="BE222" s="44">
        <v>0</v>
      </c>
      <c r="BF222" s="44">
        <v>0</v>
      </c>
      <c r="BG222" s="44">
        <v>0</v>
      </c>
      <c r="BH222" s="44">
        <v>56.706353575581396</v>
      </c>
      <c r="BI222" s="44">
        <v>37.680713708692437</v>
      </c>
      <c r="BJ222" s="44">
        <v>0</v>
      </c>
      <c r="BK222" s="44">
        <v>0</v>
      </c>
      <c r="BL222" s="44">
        <v>0</v>
      </c>
      <c r="BM222" s="44">
        <v>37.680713708692437</v>
      </c>
      <c r="BN222" s="44">
        <v>3.2154008795234241</v>
      </c>
      <c r="BO222" s="44">
        <v>15.422551201300932</v>
      </c>
      <c r="BP222" s="44">
        <v>0</v>
      </c>
      <c r="BQ222" s="44">
        <v>0</v>
      </c>
      <c r="BR222" s="44">
        <v>0</v>
      </c>
      <c r="BS222" s="44">
        <v>15.422551201300932</v>
      </c>
      <c r="BT222" s="64">
        <v>2017</v>
      </c>
      <c r="BU222" s="44">
        <v>0</v>
      </c>
      <c r="BV222" s="44">
        <v>121.15860000000001</v>
      </c>
      <c r="BW222" s="44">
        <v>0</v>
      </c>
      <c r="BX222" s="44">
        <v>0</v>
      </c>
      <c r="BY222" s="44">
        <v>0</v>
      </c>
      <c r="BZ222" s="44">
        <v>0</v>
      </c>
      <c r="CA222" s="44">
        <v>0</v>
      </c>
      <c r="CB222" s="44">
        <v>0</v>
      </c>
      <c r="CC222" s="44">
        <v>0</v>
      </c>
      <c r="CD222" s="44">
        <v>0</v>
      </c>
      <c r="CE222" s="44">
        <v>0</v>
      </c>
      <c r="CF222" s="44">
        <v>56.706353575581396</v>
      </c>
      <c r="CG222" s="44">
        <v>0</v>
      </c>
      <c r="CH222" s="44">
        <v>0</v>
      </c>
      <c r="CI222" s="44">
        <v>0</v>
      </c>
      <c r="CJ222" s="44">
        <v>0</v>
      </c>
      <c r="CK222" s="44">
        <v>0</v>
      </c>
      <c r="CL222" s="44">
        <v>0</v>
      </c>
      <c r="CM222" s="44">
        <v>0</v>
      </c>
      <c r="CN222" s="44">
        <v>0</v>
      </c>
      <c r="CO222" s="44">
        <v>0</v>
      </c>
      <c r="CP222" s="44">
        <v>0</v>
      </c>
      <c r="CQ222" s="44">
        <v>0</v>
      </c>
      <c r="CR222" s="44">
        <v>0</v>
      </c>
      <c r="CS222" s="44">
        <v>0</v>
      </c>
      <c r="CT222" s="44">
        <v>0</v>
      </c>
      <c r="CU222" s="44">
        <v>0</v>
      </c>
      <c r="CV222" s="44">
        <v>0</v>
      </c>
      <c r="CW222" s="44">
        <v>0</v>
      </c>
      <c r="CX222" s="44">
        <v>0</v>
      </c>
      <c r="CY222" s="44">
        <v>0</v>
      </c>
      <c r="CZ222" s="44">
        <v>0</v>
      </c>
      <c r="DA222" s="44">
        <v>0</v>
      </c>
      <c r="DB222" s="44">
        <v>0</v>
      </c>
      <c r="DC222" s="44">
        <v>0</v>
      </c>
      <c r="DD222" s="44">
        <v>0</v>
      </c>
      <c r="DE222" s="44">
        <v>0</v>
      </c>
      <c r="DF222" s="44">
        <v>0</v>
      </c>
      <c r="DG222" s="44">
        <v>0</v>
      </c>
      <c r="DH222" s="44">
        <v>0</v>
      </c>
      <c r="DI222" s="44">
        <v>0</v>
      </c>
      <c r="DJ222" s="44">
        <v>0</v>
      </c>
      <c r="DK222" s="44">
        <v>0</v>
      </c>
      <c r="DL222" s="44">
        <v>0</v>
      </c>
      <c r="DM222" s="44">
        <v>0</v>
      </c>
      <c r="DN222" s="44">
        <v>0</v>
      </c>
      <c r="DO222" s="44">
        <v>0</v>
      </c>
      <c r="DP222" s="44">
        <v>0</v>
      </c>
      <c r="DQ222" s="44">
        <v>0</v>
      </c>
      <c r="DR222" s="44">
        <v>0</v>
      </c>
      <c r="DS222" s="44">
        <v>0</v>
      </c>
      <c r="DT222" s="44">
        <v>15.422551201300932</v>
      </c>
      <c r="DU222" s="44">
        <v>0</v>
      </c>
      <c r="DV222" s="44">
        <v>0</v>
      </c>
      <c r="DW222" s="44">
        <v>0</v>
      </c>
      <c r="DX222" s="44">
        <v>0</v>
      </c>
      <c r="DY222" s="44">
        <v>0</v>
      </c>
      <c r="DZ222" s="44">
        <v>0</v>
      </c>
      <c r="EA222" s="44">
        <v>0</v>
      </c>
      <c r="EB222" s="44">
        <v>0</v>
      </c>
    </row>
    <row r="223" spans="2:132" x14ac:dyDescent="0.25">
      <c r="B223" s="41" t="s">
        <v>312</v>
      </c>
      <c r="C223" s="47" t="s">
        <v>101</v>
      </c>
      <c r="D223" s="46">
        <v>3</v>
      </c>
      <c r="E223" s="86" t="s">
        <v>52</v>
      </c>
      <c r="F223" s="43">
        <v>2659.8</v>
      </c>
      <c r="G223" s="43">
        <v>372.06952325581398</v>
      </c>
      <c r="H223" s="44">
        <v>372.06952325581398</v>
      </c>
      <c r="I223" s="44">
        <v>247.23587925373434</v>
      </c>
      <c r="J223" s="44">
        <v>247.23587925373434</v>
      </c>
      <c r="K223" s="44">
        <v>412.99717081395357</v>
      </c>
      <c r="L223" s="44">
        <v>412.99717081395357</v>
      </c>
      <c r="M223" s="44">
        <v>260.66040000000004</v>
      </c>
      <c r="N223" s="44">
        <v>1883.1384</v>
      </c>
      <c r="O223" s="44">
        <v>300.55740000000003</v>
      </c>
      <c r="P223" s="44">
        <v>74.339490746511643</v>
      </c>
      <c r="Q223" s="44">
        <v>74.339490746511643</v>
      </c>
      <c r="R223" s="44">
        <v>49.397728674896129</v>
      </c>
      <c r="S223" s="44">
        <v>49.397728674896129</v>
      </c>
      <c r="T223" s="44">
        <v>231.27841565581403</v>
      </c>
      <c r="U223" s="44">
        <v>231.27841565581403</v>
      </c>
      <c r="V223" s="44">
        <v>153.6818225441213</v>
      </c>
      <c r="W223" s="44">
        <v>153.6818225441213</v>
      </c>
      <c r="X223" s="44">
        <v>90.859377579069786</v>
      </c>
      <c r="Y223" s="44">
        <v>90.859377579069786</v>
      </c>
      <c r="Z223" s="44">
        <v>60.375001713761932</v>
      </c>
      <c r="AA223" s="44">
        <v>60.375001713761932</v>
      </c>
      <c r="AB223" s="44">
        <v>5.2767689323429838</v>
      </c>
      <c r="AC223" s="44">
        <v>12.253488205863516</v>
      </c>
      <c r="AD223" s="44">
        <v>4.9781762562085481</v>
      </c>
      <c r="AE223" s="44">
        <v>20.218274144335297</v>
      </c>
      <c r="AF223" s="44">
        <v>62.901297337932036</v>
      </c>
      <c r="AG223" s="44">
        <v>24.711223954187584</v>
      </c>
      <c r="AH223" s="44">
        <v>112.3237452463072</v>
      </c>
      <c r="AJ223" s="63" t="s">
        <v>63</v>
      </c>
      <c r="AK223" s="44">
        <v>0</v>
      </c>
      <c r="AL223" s="44">
        <v>0</v>
      </c>
      <c r="AM223" s="44">
        <v>300.55740000000003</v>
      </c>
      <c r="AN223" s="44">
        <v>300.55740000000003</v>
      </c>
      <c r="AO223" s="44">
        <v>0</v>
      </c>
      <c r="AP223" s="44">
        <v>0</v>
      </c>
      <c r="AQ223" s="44">
        <v>0</v>
      </c>
      <c r="AR223" s="44">
        <v>0</v>
      </c>
      <c r="AS223" s="44">
        <v>0</v>
      </c>
      <c r="AT223" s="44">
        <v>0</v>
      </c>
      <c r="AU223" s="44">
        <v>0</v>
      </c>
      <c r="AV223" s="44">
        <v>0</v>
      </c>
      <c r="AW223" s="44">
        <v>0</v>
      </c>
      <c r="AX223" s="44">
        <v>0</v>
      </c>
      <c r="AY223" s="44">
        <v>90.859377579069786</v>
      </c>
      <c r="AZ223" s="44">
        <v>0</v>
      </c>
      <c r="BA223" s="44">
        <v>0</v>
      </c>
      <c r="BB223" s="44">
        <v>0</v>
      </c>
      <c r="BC223" s="44">
        <v>90.859377579069786</v>
      </c>
      <c r="BD223" s="44">
        <v>90.859377579069786</v>
      </c>
      <c r="BE223" s="44">
        <v>0</v>
      </c>
      <c r="BF223" s="44">
        <v>0</v>
      </c>
      <c r="BG223" s="44">
        <v>0</v>
      </c>
      <c r="BH223" s="44">
        <v>90.859377579069786</v>
      </c>
      <c r="BI223" s="44">
        <v>60.375001713761932</v>
      </c>
      <c r="BJ223" s="44">
        <v>0</v>
      </c>
      <c r="BK223" s="44">
        <v>0</v>
      </c>
      <c r="BL223" s="44">
        <v>0</v>
      </c>
      <c r="BM223" s="44">
        <v>60.375001713761932</v>
      </c>
      <c r="BN223" s="44">
        <v>4.9781762562085481</v>
      </c>
      <c r="BO223" s="44">
        <v>24.711223954187584</v>
      </c>
      <c r="BP223" s="44">
        <v>0</v>
      </c>
      <c r="BQ223" s="44">
        <v>0</v>
      </c>
      <c r="BR223" s="44">
        <v>0</v>
      </c>
      <c r="BS223" s="44">
        <v>24.711223954187584</v>
      </c>
      <c r="BT223" s="64">
        <v>2017</v>
      </c>
      <c r="BU223" s="44">
        <v>0</v>
      </c>
      <c r="BV223" s="44">
        <v>300.55740000000003</v>
      </c>
      <c r="BW223" s="44">
        <v>0</v>
      </c>
      <c r="BX223" s="44">
        <v>0</v>
      </c>
      <c r="BY223" s="44">
        <v>0</v>
      </c>
      <c r="BZ223" s="44">
        <v>0</v>
      </c>
      <c r="CA223" s="44">
        <v>0</v>
      </c>
      <c r="CB223" s="44">
        <v>0</v>
      </c>
      <c r="CC223" s="44">
        <v>0</v>
      </c>
      <c r="CD223" s="44">
        <v>0</v>
      </c>
      <c r="CE223" s="44">
        <v>0</v>
      </c>
      <c r="CF223" s="44">
        <v>90.859377579069786</v>
      </c>
      <c r="CG223" s="44">
        <v>0</v>
      </c>
      <c r="CH223" s="44">
        <v>0</v>
      </c>
      <c r="CI223" s="44">
        <v>0</v>
      </c>
      <c r="CJ223" s="44">
        <v>0</v>
      </c>
      <c r="CK223" s="44">
        <v>0</v>
      </c>
      <c r="CL223" s="44">
        <v>0</v>
      </c>
      <c r="CM223" s="44">
        <v>0</v>
      </c>
      <c r="CN223" s="44">
        <v>0</v>
      </c>
      <c r="CO223" s="44">
        <v>0</v>
      </c>
      <c r="CP223" s="44">
        <v>0</v>
      </c>
      <c r="CQ223" s="44">
        <v>0</v>
      </c>
      <c r="CR223" s="44">
        <v>0</v>
      </c>
      <c r="CS223" s="44">
        <v>0</v>
      </c>
      <c r="CT223" s="44">
        <v>0</v>
      </c>
      <c r="CU223" s="44">
        <v>0</v>
      </c>
      <c r="CV223" s="44">
        <v>0</v>
      </c>
      <c r="CW223" s="44">
        <v>0</v>
      </c>
      <c r="CX223" s="44">
        <v>0</v>
      </c>
      <c r="CY223" s="44">
        <v>0</v>
      </c>
      <c r="CZ223" s="44">
        <v>0</v>
      </c>
      <c r="DA223" s="44">
        <v>0</v>
      </c>
      <c r="DB223" s="44">
        <v>0</v>
      </c>
      <c r="DC223" s="44">
        <v>0</v>
      </c>
      <c r="DD223" s="44">
        <v>0</v>
      </c>
      <c r="DE223" s="44">
        <v>0</v>
      </c>
      <c r="DF223" s="44">
        <v>0</v>
      </c>
      <c r="DG223" s="44">
        <v>0</v>
      </c>
      <c r="DH223" s="44">
        <v>0</v>
      </c>
      <c r="DI223" s="44">
        <v>0</v>
      </c>
      <c r="DJ223" s="44">
        <v>0</v>
      </c>
      <c r="DK223" s="44">
        <v>0</v>
      </c>
      <c r="DL223" s="44">
        <v>0</v>
      </c>
      <c r="DM223" s="44">
        <v>0</v>
      </c>
      <c r="DN223" s="44">
        <v>0</v>
      </c>
      <c r="DO223" s="44">
        <v>0</v>
      </c>
      <c r="DP223" s="44">
        <v>0</v>
      </c>
      <c r="DQ223" s="44">
        <v>0</v>
      </c>
      <c r="DR223" s="44">
        <v>0</v>
      </c>
      <c r="DS223" s="44">
        <v>0</v>
      </c>
      <c r="DT223" s="44">
        <v>24.711223954187584</v>
      </c>
      <c r="DU223" s="44">
        <v>0</v>
      </c>
      <c r="DV223" s="44">
        <v>0</v>
      </c>
      <c r="DW223" s="44">
        <v>0</v>
      </c>
      <c r="DX223" s="44">
        <v>0</v>
      </c>
      <c r="DY223" s="44">
        <v>0</v>
      </c>
      <c r="DZ223" s="44">
        <v>0</v>
      </c>
      <c r="EA223" s="44">
        <v>0</v>
      </c>
      <c r="EB223" s="44">
        <v>0</v>
      </c>
    </row>
    <row r="224" spans="2:132" x14ac:dyDescent="0.25">
      <c r="B224" s="41" t="s">
        <v>313</v>
      </c>
      <c r="C224" s="47" t="s">
        <v>101</v>
      </c>
      <c r="D224" s="46">
        <v>3</v>
      </c>
      <c r="E224" s="86" t="s">
        <v>52</v>
      </c>
      <c r="F224" s="43">
        <v>4168.93</v>
      </c>
      <c r="G224" s="43">
        <v>498.41306976744187</v>
      </c>
      <c r="H224" s="44">
        <v>498.41306976744187</v>
      </c>
      <c r="I224" s="44">
        <v>331.18969932612129</v>
      </c>
      <c r="J224" s="44">
        <v>331.18969932612129</v>
      </c>
      <c r="K224" s="44">
        <v>553.23850744186052</v>
      </c>
      <c r="L224" s="44">
        <v>553.23850744186052</v>
      </c>
      <c r="M224" s="44">
        <v>391.87942000000004</v>
      </c>
      <c r="N224" s="44">
        <v>2843.2102600000003</v>
      </c>
      <c r="O224" s="44">
        <v>458.58230000000003</v>
      </c>
      <c r="P224" s="44">
        <v>99.582931339534895</v>
      </c>
      <c r="Q224" s="44">
        <v>99.582931339534895</v>
      </c>
      <c r="R224" s="44">
        <v>66.171701925359045</v>
      </c>
      <c r="S224" s="44">
        <v>66.171701925359045</v>
      </c>
      <c r="T224" s="44">
        <v>309.81356416744194</v>
      </c>
      <c r="U224" s="44">
        <v>309.81356416744194</v>
      </c>
      <c r="V224" s="44">
        <v>205.86751710111704</v>
      </c>
      <c r="W224" s="44">
        <v>205.86751710111704</v>
      </c>
      <c r="X224" s="44">
        <v>121.71247163720932</v>
      </c>
      <c r="Y224" s="44">
        <v>121.71247163720932</v>
      </c>
      <c r="Z224" s="44">
        <v>80.876524575438836</v>
      </c>
      <c r="AA224" s="44">
        <v>80.876524575438836</v>
      </c>
      <c r="AB224" s="44">
        <v>5.9221602074257627</v>
      </c>
      <c r="AC224" s="44">
        <v>13.810873614429836</v>
      </c>
      <c r="AD224" s="44">
        <v>5.6701533900884957</v>
      </c>
      <c r="AE224" s="44">
        <v>27.08378797999384</v>
      </c>
      <c r="AF224" s="44">
        <v>84.260673715536399</v>
      </c>
      <c r="AG224" s="44">
        <v>33.10240753110358</v>
      </c>
      <c r="AH224" s="44">
        <v>150.46548877774356</v>
      </c>
      <c r="AJ224" s="63" t="s">
        <v>63</v>
      </c>
      <c r="AK224" s="44">
        <v>0</v>
      </c>
      <c r="AL224" s="44">
        <v>0</v>
      </c>
      <c r="AM224" s="44">
        <v>458.58230000000003</v>
      </c>
      <c r="AN224" s="44">
        <v>458.58230000000003</v>
      </c>
      <c r="AO224" s="44">
        <v>0</v>
      </c>
      <c r="AP224" s="44">
        <v>0</v>
      </c>
      <c r="AQ224" s="44">
        <v>0</v>
      </c>
      <c r="AR224" s="44">
        <v>0</v>
      </c>
      <c r="AS224" s="44">
        <v>0</v>
      </c>
      <c r="AT224" s="44">
        <v>0</v>
      </c>
      <c r="AU224" s="44">
        <v>0</v>
      </c>
      <c r="AV224" s="44">
        <v>0</v>
      </c>
      <c r="AW224" s="44">
        <v>0</v>
      </c>
      <c r="AX224" s="44">
        <v>0</v>
      </c>
      <c r="AY224" s="44">
        <v>121.71247163720932</v>
      </c>
      <c r="AZ224" s="44">
        <v>0</v>
      </c>
      <c r="BA224" s="44">
        <v>0</v>
      </c>
      <c r="BB224" s="44">
        <v>0</v>
      </c>
      <c r="BC224" s="44">
        <v>121.71247163720932</v>
      </c>
      <c r="BD224" s="44">
        <v>121.71247163720932</v>
      </c>
      <c r="BE224" s="44">
        <v>0</v>
      </c>
      <c r="BF224" s="44">
        <v>0</v>
      </c>
      <c r="BG224" s="44">
        <v>0</v>
      </c>
      <c r="BH224" s="44">
        <v>121.71247163720932</v>
      </c>
      <c r="BI224" s="44">
        <v>80.876524575438836</v>
      </c>
      <c r="BJ224" s="44">
        <v>0</v>
      </c>
      <c r="BK224" s="44">
        <v>0</v>
      </c>
      <c r="BL224" s="44">
        <v>0</v>
      </c>
      <c r="BM224" s="44">
        <v>80.876524575438836</v>
      </c>
      <c r="BN224" s="44">
        <v>5.6701533900884957</v>
      </c>
      <c r="BO224" s="44">
        <v>33.10240753110358</v>
      </c>
      <c r="BP224" s="44">
        <v>0</v>
      </c>
      <c r="BQ224" s="44">
        <v>0</v>
      </c>
      <c r="BR224" s="44">
        <v>0</v>
      </c>
      <c r="BS224" s="44">
        <v>33.10240753110358</v>
      </c>
      <c r="BT224" s="64">
        <v>2017</v>
      </c>
      <c r="BU224" s="44">
        <v>0</v>
      </c>
      <c r="BV224" s="44">
        <v>458.58230000000003</v>
      </c>
      <c r="BW224" s="44">
        <v>0</v>
      </c>
      <c r="BX224" s="44">
        <v>0</v>
      </c>
      <c r="BY224" s="44">
        <v>0</v>
      </c>
      <c r="BZ224" s="44">
        <v>0</v>
      </c>
      <c r="CA224" s="44">
        <v>0</v>
      </c>
      <c r="CB224" s="44">
        <v>0</v>
      </c>
      <c r="CC224" s="44">
        <v>0</v>
      </c>
      <c r="CD224" s="44">
        <v>0</v>
      </c>
      <c r="CE224" s="44">
        <v>0</v>
      </c>
      <c r="CF224" s="44">
        <v>121.71247163720932</v>
      </c>
      <c r="CG224" s="44">
        <v>0</v>
      </c>
      <c r="CH224" s="44">
        <v>0</v>
      </c>
      <c r="CI224" s="44">
        <v>0</v>
      </c>
      <c r="CJ224" s="44">
        <v>0</v>
      </c>
      <c r="CK224" s="44">
        <v>0</v>
      </c>
      <c r="CL224" s="44">
        <v>0</v>
      </c>
      <c r="CM224" s="44">
        <v>0</v>
      </c>
      <c r="CN224" s="44">
        <v>0</v>
      </c>
      <c r="CO224" s="44">
        <v>0</v>
      </c>
      <c r="CP224" s="44">
        <v>0</v>
      </c>
      <c r="CQ224" s="44">
        <v>0</v>
      </c>
      <c r="CR224" s="44">
        <v>0</v>
      </c>
      <c r="CS224" s="44">
        <v>0</v>
      </c>
      <c r="CT224" s="44">
        <v>0</v>
      </c>
      <c r="CU224" s="44">
        <v>0</v>
      </c>
      <c r="CV224" s="44">
        <v>0</v>
      </c>
      <c r="CW224" s="44">
        <v>0</v>
      </c>
      <c r="CX224" s="44">
        <v>0</v>
      </c>
      <c r="CY224" s="44">
        <v>0</v>
      </c>
      <c r="CZ224" s="44">
        <v>0</v>
      </c>
      <c r="DA224" s="44">
        <v>0</v>
      </c>
      <c r="DB224" s="44">
        <v>0</v>
      </c>
      <c r="DC224" s="44">
        <v>0</v>
      </c>
      <c r="DD224" s="44">
        <v>0</v>
      </c>
      <c r="DE224" s="44">
        <v>0</v>
      </c>
      <c r="DF224" s="44">
        <v>0</v>
      </c>
      <c r="DG224" s="44">
        <v>0</v>
      </c>
      <c r="DH224" s="44">
        <v>0</v>
      </c>
      <c r="DI224" s="44">
        <v>0</v>
      </c>
      <c r="DJ224" s="44">
        <v>0</v>
      </c>
      <c r="DK224" s="44">
        <v>0</v>
      </c>
      <c r="DL224" s="44">
        <v>0</v>
      </c>
      <c r="DM224" s="44">
        <v>0</v>
      </c>
      <c r="DN224" s="44">
        <v>0</v>
      </c>
      <c r="DO224" s="44">
        <v>0</v>
      </c>
      <c r="DP224" s="44">
        <v>0</v>
      </c>
      <c r="DQ224" s="44">
        <v>0</v>
      </c>
      <c r="DR224" s="44">
        <v>0</v>
      </c>
      <c r="DS224" s="44">
        <v>0</v>
      </c>
      <c r="DT224" s="44">
        <v>33.10240753110358</v>
      </c>
      <c r="DU224" s="44">
        <v>0</v>
      </c>
      <c r="DV224" s="44">
        <v>0</v>
      </c>
      <c r="DW224" s="44">
        <v>0</v>
      </c>
      <c r="DX224" s="44">
        <v>0</v>
      </c>
      <c r="DY224" s="44">
        <v>0</v>
      </c>
      <c r="DZ224" s="44">
        <v>0</v>
      </c>
      <c r="EA224" s="44">
        <v>0</v>
      </c>
      <c r="EB224" s="44">
        <v>0</v>
      </c>
    </row>
    <row r="225" spans="2:132" ht="30" x14ac:dyDescent="0.25">
      <c r="B225" s="41" t="s">
        <v>314</v>
      </c>
      <c r="C225" s="50">
        <v>1</v>
      </c>
      <c r="D225" s="46">
        <v>3</v>
      </c>
      <c r="E225" s="86" t="s">
        <v>52</v>
      </c>
      <c r="F225" s="43">
        <v>1079.9000000000001</v>
      </c>
      <c r="G225" s="43">
        <v>96.202906976744188</v>
      </c>
      <c r="H225" s="44">
        <v>96.202906976744188</v>
      </c>
      <c r="I225" s="44">
        <v>63.925714971305169</v>
      </c>
      <c r="J225" s="44">
        <v>63.925714971305169</v>
      </c>
      <c r="K225" s="44">
        <v>119.2916046511628</v>
      </c>
      <c r="L225" s="44">
        <v>119.2916046511628</v>
      </c>
      <c r="M225" s="44">
        <v>127.42820000000002</v>
      </c>
      <c r="N225" s="44">
        <v>786.16720000000009</v>
      </c>
      <c r="O225" s="44">
        <v>143.6267</v>
      </c>
      <c r="P225" s="44">
        <v>21.472488837209305</v>
      </c>
      <c r="Q225" s="44">
        <v>21.472488837209305</v>
      </c>
      <c r="R225" s="44">
        <v>14.268219581595314</v>
      </c>
      <c r="S225" s="44">
        <v>14.268219581595314</v>
      </c>
      <c r="T225" s="44">
        <v>66.803298604651175</v>
      </c>
      <c r="U225" s="44">
        <v>66.803298604651175</v>
      </c>
      <c r="V225" s="44">
        <v>44.390016476074315</v>
      </c>
      <c r="W225" s="44">
        <v>44.390016476074315</v>
      </c>
      <c r="X225" s="44">
        <v>26.244153023255816</v>
      </c>
      <c r="Y225" s="44">
        <v>26.244153023255816</v>
      </c>
      <c r="Z225" s="44">
        <v>17.438935044172052</v>
      </c>
      <c r="AA225" s="44">
        <v>17.438935044172052</v>
      </c>
      <c r="AB225" s="44">
        <v>8.9309110552497124</v>
      </c>
      <c r="AC225" s="44">
        <v>17.710450736681629</v>
      </c>
      <c r="AD225" s="44">
        <v>8.2359788390862132</v>
      </c>
      <c r="AE225" s="44">
        <v>5.8399198260885159</v>
      </c>
      <c r="AF225" s="44">
        <v>18.168639458942053</v>
      </c>
      <c r="AG225" s="44">
        <v>7.1376797874415194</v>
      </c>
      <c r="AH225" s="44">
        <v>32.443999033825087</v>
      </c>
      <c r="AJ225" s="63" t="s">
        <v>63</v>
      </c>
      <c r="AK225" s="44">
        <v>0</v>
      </c>
      <c r="AL225" s="44">
        <v>0</v>
      </c>
      <c r="AM225" s="44">
        <v>143.6267</v>
      </c>
      <c r="AN225" s="44">
        <v>143.6267</v>
      </c>
      <c r="AO225" s="44">
        <v>0</v>
      </c>
      <c r="AP225" s="44">
        <v>0</v>
      </c>
      <c r="AQ225" s="44">
        <v>0</v>
      </c>
      <c r="AR225" s="44">
        <v>0</v>
      </c>
      <c r="AS225" s="44">
        <v>0</v>
      </c>
      <c r="AT225" s="44">
        <v>0</v>
      </c>
      <c r="AU225" s="44">
        <v>0</v>
      </c>
      <c r="AV225" s="44">
        <v>0</v>
      </c>
      <c r="AW225" s="44">
        <v>0</v>
      </c>
      <c r="AX225" s="44">
        <v>0</v>
      </c>
      <c r="AY225" s="44">
        <v>26.244153023255816</v>
      </c>
      <c r="AZ225" s="44">
        <v>0</v>
      </c>
      <c r="BA225" s="44">
        <v>0</v>
      </c>
      <c r="BB225" s="44">
        <v>0</v>
      </c>
      <c r="BC225" s="44">
        <v>26.244153023255816</v>
      </c>
      <c r="BD225" s="44">
        <v>26.244153023255816</v>
      </c>
      <c r="BE225" s="44">
        <v>0</v>
      </c>
      <c r="BF225" s="44">
        <v>0</v>
      </c>
      <c r="BG225" s="44">
        <v>0</v>
      </c>
      <c r="BH225" s="44">
        <v>26.244153023255816</v>
      </c>
      <c r="BI225" s="44">
        <v>17.438935044172052</v>
      </c>
      <c r="BJ225" s="44">
        <v>0</v>
      </c>
      <c r="BK225" s="44">
        <v>0</v>
      </c>
      <c r="BL225" s="44">
        <v>0</v>
      </c>
      <c r="BM225" s="44">
        <v>17.438935044172052</v>
      </c>
      <c r="BN225" s="44">
        <v>8.2359788390862132</v>
      </c>
      <c r="BO225" s="44">
        <v>7.1376797874415194</v>
      </c>
      <c r="BP225" s="44">
        <v>0</v>
      </c>
      <c r="BQ225" s="44">
        <v>0</v>
      </c>
      <c r="BR225" s="44">
        <v>0</v>
      </c>
      <c r="BS225" s="44">
        <v>7.1376797874415194</v>
      </c>
      <c r="BT225" s="64">
        <v>2017</v>
      </c>
      <c r="BU225" s="44">
        <v>0</v>
      </c>
      <c r="BV225" s="44">
        <v>143.6267</v>
      </c>
      <c r="BW225" s="44">
        <v>0</v>
      </c>
      <c r="BX225" s="44">
        <v>0</v>
      </c>
      <c r="BY225" s="44">
        <v>0</v>
      </c>
      <c r="BZ225" s="44">
        <v>0</v>
      </c>
      <c r="CA225" s="44">
        <v>0</v>
      </c>
      <c r="CB225" s="44">
        <v>0</v>
      </c>
      <c r="CC225" s="44">
        <v>0</v>
      </c>
      <c r="CD225" s="44">
        <v>0</v>
      </c>
      <c r="CE225" s="44">
        <v>0</v>
      </c>
      <c r="CF225" s="44">
        <v>26.244153023255816</v>
      </c>
      <c r="CG225" s="44">
        <v>0</v>
      </c>
      <c r="CH225" s="44">
        <v>0</v>
      </c>
      <c r="CI225" s="44">
        <v>0</v>
      </c>
      <c r="CJ225" s="44">
        <v>0</v>
      </c>
      <c r="CK225" s="44">
        <v>0</v>
      </c>
      <c r="CL225" s="44">
        <v>0</v>
      </c>
      <c r="CM225" s="44">
        <v>0</v>
      </c>
      <c r="CN225" s="44">
        <v>0</v>
      </c>
      <c r="CO225" s="44">
        <v>0</v>
      </c>
      <c r="CP225" s="44">
        <v>0</v>
      </c>
      <c r="CQ225" s="44">
        <v>0</v>
      </c>
      <c r="CR225" s="44">
        <v>0</v>
      </c>
      <c r="CS225" s="44">
        <v>0</v>
      </c>
      <c r="CT225" s="44">
        <v>0</v>
      </c>
      <c r="CU225" s="44">
        <v>0</v>
      </c>
      <c r="CV225" s="44">
        <v>0</v>
      </c>
      <c r="CW225" s="44">
        <v>0</v>
      </c>
      <c r="CX225" s="44">
        <v>0</v>
      </c>
      <c r="CY225" s="44">
        <v>0</v>
      </c>
      <c r="CZ225" s="44">
        <v>0</v>
      </c>
      <c r="DA225" s="44">
        <v>0</v>
      </c>
      <c r="DB225" s="44">
        <v>0</v>
      </c>
      <c r="DC225" s="44">
        <v>0</v>
      </c>
      <c r="DD225" s="44">
        <v>0</v>
      </c>
      <c r="DE225" s="44">
        <v>0</v>
      </c>
      <c r="DF225" s="44">
        <v>0</v>
      </c>
      <c r="DG225" s="44">
        <v>0</v>
      </c>
      <c r="DH225" s="44">
        <v>0</v>
      </c>
      <c r="DI225" s="44">
        <v>0</v>
      </c>
      <c r="DJ225" s="44">
        <v>0</v>
      </c>
      <c r="DK225" s="44">
        <v>0</v>
      </c>
      <c r="DL225" s="44">
        <v>0</v>
      </c>
      <c r="DM225" s="44">
        <v>0</v>
      </c>
      <c r="DN225" s="44">
        <v>0</v>
      </c>
      <c r="DO225" s="44">
        <v>0</v>
      </c>
      <c r="DP225" s="44">
        <v>0</v>
      </c>
      <c r="DQ225" s="44">
        <v>0</v>
      </c>
      <c r="DR225" s="44">
        <v>0</v>
      </c>
      <c r="DS225" s="44">
        <v>0</v>
      </c>
      <c r="DT225" s="44">
        <v>7.1376797874415194</v>
      </c>
      <c r="DU225" s="44">
        <v>0</v>
      </c>
      <c r="DV225" s="44">
        <v>0</v>
      </c>
      <c r="DW225" s="44">
        <v>0</v>
      </c>
      <c r="DX225" s="44">
        <v>0</v>
      </c>
      <c r="DY225" s="44">
        <v>0</v>
      </c>
      <c r="DZ225" s="44">
        <v>0</v>
      </c>
      <c r="EA225" s="44">
        <v>0</v>
      </c>
      <c r="EB225" s="44">
        <v>0</v>
      </c>
    </row>
    <row r="226" spans="2:132" x14ac:dyDescent="0.25">
      <c r="B226" s="41" t="s">
        <v>315</v>
      </c>
      <c r="C226" s="47" t="s">
        <v>101</v>
      </c>
      <c r="D226" s="46">
        <v>3</v>
      </c>
      <c r="E226" s="86" t="s">
        <v>52</v>
      </c>
      <c r="F226" s="43">
        <v>741.04</v>
      </c>
      <c r="G226" s="43">
        <v>132.80818604651162</v>
      </c>
      <c r="H226" s="44">
        <v>132.80818604651162</v>
      </c>
      <c r="I226" s="44">
        <v>88.249498002359573</v>
      </c>
      <c r="J226" s="44">
        <v>88.249498002359573</v>
      </c>
      <c r="K226" s="44">
        <v>136.79243162790698</v>
      </c>
      <c r="L226" s="44">
        <v>136.79243162790698</v>
      </c>
      <c r="M226" s="44">
        <v>72.621920000000003</v>
      </c>
      <c r="N226" s="44">
        <v>524.65631999999994</v>
      </c>
      <c r="O226" s="44">
        <v>83.737519999999989</v>
      </c>
      <c r="P226" s="44">
        <v>24.622637693023254</v>
      </c>
      <c r="Q226" s="44">
        <v>24.622637693023254</v>
      </c>
      <c r="R226" s="44">
        <v>16.361456929637463</v>
      </c>
      <c r="S226" s="44">
        <v>16.361456929637463</v>
      </c>
      <c r="T226" s="44">
        <v>76.603761711627911</v>
      </c>
      <c r="U226" s="44">
        <v>76.603761711627911</v>
      </c>
      <c r="V226" s="44">
        <v>50.902310447761003</v>
      </c>
      <c r="W226" s="44">
        <v>50.902310447761003</v>
      </c>
      <c r="X226" s="44">
        <v>30.094334958139534</v>
      </c>
      <c r="Y226" s="44">
        <v>30.094334958139534</v>
      </c>
      <c r="Z226" s="44">
        <v>19.99733624733468</v>
      </c>
      <c r="AA226" s="44">
        <v>19.99733624733468</v>
      </c>
      <c r="AB226" s="44">
        <v>4.4385973885034185</v>
      </c>
      <c r="AC226" s="44">
        <v>10.307121924031987</v>
      </c>
      <c r="AD226" s="44">
        <v>4.1874337143858771</v>
      </c>
      <c r="AE226" s="44">
        <v>6.6966727110320985</v>
      </c>
      <c r="AF226" s="44">
        <v>20.83409287876653</v>
      </c>
      <c r="AG226" s="44">
        <v>8.1848222023725654</v>
      </c>
      <c r="AH226" s="44">
        <v>37.203737283511664</v>
      </c>
      <c r="AJ226" s="63" t="s">
        <v>63</v>
      </c>
      <c r="AK226" s="44">
        <v>0</v>
      </c>
      <c r="AL226" s="44">
        <v>0</v>
      </c>
      <c r="AM226" s="44">
        <v>83.737519999999989</v>
      </c>
      <c r="AN226" s="44">
        <v>83.737519999999989</v>
      </c>
      <c r="AO226" s="44">
        <v>0</v>
      </c>
      <c r="AP226" s="44">
        <v>0</v>
      </c>
      <c r="AQ226" s="44">
        <v>0</v>
      </c>
      <c r="AR226" s="44">
        <v>0</v>
      </c>
      <c r="AS226" s="44">
        <v>0</v>
      </c>
      <c r="AT226" s="44">
        <v>0</v>
      </c>
      <c r="AU226" s="44">
        <v>0</v>
      </c>
      <c r="AV226" s="44">
        <v>0</v>
      </c>
      <c r="AW226" s="44">
        <v>0</v>
      </c>
      <c r="AX226" s="44">
        <v>0</v>
      </c>
      <c r="AY226" s="44">
        <v>30.094334958139534</v>
      </c>
      <c r="AZ226" s="44">
        <v>0</v>
      </c>
      <c r="BA226" s="44">
        <v>0</v>
      </c>
      <c r="BB226" s="44">
        <v>0</v>
      </c>
      <c r="BC226" s="44">
        <v>30.094334958139534</v>
      </c>
      <c r="BD226" s="44">
        <v>30.094334958139534</v>
      </c>
      <c r="BE226" s="44">
        <v>0</v>
      </c>
      <c r="BF226" s="44">
        <v>0</v>
      </c>
      <c r="BG226" s="44">
        <v>0</v>
      </c>
      <c r="BH226" s="44">
        <v>30.094334958139534</v>
      </c>
      <c r="BI226" s="44">
        <v>19.99733624733468</v>
      </c>
      <c r="BJ226" s="44">
        <v>0</v>
      </c>
      <c r="BK226" s="44">
        <v>0</v>
      </c>
      <c r="BL226" s="44">
        <v>0</v>
      </c>
      <c r="BM226" s="44">
        <v>19.99733624733468</v>
      </c>
      <c r="BN226" s="44">
        <v>4.1874337143858771</v>
      </c>
      <c r="BO226" s="44">
        <v>8.1848222023725654</v>
      </c>
      <c r="BP226" s="44">
        <v>0</v>
      </c>
      <c r="BQ226" s="44">
        <v>0</v>
      </c>
      <c r="BR226" s="44">
        <v>0</v>
      </c>
      <c r="BS226" s="44">
        <v>8.1848222023725654</v>
      </c>
      <c r="BT226" s="64">
        <v>2017</v>
      </c>
      <c r="BU226" s="44">
        <v>0</v>
      </c>
      <c r="BV226" s="44">
        <v>83.737519999999989</v>
      </c>
      <c r="BW226" s="44">
        <v>0</v>
      </c>
      <c r="BX226" s="44">
        <v>0</v>
      </c>
      <c r="BY226" s="44">
        <v>0</v>
      </c>
      <c r="BZ226" s="44">
        <v>0</v>
      </c>
      <c r="CA226" s="44">
        <v>0</v>
      </c>
      <c r="CB226" s="44">
        <v>0</v>
      </c>
      <c r="CC226" s="44">
        <v>0</v>
      </c>
      <c r="CD226" s="44">
        <v>0</v>
      </c>
      <c r="CE226" s="44">
        <v>0</v>
      </c>
      <c r="CF226" s="44">
        <v>30.094334958139534</v>
      </c>
      <c r="CG226" s="44">
        <v>0</v>
      </c>
      <c r="CH226" s="44">
        <v>0</v>
      </c>
      <c r="CI226" s="44">
        <v>0</v>
      </c>
      <c r="CJ226" s="44">
        <v>0</v>
      </c>
      <c r="CK226" s="44">
        <v>0</v>
      </c>
      <c r="CL226" s="44">
        <v>0</v>
      </c>
      <c r="CM226" s="44">
        <v>0</v>
      </c>
      <c r="CN226" s="44">
        <v>0</v>
      </c>
      <c r="CO226" s="44">
        <v>0</v>
      </c>
      <c r="CP226" s="44">
        <v>0</v>
      </c>
      <c r="CQ226" s="44">
        <v>0</v>
      </c>
      <c r="CR226" s="44">
        <v>0</v>
      </c>
      <c r="CS226" s="44">
        <v>0</v>
      </c>
      <c r="CT226" s="44">
        <v>0</v>
      </c>
      <c r="CU226" s="44">
        <v>0</v>
      </c>
      <c r="CV226" s="44">
        <v>0</v>
      </c>
      <c r="CW226" s="44">
        <v>0</v>
      </c>
      <c r="CX226" s="44">
        <v>0</v>
      </c>
      <c r="CY226" s="44">
        <v>0</v>
      </c>
      <c r="CZ226" s="44">
        <v>0</v>
      </c>
      <c r="DA226" s="44">
        <v>0</v>
      </c>
      <c r="DB226" s="44">
        <v>0</v>
      </c>
      <c r="DC226" s="44">
        <v>0</v>
      </c>
      <c r="DD226" s="44">
        <v>0</v>
      </c>
      <c r="DE226" s="44">
        <v>0</v>
      </c>
      <c r="DF226" s="44">
        <v>0</v>
      </c>
      <c r="DG226" s="44">
        <v>0</v>
      </c>
      <c r="DH226" s="44">
        <v>0</v>
      </c>
      <c r="DI226" s="44">
        <v>0</v>
      </c>
      <c r="DJ226" s="44">
        <v>0</v>
      </c>
      <c r="DK226" s="44">
        <v>0</v>
      </c>
      <c r="DL226" s="44">
        <v>0</v>
      </c>
      <c r="DM226" s="44">
        <v>0</v>
      </c>
      <c r="DN226" s="44">
        <v>0</v>
      </c>
      <c r="DO226" s="44">
        <v>0</v>
      </c>
      <c r="DP226" s="44">
        <v>0</v>
      </c>
      <c r="DQ226" s="44">
        <v>0</v>
      </c>
      <c r="DR226" s="44">
        <v>0</v>
      </c>
      <c r="DS226" s="44">
        <v>0</v>
      </c>
      <c r="DT226" s="44">
        <v>8.1848222023725654</v>
      </c>
      <c r="DU226" s="44">
        <v>0</v>
      </c>
      <c r="DV226" s="44">
        <v>0</v>
      </c>
      <c r="DW226" s="44">
        <v>0</v>
      </c>
      <c r="DX226" s="44">
        <v>0</v>
      </c>
      <c r="DY226" s="44">
        <v>0</v>
      </c>
      <c r="DZ226" s="44">
        <v>0</v>
      </c>
      <c r="EA226" s="44">
        <v>0</v>
      </c>
      <c r="EB226" s="44">
        <v>0</v>
      </c>
    </row>
    <row r="227" spans="2:132" x14ac:dyDescent="0.25">
      <c r="B227" s="41" t="s">
        <v>316</v>
      </c>
      <c r="C227" s="47" t="s">
        <v>101</v>
      </c>
      <c r="D227" s="46">
        <v>3</v>
      </c>
      <c r="E227" s="86" t="s">
        <v>52</v>
      </c>
      <c r="F227" s="43">
        <v>183.7</v>
      </c>
      <c r="G227" s="43">
        <v>59.575930232558136</v>
      </c>
      <c r="H227" s="44">
        <v>59.575930232558136</v>
      </c>
      <c r="I227" s="44">
        <v>39.587514087464257</v>
      </c>
      <c r="J227" s="44">
        <v>39.587514087464257</v>
      </c>
      <c r="K227" s="44">
        <v>61.363208139534883</v>
      </c>
      <c r="L227" s="44">
        <v>61.363208139534883</v>
      </c>
      <c r="M227" s="28">
        <v>27</v>
      </c>
      <c r="N227" s="44">
        <v>130.05959999999999</v>
      </c>
      <c r="O227" s="44">
        <v>20.758099999999999</v>
      </c>
      <c r="P227" s="44">
        <v>12.272641627906978</v>
      </c>
      <c r="Q227" s="44">
        <v>12.272641627906978</v>
      </c>
      <c r="R227" s="44">
        <v>8.1550279020176379</v>
      </c>
      <c r="S227" s="44">
        <v>8.1550279020176379</v>
      </c>
      <c r="T227" s="44">
        <v>36.817924883720927</v>
      </c>
      <c r="U227" s="44">
        <v>36.817924883720927</v>
      </c>
      <c r="V227" s="44">
        <v>24.465083706052908</v>
      </c>
      <c r="W227" s="44">
        <v>24.465083706052908</v>
      </c>
      <c r="X227" s="44">
        <v>15.340802034883721</v>
      </c>
      <c r="Y227" s="44">
        <v>15.340802034883721</v>
      </c>
      <c r="Z227" s="44">
        <v>10.193784877522045</v>
      </c>
      <c r="AA227" s="44">
        <v>10.193784877522045</v>
      </c>
      <c r="AB227" s="44">
        <v>3.3108409099765215</v>
      </c>
      <c r="AC227" s="44">
        <v>5.3161314125331165</v>
      </c>
      <c r="AD227" s="44">
        <v>2.0363486427669226</v>
      </c>
      <c r="AE227" s="44">
        <v>3.3378172276469109</v>
      </c>
      <c r="AF227" s="44">
        <v>10.013451682940731</v>
      </c>
      <c r="AG227" s="44">
        <v>4.1722715345586385</v>
      </c>
      <c r="AH227" s="44">
        <v>16.689086138234554</v>
      </c>
      <c r="AJ227" s="63" t="s">
        <v>63</v>
      </c>
      <c r="AK227" s="44">
        <v>0</v>
      </c>
      <c r="AL227" s="44">
        <v>0</v>
      </c>
      <c r="AM227" s="44">
        <v>20.758099999999999</v>
      </c>
      <c r="AN227" s="44">
        <v>20.758099999999999</v>
      </c>
      <c r="AO227" s="44">
        <v>0</v>
      </c>
      <c r="AP227" s="44">
        <v>0</v>
      </c>
      <c r="AQ227" s="44">
        <v>0</v>
      </c>
      <c r="AR227" s="44">
        <v>0</v>
      </c>
      <c r="AS227" s="44">
        <v>0</v>
      </c>
      <c r="AT227" s="44">
        <v>0</v>
      </c>
      <c r="AU227" s="44">
        <v>0</v>
      </c>
      <c r="AV227" s="44">
        <v>0</v>
      </c>
      <c r="AW227" s="44">
        <v>0</v>
      </c>
      <c r="AX227" s="44">
        <v>0</v>
      </c>
      <c r="AY227" s="44">
        <v>15.340802034883721</v>
      </c>
      <c r="AZ227" s="44">
        <v>0</v>
      </c>
      <c r="BA227" s="44">
        <v>0</v>
      </c>
      <c r="BB227" s="44">
        <v>0</v>
      </c>
      <c r="BC227" s="44">
        <v>15.340802034883721</v>
      </c>
      <c r="BD227" s="44">
        <v>15.340802034883721</v>
      </c>
      <c r="BE227" s="44">
        <v>0</v>
      </c>
      <c r="BF227" s="44">
        <v>0</v>
      </c>
      <c r="BG227" s="44">
        <v>0</v>
      </c>
      <c r="BH227" s="44">
        <v>15.340802034883721</v>
      </c>
      <c r="BI227" s="44">
        <v>10.193784877522045</v>
      </c>
      <c r="BJ227" s="44">
        <v>0</v>
      </c>
      <c r="BK227" s="44">
        <v>0</v>
      </c>
      <c r="BL227" s="44">
        <v>0</v>
      </c>
      <c r="BM227" s="44">
        <v>10.193784877522045</v>
      </c>
      <c r="BN227" s="44">
        <v>2.0363486427669226</v>
      </c>
      <c r="BO227" s="44">
        <v>4.1722715345586385</v>
      </c>
      <c r="BP227" s="44">
        <v>0</v>
      </c>
      <c r="BQ227" s="44">
        <v>0</v>
      </c>
      <c r="BR227" s="44">
        <v>0</v>
      </c>
      <c r="BS227" s="44">
        <v>4.1722715345586385</v>
      </c>
      <c r="BT227" s="64">
        <v>2017</v>
      </c>
      <c r="BU227" s="44">
        <v>0</v>
      </c>
      <c r="BV227" s="44">
        <v>20.758099999999999</v>
      </c>
      <c r="BW227" s="44">
        <v>0</v>
      </c>
      <c r="BX227" s="44">
        <v>0</v>
      </c>
      <c r="BY227" s="44">
        <v>0</v>
      </c>
      <c r="BZ227" s="44">
        <v>0</v>
      </c>
      <c r="CA227" s="44">
        <v>0</v>
      </c>
      <c r="CB227" s="44">
        <v>0</v>
      </c>
      <c r="CC227" s="44">
        <v>0</v>
      </c>
      <c r="CD227" s="44">
        <v>0</v>
      </c>
      <c r="CE227" s="44">
        <v>0</v>
      </c>
      <c r="CF227" s="44">
        <v>15.340802034883721</v>
      </c>
      <c r="CG227" s="44">
        <v>0</v>
      </c>
      <c r="CH227" s="44">
        <v>0</v>
      </c>
      <c r="CI227" s="44">
        <v>0</v>
      </c>
      <c r="CJ227" s="44">
        <v>0</v>
      </c>
      <c r="CK227" s="44">
        <v>0</v>
      </c>
      <c r="CL227" s="44">
        <v>0</v>
      </c>
      <c r="CM227" s="44">
        <v>0</v>
      </c>
      <c r="CN227" s="44">
        <v>0</v>
      </c>
      <c r="CO227" s="44">
        <v>0</v>
      </c>
      <c r="CP227" s="44">
        <v>0</v>
      </c>
      <c r="CQ227" s="44">
        <v>0</v>
      </c>
      <c r="CR227" s="44">
        <v>0</v>
      </c>
      <c r="CS227" s="44">
        <v>0</v>
      </c>
      <c r="CT227" s="44">
        <v>0</v>
      </c>
      <c r="CU227" s="44">
        <v>0</v>
      </c>
      <c r="CV227" s="44">
        <v>0</v>
      </c>
      <c r="CW227" s="44">
        <v>0</v>
      </c>
      <c r="CX227" s="44">
        <v>0</v>
      </c>
      <c r="CY227" s="44">
        <v>0</v>
      </c>
      <c r="CZ227" s="44">
        <v>0</v>
      </c>
      <c r="DA227" s="44">
        <v>0</v>
      </c>
      <c r="DB227" s="44">
        <v>0</v>
      </c>
      <c r="DC227" s="44">
        <v>0</v>
      </c>
      <c r="DD227" s="44">
        <v>0</v>
      </c>
      <c r="DE227" s="44">
        <v>0</v>
      </c>
      <c r="DF227" s="44">
        <v>0</v>
      </c>
      <c r="DG227" s="44">
        <v>0</v>
      </c>
      <c r="DH227" s="44">
        <v>0</v>
      </c>
      <c r="DI227" s="44">
        <v>0</v>
      </c>
      <c r="DJ227" s="44">
        <v>0</v>
      </c>
      <c r="DK227" s="44">
        <v>0</v>
      </c>
      <c r="DL227" s="44">
        <v>0</v>
      </c>
      <c r="DM227" s="44">
        <v>0</v>
      </c>
      <c r="DN227" s="44">
        <v>0</v>
      </c>
      <c r="DO227" s="44">
        <v>0</v>
      </c>
      <c r="DP227" s="44">
        <v>0</v>
      </c>
      <c r="DQ227" s="44">
        <v>0</v>
      </c>
      <c r="DR227" s="44">
        <v>0</v>
      </c>
      <c r="DS227" s="44">
        <v>0</v>
      </c>
      <c r="DT227" s="44">
        <v>4.1722715345586385</v>
      </c>
      <c r="DU227" s="44">
        <v>0</v>
      </c>
      <c r="DV227" s="44">
        <v>0</v>
      </c>
      <c r="DW227" s="44">
        <v>0</v>
      </c>
      <c r="DX227" s="44">
        <v>0</v>
      </c>
      <c r="DY227" s="44">
        <v>0</v>
      </c>
      <c r="DZ227" s="44">
        <v>0</v>
      </c>
      <c r="EA227" s="44">
        <v>0</v>
      </c>
      <c r="EB227" s="44">
        <v>0</v>
      </c>
    </row>
    <row r="228" spans="2:132" x14ac:dyDescent="0.25">
      <c r="B228" s="41" t="s">
        <v>317</v>
      </c>
      <c r="C228" s="47" t="s">
        <v>101</v>
      </c>
      <c r="D228" s="46">
        <v>3</v>
      </c>
      <c r="E228" s="86" t="s">
        <v>52</v>
      </c>
      <c r="F228" s="43">
        <v>690.67</v>
      </c>
      <c r="G228" s="43">
        <v>108.78501162790698</v>
      </c>
      <c r="H228" s="44">
        <v>108.78501162790698</v>
      </c>
      <c r="I228" s="44">
        <v>72.286377460057196</v>
      </c>
      <c r="J228" s="44">
        <v>72.286377460057196</v>
      </c>
      <c r="K228" s="44">
        <v>112.0485619767442</v>
      </c>
      <c r="L228" s="44">
        <v>112.0485619767442</v>
      </c>
      <c r="M228" s="44">
        <v>67.685659999999984</v>
      </c>
      <c r="N228" s="44">
        <v>488.99435999999997</v>
      </c>
      <c r="O228" s="44">
        <v>78.045709999999985</v>
      </c>
      <c r="P228" s="44">
        <v>20.168741155813954</v>
      </c>
      <c r="Q228" s="44">
        <v>20.168741155813954</v>
      </c>
      <c r="R228" s="44">
        <v>13.401894381094603</v>
      </c>
      <c r="S228" s="44">
        <v>13.401894381094603</v>
      </c>
      <c r="T228" s="44">
        <v>62.747194706976757</v>
      </c>
      <c r="U228" s="44">
        <v>62.747194706976757</v>
      </c>
      <c r="V228" s="44">
        <v>41.694782518960992</v>
      </c>
      <c r="W228" s="44">
        <v>41.694782518960992</v>
      </c>
      <c r="X228" s="44">
        <v>24.650683634883723</v>
      </c>
      <c r="Y228" s="44">
        <v>24.650683634883723</v>
      </c>
      <c r="Z228" s="44">
        <v>16.380093132448959</v>
      </c>
      <c r="AA228" s="44">
        <v>16.380093132448959</v>
      </c>
      <c r="AB228" s="44">
        <v>5.0504546652360451</v>
      </c>
      <c r="AC228" s="44">
        <v>11.727950847989828</v>
      </c>
      <c r="AD228" s="44">
        <v>4.7646682695223177</v>
      </c>
      <c r="AE228" s="44">
        <v>5.485336713226264</v>
      </c>
      <c r="AF228" s="44">
        <v>17.065491996703933</v>
      </c>
      <c r="AG228" s="44">
        <v>6.7043004272765447</v>
      </c>
      <c r="AH228" s="44">
        <v>30.474092851257023</v>
      </c>
      <c r="AJ228" s="63" t="s">
        <v>63</v>
      </c>
      <c r="AK228" s="44">
        <v>0</v>
      </c>
      <c r="AL228" s="44">
        <v>0</v>
      </c>
      <c r="AM228" s="44">
        <v>78.045709999999985</v>
      </c>
      <c r="AN228" s="44">
        <v>78.045709999999985</v>
      </c>
      <c r="AO228" s="44">
        <v>0</v>
      </c>
      <c r="AP228" s="44">
        <v>0</v>
      </c>
      <c r="AQ228" s="44">
        <v>0</v>
      </c>
      <c r="AR228" s="44">
        <v>0</v>
      </c>
      <c r="AS228" s="44">
        <v>0</v>
      </c>
      <c r="AT228" s="44">
        <v>0</v>
      </c>
      <c r="AU228" s="44">
        <v>0</v>
      </c>
      <c r="AV228" s="44">
        <v>0</v>
      </c>
      <c r="AW228" s="44">
        <v>0</v>
      </c>
      <c r="AX228" s="44">
        <v>0</v>
      </c>
      <c r="AY228" s="44">
        <v>24.650683634883723</v>
      </c>
      <c r="AZ228" s="44">
        <v>0</v>
      </c>
      <c r="BA228" s="44">
        <v>0</v>
      </c>
      <c r="BB228" s="44">
        <v>0</v>
      </c>
      <c r="BC228" s="44">
        <v>24.650683634883723</v>
      </c>
      <c r="BD228" s="44">
        <v>24.650683634883723</v>
      </c>
      <c r="BE228" s="44">
        <v>0</v>
      </c>
      <c r="BF228" s="44">
        <v>0</v>
      </c>
      <c r="BG228" s="44">
        <v>0</v>
      </c>
      <c r="BH228" s="44">
        <v>24.650683634883723</v>
      </c>
      <c r="BI228" s="44">
        <v>16.380093132448959</v>
      </c>
      <c r="BJ228" s="44">
        <v>0</v>
      </c>
      <c r="BK228" s="44">
        <v>0</v>
      </c>
      <c r="BL228" s="44">
        <v>0</v>
      </c>
      <c r="BM228" s="44">
        <v>16.380093132448959</v>
      </c>
      <c r="BN228" s="44">
        <v>4.7646682695223177</v>
      </c>
      <c r="BO228" s="44">
        <v>6.7043004272765447</v>
      </c>
      <c r="BP228" s="44">
        <v>0</v>
      </c>
      <c r="BQ228" s="44">
        <v>0</v>
      </c>
      <c r="BR228" s="44">
        <v>0</v>
      </c>
      <c r="BS228" s="44">
        <v>6.7043004272765447</v>
      </c>
      <c r="BT228" s="64">
        <v>2017</v>
      </c>
      <c r="BU228" s="44">
        <v>0</v>
      </c>
      <c r="BV228" s="44">
        <v>78.045709999999985</v>
      </c>
      <c r="BW228" s="44">
        <v>0</v>
      </c>
      <c r="BX228" s="44">
        <v>0</v>
      </c>
      <c r="BY228" s="44">
        <v>0</v>
      </c>
      <c r="BZ228" s="44">
        <v>0</v>
      </c>
      <c r="CA228" s="44">
        <v>0</v>
      </c>
      <c r="CB228" s="44">
        <v>0</v>
      </c>
      <c r="CC228" s="44">
        <v>0</v>
      </c>
      <c r="CD228" s="44">
        <v>0</v>
      </c>
      <c r="CE228" s="44">
        <v>0</v>
      </c>
      <c r="CF228" s="44">
        <v>24.650683634883723</v>
      </c>
      <c r="CG228" s="44">
        <v>0</v>
      </c>
      <c r="CH228" s="44">
        <v>0</v>
      </c>
      <c r="CI228" s="44">
        <v>0</v>
      </c>
      <c r="CJ228" s="44">
        <v>0</v>
      </c>
      <c r="CK228" s="44">
        <v>0</v>
      </c>
      <c r="CL228" s="44">
        <v>0</v>
      </c>
      <c r="CM228" s="44">
        <v>0</v>
      </c>
      <c r="CN228" s="44">
        <v>0</v>
      </c>
      <c r="CO228" s="44">
        <v>0</v>
      </c>
      <c r="CP228" s="44">
        <v>0</v>
      </c>
      <c r="CQ228" s="44">
        <v>0</v>
      </c>
      <c r="CR228" s="44">
        <v>0</v>
      </c>
      <c r="CS228" s="44">
        <v>0</v>
      </c>
      <c r="CT228" s="44">
        <v>0</v>
      </c>
      <c r="CU228" s="44">
        <v>0</v>
      </c>
      <c r="CV228" s="44">
        <v>0</v>
      </c>
      <c r="CW228" s="44">
        <v>0</v>
      </c>
      <c r="CX228" s="44">
        <v>0</v>
      </c>
      <c r="CY228" s="44">
        <v>0</v>
      </c>
      <c r="CZ228" s="44">
        <v>0</v>
      </c>
      <c r="DA228" s="44">
        <v>0</v>
      </c>
      <c r="DB228" s="44">
        <v>0</v>
      </c>
      <c r="DC228" s="44">
        <v>0</v>
      </c>
      <c r="DD228" s="44">
        <v>0</v>
      </c>
      <c r="DE228" s="44">
        <v>0</v>
      </c>
      <c r="DF228" s="44">
        <v>0</v>
      </c>
      <c r="DG228" s="44">
        <v>0</v>
      </c>
      <c r="DH228" s="44">
        <v>0</v>
      </c>
      <c r="DI228" s="44">
        <v>0</v>
      </c>
      <c r="DJ228" s="44">
        <v>0</v>
      </c>
      <c r="DK228" s="44">
        <v>0</v>
      </c>
      <c r="DL228" s="44">
        <v>0</v>
      </c>
      <c r="DM228" s="44">
        <v>0</v>
      </c>
      <c r="DN228" s="44">
        <v>0</v>
      </c>
      <c r="DO228" s="44">
        <v>0</v>
      </c>
      <c r="DP228" s="44">
        <v>0</v>
      </c>
      <c r="DQ228" s="44">
        <v>0</v>
      </c>
      <c r="DR228" s="44">
        <v>0</v>
      </c>
      <c r="DS228" s="44">
        <v>0</v>
      </c>
      <c r="DT228" s="44">
        <v>6.7043004272765447</v>
      </c>
      <c r="DU228" s="44">
        <v>0</v>
      </c>
      <c r="DV228" s="44">
        <v>0</v>
      </c>
      <c r="DW228" s="44">
        <v>0</v>
      </c>
      <c r="DX228" s="44">
        <v>0</v>
      </c>
      <c r="DY228" s="44">
        <v>0</v>
      </c>
      <c r="DZ228" s="44">
        <v>0</v>
      </c>
      <c r="EA228" s="44">
        <v>0</v>
      </c>
      <c r="EB228" s="44">
        <v>0</v>
      </c>
    </row>
    <row r="229" spans="2:132" x14ac:dyDescent="0.25">
      <c r="B229" s="41" t="s">
        <v>318</v>
      </c>
      <c r="C229" s="47" t="s">
        <v>101</v>
      </c>
      <c r="D229" s="46">
        <v>3</v>
      </c>
      <c r="E229" s="86" t="s">
        <v>52</v>
      </c>
      <c r="F229" s="43">
        <v>250.8</v>
      </c>
      <c r="G229" s="43">
        <v>48.726674418604645</v>
      </c>
      <c r="H229" s="44">
        <v>48.726674418604645</v>
      </c>
      <c r="I229" s="44">
        <v>32.378309536283467</v>
      </c>
      <c r="J229" s="44">
        <v>32.378309536283467</v>
      </c>
      <c r="K229" s="44">
        <v>50.188474651162785</v>
      </c>
      <c r="L229" s="44">
        <v>50.188474651162785</v>
      </c>
      <c r="M229" s="44">
        <v>24.578400000000002</v>
      </c>
      <c r="N229" s="44">
        <v>177.56639999999999</v>
      </c>
      <c r="O229" s="44">
        <v>28.340400000000002</v>
      </c>
      <c r="P229" s="44">
        <v>9.0339254372093016</v>
      </c>
      <c r="Q229" s="44">
        <v>9.0339254372093016</v>
      </c>
      <c r="R229" s="44">
        <v>6.0029385880269546</v>
      </c>
      <c r="S229" s="44">
        <v>6.0029385880269546</v>
      </c>
      <c r="T229" s="44">
        <v>28.105545804651161</v>
      </c>
      <c r="U229" s="44">
        <v>28.105545804651161</v>
      </c>
      <c r="V229" s="44">
        <v>18.675808940528302</v>
      </c>
      <c r="W229" s="44">
        <v>18.675808940528302</v>
      </c>
      <c r="X229" s="44">
        <v>11.041464423255812</v>
      </c>
      <c r="Y229" s="44">
        <v>11.041464423255812</v>
      </c>
      <c r="Z229" s="44">
        <v>7.3369249409218327</v>
      </c>
      <c r="AA229" s="44">
        <v>7.3369249409218327</v>
      </c>
      <c r="AB229" s="44">
        <v>4.0943947101212022</v>
      </c>
      <c r="AC229" s="44">
        <v>9.5078291154855314</v>
      </c>
      <c r="AD229" s="44">
        <v>3.8627081819974611</v>
      </c>
      <c r="AE229" s="44">
        <v>2.4569764906218778</v>
      </c>
      <c r="AF229" s="44">
        <v>7.6439268597125096</v>
      </c>
      <c r="AG229" s="44">
        <v>3.0029712663156283</v>
      </c>
      <c r="AH229" s="44">
        <v>13.649869392343767</v>
      </c>
      <c r="AJ229" s="63" t="s">
        <v>63</v>
      </c>
      <c r="AK229" s="44">
        <v>0</v>
      </c>
      <c r="AL229" s="44">
        <v>0</v>
      </c>
      <c r="AM229" s="44">
        <v>28.340400000000002</v>
      </c>
      <c r="AN229" s="44">
        <v>28.340400000000002</v>
      </c>
      <c r="AO229" s="44">
        <v>0</v>
      </c>
      <c r="AP229" s="44">
        <v>0</v>
      </c>
      <c r="AQ229" s="44">
        <v>0</v>
      </c>
      <c r="AR229" s="44">
        <v>0</v>
      </c>
      <c r="AS229" s="44">
        <v>0</v>
      </c>
      <c r="AT229" s="44">
        <v>0</v>
      </c>
      <c r="AU229" s="44">
        <v>0</v>
      </c>
      <c r="AV229" s="44">
        <v>0</v>
      </c>
      <c r="AW229" s="44">
        <v>0</v>
      </c>
      <c r="AX229" s="44">
        <v>0</v>
      </c>
      <c r="AY229" s="44">
        <v>11.041464423255812</v>
      </c>
      <c r="AZ229" s="44">
        <v>0</v>
      </c>
      <c r="BA229" s="44">
        <v>0</v>
      </c>
      <c r="BB229" s="44">
        <v>0</v>
      </c>
      <c r="BC229" s="44">
        <v>11.041464423255812</v>
      </c>
      <c r="BD229" s="44">
        <v>11.041464423255812</v>
      </c>
      <c r="BE229" s="44">
        <v>0</v>
      </c>
      <c r="BF229" s="44">
        <v>0</v>
      </c>
      <c r="BG229" s="44">
        <v>0</v>
      </c>
      <c r="BH229" s="44">
        <v>11.041464423255812</v>
      </c>
      <c r="BI229" s="44">
        <v>7.3369249409218327</v>
      </c>
      <c r="BJ229" s="44">
        <v>0</v>
      </c>
      <c r="BK229" s="44">
        <v>0</v>
      </c>
      <c r="BL229" s="44">
        <v>0</v>
      </c>
      <c r="BM229" s="44">
        <v>7.3369249409218327</v>
      </c>
      <c r="BN229" s="44">
        <v>3.8627081819974611</v>
      </c>
      <c r="BO229" s="44">
        <v>3.0029712663156283</v>
      </c>
      <c r="BP229" s="44">
        <v>0</v>
      </c>
      <c r="BQ229" s="44">
        <v>0</v>
      </c>
      <c r="BR229" s="44">
        <v>0</v>
      </c>
      <c r="BS229" s="44">
        <v>3.0029712663156283</v>
      </c>
      <c r="BT229" s="64">
        <v>2017</v>
      </c>
      <c r="BU229" s="44">
        <v>0</v>
      </c>
      <c r="BV229" s="44">
        <v>28.340400000000002</v>
      </c>
      <c r="BW229" s="44">
        <v>0</v>
      </c>
      <c r="BX229" s="44">
        <v>0</v>
      </c>
      <c r="BY229" s="44">
        <v>0</v>
      </c>
      <c r="BZ229" s="44">
        <v>0</v>
      </c>
      <c r="CA229" s="44">
        <v>0</v>
      </c>
      <c r="CB229" s="44">
        <v>0</v>
      </c>
      <c r="CC229" s="44">
        <v>0</v>
      </c>
      <c r="CD229" s="44">
        <v>0</v>
      </c>
      <c r="CE229" s="44">
        <v>0</v>
      </c>
      <c r="CF229" s="44">
        <v>11.041464423255812</v>
      </c>
      <c r="CG229" s="44">
        <v>0</v>
      </c>
      <c r="CH229" s="44">
        <v>0</v>
      </c>
      <c r="CI229" s="44">
        <v>0</v>
      </c>
      <c r="CJ229" s="44">
        <v>0</v>
      </c>
      <c r="CK229" s="44">
        <v>0</v>
      </c>
      <c r="CL229" s="44">
        <v>0</v>
      </c>
      <c r="CM229" s="44">
        <v>0</v>
      </c>
      <c r="CN229" s="44">
        <v>0</v>
      </c>
      <c r="CO229" s="44">
        <v>0</v>
      </c>
      <c r="CP229" s="44">
        <v>0</v>
      </c>
      <c r="CQ229" s="44">
        <v>0</v>
      </c>
      <c r="CR229" s="44">
        <v>0</v>
      </c>
      <c r="CS229" s="44">
        <v>0</v>
      </c>
      <c r="CT229" s="44">
        <v>0</v>
      </c>
      <c r="CU229" s="44">
        <v>0</v>
      </c>
      <c r="CV229" s="44">
        <v>0</v>
      </c>
      <c r="CW229" s="44">
        <v>0</v>
      </c>
      <c r="CX229" s="44">
        <v>0</v>
      </c>
      <c r="CY229" s="44">
        <v>0</v>
      </c>
      <c r="CZ229" s="44">
        <v>0</v>
      </c>
      <c r="DA229" s="44">
        <v>0</v>
      </c>
      <c r="DB229" s="44">
        <v>0</v>
      </c>
      <c r="DC229" s="44">
        <v>0</v>
      </c>
      <c r="DD229" s="44">
        <v>0</v>
      </c>
      <c r="DE229" s="44">
        <v>0</v>
      </c>
      <c r="DF229" s="44">
        <v>0</v>
      </c>
      <c r="DG229" s="44">
        <v>0</v>
      </c>
      <c r="DH229" s="44">
        <v>0</v>
      </c>
      <c r="DI229" s="44">
        <v>0</v>
      </c>
      <c r="DJ229" s="44">
        <v>0</v>
      </c>
      <c r="DK229" s="44">
        <v>0</v>
      </c>
      <c r="DL229" s="44">
        <v>0</v>
      </c>
      <c r="DM229" s="44">
        <v>0</v>
      </c>
      <c r="DN229" s="44">
        <v>0</v>
      </c>
      <c r="DO229" s="44">
        <v>0</v>
      </c>
      <c r="DP229" s="44">
        <v>0</v>
      </c>
      <c r="DQ229" s="44">
        <v>0</v>
      </c>
      <c r="DR229" s="44">
        <v>0</v>
      </c>
      <c r="DS229" s="44">
        <v>0</v>
      </c>
      <c r="DT229" s="44">
        <v>3.0029712663156283</v>
      </c>
      <c r="DU229" s="44">
        <v>0</v>
      </c>
      <c r="DV229" s="44">
        <v>0</v>
      </c>
      <c r="DW229" s="44">
        <v>0</v>
      </c>
      <c r="DX229" s="44">
        <v>0</v>
      </c>
      <c r="DY229" s="44">
        <v>0</v>
      </c>
      <c r="DZ229" s="44">
        <v>0</v>
      </c>
      <c r="EA229" s="44">
        <v>0</v>
      </c>
      <c r="EB229" s="44">
        <v>0</v>
      </c>
    </row>
    <row r="230" spans="2:132" x14ac:dyDescent="0.25">
      <c r="B230" s="41" t="s">
        <v>319</v>
      </c>
      <c r="C230" s="47" t="s">
        <v>101</v>
      </c>
      <c r="D230" s="46">
        <v>3</v>
      </c>
      <c r="E230" s="86" t="s">
        <v>52</v>
      </c>
      <c r="F230" s="43">
        <v>1071.1199999999999</v>
      </c>
      <c r="G230" s="43">
        <v>211.65881395348839</v>
      </c>
      <c r="H230" s="44">
        <v>211.65881395348839</v>
      </c>
      <c r="I230" s="44">
        <v>140.64482495550803</v>
      </c>
      <c r="J230" s="44">
        <v>140.64482495550803</v>
      </c>
      <c r="K230" s="44">
        <v>218.00857837209304</v>
      </c>
      <c r="L230" s="44">
        <v>218.00857837209304</v>
      </c>
      <c r="M230" s="44">
        <v>104.96975999999999</v>
      </c>
      <c r="N230" s="44">
        <v>758.35295999999994</v>
      </c>
      <c r="O230" s="44">
        <v>121.03655999999998</v>
      </c>
      <c r="P230" s="44">
        <v>39.241544106976747</v>
      </c>
      <c r="Q230" s="44">
        <v>39.241544106976747</v>
      </c>
      <c r="R230" s="44">
        <v>26.075550546751185</v>
      </c>
      <c r="S230" s="44">
        <v>26.075550546751185</v>
      </c>
      <c r="T230" s="44">
        <v>122.08480388837211</v>
      </c>
      <c r="U230" s="44">
        <v>122.08480388837211</v>
      </c>
      <c r="V230" s="44">
        <v>81.123935034337023</v>
      </c>
      <c r="W230" s="44">
        <v>81.123935034337023</v>
      </c>
      <c r="X230" s="44">
        <v>47.961887241860467</v>
      </c>
      <c r="Y230" s="44">
        <v>47.961887241860467</v>
      </c>
      <c r="Z230" s="44">
        <v>31.870117334918117</v>
      </c>
      <c r="AA230" s="44">
        <v>31.870117334918117</v>
      </c>
      <c r="AB230" s="44">
        <v>4.0256009096259877</v>
      </c>
      <c r="AC230" s="44">
        <v>9.3480790802247782</v>
      </c>
      <c r="AD230" s="44">
        <v>3.7978071661313813</v>
      </c>
      <c r="AE230" s="44">
        <v>10.672608712202011</v>
      </c>
      <c r="AF230" s="44">
        <v>33.203671549072929</v>
      </c>
      <c r="AG230" s="44">
        <v>13.044299537135792</v>
      </c>
      <c r="AH230" s="44">
        <v>59.292270623344514</v>
      </c>
      <c r="AJ230" s="63" t="s">
        <v>63</v>
      </c>
      <c r="AK230" s="44">
        <v>0</v>
      </c>
      <c r="AL230" s="44">
        <v>0</v>
      </c>
      <c r="AM230" s="44">
        <v>121.03655999999998</v>
      </c>
      <c r="AN230" s="44">
        <v>121.03655999999998</v>
      </c>
      <c r="AO230" s="44">
        <v>0</v>
      </c>
      <c r="AP230" s="44">
        <v>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47.961887241860467</v>
      </c>
      <c r="AZ230" s="44">
        <v>0</v>
      </c>
      <c r="BA230" s="44">
        <v>0</v>
      </c>
      <c r="BB230" s="44">
        <v>0</v>
      </c>
      <c r="BC230" s="44">
        <v>47.961887241860467</v>
      </c>
      <c r="BD230" s="44">
        <v>47.961887241860467</v>
      </c>
      <c r="BE230" s="44">
        <v>0</v>
      </c>
      <c r="BF230" s="44">
        <v>0</v>
      </c>
      <c r="BG230" s="44">
        <v>0</v>
      </c>
      <c r="BH230" s="44">
        <v>47.961887241860467</v>
      </c>
      <c r="BI230" s="44">
        <v>31.870117334918117</v>
      </c>
      <c r="BJ230" s="44">
        <v>0</v>
      </c>
      <c r="BK230" s="44">
        <v>0</v>
      </c>
      <c r="BL230" s="44">
        <v>0</v>
      </c>
      <c r="BM230" s="44">
        <v>31.870117334918117</v>
      </c>
      <c r="BN230" s="44">
        <v>3.7978071661313813</v>
      </c>
      <c r="BO230" s="44">
        <v>13.044299537135792</v>
      </c>
      <c r="BP230" s="44">
        <v>0</v>
      </c>
      <c r="BQ230" s="44">
        <v>0</v>
      </c>
      <c r="BR230" s="44">
        <v>0</v>
      </c>
      <c r="BS230" s="44">
        <v>13.044299537135792</v>
      </c>
      <c r="BT230" s="64">
        <v>2017</v>
      </c>
      <c r="BU230" s="44">
        <v>0</v>
      </c>
      <c r="BV230" s="44">
        <v>121.03655999999998</v>
      </c>
      <c r="BW230" s="44">
        <v>0</v>
      </c>
      <c r="BX230" s="44">
        <v>0</v>
      </c>
      <c r="BY230" s="44">
        <v>0</v>
      </c>
      <c r="BZ230" s="44">
        <v>0</v>
      </c>
      <c r="CA230" s="44">
        <v>0</v>
      </c>
      <c r="CB230" s="44">
        <v>0</v>
      </c>
      <c r="CC230" s="44">
        <v>0</v>
      </c>
      <c r="CD230" s="44">
        <v>0</v>
      </c>
      <c r="CE230" s="44">
        <v>0</v>
      </c>
      <c r="CF230" s="44">
        <v>47.961887241860467</v>
      </c>
      <c r="CG230" s="44">
        <v>0</v>
      </c>
      <c r="CH230" s="44">
        <v>0</v>
      </c>
      <c r="CI230" s="44">
        <v>0</v>
      </c>
      <c r="CJ230" s="44">
        <v>0</v>
      </c>
      <c r="CK230" s="44">
        <v>0</v>
      </c>
      <c r="CL230" s="44">
        <v>0</v>
      </c>
      <c r="CM230" s="44">
        <v>0</v>
      </c>
      <c r="CN230" s="44">
        <v>0</v>
      </c>
      <c r="CO230" s="44">
        <v>0</v>
      </c>
      <c r="CP230" s="44">
        <v>0</v>
      </c>
      <c r="CQ230" s="44">
        <v>0</v>
      </c>
      <c r="CR230" s="44">
        <v>0</v>
      </c>
      <c r="CS230" s="44">
        <v>0</v>
      </c>
      <c r="CT230" s="44">
        <v>0</v>
      </c>
      <c r="CU230" s="44">
        <v>0</v>
      </c>
      <c r="CV230" s="44">
        <v>0</v>
      </c>
      <c r="CW230" s="44">
        <v>0</v>
      </c>
      <c r="CX230" s="44">
        <v>0</v>
      </c>
      <c r="CY230" s="44">
        <v>0</v>
      </c>
      <c r="CZ230" s="44">
        <v>0</v>
      </c>
      <c r="DA230" s="44">
        <v>0</v>
      </c>
      <c r="DB230" s="44">
        <v>0</v>
      </c>
      <c r="DC230" s="44">
        <v>0</v>
      </c>
      <c r="DD230" s="44">
        <v>0</v>
      </c>
      <c r="DE230" s="44">
        <v>0</v>
      </c>
      <c r="DF230" s="44">
        <v>0</v>
      </c>
      <c r="DG230" s="44">
        <v>0</v>
      </c>
      <c r="DH230" s="44">
        <v>0</v>
      </c>
      <c r="DI230" s="44">
        <v>0</v>
      </c>
      <c r="DJ230" s="44">
        <v>0</v>
      </c>
      <c r="DK230" s="44">
        <v>0</v>
      </c>
      <c r="DL230" s="44">
        <v>0</v>
      </c>
      <c r="DM230" s="44">
        <v>0</v>
      </c>
      <c r="DN230" s="44">
        <v>0</v>
      </c>
      <c r="DO230" s="44">
        <v>0</v>
      </c>
      <c r="DP230" s="44">
        <v>0</v>
      </c>
      <c r="DQ230" s="44">
        <v>0</v>
      </c>
      <c r="DR230" s="44">
        <v>0</v>
      </c>
      <c r="DS230" s="44">
        <v>0</v>
      </c>
      <c r="DT230" s="44">
        <v>13.044299537135792</v>
      </c>
      <c r="DU230" s="44">
        <v>0</v>
      </c>
      <c r="DV230" s="44">
        <v>0</v>
      </c>
      <c r="DW230" s="44">
        <v>0</v>
      </c>
      <c r="DX230" s="44">
        <v>0</v>
      </c>
      <c r="DY230" s="44">
        <v>0</v>
      </c>
      <c r="DZ230" s="44">
        <v>0</v>
      </c>
      <c r="EA230" s="44">
        <v>0</v>
      </c>
      <c r="EB230" s="44">
        <v>0</v>
      </c>
    </row>
    <row r="231" spans="2:132" x14ac:dyDescent="0.25">
      <c r="B231" s="41" t="s">
        <v>320</v>
      </c>
      <c r="C231" s="47" t="s">
        <v>101</v>
      </c>
      <c r="D231" s="46">
        <v>3</v>
      </c>
      <c r="E231" s="86" t="s">
        <v>52</v>
      </c>
      <c r="F231" s="43">
        <v>1142.1099999999999</v>
      </c>
      <c r="G231" s="43">
        <v>229.91575581395347</v>
      </c>
      <c r="H231" s="44">
        <v>229.91575581395347</v>
      </c>
      <c r="I231" s="44">
        <v>152.77635089683855</v>
      </c>
      <c r="J231" s="44">
        <v>152.77635089683855</v>
      </c>
      <c r="K231" s="44">
        <v>236.81322848837209</v>
      </c>
      <c r="L231" s="44">
        <v>236.81322848837209</v>
      </c>
      <c r="M231" s="44">
        <v>111.92677999999998</v>
      </c>
      <c r="N231" s="44">
        <v>808.61387999999988</v>
      </c>
      <c r="O231" s="44">
        <v>129.05842999999999</v>
      </c>
      <c r="P231" s="44">
        <v>47.362645697674424</v>
      </c>
      <c r="Q231" s="44">
        <v>47.362645697674424</v>
      </c>
      <c r="R231" s="44">
        <v>31.471928284748749</v>
      </c>
      <c r="S231" s="44">
        <v>31.471928284748749</v>
      </c>
      <c r="T231" s="44">
        <v>142.08793709302324</v>
      </c>
      <c r="U231" s="44">
        <v>142.08793709302324</v>
      </c>
      <c r="V231" s="44">
        <v>94.415784854246226</v>
      </c>
      <c r="W231" s="44">
        <v>94.415784854246226</v>
      </c>
      <c r="X231" s="44">
        <v>59.203307122093022</v>
      </c>
      <c r="Y231" s="44">
        <v>59.203307122093022</v>
      </c>
      <c r="Z231" s="44">
        <v>39.339910355935928</v>
      </c>
      <c r="AA231" s="44">
        <v>39.339910355935928</v>
      </c>
      <c r="AB231" s="44">
        <v>3.5564004527247075</v>
      </c>
      <c r="AC231" s="44">
        <v>8.5643929269697061</v>
      </c>
      <c r="AD231" s="44">
        <v>3.2805979686358535</v>
      </c>
      <c r="AE231" s="44">
        <v>12.881322501681769</v>
      </c>
      <c r="AF231" s="44">
        <v>38.643967505045303</v>
      </c>
      <c r="AG231" s="44">
        <v>16.10165312710221</v>
      </c>
      <c r="AH231" s="44">
        <v>64.406612508408841</v>
      </c>
      <c r="AJ231" s="63" t="s">
        <v>63</v>
      </c>
      <c r="AK231" s="44">
        <v>0</v>
      </c>
      <c r="AL231" s="44">
        <v>0</v>
      </c>
      <c r="AM231" s="44">
        <v>129.05842999999999</v>
      </c>
      <c r="AN231" s="44">
        <v>129.05842999999999</v>
      </c>
      <c r="AO231" s="44">
        <v>0</v>
      </c>
      <c r="AP231" s="44">
        <v>0</v>
      </c>
      <c r="AQ231" s="44">
        <v>0</v>
      </c>
      <c r="AR231" s="44">
        <v>0</v>
      </c>
      <c r="AS231" s="44">
        <v>0</v>
      </c>
      <c r="AT231" s="44">
        <v>0</v>
      </c>
      <c r="AU231" s="44">
        <v>0</v>
      </c>
      <c r="AV231" s="44">
        <v>0</v>
      </c>
      <c r="AW231" s="44">
        <v>0</v>
      </c>
      <c r="AX231" s="44">
        <v>0</v>
      </c>
      <c r="AY231" s="44">
        <v>59.203307122093022</v>
      </c>
      <c r="AZ231" s="44">
        <v>0</v>
      </c>
      <c r="BA231" s="44">
        <v>0</v>
      </c>
      <c r="BB231" s="44">
        <v>0</v>
      </c>
      <c r="BC231" s="44">
        <v>59.203307122093022</v>
      </c>
      <c r="BD231" s="44">
        <v>59.203307122093022</v>
      </c>
      <c r="BE231" s="44">
        <v>0</v>
      </c>
      <c r="BF231" s="44">
        <v>0</v>
      </c>
      <c r="BG231" s="44">
        <v>0</v>
      </c>
      <c r="BH231" s="44">
        <v>59.203307122093022</v>
      </c>
      <c r="BI231" s="44">
        <v>39.339910355935928</v>
      </c>
      <c r="BJ231" s="44">
        <v>0</v>
      </c>
      <c r="BK231" s="44">
        <v>0</v>
      </c>
      <c r="BL231" s="44">
        <v>0</v>
      </c>
      <c r="BM231" s="44">
        <v>39.339910355935928</v>
      </c>
      <c r="BN231" s="44">
        <v>3.2805979686358535</v>
      </c>
      <c r="BO231" s="44">
        <v>16.10165312710221</v>
      </c>
      <c r="BP231" s="44">
        <v>0</v>
      </c>
      <c r="BQ231" s="44">
        <v>0</v>
      </c>
      <c r="BR231" s="44">
        <v>0</v>
      </c>
      <c r="BS231" s="44">
        <v>16.10165312710221</v>
      </c>
      <c r="BT231" s="64">
        <v>2017</v>
      </c>
      <c r="BU231" s="44">
        <v>0</v>
      </c>
      <c r="BV231" s="44">
        <v>129.05842999999999</v>
      </c>
      <c r="BW231" s="44">
        <v>0</v>
      </c>
      <c r="BX231" s="44">
        <v>0</v>
      </c>
      <c r="BY231" s="44">
        <v>0</v>
      </c>
      <c r="BZ231" s="44">
        <v>0</v>
      </c>
      <c r="CA231" s="44">
        <v>0</v>
      </c>
      <c r="CB231" s="44">
        <v>0</v>
      </c>
      <c r="CC231" s="44">
        <v>0</v>
      </c>
      <c r="CD231" s="44">
        <v>0</v>
      </c>
      <c r="CE231" s="44">
        <v>0</v>
      </c>
      <c r="CF231" s="44">
        <v>59.203307122093022</v>
      </c>
      <c r="CG231" s="44">
        <v>0</v>
      </c>
      <c r="CH231" s="44">
        <v>0</v>
      </c>
      <c r="CI231" s="44">
        <v>0</v>
      </c>
      <c r="CJ231" s="44">
        <v>0</v>
      </c>
      <c r="CK231" s="44">
        <v>0</v>
      </c>
      <c r="CL231" s="44">
        <v>0</v>
      </c>
      <c r="CM231" s="44">
        <v>0</v>
      </c>
      <c r="CN231" s="44">
        <v>0</v>
      </c>
      <c r="CO231" s="44">
        <v>0</v>
      </c>
      <c r="CP231" s="44">
        <v>0</v>
      </c>
      <c r="CQ231" s="44">
        <v>0</v>
      </c>
      <c r="CR231" s="44">
        <v>0</v>
      </c>
      <c r="CS231" s="44">
        <v>0</v>
      </c>
      <c r="CT231" s="44">
        <v>0</v>
      </c>
      <c r="CU231" s="44">
        <v>0</v>
      </c>
      <c r="CV231" s="44">
        <v>0</v>
      </c>
      <c r="CW231" s="44">
        <v>0</v>
      </c>
      <c r="CX231" s="44">
        <v>0</v>
      </c>
      <c r="CY231" s="44">
        <v>0</v>
      </c>
      <c r="CZ231" s="44">
        <v>0</v>
      </c>
      <c r="DA231" s="44">
        <v>0</v>
      </c>
      <c r="DB231" s="44">
        <v>0</v>
      </c>
      <c r="DC231" s="44">
        <v>0</v>
      </c>
      <c r="DD231" s="44">
        <v>0</v>
      </c>
      <c r="DE231" s="44">
        <v>0</v>
      </c>
      <c r="DF231" s="44">
        <v>0</v>
      </c>
      <c r="DG231" s="44">
        <v>0</v>
      </c>
      <c r="DH231" s="44">
        <v>0</v>
      </c>
      <c r="DI231" s="44">
        <v>0</v>
      </c>
      <c r="DJ231" s="44">
        <v>0</v>
      </c>
      <c r="DK231" s="44">
        <v>0</v>
      </c>
      <c r="DL231" s="44">
        <v>0</v>
      </c>
      <c r="DM231" s="44">
        <v>0</v>
      </c>
      <c r="DN231" s="44">
        <v>0</v>
      </c>
      <c r="DO231" s="44">
        <v>0</v>
      </c>
      <c r="DP231" s="44">
        <v>0</v>
      </c>
      <c r="DQ231" s="44">
        <v>0</v>
      </c>
      <c r="DR231" s="44">
        <v>0</v>
      </c>
      <c r="DS231" s="44">
        <v>0</v>
      </c>
      <c r="DT231" s="44">
        <v>16.10165312710221</v>
      </c>
      <c r="DU231" s="44">
        <v>0</v>
      </c>
      <c r="DV231" s="44">
        <v>0</v>
      </c>
      <c r="DW231" s="44">
        <v>0</v>
      </c>
      <c r="DX231" s="44">
        <v>0</v>
      </c>
      <c r="DY231" s="44">
        <v>0</v>
      </c>
      <c r="DZ231" s="44">
        <v>0</v>
      </c>
      <c r="EA231" s="44">
        <v>0</v>
      </c>
      <c r="EB231" s="44">
        <v>0</v>
      </c>
    </row>
    <row r="232" spans="2:132" x14ac:dyDescent="0.25">
      <c r="B232" s="41" t="s">
        <v>321</v>
      </c>
      <c r="C232" s="47" t="s">
        <v>101</v>
      </c>
      <c r="D232" s="46">
        <v>3</v>
      </c>
      <c r="E232" s="86" t="s">
        <v>52</v>
      </c>
      <c r="F232" s="43">
        <v>990.7</v>
      </c>
      <c r="G232" s="43">
        <v>190.85781395348837</v>
      </c>
      <c r="H232" s="44">
        <v>190.85781395348837</v>
      </c>
      <c r="I232" s="44">
        <v>126.8228019116559</v>
      </c>
      <c r="J232" s="44">
        <v>126.8228019116559</v>
      </c>
      <c r="K232" s="44">
        <v>196.58354837209302</v>
      </c>
      <c r="L232" s="44">
        <v>196.58354837209302</v>
      </c>
      <c r="M232" s="44">
        <v>97.0886</v>
      </c>
      <c r="N232" s="44">
        <v>701.41559999999993</v>
      </c>
      <c r="O232" s="44">
        <v>111.9491</v>
      </c>
      <c r="P232" s="44">
        <v>35.385038706976744</v>
      </c>
      <c r="Q232" s="44">
        <v>35.385038706976744</v>
      </c>
      <c r="R232" s="44">
        <v>23.512947474421004</v>
      </c>
      <c r="S232" s="44">
        <v>23.512947474421004</v>
      </c>
      <c r="T232" s="44">
        <v>110.08678708837211</v>
      </c>
      <c r="U232" s="44">
        <v>110.08678708837211</v>
      </c>
      <c r="V232" s="44">
        <v>73.151392142643132</v>
      </c>
      <c r="W232" s="44">
        <v>73.151392142643132</v>
      </c>
      <c r="X232" s="44">
        <v>43.248380641860464</v>
      </c>
      <c r="Y232" s="44">
        <v>43.248380641860464</v>
      </c>
      <c r="Z232" s="44">
        <v>28.738046913181226</v>
      </c>
      <c r="AA232" s="44">
        <v>28.738046913181226</v>
      </c>
      <c r="AB232" s="44">
        <v>4.12915480314068</v>
      </c>
      <c r="AC232" s="44">
        <v>9.5885475239112257</v>
      </c>
      <c r="AD232" s="44">
        <v>3.8955013309778028</v>
      </c>
      <c r="AE232" s="44">
        <v>9.6237464906112855</v>
      </c>
      <c r="AF232" s="44">
        <v>29.940544637457336</v>
      </c>
      <c r="AG232" s="44">
        <v>11.762356821858237</v>
      </c>
      <c r="AH232" s="44">
        <v>53.465258281173803</v>
      </c>
      <c r="AJ232" s="63" t="s">
        <v>63</v>
      </c>
      <c r="AK232" s="44">
        <v>0</v>
      </c>
      <c r="AL232" s="44">
        <v>0</v>
      </c>
      <c r="AM232" s="44">
        <v>111.9491</v>
      </c>
      <c r="AN232" s="44">
        <v>111.9491</v>
      </c>
      <c r="AO232" s="44">
        <v>0</v>
      </c>
      <c r="AP232" s="44">
        <v>0</v>
      </c>
      <c r="AQ232" s="44">
        <v>0</v>
      </c>
      <c r="AR232" s="44">
        <v>0</v>
      </c>
      <c r="AS232" s="44">
        <v>0</v>
      </c>
      <c r="AT232" s="44">
        <v>0</v>
      </c>
      <c r="AU232" s="44">
        <v>0</v>
      </c>
      <c r="AV232" s="44">
        <v>0</v>
      </c>
      <c r="AW232" s="44">
        <v>0</v>
      </c>
      <c r="AX232" s="44">
        <v>0</v>
      </c>
      <c r="AY232" s="44">
        <v>43.248380641860464</v>
      </c>
      <c r="AZ232" s="44">
        <v>0</v>
      </c>
      <c r="BA232" s="44">
        <v>0</v>
      </c>
      <c r="BB232" s="44">
        <v>0</v>
      </c>
      <c r="BC232" s="44">
        <v>43.248380641860464</v>
      </c>
      <c r="BD232" s="44">
        <v>43.248380641860464</v>
      </c>
      <c r="BE232" s="44">
        <v>0</v>
      </c>
      <c r="BF232" s="44">
        <v>0</v>
      </c>
      <c r="BG232" s="44">
        <v>0</v>
      </c>
      <c r="BH232" s="44">
        <v>43.248380641860464</v>
      </c>
      <c r="BI232" s="44">
        <v>28.738046913181226</v>
      </c>
      <c r="BJ232" s="44">
        <v>0</v>
      </c>
      <c r="BK232" s="44">
        <v>0</v>
      </c>
      <c r="BL232" s="44">
        <v>0</v>
      </c>
      <c r="BM232" s="44">
        <v>28.738046913181226</v>
      </c>
      <c r="BN232" s="44">
        <v>3.8955013309778028</v>
      </c>
      <c r="BO232" s="44">
        <v>11.762356821858237</v>
      </c>
      <c r="BP232" s="44">
        <v>0</v>
      </c>
      <c r="BQ232" s="44">
        <v>0</v>
      </c>
      <c r="BR232" s="44">
        <v>0</v>
      </c>
      <c r="BS232" s="44">
        <v>11.762356821858237</v>
      </c>
      <c r="BT232" s="64">
        <v>2017</v>
      </c>
      <c r="BU232" s="44">
        <v>0</v>
      </c>
      <c r="BV232" s="44">
        <v>111.9491</v>
      </c>
      <c r="BW232" s="44">
        <v>0</v>
      </c>
      <c r="BX232" s="44">
        <v>0</v>
      </c>
      <c r="BY232" s="44">
        <v>0</v>
      </c>
      <c r="BZ232" s="44">
        <v>0</v>
      </c>
      <c r="CA232" s="44">
        <v>0</v>
      </c>
      <c r="CB232" s="44">
        <v>0</v>
      </c>
      <c r="CC232" s="44">
        <v>0</v>
      </c>
      <c r="CD232" s="44">
        <v>0</v>
      </c>
      <c r="CE232" s="44">
        <v>0</v>
      </c>
      <c r="CF232" s="44">
        <v>43.248380641860464</v>
      </c>
      <c r="CG232" s="44">
        <v>0</v>
      </c>
      <c r="CH232" s="44">
        <v>0</v>
      </c>
      <c r="CI232" s="44">
        <v>0</v>
      </c>
      <c r="CJ232" s="44">
        <v>0</v>
      </c>
      <c r="CK232" s="44">
        <v>0</v>
      </c>
      <c r="CL232" s="44">
        <v>0</v>
      </c>
      <c r="CM232" s="44">
        <v>0</v>
      </c>
      <c r="CN232" s="44">
        <v>0</v>
      </c>
      <c r="CO232" s="44">
        <v>0</v>
      </c>
      <c r="CP232" s="44">
        <v>0</v>
      </c>
      <c r="CQ232" s="44">
        <v>0</v>
      </c>
      <c r="CR232" s="44">
        <v>0</v>
      </c>
      <c r="CS232" s="44">
        <v>0</v>
      </c>
      <c r="CT232" s="44">
        <v>0</v>
      </c>
      <c r="CU232" s="44">
        <v>0</v>
      </c>
      <c r="CV232" s="44">
        <v>0</v>
      </c>
      <c r="CW232" s="44">
        <v>0</v>
      </c>
      <c r="CX232" s="44">
        <v>0</v>
      </c>
      <c r="CY232" s="44">
        <v>0</v>
      </c>
      <c r="CZ232" s="44">
        <v>0</v>
      </c>
      <c r="DA232" s="44">
        <v>0</v>
      </c>
      <c r="DB232" s="44">
        <v>0</v>
      </c>
      <c r="DC232" s="44">
        <v>0</v>
      </c>
      <c r="DD232" s="44">
        <v>0</v>
      </c>
      <c r="DE232" s="44">
        <v>0</v>
      </c>
      <c r="DF232" s="44">
        <v>0</v>
      </c>
      <c r="DG232" s="44">
        <v>0</v>
      </c>
      <c r="DH232" s="44">
        <v>0</v>
      </c>
      <c r="DI232" s="44">
        <v>0</v>
      </c>
      <c r="DJ232" s="44">
        <v>0</v>
      </c>
      <c r="DK232" s="44">
        <v>0</v>
      </c>
      <c r="DL232" s="44">
        <v>0</v>
      </c>
      <c r="DM232" s="44">
        <v>0</v>
      </c>
      <c r="DN232" s="44">
        <v>0</v>
      </c>
      <c r="DO232" s="44">
        <v>0</v>
      </c>
      <c r="DP232" s="44">
        <v>0</v>
      </c>
      <c r="DQ232" s="44">
        <v>0</v>
      </c>
      <c r="DR232" s="44">
        <v>0</v>
      </c>
      <c r="DS232" s="44">
        <v>0</v>
      </c>
      <c r="DT232" s="44">
        <v>11.762356821858237</v>
      </c>
      <c r="DU232" s="44">
        <v>0</v>
      </c>
      <c r="DV232" s="44">
        <v>0</v>
      </c>
      <c r="DW232" s="44">
        <v>0</v>
      </c>
      <c r="DX232" s="44">
        <v>0</v>
      </c>
      <c r="DY232" s="44">
        <v>0</v>
      </c>
      <c r="DZ232" s="44">
        <v>0</v>
      </c>
      <c r="EA232" s="44">
        <v>0</v>
      </c>
      <c r="EB232" s="44">
        <v>0</v>
      </c>
    </row>
    <row r="233" spans="2:132" x14ac:dyDescent="0.25">
      <c r="B233" s="41" t="s">
        <v>322</v>
      </c>
      <c r="C233" s="47" t="s">
        <v>101</v>
      </c>
      <c r="D233" s="46">
        <v>3</v>
      </c>
      <c r="E233" s="86" t="s">
        <v>52</v>
      </c>
      <c r="F233" s="43">
        <v>1000.7</v>
      </c>
      <c r="G233" s="43">
        <v>193.84474418604654</v>
      </c>
      <c r="H233" s="44">
        <v>193.84474418604654</v>
      </c>
      <c r="I233" s="44">
        <v>128.80758237917178</v>
      </c>
      <c r="J233" s="44">
        <v>128.80758237917178</v>
      </c>
      <c r="K233" s="44">
        <v>199.66008651162795</v>
      </c>
      <c r="L233" s="44">
        <v>199.66008651162795</v>
      </c>
      <c r="M233" s="44">
        <v>98.068600000000004</v>
      </c>
      <c r="N233" s="44">
        <v>708.49559999999997</v>
      </c>
      <c r="O233" s="44">
        <v>113.07910000000001</v>
      </c>
      <c r="P233" s="44">
        <v>35.938815572093027</v>
      </c>
      <c r="Q233" s="44">
        <v>35.938815572093027</v>
      </c>
      <c r="R233" s="44">
        <v>23.880925773098443</v>
      </c>
      <c r="S233" s="44">
        <v>23.880925773098443</v>
      </c>
      <c r="T233" s="44">
        <v>111.80964844651166</v>
      </c>
      <c r="U233" s="44">
        <v>111.80964844651166</v>
      </c>
      <c r="V233" s="44">
        <v>74.296213516306281</v>
      </c>
      <c r="W233" s="44">
        <v>74.296213516306281</v>
      </c>
      <c r="X233" s="44">
        <v>43.925219032558147</v>
      </c>
      <c r="Y233" s="44">
        <v>43.925219032558147</v>
      </c>
      <c r="Z233" s="44">
        <v>29.187798167120324</v>
      </c>
      <c r="AA233" s="44">
        <v>29.187798167120324</v>
      </c>
      <c r="AB233" s="44">
        <v>4.1065660909374389</v>
      </c>
      <c r="AC233" s="44">
        <v>9.5360929779348957</v>
      </c>
      <c r="AD233" s="44">
        <v>3.8741908297619432</v>
      </c>
      <c r="AE233" s="44">
        <v>9.7743583977050523</v>
      </c>
      <c r="AF233" s="44">
        <v>30.409115015082392</v>
      </c>
      <c r="AG233" s="44">
        <v>11.94643804163951</v>
      </c>
      <c r="AH233" s="44">
        <v>54.301991098361412</v>
      </c>
      <c r="AJ233" s="63" t="s">
        <v>63</v>
      </c>
      <c r="AK233" s="44">
        <v>0</v>
      </c>
      <c r="AL233" s="44">
        <v>0</v>
      </c>
      <c r="AM233" s="44">
        <v>113.07910000000001</v>
      </c>
      <c r="AN233" s="44">
        <v>113.07910000000001</v>
      </c>
      <c r="AO233" s="44">
        <v>0</v>
      </c>
      <c r="AP233" s="44">
        <v>0</v>
      </c>
      <c r="AQ233" s="44">
        <v>0</v>
      </c>
      <c r="AR233" s="44">
        <v>0</v>
      </c>
      <c r="AS233" s="44">
        <v>0</v>
      </c>
      <c r="AT233" s="44">
        <v>0</v>
      </c>
      <c r="AU233" s="44">
        <v>0</v>
      </c>
      <c r="AV233" s="44">
        <v>0</v>
      </c>
      <c r="AW233" s="44">
        <v>0</v>
      </c>
      <c r="AX233" s="44">
        <v>0</v>
      </c>
      <c r="AY233" s="44">
        <v>43.925219032558147</v>
      </c>
      <c r="AZ233" s="44">
        <v>0</v>
      </c>
      <c r="BA233" s="44">
        <v>0</v>
      </c>
      <c r="BB233" s="44">
        <v>0</v>
      </c>
      <c r="BC233" s="44">
        <v>43.925219032558147</v>
      </c>
      <c r="BD233" s="44">
        <v>43.925219032558147</v>
      </c>
      <c r="BE233" s="44">
        <v>0</v>
      </c>
      <c r="BF233" s="44">
        <v>0</v>
      </c>
      <c r="BG233" s="44">
        <v>0</v>
      </c>
      <c r="BH233" s="44">
        <v>43.925219032558147</v>
      </c>
      <c r="BI233" s="44">
        <v>29.187798167120324</v>
      </c>
      <c r="BJ233" s="44">
        <v>0</v>
      </c>
      <c r="BK233" s="44">
        <v>0</v>
      </c>
      <c r="BL233" s="44">
        <v>0</v>
      </c>
      <c r="BM233" s="44">
        <v>29.187798167120324</v>
      </c>
      <c r="BN233" s="44">
        <v>3.8741908297619432</v>
      </c>
      <c r="BO233" s="44">
        <v>11.94643804163951</v>
      </c>
      <c r="BP233" s="44">
        <v>0</v>
      </c>
      <c r="BQ233" s="44">
        <v>0</v>
      </c>
      <c r="BR233" s="44">
        <v>0</v>
      </c>
      <c r="BS233" s="44">
        <v>11.94643804163951</v>
      </c>
      <c r="BT233" s="64">
        <v>2017</v>
      </c>
      <c r="BU233" s="44">
        <v>0</v>
      </c>
      <c r="BV233" s="44">
        <v>113.07910000000001</v>
      </c>
      <c r="BW233" s="44">
        <v>0</v>
      </c>
      <c r="BX233" s="44">
        <v>0</v>
      </c>
      <c r="BY233" s="44">
        <v>0</v>
      </c>
      <c r="BZ233" s="44">
        <v>0</v>
      </c>
      <c r="CA233" s="44">
        <v>0</v>
      </c>
      <c r="CB233" s="44">
        <v>0</v>
      </c>
      <c r="CC233" s="44">
        <v>0</v>
      </c>
      <c r="CD233" s="44">
        <v>0</v>
      </c>
      <c r="CE233" s="44">
        <v>0</v>
      </c>
      <c r="CF233" s="44">
        <v>43.925219032558147</v>
      </c>
      <c r="CG233" s="44">
        <v>0</v>
      </c>
      <c r="CH233" s="44">
        <v>0</v>
      </c>
      <c r="CI233" s="44">
        <v>0</v>
      </c>
      <c r="CJ233" s="44">
        <v>0</v>
      </c>
      <c r="CK233" s="44">
        <v>0</v>
      </c>
      <c r="CL233" s="44">
        <v>0</v>
      </c>
      <c r="CM233" s="44">
        <v>0</v>
      </c>
      <c r="CN233" s="44">
        <v>0</v>
      </c>
      <c r="CO233" s="44">
        <v>0</v>
      </c>
      <c r="CP233" s="44">
        <v>0</v>
      </c>
      <c r="CQ233" s="44">
        <v>0</v>
      </c>
      <c r="CR233" s="44">
        <v>0</v>
      </c>
      <c r="CS233" s="44">
        <v>0</v>
      </c>
      <c r="CT233" s="44">
        <v>0</v>
      </c>
      <c r="CU233" s="44">
        <v>0</v>
      </c>
      <c r="CV233" s="44">
        <v>0</v>
      </c>
      <c r="CW233" s="44">
        <v>0</v>
      </c>
      <c r="CX233" s="44">
        <v>0</v>
      </c>
      <c r="CY233" s="44">
        <v>0</v>
      </c>
      <c r="CZ233" s="44">
        <v>0</v>
      </c>
      <c r="DA233" s="44">
        <v>0</v>
      </c>
      <c r="DB233" s="44">
        <v>0</v>
      </c>
      <c r="DC233" s="44">
        <v>0</v>
      </c>
      <c r="DD233" s="44">
        <v>0</v>
      </c>
      <c r="DE233" s="44">
        <v>0</v>
      </c>
      <c r="DF233" s="44">
        <v>0</v>
      </c>
      <c r="DG233" s="44">
        <v>0</v>
      </c>
      <c r="DH233" s="44">
        <v>0</v>
      </c>
      <c r="DI233" s="44">
        <v>0</v>
      </c>
      <c r="DJ233" s="44">
        <v>0</v>
      </c>
      <c r="DK233" s="44">
        <v>0</v>
      </c>
      <c r="DL233" s="44">
        <v>0</v>
      </c>
      <c r="DM233" s="44">
        <v>0</v>
      </c>
      <c r="DN233" s="44">
        <v>0</v>
      </c>
      <c r="DO233" s="44">
        <v>0</v>
      </c>
      <c r="DP233" s="44">
        <v>0</v>
      </c>
      <c r="DQ233" s="44">
        <v>0</v>
      </c>
      <c r="DR233" s="44">
        <v>0</v>
      </c>
      <c r="DS233" s="44">
        <v>0</v>
      </c>
      <c r="DT233" s="44">
        <v>11.94643804163951</v>
      </c>
      <c r="DU233" s="44">
        <v>0</v>
      </c>
      <c r="DV233" s="44">
        <v>0</v>
      </c>
      <c r="DW233" s="44">
        <v>0</v>
      </c>
      <c r="DX233" s="44">
        <v>0</v>
      </c>
      <c r="DY233" s="44">
        <v>0</v>
      </c>
      <c r="DZ233" s="44">
        <v>0</v>
      </c>
      <c r="EA233" s="44">
        <v>0</v>
      </c>
      <c r="EB233" s="44">
        <v>0</v>
      </c>
    </row>
    <row r="234" spans="2:132" x14ac:dyDescent="0.25">
      <c r="B234" s="41" t="s">
        <v>323</v>
      </c>
      <c r="C234" s="47" t="s">
        <v>101</v>
      </c>
      <c r="D234" s="46">
        <v>3</v>
      </c>
      <c r="E234" s="86" t="s">
        <v>52</v>
      </c>
      <c r="F234" s="43">
        <v>1414.67</v>
      </c>
      <c r="G234" s="43">
        <v>276.47516279069771</v>
      </c>
      <c r="H234" s="44">
        <v>276.47516279069771</v>
      </c>
      <c r="I234" s="44">
        <v>183.71453637545244</v>
      </c>
      <c r="J234" s="44">
        <v>183.71453637545244</v>
      </c>
      <c r="K234" s="44">
        <v>284.76941767441866</v>
      </c>
      <c r="L234" s="44">
        <v>284.76941767441866</v>
      </c>
      <c r="M234" s="44">
        <v>138.63766000000001</v>
      </c>
      <c r="N234" s="44">
        <v>1001.5863600000001</v>
      </c>
      <c r="O234" s="44">
        <v>159.85771000000003</v>
      </c>
      <c r="P234" s="44">
        <v>51.258495181395354</v>
      </c>
      <c r="Q234" s="44">
        <v>51.258495181395354</v>
      </c>
      <c r="R234" s="44">
        <v>34.060675044008882</v>
      </c>
      <c r="S234" s="44">
        <v>34.060675044008882</v>
      </c>
      <c r="T234" s="44">
        <v>159.47087389767447</v>
      </c>
      <c r="U234" s="44">
        <v>159.47087389767447</v>
      </c>
      <c r="V234" s="44">
        <v>105.96654458136098</v>
      </c>
      <c r="W234" s="44">
        <v>105.96654458136098</v>
      </c>
      <c r="X234" s="44">
        <v>62.649271888372105</v>
      </c>
      <c r="Y234" s="44">
        <v>62.649271888372105</v>
      </c>
      <c r="Z234" s="44">
        <v>41.629713942677526</v>
      </c>
      <c r="AA234" s="44">
        <v>41.629713942677526</v>
      </c>
      <c r="AB234" s="44">
        <v>4.0703145143444752</v>
      </c>
      <c r="AC234" s="44">
        <v>9.4519111098407418</v>
      </c>
      <c r="AD234" s="44">
        <v>3.8399905947016064</v>
      </c>
      <c r="AE234" s="44">
        <v>13.940885219908125</v>
      </c>
      <c r="AF234" s="44">
        <v>43.371642906380842</v>
      </c>
      <c r="AG234" s="44">
        <v>17.038859713221044</v>
      </c>
      <c r="AH234" s="44">
        <v>77.449362332822929</v>
      </c>
      <c r="AJ234" s="63" t="s">
        <v>63</v>
      </c>
      <c r="AK234" s="44">
        <v>0</v>
      </c>
      <c r="AL234" s="44">
        <v>0</v>
      </c>
      <c r="AM234" s="44">
        <v>159.85771000000003</v>
      </c>
      <c r="AN234" s="44">
        <v>159.85771000000003</v>
      </c>
      <c r="AO234" s="44">
        <v>0</v>
      </c>
      <c r="AP234" s="44">
        <v>0</v>
      </c>
      <c r="AQ234" s="44">
        <v>0</v>
      </c>
      <c r="AR234" s="44">
        <v>0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62.649271888372105</v>
      </c>
      <c r="AZ234" s="44">
        <v>0</v>
      </c>
      <c r="BA234" s="44">
        <v>0</v>
      </c>
      <c r="BB234" s="44">
        <v>0</v>
      </c>
      <c r="BC234" s="44">
        <v>62.649271888372105</v>
      </c>
      <c r="BD234" s="44">
        <v>62.649271888372105</v>
      </c>
      <c r="BE234" s="44">
        <v>0</v>
      </c>
      <c r="BF234" s="44">
        <v>0</v>
      </c>
      <c r="BG234" s="44">
        <v>0</v>
      </c>
      <c r="BH234" s="44">
        <v>62.649271888372105</v>
      </c>
      <c r="BI234" s="44">
        <v>41.629713942677526</v>
      </c>
      <c r="BJ234" s="44">
        <v>0</v>
      </c>
      <c r="BK234" s="44">
        <v>0</v>
      </c>
      <c r="BL234" s="44">
        <v>0</v>
      </c>
      <c r="BM234" s="44">
        <v>41.629713942677526</v>
      </c>
      <c r="BN234" s="44">
        <v>3.8399905947016064</v>
      </c>
      <c r="BO234" s="44">
        <v>17.038859713221044</v>
      </c>
      <c r="BP234" s="44">
        <v>0</v>
      </c>
      <c r="BQ234" s="44">
        <v>0</v>
      </c>
      <c r="BR234" s="44">
        <v>0</v>
      </c>
      <c r="BS234" s="44">
        <v>17.038859713221044</v>
      </c>
      <c r="BT234" s="64">
        <v>2017</v>
      </c>
      <c r="BU234" s="44">
        <v>0</v>
      </c>
      <c r="BV234" s="44">
        <v>159.85771000000003</v>
      </c>
      <c r="BW234" s="44">
        <v>0</v>
      </c>
      <c r="BX234" s="44">
        <v>0</v>
      </c>
      <c r="BY234" s="44">
        <v>0</v>
      </c>
      <c r="BZ234" s="44">
        <v>0</v>
      </c>
      <c r="CA234" s="44">
        <v>0</v>
      </c>
      <c r="CB234" s="44">
        <v>0</v>
      </c>
      <c r="CC234" s="44">
        <v>0</v>
      </c>
      <c r="CD234" s="44">
        <v>0</v>
      </c>
      <c r="CE234" s="44">
        <v>0</v>
      </c>
      <c r="CF234" s="44">
        <v>62.649271888372105</v>
      </c>
      <c r="CG234" s="44">
        <v>0</v>
      </c>
      <c r="CH234" s="44">
        <v>0</v>
      </c>
      <c r="CI234" s="44">
        <v>0</v>
      </c>
      <c r="CJ234" s="44">
        <v>0</v>
      </c>
      <c r="CK234" s="44">
        <v>0</v>
      </c>
      <c r="CL234" s="44">
        <v>0</v>
      </c>
      <c r="CM234" s="44">
        <v>0</v>
      </c>
      <c r="CN234" s="44">
        <v>0</v>
      </c>
      <c r="CO234" s="44">
        <v>0</v>
      </c>
      <c r="CP234" s="44">
        <v>0</v>
      </c>
      <c r="CQ234" s="44">
        <v>0</v>
      </c>
      <c r="CR234" s="44">
        <v>0</v>
      </c>
      <c r="CS234" s="44">
        <v>0</v>
      </c>
      <c r="CT234" s="44">
        <v>0</v>
      </c>
      <c r="CU234" s="44">
        <v>0</v>
      </c>
      <c r="CV234" s="44">
        <v>0</v>
      </c>
      <c r="CW234" s="44">
        <v>0</v>
      </c>
      <c r="CX234" s="44">
        <v>0</v>
      </c>
      <c r="CY234" s="44">
        <v>0</v>
      </c>
      <c r="CZ234" s="44">
        <v>0</v>
      </c>
      <c r="DA234" s="44">
        <v>0</v>
      </c>
      <c r="DB234" s="44">
        <v>0</v>
      </c>
      <c r="DC234" s="44">
        <v>0</v>
      </c>
      <c r="DD234" s="44">
        <v>0</v>
      </c>
      <c r="DE234" s="44">
        <v>0</v>
      </c>
      <c r="DF234" s="44">
        <v>0</v>
      </c>
      <c r="DG234" s="44">
        <v>0</v>
      </c>
      <c r="DH234" s="44">
        <v>0</v>
      </c>
      <c r="DI234" s="44">
        <v>0</v>
      </c>
      <c r="DJ234" s="44">
        <v>0</v>
      </c>
      <c r="DK234" s="44">
        <v>0</v>
      </c>
      <c r="DL234" s="44">
        <v>0</v>
      </c>
      <c r="DM234" s="44">
        <v>0</v>
      </c>
      <c r="DN234" s="44">
        <v>0</v>
      </c>
      <c r="DO234" s="44">
        <v>0</v>
      </c>
      <c r="DP234" s="44">
        <v>0</v>
      </c>
      <c r="DQ234" s="44">
        <v>0</v>
      </c>
      <c r="DR234" s="44">
        <v>0</v>
      </c>
      <c r="DS234" s="44">
        <v>0</v>
      </c>
      <c r="DT234" s="44">
        <v>17.038859713221044</v>
      </c>
      <c r="DU234" s="44">
        <v>0</v>
      </c>
      <c r="DV234" s="44">
        <v>0</v>
      </c>
      <c r="DW234" s="44">
        <v>0</v>
      </c>
      <c r="DX234" s="44">
        <v>0</v>
      </c>
      <c r="DY234" s="44">
        <v>0</v>
      </c>
      <c r="DZ234" s="44">
        <v>0</v>
      </c>
      <c r="EA234" s="44">
        <v>0</v>
      </c>
      <c r="EB234" s="44">
        <v>0</v>
      </c>
    </row>
    <row r="235" spans="2:132" x14ac:dyDescent="0.25">
      <c r="B235" s="41" t="s">
        <v>324</v>
      </c>
      <c r="C235" s="47" t="s">
        <v>101</v>
      </c>
      <c r="D235" s="46">
        <v>3</v>
      </c>
      <c r="E235" s="86" t="s">
        <v>52</v>
      </c>
      <c r="F235" s="43">
        <v>1180.5</v>
      </c>
      <c r="G235" s="43">
        <v>253.05546511627907</v>
      </c>
      <c r="H235" s="44">
        <v>253.05546511627907</v>
      </c>
      <c r="I235" s="44">
        <v>168.15241912455758</v>
      </c>
      <c r="J235" s="44">
        <v>168.15241912455758</v>
      </c>
      <c r="K235" s="44">
        <v>260.64712906976746</v>
      </c>
      <c r="L235" s="44">
        <v>260.64712906976746</v>
      </c>
      <c r="M235" s="44">
        <v>115.68899999999999</v>
      </c>
      <c r="N235" s="44">
        <v>835.79399999999998</v>
      </c>
      <c r="O235" s="44">
        <v>133.3965</v>
      </c>
      <c r="P235" s="44">
        <v>52.129425813953496</v>
      </c>
      <c r="Q235" s="44">
        <v>52.129425813953496</v>
      </c>
      <c r="R235" s="44">
        <v>34.639398339658868</v>
      </c>
      <c r="S235" s="44">
        <v>34.639398339658868</v>
      </c>
      <c r="T235" s="44">
        <v>156.38827744186048</v>
      </c>
      <c r="U235" s="44">
        <v>156.38827744186048</v>
      </c>
      <c r="V235" s="44">
        <v>103.91819501897659</v>
      </c>
      <c r="W235" s="44">
        <v>103.91819501897659</v>
      </c>
      <c r="X235" s="44">
        <v>65.161782267441865</v>
      </c>
      <c r="Y235" s="44">
        <v>65.161782267441865</v>
      </c>
      <c r="Z235" s="44">
        <v>43.299247924573578</v>
      </c>
      <c r="AA235" s="44">
        <v>43.299247924573578</v>
      </c>
      <c r="AB235" s="44">
        <v>3.3398097410816434</v>
      </c>
      <c r="AC235" s="44">
        <v>8.0428071315843663</v>
      </c>
      <c r="AD235" s="44">
        <v>3.0808040876916394</v>
      </c>
      <c r="AE235" s="44">
        <v>14.177754131881215</v>
      </c>
      <c r="AF235" s="44">
        <v>42.533262395643646</v>
      </c>
      <c r="AG235" s="44">
        <v>17.722192664851519</v>
      </c>
      <c r="AH235" s="44">
        <v>70.888770659406077</v>
      </c>
      <c r="AJ235" s="63" t="s">
        <v>63</v>
      </c>
      <c r="AK235" s="44">
        <v>0</v>
      </c>
      <c r="AL235" s="44">
        <v>0</v>
      </c>
      <c r="AM235" s="44">
        <v>133.3965</v>
      </c>
      <c r="AN235" s="44">
        <v>133.3965</v>
      </c>
      <c r="AO235" s="44">
        <v>0</v>
      </c>
      <c r="AP235" s="44">
        <v>0</v>
      </c>
      <c r="AQ235" s="44">
        <v>0</v>
      </c>
      <c r="AR235" s="44">
        <v>0</v>
      </c>
      <c r="AS235" s="44">
        <v>0</v>
      </c>
      <c r="AT235" s="44">
        <v>0</v>
      </c>
      <c r="AU235" s="44">
        <v>0</v>
      </c>
      <c r="AV235" s="44">
        <v>0</v>
      </c>
      <c r="AW235" s="44">
        <v>0</v>
      </c>
      <c r="AX235" s="44">
        <v>0</v>
      </c>
      <c r="AY235" s="44">
        <v>65.161782267441865</v>
      </c>
      <c r="AZ235" s="44">
        <v>0</v>
      </c>
      <c r="BA235" s="44">
        <v>0</v>
      </c>
      <c r="BB235" s="44">
        <v>0</v>
      </c>
      <c r="BC235" s="44">
        <v>65.161782267441865</v>
      </c>
      <c r="BD235" s="44">
        <v>65.161782267441865</v>
      </c>
      <c r="BE235" s="44">
        <v>0</v>
      </c>
      <c r="BF235" s="44">
        <v>0</v>
      </c>
      <c r="BG235" s="44">
        <v>0</v>
      </c>
      <c r="BH235" s="44">
        <v>65.161782267441865</v>
      </c>
      <c r="BI235" s="44">
        <v>43.299247924573578</v>
      </c>
      <c r="BJ235" s="44">
        <v>0</v>
      </c>
      <c r="BK235" s="44">
        <v>0</v>
      </c>
      <c r="BL235" s="44">
        <v>0</v>
      </c>
      <c r="BM235" s="44">
        <v>43.299247924573578</v>
      </c>
      <c r="BN235" s="44">
        <v>3.0808040876916394</v>
      </c>
      <c r="BO235" s="44">
        <v>17.722192664851519</v>
      </c>
      <c r="BP235" s="44">
        <v>0</v>
      </c>
      <c r="BQ235" s="44">
        <v>0</v>
      </c>
      <c r="BR235" s="44">
        <v>0</v>
      </c>
      <c r="BS235" s="44">
        <v>17.722192664851519</v>
      </c>
      <c r="BT235" s="64">
        <v>2017</v>
      </c>
      <c r="BU235" s="44">
        <v>0</v>
      </c>
      <c r="BV235" s="44">
        <v>133.3965</v>
      </c>
      <c r="BW235" s="44">
        <v>0</v>
      </c>
      <c r="BX235" s="44">
        <v>0</v>
      </c>
      <c r="BY235" s="44">
        <v>0</v>
      </c>
      <c r="BZ235" s="44">
        <v>0</v>
      </c>
      <c r="CA235" s="44">
        <v>0</v>
      </c>
      <c r="CB235" s="44">
        <v>0</v>
      </c>
      <c r="CC235" s="44">
        <v>0</v>
      </c>
      <c r="CD235" s="44">
        <v>0</v>
      </c>
      <c r="CE235" s="44">
        <v>0</v>
      </c>
      <c r="CF235" s="44">
        <v>65.161782267441865</v>
      </c>
      <c r="CG235" s="44">
        <v>0</v>
      </c>
      <c r="CH235" s="44">
        <v>0</v>
      </c>
      <c r="CI235" s="44">
        <v>0</v>
      </c>
      <c r="CJ235" s="44">
        <v>0</v>
      </c>
      <c r="CK235" s="44">
        <v>0</v>
      </c>
      <c r="CL235" s="44">
        <v>0</v>
      </c>
      <c r="CM235" s="44">
        <v>0</v>
      </c>
      <c r="CN235" s="44">
        <v>0</v>
      </c>
      <c r="CO235" s="44">
        <v>0</v>
      </c>
      <c r="CP235" s="44">
        <v>0</v>
      </c>
      <c r="CQ235" s="44">
        <v>0</v>
      </c>
      <c r="CR235" s="44">
        <v>0</v>
      </c>
      <c r="CS235" s="44">
        <v>0</v>
      </c>
      <c r="CT235" s="44">
        <v>0</v>
      </c>
      <c r="CU235" s="44">
        <v>0</v>
      </c>
      <c r="CV235" s="44">
        <v>0</v>
      </c>
      <c r="CW235" s="44">
        <v>0</v>
      </c>
      <c r="CX235" s="44">
        <v>0</v>
      </c>
      <c r="CY235" s="44">
        <v>0</v>
      </c>
      <c r="CZ235" s="44">
        <v>0</v>
      </c>
      <c r="DA235" s="44">
        <v>0</v>
      </c>
      <c r="DB235" s="44">
        <v>0</v>
      </c>
      <c r="DC235" s="44">
        <v>0</v>
      </c>
      <c r="DD235" s="44">
        <v>0</v>
      </c>
      <c r="DE235" s="44">
        <v>0</v>
      </c>
      <c r="DF235" s="44">
        <v>0</v>
      </c>
      <c r="DG235" s="44">
        <v>0</v>
      </c>
      <c r="DH235" s="44">
        <v>0</v>
      </c>
      <c r="DI235" s="44">
        <v>0</v>
      </c>
      <c r="DJ235" s="44">
        <v>0</v>
      </c>
      <c r="DK235" s="44">
        <v>0</v>
      </c>
      <c r="DL235" s="44">
        <v>0</v>
      </c>
      <c r="DM235" s="44">
        <v>0</v>
      </c>
      <c r="DN235" s="44">
        <v>0</v>
      </c>
      <c r="DO235" s="44">
        <v>0</v>
      </c>
      <c r="DP235" s="44">
        <v>0</v>
      </c>
      <c r="DQ235" s="44">
        <v>0</v>
      </c>
      <c r="DR235" s="44">
        <v>0</v>
      </c>
      <c r="DS235" s="44">
        <v>0</v>
      </c>
      <c r="DT235" s="44">
        <v>17.722192664851519</v>
      </c>
      <c r="DU235" s="44">
        <v>0</v>
      </c>
      <c r="DV235" s="44">
        <v>0</v>
      </c>
      <c r="DW235" s="44">
        <v>0</v>
      </c>
      <c r="DX235" s="44">
        <v>0</v>
      </c>
      <c r="DY235" s="44">
        <v>0</v>
      </c>
      <c r="DZ235" s="44">
        <v>0</v>
      </c>
      <c r="EA235" s="44">
        <v>0</v>
      </c>
      <c r="EB235" s="44">
        <v>0</v>
      </c>
    </row>
    <row r="236" spans="2:132" x14ac:dyDescent="0.25">
      <c r="B236" s="41" t="s">
        <v>325</v>
      </c>
      <c r="C236" s="47" t="s">
        <v>101</v>
      </c>
      <c r="D236" s="46">
        <v>3</v>
      </c>
      <c r="E236" s="86" t="s">
        <v>52</v>
      </c>
      <c r="F236" s="43">
        <v>1074.8</v>
      </c>
      <c r="G236" s="43">
        <v>224.0539069767442</v>
      </c>
      <c r="H236" s="44">
        <v>224.0539069767442</v>
      </c>
      <c r="I236" s="44">
        <v>148.88122038833012</v>
      </c>
      <c r="J236" s="44">
        <v>148.88122038833012</v>
      </c>
      <c r="K236" s="44">
        <v>230.77552418604654</v>
      </c>
      <c r="L236" s="44">
        <v>230.77552418604654</v>
      </c>
      <c r="M236" s="44">
        <v>105.3304</v>
      </c>
      <c r="N236" s="44">
        <v>760.95839999999998</v>
      </c>
      <c r="O236" s="44">
        <v>121.4524</v>
      </c>
      <c r="P236" s="44">
        <v>46.155104837209308</v>
      </c>
      <c r="Q236" s="44">
        <v>46.155104837209308</v>
      </c>
      <c r="R236" s="44">
        <v>30.669531399996004</v>
      </c>
      <c r="S236" s="44">
        <v>30.669531399996004</v>
      </c>
      <c r="T236" s="44">
        <v>138.46531451162792</v>
      </c>
      <c r="U236" s="44">
        <v>138.46531451162792</v>
      </c>
      <c r="V236" s="44">
        <v>92.008594199988011</v>
      </c>
      <c r="W236" s="44">
        <v>92.008594199988011</v>
      </c>
      <c r="X236" s="44">
        <v>57.693881046511635</v>
      </c>
      <c r="Y236" s="44">
        <v>57.693881046511635</v>
      </c>
      <c r="Z236" s="44">
        <v>38.336914249995004</v>
      </c>
      <c r="AA236" s="44">
        <v>38.336914249995004</v>
      </c>
      <c r="AB236" s="44">
        <v>3.4343661344631342</v>
      </c>
      <c r="AC236" s="44">
        <v>8.270514364625507</v>
      </c>
      <c r="AD236" s="44">
        <v>3.1680275362802792</v>
      </c>
      <c r="AE236" s="44">
        <v>12.552904968655881</v>
      </c>
      <c r="AF236" s="44">
        <v>37.658714905967642</v>
      </c>
      <c r="AG236" s="44">
        <v>15.691131210819851</v>
      </c>
      <c r="AH236" s="44">
        <v>62.764524843279403</v>
      </c>
      <c r="AJ236" s="63" t="s">
        <v>63</v>
      </c>
      <c r="AK236" s="44">
        <v>0</v>
      </c>
      <c r="AL236" s="44">
        <v>0</v>
      </c>
      <c r="AM236" s="44">
        <v>121.4524</v>
      </c>
      <c r="AN236" s="44">
        <v>121.4524</v>
      </c>
      <c r="AO236" s="44">
        <v>0</v>
      </c>
      <c r="AP236" s="44">
        <v>0</v>
      </c>
      <c r="AQ236" s="44">
        <v>0</v>
      </c>
      <c r="AR236" s="44">
        <v>0</v>
      </c>
      <c r="AS236" s="44">
        <v>0</v>
      </c>
      <c r="AT236" s="44">
        <v>0</v>
      </c>
      <c r="AU236" s="44">
        <v>0</v>
      </c>
      <c r="AV236" s="44">
        <v>0</v>
      </c>
      <c r="AW236" s="44">
        <v>0</v>
      </c>
      <c r="AX236" s="44">
        <v>0</v>
      </c>
      <c r="AY236" s="44">
        <v>57.693881046511635</v>
      </c>
      <c r="AZ236" s="44">
        <v>0</v>
      </c>
      <c r="BA236" s="44">
        <v>0</v>
      </c>
      <c r="BB236" s="44">
        <v>0</v>
      </c>
      <c r="BC236" s="44">
        <v>57.693881046511635</v>
      </c>
      <c r="BD236" s="44">
        <v>57.693881046511635</v>
      </c>
      <c r="BE236" s="44">
        <v>0</v>
      </c>
      <c r="BF236" s="44">
        <v>0</v>
      </c>
      <c r="BG236" s="44">
        <v>0</v>
      </c>
      <c r="BH236" s="44">
        <v>57.693881046511635</v>
      </c>
      <c r="BI236" s="44">
        <v>38.336914249995004</v>
      </c>
      <c r="BJ236" s="44">
        <v>0</v>
      </c>
      <c r="BK236" s="44">
        <v>0</v>
      </c>
      <c r="BL236" s="44">
        <v>0</v>
      </c>
      <c r="BM236" s="44">
        <v>38.336914249995004</v>
      </c>
      <c r="BN236" s="44">
        <v>3.1680275362802792</v>
      </c>
      <c r="BO236" s="44">
        <v>15.691131210819851</v>
      </c>
      <c r="BP236" s="44">
        <v>0</v>
      </c>
      <c r="BQ236" s="44">
        <v>0</v>
      </c>
      <c r="BR236" s="44">
        <v>0</v>
      </c>
      <c r="BS236" s="44">
        <v>15.691131210819851</v>
      </c>
      <c r="BT236" s="64">
        <v>2017</v>
      </c>
      <c r="BU236" s="44">
        <v>0</v>
      </c>
      <c r="BV236" s="44">
        <v>121.4524</v>
      </c>
      <c r="BW236" s="44">
        <v>0</v>
      </c>
      <c r="BX236" s="44">
        <v>0</v>
      </c>
      <c r="BY236" s="44">
        <v>0</v>
      </c>
      <c r="BZ236" s="44">
        <v>0</v>
      </c>
      <c r="CA236" s="44">
        <v>0</v>
      </c>
      <c r="CB236" s="44">
        <v>0</v>
      </c>
      <c r="CC236" s="44">
        <v>0</v>
      </c>
      <c r="CD236" s="44">
        <v>0</v>
      </c>
      <c r="CE236" s="44">
        <v>0</v>
      </c>
      <c r="CF236" s="44">
        <v>57.693881046511635</v>
      </c>
      <c r="CG236" s="44">
        <v>0</v>
      </c>
      <c r="CH236" s="44">
        <v>0</v>
      </c>
      <c r="CI236" s="44">
        <v>0</v>
      </c>
      <c r="CJ236" s="44">
        <v>0</v>
      </c>
      <c r="CK236" s="44">
        <v>0</v>
      </c>
      <c r="CL236" s="44">
        <v>0</v>
      </c>
      <c r="CM236" s="44">
        <v>0</v>
      </c>
      <c r="CN236" s="44">
        <v>0</v>
      </c>
      <c r="CO236" s="44">
        <v>0</v>
      </c>
      <c r="CP236" s="44">
        <v>0</v>
      </c>
      <c r="CQ236" s="44">
        <v>0</v>
      </c>
      <c r="CR236" s="44">
        <v>0</v>
      </c>
      <c r="CS236" s="44">
        <v>0</v>
      </c>
      <c r="CT236" s="44">
        <v>0</v>
      </c>
      <c r="CU236" s="44">
        <v>0</v>
      </c>
      <c r="CV236" s="44">
        <v>0</v>
      </c>
      <c r="CW236" s="44">
        <v>0</v>
      </c>
      <c r="CX236" s="44">
        <v>0</v>
      </c>
      <c r="CY236" s="44">
        <v>0</v>
      </c>
      <c r="CZ236" s="44">
        <v>0</v>
      </c>
      <c r="DA236" s="44">
        <v>0</v>
      </c>
      <c r="DB236" s="44">
        <v>0</v>
      </c>
      <c r="DC236" s="44">
        <v>0</v>
      </c>
      <c r="DD236" s="44">
        <v>0</v>
      </c>
      <c r="DE236" s="44">
        <v>0</v>
      </c>
      <c r="DF236" s="44">
        <v>0</v>
      </c>
      <c r="DG236" s="44">
        <v>0</v>
      </c>
      <c r="DH236" s="44">
        <v>0</v>
      </c>
      <c r="DI236" s="44">
        <v>0</v>
      </c>
      <c r="DJ236" s="44">
        <v>0</v>
      </c>
      <c r="DK236" s="44">
        <v>0</v>
      </c>
      <c r="DL236" s="44">
        <v>0</v>
      </c>
      <c r="DM236" s="44">
        <v>0</v>
      </c>
      <c r="DN236" s="44">
        <v>0</v>
      </c>
      <c r="DO236" s="44">
        <v>0</v>
      </c>
      <c r="DP236" s="44">
        <v>0</v>
      </c>
      <c r="DQ236" s="44">
        <v>0</v>
      </c>
      <c r="DR236" s="44">
        <v>0</v>
      </c>
      <c r="DS236" s="44">
        <v>0</v>
      </c>
      <c r="DT236" s="44">
        <v>15.691131210819851</v>
      </c>
      <c r="DU236" s="44">
        <v>0</v>
      </c>
      <c r="DV236" s="44">
        <v>0</v>
      </c>
      <c r="DW236" s="44">
        <v>0</v>
      </c>
      <c r="DX236" s="44">
        <v>0</v>
      </c>
      <c r="DY236" s="44">
        <v>0</v>
      </c>
      <c r="DZ236" s="44">
        <v>0</v>
      </c>
      <c r="EA236" s="44">
        <v>0</v>
      </c>
      <c r="EB236" s="44">
        <v>0</v>
      </c>
    </row>
    <row r="237" spans="2:132" x14ac:dyDescent="0.25">
      <c r="B237" s="41" t="s">
        <v>326</v>
      </c>
      <c r="C237" s="47" t="s">
        <v>101</v>
      </c>
      <c r="D237" s="46">
        <v>3</v>
      </c>
      <c r="E237" s="86" t="s">
        <v>52</v>
      </c>
      <c r="F237" s="43">
        <v>1134.98</v>
      </c>
      <c r="G237" s="43">
        <v>206.52917441860464</v>
      </c>
      <c r="H237" s="44">
        <v>206.52917441860464</v>
      </c>
      <c r="I237" s="44">
        <v>137.23623902897478</v>
      </c>
      <c r="J237" s="44">
        <v>137.23623902897478</v>
      </c>
      <c r="K237" s="44">
        <v>212.72504965116278</v>
      </c>
      <c r="L237" s="44">
        <v>212.72504965116278</v>
      </c>
      <c r="M237" s="44">
        <v>111.22804000000001</v>
      </c>
      <c r="N237" s="44">
        <v>803.56583999999998</v>
      </c>
      <c r="O237" s="44">
        <v>128.25274000000002</v>
      </c>
      <c r="P237" s="44">
        <v>38.290508937209296</v>
      </c>
      <c r="Q237" s="44">
        <v>38.290508937209296</v>
      </c>
      <c r="R237" s="44">
        <v>25.44359871597192</v>
      </c>
      <c r="S237" s="44">
        <v>25.44359871597192</v>
      </c>
      <c r="T237" s="44">
        <v>119.12602780465117</v>
      </c>
      <c r="U237" s="44">
        <v>119.12602780465117</v>
      </c>
      <c r="V237" s="44">
        <v>79.157862671912667</v>
      </c>
      <c r="W237" s="44">
        <v>79.157862671912667</v>
      </c>
      <c r="X237" s="44">
        <v>46.799510923255809</v>
      </c>
      <c r="Y237" s="44">
        <v>46.799510923255809</v>
      </c>
      <c r="Z237" s="44">
        <v>31.097731763965683</v>
      </c>
      <c r="AA237" s="44">
        <v>31.097731763965683</v>
      </c>
      <c r="AB237" s="44">
        <v>4.3715529883034163</v>
      </c>
      <c r="AC237" s="44">
        <v>10.151434271672505</v>
      </c>
      <c r="AD237" s="44">
        <v>4.1241831067760426</v>
      </c>
      <c r="AE237" s="44">
        <v>10.413953593769349</v>
      </c>
      <c r="AF237" s="44">
        <v>32.398966736171317</v>
      </c>
      <c r="AG237" s="44">
        <v>12.728165503495873</v>
      </c>
      <c r="AH237" s="44">
        <v>57.855297743163064</v>
      </c>
      <c r="AJ237" s="63" t="s">
        <v>63</v>
      </c>
      <c r="AK237" s="44">
        <v>0</v>
      </c>
      <c r="AL237" s="44">
        <v>0</v>
      </c>
      <c r="AM237" s="44">
        <v>128.25274000000002</v>
      </c>
      <c r="AN237" s="44">
        <v>128.25274000000002</v>
      </c>
      <c r="AO237" s="44">
        <v>0</v>
      </c>
      <c r="AP237" s="44">
        <v>0</v>
      </c>
      <c r="AQ237" s="44">
        <v>0</v>
      </c>
      <c r="AR237" s="44">
        <v>0</v>
      </c>
      <c r="AS237" s="44">
        <v>0</v>
      </c>
      <c r="AT237" s="44">
        <v>0</v>
      </c>
      <c r="AU237" s="44">
        <v>0</v>
      </c>
      <c r="AV237" s="44">
        <v>0</v>
      </c>
      <c r="AW237" s="44">
        <v>0</v>
      </c>
      <c r="AX237" s="44">
        <v>0</v>
      </c>
      <c r="AY237" s="44">
        <v>46.799510923255809</v>
      </c>
      <c r="AZ237" s="44">
        <v>0</v>
      </c>
      <c r="BA237" s="44">
        <v>0</v>
      </c>
      <c r="BB237" s="44">
        <v>0</v>
      </c>
      <c r="BC237" s="44">
        <v>46.799510923255809</v>
      </c>
      <c r="BD237" s="44">
        <v>46.799510923255809</v>
      </c>
      <c r="BE237" s="44">
        <v>0</v>
      </c>
      <c r="BF237" s="44">
        <v>0</v>
      </c>
      <c r="BG237" s="44">
        <v>0</v>
      </c>
      <c r="BH237" s="44">
        <v>46.799510923255809</v>
      </c>
      <c r="BI237" s="44">
        <v>31.097731763965683</v>
      </c>
      <c r="BJ237" s="44">
        <v>0</v>
      </c>
      <c r="BK237" s="44">
        <v>0</v>
      </c>
      <c r="BL237" s="44">
        <v>0</v>
      </c>
      <c r="BM237" s="44">
        <v>31.097731763965683</v>
      </c>
      <c r="BN237" s="44">
        <v>4.1241831067760426</v>
      </c>
      <c r="BO237" s="44">
        <v>12.728165503495873</v>
      </c>
      <c r="BP237" s="44">
        <v>0</v>
      </c>
      <c r="BQ237" s="44">
        <v>0</v>
      </c>
      <c r="BR237" s="44">
        <v>0</v>
      </c>
      <c r="BS237" s="44">
        <v>12.728165503495873</v>
      </c>
      <c r="BT237" s="64">
        <v>2017</v>
      </c>
      <c r="BU237" s="44">
        <v>0</v>
      </c>
      <c r="BV237" s="44">
        <v>128.25274000000002</v>
      </c>
      <c r="BW237" s="44">
        <v>0</v>
      </c>
      <c r="BX237" s="44">
        <v>0</v>
      </c>
      <c r="BY237" s="44">
        <v>0</v>
      </c>
      <c r="BZ237" s="44">
        <v>0</v>
      </c>
      <c r="CA237" s="44">
        <v>0</v>
      </c>
      <c r="CB237" s="44">
        <v>0</v>
      </c>
      <c r="CC237" s="44">
        <v>0</v>
      </c>
      <c r="CD237" s="44">
        <v>0</v>
      </c>
      <c r="CE237" s="44">
        <v>0</v>
      </c>
      <c r="CF237" s="44">
        <v>46.799510923255809</v>
      </c>
      <c r="CG237" s="44">
        <v>0</v>
      </c>
      <c r="CH237" s="44">
        <v>0</v>
      </c>
      <c r="CI237" s="44">
        <v>0</v>
      </c>
      <c r="CJ237" s="44">
        <v>0</v>
      </c>
      <c r="CK237" s="44">
        <v>0</v>
      </c>
      <c r="CL237" s="44">
        <v>0</v>
      </c>
      <c r="CM237" s="44">
        <v>0</v>
      </c>
      <c r="CN237" s="44">
        <v>0</v>
      </c>
      <c r="CO237" s="44">
        <v>0</v>
      </c>
      <c r="CP237" s="44">
        <v>0</v>
      </c>
      <c r="CQ237" s="44">
        <v>0</v>
      </c>
      <c r="CR237" s="44">
        <v>0</v>
      </c>
      <c r="CS237" s="44">
        <v>0</v>
      </c>
      <c r="CT237" s="44">
        <v>0</v>
      </c>
      <c r="CU237" s="44">
        <v>0</v>
      </c>
      <c r="CV237" s="44">
        <v>0</v>
      </c>
      <c r="CW237" s="44">
        <v>0</v>
      </c>
      <c r="CX237" s="44">
        <v>0</v>
      </c>
      <c r="CY237" s="44">
        <v>0</v>
      </c>
      <c r="CZ237" s="44">
        <v>0</v>
      </c>
      <c r="DA237" s="44">
        <v>0</v>
      </c>
      <c r="DB237" s="44">
        <v>0</v>
      </c>
      <c r="DC237" s="44">
        <v>0</v>
      </c>
      <c r="DD237" s="44">
        <v>0</v>
      </c>
      <c r="DE237" s="44">
        <v>0</v>
      </c>
      <c r="DF237" s="44">
        <v>0</v>
      </c>
      <c r="DG237" s="44">
        <v>0</v>
      </c>
      <c r="DH237" s="44">
        <v>0</v>
      </c>
      <c r="DI237" s="44">
        <v>0</v>
      </c>
      <c r="DJ237" s="44">
        <v>0</v>
      </c>
      <c r="DK237" s="44">
        <v>0</v>
      </c>
      <c r="DL237" s="44">
        <v>0</v>
      </c>
      <c r="DM237" s="44">
        <v>0</v>
      </c>
      <c r="DN237" s="44">
        <v>0</v>
      </c>
      <c r="DO237" s="44">
        <v>0</v>
      </c>
      <c r="DP237" s="44">
        <v>0</v>
      </c>
      <c r="DQ237" s="44">
        <v>0</v>
      </c>
      <c r="DR237" s="44">
        <v>0</v>
      </c>
      <c r="DS237" s="44">
        <v>0</v>
      </c>
      <c r="DT237" s="44">
        <v>12.728165503495873</v>
      </c>
      <c r="DU237" s="44">
        <v>0</v>
      </c>
      <c r="DV237" s="44">
        <v>0</v>
      </c>
      <c r="DW237" s="44">
        <v>0</v>
      </c>
      <c r="DX237" s="44">
        <v>0</v>
      </c>
      <c r="DY237" s="44">
        <v>0</v>
      </c>
      <c r="DZ237" s="44">
        <v>0</v>
      </c>
      <c r="EA237" s="44">
        <v>0</v>
      </c>
      <c r="EB237" s="44">
        <v>0</v>
      </c>
    </row>
    <row r="238" spans="2:132" x14ac:dyDescent="0.25">
      <c r="B238" s="41" t="s">
        <v>327</v>
      </c>
      <c r="C238" s="47" t="s">
        <v>101</v>
      </c>
      <c r="D238" s="46">
        <v>3</v>
      </c>
      <c r="E238" s="86" t="s">
        <v>52</v>
      </c>
      <c r="F238" s="43">
        <v>1816.7</v>
      </c>
      <c r="G238" s="43">
        <v>353.21280232558144</v>
      </c>
      <c r="H238" s="44">
        <v>353.21280232558144</v>
      </c>
      <c r="I238" s="44">
        <v>234.70580708272513</v>
      </c>
      <c r="J238" s="44">
        <v>234.70580708272513</v>
      </c>
      <c r="K238" s="44">
        <v>363.80918639534889</v>
      </c>
      <c r="L238" s="44">
        <v>363.80918639534889</v>
      </c>
      <c r="M238" s="44">
        <v>178.03659999999999</v>
      </c>
      <c r="N238" s="44">
        <v>1286.2236</v>
      </c>
      <c r="O238" s="44">
        <v>205.28710000000001</v>
      </c>
      <c r="P238" s="44">
        <v>65.485653551162798</v>
      </c>
      <c r="Q238" s="44">
        <v>65.485653551162798</v>
      </c>
      <c r="R238" s="44">
        <v>43.514456633137243</v>
      </c>
      <c r="S238" s="44">
        <v>43.514456633137243</v>
      </c>
      <c r="T238" s="44">
        <v>203.73314438139539</v>
      </c>
      <c r="U238" s="44">
        <v>203.73314438139539</v>
      </c>
      <c r="V238" s="44">
        <v>135.37830952531587</v>
      </c>
      <c r="W238" s="44">
        <v>135.37830952531587</v>
      </c>
      <c r="X238" s="44">
        <v>80.038021006976763</v>
      </c>
      <c r="Y238" s="44">
        <v>80.038021006976763</v>
      </c>
      <c r="Z238" s="44">
        <v>53.184335884945519</v>
      </c>
      <c r="AA238" s="44">
        <v>53.184335884945519</v>
      </c>
      <c r="AB238" s="44">
        <v>4.0914356693223901</v>
      </c>
      <c r="AC238" s="44">
        <v>9.5009577568958719</v>
      </c>
      <c r="AD238" s="44">
        <v>3.8599165822828119</v>
      </c>
      <c r="AE238" s="44">
        <v>17.810276647348466</v>
      </c>
      <c r="AF238" s="44">
        <v>55.409749569528564</v>
      </c>
      <c r="AG238" s="44">
        <v>21.768115902314793</v>
      </c>
      <c r="AH238" s="44">
        <v>98.945981374158137</v>
      </c>
      <c r="AJ238" s="63" t="s">
        <v>63</v>
      </c>
      <c r="AK238" s="44">
        <v>0</v>
      </c>
      <c r="AL238" s="44">
        <v>0</v>
      </c>
      <c r="AM238" s="44">
        <v>205.28710000000001</v>
      </c>
      <c r="AN238" s="44">
        <v>205.28710000000001</v>
      </c>
      <c r="AO238" s="44">
        <v>0</v>
      </c>
      <c r="AP238" s="44">
        <v>0</v>
      </c>
      <c r="AQ238" s="44">
        <v>0</v>
      </c>
      <c r="AR238" s="44">
        <v>0</v>
      </c>
      <c r="AS238" s="44">
        <v>0</v>
      </c>
      <c r="AT238" s="44">
        <v>0</v>
      </c>
      <c r="AU238" s="44">
        <v>0</v>
      </c>
      <c r="AV238" s="44">
        <v>0</v>
      </c>
      <c r="AW238" s="44">
        <v>0</v>
      </c>
      <c r="AX238" s="44">
        <v>0</v>
      </c>
      <c r="AY238" s="44">
        <v>80.038021006976763</v>
      </c>
      <c r="AZ238" s="44">
        <v>0</v>
      </c>
      <c r="BA238" s="44">
        <v>0</v>
      </c>
      <c r="BB238" s="44">
        <v>0</v>
      </c>
      <c r="BC238" s="44">
        <v>80.038021006976763</v>
      </c>
      <c r="BD238" s="44">
        <v>80.038021006976763</v>
      </c>
      <c r="BE238" s="44">
        <v>0</v>
      </c>
      <c r="BF238" s="44">
        <v>0</v>
      </c>
      <c r="BG238" s="44">
        <v>0</v>
      </c>
      <c r="BH238" s="44">
        <v>80.038021006976763</v>
      </c>
      <c r="BI238" s="44">
        <v>53.184335884945519</v>
      </c>
      <c r="BJ238" s="44">
        <v>0</v>
      </c>
      <c r="BK238" s="44">
        <v>0</v>
      </c>
      <c r="BL238" s="44">
        <v>0</v>
      </c>
      <c r="BM238" s="44">
        <v>53.184335884945519</v>
      </c>
      <c r="BN238" s="44">
        <v>3.8599165822828119</v>
      </c>
      <c r="BO238" s="44">
        <v>21.768115902314793</v>
      </c>
      <c r="BP238" s="44">
        <v>0</v>
      </c>
      <c r="BQ238" s="44">
        <v>0</v>
      </c>
      <c r="BR238" s="44">
        <v>0</v>
      </c>
      <c r="BS238" s="44">
        <v>21.768115902314793</v>
      </c>
      <c r="BT238" s="64">
        <v>2017</v>
      </c>
      <c r="BU238" s="44">
        <v>0</v>
      </c>
      <c r="BV238" s="44">
        <v>205.28710000000001</v>
      </c>
      <c r="BW238" s="44">
        <v>0</v>
      </c>
      <c r="BX238" s="44">
        <v>0</v>
      </c>
      <c r="BY238" s="44">
        <v>0</v>
      </c>
      <c r="BZ238" s="44">
        <v>0</v>
      </c>
      <c r="CA238" s="44">
        <v>0</v>
      </c>
      <c r="CB238" s="44">
        <v>0</v>
      </c>
      <c r="CC238" s="44">
        <v>0</v>
      </c>
      <c r="CD238" s="44">
        <v>0</v>
      </c>
      <c r="CE238" s="44">
        <v>0</v>
      </c>
      <c r="CF238" s="44">
        <v>80.038021006976763</v>
      </c>
      <c r="CG238" s="44">
        <v>0</v>
      </c>
      <c r="CH238" s="44">
        <v>0</v>
      </c>
      <c r="CI238" s="44">
        <v>0</v>
      </c>
      <c r="CJ238" s="44">
        <v>0</v>
      </c>
      <c r="CK238" s="44">
        <v>0</v>
      </c>
      <c r="CL238" s="44">
        <v>0</v>
      </c>
      <c r="CM238" s="44">
        <v>0</v>
      </c>
      <c r="CN238" s="44">
        <v>0</v>
      </c>
      <c r="CO238" s="44">
        <v>0</v>
      </c>
      <c r="CP238" s="44">
        <v>0</v>
      </c>
      <c r="CQ238" s="44">
        <v>0</v>
      </c>
      <c r="CR238" s="44">
        <v>0</v>
      </c>
      <c r="CS238" s="44">
        <v>0</v>
      </c>
      <c r="CT238" s="44">
        <v>0</v>
      </c>
      <c r="CU238" s="44">
        <v>0</v>
      </c>
      <c r="CV238" s="44">
        <v>0</v>
      </c>
      <c r="CW238" s="44">
        <v>0</v>
      </c>
      <c r="CX238" s="44">
        <v>0</v>
      </c>
      <c r="CY238" s="44">
        <v>0</v>
      </c>
      <c r="CZ238" s="44">
        <v>0</v>
      </c>
      <c r="DA238" s="44">
        <v>0</v>
      </c>
      <c r="DB238" s="44">
        <v>0</v>
      </c>
      <c r="DC238" s="44">
        <v>0</v>
      </c>
      <c r="DD238" s="44">
        <v>0</v>
      </c>
      <c r="DE238" s="44">
        <v>0</v>
      </c>
      <c r="DF238" s="44">
        <v>0</v>
      </c>
      <c r="DG238" s="44">
        <v>0</v>
      </c>
      <c r="DH238" s="44">
        <v>0</v>
      </c>
      <c r="DI238" s="44">
        <v>0</v>
      </c>
      <c r="DJ238" s="44">
        <v>0</v>
      </c>
      <c r="DK238" s="44">
        <v>0</v>
      </c>
      <c r="DL238" s="44">
        <v>0</v>
      </c>
      <c r="DM238" s="44">
        <v>0</v>
      </c>
      <c r="DN238" s="44">
        <v>0</v>
      </c>
      <c r="DO238" s="44">
        <v>0</v>
      </c>
      <c r="DP238" s="44">
        <v>0</v>
      </c>
      <c r="DQ238" s="44">
        <v>0</v>
      </c>
      <c r="DR238" s="44">
        <v>0</v>
      </c>
      <c r="DS238" s="44">
        <v>0</v>
      </c>
      <c r="DT238" s="44">
        <v>21.768115902314793</v>
      </c>
      <c r="DU238" s="44">
        <v>0</v>
      </c>
      <c r="DV238" s="44">
        <v>0</v>
      </c>
      <c r="DW238" s="44">
        <v>0</v>
      </c>
      <c r="DX238" s="44">
        <v>0</v>
      </c>
      <c r="DY238" s="44">
        <v>0</v>
      </c>
      <c r="DZ238" s="44">
        <v>0</v>
      </c>
      <c r="EA238" s="44">
        <v>0</v>
      </c>
      <c r="EB238" s="44">
        <v>0</v>
      </c>
    </row>
    <row r="239" spans="2:132" x14ac:dyDescent="0.25">
      <c r="B239" s="41" t="s">
        <v>328</v>
      </c>
      <c r="C239" s="47" t="s">
        <v>101</v>
      </c>
      <c r="D239" s="46">
        <v>3</v>
      </c>
      <c r="E239" s="86" t="s">
        <v>52</v>
      </c>
      <c r="F239" s="43">
        <v>1444.55</v>
      </c>
      <c r="G239" s="43">
        <v>272.67359302325588</v>
      </c>
      <c r="H239" s="44">
        <v>272.67359302325588</v>
      </c>
      <c r="I239" s="44">
        <v>181.18843739326925</v>
      </c>
      <c r="J239" s="44">
        <v>181.18843739326925</v>
      </c>
      <c r="K239" s="44">
        <v>280.85380081395357</v>
      </c>
      <c r="L239" s="44">
        <v>280.85380081395357</v>
      </c>
      <c r="M239" s="44">
        <v>141.5659</v>
      </c>
      <c r="N239" s="44">
        <v>1022.7414</v>
      </c>
      <c r="O239" s="44">
        <v>163.23415</v>
      </c>
      <c r="P239" s="44">
        <v>50.553684146511642</v>
      </c>
      <c r="Q239" s="44">
        <v>50.553684146511642</v>
      </c>
      <c r="R239" s="44">
        <v>33.592336292712119</v>
      </c>
      <c r="S239" s="44">
        <v>33.592336292712119</v>
      </c>
      <c r="T239" s="44">
        <v>157.27812845581403</v>
      </c>
      <c r="U239" s="44">
        <v>157.27812845581403</v>
      </c>
      <c r="V239" s="44">
        <v>104.50949068843772</v>
      </c>
      <c r="W239" s="44">
        <v>104.50949068843772</v>
      </c>
      <c r="X239" s="44">
        <v>61.787836179069785</v>
      </c>
      <c r="Y239" s="44">
        <v>61.787836179069785</v>
      </c>
      <c r="Z239" s="44">
        <v>41.057299913314814</v>
      </c>
      <c r="AA239" s="44">
        <v>41.057299913314814</v>
      </c>
      <c r="AB239" s="44">
        <v>4.2142320428815436</v>
      </c>
      <c r="AC239" s="44">
        <v>9.7861102686739034</v>
      </c>
      <c r="AD239" s="44">
        <v>3.9757643669856488</v>
      </c>
      <c r="AE239" s="44">
        <v>13.749196218811488</v>
      </c>
      <c r="AF239" s="44">
        <v>42.775277125191302</v>
      </c>
      <c r="AG239" s="44">
        <v>16.804573156325151</v>
      </c>
      <c r="AH239" s="44">
        <v>76.384423437841605</v>
      </c>
      <c r="AJ239" s="63" t="s">
        <v>63</v>
      </c>
      <c r="AK239" s="44">
        <v>0</v>
      </c>
      <c r="AL239" s="44">
        <v>0</v>
      </c>
      <c r="AM239" s="44">
        <v>163.23415</v>
      </c>
      <c r="AN239" s="44">
        <v>163.23415</v>
      </c>
      <c r="AO239" s="44">
        <v>0</v>
      </c>
      <c r="AP239" s="44">
        <v>0</v>
      </c>
      <c r="AQ239" s="44">
        <v>0</v>
      </c>
      <c r="AR239" s="44">
        <v>0</v>
      </c>
      <c r="AS239" s="44">
        <v>0</v>
      </c>
      <c r="AT239" s="44">
        <v>0</v>
      </c>
      <c r="AU239" s="44">
        <v>0</v>
      </c>
      <c r="AV239" s="44">
        <v>0</v>
      </c>
      <c r="AW239" s="44">
        <v>0</v>
      </c>
      <c r="AX239" s="44">
        <v>0</v>
      </c>
      <c r="AY239" s="44">
        <v>61.787836179069785</v>
      </c>
      <c r="AZ239" s="44">
        <v>0</v>
      </c>
      <c r="BA239" s="44">
        <v>0</v>
      </c>
      <c r="BB239" s="44">
        <v>0</v>
      </c>
      <c r="BC239" s="44">
        <v>61.787836179069785</v>
      </c>
      <c r="BD239" s="44">
        <v>61.787836179069785</v>
      </c>
      <c r="BE239" s="44">
        <v>0</v>
      </c>
      <c r="BF239" s="44">
        <v>0</v>
      </c>
      <c r="BG239" s="44">
        <v>0</v>
      </c>
      <c r="BH239" s="44">
        <v>61.787836179069785</v>
      </c>
      <c r="BI239" s="44">
        <v>41.057299913314814</v>
      </c>
      <c r="BJ239" s="44">
        <v>0</v>
      </c>
      <c r="BK239" s="44">
        <v>0</v>
      </c>
      <c r="BL239" s="44">
        <v>0</v>
      </c>
      <c r="BM239" s="44">
        <v>41.057299913314814</v>
      </c>
      <c r="BN239" s="44">
        <v>3.9757643669856488</v>
      </c>
      <c r="BO239" s="44">
        <v>16.804573156325151</v>
      </c>
      <c r="BP239" s="44">
        <v>0</v>
      </c>
      <c r="BQ239" s="44">
        <v>0</v>
      </c>
      <c r="BR239" s="44">
        <v>0</v>
      </c>
      <c r="BS239" s="44">
        <v>16.804573156325151</v>
      </c>
      <c r="BT239" s="64">
        <v>2017</v>
      </c>
      <c r="BU239" s="44">
        <v>0</v>
      </c>
      <c r="BV239" s="44">
        <v>163.23415</v>
      </c>
      <c r="BW239" s="44">
        <v>0</v>
      </c>
      <c r="BX239" s="44">
        <v>0</v>
      </c>
      <c r="BY239" s="44">
        <v>0</v>
      </c>
      <c r="BZ239" s="44">
        <v>0</v>
      </c>
      <c r="CA239" s="44">
        <v>0</v>
      </c>
      <c r="CB239" s="44">
        <v>0</v>
      </c>
      <c r="CC239" s="44">
        <v>0</v>
      </c>
      <c r="CD239" s="44">
        <v>0</v>
      </c>
      <c r="CE239" s="44">
        <v>0</v>
      </c>
      <c r="CF239" s="44">
        <v>61.787836179069785</v>
      </c>
      <c r="CG239" s="44">
        <v>0</v>
      </c>
      <c r="CH239" s="44">
        <v>0</v>
      </c>
      <c r="CI239" s="44">
        <v>0</v>
      </c>
      <c r="CJ239" s="44">
        <v>0</v>
      </c>
      <c r="CK239" s="44">
        <v>0</v>
      </c>
      <c r="CL239" s="44">
        <v>0</v>
      </c>
      <c r="CM239" s="44">
        <v>0</v>
      </c>
      <c r="CN239" s="44">
        <v>0</v>
      </c>
      <c r="CO239" s="44">
        <v>0</v>
      </c>
      <c r="CP239" s="44">
        <v>0</v>
      </c>
      <c r="CQ239" s="44">
        <v>0</v>
      </c>
      <c r="CR239" s="44">
        <v>0</v>
      </c>
      <c r="CS239" s="44">
        <v>0</v>
      </c>
      <c r="CT239" s="44">
        <v>0</v>
      </c>
      <c r="CU239" s="44">
        <v>0</v>
      </c>
      <c r="CV239" s="44">
        <v>0</v>
      </c>
      <c r="CW239" s="44">
        <v>0</v>
      </c>
      <c r="CX239" s="44">
        <v>0</v>
      </c>
      <c r="CY239" s="44">
        <v>0</v>
      </c>
      <c r="CZ239" s="44">
        <v>0</v>
      </c>
      <c r="DA239" s="44">
        <v>0</v>
      </c>
      <c r="DB239" s="44">
        <v>0</v>
      </c>
      <c r="DC239" s="44">
        <v>0</v>
      </c>
      <c r="DD239" s="44">
        <v>0</v>
      </c>
      <c r="DE239" s="44">
        <v>0</v>
      </c>
      <c r="DF239" s="44">
        <v>0</v>
      </c>
      <c r="DG239" s="44">
        <v>0</v>
      </c>
      <c r="DH239" s="44">
        <v>0</v>
      </c>
      <c r="DI239" s="44">
        <v>0</v>
      </c>
      <c r="DJ239" s="44">
        <v>0</v>
      </c>
      <c r="DK239" s="44">
        <v>0</v>
      </c>
      <c r="DL239" s="44">
        <v>0</v>
      </c>
      <c r="DM239" s="44">
        <v>0</v>
      </c>
      <c r="DN239" s="44">
        <v>0</v>
      </c>
      <c r="DO239" s="44">
        <v>0</v>
      </c>
      <c r="DP239" s="44">
        <v>0</v>
      </c>
      <c r="DQ239" s="44">
        <v>0</v>
      </c>
      <c r="DR239" s="44">
        <v>0</v>
      </c>
      <c r="DS239" s="44">
        <v>0</v>
      </c>
      <c r="DT239" s="44">
        <v>16.804573156325151</v>
      </c>
      <c r="DU239" s="44">
        <v>0</v>
      </c>
      <c r="DV239" s="44">
        <v>0</v>
      </c>
      <c r="DW239" s="44">
        <v>0</v>
      </c>
      <c r="DX239" s="44">
        <v>0</v>
      </c>
      <c r="DY239" s="44">
        <v>0</v>
      </c>
      <c r="DZ239" s="44">
        <v>0</v>
      </c>
      <c r="EA239" s="44">
        <v>0</v>
      </c>
      <c r="EB239" s="44">
        <v>0</v>
      </c>
    </row>
    <row r="240" spans="2:132" x14ac:dyDescent="0.25">
      <c r="B240" s="41" t="s">
        <v>329</v>
      </c>
      <c r="C240" s="47" t="s">
        <v>101</v>
      </c>
      <c r="D240" s="46">
        <v>3</v>
      </c>
      <c r="E240" s="86" t="s">
        <v>52</v>
      </c>
      <c r="F240" s="43">
        <v>1438.5</v>
      </c>
      <c r="G240" s="43">
        <v>298.40005813953491</v>
      </c>
      <c r="H240" s="44">
        <v>298.40005813953491</v>
      </c>
      <c r="I240" s="44">
        <v>198.28337483253014</v>
      </c>
      <c r="J240" s="44">
        <v>198.28337483253014</v>
      </c>
      <c r="K240" s="44">
        <v>307.35205988372098</v>
      </c>
      <c r="L240" s="44">
        <v>307.35205988372098</v>
      </c>
      <c r="M240" s="44">
        <v>140.97300000000001</v>
      </c>
      <c r="N240" s="44">
        <v>1018.458</v>
      </c>
      <c r="O240" s="44">
        <v>162.5505</v>
      </c>
      <c r="P240" s="44">
        <v>61.470411976744202</v>
      </c>
      <c r="Q240" s="44">
        <v>61.470411976744202</v>
      </c>
      <c r="R240" s="44">
        <v>40.846375215501219</v>
      </c>
      <c r="S240" s="44">
        <v>40.846375215501219</v>
      </c>
      <c r="T240" s="44">
        <v>184.41123593023258</v>
      </c>
      <c r="U240" s="44">
        <v>184.41123593023258</v>
      </c>
      <c r="V240" s="44">
        <v>122.53912564650363</v>
      </c>
      <c r="W240" s="44">
        <v>122.53912564650363</v>
      </c>
      <c r="X240" s="44">
        <v>76.838014970930246</v>
      </c>
      <c r="Y240" s="44">
        <v>76.838014970930246</v>
      </c>
      <c r="Z240" s="44">
        <v>51.057969019376522</v>
      </c>
      <c r="AA240" s="44">
        <v>51.057969019376522</v>
      </c>
      <c r="AB240" s="44">
        <v>3.4512976795674319</v>
      </c>
      <c r="AC240" s="44">
        <v>8.31128828957055</v>
      </c>
      <c r="AD240" s="44">
        <v>3.183646022784651</v>
      </c>
      <c r="AE240" s="44">
        <v>16.718242600678096</v>
      </c>
      <c r="AF240" s="44">
        <v>50.154727802034273</v>
      </c>
      <c r="AG240" s="44">
        <v>20.897803250847616</v>
      </c>
      <c r="AH240" s="44">
        <v>83.591213003390465</v>
      </c>
      <c r="AJ240" s="63" t="s">
        <v>63</v>
      </c>
      <c r="AK240" s="44">
        <v>0</v>
      </c>
      <c r="AL240" s="44">
        <v>0</v>
      </c>
      <c r="AM240" s="44">
        <v>162.5505</v>
      </c>
      <c r="AN240" s="44">
        <v>162.5505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76.838014970930246</v>
      </c>
      <c r="AZ240" s="44">
        <v>0</v>
      </c>
      <c r="BA240" s="44">
        <v>0</v>
      </c>
      <c r="BB240" s="44">
        <v>0</v>
      </c>
      <c r="BC240" s="44">
        <v>76.838014970930246</v>
      </c>
      <c r="BD240" s="44">
        <v>76.838014970930246</v>
      </c>
      <c r="BE240" s="44">
        <v>0</v>
      </c>
      <c r="BF240" s="44">
        <v>0</v>
      </c>
      <c r="BG240" s="44">
        <v>0</v>
      </c>
      <c r="BH240" s="44">
        <v>76.838014970930246</v>
      </c>
      <c r="BI240" s="44">
        <v>51.057969019376522</v>
      </c>
      <c r="BJ240" s="44">
        <v>0</v>
      </c>
      <c r="BK240" s="44">
        <v>0</v>
      </c>
      <c r="BL240" s="44">
        <v>0</v>
      </c>
      <c r="BM240" s="44">
        <v>51.057969019376522</v>
      </c>
      <c r="BN240" s="44">
        <v>3.183646022784651</v>
      </c>
      <c r="BO240" s="44">
        <v>20.897803250847616</v>
      </c>
      <c r="BP240" s="44">
        <v>0</v>
      </c>
      <c r="BQ240" s="44">
        <v>0</v>
      </c>
      <c r="BR240" s="44">
        <v>0</v>
      </c>
      <c r="BS240" s="44">
        <v>20.897803250847616</v>
      </c>
      <c r="BT240" s="64">
        <v>2017</v>
      </c>
      <c r="BU240" s="44">
        <v>0</v>
      </c>
      <c r="BV240" s="44">
        <v>162.5505</v>
      </c>
      <c r="BW240" s="44">
        <v>0</v>
      </c>
      <c r="BX240" s="44">
        <v>0</v>
      </c>
      <c r="BY240" s="44">
        <v>0</v>
      </c>
      <c r="BZ240" s="44">
        <v>0</v>
      </c>
      <c r="CA240" s="44">
        <v>0</v>
      </c>
      <c r="CB240" s="44">
        <v>0</v>
      </c>
      <c r="CC240" s="44">
        <v>0</v>
      </c>
      <c r="CD240" s="44">
        <v>0</v>
      </c>
      <c r="CE240" s="44">
        <v>0</v>
      </c>
      <c r="CF240" s="44">
        <v>76.838014970930246</v>
      </c>
      <c r="CG240" s="44">
        <v>0</v>
      </c>
      <c r="CH240" s="44">
        <v>0</v>
      </c>
      <c r="CI240" s="44">
        <v>0</v>
      </c>
      <c r="CJ240" s="44">
        <v>0</v>
      </c>
      <c r="CK240" s="44">
        <v>0</v>
      </c>
      <c r="CL240" s="44">
        <v>0</v>
      </c>
      <c r="CM240" s="44">
        <v>0</v>
      </c>
      <c r="CN240" s="44">
        <v>0</v>
      </c>
      <c r="CO240" s="44">
        <v>0</v>
      </c>
      <c r="CP240" s="44">
        <v>0</v>
      </c>
      <c r="CQ240" s="44">
        <v>0</v>
      </c>
      <c r="CR240" s="44">
        <v>0</v>
      </c>
      <c r="CS240" s="44">
        <v>0</v>
      </c>
      <c r="CT240" s="44">
        <v>0</v>
      </c>
      <c r="CU240" s="44">
        <v>0</v>
      </c>
      <c r="CV240" s="44">
        <v>0</v>
      </c>
      <c r="CW240" s="44">
        <v>0</v>
      </c>
      <c r="CX240" s="44">
        <v>0</v>
      </c>
      <c r="CY240" s="44">
        <v>0</v>
      </c>
      <c r="CZ240" s="44">
        <v>0</v>
      </c>
      <c r="DA240" s="44">
        <v>0</v>
      </c>
      <c r="DB240" s="44">
        <v>0</v>
      </c>
      <c r="DC240" s="44">
        <v>0</v>
      </c>
      <c r="DD240" s="44">
        <v>0</v>
      </c>
      <c r="DE240" s="44">
        <v>0</v>
      </c>
      <c r="DF240" s="44">
        <v>0</v>
      </c>
      <c r="DG240" s="44">
        <v>0</v>
      </c>
      <c r="DH240" s="44">
        <v>0</v>
      </c>
      <c r="DI240" s="44">
        <v>0</v>
      </c>
      <c r="DJ240" s="44">
        <v>0</v>
      </c>
      <c r="DK240" s="44">
        <v>0</v>
      </c>
      <c r="DL240" s="44">
        <v>0</v>
      </c>
      <c r="DM240" s="44">
        <v>0</v>
      </c>
      <c r="DN240" s="44">
        <v>0</v>
      </c>
      <c r="DO240" s="44">
        <v>0</v>
      </c>
      <c r="DP240" s="44">
        <v>0</v>
      </c>
      <c r="DQ240" s="44">
        <v>0</v>
      </c>
      <c r="DR240" s="44">
        <v>0</v>
      </c>
      <c r="DS240" s="44">
        <v>0</v>
      </c>
      <c r="DT240" s="44">
        <v>20.897803250847616</v>
      </c>
      <c r="DU240" s="44">
        <v>0</v>
      </c>
      <c r="DV240" s="44">
        <v>0</v>
      </c>
      <c r="DW240" s="44">
        <v>0</v>
      </c>
      <c r="DX240" s="44">
        <v>0</v>
      </c>
      <c r="DY240" s="44">
        <v>0</v>
      </c>
      <c r="DZ240" s="44">
        <v>0</v>
      </c>
      <c r="EA240" s="44">
        <v>0</v>
      </c>
      <c r="EB240" s="44">
        <v>0</v>
      </c>
    </row>
    <row r="241" spans="2:132" x14ac:dyDescent="0.25">
      <c r="B241" s="41" t="s">
        <v>330</v>
      </c>
      <c r="C241" s="47" t="s">
        <v>101</v>
      </c>
      <c r="D241" s="46">
        <v>3</v>
      </c>
      <c r="E241" s="86" t="s">
        <v>52</v>
      </c>
      <c r="F241" s="43">
        <v>1175.5999999999999</v>
      </c>
      <c r="G241" s="43">
        <v>206.32018604651159</v>
      </c>
      <c r="H241" s="44">
        <v>206.32018604651159</v>
      </c>
      <c r="I241" s="44">
        <v>137.09736868163728</v>
      </c>
      <c r="J241" s="44">
        <v>137.09736868163728</v>
      </c>
      <c r="K241" s="44">
        <v>212.50979162790694</v>
      </c>
      <c r="L241" s="44">
        <v>212.50979162790694</v>
      </c>
      <c r="M241" s="44">
        <v>115.20879999999998</v>
      </c>
      <c r="N241" s="44">
        <v>832.32479999999998</v>
      </c>
      <c r="O241" s="44">
        <v>132.84279999999998</v>
      </c>
      <c r="P241" s="44">
        <v>38.25176249302325</v>
      </c>
      <c r="Q241" s="44">
        <v>38.25176249302325</v>
      </c>
      <c r="R241" s="44">
        <v>25.417852153575552</v>
      </c>
      <c r="S241" s="44">
        <v>25.417852153575552</v>
      </c>
      <c r="T241" s="44">
        <v>119.0054833116279</v>
      </c>
      <c r="U241" s="44">
        <v>119.0054833116279</v>
      </c>
      <c r="V241" s="44">
        <v>79.077762255568388</v>
      </c>
      <c r="W241" s="44">
        <v>79.077762255568388</v>
      </c>
      <c r="X241" s="44">
        <v>46.752154158139525</v>
      </c>
      <c r="Y241" s="44">
        <v>46.752154158139525</v>
      </c>
      <c r="Z241" s="44">
        <v>31.066263743259007</v>
      </c>
      <c r="AA241" s="44">
        <v>31.066263743259007</v>
      </c>
      <c r="AB241" s="44">
        <v>4.5325938361709079</v>
      </c>
      <c r="AC241" s="44">
        <v>10.525396473790462</v>
      </c>
      <c r="AD241" s="44">
        <v>4.2761112536046504</v>
      </c>
      <c r="AE241" s="44">
        <v>10.403415638467196</v>
      </c>
      <c r="AF241" s="44">
        <v>32.36618198634239</v>
      </c>
      <c r="AG241" s="44">
        <v>12.715285780348793</v>
      </c>
      <c r="AH241" s="44">
        <v>57.79675354703997</v>
      </c>
      <c r="AJ241" s="63" t="s">
        <v>63</v>
      </c>
      <c r="AK241" s="44">
        <v>0</v>
      </c>
      <c r="AL241" s="44">
        <v>0</v>
      </c>
      <c r="AM241" s="44">
        <v>132.84279999999998</v>
      </c>
      <c r="AN241" s="44">
        <v>132.84279999999998</v>
      </c>
      <c r="AO241" s="44">
        <v>0</v>
      </c>
      <c r="AP241" s="44">
        <v>0</v>
      </c>
      <c r="AQ241" s="44">
        <v>0</v>
      </c>
      <c r="AR241" s="44">
        <v>0</v>
      </c>
      <c r="AS241" s="44">
        <v>0</v>
      </c>
      <c r="AT241" s="44">
        <v>0</v>
      </c>
      <c r="AU241" s="44">
        <v>0</v>
      </c>
      <c r="AV241" s="44">
        <v>0</v>
      </c>
      <c r="AW241" s="44">
        <v>0</v>
      </c>
      <c r="AX241" s="44">
        <v>0</v>
      </c>
      <c r="AY241" s="44">
        <v>46.752154158139525</v>
      </c>
      <c r="AZ241" s="44">
        <v>0</v>
      </c>
      <c r="BA241" s="44">
        <v>0</v>
      </c>
      <c r="BB241" s="44">
        <v>0</v>
      </c>
      <c r="BC241" s="44">
        <v>46.752154158139525</v>
      </c>
      <c r="BD241" s="44">
        <v>46.752154158139525</v>
      </c>
      <c r="BE241" s="44">
        <v>0</v>
      </c>
      <c r="BF241" s="44">
        <v>0</v>
      </c>
      <c r="BG241" s="44">
        <v>0</v>
      </c>
      <c r="BH241" s="44">
        <v>46.752154158139525</v>
      </c>
      <c r="BI241" s="44">
        <v>31.066263743259007</v>
      </c>
      <c r="BJ241" s="44">
        <v>0</v>
      </c>
      <c r="BK241" s="44">
        <v>0</v>
      </c>
      <c r="BL241" s="44">
        <v>0</v>
      </c>
      <c r="BM241" s="44">
        <v>31.066263743259007</v>
      </c>
      <c r="BN241" s="44">
        <v>4.2761112536046504</v>
      </c>
      <c r="BO241" s="44">
        <v>12.715285780348793</v>
      </c>
      <c r="BP241" s="44">
        <v>0</v>
      </c>
      <c r="BQ241" s="44">
        <v>0</v>
      </c>
      <c r="BR241" s="44">
        <v>0</v>
      </c>
      <c r="BS241" s="44">
        <v>12.715285780348793</v>
      </c>
      <c r="BT241" s="64">
        <v>2017</v>
      </c>
      <c r="BU241" s="44">
        <v>0</v>
      </c>
      <c r="BV241" s="44">
        <v>132.84279999999998</v>
      </c>
      <c r="BW241" s="44">
        <v>0</v>
      </c>
      <c r="BX241" s="44">
        <v>0</v>
      </c>
      <c r="BY241" s="44">
        <v>0</v>
      </c>
      <c r="BZ241" s="44">
        <v>0</v>
      </c>
      <c r="CA241" s="44">
        <v>0</v>
      </c>
      <c r="CB241" s="44">
        <v>0</v>
      </c>
      <c r="CC241" s="44">
        <v>0</v>
      </c>
      <c r="CD241" s="44">
        <v>0</v>
      </c>
      <c r="CE241" s="44">
        <v>0</v>
      </c>
      <c r="CF241" s="44">
        <v>46.752154158139525</v>
      </c>
      <c r="CG241" s="44">
        <v>0</v>
      </c>
      <c r="CH241" s="44">
        <v>0</v>
      </c>
      <c r="CI241" s="44">
        <v>0</v>
      </c>
      <c r="CJ241" s="44">
        <v>0</v>
      </c>
      <c r="CK241" s="44">
        <v>0</v>
      </c>
      <c r="CL241" s="44">
        <v>0</v>
      </c>
      <c r="CM241" s="44">
        <v>0</v>
      </c>
      <c r="CN241" s="44">
        <v>0</v>
      </c>
      <c r="CO241" s="44">
        <v>0</v>
      </c>
      <c r="CP241" s="44">
        <v>0</v>
      </c>
      <c r="CQ241" s="44">
        <v>0</v>
      </c>
      <c r="CR241" s="44">
        <v>0</v>
      </c>
      <c r="CS241" s="44">
        <v>0</v>
      </c>
      <c r="CT241" s="44">
        <v>0</v>
      </c>
      <c r="CU241" s="44">
        <v>0</v>
      </c>
      <c r="CV241" s="44">
        <v>0</v>
      </c>
      <c r="CW241" s="44">
        <v>0</v>
      </c>
      <c r="CX241" s="44">
        <v>0</v>
      </c>
      <c r="CY241" s="44">
        <v>0</v>
      </c>
      <c r="CZ241" s="44">
        <v>0</v>
      </c>
      <c r="DA241" s="44">
        <v>0</v>
      </c>
      <c r="DB241" s="44">
        <v>0</v>
      </c>
      <c r="DC241" s="44">
        <v>0</v>
      </c>
      <c r="DD241" s="44">
        <v>0</v>
      </c>
      <c r="DE241" s="44">
        <v>0</v>
      </c>
      <c r="DF241" s="44">
        <v>0</v>
      </c>
      <c r="DG241" s="44">
        <v>0</v>
      </c>
      <c r="DH241" s="44">
        <v>0</v>
      </c>
      <c r="DI241" s="44">
        <v>0</v>
      </c>
      <c r="DJ241" s="44">
        <v>0</v>
      </c>
      <c r="DK241" s="44">
        <v>0</v>
      </c>
      <c r="DL241" s="44">
        <v>0</v>
      </c>
      <c r="DM241" s="44">
        <v>0</v>
      </c>
      <c r="DN241" s="44">
        <v>0</v>
      </c>
      <c r="DO241" s="44">
        <v>0</v>
      </c>
      <c r="DP241" s="44">
        <v>0</v>
      </c>
      <c r="DQ241" s="44">
        <v>0</v>
      </c>
      <c r="DR241" s="44">
        <v>0</v>
      </c>
      <c r="DS241" s="44">
        <v>0</v>
      </c>
      <c r="DT241" s="44">
        <v>12.715285780348793</v>
      </c>
      <c r="DU241" s="44">
        <v>0</v>
      </c>
      <c r="DV241" s="44">
        <v>0</v>
      </c>
      <c r="DW241" s="44">
        <v>0</v>
      </c>
      <c r="DX241" s="44">
        <v>0</v>
      </c>
      <c r="DY241" s="44">
        <v>0</v>
      </c>
      <c r="DZ241" s="44">
        <v>0</v>
      </c>
      <c r="EA241" s="44">
        <v>0</v>
      </c>
      <c r="EB241" s="44">
        <v>0</v>
      </c>
    </row>
    <row r="242" spans="2:132" x14ac:dyDescent="0.25">
      <c r="B242" s="41" t="s">
        <v>331</v>
      </c>
      <c r="C242" s="47" t="s">
        <v>101</v>
      </c>
      <c r="D242" s="46">
        <v>3</v>
      </c>
      <c r="E242" s="86" t="s">
        <v>52</v>
      </c>
      <c r="F242" s="43">
        <v>1171.48</v>
      </c>
      <c r="G242" s="43">
        <v>142.55544573643411</v>
      </c>
      <c r="H242" s="44">
        <v>142.55544573643411</v>
      </c>
      <c r="I242" s="44">
        <v>94.726438920994227</v>
      </c>
      <c r="J242" s="44">
        <v>94.726438920994227</v>
      </c>
      <c r="K242" s="44">
        <v>158.23654476744187</v>
      </c>
      <c r="L242" s="44">
        <v>158.23654476744187</v>
      </c>
      <c r="M242" s="44">
        <v>114.80504000000001</v>
      </c>
      <c r="N242" s="44">
        <v>829.40783999999996</v>
      </c>
      <c r="O242" s="44">
        <v>132.37724</v>
      </c>
      <c r="P242" s="44">
        <v>28.482578058139534</v>
      </c>
      <c r="Q242" s="44">
        <v>28.482578058139534</v>
      </c>
      <c r="R242" s="44">
        <v>18.926342496414645</v>
      </c>
      <c r="S242" s="44">
        <v>18.926342496414645</v>
      </c>
      <c r="T242" s="44">
        <v>88.612465069767453</v>
      </c>
      <c r="U242" s="44">
        <v>88.612465069767453</v>
      </c>
      <c r="V242" s="44">
        <v>58.881954433290012</v>
      </c>
      <c r="W242" s="44">
        <v>58.881954433290012</v>
      </c>
      <c r="X242" s="44">
        <v>34.812039848837209</v>
      </c>
      <c r="Y242" s="44">
        <v>34.812039848837209</v>
      </c>
      <c r="Z242" s="44">
        <v>23.132196384506788</v>
      </c>
      <c r="AA242" s="44">
        <v>23.132196384506788</v>
      </c>
      <c r="AB242" s="44">
        <v>6.0658862123914519</v>
      </c>
      <c r="AC242" s="44">
        <v>14.085942764343413</v>
      </c>
      <c r="AD242" s="44">
        <v>5.7226403320984289</v>
      </c>
      <c r="AE242" s="44">
        <v>7.7464691476100382</v>
      </c>
      <c r="AF242" s="44">
        <v>24.100126237009011</v>
      </c>
      <c r="AG242" s="44">
        <v>9.4679067359678246</v>
      </c>
      <c r="AH242" s="44">
        <v>43.03593970894466</v>
      </c>
      <c r="AJ242" s="63" t="s">
        <v>63</v>
      </c>
      <c r="AK242" s="44">
        <v>0</v>
      </c>
      <c r="AL242" s="44">
        <v>0</v>
      </c>
      <c r="AM242" s="44">
        <v>132.37724</v>
      </c>
      <c r="AN242" s="44">
        <v>132.37724</v>
      </c>
      <c r="AO242" s="44">
        <v>0</v>
      </c>
      <c r="AP242" s="44">
        <v>0</v>
      </c>
      <c r="AQ242" s="44">
        <v>0</v>
      </c>
      <c r="AR242" s="44">
        <v>0</v>
      </c>
      <c r="AS242" s="44">
        <v>0</v>
      </c>
      <c r="AT242" s="44">
        <v>0</v>
      </c>
      <c r="AU242" s="44">
        <v>0</v>
      </c>
      <c r="AV242" s="44">
        <v>0</v>
      </c>
      <c r="AW242" s="44">
        <v>0</v>
      </c>
      <c r="AX242" s="44">
        <v>0</v>
      </c>
      <c r="AY242" s="44">
        <v>34.812039848837209</v>
      </c>
      <c r="AZ242" s="44">
        <v>0</v>
      </c>
      <c r="BA242" s="44">
        <v>0</v>
      </c>
      <c r="BB242" s="44">
        <v>0</v>
      </c>
      <c r="BC242" s="44">
        <v>34.812039848837209</v>
      </c>
      <c r="BD242" s="44">
        <v>34.812039848837209</v>
      </c>
      <c r="BE242" s="44">
        <v>0</v>
      </c>
      <c r="BF242" s="44">
        <v>0</v>
      </c>
      <c r="BG242" s="44">
        <v>0</v>
      </c>
      <c r="BH242" s="44">
        <v>34.812039848837209</v>
      </c>
      <c r="BI242" s="44">
        <v>23.132196384506788</v>
      </c>
      <c r="BJ242" s="44">
        <v>0</v>
      </c>
      <c r="BK242" s="44">
        <v>0</v>
      </c>
      <c r="BL242" s="44">
        <v>0</v>
      </c>
      <c r="BM242" s="44">
        <v>23.132196384506788</v>
      </c>
      <c r="BN242" s="44">
        <v>5.7226403320984289</v>
      </c>
      <c r="BO242" s="44">
        <v>9.4679067359678246</v>
      </c>
      <c r="BP242" s="44">
        <v>0</v>
      </c>
      <c r="BQ242" s="44">
        <v>0</v>
      </c>
      <c r="BR242" s="44">
        <v>0</v>
      </c>
      <c r="BS242" s="44">
        <v>9.4679067359678246</v>
      </c>
      <c r="BT242" s="64">
        <v>2017</v>
      </c>
      <c r="BU242" s="44">
        <v>0</v>
      </c>
      <c r="BV242" s="44">
        <v>132.37724</v>
      </c>
      <c r="BW242" s="44">
        <v>0</v>
      </c>
      <c r="BX242" s="44">
        <v>0</v>
      </c>
      <c r="BY242" s="44">
        <v>0</v>
      </c>
      <c r="BZ242" s="44">
        <v>0</v>
      </c>
      <c r="CA242" s="44">
        <v>0</v>
      </c>
      <c r="CB242" s="44">
        <v>0</v>
      </c>
      <c r="CC242" s="44">
        <v>0</v>
      </c>
      <c r="CD242" s="44">
        <v>0</v>
      </c>
      <c r="CE242" s="44">
        <v>0</v>
      </c>
      <c r="CF242" s="44">
        <v>34.812039848837209</v>
      </c>
      <c r="CG242" s="44">
        <v>0</v>
      </c>
      <c r="CH242" s="44">
        <v>0</v>
      </c>
      <c r="CI242" s="44">
        <v>0</v>
      </c>
      <c r="CJ242" s="44">
        <v>0</v>
      </c>
      <c r="CK242" s="44">
        <v>0</v>
      </c>
      <c r="CL242" s="44">
        <v>0</v>
      </c>
      <c r="CM242" s="44">
        <v>0</v>
      </c>
      <c r="CN242" s="44">
        <v>0</v>
      </c>
      <c r="CO242" s="44">
        <v>0</v>
      </c>
      <c r="CP242" s="44">
        <v>0</v>
      </c>
      <c r="CQ242" s="44">
        <v>0</v>
      </c>
      <c r="CR242" s="44">
        <v>0</v>
      </c>
      <c r="CS242" s="44">
        <v>0</v>
      </c>
      <c r="CT242" s="44">
        <v>0</v>
      </c>
      <c r="CU242" s="44">
        <v>0</v>
      </c>
      <c r="CV242" s="44">
        <v>0</v>
      </c>
      <c r="CW242" s="44">
        <v>0</v>
      </c>
      <c r="CX242" s="44">
        <v>0</v>
      </c>
      <c r="CY242" s="44">
        <v>0</v>
      </c>
      <c r="CZ242" s="44">
        <v>0</v>
      </c>
      <c r="DA242" s="44">
        <v>0</v>
      </c>
      <c r="DB242" s="44">
        <v>0</v>
      </c>
      <c r="DC242" s="44">
        <v>0</v>
      </c>
      <c r="DD242" s="44">
        <v>0</v>
      </c>
      <c r="DE242" s="44">
        <v>0</v>
      </c>
      <c r="DF242" s="44">
        <v>0</v>
      </c>
      <c r="DG242" s="44">
        <v>0</v>
      </c>
      <c r="DH242" s="44">
        <v>0</v>
      </c>
      <c r="DI242" s="44">
        <v>0</v>
      </c>
      <c r="DJ242" s="44">
        <v>0</v>
      </c>
      <c r="DK242" s="44">
        <v>0</v>
      </c>
      <c r="DL242" s="44">
        <v>0</v>
      </c>
      <c r="DM242" s="44">
        <v>0</v>
      </c>
      <c r="DN242" s="44">
        <v>0</v>
      </c>
      <c r="DO242" s="44">
        <v>0</v>
      </c>
      <c r="DP242" s="44">
        <v>0</v>
      </c>
      <c r="DQ242" s="44">
        <v>0</v>
      </c>
      <c r="DR242" s="44">
        <v>0</v>
      </c>
      <c r="DS242" s="44">
        <v>0</v>
      </c>
      <c r="DT242" s="44">
        <v>9.4679067359678246</v>
      </c>
      <c r="DU242" s="44">
        <v>0</v>
      </c>
      <c r="DV242" s="44">
        <v>0</v>
      </c>
      <c r="DW242" s="44">
        <v>0</v>
      </c>
      <c r="DX242" s="44">
        <v>0</v>
      </c>
      <c r="DY242" s="44">
        <v>0</v>
      </c>
      <c r="DZ242" s="44">
        <v>0</v>
      </c>
      <c r="EA242" s="44">
        <v>0</v>
      </c>
      <c r="EB242" s="44">
        <v>0</v>
      </c>
    </row>
    <row r="243" spans="2:132" x14ac:dyDescent="0.25">
      <c r="B243" s="41" t="s">
        <v>332</v>
      </c>
      <c r="C243" s="47" t="s">
        <v>101</v>
      </c>
      <c r="D243" s="46">
        <v>3</v>
      </c>
      <c r="E243" s="86" t="s">
        <v>52</v>
      </c>
      <c r="F243" s="43">
        <v>1220.32</v>
      </c>
      <c r="G243" s="43">
        <v>243.14502325581395</v>
      </c>
      <c r="H243" s="44">
        <v>243.14502325581395</v>
      </c>
      <c r="I243" s="44">
        <v>161.5670455478014</v>
      </c>
      <c r="J243" s="44">
        <v>161.5670455478014</v>
      </c>
      <c r="K243" s="44">
        <v>250.43937395348837</v>
      </c>
      <c r="L243" s="44">
        <v>250.43937395348837</v>
      </c>
      <c r="M243" s="44">
        <v>119.59135999999999</v>
      </c>
      <c r="N243" s="44">
        <v>863.98655999999994</v>
      </c>
      <c r="O243" s="44">
        <v>137.89616000000001</v>
      </c>
      <c r="P243" s="44">
        <v>45.079087311627902</v>
      </c>
      <c r="Q243" s="44">
        <v>45.079087311627902</v>
      </c>
      <c r="R243" s="44">
        <v>29.954530244562374</v>
      </c>
      <c r="S243" s="44">
        <v>29.954530244562374</v>
      </c>
      <c r="T243" s="44">
        <v>140.2460494139535</v>
      </c>
      <c r="U243" s="44">
        <v>140.2460494139535</v>
      </c>
      <c r="V243" s="44">
        <v>93.191871871971856</v>
      </c>
      <c r="W243" s="44">
        <v>93.191871871971856</v>
      </c>
      <c r="X243" s="44">
        <v>55.096662269767442</v>
      </c>
      <c r="Y243" s="44">
        <v>55.096662269767442</v>
      </c>
      <c r="Z243" s="44">
        <v>36.611092521131795</v>
      </c>
      <c r="AA243" s="44">
        <v>36.611092521131795</v>
      </c>
      <c r="AB243" s="44">
        <v>3.9924298269277427</v>
      </c>
      <c r="AC243" s="44">
        <v>9.2710506039298721</v>
      </c>
      <c r="AD243" s="44">
        <v>3.7665131113038166</v>
      </c>
      <c r="AE243" s="44">
        <v>12.260258125129649</v>
      </c>
      <c r="AF243" s="44">
        <v>38.143025278181135</v>
      </c>
      <c r="AG243" s="44">
        <v>14.984759930714016</v>
      </c>
      <c r="AH243" s="44">
        <v>68.112545139609168</v>
      </c>
      <c r="AJ243" s="63" t="s">
        <v>63</v>
      </c>
      <c r="AK243" s="44">
        <v>0</v>
      </c>
      <c r="AL243" s="44">
        <v>0</v>
      </c>
      <c r="AM243" s="44">
        <v>137.89616000000001</v>
      </c>
      <c r="AN243" s="44">
        <v>137.89616000000001</v>
      </c>
      <c r="AO243" s="44">
        <v>0</v>
      </c>
      <c r="AP243" s="44">
        <v>0</v>
      </c>
      <c r="AQ243" s="44">
        <v>0</v>
      </c>
      <c r="AR243" s="44">
        <v>0</v>
      </c>
      <c r="AS243" s="44">
        <v>0</v>
      </c>
      <c r="AT243" s="44">
        <v>0</v>
      </c>
      <c r="AU243" s="44">
        <v>0</v>
      </c>
      <c r="AV243" s="44">
        <v>0</v>
      </c>
      <c r="AW243" s="44">
        <v>0</v>
      </c>
      <c r="AX243" s="44">
        <v>0</v>
      </c>
      <c r="AY243" s="44">
        <v>55.096662269767442</v>
      </c>
      <c r="AZ243" s="44">
        <v>0</v>
      </c>
      <c r="BA243" s="44">
        <v>0</v>
      </c>
      <c r="BB243" s="44">
        <v>0</v>
      </c>
      <c r="BC243" s="44">
        <v>55.096662269767442</v>
      </c>
      <c r="BD243" s="44">
        <v>55.096662269767442</v>
      </c>
      <c r="BE243" s="44">
        <v>0</v>
      </c>
      <c r="BF243" s="44">
        <v>0</v>
      </c>
      <c r="BG243" s="44">
        <v>0</v>
      </c>
      <c r="BH243" s="44">
        <v>55.096662269767442</v>
      </c>
      <c r="BI243" s="44">
        <v>36.611092521131795</v>
      </c>
      <c r="BJ243" s="44">
        <v>0</v>
      </c>
      <c r="BK243" s="44">
        <v>0</v>
      </c>
      <c r="BL243" s="44">
        <v>0</v>
      </c>
      <c r="BM243" s="44">
        <v>36.611092521131795</v>
      </c>
      <c r="BN243" s="44">
        <v>3.7665131113038166</v>
      </c>
      <c r="BO243" s="44">
        <v>14.984759930714016</v>
      </c>
      <c r="BP243" s="44">
        <v>0</v>
      </c>
      <c r="BQ243" s="44">
        <v>0</v>
      </c>
      <c r="BR243" s="44">
        <v>0</v>
      </c>
      <c r="BS243" s="44">
        <v>14.984759930714016</v>
      </c>
      <c r="BT243" s="64">
        <v>2017</v>
      </c>
      <c r="BU243" s="44">
        <v>0</v>
      </c>
      <c r="BV243" s="44">
        <v>137.89616000000001</v>
      </c>
      <c r="BW243" s="44">
        <v>0</v>
      </c>
      <c r="BX243" s="44">
        <v>0</v>
      </c>
      <c r="BY243" s="44">
        <v>0</v>
      </c>
      <c r="BZ243" s="44">
        <v>0</v>
      </c>
      <c r="CA243" s="44">
        <v>0</v>
      </c>
      <c r="CB243" s="44">
        <v>0</v>
      </c>
      <c r="CC243" s="44">
        <v>0</v>
      </c>
      <c r="CD243" s="44">
        <v>0</v>
      </c>
      <c r="CE243" s="44">
        <v>0</v>
      </c>
      <c r="CF243" s="44">
        <v>55.096662269767442</v>
      </c>
      <c r="CG243" s="44">
        <v>0</v>
      </c>
      <c r="CH243" s="44">
        <v>0</v>
      </c>
      <c r="CI243" s="44">
        <v>0</v>
      </c>
      <c r="CJ243" s="44">
        <v>0</v>
      </c>
      <c r="CK243" s="44">
        <v>0</v>
      </c>
      <c r="CL243" s="44">
        <v>0</v>
      </c>
      <c r="CM243" s="44">
        <v>0</v>
      </c>
      <c r="CN243" s="44">
        <v>0</v>
      </c>
      <c r="CO243" s="44">
        <v>0</v>
      </c>
      <c r="CP243" s="44">
        <v>0</v>
      </c>
      <c r="CQ243" s="44">
        <v>0</v>
      </c>
      <c r="CR243" s="44">
        <v>0</v>
      </c>
      <c r="CS243" s="44">
        <v>0</v>
      </c>
      <c r="CT243" s="44">
        <v>0</v>
      </c>
      <c r="CU243" s="44">
        <v>0</v>
      </c>
      <c r="CV243" s="44">
        <v>0</v>
      </c>
      <c r="CW243" s="44">
        <v>0</v>
      </c>
      <c r="CX243" s="44">
        <v>0</v>
      </c>
      <c r="CY243" s="44">
        <v>0</v>
      </c>
      <c r="CZ243" s="44">
        <v>0</v>
      </c>
      <c r="DA243" s="44">
        <v>0</v>
      </c>
      <c r="DB243" s="44">
        <v>0</v>
      </c>
      <c r="DC243" s="44">
        <v>0</v>
      </c>
      <c r="DD243" s="44">
        <v>0</v>
      </c>
      <c r="DE243" s="44">
        <v>0</v>
      </c>
      <c r="DF243" s="44">
        <v>0</v>
      </c>
      <c r="DG243" s="44">
        <v>0</v>
      </c>
      <c r="DH243" s="44">
        <v>0</v>
      </c>
      <c r="DI243" s="44">
        <v>0</v>
      </c>
      <c r="DJ243" s="44">
        <v>0</v>
      </c>
      <c r="DK243" s="44">
        <v>0</v>
      </c>
      <c r="DL243" s="44">
        <v>0</v>
      </c>
      <c r="DM243" s="44">
        <v>0</v>
      </c>
      <c r="DN243" s="44">
        <v>0</v>
      </c>
      <c r="DO243" s="44">
        <v>0</v>
      </c>
      <c r="DP243" s="44">
        <v>0</v>
      </c>
      <c r="DQ243" s="44">
        <v>0</v>
      </c>
      <c r="DR243" s="44">
        <v>0</v>
      </c>
      <c r="DS243" s="44">
        <v>0</v>
      </c>
      <c r="DT243" s="44">
        <v>14.984759930714016</v>
      </c>
      <c r="DU243" s="44">
        <v>0</v>
      </c>
      <c r="DV243" s="44">
        <v>0</v>
      </c>
      <c r="DW243" s="44">
        <v>0</v>
      </c>
      <c r="DX243" s="44">
        <v>0</v>
      </c>
      <c r="DY243" s="44">
        <v>0</v>
      </c>
      <c r="DZ243" s="44">
        <v>0</v>
      </c>
      <c r="EA243" s="44">
        <v>0</v>
      </c>
      <c r="EB243" s="44">
        <v>0</v>
      </c>
    </row>
    <row r="244" spans="2:132" x14ac:dyDescent="0.25">
      <c r="B244" s="41" t="s">
        <v>333</v>
      </c>
      <c r="C244" s="47" t="s">
        <v>101</v>
      </c>
      <c r="D244" s="46">
        <v>3</v>
      </c>
      <c r="E244" s="86" t="s">
        <v>52</v>
      </c>
      <c r="F244" s="43">
        <v>1896.04</v>
      </c>
      <c r="G244" s="43">
        <v>338.51595348837213</v>
      </c>
      <c r="H244" s="44">
        <v>338.51595348837213</v>
      </c>
      <c r="I244" s="44">
        <v>224.9399216301066</v>
      </c>
      <c r="J244" s="44">
        <v>224.9399216301066</v>
      </c>
      <c r="K244" s="44">
        <v>348.67143209302333</v>
      </c>
      <c r="L244" s="44">
        <v>348.67143209302333</v>
      </c>
      <c r="M244" s="44">
        <v>185.81191999999999</v>
      </c>
      <c r="N244" s="44">
        <v>1342.3963200000001</v>
      </c>
      <c r="O244" s="44">
        <v>214.25251999999998</v>
      </c>
      <c r="P244" s="44">
        <v>62.760857776744196</v>
      </c>
      <c r="Q244" s="44">
        <v>62.760857776744196</v>
      </c>
      <c r="R244" s="44">
        <v>41.703861470221767</v>
      </c>
      <c r="S244" s="44">
        <v>41.703861470221767</v>
      </c>
      <c r="T244" s="44">
        <v>195.25600197209309</v>
      </c>
      <c r="U244" s="44">
        <v>195.25600197209309</v>
      </c>
      <c r="V244" s="44">
        <v>129.74534679624551</v>
      </c>
      <c r="W244" s="44">
        <v>129.74534679624551</v>
      </c>
      <c r="X244" s="44">
        <v>76.707715060465134</v>
      </c>
      <c r="Y244" s="44">
        <v>76.707715060465134</v>
      </c>
      <c r="Z244" s="44">
        <v>50.971386241382163</v>
      </c>
      <c r="AA244" s="44">
        <v>50.971386241382163</v>
      </c>
      <c r="AB244" s="44">
        <v>4.4555087574486878</v>
      </c>
      <c r="AC244" s="44">
        <v>10.346392785154169</v>
      </c>
      <c r="AD244" s="44">
        <v>4.203388132027194</v>
      </c>
      <c r="AE244" s="44">
        <v>17.069207971718523</v>
      </c>
      <c r="AF244" s="44">
        <v>53.10420257867986</v>
      </c>
      <c r="AG244" s="44">
        <v>20.862365298767084</v>
      </c>
      <c r="AH244" s="44">
        <v>94.828933176214022</v>
      </c>
      <c r="AJ244" s="63" t="s">
        <v>63</v>
      </c>
      <c r="AK244" s="44">
        <v>0</v>
      </c>
      <c r="AL244" s="44">
        <v>0</v>
      </c>
      <c r="AM244" s="44">
        <v>214.25251999999998</v>
      </c>
      <c r="AN244" s="44">
        <v>214.25251999999998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76.707715060465134</v>
      </c>
      <c r="AZ244" s="44">
        <v>0</v>
      </c>
      <c r="BA244" s="44">
        <v>0</v>
      </c>
      <c r="BB244" s="44">
        <v>0</v>
      </c>
      <c r="BC244" s="44">
        <v>76.707715060465134</v>
      </c>
      <c r="BD244" s="44">
        <v>76.707715060465134</v>
      </c>
      <c r="BE244" s="44">
        <v>0</v>
      </c>
      <c r="BF244" s="44">
        <v>0</v>
      </c>
      <c r="BG244" s="44">
        <v>0</v>
      </c>
      <c r="BH244" s="44">
        <v>76.707715060465134</v>
      </c>
      <c r="BI244" s="44">
        <v>50.971386241382163</v>
      </c>
      <c r="BJ244" s="44">
        <v>0</v>
      </c>
      <c r="BK244" s="44">
        <v>0</v>
      </c>
      <c r="BL244" s="44">
        <v>0</v>
      </c>
      <c r="BM244" s="44">
        <v>50.971386241382163</v>
      </c>
      <c r="BN244" s="44">
        <v>4.203388132027194</v>
      </c>
      <c r="BO244" s="44">
        <v>20.862365298767084</v>
      </c>
      <c r="BP244" s="44">
        <v>0</v>
      </c>
      <c r="BQ244" s="44">
        <v>0</v>
      </c>
      <c r="BR244" s="44">
        <v>0</v>
      </c>
      <c r="BS244" s="44">
        <v>20.862365298767084</v>
      </c>
      <c r="BT244" s="64">
        <v>2017</v>
      </c>
      <c r="BU244" s="44">
        <v>0</v>
      </c>
      <c r="BV244" s="44">
        <v>214.25251999999998</v>
      </c>
      <c r="BW244" s="44">
        <v>0</v>
      </c>
      <c r="BX244" s="44">
        <v>0</v>
      </c>
      <c r="BY244" s="44">
        <v>0</v>
      </c>
      <c r="BZ244" s="44">
        <v>0</v>
      </c>
      <c r="CA244" s="44">
        <v>0</v>
      </c>
      <c r="CB244" s="44">
        <v>0</v>
      </c>
      <c r="CC244" s="44">
        <v>0</v>
      </c>
      <c r="CD244" s="44">
        <v>0</v>
      </c>
      <c r="CE244" s="44">
        <v>0</v>
      </c>
      <c r="CF244" s="44">
        <v>76.707715060465134</v>
      </c>
      <c r="CG244" s="44">
        <v>0</v>
      </c>
      <c r="CH244" s="44">
        <v>0</v>
      </c>
      <c r="CI244" s="44">
        <v>0</v>
      </c>
      <c r="CJ244" s="44">
        <v>0</v>
      </c>
      <c r="CK244" s="44">
        <v>0</v>
      </c>
      <c r="CL244" s="44">
        <v>0</v>
      </c>
      <c r="CM244" s="44">
        <v>0</v>
      </c>
      <c r="CN244" s="44">
        <v>0</v>
      </c>
      <c r="CO244" s="44">
        <v>0</v>
      </c>
      <c r="CP244" s="44">
        <v>0</v>
      </c>
      <c r="CQ244" s="44">
        <v>0</v>
      </c>
      <c r="CR244" s="44">
        <v>0</v>
      </c>
      <c r="CS244" s="44">
        <v>0</v>
      </c>
      <c r="CT244" s="44">
        <v>0</v>
      </c>
      <c r="CU244" s="44">
        <v>0</v>
      </c>
      <c r="CV244" s="44">
        <v>0</v>
      </c>
      <c r="CW244" s="44">
        <v>0</v>
      </c>
      <c r="CX244" s="44">
        <v>0</v>
      </c>
      <c r="CY244" s="44">
        <v>0</v>
      </c>
      <c r="CZ244" s="44">
        <v>0</v>
      </c>
      <c r="DA244" s="44">
        <v>0</v>
      </c>
      <c r="DB244" s="44">
        <v>0</v>
      </c>
      <c r="DC244" s="44">
        <v>0</v>
      </c>
      <c r="DD244" s="44">
        <v>0</v>
      </c>
      <c r="DE244" s="44">
        <v>0</v>
      </c>
      <c r="DF244" s="44">
        <v>0</v>
      </c>
      <c r="DG244" s="44">
        <v>0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0</v>
      </c>
      <c r="DP244" s="44">
        <v>0</v>
      </c>
      <c r="DQ244" s="44">
        <v>0</v>
      </c>
      <c r="DR244" s="44">
        <v>0</v>
      </c>
      <c r="DS244" s="44">
        <v>0</v>
      </c>
      <c r="DT244" s="44">
        <v>20.862365298767084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</row>
    <row r="245" spans="2:132" x14ac:dyDescent="0.25">
      <c r="B245" s="41" t="s">
        <v>334</v>
      </c>
      <c r="C245" s="47" t="s">
        <v>101</v>
      </c>
      <c r="D245" s="46">
        <v>3</v>
      </c>
      <c r="E245" s="86" t="s">
        <v>52</v>
      </c>
      <c r="F245" s="43">
        <v>1220.9000000000001</v>
      </c>
      <c r="G245" s="43">
        <v>94.663953488372101</v>
      </c>
      <c r="H245" s="44">
        <v>94.663953488372101</v>
      </c>
      <c r="I245" s="44">
        <v>62.903098242316389</v>
      </c>
      <c r="J245" s="44">
        <v>62.903098242316389</v>
      </c>
      <c r="K245" s="44">
        <v>117.38330232558141</v>
      </c>
      <c r="L245" s="44">
        <v>117.38330232558141</v>
      </c>
      <c r="M245" s="44">
        <v>119.64820000000002</v>
      </c>
      <c r="N245" s="44">
        <v>832.65380000000005</v>
      </c>
      <c r="O245" s="44">
        <v>137.96170000000001</v>
      </c>
      <c r="P245" s="44">
        <v>21.128994418604652</v>
      </c>
      <c r="Q245" s="44">
        <v>21.128994418604652</v>
      </c>
      <c r="R245" s="44">
        <v>14.039971527685017</v>
      </c>
      <c r="S245" s="44">
        <v>14.039971527685017</v>
      </c>
      <c r="T245" s="44">
        <v>65.734649302325593</v>
      </c>
      <c r="U245" s="44">
        <v>65.734649302325593</v>
      </c>
      <c r="V245" s="44">
        <v>43.679911419464503</v>
      </c>
      <c r="W245" s="44">
        <v>43.679911419464503</v>
      </c>
      <c r="X245" s="44">
        <v>25.824326511627909</v>
      </c>
      <c r="Y245" s="44">
        <v>25.824326511627909</v>
      </c>
      <c r="Z245" s="44">
        <v>17.159965200503912</v>
      </c>
      <c r="AA245" s="44">
        <v>17.159965200503912</v>
      </c>
      <c r="AB245" s="44">
        <v>8.5219688490157672</v>
      </c>
      <c r="AC245" s="44">
        <v>19.062625654248819</v>
      </c>
      <c r="AD245" s="44">
        <v>8.0397424113627398</v>
      </c>
      <c r="AE245" s="44">
        <v>5.7464988966113548</v>
      </c>
      <c r="AF245" s="44">
        <v>17.877996567235328</v>
      </c>
      <c r="AG245" s="44">
        <v>7.0234986514138784</v>
      </c>
      <c r="AH245" s="44">
        <v>31.924993870063087</v>
      </c>
      <c r="AJ245" s="63" t="s">
        <v>63</v>
      </c>
      <c r="AK245" s="44">
        <v>0</v>
      </c>
      <c r="AL245" s="44">
        <v>0</v>
      </c>
      <c r="AM245" s="44">
        <v>137.96170000000001</v>
      </c>
      <c r="AN245" s="44">
        <v>137.96170000000001</v>
      </c>
      <c r="AO245" s="44">
        <v>0</v>
      </c>
      <c r="AP245" s="44">
        <v>0</v>
      </c>
      <c r="AQ245" s="44">
        <v>0</v>
      </c>
      <c r="AR245" s="44">
        <v>0</v>
      </c>
      <c r="AS245" s="44">
        <v>0</v>
      </c>
      <c r="AT245" s="44">
        <v>0</v>
      </c>
      <c r="AU245" s="44">
        <v>0</v>
      </c>
      <c r="AV245" s="44">
        <v>0</v>
      </c>
      <c r="AW245" s="44">
        <v>0</v>
      </c>
      <c r="AX245" s="44">
        <v>0</v>
      </c>
      <c r="AY245" s="44">
        <v>25.824326511627909</v>
      </c>
      <c r="AZ245" s="44">
        <v>0</v>
      </c>
      <c r="BA245" s="44">
        <v>0</v>
      </c>
      <c r="BB245" s="44">
        <v>0</v>
      </c>
      <c r="BC245" s="44">
        <v>25.824326511627909</v>
      </c>
      <c r="BD245" s="44">
        <v>25.824326511627909</v>
      </c>
      <c r="BE245" s="44">
        <v>0</v>
      </c>
      <c r="BF245" s="44">
        <v>0</v>
      </c>
      <c r="BG245" s="44">
        <v>0</v>
      </c>
      <c r="BH245" s="44">
        <v>25.824326511627909</v>
      </c>
      <c r="BI245" s="44">
        <v>17.159965200503912</v>
      </c>
      <c r="BJ245" s="44">
        <v>0</v>
      </c>
      <c r="BK245" s="44">
        <v>0</v>
      </c>
      <c r="BL245" s="44">
        <v>0</v>
      </c>
      <c r="BM245" s="44">
        <v>17.159965200503912</v>
      </c>
      <c r="BN245" s="44">
        <v>8.0397424113627398</v>
      </c>
      <c r="BO245" s="44">
        <v>7.0234986514138784</v>
      </c>
      <c r="BP245" s="44">
        <v>0</v>
      </c>
      <c r="BQ245" s="44">
        <v>0</v>
      </c>
      <c r="BR245" s="44">
        <v>0</v>
      </c>
      <c r="BS245" s="44">
        <v>7.0234986514138784</v>
      </c>
      <c r="BT245" s="64">
        <v>2017</v>
      </c>
      <c r="BU245" s="44">
        <v>0</v>
      </c>
      <c r="BV245" s="44">
        <v>137.96170000000001</v>
      </c>
      <c r="BW245" s="44">
        <v>0</v>
      </c>
      <c r="BX245" s="44">
        <v>0</v>
      </c>
      <c r="BY245" s="44">
        <v>0</v>
      </c>
      <c r="BZ245" s="44">
        <v>0</v>
      </c>
      <c r="CA245" s="44">
        <v>0</v>
      </c>
      <c r="CB245" s="44">
        <v>0</v>
      </c>
      <c r="CC245" s="44">
        <v>0</v>
      </c>
      <c r="CD245" s="44">
        <v>0</v>
      </c>
      <c r="CE245" s="44">
        <v>0</v>
      </c>
      <c r="CF245" s="44">
        <v>25.824326511627909</v>
      </c>
      <c r="CG245" s="44">
        <v>0</v>
      </c>
      <c r="CH245" s="44">
        <v>0</v>
      </c>
      <c r="CI245" s="44">
        <v>0</v>
      </c>
      <c r="CJ245" s="44">
        <v>0</v>
      </c>
      <c r="CK245" s="44">
        <v>0</v>
      </c>
      <c r="CL245" s="44">
        <v>0</v>
      </c>
      <c r="CM245" s="44">
        <v>0</v>
      </c>
      <c r="CN245" s="44">
        <v>0</v>
      </c>
      <c r="CO245" s="44">
        <v>0</v>
      </c>
      <c r="CP245" s="44">
        <v>0</v>
      </c>
      <c r="CQ245" s="44">
        <v>0</v>
      </c>
      <c r="CR245" s="44">
        <v>0</v>
      </c>
      <c r="CS245" s="44">
        <v>0</v>
      </c>
      <c r="CT245" s="44">
        <v>0</v>
      </c>
      <c r="CU245" s="44">
        <v>0</v>
      </c>
      <c r="CV245" s="44">
        <v>0</v>
      </c>
      <c r="CW245" s="44">
        <v>0</v>
      </c>
      <c r="CX245" s="44">
        <v>0</v>
      </c>
      <c r="CY245" s="44">
        <v>0</v>
      </c>
      <c r="CZ245" s="44">
        <v>0</v>
      </c>
      <c r="DA245" s="44">
        <v>0</v>
      </c>
      <c r="DB245" s="44">
        <v>0</v>
      </c>
      <c r="DC245" s="44">
        <v>0</v>
      </c>
      <c r="DD245" s="44">
        <v>0</v>
      </c>
      <c r="DE245" s="44">
        <v>0</v>
      </c>
      <c r="DF245" s="44">
        <v>0</v>
      </c>
      <c r="DG245" s="44">
        <v>0</v>
      </c>
      <c r="DH245" s="44">
        <v>0</v>
      </c>
      <c r="DI245" s="44">
        <v>0</v>
      </c>
      <c r="DJ245" s="44">
        <v>0</v>
      </c>
      <c r="DK245" s="44">
        <v>0</v>
      </c>
      <c r="DL245" s="44">
        <v>0</v>
      </c>
      <c r="DM245" s="44">
        <v>0</v>
      </c>
      <c r="DN245" s="44">
        <v>0</v>
      </c>
      <c r="DO245" s="44">
        <v>0</v>
      </c>
      <c r="DP245" s="44">
        <v>0</v>
      </c>
      <c r="DQ245" s="44">
        <v>0</v>
      </c>
      <c r="DR245" s="44">
        <v>0</v>
      </c>
      <c r="DS245" s="44">
        <v>0</v>
      </c>
      <c r="DT245" s="44">
        <v>7.0234986514138784</v>
      </c>
      <c r="DU245" s="44">
        <v>0</v>
      </c>
      <c r="DV245" s="44">
        <v>0</v>
      </c>
      <c r="DW245" s="44">
        <v>0</v>
      </c>
      <c r="DX245" s="44">
        <v>0</v>
      </c>
      <c r="DY245" s="44">
        <v>0</v>
      </c>
      <c r="DZ245" s="44">
        <v>0</v>
      </c>
      <c r="EA245" s="44">
        <v>0</v>
      </c>
      <c r="EB245" s="44">
        <v>0</v>
      </c>
    </row>
    <row r="246" spans="2:132" x14ac:dyDescent="0.25">
      <c r="B246" s="41" t="s">
        <v>335</v>
      </c>
      <c r="C246" s="47" t="s">
        <v>101</v>
      </c>
      <c r="D246" s="46">
        <v>3</v>
      </c>
      <c r="E246" s="86" t="s">
        <v>52</v>
      </c>
      <c r="F246" s="43">
        <v>856.9</v>
      </c>
      <c r="G246" s="43">
        <v>86.280348837209303</v>
      </c>
      <c r="H246" s="44">
        <v>86.280348837209303</v>
      </c>
      <c r="I246" s="44">
        <v>57.332290267751802</v>
      </c>
      <c r="J246" s="44">
        <v>57.332290267751802</v>
      </c>
      <c r="K246" s="44">
        <v>95.77118720930234</v>
      </c>
      <c r="L246" s="44">
        <v>95.77118720930234</v>
      </c>
      <c r="M246" s="44">
        <v>83.976199999999992</v>
      </c>
      <c r="N246" s="44">
        <v>606.68520000000001</v>
      </c>
      <c r="O246" s="44">
        <v>96.829700000000003</v>
      </c>
      <c r="P246" s="44">
        <v>17.23881369767442</v>
      </c>
      <c r="Q246" s="44">
        <v>17.23881369767442</v>
      </c>
      <c r="R246" s="44">
        <v>11.454991595496811</v>
      </c>
      <c r="S246" s="44">
        <v>11.454991595496811</v>
      </c>
      <c r="T246" s="44">
        <v>53.631864837209314</v>
      </c>
      <c r="U246" s="44">
        <v>53.631864837209314</v>
      </c>
      <c r="V246" s="44">
        <v>35.637751630434529</v>
      </c>
      <c r="W246" s="44">
        <v>35.637751630434529</v>
      </c>
      <c r="X246" s="44">
        <v>21.069661186046513</v>
      </c>
      <c r="Y246" s="44">
        <v>21.069661186046513</v>
      </c>
      <c r="Z246" s="44">
        <v>14.000545283384991</v>
      </c>
      <c r="AA246" s="44">
        <v>14.000545283384991</v>
      </c>
      <c r="AB246" s="44">
        <v>7.3309700229734549</v>
      </c>
      <c r="AC246" s="44">
        <v>17.023666540228444</v>
      </c>
      <c r="AD246" s="44">
        <v>6.9161377674990767</v>
      </c>
      <c r="AE246" s="44">
        <v>4.6884779242190184</v>
      </c>
      <c r="AF246" s="44">
        <v>14.58637576423695</v>
      </c>
      <c r="AG246" s="44">
        <v>5.7303619073788008</v>
      </c>
      <c r="AH246" s="44">
        <v>26.047099578994551</v>
      </c>
      <c r="AJ246" s="63" t="s">
        <v>63</v>
      </c>
      <c r="AK246" s="44">
        <v>0</v>
      </c>
      <c r="AL246" s="44">
        <v>0</v>
      </c>
      <c r="AM246" s="44">
        <v>96.829700000000003</v>
      </c>
      <c r="AN246" s="44">
        <v>96.829700000000003</v>
      </c>
      <c r="AO246" s="44">
        <v>0</v>
      </c>
      <c r="AP246" s="44">
        <v>0</v>
      </c>
      <c r="AQ246" s="44">
        <v>0</v>
      </c>
      <c r="AR246" s="44">
        <v>0</v>
      </c>
      <c r="AS246" s="44">
        <v>0</v>
      </c>
      <c r="AT246" s="44">
        <v>0</v>
      </c>
      <c r="AU246" s="44">
        <v>0</v>
      </c>
      <c r="AV246" s="44">
        <v>0</v>
      </c>
      <c r="AW246" s="44">
        <v>0</v>
      </c>
      <c r="AX246" s="44">
        <v>0</v>
      </c>
      <c r="AY246" s="44">
        <v>21.069661186046513</v>
      </c>
      <c r="AZ246" s="44">
        <v>0</v>
      </c>
      <c r="BA246" s="44">
        <v>0</v>
      </c>
      <c r="BB246" s="44">
        <v>0</v>
      </c>
      <c r="BC246" s="44">
        <v>21.069661186046513</v>
      </c>
      <c r="BD246" s="44">
        <v>21.069661186046513</v>
      </c>
      <c r="BE246" s="44">
        <v>0</v>
      </c>
      <c r="BF246" s="44">
        <v>0</v>
      </c>
      <c r="BG246" s="44">
        <v>0</v>
      </c>
      <c r="BH246" s="44">
        <v>21.069661186046513</v>
      </c>
      <c r="BI246" s="44">
        <v>14.000545283384991</v>
      </c>
      <c r="BJ246" s="44">
        <v>0</v>
      </c>
      <c r="BK246" s="44">
        <v>0</v>
      </c>
      <c r="BL246" s="44">
        <v>0</v>
      </c>
      <c r="BM246" s="44">
        <v>14.000545283384991</v>
      </c>
      <c r="BN246" s="44">
        <v>6.9161377674990767</v>
      </c>
      <c r="BO246" s="44">
        <v>5.7303619073788008</v>
      </c>
      <c r="BP246" s="44">
        <v>0</v>
      </c>
      <c r="BQ246" s="44">
        <v>0</v>
      </c>
      <c r="BR246" s="44">
        <v>0</v>
      </c>
      <c r="BS246" s="44">
        <v>5.7303619073788008</v>
      </c>
      <c r="BT246" s="64">
        <v>2017</v>
      </c>
      <c r="BU246" s="44">
        <v>0</v>
      </c>
      <c r="BV246" s="44">
        <v>96.829700000000003</v>
      </c>
      <c r="BW246" s="44">
        <v>0</v>
      </c>
      <c r="BX246" s="44">
        <v>0</v>
      </c>
      <c r="BY246" s="44">
        <v>0</v>
      </c>
      <c r="BZ246" s="44">
        <v>0</v>
      </c>
      <c r="CA246" s="44">
        <v>0</v>
      </c>
      <c r="CB246" s="44">
        <v>0</v>
      </c>
      <c r="CC246" s="44">
        <v>0</v>
      </c>
      <c r="CD246" s="44">
        <v>0</v>
      </c>
      <c r="CE246" s="44">
        <v>0</v>
      </c>
      <c r="CF246" s="44">
        <v>21.069661186046513</v>
      </c>
      <c r="CG246" s="44">
        <v>0</v>
      </c>
      <c r="CH246" s="44">
        <v>0</v>
      </c>
      <c r="CI246" s="44">
        <v>0</v>
      </c>
      <c r="CJ246" s="44">
        <v>0</v>
      </c>
      <c r="CK246" s="44">
        <v>0</v>
      </c>
      <c r="CL246" s="44">
        <v>0</v>
      </c>
      <c r="CM246" s="44">
        <v>0</v>
      </c>
      <c r="CN246" s="44">
        <v>0</v>
      </c>
      <c r="CO246" s="44">
        <v>0</v>
      </c>
      <c r="CP246" s="44">
        <v>0</v>
      </c>
      <c r="CQ246" s="44">
        <v>0</v>
      </c>
      <c r="CR246" s="44">
        <v>0</v>
      </c>
      <c r="CS246" s="44">
        <v>0</v>
      </c>
      <c r="CT246" s="44">
        <v>0</v>
      </c>
      <c r="CU246" s="44">
        <v>0</v>
      </c>
      <c r="CV246" s="44">
        <v>0</v>
      </c>
      <c r="CW246" s="44">
        <v>0</v>
      </c>
      <c r="CX246" s="44">
        <v>0</v>
      </c>
      <c r="CY246" s="44">
        <v>0</v>
      </c>
      <c r="CZ246" s="44">
        <v>0</v>
      </c>
      <c r="DA246" s="44">
        <v>0</v>
      </c>
      <c r="DB246" s="44">
        <v>0</v>
      </c>
      <c r="DC246" s="44">
        <v>0</v>
      </c>
      <c r="DD246" s="44">
        <v>0</v>
      </c>
      <c r="DE246" s="44">
        <v>0</v>
      </c>
      <c r="DF246" s="44">
        <v>0</v>
      </c>
      <c r="DG246" s="44">
        <v>0</v>
      </c>
      <c r="DH246" s="44">
        <v>0</v>
      </c>
      <c r="DI246" s="44">
        <v>0</v>
      </c>
      <c r="DJ246" s="44">
        <v>0</v>
      </c>
      <c r="DK246" s="44">
        <v>0</v>
      </c>
      <c r="DL246" s="44">
        <v>0</v>
      </c>
      <c r="DM246" s="44">
        <v>0</v>
      </c>
      <c r="DN246" s="44">
        <v>0</v>
      </c>
      <c r="DO246" s="44">
        <v>0</v>
      </c>
      <c r="DP246" s="44">
        <v>0</v>
      </c>
      <c r="DQ246" s="44">
        <v>0</v>
      </c>
      <c r="DR246" s="44">
        <v>0</v>
      </c>
      <c r="DS246" s="44">
        <v>0</v>
      </c>
      <c r="DT246" s="44">
        <v>5.7303619073788008</v>
      </c>
      <c r="DU246" s="44">
        <v>0</v>
      </c>
      <c r="DV246" s="44">
        <v>0</v>
      </c>
      <c r="DW246" s="44">
        <v>0</v>
      </c>
      <c r="DX246" s="44">
        <v>0</v>
      </c>
      <c r="DY246" s="44">
        <v>0</v>
      </c>
      <c r="DZ246" s="44">
        <v>0</v>
      </c>
      <c r="EA246" s="44">
        <v>0</v>
      </c>
      <c r="EB246" s="44">
        <v>0</v>
      </c>
    </row>
    <row r="247" spans="2:132" x14ac:dyDescent="0.25">
      <c r="B247" s="41" t="s">
        <v>336</v>
      </c>
      <c r="C247" s="50">
        <v>1</v>
      </c>
      <c r="D247" s="46">
        <v>3</v>
      </c>
      <c r="E247" s="86" t="s">
        <v>52</v>
      </c>
      <c r="F247" s="43">
        <v>848.9</v>
      </c>
      <c r="G247" s="43">
        <v>175.22441860465119</v>
      </c>
      <c r="H247" s="44">
        <v>175.22441860465119</v>
      </c>
      <c r="I247" s="44">
        <v>116.4345921734088</v>
      </c>
      <c r="J247" s="44">
        <v>116.4345921734088</v>
      </c>
      <c r="K247" s="44">
        <v>180.48115116279072</v>
      </c>
      <c r="L247" s="44">
        <v>180.48115116279072</v>
      </c>
      <c r="M247" s="44">
        <v>100.17019999999999</v>
      </c>
      <c r="N247" s="44">
        <v>617.99919999999997</v>
      </c>
      <c r="O247" s="44">
        <v>112.9037</v>
      </c>
      <c r="P247" s="44">
        <v>36.096230232558149</v>
      </c>
      <c r="Q247" s="44">
        <v>36.096230232558149</v>
      </c>
      <c r="R247" s="44">
        <v>23.985525987722216</v>
      </c>
      <c r="S247" s="44">
        <v>23.985525987722216</v>
      </c>
      <c r="T247" s="44">
        <v>108.28869069767443</v>
      </c>
      <c r="U247" s="44">
        <v>108.28869069767443</v>
      </c>
      <c r="V247" s="44">
        <v>71.956577963166637</v>
      </c>
      <c r="W247" s="44">
        <v>71.956577963166637</v>
      </c>
      <c r="X247" s="44">
        <v>45.120287790697681</v>
      </c>
      <c r="Y247" s="44">
        <v>45.120287790697681</v>
      </c>
      <c r="Z247" s="44">
        <v>29.981907484652766</v>
      </c>
      <c r="AA247" s="44">
        <v>29.981907484652766</v>
      </c>
      <c r="AB247" s="44">
        <v>4.1762769785109333</v>
      </c>
      <c r="AC247" s="44">
        <v>8.5885018089151401</v>
      </c>
      <c r="AD247" s="44">
        <v>3.7657277162166385</v>
      </c>
      <c r="AE247" s="44">
        <v>9.8171708077398989</v>
      </c>
      <c r="AF247" s="44">
        <v>29.45151242321969</v>
      </c>
      <c r="AG247" s="44">
        <v>12.271463509674872</v>
      </c>
      <c r="AH247" s="44">
        <v>49.085854038699487</v>
      </c>
      <c r="AJ247" s="63" t="s">
        <v>63</v>
      </c>
      <c r="AK247" s="44">
        <v>0</v>
      </c>
      <c r="AL247" s="44">
        <v>0</v>
      </c>
      <c r="AM247" s="44">
        <v>112.9037</v>
      </c>
      <c r="AN247" s="44">
        <v>112.9037</v>
      </c>
      <c r="AO247" s="44">
        <v>0</v>
      </c>
      <c r="AP247" s="44">
        <v>0</v>
      </c>
      <c r="AQ247" s="44">
        <v>0</v>
      </c>
      <c r="AR247" s="44">
        <v>0</v>
      </c>
      <c r="AS247" s="44">
        <v>0</v>
      </c>
      <c r="AT247" s="44">
        <v>0</v>
      </c>
      <c r="AU247" s="44">
        <v>0</v>
      </c>
      <c r="AV247" s="44">
        <v>0</v>
      </c>
      <c r="AW247" s="44">
        <v>0</v>
      </c>
      <c r="AX247" s="44">
        <v>0</v>
      </c>
      <c r="AY247" s="44">
        <v>45.120287790697681</v>
      </c>
      <c r="AZ247" s="44">
        <v>0</v>
      </c>
      <c r="BA247" s="44">
        <v>0</v>
      </c>
      <c r="BB247" s="44">
        <v>0</v>
      </c>
      <c r="BC247" s="44">
        <v>45.120287790697681</v>
      </c>
      <c r="BD247" s="44">
        <v>45.120287790697681</v>
      </c>
      <c r="BE247" s="44">
        <v>0</v>
      </c>
      <c r="BF247" s="44">
        <v>0</v>
      </c>
      <c r="BG247" s="44">
        <v>0</v>
      </c>
      <c r="BH247" s="44">
        <v>45.120287790697681</v>
      </c>
      <c r="BI247" s="44">
        <v>29.981907484652766</v>
      </c>
      <c r="BJ247" s="44">
        <v>0</v>
      </c>
      <c r="BK247" s="44">
        <v>0</v>
      </c>
      <c r="BL247" s="44">
        <v>0</v>
      </c>
      <c r="BM247" s="44">
        <v>29.981907484652766</v>
      </c>
      <c r="BN247" s="44">
        <v>3.7657277162166385</v>
      </c>
      <c r="BO247" s="44">
        <v>12.271463509674872</v>
      </c>
      <c r="BP247" s="44">
        <v>0</v>
      </c>
      <c r="BQ247" s="44">
        <v>0</v>
      </c>
      <c r="BR247" s="44">
        <v>0</v>
      </c>
      <c r="BS247" s="44">
        <v>12.271463509674872</v>
      </c>
      <c r="BT247" s="64">
        <v>2017</v>
      </c>
      <c r="BU247" s="44">
        <v>0</v>
      </c>
      <c r="BV247" s="44">
        <v>112.9037</v>
      </c>
      <c r="BW247" s="44">
        <v>0</v>
      </c>
      <c r="BX247" s="44">
        <v>0</v>
      </c>
      <c r="BY247" s="44">
        <v>0</v>
      </c>
      <c r="BZ247" s="44">
        <v>0</v>
      </c>
      <c r="CA247" s="44">
        <v>0</v>
      </c>
      <c r="CB247" s="44">
        <v>0</v>
      </c>
      <c r="CC247" s="44">
        <v>0</v>
      </c>
      <c r="CD247" s="44">
        <v>0</v>
      </c>
      <c r="CE247" s="44">
        <v>0</v>
      </c>
      <c r="CF247" s="44">
        <v>45.120287790697681</v>
      </c>
      <c r="CG247" s="44">
        <v>0</v>
      </c>
      <c r="CH247" s="44">
        <v>0</v>
      </c>
      <c r="CI247" s="44">
        <v>0</v>
      </c>
      <c r="CJ247" s="44">
        <v>0</v>
      </c>
      <c r="CK247" s="44">
        <v>0</v>
      </c>
      <c r="CL247" s="44">
        <v>0</v>
      </c>
      <c r="CM247" s="44">
        <v>0</v>
      </c>
      <c r="CN247" s="44">
        <v>0</v>
      </c>
      <c r="CO247" s="44">
        <v>0</v>
      </c>
      <c r="CP247" s="44">
        <v>0</v>
      </c>
      <c r="CQ247" s="44">
        <v>0</v>
      </c>
      <c r="CR247" s="44">
        <v>0</v>
      </c>
      <c r="CS247" s="44">
        <v>0</v>
      </c>
      <c r="CT247" s="44">
        <v>0</v>
      </c>
      <c r="CU247" s="44">
        <v>0</v>
      </c>
      <c r="CV247" s="44">
        <v>0</v>
      </c>
      <c r="CW247" s="44">
        <v>0</v>
      </c>
      <c r="CX247" s="44">
        <v>0</v>
      </c>
      <c r="CY247" s="44">
        <v>0</v>
      </c>
      <c r="CZ247" s="44">
        <v>0</v>
      </c>
      <c r="DA247" s="44">
        <v>0</v>
      </c>
      <c r="DB247" s="44">
        <v>0</v>
      </c>
      <c r="DC247" s="44">
        <v>0</v>
      </c>
      <c r="DD247" s="44">
        <v>0</v>
      </c>
      <c r="DE247" s="44">
        <v>0</v>
      </c>
      <c r="DF247" s="44">
        <v>0</v>
      </c>
      <c r="DG247" s="44">
        <v>0</v>
      </c>
      <c r="DH247" s="44">
        <v>0</v>
      </c>
      <c r="DI247" s="44">
        <v>0</v>
      </c>
      <c r="DJ247" s="44">
        <v>0</v>
      </c>
      <c r="DK247" s="44">
        <v>0</v>
      </c>
      <c r="DL247" s="44">
        <v>0</v>
      </c>
      <c r="DM247" s="44">
        <v>0</v>
      </c>
      <c r="DN247" s="44">
        <v>0</v>
      </c>
      <c r="DO247" s="44">
        <v>0</v>
      </c>
      <c r="DP247" s="44">
        <v>0</v>
      </c>
      <c r="DQ247" s="44">
        <v>0</v>
      </c>
      <c r="DR247" s="44">
        <v>0</v>
      </c>
      <c r="DS247" s="44">
        <v>0</v>
      </c>
      <c r="DT247" s="44">
        <v>12.271463509674872</v>
      </c>
      <c r="DU247" s="44">
        <v>0</v>
      </c>
      <c r="DV247" s="44">
        <v>0</v>
      </c>
      <c r="DW247" s="44">
        <v>0</v>
      </c>
      <c r="DX247" s="44">
        <v>0</v>
      </c>
      <c r="DY247" s="44">
        <v>0</v>
      </c>
      <c r="DZ247" s="44">
        <v>0</v>
      </c>
      <c r="EA247" s="44">
        <v>0</v>
      </c>
      <c r="EB247" s="44">
        <v>0</v>
      </c>
    </row>
    <row r="248" spans="2:132" x14ac:dyDescent="0.25">
      <c r="B248" s="41" t="s">
        <v>337</v>
      </c>
      <c r="C248" s="47" t="s">
        <v>101</v>
      </c>
      <c r="D248" s="46">
        <v>3</v>
      </c>
      <c r="E248" s="86" t="s">
        <v>52</v>
      </c>
      <c r="F248" s="43">
        <v>728.25</v>
      </c>
      <c r="G248" s="43">
        <v>113.81903488372092</v>
      </c>
      <c r="H248" s="44">
        <v>113.81903488372092</v>
      </c>
      <c r="I248" s="44">
        <v>75.631427479053755</v>
      </c>
      <c r="J248" s="44">
        <v>75.631427479053755</v>
      </c>
      <c r="K248" s="44">
        <v>117.23360593023254</v>
      </c>
      <c r="L248" s="44">
        <v>117.23360593023254</v>
      </c>
      <c r="M248" s="44">
        <v>71.368499999999997</v>
      </c>
      <c r="N248" s="44">
        <v>515.601</v>
      </c>
      <c r="O248" s="44">
        <v>82.292249999999996</v>
      </c>
      <c r="P248" s="44">
        <v>21.102049067441857</v>
      </c>
      <c r="Q248" s="44">
        <v>21.102049067441857</v>
      </c>
      <c r="R248" s="44">
        <v>14.022066654616568</v>
      </c>
      <c r="S248" s="44">
        <v>14.022066654616568</v>
      </c>
      <c r="T248" s="44">
        <v>65.650819320930225</v>
      </c>
      <c r="U248" s="44">
        <v>65.650819320930225</v>
      </c>
      <c r="V248" s="44">
        <v>43.62420736991821</v>
      </c>
      <c r="W248" s="44">
        <v>43.62420736991821</v>
      </c>
      <c r="X248" s="44">
        <v>25.791393304651159</v>
      </c>
      <c r="Y248" s="44">
        <v>25.791393304651159</v>
      </c>
      <c r="Z248" s="44">
        <v>17.138081466753583</v>
      </c>
      <c r="AA248" s="44">
        <v>17.138081466753583</v>
      </c>
      <c r="AB248" s="44">
        <v>5.0897276241732117</v>
      </c>
      <c r="AC248" s="44">
        <v>11.819148841556745</v>
      </c>
      <c r="AD248" s="44">
        <v>4.8017189181671203</v>
      </c>
      <c r="AE248" s="44">
        <v>5.7391705104298785</v>
      </c>
      <c r="AF248" s="44">
        <v>17.855197143559622</v>
      </c>
      <c r="AG248" s="44">
        <v>7.0145417349698507</v>
      </c>
      <c r="AH248" s="44">
        <v>31.884280613499325</v>
      </c>
      <c r="AJ248" s="63" t="s">
        <v>63</v>
      </c>
      <c r="AK248" s="44">
        <v>0</v>
      </c>
      <c r="AL248" s="44">
        <v>0</v>
      </c>
      <c r="AM248" s="44">
        <v>82.292249999999996</v>
      </c>
      <c r="AN248" s="44">
        <v>82.292249999999996</v>
      </c>
      <c r="AO248" s="44">
        <v>0</v>
      </c>
      <c r="AP248" s="44">
        <v>0</v>
      </c>
      <c r="AQ248" s="44">
        <v>0</v>
      </c>
      <c r="AR248" s="44">
        <v>0</v>
      </c>
      <c r="AS248" s="44">
        <v>0</v>
      </c>
      <c r="AT248" s="44">
        <v>0</v>
      </c>
      <c r="AU248" s="44">
        <v>0</v>
      </c>
      <c r="AV248" s="44">
        <v>0</v>
      </c>
      <c r="AW248" s="44">
        <v>0</v>
      </c>
      <c r="AX248" s="44">
        <v>0</v>
      </c>
      <c r="AY248" s="44">
        <v>25.791393304651159</v>
      </c>
      <c r="AZ248" s="44">
        <v>0</v>
      </c>
      <c r="BA248" s="44">
        <v>0</v>
      </c>
      <c r="BB248" s="44">
        <v>0</v>
      </c>
      <c r="BC248" s="44">
        <v>25.791393304651159</v>
      </c>
      <c r="BD248" s="44">
        <v>25.791393304651159</v>
      </c>
      <c r="BE248" s="44">
        <v>0</v>
      </c>
      <c r="BF248" s="44">
        <v>0</v>
      </c>
      <c r="BG248" s="44">
        <v>0</v>
      </c>
      <c r="BH248" s="44">
        <v>25.791393304651159</v>
      </c>
      <c r="BI248" s="44">
        <v>17.138081466753583</v>
      </c>
      <c r="BJ248" s="44">
        <v>0</v>
      </c>
      <c r="BK248" s="44">
        <v>0</v>
      </c>
      <c r="BL248" s="44">
        <v>0</v>
      </c>
      <c r="BM248" s="44">
        <v>17.138081466753583</v>
      </c>
      <c r="BN248" s="44">
        <v>4.8017189181671203</v>
      </c>
      <c r="BO248" s="44">
        <v>7.0145417349698507</v>
      </c>
      <c r="BP248" s="44">
        <v>0</v>
      </c>
      <c r="BQ248" s="44">
        <v>0</v>
      </c>
      <c r="BR248" s="44">
        <v>0</v>
      </c>
      <c r="BS248" s="44">
        <v>7.0145417349698507</v>
      </c>
      <c r="BT248" s="64">
        <v>2017</v>
      </c>
      <c r="BU248" s="44">
        <v>0</v>
      </c>
      <c r="BV248" s="44">
        <v>82.292249999999996</v>
      </c>
      <c r="BW248" s="44">
        <v>0</v>
      </c>
      <c r="BX248" s="44">
        <v>0</v>
      </c>
      <c r="BY248" s="44">
        <v>0</v>
      </c>
      <c r="BZ248" s="44">
        <v>0</v>
      </c>
      <c r="CA248" s="44">
        <v>0</v>
      </c>
      <c r="CB248" s="44">
        <v>0</v>
      </c>
      <c r="CC248" s="44">
        <v>0</v>
      </c>
      <c r="CD248" s="44">
        <v>0</v>
      </c>
      <c r="CE248" s="44">
        <v>0</v>
      </c>
      <c r="CF248" s="44">
        <v>25.791393304651159</v>
      </c>
      <c r="CG248" s="44">
        <v>0</v>
      </c>
      <c r="CH248" s="44">
        <v>0</v>
      </c>
      <c r="CI248" s="44">
        <v>0</v>
      </c>
      <c r="CJ248" s="44">
        <v>0</v>
      </c>
      <c r="CK248" s="44">
        <v>0</v>
      </c>
      <c r="CL248" s="44">
        <v>0</v>
      </c>
      <c r="CM248" s="44">
        <v>0</v>
      </c>
      <c r="CN248" s="44">
        <v>0</v>
      </c>
      <c r="CO248" s="44">
        <v>0</v>
      </c>
      <c r="CP248" s="44">
        <v>0</v>
      </c>
      <c r="CQ248" s="44">
        <v>0</v>
      </c>
      <c r="CR248" s="44">
        <v>0</v>
      </c>
      <c r="CS248" s="44">
        <v>0</v>
      </c>
      <c r="CT248" s="44">
        <v>0</v>
      </c>
      <c r="CU248" s="44">
        <v>0</v>
      </c>
      <c r="CV248" s="44">
        <v>0</v>
      </c>
      <c r="CW248" s="44">
        <v>0</v>
      </c>
      <c r="CX248" s="44">
        <v>0</v>
      </c>
      <c r="CY248" s="44">
        <v>0</v>
      </c>
      <c r="CZ248" s="44">
        <v>0</v>
      </c>
      <c r="DA248" s="44">
        <v>0</v>
      </c>
      <c r="DB248" s="44">
        <v>0</v>
      </c>
      <c r="DC248" s="44">
        <v>0</v>
      </c>
      <c r="DD248" s="44">
        <v>0</v>
      </c>
      <c r="DE248" s="44">
        <v>0</v>
      </c>
      <c r="DF248" s="44">
        <v>0</v>
      </c>
      <c r="DG248" s="44">
        <v>0</v>
      </c>
      <c r="DH248" s="44">
        <v>0</v>
      </c>
      <c r="DI248" s="44">
        <v>0</v>
      </c>
      <c r="DJ248" s="44">
        <v>0</v>
      </c>
      <c r="DK248" s="44">
        <v>0</v>
      </c>
      <c r="DL248" s="44">
        <v>0</v>
      </c>
      <c r="DM248" s="44">
        <v>0</v>
      </c>
      <c r="DN248" s="44">
        <v>0</v>
      </c>
      <c r="DO248" s="44">
        <v>0</v>
      </c>
      <c r="DP248" s="44">
        <v>0</v>
      </c>
      <c r="DQ248" s="44">
        <v>0</v>
      </c>
      <c r="DR248" s="44">
        <v>0</v>
      </c>
      <c r="DS248" s="44">
        <v>0</v>
      </c>
      <c r="DT248" s="44">
        <v>7.0145417349698507</v>
      </c>
      <c r="DU248" s="44">
        <v>0</v>
      </c>
      <c r="DV248" s="44">
        <v>0</v>
      </c>
      <c r="DW248" s="44">
        <v>0</v>
      </c>
      <c r="DX248" s="44">
        <v>0</v>
      </c>
      <c r="DY248" s="44">
        <v>0</v>
      </c>
      <c r="DZ248" s="44">
        <v>0</v>
      </c>
      <c r="EA248" s="44">
        <v>0</v>
      </c>
      <c r="EB248" s="44">
        <v>0</v>
      </c>
    </row>
    <row r="249" spans="2:132" x14ac:dyDescent="0.25">
      <c r="B249" s="41" t="s">
        <v>338</v>
      </c>
      <c r="C249" s="47" t="s">
        <v>101</v>
      </c>
      <c r="D249" s="46">
        <v>3</v>
      </c>
      <c r="E249" s="86" t="s">
        <v>52</v>
      </c>
      <c r="F249" s="43">
        <v>735.72</v>
      </c>
      <c r="G249" s="43">
        <v>118.64153488372094</v>
      </c>
      <c r="H249" s="44">
        <v>118.64153488372094</v>
      </c>
      <c r="I249" s="44">
        <v>78.835922749905023</v>
      </c>
      <c r="J249" s="44">
        <v>78.835922749905023</v>
      </c>
      <c r="K249" s="44">
        <v>122.20078093023257</v>
      </c>
      <c r="L249" s="44">
        <v>122.20078093023257</v>
      </c>
      <c r="M249" s="44">
        <v>72.100560000000002</v>
      </c>
      <c r="N249" s="44">
        <v>520.88976000000002</v>
      </c>
      <c r="O249" s="44">
        <v>83.136359999999996</v>
      </c>
      <c r="P249" s="44">
        <v>21.996140567441863</v>
      </c>
      <c r="Q249" s="44">
        <v>21.996140567441863</v>
      </c>
      <c r="R249" s="44">
        <v>14.616180077832391</v>
      </c>
      <c r="S249" s="44">
        <v>14.616180077832391</v>
      </c>
      <c r="T249" s="44">
        <v>68.432437320930248</v>
      </c>
      <c r="U249" s="44">
        <v>68.432437320930248</v>
      </c>
      <c r="V249" s="44">
        <v>45.472560242145221</v>
      </c>
      <c r="W249" s="44">
        <v>45.472560242145221</v>
      </c>
      <c r="X249" s="44">
        <v>26.884171804651164</v>
      </c>
      <c r="Y249" s="44">
        <v>26.884171804651164</v>
      </c>
      <c r="Z249" s="44">
        <v>17.864220095128477</v>
      </c>
      <c r="AA249" s="44">
        <v>17.864220095128477</v>
      </c>
      <c r="AB249" s="44">
        <v>4.932927729137055</v>
      </c>
      <c r="AC249" s="44">
        <v>11.455034799585027</v>
      </c>
      <c r="AD249" s="44">
        <v>4.6537917444641792</v>
      </c>
      <c r="AE249" s="44">
        <v>5.9823385342566802</v>
      </c>
      <c r="AF249" s="44">
        <v>18.61171988435412</v>
      </c>
      <c r="AG249" s="44">
        <v>7.3117470974248304</v>
      </c>
      <c r="AH249" s="44">
        <v>33.235214079203779</v>
      </c>
      <c r="AJ249" s="63" t="s">
        <v>63</v>
      </c>
      <c r="AK249" s="44">
        <v>0</v>
      </c>
      <c r="AL249" s="44">
        <v>0</v>
      </c>
      <c r="AM249" s="44">
        <v>83.136359999999996</v>
      </c>
      <c r="AN249" s="44">
        <v>83.136359999999996</v>
      </c>
      <c r="AO249" s="44">
        <v>0</v>
      </c>
      <c r="AP249" s="44">
        <v>0</v>
      </c>
      <c r="AQ249" s="44">
        <v>0</v>
      </c>
      <c r="AR249" s="44">
        <v>0</v>
      </c>
      <c r="AS249" s="44">
        <v>0</v>
      </c>
      <c r="AT249" s="44">
        <v>0</v>
      </c>
      <c r="AU249" s="44">
        <v>0</v>
      </c>
      <c r="AV249" s="44">
        <v>0</v>
      </c>
      <c r="AW249" s="44">
        <v>0</v>
      </c>
      <c r="AX249" s="44">
        <v>0</v>
      </c>
      <c r="AY249" s="44">
        <v>26.884171804651164</v>
      </c>
      <c r="AZ249" s="44">
        <v>0</v>
      </c>
      <c r="BA249" s="44">
        <v>0</v>
      </c>
      <c r="BB249" s="44">
        <v>0</v>
      </c>
      <c r="BC249" s="44">
        <v>26.884171804651164</v>
      </c>
      <c r="BD249" s="44">
        <v>26.884171804651164</v>
      </c>
      <c r="BE249" s="44">
        <v>0</v>
      </c>
      <c r="BF249" s="44">
        <v>0</v>
      </c>
      <c r="BG249" s="44">
        <v>0</v>
      </c>
      <c r="BH249" s="44">
        <v>26.884171804651164</v>
      </c>
      <c r="BI249" s="44">
        <v>17.864220095128477</v>
      </c>
      <c r="BJ249" s="44">
        <v>0</v>
      </c>
      <c r="BK249" s="44">
        <v>0</v>
      </c>
      <c r="BL249" s="44">
        <v>0</v>
      </c>
      <c r="BM249" s="44">
        <v>17.864220095128477</v>
      </c>
      <c r="BN249" s="44">
        <v>4.6537917444641792</v>
      </c>
      <c r="BO249" s="44">
        <v>7.3117470974248304</v>
      </c>
      <c r="BP249" s="44">
        <v>0</v>
      </c>
      <c r="BQ249" s="44">
        <v>0</v>
      </c>
      <c r="BR249" s="44">
        <v>0</v>
      </c>
      <c r="BS249" s="44">
        <v>7.3117470974248304</v>
      </c>
      <c r="BT249" s="64">
        <v>2017</v>
      </c>
      <c r="BU249" s="44">
        <v>0</v>
      </c>
      <c r="BV249" s="44">
        <v>83.136359999999996</v>
      </c>
      <c r="BW249" s="44">
        <v>0</v>
      </c>
      <c r="BX249" s="44">
        <v>0</v>
      </c>
      <c r="BY249" s="44">
        <v>0</v>
      </c>
      <c r="BZ249" s="44">
        <v>0</v>
      </c>
      <c r="CA249" s="44">
        <v>0</v>
      </c>
      <c r="CB249" s="44">
        <v>0</v>
      </c>
      <c r="CC249" s="44">
        <v>0</v>
      </c>
      <c r="CD249" s="44">
        <v>0</v>
      </c>
      <c r="CE249" s="44">
        <v>0</v>
      </c>
      <c r="CF249" s="44">
        <v>26.884171804651164</v>
      </c>
      <c r="CG249" s="44">
        <v>0</v>
      </c>
      <c r="CH249" s="44">
        <v>0</v>
      </c>
      <c r="CI249" s="44">
        <v>0</v>
      </c>
      <c r="CJ249" s="44">
        <v>0</v>
      </c>
      <c r="CK249" s="44">
        <v>0</v>
      </c>
      <c r="CL249" s="44">
        <v>0</v>
      </c>
      <c r="CM249" s="44">
        <v>0</v>
      </c>
      <c r="CN249" s="44">
        <v>0</v>
      </c>
      <c r="CO249" s="44">
        <v>0</v>
      </c>
      <c r="CP249" s="44">
        <v>0</v>
      </c>
      <c r="CQ249" s="44">
        <v>0</v>
      </c>
      <c r="CR249" s="44">
        <v>0</v>
      </c>
      <c r="CS249" s="44">
        <v>0</v>
      </c>
      <c r="CT249" s="44">
        <v>0</v>
      </c>
      <c r="CU249" s="44">
        <v>0</v>
      </c>
      <c r="CV249" s="44">
        <v>0</v>
      </c>
      <c r="CW249" s="44">
        <v>0</v>
      </c>
      <c r="CX249" s="44">
        <v>0</v>
      </c>
      <c r="CY249" s="44">
        <v>0</v>
      </c>
      <c r="CZ249" s="44">
        <v>0</v>
      </c>
      <c r="DA249" s="44">
        <v>0</v>
      </c>
      <c r="DB249" s="44">
        <v>0</v>
      </c>
      <c r="DC249" s="44">
        <v>0</v>
      </c>
      <c r="DD249" s="44">
        <v>0</v>
      </c>
      <c r="DE249" s="44">
        <v>0</v>
      </c>
      <c r="DF249" s="44">
        <v>0</v>
      </c>
      <c r="DG249" s="44">
        <v>0</v>
      </c>
      <c r="DH249" s="44">
        <v>0</v>
      </c>
      <c r="DI249" s="44">
        <v>0</v>
      </c>
      <c r="DJ249" s="44">
        <v>0</v>
      </c>
      <c r="DK249" s="44">
        <v>0</v>
      </c>
      <c r="DL249" s="44">
        <v>0</v>
      </c>
      <c r="DM249" s="44">
        <v>0</v>
      </c>
      <c r="DN249" s="44">
        <v>0</v>
      </c>
      <c r="DO249" s="44">
        <v>0</v>
      </c>
      <c r="DP249" s="44">
        <v>0</v>
      </c>
      <c r="DQ249" s="44">
        <v>0</v>
      </c>
      <c r="DR249" s="44">
        <v>0</v>
      </c>
      <c r="DS249" s="44">
        <v>0</v>
      </c>
      <c r="DT249" s="44">
        <v>7.3117470974248304</v>
      </c>
      <c r="DU249" s="44">
        <v>0</v>
      </c>
      <c r="DV249" s="44">
        <v>0</v>
      </c>
      <c r="DW249" s="44">
        <v>0</v>
      </c>
      <c r="DX249" s="44">
        <v>0</v>
      </c>
      <c r="DY249" s="44">
        <v>0</v>
      </c>
      <c r="DZ249" s="44">
        <v>0</v>
      </c>
      <c r="EA249" s="44">
        <v>0</v>
      </c>
      <c r="EB249" s="44">
        <v>0</v>
      </c>
    </row>
    <row r="250" spans="2:132" x14ac:dyDescent="0.25">
      <c r="B250" s="41" t="s">
        <v>339</v>
      </c>
      <c r="C250" s="47" t="s">
        <v>101</v>
      </c>
      <c r="D250" s="46">
        <v>3</v>
      </c>
      <c r="E250" s="86" t="s">
        <v>52</v>
      </c>
      <c r="F250" s="43">
        <v>1004.63</v>
      </c>
      <c r="G250" s="43">
        <v>208.39870930232559</v>
      </c>
      <c r="H250" s="44">
        <v>208.39870930232559</v>
      </c>
      <c r="I250" s="44">
        <v>138.47852325781361</v>
      </c>
      <c r="J250" s="44">
        <v>138.47852325781361</v>
      </c>
      <c r="K250" s="44">
        <v>214.65067058139536</v>
      </c>
      <c r="L250" s="44">
        <v>214.65067058139536</v>
      </c>
      <c r="M250" s="44">
        <v>98.45374000000001</v>
      </c>
      <c r="N250" s="44">
        <v>711.27804000000003</v>
      </c>
      <c r="O250" s="44">
        <v>113.52319</v>
      </c>
      <c r="P250" s="44">
        <v>42.930134116279078</v>
      </c>
      <c r="Q250" s="44">
        <v>42.930134116279078</v>
      </c>
      <c r="R250" s="44">
        <v>28.526575791109604</v>
      </c>
      <c r="S250" s="44">
        <v>28.526575791109604</v>
      </c>
      <c r="T250" s="44">
        <v>128.7904023488372</v>
      </c>
      <c r="U250" s="44">
        <v>128.7904023488372</v>
      </c>
      <c r="V250" s="44">
        <v>85.579727373328794</v>
      </c>
      <c r="W250" s="44">
        <v>85.579727373328794</v>
      </c>
      <c r="X250" s="44">
        <v>53.66266764534884</v>
      </c>
      <c r="Y250" s="44">
        <v>53.66266764534884</v>
      </c>
      <c r="Z250" s="44">
        <v>35.658219738886999</v>
      </c>
      <c r="AA250" s="44">
        <v>35.658219738886999</v>
      </c>
      <c r="AB250" s="44">
        <v>3.4512989123175246</v>
      </c>
      <c r="AC250" s="44">
        <v>8.311291258234041</v>
      </c>
      <c r="AD250" s="44">
        <v>3.1836471599337171</v>
      </c>
      <c r="AE250" s="44">
        <v>11.675802617153941</v>
      </c>
      <c r="AF250" s="44">
        <v>35.027407851461817</v>
      </c>
      <c r="AG250" s="44">
        <v>14.594753271442425</v>
      </c>
      <c r="AH250" s="44">
        <v>58.379013085769699</v>
      </c>
      <c r="AJ250" s="63" t="s">
        <v>63</v>
      </c>
      <c r="AK250" s="44">
        <v>0</v>
      </c>
      <c r="AL250" s="44">
        <v>0</v>
      </c>
      <c r="AM250" s="44">
        <v>113.52319</v>
      </c>
      <c r="AN250" s="44">
        <v>113.52319</v>
      </c>
      <c r="AO250" s="44">
        <v>0</v>
      </c>
      <c r="AP250" s="44">
        <v>0</v>
      </c>
      <c r="AQ250" s="44">
        <v>0</v>
      </c>
      <c r="AR250" s="44">
        <v>0</v>
      </c>
      <c r="AS250" s="44">
        <v>0</v>
      </c>
      <c r="AT250" s="44">
        <v>0</v>
      </c>
      <c r="AU250" s="44">
        <v>0</v>
      </c>
      <c r="AV250" s="44">
        <v>0</v>
      </c>
      <c r="AW250" s="44">
        <v>0</v>
      </c>
      <c r="AX250" s="44">
        <v>0</v>
      </c>
      <c r="AY250" s="44">
        <v>53.66266764534884</v>
      </c>
      <c r="AZ250" s="44">
        <v>0</v>
      </c>
      <c r="BA250" s="44">
        <v>0</v>
      </c>
      <c r="BB250" s="44">
        <v>0</v>
      </c>
      <c r="BC250" s="44">
        <v>53.66266764534884</v>
      </c>
      <c r="BD250" s="44">
        <v>53.66266764534884</v>
      </c>
      <c r="BE250" s="44">
        <v>0</v>
      </c>
      <c r="BF250" s="44">
        <v>0</v>
      </c>
      <c r="BG250" s="44">
        <v>0</v>
      </c>
      <c r="BH250" s="44">
        <v>53.66266764534884</v>
      </c>
      <c r="BI250" s="44">
        <v>35.658219738886999</v>
      </c>
      <c r="BJ250" s="44">
        <v>0</v>
      </c>
      <c r="BK250" s="44">
        <v>0</v>
      </c>
      <c r="BL250" s="44">
        <v>0</v>
      </c>
      <c r="BM250" s="44">
        <v>35.658219738886999</v>
      </c>
      <c r="BN250" s="44">
        <v>3.1836471599337171</v>
      </c>
      <c r="BO250" s="44">
        <v>14.594753271442425</v>
      </c>
      <c r="BP250" s="44">
        <v>0</v>
      </c>
      <c r="BQ250" s="44">
        <v>0</v>
      </c>
      <c r="BR250" s="44">
        <v>0</v>
      </c>
      <c r="BS250" s="44">
        <v>14.594753271442425</v>
      </c>
      <c r="BT250" s="64">
        <v>2017</v>
      </c>
      <c r="BU250" s="44">
        <v>0</v>
      </c>
      <c r="BV250" s="44">
        <v>113.52319</v>
      </c>
      <c r="BW250" s="44">
        <v>0</v>
      </c>
      <c r="BX250" s="44">
        <v>0</v>
      </c>
      <c r="BY250" s="44">
        <v>0</v>
      </c>
      <c r="BZ250" s="44">
        <v>0</v>
      </c>
      <c r="CA250" s="44">
        <v>0</v>
      </c>
      <c r="CB250" s="44">
        <v>0</v>
      </c>
      <c r="CC250" s="44">
        <v>0</v>
      </c>
      <c r="CD250" s="44">
        <v>0</v>
      </c>
      <c r="CE250" s="44">
        <v>0</v>
      </c>
      <c r="CF250" s="44">
        <v>53.66266764534884</v>
      </c>
      <c r="CG250" s="44">
        <v>0</v>
      </c>
      <c r="CH250" s="44">
        <v>0</v>
      </c>
      <c r="CI250" s="44">
        <v>0</v>
      </c>
      <c r="CJ250" s="44">
        <v>0</v>
      </c>
      <c r="CK250" s="44">
        <v>0</v>
      </c>
      <c r="CL250" s="44">
        <v>0</v>
      </c>
      <c r="CM250" s="44">
        <v>0</v>
      </c>
      <c r="CN250" s="44">
        <v>0</v>
      </c>
      <c r="CO250" s="44">
        <v>0</v>
      </c>
      <c r="CP250" s="44">
        <v>0</v>
      </c>
      <c r="CQ250" s="44">
        <v>0</v>
      </c>
      <c r="CR250" s="44">
        <v>0</v>
      </c>
      <c r="CS250" s="44">
        <v>0</v>
      </c>
      <c r="CT250" s="44">
        <v>0</v>
      </c>
      <c r="CU250" s="44">
        <v>0</v>
      </c>
      <c r="CV250" s="44">
        <v>0</v>
      </c>
      <c r="CW250" s="44">
        <v>0</v>
      </c>
      <c r="CX250" s="44">
        <v>0</v>
      </c>
      <c r="CY250" s="44">
        <v>0</v>
      </c>
      <c r="CZ250" s="44">
        <v>0</v>
      </c>
      <c r="DA250" s="44">
        <v>0</v>
      </c>
      <c r="DB250" s="44">
        <v>0</v>
      </c>
      <c r="DC250" s="44">
        <v>0</v>
      </c>
      <c r="DD250" s="44">
        <v>0</v>
      </c>
      <c r="DE250" s="44">
        <v>0</v>
      </c>
      <c r="DF250" s="44">
        <v>0</v>
      </c>
      <c r="DG250" s="44">
        <v>0</v>
      </c>
      <c r="DH250" s="44">
        <v>0</v>
      </c>
      <c r="DI250" s="44">
        <v>0</v>
      </c>
      <c r="DJ250" s="44">
        <v>0</v>
      </c>
      <c r="DK250" s="44">
        <v>0</v>
      </c>
      <c r="DL250" s="44">
        <v>0</v>
      </c>
      <c r="DM250" s="44">
        <v>0</v>
      </c>
      <c r="DN250" s="44">
        <v>0</v>
      </c>
      <c r="DO250" s="44">
        <v>0</v>
      </c>
      <c r="DP250" s="44">
        <v>0</v>
      </c>
      <c r="DQ250" s="44">
        <v>0</v>
      </c>
      <c r="DR250" s="44">
        <v>0</v>
      </c>
      <c r="DS250" s="44">
        <v>0</v>
      </c>
      <c r="DT250" s="44">
        <v>14.594753271442425</v>
      </c>
      <c r="DU250" s="44">
        <v>0</v>
      </c>
      <c r="DV250" s="44">
        <v>0</v>
      </c>
      <c r="DW250" s="44">
        <v>0</v>
      </c>
      <c r="DX250" s="44">
        <v>0</v>
      </c>
      <c r="DY250" s="44">
        <v>0</v>
      </c>
      <c r="DZ250" s="44">
        <v>0</v>
      </c>
      <c r="EA250" s="44">
        <v>0</v>
      </c>
      <c r="EB250" s="44">
        <v>0</v>
      </c>
    </row>
    <row r="251" spans="2:132" ht="30" x14ac:dyDescent="0.25">
      <c r="B251" s="41" t="s">
        <v>340</v>
      </c>
      <c r="C251" s="50">
        <v>1</v>
      </c>
      <c r="D251" s="46">
        <v>4</v>
      </c>
      <c r="E251" s="86" t="s">
        <v>52</v>
      </c>
      <c r="F251" s="43">
        <v>2171.65</v>
      </c>
      <c r="G251" s="43">
        <v>397.62790697674416</v>
      </c>
      <c r="H251" s="44">
        <v>397.62790697674416</v>
      </c>
      <c r="I251" s="44">
        <v>264.21912855685974</v>
      </c>
      <c r="J251" s="44">
        <v>264.21912855685974</v>
      </c>
      <c r="K251" s="44">
        <v>409.5567441860465</v>
      </c>
      <c r="L251" s="44">
        <v>409.5567441860465</v>
      </c>
      <c r="M251" s="44">
        <v>229.47101666666669</v>
      </c>
      <c r="N251" s="44">
        <v>1506.4012166666666</v>
      </c>
      <c r="O251" s="44">
        <v>264.21741666666668</v>
      </c>
      <c r="P251" s="44">
        <v>73.720213953488368</v>
      </c>
      <c r="Q251" s="44">
        <v>73.720213953488368</v>
      </c>
      <c r="R251" s="44">
        <v>48.986226434441797</v>
      </c>
      <c r="S251" s="44">
        <v>48.986226434441797</v>
      </c>
      <c r="T251" s="44">
        <v>229.35177674418605</v>
      </c>
      <c r="U251" s="44">
        <v>229.35177674418605</v>
      </c>
      <c r="V251" s="44">
        <v>152.40159335159672</v>
      </c>
      <c r="W251" s="44">
        <v>152.40159335159672</v>
      </c>
      <c r="X251" s="44">
        <v>90.102483720930238</v>
      </c>
      <c r="Y251" s="44">
        <v>90.102483720930238</v>
      </c>
      <c r="Z251" s="44">
        <v>59.872054530984428</v>
      </c>
      <c r="AA251" s="44">
        <v>59.872054530984428</v>
      </c>
      <c r="AB251" s="44">
        <v>4.6843987252981707</v>
      </c>
      <c r="AC251" s="44">
        <v>9.8844190768487401</v>
      </c>
      <c r="AD251" s="44">
        <v>4.4130340730153383</v>
      </c>
      <c r="AE251" s="44">
        <v>20.049848078366356</v>
      </c>
      <c r="AF251" s="44">
        <v>62.377305132695334</v>
      </c>
      <c r="AG251" s="44">
        <v>24.50536987355888</v>
      </c>
      <c r="AH251" s="44">
        <v>111.38804487981309</v>
      </c>
      <c r="AJ251" s="63" t="s">
        <v>63</v>
      </c>
      <c r="AK251" s="44">
        <v>0</v>
      </c>
      <c r="AL251" s="44">
        <v>0</v>
      </c>
      <c r="AM251" s="44">
        <v>264.21741666666668</v>
      </c>
      <c r="AN251" s="44">
        <v>264.21741666666668</v>
      </c>
      <c r="AO251" s="44">
        <v>0</v>
      </c>
      <c r="AP251" s="44">
        <v>0</v>
      </c>
      <c r="AQ251" s="44">
        <v>0</v>
      </c>
      <c r="AR251" s="44">
        <v>0</v>
      </c>
      <c r="AS251" s="44">
        <v>0</v>
      </c>
      <c r="AT251" s="44">
        <v>0</v>
      </c>
      <c r="AU251" s="44">
        <v>0</v>
      </c>
      <c r="AV251" s="44">
        <v>0</v>
      </c>
      <c r="AW251" s="44">
        <v>0</v>
      </c>
      <c r="AX251" s="44">
        <v>0</v>
      </c>
      <c r="AY251" s="44">
        <v>90.102483720930238</v>
      </c>
      <c r="AZ251" s="44">
        <v>0</v>
      </c>
      <c r="BA251" s="44">
        <v>0</v>
      </c>
      <c r="BB251" s="44">
        <v>0</v>
      </c>
      <c r="BC251" s="44">
        <v>90.102483720930238</v>
      </c>
      <c r="BD251" s="44">
        <v>90.102483720930238</v>
      </c>
      <c r="BE251" s="44">
        <v>0</v>
      </c>
      <c r="BF251" s="44">
        <v>0</v>
      </c>
      <c r="BG251" s="44">
        <v>0</v>
      </c>
      <c r="BH251" s="44">
        <v>90.102483720930238</v>
      </c>
      <c r="BI251" s="44">
        <v>59.872054530984428</v>
      </c>
      <c r="BJ251" s="44">
        <v>0</v>
      </c>
      <c r="BK251" s="44">
        <v>0</v>
      </c>
      <c r="BL251" s="44">
        <v>0</v>
      </c>
      <c r="BM251" s="44">
        <v>59.872054530984428</v>
      </c>
      <c r="BN251" s="44">
        <v>4.4130340730153383</v>
      </c>
      <c r="BO251" s="44">
        <v>24.50536987355888</v>
      </c>
      <c r="BP251" s="44">
        <v>0</v>
      </c>
      <c r="BQ251" s="44">
        <v>0</v>
      </c>
      <c r="BR251" s="44">
        <v>0</v>
      </c>
      <c r="BS251" s="44">
        <v>24.50536987355888</v>
      </c>
      <c r="BT251" s="64">
        <v>2017</v>
      </c>
      <c r="BU251" s="44">
        <v>0</v>
      </c>
      <c r="BV251" s="44">
        <v>264.21741666666668</v>
      </c>
      <c r="BW251" s="44">
        <v>0</v>
      </c>
      <c r="BX251" s="44">
        <v>0</v>
      </c>
      <c r="BY251" s="44">
        <v>0</v>
      </c>
      <c r="BZ251" s="44">
        <v>0</v>
      </c>
      <c r="CA251" s="44">
        <v>0</v>
      </c>
      <c r="CB251" s="44">
        <v>0</v>
      </c>
      <c r="CC251" s="44">
        <v>0</v>
      </c>
      <c r="CD251" s="44">
        <v>0</v>
      </c>
      <c r="CE251" s="44">
        <v>0</v>
      </c>
      <c r="CF251" s="44">
        <v>90.102483720930238</v>
      </c>
      <c r="CG251" s="44">
        <v>0</v>
      </c>
      <c r="CH251" s="44">
        <v>0</v>
      </c>
      <c r="CI251" s="44">
        <v>0</v>
      </c>
      <c r="CJ251" s="44">
        <v>0</v>
      </c>
      <c r="CK251" s="44">
        <v>0</v>
      </c>
      <c r="CL251" s="44">
        <v>0</v>
      </c>
      <c r="CM251" s="44">
        <v>0</v>
      </c>
      <c r="CN251" s="44">
        <v>0</v>
      </c>
      <c r="CO251" s="44">
        <v>0</v>
      </c>
      <c r="CP251" s="44">
        <v>0</v>
      </c>
      <c r="CQ251" s="44">
        <v>0</v>
      </c>
      <c r="CR251" s="44">
        <v>0</v>
      </c>
      <c r="CS251" s="44">
        <v>0</v>
      </c>
      <c r="CT251" s="44">
        <v>0</v>
      </c>
      <c r="CU251" s="44">
        <v>0</v>
      </c>
      <c r="CV251" s="44">
        <v>0</v>
      </c>
      <c r="CW251" s="44">
        <v>0</v>
      </c>
      <c r="CX251" s="44">
        <v>0</v>
      </c>
      <c r="CY251" s="44">
        <v>0</v>
      </c>
      <c r="CZ251" s="44">
        <v>0</v>
      </c>
      <c r="DA251" s="44">
        <v>0</v>
      </c>
      <c r="DB251" s="44">
        <v>0</v>
      </c>
      <c r="DC251" s="44">
        <v>0</v>
      </c>
      <c r="DD251" s="44">
        <v>0</v>
      </c>
      <c r="DE251" s="44">
        <v>0</v>
      </c>
      <c r="DF251" s="44">
        <v>0</v>
      </c>
      <c r="DG251" s="44">
        <v>0</v>
      </c>
      <c r="DH251" s="44">
        <v>0</v>
      </c>
      <c r="DI251" s="44">
        <v>0</v>
      </c>
      <c r="DJ251" s="44">
        <v>0</v>
      </c>
      <c r="DK251" s="44">
        <v>0</v>
      </c>
      <c r="DL251" s="44">
        <v>0</v>
      </c>
      <c r="DM251" s="44">
        <v>0</v>
      </c>
      <c r="DN251" s="44">
        <v>0</v>
      </c>
      <c r="DO251" s="44">
        <v>0</v>
      </c>
      <c r="DP251" s="44">
        <v>0</v>
      </c>
      <c r="DQ251" s="44">
        <v>0</v>
      </c>
      <c r="DR251" s="44">
        <v>0</v>
      </c>
      <c r="DS251" s="44">
        <v>0</v>
      </c>
      <c r="DT251" s="44">
        <v>24.50536987355888</v>
      </c>
      <c r="DU251" s="44">
        <v>0</v>
      </c>
      <c r="DV251" s="44">
        <v>0</v>
      </c>
      <c r="DW251" s="44">
        <v>0</v>
      </c>
      <c r="DX251" s="44">
        <v>0</v>
      </c>
      <c r="DY251" s="44">
        <v>0</v>
      </c>
      <c r="DZ251" s="44">
        <v>0</v>
      </c>
      <c r="EA251" s="44">
        <v>0</v>
      </c>
      <c r="EB251" s="44">
        <v>0</v>
      </c>
    </row>
    <row r="252" spans="2:132" x14ac:dyDescent="0.25">
      <c r="B252" s="41" t="s">
        <v>341</v>
      </c>
      <c r="C252" s="47" t="s">
        <v>101</v>
      </c>
      <c r="D252" s="46">
        <v>4</v>
      </c>
      <c r="E252" s="86" t="s">
        <v>52</v>
      </c>
      <c r="F252" s="43">
        <v>1964.03</v>
      </c>
      <c r="G252" s="43">
        <v>366.83701162790697</v>
      </c>
      <c r="H252" s="44">
        <v>366.83701162790697</v>
      </c>
      <c r="I252" s="44">
        <v>243.75893601551721</v>
      </c>
      <c r="J252" s="44">
        <v>243.75893601551721</v>
      </c>
      <c r="K252" s="44">
        <v>377.84212197674418</v>
      </c>
      <c r="L252" s="44">
        <v>377.84212197674418</v>
      </c>
      <c r="M252" s="44">
        <v>192.47494</v>
      </c>
      <c r="N252" s="44">
        <v>1390.53324</v>
      </c>
      <c r="O252" s="44">
        <v>221.93538999999998</v>
      </c>
      <c r="P252" s="44">
        <v>68.011581955813952</v>
      </c>
      <c r="Q252" s="44">
        <v>68.011581955813952</v>
      </c>
      <c r="R252" s="44">
        <v>45.192906737276886</v>
      </c>
      <c r="S252" s="44">
        <v>45.192906737276886</v>
      </c>
      <c r="T252" s="44">
        <v>211.59158830697677</v>
      </c>
      <c r="U252" s="44">
        <v>211.59158830697677</v>
      </c>
      <c r="V252" s="44">
        <v>140.60015429375034</v>
      </c>
      <c r="W252" s="44">
        <v>140.60015429375034</v>
      </c>
      <c r="X252" s="44">
        <v>83.125266834883718</v>
      </c>
      <c r="Y252" s="44">
        <v>83.125266834883718</v>
      </c>
      <c r="Z252" s="44">
        <v>55.235774901116194</v>
      </c>
      <c r="AA252" s="44">
        <v>55.235774901116194</v>
      </c>
      <c r="AB252" s="44">
        <v>4.2589634944025212</v>
      </c>
      <c r="AC252" s="44">
        <v>9.8899837413749481</v>
      </c>
      <c r="AD252" s="44">
        <v>4.0179646324743628</v>
      </c>
      <c r="AE252" s="44">
        <v>18.497258928789464</v>
      </c>
      <c r="AF252" s="44">
        <v>57.547027778456119</v>
      </c>
      <c r="AG252" s="44">
        <v>22.607760912964899</v>
      </c>
      <c r="AH252" s="44">
        <v>102.76254960438591</v>
      </c>
      <c r="AJ252" s="63" t="s">
        <v>63</v>
      </c>
      <c r="AK252" s="44">
        <v>0</v>
      </c>
      <c r="AL252" s="44">
        <v>0</v>
      </c>
      <c r="AM252" s="44">
        <v>221.93538999999998</v>
      </c>
      <c r="AN252" s="44">
        <v>221.93538999999998</v>
      </c>
      <c r="AO252" s="44">
        <v>0</v>
      </c>
      <c r="AP252" s="44">
        <v>0</v>
      </c>
      <c r="AQ252" s="44">
        <v>0</v>
      </c>
      <c r="AR252" s="44">
        <v>0</v>
      </c>
      <c r="AS252" s="44">
        <v>0</v>
      </c>
      <c r="AT252" s="44">
        <v>0</v>
      </c>
      <c r="AU252" s="44">
        <v>0</v>
      </c>
      <c r="AV252" s="44">
        <v>0</v>
      </c>
      <c r="AW252" s="44">
        <v>0</v>
      </c>
      <c r="AX252" s="44">
        <v>0</v>
      </c>
      <c r="AY252" s="44">
        <v>83.125266834883718</v>
      </c>
      <c r="AZ252" s="44">
        <v>0</v>
      </c>
      <c r="BA252" s="44">
        <v>0</v>
      </c>
      <c r="BB252" s="44">
        <v>0</v>
      </c>
      <c r="BC252" s="44">
        <v>83.125266834883718</v>
      </c>
      <c r="BD252" s="44">
        <v>83.125266834883718</v>
      </c>
      <c r="BE252" s="44">
        <v>0</v>
      </c>
      <c r="BF252" s="44">
        <v>0</v>
      </c>
      <c r="BG252" s="44">
        <v>0</v>
      </c>
      <c r="BH252" s="44">
        <v>83.125266834883718</v>
      </c>
      <c r="BI252" s="44">
        <v>55.235774901116194</v>
      </c>
      <c r="BJ252" s="44">
        <v>0</v>
      </c>
      <c r="BK252" s="44">
        <v>0</v>
      </c>
      <c r="BL252" s="44">
        <v>0</v>
      </c>
      <c r="BM252" s="44">
        <v>55.235774901116194</v>
      </c>
      <c r="BN252" s="44">
        <v>4.0179646324743628</v>
      </c>
      <c r="BO252" s="44">
        <v>22.607760912964899</v>
      </c>
      <c r="BP252" s="44">
        <v>0</v>
      </c>
      <c r="BQ252" s="44">
        <v>0</v>
      </c>
      <c r="BR252" s="44">
        <v>0</v>
      </c>
      <c r="BS252" s="44">
        <v>22.607760912964899</v>
      </c>
      <c r="BT252" s="64">
        <v>2017</v>
      </c>
      <c r="BU252" s="44">
        <v>0</v>
      </c>
      <c r="BV252" s="44">
        <v>221.93538999999998</v>
      </c>
      <c r="BW252" s="44">
        <v>0</v>
      </c>
      <c r="BX252" s="44">
        <v>0</v>
      </c>
      <c r="BY252" s="44">
        <v>0</v>
      </c>
      <c r="BZ252" s="44">
        <v>0</v>
      </c>
      <c r="CA252" s="44">
        <v>0</v>
      </c>
      <c r="CB252" s="44">
        <v>0</v>
      </c>
      <c r="CC252" s="44">
        <v>0</v>
      </c>
      <c r="CD252" s="44">
        <v>0</v>
      </c>
      <c r="CE252" s="44">
        <v>0</v>
      </c>
      <c r="CF252" s="44">
        <v>83.125266834883718</v>
      </c>
      <c r="CG252" s="44">
        <v>0</v>
      </c>
      <c r="CH252" s="44">
        <v>0</v>
      </c>
      <c r="CI252" s="44">
        <v>0</v>
      </c>
      <c r="CJ252" s="44">
        <v>0</v>
      </c>
      <c r="CK252" s="44">
        <v>0</v>
      </c>
      <c r="CL252" s="44">
        <v>0</v>
      </c>
      <c r="CM252" s="44">
        <v>0</v>
      </c>
      <c r="CN252" s="44">
        <v>0</v>
      </c>
      <c r="CO252" s="44">
        <v>0</v>
      </c>
      <c r="CP252" s="44">
        <v>0</v>
      </c>
      <c r="CQ252" s="44">
        <v>0</v>
      </c>
      <c r="CR252" s="44">
        <v>0</v>
      </c>
      <c r="CS252" s="44">
        <v>0</v>
      </c>
      <c r="CT252" s="44">
        <v>0</v>
      </c>
      <c r="CU252" s="44">
        <v>0</v>
      </c>
      <c r="CV252" s="44">
        <v>0</v>
      </c>
      <c r="CW252" s="44">
        <v>0</v>
      </c>
      <c r="CX252" s="44">
        <v>0</v>
      </c>
      <c r="CY252" s="44">
        <v>0</v>
      </c>
      <c r="CZ252" s="44">
        <v>0</v>
      </c>
      <c r="DA252" s="44">
        <v>0</v>
      </c>
      <c r="DB252" s="44">
        <v>0</v>
      </c>
      <c r="DC252" s="44">
        <v>0</v>
      </c>
      <c r="DD252" s="44">
        <v>0</v>
      </c>
      <c r="DE252" s="44">
        <v>0</v>
      </c>
      <c r="DF252" s="44">
        <v>0</v>
      </c>
      <c r="DG252" s="44">
        <v>0</v>
      </c>
      <c r="DH252" s="44">
        <v>0</v>
      </c>
      <c r="DI252" s="44">
        <v>0</v>
      </c>
      <c r="DJ252" s="44">
        <v>0</v>
      </c>
      <c r="DK252" s="44">
        <v>0</v>
      </c>
      <c r="DL252" s="44">
        <v>0</v>
      </c>
      <c r="DM252" s="44">
        <v>0</v>
      </c>
      <c r="DN252" s="44">
        <v>0</v>
      </c>
      <c r="DO252" s="44">
        <v>0</v>
      </c>
      <c r="DP252" s="44">
        <v>0</v>
      </c>
      <c r="DQ252" s="44">
        <v>0</v>
      </c>
      <c r="DR252" s="44">
        <v>0</v>
      </c>
      <c r="DS252" s="44">
        <v>0</v>
      </c>
      <c r="DT252" s="44">
        <v>22.607760912964899</v>
      </c>
      <c r="DU252" s="44">
        <v>0</v>
      </c>
      <c r="DV252" s="44">
        <v>0</v>
      </c>
      <c r="DW252" s="44">
        <v>0</v>
      </c>
      <c r="DX252" s="44">
        <v>0</v>
      </c>
      <c r="DY252" s="44">
        <v>0</v>
      </c>
      <c r="DZ252" s="44">
        <v>0</v>
      </c>
      <c r="EA252" s="44">
        <v>0</v>
      </c>
      <c r="EB252" s="44">
        <v>0</v>
      </c>
    </row>
    <row r="253" spans="2:132" x14ac:dyDescent="0.25">
      <c r="B253" s="41" t="s">
        <v>342</v>
      </c>
      <c r="C253" s="47" t="s">
        <v>101</v>
      </c>
      <c r="D253" s="46">
        <v>4</v>
      </c>
      <c r="E253" s="86" t="s">
        <v>52</v>
      </c>
      <c r="F253" s="43">
        <v>1993.9</v>
      </c>
      <c r="G253" s="43">
        <v>406.31697674418604</v>
      </c>
      <c r="H253" s="44">
        <v>406.31697674418604</v>
      </c>
      <c r="I253" s="44">
        <v>269.99291455538003</v>
      </c>
      <c r="J253" s="44">
        <v>269.99291455538003</v>
      </c>
      <c r="K253" s="44">
        <v>418.50648604651161</v>
      </c>
      <c r="L253" s="44">
        <v>418.50648604651161</v>
      </c>
      <c r="M253" s="44">
        <v>195.40220000000002</v>
      </c>
      <c r="N253" s="44">
        <v>1411.6812</v>
      </c>
      <c r="O253" s="44">
        <v>225.31070000000003</v>
      </c>
      <c r="P253" s="44">
        <v>83.701297209302325</v>
      </c>
      <c r="Q253" s="44">
        <v>83.701297209302325</v>
      </c>
      <c r="R253" s="44">
        <v>55.618540398408285</v>
      </c>
      <c r="S253" s="44">
        <v>55.618540398408285</v>
      </c>
      <c r="T253" s="44">
        <v>251.10389162790696</v>
      </c>
      <c r="U253" s="44">
        <v>251.10389162790696</v>
      </c>
      <c r="V253" s="44">
        <v>166.85562119522484</v>
      </c>
      <c r="W253" s="44">
        <v>166.85562119522484</v>
      </c>
      <c r="X253" s="44">
        <v>104.6266215116279</v>
      </c>
      <c r="Y253" s="44">
        <v>104.6266215116279</v>
      </c>
      <c r="Z253" s="44">
        <v>69.52317549801036</v>
      </c>
      <c r="AA253" s="44">
        <v>69.52317549801036</v>
      </c>
      <c r="AB253" s="44">
        <v>3.5132565256169888</v>
      </c>
      <c r="AC253" s="44">
        <v>8.4604953065878501</v>
      </c>
      <c r="AD253" s="44">
        <v>3.2407998970997527</v>
      </c>
      <c r="AE253" s="44">
        <v>22.764425155731534</v>
      </c>
      <c r="AF253" s="44">
        <v>68.29327546719459</v>
      </c>
      <c r="AG253" s="44">
        <v>28.455531444664416</v>
      </c>
      <c r="AH253" s="44">
        <v>113.82212577865766</v>
      </c>
      <c r="AJ253" s="63" t="s">
        <v>63</v>
      </c>
      <c r="AK253" s="44">
        <v>0</v>
      </c>
      <c r="AL253" s="44">
        <v>0</v>
      </c>
      <c r="AM253" s="44">
        <v>225.31070000000003</v>
      </c>
      <c r="AN253" s="44">
        <v>225.31070000000003</v>
      </c>
      <c r="AO253" s="44">
        <v>0</v>
      </c>
      <c r="AP253" s="44">
        <v>0</v>
      </c>
      <c r="AQ253" s="44">
        <v>0</v>
      </c>
      <c r="AR253" s="44">
        <v>0</v>
      </c>
      <c r="AS253" s="44">
        <v>0</v>
      </c>
      <c r="AT253" s="44">
        <v>0</v>
      </c>
      <c r="AU253" s="44">
        <v>0</v>
      </c>
      <c r="AV253" s="44">
        <v>0</v>
      </c>
      <c r="AW253" s="44">
        <v>0</v>
      </c>
      <c r="AX253" s="44">
        <v>0</v>
      </c>
      <c r="AY253" s="44">
        <v>104.6266215116279</v>
      </c>
      <c r="AZ253" s="44">
        <v>0</v>
      </c>
      <c r="BA253" s="44">
        <v>0</v>
      </c>
      <c r="BB253" s="44">
        <v>0</v>
      </c>
      <c r="BC253" s="44">
        <v>104.6266215116279</v>
      </c>
      <c r="BD253" s="44">
        <v>104.6266215116279</v>
      </c>
      <c r="BE253" s="44">
        <v>0</v>
      </c>
      <c r="BF253" s="44">
        <v>0</v>
      </c>
      <c r="BG253" s="44">
        <v>0</v>
      </c>
      <c r="BH253" s="44">
        <v>104.6266215116279</v>
      </c>
      <c r="BI253" s="44">
        <v>69.52317549801036</v>
      </c>
      <c r="BJ253" s="44">
        <v>0</v>
      </c>
      <c r="BK253" s="44">
        <v>0</v>
      </c>
      <c r="BL253" s="44">
        <v>0</v>
      </c>
      <c r="BM253" s="44">
        <v>69.52317549801036</v>
      </c>
      <c r="BN253" s="44">
        <v>3.2407998970997527</v>
      </c>
      <c r="BO253" s="44">
        <v>28.455531444664416</v>
      </c>
      <c r="BP253" s="44">
        <v>0</v>
      </c>
      <c r="BQ253" s="44">
        <v>0</v>
      </c>
      <c r="BR253" s="44">
        <v>0</v>
      </c>
      <c r="BS253" s="44">
        <v>28.455531444664416</v>
      </c>
      <c r="BT253" s="64">
        <v>2017</v>
      </c>
      <c r="BU253" s="44">
        <v>0</v>
      </c>
      <c r="BV253" s="44">
        <v>225.31070000000003</v>
      </c>
      <c r="BW253" s="44">
        <v>0</v>
      </c>
      <c r="BX253" s="44">
        <v>0</v>
      </c>
      <c r="BY253" s="44">
        <v>0</v>
      </c>
      <c r="BZ253" s="44">
        <v>0</v>
      </c>
      <c r="CA253" s="44">
        <v>0</v>
      </c>
      <c r="CB253" s="44">
        <v>0</v>
      </c>
      <c r="CC253" s="44">
        <v>0</v>
      </c>
      <c r="CD253" s="44">
        <v>0</v>
      </c>
      <c r="CE253" s="44">
        <v>0</v>
      </c>
      <c r="CF253" s="44">
        <v>104.6266215116279</v>
      </c>
      <c r="CG253" s="44">
        <v>0</v>
      </c>
      <c r="CH253" s="44">
        <v>0</v>
      </c>
      <c r="CI253" s="44">
        <v>0</v>
      </c>
      <c r="CJ253" s="44">
        <v>0</v>
      </c>
      <c r="CK253" s="44">
        <v>0</v>
      </c>
      <c r="CL253" s="44">
        <v>0</v>
      </c>
      <c r="CM253" s="44">
        <v>0</v>
      </c>
      <c r="CN253" s="44">
        <v>0</v>
      </c>
      <c r="CO253" s="44">
        <v>0</v>
      </c>
      <c r="CP253" s="44">
        <v>0</v>
      </c>
      <c r="CQ253" s="44">
        <v>0</v>
      </c>
      <c r="CR253" s="44">
        <v>0</v>
      </c>
      <c r="CS253" s="44">
        <v>0</v>
      </c>
      <c r="CT253" s="44">
        <v>0</v>
      </c>
      <c r="CU253" s="44">
        <v>0</v>
      </c>
      <c r="CV253" s="44">
        <v>0</v>
      </c>
      <c r="CW253" s="44">
        <v>0</v>
      </c>
      <c r="CX253" s="44">
        <v>0</v>
      </c>
      <c r="CY253" s="44">
        <v>0</v>
      </c>
      <c r="CZ253" s="44">
        <v>0</v>
      </c>
      <c r="DA253" s="44">
        <v>0</v>
      </c>
      <c r="DB253" s="44">
        <v>0</v>
      </c>
      <c r="DC253" s="44">
        <v>0</v>
      </c>
      <c r="DD253" s="44">
        <v>0</v>
      </c>
      <c r="DE253" s="44">
        <v>0</v>
      </c>
      <c r="DF253" s="44">
        <v>0</v>
      </c>
      <c r="DG253" s="44">
        <v>0</v>
      </c>
      <c r="DH253" s="44">
        <v>0</v>
      </c>
      <c r="DI253" s="44">
        <v>0</v>
      </c>
      <c r="DJ253" s="44">
        <v>0</v>
      </c>
      <c r="DK253" s="44">
        <v>0</v>
      </c>
      <c r="DL253" s="44">
        <v>0</v>
      </c>
      <c r="DM253" s="44">
        <v>0</v>
      </c>
      <c r="DN253" s="44">
        <v>0</v>
      </c>
      <c r="DO253" s="44">
        <v>0</v>
      </c>
      <c r="DP253" s="44">
        <v>0</v>
      </c>
      <c r="DQ253" s="44">
        <v>0</v>
      </c>
      <c r="DR253" s="44">
        <v>0</v>
      </c>
      <c r="DS253" s="44">
        <v>0</v>
      </c>
      <c r="DT253" s="44">
        <v>28.455531444664416</v>
      </c>
      <c r="DU253" s="44">
        <v>0</v>
      </c>
      <c r="DV253" s="44">
        <v>0</v>
      </c>
      <c r="DW253" s="44">
        <v>0</v>
      </c>
      <c r="DX253" s="44">
        <v>0</v>
      </c>
      <c r="DY253" s="44">
        <v>0</v>
      </c>
      <c r="DZ253" s="44">
        <v>0</v>
      </c>
      <c r="EA253" s="44">
        <v>0</v>
      </c>
      <c r="EB253" s="44">
        <v>0</v>
      </c>
    </row>
    <row r="254" spans="2:132" x14ac:dyDescent="0.25">
      <c r="B254" s="41" t="s">
        <v>343</v>
      </c>
      <c r="C254" s="48" t="s">
        <v>101</v>
      </c>
      <c r="D254" s="46">
        <v>4</v>
      </c>
      <c r="E254" s="86" t="s">
        <v>52</v>
      </c>
      <c r="F254" s="43">
        <v>2330.79</v>
      </c>
      <c r="G254" s="43">
        <v>457.55015116279077</v>
      </c>
      <c r="H254" s="44">
        <v>457.55015116279077</v>
      </c>
      <c r="I254" s="44">
        <v>304.03676424643567</v>
      </c>
      <c r="J254" s="44">
        <v>304.03676424643567</v>
      </c>
      <c r="K254" s="44">
        <v>471.27665569767453</v>
      </c>
      <c r="L254" s="44">
        <v>471.27665569767453</v>
      </c>
      <c r="M254" s="44">
        <v>228.41741999999999</v>
      </c>
      <c r="N254" s="44">
        <v>1650.1993200000002</v>
      </c>
      <c r="O254" s="44">
        <v>263.37927000000002</v>
      </c>
      <c r="P254" s="44">
        <v>84.829798025581411</v>
      </c>
      <c r="Q254" s="44">
        <v>84.829798025581411</v>
      </c>
      <c r="R254" s="44">
        <v>56.368416091289177</v>
      </c>
      <c r="S254" s="44">
        <v>56.368416091289177</v>
      </c>
      <c r="T254" s="44">
        <v>263.91492719069777</v>
      </c>
      <c r="U254" s="44">
        <v>263.91492719069777</v>
      </c>
      <c r="V254" s="44">
        <v>175.36840561734414</v>
      </c>
      <c r="W254" s="44">
        <v>175.36840561734414</v>
      </c>
      <c r="X254" s="44">
        <v>103.68086425348839</v>
      </c>
      <c r="Y254" s="44">
        <v>103.68086425348839</v>
      </c>
      <c r="Z254" s="44">
        <v>68.894730778242334</v>
      </c>
      <c r="AA254" s="44">
        <v>68.894730778242334</v>
      </c>
      <c r="AB254" s="44">
        <v>4.0522234939168031</v>
      </c>
      <c r="AC254" s="44">
        <v>9.4099009122586992</v>
      </c>
      <c r="AD254" s="44">
        <v>3.822923277656205</v>
      </c>
      <c r="AE254" s="44">
        <v>23.071345994797241</v>
      </c>
      <c r="AF254" s="44">
        <v>71.777520872702539</v>
      </c>
      <c r="AG254" s="44">
        <v>28.198311771418851</v>
      </c>
      <c r="AH254" s="44">
        <v>128.17414441554024</v>
      </c>
      <c r="AJ254" s="63" t="s">
        <v>63</v>
      </c>
      <c r="AK254" s="44">
        <v>0</v>
      </c>
      <c r="AL254" s="44">
        <v>0</v>
      </c>
      <c r="AM254" s="44">
        <v>263.37927000000002</v>
      </c>
      <c r="AN254" s="44">
        <v>263.37927000000002</v>
      </c>
      <c r="AO254" s="44">
        <v>0</v>
      </c>
      <c r="AP254" s="44">
        <v>0</v>
      </c>
      <c r="AQ254" s="44">
        <v>0</v>
      </c>
      <c r="AR254" s="44">
        <v>0</v>
      </c>
      <c r="AS254" s="44">
        <v>0</v>
      </c>
      <c r="AT254" s="44">
        <v>0</v>
      </c>
      <c r="AU254" s="44">
        <v>0</v>
      </c>
      <c r="AV254" s="44">
        <v>0</v>
      </c>
      <c r="AW254" s="44">
        <v>0</v>
      </c>
      <c r="AX254" s="44">
        <v>0</v>
      </c>
      <c r="AY254" s="44">
        <v>103.68086425348839</v>
      </c>
      <c r="AZ254" s="44">
        <v>0</v>
      </c>
      <c r="BA254" s="44">
        <v>0</v>
      </c>
      <c r="BB254" s="44">
        <v>0</v>
      </c>
      <c r="BC254" s="44">
        <v>103.68086425348839</v>
      </c>
      <c r="BD254" s="44">
        <v>103.68086425348839</v>
      </c>
      <c r="BE254" s="44">
        <v>0</v>
      </c>
      <c r="BF254" s="44">
        <v>0</v>
      </c>
      <c r="BG254" s="44">
        <v>0</v>
      </c>
      <c r="BH254" s="44">
        <v>103.68086425348839</v>
      </c>
      <c r="BI254" s="44">
        <v>68.894730778242334</v>
      </c>
      <c r="BJ254" s="44">
        <v>0</v>
      </c>
      <c r="BK254" s="44">
        <v>0</v>
      </c>
      <c r="BL254" s="44">
        <v>0</v>
      </c>
      <c r="BM254" s="44">
        <v>68.894730778242334</v>
      </c>
      <c r="BN254" s="44">
        <v>3.822923277656205</v>
      </c>
      <c r="BO254" s="44">
        <v>28.198311771418851</v>
      </c>
      <c r="BP254" s="44">
        <v>0</v>
      </c>
      <c r="BQ254" s="44">
        <v>0</v>
      </c>
      <c r="BR254" s="44">
        <v>0</v>
      </c>
      <c r="BS254" s="44">
        <v>28.198311771418851</v>
      </c>
      <c r="BT254" s="64">
        <v>2017</v>
      </c>
      <c r="BU254" s="44">
        <v>0</v>
      </c>
      <c r="BV254" s="44">
        <v>263.37927000000002</v>
      </c>
      <c r="BW254" s="44">
        <v>0</v>
      </c>
      <c r="BX254" s="44">
        <v>0</v>
      </c>
      <c r="BY254" s="44">
        <v>0</v>
      </c>
      <c r="BZ254" s="44">
        <v>0</v>
      </c>
      <c r="CA254" s="44">
        <v>0</v>
      </c>
      <c r="CB254" s="44">
        <v>0</v>
      </c>
      <c r="CC254" s="44">
        <v>0</v>
      </c>
      <c r="CD254" s="44">
        <v>0</v>
      </c>
      <c r="CE254" s="44">
        <v>0</v>
      </c>
      <c r="CF254" s="44">
        <v>103.68086425348839</v>
      </c>
      <c r="CG254" s="44">
        <v>0</v>
      </c>
      <c r="CH254" s="44">
        <v>0</v>
      </c>
      <c r="CI254" s="44">
        <v>0</v>
      </c>
      <c r="CJ254" s="44">
        <v>0</v>
      </c>
      <c r="CK254" s="44">
        <v>0</v>
      </c>
      <c r="CL254" s="44">
        <v>0</v>
      </c>
      <c r="CM254" s="44">
        <v>0</v>
      </c>
      <c r="CN254" s="44">
        <v>0</v>
      </c>
      <c r="CO254" s="44">
        <v>0</v>
      </c>
      <c r="CP254" s="44">
        <v>0</v>
      </c>
      <c r="CQ254" s="44">
        <v>0</v>
      </c>
      <c r="CR254" s="44">
        <v>0</v>
      </c>
      <c r="CS254" s="44">
        <v>0</v>
      </c>
      <c r="CT254" s="44">
        <v>0</v>
      </c>
      <c r="CU254" s="44">
        <v>0</v>
      </c>
      <c r="CV254" s="44">
        <v>0</v>
      </c>
      <c r="CW254" s="44">
        <v>0</v>
      </c>
      <c r="CX254" s="44">
        <v>0</v>
      </c>
      <c r="CY254" s="44">
        <v>0</v>
      </c>
      <c r="CZ254" s="44">
        <v>0</v>
      </c>
      <c r="DA254" s="44">
        <v>0</v>
      </c>
      <c r="DB254" s="44">
        <v>0</v>
      </c>
      <c r="DC254" s="44">
        <v>0</v>
      </c>
      <c r="DD254" s="44">
        <v>0</v>
      </c>
      <c r="DE254" s="44">
        <v>0</v>
      </c>
      <c r="DF254" s="44">
        <v>0</v>
      </c>
      <c r="DG254" s="44">
        <v>0</v>
      </c>
      <c r="DH254" s="44">
        <v>0</v>
      </c>
      <c r="DI254" s="44">
        <v>0</v>
      </c>
      <c r="DJ254" s="44">
        <v>0</v>
      </c>
      <c r="DK254" s="44">
        <v>0</v>
      </c>
      <c r="DL254" s="44">
        <v>0</v>
      </c>
      <c r="DM254" s="44">
        <v>0</v>
      </c>
      <c r="DN254" s="44">
        <v>0</v>
      </c>
      <c r="DO254" s="44">
        <v>0</v>
      </c>
      <c r="DP254" s="44">
        <v>0</v>
      </c>
      <c r="DQ254" s="44">
        <v>0</v>
      </c>
      <c r="DR254" s="44">
        <v>0</v>
      </c>
      <c r="DS254" s="44">
        <v>0</v>
      </c>
      <c r="DT254" s="44">
        <v>28.198311771418851</v>
      </c>
      <c r="DU254" s="44">
        <v>0</v>
      </c>
      <c r="DV254" s="44">
        <v>0</v>
      </c>
      <c r="DW254" s="44">
        <v>0</v>
      </c>
      <c r="DX254" s="44">
        <v>0</v>
      </c>
      <c r="DY254" s="44">
        <v>0</v>
      </c>
      <c r="DZ254" s="44">
        <v>0</v>
      </c>
      <c r="EA254" s="44">
        <v>0</v>
      </c>
      <c r="EB254" s="44">
        <v>0</v>
      </c>
    </row>
    <row r="255" spans="2:132" x14ac:dyDescent="0.25">
      <c r="B255" s="41" t="s">
        <v>344</v>
      </c>
      <c r="C255" s="48" t="s">
        <v>101</v>
      </c>
      <c r="D255" s="46">
        <v>4</v>
      </c>
      <c r="E255" s="86" t="s">
        <v>52</v>
      </c>
      <c r="F255" s="43">
        <v>1933</v>
      </c>
      <c r="G255" s="43">
        <v>257.55781395348839</v>
      </c>
      <c r="H255" s="44">
        <v>257.55781395348839</v>
      </c>
      <c r="I255" s="44">
        <v>171.14417766402048</v>
      </c>
      <c r="J255" s="44">
        <v>171.14417766402048</v>
      </c>
      <c r="K255" s="44">
        <v>285.88917348837214</v>
      </c>
      <c r="L255" s="44">
        <v>285.88917348837214</v>
      </c>
      <c r="M255" s="44">
        <v>189.434</v>
      </c>
      <c r="N255" s="44">
        <v>1368.5640000000001</v>
      </c>
      <c r="O255" s="44">
        <v>218.429</v>
      </c>
      <c r="P255" s="44">
        <v>51.46005122790698</v>
      </c>
      <c r="Q255" s="44">
        <v>51.46005122790698</v>
      </c>
      <c r="R255" s="44">
        <v>34.19460669727129</v>
      </c>
      <c r="S255" s="44">
        <v>34.19460669727129</v>
      </c>
      <c r="T255" s="44">
        <v>160.0979371534884</v>
      </c>
      <c r="U255" s="44">
        <v>160.0979371534884</v>
      </c>
      <c r="V255" s="44">
        <v>106.38322083595514</v>
      </c>
      <c r="W255" s="44">
        <v>106.38322083595514</v>
      </c>
      <c r="X255" s="44">
        <v>62.895618167441867</v>
      </c>
      <c r="Y255" s="44">
        <v>62.895618167441867</v>
      </c>
      <c r="Z255" s="44">
        <v>41.793408185553801</v>
      </c>
      <c r="AA255" s="44">
        <v>41.793408185553801</v>
      </c>
      <c r="AB255" s="44">
        <v>5.5398794809099741</v>
      </c>
      <c r="AC255" s="44">
        <v>12.864472322288028</v>
      </c>
      <c r="AD255" s="44">
        <v>5.2263983600050494</v>
      </c>
      <c r="AE255" s="44">
        <v>13.995702859400923</v>
      </c>
      <c r="AF255" s="44">
        <v>43.542186673691766</v>
      </c>
      <c r="AG255" s="44">
        <v>17.105859050378907</v>
      </c>
      <c r="AH255" s="44">
        <v>77.75390477444958</v>
      </c>
      <c r="AJ255" s="63" t="s">
        <v>63</v>
      </c>
      <c r="AK255" s="44">
        <v>0</v>
      </c>
      <c r="AL255" s="44">
        <v>0</v>
      </c>
      <c r="AM255" s="44">
        <v>218.429</v>
      </c>
      <c r="AN255" s="44">
        <v>218.429</v>
      </c>
      <c r="AO255" s="44">
        <v>0</v>
      </c>
      <c r="AP255" s="44">
        <v>0</v>
      </c>
      <c r="AQ255" s="44">
        <v>0</v>
      </c>
      <c r="AR255" s="44">
        <v>0</v>
      </c>
      <c r="AS255" s="44">
        <v>0</v>
      </c>
      <c r="AT255" s="44">
        <v>0</v>
      </c>
      <c r="AU255" s="44">
        <v>0</v>
      </c>
      <c r="AV255" s="44">
        <v>0</v>
      </c>
      <c r="AW255" s="44">
        <v>0</v>
      </c>
      <c r="AX255" s="44">
        <v>0</v>
      </c>
      <c r="AY255" s="44">
        <v>62.895618167441867</v>
      </c>
      <c r="AZ255" s="44">
        <v>0</v>
      </c>
      <c r="BA255" s="44">
        <v>0</v>
      </c>
      <c r="BB255" s="44">
        <v>0</v>
      </c>
      <c r="BC255" s="44">
        <v>62.895618167441867</v>
      </c>
      <c r="BD255" s="44">
        <v>62.895618167441867</v>
      </c>
      <c r="BE255" s="44">
        <v>0</v>
      </c>
      <c r="BF255" s="44">
        <v>0</v>
      </c>
      <c r="BG255" s="44">
        <v>0</v>
      </c>
      <c r="BH255" s="44">
        <v>62.895618167441867</v>
      </c>
      <c r="BI255" s="44">
        <v>41.793408185553801</v>
      </c>
      <c r="BJ255" s="44">
        <v>0</v>
      </c>
      <c r="BK255" s="44">
        <v>0</v>
      </c>
      <c r="BL255" s="44">
        <v>0</v>
      </c>
      <c r="BM255" s="44">
        <v>41.793408185553801</v>
      </c>
      <c r="BN255" s="44">
        <v>5.2263983600050494</v>
      </c>
      <c r="BO255" s="44">
        <v>17.105859050378907</v>
      </c>
      <c r="BP255" s="44">
        <v>0</v>
      </c>
      <c r="BQ255" s="44">
        <v>0</v>
      </c>
      <c r="BR255" s="44">
        <v>0</v>
      </c>
      <c r="BS255" s="44">
        <v>17.105859050378907</v>
      </c>
      <c r="BT255" s="64">
        <v>2017</v>
      </c>
      <c r="BU255" s="44">
        <v>0</v>
      </c>
      <c r="BV255" s="44">
        <v>218.429</v>
      </c>
      <c r="BW255" s="44">
        <v>0</v>
      </c>
      <c r="BX255" s="44">
        <v>0</v>
      </c>
      <c r="BY255" s="44">
        <v>0</v>
      </c>
      <c r="BZ255" s="44">
        <v>0</v>
      </c>
      <c r="CA255" s="44">
        <v>0</v>
      </c>
      <c r="CB255" s="44">
        <v>0</v>
      </c>
      <c r="CC255" s="44">
        <v>0</v>
      </c>
      <c r="CD255" s="44">
        <v>0</v>
      </c>
      <c r="CE255" s="44">
        <v>0</v>
      </c>
      <c r="CF255" s="44">
        <v>62.895618167441867</v>
      </c>
      <c r="CG255" s="44">
        <v>0</v>
      </c>
      <c r="CH255" s="44">
        <v>0</v>
      </c>
      <c r="CI255" s="44">
        <v>0</v>
      </c>
      <c r="CJ255" s="44">
        <v>0</v>
      </c>
      <c r="CK255" s="44">
        <v>0</v>
      </c>
      <c r="CL255" s="44">
        <v>0</v>
      </c>
      <c r="CM255" s="44">
        <v>0</v>
      </c>
      <c r="CN255" s="44">
        <v>0</v>
      </c>
      <c r="CO255" s="44">
        <v>0</v>
      </c>
      <c r="CP255" s="44">
        <v>0</v>
      </c>
      <c r="CQ255" s="44">
        <v>0</v>
      </c>
      <c r="CR255" s="44">
        <v>0</v>
      </c>
      <c r="CS255" s="44">
        <v>0</v>
      </c>
      <c r="CT255" s="44">
        <v>0</v>
      </c>
      <c r="CU255" s="44">
        <v>0</v>
      </c>
      <c r="CV255" s="44">
        <v>0</v>
      </c>
      <c r="CW255" s="44">
        <v>0</v>
      </c>
      <c r="CX255" s="44">
        <v>0</v>
      </c>
      <c r="CY255" s="44">
        <v>0</v>
      </c>
      <c r="CZ255" s="44">
        <v>0</v>
      </c>
      <c r="DA255" s="44">
        <v>0</v>
      </c>
      <c r="DB255" s="44">
        <v>0</v>
      </c>
      <c r="DC255" s="44">
        <v>0</v>
      </c>
      <c r="DD255" s="44">
        <v>0</v>
      </c>
      <c r="DE255" s="44">
        <v>0</v>
      </c>
      <c r="DF255" s="44">
        <v>0</v>
      </c>
      <c r="DG255" s="44">
        <v>0</v>
      </c>
      <c r="DH255" s="44">
        <v>0</v>
      </c>
      <c r="DI255" s="44">
        <v>0</v>
      </c>
      <c r="DJ255" s="44">
        <v>0</v>
      </c>
      <c r="DK255" s="44">
        <v>0</v>
      </c>
      <c r="DL255" s="44">
        <v>0</v>
      </c>
      <c r="DM255" s="44">
        <v>0</v>
      </c>
      <c r="DN255" s="44">
        <v>0</v>
      </c>
      <c r="DO255" s="44">
        <v>0</v>
      </c>
      <c r="DP255" s="44">
        <v>0</v>
      </c>
      <c r="DQ255" s="44">
        <v>0</v>
      </c>
      <c r="DR255" s="44">
        <v>0</v>
      </c>
      <c r="DS255" s="44">
        <v>0</v>
      </c>
      <c r="DT255" s="44">
        <v>17.105859050378907</v>
      </c>
      <c r="DU255" s="44">
        <v>0</v>
      </c>
      <c r="DV255" s="44">
        <v>0</v>
      </c>
      <c r="DW255" s="44">
        <v>0</v>
      </c>
      <c r="DX255" s="44">
        <v>0</v>
      </c>
      <c r="DY255" s="44">
        <v>0</v>
      </c>
      <c r="DZ255" s="44">
        <v>0</v>
      </c>
      <c r="EA255" s="44">
        <v>0</v>
      </c>
      <c r="EB255" s="44">
        <v>0</v>
      </c>
    </row>
    <row r="256" spans="2:132" x14ac:dyDescent="0.25">
      <c r="B256" s="41" t="s">
        <v>345</v>
      </c>
      <c r="C256" s="47" t="s">
        <v>101</v>
      </c>
      <c r="D256" s="46">
        <v>4</v>
      </c>
      <c r="E256" s="86" t="s">
        <v>52</v>
      </c>
      <c r="F256" s="43">
        <v>2043.74</v>
      </c>
      <c r="G256" s="43">
        <v>384.19354651162786</v>
      </c>
      <c r="H256" s="44">
        <v>384.19354651162786</v>
      </c>
      <c r="I256" s="44">
        <v>255.29215197264489</v>
      </c>
      <c r="J256" s="44">
        <v>255.29215197264489</v>
      </c>
      <c r="K256" s="44">
        <v>395.71935290697672</v>
      </c>
      <c r="L256" s="44">
        <v>395.71935290697672</v>
      </c>
      <c r="M256" s="44">
        <v>200.28652</v>
      </c>
      <c r="N256" s="44">
        <v>1446.9679199999998</v>
      </c>
      <c r="O256" s="44">
        <v>230.94262000000001</v>
      </c>
      <c r="P256" s="44">
        <v>71.229483523255809</v>
      </c>
      <c r="Q256" s="44">
        <v>71.229483523255809</v>
      </c>
      <c r="R256" s="44">
        <v>47.331164975728363</v>
      </c>
      <c r="S256" s="44">
        <v>47.331164975728363</v>
      </c>
      <c r="T256" s="44">
        <v>221.60283762790698</v>
      </c>
      <c r="U256" s="44">
        <v>221.60283762790698</v>
      </c>
      <c r="V256" s="44">
        <v>147.25251325782159</v>
      </c>
      <c r="W256" s="44">
        <v>147.25251325782159</v>
      </c>
      <c r="X256" s="44">
        <v>87.058257639534887</v>
      </c>
      <c r="Y256" s="44">
        <v>87.058257639534887</v>
      </c>
      <c r="Z256" s="44">
        <v>57.849201637001343</v>
      </c>
      <c r="AA256" s="44">
        <v>57.849201637001343</v>
      </c>
      <c r="AB256" s="44">
        <v>4.231599203246061</v>
      </c>
      <c r="AC256" s="44">
        <v>9.8264395492288248</v>
      </c>
      <c r="AD256" s="44">
        <v>3.9921487845095021</v>
      </c>
      <c r="AE256" s="44">
        <v>19.372438667131679</v>
      </c>
      <c r="AF256" s="44">
        <v>60.269809186631896</v>
      </c>
      <c r="AG256" s="44">
        <v>23.677425037605389</v>
      </c>
      <c r="AH256" s="44">
        <v>107.62465926184267</v>
      </c>
      <c r="AJ256" s="63" t="s">
        <v>63</v>
      </c>
      <c r="AK256" s="44">
        <v>0</v>
      </c>
      <c r="AL256" s="44">
        <v>0</v>
      </c>
      <c r="AM256" s="44">
        <v>230.94262000000001</v>
      </c>
      <c r="AN256" s="44">
        <v>230.94262000000001</v>
      </c>
      <c r="AO256" s="44">
        <v>0</v>
      </c>
      <c r="AP256" s="44">
        <v>0</v>
      </c>
      <c r="AQ256" s="44">
        <v>0</v>
      </c>
      <c r="AR256" s="44">
        <v>0</v>
      </c>
      <c r="AS256" s="44">
        <v>0</v>
      </c>
      <c r="AT256" s="44">
        <v>0</v>
      </c>
      <c r="AU256" s="44">
        <v>0</v>
      </c>
      <c r="AV256" s="44">
        <v>0</v>
      </c>
      <c r="AW256" s="44">
        <v>0</v>
      </c>
      <c r="AX256" s="44">
        <v>0</v>
      </c>
      <c r="AY256" s="44">
        <v>87.058257639534887</v>
      </c>
      <c r="AZ256" s="44">
        <v>0</v>
      </c>
      <c r="BA256" s="44">
        <v>0</v>
      </c>
      <c r="BB256" s="44">
        <v>0</v>
      </c>
      <c r="BC256" s="44">
        <v>87.058257639534887</v>
      </c>
      <c r="BD256" s="44">
        <v>87.058257639534887</v>
      </c>
      <c r="BE256" s="44">
        <v>0</v>
      </c>
      <c r="BF256" s="44">
        <v>0</v>
      </c>
      <c r="BG256" s="44">
        <v>0</v>
      </c>
      <c r="BH256" s="44">
        <v>87.058257639534887</v>
      </c>
      <c r="BI256" s="44">
        <v>57.849201637001343</v>
      </c>
      <c r="BJ256" s="44">
        <v>0</v>
      </c>
      <c r="BK256" s="44">
        <v>0</v>
      </c>
      <c r="BL256" s="44">
        <v>0</v>
      </c>
      <c r="BM256" s="44">
        <v>57.849201637001343</v>
      </c>
      <c r="BN256" s="44">
        <v>3.9921487845095021</v>
      </c>
      <c r="BO256" s="44">
        <v>23.677425037605389</v>
      </c>
      <c r="BP256" s="44">
        <v>0</v>
      </c>
      <c r="BQ256" s="44">
        <v>0</v>
      </c>
      <c r="BR256" s="44">
        <v>0</v>
      </c>
      <c r="BS256" s="44">
        <v>23.677425037605389</v>
      </c>
      <c r="BT256" s="64">
        <v>2017</v>
      </c>
      <c r="BU256" s="44">
        <v>0</v>
      </c>
      <c r="BV256" s="44">
        <v>230.94262000000001</v>
      </c>
      <c r="BW256" s="44">
        <v>0</v>
      </c>
      <c r="BX256" s="44">
        <v>0</v>
      </c>
      <c r="BY256" s="44">
        <v>0</v>
      </c>
      <c r="BZ256" s="44">
        <v>0</v>
      </c>
      <c r="CA256" s="44">
        <v>0</v>
      </c>
      <c r="CB256" s="44">
        <v>0</v>
      </c>
      <c r="CC256" s="44">
        <v>0</v>
      </c>
      <c r="CD256" s="44">
        <v>0</v>
      </c>
      <c r="CE256" s="44">
        <v>0</v>
      </c>
      <c r="CF256" s="44">
        <v>87.058257639534887</v>
      </c>
      <c r="CG256" s="44">
        <v>0</v>
      </c>
      <c r="CH256" s="44">
        <v>0</v>
      </c>
      <c r="CI256" s="44">
        <v>0</v>
      </c>
      <c r="CJ256" s="44">
        <v>0</v>
      </c>
      <c r="CK256" s="44">
        <v>0</v>
      </c>
      <c r="CL256" s="44">
        <v>0</v>
      </c>
      <c r="CM256" s="44">
        <v>0</v>
      </c>
      <c r="CN256" s="44">
        <v>0</v>
      </c>
      <c r="CO256" s="44">
        <v>0</v>
      </c>
      <c r="CP256" s="44">
        <v>0</v>
      </c>
      <c r="CQ256" s="44">
        <v>0</v>
      </c>
      <c r="CR256" s="44">
        <v>0</v>
      </c>
      <c r="CS256" s="44">
        <v>0</v>
      </c>
      <c r="CT256" s="44">
        <v>0</v>
      </c>
      <c r="CU256" s="44">
        <v>0</v>
      </c>
      <c r="CV256" s="44">
        <v>0</v>
      </c>
      <c r="CW256" s="44">
        <v>0</v>
      </c>
      <c r="CX256" s="44">
        <v>0</v>
      </c>
      <c r="CY256" s="44">
        <v>0</v>
      </c>
      <c r="CZ256" s="44">
        <v>0</v>
      </c>
      <c r="DA256" s="44">
        <v>0</v>
      </c>
      <c r="DB256" s="44">
        <v>0</v>
      </c>
      <c r="DC256" s="44">
        <v>0</v>
      </c>
      <c r="DD256" s="44">
        <v>0</v>
      </c>
      <c r="DE256" s="44">
        <v>0</v>
      </c>
      <c r="DF256" s="44">
        <v>0</v>
      </c>
      <c r="DG256" s="44">
        <v>0</v>
      </c>
      <c r="DH256" s="44">
        <v>0</v>
      </c>
      <c r="DI256" s="44">
        <v>0</v>
      </c>
      <c r="DJ256" s="44">
        <v>0</v>
      </c>
      <c r="DK256" s="44">
        <v>0</v>
      </c>
      <c r="DL256" s="44">
        <v>0</v>
      </c>
      <c r="DM256" s="44">
        <v>0</v>
      </c>
      <c r="DN256" s="44">
        <v>0</v>
      </c>
      <c r="DO256" s="44">
        <v>0</v>
      </c>
      <c r="DP256" s="44">
        <v>0</v>
      </c>
      <c r="DQ256" s="44">
        <v>0</v>
      </c>
      <c r="DR256" s="44">
        <v>0</v>
      </c>
      <c r="DS256" s="44">
        <v>0</v>
      </c>
      <c r="DT256" s="44">
        <v>23.677425037605389</v>
      </c>
      <c r="DU256" s="44">
        <v>0</v>
      </c>
      <c r="DV256" s="44">
        <v>0</v>
      </c>
      <c r="DW256" s="44">
        <v>0</v>
      </c>
      <c r="DX256" s="44">
        <v>0</v>
      </c>
      <c r="DY256" s="44">
        <v>0</v>
      </c>
      <c r="DZ256" s="44">
        <v>0</v>
      </c>
      <c r="EA256" s="44">
        <v>0</v>
      </c>
      <c r="EB256" s="44">
        <v>0</v>
      </c>
    </row>
    <row r="257" spans="2:132" x14ac:dyDescent="0.25">
      <c r="B257" s="41" t="s">
        <v>346</v>
      </c>
      <c r="C257" s="47" t="s">
        <v>101</v>
      </c>
      <c r="D257" s="46">
        <v>4</v>
      </c>
      <c r="E257" s="86" t="s">
        <v>52</v>
      </c>
      <c r="F257" s="43">
        <v>2195.7199999999998</v>
      </c>
      <c r="G257" s="43">
        <v>428.08059302325586</v>
      </c>
      <c r="H257" s="44">
        <v>428.08059302325586</v>
      </c>
      <c r="I257" s="44">
        <v>284.45458494271031</v>
      </c>
      <c r="J257" s="44">
        <v>284.45458494271031</v>
      </c>
      <c r="K257" s="44">
        <v>440.92301081395357</v>
      </c>
      <c r="L257" s="44">
        <v>440.92301081395357</v>
      </c>
      <c r="M257" s="44">
        <v>215.18055999999996</v>
      </c>
      <c r="N257" s="44">
        <v>1554.5697599999999</v>
      </c>
      <c r="O257" s="44">
        <v>248.11635999999999</v>
      </c>
      <c r="P257" s="44">
        <v>79.366141946511632</v>
      </c>
      <c r="Q257" s="44">
        <v>79.366141946511632</v>
      </c>
      <c r="R257" s="44">
        <v>52.737880048378493</v>
      </c>
      <c r="S257" s="44">
        <v>52.737880048378493</v>
      </c>
      <c r="T257" s="44">
        <v>246.91688605581402</v>
      </c>
      <c r="U257" s="44">
        <v>246.91688605581402</v>
      </c>
      <c r="V257" s="44">
        <v>164.07340459495535</v>
      </c>
      <c r="W257" s="44">
        <v>164.07340459495535</v>
      </c>
      <c r="X257" s="44">
        <v>97.003062379069789</v>
      </c>
      <c r="Y257" s="44">
        <v>97.003062379069789</v>
      </c>
      <c r="Z257" s="44">
        <v>64.45740894801817</v>
      </c>
      <c r="AA257" s="44">
        <v>64.45740894801817</v>
      </c>
      <c r="AB257" s="44">
        <v>4.0801897953161284</v>
      </c>
      <c r="AC257" s="44">
        <v>9.4748430669658763</v>
      </c>
      <c r="AD257" s="44">
        <v>3.8493070703492598</v>
      </c>
      <c r="AE257" s="44">
        <v>21.585383482440637</v>
      </c>
      <c r="AF257" s="44">
        <v>67.154526389815331</v>
      </c>
      <c r="AG257" s="44">
        <v>26.382135367427452</v>
      </c>
      <c r="AH257" s="44">
        <v>119.91879712467022</v>
      </c>
      <c r="AJ257" s="63" t="s">
        <v>63</v>
      </c>
      <c r="AK257" s="44">
        <v>0</v>
      </c>
      <c r="AL257" s="44">
        <v>0</v>
      </c>
      <c r="AM257" s="44">
        <v>248.11635999999999</v>
      </c>
      <c r="AN257" s="44">
        <v>248.11635999999999</v>
      </c>
      <c r="AO257" s="44">
        <v>0</v>
      </c>
      <c r="AP257" s="44">
        <v>0</v>
      </c>
      <c r="AQ257" s="44">
        <v>0</v>
      </c>
      <c r="AR257" s="44">
        <v>0</v>
      </c>
      <c r="AS257" s="44">
        <v>0</v>
      </c>
      <c r="AT257" s="44">
        <v>0</v>
      </c>
      <c r="AU257" s="44">
        <v>0</v>
      </c>
      <c r="AV257" s="44">
        <v>0</v>
      </c>
      <c r="AW257" s="44">
        <v>0</v>
      </c>
      <c r="AX257" s="44">
        <v>0</v>
      </c>
      <c r="AY257" s="44">
        <v>97.003062379069789</v>
      </c>
      <c r="AZ257" s="44">
        <v>0</v>
      </c>
      <c r="BA257" s="44">
        <v>0</v>
      </c>
      <c r="BB257" s="44">
        <v>0</v>
      </c>
      <c r="BC257" s="44">
        <v>97.003062379069789</v>
      </c>
      <c r="BD257" s="44">
        <v>97.003062379069789</v>
      </c>
      <c r="BE257" s="44">
        <v>0</v>
      </c>
      <c r="BF257" s="44">
        <v>0</v>
      </c>
      <c r="BG257" s="44">
        <v>0</v>
      </c>
      <c r="BH257" s="44">
        <v>97.003062379069789</v>
      </c>
      <c r="BI257" s="44">
        <v>64.45740894801817</v>
      </c>
      <c r="BJ257" s="44">
        <v>0</v>
      </c>
      <c r="BK257" s="44">
        <v>0</v>
      </c>
      <c r="BL257" s="44">
        <v>0</v>
      </c>
      <c r="BM257" s="44">
        <v>64.45740894801817</v>
      </c>
      <c r="BN257" s="44">
        <v>3.8493070703492598</v>
      </c>
      <c r="BO257" s="44">
        <v>26.382135367427452</v>
      </c>
      <c r="BP257" s="44">
        <v>0</v>
      </c>
      <c r="BQ257" s="44">
        <v>0</v>
      </c>
      <c r="BR257" s="44">
        <v>0</v>
      </c>
      <c r="BS257" s="44">
        <v>26.382135367427452</v>
      </c>
      <c r="BT257" s="64">
        <v>2017</v>
      </c>
      <c r="BU257" s="44">
        <v>0</v>
      </c>
      <c r="BV257" s="44">
        <v>248.11635999999999</v>
      </c>
      <c r="BW257" s="44">
        <v>0</v>
      </c>
      <c r="BX257" s="44">
        <v>0</v>
      </c>
      <c r="BY257" s="44">
        <v>0</v>
      </c>
      <c r="BZ257" s="44">
        <v>0</v>
      </c>
      <c r="CA257" s="44">
        <v>0</v>
      </c>
      <c r="CB257" s="44">
        <v>0</v>
      </c>
      <c r="CC257" s="44">
        <v>0</v>
      </c>
      <c r="CD257" s="44">
        <v>0</v>
      </c>
      <c r="CE257" s="44">
        <v>0</v>
      </c>
      <c r="CF257" s="44">
        <v>97.003062379069789</v>
      </c>
      <c r="CG257" s="44">
        <v>0</v>
      </c>
      <c r="CH257" s="44">
        <v>0</v>
      </c>
      <c r="CI257" s="44">
        <v>0</v>
      </c>
      <c r="CJ257" s="44">
        <v>0</v>
      </c>
      <c r="CK257" s="44">
        <v>0</v>
      </c>
      <c r="CL257" s="44">
        <v>0</v>
      </c>
      <c r="CM257" s="44">
        <v>0</v>
      </c>
      <c r="CN257" s="44">
        <v>0</v>
      </c>
      <c r="CO257" s="44">
        <v>0</v>
      </c>
      <c r="CP257" s="44">
        <v>0</v>
      </c>
      <c r="CQ257" s="44">
        <v>0</v>
      </c>
      <c r="CR257" s="44">
        <v>0</v>
      </c>
      <c r="CS257" s="44">
        <v>0</v>
      </c>
      <c r="CT257" s="44">
        <v>0</v>
      </c>
      <c r="CU257" s="44">
        <v>0</v>
      </c>
      <c r="CV257" s="44">
        <v>0</v>
      </c>
      <c r="CW257" s="44">
        <v>0</v>
      </c>
      <c r="CX257" s="44">
        <v>0</v>
      </c>
      <c r="CY257" s="44">
        <v>0</v>
      </c>
      <c r="CZ257" s="44">
        <v>0</v>
      </c>
      <c r="DA257" s="44">
        <v>0</v>
      </c>
      <c r="DB257" s="44">
        <v>0</v>
      </c>
      <c r="DC257" s="44">
        <v>0</v>
      </c>
      <c r="DD257" s="44">
        <v>0</v>
      </c>
      <c r="DE257" s="44">
        <v>0</v>
      </c>
      <c r="DF257" s="44">
        <v>0</v>
      </c>
      <c r="DG257" s="44">
        <v>0</v>
      </c>
      <c r="DH257" s="44">
        <v>0</v>
      </c>
      <c r="DI257" s="44">
        <v>0</v>
      </c>
      <c r="DJ257" s="44">
        <v>0</v>
      </c>
      <c r="DK257" s="44">
        <v>0</v>
      </c>
      <c r="DL257" s="44">
        <v>0</v>
      </c>
      <c r="DM257" s="44">
        <v>0</v>
      </c>
      <c r="DN257" s="44">
        <v>0</v>
      </c>
      <c r="DO257" s="44">
        <v>0</v>
      </c>
      <c r="DP257" s="44">
        <v>0</v>
      </c>
      <c r="DQ257" s="44">
        <v>0</v>
      </c>
      <c r="DR257" s="44">
        <v>0</v>
      </c>
      <c r="DS257" s="44">
        <v>0</v>
      </c>
      <c r="DT257" s="44">
        <v>26.382135367427452</v>
      </c>
      <c r="DU257" s="44">
        <v>0</v>
      </c>
      <c r="DV257" s="44">
        <v>0</v>
      </c>
      <c r="DW257" s="44">
        <v>0</v>
      </c>
      <c r="DX257" s="44">
        <v>0</v>
      </c>
      <c r="DY257" s="44">
        <v>0</v>
      </c>
      <c r="DZ257" s="44">
        <v>0</v>
      </c>
      <c r="EA257" s="44">
        <v>0</v>
      </c>
      <c r="EB257" s="44">
        <v>0</v>
      </c>
    </row>
    <row r="258" spans="2:132" x14ac:dyDescent="0.25">
      <c r="B258" s="41" t="s">
        <v>347</v>
      </c>
      <c r="C258" s="47" t="s">
        <v>101</v>
      </c>
      <c r="D258" s="46">
        <v>4</v>
      </c>
      <c r="E258" s="86" t="s">
        <v>52</v>
      </c>
      <c r="F258" s="43">
        <v>2479</v>
      </c>
      <c r="G258" s="43">
        <v>282.06052325581396</v>
      </c>
      <c r="H258" s="44">
        <v>282.06052325581396</v>
      </c>
      <c r="I258" s="44">
        <v>187.42594357015739</v>
      </c>
      <c r="J258" s="44">
        <v>187.42594357015739</v>
      </c>
      <c r="K258" s="44">
        <v>313.08718081395352</v>
      </c>
      <c r="L258" s="44">
        <v>313.08718081395352</v>
      </c>
      <c r="M258" s="44">
        <v>242.94200000000001</v>
      </c>
      <c r="N258" s="44">
        <v>1755.1320000000001</v>
      </c>
      <c r="O258" s="44">
        <v>280.12700000000001</v>
      </c>
      <c r="P258" s="44">
        <v>56.355692546511634</v>
      </c>
      <c r="Q258" s="44">
        <v>56.355692546511634</v>
      </c>
      <c r="R258" s="44">
        <v>37.447703525317444</v>
      </c>
      <c r="S258" s="44">
        <v>37.447703525317444</v>
      </c>
      <c r="T258" s="44">
        <v>175.32882125581398</v>
      </c>
      <c r="U258" s="44">
        <v>175.32882125581398</v>
      </c>
      <c r="V258" s="44">
        <v>116.50396652320984</v>
      </c>
      <c r="W258" s="44">
        <v>116.50396652320984</v>
      </c>
      <c r="X258" s="44">
        <v>68.879179779069773</v>
      </c>
      <c r="Y258" s="44">
        <v>68.879179779069773</v>
      </c>
      <c r="Z258" s="44">
        <v>45.769415419832434</v>
      </c>
      <c r="AA258" s="44">
        <v>45.769415419832434</v>
      </c>
      <c r="AB258" s="44">
        <v>6.4875006243240811</v>
      </c>
      <c r="AC258" s="44">
        <v>15.064997805463936</v>
      </c>
      <c r="AD258" s="44">
        <v>6.1203971567139055</v>
      </c>
      <c r="AE258" s="44">
        <v>15.327181153076598</v>
      </c>
      <c r="AF258" s="44">
        <v>47.684563587349423</v>
      </c>
      <c r="AG258" s="44">
        <v>18.733221409315842</v>
      </c>
      <c r="AH258" s="44">
        <v>85.151006405981107</v>
      </c>
      <c r="AJ258" s="63" t="s">
        <v>63</v>
      </c>
      <c r="AK258" s="44">
        <v>0</v>
      </c>
      <c r="AL258" s="44">
        <v>0</v>
      </c>
      <c r="AM258" s="44">
        <v>280.12700000000001</v>
      </c>
      <c r="AN258" s="44">
        <v>280.12700000000001</v>
      </c>
      <c r="AO258" s="44">
        <v>0</v>
      </c>
      <c r="AP258" s="44">
        <v>0</v>
      </c>
      <c r="AQ258" s="44">
        <v>0</v>
      </c>
      <c r="AR258" s="44">
        <v>0</v>
      </c>
      <c r="AS258" s="44">
        <v>0</v>
      </c>
      <c r="AT258" s="44">
        <v>0</v>
      </c>
      <c r="AU258" s="44">
        <v>0</v>
      </c>
      <c r="AV258" s="44">
        <v>0</v>
      </c>
      <c r="AW258" s="44">
        <v>0</v>
      </c>
      <c r="AX258" s="44">
        <v>0</v>
      </c>
      <c r="AY258" s="44">
        <v>68.879179779069773</v>
      </c>
      <c r="AZ258" s="44">
        <v>0</v>
      </c>
      <c r="BA258" s="44">
        <v>0</v>
      </c>
      <c r="BB258" s="44">
        <v>0</v>
      </c>
      <c r="BC258" s="44">
        <v>68.879179779069773</v>
      </c>
      <c r="BD258" s="44">
        <v>68.879179779069773</v>
      </c>
      <c r="BE258" s="44">
        <v>0</v>
      </c>
      <c r="BF258" s="44">
        <v>0</v>
      </c>
      <c r="BG258" s="44">
        <v>0</v>
      </c>
      <c r="BH258" s="44">
        <v>68.879179779069773</v>
      </c>
      <c r="BI258" s="44">
        <v>45.769415419832434</v>
      </c>
      <c r="BJ258" s="44">
        <v>0</v>
      </c>
      <c r="BK258" s="44">
        <v>0</v>
      </c>
      <c r="BL258" s="44">
        <v>0</v>
      </c>
      <c r="BM258" s="44">
        <v>45.769415419832434</v>
      </c>
      <c r="BN258" s="44">
        <v>6.1203971567139055</v>
      </c>
      <c r="BO258" s="44">
        <v>18.733221409315842</v>
      </c>
      <c r="BP258" s="44">
        <v>0</v>
      </c>
      <c r="BQ258" s="44">
        <v>0</v>
      </c>
      <c r="BR258" s="44">
        <v>0</v>
      </c>
      <c r="BS258" s="44">
        <v>18.733221409315842</v>
      </c>
      <c r="BT258" s="64">
        <v>2017</v>
      </c>
      <c r="BU258" s="44">
        <v>0</v>
      </c>
      <c r="BV258" s="44">
        <v>280.12700000000001</v>
      </c>
      <c r="BW258" s="44">
        <v>0</v>
      </c>
      <c r="BX258" s="44">
        <v>0</v>
      </c>
      <c r="BY258" s="44">
        <v>0</v>
      </c>
      <c r="BZ258" s="44">
        <v>0</v>
      </c>
      <c r="CA258" s="44">
        <v>0</v>
      </c>
      <c r="CB258" s="44">
        <v>0</v>
      </c>
      <c r="CC258" s="44">
        <v>0</v>
      </c>
      <c r="CD258" s="44">
        <v>0</v>
      </c>
      <c r="CE258" s="44">
        <v>0</v>
      </c>
      <c r="CF258" s="44">
        <v>68.879179779069773</v>
      </c>
      <c r="CG258" s="44">
        <v>0</v>
      </c>
      <c r="CH258" s="44">
        <v>0</v>
      </c>
      <c r="CI258" s="44">
        <v>0</v>
      </c>
      <c r="CJ258" s="44">
        <v>0</v>
      </c>
      <c r="CK258" s="44">
        <v>0</v>
      </c>
      <c r="CL258" s="44">
        <v>0</v>
      </c>
      <c r="CM258" s="44">
        <v>0</v>
      </c>
      <c r="CN258" s="44">
        <v>0</v>
      </c>
      <c r="CO258" s="44">
        <v>0</v>
      </c>
      <c r="CP258" s="44">
        <v>0</v>
      </c>
      <c r="CQ258" s="44">
        <v>0</v>
      </c>
      <c r="CR258" s="44">
        <v>0</v>
      </c>
      <c r="CS258" s="44">
        <v>0</v>
      </c>
      <c r="CT258" s="44">
        <v>0</v>
      </c>
      <c r="CU258" s="44">
        <v>0</v>
      </c>
      <c r="CV258" s="44">
        <v>0</v>
      </c>
      <c r="CW258" s="44">
        <v>0</v>
      </c>
      <c r="CX258" s="44">
        <v>0</v>
      </c>
      <c r="CY258" s="44">
        <v>0</v>
      </c>
      <c r="CZ258" s="44">
        <v>0</v>
      </c>
      <c r="DA258" s="44">
        <v>0</v>
      </c>
      <c r="DB258" s="44">
        <v>0</v>
      </c>
      <c r="DC258" s="44">
        <v>0</v>
      </c>
      <c r="DD258" s="44">
        <v>0</v>
      </c>
      <c r="DE258" s="44">
        <v>0</v>
      </c>
      <c r="DF258" s="44">
        <v>0</v>
      </c>
      <c r="DG258" s="44">
        <v>0</v>
      </c>
      <c r="DH258" s="44">
        <v>0</v>
      </c>
      <c r="DI258" s="44">
        <v>0</v>
      </c>
      <c r="DJ258" s="44">
        <v>0</v>
      </c>
      <c r="DK258" s="44">
        <v>0</v>
      </c>
      <c r="DL258" s="44">
        <v>0</v>
      </c>
      <c r="DM258" s="44">
        <v>0</v>
      </c>
      <c r="DN258" s="44">
        <v>0</v>
      </c>
      <c r="DO258" s="44">
        <v>0</v>
      </c>
      <c r="DP258" s="44">
        <v>0</v>
      </c>
      <c r="DQ258" s="44">
        <v>0</v>
      </c>
      <c r="DR258" s="44">
        <v>0</v>
      </c>
      <c r="DS258" s="44">
        <v>0</v>
      </c>
      <c r="DT258" s="44">
        <v>18.733221409315842</v>
      </c>
      <c r="DU258" s="44">
        <v>0</v>
      </c>
      <c r="DV258" s="44">
        <v>0</v>
      </c>
      <c r="DW258" s="44">
        <v>0</v>
      </c>
      <c r="DX258" s="44">
        <v>0</v>
      </c>
      <c r="DY258" s="44">
        <v>0</v>
      </c>
      <c r="DZ258" s="44">
        <v>0</v>
      </c>
      <c r="EA258" s="44">
        <v>0</v>
      </c>
      <c r="EB258" s="44">
        <v>0</v>
      </c>
    </row>
    <row r="259" spans="2:132" x14ac:dyDescent="0.25">
      <c r="B259" s="41" t="s">
        <v>348</v>
      </c>
      <c r="C259" s="47" t="s">
        <v>101</v>
      </c>
      <c r="D259" s="46">
        <v>4</v>
      </c>
      <c r="E259" s="86" t="s">
        <v>52</v>
      </c>
      <c r="F259" s="43">
        <v>1466</v>
      </c>
      <c r="G259" s="43">
        <v>291.56308139534877</v>
      </c>
      <c r="H259" s="44">
        <v>291.56308139534877</v>
      </c>
      <c r="I259" s="44">
        <v>193.74028314903313</v>
      </c>
      <c r="J259" s="44">
        <v>193.74028314903313</v>
      </c>
      <c r="K259" s="44">
        <v>300.30997383720927</v>
      </c>
      <c r="L259" s="44">
        <v>300.30997383720927</v>
      </c>
      <c r="M259" s="44">
        <v>143.66800000000001</v>
      </c>
      <c r="N259" s="44">
        <v>1037.9280000000001</v>
      </c>
      <c r="O259" s="44">
        <v>165.65799999999999</v>
      </c>
      <c r="P259" s="44">
        <v>54.055795290697667</v>
      </c>
      <c r="Q259" s="44">
        <v>54.055795290697667</v>
      </c>
      <c r="R259" s="44">
        <v>35.919448495830743</v>
      </c>
      <c r="S259" s="44">
        <v>35.919448495830743</v>
      </c>
      <c r="T259" s="44">
        <v>168.17358534883721</v>
      </c>
      <c r="U259" s="44">
        <v>168.17358534883721</v>
      </c>
      <c r="V259" s="44">
        <v>111.74939532036234</v>
      </c>
      <c r="W259" s="44">
        <v>111.74939532036234</v>
      </c>
      <c r="X259" s="44">
        <v>66.068194244186046</v>
      </c>
      <c r="Y259" s="44">
        <v>66.068194244186046</v>
      </c>
      <c r="Z259" s="44">
        <v>43.901548161570915</v>
      </c>
      <c r="AA259" s="44">
        <v>43.901548161570915</v>
      </c>
      <c r="AB259" s="44">
        <v>3.9997273348079356</v>
      </c>
      <c r="AC259" s="44">
        <v>9.2879965661064716</v>
      </c>
      <c r="AD259" s="44">
        <v>3.7733976804264096</v>
      </c>
      <c r="AE259" s="44">
        <v>14.701673058322354</v>
      </c>
      <c r="AF259" s="44">
        <v>45.738538403669558</v>
      </c>
      <c r="AG259" s="44">
        <v>17.968711515727325</v>
      </c>
      <c r="AH259" s="44">
        <v>81.675961435124194</v>
      </c>
      <c r="AJ259" s="63" t="s">
        <v>63</v>
      </c>
      <c r="AK259" s="44">
        <v>0</v>
      </c>
      <c r="AL259" s="44">
        <v>0</v>
      </c>
      <c r="AM259" s="44">
        <v>165.65799999999999</v>
      </c>
      <c r="AN259" s="44">
        <v>165.65799999999999</v>
      </c>
      <c r="AO259" s="44">
        <v>0</v>
      </c>
      <c r="AP259" s="44">
        <v>0</v>
      </c>
      <c r="AQ259" s="44">
        <v>0</v>
      </c>
      <c r="AR259" s="44">
        <v>0</v>
      </c>
      <c r="AS259" s="44">
        <v>0</v>
      </c>
      <c r="AT259" s="44">
        <v>0</v>
      </c>
      <c r="AU259" s="44">
        <v>0</v>
      </c>
      <c r="AV259" s="44">
        <v>0</v>
      </c>
      <c r="AW259" s="44">
        <v>0</v>
      </c>
      <c r="AX259" s="44">
        <v>0</v>
      </c>
      <c r="AY259" s="44">
        <v>66.068194244186046</v>
      </c>
      <c r="AZ259" s="44">
        <v>0</v>
      </c>
      <c r="BA259" s="44">
        <v>0</v>
      </c>
      <c r="BB259" s="44">
        <v>0</v>
      </c>
      <c r="BC259" s="44">
        <v>66.068194244186046</v>
      </c>
      <c r="BD259" s="44">
        <v>66.068194244186046</v>
      </c>
      <c r="BE259" s="44">
        <v>0</v>
      </c>
      <c r="BF259" s="44">
        <v>0</v>
      </c>
      <c r="BG259" s="44">
        <v>0</v>
      </c>
      <c r="BH259" s="44">
        <v>66.068194244186046</v>
      </c>
      <c r="BI259" s="44">
        <v>43.901548161570915</v>
      </c>
      <c r="BJ259" s="44">
        <v>0</v>
      </c>
      <c r="BK259" s="44">
        <v>0</v>
      </c>
      <c r="BL259" s="44">
        <v>0</v>
      </c>
      <c r="BM259" s="44">
        <v>43.901548161570915</v>
      </c>
      <c r="BN259" s="44">
        <v>3.7733976804264096</v>
      </c>
      <c r="BO259" s="44">
        <v>17.968711515727325</v>
      </c>
      <c r="BP259" s="44">
        <v>0</v>
      </c>
      <c r="BQ259" s="44">
        <v>0</v>
      </c>
      <c r="BR259" s="44">
        <v>0</v>
      </c>
      <c r="BS259" s="44">
        <v>17.968711515727325</v>
      </c>
      <c r="BT259" s="64">
        <v>2017</v>
      </c>
      <c r="BU259" s="44">
        <v>0</v>
      </c>
      <c r="BV259" s="44">
        <v>165.65799999999999</v>
      </c>
      <c r="BW259" s="44">
        <v>0</v>
      </c>
      <c r="BX259" s="44">
        <v>0</v>
      </c>
      <c r="BY259" s="44">
        <v>0</v>
      </c>
      <c r="BZ259" s="44">
        <v>0</v>
      </c>
      <c r="CA259" s="44">
        <v>0</v>
      </c>
      <c r="CB259" s="44">
        <v>0</v>
      </c>
      <c r="CC259" s="44">
        <v>0</v>
      </c>
      <c r="CD259" s="44">
        <v>0</v>
      </c>
      <c r="CE259" s="44">
        <v>0</v>
      </c>
      <c r="CF259" s="44">
        <v>66.068194244186046</v>
      </c>
      <c r="CG259" s="44">
        <v>0</v>
      </c>
      <c r="CH259" s="44">
        <v>0</v>
      </c>
      <c r="CI259" s="44">
        <v>0</v>
      </c>
      <c r="CJ259" s="44">
        <v>0</v>
      </c>
      <c r="CK259" s="44">
        <v>0</v>
      </c>
      <c r="CL259" s="44">
        <v>0</v>
      </c>
      <c r="CM259" s="44">
        <v>0</v>
      </c>
      <c r="CN259" s="44">
        <v>0</v>
      </c>
      <c r="CO259" s="44">
        <v>0</v>
      </c>
      <c r="CP259" s="44">
        <v>0</v>
      </c>
      <c r="CQ259" s="44">
        <v>0</v>
      </c>
      <c r="CR259" s="44">
        <v>0</v>
      </c>
      <c r="CS259" s="44">
        <v>0</v>
      </c>
      <c r="CT259" s="44">
        <v>0</v>
      </c>
      <c r="CU259" s="44">
        <v>0</v>
      </c>
      <c r="CV259" s="44">
        <v>0</v>
      </c>
      <c r="CW259" s="44">
        <v>0</v>
      </c>
      <c r="CX259" s="44">
        <v>0</v>
      </c>
      <c r="CY259" s="44">
        <v>0</v>
      </c>
      <c r="CZ259" s="44">
        <v>0</v>
      </c>
      <c r="DA259" s="44">
        <v>0</v>
      </c>
      <c r="DB259" s="44">
        <v>0</v>
      </c>
      <c r="DC259" s="44">
        <v>0</v>
      </c>
      <c r="DD259" s="44">
        <v>0</v>
      </c>
      <c r="DE259" s="44">
        <v>0</v>
      </c>
      <c r="DF259" s="44">
        <v>0</v>
      </c>
      <c r="DG259" s="44">
        <v>0</v>
      </c>
      <c r="DH259" s="44">
        <v>0</v>
      </c>
      <c r="DI259" s="44">
        <v>0</v>
      </c>
      <c r="DJ259" s="44">
        <v>0</v>
      </c>
      <c r="DK259" s="44">
        <v>0</v>
      </c>
      <c r="DL259" s="44">
        <v>0</v>
      </c>
      <c r="DM259" s="44">
        <v>0</v>
      </c>
      <c r="DN259" s="44">
        <v>0</v>
      </c>
      <c r="DO259" s="44">
        <v>0</v>
      </c>
      <c r="DP259" s="44">
        <v>0</v>
      </c>
      <c r="DQ259" s="44">
        <v>0</v>
      </c>
      <c r="DR259" s="44">
        <v>0</v>
      </c>
      <c r="DS259" s="44">
        <v>0</v>
      </c>
      <c r="DT259" s="44">
        <v>17.968711515727325</v>
      </c>
      <c r="DU259" s="44">
        <v>0</v>
      </c>
      <c r="DV259" s="44">
        <v>0</v>
      </c>
      <c r="DW259" s="44">
        <v>0</v>
      </c>
      <c r="DX259" s="44">
        <v>0</v>
      </c>
      <c r="DY259" s="44">
        <v>0</v>
      </c>
      <c r="DZ259" s="44">
        <v>0</v>
      </c>
      <c r="EA259" s="44">
        <v>0</v>
      </c>
      <c r="EB259" s="44">
        <v>0</v>
      </c>
    </row>
    <row r="260" spans="2:132" x14ac:dyDescent="0.25">
      <c r="B260" s="41" t="s">
        <v>349</v>
      </c>
      <c r="C260" s="47" t="s">
        <v>101</v>
      </c>
      <c r="D260" s="46">
        <v>4</v>
      </c>
      <c r="E260" s="86" t="s">
        <v>52</v>
      </c>
      <c r="F260" s="43">
        <v>2171.71</v>
      </c>
      <c r="G260" s="43">
        <v>384.8093604651163</v>
      </c>
      <c r="H260" s="44">
        <v>384.8093604651163</v>
      </c>
      <c r="I260" s="44">
        <v>255.70135319642466</v>
      </c>
      <c r="J260" s="44">
        <v>255.70135319642466</v>
      </c>
      <c r="K260" s="44">
        <v>396.35364127906979</v>
      </c>
      <c r="L260" s="44">
        <v>396.35364127906979</v>
      </c>
      <c r="M260" s="44">
        <v>212.82758000000001</v>
      </c>
      <c r="N260" s="44">
        <v>1537.57068</v>
      </c>
      <c r="O260" s="44">
        <v>245.40323000000001</v>
      </c>
      <c r="P260" s="44">
        <v>71.343655430232559</v>
      </c>
      <c r="Q260" s="44">
        <v>71.343655430232559</v>
      </c>
      <c r="R260" s="44">
        <v>47.407030882617128</v>
      </c>
      <c r="S260" s="44">
        <v>47.407030882617128</v>
      </c>
      <c r="T260" s="44">
        <v>221.95803911627911</v>
      </c>
      <c r="U260" s="44">
        <v>221.95803911627911</v>
      </c>
      <c r="V260" s="44">
        <v>147.48854052369776</v>
      </c>
      <c r="W260" s="44">
        <v>147.48854052369776</v>
      </c>
      <c r="X260" s="44">
        <v>87.197801081395355</v>
      </c>
      <c r="Y260" s="44">
        <v>87.197801081395355</v>
      </c>
      <c r="Z260" s="44">
        <v>57.94192663430983</v>
      </c>
      <c r="AA260" s="44">
        <v>57.94192663430983</v>
      </c>
      <c r="AB260" s="44">
        <v>4.4893674216167394</v>
      </c>
      <c r="AC260" s="44">
        <v>10.42501793387094</v>
      </c>
      <c r="AD260" s="44">
        <v>4.2353308606532689</v>
      </c>
      <c r="AE260" s="44">
        <v>19.403490250773928</v>
      </c>
      <c r="AF260" s="44">
        <v>60.3664141135189</v>
      </c>
      <c r="AG260" s="44">
        <v>23.715376973168137</v>
      </c>
      <c r="AH260" s="44">
        <v>107.79716805985517</v>
      </c>
      <c r="AJ260" s="63" t="s">
        <v>63</v>
      </c>
      <c r="AK260" s="44">
        <v>0</v>
      </c>
      <c r="AL260" s="44">
        <v>0</v>
      </c>
      <c r="AM260" s="44">
        <v>245.40323000000001</v>
      </c>
      <c r="AN260" s="44">
        <v>245.40323000000001</v>
      </c>
      <c r="AO260" s="44">
        <v>0</v>
      </c>
      <c r="AP260" s="44">
        <v>0</v>
      </c>
      <c r="AQ260" s="44">
        <v>0</v>
      </c>
      <c r="AR260" s="44">
        <v>0</v>
      </c>
      <c r="AS260" s="44">
        <v>0</v>
      </c>
      <c r="AT260" s="44">
        <v>0</v>
      </c>
      <c r="AU260" s="44">
        <v>0</v>
      </c>
      <c r="AV260" s="44">
        <v>0</v>
      </c>
      <c r="AW260" s="44">
        <v>0</v>
      </c>
      <c r="AX260" s="44">
        <v>0</v>
      </c>
      <c r="AY260" s="44">
        <v>87.197801081395355</v>
      </c>
      <c r="AZ260" s="44">
        <v>0</v>
      </c>
      <c r="BA260" s="44">
        <v>0</v>
      </c>
      <c r="BB260" s="44">
        <v>0</v>
      </c>
      <c r="BC260" s="44">
        <v>87.197801081395355</v>
      </c>
      <c r="BD260" s="44">
        <v>87.197801081395355</v>
      </c>
      <c r="BE260" s="44">
        <v>0</v>
      </c>
      <c r="BF260" s="44">
        <v>0</v>
      </c>
      <c r="BG260" s="44">
        <v>0</v>
      </c>
      <c r="BH260" s="44">
        <v>87.197801081395355</v>
      </c>
      <c r="BI260" s="44">
        <v>57.94192663430983</v>
      </c>
      <c r="BJ260" s="44">
        <v>0</v>
      </c>
      <c r="BK260" s="44">
        <v>0</v>
      </c>
      <c r="BL260" s="44">
        <v>0</v>
      </c>
      <c r="BM260" s="44">
        <v>57.94192663430983</v>
      </c>
      <c r="BN260" s="44">
        <v>4.2353308606532689</v>
      </c>
      <c r="BO260" s="44">
        <v>23.715376973168137</v>
      </c>
      <c r="BP260" s="44">
        <v>0</v>
      </c>
      <c r="BQ260" s="44">
        <v>0</v>
      </c>
      <c r="BR260" s="44">
        <v>0</v>
      </c>
      <c r="BS260" s="44">
        <v>23.715376973168137</v>
      </c>
      <c r="BT260" s="64">
        <v>2017</v>
      </c>
      <c r="BU260" s="44">
        <v>0</v>
      </c>
      <c r="BV260" s="44">
        <v>245.40323000000001</v>
      </c>
      <c r="BW260" s="44">
        <v>0</v>
      </c>
      <c r="BX260" s="44">
        <v>0</v>
      </c>
      <c r="BY260" s="44">
        <v>0</v>
      </c>
      <c r="BZ260" s="44">
        <v>0</v>
      </c>
      <c r="CA260" s="44">
        <v>0</v>
      </c>
      <c r="CB260" s="44">
        <v>0</v>
      </c>
      <c r="CC260" s="44">
        <v>0</v>
      </c>
      <c r="CD260" s="44">
        <v>0</v>
      </c>
      <c r="CE260" s="44">
        <v>0</v>
      </c>
      <c r="CF260" s="44">
        <v>87.197801081395355</v>
      </c>
      <c r="CG260" s="44">
        <v>0</v>
      </c>
      <c r="CH260" s="44">
        <v>0</v>
      </c>
      <c r="CI260" s="44">
        <v>0</v>
      </c>
      <c r="CJ260" s="44">
        <v>0</v>
      </c>
      <c r="CK260" s="44">
        <v>0</v>
      </c>
      <c r="CL260" s="44">
        <v>0</v>
      </c>
      <c r="CM260" s="44">
        <v>0</v>
      </c>
      <c r="CN260" s="44">
        <v>0</v>
      </c>
      <c r="CO260" s="44">
        <v>0</v>
      </c>
      <c r="CP260" s="44">
        <v>0</v>
      </c>
      <c r="CQ260" s="44">
        <v>0</v>
      </c>
      <c r="CR260" s="44">
        <v>0</v>
      </c>
      <c r="CS260" s="44">
        <v>0</v>
      </c>
      <c r="CT260" s="44">
        <v>0</v>
      </c>
      <c r="CU260" s="44">
        <v>0</v>
      </c>
      <c r="CV260" s="44">
        <v>0</v>
      </c>
      <c r="CW260" s="44">
        <v>0</v>
      </c>
      <c r="CX260" s="44">
        <v>0</v>
      </c>
      <c r="CY260" s="44">
        <v>0</v>
      </c>
      <c r="CZ260" s="44">
        <v>0</v>
      </c>
      <c r="DA260" s="44">
        <v>0</v>
      </c>
      <c r="DB260" s="44">
        <v>0</v>
      </c>
      <c r="DC260" s="44">
        <v>0</v>
      </c>
      <c r="DD260" s="44">
        <v>0</v>
      </c>
      <c r="DE260" s="44">
        <v>0</v>
      </c>
      <c r="DF260" s="44">
        <v>0</v>
      </c>
      <c r="DG260" s="44">
        <v>0</v>
      </c>
      <c r="DH260" s="44">
        <v>0</v>
      </c>
      <c r="DI260" s="44">
        <v>0</v>
      </c>
      <c r="DJ260" s="44">
        <v>0</v>
      </c>
      <c r="DK260" s="44">
        <v>0</v>
      </c>
      <c r="DL260" s="44">
        <v>0</v>
      </c>
      <c r="DM260" s="44">
        <v>0</v>
      </c>
      <c r="DN260" s="44">
        <v>0</v>
      </c>
      <c r="DO260" s="44">
        <v>0</v>
      </c>
      <c r="DP260" s="44">
        <v>0</v>
      </c>
      <c r="DQ260" s="44">
        <v>0</v>
      </c>
      <c r="DR260" s="44">
        <v>0</v>
      </c>
      <c r="DS260" s="44">
        <v>0</v>
      </c>
      <c r="DT260" s="44">
        <v>23.715376973168137</v>
      </c>
      <c r="DU260" s="44">
        <v>0</v>
      </c>
      <c r="DV260" s="44">
        <v>0</v>
      </c>
      <c r="DW260" s="44">
        <v>0</v>
      </c>
      <c r="DX260" s="44">
        <v>0</v>
      </c>
      <c r="DY260" s="44">
        <v>0</v>
      </c>
      <c r="DZ260" s="44">
        <v>0</v>
      </c>
      <c r="EA260" s="44">
        <v>0</v>
      </c>
      <c r="EB260" s="44">
        <v>0</v>
      </c>
    </row>
    <row r="261" spans="2:132" x14ac:dyDescent="0.25">
      <c r="B261" s="41" t="s">
        <v>350</v>
      </c>
      <c r="C261" s="47" t="s">
        <v>101</v>
      </c>
      <c r="D261" s="46">
        <v>4</v>
      </c>
      <c r="E261" s="86" t="s">
        <v>52</v>
      </c>
      <c r="F261" s="43">
        <v>1120.0999999999999</v>
      </c>
      <c r="G261" s="43">
        <v>168.74303488372092</v>
      </c>
      <c r="H261" s="44">
        <v>168.74303488372092</v>
      </c>
      <c r="I261" s="44">
        <v>112.12778792617328</v>
      </c>
      <c r="J261" s="44">
        <v>112.12778792617328</v>
      </c>
      <c r="K261" s="44">
        <v>173.80532593023256</v>
      </c>
      <c r="L261" s="44">
        <v>173.80532593023256</v>
      </c>
      <c r="M261" s="44">
        <v>109.76979999999999</v>
      </c>
      <c r="N261" s="44">
        <v>793.03079999999989</v>
      </c>
      <c r="O261" s="44">
        <v>126.57129999999999</v>
      </c>
      <c r="P261" s="44">
        <v>31.28495866744186</v>
      </c>
      <c r="Q261" s="44">
        <v>31.28495866744186</v>
      </c>
      <c r="R261" s="44">
        <v>20.788491881512527</v>
      </c>
      <c r="S261" s="44">
        <v>20.788491881512527</v>
      </c>
      <c r="T261" s="44">
        <v>97.330982520930235</v>
      </c>
      <c r="U261" s="44">
        <v>97.330982520930235</v>
      </c>
      <c r="V261" s="44">
        <v>64.675308075816758</v>
      </c>
      <c r="W261" s="44">
        <v>64.675308075816758</v>
      </c>
      <c r="X261" s="44">
        <v>38.237171704651161</v>
      </c>
      <c r="Y261" s="44">
        <v>38.237171704651161</v>
      </c>
      <c r="Z261" s="44">
        <v>25.408156744070865</v>
      </c>
      <c r="AA261" s="44">
        <v>25.408156744070865</v>
      </c>
      <c r="AB261" s="44">
        <v>5.2803156970525444</v>
      </c>
      <c r="AC261" s="44">
        <v>12.261724351901899</v>
      </c>
      <c r="AD261" s="44">
        <v>4.9815223227295347</v>
      </c>
      <c r="AE261" s="44">
        <v>8.5086387407384727</v>
      </c>
      <c r="AF261" s="44">
        <v>26.471320526741916</v>
      </c>
      <c r="AG261" s="44">
        <v>10.399447349791465</v>
      </c>
      <c r="AH261" s="44">
        <v>47.270215226324844</v>
      </c>
      <c r="AJ261" s="63" t="s">
        <v>63</v>
      </c>
      <c r="AK261" s="44">
        <v>0</v>
      </c>
      <c r="AL261" s="44">
        <v>0</v>
      </c>
      <c r="AM261" s="44">
        <v>126.57129999999999</v>
      </c>
      <c r="AN261" s="44">
        <v>126.57129999999999</v>
      </c>
      <c r="AO261" s="44">
        <v>0</v>
      </c>
      <c r="AP261" s="44">
        <v>0</v>
      </c>
      <c r="AQ261" s="44">
        <v>0</v>
      </c>
      <c r="AR261" s="44">
        <v>0</v>
      </c>
      <c r="AS261" s="44">
        <v>0</v>
      </c>
      <c r="AT261" s="44">
        <v>0</v>
      </c>
      <c r="AU261" s="44">
        <v>0</v>
      </c>
      <c r="AV261" s="44">
        <v>0</v>
      </c>
      <c r="AW261" s="44">
        <v>0</v>
      </c>
      <c r="AX261" s="44">
        <v>0</v>
      </c>
      <c r="AY261" s="44">
        <v>38.237171704651161</v>
      </c>
      <c r="AZ261" s="44">
        <v>0</v>
      </c>
      <c r="BA261" s="44">
        <v>0</v>
      </c>
      <c r="BB261" s="44">
        <v>0</v>
      </c>
      <c r="BC261" s="44">
        <v>38.237171704651161</v>
      </c>
      <c r="BD261" s="44">
        <v>38.237171704651161</v>
      </c>
      <c r="BE261" s="44">
        <v>0</v>
      </c>
      <c r="BF261" s="44">
        <v>0</v>
      </c>
      <c r="BG261" s="44">
        <v>0</v>
      </c>
      <c r="BH261" s="44">
        <v>38.237171704651161</v>
      </c>
      <c r="BI261" s="44">
        <v>25.408156744070865</v>
      </c>
      <c r="BJ261" s="44">
        <v>0</v>
      </c>
      <c r="BK261" s="44">
        <v>0</v>
      </c>
      <c r="BL261" s="44">
        <v>0</v>
      </c>
      <c r="BM261" s="44">
        <v>25.408156744070865</v>
      </c>
      <c r="BN261" s="44">
        <v>4.9815223227295347</v>
      </c>
      <c r="BO261" s="44">
        <v>10.399447349791465</v>
      </c>
      <c r="BP261" s="44">
        <v>0</v>
      </c>
      <c r="BQ261" s="44">
        <v>0</v>
      </c>
      <c r="BR261" s="44">
        <v>0</v>
      </c>
      <c r="BS261" s="44">
        <v>10.399447349791465</v>
      </c>
      <c r="BT261" s="64">
        <v>2017</v>
      </c>
      <c r="BU261" s="44">
        <v>0</v>
      </c>
      <c r="BV261" s="44">
        <v>126.57129999999999</v>
      </c>
      <c r="BW261" s="44">
        <v>0</v>
      </c>
      <c r="BX261" s="44">
        <v>0</v>
      </c>
      <c r="BY261" s="44">
        <v>0</v>
      </c>
      <c r="BZ261" s="44">
        <v>0</v>
      </c>
      <c r="CA261" s="44">
        <v>0</v>
      </c>
      <c r="CB261" s="44">
        <v>0</v>
      </c>
      <c r="CC261" s="44">
        <v>0</v>
      </c>
      <c r="CD261" s="44">
        <v>0</v>
      </c>
      <c r="CE261" s="44">
        <v>0</v>
      </c>
      <c r="CF261" s="44">
        <v>38.237171704651161</v>
      </c>
      <c r="CG261" s="44">
        <v>0</v>
      </c>
      <c r="CH261" s="44">
        <v>0</v>
      </c>
      <c r="CI261" s="44">
        <v>0</v>
      </c>
      <c r="CJ261" s="44">
        <v>0</v>
      </c>
      <c r="CK261" s="44">
        <v>0</v>
      </c>
      <c r="CL261" s="44">
        <v>0</v>
      </c>
      <c r="CM261" s="44">
        <v>0</v>
      </c>
      <c r="CN261" s="44">
        <v>0</v>
      </c>
      <c r="CO261" s="44">
        <v>0</v>
      </c>
      <c r="CP261" s="44">
        <v>0</v>
      </c>
      <c r="CQ261" s="44">
        <v>0</v>
      </c>
      <c r="CR261" s="44">
        <v>0</v>
      </c>
      <c r="CS261" s="44">
        <v>0</v>
      </c>
      <c r="CT261" s="44">
        <v>0</v>
      </c>
      <c r="CU261" s="44">
        <v>0</v>
      </c>
      <c r="CV261" s="44">
        <v>0</v>
      </c>
      <c r="CW261" s="44">
        <v>0</v>
      </c>
      <c r="CX261" s="44">
        <v>0</v>
      </c>
      <c r="CY261" s="44">
        <v>0</v>
      </c>
      <c r="CZ261" s="44">
        <v>0</v>
      </c>
      <c r="DA261" s="44">
        <v>0</v>
      </c>
      <c r="DB261" s="44">
        <v>0</v>
      </c>
      <c r="DC261" s="44">
        <v>0</v>
      </c>
      <c r="DD261" s="44">
        <v>0</v>
      </c>
      <c r="DE261" s="44">
        <v>0</v>
      </c>
      <c r="DF261" s="44">
        <v>0</v>
      </c>
      <c r="DG261" s="44">
        <v>0</v>
      </c>
      <c r="DH261" s="44">
        <v>0</v>
      </c>
      <c r="DI261" s="44">
        <v>0</v>
      </c>
      <c r="DJ261" s="44">
        <v>0</v>
      </c>
      <c r="DK261" s="44">
        <v>0</v>
      </c>
      <c r="DL261" s="44">
        <v>0</v>
      </c>
      <c r="DM261" s="44">
        <v>0</v>
      </c>
      <c r="DN261" s="44">
        <v>0</v>
      </c>
      <c r="DO261" s="44">
        <v>0</v>
      </c>
      <c r="DP261" s="44">
        <v>0</v>
      </c>
      <c r="DQ261" s="44">
        <v>0</v>
      </c>
      <c r="DR261" s="44">
        <v>0</v>
      </c>
      <c r="DS261" s="44">
        <v>0</v>
      </c>
      <c r="DT261" s="44">
        <v>10.399447349791465</v>
      </c>
      <c r="DU261" s="44">
        <v>0</v>
      </c>
      <c r="DV261" s="44">
        <v>0</v>
      </c>
      <c r="DW261" s="44">
        <v>0</v>
      </c>
      <c r="DX261" s="44">
        <v>0</v>
      </c>
      <c r="DY261" s="44">
        <v>0</v>
      </c>
      <c r="DZ261" s="44">
        <v>0</v>
      </c>
      <c r="EA261" s="44">
        <v>0</v>
      </c>
      <c r="EB261" s="44">
        <v>0</v>
      </c>
    </row>
    <row r="262" spans="2:132" x14ac:dyDescent="0.25">
      <c r="B262" s="41" t="s">
        <v>351</v>
      </c>
      <c r="C262" s="47" t="s">
        <v>101</v>
      </c>
      <c r="D262" s="46">
        <v>4</v>
      </c>
      <c r="E262" s="86" t="s">
        <v>52</v>
      </c>
      <c r="F262" s="43">
        <v>1518.43</v>
      </c>
      <c r="G262" s="43">
        <v>299.21673255813954</v>
      </c>
      <c r="H262" s="44">
        <v>299.21673255813954</v>
      </c>
      <c r="I262" s="44">
        <v>198.82604550380933</v>
      </c>
      <c r="J262" s="44">
        <v>198.82604550380933</v>
      </c>
      <c r="K262" s="44">
        <v>308.19323453488374</v>
      </c>
      <c r="L262" s="44">
        <v>308.19323453488374</v>
      </c>
      <c r="M262" s="44">
        <v>148.80614000000003</v>
      </c>
      <c r="N262" s="44">
        <v>1075.04844</v>
      </c>
      <c r="O262" s="44">
        <v>171.58259000000001</v>
      </c>
      <c r="P262" s="44">
        <v>55.474782216279074</v>
      </c>
      <c r="Q262" s="44">
        <v>55.474782216279074</v>
      </c>
      <c r="R262" s="44">
        <v>36.862348836406248</v>
      </c>
      <c r="S262" s="44">
        <v>36.862348836406248</v>
      </c>
      <c r="T262" s="44">
        <v>172.58821133953492</v>
      </c>
      <c r="U262" s="44">
        <v>172.58821133953492</v>
      </c>
      <c r="V262" s="44">
        <v>114.68286304659723</v>
      </c>
      <c r="W262" s="44">
        <v>114.68286304659723</v>
      </c>
      <c r="X262" s="44">
        <v>67.802511597674425</v>
      </c>
      <c r="Y262" s="44">
        <v>67.802511597674425</v>
      </c>
      <c r="Z262" s="44">
        <v>45.053981911163191</v>
      </c>
      <c r="AA262" s="44">
        <v>45.053981911163191</v>
      </c>
      <c r="AB262" s="44">
        <v>4.0368057027618134</v>
      </c>
      <c r="AC262" s="44">
        <v>9.3740983739060724</v>
      </c>
      <c r="AD262" s="44">
        <v>3.8083779218077582</v>
      </c>
      <c r="AE262" s="44">
        <v>15.08759804086575</v>
      </c>
      <c r="AF262" s="44">
        <v>46.939193904915676</v>
      </c>
      <c r="AG262" s="44">
        <v>18.440397605502586</v>
      </c>
      <c r="AH262" s="44">
        <v>83.819989115920833</v>
      </c>
      <c r="AJ262" s="63" t="s">
        <v>63</v>
      </c>
      <c r="AK262" s="44">
        <v>0</v>
      </c>
      <c r="AL262" s="44">
        <v>0</v>
      </c>
      <c r="AM262" s="44">
        <v>171.58259000000001</v>
      </c>
      <c r="AN262" s="44">
        <v>171.58259000000001</v>
      </c>
      <c r="AO262" s="44">
        <v>0</v>
      </c>
      <c r="AP262" s="44">
        <v>0</v>
      </c>
      <c r="AQ262" s="44">
        <v>0</v>
      </c>
      <c r="AR262" s="44">
        <v>0</v>
      </c>
      <c r="AS262" s="44">
        <v>0</v>
      </c>
      <c r="AT262" s="44">
        <v>0</v>
      </c>
      <c r="AU262" s="44">
        <v>0</v>
      </c>
      <c r="AV262" s="44">
        <v>0</v>
      </c>
      <c r="AW262" s="44">
        <v>0</v>
      </c>
      <c r="AX262" s="44">
        <v>0</v>
      </c>
      <c r="AY262" s="44">
        <v>67.802511597674425</v>
      </c>
      <c r="AZ262" s="44">
        <v>0</v>
      </c>
      <c r="BA262" s="44">
        <v>0</v>
      </c>
      <c r="BB262" s="44">
        <v>0</v>
      </c>
      <c r="BC262" s="44">
        <v>67.802511597674425</v>
      </c>
      <c r="BD262" s="44">
        <v>67.802511597674425</v>
      </c>
      <c r="BE262" s="44">
        <v>0</v>
      </c>
      <c r="BF262" s="44">
        <v>0</v>
      </c>
      <c r="BG262" s="44">
        <v>0</v>
      </c>
      <c r="BH262" s="44">
        <v>67.802511597674425</v>
      </c>
      <c r="BI262" s="44">
        <v>45.053981911163191</v>
      </c>
      <c r="BJ262" s="44">
        <v>0</v>
      </c>
      <c r="BK262" s="44">
        <v>0</v>
      </c>
      <c r="BL262" s="44">
        <v>0</v>
      </c>
      <c r="BM262" s="44">
        <v>45.053981911163191</v>
      </c>
      <c r="BN262" s="44">
        <v>3.8083779218077582</v>
      </c>
      <c r="BO262" s="44">
        <v>18.440397605502586</v>
      </c>
      <c r="BP262" s="44">
        <v>0</v>
      </c>
      <c r="BQ262" s="44">
        <v>0</v>
      </c>
      <c r="BR262" s="44">
        <v>0</v>
      </c>
      <c r="BS262" s="44">
        <v>18.440397605502586</v>
      </c>
      <c r="BT262" s="64">
        <v>2017</v>
      </c>
      <c r="BU262" s="44">
        <v>0</v>
      </c>
      <c r="BV262" s="44">
        <v>171.58259000000001</v>
      </c>
      <c r="BW262" s="44">
        <v>0</v>
      </c>
      <c r="BX262" s="44">
        <v>0</v>
      </c>
      <c r="BY262" s="44">
        <v>0</v>
      </c>
      <c r="BZ262" s="44">
        <v>0</v>
      </c>
      <c r="CA262" s="44">
        <v>0</v>
      </c>
      <c r="CB262" s="44">
        <v>0</v>
      </c>
      <c r="CC262" s="44">
        <v>0</v>
      </c>
      <c r="CD262" s="44">
        <v>0</v>
      </c>
      <c r="CE262" s="44">
        <v>0</v>
      </c>
      <c r="CF262" s="44">
        <v>67.802511597674425</v>
      </c>
      <c r="CG262" s="44">
        <v>0</v>
      </c>
      <c r="CH262" s="44">
        <v>0</v>
      </c>
      <c r="CI262" s="44">
        <v>0</v>
      </c>
      <c r="CJ262" s="44">
        <v>0</v>
      </c>
      <c r="CK262" s="44">
        <v>0</v>
      </c>
      <c r="CL262" s="44">
        <v>0</v>
      </c>
      <c r="CM262" s="44">
        <v>0</v>
      </c>
      <c r="CN262" s="44">
        <v>0</v>
      </c>
      <c r="CO262" s="44">
        <v>0</v>
      </c>
      <c r="CP262" s="44">
        <v>0</v>
      </c>
      <c r="CQ262" s="44">
        <v>0</v>
      </c>
      <c r="CR262" s="44">
        <v>0</v>
      </c>
      <c r="CS262" s="44">
        <v>0</v>
      </c>
      <c r="CT262" s="44">
        <v>0</v>
      </c>
      <c r="CU262" s="44">
        <v>0</v>
      </c>
      <c r="CV262" s="44">
        <v>0</v>
      </c>
      <c r="CW262" s="44">
        <v>0</v>
      </c>
      <c r="CX262" s="44">
        <v>0</v>
      </c>
      <c r="CY262" s="44">
        <v>0</v>
      </c>
      <c r="CZ262" s="44">
        <v>0</v>
      </c>
      <c r="DA262" s="44">
        <v>0</v>
      </c>
      <c r="DB262" s="44">
        <v>0</v>
      </c>
      <c r="DC262" s="44">
        <v>0</v>
      </c>
      <c r="DD262" s="44">
        <v>0</v>
      </c>
      <c r="DE262" s="44">
        <v>0</v>
      </c>
      <c r="DF262" s="44">
        <v>0</v>
      </c>
      <c r="DG262" s="44">
        <v>0</v>
      </c>
      <c r="DH262" s="44">
        <v>0</v>
      </c>
      <c r="DI262" s="44">
        <v>0</v>
      </c>
      <c r="DJ262" s="44">
        <v>0</v>
      </c>
      <c r="DK262" s="44">
        <v>0</v>
      </c>
      <c r="DL262" s="44">
        <v>0</v>
      </c>
      <c r="DM262" s="44">
        <v>0</v>
      </c>
      <c r="DN262" s="44">
        <v>0</v>
      </c>
      <c r="DO262" s="44">
        <v>0</v>
      </c>
      <c r="DP262" s="44">
        <v>0</v>
      </c>
      <c r="DQ262" s="44">
        <v>0</v>
      </c>
      <c r="DR262" s="44">
        <v>0</v>
      </c>
      <c r="DS262" s="44">
        <v>0</v>
      </c>
      <c r="DT262" s="44">
        <v>18.440397605502586</v>
      </c>
      <c r="DU262" s="44">
        <v>0</v>
      </c>
      <c r="DV262" s="44">
        <v>0</v>
      </c>
      <c r="DW262" s="44">
        <v>0</v>
      </c>
      <c r="DX262" s="44">
        <v>0</v>
      </c>
      <c r="DY262" s="44">
        <v>0</v>
      </c>
      <c r="DZ262" s="44">
        <v>0</v>
      </c>
      <c r="EA262" s="44">
        <v>0</v>
      </c>
      <c r="EB262" s="44">
        <v>0</v>
      </c>
    </row>
    <row r="263" spans="2:132" x14ac:dyDescent="0.25">
      <c r="B263" s="41" t="s">
        <v>352</v>
      </c>
      <c r="C263" s="47" t="s">
        <v>101</v>
      </c>
      <c r="D263" s="46">
        <v>4</v>
      </c>
      <c r="E263" s="86" t="s">
        <v>52</v>
      </c>
      <c r="F263" s="43">
        <v>2437.9499999999998</v>
      </c>
      <c r="G263" s="43">
        <v>392.23536046511629</v>
      </c>
      <c r="H263" s="44">
        <v>392.23536046511629</v>
      </c>
      <c r="I263" s="44">
        <v>260.63584399608072</v>
      </c>
      <c r="J263" s="44">
        <v>260.63584399608072</v>
      </c>
      <c r="K263" s="44">
        <v>404.00242127906978</v>
      </c>
      <c r="L263" s="44">
        <v>404.00242127906978</v>
      </c>
      <c r="M263" s="44">
        <v>238.91909999999999</v>
      </c>
      <c r="N263" s="44">
        <v>1726.0685999999998</v>
      </c>
      <c r="O263" s="44">
        <v>275.48834999999997</v>
      </c>
      <c r="P263" s="44">
        <v>72.72043583023256</v>
      </c>
      <c r="Q263" s="44">
        <v>72.72043583023256</v>
      </c>
      <c r="R263" s="44">
        <v>48.321885476873362</v>
      </c>
      <c r="S263" s="44">
        <v>48.321885476873362</v>
      </c>
      <c r="T263" s="44">
        <v>226.2413559162791</v>
      </c>
      <c r="U263" s="44">
        <v>226.2413559162791</v>
      </c>
      <c r="V263" s="44">
        <v>150.33475481693938</v>
      </c>
      <c r="W263" s="44">
        <v>150.33475481693938</v>
      </c>
      <c r="X263" s="44">
        <v>88.880532681395351</v>
      </c>
      <c r="Y263" s="44">
        <v>88.880532681395351</v>
      </c>
      <c r="Z263" s="44">
        <v>59.060082249511886</v>
      </c>
      <c r="AA263" s="44">
        <v>59.060082249511886</v>
      </c>
      <c r="AB263" s="44">
        <v>4.9443248673387465</v>
      </c>
      <c r="AC263" s="44">
        <v>11.481500748790992</v>
      </c>
      <c r="AD263" s="44">
        <v>4.6645439611164239</v>
      </c>
      <c r="AE263" s="44">
        <v>19.777936232098515</v>
      </c>
      <c r="AF263" s="44">
        <v>61.531357166528721</v>
      </c>
      <c r="AG263" s="44">
        <v>24.173033172564853</v>
      </c>
      <c r="AH263" s="44">
        <v>109.87742351165842</v>
      </c>
      <c r="AJ263" s="63" t="s">
        <v>63</v>
      </c>
      <c r="AK263" s="44">
        <v>0</v>
      </c>
      <c r="AL263" s="44">
        <v>0</v>
      </c>
      <c r="AM263" s="44">
        <v>275.48834999999997</v>
      </c>
      <c r="AN263" s="44">
        <v>275.48834999999997</v>
      </c>
      <c r="AO263" s="44">
        <v>0</v>
      </c>
      <c r="AP263" s="44">
        <v>0</v>
      </c>
      <c r="AQ263" s="44">
        <v>0</v>
      </c>
      <c r="AR263" s="44">
        <v>0</v>
      </c>
      <c r="AS263" s="44">
        <v>0</v>
      </c>
      <c r="AT263" s="44">
        <v>0</v>
      </c>
      <c r="AU263" s="44">
        <v>0</v>
      </c>
      <c r="AV263" s="44">
        <v>0</v>
      </c>
      <c r="AW263" s="44">
        <v>0</v>
      </c>
      <c r="AX263" s="44">
        <v>0</v>
      </c>
      <c r="AY263" s="44">
        <v>88.880532681395351</v>
      </c>
      <c r="AZ263" s="44">
        <v>0</v>
      </c>
      <c r="BA263" s="44">
        <v>0</v>
      </c>
      <c r="BB263" s="44">
        <v>0</v>
      </c>
      <c r="BC263" s="44">
        <v>88.880532681395351</v>
      </c>
      <c r="BD263" s="44">
        <v>88.880532681395351</v>
      </c>
      <c r="BE263" s="44">
        <v>0</v>
      </c>
      <c r="BF263" s="44">
        <v>0</v>
      </c>
      <c r="BG263" s="44">
        <v>0</v>
      </c>
      <c r="BH263" s="44">
        <v>88.880532681395351</v>
      </c>
      <c r="BI263" s="44">
        <v>59.060082249511886</v>
      </c>
      <c r="BJ263" s="44">
        <v>0</v>
      </c>
      <c r="BK263" s="44">
        <v>0</v>
      </c>
      <c r="BL263" s="44">
        <v>0</v>
      </c>
      <c r="BM263" s="44">
        <v>59.060082249511886</v>
      </c>
      <c r="BN263" s="44">
        <v>4.6645439611164239</v>
      </c>
      <c r="BO263" s="44">
        <v>24.173033172564853</v>
      </c>
      <c r="BP263" s="44">
        <v>0</v>
      </c>
      <c r="BQ263" s="44">
        <v>0</v>
      </c>
      <c r="BR263" s="44">
        <v>0</v>
      </c>
      <c r="BS263" s="44">
        <v>24.173033172564853</v>
      </c>
      <c r="BT263" s="64">
        <v>2017</v>
      </c>
      <c r="BU263" s="44">
        <v>0</v>
      </c>
      <c r="BV263" s="44">
        <v>275.48834999999997</v>
      </c>
      <c r="BW263" s="44">
        <v>0</v>
      </c>
      <c r="BX263" s="44">
        <v>0</v>
      </c>
      <c r="BY263" s="44">
        <v>0</v>
      </c>
      <c r="BZ263" s="44">
        <v>0</v>
      </c>
      <c r="CA263" s="44">
        <v>0</v>
      </c>
      <c r="CB263" s="44">
        <v>0</v>
      </c>
      <c r="CC263" s="44">
        <v>0</v>
      </c>
      <c r="CD263" s="44">
        <v>0</v>
      </c>
      <c r="CE263" s="44">
        <v>0</v>
      </c>
      <c r="CF263" s="44">
        <v>88.880532681395351</v>
      </c>
      <c r="CG263" s="44">
        <v>0</v>
      </c>
      <c r="CH263" s="44">
        <v>0</v>
      </c>
      <c r="CI263" s="44">
        <v>0</v>
      </c>
      <c r="CJ263" s="44">
        <v>0</v>
      </c>
      <c r="CK263" s="44">
        <v>0</v>
      </c>
      <c r="CL263" s="44">
        <v>0</v>
      </c>
      <c r="CM263" s="44">
        <v>0</v>
      </c>
      <c r="CN263" s="44">
        <v>0</v>
      </c>
      <c r="CO263" s="44">
        <v>0</v>
      </c>
      <c r="CP263" s="44">
        <v>0</v>
      </c>
      <c r="CQ263" s="44">
        <v>0</v>
      </c>
      <c r="CR263" s="44">
        <v>0</v>
      </c>
      <c r="CS263" s="44">
        <v>0</v>
      </c>
      <c r="CT263" s="44">
        <v>0</v>
      </c>
      <c r="CU263" s="44">
        <v>0</v>
      </c>
      <c r="CV263" s="44">
        <v>0</v>
      </c>
      <c r="CW263" s="44">
        <v>0</v>
      </c>
      <c r="CX263" s="44">
        <v>0</v>
      </c>
      <c r="CY263" s="44">
        <v>0</v>
      </c>
      <c r="CZ263" s="44">
        <v>0</v>
      </c>
      <c r="DA263" s="44">
        <v>0</v>
      </c>
      <c r="DB263" s="44">
        <v>0</v>
      </c>
      <c r="DC263" s="44">
        <v>0</v>
      </c>
      <c r="DD263" s="44">
        <v>0</v>
      </c>
      <c r="DE263" s="44">
        <v>0</v>
      </c>
      <c r="DF263" s="44">
        <v>0</v>
      </c>
      <c r="DG263" s="44">
        <v>0</v>
      </c>
      <c r="DH263" s="44">
        <v>0</v>
      </c>
      <c r="DI263" s="44">
        <v>0</v>
      </c>
      <c r="DJ263" s="44">
        <v>0</v>
      </c>
      <c r="DK263" s="44">
        <v>0</v>
      </c>
      <c r="DL263" s="44">
        <v>0</v>
      </c>
      <c r="DM263" s="44">
        <v>0</v>
      </c>
      <c r="DN263" s="44">
        <v>0</v>
      </c>
      <c r="DO263" s="44">
        <v>0</v>
      </c>
      <c r="DP263" s="44">
        <v>0</v>
      </c>
      <c r="DQ263" s="44">
        <v>0</v>
      </c>
      <c r="DR263" s="44">
        <v>0</v>
      </c>
      <c r="DS263" s="44">
        <v>0</v>
      </c>
      <c r="DT263" s="44">
        <v>24.173033172564853</v>
      </c>
      <c r="DU263" s="44">
        <v>0</v>
      </c>
      <c r="DV263" s="44">
        <v>0</v>
      </c>
      <c r="DW263" s="44">
        <v>0</v>
      </c>
      <c r="DX263" s="44">
        <v>0</v>
      </c>
      <c r="DY263" s="44">
        <v>0</v>
      </c>
      <c r="DZ263" s="44">
        <v>0</v>
      </c>
      <c r="EA263" s="44">
        <v>0</v>
      </c>
      <c r="EB263" s="44">
        <v>0</v>
      </c>
    </row>
    <row r="264" spans="2:132" x14ac:dyDescent="0.25">
      <c r="B264" s="41" t="s">
        <v>353</v>
      </c>
      <c r="C264" s="47" t="s">
        <v>101</v>
      </c>
      <c r="D264" s="46">
        <v>4</v>
      </c>
      <c r="E264" s="86" t="s">
        <v>52</v>
      </c>
      <c r="F264" s="43">
        <v>1915.66</v>
      </c>
      <c r="G264" s="43">
        <v>333.62326744186049</v>
      </c>
      <c r="H264" s="44">
        <v>333.62326744186049</v>
      </c>
      <c r="I264" s="44">
        <v>221.68878854606172</v>
      </c>
      <c r="J264" s="44">
        <v>221.68878854606172</v>
      </c>
      <c r="K264" s="44">
        <v>343.63196546511631</v>
      </c>
      <c r="L264" s="44">
        <v>343.63196546511631</v>
      </c>
      <c r="M264" s="44">
        <v>187.73468000000003</v>
      </c>
      <c r="N264" s="44">
        <v>1356.28728</v>
      </c>
      <c r="O264" s="44">
        <v>216.46958000000001</v>
      </c>
      <c r="P264" s="44">
        <v>61.853753783720933</v>
      </c>
      <c r="Q264" s="44">
        <v>61.853753783720933</v>
      </c>
      <c r="R264" s="44">
        <v>41.101101396439844</v>
      </c>
      <c r="S264" s="44">
        <v>41.101101396439844</v>
      </c>
      <c r="T264" s="44">
        <v>192.43390066046516</v>
      </c>
      <c r="U264" s="44">
        <v>192.43390066046516</v>
      </c>
      <c r="V264" s="44">
        <v>127.87009323336842</v>
      </c>
      <c r="W264" s="44">
        <v>127.87009323336842</v>
      </c>
      <c r="X264" s="44">
        <v>75.599032402325591</v>
      </c>
      <c r="Y264" s="44">
        <v>75.599032402325591</v>
      </c>
      <c r="Z264" s="44">
        <v>50.234679484537587</v>
      </c>
      <c r="AA264" s="44">
        <v>50.234679484537587</v>
      </c>
      <c r="AB264" s="44">
        <v>4.5676313680552978</v>
      </c>
      <c r="AC264" s="44">
        <v>10.606759138938902</v>
      </c>
      <c r="AD264" s="44">
        <v>4.3091661422191443</v>
      </c>
      <c r="AE264" s="44">
        <v>16.822500911659382</v>
      </c>
      <c r="AF264" s="44">
        <v>52.33666950294031</v>
      </c>
      <c r="AG264" s="44">
        <v>20.560834447583691</v>
      </c>
      <c r="AH264" s="44">
        <v>93.458338398107685</v>
      </c>
      <c r="AJ264" s="63" t="s">
        <v>63</v>
      </c>
      <c r="AK264" s="44">
        <v>0</v>
      </c>
      <c r="AL264" s="44">
        <v>0</v>
      </c>
      <c r="AM264" s="44">
        <v>216.46958000000001</v>
      </c>
      <c r="AN264" s="44">
        <v>216.46958000000001</v>
      </c>
      <c r="AO264" s="44">
        <v>0</v>
      </c>
      <c r="AP264" s="44">
        <v>0</v>
      </c>
      <c r="AQ264" s="44">
        <v>0</v>
      </c>
      <c r="AR264" s="44">
        <v>0</v>
      </c>
      <c r="AS264" s="44">
        <v>0</v>
      </c>
      <c r="AT264" s="44">
        <v>0</v>
      </c>
      <c r="AU264" s="44">
        <v>0</v>
      </c>
      <c r="AV264" s="44">
        <v>0</v>
      </c>
      <c r="AW264" s="44">
        <v>0</v>
      </c>
      <c r="AX264" s="44">
        <v>0</v>
      </c>
      <c r="AY264" s="44">
        <v>75.599032402325591</v>
      </c>
      <c r="AZ264" s="44">
        <v>0</v>
      </c>
      <c r="BA264" s="44">
        <v>0</v>
      </c>
      <c r="BB264" s="44">
        <v>0</v>
      </c>
      <c r="BC264" s="44">
        <v>75.599032402325591</v>
      </c>
      <c r="BD264" s="44">
        <v>75.599032402325591</v>
      </c>
      <c r="BE264" s="44">
        <v>0</v>
      </c>
      <c r="BF264" s="44">
        <v>0</v>
      </c>
      <c r="BG264" s="44">
        <v>0</v>
      </c>
      <c r="BH264" s="44">
        <v>75.599032402325591</v>
      </c>
      <c r="BI264" s="44">
        <v>50.234679484537587</v>
      </c>
      <c r="BJ264" s="44">
        <v>0</v>
      </c>
      <c r="BK264" s="44">
        <v>0</v>
      </c>
      <c r="BL264" s="44">
        <v>0</v>
      </c>
      <c r="BM264" s="44">
        <v>50.234679484537587</v>
      </c>
      <c r="BN264" s="44">
        <v>4.3091661422191443</v>
      </c>
      <c r="BO264" s="44">
        <v>20.560834447583691</v>
      </c>
      <c r="BP264" s="44">
        <v>0</v>
      </c>
      <c r="BQ264" s="44">
        <v>0</v>
      </c>
      <c r="BR264" s="44">
        <v>0</v>
      </c>
      <c r="BS264" s="44">
        <v>20.560834447583691</v>
      </c>
      <c r="BT264" s="64">
        <v>2017</v>
      </c>
      <c r="BU264" s="44">
        <v>0</v>
      </c>
      <c r="BV264" s="44">
        <v>216.46958000000001</v>
      </c>
      <c r="BW264" s="44">
        <v>0</v>
      </c>
      <c r="BX264" s="44">
        <v>0</v>
      </c>
      <c r="BY264" s="44">
        <v>0</v>
      </c>
      <c r="BZ264" s="44">
        <v>0</v>
      </c>
      <c r="CA264" s="44">
        <v>0</v>
      </c>
      <c r="CB264" s="44">
        <v>0</v>
      </c>
      <c r="CC264" s="44">
        <v>0</v>
      </c>
      <c r="CD264" s="44">
        <v>0</v>
      </c>
      <c r="CE264" s="44">
        <v>0</v>
      </c>
      <c r="CF264" s="44">
        <v>75.599032402325591</v>
      </c>
      <c r="CG264" s="44">
        <v>0</v>
      </c>
      <c r="CH264" s="44">
        <v>0</v>
      </c>
      <c r="CI264" s="44">
        <v>0</v>
      </c>
      <c r="CJ264" s="44">
        <v>0</v>
      </c>
      <c r="CK264" s="44">
        <v>0</v>
      </c>
      <c r="CL264" s="44">
        <v>0</v>
      </c>
      <c r="CM264" s="44">
        <v>0</v>
      </c>
      <c r="CN264" s="44">
        <v>0</v>
      </c>
      <c r="CO264" s="44">
        <v>0</v>
      </c>
      <c r="CP264" s="44">
        <v>0</v>
      </c>
      <c r="CQ264" s="44">
        <v>0</v>
      </c>
      <c r="CR264" s="44">
        <v>0</v>
      </c>
      <c r="CS264" s="44">
        <v>0</v>
      </c>
      <c r="CT264" s="44">
        <v>0</v>
      </c>
      <c r="CU264" s="44">
        <v>0</v>
      </c>
      <c r="CV264" s="44">
        <v>0</v>
      </c>
      <c r="CW264" s="44">
        <v>0</v>
      </c>
      <c r="CX264" s="44">
        <v>0</v>
      </c>
      <c r="CY264" s="44">
        <v>0</v>
      </c>
      <c r="CZ264" s="44">
        <v>0</v>
      </c>
      <c r="DA264" s="44">
        <v>0</v>
      </c>
      <c r="DB264" s="44">
        <v>0</v>
      </c>
      <c r="DC264" s="44">
        <v>0</v>
      </c>
      <c r="DD264" s="44">
        <v>0</v>
      </c>
      <c r="DE264" s="44">
        <v>0</v>
      </c>
      <c r="DF264" s="44">
        <v>0</v>
      </c>
      <c r="DG264" s="44">
        <v>0</v>
      </c>
      <c r="DH264" s="44">
        <v>0</v>
      </c>
      <c r="DI264" s="44">
        <v>0</v>
      </c>
      <c r="DJ264" s="44">
        <v>0</v>
      </c>
      <c r="DK264" s="44">
        <v>0</v>
      </c>
      <c r="DL264" s="44">
        <v>0</v>
      </c>
      <c r="DM264" s="44">
        <v>0</v>
      </c>
      <c r="DN264" s="44">
        <v>0</v>
      </c>
      <c r="DO264" s="44">
        <v>0</v>
      </c>
      <c r="DP264" s="44">
        <v>0</v>
      </c>
      <c r="DQ264" s="44">
        <v>0</v>
      </c>
      <c r="DR264" s="44">
        <v>0</v>
      </c>
      <c r="DS264" s="44">
        <v>0</v>
      </c>
      <c r="DT264" s="44">
        <v>20.560834447583691</v>
      </c>
      <c r="DU264" s="44">
        <v>0</v>
      </c>
      <c r="DV264" s="44">
        <v>0</v>
      </c>
      <c r="DW264" s="44">
        <v>0</v>
      </c>
      <c r="DX264" s="44">
        <v>0</v>
      </c>
      <c r="DY264" s="44">
        <v>0</v>
      </c>
      <c r="DZ264" s="44">
        <v>0</v>
      </c>
      <c r="EA264" s="44">
        <v>0</v>
      </c>
      <c r="EB264" s="44">
        <v>0</v>
      </c>
    </row>
    <row r="265" spans="2:132" x14ac:dyDescent="0.25">
      <c r="B265" s="41" t="s">
        <v>354</v>
      </c>
      <c r="C265" s="47" t="s">
        <v>101</v>
      </c>
      <c r="D265" s="46">
        <v>4</v>
      </c>
      <c r="E265" s="86" t="s">
        <v>52</v>
      </c>
      <c r="F265" s="43">
        <v>2414</v>
      </c>
      <c r="G265" s="43">
        <v>266.60143023255813</v>
      </c>
      <c r="H265" s="44">
        <v>266.60143023255813</v>
      </c>
      <c r="I265" s="44">
        <v>177.15355570397327</v>
      </c>
      <c r="J265" s="44">
        <v>177.15355570397327</v>
      </c>
      <c r="K265" s="44">
        <v>295.92758755813958</v>
      </c>
      <c r="L265" s="44">
        <v>295.92758755813958</v>
      </c>
      <c r="M265" s="44">
        <v>236.572</v>
      </c>
      <c r="N265" s="44">
        <v>1709.1120000000001</v>
      </c>
      <c r="O265" s="44">
        <v>272.78199999999998</v>
      </c>
      <c r="P265" s="44">
        <v>53.266965760465119</v>
      </c>
      <c r="Q265" s="44">
        <v>53.266965760465119</v>
      </c>
      <c r="R265" s="44">
        <v>35.395280429653866</v>
      </c>
      <c r="S265" s="44">
        <v>35.395280429653866</v>
      </c>
      <c r="T265" s="44">
        <v>165.71944903255817</v>
      </c>
      <c r="U265" s="44">
        <v>165.71944903255817</v>
      </c>
      <c r="V265" s="44">
        <v>110.11865022558982</v>
      </c>
      <c r="W265" s="44">
        <v>110.11865022558982</v>
      </c>
      <c r="X265" s="44">
        <v>65.104069262790702</v>
      </c>
      <c r="Y265" s="44">
        <v>65.104069262790702</v>
      </c>
      <c r="Z265" s="44">
        <v>43.260898302910277</v>
      </c>
      <c r="AA265" s="44">
        <v>43.260898302910277</v>
      </c>
      <c r="AB265" s="44">
        <v>6.6837159397613357</v>
      </c>
      <c r="AC265" s="44">
        <v>15.520640658950155</v>
      </c>
      <c r="AD265" s="44">
        <v>6.3055093791625962</v>
      </c>
      <c r="AE265" s="44">
        <v>14.487133362997131</v>
      </c>
      <c r="AF265" s="44">
        <v>45.071081573768865</v>
      </c>
      <c r="AG265" s="44">
        <v>17.706496332552049</v>
      </c>
      <c r="AH265" s="44">
        <v>80.484074238872964</v>
      </c>
      <c r="AJ265" s="63" t="s">
        <v>63</v>
      </c>
      <c r="AK265" s="44">
        <v>0</v>
      </c>
      <c r="AL265" s="44">
        <v>0</v>
      </c>
      <c r="AM265" s="44">
        <v>272.78199999999998</v>
      </c>
      <c r="AN265" s="44">
        <v>272.78199999999998</v>
      </c>
      <c r="AO265" s="44">
        <v>0</v>
      </c>
      <c r="AP265" s="44">
        <v>0</v>
      </c>
      <c r="AQ265" s="44">
        <v>0</v>
      </c>
      <c r="AR265" s="44">
        <v>0</v>
      </c>
      <c r="AS265" s="44">
        <v>0</v>
      </c>
      <c r="AT265" s="44">
        <v>0</v>
      </c>
      <c r="AU265" s="44">
        <v>0</v>
      </c>
      <c r="AV265" s="44">
        <v>0</v>
      </c>
      <c r="AW265" s="44">
        <v>0</v>
      </c>
      <c r="AX265" s="44">
        <v>0</v>
      </c>
      <c r="AY265" s="44">
        <v>65.104069262790702</v>
      </c>
      <c r="AZ265" s="44">
        <v>0</v>
      </c>
      <c r="BA265" s="44">
        <v>0</v>
      </c>
      <c r="BB265" s="44">
        <v>0</v>
      </c>
      <c r="BC265" s="44">
        <v>65.104069262790702</v>
      </c>
      <c r="BD265" s="44">
        <v>65.104069262790702</v>
      </c>
      <c r="BE265" s="44">
        <v>0</v>
      </c>
      <c r="BF265" s="44">
        <v>0</v>
      </c>
      <c r="BG265" s="44">
        <v>0</v>
      </c>
      <c r="BH265" s="44">
        <v>65.104069262790702</v>
      </c>
      <c r="BI265" s="44">
        <v>43.260898302910277</v>
      </c>
      <c r="BJ265" s="44">
        <v>0</v>
      </c>
      <c r="BK265" s="44">
        <v>0</v>
      </c>
      <c r="BL265" s="44">
        <v>0</v>
      </c>
      <c r="BM265" s="44">
        <v>43.260898302910277</v>
      </c>
      <c r="BN265" s="44">
        <v>6.3055093791625962</v>
      </c>
      <c r="BO265" s="44">
        <v>17.706496332552049</v>
      </c>
      <c r="BP265" s="44">
        <v>0</v>
      </c>
      <c r="BQ265" s="44">
        <v>0</v>
      </c>
      <c r="BR265" s="44">
        <v>0</v>
      </c>
      <c r="BS265" s="44">
        <v>17.706496332552049</v>
      </c>
      <c r="BT265" s="64">
        <v>2018</v>
      </c>
      <c r="BU265" s="44">
        <v>0</v>
      </c>
      <c r="BV265" s="44">
        <v>0</v>
      </c>
      <c r="BW265" s="44">
        <v>272.78199999999998</v>
      </c>
      <c r="BX265" s="44">
        <v>0</v>
      </c>
      <c r="BY265" s="44">
        <v>0</v>
      </c>
      <c r="BZ265" s="44">
        <v>0</v>
      </c>
      <c r="CA265" s="44">
        <v>0</v>
      </c>
      <c r="CB265" s="44">
        <v>0</v>
      </c>
      <c r="CC265" s="44">
        <v>0</v>
      </c>
      <c r="CD265" s="44">
        <v>0</v>
      </c>
      <c r="CE265" s="44">
        <v>0</v>
      </c>
      <c r="CF265" s="44">
        <v>0</v>
      </c>
      <c r="CG265" s="44">
        <v>65.104069262790702</v>
      </c>
      <c r="CH265" s="44">
        <v>0</v>
      </c>
      <c r="CI265" s="44">
        <v>0</v>
      </c>
      <c r="CJ265" s="44">
        <v>0</v>
      </c>
      <c r="CK265" s="44">
        <v>0</v>
      </c>
      <c r="CL265" s="44">
        <v>0</v>
      </c>
      <c r="CM265" s="44">
        <v>0</v>
      </c>
      <c r="CN265" s="44">
        <v>0</v>
      </c>
      <c r="CO265" s="44">
        <v>0</v>
      </c>
      <c r="CP265" s="44">
        <v>0</v>
      </c>
      <c r="CQ265" s="44">
        <v>0</v>
      </c>
      <c r="CR265" s="44">
        <v>0</v>
      </c>
      <c r="CS265" s="44">
        <v>0</v>
      </c>
      <c r="CT265" s="44">
        <v>0</v>
      </c>
      <c r="CU265" s="44">
        <v>0</v>
      </c>
      <c r="CV265" s="44">
        <v>0</v>
      </c>
      <c r="CW265" s="44">
        <v>0</v>
      </c>
      <c r="CX265" s="44">
        <v>0</v>
      </c>
      <c r="CY265" s="44">
        <v>0</v>
      </c>
      <c r="CZ265" s="44">
        <v>0</v>
      </c>
      <c r="DA265" s="44">
        <v>0</v>
      </c>
      <c r="DB265" s="44">
        <v>0</v>
      </c>
      <c r="DC265" s="44">
        <v>0</v>
      </c>
      <c r="DD265" s="44">
        <v>0</v>
      </c>
      <c r="DE265" s="44">
        <v>0</v>
      </c>
      <c r="DF265" s="44">
        <v>0</v>
      </c>
      <c r="DG265" s="44">
        <v>0</v>
      </c>
      <c r="DH265" s="44">
        <v>0</v>
      </c>
      <c r="DI265" s="44">
        <v>0</v>
      </c>
      <c r="DJ265" s="44">
        <v>0</v>
      </c>
      <c r="DK265" s="44">
        <v>0</v>
      </c>
      <c r="DL265" s="44">
        <v>0</v>
      </c>
      <c r="DM265" s="44">
        <v>0</v>
      </c>
      <c r="DN265" s="44">
        <v>0</v>
      </c>
      <c r="DO265" s="44">
        <v>0</v>
      </c>
      <c r="DP265" s="44">
        <v>0</v>
      </c>
      <c r="DQ265" s="44">
        <v>0</v>
      </c>
      <c r="DR265" s="44">
        <v>0</v>
      </c>
      <c r="DS265" s="44">
        <v>0</v>
      </c>
      <c r="DT265" s="44">
        <v>0</v>
      </c>
      <c r="DU265" s="44">
        <v>17.706496332552049</v>
      </c>
      <c r="DV265" s="44">
        <v>0</v>
      </c>
      <c r="DW265" s="44">
        <v>0</v>
      </c>
      <c r="DX265" s="44">
        <v>0</v>
      </c>
      <c r="DY265" s="44">
        <v>0</v>
      </c>
      <c r="DZ265" s="44">
        <v>0</v>
      </c>
      <c r="EA265" s="44">
        <v>0</v>
      </c>
      <c r="EB265" s="44">
        <v>0</v>
      </c>
    </row>
    <row r="266" spans="2:132" x14ac:dyDescent="0.25">
      <c r="B266" s="41" t="s">
        <v>355</v>
      </c>
      <c r="C266" s="47" t="s">
        <v>101</v>
      </c>
      <c r="D266" s="46">
        <v>4</v>
      </c>
      <c r="E266" s="86" t="s">
        <v>52</v>
      </c>
      <c r="F266" s="43">
        <v>1461.1</v>
      </c>
      <c r="G266" s="43">
        <v>295.76632558139534</v>
      </c>
      <c r="H266" s="44">
        <v>295.76632558139534</v>
      </c>
      <c r="I266" s="44">
        <v>196.53329011977843</v>
      </c>
      <c r="J266" s="44">
        <v>196.53329011977843</v>
      </c>
      <c r="K266" s="44">
        <v>304.63931534883721</v>
      </c>
      <c r="L266" s="44">
        <v>304.63931534883721</v>
      </c>
      <c r="M266" s="44">
        <v>143.18779999999998</v>
      </c>
      <c r="N266" s="44">
        <v>1034.4587999999999</v>
      </c>
      <c r="O266" s="44">
        <v>165.10429999999999</v>
      </c>
      <c r="P266" s="44">
        <v>60.927863069767447</v>
      </c>
      <c r="Q266" s="44">
        <v>60.927863069767447</v>
      </c>
      <c r="R266" s="44">
        <v>40.485857764674364</v>
      </c>
      <c r="S266" s="44">
        <v>40.485857764674364</v>
      </c>
      <c r="T266" s="44">
        <v>182.78358920930233</v>
      </c>
      <c r="U266" s="44">
        <v>182.78358920930233</v>
      </c>
      <c r="V266" s="44">
        <v>121.45757329402308</v>
      </c>
      <c r="W266" s="44">
        <v>121.45757329402308</v>
      </c>
      <c r="X266" s="44">
        <v>76.159828837209304</v>
      </c>
      <c r="Y266" s="44">
        <v>76.159828837209304</v>
      </c>
      <c r="Z266" s="44">
        <v>50.607322205842948</v>
      </c>
      <c r="AA266" s="44">
        <v>50.607322205842948</v>
      </c>
      <c r="AB266" s="44">
        <v>3.5367362310139181</v>
      </c>
      <c r="AC266" s="44">
        <v>8.5170382706049459</v>
      </c>
      <c r="AD266" s="44">
        <v>3.262458727384268</v>
      </c>
      <c r="AE266" s="44">
        <v>16.570684385955186</v>
      </c>
      <c r="AF266" s="44">
        <v>49.712053157865554</v>
      </c>
      <c r="AG266" s="44">
        <v>20.71335548244398</v>
      </c>
      <c r="AH266" s="44">
        <v>82.853421929775919</v>
      </c>
      <c r="AJ266" s="63" t="s">
        <v>63</v>
      </c>
      <c r="AK266" s="44">
        <v>0</v>
      </c>
      <c r="AL266" s="44">
        <v>0</v>
      </c>
      <c r="AM266" s="44">
        <v>165.10429999999999</v>
      </c>
      <c r="AN266" s="44">
        <v>165.10429999999999</v>
      </c>
      <c r="AO266" s="44">
        <v>0</v>
      </c>
      <c r="AP266" s="44">
        <v>0</v>
      </c>
      <c r="AQ266" s="44">
        <v>0</v>
      </c>
      <c r="AR266" s="44">
        <v>0</v>
      </c>
      <c r="AS266" s="44">
        <v>0</v>
      </c>
      <c r="AT266" s="44">
        <v>0</v>
      </c>
      <c r="AU266" s="44">
        <v>0</v>
      </c>
      <c r="AV266" s="44">
        <v>0</v>
      </c>
      <c r="AW266" s="44">
        <v>0</v>
      </c>
      <c r="AX266" s="44">
        <v>0</v>
      </c>
      <c r="AY266" s="44">
        <v>76.159828837209304</v>
      </c>
      <c r="AZ266" s="44">
        <v>0</v>
      </c>
      <c r="BA266" s="44">
        <v>0</v>
      </c>
      <c r="BB266" s="44">
        <v>0</v>
      </c>
      <c r="BC266" s="44">
        <v>76.159828837209304</v>
      </c>
      <c r="BD266" s="44">
        <v>76.159828837209304</v>
      </c>
      <c r="BE266" s="44">
        <v>0</v>
      </c>
      <c r="BF266" s="44">
        <v>0</v>
      </c>
      <c r="BG266" s="44">
        <v>0</v>
      </c>
      <c r="BH266" s="44">
        <v>76.159828837209304</v>
      </c>
      <c r="BI266" s="44">
        <v>50.607322205842948</v>
      </c>
      <c r="BJ266" s="44">
        <v>0</v>
      </c>
      <c r="BK266" s="44">
        <v>0</v>
      </c>
      <c r="BL266" s="44">
        <v>0</v>
      </c>
      <c r="BM266" s="44">
        <v>50.607322205842948</v>
      </c>
      <c r="BN266" s="44">
        <v>3.262458727384268</v>
      </c>
      <c r="BO266" s="44">
        <v>20.71335548244398</v>
      </c>
      <c r="BP266" s="44">
        <v>0</v>
      </c>
      <c r="BQ266" s="44">
        <v>0</v>
      </c>
      <c r="BR266" s="44">
        <v>0</v>
      </c>
      <c r="BS266" s="44">
        <v>20.71335548244398</v>
      </c>
      <c r="BT266" s="64">
        <v>2018</v>
      </c>
      <c r="BU266" s="44">
        <v>0</v>
      </c>
      <c r="BV266" s="44">
        <v>0</v>
      </c>
      <c r="BW266" s="44">
        <v>165.10429999999999</v>
      </c>
      <c r="BX266" s="44">
        <v>0</v>
      </c>
      <c r="BY266" s="44">
        <v>0</v>
      </c>
      <c r="BZ266" s="44">
        <v>0</v>
      </c>
      <c r="CA266" s="44">
        <v>0</v>
      </c>
      <c r="CB266" s="44">
        <v>0</v>
      </c>
      <c r="CC266" s="44">
        <v>0</v>
      </c>
      <c r="CD266" s="44">
        <v>0</v>
      </c>
      <c r="CE266" s="44">
        <v>0</v>
      </c>
      <c r="CF266" s="44">
        <v>0</v>
      </c>
      <c r="CG266" s="44">
        <v>76.159828837209304</v>
      </c>
      <c r="CH266" s="44">
        <v>0</v>
      </c>
      <c r="CI266" s="44">
        <v>0</v>
      </c>
      <c r="CJ266" s="44">
        <v>0</v>
      </c>
      <c r="CK266" s="44">
        <v>0</v>
      </c>
      <c r="CL266" s="44">
        <v>0</v>
      </c>
      <c r="CM266" s="44">
        <v>0</v>
      </c>
      <c r="CN266" s="44">
        <v>0</v>
      </c>
      <c r="CO266" s="44">
        <v>0</v>
      </c>
      <c r="CP266" s="44">
        <v>0</v>
      </c>
      <c r="CQ266" s="44">
        <v>0</v>
      </c>
      <c r="CR266" s="44">
        <v>0</v>
      </c>
      <c r="CS266" s="44">
        <v>0</v>
      </c>
      <c r="CT266" s="44">
        <v>0</v>
      </c>
      <c r="CU266" s="44">
        <v>0</v>
      </c>
      <c r="CV266" s="44">
        <v>0</v>
      </c>
      <c r="CW266" s="44">
        <v>0</v>
      </c>
      <c r="CX266" s="44">
        <v>0</v>
      </c>
      <c r="CY266" s="44">
        <v>0</v>
      </c>
      <c r="CZ266" s="44">
        <v>0</v>
      </c>
      <c r="DA266" s="44">
        <v>0</v>
      </c>
      <c r="DB266" s="44">
        <v>0</v>
      </c>
      <c r="DC266" s="44">
        <v>0</v>
      </c>
      <c r="DD266" s="44">
        <v>0</v>
      </c>
      <c r="DE266" s="44">
        <v>0</v>
      </c>
      <c r="DF266" s="44">
        <v>0</v>
      </c>
      <c r="DG266" s="44">
        <v>0</v>
      </c>
      <c r="DH266" s="44">
        <v>0</v>
      </c>
      <c r="DI266" s="44">
        <v>0</v>
      </c>
      <c r="DJ266" s="44">
        <v>0</v>
      </c>
      <c r="DK266" s="44">
        <v>0</v>
      </c>
      <c r="DL266" s="44">
        <v>0</v>
      </c>
      <c r="DM266" s="44">
        <v>0</v>
      </c>
      <c r="DN266" s="44">
        <v>0</v>
      </c>
      <c r="DO266" s="44">
        <v>0</v>
      </c>
      <c r="DP266" s="44">
        <v>0</v>
      </c>
      <c r="DQ266" s="44">
        <v>0</v>
      </c>
      <c r="DR266" s="44">
        <v>0</v>
      </c>
      <c r="DS266" s="44">
        <v>0</v>
      </c>
      <c r="DT266" s="44">
        <v>0</v>
      </c>
      <c r="DU266" s="44">
        <v>20.71335548244398</v>
      </c>
      <c r="DV266" s="44">
        <v>0</v>
      </c>
      <c r="DW266" s="44">
        <v>0</v>
      </c>
      <c r="DX266" s="44">
        <v>0</v>
      </c>
      <c r="DY266" s="44">
        <v>0</v>
      </c>
      <c r="DZ266" s="44">
        <v>0</v>
      </c>
      <c r="EA266" s="44">
        <v>0</v>
      </c>
      <c r="EB266" s="44">
        <v>0</v>
      </c>
    </row>
    <row r="267" spans="2:132" x14ac:dyDescent="0.25">
      <c r="B267" s="41" t="s">
        <v>356</v>
      </c>
      <c r="C267" s="47" t="s">
        <v>101</v>
      </c>
      <c r="D267" s="46">
        <v>4</v>
      </c>
      <c r="E267" s="86" t="s">
        <v>52</v>
      </c>
      <c r="F267" s="43">
        <v>2128.15</v>
      </c>
      <c r="G267" s="43">
        <v>396.17743023255809</v>
      </c>
      <c r="H267" s="44">
        <v>396.17743023255809</v>
      </c>
      <c r="I267" s="44">
        <v>263.25530359735245</v>
      </c>
      <c r="J267" s="44">
        <v>263.25530359735245</v>
      </c>
      <c r="K267" s="44">
        <v>408.06275313953483</v>
      </c>
      <c r="L267" s="44">
        <v>408.06275313953483</v>
      </c>
      <c r="M267" s="44">
        <v>208.55870000000002</v>
      </c>
      <c r="N267" s="44">
        <v>1506.7302</v>
      </c>
      <c r="O267" s="44">
        <v>240.48095000000001</v>
      </c>
      <c r="P267" s="44">
        <v>73.451295565116268</v>
      </c>
      <c r="Q267" s="44">
        <v>73.451295565116268</v>
      </c>
      <c r="R267" s="44">
        <v>48.807533286949145</v>
      </c>
      <c r="S267" s="44">
        <v>48.807533286949145</v>
      </c>
      <c r="T267" s="44">
        <v>228.51514175813952</v>
      </c>
      <c r="U267" s="44">
        <v>228.51514175813952</v>
      </c>
      <c r="V267" s="44">
        <v>151.84565911495289</v>
      </c>
      <c r="W267" s="44">
        <v>151.84565911495289</v>
      </c>
      <c r="X267" s="44">
        <v>89.773805690697671</v>
      </c>
      <c r="Y267" s="44">
        <v>89.773805690697671</v>
      </c>
      <c r="Z267" s="44">
        <v>59.653651795160066</v>
      </c>
      <c r="AA267" s="44">
        <v>59.653651795160066</v>
      </c>
      <c r="AB267" s="44">
        <v>4.2730842137389358</v>
      </c>
      <c r="AC267" s="44">
        <v>9.9227742747611138</v>
      </c>
      <c r="AD267" s="44">
        <v>4.0312863129615</v>
      </c>
      <c r="AE267" s="44">
        <v>19.976709755195706</v>
      </c>
      <c r="AF267" s="44">
        <v>62.149763682831086</v>
      </c>
      <c r="AG267" s="44">
        <v>24.415978589683643</v>
      </c>
      <c r="AH267" s="44">
        <v>110.98172086219836</v>
      </c>
      <c r="AJ267" s="63" t="s">
        <v>63</v>
      </c>
      <c r="AK267" s="44">
        <v>0</v>
      </c>
      <c r="AL267" s="44">
        <v>0</v>
      </c>
      <c r="AM267" s="44">
        <v>240.48095000000001</v>
      </c>
      <c r="AN267" s="44">
        <v>240.48095000000001</v>
      </c>
      <c r="AO267" s="44">
        <v>0</v>
      </c>
      <c r="AP267" s="44">
        <v>0</v>
      </c>
      <c r="AQ267" s="44">
        <v>0</v>
      </c>
      <c r="AR267" s="44">
        <v>0</v>
      </c>
      <c r="AS267" s="44">
        <v>0</v>
      </c>
      <c r="AT267" s="44">
        <v>0</v>
      </c>
      <c r="AU267" s="44">
        <v>0</v>
      </c>
      <c r="AV267" s="44">
        <v>0</v>
      </c>
      <c r="AW267" s="44">
        <v>0</v>
      </c>
      <c r="AX267" s="44">
        <v>0</v>
      </c>
      <c r="AY267" s="44">
        <v>89.773805690697671</v>
      </c>
      <c r="AZ267" s="44">
        <v>0</v>
      </c>
      <c r="BA267" s="44">
        <v>0</v>
      </c>
      <c r="BB267" s="44">
        <v>0</v>
      </c>
      <c r="BC267" s="44">
        <v>89.773805690697671</v>
      </c>
      <c r="BD267" s="44">
        <v>89.773805690697671</v>
      </c>
      <c r="BE267" s="44">
        <v>0</v>
      </c>
      <c r="BF267" s="44">
        <v>0</v>
      </c>
      <c r="BG267" s="44">
        <v>0</v>
      </c>
      <c r="BH267" s="44">
        <v>89.773805690697671</v>
      </c>
      <c r="BI267" s="44">
        <v>59.653651795160066</v>
      </c>
      <c r="BJ267" s="44">
        <v>0</v>
      </c>
      <c r="BK267" s="44">
        <v>0</v>
      </c>
      <c r="BL267" s="44">
        <v>0</v>
      </c>
      <c r="BM267" s="44">
        <v>59.653651795160066</v>
      </c>
      <c r="BN267" s="44">
        <v>4.0312863129615</v>
      </c>
      <c r="BO267" s="44">
        <v>24.415978589683643</v>
      </c>
      <c r="BP267" s="44">
        <v>0</v>
      </c>
      <c r="BQ267" s="44">
        <v>0</v>
      </c>
      <c r="BR267" s="44">
        <v>0</v>
      </c>
      <c r="BS267" s="44">
        <v>24.415978589683643</v>
      </c>
      <c r="BT267" s="64">
        <v>2018</v>
      </c>
      <c r="BU267" s="44">
        <v>0</v>
      </c>
      <c r="BV267" s="44">
        <v>0</v>
      </c>
      <c r="BW267" s="44">
        <v>240.48095000000001</v>
      </c>
      <c r="BX267" s="44">
        <v>0</v>
      </c>
      <c r="BY267" s="44">
        <v>0</v>
      </c>
      <c r="BZ267" s="44">
        <v>0</v>
      </c>
      <c r="CA267" s="44">
        <v>0</v>
      </c>
      <c r="CB267" s="44">
        <v>0</v>
      </c>
      <c r="CC267" s="44">
        <v>0</v>
      </c>
      <c r="CD267" s="44">
        <v>0</v>
      </c>
      <c r="CE267" s="44">
        <v>0</v>
      </c>
      <c r="CF267" s="44">
        <v>0</v>
      </c>
      <c r="CG267" s="44">
        <v>89.773805690697671</v>
      </c>
      <c r="CH267" s="44">
        <v>0</v>
      </c>
      <c r="CI267" s="44">
        <v>0</v>
      </c>
      <c r="CJ267" s="44">
        <v>0</v>
      </c>
      <c r="CK267" s="44">
        <v>0</v>
      </c>
      <c r="CL267" s="44">
        <v>0</v>
      </c>
      <c r="CM267" s="44">
        <v>0</v>
      </c>
      <c r="CN267" s="44">
        <v>0</v>
      </c>
      <c r="CO267" s="44">
        <v>0</v>
      </c>
      <c r="CP267" s="44">
        <v>0</v>
      </c>
      <c r="CQ267" s="44">
        <v>0</v>
      </c>
      <c r="CR267" s="44">
        <v>0</v>
      </c>
      <c r="CS267" s="44">
        <v>0</v>
      </c>
      <c r="CT267" s="44">
        <v>0</v>
      </c>
      <c r="CU267" s="44">
        <v>0</v>
      </c>
      <c r="CV267" s="44">
        <v>0</v>
      </c>
      <c r="CW267" s="44">
        <v>0</v>
      </c>
      <c r="CX267" s="44">
        <v>0</v>
      </c>
      <c r="CY267" s="44">
        <v>0</v>
      </c>
      <c r="CZ267" s="44">
        <v>0</v>
      </c>
      <c r="DA267" s="44">
        <v>0</v>
      </c>
      <c r="DB267" s="44">
        <v>0</v>
      </c>
      <c r="DC267" s="44">
        <v>0</v>
      </c>
      <c r="DD267" s="44">
        <v>0</v>
      </c>
      <c r="DE267" s="44">
        <v>0</v>
      </c>
      <c r="DF267" s="44">
        <v>0</v>
      </c>
      <c r="DG267" s="44">
        <v>0</v>
      </c>
      <c r="DH267" s="44">
        <v>0</v>
      </c>
      <c r="DI267" s="44">
        <v>0</v>
      </c>
      <c r="DJ267" s="44">
        <v>0</v>
      </c>
      <c r="DK267" s="44">
        <v>0</v>
      </c>
      <c r="DL267" s="44">
        <v>0</v>
      </c>
      <c r="DM267" s="44">
        <v>0</v>
      </c>
      <c r="DN267" s="44">
        <v>0</v>
      </c>
      <c r="DO267" s="44">
        <v>0</v>
      </c>
      <c r="DP267" s="44">
        <v>0</v>
      </c>
      <c r="DQ267" s="44">
        <v>0</v>
      </c>
      <c r="DR267" s="44">
        <v>0</v>
      </c>
      <c r="DS267" s="44">
        <v>0</v>
      </c>
      <c r="DT267" s="44">
        <v>0</v>
      </c>
      <c r="DU267" s="44">
        <v>24.415978589683643</v>
      </c>
      <c r="DV267" s="44">
        <v>0</v>
      </c>
      <c r="DW267" s="44">
        <v>0</v>
      </c>
      <c r="DX267" s="44">
        <v>0</v>
      </c>
      <c r="DY267" s="44">
        <v>0</v>
      </c>
      <c r="DZ267" s="44">
        <v>0</v>
      </c>
      <c r="EA267" s="44">
        <v>0</v>
      </c>
      <c r="EB267" s="44">
        <v>0</v>
      </c>
    </row>
    <row r="268" spans="2:132" x14ac:dyDescent="0.25">
      <c r="B268" s="41" t="s">
        <v>357</v>
      </c>
      <c r="C268" s="47" t="s">
        <v>101</v>
      </c>
      <c r="D268" s="46">
        <v>4</v>
      </c>
      <c r="E268" s="86" t="s">
        <v>52</v>
      </c>
      <c r="F268" s="43">
        <v>2145.4</v>
      </c>
      <c r="G268" s="43">
        <v>427.54525581395347</v>
      </c>
      <c r="H268" s="44">
        <v>427.54525581395347</v>
      </c>
      <c r="I268" s="44">
        <v>284.09885958127535</v>
      </c>
      <c r="J268" s="44">
        <v>284.09885958127535</v>
      </c>
      <c r="K268" s="44">
        <v>440.37161348837208</v>
      </c>
      <c r="L268" s="44">
        <v>440.37161348837208</v>
      </c>
      <c r="M268" s="44">
        <v>210.2492</v>
      </c>
      <c r="N268" s="44">
        <v>1518.9431999999999</v>
      </c>
      <c r="O268" s="44">
        <v>242.43020000000001</v>
      </c>
      <c r="P268" s="44">
        <v>79.266890427906972</v>
      </c>
      <c r="Q268" s="44">
        <v>79.266890427906972</v>
      </c>
      <c r="R268" s="44">
        <v>52.67192856636845</v>
      </c>
      <c r="S268" s="44">
        <v>52.67192856636845</v>
      </c>
      <c r="T268" s="44">
        <v>246.60810355348838</v>
      </c>
      <c r="U268" s="44">
        <v>246.60810355348838</v>
      </c>
      <c r="V268" s="44">
        <v>163.86822220647963</v>
      </c>
      <c r="W268" s="44">
        <v>163.86822220647963</v>
      </c>
      <c r="X268" s="44">
        <v>96.881754967441864</v>
      </c>
      <c r="Y268" s="44">
        <v>96.881754967441864</v>
      </c>
      <c r="Z268" s="44">
        <v>64.376801581117007</v>
      </c>
      <c r="AA268" s="44">
        <v>64.376801581117007</v>
      </c>
      <c r="AB268" s="44">
        <v>3.9916746115547816</v>
      </c>
      <c r="AC268" s="44">
        <v>9.2692968749369786</v>
      </c>
      <c r="AD268" s="44">
        <v>3.7658006307525165</v>
      </c>
      <c r="AE268" s="44">
        <v>21.55838982950813</v>
      </c>
      <c r="AF268" s="44">
        <v>67.070546136247529</v>
      </c>
      <c r="AG268" s="44">
        <v>26.349143124954384</v>
      </c>
      <c r="AH268" s="44">
        <v>119.76883238615629</v>
      </c>
      <c r="AJ268" s="63" t="s">
        <v>63</v>
      </c>
      <c r="AK268" s="44">
        <v>0</v>
      </c>
      <c r="AL268" s="44">
        <v>0</v>
      </c>
      <c r="AM268" s="44">
        <v>242.43020000000001</v>
      </c>
      <c r="AN268" s="44">
        <v>242.43020000000001</v>
      </c>
      <c r="AO268" s="44">
        <v>0</v>
      </c>
      <c r="AP268" s="44">
        <v>0</v>
      </c>
      <c r="AQ268" s="44">
        <v>0</v>
      </c>
      <c r="AR268" s="44">
        <v>0</v>
      </c>
      <c r="AS268" s="44">
        <v>0</v>
      </c>
      <c r="AT268" s="44">
        <v>0</v>
      </c>
      <c r="AU268" s="44">
        <v>0</v>
      </c>
      <c r="AV268" s="44">
        <v>0</v>
      </c>
      <c r="AW268" s="44">
        <v>0</v>
      </c>
      <c r="AX268" s="44">
        <v>0</v>
      </c>
      <c r="AY268" s="44">
        <v>96.881754967441864</v>
      </c>
      <c r="AZ268" s="44">
        <v>0</v>
      </c>
      <c r="BA268" s="44">
        <v>0</v>
      </c>
      <c r="BB268" s="44">
        <v>0</v>
      </c>
      <c r="BC268" s="44">
        <v>96.881754967441864</v>
      </c>
      <c r="BD268" s="44">
        <v>96.881754967441864</v>
      </c>
      <c r="BE268" s="44">
        <v>0</v>
      </c>
      <c r="BF268" s="44">
        <v>0</v>
      </c>
      <c r="BG268" s="44">
        <v>0</v>
      </c>
      <c r="BH268" s="44">
        <v>96.881754967441864</v>
      </c>
      <c r="BI268" s="44">
        <v>64.376801581117007</v>
      </c>
      <c r="BJ268" s="44">
        <v>0</v>
      </c>
      <c r="BK268" s="44">
        <v>0</v>
      </c>
      <c r="BL268" s="44">
        <v>0</v>
      </c>
      <c r="BM268" s="44">
        <v>64.376801581117007</v>
      </c>
      <c r="BN268" s="44">
        <v>3.7658006307525165</v>
      </c>
      <c r="BO268" s="44">
        <v>26.349143124954384</v>
      </c>
      <c r="BP268" s="44">
        <v>0</v>
      </c>
      <c r="BQ268" s="44">
        <v>0</v>
      </c>
      <c r="BR268" s="44">
        <v>0</v>
      </c>
      <c r="BS268" s="44">
        <v>26.349143124954384</v>
      </c>
      <c r="BT268" s="64">
        <v>2018</v>
      </c>
      <c r="BU268" s="44">
        <v>0</v>
      </c>
      <c r="BV268" s="44">
        <v>0</v>
      </c>
      <c r="BW268" s="44">
        <v>242.43020000000001</v>
      </c>
      <c r="BX268" s="44">
        <v>0</v>
      </c>
      <c r="BY268" s="44">
        <v>0</v>
      </c>
      <c r="BZ268" s="44">
        <v>0</v>
      </c>
      <c r="CA268" s="44">
        <v>0</v>
      </c>
      <c r="CB268" s="44">
        <v>0</v>
      </c>
      <c r="CC268" s="44">
        <v>0</v>
      </c>
      <c r="CD268" s="44">
        <v>0</v>
      </c>
      <c r="CE268" s="44">
        <v>0</v>
      </c>
      <c r="CF268" s="44">
        <v>0</v>
      </c>
      <c r="CG268" s="44">
        <v>96.881754967441864</v>
      </c>
      <c r="CH268" s="44">
        <v>0</v>
      </c>
      <c r="CI268" s="44">
        <v>0</v>
      </c>
      <c r="CJ268" s="44">
        <v>0</v>
      </c>
      <c r="CK268" s="44">
        <v>0</v>
      </c>
      <c r="CL268" s="44">
        <v>0</v>
      </c>
      <c r="CM268" s="44">
        <v>0</v>
      </c>
      <c r="CN268" s="44">
        <v>0</v>
      </c>
      <c r="CO268" s="44">
        <v>0</v>
      </c>
      <c r="CP268" s="44">
        <v>0</v>
      </c>
      <c r="CQ268" s="44">
        <v>0</v>
      </c>
      <c r="CR268" s="44">
        <v>0</v>
      </c>
      <c r="CS268" s="44">
        <v>0</v>
      </c>
      <c r="CT268" s="44">
        <v>0</v>
      </c>
      <c r="CU268" s="44">
        <v>0</v>
      </c>
      <c r="CV268" s="44">
        <v>0</v>
      </c>
      <c r="CW268" s="44">
        <v>0</v>
      </c>
      <c r="CX268" s="44">
        <v>0</v>
      </c>
      <c r="CY268" s="44">
        <v>0</v>
      </c>
      <c r="CZ268" s="44">
        <v>0</v>
      </c>
      <c r="DA268" s="44">
        <v>0</v>
      </c>
      <c r="DB268" s="44">
        <v>0</v>
      </c>
      <c r="DC268" s="44">
        <v>0</v>
      </c>
      <c r="DD268" s="44">
        <v>0</v>
      </c>
      <c r="DE268" s="44">
        <v>0</v>
      </c>
      <c r="DF268" s="44">
        <v>0</v>
      </c>
      <c r="DG268" s="44">
        <v>0</v>
      </c>
      <c r="DH268" s="44">
        <v>0</v>
      </c>
      <c r="DI268" s="44">
        <v>0</v>
      </c>
      <c r="DJ268" s="44">
        <v>0</v>
      </c>
      <c r="DK268" s="44">
        <v>0</v>
      </c>
      <c r="DL268" s="44">
        <v>0</v>
      </c>
      <c r="DM268" s="44">
        <v>0</v>
      </c>
      <c r="DN268" s="44">
        <v>0</v>
      </c>
      <c r="DO268" s="44">
        <v>0</v>
      </c>
      <c r="DP268" s="44">
        <v>0</v>
      </c>
      <c r="DQ268" s="44">
        <v>0</v>
      </c>
      <c r="DR268" s="44">
        <v>0</v>
      </c>
      <c r="DS268" s="44">
        <v>0</v>
      </c>
      <c r="DT268" s="44">
        <v>0</v>
      </c>
      <c r="DU268" s="44">
        <v>26.349143124954384</v>
      </c>
      <c r="DV268" s="44">
        <v>0</v>
      </c>
      <c r="DW268" s="44">
        <v>0</v>
      </c>
      <c r="DX268" s="44">
        <v>0</v>
      </c>
      <c r="DY268" s="44">
        <v>0</v>
      </c>
      <c r="DZ268" s="44">
        <v>0</v>
      </c>
      <c r="EA268" s="44">
        <v>0</v>
      </c>
      <c r="EB268" s="44">
        <v>0</v>
      </c>
    </row>
    <row r="269" spans="2:132" x14ac:dyDescent="0.25">
      <c r="B269" s="41" t="s">
        <v>358</v>
      </c>
      <c r="C269" s="47" t="s">
        <v>101</v>
      </c>
      <c r="D269" s="46">
        <v>4</v>
      </c>
      <c r="E269" s="86" t="s">
        <v>52</v>
      </c>
      <c r="F269" s="43">
        <v>2117.6</v>
      </c>
      <c r="G269" s="43">
        <v>363.5512209302326</v>
      </c>
      <c r="H269" s="44">
        <v>363.5512209302326</v>
      </c>
      <c r="I269" s="44">
        <v>241.57556623807719</v>
      </c>
      <c r="J269" s="44">
        <v>241.57556623807719</v>
      </c>
      <c r="K269" s="44">
        <v>374.45775755813958</v>
      </c>
      <c r="L269" s="44">
        <v>374.45775755813958</v>
      </c>
      <c r="M269" s="44">
        <v>207.5248</v>
      </c>
      <c r="N269" s="44">
        <v>1499.2608</v>
      </c>
      <c r="O269" s="44">
        <v>239.28879999999998</v>
      </c>
      <c r="P269" s="44">
        <v>67.402396360465119</v>
      </c>
      <c r="Q269" s="44">
        <v>67.402396360465119</v>
      </c>
      <c r="R269" s="44">
        <v>44.788109980539502</v>
      </c>
      <c r="S269" s="44">
        <v>44.788109980539502</v>
      </c>
      <c r="T269" s="44">
        <v>209.69634423255818</v>
      </c>
      <c r="U269" s="44">
        <v>209.69634423255818</v>
      </c>
      <c r="V269" s="44">
        <v>139.34078660612292</v>
      </c>
      <c r="W269" s="44">
        <v>139.34078660612292</v>
      </c>
      <c r="X269" s="44">
        <v>82.380706662790701</v>
      </c>
      <c r="Y269" s="44">
        <v>82.380706662790701</v>
      </c>
      <c r="Z269" s="44">
        <v>54.741023309548282</v>
      </c>
      <c r="AA269" s="44">
        <v>54.741023309548282</v>
      </c>
      <c r="AB269" s="44">
        <v>4.6334797358086739</v>
      </c>
      <c r="AC269" s="44">
        <v>10.759669415660666</v>
      </c>
      <c r="AD269" s="44">
        <v>4.3712883963983495</v>
      </c>
      <c r="AE269" s="44">
        <v>18.331577387957537</v>
      </c>
      <c r="AF269" s="44">
        <v>57.031574095867896</v>
      </c>
      <c r="AG269" s="44">
        <v>22.405261251948101</v>
      </c>
      <c r="AH269" s="44">
        <v>101.84209659976409</v>
      </c>
      <c r="AJ269" s="63" t="s">
        <v>63</v>
      </c>
      <c r="AK269" s="44">
        <v>0</v>
      </c>
      <c r="AL269" s="44">
        <v>0</v>
      </c>
      <c r="AM269" s="44">
        <v>239.28879999999998</v>
      </c>
      <c r="AN269" s="44">
        <v>239.28879999999998</v>
      </c>
      <c r="AO269" s="44">
        <v>0</v>
      </c>
      <c r="AP269" s="44">
        <v>0</v>
      </c>
      <c r="AQ269" s="44">
        <v>0</v>
      </c>
      <c r="AR269" s="44">
        <v>0</v>
      </c>
      <c r="AS269" s="44">
        <v>0</v>
      </c>
      <c r="AT269" s="44">
        <v>0</v>
      </c>
      <c r="AU269" s="44">
        <v>0</v>
      </c>
      <c r="AV269" s="44">
        <v>0</v>
      </c>
      <c r="AW269" s="44">
        <v>0</v>
      </c>
      <c r="AX269" s="44">
        <v>0</v>
      </c>
      <c r="AY269" s="44">
        <v>82.380706662790701</v>
      </c>
      <c r="AZ269" s="44">
        <v>0</v>
      </c>
      <c r="BA269" s="44">
        <v>0</v>
      </c>
      <c r="BB269" s="44">
        <v>0</v>
      </c>
      <c r="BC269" s="44">
        <v>82.380706662790701</v>
      </c>
      <c r="BD269" s="44">
        <v>82.380706662790701</v>
      </c>
      <c r="BE269" s="44">
        <v>0</v>
      </c>
      <c r="BF269" s="44">
        <v>0</v>
      </c>
      <c r="BG269" s="44">
        <v>0</v>
      </c>
      <c r="BH269" s="44">
        <v>82.380706662790701</v>
      </c>
      <c r="BI269" s="44">
        <v>54.741023309548282</v>
      </c>
      <c r="BJ269" s="44">
        <v>0</v>
      </c>
      <c r="BK269" s="44">
        <v>0</v>
      </c>
      <c r="BL269" s="44">
        <v>0</v>
      </c>
      <c r="BM269" s="44">
        <v>54.741023309548282</v>
      </c>
      <c r="BN269" s="44">
        <v>4.3712883963983495</v>
      </c>
      <c r="BO269" s="44">
        <v>22.405261251948101</v>
      </c>
      <c r="BP269" s="44">
        <v>0</v>
      </c>
      <c r="BQ269" s="44">
        <v>0</v>
      </c>
      <c r="BR269" s="44">
        <v>0</v>
      </c>
      <c r="BS269" s="44">
        <v>22.405261251948101</v>
      </c>
      <c r="BT269" s="64">
        <v>2018</v>
      </c>
      <c r="BU269" s="44">
        <v>0</v>
      </c>
      <c r="BV269" s="44">
        <v>0</v>
      </c>
      <c r="BW269" s="44">
        <v>239.28879999999998</v>
      </c>
      <c r="BX269" s="44">
        <v>0</v>
      </c>
      <c r="BY269" s="44">
        <v>0</v>
      </c>
      <c r="BZ269" s="44">
        <v>0</v>
      </c>
      <c r="CA269" s="44">
        <v>0</v>
      </c>
      <c r="CB269" s="44">
        <v>0</v>
      </c>
      <c r="CC269" s="44">
        <v>0</v>
      </c>
      <c r="CD269" s="44">
        <v>0</v>
      </c>
      <c r="CE269" s="44">
        <v>0</v>
      </c>
      <c r="CF269" s="44">
        <v>0</v>
      </c>
      <c r="CG269" s="44">
        <v>82.380706662790701</v>
      </c>
      <c r="CH269" s="44">
        <v>0</v>
      </c>
      <c r="CI269" s="44">
        <v>0</v>
      </c>
      <c r="CJ269" s="44">
        <v>0</v>
      </c>
      <c r="CK269" s="44">
        <v>0</v>
      </c>
      <c r="CL269" s="44">
        <v>0</v>
      </c>
      <c r="CM269" s="44">
        <v>0</v>
      </c>
      <c r="CN269" s="44">
        <v>0</v>
      </c>
      <c r="CO269" s="44">
        <v>0</v>
      </c>
      <c r="CP269" s="44">
        <v>0</v>
      </c>
      <c r="CQ269" s="44">
        <v>0</v>
      </c>
      <c r="CR269" s="44">
        <v>0</v>
      </c>
      <c r="CS269" s="44">
        <v>0</v>
      </c>
      <c r="CT269" s="44">
        <v>0</v>
      </c>
      <c r="CU269" s="44">
        <v>0</v>
      </c>
      <c r="CV269" s="44">
        <v>0</v>
      </c>
      <c r="CW269" s="44">
        <v>0</v>
      </c>
      <c r="CX269" s="44">
        <v>0</v>
      </c>
      <c r="CY269" s="44">
        <v>0</v>
      </c>
      <c r="CZ269" s="44">
        <v>0</v>
      </c>
      <c r="DA269" s="44">
        <v>0</v>
      </c>
      <c r="DB269" s="44">
        <v>0</v>
      </c>
      <c r="DC269" s="44">
        <v>0</v>
      </c>
      <c r="DD269" s="44">
        <v>0</v>
      </c>
      <c r="DE269" s="44">
        <v>0</v>
      </c>
      <c r="DF269" s="44">
        <v>0</v>
      </c>
      <c r="DG269" s="44">
        <v>0</v>
      </c>
      <c r="DH269" s="44">
        <v>0</v>
      </c>
      <c r="DI269" s="44">
        <v>0</v>
      </c>
      <c r="DJ269" s="44">
        <v>0</v>
      </c>
      <c r="DK269" s="44">
        <v>0</v>
      </c>
      <c r="DL269" s="44">
        <v>0</v>
      </c>
      <c r="DM269" s="44">
        <v>0</v>
      </c>
      <c r="DN269" s="44">
        <v>0</v>
      </c>
      <c r="DO269" s="44">
        <v>0</v>
      </c>
      <c r="DP269" s="44">
        <v>0</v>
      </c>
      <c r="DQ269" s="44">
        <v>0</v>
      </c>
      <c r="DR269" s="44">
        <v>0</v>
      </c>
      <c r="DS269" s="44">
        <v>0</v>
      </c>
      <c r="DT269" s="44">
        <v>0</v>
      </c>
      <c r="DU269" s="44">
        <v>22.405261251948101</v>
      </c>
      <c r="DV269" s="44">
        <v>0</v>
      </c>
      <c r="DW269" s="44">
        <v>0</v>
      </c>
      <c r="DX269" s="44">
        <v>0</v>
      </c>
      <c r="DY269" s="44">
        <v>0</v>
      </c>
      <c r="DZ269" s="44">
        <v>0</v>
      </c>
      <c r="EA269" s="44">
        <v>0</v>
      </c>
      <c r="EB269" s="44">
        <v>0</v>
      </c>
    </row>
    <row r="270" spans="2:132" x14ac:dyDescent="0.25">
      <c r="B270" s="41" t="s">
        <v>359</v>
      </c>
      <c r="C270" s="47" t="s">
        <v>101</v>
      </c>
      <c r="D270" s="46">
        <v>4</v>
      </c>
      <c r="E270" s="86" t="s">
        <v>52</v>
      </c>
      <c r="F270" s="43">
        <v>1993.21</v>
      </c>
      <c r="G270" s="43">
        <v>373.20099999999996</v>
      </c>
      <c r="H270" s="44">
        <v>373.20099999999996</v>
      </c>
      <c r="I270" s="44">
        <v>247.98773241616507</v>
      </c>
      <c r="J270" s="44">
        <v>247.98773241616507</v>
      </c>
      <c r="K270" s="44">
        <v>384.39702999999997</v>
      </c>
      <c r="L270" s="44">
        <v>384.39702999999997</v>
      </c>
      <c r="M270" s="44">
        <v>195.33458000000002</v>
      </c>
      <c r="N270" s="44">
        <v>1411.1926799999999</v>
      </c>
      <c r="O270" s="44">
        <v>225.23273</v>
      </c>
      <c r="P270" s="44">
        <v>69.191465399999998</v>
      </c>
      <c r="Q270" s="44">
        <v>69.191465399999998</v>
      </c>
      <c r="R270" s="44">
        <v>45.976925589957006</v>
      </c>
      <c r="S270" s="44">
        <v>45.976925589957006</v>
      </c>
      <c r="T270" s="44">
        <v>215.26233680000001</v>
      </c>
      <c r="U270" s="44">
        <v>215.26233680000001</v>
      </c>
      <c r="V270" s="44">
        <v>143.03932405764402</v>
      </c>
      <c r="W270" s="44">
        <v>143.03932405764402</v>
      </c>
      <c r="X270" s="44">
        <v>84.567346599999993</v>
      </c>
      <c r="Y270" s="44">
        <v>84.567346599999993</v>
      </c>
      <c r="Z270" s="44">
        <v>56.194020165503005</v>
      </c>
      <c r="AA270" s="44">
        <v>56.194020165503005</v>
      </c>
      <c r="AB270" s="44">
        <v>4.2485350530412154</v>
      </c>
      <c r="AC270" s="44">
        <v>9.8657672587385647</v>
      </c>
      <c r="AD270" s="44">
        <v>4.0081262977207013</v>
      </c>
      <c r="AE270" s="44">
        <v>18.818154413724372</v>
      </c>
      <c r="AF270" s="44">
        <v>58.545369287142492</v>
      </c>
      <c r="AG270" s="44">
        <v>22.999966505663121</v>
      </c>
      <c r="AH270" s="44">
        <v>104.54530229846873</v>
      </c>
      <c r="AJ270" s="63" t="s">
        <v>63</v>
      </c>
      <c r="AK270" s="44">
        <v>0</v>
      </c>
      <c r="AL270" s="44">
        <v>0</v>
      </c>
      <c r="AM270" s="44">
        <v>225.23273</v>
      </c>
      <c r="AN270" s="44">
        <v>225.23273</v>
      </c>
      <c r="AO270" s="44">
        <v>0</v>
      </c>
      <c r="AP270" s="44">
        <v>0</v>
      </c>
      <c r="AQ270" s="44">
        <v>0</v>
      </c>
      <c r="AR270" s="44">
        <v>0</v>
      </c>
      <c r="AS270" s="44">
        <v>0</v>
      </c>
      <c r="AT270" s="44">
        <v>0</v>
      </c>
      <c r="AU270" s="44">
        <v>0</v>
      </c>
      <c r="AV270" s="44">
        <v>0</v>
      </c>
      <c r="AW270" s="44">
        <v>0</v>
      </c>
      <c r="AX270" s="44">
        <v>0</v>
      </c>
      <c r="AY270" s="44">
        <v>84.567346599999993</v>
      </c>
      <c r="AZ270" s="44">
        <v>0</v>
      </c>
      <c r="BA270" s="44">
        <v>0</v>
      </c>
      <c r="BB270" s="44">
        <v>0</v>
      </c>
      <c r="BC270" s="44">
        <v>84.567346599999993</v>
      </c>
      <c r="BD270" s="44">
        <v>84.567346599999993</v>
      </c>
      <c r="BE270" s="44">
        <v>0</v>
      </c>
      <c r="BF270" s="44">
        <v>0</v>
      </c>
      <c r="BG270" s="44">
        <v>0</v>
      </c>
      <c r="BH270" s="44">
        <v>84.567346599999993</v>
      </c>
      <c r="BI270" s="44">
        <v>56.194020165503005</v>
      </c>
      <c r="BJ270" s="44">
        <v>0</v>
      </c>
      <c r="BK270" s="44">
        <v>0</v>
      </c>
      <c r="BL270" s="44">
        <v>0</v>
      </c>
      <c r="BM270" s="44">
        <v>56.194020165503005</v>
      </c>
      <c r="BN270" s="44">
        <v>4.0081262977207013</v>
      </c>
      <c r="BO270" s="44">
        <v>22.999966505663121</v>
      </c>
      <c r="BP270" s="44">
        <v>0</v>
      </c>
      <c r="BQ270" s="44">
        <v>0</v>
      </c>
      <c r="BR270" s="44">
        <v>0</v>
      </c>
      <c r="BS270" s="44">
        <v>22.999966505663121</v>
      </c>
      <c r="BT270" s="64">
        <v>2018</v>
      </c>
      <c r="BU270" s="44">
        <v>0</v>
      </c>
      <c r="BV270" s="44">
        <v>0</v>
      </c>
      <c r="BW270" s="44">
        <v>225.23273</v>
      </c>
      <c r="BX270" s="44">
        <v>0</v>
      </c>
      <c r="BY270" s="44">
        <v>0</v>
      </c>
      <c r="BZ270" s="44">
        <v>0</v>
      </c>
      <c r="CA270" s="44">
        <v>0</v>
      </c>
      <c r="CB270" s="44">
        <v>0</v>
      </c>
      <c r="CC270" s="44">
        <v>0</v>
      </c>
      <c r="CD270" s="44">
        <v>0</v>
      </c>
      <c r="CE270" s="44">
        <v>0</v>
      </c>
      <c r="CF270" s="44">
        <v>0</v>
      </c>
      <c r="CG270" s="44">
        <v>84.567346599999993</v>
      </c>
      <c r="CH270" s="44">
        <v>0</v>
      </c>
      <c r="CI270" s="44">
        <v>0</v>
      </c>
      <c r="CJ270" s="44">
        <v>0</v>
      </c>
      <c r="CK270" s="44">
        <v>0</v>
      </c>
      <c r="CL270" s="44">
        <v>0</v>
      </c>
      <c r="CM270" s="44">
        <v>0</v>
      </c>
      <c r="CN270" s="44">
        <v>0</v>
      </c>
      <c r="CO270" s="44">
        <v>0</v>
      </c>
      <c r="CP270" s="44">
        <v>0</v>
      </c>
      <c r="CQ270" s="44">
        <v>0</v>
      </c>
      <c r="CR270" s="44">
        <v>0</v>
      </c>
      <c r="CS270" s="44">
        <v>0</v>
      </c>
      <c r="CT270" s="44">
        <v>0</v>
      </c>
      <c r="CU270" s="44">
        <v>0</v>
      </c>
      <c r="CV270" s="44">
        <v>0</v>
      </c>
      <c r="CW270" s="44">
        <v>0</v>
      </c>
      <c r="CX270" s="44">
        <v>0</v>
      </c>
      <c r="CY270" s="44">
        <v>0</v>
      </c>
      <c r="CZ270" s="44">
        <v>0</v>
      </c>
      <c r="DA270" s="44">
        <v>0</v>
      </c>
      <c r="DB270" s="44">
        <v>0</v>
      </c>
      <c r="DC270" s="44">
        <v>0</v>
      </c>
      <c r="DD270" s="44">
        <v>0</v>
      </c>
      <c r="DE270" s="44">
        <v>0</v>
      </c>
      <c r="DF270" s="44">
        <v>0</v>
      </c>
      <c r="DG270" s="44">
        <v>0</v>
      </c>
      <c r="DH270" s="44">
        <v>0</v>
      </c>
      <c r="DI270" s="44">
        <v>0</v>
      </c>
      <c r="DJ270" s="44">
        <v>0</v>
      </c>
      <c r="DK270" s="44">
        <v>0</v>
      </c>
      <c r="DL270" s="44">
        <v>0</v>
      </c>
      <c r="DM270" s="44">
        <v>0</v>
      </c>
      <c r="DN270" s="44">
        <v>0</v>
      </c>
      <c r="DO270" s="44">
        <v>0</v>
      </c>
      <c r="DP270" s="44">
        <v>0</v>
      </c>
      <c r="DQ270" s="44">
        <v>0</v>
      </c>
      <c r="DR270" s="44">
        <v>0</v>
      </c>
      <c r="DS270" s="44">
        <v>0</v>
      </c>
      <c r="DT270" s="44">
        <v>0</v>
      </c>
      <c r="DU270" s="44">
        <v>22.999966505663121</v>
      </c>
      <c r="DV270" s="44">
        <v>0</v>
      </c>
      <c r="DW270" s="44">
        <v>0</v>
      </c>
      <c r="DX270" s="44">
        <v>0</v>
      </c>
      <c r="DY270" s="44">
        <v>0</v>
      </c>
      <c r="DZ270" s="44">
        <v>0</v>
      </c>
      <c r="EA270" s="44">
        <v>0</v>
      </c>
      <c r="EB270" s="44">
        <v>0</v>
      </c>
    </row>
    <row r="271" spans="2:132" x14ac:dyDescent="0.25">
      <c r="B271" s="41" t="s">
        <v>360</v>
      </c>
      <c r="C271" s="47" t="s">
        <v>101</v>
      </c>
      <c r="D271" s="46">
        <v>4</v>
      </c>
      <c r="E271" s="86" t="s">
        <v>52</v>
      </c>
      <c r="F271" s="43">
        <v>1181.76</v>
      </c>
      <c r="G271" s="43">
        <v>196.67156976744187</v>
      </c>
      <c r="H271" s="44">
        <v>196.67156976744187</v>
      </c>
      <c r="I271" s="44">
        <v>130.68597516447039</v>
      </c>
      <c r="J271" s="44">
        <v>130.68597516447039</v>
      </c>
      <c r="K271" s="44">
        <v>202.57171686046513</v>
      </c>
      <c r="L271" s="44">
        <v>202.57171686046513</v>
      </c>
      <c r="M271" s="44">
        <v>115.81247999999999</v>
      </c>
      <c r="N271" s="44">
        <v>836.68607999999995</v>
      </c>
      <c r="O271" s="44">
        <v>133.53888000000001</v>
      </c>
      <c r="P271" s="44">
        <v>36.462909034883722</v>
      </c>
      <c r="Q271" s="44">
        <v>36.462909034883722</v>
      </c>
      <c r="R271" s="44">
        <v>24.229179795492811</v>
      </c>
      <c r="S271" s="44">
        <v>24.229179795492811</v>
      </c>
      <c r="T271" s="44">
        <v>113.44016144186048</v>
      </c>
      <c r="U271" s="44">
        <v>113.44016144186048</v>
      </c>
      <c r="V271" s="44">
        <v>75.379670474866529</v>
      </c>
      <c r="W271" s="44">
        <v>75.379670474866529</v>
      </c>
      <c r="X271" s="44">
        <v>44.565777709302331</v>
      </c>
      <c r="Y271" s="44">
        <v>44.565777709302331</v>
      </c>
      <c r="Z271" s="44">
        <v>29.613441972268994</v>
      </c>
      <c r="AA271" s="44">
        <v>29.613441972268994</v>
      </c>
      <c r="AB271" s="44">
        <v>4.7798762061910081</v>
      </c>
      <c r="AC271" s="44">
        <v>11.099625067729264</v>
      </c>
      <c r="AD271" s="44">
        <v>4.5094008364529268</v>
      </c>
      <c r="AE271" s="44">
        <v>9.9168972448446997</v>
      </c>
      <c r="AF271" s="44">
        <v>30.852569206183514</v>
      </c>
      <c r="AG271" s="44">
        <v>12.120652188143524</v>
      </c>
      <c r="AH271" s="44">
        <v>55.093873582470557</v>
      </c>
      <c r="AJ271" s="63" t="s">
        <v>63</v>
      </c>
      <c r="AK271" s="44">
        <v>0</v>
      </c>
      <c r="AL271" s="44">
        <v>0</v>
      </c>
      <c r="AM271" s="44">
        <v>133.53888000000001</v>
      </c>
      <c r="AN271" s="44">
        <v>133.53888000000001</v>
      </c>
      <c r="AO271" s="44">
        <v>0</v>
      </c>
      <c r="AP271" s="44">
        <v>0</v>
      </c>
      <c r="AQ271" s="44">
        <v>0</v>
      </c>
      <c r="AR271" s="44">
        <v>0</v>
      </c>
      <c r="AS271" s="44">
        <v>0</v>
      </c>
      <c r="AT271" s="44">
        <v>0</v>
      </c>
      <c r="AU271" s="44">
        <v>0</v>
      </c>
      <c r="AV271" s="44">
        <v>0</v>
      </c>
      <c r="AW271" s="44">
        <v>0</v>
      </c>
      <c r="AX271" s="44">
        <v>0</v>
      </c>
      <c r="AY271" s="44">
        <v>44.565777709302331</v>
      </c>
      <c r="AZ271" s="44">
        <v>0</v>
      </c>
      <c r="BA271" s="44">
        <v>0</v>
      </c>
      <c r="BB271" s="44">
        <v>0</v>
      </c>
      <c r="BC271" s="44">
        <v>44.565777709302331</v>
      </c>
      <c r="BD271" s="44">
        <v>44.565777709302331</v>
      </c>
      <c r="BE271" s="44">
        <v>0</v>
      </c>
      <c r="BF271" s="44">
        <v>0</v>
      </c>
      <c r="BG271" s="44">
        <v>0</v>
      </c>
      <c r="BH271" s="44">
        <v>44.565777709302331</v>
      </c>
      <c r="BI271" s="44">
        <v>29.613441972268994</v>
      </c>
      <c r="BJ271" s="44">
        <v>0</v>
      </c>
      <c r="BK271" s="44">
        <v>0</v>
      </c>
      <c r="BL271" s="44">
        <v>0</v>
      </c>
      <c r="BM271" s="44">
        <v>29.613441972268994</v>
      </c>
      <c r="BN271" s="44">
        <v>4.5094008364529268</v>
      </c>
      <c r="BO271" s="44">
        <v>12.120652188143524</v>
      </c>
      <c r="BP271" s="44">
        <v>0</v>
      </c>
      <c r="BQ271" s="44">
        <v>0</v>
      </c>
      <c r="BR271" s="44">
        <v>0</v>
      </c>
      <c r="BS271" s="44">
        <v>12.120652188143524</v>
      </c>
      <c r="BT271" s="64">
        <v>2018</v>
      </c>
      <c r="BU271" s="44">
        <v>0</v>
      </c>
      <c r="BV271" s="44">
        <v>0</v>
      </c>
      <c r="BW271" s="44">
        <v>133.53888000000001</v>
      </c>
      <c r="BX271" s="44">
        <v>0</v>
      </c>
      <c r="BY271" s="44">
        <v>0</v>
      </c>
      <c r="BZ271" s="44">
        <v>0</v>
      </c>
      <c r="CA271" s="44">
        <v>0</v>
      </c>
      <c r="CB271" s="44">
        <v>0</v>
      </c>
      <c r="CC271" s="44">
        <v>0</v>
      </c>
      <c r="CD271" s="44">
        <v>0</v>
      </c>
      <c r="CE271" s="44">
        <v>0</v>
      </c>
      <c r="CF271" s="44">
        <v>0</v>
      </c>
      <c r="CG271" s="44">
        <v>44.565777709302331</v>
      </c>
      <c r="CH271" s="44">
        <v>0</v>
      </c>
      <c r="CI271" s="44">
        <v>0</v>
      </c>
      <c r="CJ271" s="44">
        <v>0</v>
      </c>
      <c r="CK271" s="44">
        <v>0</v>
      </c>
      <c r="CL271" s="44">
        <v>0</v>
      </c>
      <c r="CM271" s="44">
        <v>0</v>
      </c>
      <c r="CN271" s="44">
        <v>0</v>
      </c>
      <c r="CO271" s="44">
        <v>0</v>
      </c>
      <c r="CP271" s="44">
        <v>0</v>
      </c>
      <c r="CQ271" s="44">
        <v>0</v>
      </c>
      <c r="CR271" s="44">
        <v>0</v>
      </c>
      <c r="CS271" s="44">
        <v>0</v>
      </c>
      <c r="CT271" s="44">
        <v>0</v>
      </c>
      <c r="CU271" s="44">
        <v>0</v>
      </c>
      <c r="CV271" s="44">
        <v>0</v>
      </c>
      <c r="CW271" s="44">
        <v>0</v>
      </c>
      <c r="CX271" s="44">
        <v>0</v>
      </c>
      <c r="CY271" s="44">
        <v>0</v>
      </c>
      <c r="CZ271" s="44">
        <v>0</v>
      </c>
      <c r="DA271" s="44">
        <v>0</v>
      </c>
      <c r="DB271" s="44">
        <v>0</v>
      </c>
      <c r="DC271" s="44">
        <v>0</v>
      </c>
      <c r="DD271" s="44">
        <v>0</v>
      </c>
      <c r="DE271" s="44">
        <v>0</v>
      </c>
      <c r="DF271" s="44">
        <v>0</v>
      </c>
      <c r="DG271" s="44">
        <v>0</v>
      </c>
      <c r="DH271" s="44">
        <v>0</v>
      </c>
      <c r="DI271" s="44">
        <v>0</v>
      </c>
      <c r="DJ271" s="44">
        <v>0</v>
      </c>
      <c r="DK271" s="44">
        <v>0</v>
      </c>
      <c r="DL271" s="44">
        <v>0</v>
      </c>
      <c r="DM271" s="44">
        <v>0</v>
      </c>
      <c r="DN271" s="44">
        <v>0</v>
      </c>
      <c r="DO271" s="44">
        <v>0</v>
      </c>
      <c r="DP271" s="44">
        <v>0</v>
      </c>
      <c r="DQ271" s="44">
        <v>0</v>
      </c>
      <c r="DR271" s="44">
        <v>0</v>
      </c>
      <c r="DS271" s="44">
        <v>0</v>
      </c>
      <c r="DT271" s="44">
        <v>0</v>
      </c>
      <c r="DU271" s="44">
        <v>12.120652188143524</v>
      </c>
      <c r="DV271" s="44">
        <v>0</v>
      </c>
      <c r="DW271" s="44">
        <v>0</v>
      </c>
      <c r="DX271" s="44">
        <v>0</v>
      </c>
      <c r="DY271" s="44">
        <v>0</v>
      </c>
      <c r="DZ271" s="44">
        <v>0</v>
      </c>
      <c r="EA271" s="44">
        <v>0</v>
      </c>
      <c r="EB271" s="44">
        <v>0</v>
      </c>
    </row>
    <row r="272" spans="2:132" x14ac:dyDescent="0.25">
      <c r="B272" s="41" t="s">
        <v>361</v>
      </c>
      <c r="C272" s="47" t="s">
        <v>101</v>
      </c>
      <c r="D272" s="46">
        <v>4</v>
      </c>
      <c r="E272" s="86" t="s">
        <v>52</v>
      </c>
      <c r="F272" s="43">
        <v>5470.44</v>
      </c>
      <c r="G272" s="43">
        <v>1006.8577558139534</v>
      </c>
      <c r="H272" s="44">
        <v>1006.8577558139534</v>
      </c>
      <c r="I272" s="44">
        <v>669.04529122357974</v>
      </c>
      <c r="J272" s="44">
        <v>669.04529122357974</v>
      </c>
      <c r="K272" s="44">
        <v>1037.0634884883721</v>
      </c>
      <c r="L272" s="44">
        <v>1037.0634884883721</v>
      </c>
      <c r="M272" s="44">
        <v>492.33959999999996</v>
      </c>
      <c r="N272" s="44">
        <v>3621.4312799999998</v>
      </c>
      <c r="O272" s="44">
        <v>552.51443999999992</v>
      </c>
      <c r="P272" s="44">
        <v>186.67142792790696</v>
      </c>
      <c r="Q272" s="44">
        <v>186.67142792790696</v>
      </c>
      <c r="R272" s="44">
        <v>124.04099699285167</v>
      </c>
      <c r="S272" s="44">
        <v>124.04099699285167</v>
      </c>
      <c r="T272" s="44">
        <v>580.75555355348843</v>
      </c>
      <c r="U272" s="44">
        <v>580.75555355348843</v>
      </c>
      <c r="V272" s="44">
        <v>385.90532397776082</v>
      </c>
      <c r="W272" s="44">
        <v>385.90532397776082</v>
      </c>
      <c r="X272" s="44">
        <v>228.15396746744184</v>
      </c>
      <c r="Y272" s="44">
        <v>228.15396746744184</v>
      </c>
      <c r="Z272" s="44">
        <v>151.60566299126316</v>
      </c>
      <c r="AA272" s="44">
        <v>151.60566299126316</v>
      </c>
      <c r="AB272" s="44">
        <v>3.9691683551074073</v>
      </c>
      <c r="AC272" s="44">
        <v>9.38424803957537</v>
      </c>
      <c r="AD272" s="44">
        <v>3.6444182169622557</v>
      </c>
      <c r="AE272" s="44">
        <v>50.769437170755069</v>
      </c>
      <c r="AF272" s="44">
        <v>157.94936008679358</v>
      </c>
      <c r="AG272" s="44">
        <v>62.051534319811758</v>
      </c>
      <c r="AH272" s="44">
        <v>282.05242872641708</v>
      </c>
      <c r="AJ272" s="63" t="s">
        <v>63</v>
      </c>
      <c r="AK272" s="44">
        <v>0</v>
      </c>
      <c r="AL272" s="44">
        <v>0</v>
      </c>
      <c r="AM272" s="44">
        <v>552.51443999999992</v>
      </c>
      <c r="AN272" s="44">
        <v>552.51443999999992</v>
      </c>
      <c r="AO272" s="44">
        <v>0</v>
      </c>
      <c r="AP272" s="44">
        <v>0</v>
      </c>
      <c r="AQ272" s="44">
        <v>0</v>
      </c>
      <c r="AR272" s="44">
        <v>0</v>
      </c>
      <c r="AS272" s="44">
        <v>0</v>
      </c>
      <c r="AT272" s="44">
        <v>0</v>
      </c>
      <c r="AU272" s="44">
        <v>0</v>
      </c>
      <c r="AV272" s="44">
        <v>0</v>
      </c>
      <c r="AW272" s="44">
        <v>0</v>
      </c>
      <c r="AX272" s="44">
        <v>0</v>
      </c>
      <c r="AY272" s="44">
        <v>228.15396746744184</v>
      </c>
      <c r="AZ272" s="44">
        <v>0</v>
      </c>
      <c r="BA272" s="44">
        <v>0</v>
      </c>
      <c r="BB272" s="44">
        <v>0</v>
      </c>
      <c r="BC272" s="44">
        <v>228.15396746744184</v>
      </c>
      <c r="BD272" s="44">
        <v>228.15396746744184</v>
      </c>
      <c r="BE272" s="44">
        <v>0</v>
      </c>
      <c r="BF272" s="44">
        <v>0</v>
      </c>
      <c r="BG272" s="44">
        <v>0</v>
      </c>
      <c r="BH272" s="44">
        <v>228.15396746744184</v>
      </c>
      <c r="BI272" s="44">
        <v>151.60566299126316</v>
      </c>
      <c r="BJ272" s="44">
        <v>0</v>
      </c>
      <c r="BK272" s="44">
        <v>0</v>
      </c>
      <c r="BL272" s="44">
        <v>0</v>
      </c>
      <c r="BM272" s="44">
        <v>151.60566299126316</v>
      </c>
      <c r="BN272" s="44">
        <v>3.6444182169622557</v>
      </c>
      <c r="BO272" s="44">
        <v>62.051534319811758</v>
      </c>
      <c r="BP272" s="44">
        <v>0</v>
      </c>
      <c r="BQ272" s="44">
        <v>0</v>
      </c>
      <c r="BR272" s="44">
        <v>0</v>
      </c>
      <c r="BS272" s="44">
        <v>62.051534319811758</v>
      </c>
      <c r="BT272" s="64">
        <v>2018</v>
      </c>
      <c r="BU272" s="44">
        <v>0</v>
      </c>
      <c r="BV272" s="44">
        <v>0</v>
      </c>
      <c r="BW272" s="44">
        <v>552.51443999999992</v>
      </c>
      <c r="BX272" s="44">
        <v>0</v>
      </c>
      <c r="BY272" s="44">
        <v>0</v>
      </c>
      <c r="BZ272" s="44">
        <v>0</v>
      </c>
      <c r="CA272" s="44">
        <v>0</v>
      </c>
      <c r="CB272" s="44">
        <v>0</v>
      </c>
      <c r="CC272" s="44">
        <v>0</v>
      </c>
      <c r="CD272" s="44">
        <v>0</v>
      </c>
      <c r="CE272" s="44">
        <v>0</v>
      </c>
      <c r="CF272" s="44">
        <v>0</v>
      </c>
      <c r="CG272" s="44">
        <v>228.15396746744184</v>
      </c>
      <c r="CH272" s="44">
        <v>0</v>
      </c>
      <c r="CI272" s="44">
        <v>0</v>
      </c>
      <c r="CJ272" s="44">
        <v>0</v>
      </c>
      <c r="CK272" s="44">
        <v>0</v>
      </c>
      <c r="CL272" s="44">
        <v>0</v>
      </c>
      <c r="CM272" s="44">
        <v>0</v>
      </c>
      <c r="CN272" s="44">
        <v>0</v>
      </c>
      <c r="CO272" s="44">
        <v>0</v>
      </c>
      <c r="CP272" s="44">
        <v>0</v>
      </c>
      <c r="CQ272" s="44">
        <v>0</v>
      </c>
      <c r="CR272" s="44">
        <v>0</v>
      </c>
      <c r="CS272" s="44">
        <v>0</v>
      </c>
      <c r="CT272" s="44">
        <v>0</v>
      </c>
      <c r="CU272" s="44">
        <v>0</v>
      </c>
      <c r="CV272" s="44">
        <v>0</v>
      </c>
      <c r="CW272" s="44">
        <v>0</v>
      </c>
      <c r="CX272" s="44">
        <v>0</v>
      </c>
      <c r="CY272" s="44">
        <v>0</v>
      </c>
      <c r="CZ272" s="44">
        <v>0</v>
      </c>
      <c r="DA272" s="44">
        <v>0</v>
      </c>
      <c r="DB272" s="44">
        <v>0</v>
      </c>
      <c r="DC272" s="44">
        <v>0</v>
      </c>
      <c r="DD272" s="44">
        <v>0</v>
      </c>
      <c r="DE272" s="44">
        <v>0</v>
      </c>
      <c r="DF272" s="44">
        <v>0</v>
      </c>
      <c r="DG272" s="44">
        <v>0</v>
      </c>
      <c r="DH272" s="44">
        <v>0</v>
      </c>
      <c r="DI272" s="44">
        <v>0</v>
      </c>
      <c r="DJ272" s="44">
        <v>0</v>
      </c>
      <c r="DK272" s="44">
        <v>0</v>
      </c>
      <c r="DL272" s="44">
        <v>0</v>
      </c>
      <c r="DM272" s="44">
        <v>0</v>
      </c>
      <c r="DN272" s="44">
        <v>0</v>
      </c>
      <c r="DO272" s="44">
        <v>0</v>
      </c>
      <c r="DP272" s="44">
        <v>0</v>
      </c>
      <c r="DQ272" s="44">
        <v>0</v>
      </c>
      <c r="DR272" s="44">
        <v>0</v>
      </c>
      <c r="DS272" s="44">
        <v>0</v>
      </c>
      <c r="DT272" s="44">
        <v>0</v>
      </c>
      <c r="DU272" s="44">
        <v>62.051534319811758</v>
      </c>
      <c r="DV272" s="44">
        <v>0</v>
      </c>
      <c r="DW272" s="44">
        <v>0</v>
      </c>
      <c r="DX272" s="44">
        <v>0</v>
      </c>
      <c r="DY272" s="44">
        <v>0</v>
      </c>
      <c r="DZ272" s="44">
        <v>0</v>
      </c>
      <c r="EA272" s="44">
        <v>0</v>
      </c>
      <c r="EB272" s="44">
        <v>0</v>
      </c>
    </row>
    <row r="273" spans="2:132" x14ac:dyDescent="0.25">
      <c r="B273" s="41" t="s">
        <v>362</v>
      </c>
      <c r="C273" s="47" t="s">
        <v>101</v>
      </c>
      <c r="D273" s="46">
        <v>4</v>
      </c>
      <c r="E273" s="86" t="s">
        <v>52</v>
      </c>
      <c r="F273" s="43">
        <v>1944.08</v>
      </c>
      <c r="G273" s="43">
        <v>258.18627906976747</v>
      </c>
      <c r="H273" s="44">
        <v>258.18627906976747</v>
      </c>
      <c r="I273" s="44">
        <v>171.56178543862106</v>
      </c>
      <c r="J273" s="44">
        <v>171.56178543862106</v>
      </c>
      <c r="K273" s="44">
        <v>286.58676976744192</v>
      </c>
      <c r="L273" s="44">
        <v>286.58676976744192</v>
      </c>
      <c r="M273" s="44">
        <v>190.51983999999999</v>
      </c>
      <c r="N273" s="44">
        <v>1376.4086399999999</v>
      </c>
      <c r="O273" s="44">
        <v>219.68103999999997</v>
      </c>
      <c r="P273" s="44">
        <v>51.585618558139544</v>
      </c>
      <c r="Q273" s="44">
        <v>51.585618558139544</v>
      </c>
      <c r="R273" s="44">
        <v>34.278044730636488</v>
      </c>
      <c r="S273" s="44">
        <v>34.278044730636488</v>
      </c>
      <c r="T273" s="44">
        <v>160.48859106976749</v>
      </c>
      <c r="U273" s="44">
        <v>160.48859106976749</v>
      </c>
      <c r="V273" s="44">
        <v>106.64280582864687</v>
      </c>
      <c r="W273" s="44">
        <v>106.64280582864687</v>
      </c>
      <c r="X273" s="44">
        <v>63.049089348837221</v>
      </c>
      <c r="Y273" s="44">
        <v>63.049089348837221</v>
      </c>
      <c r="Z273" s="44">
        <v>41.895388004111268</v>
      </c>
      <c r="AA273" s="44">
        <v>41.895388004111268</v>
      </c>
      <c r="AB273" s="44">
        <v>5.5580719815596771</v>
      </c>
      <c r="AC273" s="44">
        <v>12.906718172922105</v>
      </c>
      <c r="AD273" s="44">
        <v>5.243561414885149</v>
      </c>
      <c r="AE273" s="44">
        <v>14.02985368126855</v>
      </c>
      <c r="AF273" s="44">
        <v>43.648433675057717</v>
      </c>
      <c r="AG273" s="44">
        <v>17.147598943772675</v>
      </c>
      <c r="AH273" s="44">
        <v>77.943631562603059</v>
      </c>
      <c r="AJ273" s="63" t="s">
        <v>63</v>
      </c>
      <c r="AK273" s="44">
        <v>0</v>
      </c>
      <c r="AL273" s="44">
        <v>0</v>
      </c>
      <c r="AM273" s="44">
        <v>219.68103999999997</v>
      </c>
      <c r="AN273" s="44">
        <v>219.68103999999997</v>
      </c>
      <c r="AO273" s="44">
        <v>0</v>
      </c>
      <c r="AP273" s="44">
        <v>0</v>
      </c>
      <c r="AQ273" s="44">
        <v>0</v>
      </c>
      <c r="AR273" s="44">
        <v>0</v>
      </c>
      <c r="AS273" s="44">
        <v>0</v>
      </c>
      <c r="AT273" s="44">
        <v>0</v>
      </c>
      <c r="AU273" s="44">
        <v>0</v>
      </c>
      <c r="AV273" s="44">
        <v>0</v>
      </c>
      <c r="AW273" s="44">
        <v>0</v>
      </c>
      <c r="AX273" s="44">
        <v>0</v>
      </c>
      <c r="AY273" s="44">
        <v>63.049089348837221</v>
      </c>
      <c r="AZ273" s="44">
        <v>0</v>
      </c>
      <c r="BA273" s="44">
        <v>0</v>
      </c>
      <c r="BB273" s="44">
        <v>0</v>
      </c>
      <c r="BC273" s="44">
        <v>63.049089348837221</v>
      </c>
      <c r="BD273" s="44">
        <v>63.049089348837221</v>
      </c>
      <c r="BE273" s="44">
        <v>0</v>
      </c>
      <c r="BF273" s="44">
        <v>0</v>
      </c>
      <c r="BG273" s="44">
        <v>0</v>
      </c>
      <c r="BH273" s="44">
        <v>63.049089348837221</v>
      </c>
      <c r="BI273" s="44">
        <v>41.895388004111268</v>
      </c>
      <c r="BJ273" s="44">
        <v>0</v>
      </c>
      <c r="BK273" s="44">
        <v>0</v>
      </c>
      <c r="BL273" s="44">
        <v>0</v>
      </c>
      <c r="BM273" s="44">
        <v>41.895388004111268</v>
      </c>
      <c r="BN273" s="44">
        <v>5.243561414885149</v>
      </c>
      <c r="BO273" s="44">
        <v>17.147598943772675</v>
      </c>
      <c r="BP273" s="44">
        <v>0</v>
      </c>
      <c r="BQ273" s="44">
        <v>0</v>
      </c>
      <c r="BR273" s="44">
        <v>0</v>
      </c>
      <c r="BS273" s="44">
        <v>17.147598943772675</v>
      </c>
      <c r="BT273" s="64">
        <v>2018</v>
      </c>
      <c r="BU273" s="44">
        <v>0</v>
      </c>
      <c r="BV273" s="44">
        <v>0</v>
      </c>
      <c r="BW273" s="44">
        <v>219.68103999999997</v>
      </c>
      <c r="BX273" s="44">
        <v>0</v>
      </c>
      <c r="BY273" s="44">
        <v>0</v>
      </c>
      <c r="BZ273" s="44">
        <v>0</v>
      </c>
      <c r="CA273" s="44">
        <v>0</v>
      </c>
      <c r="CB273" s="44">
        <v>0</v>
      </c>
      <c r="CC273" s="44">
        <v>0</v>
      </c>
      <c r="CD273" s="44">
        <v>0</v>
      </c>
      <c r="CE273" s="44">
        <v>0</v>
      </c>
      <c r="CF273" s="44">
        <v>0</v>
      </c>
      <c r="CG273" s="44">
        <v>63.049089348837221</v>
      </c>
      <c r="CH273" s="44">
        <v>0</v>
      </c>
      <c r="CI273" s="44">
        <v>0</v>
      </c>
      <c r="CJ273" s="44">
        <v>0</v>
      </c>
      <c r="CK273" s="44">
        <v>0</v>
      </c>
      <c r="CL273" s="44">
        <v>0</v>
      </c>
      <c r="CM273" s="44">
        <v>0</v>
      </c>
      <c r="CN273" s="44">
        <v>0</v>
      </c>
      <c r="CO273" s="44">
        <v>0</v>
      </c>
      <c r="CP273" s="44">
        <v>0</v>
      </c>
      <c r="CQ273" s="44">
        <v>0</v>
      </c>
      <c r="CR273" s="44">
        <v>0</v>
      </c>
      <c r="CS273" s="44">
        <v>0</v>
      </c>
      <c r="CT273" s="44">
        <v>0</v>
      </c>
      <c r="CU273" s="44">
        <v>0</v>
      </c>
      <c r="CV273" s="44">
        <v>0</v>
      </c>
      <c r="CW273" s="44">
        <v>0</v>
      </c>
      <c r="CX273" s="44">
        <v>0</v>
      </c>
      <c r="CY273" s="44">
        <v>0</v>
      </c>
      <c r="CZ273" s="44">
        <v>0</v>
      </c>
      <c r="DA273" s="44">
        <v>0</v>
      </c>
      <c r="DB273" s="44">
        <v>0</v>
      </c>
      <c r="DC273" s="44">
        <v>0</v>
      </c>
      <c r="DD273" s="44">
        <v>0</v>
      </c>
      <c r="DE273" s="44">
        <v>0</v>
      </c>
      <c r="DF273" s="44">
        <v>0</v>
      </c>
      <c r="DG273" s="44">
        <v>0</v>
      </c>
      <c r="DH273" s="44">
        <v>0</v>
      </c>
      <c r="DI273" s="44">
        <v>0</v>
      </c>
      <c r="DJ273" s="44">
        <v>0</v>
      </c>
      <c r="DK273" s="44">
        <v>0</v>
      </c>
      <c r="DL273" s="44">
        <v>0</v>
      </c>
      <c r="DM273" s="44">
        <v>0</v>
      </c>
      <c r="DN273" s="44">
        <v>0</v>
      </c>
      <c r="DO273" s="44">
        <v>0</v>
      </c>
      <c r="DP273" s="44">
        <v>0</v>
      </c>
      <c r="DQ273" s="44">
        <v>0</v>
      </c>
      <c r="DR273" s="44">
        <v>0</v>
      </c>
      <c r="DS273" s="44">
        <v>0</v>
      </c>
      <c r="DT273" s="44">
        <v>0</v>
      </c>
      <c r="DU273" s="44">
        <v>17.147598943772675</v>
      </c>
      <c r="DV273" s="44">
        <v>0</v>
      </c>
      <c r="DW273" s="44">
        <v>0</v>
      </c>
      <c r="DX273" s="44">
        <v>0</v>
      </c>
      <c r="DY273" s="44">
        <v>0</v>
      </c>
      <c r="DZ273" s="44">
        <v>0</v>
      </c>
      <c r="EA273" s="44">
        <v>0</v>
      </c>
      <c r="EB273" s="44">
        <v>0</v>
      </c>
    </row>
    <row r="274" spans="2:132" x14ac:dyDescent="0.25">
      <c r="B274" s="41" t="s">
        <v>363</v>
      </c>
      <c r="C274" s="47" t="s">
        <v>101</v>
      </c>
      <c r="D274" s="46">
        <v>4</v>
      </c>
      <c r="E274" s="86" t="s">
        <v>52</v>
      </c>
      <c r="F274" s="43">
        <v>1403.3</v>
      </c>
      <c r="G274" s="43">
        <v>289.66117441860467</v>
      </c>
      <c r="H274" s="44">
        <v>289.66117441860467</v>
      </c>
      <c r="I274" s="44">
        <v>192.47648804015279</v>
      </c>
      <c r="J274" s="44">
        <v>192.47648804015279</v>
      </c>
      <c r="K274" s="44">
        <v>298.35100965116283</v>
      </c>
      <c r="L274" s="44">
        <v>298.35100965116283</v>
      </c>
      <c r="M274" s="44">
        <v>137.52339999999998</v>
      </c>
      <c r="N274" s="44">
        <v>993.53640000000007</v>
      </c>
      <c r="O274" s="44">
        <v>158.5729</v>
      </c>
      <c r="P274" s="44">
        <v>59.670201930232565</v>
      </c>
      <c r="Q274" s="44">
        <v>59.670201930232565</v>
      </c>
      <c r="R274" s="44">
        <v>39.650156536271474</v>
      </c>
      <c r="S274" s="44">
        <v>39.650156536271474</v>
      </c>
      <c r="T274" s="44">
        <v>179.0106057906977</v>
      </c>
      <c r="U274" s="44">
        <v>179.0106057906977</v>
      </c>
      <c r="V274" s="44">
        <v>118.95046960881443</v>
      </c>
      <c r="W274" s="44">
        <v>118.95046960881443</v>
      </c>
      <c r="X274" s="44">
        <v>74.587752412790707</v>
      </c>
      <c r="Y274" s="44">
        <v>74.587752412790707</v>
      </c>
      <c r="Z274" s="44">
        <v>49.562695670339345</v>
      </c>
      <c r="AA274" s="44">
        <v>49.562695670339345</v>
      </c>
      <c r="AB274" s="44">
        <v>3.4684201025586185</v>
      </c>
      <c r="AC274" s="44">
        <v>8.3525218796309595</v>
      </c>
      <c r="AD274" s="44">
        <v>3.1994405844010116</v>
      </c>
      <c r="AE274" s="44">
        <v>16.228635530838613</v>
      </c>
      <c r="AF274" s="44">
        <v>48.685906592515835</v>
      </c>
      <c r="AG274" s="44">
        <v>20.285794413548267</v>
      </c>
      <c r="AH274" s="44">
        <v>81.143177654193067</v>
      </c>
      <c r="AJ274" s="63" t="s">
        <v>63</v>
      </c>
      <c r="AK274" s="44">
        <v>0</v>
      </c>
      <c r="AL274" s="44">
        <v>0</v>
      </c>
      <c r="AM274" s="44">
        <v>158.5729</v>
      </c>
      <c r="AN274" s="44">
        <v>158.5729</v>
      </c>
      <c r="AO274" s="44">
        <v>0</v>
      </c>
      <c r="AP274" s="44">
        <v>0</v>
      </c>
      <c r="AQ274" s="44">
        <v>0</v>
      </c>
      <c r="AR274" s="44">
        <v>0</v>
      </c>
      <c r="AS274" s="44">
        <v>0</v>
      </c>
      <c r="AT274" s="44">
        <v>0</v>
      </c>
      <c r="AU274" s="44">
        <v>0</v>
      </c>
      <c r="AV274" s="44">
        <v>0</v>
      </c>
      <c r="AW274" s="44">
        <v>0</v>
      </c>
      <c r="AX274" s="44">
        <v>0</v>
      </c>
      <c r="AY274" s="44">
        <v>74.587752412790707</v>
      </c>
      <c r="AZ274" s="44">
        <v>0</v>
      </c>
      <c r="BA274" s="44">
        <v>0</v>
      </c>
      <c r="BB274" s="44">
        <v>0</v>
      </c>
      <c r="BC274" s="44">
        <v>74.587752412790707</v>
      </c>
      <c r="BD274" s="44">
        <v>74.587752412790707</v>
      </c>
      <c r="BE274" s="44">
        <v>0</v>
      </c>
      <c r="BF274" s="44">
        <v>0</v>
      </c>
      <c r="BG274" s="44">
        <v>0</v>
      </c>
      <c r="BH274" s="44">
        <v>74.587752412790707</v>
      </c>
      <c r="BI274" s="44">
        <v>49.562695670339345</v>
      </c>
      <c r="BJ274" s="44">
        <v>0</v>
      </c>
      <c r="BK274" s="44">
        <v>0</v>
      </c>
      <c r="BL274" s="44">
        <v>0</v>
      </c>
      <c r="BM274" s="44">
        <v>49.562695670339345</v>
      </c>
      <c r="BN274" s="44">
        <v>3.1994405844010116</v>
      </c>
      <c r="BO274" s="44">
        <v>20.285794413548267</v>
      </c>
      <c r="BP274" s="44">
        <v>0</v>
      </c>
      <c r="BQ274" s="44">
        <v>0</v>
      </c>
      <c r="BR274" s="44">
        <v>0</v>
      </c>
      <c r="BS274" s="44">
        <v>20.285794413548267</v>
      </c>
      <c r="BT274" s="64">
        <v>2018</v>
      </c>
      <c r="BU274" s="44">
        <v>0</v>
      </c>
      <c r="BV274" s="44">
        <v>0</v>
      </c>
      <c r="BW274" s="44">
        <v>158.5729</v>
      </c>
      <c r="BX274" s="44">
        <v>0</v>
      </c>
      <c r="BY274" s="44">
        <v>0</v>
      </c>
      <c r="BZ274" s="44">
        <v>0</v>
      </c>
      <c r="CA274" s="44">
        <v>0</v>
      </c>
      <c r="CB274" s="44">
        <v>0</v>
      </c>
      <c r="CC274" s="44">
        <v>0</v>
      </c>
      <c r="CD274" s="44">
        <v>0</v>
      </c>
      <c r="CE274" s="44">
        <v>0</v>
      </c>
      <c r="CF274" s="44">
        <v>0</v>
      </c>
      <c r="CG274" s="44">
        <v>74.587752412790707</v>
      </c>
      <c r="CH274" s="44">
        <v>0</v>
      </c>
      <c r="CI274" s="44">
        <v>0</v>
      </c>
      <c r="CJ274" s="44">
        <v>0</v>
      </c>
      <c r="CK274" s="44">
        <v>0</v>
      </c>
      <c r="CL274" s="44">
        <v>0</v>
      </c>
      <c r="CM274" s="44">
        <v>0</v>
      </c>
      <c r="CN274" s="44">
        <v>0</v>
      </c>
      <c r="CO274" s="44">
        <v>0</v>
      </c>
      <c r="CP274" s="44">
        <v>0</v>
      </c>
      <c r="CQ274" s="44">
        <v>0</v>
      </c>
      <c r="CR274" s="44">
        <v>0</v>
      </c>
      <c r="CS274" s="44">
        <v>0</v>
      </c>
      <c r="CT274" s="44">
        <v>0</v>
      </c>
      <c r="CU274" s="44">
        <v>0</v>
      </c>
      <c r="CV274" s="44">
        <v>0</v>
      </c>
      <c r="CW274" s="44">
        <v>0</v>
      </c>
      <c r="CX274" s="44">
        <v>0</v>
      </c>
      <c r="CY274" s="44">
        <v>0</v>
      </c>
      <c r="CZ274" s="44">
        <v>0</v>
      </c>
      <c r="DA274" s="44">
        <v>0</v>
      </c>
      <c r="DB274" s="44">
        <v>0</v>
      </c>
      <c r="DC274" s="44">
        <v>0</v>
      </c>
      <c r="DD274" s="44">
        <v>0</v>
      </c>
      <c r="DE274" s="44">
        <v>0</v>
      </c>
      <c r="DF274" s="44">
        <v>0</v>
      </c>
      <c r="DG274" s="44">
        <v>0</v>
      </c>
      <c r="DH274" s="44">
        <v>0</v>
      </c>
      <c r="DI274" s="44">
        <v>0</v>
      </c>
      <c r="DJ274" s="44">
        <v>0</v>
      </c>
      <c r="DK274" s="44">
        <v>0</v>
      </c>
      <c r="DL274" s="44">
        <v>0</v>
      </c>
      <c r="DM274" s="44">
        <v>0</v>
      </c>
      <c r="DN274" s="44">
        <v>0</v>
      </c>
      <c r="DO274" s="44">
        <v>0</v>
      </c>
      <c r="DP274" s="44">
        <v>0</v>
      </c>
      <c r="DQ274" s="44">
        <v>0</v>
      </c>
      <c r="DR274" s="44">
        <v>0</v>
      </c>
      <c r="DS274" s="44">
        <v>0</v>
      </c>
      <c r="DT274" s="44">
        <v>0</v>
      </c>
      <c r="DU274" s="44">
        <v>20.285794413548267</v>
      </c>
      <c r="DV274" s="44">
        <v>0</v>
      </c>
      <c r="DW274" s="44">
        <v>0</v>
      </c>
      <c r="DX274" s="44">
        <v>0</v>
      </c>
      <c r="DY274" s="44">
        <v>0</v>
      </c>
      <c r="DZ274" s="44">
        <v>0</v>
      </c>
      <c r="EA274" s="44">
        <v>0</v>
      </c>
      <c r="EB274" s="44">
        <v>0</v>
      </c>
    </row>
    <row r="275" spans="2:132" x14ac:dyDescent="0.25">
      <c r="B275" s="41" t="s">
        <v>364</v>
      </c>
      <c r="C275" s="47" t="s">
        <v>101</v>
      </c>
      <c r="D275" s="46">
        <v>4</v>
      </c>
      <c r="E275" s="86" t="s">
        <v>52</v>
      </c>
      <c r="F275" s="43">
        <v>3284.13</v>
      </c>
      <c r="G275" s="43">
        <v>520.77409302325589</v>
      </c>
      <c r="H275" s="44">
        <v>520.77409302325589</v>
      </c>
      <c r="I275" s="44">
        <v>346.04833971485135</v>
      </c>
      <c r="J275" s="44">
        <v>346.04833971485135</v>
      </c>
      <c r="K275" s="44">
        <v>536.39731581395358</v>
      </c>
      <c r="L275" s="44">
        <v>536.39731581395358</v>
      </c>
      <c r="M275" s="44">
        <v>308.70822000000004</v>
      </c>
      <c r="N275" s="44">
        <v>2239.77666</v>
      </c>
      <c r="O275" s="44">
        <v>361.2543</v>
      </c>
      <c r="P275" s="44">
        <v>96.551516846511646</v>
      </c>
      <c r="Q275" s="44">
        <v>96.551516846511646</v>
      </c>
      <c r="R275" s="44">
        <v>64.157362183133444</v>
      </c>
      <c r="S275" s="44">
        <v>64.157362183133444</v>
      </c>
      <c r="T275" s="44">
        <v>300.38249685581405</v>
      </c>
      <c r="U275" s="44">
        <v>300.38249685581405</v>
      </c>
      <c r="V275" s="44">
        <v>199.60068234752632</v>
      </c>
      <c r="W275" s="44">
        <v>199.60068234752632</v>
      </c>
      <c r="X275" s="44">
        <v>118.00740947906979</v>
      </c>
      <c r="Y275" s="44">
        <v>118.00740947906979</v>
      </c>
      <c r="Z275" s="44">
        <v>78.414553779385329</v>
      </c>
      <c r="AA275" s="44">
        <v>78.414553779385329</v>
      </c>
      <c r="AB275" s="44">
        <v>4.8117349201298278</v>
      </c>
      <c r="AC275" s="44">
        <v>11.221287591093036</v>
      </c>
      <c r="AD275" s="44">
        <v>4.6069802426774933</v>
      </c>
      <c r="AE275" s="44">
        <v>26.259327539794615</v>
      </c>
      <c r="AF275" s="44">
        <v>81.695685679361034</v>
      </c>
      <c r="AG275" s="44">
        <v>32.094733659748975</v>
      </c>
      <c r="AH275" s="44">
        <v>145.88515299885896</v>
      </c>
      <c r="AJ275" s="63" t="s">
        <v>63</v>
      </c>
      <c r="AK275" s="44">
        <v>0</v>
      </c>
      <c r="AL275" s="44">
        <v>0</v>
      </c>
      <c r="AM275" s="44">
        <v>361.2543</v>
      </c>
      <c r="AN275" s="44">
        <v>361.2543</v>
      </c>
      <c r="AO275" s="44">
        <v>0</v>
      </c>
      <c r="AP275" s="44">
        <v>0</v>
      </c>
      <c r="AQ275" s="44">
        <v>0</v>
      </c>
      <c r="AR275" s="44">
        <v>0</v>
      </c>
      <c r="AS275" s="44">
        <v>0</v>
      </c>
      <c r="AT275" s="44">
        <v>0</v>
      </c>
      <c r="AU275" s="44">
        <v>0</v>
      </c>
      <c r="AV275" s="44">
        <v>0</v>
      </c>
      <c r="AW275" s="44">
        <v>0</v>
      </c>
      <c r="AX275" s="44">
        <v>0</v>
      </c>
      <c r="AY275" s="44">
        <v>118.00740947906979</v>
      </c>
      <c r="AZ275" s="44">
        <v>0</v>
      </c>
      <c r="BA275" s="44">
        <v>0</v>
      </c>
      <c r="BB275" s="44">
        <v>0</v>
      </c>
      <c r="BC275" s="44">
        <v>118.00740947906979</v>
      </c>
      <c r="BD275" s="44">
        <v>118.00740947906979</v>
      </c>
      <c r="BE275" s="44">
        <v>0</v>
      </c>
      <c r="BF275" s="44">
        <v>0</v>
      </c>
      <c r="BG275" s="44">
        <v>0</v>
      </c>
      <c r="BH275" s="44">
        <v>118.00740947906979</v>
      </c>
      <c r="BI275" s="44">
        <v>78.414553779385329</v>
      </c>
      <c r="BJ275" s="44">
        <v>0</v>
      </c>
      <c r="BK275" s="44">
        <v>0</v>
      </c>
      <c r="BL275" s="44">
        <v>0</v>
      </c>
      <c r="BM275" s="44">
        <v>78.414553779385329</v>
      </c>
      <c r="BN275" s="44">
        <v>4.6069802426774933</v>
      </c>
      <c r="BO275" s="44">
        <v>32.094733659748975</v>
      </c>
      <c r="BP275" s="44">
        <v>0</v>
      </c>
      <c r="BQ275" s="44">
        <v>0</v>
      </c>
      <c r="BR275" s="44">
        <v>0</v>
      </c>
      <c r="BS275" s="44">
        <v>32.094733659748975</v>
      </c>
      <c r="BT275" s="64">
        <v>2018</v>
      </c>
      <c r="BU275" s="44">
        <v>0</v>
      </c>
      <c r="BV275" s="44">
        <v>0</v>
      </c>
      <c r="BW275" s="44">
        <v>361.2543</v>
      </c>
      <c r="BX275" s="44">
        <v>0</v>
      </c>
      <c r="BY275" s="44">
        <v>0</v>
      </c>
      <c r="BZ275" s="44">
        <v>0</v>
      </c>
      <c r="CA275" s="44">
        <v>0</v>
      </c>
      <c r="CB275" s="44">
        <v>0</v>
      </c>
      <c r="CC275" s="44">
        <v>0</v>
      </c>
      <c r="CD275" s="44">
        <v>0</v>
      </c>
      <c r="CE275" s="44">
        <v>0</v>
      </c>
      <c r="CF275" s="44">
        <v>0</v>
      </c>
      <c r="CG275" s="44">
        <v>118.00740947906979</v>
      </c>
      <c r="CH275" s="44">
        <v>0</v>
      </c>
      <c r="CI275" s="44">
        <v>0</v>
      </c>
      <c r="CJ275" s="44">
        <v>0</v>
      </c>
      <c r="CK275" s="44">
        <v>0</v>
      </c>
      <c r="CL275" s="44">
        <v>0</v>
      </c>
      <c r="CM275" s="44">
        <v>0</v>
      </c>
      <c r="CN275" s="44">
        <v>0</v>
      </c>
      <c r="CO275" s="44">
        <v>0</v>
      </c>
      <c r="CP275" s="44">
        <v>0</v>
      </c>
      <c r="CQ275" s="44">
        <v>0</v>
      </c>
      <c r="CR275" s="44">
        <v>0</v>
      </c>
      <c r="CS275" s="44">
        <v>0</v>
      </c>
      <c r="CT275" s="44">
        <v>0</v>
      </c>
      <c r="CU275" s="44">
        <v>0</v>
      </c>
      <c r="CV275" s="44">
        <v>0</v>
      </c>
      <c r="CW275" s="44">
        <v>0</v>
      </c>
      <c r="CX275" s="44">
        <v>0</v>
      </c>
      <c r="CY275" s="44">
        <v>0</v>
      </c>
      <c r="CZ275" s="44">
        <v>0</v>
      </c>
      <c r="DA275" s="44">
        <v>0</v>
      </c>
      <c r="DB275" s="44">
        <v>0</v>
      </c>
      <c r="DC275" s="44">
        <v>0</v>
      </c>
      <c r="DD275" s="44">
        <v>0</v>
      </c>
      <c r="DE275" s="44">
        <v>0</v>
      </c>
      <c r="DF275" s="44">
        <v>0</v>
      </c>
      <c r="DG275" s="44">
        <v>0</v>
      </c>
      <c r="DH275" s="44">
        <v>0</v>
      </c>
      <c r="DI275" s="44">
        <v>0</v>
      </c>
      <c r="DJ275" s="44">
        <v>0</v>
      </c>
      <c r="DK275" s="44">
        <v>0</v>
      </c>
      <c r="DL275" s="44">
        <v>0</v>
      </c>
      <c r="DM275" s="44">
        <v>0</v>
      </c>
      <c r="DN275" s="44">
        <v>0</v>
      </c>
      <c r="DO275" s="44">
        <v>0</v>
      </c>
      <c r="DP275" s="44">
        <v>0</v>
      </c>
      <c r="DQ275" s="44">
        <v>0</v>
      </c>
      <c r="DR275" s="44">
        <v>0</v>
      </c>
      <c r="DS275" s="44">
        <v>0</v>
      </c>
      <c r="DT275" s="44">
        <v>0</v>
      </c>
      <c r="DU275" s="44">
        <v>32.094733659748975</v>
      </c>
      <c r="DV275" s="44">
        <v>0</v>
      </c>
      <c r="DW275" s="44">
        <v>0</v>
      </c>
      <c r="DX275" s="44">
        <v>0</v>
      </c>
      <c r="DY275" s="44">
        <v>0</v>
      </c>
      <c r="DZ275" s="44">
        <v>0</v>
      </c>
      <c r="EA275" s="44">
        <v>0</v>
      </c>
      <c r="EB275" s="44">
        <v>0</v>
      </c>
    </row>
    <row r="276" spans="2:132" x14ac:dyDescent="0.25">
      <c r="B276" s="41" t="s">
        <v>365</v>
      </c>
      <c r="C276" s="47" t="s">
        <v>101</v>
      </c>
      <c r="D276" s="46">
        <v>4</v>
      </c>
      <c r="E276" s="86" t="s">
        <v>52</v>
      </c>
      <c r="F276" s="43">
        <v>3218.05</v>
      </c>
      <c r="G276" s="43">
        <v>610.66255813953478</v>
      </c>
      <c r="H276" s="44">
        <v>610.66255813953478</v>
      </c>
      <c r="I276" s="44">
        <v>405.7781813673538</v>
      </c>
      <c r="J276" s="44">
        <v>405.7781813673538</v>
      </c>
      <c r="K276" s="44">
        <v>628.98243488372088</v>
      </c>
      <c r="L276" s="44">
        <v>628.98243488372088</v>
      </c>
      <c r="M276" s="44">
        <v>302.49670000000003</v>
      </c>
      <c r="N276" s="44">
        <v>2194.7101000000002</v>
      </c>
      <c r="O276" s="44">
        <v>353.9855</v>
      </c>
      <c r="P276" s="44">
        <v>113.21683827906976</v>
      </c>
      <c r="Q276" s="44">
        <v>113.21683827906976</v>
      </c>
      <c r="R276" s="44">
        <v>75.231274825507398</v>
      </c>
      <c r="S276" s="44">
        <v>75.231274825507398</v>
      </c>
      <c r="T276" s="44">
        <v>352.23016353488373</v>
      </c>
      <c r="U276" s="44">
        <v>352.23016353488373</v>
      </c>
      <c r="V276" s="44">
        <v>234.05285501268972</v>
      </c>
      <c r="W276" s="44">
        <v>234.05285501268972</v>
      </c>
      <c r="X276" s="44">
        <v>138.37613567441861</v>
      </c>
      <c r="Y276" s="44">
        <v>138.37613567441861</v>
      </c>
      <c r="Z276" s="44">
        <v>91.949335897842388</v>
      </c>
      <c r="AA276" s="44">
        <v>91.949335897842388</v>
      </c>
      <c r="AB276" s="44">
        <v>4.0208902574310432</v>
      </c>
      <c r="AC276" s="44">
        <v>9.3769849544497497</v>
      </c>
      <c r="AD276" s="44">
        <v>3.8497885443488706</v>
      </c>
      <c r="AE276" s="44">
        <v>30.791831516393856</v>
      </c>
      <c r="AF276" s="44">
        <v>95.796809162114229</v>
      </c>
      <c r="AG276" s="44">
        <v>37.634460742259158</v>
      </c>
      <c r="AH276" s="44">
        <v>171.06573064663255</v>
      </c>
      <c r="AJ276" s="63" t="s">
        <v>63</v>
      </c>
      <c r="AK276" s="44">
        <v>0</v>
      </c>
      <c r="AL276" s="44">
        <v>0</v>
      </c>
      <c r="AM276" s="44">
        <v>353.9855</v>
      </c>
      <c r="AN276" s="44">
        <v>353.9855</v>
      </c>
      <c r="AO276" s="44">
        <v>0</v>
      </c>
      <c r="AP276" s="44">
        <v>0</v>
      </c>
      <c r="AQ276" s="44">
        <v>0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138.37613567441861</v>
      </c>
      <c r="AZ276" s="44">
        <v>0</v>
      </c>
      <c r="BA276" s="44">
        <v>0</v>
      </c>
      <c r="BB276" s="44">
        <v>0</v>
      </c>
      <c r="BC276" s="44">
        <v>138.37613567441861</v>
      </c>
      <c r="BD276" s="44">
        <v>138.37613567441861</v>
      </c>
      <c r="BE276" s="44">
        <v>0</v>
      </c>
      <c r="BF276" s="44">
        <v>0</v>
      </c>
      <c r="BG276" s="44">
        <v>0</v>
      </c>
      <c r="BH276" s="44">
        <v>138.37613567441861</v>
      </c>
      <c r="BI276" s="44">
        <v>91.949335897842388</v>
      </c>
      <c r="BJ276" s="44">
        <v>0</v>
      </c>
      <c r="BK276" s="44">
        <v>0</v>
      </c>
      <c r="BL276" s="44">
        <v>0</v>
      </c>
      <c r="BM276" s="44">
        <v>91.949335897842388</v>
      </c>
      <c r="BN276" s="44">
        <v>3.8497885443488706</v>
      </c>
      <c r="BO276" s="44">
        <v>37.634460742259158</v>
      </c>
      <c r="BP276" s="44">
        <v>0</v>
      </c>
      <c r="BQ276" s="44">
        <v>0</v>
      </c>
      <c r="BR276" s="44">
        <v>0</v>
      </c>
      <c r="BS276" s="44">
        <v>37.634460742259158</v>
      </c>
      <c r="BT276" s="64">
        <v>2018</v>
      </c>
      <c r="BU276" s="44">
        <v>0</v>
      </c>
      <c r="BV276" s="44">
        <v>0</v>
      </c>
      <c r="BW276" s="44">
        <v>353.9855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138.37613567441861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0</v>
      </c>
      <c r="CV276" s="44">
        <v>0</v>
      </c>
      <c r="CW276" s="44">
        <v>0</v>
      </c>
      <c r="CX276" s="44">
        <v>0</v>
      </c>
      <c r="CY276" s="44">
        <v>0</v>
      </c>
      <c r="CZ276" s="44">
        <v>0</v>
      </c>
      <c r="DA276" s="44">
        <v>0</v>
      </c>
      <c r="DB276" s="44">
        <v>0</v>
      </c>
      <c r="DC276" s="44">
        <v>0</v>
      </c>
      <c r="DD276" s="44">
        <v>0</v>
      </c>
      <c r="DE276" s="44">
        <v>0</v>
      </c>
      <c r="DF276" s="44">
        <v>0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37.634460742259158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</row>
    <row r="277" spans="2:132" x14ac:dyDescent="0.25">
      <c r="B277" s="41" t="s">
        <v>366</v>
      </c>
      <c r="C277" s="47" t="s">
        <v>101</v>
      </c>
      <c r="D277" s="46">
        <v>4</v>
      </c>
      <c r="E277" s="86" t="s">
        <v>52</v>
      </c>
      <c r="F277" s="43">
        <v>3071.35</v>
      </c>
      <c r="G277" s="43">
        <v>540.05151162790696</v>
      </c>
      <c r="H277" s="44">
        <v>540.05151162790696</v>
      </c>
      <c r="I277" s="44">
        <v>358.85796060709072</v>
      </c>
      <c r="J277" s="44">
        <v>358.85796060709072</v>
      </c>
      <c r="K277" s="44">
        <v>556.25305697674423</v>
      </c>
      <c r="L277" s="44">
        <v>556.25305697674423</v>
      </c>
      <c r="M277" s="44">
        <v>288.70689999999996</v>
      </c>
      <c r="N277" s="44">
        <v>2094.6606999999999</v>
      </c>
      <c r="O277" s="44">
        <v>337.8485</v>
      </c>
      <c r="P277" s="44">
        <v>100.12555025581396</v>
      </c>
      <c r="Q277" s="44">
        <v>100.12555025581396</v>
      </c>
      <c r="R277" s="44">
        <v>66.53226589655462</v>
      </c>
      <c r="S277" s="44">
        <v>66.53226589655462</v>
      </c>
      <c r="T277" s="44">
        <v>311.50171190697682</v>
      </c>
      <c r="U277" s="44">
        <v>311.50171190697682</v>
      </c>
      <c r="V277" s="44">
        <v>206.98927167816998</v>
      </c>
      <c r="W277" s="44">
        <v>206.98927167816998</v>
      </c>
      <c r="X277" s="44">
        <v>122.37567253488373</v>
      </c>
      <c r="Y277" s="44">
        <v>122.37567253488373</v>
      </c>
      <c r="Z277" s="44">
        <v>81.317213873566772</v>
      </c>
      <c r="AA277" s="44">
        <v>81.317213873566772</v>
      </c>
      <c r="AB277" s="44">
        <v>4.3393516831199745</v>
      </c>
      <c r="AC277" s="44">
        <v>10.119658294449239</v>
      </c>
      <c r="AD277" s="44">
        <v>4.1546984200084855</v>
      </c>
      <c r="AE277" s="44">
        <v>27.231365235300061</v>
      </c>
      <c r="AF277" s="44">
        <v>84.719802954266868</v>
      </c>
      <c r="AG277" s="44">
        <v>33.282779732033404</v>
      </c>
      <c r="AH277" s="44">
        <v>151.28536241833368</v>
      </c>
      <c r="AJ277" s="63" t="s">
        <v>63</v>
      </c>
      <c r="AK277" s="44">
        <v>0</v>
      </c>
      <c r="AL277" s="44">
        <v>0</v>
      </c>
      <c r="AM277" s="44">
        <v>337.8485</v>
      </c>
      <c r="AN277" s="44">
        <v>337.8485</v>
      </c>
      <c r="AO277" s="44">
        <v>0</v>
      </c>
      <c r="AP277" s="44">
        <v>0</v>
      </c>
      <c r="AQ277" s="44">
        <v>0</v>
      </c>
      <c r="AR277" s="44">
        <v>0</v>
      </c>
      <c r="AS277" s="44">
        <v>0</v>
      </c>
      <c r="AT277" s="44">
        <v>0</v>
      </c>
      <c r="AU277" s="44">
        <v>0</v>
      </c>
      <c r="AV277" s="44">
        <v>0</v>
      </c>
      <c r="AW277" s="44">
        <v>0</v>
      </c>
      <c r="AX277" s="44">
        <v>0</v>
      </c>
      <c r="AY277" s="44">
        <v>122.37567253488373</v>
      </c>
      <c r="AZ277" s="44">
        <v>0</v>
      </c>
      <c r="BA277" s="44">
        <v>0</v>
      </c>
      <c r="BB277" s="44">
        <v>0</v>
      </c>
      <c r="BC277" s="44">
        <v>122.37567253488373</v>
      </c>
      <c r="BD277" s="44">
        <v>122.37567253488373</v>
      </c>
      <c r="BE277" s="44">
        <v>0</v>
      </c>
      <c r="BF277" s="44">
        <v>0</v>
      </c>
      <c r="BG277" s="44">
        <v>0</v>
      </c>
      <c r="BH277" s="44">
        <v>122.37567253488373</v>
      </c>
      <c r="BI277" s="44">
        <v>81.317213873566772</v>
      </c>
      <c r="BJ277" s="44">
        <v>0</v>
      </c>
      <c r="BK277" s="44">
        <v>0</v>
      </c>
      <c r="BL277" s="44">
        <v>0</v>
      </c>
      <c r="BM277" s="44">
        <v>81.317213873566772</v>
      </c>
      <c r="BN277" s="44">
        <v>4.1546984200084855</v>
      </c>
      <c r="BO277" s="44">
        <v>33.282779732033404</v>
      </c>
      <c r="BP277" s="44">
        <v>0</v>
      </c>
      <c r="BQ277" s="44">
        <v>0</v>
      </c>
      <c r="BR277" s="44">
        <v>0</v>
      </c>
      <c r="BS277" s="44">
        <v>33.282779732033404</v>
      </c>
      <c r="BT277" s="64">
        <v>2018</v>
      </c>
      <c r="BU277" s="44">
        <v>0</v>
      </c>
      <c r="BV277" s="44">
        <v>0</v>
      </c>
      <c r="BW277" s="44">
        <v>337.8485</v>
      </c>
      <c r="BX277" s="44">
        <v>0</v>
      </c>
      <c r="BY277" s="44">
        <v>0</v>
      </c>
      <c r="BZ277" s="44">
        <v>0</v>
      </c>
      <c r="CA277" s="44">
        <v>0</v>
      </c>
      <c r="CB277" s="44">
        <v>0</v>
      </c>
      <c r="CC277" s="44">
        <v>0</v>
      </c>
      <c r="CD277" s="44">
        <v>0</v>
      </c>
      <c r="CE277" s="44">
        <v>0</v>
      </c>
      <c r="CF277" s="44">
        <v>0</v>
      </c>
      <c r="CG277" s="44">
        <v>122.37567253488373</v>
      </c>
      <c r="CH277" s="44">
        <v>0</v>
      </c>
      <c r="CI277" s="44">
        <v>0</v>
      </c>
      <c r="CJ277" s="44">
        <v>0</v>
      </c>
      <c r="CK277" s="44">
        <v>0</v>
      </c>
      <c r="CL277" s="44">
        <v>0</v>
      </c>
      <c r="CM277" s="44">
        <v>0</v>
      </c>
      <c r="CN277" s="44">
        <v>0</v>
      </c>
      <c r="CO277" s="44">
        <v>0</v>
      </c>
      <c r="CP277" s="44">
        <v>0</v>
      </c>
      <c r="CQ277" s="44">
        <v>0</v>
      </c>
      <c r="CR277" s="44">
        <v>0</v>
      </c>
      <c r="CS277" s="44">
        <v>0</v>
      </c>
      <c r="CT277" s="44">
        <v>0</v>
      </c>
      <c r="CU277" s="44">
        <v>0</v>
      </c>
      <c r="CV277" s="44">
        <v>0</v>
      </c>
      <c r="CW277" s="44">
        <v>0</v>
      </c>
      <c r="CX277" s="44">
        <v>0</v>
      </c>
      <c r="CY277" s="44">
        <v>0</v>
      </c>
      <c r="CZ277" s="44">
        <v>0</v>
      </c>
      <c r="DA277" s="44">
        <v>0</v>
      </c>
      <c r="DB277" s="44">
        <v>0</v>
      </c>
      <c r="DC277" s="44">
        <v>0</v>
      </c>
      <c r="DD277" s="44">
        <v>0</v>
      </c>
      <c r="DE277" s="44">
        <v>0</v>
      </c>
      <c r="DF277" s="44">
        <v>0</v>
      </c>
      <c r="DG277" s="44">
        <v>0</v>
      </c>
      <c r="DH277" s="44">
        <v>0</v>
      </c>
      <c r="DI277" s="44">
        <v>0</v>
      </c>
      <c r="DJ277" s="44">
        <v>0</v>
      </c>
      <c r="DK277" s="44">
        <v>0</v>
      </c>
      <c r="DL277" s="44">
        <v>0</v>
      </c>
      <c r="DM277" s="44">
        <v>0</v>
      </c>
      <c r="DN277" s="44">
        <v>0</v>
      </c>
      <c r="DO277" s="44">
        <v>0</v>
      </c>
      <c r="DP277" s="44">
        <v>0</v>
      </c>
      <c r="DQ277" s="44">
        <v>0</v>
      </c>
      <c r="DR277" s="44">
        <v>0</v>
      </c>
      <c r="DS277" s="44">
        <v>0</v>
      </c>
      <c r="DT277" s="44">
        <v>0</v>
      </c>
      <c r="DU277" s="44">
        <v>33.282779732033404</v>
      </c>
      <c r="DV277" s="44">
        <v>0</v>
      </c>
      <c r="DW277" s="44">
        <v>0</v>
      </c>
      <c r="DX277" s="44">
        <v>0</v>
      </c>
      <c r="DY277" s="44">
        <v>0</v>
      </c>
      <c r="DZ277" s="44">
        <v>0</v>
      </c>
      <c r="EA277" s="44">
        <v>0</v>
      </c>
      <c r="EB277" s="44">
        <v>0</v>
      </c>
    </row>
    <row r="278" spans="2:132" x14ac:dyDescent="0.25">
      <c r="B278" s="41" t="s">
        <v>367</v>
      </c>
      <c r="C278" s="47" t="s">
        <v>101</v>
      </c>
      <c r="D278" s="46">
        <v>4</v>
      </c>
      <c r="E278" s="86" t="s">
        <v>52</v>
      </c>
      <c r="F278" s="43">
        <v>2713.6</v>
      </c>
      <c r="G278" s="43">
        <v>492.79922093023259</v>
      </c>
      <c r="H278" s="44">
        <v>492.79922093023259</v>
      </c>
      <c r="I278" s="44">
        <v>327.45936193885103</v>
      </c>
      <c r="J278" s="44">
        <v>327.45936193885103</v>
      </c>
      <c r="K278" s="44">
        <v>507.5831975581396</v>
      </c>
      <c r="L278" s="44">
        <v>507.5831975581396</v>
      </c>
      <c r="M278" s="44">
        <v>265.93279999999999</v>
      </c>
      <c r="N278" s="44">
        <v>1921.2288000000001</v>
      </c>
      <c r="O278" s="44">
        <v>306.63679999999999</v>
      </c>
      <c r="P278" s="44">
        <v>91.364975560465126</v>
      </c>
      <c r="Q278" s="44">
        <v>91.364975560465126</v>
      </c>
      <c r="R278" s="44">
        <v>60.710965703462982</v>
      </c>
      <c r="S278" s="44">
        <v>60.710965703462982</v>
      </c>
      <c r="T278" s="44">
        <v>284.2465906325582</v>
      </c>
      <c r="U278" s="44">
        <v>284.2465906325582</v>
      </c>
      <c r="V278" s="44">
        <v>188.87855996632931</v>
      </c>
      <c r="W278" s="44">
        <v>188.87855996632931</v>
      </c>
      <c r="X278" s="44">
        <v>111.66830346279072</v>
      </c>
      <c r="Y278" s="44">
        <v>111.66830346279072</v>
      </c>
      <c r="Z278" s="44">
        <v>74.202291415343652</v>
      </c>
      <c r="AA278" s="44">
        <v>74.202291415343652</v>
      </c>
      <c r="AB278" s="44">
        <v>4.3803091734518569</v>
      </c>
      <c r="AC278" s="44">
        <v>10.171767512111966</v>
      </c>
      <c r="AD278" s="44">
        <v>4.1324438120598685</v>
      </c>
      <c r="AE278" s="44">
        <v>24.848732544736453</v>
      </c>
      <c r="AF278" s="44">
        <v>77.307167916957852</v>
      </c>
      <c r="AG278" s="44">
        <v>30.370673110233444</v>
      </c>
      <c r="AH278" s="44">
        <v>138.04851413742475</v>
      </c>
      <c r="AJ278" s="63" t="s">
        <v>63</v>
      </c>
      <c r="AK278" s="44">
        <v>0</v>
      </c>
      <c r="AL278" s="44">
        <v>0</v>
      </c>
      <c r="AM278" s="44">
        <v>306.63679999999999</v>
      </c>
      <c r="AN278" s="44">
        <v>306.63679999999999</v>
      </c>
      <c r="AO278" s="44">
        <v>0</v>
      </c>
      <c r="AP278" s="44">
        <v>0</v>
      </c>
      <c r="AQ278" s="44">
        <v>0</v>
      </c>
      <c r="AR278" s="44">
        <v>0</v>
      </c>
      <c r="AS278" s="44">
        <v>0</v>
      </c>
      <c r="AT278" s="44">
        <v>0</v>
      </c>
      <c r="AU278" s="44">
        <v>0</v>
      </c>
      <c r="AV278" s="44">
        <v>0</v>
      </c>
      <c r="AW278" s="44">
        <v>0</v>
      </c>
      <c r="AX278" s="44">
        <v>0</v>
      </c>
      <c r="AY278" s="44">
        <v>111.66830346279072</v>
      </c>
      <c r="AZ278" s="44">
        <v>0</v>
      </c>
      <c r="BA278" s="44">
        <v>0</v>
      </c>
      <c r="BB278" s="44">
        <v>0</v>
      </c>
      <c r="BC278" s="44">
        <v>111.66830346279072</v>
      </c>
      <c r="BD278" s="44">
        <v>111.66830346279072</v>
      </c>
      <c r="BE278" s="44">
        <v>0</v>
      </c>
      <c r="BF278" s="44">
        <v>0</v>
      </c>
      <c r="BG278" s="44">
        <v>0</v>
      </c>
      <c r="BH278" s="44">
        <v>111.66830346279072</v>
      </c>
      <c r="BI278" s="44">
        <v>74.202291415343652</v>
      </c>
      <c r="BJ278" s="44">
        <v>0</v>
      </c>
      <c r="BK278" s="44">
        <v>0</v>
      </c>
      <c r="BL278" s="44">
        <v>0</v>
      </c>
      <c r="BM278" s="44">
        <v>74.202291415343652</v>
      </c>
      <c r="BN278" s="44">
        <v>4.1324438120598685</v>
      </c>
      <c r="BO278" s="44">
        <v>30.370673110233444</v>
      </c>
      <c r="BP278" s="44">
        <v>0</v>
      </c>
      <c r="BQ278" s="44">
        <v>0</v>
      </c>
      <c r="BR278" s="44">
        <v>0</v>
      </c>
      <c r="BS278" s="44">
        <v>30.370673110233444</v>
      </c>
      <c r="BT278" s="64">
        <v>2018</v>
      </c>
      <c r="BU278" s="44">
        <v>0</v>
      </c>
      <c r="BV278" s="44">
        <v>0</v>
      </c>
      <c r="BW278" s="44">
        <v>306.63679999999999</v>
      </c>
      <c r="BX278" s="44">
        <v>0</v>
      </c>
      <c r="BY278" s="44">
        <v>0</v>
      </c>
      <c r="BZ278" s="44">
        <v>0</v>
      </c>
      <c r="CA278" s="44">
        <v>0</v>
      </c>
      <c r="CB278" s="44">
        <v>0</v>
      </c>
      <c r="CC278" s="44">
        <v>0</v>
      </c>
      <c r="CD278" s="44">
        <v>0</v>
      </c>
      <c r="CE278" s="44">
        <v>0</v>
      </c>
      <c r="CF278" s="44">
        <v>0</v>
      </c>
      <c r="CG278" s="44">
        <v>111.66830346279072</v>
      </c>
      <c r="CH278" s="44">
        <v>0</v>
      </c>
      <c r="CI278" s="44">
        <v>0</v>
      </c>
      <c r="CJ278" s="44">
        <v>0</v>
      </c>
      <c r="CK278" s="44">
        <v>0</v>
      </c>
      <c r="CL278" s="44">
        <v>0</v>
      </c>
      <c r="CM278" s="44">
        <v>0</v>
      </c>
      <c r="CN278" s="44">
        <v>0</v>
      </c>
      <c r="CO278" s="44">
        <v>0</v>
      </c>
      <c r="CP278" s="44">
        <v>0</v>
      </c>
      <c r="CQ278" s="44">
        <v>0</v>
      </c>
      <c r="CR278" s="44">
        <v>0</v>
      </c>
      <c r="CS278" s="44">
        <v>0</v>
      </c>
      <c r="CT278" s="44">
        <v>0</v>
      </c>
      <c r="CU278" s="44">
        <v>0</v>
      </c>
      <c r="CV278" s="44">
        <v>0</v>
      </c>
      <c r="CW278" s="44">
        <v>0</v>
      </c>
      <c r="CX278" s="44">
        <v>0</v>
      </c>
      <c r="CY278" s="44">
        <v>0</v>
      </c>
      <c r="CZ278" s="44">
        <v>0</v>
      </c>
      <c r="DA278" s="44">
        <v>0</v>
      </c>
      <c r="DB278" s="44">
        <v>0</v>
      </c>
      <c r="DC278" s="44">
        <v>0</v>
      </c>
      <c r="DD278" s="44">
        <v>0</v>
      </c>
      <c r="DE278" s="44">
        <v>0</v>
      </c>
      <c r="DF278" s="44">
        <v>0</v>
      </c>
      <c r="DG278" s="44">
        <v>0</v>
      </c>
      <c r="DH278" s="44">
        <v>0</v>
      </c>
      <c r="DI278" s="44">
        <v>0</v>
      </c>
      <c r="DJ278" s="44">
        <v>0</v>
      </c>
      <c r="DK278" s="44">
        <v>0</v>
      </c>
      <c r="DL278" s="44">
        <v>0</v>
      </c>
      <c r="DM278" s="44">
        <v>0</v>
      </c>
      <c r="DN278" s="44">
        <v>0</v>
      </c>
      <c r="DO278" s="44">
        <v>0</v>
      </c>
      <c r="DP278" s="44">
        <v>0</v>
      </c>
      <c r="DQ278" s="44">
        <v>0</v>
      </c>
      <c r="DR278" s="44">
        <v>0</v>
      </c>
      <c r="DS278" s="44">
        <v>0</v>
      </c>
      <c r="DT278" s="44">
        <v>0</v>
      </c>
      <c r="DU278" s="44">
        <v>30.370673110233444</v>
      </c>
      <c r="DV278" s="44">
        <v>0</v>
      </c>
      <c r="DW278" s="44">
        <v>0</v>
      </c>
      <c r="DX278" s="44">
        <v>0</v>
      </c>
      <c r="DY278" s="44">
        <v>0</v>
      </c>
      <c r="DZ278" s="44">
        <v>0</v>
      </c>
      <c r="EA278" s="44">
        <v>0</v>
      </c>
      <c r="EB278" s="44">
        <v>0</v>
      </c>
    </row>
    <row r="279" spans="2:132" x14ac:dyDescent="0.25">
      <c r="B279" s="41" t="s">
        <v>368</v>
      </c>
      <c r="C279" s="47" t="s">
        <v>101</v>
      </c>
      <c r="D279" s="46">
        <v>4</v>
      </c>
      <c r="E279" s="86" t="s">
        <v>52</v>
      </c>
      <c r="F279" s="43">
        <v>1992.7</v>
      </c>
      <c r="G279" s="43">
        <v>411.28573255813956</v>
      </c>
      <c r="H279" s="44">
        <v>411.28573255813956</v>
      </c>
      <c r="I279" s="44">
        <v>273.29459511687895</v>
      </c>
      <c r="J279" s="44">
        <v>273.29459511687895</v>
      </c>
      <c r="K279" s="44">
        <v>423.62430453488378</v>
      </c>
      <c r="L279" s="44">
        <v>423.62430453488378</v>
      </c>
      <c r="M279" s="44">
        <v>195.28460000000001</v>
      </c>
      <c r="N279" s="44">
        <v>1410.8316</v>
      </c>
      <c r="O279" s="44">
        <v>225.17510000000001</v>
      </c>
      <c r="P279" s="44">
        <v>84.724860906976758</v>
      </c>
      <c r="Q279" s="44">
        <v>84.724860906976758</v>
      </c>
      <c r="R279" s="44">
        <v>56.298686594077076</v>
      </c>
      <c r="S279" s="44">
        <v>56.298686594077076</v>
      </c>
      <c r="T279" s="44">
        <v>254.17458272093026</v>
      </c>
      <c r="U279" s="44">
        <v>254.17458272093026</v>
      </c>
      <c r="V279" s="44">
        <v>168.89605978223122</v>
      </c>
      <c r="W279" s="44">
        <v>168.89605978223122</v>
      </c>
      <c r="X279" s="44">
        <v>105.90607613372094</v>
      </c>
      <c r="Y279" s="44">
        <v>105.90607613372094</v>
      </c>
      <c r="Z279" s="44">
        <v>70.373358242596339</v>
      </c>
      <c r="AA279" s="44">
        <v>70.373358242596339</v>
      </c>
      <c r="AB279" s="44">
        <v>3.4687239048405263</v>
      </c>
      <c r="AC279" s="44">
        <v>8.3532534851261637</v>
      </c>
      <c r="AD279" s="44">
        <v>3.1997208265059549</v>
      </c>
      <c r="AE279" s="44">
        <v>23.04280601677802</v>
      </c>
      <c r="AF279" s="44">
        <v>69.128418050334062</v>
      </c>
      <c r="AG279" s="44">
        <v>28.803507520972524</v>
      </c>
      <c r="AH279" s="44">
        <v>115.21403008389009</v>
      </c>
      <c r="AJ279" s="63" t="s">
        <v>63</v>
      </c>
      <c r="AK279" s="44">
        <v>0</v>
      </c>
      <c r="AL279" s="44">
        <v>0</v>
      </c>
      <c r="AM279" s="44">
        <v>225.17510000000001</v>
      </c>
      <c r="AN279" s="44">
        <v>225.17510000000001</v>
      </c>
      <c r="AO279" s="44">
        <v>0</v>
      </c>
      <c r="AP279" s="44">
        <v>0</v>
      </c>
      <c r="AQ279" s="44">
        <v>0</v>
      </c>
      <c r="AR279" s="44">
        <v>0</v>
      </c>
      <c r="AS279" s="44">
        <v>0</v>
      </c>
      <c r="AT279" s="44">
        <v>0</v>
      </c>
      <c r="AU279" s="44">
        <v>0</v>
      </c>
      <c r="AV279" s="44">
        <v>0</v>
      </c>
      <c r="AW279" s="44">
        <v>0</v>
      </c>
      <c r="AX279" s="44">
        <v>0</v>
      </c>
      <c r="AY279" s="44">
        <v>105.90607613372094</v>
      </c>
      <c r="AZ279" s="44">
        <v>0</v>
      </c>
      <c r="BA279" s="44">
        <v>0</v>
      </c>
      <c r="BB279" s="44">
        <v>0</v>
      </c>
      <c r="BC279" s="44">
        <v>105.90607613372094</v>
      </c>
      <c r="BD279" s="44">
        <v>105.90607613372094</v>
      </c>
      <c r="BE279" s="44">
        <v>0</v>
      </c>
      <c r="BF279" s="44">
        <v>0</v>
      </c>
      <c r="BG279" s="44">
        <v>0</v>
      </c>
      <c r="BH279" s="44">
        <v>105.90607613372094</v>
      </c>
      <c r="BI279" s="44">
        <v>70.373358242596339</v>
      </c>
      <c r="BJ279" s="44">
        <v>0</v>
      </c>
      <c r="BK279" s="44">
        <v>0</v>
      </c>
      <c r="BL279" s="44">
        <v>0</v>
      </c>
      <c r="BM279" s="44">
        <v>70.373358242596339</v>
      </c>
      <c r="BN279" s="44">
        <v>3.1997208265059549</v>
      </c>
      <c r="BO279" s="44">
        <v>28.803507520972524</v>
      </c>
      <c r="BP279" s="44">
        <v>0</v>
      </c>
      <c r="BQ279" s="44">
        <v>0</v>
      </c>
      <c r="BR279" s="44">
        <v>0</v>
      </c>
      <c r="BS279" s="44">
        <v>28.803507520972524</v>
      </c>
      <c r="BT279" s="64">
        <v>2018</v>
      </c>
      <c r="BU279" s="44">
        <v>0</v>
      </c>
      <c r="BV279" s="44">
        <v>0</v>
      </c>
      <c r="BW279" s="44">
        <v>225.17510000000001</v>
      </c>
      <c r="BX279" s="44">
        <v>0</v>
      </c>
      <c r="BY279" s="44">
        <v>0</v>
      </c>
      <c r="BZ279" s="44">
        <v>0</v>
      </c>
      <c r="CA279" s="44">
        <v>0</v>
      </c>
      <c r="CB279" s="44">
        <v>0</v>
      </c>
      <c r="CC279" s="44">
        <v>0</v>
      </c>
      <c r="CD279" s="44">
        <v>0</v>
      </c>
      <c r="CE279" s="44">
        <v>0</v>
      </c>
      <c r="CF279" s="44">
        <v>0</v>
      </c>
      <c r="CG279" s="44">
        <v>105.90607613372094</v>
      </c>
      <c r="CH279" s="44">
        <v>0</v>
      </c>
      <c r="CI279" s="44">
        <v>0</v>
      </c>
      <c r="CJ279" s="44">
        <v>0</v>
      </c>
      <c r="CK279" s="44">
        <v>0</v>
      </c>
      <c r="CL279" s="44">
        <v>0</v>
      </c>
      <c r="CM279" s="44">
        <v>0</v>
      </c>
      <c r="CN279" s="44">
        <v>0</v>
      </c>
      <c r="CO279" s="44">
        <v>0</v>
      </c>
      <c r="CP279" s="44">
        <v>0</v>
      </c>
      <c r="CQ279" s="44">
        <v>0</v>
      </c>
      <c r="CR279" s="44">
        <v>0</v>
      </c>
      <c r="CS279" s="44">
        <v>0</v>
      </c>
      <c r="CT279" s="44">
        <v>0</v>
      </c>
      <c r="CU279" s="44">
        <v>0</v>
      </c>
      <c r="CV279" s="44">
        <v>0</v>
      </c>
      <c r="CW279" s="44">
        <v>0</v>
      </c>
      <c r="CX279" s="44">
        <v>0</v>
      </c>
      <c r="CY279" s="44">
        <v>0</v>
      </c>
      <c r="CZ279" s="44">
        <v>0</v>
      </c>
      <c r="DA279" s="44">
        <v>0</v>
      </c>
      <c r="DB279" s="44">
        <v>0</v>
      </c>
      <c r="DC279" s="44">
        <v>0</v>
      </c>
      <c r="DD279" s="44">
        <v>0</v>
      </c>
      <c r="DE279" s="44">
        <v>0</v>
      </c>
      <c r="DF279" s="44">
        <v>0</v>
      </c>
      <c r="DG279" s="44">
        <v>0</v>
      </c>
      <c r="DH279" s="44">
        <v>0</v>
      </c>
      <c r="DI279" s="44">
        <v>0</v>
      </c>
      <c r="DJ279" s="44">
        <v>0</v>
      </c>
      <c r="DK279" s="44">
        <v>0</v>
      </c>
      <c r="DL279" s="44">
        <v>0</v>
      </c>
      <c r="DM279" s="44">
        <v>0</v>
      </c>
      <c r="DN279" s="44">
        <v>0</v>
      </c>
      <c r="DO279" s="44">
        <v>0</v>
      </c>
      <c r="DP279" s="44">
        <v>0</v>
      </c>
      <c r="DQ279" s="44">
        <v>0</v>
      </c>
      <c r="DR279" s="44">
        <v>0</v>
      </c>
      <c r="DS279" s="44">
        <v>0</v>
      </c>
      <c r="DT279" s="44">
        <v>0</v>
      </c>
      <c r="DU279" s="44">
        <v>28.803507520972524</v>
      </c>
      <c r="DV279" s="44">
        <v>0</v>
      </c>
      <c r="DW279" s="44">
        <v>0</v>
      </c>
      <c r="DX279" s="44">
        <v>0</v>
      </c>
      <c r="DY279" s="44">
        <v>0</v>
      </c>
      <c r="DZ279" s="44">
        <v>0</v>
      </c>
      <c r="EA279" s="44">
        <v>0</v>
      </c>
      <c r="EB279" s="44">
        <v>0</v>
      </c>
    </row>
    <row r="280" spans="2:132" x14ac:dyDescent="0.25">
      <c r="B280" s="41" t="s">
        <v>369</v>
      </c>
      <c r="C280" s="47" t="s">
        <v>101</v>
      </c>
      <c r="D280" s="46">
        <v>4</v>
      </c>
      <c r="E280" s="86" t="s">
        <v>52</v>
      </c>
      <c r="F280" s="43">
        <v>1466.2</v>
      </c>
      <c r="G280" s="43">
        <v>294.67541860465116</v>
      </c>
      <c r="H280" s="44">
        <v>294.67541860465116</v>
      </c>
      <c r="I280" s="44">
        <v>195.80839509688255</v>
      </c>
      <c r="J280" s="44">
        <v>195.80839509688255</v>
      </c>
      <c r="K280" s="44">
        <v>303.51568116279071</v>
      </c>
      <c r="L280" s="44">
        <v>303.51568116279071</v>
      </c>
      <c r="M280" s="44">
        <v>143.6876</v>
      </c>
      <c r="N280" s="44">
        <v>1038.0696</v>
      </c>
      <c r="O280" s="44">
        <v>165.6806</v>
      </c>
      <c r="P280" s="44">
        <v>60.703136232558144</v>
      </c>
      <c r="Q280" s="44">
        <v>60.703136232558144</v>
      </c>
      <c r="R280" s="44">
        <v>40.336529389957811</v>
      </c>
      <c r="S280" s="44">
        <v>40.336529389957811</v>
      </c>
      <c r="T280" s="44">
        <v>182.10940869767441</v>
      </c>
      <c r="U280" s="44">
        <v>182.10940869767441</v>
      </c>
      <c r="V280" s="44">
        <v>121.00958816987341</v>
      </c>
      <c r="W280" s="44">
        <v>121.00958816987341</v>
      </c>
      <c r="X280" s="44">
        <v>75.878920290697678</v>
      </c>
      <c r="Y280" s="44">
        <v>75.878920290697678</v>
      </c>
      <c r="Z280" s="44">
        <v>50.420661737447261</v>
      </c>
      <c r="AA280" s="44">
        <v>50.420661737447261</v>
      </c>
      <c r="AB280" s="44">
        <v>3.5622202051863314</v>
      </c>
      <c r="AC280" s="44">
        <v>8.5784078410609634</v>
      </c>
      <c r="AD280" s="44">
        <v>3.285966393355555</v>
      </c>
      <c r="AE280" s="44">
        <v>16.509564935759055</v>
      </c>
      <c r="AF280" s="44">
        <v>49.528694807277162</v>
      </c>
      <c r="AG280" s="44">
        <v>20.63695616969882</v>
      </c>
      <c r="AH280" s="44">
        <v>82.54782467879528</v>
      </c>
      <c r="AJ280" s="63" t="s">
        <v>63</v>
      </c>
      <c r="AK280" s="44">
        <v>0</v>
      </c>
      <c r="AL280" s="44">
        <v>0</v>
      </c>
      <c r="AM280" s="44">
        <v>165.6806</v>
      </c>
      <c r="AN280" s="44">
        <v>165.6806</v>
      </c>
      <c r="AO280" s="44">
        <v>0</v>
      </c>
      <c r="AP280" s="44">
        <v>0</v>
      </c>
      <c r="AQ280" s="44">
        <v>0</v>
      </c>
      <c r="AR280" s="44">
        <v>0</v>
      </c>
      <c r="AS280" s="44">
        <v>0</v>
      </c>
      <c r="AT280" s="44">
        <v>0</v>
      </c>
      <c r="AU280" s="44">
        <v>0</v>
      </c>
      <c r="AV280" s="44">
        <v>0</v>
      </c>
      <c r="AW280" s="44">
        <v>0</v>
      </c>
      <c r="AX280" s="44">
        <v>0</v>
      </c>
      <c r="AY280" s="44">
        <v>75.878920290697678</v>
      </c>
      <c r="AZ280" s="44">
        <v>0</v>
      </c>
      <c r="BA280" s="44">
        <v>0</v>
      </c>
      <c r="BB280" s="44">
        <v>0</v>
      </c>
      <c r="BC280" s="44">
        <v>75.878920290697678</v>
      </c>
      <c r="BD280" s="44">
        <v>75.878920290697678</v>
      </c>
      <c r="BE280" s="44">
        <v>0</v>
      </c>
      <c r="BF280" s="44">
        <v>0</v>
      </c>
      <c r="BG280" s="44">
        <v>0</v>
      </c>
      <c r="BH280" s="44">
        <v>75.878920290697678</v>
      </c>
      <c r="BI280" s="44">
        <v>50.420661737447261</v>
      </c>
      <c r="BJ280" s="44">
        <v>0</v>
      </c>
      <c r="BK280" s="44">
        <v>0</v>
      </c>
      <c r="BL280" s="44">
        <v>0</v>
      </c>
      <c r="BM280" s="44">
        <v>50.420661737447261</v>
      </c>
      <c r="BN280" s="44">
        <v>3.285966393355555</v>
      </c>
      <c r="BO280" s="44">
        <v>20.63695616969882</v>
      </c>
      <c r="BP280" s="44">
        <v>0</v>
      </c>
      <c r="BQ280" s="44">
        <v>0</v>
      </c>
      <c r="BR280" s="44">
        <v>0</v>
      </c>
      <c r="BS280" s="44">
        <v>20.63695616969882</v>
      </c>
      <c r="BT280" s="64">
        <v>2018</v>
      </c>
      <c r="BU280" s="44">
        <v>0</v>
      </c>
      <c r="BV280" s="44">
        <v>0</v>
      </c>
      <c r="BW280" s="44">
        <v>165.6806</v>
      </c>
      <c r="BX280" s="44">
        <v>0</v>
      </c>
      <c r="BY280" s="44">
        <v>0</v>
      </c>
      <c r="BZ280" s="44">
        <v>0</v>
      </c>
      <c r="CA280" s="44">
        <v>0</v>
      </c>
      <c r="CB280" s="44">
        <v>0</v>
      </c>
      <c r="CC280" s="44">
        <v>0</v>
      </c>
      <c r="CD280" s="44">
        <v>0</v>
      </c>
      <c r="CE280" s="44">
        <v>0</v>
      </c>
      <c r="CF280" s="44">
        <v>0</v>
      </c>
      <c r="CG280" s="44">
        <v>75.878920290697678</v>
      </c>
      <c r="CH280" s="44">
        <v>0</v>
      </c>
      <c r="CI280" s="44">
        <v>0</v>
      </c>
      <c r="CJ280" s="44">
        <v>0</v>
      </c>
      <c r="CK280" s="44">
        <v>0</v>
      </c>
      <c r="CL280" s="44">
        <v>0</v>
      </c>
      <c r="CM280" s="44">
        <v>0</v>
      </c>
      <c r="CN280" s="44">
        <v>0</v>
      </c>
      <c r="CO280" s="44">
        <v>0</v>
      </c>
      <c r="CP280" s="44">
        <v>0</v>
      </c>
      <c r="CQ280" s="44">
        <v>0</v>
      </c>
      <c r="CR280" s="44">
        <v>0</v>
      </c>
      <c r="CS280" s="44">
        <v>0</v>
      </c>
      <c r="CT280" s="44">
        <v>0</v>
      </c>
      <c r="CU280" s="44">
        <v>0</v>
      </c>
      <c r="CV280" s="44">
        <v>0</v>
      </c>
      <c r="CW280" s="44">
        <v>0</v>
      </c>
      <c r="CX280" s="44">
        <v>0</v>
      </c>
      <c r="CY280" s="44">
        <v>0</v>
      </c>
      <c r="CZ280" s="44">
        <v>0</v>
      </c>
      <c r="DA280" s="44">
        <v>0</v>
      </c>
      <c r="DB280" s="44">
        <v>0</v>
      </c>
      <c r="DC280" s="44">
        <v>0</v>
      </c>
      <c r="DD280" s="44">
        <v>0</v>
      </c>
      <c r="DE280" s="44">
        <v>0</v>
      </c>
      <c r="DF280" s="44">
        <v>0</v>
      </c>
      <c r="DG280" s="44">
        <v>0</v>
      </c>
      <c r="DH280" s="44">
        <v>0</v>
      </c>
      <c r="DI280" s="44">
        <v>0</v>
      </c>
      <c r="DJ280" s="44">
        <v>0</v>
      </c>
      <c r="DK280" s="44">
        <v>0</v>
      </c>
      <c r="DL280" s="44">
        <v>0</v>
      </c>
      <c r="DM280" s="44">
        <v>0</v>
      </c>
      <c r="DN280" s="44">
        <v>0</v>
      </c>
      <c r="DO280" s="44">
        <v>0</v>
      </c>
      <c r="DP280" s="44">
        <v>0</v>
      </c>
      <c r="DQ280" s="44">
        <v>0</v>
      </c>
      <c r="DR280" s="44">
        <v>0</v>
      </c>
      <c r="DS280" s="44">
        <v>0</v>
      </c>
      <c r="DT280" s="44">
        <v>0</v>
      </c>
      <c r="DU280" s="44">
        <v>20.63695616969882</v>
      </c>
      <c r="DV280" s="44">
        <v>0</v>
      </c>
      <c r="DW280" s="44">
        <v>0</v>
      </c>
      <c r="DX280" s="44">
        <v>0</v>
      </c>
      <c r="DY280" s="44">
        <v>0</v>
      </c>
      <c r="DZ280" s="44">
        <v>0</v>
      </c>
      <c r="EA280" s="44">
        <v>0</v>
      </c>
      <c r="EB280" s="44">
        <v>0</v>
      </c>
    </row>
    <row r="281" spans="2:132" x14ac:dyDescent="0.25">
      <c r="B281" s="41" t="s">
        <v>370</v>
      </c>
      <c r="C281" s="47" t="s">
        <v>101</v>
      </c>
      <c r="D281" s="46">
        <v>4</v>
      </c>
      <c r="E281" s="86" t="s">
        <v>52</v>
      </c>
      <c r="F281" s="43">
        <v>2007.68</v>
      </c>
      <c r="G281" s="43">
        <v>398.6286395348838</v>
      </c>
      <c r="H281" s="44">
        <v>398.6286395348838</v>
      </c>
      <c r="I281" s="44">
        <v>264.88410372532951</v>
      </c>
      <c r="J281" s="44">
        <v>264.88410372532951</v>
      </c>
      <c r="K281" s="44">
        <v>410.58749872093034</v>
      </c>
      <c r="L281" s="44">
        <v>410.58749872093034</v>
      </c>
      <c r="M281" s="44">
        <v>196.75264000000001</v>
      </c>
      <c r="N281" s="44">
        <v>1421.4374399999999</v>
      </c>
      <c r="O281" s="44">
        <v>226.86784</v>
      </c>
      <c r="P281" s="44">
        <v>73.905749769767453</v>
      </c>
      <c r="Q281" s="44">
        <v>73.905749769767453</v>
      </c>
      <c r="R281" s="44">
        <v>49.109512830676088</v>
      </c>
      <c r="S281" s="44">
        <v>49.109512830676088</v>
      </c>
      <c r="T281" s="44">
        <v>229.92899928372103</v>
      </c>
      <c r="U281" s="44">
        <v>229.92899928372103</v>
      </c>
      <c r="V281" s="44">
        <v>152.78515102877009</v>
      </c>
      <c r="W281" s="44">
        <v>152.78515102877009</v>
      </c>
      <c r="X281" s="44">
        <v>90.329249718604672</v>
      </c>
      <c r="Y281" s="44">
        <v>90.329249718604672</v>
      </c>
      <c r="Z281" s="44">
        <v>60.022737904159662</v>
      </c>
      <c r="AA281" s="44">
        <v>60.022737904159662</v>
      </c>
      <c r="AB281" s="44">
        <v>4.0064058602735546</v>
      </c>
      <c r="AC281" s="44">
        <v>9.3035051536673041</v>
      </c>
      <c r="AD281" s="44">
        <v>3.7796982930410068</v>
      </c>
      <c r="AE281" s="44">
        <v>20.100308660749342</v>
      </c>
      <c r="AF281" s="44">
        <v>62.534293611220193</v>
      </c>
      <c r="AG281" s="44">
        <v>24.567043918693642</v>
      </c>
      <c r="AH281" s="44">
        <v>111.66838144860746</v>
      </c>
      <c r="AJ281" s="63" t="s">
        <v>63</v>
      </c>
      <c r="AK281" s="44">
        <v>0</v>
      </c>
      <c r="AL281" s="44">
        <v>0</v>
      </c>
      <c r="AM281" s="44">
        <v>226.86784</v>
      </c>
      <c r="AN281" s="44">
        <v>226.86784</v>
      </c>
      <c r="AO281" s="44">
        <v>0</v>
      </c>
      <c r="AP281" s="44">
        <v>0</v>
      </c>
      <c r="AQ281" s="44">
        <v>0</v>
      </c>
      <c r="AR281" s="44">
        <v>0</v>
      </c>
      <c r="AS281" s="44">
        <v>0</v>
      </c>
      <c r="AT281" s="44">
        <v>0</v>
      </c>
      <c r="AU281" s="44">
        <v>0</v>
      </c>
      <c r="AV281" s="44">
        <v>0</v>
      </c>
      <c r="AW281" s="44">
        <v>0</v>
      </c>
      <c r="AX281" s="44">
        <v>0</v>
      </c>
      <c r="AY281" s="44">
        <v>90.329249718604672</v>
      </c>
      <c r="AZ281" s="44">
        <v>0</v>
      </c>
      <c r="BA281" s="44">
        <v>0</v>
      </c>
      <c r="BB281" s="44">
        <v>0</v>
      </c>
      <c r="BC281" s="44">
        <v>90.329249718604672</v>
      </c>
      <c r="BD281" s="44">
        <v>90.329249718604672</v>
      </c>
      <c r="BE281" s="44">
        <v>0</v>
      </c>
      <c r="BF281" s="44">
        <v>0</v>
      </c>
      <c r="BG281" s="44">
        <v>0</v>
      </c>
      <c r="BH281" s="44">
        <v>90.329249718604672</v>
      </c>
      <c r="BI281" s="44">
        <v>60.022737904159662</v>
      </c>
      <c r="BJ281" s="44">
        <v>0</v>
      </c>
      <c r="BK281" s="44">
        <v>0</v>
      </c>
      <c r="BL281" s="44">
        <v>0</v>
      </c>
      <c r="BM281" s="44">
        <v>60.022737904159662</v>
      </c>
      <c r="BN281" s="44">
        <v>3.7796982930410068</v>
      </c>
      <c r="BO281" s="44">
        <v>24.567043918693642</v>
      </c>
      <c r="BP281" s="44">
        <v>0</v>
      </c>
      <c r="BQ281" s="44">
        <v>0</v>
      </c>
      <c r="BR281" s="44">
        <v>0</v>
      </c>
      <c r="BS281" s="44">
        <v>24.567043918693642</v>
      </c>
      <c r="BT281" s="64">
        <v>2018</v>
      </c>
      <c r="BU281" s="44">
        <v>0</v>
      </c>
      <c r="BV281" s="44">
        <v>0</v>
      </c>
      <c r="BW281" s="44">
        <v>226.86784</v>
      </c>
      <c r="BX281" s="44">
        <v>0</v>
      </c>
      <c r="BY281" s="44">
        <v>0</v>
      </c>
      <c r="BZ281" s="44">
        <v>0</v>
      </c>
      <c r="CA281" s="44">
        <v>0</v>
      </c>
      <c r="CB281" s="44">
        <v>0</v>
      </c>
      <c r="CC281" s="44">
        <v>0</v>
      </c>
      <c r="CD281" s="44">
        <v>0</v>
      </c>
      <c r="CE281" s="44">
        <v>0</v>
      </c>
      <c r="CF281" s="44">
        <v>0</v>
      </c>
      <c r="CG281" s="44">
        <v>90.329249718604672</v>
      </c>
      <c r="CH281" s="44">
        <v>0</v>
      </c>
      <c r="CI281" s="44">
        <v>0</v>
      </c>
      <c r="CJ281" s="44">
        <v>0</v>
      </c>
      <c r="CK281" s="44">
        <v>0</v>
      </c>
      <c r="CL281" s="44">
        <v>0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</v>
      </c>
      <c r="DQ281" s="44">
        <v>0</v>
      </c>
      <c r="DR281" s="44">
        <v>0</v>
      </c>
      <c r="DS281" s="44">
        <v>0</v>
      </c>
      <c r="DT281" s="44">
        <v>0</v>
      </c>
      <c r="DU281" s="44">
        <v>24.567043918693642</v>
      </c>
      <c r="DV281" s="44">
        <v>0</v>
      </c>
      <c r="DW281" s="44">
        <v>0</v>
      </c>
      <c r="DX281" s="44">
        <v>0</v>
      </c>
      <c r="DY281" s="44">
        <v>0</v>
      </c>
      <c r="DZ281" s="44">
        <v>0</v>
      </c>
      <c r="EA281" s="44">
        <v>0</v>
      </c>
      <c r="EB281" s="44">
        <v>0</v>
      </c>
    </row>
    <row r="282" spans="2:132" x14ac:dyDescent="0.25">
      <c r="B282" s="41" t="s">
        <v>371</v>
      </c>
      <c r="C282" s="47" t="s">
        <v>101</v>
      </c>
      <c r="D282" s="46">
        <v>4</v>
      </c>
      <c r="E282" s="86" t="s">
        <v>52</v>
      </c>
      <c r="F282" s="43">
        <v>1559.3</v>
      </c>
      <c r="G282" s="43">
        <v>295.92703488372092</v>
      </c>
      <c r="H282" s="44">
        <v>295.92703488372092</v>
      </c>
      <c r="I282" s="44">
        <v>196.64007958567458</v>
      </c>
      <c r="J282" s="44">
        <v>196.64007958567458</v>
      </c>
      <c r="K282" s="44">
        <v>304.80484593023255</v>
      </c>
      <c r="L282" s="44">
        <v>304.80484593023255</v>
      </c>
      <c r="M282" s="44">
        <v>152.81139999999999</v>
      </c>
      <c r="N282" s="44">
        <v>1103.9843999999998</v>
      </c>
      <c r="O282" s="44">
        <v>176.20089999999999</v>
      </c>
      <c r="P282" s="44">
        <v>54.864872267441854</v>
      </c>
      <c r="Q282" s="44">
        <v>54.864872267441854</v>
      </c>
      <c r="R282" s="44">
        <v>36.457070755184063</v>
      </c>
      <c r="S282" s="44">
        <v>36.457070755184063</v>
      </c>
      <c r="T282" s="44">
        <v>170.69071372093023</v>
      </c>
      <c r="U282" s="44">
        <v>170.69071372093023</v>
      </c>
      <c r="V282" s="44">
        <v>113.42199790501709</v>
      </c>
      <c r="W282" s="44">
        <v>113.42199790501709</v>
      </c>
      <c r="X282" s="44">
        <v>67.057066104651156</v>
      </c>
      <c r="Y282" s="44">
        <v>67.057066104651156</v>
      </c>
      <c r="Z282" s="44">
        <v>44.558642034113852</v>
      </c>
      <c r="AA282" s="44">
        <v>44.558642034113852</v>
      </c>
      <c r="AB282" s="44">
        <v>4.1915435561500995</v>
      </c>
      <c r="AC282" s="44">
        <v>9.7334240305351418</v>
      </c>
      <c r="AD282" s="44">
        <v>3.9543597371100661</v>
      </c>
      <c r="AE282" s="44">
        <v>14.921719496028839</v>
      </c>
      <c r="AF282" s="44">
        <v>46.423127320978615</v>
      </c>
      <c r="AG282" s="44">
        <v>18.237657161813026</v>
      </c>
      <c r="AH282" s="44">
        <v>82.898441644604659</v>
      </c>
      <c r="AJ282" s="63" t="s">
        <v>63</v>
      </c>
      <c r="AK282" s="44">
        <v>0</v>
      </c>
      <c r="AL282" s="44">
        <v>0</v>
      </c>
      <c r="AM282" s="44">
        <v>176.20089999999999</v>
      </c>
      <c r="AN282" s="44">
        <v>176.20089999999999</v>
      </c>
      <c r="AO282" s="44">
        <v>0</v>
      </c>
      <c r="AP282" s="44">
        <v>0</v>
      </c>
      <c r="AQ282" s="44">
        <v>0</v>
      </c>
      <c r="AR282" s="44">
        <v>0</v>
      </c>
      <c r="AS282" s="44">
        <v>0</v>
      </c>
      <c r="AT282" s="44">
        <v>0</v>
      </c>
      <c r="AU282" s="44">
        <v>0</v>
      </c>
      <c r="AV282" s="44">
        <v>0</v>
      </c>
      <c r="AW282" s="44">
        <v>0</v>
      </c>
      <c r="AX282" s="44">
        <v>0</v>
      </c>
      <c r="AY282" s="44">
        <v>67.057066104651156</v>
      </c>
      <c r="AZ282" s="44">
        <v>0</v>
      </c>
      <c r="BA282" s="44">
        <v>0</v>
      </c>
      <c r="BB282" s="44">
        <v>0</v>
      </c>
      <c r="BC282" s="44">
        <v>67.057066104651156</v>
      </c>
      <c r="BD282" s="44">
        <v>67.057066104651156</v>
      </c>
      <c r="BE282" s="44">
        <v>0</v>
      </c>
      <c r="BF282" s="44">
        <v>0</v>
      </c>
      <c r="BG282" s="44">
        <v>0</v>
      </c>
      <c r="BH282" s="44">
        <v>67.057066104651156</v>
      </c>
      <c r="BI282" s="44">
        <v>44.558642034113852</v>
      </c>
      <c r="BJ282" s="44">
        <v>0</v>
      </c>
      <c r="BK282" s="44">
        <v>0</v>
      </c>
      <c r="BL282" s="44">
        <v>0</v>
      </c>
      <c r="BM282" s="44">
        <v>44.558642034113852</v>
      </c>
      <c r="BN282" s="44">
        <v>3.9543597371100661</v>
      </c>
      <c r="BO282" s="44">
        <v>18.237657161813026</v>
      </c>
      <c r="BP282" s="44">
        <v>0</v>
      </c>
      <c r="BQ282" s="44">
        <v>0</v>
      </c>
      <c r="BR282" s="44">
        <v>0</v>
      </c>
      <c r="BS282" s="44">
        <v>18.237657161813026</v>
      </c>
      <c r="BT282" s="64">
        <v>2018</v>
      </c>
      <c r="BU282" s="44">
        <v>0</v>
      </c>
      <c r="BV282" s="44">
        <v>0</v>
      </c>
      <c r="BW282" s="44">
        <v>176.20089999999999</v>
      </c>
      <c r="BX282" s="44">
        <v>0</v>
      </c>
      <c r="BY282" s="44">
        <v>0</v>
      </c>
      <c r="BZ282" s="44">
        <v>0</v>
      </c>
      <c r="CA282" s="44">
        <v>0</v>
      </c>
      <c r="CB282" s="44">
        <v>0</v>
      </c>
      <c r="CC282" s="44">
        <v>0</v>
      </c>
      <c r="CD282" s="44">
        <v>0</v>
      </c>
      <c r="CE282" s="44">
        <v>0</v>
      </c>
      <c r="CF282" s="44">
        <v>0</v>
      </c>
      <c r="CG282" s="44">
        <v>67.057066104651156</v>
      </c>
      <c r="CH282" s="44">
        <v>0</v>
      </c>
      <c r="CI282" s="44">
        <v>0</v>
      </c>
      <c r="CJ282" s="44">
        <v>0</v>
      </c>
      <c r="CK282" s="44">
        <v>0</v>
      </c>
      <c r="CL282" s="44">
        <v>0</v>
      </c>
      <c r="CM282" s="44">
        <v>0</v>
      </c>
      <c r="CN282" s="44">
        <v>0</v>
      </c>
      <c r="CO282" s="44">
        <v>0</v>
      </c>
      <c r="CP282" s="44">
        <v>0</v>
      </c>
      <c r="CQ282" s="44">
        <v>0</v>
      </c>
      <c r="CR282" s="44">
        <v>0</v>
      </c>
      <c r="CS282" s="44">
        <v>0</v>
      </c>
      <c r="CT282" s="44">
        <v>0</v>
      </c>
      <c r="CU282" s="44">
        <v>0</v>
      </c>
      <c r="CV282" s="44">
        <v>0</v>
      </c>
      <c r="CW282" s="44">
        <v>0</v>
      </c>
      <c r="CX282" s="44">
        <v>0</v>
      </c>
      <c r="CY282" s="44">
        <v>0</v>
      </c>
      <c r="CZ282" s="44">
        <v>0</v>
      </c>
      <c r="DA282" s="44">
        <v>0</v>
      </c>
      <c r="DB282" s="44">
        <v>0</v>
      </c>
      <c r="DC282" s="44">
        <v>0</v>
      </c>
      <c r="DD282" s="44">
        <v>0</v>
      </c>
      <c r="DE282" s="44">
        <v>0</v>
      </c>
      <c r="DF282" s="44">
        <v>0</v>
      </c>
      <c r="DG282" s="44">
        <v>0</v>
      </c>
      <c r="DH282" s="44">
        <v>0</v>
      </c>
      <c r="DI282" s="44">
        <v>0</v>
      </c>
      <c r="DJ282" s="44">
        <v>0</v>
      </c>
      <c r="DK282" s="44">
        <v>0</v>
      </c>
      <c r="DL282" s="44">
        <v>0</v>
      </c>
      <c r="DM282" s="44">
        <v>0</v>
      </c>
      <c r="DN282" s="44">
        <v>0</v>
      </c>
      <c r="DO282" s="44">
        <v>0</v>
      </c>
      <c r="DP282" s="44">
        <v>0</v>
      </c>
      <c r="DQ282" s="44">
        <v>0</v>
      </c>
      <c r="DR282" s="44">
        <v>0</v>
      </c>
      <c r="DS282" s="44">
        <v>0</v>
      </c>
      <c r="DT282" s="44">
        <v>0</v>
      </c>
      <c r="DU282" s="44">
        <v>18.237657161813026</v>
      </c>
      <c r="DV282" s="44">
        <v>0</v>
      </c>
      <c r="DW282" s="44">
        <v>0</v>
      </c>
      <c r="DX282" s="44">
        <v>0</v>
      </c>
      <c r="DY282" s="44">
        <v>0</v>
      </c>
      <c r="DZ282" s="44">
        <v>0</v>
      </c>
      <c r="EA282" s="44">
        <v>0</v>
      </c>
      <c r="EB282" s="44">
        <v>0</v>
      </c>
    </row>
    <row r="283" spans="2:132" x14ac:dyDescent="0.25">
      <c r="B283" s="41" t="s">
        <v>372</v>
      </c>
      <c r="C283" s="47" t="s">
        <v>101</v>
      </c>
      <c r="D283" s="46">
        <v>4</v>
      </c>
      <c r="E283" s="86" t="s">
        <v>52</v>
      </c>
      <c r="F283" s="43">
        <v>1519.9</v>
      </c>
      <c r="G283" s="43">
        <v>315.28467441860471</v>
      </c>
      <c r="H283" s="44">
        <v>315.28467441860471</v>
      </c>
      <c r="I283" s="44">
        <v>209.50300635485615</v>
      </c>
      <c r="J283" s="44">
        <v>209.50300635485615</v>
      </c>
      <c r="K283" s="44">
        <v>324.74321465116287</v>
      </c>
      <c r="L283" s="44">
        <v>324.74321465116287</v>
      </c>
      <c r="M283" s="44">
        <v>148.95020000000002</v>
      </c>
      <c r="N283" s="44">
        <v>1076.0891999999999</v>
      </c>
      <c r="O283" s="44">
        <v>171.74870000000001</v>
      </c>
      <c r="P283" s="44">
        <v>64.94864293023258</v>
      </c>
      <c r="Q283" s="44">
        <v>64.94864293023258</v>
      </c>
      <c r="R283" s="44">
        <v>43.157619309100376</v>
      </c>
      <c r="S283" s="44">
        <v>43.157619309100376</v>
      </c>
      <c r="T283" s="44">
        <v>194.84592879069771</v>
      </c>
      <c r="U283" s="44">
        <v>194.84592879069771</v>
      </c>
      <c r="V283" s="44">
        <v>129.47285792730111</v>
      </c>
      <c r="W283" s="44">
        <v>129.47285792730111</v>
      </c>
      <c r="X283" s="44">
        <v>81.185803662790718</v>
      </c>
      <c r="Y283" s="44">
        <v>81.185803662790718</v>
      </c>
      <c r="Z283" s="44">
        <v>53.947024136375468</v>
      </c>
      <c r="AA283" s="44">
        <v>53.947024136375468</v>
      </c>
      <c r="AB283" s="44">
        <v>3.4513071477182207</v>
      </c>
      <c r="AC283" s="44">
        <v>8.3113110904234695</v>
      </c>
      <c r="AD283" s="44">
        <v>3.183654756670685</v>
      </c>
      <c r="AE283" s="44">
        <v>17.664224692413647</v>
      </c>
      <c r="AF283" s="44">
        <v>52.992674077240935</v>
      </c>
      <c r="AG283" s="44">
        <v>22.080280865517057</v>
      </c>
      <c r="AH283" s="44">
        <v>88.321123462068229</v>
      </c>
      <c r="AJ283" s="63" t="s">
        <v>63</v>
      </c>
      <c r="AK283" s="44">
        <v>0</v>
      </c>
      <c r="AL283" s="44">
        <v>0</v>
      </c>
      <c r="AM283" s="44">
        <v>171.74870000000001</v>
      </c>
      <c r="AN283" s="44">
        <v>171.74870000000001</v>
      </c>
      <c r="AO283" s="44">
        <v>0</v>
      </c>
      <c r="AP283" s="44">
        <v>0</v>
      </c>
      <c r="AQ283" s="44">
        <v>0</v>
      </c>
      <c r="AR283" s="44">
        <v>0</v>
      </c>
      <c r="AS283" s="44">
        <v>0</v>
      </c>
      <c r="AT283" s="44">
        <v>0</v>
      </c>
      <c r="AU283" s="44">
        <v>0</v>
      </c>
      <c r="AV283" s="44">
        <v>0</v>
      </c>
      <c r="AW283" s="44">
        <v>0</v>
      </c>
      <c r="AX283" s="44">
        <v>0</v>
      </c>
      <c r="AY283" s="44">
        <v>81.185803662790718</v>
      </c>
      <c r="AZ283" s="44">
        <v>0</v>
      </c>
      <c r="BA283" s="44">
        <v>0</v>
      </c>
      <c r="BB283" s="44">
        <v>0</v>
      </c>
      <c r="BC283" s="44">
        <v>81.185803662790718</v>
      </c>
      <c r="BD283" s="44">
        <v>81.185803662790718</v>
      </c>
      <c r="BE283" s="44">
        <v>0</v>
      </c>
      <c r="BF283" s="44">
        <v>0</v>
      </c>
      <c r="BG283" s="44">
        <v>0</v>
      </c>
      <c r="BH283" s="44">
        <v>81.185803662790718</v>
      </c>
      <c r="BI283" s="44">
        <v>53.947024136375468</v>
      </c>
      <c r="BJ283" s="44">
        <v>0</v>
      </c>
      <c r="BK283" s="44">
        <v>0</v>
      </c>
      <c r="BL283" s="44">
        <v>0</v>
      </c>
      <c r="BM283" s="44">
        <v>53.947024136375468</v>
      </c>
      <c r="BN283" s="44">
        <v>3.183654756670685</v>
      </c>
      <c r="BO283" s="44">
        <v>22.080280865517057</v>
      </c>
      <c r="BP283" s="44">
        <v>0</v>
      </c>
      <c r="BQ283" s="44">
        <v>0</v>
      </c>
      <c r="BR283" s="44">
        <v>0</v>
      </c>
      <c r="BS283" s="44">
        <v>22.080280865517057</v>
      </c>
      <c r="BT283" s="64">
        <v>2018</v>
      </c>
      <c r="BU283" s="44">
        <v>0</v>
      </c>
      <c r="BV283" s="44">
        <v>0</v>
      </c>
      <c r="BW283" s="44">
        <v>171.74870000000001</v>
      </c>
      <c r="BX283" s="44">
        <v>0</v>
      </c>
      <c r="BY283" s="44">
        <v>0</v>
      </c>
      <c r="BZ283" s="44">
        <v>0</v>
      </c>
      <c r="CA283" s="44">
        <v>0</v>
      </c>
      <c r="CB283" s="44">
        <v>0</v>
      </c>
      <c r="CC283" s="44">
        <v>0</v>
      </c>
      <c r="CD283" s="44">
        <v>0</v>
      </c>
      <c r="CE283" s="44">
        <v>0</v>
      </c>
      <c r="CF283" s="44">
        <v>0</v>
      </c>
      <c r="CG283" s="44">
        <v>81.185803662790718</v>
      </c>
      <c r="CH283" s="44">
        <v>0</v>
      </c>
      <c r="CI283" s="44">
        <v>0</v>
      </c>
      <c r="CJ283" s="44">
        <v>0</v>
      </c>
      <c r="CK283" s="44">
        <v>0</v>
      </c>
      <c r="CL283" s="44">
        <v>0</v>
      </c>
      <c r="CM283" s="44">
        <v>0</v>
      </c>
      <c r="CN283" s="44">
        <v>0</v>
      </c>
      <c r="CO283" s="44">
        <v>0</v>
      </c>
      <c r="CP283" s="44">
        <v>0</v>
      </c>
      <c r="CQ283" s="44">
        <v>0</v>
      </c>
      <c r="CR283" s="44">
        <v>0</v>
      </c>
      <c r="CS283" s="44">
        <v>0</v>
      </c>
      <c r="CT283" s="44">
        <v>0</v>
      </c>
      <c r="CU283" s="44">
        <v>0</v>
      </c>
      <c r="CV283" s="44">
        <v>0</v>
      </c>
      <c r="CW283" s="44">
        <v>0</v>
      </c>
      <c r="CX283" s="44">
        <v>0</v>
      </c>
      <c r="CY283" s="44">
        <v>0</v>
      </c>
      <c r="CZ283" s="44">
        <v>0</v>
      </c>
      <c r="DA283" s="44">
        <v>0</v>
      </c>
      <c r="DB283" s="44">
        <v>0</v>
      </c>
      <c r="DC283" s="44">
        <v>0</v>
      </c>
      <c r="DD283" s="44">
        <v>0</v>
      </c>
      <c r="DE283" s="44">
        <v>0</v>
      </c>
      <c r="DF283" s="44">
        <v>0</v>
      </c>
      <c r="DG283" s="44">
        <v>0</v>
      </c>
      <c r="DH283" s="44">
        <v>0</v>
      </c>
      <c r="DI283" s="44">
        <v>0</v>
      </c>
      <c r="DJ283" s="44">
        <v>0</v>
      </c>
      <c r="DK283" s="44">
        <v>0</v>
      </c>
      <c r="DL283" s="44">
        <v>0</v>
      </c>
      <c r="DM283" s="44">
        <v>0</v>
      </c>
      <c r="DN283" s="44">
        <v>0</v>
      </c>
      <c r="DO283" s="44">
        <v>0</v>
      </c>
      <c r="DP283" s="44">
        <v>0</v>
      </c>
      <c r="DQ283" s="44">
        <v>0</v>
      </c>
      <c r="DR283" s="44">
        <v>0</v>
      </c>
      <c r="DS283" s="44">
        <v>0</v>
      </c>
      <c r="DT283" s="44">
        <v>0</v>
      </c>
      <c r="DU283" s="44">
        <v>22.080280865517057</v>
      </c>
      <c r="DV283" s="44">
        <v>0</v>
      </c>
      <c r="DW283" s="44">
        <v>0</v>
      </c>
      <c r="DX283" s="44">
        <v>0</v>
      </c>
      <c r="DY283" s="44">
        <v>0</v>
      </c>
      <c r="DZ283" s="44">
        <v>0</v>
      </c>
      <c r="EA283" s="44">
        <v>0</v>
      </c>
      <c r="EB283" s="44">
        <v>0</v>
      </c>
    </row>
    <row r="284" spans="2:132" x14ac:dyDescent="0.25">
      <c r="B284" s="41" t="s">
        <v>373</v>
      </c>
      <c r="C284" s="47" t="s">
        <v>101</v>
      </c>
      <c r="D284" s="46">
        <v>4</v>
      </c>
      <c r="E284" s="86" t="s">
        <v>52</v>
      </c>
      <c r="F284" s="43">
        <v>1469.94</v>
      </c>
      <c r="G284" s="43">
        <v>295.74811627906979</v>
      </c>
      <c r="H284" s="44">
        <v>295.74811627906979</v>
      </c>
      <c r="I284" s="44">
        <v>196.52119024975505</v>
      </c>
      <c r="J284" s="44">
        <v>196.52119024975505</v>
      </c>
      <c r="K284" s="44">
        <v>304.62055976744188</v>
      </c>
      <c r="L284" s="44">
        <v>304.62055976744188</v>
      </c>
      <c r="M284" s="44">
        <v>144.05411999999998</v>
      </c>
      <c r="N284" s="44">
        <v>1040.7175199999999</v>
      </c>
      <c r="O284" s="44">
        <v>166.10321999999999</v>
      </c>
      <c r="P284" s="44">
        <v>60.924111953488378</v>
      </c>
      <c r="Q284" s="44">
        <v>60.924111953488378</v>
      </c>
      <c r="R284" s="44">
        <v>40.483365191449543</v>
      </c>
      <c r="S284" s="44">
        <v>40.483365191449543</v>
      </c>
      <c r="T284" s="44">
        <v>182.77233586046512</v>
      </c>
      <c r="U284" s="44">
        <v>182.77233586046512</v>
      </c>
      <c r="V284" s="44">
        <v>121.45009557434862</v>
      </c>
      <c r="W284" s="44">
        <v>121.45009557434862</v>
      </c>
      <c r="X284" s="44">
        <v>76.155139941860469</v>
      </c>
      <c r="Y284" s="44">
        <v>76.155139941860469</v>
      </c>
      <c r="Z284" s="44">
        <v>50.604206489311927</v>
      </c>
      <c r="AA284" s="44">
        <v>50.604206489311927</v>
      </c>
      <c r="AB284" s="44">
        <v>3.5583533957405677</v>
      </c>
      <c r="AC284" s="44">
        <v>8.5690959325997351</v>
      </c>
      <c r="AD284" s="44">
        <v>3.2823994589280345</v>
      </c>
      <c r="AE284" s="44">
        <v>16.569664186643678</v>
      </c>
      <c r="AF284" s="44">
        <v>49.708992559931026</v>
      </c>
      <c r="AG284" s="44">
        <v>20.712080233304594</v>
      </c>
      <c r="AH284" s="44">
        <v>82.848320933218375</v>
      </c>
      <c r="AJ284" s="63" t="s">
        <v>63</v>
      </c>
      <c r="AK284" s="44">
        <v>0</v>
      </c>
      <c r="AL284" s="44">
        <v>0</v>
      </c>
      <c r="AM284" s="44">
        <v>166.10321999999999</v>
      </c>
      <c r="AN284" s="44">
        <v>166.10321999999999</v>
      </c>
      <c r="AO284" s="44">
        <v>0</v>
      </c>
      <c r="AP284" s="44">
        <v>0</v>
      </c>
      <c r="AQ284" s="44">
        <v>0</v>
      </c>
      <c r="AR284" s="44">
        <v>0</v>
      </c>
      <c r="AS284" s="44">
        <v>0</v>
      </c>
      <c r="AT284" s="44">
        <v>0</v>
      </c>
      <c r="AU284" s="44">
        <v>0</v>
      </c>
      <c r="AV284" s="44">
        <v>0</v>
      </c>
      <c r="AW284" s="44">
        <v>0</v>
      </c>
      <c r="AX284" s="44">
        <v>0</v>
      </c>
      <c r="AY284" s="44">
        <v>76.155139941860469</v>
      </c>
      <c r="AZ284" s="44">
        <v>0</v>
      </c>
      <c r="BA284" s="44">
        <v>0</v>
      </c>
      <c r="BB284" s="44">
        <v>0</v>
      </c>
      <c r="BC284" s="44">
        <v>76.155139941860469</v>
      </c>
      <c r="BD284" s="44">
        <v>76.155139941860469</v>
      </c>
      <c r="BE284" s="44">
        <v>0</v>
      </c>
      <c r="BF284" s="44">
        <v>0</v>
      </c>
      <c r="BG284" s="44">
        <v>0</v>
      </c>
      <c r="BH284" s="44">
        <v>76.155139941860469</v>
      </c>
      <c r="BI284" s="44">
        <v>50.604206489311927</v>
      </c>
      <c r="BJ284" s="44">
        <v>0</v>
      </c>
      <c r="BK284" s="44">
        <v>0</v>
      </c>
      <c r="BL284" s="44">
        <v>0</v>
      </c>
      <c r="BM284" s="44">
        <v>50.604206489311927</v>
      </c>
      <c r="BN284" s="44">
        <v>3.2823994589280345</v>
      </c>
      <c r="BO284" s="44">
        <v>20.712080233304594</v>
      </c>
      <c r="BP284" s="44">
        <v>0</v>
      </c>
      <c r="BQ284" s="44">
        <v>0</v>
      </c>
      <c r="BR284" s="44">
        <v>0</v>
      </c>
      <c r="BS284" s="44">
        <v>20.712080233304594</v>
      </c>
      <c r="BT284" s="64">
        <v>2018</v>
      </c>
      <c r="BU284" s="44">
        <v>0</v>
      </c>
      <c r="BV284" s="44">
        <v>0</v>
      </c>
      <c r="BW284" s="44">
        <v>166.10321999999999</v>
      </c>
      <c r="BX284" s="44">
        <v>0</v>
      </c>
      <c r="BY284" s="44">
        <v>0</v>
      </c>
      <c r="BZ284" s="44">
        <v>0</v>
      </c>
      <c r="CA284" s="44">
        <v>0</v>
      </c>
      <c r="CB284" s="44">
        <v>0</v>
      </c>
      <c r="CC284" s="44">
        <v>0</v>
      </c>
      <c r="CD284" s="44">
        <v>0</v>
      </c>
      <c r="CE284" s="44">
        <v>0</v>
      </c>
      <c r="CF284" s="44">
        <v>0</v>
      </c>
      <c r="CG284" s="44">
        <v>76.155139941860469</v>
      </c>
      <c r="CH284" s="44">
        <v>0</v>
      </c>
      <c r="CI284" s="44">
        <v>0</v>
      </c>
      <c r="CJ284" s="44">
        <v>0</v>
      </c>
      <c r="CK284" s="44">
        <v>0</v>
      </c>
      <c r="CL284" s="44">
        <v>0</v>
      </c>
      <c r="CM284" s="44">
        <v>0</v>
      </c>
      <c r="CN284" s="44">
        <v>0</v>
      </c>
      <c r="CO284" s="44">
        <v>0</v>
      </c>
      <c r="CP284" s="44">
        <v>0</v>
      </c>
      <c r="CQ284" s="44">
        <v>0</v>
      </c>
      <c r="CR284" s="44">
        <v>0</v>
      </c>
      <c r="CS284" s="44">
        <v>0</v>
      </c>
      <c r="CT284" s="44">
        <v>0</v>
      </c>
      <c r="CU284" s="44">
        <v>0</v>
      </c>
      <c r="CV284" s="44">
        <v>0</v>
      </c>
      <c r="CW284" s="44">
        <v>0</v>
      </c>
      <c r="CX284" s="44">
        <v>0</v>
      </c>
      <c r="CY284" s="44">
        <v>0</v>
      </c>
      <c r="CZ284" s="44">
        <v>0</v>
      </c>
      <c r="DA284" s="44">
        <v>0</v>
      </c>
      <c r="DB284" s="44">
        <v>0</v>
      </c>
      <c r="DC284" s="44">
        <v>0</v>
      </c>
      <c r="DD284" s="44">
        <v>0</v>
      </c>
      <c r="DE284" s="44">
        <v>0</v>
      </c>
      <c r="DF284" s="44">
        <v>0</v>
      </c>
      <c r="DG284" s="44">
        <v>0</v>
      </c>
      <c r="DH284" s="44">
        <v>0</v>
      </c>
      <c r="DI284" s="44">
        <v>0</v>
      </c>
      <c r="DJ284" s="44">
        <v>0</v>
      </c>
      <c r="DK284" s="44">
        <v>0</v>
      </c>
      <c r="DL284" s="44">
        <v>0</v>
      </c>
      <c r="DM284" s="44">
        <v>0</v>
      </c>
      <c r="DN284" s="44">
        <v>0</v>
      </c>
      <c r="DO284" s="44">
        <v>0</v>
      </c>
      <c r="DP284" s="44">
        <v>0</v>
      </c>
      <c r="DQ284" s="44">
        <v>0</v>
      </c>
      <c r="DR284" s="44">
        <v>0</v>
      </c>
      <c r="DS284" s="44">
        <v>0</v>
      </c>
      <c r="DT284" s="44">
        <v>0</v>
      </c>
      <c r="DU284" s="44">
        <v>20.712080233304594</v>
      </c>
      <c r="DV284" s="44">
        <v>0</v>
      </c>
      <c r="DW284" s="44">
        <v>0</v>
      </c>
      <c r="DX284" s="44">
        <v>0</v>
      </c>
      <c r="DY284" s="44">
        <v>0</v>
      </c>
      <c r="DZ284" s="44">
        <v>0</v>
      </c>
      <c r="EA284" s="44">
        <v>0</v>
      </c>
      <c r="EB284" s="44">
        <v>0</v>
      </c>
    </row>
    <row r="285" spans="2:132" x14ac:dyDescent="0.25">
      <c r="B285" s="41" t="s">
        <v>374</v>
      </c>
      <c r="C285" s="47" t="s">
        <v>101</v>
      </c>
      <c r="D285" s="46">
        <v>4</v>
      </c>
      <c r="E285" s="86" t="s">
        <v>52</v>
      </c>
      <c r="F285" s="43">
        <v>1999.6</v>
      </c>
      <c r="G285" s="43">
        <v>394.55861627906984</v>
      </c>
      <c r="H285" s="44">
        <v>394.55861627906984</v>
      </c>
      <c r="I285" s="44">
        <v>262.17962051630712</v>
      </c>
      <c r="J285" s="44">
        <v>262.17962051630712</v>
      </c>
      <c r="K285" s="44">
        <v>406.39537476744192</v>
      </c>
      <c r="L285" s="44">
        <v>406.39537476744192</v>
      </c>
      <c r="M285" s="44">
        <v>195.96079999999998</v>
      </c>
      <c r="N285" s="44">
        <v>1415.7168000000001</v>
      </c>
      <c r="O285" s="44">
        <v>225.95479999999998</v>
      </c>
      <c r="P285" s="44">
        <v>73.15116745813954</v>
      </c>
      <c r="Q285" s="44">
        <v>73.15116745813954</v>
      </c>
      <c r="R285" s="44">
        <v>48.60810164372333</v>
      </c>
      <c r="S285" s="44">
        <v>48.60810164372333</v>
      </c>
      <c r="T285" s="44">
        <v>227.5814098697675</v>
      </c>
      <c r="U285" s="44">
        <v>227.5814098697675</v>
      </c>
      <c r="V285" s="44">
        <v>151.22520511380594</v>
      </c>
      <c r="W285" s="44">
        <v>151.22520511380594</v>
      </c>
      <c r="X285" s="44">
        <v>89.406982448837226</v>
      </c>
      <c r="Y285" s="44">
        <v>89.406982448837226</v>
      </c>
      <c r="Z285" s="44">
        <v>59.409902008995189</v>
      </c>
      <c r="AA285" s="44">
        <v>59.409902008995189</v>
      </c>
      <c r="AB285" s="44">
        <v>4.0314431827909907</v>
      </c>
      <c r="AC285" s="44">
        <v>9.3616457582887005</v>
      </c>
      <c r="AD285" s="44">
        <v>3.8033188468445616</v>
      </c>
      <c r="AE285" s="44">
        <v>19.89508325648902</v>
      </c>
      <c r="AF285" s="44">
        <v>61.895814575743621</v>
      </c>
      <c r="AG285" s="44">
        <v>24.316212869042136</v>
      </c>
      <c r="AH285" s="44">
        <v>110.52824031382789</v>
      </c>
      <c r="AJ285" s="63" t="s">
        <v>63</v>
      </c>
      <c r="AK285" s="44">
        <v>0</v>
      </c>
      <c r="AL285" s="44">
        <v>0</v>
      </c>
      <c r="AM285" s="44">
        <v>225.95479999999998</v>
      </c>
      <c r="AN285" s="44">
        <v>225.95479999999998</v>
      </c>
      <c r="AO285" s="44">
        <v>0</v>
      </c>
      <c r="AP285" s="44">
        <v>0</v>
      </c>
      <c r="AQ285" s="44">
        <v>0</v>
      </c>
      <c r="AR285" s="44">
        <v>0</v>
      </c>
      <c r="AS285" s="44">
        <v>0</v>
      </c>
      <c r="AT285" s="44">
        <v>0</v>
      </c>
      <c r="AU285" s="44">
        <v>0</v>
      </c>
      <c r="AV285" s="44">
        <v>0</v>
      </c>
      <c r="AW285" s="44">
        <v>0</v>
      </c>
      <c r="AX285" s="44">
        <v>0</v>
      </c>
      <c r="AY285" s="44">
        <v>89.406982448837226</v>
      </c>
      <c r="AZ285" s="44">
        <v>0</v>
      </c>
      <c r="BA285" s="44">
        <v>0</v>
      </c>
      <c r="BB285" s="44">
        <v>0</v>
      </c>
      <c r="BC285" s="44">
        <v>89.406982448837226</v>
      </c>
      <c r="BD285" s="44">
        <v>89.406982448837226</v>
      </c>
      <c r="BE285" s="44">
        <v>0</v>
      </c>
      <c r="BF285" s="44">
        <v>0</v>
      </c>
      <c r="BG285" s="44">
        <v>0</v>
      </c>
      <c r="BH285" s="44">
        <v>89.406982448837226</v>
      </c>
      <c r="BI285" s="44">
        <v>59.409902008995189</v>
      </c>
      <c r="BJ285" s="44">
        <v>0</v>
      </c>
      <c r="BK285" s="44">
        <v>0</v>
      </c>
      <c r="BL285" s="44">
        <v>0</v>
      </c>
      <c r="BM285" s="44">
        <v>59.409902008995189</v>
      </c>
      <c r="BN285" s="44">
        <v>3.8033188468445616</v>
      </c>
      <c r="BO285" s="44">
        <v>24.316212869042136</v>
      </c>
      <c r="BP285" s="44">
        <v>0</v>
      </c>
      <c r="BQ285" s="44">
        <v>0</v>
      </c>
      <c r="BR285" s="44">
        <v>0</v>
      </c>
      <c r="BS285" s="44">
        <v>24.316212869042136</v>
      </c>
      <c r="BT285" s="64">
        <v>2018</v>
      </c>
      <c r="BU285" s="44">
        <v>0</v>
      </c>
      <c r="BV285" s="44">
        <v>0</v>
      </c>
      <c r="BW285" s="44">
        <v>225.95479999999998</v>
      </c>
      <c r="BX285" s="44">
        <v>0</v>
      </c>
      <c r="BY285" s="44">
        <v>0</v>
      </c>
      <c r="BZ285" s="44">
        <v>0</v>
      </c>
      <c r="CA285" s="44">
        <v>0</v>
      </c>
      <c r="CB285" s="44">
        <v>0</v>
      </c>
      <c r="CC285" s="44">
        <v>0</v>
      </c>
      <c r="CD285" s="44">
        <v>0</v>
      </c>
      <c r="CE285" s="44">
        <v>0</v>
      </c>
      <c r="CF285" s="44">
        <v>0</v>
      </c>
      <c r="CG285" s="44">
        <v>89.406982448837226</v>
      </c>
      <c r="CH285" s="44">
        <v>0</v>
      </c>
      <c r="CI285" s="44">
        <v>0</v>
      </c>
      <c r="CJ285" s="44">
        <v>0</v>
      </c>
      <c r="CK285" s="44">
        <v>0</v>
      </c>
      <c r="CL285" s="44">
        <v>0</v>
      </c>
      <c r="CM285" s="44">
        <v>0</v>
      </c>
      <c r="CN285" s="44">
        <v>0</v>
      </c>
      <c r="CO285" s="44">
        <v>0</v>
      </c>
      <c r="CP285" s="44">
        <v>0</v>
      </c>
      <c r="CQ285" s="44">
        <v>0</v>
      </c>
      <c r="CR285" s="44">
        <v>0</v>
      </c>
      <c r="CS285" s="44">
        <v>0</v>
      </c>
      <c r="CT285" s="44">
        <v>0</v>
      </c>
      <c r="CU285" s="44">
        <v>0</v>
      </c>
      <c r="CV285" s="44">
        <v>0</v>
      </c>
      <c r="CW285" s="44">
        <v>0</v>
      </c>
      <c r="CX285" s="44">
        <v>0</v>
      </c>
      <c r="CY285" s="44">
        <v>0</v>
      </c>
      <c r="CZ285" s="44">
        <v>0</v>
      </c>
      <c r="DA285" s="44">
        <v>0</v>
      </c>
      <c r="DB285" s="44">
        <v>0</v>
      </c>
      <c r="DC285" s="44">
        <v>0</v>
      </c>
      <c r="DD285" s="44">
        <v>0</v>
      </c>
      <c r="DE285" s="44">
        <v>0</v>
      </c>
      <c r="DF285" s="44">
        <v>0</v>
      </c>
      <c r="DG285" s="44">
        <v>0</v>
      </c>
      <c r="DH285" s="44">
        <v>0</v>
      </c>
      <c r="DI285" s="44">
        <v>0</v>
      </c>
      <c r="DJ285" s="44">
        <v>0</v>
      </c>
      <c r="DK285" s="44">
        <v>0</v>
      </c>
      <c r="DL285" s="44">
        <v>0</v>
      </c>
      <c r="DM285" s="44">
        <v>0</v>
      </c>
      <c r="DN285" s="44">
        <v>0</v>
      </c>
      <c r="DO285" s="44">
        <v>0</v>
      </c>
      <c r="DP285" s="44">
        <v>0</v>
      </c>
      <c r="DQ285" s="44">
        <v>0</v>
      </c>
      <c r="DR285" s="44">
        <v>0</v>
      </c>
      <c r="DS285" s="44">
        <v>0</v>
      </c>
      <c r="DT285" s="44">
        <v>0</v>
      </c>
      <c r="DU285" s="44">
        <v>24.316212869042136</v>
      </c>
      <c r="DV285" s="44">
        <v>0</v>
      </c>
      <c r="DW285" s="44">
        <v>0</v>
      </c>
      <c r="DX285" s="44">
        <v>0</v>
      </c>
      <c r="DY285" s="44">
        <v>0</v>
      </c>
      <c r="DZ285" s="44">
        <v>0</v>
      </c>
      <c r="EA285" s="44">
        <v>0</v>
      </c>
      <c r="EB285" s="44">
        <v>0</v>
      </c>
    </row>
    <row r="286" spans="2:132" x14ac:dyDescent="0.25">
      <c r="B286" s="41" t="s">
        <v>375</v>
      </c>
      <c r="C286" s="47" t="s">
        <v>101</v>
      </c>
      <c r="D286" s="46">
        <v>4</v>
      </c>
      <c r="E286" s="86" t="s">
        <v>52</v>
      </c>
      <c r="F286" s="43">
        <v>1199</v>
      </c>
      <c r="G286" s="43">
        <v>248.67001162790697</v>
      </c>
      <c r="H286" s="44">
        <v>248.67001162790697</v>
      </c>
      <c r="I286" s="44">
        <v>165.23833618748625</v>
      </c>
      <c r="J286" s="44">
        <v>165.23833618748625</v>
      </c>
      <c r="K286" s="44">
        <v>256.13011197674422</v>
      </c>
      <c r="L286" s="44">
        <v>256.13011197674422</v>
      </c>
      <c r="M286" s="44">
        <v>117.502</v>
      </c>
      <c r="N286" s="44">
        <v>848.89200000000005</v>
      </c>
      <c r="O286" s="44">
        <v>135.48699999999999</v>
      </c>
      <c r="P286" s="44">
        <v>51.226022395348849</v>
      </c>
      <c r="Q286" s="44">
        <v>51.226022395348849</v>
      </c>
      <c r="R286" s="44">
        <v>34.039097254622178</v>
      </c>
      <c r="S286" s="44">
        <v>34.039097254622178</v>
      </c>
      <c r="T286" s="44">
        <v>153.67806718604652</v>
      </c>
      <c r="U286" s="44">
        <v>153.67806718604652</v>
      </c>
      <c r="V286" s="44">
        <v>102.1172917638665</v>
      </c>
      <c r="W286" s="44">
        <v>102.1172917638665</v>
      </c>
      <c r="X286" s="44">
        <v>64.032527994186054</v>
      </c>
      <c r="Y286" s="44">
        <v>64.032527994186054</v>
      </c>
      <c r="Z286" s="44">
        <v>42.548871568277711</v>
      </c>
      <c r="AA286" s="44">
        <v>42.548871568277711</v>
      </c>
      <c r="AB286" s="44">
        <v>3.4519716877639688</v>
      </c>
      <c r="AC286" s="44">
        <v>8.3129114113499689</v>
      </c>
      <c r="AD286" s="44">
        <v>3.1842677609577841</v>
      </c>
      <c r="AE286" s="44">
        <v>13.932053525153082</v>
      </c>
      <c r="AF286" s="44">
        <v>41.79616057545924</v>
      </c>
      <c r="AG286" s="44">
        <v>17.41506690644135</v>
      </c>
      <c r="AH286" s="44">
        <v>69.6602676257654</v>
      </c>
      <c r="AJ286" s="63" t="s">
        <v>63</v>
      </c>
      <c r="AK286" s="44">
        <v>0</v>
      </c>
      <c r="AL286" s="44">
        <v>0</v>
      </c>
      <c r="AM286" s="44">
        <v>135.48699999999999</v>
      </c>
      <c r="AN286" s="44">
        <v>135.48699999999999</v>
      </c>
      <c r="AO286" s="44">
        <v>0</v>
      </c>
      <c r="AP286" s="44">
        <v>0</v>
      </c>
      <c r="AQ286" s="44">
        <v>0</v>
      </c>
      <c r="AR286" s="44">
        <v>0</v>
      </c>
      <c r="AS286" s="44">
        <v>0</v>
      </c>
      <c r="AT286" s="44">
        <v>0</v>
      </c>
      <c r="AU286" s="44">
        <v>0</v>
      </c>
      <c r="AV286" s="44">
        <v>0</v>
      </c>
      <c r="AW286" s="44">
        <v>0</v>
      </c>
      <c r="AX286" s="44">
        <v>0</v>
      </c>
      <c r="AY286" s="44">
        <v>64.032527994186054</v>
      </c>
      <c r="AZ286" s="44">
        <v>0</v>
      </c>
      <c r="BA286" s="44">
        <v>0</v>
      </c>
      <c r="BB286" s="44">
        <v>0</v>
      </c>
      <c r="BC286" s="44">
        <v>64.032527994186054</v>
      </c>
      <c r="BD286" s="44">
        <v>64.032527994186054</v>
      </c>
      <c r="BE286" s="44">
        <v>0</v>
      </c>
      <c r="BF286" s="44">
        <v>0</v>
      </c>
      <c r="BG286" s="44">
        <v>0</v>
      </c>
      <c r="BH286" s="44">
        <v>64.032527994186054</v>
      </c>
      <c r="BI286" s="44">
        <v>42.548871568277711</v>
      </c>
      <c r="BJ286" s="44">
        <v>0</v>
      </c>
      <c r="BK286" s="44">
        <v>0</v>
      </c>
      <c r="BL286" s="44">
        <v>0</v>
      </c>
      <c r="BM286" s="44">
        <v>42.548871568277711</v>
      </c>
      <c r="BN286" s="44">
        <v>3.1842677609577841</v>
      </c>
      <c r="BO286" s="44">
        <v>17.41506690644135</v>
      </c>
      <c r="BP286" s="44">
        <v>0</v>
      </c>
      <c r="BQ286" s="44">
        <v>0</v>
      </c>
      <c r="BR286" s="44">
        <v>0</v>
      </c>
      <c r="BS286" s="44">
        <v>17.41506690644135</v>
      </c>
      <c r="BT286" s="64">
        <v>2018</v>
      </c>
      <c r="BU286" s="44">
        <v>0</v>
      </c>
      <c r="BV286" s="44">
        <v>0</v>
      </c>
      <c r="BW286" s="44">
        <v>135.48699999999999</v>
      </c>
      <c r="BX286" s="44">
        <v>0</v>
      </c>
      <c r="BY286" s="44">
        <v>0</v>
      </c>
      <c r="BZ286" s="44">
        <v>0</v>
      </c>
      <c r="CA286" s="44">
        <v>0</v>
      </c>
      <c r="CB286" s="44">
        <v>0</v>
      </c>
      <c r="CC286" s="44">
        <v>0</v>
      </c>
      <c r="CD286" s="44">
        <v>0</v>
      </c>
      <c r="CE286" s="44">
        <v>0</v>
      </c>
      <c r="CF286" s="44">
        <v>0</v>
      </c>
      <c r="CG286" s="44">
        <v>64.032527994186054</v>
      </c>
      <c r="CH286" s="44">
        <v>0</v>
      </c>
      <c r="CI286" s="44">
        <v>0</v>
      </c>
      <c r="CJ286" s="44">
        <v>0</v>
      </c>
      <c r="CK286" s="44">
        <v>0</v>
      </c>
      <c r="CL286" s="44">
        <v>0</v>
      </c>
      <c r="CM286" s="44">
        <v>0</v>
      </c>
      <c r="CN286" s="44">
        <v>0</v>
      </c>
      <c r="CO286" s="44">
        <v>0</v>
      </c>
      <c r="CP286" s="44">
        <v>0</v>
      </c>
      <c r="CQ286" s="44">
        <v>0</v>
      </c>
      <c r="CR286" s="44">
        <v>0</v>
      </c>
      <c r="CS286" s="44">
        <v>0</v>
      </c>
      <c r="CT286" s="44">
        <v>0</v>
      </c>
      <c r="CU286" s="44">
        <v>0</v>
      </c>
      <c r="CV286" s="44">
        <v>0</v>
      </c>
      <c r="CW286" s="44">
        <v>0</v>
      </c>
      <c r="CX286" s="44">
        <v>0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0</v>
      </c>
      <c r="DI286" s="44">
        <v>0</v>
      </c>
      <c r="DJ286" s="44">
        <v>0</v>
      </c>
      <c r="DK286" s="44">
        <v>0</v>
      </c>
      <c r="DL286" s="44">
        <v>0</v>
      </c>
      <c r="DM286" s="44">
        <v>0</v>
      </c>
      <c r="DN286" s="44">
        <v>0</v>
      </c>
      <c r="DO286" s="44">
        <v>0</v>
      </c>
      <c r="DP286" s="44">
        <v>0</v>
      </c>
      <c r="DQ286" s="44">
        <v>0</v>
      </c>
      <c r="DR286" s="44">
        <v>0</v>
      </c>
      <c r="DS286" s="44">
        <v>0</v>
      </c>
      <c r="DT286" s="44">
        <v>0</v>
      </c>
      <c r="DU286" s="44">
        <v>17.41506690644135</v>
      </c>
      <c r="DV286" s="44">
        <v>0</v>
      </c>
      <c r="DW286" s="44">
        <v>0</v>
      </c>
      <c r="DX286" s="44">
        <v>0</v>
      </c>
      <c r="DY286" s="44">
        <v>0</v>
      </c>
      <c r="DZ286" s="44">
        <v>0</v>
      </c>
      <c r="EA286" s="44">
        <v>0</v>
      </c>
      <c r="EB286" s="44">
        <v>0</v>
      </c>
    </row>
    <row r="287" spans="2:132" x14ac:dyDescent="0.25">
      <c r="B287" s="41" t="s">
        <v>376</v>
      </c>
      <c r="C287" s="47" t="s">
        <v>101</v>
      </c>
      <c r="D287" s="46">
        <v>5</v>
      </c>
      <c r="E287" s="86" t="s">
        <v>52</v>
      </c>
      <c r="F287" s="43">
        <v>3736.9</v>
      </c>
      <c r="G287" s="43">
        <v>365.39990697674421</v>
      </c>
      <c r="H287" s="44">
        <v>365.39990697674421</v>
      </c>
      <c r="I287" s="44">
        <v>242.80399665660181</v>
      </c>
      <c r="J287" s="44">
        <v>242.80399665660181</v>
      </c>
      <c r="K287" s="44">
        <v>453.09588465116281</v>
      </c>
      <c r="L287" s="44">
        <v>453.09588465116281</v>
      </c>
      <c r="M287" s="44">
        <v>351.26860000000005</v>
      </c>
      <c r="N287" s="44">
        <v>2548.5658000000003</v>
      </c>
      <c r="O287" s="44">
        <v>411.05900000000003</v>
      </c>
      <c r="P287" s="44">
        <v>81.557259237209308</v>
      </c>
      <c r="Q287" s="44">
        <v>81.557259237209308</v>
      </c>
      <c r="R287" s="44">
        <v>54.193852053753531</v>
      </c>
      <c r="S287" s="44">
        <v>54.193852053753531</v>
      </c>
      <c r="T287" s="44">
        <v>253.7336954046512</v>
      </c>
      <c r="U287" s="44">
        <v>253.7336954046512</v>
      </c>
      <c r="V287" s="44">
        <v>168.60309527834431</v>
      </c>
      <c r="W287" s="44">
        <v>168.60309527834431</v>
      </c>
      <c r="X287" s="44">
        <v>99.681094623255817</v>
      </c>
      <c r="Y287" s="44">
        <v>99.681094623255817</v>
      </c>
      <c r="Z287" s="44">
        <v>66.23693028792097</v>
      </c>
      <c r="AA287" s="44">
        <v>66.23693028792097</v>
      </c>
      <c r="AB287" s="44">
        <v>6.4817057043958695</v>
      </c>
      <c r="AC287" s="44">
        <v>15.115771129780336</v>
      </c>
      <c r="AD287" s="44">
        <v>6.2058884403790247</v>
      </c>
      <c r="AE287" s="44">
        <v>22.181306451791858</v>
      </c>
      <c r="AF287" s="44">
        <v>69.008508961130232</v>
      </c>
      <c r="AG287" s="44">
        <v>27.110485663301159</v>
      </c>
      <c r="AH287" s="44">
        <v>123.22948028773254</v>
      </c>
      <c r="AJ287" s="63" t="s">
        <v>63</v>
      </c>
      <c r="AK287" s="44">
        <v>0</v>
      </c>
      <c r="AL287" s="44">
        <v>0</v>
      </c>
      <c r="AM287" s="44">
        <v>411.05900000000003</v>
      </c>
      <c r="AN287" s="44">
        <v>411.05900000000003</v>
      </c>
      <c r="AO287" s="44">
        <v>0</v>
      </c>
      <c r="AP287" s="44">
        <v>0</v>
      </c>
      <c r="AQ287" s="44">
        <v>0</v>
      </c>
      <c r="AR287" s="44">
        <v>0</v>
      </c>
      <c r="AS287" s="44">
        <v>0</v>
      </c>
      <c r="AT287" s="44">
        <v>0</v>
      </c>
      <c r="AU287" s="44">
        <v>0</v>
      </c>
      <c r="AV287" s="44">
        <v>0</v>
      </c>
      <c r="AW287" s="44">
        <v>0</v>
      </c>
      <c r="AX287" s="44">
        <v>0</v>
      </c>
      <c r="AY287" s="44">
        <v>99.681094623255817</v>
      </c>
      <c r="AZ287" s="44">
        <v>0</v>
      </c>
      <c r="BA287" s="44">
        <v>0</v>
      </c>
      <c r="BB287" s="44">
        <v>0</v>
      </c>
      <c r="BC287" s="44">
        <v>99.681094623255817</v>
      </c>
      <c r="BD287" s="44">
        <v>99.681094623255817</v>
      </c>
      <c r="BE287" s="44">
        <v>0</v>
      </c>
      <c r="BF287" s="44">
        <v>0</v>
      </c>
      <c r="BG287" s="44">
        <v>0</v>
      </c>
      <c r="BH287" s="44">
        <v>99.681094623255817</v>
      </c>
      <c r="BI287" s="44">
        <v>66.23693028792097</v>
      </c>
      <c r="BJ287" s="44">
        <v>0</v>
      </c>
      <c r="BK287" s="44">
        <v>0</v>
      </c>
      <c r="BL287" s="44">
        <v>0</v>
      </c>
      <c r="BM287" s="44">
        <v>66.23693028792097</v>
      </c>
      <c r="BN287" s="44">
        <v>6.2058884403790247</v>
      </c>
      <c r="BO287" s="44">
        <v>27.110485663301159</v>
      </c>
      <c r="BP287" s="44">
        <v>0</v>
      </c>
      <c r="BQ287" s="44">
        <v>0</v>
      </c>
      <c r="BR287" s="44">
        <v>0</v>
      </c>
      <c r="BS287" s="44">
        <v>27.110485663301159</v>
      </c>
      <c r="BT287" s="64">
        <v>2018</v>
      </c>
      <c r="BU287" s="44">
        <v>0</v>
      </c>
      <c r="BV287" s="44">
        <v>0</v>
      </c>
      <c r="BW287" s="44">
        <v>411.05900000000003</v>
      </c>
      <c r="BX287" s="44">
        <v>0</v>
      </c>
      <c r="BY287" s="44">
        <v>0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0</v>
      </c>
      <c r="CG287" s="44">
        <v>99.681094623255817</v>
      </c>
      <c r="CH287" s="44">
        <v>0</v>
      </c>
      <c r="CI287" s="44">
        <v>0</v>
      </c>
      <c r="CJ287" s="44">
        <v>0</v>
      </c>
      <c r="CK287" s="44">
        <v>0</v>
      </c>
      <c r="CL287" s="44">
        <v>0</v>
      </c>
      <c r="CM287" s="44">
        <v>0</v>
      </c>
      <c r="CN287" s="44">
        <v>0</v>
      </c>
      <c r="CO287" s="44">
        <v>0</v>
      </c>
      <c r="CP287" s="44">
        <v>0</v>
      </c>
      <c r="CQ287" s="44">
        <v>0</v>
      </c>
      <c r="CR287" s="44">
        <v>0</v>
      </c>
      <c r="CS287" s="44">
        <v>0</v>
      </c>
      <c r="CT287" s="44">
        <v>0</v>
      </c>
      <c r="CU287" s="44">
        <v>0</v>
      </c>
      <c r="CV287" s="44">
        <v>0</v>
      </c>
      <c r="CW287" s="44">
        <v>0</v>
      </c>
      <c r="CX287" s="44">
        <v>0</v>
      </c>
      <c r="CY287" s="44">
        <v>0</v>
      </c>
      <c r="CZ287" s="44">
        <v>0</v>
      </c>
      <c r="DA287" s="44">
        <v>0</v>
      </c>
      <c r="DB287" s="44">
        <v>0</v>
      </c>
      <c r="DC287" s="44">
        <v>0</v>
      </c>
      <c r="DD287" s="44">
        <v>0</v>
      </c>
      <c r="DE287" s="44">
        <v>0</v>
      </c>
      <c r="DF287" s="44">
        <v>0</v>
      </c>
      <c r="DG287" s="44">
        <v>0</v>
      </c>
      <c r="DH287" s="44">
        <v>0</v>
      </c>
      <c r="DI287" s="44">
        <v>0</v>
      </c>
      <c r="DJ287" s="44">
        <v>0</v>
      </c>
      <c r="DK287" s="44">
        <v>0</v>
      </c>
      <c r="DL287" s="44">
        <v>0</v>
      </c>
      <c r="DM287" s="44">
        <v>0</v>
      </c>
      <c r="DN287" s="44">
        <v>0</v>
      </c>
      <c r="DO287" s="44">
        <v>0</v>
      </c>
      <c r="DP287" s="44">
        <v>0</v>
      </c>
      <c r="DQ287" s="44">
        <v>0</v>
      </c>
      <c r="DR287" s="44">
        <v>0</v>
      </c>
      <c r="DS287" s="44">
        <v>0</v>
      </c>
      <c r="DT287" s="44">
        <v>0</v>
      </c>
      <c r="DU287" s="44">
        <v>27.110485663301159</v>
      </c>
      <c r="DV287" s="44">
        <v>0</v>
      </c>
      <c r="DW287" s="44">
        <v>0</v>
      </c>
      <c r="DX287" s="44">
        <v>0</v>
      </c>
      <c r="DY287" s="44">
        <v>0</v>
      </c>
      <c r="DZ287" s="44">
        <v>0</v>
      </c>
      <c r="EA287" s="44">
        <v>0</v>
      </c>
      <c r="EB287" s="44">
        <v>0</v>
      </c>
    </row>
    <row r="288" spans="2:132" x14ac:dyDescent="0.25">
      <c r="B288" s="41" t="s">
        <v>377</v>
      </c>
      <c r="C288" s="47" t="s">
        <v>101</v>
      </c>
      <c r="D288" s="46">
        <v>5</v>
      </c>
      <c r="E288" s="86" t="s">
        <v>52</v>
      </c>
      <c r="F288" s="43">
        <v>2260.9899999999998</v>
      </c>
      <c r="G288" s="43">
        <v>273.54941860465118</v>
      </c>
      <c r="H288" s="44">
        <v>273.54941860465118</v>
      </c>
      <c r="I288" s="44">
        <v>181.7704133256014</v>
      </c>
      <c r="J288" s="44">
        <v>181.7704133256014</v>
      </c>
      <c r="K288" s="44">
        <v>303.63985465116286</v>
      </c>
      <c r="L288" s="44">
        <v>303.63985465116286</v>
      </c>
      <c r="M288" s="44">
        <v>221.57701999999998</v>
      </c>
      <c r="N288" s="44">
        <v>1600.7809199999999</v>
      </c>
      <c r="O288" s="44">
        <v>255.49186999999998</v>
      </c>
      <c r="P288" s="44">
        <v>54.655173837209311</v>
      </c>
      <c r="Q288" s="44">
        <v>54.655173837209311</v>
      </c>
      <c r="R288" s="44">
        <v>36.31772858245516</v>
      </c>
      <c r="S288" s="44">
        <v>36.31772858245516</v>
      </c>
      <c r="T288" s="44">
        <v>170.03831860465121</v>
      </c>
      <c r="U288" s="44">
        <v>170.03831860465121</v>
      </c>
      <c r="V288" s="44">
        <v>112.98848892319386</v>
      </c>
      <c r="W288" s="44">
        <v>112.98848892319386</v>
      </c>
      <c r="X288" s="44">
        <v>66.800768023255827</v>
      </c>
      <c r="Y288" s="44">
        <v>66.800768023255827</v>
      </c>
      <c r="Z288" s="44">
        <v>44.388334934111867</v>
      </c>
      <c r="AA288" s="44">
        <v>44.388334934111867</v>
      </c>
      <c r="AB288" s="44">
        <v>6.1010704316745814</v>
      </c>
      <c r="AC288" s="44">
        <v>14.167646060725373</v>
      </c>
      <c r="AD288" s="44">
        <v>5.7558336076187837</v>
      </c>
      <c r="AE288" s="44">
        <v>14.864687354598985</v>
      </c>
      <c r="AF288" s="44">
        <v>46.245693992085734</v>
      </c>
      <c r="AG288" s="44">
        <v>18.16795121117654</v>
      </c>
      <c r="AH288" s="44">
        <v>82.58159641443882</v>
      </c>
      <c r="AJ288" s="63" t="s">
        <v>63</v>
      </c>
      <c r="AK288" s="44">
        <v>0</v>
      </c>
      <c r="AL288" s="44">
        <v>0</v>
      </c>
      <c r="AM288" s="44">
        <v>255.49186999999998</v>
      </c>
      <c r="AN288" s="44">
        <v>255.49186999999998</v>
      </c>
      <c r="AO288" s="44">
        <v>0</v>
      </c>
      <c r="AP288" s="44">
        <v>0</v>
      </c>
      <c r="AQ288" s="44">
        <v>0</v>
      </c>
      <c r="AR288" s="44">
        <v>0</v>
      </c>
      <c r="AS288" s="44">
        <v>0</v>
      </c>
      <c r="AT288" s="44">
        <v>0</v>
      </c>
      <c r="AU288" s="44">
        <v>0</v>
      </c>
      <c r="AV288" s="44">
        <v>0</v>
      </c>
      <c r="AW288" s="44">
        <v>0</v>
      </c>
      <c r="AX288" s="44">
        <v>0</v>
      </c>
      <c r="AY288" s="44">
        <v>66.800768023255827</v>
      </c>
      <c r="AZ288" s="44">
        <v>0</v>
      </c>
      <c r="BA288" s="44">
        <v>0</v>
      </c>
      <c r="BB288" s="44">
        <v>0</v>
      </c>
      <c r="BC288" s="44">
        <v>66.800768023255827</v>
      </c>
      <c r="BD288" s="44">
        <v>66.800768023255827</v>
      </c>
      <c r="BE288" s="44">
        <v>0</v>
      </c>
      <c r="BF288" s="44">
        <v>0</v>
      </c>
      <c r="BG288" s="44">
        <v>0</v>
      </c>
      <c r="BH288" s="44">
        <v>66.800768023255827</v>
      </c>
      <c r="BI288" s="44">
        <v>44.388334934111867</v>
      </c>
      <c r="BJ288" s="44">
        <v>0</v>
      </c>
      <c r="BK288" s="44">
        <v>0</v>
      </c>
      <c r="BL288" s="44">
        <v>0</v>
      </c>
      <c r="BM288" s="44">
        <v>44.388334934111867</v>
      </c>
      <c r="BN288" s="44">
        <v>5.7558336076187837</v>
      </c>
      <c r="BO288" s="44">
        <v>18.16795121117654</v>
      </c>
      <c r="BP288" s="44">
        <v>0</v>
      </c>
      <c r="BQ288" s="44">
        <v>0</v>
      </c>
      <c r="BR288" s="44">
        <v>0</v>
      </c>
      <c r="BS288" s="44">
        <v>18.16795121117654</v>
      </c>
      <c r="BT288" s="64">
        <v>2018</v>
      </c>
      <c r="BU288" s="44">
        <v>0</v>
      </c>
      <c r="BV288" s="44">
        <v>0</v>
      </c>
      <c r="BW288" s="44">
        <v>255.49186999999998</v>
      </c>
      <c r="BX288" s="44">
        <v>0</v>
      </c>
      <c r="BY288" s="44">
        <v>0</v>
      </c>
      <c r="BZ288" s="44">
        <v>0</v>
      </c>
      <c r="CA288" s="44">
        <v>0</v>
      </c>
      <c r="CB288" s="44">
        <v>0</v>
      </c>
      <c r="CC288" s="44">
        <v>0</v>
      </c>
      <c r="CD288" s="44">
        <v>0</v>
      </c>
      <c r="CE288" s="44">
        <v>0</v>
      </c>
      <c r="CF288" s="44">
        <v>0</v>
      </c>
      <c r="CG288" s="44">
        <v>66.800768023255827</v>
      </c>
      <c r="CH288" s="44">
        <v>0</v>
      </c>
      <c r="CI288" s="44">
        <v>0</v>
      </c>
      <c r="CJ288" s="44">
        <v>0</v>
      </c>
      <c r="CK288" s="44">
        <v>0</v>
      </c>
      <c r="CL288" s="44">
        <v>0</v>
      </c>
      <c r="CM288" s="44">
        <v>0</v>
      </c>
      <c r="CN288" s="44">
        <v>0</v>
      </c>
      <c r="CO288" s="44">
        <v>0</v>
      </c>
      <c r="CP288" s="44">
        <v>0</v>
      </c>
      <c r="CQ288" s="44">
        <v>0</v>
      </c>
      <c r="CR288" s="44">
        <v>0</v>
      </c>
      <c r="CS288" s="44">
        <v>0</v>
      </c>
      <c r="CT288" s="44">
        <v>0</v>
      </c>
      <c r="CU288" s="44">
        <v>0</v>
      </c>
      <c r="CV288" s="44">
        <v>0</v>
      </c>
      <c r="CW288" s="44">
        <v>0</v>
      </c>
      <c r="CX288" s="44">
        <v>0</v>
      </c>
      <c r="CY288" s="44">
        <v>0</v>
      </c>
      <c r="CZ288" s="44">
        <v>0</v>
      </c>
      <c r="DA288" s="44">
        <v>0</v>
      </c>
      <c r="DB288" s="44">
        <v>0</v>
      </c>
      <c r="DC288" s="44">
        <v>0</v>
      </c>
      <c r="DD288" s="44">
        <v>0</v>
      </c>
      <c r="DE288" s="44">
        <v>0</v>
      </c>
      <c r="DF288" s="44">
        <v>0</v>
      </c>
      <c r="DG288" s="44">
        <v>0</v>
      </c>
      <c r="DH288" s="44">
        <v>0</v>
      </c>
      <c r="DI288" s="44">
        <v>0</v>
      </c>
      <c r="DJ288" s="44">
        <v>0</v>
      </c>
      <c r="DK288" s="44">
        <v>0</v>
      </c>
      <c r="DL288" s="44">
        <v>0</v>
      </c>
      <c r="DM288" s="44">
        <v>0</v>
      </c>
      <c r="DN288" s="44">
        <v>0</v>
      </c>
      <c r="DO288" s="44">
        <v>0</v>
      </c>
      <c r="DP288" s="44">
        <v>0</v>
      </c>
      <c r="DQ288" s="44">
        <v>0</v>
      </c>
      <c r="DR288" s="44">
        <v>0</v>
      </c>
      <c r="DS288" s="44">
        <v>0</v>
      </c>
      <c r="DT288" s="44">
        <v>0</v>
      </c>
      <c r="DU288" s="44">
        <v>18.16795121117654</v>
      </c>
      <c r="DV288" s="44">
        <v>0</v>
      </c>
      <c r="DW288" s="44">
        <v>0</v>
      </c>
      <c r="DX288" s="44">
        <v>0</v>
      </c>
      <c r="DY288" s="44">
        <v>0</v>
      </c>
      <c r="DZ288" s="44">
        <v>0</v>
      </c>
      <c r="EA288" s="44">
        <v>0</v>
      </c>
      <c r="EB288" s="44">
        <v>0</v>
      </c>
    </row>
    <row r="289" spans="2:132" x14ac:dyDescent="0.25">
      <c r="B289" s="41" t="s">
        <v>378</v>
      </c>
      <c r="C289" s="47" t="s">
        <v>101</v>
      </c>
      <c r="D289" s="46">
        <v>5</v>
      </c>
      <c r="E289" s="86" t="s">
        <v>52</v>
      </c>
      <c r="F289" s="43">
        <v>4388.2</v>
      </c>
      <c r="G289" s="43">
        <v>517.09259302325586</v>
      </c>
      <c r="H289" s="44">
        <v>517.09259302325586</v>
      </c>
      <c r="I289" s="44">
        <v>343.60202569937411</v>
      </c>
      <c r="J289" s="44">
        <v>343.60202569937411</v>
      </c>
      <c r="K289" s="44">
        <v>573.97277825581409</v>
      </c>
      <c r="L289" s="44">
        <v>573.97277825581409</v>
      </c>
      <c r="M289" s="44">
        <v>412.49079999999998</v>
      </c>
      <c r="N289" s="44">
        <v>2992.7523999999999</v>
      </c>
      <c r="O289" s="44">
        <v>482.702</v>
      </c>
      <c r="P289" s="44">
        <v>103.31510008604653</v>
      </c>
      <c r="Q289" s="44">
        <v>103.31510008604653</v>
      </c>
      <c r="R289" s="44">
        <v>68.651684734734957</v>
      </c>
      <c r="S289" s="44">
        <v>68.651684734734957</v>
      </c>
      <c r="T289" s="44">
        <v>321.42475582325591</v>
      </c>
      <c r="U289" s="44">
        <v>321.42475582325591</v>
      </c>
      <c r="V289" s="44">
        <v>213.58301917473102</v>
      </c>
      <c r="W289" s="44">
        <v>213.58301917473102</v>
      </c>
      <c r="X289" s="44">
        <v>126.27401121627911</v>
      </c>
      <c r="Y289" s="44">
        <v>126.27401121627911</v>
      </c>
      <c r="Z289" s="44">
        <v>83.907614675787187</v>
      </c>
      <c r="AA289" s="44">
        <v>83.907614675787187</v>
      </c>
      <c r="AB289" s="44">
        <v>6.0084585191730397</v>
      </c>
      <c r="AC289" s="44">
        <v>14.01212704813226</v>
      </c>
      <c r="AD289" s="44">
        <v>5.7527794332507822</v>
      </c>
      <c r="AE289" s="44">
        <v>28.098834089566942</v>
      </c>
      <c r="AF289" s="44">
        <v>87.418594945319398</v>
      </c>
      <c r="AG289" s="44">
        <v>34.343019442804049</v>
      </c>
      <c r="AH289" s="44">
        <v>156.10463383092747</v>
      </c>
      <c r="AJ289" s="63" t="s">
        <v>63</v>
      </c>
      <c r="AK289" s="44">
        <v>0</v>
      </c>
      <c r="AL289" s="44">
        <v>0</v>
      </c>
      <c r="AM289" s="44">
        <v>482.702</v>
      </c>
      <c r="AN289" s="44">
        <v>482.702</v>
      </c>
      <c r="AO289" s="44">
        <v>0</v>
      </c>
      <c r="AP289" s="44">
        <v>0</v>
      </c>
      <c r="AQ289" s="44">
        <v>0</v>
      </c>
      <c r="AR289" s="44">
        <v>0</v>
      </c>
      <c r="AS289" s="44">
        <v>0</v>
      </c>
      <c r="AT289" s="44">
        <v>0</v>
      </c>
      <c r="AU289" s="44">
        <v>0</v>
      </c>
      <c r="AV289" s="44">
        <v>0</v>
      </c>
      <c r="AW289" s="44">
        <v>0</v>
      </c>
      <c r="AX289" s="44">
        <v>0</v>
      </c>
      <c r="AY289" s="44">
        <v>126.27401121627911</v>
      </c>
      <c r="AZ289" s="44">
        <v>0</v>
      </c>
      <c r="BA289" s="44">
        <v>0</v>
      </c>
      <c r="BB289" s="44">
        <v>0</v>
      </c>
      <c r="BC289" s="44">
        <v>126.27401121627911</v>
      </c>
      <c r="BD289" s="44">
        <v>126.27401121627911</v>
      </c>
      <c r="BE289" s="44">
        <v>0</v>
      </c>
      <c r="BF289" s="44">
        <v>0</v>
      </c>
      <c r="BG289" s="44">
        <v>0</v>
      </c>
      <c r="BH289" s="44">
        <v>126.27401121627911</v>
      </c>
      <c r="BI289" s="44">
        <v>83.907614675787187</v>
      </c>
      <c r="BJ289" s="44">
        <v>0</v>
      </c>
      <c r="BK289" s="44">
        <v>0</v>
      </c>
      <c r="BL289" s="44">
        <v>0</v>
      </c>
      <c r="BM289" s="44">
        <v>83.907614675787187</v>
      </c>
      <c r="BN289" s="44">
        <v>5.7527794332507822</v>
      </c>
      <c r="BO289" s="44">
        <v>34.343019442804049</v>
      </c>
      <c r="BP289" s="44">
        <v>0</v>
      </c>
      <c r="BQ289" s="44">
        <v>0</v>
      </c>
      <c r="BR289" s="44">
        <v>0</v>
      </c>
      <c r="BS289" s="44">
        <v>34.343019442804049</v>
      </c>
      <c r="BT289" s="64">
        <v>2018</v>
      </c>
      <c r="BU289" s="44">
        <v>0</v>
      </c>
      <c r="BV289" s="44">
        <v>0</v>
      </c>
      <c r="BW289" s="44">
        <v>482.702</v>
      </c>
      <c r="BX289" s="44">
        <v>0</v>
      </c>
      <c r="BY289" s="44">
        <v>0</v>
      </c>
      <c r="BZ289" s="44">
        <v>0</v>
      </c>
      <c r="CA289" s="44">
        <v>0</v>
      </c>
      <c r="CB289" s="44">
        <v>0</v>
      </c>
      <c r="CC289" s="44">
        <v>0</v>
      </c>
      <c r="CD289" s="44">
        <v>0</v>
      </c>
      <c r="CE289" s="44">
        <v>0</v>
      </c>
      <c r="CF289" s="44">
        <v>0</v>
      </c>
      <c r="CG289" s="44">
        <v>126.27401121627911</v>
      </c>
      <c r="CH289" s="44">
        <v>0</v>
      </c>
      <c r="CI289" s="44">
        <v>0</v>
      </c>
      <c r="CJ289" s="44">
        <v>0</v>
      </c>
      <c r="CK289" s="44">
        <v>0</v>
      </c>
      <c r="CL289" s="44">
        <v>0</v>
      </c>
      <c r="CM289" s="44">
        <v>0</v>
      </c>
      <c r="CN289" s="44">
        <v>0</v>
      </c>
      <c r="CO289" s="44">
        <v>0</v>
      </c>
      <c r="CP289" s="44">
        <v>0</v>
      </c>
      <c r="CQ289" s="44">
        <v>0</v>
      </c>
      <c r="CR289" s="44">
        <v>0</v>
      </c>
      <c r="CS289" s="44">
        <v>0</v>
      </c>
      <c r="CT289" s="44">
        <v>0</v>
      </c>
      <c r="CU289" s="44">
        <v>0</v>
      </c>
      <c r="CV289" s="44">
        <v>0</v>
      </c>
      <c r="CW289" s="44">
        <v>0</v>
      </c>
      <c r="CX289" s="44">
        <v>0</v>
      </c>
      <c r="CY289" s="44">
        <v>0</v>
      </c>
      <c r="CZ289" s="44">
        <v>0</v>
      </c>
      <c r="DA289" s="44">
        <v>0</v>
      </c>
      <c r="DB289" s="44">
        <v>0</v>
      </c>
      <c r="DC289" s="44">
        <v>0</v>
      </c>
      <c r="DD289" s="44">
        <v>0</v>
      </c>
      <c r="DE289" s="44">
        <v>0</v>
      </c>
      <c r="DF289" s="44">
        <v>0</v>
      </c>
      <c r="DG289" s="44">
        <v>0</v>
      </c>
      <c r="DH289" s="44">
        <v>0</v>
      </c>
      <c r="DI289" s="44">
        <v>0</v>
      </c>
      <c r="DJ289" s="44">
        <v>0</v>
      </c>
      <c r="DK289" s="44">
        <v>0</v>
      </c>
      <c r="DL289" s="44">
        <v>0</v>
      </c>
      <c r="DM289" s="44">
        <v>0</v>
      </c>
      <c r="DN289" s="44">
        <v>0</v>
      </c>
      <c r="DO289" s="44">
        <v>0</v>
      </c>
      <c r="DP289" s="44">
        <v>0</v>
      </c>
      <c r="DQ289" s="44">
        <v>0</v>
      </c>
      <c r="DR289" s="44">
        <v>0</v>
      </c>
      <c r="DS289" s="44">
        <v>0</v>
      </c>
      <c r="DT289" s="44">
        <v>0</v>
      </c>
      <c r="DU289" s="44">
        <v>34.343019442804049</v>
      </c>
      <c r="DV289" s="44">
        <v>0</v>
      </c>
      <c r="DW289" s="44">
        <v>0</v>
      </c>
      <c r="DX289" s="44">
        <v>0</v>
      </c>
      <c r="DY289" s="44">
        <v>0</v>
      </c>
      <c r="DZ289" s="44">
        <v>0</v>
      </c>
      <c r="EA289" s="44">
        <v>0</v>
      </c>
      <c r="EB289" s="44">
        <v>0</v>
      </c>
    </row>
    <row r="290" spans="2:132" x14ac:dyDescent="0.25">
      <c r="B290" s="41" t="s">
        <v>379</v>
      </c>
      <c r="C290" s="47" t="s">
        <v>101</v>
      </c>
      <c r="D290" s="46">
        <v>5</v>
      </c>
      <c r="E290" s="86" t="s">
        <v>52</v>
      </c>
      <c r="F290" s="43">
        <v>4361.8999999999996</v>
      </c>
      <c r="G290" s="43">
        <v>442.8682558139534</v>
      </c>
      <c r="H290" s="44">
        <v>442.8682558139534</v>
      </c>
      <c r="I290" s="44">
        <v>294.28081521326158</v>
      </c>
      <c r="J290" s="44">
        <v>294.28081521326158</v>
      </c>
      <c r="K290" s="44">
        <v>491.5837639534883</v>
      </c>
      <c r="L290" s="44">
        <v>491.5837639534883</v>
      </c>
      <c r="M290" s="44">
        <v>410.01859999999999</v>
      </c>
      <c r="N290" s="44">
        <v>2974.8157999999999</v>
      </c>
      <c r="O290" s="44">
        <v>479.80899999999997</v>
      </c>
      <c r="P290" s="44">
        <v>88.485077511627892</v>
      </c>
      <c r="Q290" s="44">
        <v>88.485077511627892</v>
      </c>
      <c r="R290" s="44">
        <v>58.797306879609657</v>
      </c>
      <c r="S290" s="44">
        <v>58.797306879609657</v>
      </c>
      <c r="T290" s="44">
        <v>275.28690781395346</v>
      </c>
      <c r="U290" s="44">
        <v>275.28690781395346</v>
      </c>
      <c r="V290" s="44">
        <v>182.92495473656339</v>
      </c>
      <c r="W290" s="44">
        <v>182.92495473656339</v>
      </c>
      <c r="X290" s="44">
        <v>108.14842806976743</v>
      </c>
      <c r="Y290" s="44">
        <v>108.14842806976743</v>
      </c>
      <c r="Z290" s="44">
        <v>71.86337507507848</v>
      </c>
      <c r="AA290" s="44">
        <v>71.86337507507848</v>
      </c>
      <c r="AB290" s="44">
        <v>6.9734248345682399</v>
      </c>
      <c r="AC290" s="44">
        <v>16.262493022256781</v>
      </c>
      <c r="AD290" s="44">
        <v>6.6766833522461857</v>
      </c>
      <c r="AE290" s="44">
        <v>24.065480363770178</v>
      </c>
      <c r="AF290" s="44">
        <v>74.870383353951667</v>
      </c>
      <c r="AG290" s="44">
        <v>29.413364889052442</v>
      </c>
      <c r="AH290" s="44">
        <v>133.69711313205653</v>
      </c>
      <c r="AJ290" s="63" t="s">
        <v>63</v>
      </c>
      <c r="AK290" s="44">
        <v>0</v>
      </c>
      <c r="AL290" s="44">
        <v>0</v>
      </c>
      <c r="AM290" s="44">
        <v>479.80899999999997</v>
      </c>
      <c r="AN290" s="44">
        <v>479.80899999999997</v>
      </c>
      <c r="AO290" s="44">
        <v>0</v>
      </c>
      <c r="AP290" s="44">
        <v>0</v>
      </c>
      <c r="AQ290" s="44">
        <v>0</v>
      </c>
      <c r="AR290" s="44">
        <v>0</v>
      </c>
      <c r="AS290" s="44">
        <v>0</v>
      </c>
      <c r="AT290" s="44">
        <v>0</v>
      </c>
      <c r="AU290" s="44">
        <v>0</v>
      </c>
      <c r="AV290" s="44">
        <v>0</v>
      </c>
      <c r="AW290" s="44">
        <v>0</v>
      </c>
      <c r="AX290" s="44">
        <v>0</v>
      </c>
      <c r="AY290" s="44">
        <v>108.14842806976743</v>
      </c>
      <c r="AZ290" s="44">
        <v>0</v>
      </c>
      <c r="BA290" s="44">
        <v>0</v>
      </c>
      <c r="BB290" s="44">
        <v>0</v>
      </c>
      <c r="BC290" s="44">
        <v>108.14842806976743</v>
      </c>
      <c r="BD290" s="44">
        <v>108.14842806976743</v>
      </c>
      <c r="BE290" s="44">
        <v>0</v>
      </c>
      <c r="BF290" s="44">
        <v>0</v>
      </c>
      <c r="BG290" s="44">
        <v>0</v>
      </c>
      <c r="BH290" s="44">
        <v>108.14842806976743</v>
      </c>
      <c r="BI290" s="44">
        <v>71.86337507507848</v>
      </c>
      <c r="BJ290" s="44">
        <v>0</v>
      </c>
      <c r="BK290" s="44">
        <v>0</v>
      </c>
      <c r="BL290" s="44">
        <v>0</v>
      </c>
      <c r="BM290" s="44">
        <v>71.86337507507848</v>
      </c>
      <c r="BN290" s="44">
        <v>6.6766833522461857</v>
      </c>
      <c r="BO290" s="44">
        <v>29.413364889052442</v>
      </c>
      <c r="BP290" s="44">
        <v>0</v>
      </c>
      <c r="BQ290" s="44">
        <v>0</v>
      </c>
      <c r="BR290" s="44">
        <v>0</v>
      </c>
      <c r="BS290" s="44">
        <v>29.413364889052442</v>
      </c>
      <c r="BT290" s="64">
        <v>2018</v>
      </c>
      <c r="BU290" s="44">
        <v>0</v>
      </c>
      <c r="BV290" s="44">
        <v>0</v>
      </c>
      <c r="BW290" s="44">
        <v>479.80899999999997</v>
      </c>
      <c r="BX290" s="44">
        <v>0</v>
      </c>
      <c r="BY290" s="44">
        <v>0</v>
      </c>
      <c r="BZ290" s="44">
        <v>0</v>
      </c>
      <c r="CA290" s="44">
        <v>0</v>
      </c>
      <c r="CB290" s="44">
        <v>0</v>
      </c>
      <c r="CC290" s="44">
        <v>0</v>
      </c>
      <c r="CD290" s="44">
        <v>0</v>
      </c>
      <c r="CE290" s="44">
        <v>0</v>
      </c>
      <c r="CF290" s="44">
        <v>0</v>
      </c>
      <c r="CG290" s="44">
        <v>108.14842806976743</v>
      </c>
      <c r="CH290" s="44">
        <v>0</v>
      </c>
      <c r="CI290" s="44">
        <v>0</v>
      </c>
      <c r="CJ290" s="44">
        <v>0</v>
      </c>
      <c r="CK290" s="44">
        <v>0</v>
      </c>
      <c r="CL290" s="44">
        <v>0</v>
      </c>
      <c r="CM290" s="44">
        <v>0</v>
      </c>
      <c r="CN290" s="44">
        <v>0</v>
      </c>
      <c r="CO290" s="44">
        <v>0</v>
      </c>
      <c r="CP290" s="44">
        <v>0</v>
      </c>
      <c r="CQ290" s="44">
        <v>0</v>
      </c>
      <c r="CR290" s="44">
        <v>0</v>
      </c>
      <c r="CS290" s="44">
        <v>0</v>
      </c>
      <c r="CT290" s="44">
        <v>0</v>
      </c>
      <c r="CU290" s="44">
        <v>0</v>
      </c>
      <c r="CV290" s="44">
        <v>0</v>
      </c>
      <c r="CW290" s="44">
        <v>0</v>
      </c>
      <c r="CX290" s="44">
        <v>0</v>
      </c>
      <c r="CY290" s="44">
        <v>0</v>
      </c>
      <c r="CZ290" s="44">
        <v>0</v>
      </c>
      <c r="DA290" s="44">
        <v>0</v>
      </c>
      <c r="DB290" s="44">
        <v>0</v>
      </c>
      <c r="DC290" s="44">
        <v>0</v>
      </c>
      <c r="DD290" s="44">
        <v>0</v>
      </c>
      <c r="DE290" s="44">
        <v>0</v>
      </c>
      <c r="DF290" s="44">
        <v>0</v>
      </c>
      <c r="DG290" s="44">
        <v>0</v>
      </c>
      <c r="DH290" s="44">
        <v>0</v>
      </c>
      <c r="DI290" s="44">
        <v>0</v>
      </c>
      <c r="DJ290" s="44">
        <v>0</v>
      </c>
      <c r="DK290" s="44">
        <v>0</v>
      </c>
      <c r="DL290" s="44">
        <v>0</v>
      </c>
      <c r="DM290" s="44">
        <v>0</v>
      </c>
      <c r="DN290" s="44">
        <v>0</v>
      </c>
      <c r="DO290" s="44">
        <v>0</v>
      </c>
      <c r="DP290" s="44">
        <v>0</v>
      </c>
      <c r="DQ290" s="44">
        <v>0</v>
      </c>
      <c r="DR290" s="44">
        <v>0</v>
      </c>
      <c r="DS290" s="44">
        <v>0</v>
      </c>
      <c r="DT290" s="44">
        <v>0</v>
      </c>
      <c r="DU290" s="44">
        <v>29.413364889052442</v>
      </c>
      <c r="DV290" s="44">
        <v>0</v>
      </c>
      <c r="DW290" s="44">
        <v>0</v>
      </c>
      <c r="DX290" s="44">
        <v>0</v>
      </c>
      <c r="DY290" s="44">
        <v>0</v>
      </c>
      <c r="DZ290" s="44">
        <v>0</v>
      </c>
      <c r="EA290" s="44">
        <v>0</v>
      </c>
      <c r="EB290" s="44">
        <v>0</v>
      </c>
    </row>
    <row r="291" spans="2:132" x14ac:dyDescent="0.25">
      <c r="B291" s="41" t="s">
        <v>380</v>
      </c>
      <c r="C291" s="47" t="s">
        <v>101</v>
      </c>
      <c r="D291" s="46">
        <v>5</v>
      </c>
      <c r="E291" s="86" t="s">
        <v>52</v>
      </c>
      <c r="F291" s="43">
        <v>4326.24</v>
      </c>
      <c r="G291" s="43">
        <v>572.58623255813961</v>
      </c>
      <c r="H291" s="44">
        <v>572.58623255813961</v>
      </c>
      <c r="I291" s="44">
        <v>380.47690500509913</v>
      </c>
      <c r="J291" s="44">
        <v>380.47690500509913</v>
      </c>
      <c r="K291" s="44">
        <v>635.57071813953507</v>
      </c>
      <c r="L291" s="44">
        <v>635.57071813953507</v>
      </c>
      <c r="M291" s="44">
        <v>406.66656</v>
      </c>
      <c r="N291" s="44">
        <v>2950.4956799999995</v>
      </c>
      <c r="O291" s="44">
        <v>475.88639999999998</v>
      </c>
      <c r="P291" s="44">
        <v>114.40272926511631</v>
      </c>
      <c r="Q291" s="44">
        <v>114.40272926511631</v>
      </c>
      <c r="R291" s="44">
        <v>76.01928562001882</v>
      </c>
      <c r="S291" s="44">
        <v>76.01928562001882</v>
      </c>
      <c r="T291" s="44">
        <v>355.9196021581397</v>
      </c>
      <c r="U291" s="44">
        <v>355.9196021581397</v>
      </c>
      <c r="V291" s="44">
        <v>236.50444415116971</v>
      </c>
      <c r="W291" s="44">
        <v>236.50444415116971</v>
      </c>
      <c r="X291" s="44">
        <v>139.82555799069772</v>
      </c>
      <c r="Y291" s="44">
        <v>139.82555799069772</v>
      </c>
      <c r="Z291" s="44">
        <v>92.912460202245228</v>
      </c>
      <c r="AA291" s="44">
        <v>92.912460202245228</v>
      </c>
      <c r="AB291" s="44">
        <v>5.3495183055615163</v>
      </c>
      <c r="AC291" s="44">
        <v>12.47543440711876</v>
      </c>
      <c r="AD291" s="44">
        <v>5.1218792287291111</v>
      </c>
      <c r="AE291" s="44">
        <v>31.114360885648519</v>
      </c>
      <c r="AF291" s="44">
        <v>96.800233866462079</v>
      </c>
      <c r="AG291" s="44">
        <v>38.028663304681523</v>
      </c>
      <c r="AH291" s="44">
        <v>172.85756047582512</v>
      </c>
      <c r="AJ291" s="63" t="s">
        <v>63</v>
      </c>
      <c r="AK291" s="44">
        <v>0</v>
      </c>
      <c r="AL291" s="44">
        <v>0</v>
      </c>
      <c r="AM291" s="44">
        <v>475.88639999999998</v>
      </c>
      <c r="AN291" s="44">
        <v>475.88639999999998</v>
      </c>
      <c r="AO291" s="44">
        <v>0</v>
      </c>
      <c r="AP291" s="44">
        <v>0</v>
      </c>
      <c r="AQ291" s="44">
        <v>0</v>
      </c>
      <c r="AR291" s="44">
        <v>0</v>
      </c>
      <c r="AS291" s="44">
        <v>0</v>
      </c>
      <c r="AT291" s="44">
        <v>0</v>
      </c>
      <c r="AU291" s="44">
        <v>0</v>
      </c>
      <c r="AV291" s="44">
        <v>0</v>
      </c>
      <c r="AW291" s="44">
        <v>0</v>
      </c>
      <c r="AX291" s="44">
        <v>0</v>
      </c>
      <c r="AY291" s="44">
        <v>139.82555799069772</v>
      </c>
      <c r="AZ291" s="44">
        <v>0</v>
      </c>
      <c r="BA291" s="44">
        <v>0</v>
      </c>
      <c r="BB291" s="44">
        <v>0</v>
      </c>
      <c r="BC291" s="44">
        <v>139.82555799069772</v>
      </c>
      <c r="BD291" s="44">
        <v>139.82555799069772</v>
      </c>
      <c r="BE291" s="44">
        <v>0</v>
      </c>
      <c r="BF291" s="44">
        <v>0</v>
      </c>
      <c r="BG291" s="44">
        <v>0</v>
      </c>
      <c r="BH291" s="44">
        <v>139.82555799069772</v>
      </c>
      <c r="BI291" s="44">
        <v>92.912460202245228</v>
      </c>
      <c r="BJ291" s="44">
        <v>0</v>
      </c>
      <c r="BK291" s="44">
        <v>0</v>
      </c>
      <c r="BL291" s="44">
        <v>0</v>
      </c>
      <c r="BM291" s="44">
        <v>92.912460202245228</v>
      </c>
      <c r="BN291" s="44">
        <v>5.1218792287291111</v>
      </c>
      <c r="BO291" s="44">
        <v>38.028663304681523</v>
      </c>
      <c r="BP291" s="44">
        <v>0</v>
      </c>
      <c r="BQ291" s="44">
        <v>0</v>
      </c>
      <c r="BR291" s="44">
        <v>0</v>
      </c>
      <c r="BS291" s="44">
        <v>38.028663304681523</v>
      </c>
      <c r="BT291" s="64">
        <v>2018</v>
      </c>
      <c r="BU291" s="44">
        <v>0</v>
      </c>
      <c r="BV291" s="44">
        <v>0</v>
      </c>
      <c r="BW291" s="44">
        <v>475.88639999999998</v>
      </c>
      <c r="BX291" s="44">
        <v>0</v>
      </c>
      <c r="BY291" s="44">
        <v>0</v>
      </c>
      <c r="BZ291" s="44">
        <v>0</v>
      </c>
      <c r="CA291" s="44">
        <v>0</v>
      </c>
      <c r="CB291" s="44">
        <v>0</v>
      </c>
      <c r="CC291" s="44">
        <v>0</v>
      </c>
      <c r="CD291" s="44">
        <v>0</v>
      </c>
      <c r="CE291" s="44">
        <v>0</v>
      </c>
      <c r="CF291" s="44">
        <v>0</v>
      </c>
      <c r="CG291" s="44">
        <v>139.82555799069772</v>
      </c>
      <c r="CH291" s="44">
        <v>0</v>
      </c>
      <c r="CI291" s="44">
        <v>0</v>
      </c>
      <c r="CJ291" s="44">
        <v>0</v>
      </c>
      <c r="CK291" s="44">
        <v>0</v>
      </c>
      <c r="CL291" s="44">
        <v>0</v>
      </c>
      <c r="CM291" s="44">
        <v>0</v>
      </c>
      <c r="CN291" s="44">
        <v>0</v>
      </c>
      <c r="CO291" s="44">
        <v>0</v>
      </c>
      <c r="CP291" s="44">
        <v>0</v>
      </c>
      <c r="CQ291" s="44">
        <v>0</v>
      </c>
      <c r="CR291" s="44">
        <v>0</v>
      </c>
      <c r="CS291" s="44">
        <v>0</v>
      </c>
      <c r="CT291" s="44">
        <v>0</v>
      </c>
      <c r="CU291" s="44">
        <v>0</v>
      </c>
      <c r="CV291" s="44">
        <v>0</v>
      </c>
      <c r="CW291" s="44">
        <v>0</v>
      </c>
      <c r="CX291" s="44">
        <v>0</v>
      </c>
      <c r="CY291" s="44">
        <v>0</v>
      </c>
      <c r="CZ291" s="44">
        <v>0</v>
      </c>
      <c r="DA291" s="44">
        <v>0</v>
      </c>
      <c r="DB291" s="44">
        <v>0</v>
      </c>
      <c r="DC291" s="44">
        <v>0</v>
      </c>
      <c r="DD291" s="44">
        <v>0</v>
      </c>
      <c r="DE291" s="44">
        <v>0</v>
      </c>
      <c r="DF291" s="44">
        <v>0</v>
      </c>
      <c r="DG291" s="44">
        <v>0</v>
      </c>
      <c r="DH291" s="44">
        <v>0</v>
      </c>
      <c r="DI291" s="44">
        <v>0</v>
      </c>
      <c r="DJ291" s="44">
        <v>0</v>
      </c>
      <c r="DK291" s="44">
        <v>0</v>
      </c>
      <c r="DL291" s="44">
        <v>0</v>
      </c>
      <c r="DM291" s="44">
        <v>0</v>
      </c>
      <c r="DN291" s="44">
        <v>0</v>
      </c>
      <c r="DO291" s="44">
        <v>0</v>
      </c>
      <c r="DP291" s="44">
        <v>0</v>
      </c>
      <c r="DQ291" s="44">
        <v>0</v>
      </c>
      <c r="DR291" s="44">
        <v>0</v>
      </c>
      <c r="DS291" s="44">
        <v>0</v>
      </c>
      <c r="DT291" s="44">
        <v>0</v>
      </c>
      <c r="DU291" s="44">
        <v>38.028663304681523</v>
      </c>
      <c r="DV291" s="44">
        <v>0</v>
      </c>
      <c r="DW291" s="44">
        <v>0</v>
      </c>
      <c r="DX291" s="44">
        <v>0</v>
      </c>
      <c r="DY291" s="44">
        <v>0</v>
      </c>
      <c r="DZ291" s="44">
        <v>0</v>
      </c>
      <c r="EA291" s="44">
        <v>0</v>
      </c>
      <c r="EB291" s="44">
        <v>0</v>
      </c>
    </row>
    <row r="292" spans="2:132" x14ac:dyDescent="0.25">
      <c r="B292" s="41" t="s">
        <v>381</v>
      </c>
      <c r="C292" s="47" t="s">
        <v>101</v>
      </c>
      <c r="D292" s="46">
        <v>5</v>
      </c>
      <c r="E292" s="86" t="s">
        <v>52</v>
      </c>
      <c r="F292" s="43">
        <v>5716.9</v>
      </c>
      <c r="G292" s="43">
        <v>758.1388604651163</v>
      </c>
      <c r="H292" s="44">
        <v>758.1388604651163</v>
      </c>
      <c r="I292" s="44">
        <v>503.77447237097323</v>
      </c>
      <c r="J292" s="44">
        <v>503.77447237097323</v>
      </c>
      <c r="K292" s="44">
        <v>841.53413511627912</v>
      </c>
      <c r="L292" s="44">
        <v>841.53413511627912</v>
      </c>
      <c r="M292" s="44">
        <v>514.52099999999996</v>
      </c>
      <c r="N292" s="44">
        <v>3784.5877999999998</v>
      </c>
      <c r="O292" s="44">
        <v>577.40689999999995</v>
      </c>
      <c r="P292" s="44">
        <v>151.47614432093025</v>
      </c>
      <c r="Q292" s="44">
        <v>151.47614432093025</v>
      </c>
      <c r="R292" s="44">
        <v>100.65413957972046</v>
      </c>
      <c r="S292" s="44">
        <v>100.65413957972046</v>
      </c>
      <c r="T292" s="44">
        <v>471.25911566511633</v>
      </c>
      <c r="U292" s="44">
        <v>471.25911566511633</v>
      </c>
      <c r="V292" s="44">
        <v>313.14621202579696</v>
      </c>
      <c r="W292" s="44">
        <v>313.14621202579696</v>
      </c>
      <c r="X292" s="44">
        <v>185.1375097255814</v>
      </c>
      <c r="Y292" s="44">
        <v>185.1375097255814</v>
      </c>
      <c r="Z292" s="44">
        <v>123.02172615299166</v>
      </c>
      <c r="AA292" s="44">
        <v>123.02172615299166</v>
      </c>
      <c r="AB292" s="44">
        <v>5.1117718769279943</v>
      </c>
      <c r="AC292" s="44">
        <v>12.08568922330833</v>
      </c>
      <c r="AD292" s="44">
        <v>4.6935359960884311</v>
      </c>
      <c r="AE292" s="44">
        <v>41.197298790363</v>
      </c>
      <c r="AF292" s="44">
        <v>128.16937401446268</v>
      </c>
      <c r="AG292" s="44">
        <v>50.352254077110331</v>
      </c>
      <c r="AH292" s="44">
        <v>228.87388216868334</v>
      </c>
      <c r="AJ292" s="63" t="s">
        <v>63</v>
      </c>
      <c r="AK292" s="44">
        <v>0</v>
      </c>
      <c r="AL292" s="44">
        <v>0</v>
      </c>
      <c r="AM292" s="44">
        <v>577.40689999999995</v>
      </c>
      <c r="AN292" s="44">
        <v>577.40689999999995</v>
      </c>
      <c r="AO292" s="44">
        <v>0</v>
      </c>
      <c r="AP292" s="44">
        <v>0</v>
      </c>
      <c r="AQ292" s="44">
        <v>0</v>
      </c>
      <c r="AR292" s="44">
        <v>0</v>
      </c>
      <c r="AS292" s="44">
        <v>0</v>
      </c>
      <c r="AT292" s="44">
        <v>0</v>
      </c>
      <c r="AU292" s="44">
        <v>0</v>
      </c>
      <c r="AV292" s="44">
        <v>0</v>
      </c>
      <c r="AW292" s="44">
        <v>0</v>
      </c>
      <c r="AX292" s="44">
        <v>0</v>
      </c>
      <c r="AY292" s="44">
        <v>185.1375097255814</v>
      </c>
      <c r="AZ292" s="44">
        <v>0</v>
      </c>
      <c r="BA292" s="44">
        <v>0</v>
      </c>
      <c r="BB292" s="44">
        <v>0</v>
      </c>
      <c r="BC292" s="44">
        <v>185.1375097255814</v>
      </c>
      <c r="BD292" s="44">
        <v>185.1375097255814</v>
      </c>
      <c r="BE292" s="44">
        <v>0</v>
      </c>
      <c r="BF292" s="44">
        <v>0</v>
      </c>
      <c r="BG292" s="44">
        <v>0</v>
      </c>
      <c r="BH292" s="44">
        <v>185.1375097255814</v>
      </c>
      <c r="BI292" s="44">
        <v>123.02172615299166</v>
      </c>
      <c r="BJ292" s="44">
        <v>0</v>
      </c>
      <c r="BK292" s="44">
        <v>0</v>
      </c>
      <c r="BL292" s="44">
        <v>0</v>
      </c>
      <c r="BM292" s="44">
        <v>123.02172615299166</v>
      </c>
      <c r="BN292" s="44">
        <v>4.6935359960884311</v>
      </c>
      <c r="BO292" s="44">
        <v>50.352254077110331</v>
      </c>
      <c r="BP292" s="44">
        <v>0</v>
      </c>
      <c r="BQ292" s="44">
        <v>0</v>
      </c>
      <c r="BR292" s="44">
        <v>0</v>
      </c>
      <c r="BS292" s="44">
        <v>50.352254077110331</v>
      </c>
      <c r="BT292" s="64">
        <v>2018</v>
      </c>
      <c r="BU292" s="44">
        <v>0</v>
      </c>
      <c r="BV292" s="44">
        <v>0</v>
      </c>
      <c r="BW292" s="44">
        <v>577.40689999999995</v>
      </c>
      <c r="BX292" s="44">
        <v>0</v>
      </c>
      <c r="BY292" s="44">
        <v>0</v>
      </c>
      <c r="BZ292" s="44">
        <v>0</v>
      </c>
      <c r="CA292" s="44">
        <v>0</v>
      </c>
      <c r="CB292" s="44">
        <v>0</v>
      </c>
      <c r="CC292" s="44">
        <v>0</v>
      </c>
      <c r="CD292" s="44">
        <v>0</v>
      </c>
      <c r="CE292" s="44">
        <v>0</v>
      </c>
      <c r="CF292" s="44">
        <v>0</v>
      </c>
      <c r="CG292" s="44">
        <v>185.1375097255814</v>
      </c>
      <c r="CH292" s="44">
        <v>0</v>
      </c>
      <c r="CI292" s="44">
        <v>0</v>
      </c>
      <c r="CJ292" s="44">
        <v>0</v>
      </c>
      <c r="CK292" s="44">
        <v>0</v>
      </c>
      <c r="CL292" s="44">
        <v>0</v>
      </c>
      <c r="CM292" s="44">
        <v>0</v>
      </c>
      <c r="CN292" s="44">
        <v>0</v>
      </c>
      <c r="CO292" s="44">
        <v>0</v>
      </c>
      <c r="CP292" s="44">
        <v>0</v>
      </c>
      <c r="CQ292" s="44">
        <v>0</v>
      </c>
      <c r="CR292" s="44">
        <v>0</v>
      </c>
      <c r="CS292" s="44">
        <v>0</v>
      </c>
      <c r="CT292" s="44">
        <v>0</v>
      </c>
      <c r="CU292" s="44">
        <v>0</v>
      </c>
      <c r="CV292" s="44">
        <v>0</v>
      </c>
      <c r="CW292" s="44">
        <v>0</v>
      </c>
      <c r="CX292" s="44">
        <v>0</v>
      </c>
      <c r="CY292" s="44">
        <v>0</v>
      </c>
      <c r="CZ292" s="44">
        <v>0</v>
      </c>
      <c r="DA292" s="44">
        <v>0</v>
      </c>
      <c r="DB292" s="44">
        <v>0</v>
      </c>
      <c r="DC292" s="44">
        <v>0</v>
      </c>
      <c r="DD292" s="44">
        <v>0</v>
      </c>
      <c r="DE292" s="44">
        <v>0</v>
      </c>
      <c r="DF292" s="44">
        <v>0</v>
      </c>
      <c r="DG292" s="44">
        <v>0</v>
      </c>
      <c r="DH292" s="44">
        <v>0</v>
      </c>
      <c r="DI292" s="44">
        <v>0</v>
      </c>
      <c r="DJ292" s="44">
        <v>0</v>
      </c>
      <c r="DK292" s="44">
        <v>0</v>
      </c>
      <c r="DL292" s="44">
        <v>0</v>
      </c>
      <c r="DM292" s="44">
        <v>0</v>
      </c>
      <c r="DN292" s="44">
        <v>0</v>
      </c>
      <c r="DO292" s="44">
        <v>0</v>
      </c>
      <c r="DP292" s="44">
        <v>0</v>
      </c>
      <c r="DQ292" s="44">
        <v>0</v>
      </c>
      <c r="DR292" s="44">
        <v>0</v>
      </c>
      <c r="DS292" s="44">
        <v>0</v>
      </c>
      <c r="DT292" s="44">
        <v>0</v>
      </c>
      <c r="DU292" s="44">
        <v>50.352254077110331</v>
      </c>
      <c r="DV292" s="44">
        <v>0</v>
      </c>
      <c r="DW292" s="44">
        <v>0</v>
      </c>
      <c r="DX292" s="44">
        <v>0</v>
      </c>
      <c r="DY292" s="44">
        <v>0</v>
      </c>
      <c r="DZ292" s="44">
        <v>0</v>
      </c>
      <c r="EA292" s="44">
        <v>0</v>
      </c>
      <c r="EB292" s="44">
        <v>0</v>
      </c>
    </row>
    <row r="293" spans="2:132" x14ac:dyDescent="0.25">
      <c r="B293" s="41" t="s">
        <v>382</v>
      </c>
      <c r="C293" s="47" t="s">
        <v>101</v>
      </c>
      <c r="D293" s="46">
        <v>5</v>
      </c>
      <c r="E293" s="86" t="s">
        <v>52</v>
      </c>
      <c r="F293" s="43">
        <v>4382.8</v>
      </c>
      <c r="G293" s="43">
        <v>581.28977906976741</v>
      </c>
      <c r="H293" s="44">
        <v>581.28977906976741</v>
      </c>
      <c r="I293" s="44">
        <v>386.2603106320862</v>
      </c>
      <c r="J293" s="44">
        <v>386.2603106320862</v>
      </c>
      <c r="K293" s="44">
        <v>645.23165476744191</v>
      </c>
      <c r="L293" s="44">
        <v>645.23165476744191</v>
      </c>
      <c r="M293" s="44">
        <v>411.98320000000001</v>
      </c>
      <c r="N293" s="44">
        <v>2989.0696000000003</v>
      </c>
      <c r="O293" s="44">
        <v>482.108</v>
      </c>
      <c r="P293" s="44">
        <v>116.14169785813954</v>
      </c>
      <c r="Q293" s="44">
        <v>116.14169785813954</v>
      </c>
      <c r="R293" s="44">
        <v>77.174810064290824</v>
      </c>
      <c r="S293" s="44">
        <v>77.174810064290824</v>
      </c>
      <c r="T293" s="44">
        <v>361.32972666976752</v>
      </c>
      <c r="U293" s="44">
        <v>361.32972666976752</v>
      </c>
      <c r="V293" s="44">
        <v>240.09940908890485</v>
      </c>
      <c r="W293" s="44">
        <v>240.09940908890485</v>
      </c>
      <c r="X293" s="44">
        <v>141.95096404883722</v>
      </c>
      <c r="Y293" s="44">
        <v>141.95096404883722</v>
      </c>
      <c r="Z293" s="44">
        <v>94.324767856355464</v>
      </c>
      <c r="AA293" s="44">
        <v>94.324767856355464</v>
      </c>
      <c r="AB293" s="44">
        <v>5.3383118099907927</v>
      </c>
      <c r="AC293" s="44">
        <v>12.44930011007731</v>
      </c>
      <c r="AD293" s="44">
        <v>5.1111496053103327</v>
      </c>
      <c r="AE293" s="44">
        <v>31.587311983228947</v>
      </c>
      <c r="AF293" s="44">
        <v>98.271637281156742</v>
      </c>
      <c r="AG293" s="44">
        <v>38.606714646168712</v>
      </c>
      <c r="AH293" s="44">
        <v>175.48506657349415</v>
      </c>
      <c r="AJ293" s="63" t="s">
        <v>63</v>
      </c>
      <c r="AK293" s="44">
        <v>0</v>
      </c>
      <c r="AL293" s="44">
        <v>0</v>
      </c>
      <c r="AM293" s="44">
        <v>482.108</v>
      </c>
      <c r="AN293" s="44">
        <v>482.108</v>
      </c>
      <c r="AO293" s="44">
        <v>0</v>
      </c>
      <c r="AP293" s="44">
        <v>0</v>
      </c>
      <c r="AQ293" s="44">
        <v>0</v>
      </c>
      <c r="AR293" s="44">
        <v>0</v>
      </c>
      <c r="AS293" s="44">
        <v>0</v>
      </c>
      <c r="AT293" s="44">
        <v>0</v>
      </c>
      <c r="AU293" s="44">
        <v>0</v>
      </c>
      <c r="AV293" s="44">
        <v>0</v>
      </c>
      <c r="AW293" s="44">
        <v>0</v>
      </c>
      <c r="AX293" s="44">
        <v>0</v>
      </c>
      <c r="AY293" s="44">
        <v>141.95096404883722</v>
      </c>
      <c r="AZ293" s="44">
        <v>0</v>
      </c>
      <c r="BA293" s="44">
        <v>0</v>
      </c>
      <c r="BB293" s="44">
        <v>0</v>
      </c>
      <c r="BC293" s="44">
        <v>141.95096404883722</v>
      </c>
      <c r="BD293" s="44">
        <v>141.95096404883722</v>
      </c>
      <c r="BE293" s="44">
        <v>0</v>
      </c>
      <c r="BF293" s="44">
        <v>0</v>
      </c>
      <c r="BG293" s="44">
        <v>0</v>
      </c>
      <c r="BH293" s="44">
        <v>141.95096404883722</v>
      </c>
      <c r="BI293" s="44">
        <v>94.324767856355464</v>
      </c>
      <c r="BJ293" s="44">
        <v>0</v>
      </c>
      <c r="BK293" s="44">
        <v>0</v>
      </c>
      <c r="BL293" s="44">
        <v>0</v>
      </c>
      <c r="BM293" s="44">
        <v>94.324767856355464</v>
      </c>
      <c r="BN293" s="44">
        <v>5.1111496053103327</v>
      </c>
      <c r="BO293" s="44">
        <v>38.606714646168712</v>
      </c>
      <c r="BP293" s="44">
        <v>0</v>
      </c>
      <c r="BQ293" s="44">
        <v>0</v>
      </c>
      <c r="BR293" s="44">
        <v>0</v>
      </c>
      <c r="BS293" s="44">
        <v>38.606714646168712</v>
      </c>
      <c r="BT293" s="64">
        <v>2018</v>
      </c>
      <c r="BU293" s="44">
        <v>0</v>
      </c>
      <c r="BV293" s="44">
        <v>0</v>
      </c>
      <c r="BW293" s="44">
        <v>482.108</v>
      </c>
      <c r="BX293" s="44">
        <v>0</v>
      </c>
      <c r="BY293" s="44">
        <v>0</v>
      </c>
      <c r="BZ293" s="44">
        <v>0</v>
      </c>
      <c r="CA293" s="44">
        <v>0</v>
      </c>
      <c r="CB293" s="44">
        <v>0</v>
      </c>
      <c r="CC293" s="44">
        <v>0</v>
      </c>
      <c r="CD293" s="44">
        <v>0</v>
      </c>
      <c r="CE293" s="44">
        <v>0</v>
      </c>
      <c r="CF293" s="44">
        <v>0</v>
      </c>
      <c r="CG293" s="44">
        <v>141.95096404883722</v>
      </c>
      <c r="CH293" s="44">
        <v>0</v>
      </c>
      <c r="CI293" s="44">
        <v>0</v>
      </c>
      <c r="CJ293" s="44">
        <v>0</v>
      </c>
      <c r="CK293" s="44">
        <v>0</v>
      </c>
      <c r="CL293" s="44">
        <v>0</v>
      </c>
      <c r="CM293" s="44">
        <v>0</v>
      </c>
      <c r="CN293" s="44">
        <v>0</v>
      </c>
      <c r="CO293" s="44">
        <v>0</v>
      </c>
      <c r="CP293" s="44">
        <v>0</v>
      </c>
      <c r="CQ293" s="44">
        <v>0</v>
      </c>
      <c r="CR293" s="44">
        <v>0</v>
      </c>
      <c r="CS293" s="44">
        <v>0</v>
      </c>
      <c r="CT293" s="44">
        <v>0</v>
      </c>
      <c r="CU293" s="44">
        <v>0</v>
      </c>
      <c r="CV293" s="44">
        <v>0</v>
      </c>
      <c r="CW293" s="44">
        <v>0</v>
      </c>
      <c r="CX293" s="44">
        <v>0</v>
      </c>
      <c r="CY293" s="44">
        <v>0</v>
      </c>
      <c r="CZ293" s="44">
        <v>0</v>
      </c>
      <c r="DA293" s="44">
        <v>0</v>
      </c>
      <c r="DB293" s="44">
        <v>0</v>
      </c>
      <c r="DC293" s="44">
        <v>0</v>
      </c>
      <c r="DD293" s="44">
        <v>0</v>
      </c>
      <c r="DE293" s="44">
        <v>0</v>
      </c>
      <c r="DF293" s="44">
        <v>0</v>
      </c>
      <c r="DG293" s="44">
        <v>0</v>
      </c>
      <c r="DH293" s="44">
        <v>0</v>
      </c>
      <c r="DI293" s="44">
        <v>0</v>
      </c>
      <c r="DJ293" s="44">
        <v>0</v>
      </c>
      <c r="DK293" s="44">
        <v>0</v>
      </c>
      <c r="DL293" s="44">
        <v>0</v>
      </c>
      <c r="DM293" s="44">
        <v>0</v>
      </c>
      <c r="DN293" s="44">
        <v>0</v>
      </c>
      <c r="DO293" s="44">
        <v>0</v>
      </c>
      <c r="DP293" s="44">
        <v>0</v>
      </c>
      <c r="DQ293" s="44">
        <v>0</v>
      </c>
      <c r="DR293" s="44">
        <v>0</v>
      </c>
      <c r="DS293" s="44">
        <v>0</v>
      </c>
      <c r="DT293" s="44">
        <v>0</v>
      </c>
      <c r="DU293" s="44">
        <v>38.606714646168712</v>
      </c>
      <c r="DV293" s="44">
        <v>0</v>
      </c>
      <c r="DW293" s="44">
        <v>0</v>
      </c>
      <c r="DX293" s="44">
        <v>0</v>
      </c>
      <c r="DY293" s="44">
        <v>0</v>
      </c>
      <c r="DZ293" s="44">
        <v>0</v>
      </c>
      <c r="EA293" s="44">
        <v>0</v>
      </c>
      <c r="EB293" s="44">
        <v>0</v>
      </c>
    </row>
    <row r="294" spans="2:132" x14ac:dyDescent="0.25">
      <c r="B294" s="41" t="s">
        <v>383</v>
      </c>
      <c r="C294" s="47" t="s">
        <v>101</v>
      </c>
      <c r="D294" s="46">
        <v>5</v>
      </c>
      <c r="E294" s="86" t="s">
        <v>52</v>
      </c>
      <c r="F294" s="43">
        <v>4389.75</v>
      </c>
      <c r="G294" s="43">
        <v>526.95656976744192</v>
      </c>
      <c r="H294" s="44">
        <v>526.95656976744192</v>
      </c>
      <c r="I294" s="44">
        <v>350.15652374572579</v>
      </c>
      <c r="J294" s="44">
        <v>350.15652374572579</v>
      </c>
      <c r="K294" s="44">
        <v>584.92179244186059</v>
      </c>
      <c r="L294" s="44">
        <v>584.92179244186059</v>
      </c>
      <c r="M294" s="44">
        <v>412.63650000000001</v>
      </c>
      <c r="N294" s="44">
        <v>2993.8094999999998</v>
      </c>
      <c r="O294" s="44">
        <v>482.8725</v>
      </c>
      <c r="P294" s="44">
        <v>105.2859226395349</v>
      </c>
      <c r="Q294" s="44">
        <v>105.2859226395349</v>
      </c>
      <c r="R294" s="44">
        <v>69.961273444396014</v>
      </c>
      <c r="S294" s="44">
        <v>69.961273444396014</v>
      </c>
      <c r="T294" s="44">
        <v>327.55620376744196</v>
      </c>
      <c r="U294" s="44">
        <v>327.55620376744196</v>
      </c>
      <c r="V294" s="44">
        <v>217.65729516034321</v>
      </c>
      <c r="W294" s="44">
        <v>217.65729516034321</v>
      </c>
      <c r="X294" s="44">
        <v>128.68279433720934</v>
      </c>
      <c r="Y294" s="44">
        <v>128.68279433720934</v>
      </c>
      <c r="Z294" s="44">
        <v>85.508223098706253</v>
      </c>
      <c r="AA294" s="44">
        <v>85.508223098706253</v>
      </c>
      <c r="AB294" s="44">
        <v>5.8980701706059744</v>
      </c>
      <c r="AC294" s="44">
        <v>13.754694037682166</v>
      </c>
      <c r="AD294" s="44">
        <v>5.6470884612184848</v>
      </c>
      <c r="AE294" s="44">
        <v>28.634843016667869</v>
      </c>
      <c r="AF294" s="44">
        <v>89.086178274077824</v>
      </c>
      <c r="AG294" s="44">
        <v>34.998141464816293</v>
      </c>
      <c r="AH294" s="44">
        <v>159.08246120371038</v>
      </c>
      <c r="AJ294" s="63" t="s">
        <v>63</v>
      </c>
      <c r="AK294" s="44">
        <v>0</v>
      </c>
      <c r="AL294" s="44">
        <v>0</v>
      </c>
      <c r="AM294" s="44">
        <v>482.8725</v>
      </c>
      <c r="AN294" s="44">
        <v>482.8725</v>
      </c>
      <c r="AO294" s="44">
        <v>0</v>
      </c>
      <c r="AP294" s="44">
        <v>0</v>
      </c>
      <c r="AQ294" s="44">
        <v>0</v>
      </c>
      <c r="AR294" s="44">
        <v>0</v>
      </c>
      <c r="AS294" s="44">
        <v>0</v>
      </c>
      <c r="AT294" s="44">
        <v>0</v>
      </c>
      <c r="AU294" s="44">
        <v>0</v>
      </c>
      <c r="AV294" s="44">
        <v>0</v>
      </c>
      <c r="AW294" s="44">
        <v>0</v>
      </c>
      <c r="AX294" s="44">
        <v>0</v>
      </c>
      <c r="AY294" s="44">
        <v>128.68279433720934</v>
      </c>
      <c r="AZ294" s="44">
        <v>0</v>
      </c>
      <c r="BA294" s="44">
        <v>0</v>
      </c>
      <c r="BB294" s="44">
        <v>0</v>
      </c>
      <c r="BC294" s="44">
        <v>128.68279433720934</v>
      </c>
      <c r="BD294" s="44">
        <v>128.68279433720934</v>
      </c>
      <c r="BE294" s="44">
        <v>0</v>
      </c>
      <c r="BF294" s="44">
        <v>0</v>
      </c>
      <c r="BG294" s="44">
        <v>0</v>
      </c>
      <c r="BH294" s="44">
        <v>128.68279433720934</v>
      </c>
      <c r="BI294" s="44">
        <v>85.508223098706253</v>
      </c>
      <c r="BJ294" s="44">
        <v>0</v>
      </c>
      <c r="BK294" s="44">
        <v>0</v>
      </c>
      <c r="BL294" s="44">
        <v>0</v>
      </c>
      <c r="BM294" s="44">
        <v>85.508223098706253</v>
      </c>
      <c r="BN294" s="44">
        <v>5.6470884612184848</v>
      </c>
      <c r="BO294" s="44">
        <v>34.998141464816293</v>
      </c>
      <c r="BP294" s="44">
        <v>0</v>
      </c>
      <c r="BQ294" s="44">
        <v>0</v>
      </c>
      <c r="BR294" s="44">
        <v>0</v>
      </c>
      <c r="BS294" s="44">
        <v>34.998141464816293</v>
      </c>
      <c r="BT294" s="64">
        <v>2018</v>
      </c>
      <c r="BU294" s="44">
        <v>0</v>
      </c>
      <c r="BV294" s="44">
        <v>0</v>
      </c>
      <c r="BW294" s="44">
        <v>482.8725</v>
      </c>
      <c r="BX294" s="44">
        <v>0</v>
      </c>
      <c r="BY294" s="44">
        <v>0</v>
      </c>
      <c r="BZ294" s="44">
        <v>0</v>
      </c>
      <c r="CA294" s="44">
        <v>0</v>
      </c>
      <c r="CB294" s="44">
        <v>0</v>
      </c>
      <c r="CC294" s="44">
        <v>0</v>
      </c>
      <c r="CD294" s="44">
        <v>0</v>
      </c>
      <c r="CE294" s="44">
        <v>0</v>
      </c>
      <c r="CF294" s="44">
        <v>0</v>
      </c>
      <c r="CG294" s="44">
        <v>128.68279433720934</v>
      </c>
      <c r="CH294" s="44">
        <v>0</v>
      </c>
      <c r="CI294" s="44">
        <v>0</v>
      </c>
      <c r="CJ294" s="44">
        <v>0</v>
      </c>
      <c r="CK294" s="44">
        <v>0</v>
      </c>
      <c r="CL294" s="44">
        <v>0</v>
      </c>
      <c r="CM294" s="44">
        <v>0</v>
      </c>
      <c r="CN294" s="44">
        <v>0</v>
      </c>
      <c r="CO294" s="44">
        <v>0</v>
      </c>
      <c r="CP294" s="44">
        <v>0</v>
      </c>
      <c r="CQ294" s="44">
        <v>0</v>
      </c>
      <c r="CR294" s="44">
        <v>0</v>
      </c>
      <c r="CS294" s="44">
        <v>0</v>
      </c>
      <c r="CT294" s="44">
        <v>0</v>
      </c>
      <c r="CU294" s="44">
        <v>0</v>
      </c>
      <c r="CV294" s="44">
        <v>0</v>
      </c>
      <c r="CW294" s="44">
        <v>0</v>
      </c>
      <c r="CX294" s="44">
        <v>0</v>
      </c>
      <c r="CY294" s="44">
        <v>0</v>
      </c>
      <c r="CZ294" s="44">
        <v>0</v>
      </c>
      <c r="DA294" s="44">
        <v>0</v>
      </c>
      <c r="DB294" s="44">
        <v>0</v>
      </c>
      <c r="DC294" s="44">
        <v>0</v>
      </c>
      <c r="DD294" s="44">
        <v>0</v>
      </c>
      <c r="DE294" s="44">
        <v>0</v>
      </c>
      <c r="DF294" s="44">
        <v>0</v>
      </c>
      <c r="DG294" s="44">
        <v>0</v>
      </c>
      <c r="DH294" s="44">
        <v>0</v>
      </c>
      <c r="DI294" s="44">
        <v>0</v>
      </c>
      <c r="DJ294" s="44">
        <v>0</v>
      </c>
      <c r="DK294" s="44">
        <v>0</v>
      </c>
      <c r="DL294" s="44">
        <v>0</v>
      </c>
      <c r="DM294" s="44">
        <v>0</v>
      </c>
      <c r="DN294" s="44">
        <v>0</v>
      </c>
      <c r="DO294" s="44">
        <v>0</v>
      </c>
      <c r="DP294" s="44">
        <v>0</v>
      </c>
      <c r="DQ294" s="44">
        <v>0</v>
      </c>
      <c r="DR294" s="44">
        <v>0</v>
      </c>
      <c r="DS294" s="44">
        <v>0</v>
      </c>
      <c r="DT294" s="44">
        <v>0</v>
      </c>
      <c r="DU294" s="44">
        <v>34.998141464816293</v>
      </c>
      <c r="DV294" s="44">
        <v>0</v>
      </c>
      <c r="DW294" s="44">
        <v>0</v>
      </c>
      <c r="DX294" s="44">
        <v>0</v>
      </c>
      <c r="DY294" s="44">
        <v>0</v>
      </c>
      <c r="DZ294" s="44">
        <v>0</v>
      </c>
      <c r="EA294" s="44">
        <v>0</v>
      </c>
      <c r="EB294" s="44">
        <v>0</v>
      </c>
    </row>
    <row r="295" spans="2:132" x14ac:dyDescent="0.25">
      <c r="B295" s="41" t="s">
        <v>384</v>
      </c>
      <c r="C295" s="47" t="s">
        <v>101</v>
      </c>
      <c r="D295" s="46">
        <v>5</v>
      </c>
      <c r="E295" s="86" t="s">
        <v>52</v>
      </c>
      <c r="F295" s="43">
        <v>2678.7</v>
      </c>
      <c r="G295" s="43">
        <v>294.11646511627907</v>
      </c>
      <c r="H295" s="44">
        <v>294.11646511627907</v>
      </c>
      <c r="I295" s="44">
        <v>195.43697699214141</v>
      </c>
      <c r="J295" s="44">
        <v>195.43697699214141</v>
      </c>
      <c r="K295" s="44">
        <v>326.46927627906979</v>
      </c>
      <c r="L295" s="44">
        <v>326.46927627906979</v>
      </c>
      <c r="M295" s="44">
        <v>262.51259999999996</v>
      </c>
      <c r="N295" s="44">
        <v>1896.5195999999999</v>
      </c>
      <c r="O295" s="44">
        <v>302.69309999999996</v>
      </c>
      <c r="P295" s="44">
        <v>58.764469730232562</v>
      </c>
      <c r="Q295" s="44">
        <v>58.764469730232562</v>
      </c>
      <c r="R295" s="44">
        <v>39.048308003029859</v>
      </c>
      <c r="S295" s="44">
        <v>39.048308003029859</v>
      </c>
      <c r="T295" s="44">
        <v>182.82279471627911</v>
      </c>
      <c r="U295" s="44">
        <v>182.82279471627911</v>
      </c>
      <c r="V295" s="44">
        <v>121.48362489831513</v>
      </c>
      <c r="W295" s="44">
        <v>121.48362489831513</v>
      </c>
      <c r="X295" s="44">
        <v>71.823240781395356</v>
      </c>
      <c r="Y295" s="44">
        <v>71.823240781395356</v>
      </c>
      <c r="Z295" s="44">
        <v>47.725709781480937</v>
      </c>
      <c r="AA295" s="44">
        <v>47.725709781480937</v>
      </c>
      <c r="AB295" s="44">
        <v>6.7227650422044132</v>
      </c>
      <c r="AC295" s="44">
        <v>15.611318822495088</v>
      </c>
      <c r="AD295" s="44">
        <v>6.3423488385175224</v>
      </c>
      <c r="AE295" s="44">
        <v>15.982301560333021</v>
      </c>
      <c r="AF295" s="44">
        <v>49.722715965480511</v>
      </c>
      <c r="AG295" s="44">
        <v>19.533924129295915</v>
      </c>
      <c r="AH295" s="44">
        <v>88.790564224072327</v>
      </c>
      <c r="AJ295" s="63" t="s">
        <v>63</v>
      </c>
      <c r="AK295" s="44">
        <v>0</v>
      </c>
      <c r="AL295" s="44">
        <v>0</v>
      </c>
      <c r="AM295" s="44">
        <v>302.69309999999996</v>
      </c>
      <c r="AN295" s="44">
        <v>302.69309999999996</v>
      </c>
      <c r="AO295" s="44">
        <v>0</v>
      </c>
      <c r="AP295" s="44">
        <v>0</v>
      </c>
      <c r="AQ295" s="44">
        <v>0</v>
      </c>
      <c r="AR295" s="44">
        <v>0</v>
      </c>
      <c r="AS295" s="44">
        <v>0</v>
      </c>
      <c r="AT295" s="44">
        <v>0</v>
      </c>
      <c r="AU295" s="44">
        <v>0</v>
      </c>
      <c r="AV295" s="44">
        <v>0</v>
      </c>
      <c r="AW295" s="44">
        <v>0</v>
      </c>
      <c r="AX295" s="44">
        <v>0</v>
      </c>
      <c r="AY295" s="44">
        <v>71.823240781395356</v>
      </c>
      <c r="AZ295" s="44">
        <v>0</v>
      </c>
      <c r="BA295" s="44">
        <v>0</v>
      </c>
      <c r="BB295" s="44">
        <v>0</v>
      </c>
      <c r="BC295" s="44">
        <v>71.823240781395356</v>
      </c>
      <c r="BD295" s="44">
        <v>71.823240781395356</v>
      </c>
      <c r="BE295" s="44">
        <v>0</v>
      </c>
      <c r="BF295" s="44">
        <v>0</v>
      </c>
      <c r="BG295" s="44">
        <v>0</v>
      </c>
      <c r="BH295" s="44">
        <v>71.823240781395356</v>
      </c>
      <c r="BI295" s="44">
        <v>47.725709781480937</v>
      </c>
      <c r="BJ295" s="44">
        <v>0</v>
      </c>
      <c r="BK295" s="44">
        <v>0</v>
      </c>
      <c r="BL295" s="44">
        <v>0</v>
      </c>
      <c r="BM295" s="44">
        <v>47.725709781480937</v>
      </c>
      <c r="BN295" s="44">
        <v>6.3423488385175224</v>
      </c>
      <c r="BO295" s="44">
        <v>19.533924129295915</v>
      </c>
      <c r="BP295" s="44">
        <v>0</v>
      </c>
      <c r="BQ295" s="44">
        <v>0</v>
      </c>
      <c r="BR295" s="44">
        <v>0</v>
      </c>
      <c r="BS295" s="44">
        <v>19.533924129295915</v>
      </c>
      <c r="BT295" s="64">
        <v>2018</v>
      </c>
      <c r="BU295" s="44">
        <v>0</v>
      </c>
      <c r="BV295" s="44">
        <v>0</v>
      </c>
      <c r="BW295" s="44">
        <v>302.69309999999996</v>
      </c>
      <c r="BX295" s="44">
        <v>0</v>
      </c>
      <c r="BY295" s="44">
        <v>0</v>
      </c>
      <c r="BZ295" s="44">
        <v>0</v>
      </c>
      <c r="CA295" s="44">
        <v>0</v>
      </c>
      <c r="CB295" s="44">
        <v>0</v>
      </c>
      <c r="CC295" s="44">
        <v>0</v>
      </c>
      <c r="CD295" s="44">
        <v>0</v>
      </c>
      <c r="CE295" s="44">
        <v>0</v>
      </c>
      <c r="CF295" s="44">
        <v>0</v>
      </c>
      <c r="CG295" s="44">
        <v>71.823240781395356</v>
      </c>
      <c r="CH295" s="44">
        <v>0</v>
      </c>
      <c r="CI295" s="44">
        <v>0</v>
      </c>
      <c r="CJ295" s="44">
        <v>0</v>
      </c>
      <c r="CK295" s="44">
        <v>0</v>
      </c>
      <c r="CL295" s="44">
        <v>0</v>
      </c>
      <c r="CM295" s="44">
        <v>0</v>
      </c>
      <c r="CN295" s="44">
        <v>0</v>
      </c>
      <c r="CO295" s="44">
        <v>0</v>
      </c>
      <c r="CP295" s="44">
        <v>0</v>
      </c>
      <c r="CQ295" s="44">
        <v>0</v>
      </c>
      <c r="CR295" s="44">
        <v>0</v>
      </c>
      <c r="CS295" s="44">
        <v>0</v>
      </c>
      <c r="CT295" s="44">
        <v>0</v>
      </c>
      <c r="CU295" s="44">
        <v>0</v>
      </c>
      <c r="CV295" s="44">
        <v>0</v>
      </c>
      <c r="CW295" s="44">
        <v>0</v>
      </c>
      <c r="CX295" s="44">
        <v>0</v>
      </c>
      <c r="CY295" s="44">
        <v>0</v>
      </c>
      <c r="CZ295" s="44">
        <v>0</v>
      </c>
      <c r="DA295" s="44">
        <v>0</v>
      </c>
      <c r="DB295" s="44">
        <v>0</v>
      </c>
      <c r="DC295" s="44">
        <v>0</v>
      </c>
      <c r="DD295" s="44">
        <v>0</v>
      </c>
      <c r="DE295" s="44">
        <v>0</v>
      </c>
      <c r="DF295" s="44">
        <v>0</v>
      </c>
      <c r="DG295" s="44">
        <v>0</v>
      </c>
      <c r="DH295" s="44">
        <v>0</v>
      </c>
      <c r="DI295" s="44">
        <v>0</v>
      </c>
      <c r="DJ295" s="44">
        <v>0</v>
      </c>
      <c r="DK295" s="44">
        <v>0</v>
      </c>
      <c r="DL295" s="44">
        <v>0</v>
      </c>
      <c r="DM295" s="44">
        <v>0</v>
      </c>
      <c r="DN295" s="44">
        <v>0</v>
      </c>
      <c r="DO295" s="44">
        <v>0</v>
      </c>
      <c r="DP295" s="44">
        <v>0</v>
      </c>
      <c r="DQ295" s="44">
        <v>0</v>
      </c>
      <c r="DR295" s="44">
        <v>0</v>
      </c>
      <c r="DS295" s="44">
        <v>0</v>
      </c>
      <c r="DT295" s="44">
        <v>0</v>
      </c>
      <c r="DU295" s="44">
        <v>19.533924129295915</v>
      </c>
      <c r="DV295" s="44">
        <v>0</v>
      </c>
      <c r="DW295" s="44">
        <v>0</v>
      </c>
      <c r="DX295" s="44">
        <v>0</v>
      </c>
      <c r="DY295" s="44">
        <v>0</v>
      </c>
      <c r="DZ295" s="44">
        <v>0</v>
      </c>
      <c r="EA295" s="44">
        <v>0</v>
      </c>
      <c r="EB295" s="44">
        <v>0</v>
      </c>
    </row>
    <row r="296" spans="2:132" x14ac:dyDescent="0.25">
      <c r="B296" s="41" t="s">
        <v>385</v>
      </c>
      <c r="C296" s="47" t="s">
        <v>101</v>
      </c>
      <c r="D296" s="46">
        <v>5</v>
      </c>
      <c r="E296" s="86" t="s">
        <v>52</v>
      </c>
      <c r="F296" s="43">
        <v>5358.3</v>
      </c>
      <c r="G296" s="43">
        <v>635.02527906976752</v>
      </c>
      <c r="H296" s="44">
        <v>635.02527906976752</v>
      </c>
      <c r="I296" s="44">
        <v>421.96692662520752</v>
      </c>
      <c r="J296" s="44">
        <v>421.96692662520752</v>
      </c>
      <c r="K296" s="44">
        <v>704.87805976744198</v>
      </c>
      <c r="L296" s="44">
        <v>704.87805976744198</v>
      </c>
      <c r="M296" s="44">
        <v>482.24700000000001</v>
      </c>
      <c r="N296" s="44">
        <v>3547.1946000000003</v>
      </c>
      <c r="O296" s="44">
        <v>541.18830000000003</v>
      </c>
      <c r="P296" s="44">
        <v>126.87805075813955</v>
      </c>
      <c r="Q296" s="44">
        <v>126.87805075813955</v>
      </c>
      <c r="R296" s="44">
        <v>84.308991939716464</v>
      </c>
      <c r="S296" s="44">
        <v>84.308991939716464</v>
      </c>
      <c r="T296" s="44">
        <v>394.73171346976756</v>
      </c>
      <c r="U296" s="44">
        <v>394.73171346976756</v>
      </c>
      <c r="V296" s="44">
        <v>262.29464159022905</v>
      </c>
      <c r="W296" s="44">
        <v>262.29464159022905</v>
      </c>
      <c r="X296" s="44">
        <v>155.07317314883724</v>
      </c>
      <c r="Y296" s="44">
        <v>155.07317314883724</v>
      </c>
      <c r="Z296" s="44">
        <v>103.04432348187568</v>
      </c>
      <c r="AA296" s="44">
        <v>103.04432348187568</v>
      </c>
      <c r="AB296" s="44">
        <v>5.719994853512441</v>
      </c>
      <c r="AC296" s="44">
        <v>13.523702117947268</v>
      </c>
      <c r="AD296" s="44">
        <v>5.2519952745886958</v>
      </c>
      <c r="AE296" s="44">
        <v>34.507301400195935</v>
      </c>
      <c r="AF296" s="44">
        <v>107.3560488006096</v>
      </c>
      <c r="AG296" s="44">
        <v>42.175590600239481</v>
      </c>
      <c r="AH296" s="44">
        <v>191.70723000108853</v>
      </c>
      <c r="AJ296" s="63" t="s">
        <v>63</v>
      </c>
      <c r="AK296" s="44">
        <v>0</v>
      </c>
      <c r="AL296" s="44">
        <v>0</v>
      </c>
      <c r="AM296" s="44">
        <v>541.18830000000003</v>
      </c>
      <c r="AN296" s="44">
        <v>541.18830000000003</v>
      </c>
      <c r="AO296" s="44">
        <v>0</v>
      </c>
      <c r="AP296" s="44">
        <v>0</v>
      </c>
      <c r="AQ296" s="44">
        <v>0</v>
      </c>
      <c r="AR296" s="44">
        <v>0</v>
      </c>
      <c r="AS296" s="44">
        <v>0</v>
      </c>
      <c r="AT296" s="44">
        <v>0</v>
      </c>
      <c r="AU296" s="44">
        <v>0</v>
      </c>
      <c r="AV296" s="44">
        <v>0</v>
      </c>
      <c r="AW296" s="44">
        <v>0</v>
      </c>
      <c r="AX296" s="44">
        <v>0</v>
      </c>
      <c r="AY296" s="44">
        <v>155.07317314883724</v>
      </c>
      <c r="AZ296" s="44">
        <v>0</v>
      </c>
      <c r="BA296" s="44">
        <v>0</v>
      </c>
      <c r="BB296" s="44">
        <v>0</v>
      </c>
      <c r="BC296" s="44">
        <v>155.07317314883724</v>
      </c>
      <c r="BD296" s="44">
        <v>155.07317314883724</v>
      </c>
      <c r="BE296" s="44">
        <v>0</v>
      </c>
      <c r="BF296" s="44">
        <v>0</v>
      </c>
      <c r="BG296" s="44">
        <v>0</v>
      </c>
      <c r="BH296" s="44">
        <v>155.07317314883724</v>
      </c>
      <c r="BI296" s="44">
        <v>103.04432348187568</v>
      </c>
      <c r="BJ296" s="44">
        <v>0</v>
      </c>
      <c r="BK296" s="44">
        <v>0</v>
      </c>
      <c r="BL296" s="44">
        <v>0</v>
      </c>
      <c r="BM296" s="44">
        <v>103.04432348187568</v>
      </c>
      <c r="BN296" s="44">
        <v>5.2519952745886958</v>
      </c>
      <c r="BO296" s="44">
        <v>42.175590600239481</v>
      </c>
      <c r="BP296" s="44">
        <v>0</v>
      </c>
      <c r="BQ296" s="44">
        <v>0</v>
      </c>
      <c r="BR296" s="44">
        <v>0</v>
      </c>
      <c r="BS296" s="44">
        <v>42.175590600239481</v>
      </c>
      <c r="BT296" s="64">
        <v>2018</v>
      </c>
      <c r="BU296" s="44">
        <v>0</v>
      </c>
      <c r="BV296" s="44">
        <v>0</v>
      </c>
      <c r="BW296" s="44">
        <v>541.18830000000003</v>
      </c>
      <c r="BX296" s="44">
        <v>0</v>
      </c>
      <c r="BY296" s="44">
        <v>0</v>
      </c>
      <c r="BZ296" s="44">
        <v>0</v>
      </c>
      <c r="CA296" s="44">
        <v>0</v>
      </c>
      <c r="CB296" s="44">
        <v>0</v>
      </c>
      <c r="CC296" s="44">
        <v>0</v>
      </c>
      <c r="CD296" s="44">
        <v>0</v>
      </c>
      <c r="CE296" s="44">
        <v>0</v>
      </c>
      <c r="CF296" s="44">
        <v>0</v>
      </c>
      <c r="CG296" s="44">
        <v>155.07317314883724</v>
      </c>
      <c r="CH296" s="44">
        <v>0</v>
      </c>
      <c r="CI296" s="44">
        <v>0</v>
      </c>
      <c r="CJ296" s="44">
        <v>0</v>
      </c>
      <c r="CK296" s="44">
        <v>0</v>
      </c>
      <c r="CL296" s="44">
        <v>0</v>
      </c>
      <c r="CM296" s="44">
        <v>0</v>
      </c>
      <c r="CN296" s="44">
        <v>0</v>
      </c>
      <c r="CO296" s="44">
        <v>0</v>
      </c>
      <c r="CP296" s="44">
        <v>0</v>
      </c>
      <c r="CQ296" s="44">
        <v>0</v>
      </c>
      <c r="CR296" s="44">
        <v>0</v>
      </c>
      <c r="CS296" s="44">
        <v>0</v>
      </c>
      <c r="CT296" s="44">
        <v>0</v>
      </c>
      <c r="CU296" s="44">
        <v>0</v>
      </c>
      <c r="CV296" s="44">
        <v>0</v>
      </c>
      <c r="CW296" s="44">
        <v>0</v>
      </c>
      <c r="CX296" s="44">
        <v>0</v>
      </c>
      <c r="CY296" s="44">
        <v>0</v>
      </c>
      <c r="CZ296" s="44">
        <v>0</v>
      </c>
      <c r="DA296" s="44">
        <v>0</v>
      </c>
      <c r="DB296" s="44">
        <v>0</v>
      </c>
      <c r="DC296" s="44">
        <v>0</v>
      </c>
      <c r="DD296" s="44">
        <v>0</v>
      </c>
      <c r="DE296" s="44">
        <v>0</v>
      </c>
      <c r="DF296" s="44">
        <v>0</v>
      </c>
      <c r="DG296" s="44">
        <v>0</v>
      </c>
      <c r="DH296" s="44">
        <v>0</v>
      </c>
      <c r="DI296" s="44">
        <v>0</v>
      </c>
      <c r="DJ296" s="44">
        <v>0</v>
      </c>
      <c r="DK296" s="44">
        <v>0</v>
      </c>
      <c r="DL296" s="44">
        <v>0</v>
      </c>
      <c r="DM296" s="44">
        <v>0</v>
      </c>
      <c r="DN296" s="44">
        <v>0</v>
      </c>
      <c r="DO296" s="44">
        <v>0</v>
      </c>
      <c r="DP296" s="44">
        <v>0</v>
      </c>
      <c r="DQ296" s="44">
        <v>0</v>
      </c>
      <c r="DR296" s="44">
        <v>0</v>
      </c>
      <c r="DS296" s="44">
        <v>0</v>
      </c>
      <c r="DT296" s="44">
        <v>0</v>
      </c>
      <c r="DU296" s="44">
        <v>42.175590600239481</v>
      </c>
      <c r="DV296" s="44">
        <v>0</v>
      </c>
      <c r="DW296" s="44">
        <v>0</v>
      </c>
      <c r="DX296" s="44">
        <v>0</v>
      </c>
      <c r="DY296" s="44">
        <v>0</v>
      </c>
      <c r="DZ296" s="44">
        <v>0</v>
      </c>
      <c r="EA296" s="44">
        <v>0</v>
      </c>
      <c r="EB296" s="44">
        <v>0</v>
      </c>
    </row>
    <row r="297" spans="2:132" x14ac:dyDescent="0.25">
      <c r="B297" s="41" t="s">
        <v>386</v>
      </c>
      <c r="C297" s="47" t="s">
        <v>101</v>
      </c>
      <c r="D297" s="46">
        <v>5</v>
      </c>
      <c r="E297" s="86" t="s">
        <v>52</v>
      </c>
      <c r="F297" s="43">
        <v>5632</v>
      </c>
      <c r="G297" s="43">
        <v>584.82956976744185</v>
      </c>
      <c r="H297" s="44">
        <v>584.82956976744185</v>
      </c>
      <c r="I297" s="44">
        <v>388.612460461117</v>
      </c>
      <c r="J297" s="44">
        <v>388.612460461117</v>
      </c>
      <c r="K297" s="44">
        <v>649.16082244186055</v>
      </c>
      <c r="L297" s="44">
        <v>649.16082244186055</v>
      </c>
      <c r="M297" s="44">
        <v>506.88</v>
      </c>
      <c r="N297" s="44">
        <v>3728.384</v>
      </c>
      <c r="O297" s="44">
        <v>568.83199999999999</v>
      </c>
      <c r="P297" s="44">
        <v>116.84894803953489</v>
      </c>
      <c r="Q297" s="44">
        <v>116.84894803953489</v>
      </c>
      <c r="R297" s="44">
        <v>77.644769600131184</v>
      </c>
      <c r="S297" s="44">
        <v>77.644769600131184</v>
      </c>
      <c r="T297" s="44">
        <v>363.53006056744192</v>
      </c>
      <c r="U297" s="44">
        <v>363.53006056744192</v>
      </c>
      <c r="V297" s="44">
        <v>241.56150542263038</v>
      </c>
      <c r="W297" s="44">
        <v>241.56150542263038</v>
      </c>
      <c r="X297" s="44">
        <v>142.81538093720931</v>
      </c>
      <c r="Y297" s="44">
        <v>142.81538093720931</v>
      </c>
      <c r="Z297" s="44">
        <v>94.899162844604774</v>
      </c>
      <c r="AA297" s="44">
        <v>94.899162844604774</v>
      </c>
      <c r="AB297" s="44">
        <v>6.5281924669288172</v>
      </c>
      <c r="AC297" s="44">
        <v>15.434512189667416</v>
      </c>
      <c r="AD297" s="44">
        <v>5.9940676287255501</v>
      </c>
      <c r="AE297" s="44">
        <v>31.779664364345479</v>
      </c>
      <c r="AF297" s="44">
        <v>98.870066911297059</v>
      </c>
      <c r="AG297" s="44">
        <v>38.841812000866696</v>
      </c>
      <c r="AH297" s="44">
        <v>176.55369091303047</v>
      </c>
      <c r="AJ297" s="63" t="s">
        <v>63</v>
      </c>
      <c r="AK297" s="44">
        <v>0</v>
      </c>
      <c r="AL297" s="44">
        <v>0</v>
      </c>
      <c r="AM297" s="44">
        <v>568.83199999999999</v>
      </c>
      <c r="AN297" s="44">
        <v>568.83199999999999</v>
      </c>
      <c r="AO297" s="44">
        <v>0</v>
      </c>
      <c r="AP297" s="44">
        <v>0</v>
      </c>
      <c r="AQ297" s="44">
        <v>0</v>
      </c>
      <c r="AR297" s="44">
        <v>0</v>
      </c>
      <c r="AS297" s="44">
        <v>0</v>
      </c>
      <c r="AT297" s="44">
        <v>0</v>
      </c>
      <c r="AU297" s="44">
        <v>0</v>
      </c>
      <c r="AV297" s="44">
        <v>0</v>
      </c>
      <c r="AW297" s="44">
        <v>0</v>
      </c>
      <c r="AX297" s="44">
        <v>0</v>
      </c>
      <c r="AY297" s="44">
        <v>142.81538093720931</v>
      </c>
      <c r="AZ297" s="44">
        <v>0</v>
      </c>
      <c r="BA297" s="44">
        <v>0</v>
      </c>
      <c r="BB297" s="44">
        <v>0</v>
      </c>
      <c r="BC297" s="44">
        <v>142.81538093720931</v>
      </c>
      <c r="BD297" s="44">
        <v>142.81538093720931</v>
      </c>
      <c r="BE297" s="44">
        <v>0</v>
      </c>
      <c r="BF297" s="44">
        <v>0</v>
      </c>
      <c r="BG297" s="44">
        <v>0</v>
      </c>
      <c r="BH297" s="44">
        <v>142.81538093720931</v>
      </c>
      <c r="BI297" s="44">
        <v>94.899162844604774</v>
      </c>
      <c r="BJ297" s="44">
        <v>0</v>
      </c>
      <c r="BK297" s="44">
        <v>0</v>
      </c>
      <c r="BL297" s="44">
        <v>0</v>
      </c>
      <c r="BM297" s="44">
        <v>94.899162844604774</v>
      </c>
      <c r="BN297" s="44">
        <v>5.9940676287255501</v>
      </c>
      <c r="BO297" s="44">
        <v>38.841812000866696</v>
      </c>
      <c r="BP297" s="44">
        <v>0</v>
      </c>
      <c r="BQ297" s="44">
        <v>0</v>
      </c>
      <c r="BR297" s="44">
        <v>0</v>
      </c>
      <c r="BS297" s="44">
        <v>38.841812000866696</v>
      </c>
      <c r="BT297" s="64">
        <v>2018</v>
      </c>
      <c r="BU297" s="44">
        <v>0</v>
      </c>
      <c r="BV297" s="44">
        <v>0</v>
      </c>
      <c r="BW297" s="44">
        <v>568.83199999999999</v>
      </c>
      <c r="BX297" s="44">
        <v>0</v>
      </c>
      <c r="BY297" s="44">
        <v>0</v>
      </c>
      <c r="BZ297" s="44">
        <v>0</v>
      </c>
      <c r="CA297" s="44">
        <v>0</v>
      </c>
      <c r="CB297" s="44">
        <v>0</v>
      </c>
      <c r="CC297" s="44">
        <v>0</v>
      </c>
      <c r="CD297" s="44">
        <v>0</v>
      </c>
      <c r="CE297" s="44">
        <v>0</v>
      </c>
      <c r="CF297" s="44">
        <v>0</v>
      </c>
      <c r="CG297" s="44">
        <v>142.81538093720931</v>
      </c>
      <c r="CH297" s="44">
        <v>0</v>
      </c>
      <c r="CI297" s="44">
        <v>0</v>
      </c>
      <c r="CJ297" s="44">
        <v>0</v>
      </c>
      <c r="CK297" s="44">
        <v>0</v>
      </c>
      <c r="CL297" s="44">
        <v>0</v>
      </c>
      <c r="CM297" s="44">
        <v>0</v>
      </c>
      <c r="CN297" s="44">
        <v>0</v>
      </c>
      <c r="CO297" s="44">
        <v>0</v>
      </c>
      <c r="CP297" s="44">
        <v>0</v>
      </c>
      <c r="CQ297" s="44">
        <v>0</v>
      </c>
      <c r="CR297" s="44">
        <v>0</v>
      </c>
      <c r="CS297" s="44">
        <v>0</v>
      </c>
      <c r="CT297" s="44">
        <v>0</v>
      </c>
      <c r="CU297" s="44">
        <v>0</v>
      </c>
      <c r="CV297" s="44">
        <v>0</v>
      </c>
      <c r="CW297" s="44">
        <v>0</v>
      </c>
      <c r="CX297" s="44">
        <v>0</v>
      </c>
      <c r="CY297" s="44">
        <v>0</v>
      </c>
      <c r="CZ297" s="44">
        <v>0</v>
      </c>
      <c r="DA297" s="44">
        <v>0</v>
      </c>
      <c r="DB297" s="44">
        <v>0</v>
      </c>
      <c r="DC297" s="44">
        <v>0</v>
      </c>
      <c r="DD297" s="44">
        <v>0</v>
      </c>
      <c r="DE297" s="44">
        <v>0</v>
      </c>
      <c r="DF297" s="44">
        <v>0</v>
      </c>
      <c r="DG297" s="44">
        <v>0</v>
      </c>
      <c r="DH297" s="44">
        <v>0</v>
      </c>
      <c r="DI297" s="44">
        <v>0</v>
      </c>
      <c r="DJ297" s="44">
        <v>0</v>
      </c>
      <c r="DK297" s="44">
        <v>0</v>
      </c>
      <c r="DL297" s="44">
        <v>0</v>
      </c>
      <c r="DM297" s="44">
        <v>0</v>
      </c>
      <c r="DN297" s="44">
        <v>0</v>
      </c>
      <c r="DO297" s="44">
        <v>0</v>
      </c>
      <c r="DP297" s="44">
        <v>0</v>
      </c>
      <c r="DQ297" s="44">
        <v>0</v>
      </c>
      <c r="DR297" s="44">
        <v>0</v>
      </c>
      <c r="DS297" s="44">
        <v>0</v>
      </c>
      <c r="DT297" s="44">
        <v>0</v>
      </c>
      <c r="DU297" s="44">
        <v>38.841812000866696</v>
      </c>
      <c r="DV297" s="44">
        <v>0</v>
      </c>
      <c r="DW297" s="44">
        <v>0</v>
      </c>
      <c r="DX297" s="44">
        <v>0</v>
      </c>
      <c r="DY297" s="44">
        <v>0</v>
      </c>
      <c r="DZ297" s="44">
        <v>0</v>
      </c>
      <c r="EA297" s="44">
        <v>0</v>
      </c>
      <c r="EB297" s="44">
        <v>0</v>
      </c>
    </row>
    <row r="298" spans="2:132" x14ac:dyDescent="0.25">
      <c r="B298" s="41" t="s">
        <v>387</v>
      </c>
      <c r="C298" s="47" t="s">
        <v>101</v>
      </c>
      <c r="D298" s="46">
        <v>5</v>
      </c>
      <c r="E298" s="86" t="s">
        <v>52</v>
      </c>
      <c r="F298" s="43">
        <v>4374.2</v>
      </c>
      <c r="G298" s="43">
        <v>364.63617441860464</v>
      </c>
      <c r="H298" s="44">
        <v>364.63617441860464</v>
      </c>
      <c r="I298" s="44">
        <v>242.29650523705732</v>
      </c>
      <c r="J298" s="44">
        <v>242.29650523705732</v>
      </c>
      <c r="K298" s="44">
        <v>452.14885627906978</v>
      </c>
      <c r="L298" s="44">
        <v>452.14885627906978</v>
      </c>
      <c r="M298" s="44">
        <v>411.1748</v>
      </c>
      <c r="N298" s="44">
        <v>2983.2044000000001</v>
      </c>
      <c r="O298" s="44">
        <v>481.16199999999998</v>
      </c>
      <c r="P298" s="44">
        <v>81.386794130232559</v>
      </c>
      <c r="Q298" s="44">
        <v>81.386794130232559</v>
      </c>
      <c r="R298" s="44">
        <v>54.080579968911195</v>
      </c>
      <c r="S298" s="44">
        <v>54.080579968911195</v>
      </c>
      <c r="T298" s="44">
        <v>253.20335951627911</v>
      </c>
      <c r="U298" s="44">
        <v>253.20335951627911</v>
      </c>
      <c r="V298" s="44">
        <v>168.25069323661262</v>
      </c>
      <c r="W298" s="44">
        <v>168.25069323661262</v>
      </c>
      <c r="X298" s="44">
        <v>99.472748381395348</v>
      </c>
      <c r="Y298" s="44">
        <v>99.472748381395348</v>
      </c>
      <c r="Z298" s="44">
        <v>66.098486628669235</v>
      </c>
      <c r="AA298" s="44">
        <v>66.098486628669235</v>
      </c>
      <c r="AB298" s="44">
        <v>7.6030027828172013</v>
      </c>
      <c r="AC298" s="44">
        <v>17.730710897010631</v>
      </c>
      <c r="AD298" s="44">
        <v>7.2794707495058306</v>
      </c>
      <c r="AE298" s="44">
        <v>22.134944683231303</v>
      </c>
      <c r="AF298" s="44">
        <v>68.864272347830735</v>
      </c>
      <c r="AG298" s="44">
        <v>27.053821279504927</v>
      </c>
      <c r="AH298" s="44">
        <v>122.97191490684057</v>
      </c>
      <c r="AJ298" s="63" t="s">
        <v>63</v>
      </c>
      <c r="AK298" s="44">
        <v>0</v>
      </c>
      <c r="AL298" s="44">
        <v>0</v>
      </c>
      <c r="AM298" s="44">
        <v>481.16199999999998</v>
      </c>
      <c r="AN298" s="44">
        <v>481.16199999999998</v>
      </c>
      <c r="AO298" s="44">
        <v>0</v>
      </c>
      <c r="AP298" s="44">
        <v>0</v>
      </c>
      <c r="AQ298" s="44">
        <v>0</v>
      </c>
      <c r="AR298" s="44">
        <v>0</v>
      </c>
      <c r="AS298" s="44">
        <v>0</v>
      </c>
      <c r="AT298" s="44">
        <v>0</v>
      </c>
      <c r="AU298" s="44">
        <v>0</v>
      </c>
      <c r="AV298" s="44">
        <v>0</v>
      </c>
      <c r="AW298" s="44">
        <v>0</v>
      </c>
      <c r="AX298" s="44">
        <v>0</v>
      </c>
      <c r="AY298" s="44">
        <v>99.472748381395348</v>
      </c>
      <c r="AZ298" s="44">
        <v>0</v>
      </c>
      <c r="BA298" s="44">
        <v>0</v>
      </c>
      <c r="BB298" s="44">
        <v>0</v>
      </c>
      <c r="BC298" s="44">
        <v>99.472748381395348</v>
      </c>
      <c r="BD298" s="44">
        <v>99.472748381395348</v>
      </c>
      <c r="BE298" s="44">
        <v>0</v>
      </c>
      <c r="BF298" s="44">
        <v>0</v>
      </c>
      <c r="BG298" s="44">
        <v>0</v>
      </c>
      <c r="BH298" s="44">
        <v>99.472748381395348</v>
      </c>
      <c r="BI298" s="44">
        <v>66.098486628669235</v>
      </c>
      <c r="BJ298" s="44">
        <v>0</v>
      </c>
      <c r="BK298" s="44">
        <v>0</v>
      </c>
      <c r="BL298" s="44">
        <v>0</v>
      </c>
      <c r="BM298" s="44">
        <v>66.098486628669235</v>
      </c>
      <c r="BN298" s="44">
        <v>7.2794707495058306</v>
      </c>
      <c r="BO298" s="44">
        <v>27.053821279504927</v>
      </c>
      <c r="BP298" s="44">
        <v>0</v>
      </c>
      <c r="BQ298" s="44">
        <v>0</v>
      </c>
      <c r="BR298" s="44">
        <v>0</v>
      </c>
      <c r="BS298" s="44">
        <v>27.053821279504927</v>
      </c>
      <c r="BT298" s="64">
        <v>2018</v>
      </c>
      <c r="BU298" s="44">
        <v>0</v>
      </c>
      <c r="BV298" s="44">
        <v>0</v>
      </c>
      <c r="BW298" s="44">
        <v>481.16199999999998</v>
      </c>
      <c r="BX298" s="44">
        <v>0</v>
      </c>
      <c r="BY298" s="44">
        <v>0</v>
      </c>
      <c r="BZ298" s="44">
        <v>0</v>
      </c>
      <c r="CA298" s="44">
        <v>0</v>
      </c>
      <c r="CB298" s="44">
        <v>0</v>
      </c>
      <c r="CC298" s="44">
        <v>0</v>
      </c>
      <c r="CD298" s="44">
        <v>0</v>
      </c>
      <c r="CE298" s="44">
        <v>0</v>
      </c>
      <c r="CF298" s="44">
        <v>0</v>
      </c>
      <c r="CG298" s="44">
        <v>99.472748381395348</v>
      </c>
      <c r="CH298" s="44">
        <v>0</v>
      </c>
      <c r="CI298" s="44">
        <v>0</v>
      </c>
      <c r="CJ298" s="44">
        <v>0</v>
      </c>
      <c r="CK298" s="44">
        <v>0</v>
      </c>
      <c r="CL298" s="44">
        <v>0</v>
      </c>
      <c r="CM298" s="44">
        <v>0</v>
      </c>
      <c r="CN298" s="44">
        <v>0</v>
      </c>
      <c r="CO298" s="44">
        <v>0</v>
      </c>
      <c r="CP298" s="44">
        <v>0</v>
      </c>
      <c r="CQ298" s="44">
        <v>0</v>
      </c>
      <c r="CR298" s="44">
        <v>0</v>
      </c>
      <c r="CS298" s="44">
        <v>0</v>
      </c>
      <c r="CT298" s="44">
        <v>0</v>
      </c>
      <c r="CU298" s="44">
        <v>0</v>
      </c>
      <c r="CV298" s="44">
        <v>0</v>
      </c>
      <c r="CW298" s="44">
        <v>0</v>
      </c>
      <c r="CX298" s="44">
        <v>0</v>
      </c>
      <c r="CY298" s="44">
        <v>0</v>
      </c>
      <c r="CZ298" s="44">
        <v>0</v>
      </c>
      <c r="DA298" s="44">
        <v>0</v>
      </c>
      <c r="DB298" s="44">
        <v>0</v>
      </c>
      <c r="DC298" s="44">
        <v>0</v>
      </c>
      <c r="DD298" s="44">
        <v>0</v>
      </c>
      <c r="DE298" s="44">
        <v>0</v>
      </c>
      <c r="DF298" s="44">
        <v>0</v>
      </c>
      <c r="DG298" s="44">
        <v>0</v>
      </c>
      <c r="DH298" s="44">
        <v>0</v>
      </c>
      <c r="DI298" s="44">
        <v>0</v>
      </c>
      <c r="DJ298" s="44">
        <v>0</v>
      </c>
      <c r="DK298" s="44">
        <v>0</v>
      </c>
      <c r="DL298" s="44">
        <v>0</v>
      </c>
      <c r="DM298" s="44">
        <v>0</v>
      </c>
      <c r="DN298" s="44">
        <v>0</v>
      </c>
      <c r="DO298" s="44">
        <v>0</v>
      </c>
      <c r="DP298" s="44">
        <v>0</v>
      </c>
      <c r="DQ298" s="44">
        <v>0</v>
      </c>
      <c r="DR298" s="44">
        <v>0</v>
      </c>
      <c r="DS298" s="44">
        <v>0</v>
      </c>
      <c r="DT298" s="44">
        <v>0</v>
      </c>
      <c r="DU298" s="44">
        <v>27.053821279504927</v>
      </c>
      <c r="DV298" s="44">
        <v>0</v>
      </c>
      <c r="DW298" s="44">
        <v>0</v>
      </c>
      <c r="DX298" s="44">
        <v>0</v>
      </c>
      <c r="DY298" s="44">
        <v>0</v>
      </c>
      <c r="DZ298" s="44">
        <v>0</v>
      </c>
      <c r="EA298" s="44">
        <v>0</v>
      </c>
      <c r="EB298" s="44">
        <v>0</v>
      </c>
    </row>
    <row r="299" spans="2:132" x14ac:dyDescent="0.25">
      <c r="B299" s="41" t="s">
        <v>388</v>
      </c>
      <c r="C299" s="47" t="s">
        <v>101</v>
      </c>
      <c r="D299" s="46">
        <v>5</v>
      </c>
      <c r="E299" s="86" t="s">
        <v>52</v>
      </c>
      <c r="F299" s="43">
        <v>4355.8999999999996</v>
      </c>
      <c r="G299" s="43">
        <v>442.6095116279069</v>
      </c>
      <c r="H299" s="44">
        <v>442.6095116279069</v>
      </c>
      <c r="I299" s="44">
        <v>294.10888270511305</v>
      </c>
      <c r="J299" s="44">
        <v>294.10888270511305</v>
      </c>
      <c r="K299" s="44">
        <v>491.29655790697672</v>
      </c>
      <c r="L299" s="44">
        <v>491.29655790697672</v>
      </c>
      <c r="M299" s="44">
        <v>409.45459999999997</v>
      </c>
      <c r="N299" s="44">
        <v>2970.7237999999998</v>
      </c>
      <c r="O299" s="44">
        <v>479.14899999999994</v>
      </c>
      <c r="P299" s="44">
        <v>88.433380423255812</v>
      </c>
      <c r="Q299" s="44">
        <v>88.433380423255812</v>
      </c>
      <c r="R299" s="44">
        <v>58.762954764481591</v>
      </c>
      <c r="S299" s="44">
        <v>58.762954764481591</v>
      </c>
      <c r="T299" s="44">
        <v>275.12607242790699</v>
      </c>
      <c r="U299" s="44">
        <v>275.12607242790699</v>
      </c>
      <c r="V299" s="44">
        <v>182.8180814894983</v>
      </c>
      <c r="W299" s="44">
        <v>182.8180814894983</v>
      </c>
      <c r="X299" s="44">
        <v>108.08524273953488</v>
      </c>
      <c r="Y299" s="44">
        <v>108.08524273953488</v>
      </c>
      <c r="Z299" s="44">
        <v>71.821389156588609</v>
      </c>
      <c r="AA299" s="44">
        <v>71.821389156588609</v>
      </c>
      <c r="AB299" s="44">
        <v>6.9679035310778623</v>
      </c>
      <c r="AC299" s="44">
        <v>16.249616973311518</v>
      </c>
      <c r="AD299" s="44">
        <v>6.6713969978405068</v>
      </c>
      <c r="AE299" s="44">
        <v>24.051420193399426</v>
      </c>
      <c r="AF299" s="44">
        <v>74.826640601687117</v>
      </c>
      <c r="AG299" s="44">
        <v>29.396180236377077</v>
      </c>
      <c r="AH299" s="44">
        <v>133.61900107444126</v>
      </c>
      <c r="AJ299" s="63" t="s">
        <v>63</v>
      </c>
      <c r="AK299" s="44">
        <v>0</v>
      </c>
      <c r="AL299" s="44">
        <v>0</v>
      </c>
      <c r="AM299" s="44">
        <v>479.14899999999994</v>
      </c>
      <c r="AN299" s="44">
        <v>479.14899999999994</v>
      </c>
      <c r="AO299" s="44">
        <v>0</v>
      </c>
      <c r="AP299" s="44">
        <v>0</v>
      </c>
      <c r="AQ299" s="44">
        <v>0</v>
      </c>
      <c r="AR299" s="44">
        <v>0</v>
      </c>
      <c r="AS299" s="44">
        <v>0</v>
      </c>
      <c r="AT299" s="44">
        <v>0</v>
      </c>
      <c r="AU299" s="44">
        <v>0</v>
      </c>
      <c r="AV299" s="44">
        <v>0</v>
      </c>
      <c r="AW299" s="44">
        <v>0</v>
      </c>
      <c r="AX299" s="44">
        <v>0</v>
      </c>
      <c r="AY299" s="44">
        <v>108.08524273953488</v>
      </c>
      <c r="AZ299" s="44">
        <v>0</v>
      </c>
      <c r="BA299" s="44">
        <v>0</v>
      </c>
      <c r="BB299" s="44">
        <v>0</v>
      </c>
      <c r="BC299" s="44">
        <v>108.08524273953488</v>
      </c>
      <c r="BD299" s="44">
        <v>108.08524273953488</v>
      </c>
      <c r="BE299" s="44">
        <v>0</v>
      </c>
      <c r="BF299" s="44">
        <v>0</v>
      </c>
      <c r="BG299" s="44">
        <v>0</v>
      </c>
      <c r="BH299" s="44">
        <v>108.08524273953488</v>
      </c>
      <c r="BI299" s="44">
        <v>71.821389156588609</v>
      </c>
      <c r="BJ299" s="44">
        <v>0</v>
      </c>
      <c r="BK299" s="44">
        <v>0</v>
      </c>
      <c r="BL299" s="44">
        <v>0</v>
      </c>
      <c r="BM299" s="44">
        <v>71.821389156588609</v>
      </c>
      <c r="BN299" s="44">
        <v>6.6713969978405068</v>
      </c>
      <c r="BO299" s="44">
        <v>29.396180236377077</v>
      </c>
      <c r="BP299" s="44">
        <v>0</v>
      </c>
      <c r="BQ299" s="44">
        <v>0</v>
      </c>
      <c r="BR299" s="44">
        <v>0</v>
      </c>
      <c r="BS299" s="44">
        <v>29.396180236377077</v>
      </c>
      <c r="BT299" s="64">
        <v>2018</v>
      </c>
      <c r="BU299" s="44">
        <v>0</v>
      </c>
      <c r="BV299" s="44">
        <v>0</v>
      </c>
      <c r="BW299" s="44">
        <v>479.14899999999994</v>
      </c>
      <c r="BX299" s="44">
        <v>0</v>
      </c>
      <c r="BY299" s="44">
        <v>0</v>
      </c>
      <c r="BZ299" s="44">
        <v>0</v>
      </c>
      <c r="CA299" s="44">
        <v>0</v>
      </c>
      <c r="CB299" s="44">
        <v>0</v>
      </c>
      <c r="CC299" s="44">
        <v>0</v>
      </c>
      <c r="CD299" s="44">
        <v>0</v>
      </c>
      <c r="CE299" s="44">
        <v>0</v>
      </c>
      <c r="CF299" s="44">
        <v>0</v>
      </c>
      <c r="CG299" s="44">
        <v>108.08524273953488</v>
      </c>
      <c r="CH299" s="44">
        <v>0</v>
      </c>
      <c r="CI299" s="44">
        <v>0</v>
      </c>
      <c r="CJ299" s="44">
        <v>0</v>
      </c>
      <c r="CK299" s="44">
        <v>0</v>
      </c>
      <c r="CL299" s="44">
        <v>0</v>
      </c>
      <c r="CM299" s="44">
        <v>0</v>
      </c>
      <c r="CN299" s="44">
        <v>0</v>
      </c>
      <c r="CO299" s="44">
        <v>0</v>
      </c>
      <c r="CP299" s="44">
        <v>0</v>
      </c>
      <c r="CQ299" s="44">
        <v>0</v>
      </c>
      <c r="CR299" s="44">
        <v>0</v>
      </c>
      <c r="CS299" s="44">
        <v>0</v>
      </c>
      <c r="CT299" s="44">
        <v>0</v>
      </c>
      <c r="CU299" s="44">
        <v>0</v>
      </c>
      <c r="CV299" s="44">
        <v>0</v>
      </c>
      <c r="CW299" s="44">
        <v>0</v>
      </c>
      <c r="CX299" s="44">
        <v>0</v>
      </c>
      <c r="CY299" s="44">
        <v>0</v>
      </c>
      <c r="CZ299" s="44">
        <v>0</v>
      </c>
      <c r="DA299" s="44">
        <v>0</v>
      </c>
      <c r="DB299" s="44">
        <v>0</v>
      </c>
      <c r="DC299" s="44">
        <v>0</v>
      </c>
      <c r="DD299" s="44">
        <v>0</v>
      </c>
      <c r="DE299" s="44">
        <v>0</v>
      </c>
      <c r="DF299" s="44">
        <v>0</v>
      </c>
      <c r="DG299" s="44">
        <v>0</v>
      </c>
      <c r="DH299" s="44">
        <v>0</v>
      </c>
      <c r="DI299" s="44">
        <v>0</v>
      </c>
      <c r="DJ299" s="44">
        <v>0</v>
      </c>
      <c r="DK299" s="44">
        <v>0</v>
      </c>
      <c r="DL299" s="44">
        <v>0</v>
      </c>
      <c r="DM299" s="44">
        <v>0</v>
      </c>
      <c r="DN299" s="44">
        <v>0</v>
      </c>
      <c r="DO299" s="44">
        <v>0</v>
      </c>
      <c r="DP299" s="44">
        <v>0</v>
      </c>
      <c r="DQ299" s="44">
        <v>0</v>
      </c>
      <c r="DR299" s="44">
        <v>0</v>
      </c>
      <c r="DS299" s="44">
        <v>0</v>
      </c>
      <c r="DT299" s="44">
        <v>0</v>
      </c>
      <c r="DU299" s="44">
        <v>29.396180236377077</v>
      </c>
      <c r="DV299" s="44">
        <v>0</v>
      </c>
      <c r="DW299" s="44">
        <v>0</v>
      </c>
      <c r="DX299" s="44">
        <v>0</v>
      </c>
      <c r="DY299" s="44">
        <v>0</v>
      </c>
      <c r="DZ299" s="44">
        <v>0</v>
      </c>
      <c r="EA299" s="44">
        <v>0</v>
      </c>
      <c r="EB299" s="44">
        <v>0</v>
      </c>
    </row>
    <row r="300" spans="2:132" x14ac:dyDescent="0.25">
      <c r="B300" s="41" t="s">
        <v>389</v>
      </c>
      <c r="C300" s="47" t="s">
        <v>101</v>
      </c>
      <c r="D300" s="46">
        <v>5</v>
      </c>
      <c r="E300" s="86" t="s">
        <v>52</v>
      </c>
      <c r="F300" s="43">
        <v>5749.2</v>
      </c>
      <c r="G300" s="43">
        <v>679.41766279069759</v>
      </c>
      <c r="H300" s="44">
        <v>679.41766279069759</v>
      </c>
      <c r="I300" s="44">
        <v>451.46515030494504</v>
      </c>
      <c r="J300" s="44">
        <v>451.46515030494504</v>
      </c>
      <c r="K300" s="44">
        <v>754.15360569767438</v>
      </c>
      <c r="L300" s="44">
        <v>754.15360569767438</v>
      </c>
      <c r="M300" s="44">
        <v>517.428</v>
      </c>
      <c r="N300" s="44">
        <v>3805.9703999999997</v>
      </c>
      <c r="O300" s="44">
        <v>580.66919999999993</v>
      </c>
      <c r="P300" s="44">
        <v>135.74764902558138</v>
      </c>
      <c r="Q300" s="44">
        <v>135.74764902558138</v>
      </c>
      <c r="R300" s="44">
        <v>90.20273703092802</v>
      </c>
      <c r="S300" s="44">
        <v>90.20273703092802</v>
      </c>
      <c r="T300" s="44">
        <v>422.32601919069771</v>
      </c>
      <c r="U300" s="44">
        <v>422.32601919069771</v>
      </c>
      <c r="V300" s="44">
        <v>280.6307374295539</v>
      </c>
      <c r="W300" s="44">
        <v>280.6307374295539</v>
      </c>
      <c r="X300" s="44">
        <v>165.91379325348836</v>
      </c>
      <c r="Y300" s="44">
        <v>165.91379325348836</v>
      </c>
      <c r="Z300" s="44">
        <v>110.24778970446759</v>
      </c>
      <c r="AA300" s="44">
        <v>110.24778970446759</v>
      </c>
      <c r="AB300" s="44">
        <v>5.7362782663965977</v>
      </c>
      <c r="AC300" s="44">
        <v>13.562200758409096</v>
      </c>
      <c r="AD300" s="44">
        <v>5.2669464082368753</v>
      </c>
      <c r="AE300" s="44">
        <v>36.919585470485657</v>
      </c>
      <c r="AF300" s="44">
        <v>114.8609325748443</v>
      </c>
      <c r="AG300" s="44">
        <v>45.123937797260254</v>
      </c>
      <c r="AH300" s="44">
        <v>205.10880816936478</v>
      </c>
      <c r="AJ300" s="63" t="s">
        <v>63</v>
      </c>
      <c r="AK300" s="44">
        <v>0</v>
      </c>
      <c r="AL300" s="44">
        <v>0</v>
      </c>
      <c r="AM300" s="44">
        <v>580.66919999999993</v>
      </c>
      <c r="AN300" s="44">
        <v>580.66919999999993</v>
      </c>
      <c r="AO300" s="44">
        <v>0</v>
      </c>
      <c r="AP300" s="44">
        <v>0</v>
      </c>
      <c r="AQ300" s="44">
        <v>0</v>
      </c>
      <c r="AR300" s="44">
        <v>0</v>
      </c>
      <c r="AS300" s="44">
        <v>0</v>
      </c>
      <c r="AT300" s="44">
        <v>0</v>
      </c>
      <c r="AU300" s="44">
        <v>0</v>
      </c>
      <c r="AV300" s="44">
        <v>0</v>
      </c>
      <c r="AW300" s="44">
        <v>0</v>
      </c>
      <c r="AX300" s="44">
        <v>0</v>
      </c>
      <c r="AY300" s="44">
        <v>165.91379325348836</v>
      </c>
      <c r="AZ300" s="44">
        <v>0</v>
      </c>
      <c r="BA300" s="44">
        <v>0</v>
      </c>
      <c r="BB300" s="44">
        <v>0</v>
      </c>
      <c r="BC300" s="44">
        <v>165.91379325348836</v>
      </c>
      <c r="BD300" s="44">
        <v>165.91379325348836</v>
      </c>
      <c r="BE300" s="44">
        <v>0</v>
      </c>
      <c r="BF300" s="44">
        <v>0</v>
      </c>
      <c r="BG300" s="44">
        <v>0</v>
      </c>
      <c r="BH300" s="44">
        <v>165.91379325348836</v>
      </c>
      <c r="BI300" s="44">
        <v>110.24778970446759</v>
      </c>
      <c r="BJ300" s="44">
        <v>0</v>
      </c>
      <c r="BK300" s="44">
        <v>0</v>
      </c>
      <c r="BL300" s="44">
        <v>0</v>
      </c>
      <c r="BM300" s="44">
        <v>110.24778970446759</v>
      </c>
      <c r="BN300" s="44">
        <v>5.2669464082368753</v>
      </c>
      <c r="BO300" s="44">
        <v>45.123937797260254</v>
      </c>
      <c r="BP300" s="44">
        <v>0</v>
      </c>
      <c r="BQ300" s="44">
        <v>0</v>
      </c>
      <c r="BR300" s="44">
        <v>0</v>
      </c>
      <c r="BS300" s="44">
        <v>45.123937797260254</v>
      </c>
      <c r="BT300" s="64">
        <v>2018</v>
      </c>
      <c r="BU300" s="44">
        <v>0</v>
      </c>
      <c r="BV300" s="44">
        <v>0</v>
      </c>
      <c r="BW300" s="44">
        <v>580.66919999999993</v>
      </c>
      <c r="BX300" s="44">
        <v>0</v>
      </c>
      <c r="BY300" s="44">
        <v>0</v>
      </c>
      <c r="BZ300" s="44">
        <v>0</v>
      </c>
      <c r="CA300" s="44">
        <v>0</v>
      </c>
      <c r="CB300" s="44">
        <v>0</v>
      </c>
      <c r="CC300" s="44">
        <v>0</v>
      </c>
      <c r="CD300" s="44">
        <v>0</v>
      </c>
      <c r="CE300" s="44">
        <v>0</v>
      </c>
      <c r="CF300" s="44">
        <v>0</v>
      </c>
      <c r="CG300" s="44">
        <v>165.91379325348836</v>
      </c>
      <c r="CH300" s="44">
        <v>0</v>
      </c>
      <c r="CI300" s="44">
        <v>0</v>
      </c>
      <c r="CJ300" s="44">
        <v>0</v>
      </c>
      <c r="CK300" s="44">
        <v>0</v>
      </c>
      <c r="CL300" s="44">
        <v>0</v>
      </c>
      <c r="CM300" s="44">
        <v>0</v>
      </c>
      <c r="CN300" s="44">
        <v>0</v>
      </c>
      <c r="CO300" s="44">
        <v>0</v>
      </c>
      <c r="CP300" s="44">
        <v>0</v>
      </c>
      <c r="CQ300" s="44">
        <v>0</v>
      </c>
      <c r="CR300" s="44">
        <v>0</v>
      </c>
      <c r="CS300" s="44">
        <v>0</v>
      </c>
      <c r="CT300" s="44">
        <v>0</v>
      </c>
      <c r="CU300" s="44">
        <v>0</v>
      </c>
      <c r="CV300" s="44">
        <v>0</v>
      </c>
      <c r="CW300" s="44">
        <v>0</v>
      </c>
      <c r="CX300" s="44">
        <v>0</v>
      </c>
      <c r="CY300" s="44">
        <v>0</v>
      </c>
      <c r="CZ300" s="44">
        <v>0</v>
      </c>
      <c r="DA300" s="44">
        <v>0</v>
      </c>
      <c r="DB300" s="44">
        <v>0</v>
      </c>
      <c r="DC300" s="44">
        <v>0</v>
      </c>
      <c r="DD300" s="44">
        <v>0</v>
      </c>
      <c r="DE300" s="44">
        <v>0</v>
      </c>
      <c r="DF300" s="44">
        <v>0</v>
      </c>
      <c r="DG300" s="44">
        <v>0</v>
      </c>
      <c r="DH300" s="44">
        <v>0</v>
      </c>
      <c r="DI300" s="44">
        <v>0</v>
      </c>
      <c r="DJ300" s="44">
        <v>0</v>
      </c>
      <c r="DK300" s="44">
        <v>0</v>
      </c>
      <c r="DL300" s="44">
        <v>0</v>
      </c>
      <c r="DM300" s="44">
        <v>0</v>
      </c>
      <c r="DN300" s="44">
        <v>0</v>
      </c>
      <c r="DO300" s="44">
        <v>0</v>
      </c>
      <c r="DP300" s="44">
        <v>0</v>
      </c>
      <c r="DQ300" s="44">
        <v>0</v>
      </c>
      <c r="DR300" s="44">
        <v>0</v>
      </c>
      <c r="DS300" s="44">
        <v>0</v>
      </c>
      <c r="DT300" s="44">
        <v>0</v>
      </c>
      <c r="DU300" s="44">
        <v>45.123937797260254</v>
      </c>
      <c r="DV300" s="44">
        <v>0</v>
      </c>
      <c r="DW300" s="44">
        <v>0</v>
      </c>
      <c r="DX300" s="44">
        <v>0</v>
      </c>
      <c r="DY300" s="44">
        <v>0</v>
      </c>
      <c r="DZ300" s="44">
        <v>0</v>
      </c>
      <c r="EA300" s="44">
        <v>0</v>
      </c>
      <c r="EB300" s="44">
        <v>0</v>
      </c>
    </row>
    <row r="301" spans="2:132" x14ac:dyDescent="0.25">
      <c r="B301" s="41" t="s">
        <v>390</v>
      </c>
      <c r="C301" s="47" t="s">
        <v>101</v>
      </c>
      <c r="D301" s="46">
        <v>5</v>
      </c>
      <c r="E301" s="86" t="s">
        <v>52</v>
      </c>
      <c r="F301" s="43">
        <v>5661.6</v>
      </c>
      <c r="G301" s="43">
        <v>671.52110465116277</v>
      </c>
      <c r="H301" s="44">
        <v>671.52110465116277</v>
      </c>
      <c r="I301" s="44">
        <v>446.21797908376493</v>
      </c>
      <c r="J301" s="44">
        <v>446.21797908376493</v>
      </c>
      <c r="K301" s="44">
        <v>745.38842616279078</v>
      </c>
      <c r="L301" s="44">
        <v>745.38842616279078</v>
      </c>
      <c r="M301" s="44">
        <v>509.54400000000004</v>
      </c>
      <c r="N301" s="44">
        <v>3747.9792000000002</v>
      </c>
      <c r="O301" s="44">
        <v>571.8216000000001</v>
      </c>
      <c r="P301" s="44">
        <v>134.16991670930233</v>
      </c>
      <c r="Q301" s="44">
        <v>134.16991670930233</v>
      </c>
      <c r="R301" s="44">
        <v>89.154352220936232</v>
      </c>
      <c r="S301" s="44">
        <v>89.154352220936232</v>
      </c>
      <c r="T301" s="44">
        <v>417.41751865116288</v>
      </c>
      <c r="U301" s="44">
        <v>417.41751865116288</v>
      </c>
      <c r="V301" s="44">
        <v>277.36909579846832</v>
      </c>
      <c r="W301" s="44">
        <v>277.36909579846832</v>
      </c>
      <c r="X301" s="44">
        <v>163.98545375581398</v>
      </c>
      <c r="Y301" s="44">
        <v>163.98545375581398</v>
      </c>
      <c r="Z301" s="44">
        <v>108.96643049225541</v>
      </c>
      <c r="AA301" s="44">
        <v>108.96643049225541</v>
      </c>
      <c r="AB301" s="44">
        <v>5.7153014665765598</v>
      </c>
      <c r="AC301" s="44">
        <v>13.512605610263151</v>
      </c>
      <c r="AD301" s="44">
        <v>5.2476858920384775</v>
      </c>
      <c r="AE301" s="44">
        <v>36.49048615629102</v>
      </c>
      <c r="AF301" s="44">
        <v>113.52595693068319</v>
      </c>
      <c r="AG301" s="44">
        <v>44.599483079911252</v>
      </c>
      <c r="AH301" s="44">
        <v>202.72492309050568</v>
      </c>
      <c r="AJ301" s="63" t="s">
        <v>63</v>
      </c>
      <c r="AK301" s="44">
        <v>0</v>
      </c>
      <c r="AL301" s="44">
        <v>0</v>
      </c>
      <c r="AM301" s="44">
        <v>571.8216000000001</v>
      </c>
      <c r="AN301" s="44">
        <v>571.8216000000001</v>
      </c>
      <c r="AO301" s="44">
        <v>0</v>
      </c>
      <c r="AP301" s="44">
        <v>0</v>
      </c>
      <c r="AQ301" s="44">
        <v>0</v>
      </c>
      <c r="AR301" s="44">
        <v>0</v>
      </c>
      <c r="AS301" s="44">
        <v>0</v>
      </c>
      <c r="AT301" s="44">
        <v>0</v>
      </c>
      <c r="AU301" s="44">
        <v>0</v>
      </c>
      <c r="AV301" s="44">
        <v>0</v>
      </c>
      <c r="AW301" s="44">
        <v>0</v>
      </c>
      <c r="AX301" s="44">
        <v>0</v>
      </c>
      <c r="AY301" s="44">
        <v>163.98545375581398</v>
      </c>
      <c r="AZ301" s="44">
        <v>0</v>
      </c>
      <c r="BA301" s="44">
        <v>0</v>
      </c>
      <c r="BB301" s="44">
        <v>0</v>
      </c>
      <c r="BC301" s="44">
        <v>163.98545375581398</v>
      </c>
      <c r="BD301" s="44">
        <v>163.98545375581398</v>
      </c>
      <c r="BE301" s="44">
        <v>0</v>
      </c>
      <c r="BF301" s="44">
        <v>0</v>
      </c>
      <c r="BG301" s="44">
        <v>0</v>
      </c>
      <c r="BH301" s="44">
        <v>163.98545375581398</v>
      </c>
      <c r="BI301" s="44">
        <v>108.96643049225541</v>
      </c>
      <c r="BJ301" s="44">
        <v>0</v>
      </c>
      <c r="BK301" s="44">
        <v>0</v>
      </c>
      <c r="BL301" s="44">
        <v>0</v>
      </c>
      <c r="BM301" s="44">
        <v>108.96643049225541</v>
      </c>
      <c r="BN301" s="44">
        <v>5.2476858920384775</v>
      </c>
      <c r="BO301" s="44">
        <v>44.599483079911252</v>
      </c>
      <c r="BP301" s="44">
        <v>0</v>
      </c>
      <c r="BQ301" s="44">
        <v>0</v>
      </c>
      <c r="BR301" s="44">
        <v>0</v>
      </c>
      <c r="BS301" s="44">
        <v>44.599483079911252</v>
      </c>
      <c r="BT301" s="64">
        <v>2018</v>
      </c>
      <c r="BU301" s="44">
        <v>0</v>
      </c>
      <c r="BV301" s="44">
        <v>0</v>
      </c>
      <c r="BW301" s="44">
        <v>571.8216000000001</v>
      </c>
      <c r="BX301" s="44">
        <v>0</v>
      </c>
      <c r="BY301" s="44">
        <v>0</v>
      </c>
      <c r="BZ301" s="44">
        <v>0</v>
      </c>
      <c r="CA301" s="44">
        <v>0</v>
      </c>
      <c r="CB301" s="44">
        <v>0</v>
      </c>
      <c r="CC301" s="44">
        <v>0</v>
      </c>
      <c r="CD301" s="44">
        <v>0</v>
      </c>
      <c r="CE301" s="44">
        <v>0</v>
      </c>
      <c r="CF301" s="44">
        <v>0</v>
      </c>
      <c r="CG301" s="44">
        <v>163.98545375581398</v>
      </c>
      <c r="CH301" s="44">
        <v>0</v>
      </c>
      <c r="CI301" s="44">
        <v>0</v>
      </c>
      <c r="CJ301" s="44">
        <v>0</v>
      </c>
      <c r="CK301" s="44">
        <v>0</v>
      </c>
      <c r="CL301" s="44">
        <v>0</v>
      </c>
      <c r="CM301" s="44">
        <v>0</v>
      </c>
      <c r="CN301" s="44">
        <v>0</v>
      </c>
      <c r="CO301" s="44">
        <v>0</v>
      </c>
      <c r="CP301" s="44">
        <v>0</v>
      </c>
      <c r="CQ301" s="44">
        <v>0</v>
      </c>
      <c r="CR301" s="44">
        <v>0</v>
      </c>
      <c r="CS301" s="44">
        <v>0</v>
      </c>
      <c r="CT301" s="44">
        <v>0</v>
      </c>
      <c r="CU301" s="44">
        <v>0</v>
      </c>
      <c r="CV301" s="44">
        <v>0</v>
      </c>
      <c r="CW301" s="44">
        <v>0</v>
      </c>
      <c r="CX301" s="44">
        <v>0</v>
      </c>
      <c r="CY301" s="44">
        <v>0</v>
      </c>
      <c r="CZ301" s="44">
        <v>0</v>
      </c>
      <c r="DA301" s="44">
        <v>0</v>
      </c>
      <c r="DB301" s="44">
        <v>0</v>
      </c>
      <c r="DC301" s="44">
        <v>0</v>
      </c>
      <c r="DD301" s="44">
        <v>0</v>
      </c>
      <c r="DE301" s="44">
        <v>0</v>
      </c>
      <c r="DF301" s="44">
        <v>0</v>
      </c>
      <c r="DG301" s="44">
        <v>0</v>
      </c>
      <c r="DH301" s="44">
        <v>0</v>
      </c>
      <c r="DI301" s="44">
        <v>0</v>
      </c>
      <c r="DJ301" s="44">
        <v>0</v>
      </c>
      <c r="DK301" s="44">
        <v>0</v>
      </c>
      <c r="DL301" s="44">
        <v>0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44.599483079911252</v>
      </c>
      <c r="DV301" s="44">
        <v>0</v>
      </c>
      <c r="DW301" s="44">
        <v>0</v>
      </c>
      <c r="DX301" s="44">
        <v>0</v>
      </c>
      <c r="DY301" s="44">
        <v>0</v>
      </c>
      <c r="DZ301" s="44">
        <v>0</v>
      </c>
      <c r="EA301" s="44">
        <v>0</v>
      </c>
      <c r="EB301" s="44">
        <v>0</v>
      </c>
    </row>
    <row r="302" spans="2:132" x14ac:dyDescent="0.25">
      <c r="B302" s="41" t="s">
        <v>391</v>
      </c>
      <c r="C302" s="47" t="s">
        <v>101</v>
      </c>
      <c r="D302" s="46">
        <v>5</v>
      </c>
      <c r="E302" s="86" t="s">
        <v>52</v>
      </c>
      <c r="F302" s="43">
        <v>5689.7</v>
      </c>
      <c r="G302" s="43">
        <v>664.85399999999993</v>
      </c>
      <c r="H302" s="44">
        <v>664.85399999999993</v>
      </c>
      <c r="I302" s="44">
        <v>441.7877654342218</v>
      </c>
      <c r="J302" s="44">
        <v>441.7877654342218</v>
      </c>
      <c r="K302" s="44">
        <v>737.98793999999998</v>
      </c>
      <c r="L302" s="44">
        <v>737.98793999999998</v>
      </c>
      <c r="M302" s="44">
        <v>512.07299999999998</v>
      </c>
      <c r="N302" s="44">
        <v>3766.5814</v>
      </c>
      <c r="O302" s="44">
        <v>574.65969999999993</v>
      </c>
      <c r="P302" s="44">
        <v>132.83782919999999</v>
      </c>
      <c r="Q302" s="44">
        <v>132.83782919999999</v>
      </c>
      <c r="R302" s="44">
        <v>88.269195533757511</v>
      </c>
      <c r="S302" s="44">
        <v>88.269195533757511</v>
      </c>
      <c r="T302" s="44">
        <v>413.2732464</v>
      </c>
      <c r="U302" s="44">
        <v>413.2732464</v>
      </c>
      <c r="V302" s="44">
        <v>274.61527499391229</v>
      </c>
      <c r="W302" s="44">
        <v>274.61527499391229</v>
      </c>
      <c r="X302" s="44">
        <v>162.35734679999999</v>
      </c>
      <c r="Y302" s="44">
        <v>162.35734679999999</v>
      </c>
      <c r="Z302" s="44">
        <v>107.88457231903696</v>
      </c>
      <c r="AA302" s="44">
        <v>107.88457231903696</v>
      </c>
      <c r="AB302" s="44">
        <v>5.8012650608576548</v>
      </c>
      <c r="AC302" s="44">
        <v>13.715848108170597</v>
      </c>
      <c r="AD302" s="44">
        <v>5.3266161013329372</v>
      </c>
      <c r="AE302" s="44">
        <v>36.128195398352467</v>
      </c>
      <c r="AF302" s="44">
        <v>112.39883012820769</v>
      </c>
      <c r="AG302" s="44">
        <v>44.156683264653019</v>
      </c>
      <c r="AH302" s="44">
        <v>200.71219665751372</v>
      </c>
      <c r="AJ302" s="63" t="s">
        <v>63</v>
      </c>
      <c r="AK302" s="44">
        <v>0</v>
      </c>
      <c r="AL302" s="44">
        <v>0</v>
      </c>
      <c r="AM302" s="44">
        <v>574.65969999999993</v>
      </c>
      <c r="AN302" s="44">
        <v>574.65969999999993</v>
      </c>
      <c r="AO302" s="44">
        <v>0</v>
      </c>
      <c r="AP302" s="44">
        <v>0</v>
      </c>
      <c r="AQ302" s="44">
        <v>0</v>
      </c>
      <c r="AR302" s="44">
        <v>0</v>
      </c>
      <c r="AS302" s="44">
        <v>0</v>
      </c>
      <c r="AT302" s="44">
        <v>0</v>
      </c>
      <c r="AU302" s="44">
        <v>0</v>
      </c>
      <c r="AV302" s="44">
        <v>0</v>
      </c>
      <c r="AW302" s="44">
        <v>0</v>
      </c>
      <c r="AX302" s="44">
        <v>0</v>
      </c>
      <c r="AY302" s="44">
        <v>162.35734679999999</v>
      </c>
      <c r="AZ302" s="44">
        <v>0</v>
      </c>
      <c r="BA302" s="44">
        <v>0</v>
      </c>
      <c r="BB302" s="44">
        <v>0</v>
      </c>
      <c r="BC302" s="44">
        <v>162.35734679999999</v>
      </c>
      <c r="BD302" s="44">
        <v>162.35734679999999</v>
      </c>
      <c r="BE302" s="44">
        <v>0</v>
      </c>
      <c r="BF302" s="44">
        <v>0</v>
      </c>
      <c r="BG302" s="44">
        <v>0</v>
      </c>
      <c r="BH302" s="44">
        <v>162.35734679999999</v>
      </c>
      <c r="BI302" s="44">
        <v>107.88457231903696</v>
      </c>
      <c r="BJ302" s="44">
        <v>0</v>
      </c>
      <c r="BK302" s="44">
        <v>0</v>
      </c>
      <c r="BL302" s="44">
        <v>0</v>
      </c>
      <c r="BM302" s="44">
        <v>107.88457231903696</v>
      </c>
      <c r="BN302" s="44">
        <v>5.3266161013329372</v>
      </c>
      <c r="BO302" s="44">
        <v>44.156683264653019</v>
      </c>
      <c r="BP302" s="44">
        <v>0</v>
      </c>
      <c r="BQ302" s="44">
        <v>0</v>
      </c>
      <c r="BR302" s="44">
        <v>0</v>
      </c>
      <c r="BS302" s="44">
        <v>44.156683264653019</v>
      </c>
      <c r="BT302" s="64">
        <v>2018</v>
      </c>
      <c r="BU302" s="44">
        <v>0</v>
      </c>
      <c r="BV302" s="44">
        <v>0</v>
      </c>
      <c r="BW302" s="44">
        <v>574.65969999999993</v>
      </c>
      <c r="BX302" s="44">
        <v>0</v>
      </c>
      <c r="BY302" s="44">
        <v>0</v>
      </c>
      <c r="BZ302" s="44">
        <v>0</v>
      </c>
      <c r="CA302" s="44">
        <v>0</v>
      </c>
      <c r="CB302" s="44">
        <v>0</v>
      </c>
      <c r="CC302" s="44">
        <v>0</v>
      </c>
      <c r="CD302" s="44">
        <v>0</v>
      </c>
      <c r="CE302" s="44">
        <v>0</v>
      </c>
      <c r="CF302" s="44">
        <v>0</v>
      </c>
      <c r="CG302" s="44">
        <v>162.35734679999999</v>
      </c>
      <c r="CH302" s="44">
        <v>0</v>
      </c>
      <c r="CI302" s="44">
        <v>0</v>
      </c>
      <c r="CJ302" s="44">
        <v>0</v>
      </c>
      <c r="CK302" s="44">
        <v>0</v>
      </c>
      <c r="CL302" s="44">
        <v>0</v>
      </c>
      <c r="CM302" s="44">
        <v>0</v>
      </c>
      <c r="CN302" s="44">
        <v>0</v>
      </c>
      <c r="CO302" s="44">
        <v>0</v>
      </c>
      <c r="CP302" s="44">
        <v>0</v>
      </c>
      <c r="CQ302" s="44">
        <v>0</v>
      </c>
      <c r="CR302" s="44">
        <v>0</v>
      </c>
      <c r="CS302" s="44">
        <v>0</v>
      </c>
      <c r="CT302" s="44">
        <v>0</v>
      </c>
      <c r="CU302" s="44">
        <v>0</v>
      </c>
      <c r="CV302" s="44">
        <v>0</v>
      </c>
      <c r="CW302" s="44">
        <v>0</v>
      </c>
      <c r="CX302" s="44">
        <v>0</v>
      </c>
      <c r="CY302" s="44">
        <v>0</v>
      </c>
      <c r="CZ302" s="44">
        <v>0</v>
      </c>
      <c r="DA302" s="44">
        <v>0</v>
      </c>
      <c r="DB302" s="44">
        <v>0</v>
      </c>
      <c r="DC302" s="44">
        <v>0</v>
      </c>
      <c r="DD302" s="44">
        <v>0</v>
      </c>
      <c r="DE302" s="44">
        <v>0</v>
      </c>
      <c r="DF302" s="44">
        <v>0</v>
      </c>
      <c r="DG302" s="44">
        <v>0</v>
      </c>
      <c r="DH302" s="44">
        <v>0</v>
      </c>
      <c r="DI302" s="44">
        <v>0</v>
      </c>
      <c r="DJ302" s="44">
        <v>0</v>
      </c>
      <c r="DK302" s="44">
        <v>0</v>
      </c>
      <c r="DL302" s="44">
        <v>0</v>
      </c>
      <c r="DM302" s="44">
        <v>0</v>
      </c>
      <c r="DN302" s="44">
        <v>0</v>
      </c>
      <c r="DO302" s="44">
        <v>0</v>
      </c>
      <c r="DP302" s="44">
        <v>0</v>
      </c>
      <c r="DQ302" s="44">
        <v>0</v>
      </c>
      <c r="DR302" s="44">
        <v>0</v>
      </c>
      <c r="DS302" s="44">
        <v>0</v>
      </c>
      <c r="DT302" s="44">
        <v>0</v>
      </c>
      <c r="DU302" s="44">
        <v>44.156683264653019</v>
      </c>
      <c r="DV302" s="44">
        <v>0</v>
      </c>
      <c r="DW302" s="44">
        <v>0</v>
      </c>
      <c r="DX302" s="44">
        <v>0</v>
      </c>
      <c r="DY302" s="44">
        <v>0</v>
      </c>
      <c r="DZ302" s="44">
        <v>0</v>
      </c>
      <c r="EA302" s="44">
        <v>0</v>
      </c>
      <c r="EB302" s="44">
        <v>0</v>
      </c>
    </row>
    <row r="303" spans="2:132" x14ac:dyDescent="0.25">
      <c r="B303" s="41" t="s">
        <v>392</v>
      </c>
      <c r="C303" s="47" t="s">
        <v>101</v>
      </c>
      <c r="D303" s="46">
        <v>5</v>
      </c>
      <c r="E303" s="86" t="s">
        <v>52</v>
      </c>
      <c r="F303" s="43">
        <v>4343.1000000000004</v>
      </c>
      <c r="G303" s="43">
        <v>555.36868604651158</v>
      </c>
      <c r="H303" s="44">
        <v>555.36868604651158</v>
      </c>
      <c r="I303" s="44">
        <v>369.03604520786257</v>
      </c>
      <c r="J303" s="44">
        <v>369.03604520786257</v>
      </c>
      <c r="K303" s="44">
        <v>616.45924151162797</v>
      </c>
      <c r="L303" s="44">
        <v>616.45924151162797</v>
      </c>
      <c r="M303" s="44">
        <v>408.25140000000005</v>
      </c>
      <c r="N303" s="44">
        <v>2961.9942000000001</v>
      </c>
      <c r="O303" s="44">
        <v>477.74100000000004</v>
      </c>
      <c r="P303" s="44">
        <v>110.96266347209303</v>
      </c>
      <c r="Q303" s="44">
        <v>110.96266347209303</v>
      </c>
      <c r="R303" s="44">
        <v>73.733401832530944</v>
      </c>
      <c r="S303" s="44">
        <v>73.733401832530944</v>
      </c>
      <c r="T303" s="44">
        <v>345.21717524651172</v>
      </c>
      <c r="U303" s="44">
        <v>345.21717524651172</v>
      </c>
      <c r="V303" s="44">
        <v>229.39280570120744</v>
      </c>
      <c r="W303" s="44">
        <v>229.39280570120744</v>
      </c>
      <c r="X303" s="44">
        <v>135.62103313255815</v>
      </c>
      <c r="Y303" s="44">
        <v>135.62103313255815</v>
      </c>
      <c r="Z303" s="44">
        <v>90.118602239760051</v>
      </c>
      <c r="AA303" s="44">
        <v>90.118602239760051</v>
      </c>
      <c r="AB303" s="44">
        <v>5.5368583281597736</v>
      </c>
      <c r="AC303" s="44">
        <v>12.912323867114239</v>
      </c>
      <c r="AD303" s="44">
        <v>5.301247335472123</v>
      </c>
      <c r="AE303" s="44">
        <v>30.178758656208192</v>
      </c>
      <c r="AF303" s="44">
        <v>93.889471374869942</v>
      </c>
      <c r="AG303" s="44">
        <v>36.885149468698906</v>
      </c>
      <c r="AH303" s="44">
        <v>167.65977031226774</v>
      </c>
      <c r="AJ303" s="63" t="s">
        <v>63</v>
      </c>
      <c r="AK303" s="44">
        <v>0</v>
      </c>
      <c r="AL303" s="44">
        <v>0</v>
      </c>
      <c r="AM303" s="44">
        <v>477.74100000000004</v>
      </c>
      <c r="AN303" s="44">
        <v>477.74100000000004</v>
      </c>
      <c r="AO303" s="44">
        <v>0</v>
      </c>
      <c r="AP303" s="44">
        <v>0</v>
      </c>
      <c r="AQ303" s="44">
        <v>0</v>
      </c>
      <c r="AR303" s="44">
        <v>0</v>
      </c>
      <c r="AS303" s="44">
        <v>0</v>
      </c>
      <c r="AT303" s="44">
        <v>0</v>
      </c>
      <c r="AU303" s="44">
        <v>0</v>
      </c>
      <c r="AV303" s="44">
        <v>0</v>
      </c>
      <c r="AW303" s="44">
        <v>0</v>
      </c>
      <c r="AX303" s="44">
        <v>0</v>
      </c>
      <c r="AY303" s="44">
        <v>135.62103313255815</v>
      </c>
      <c r="AZ303" s="44">
        <v>0</v>
      </c>
      <c r="BA303" s="44">
        <v>0</v>
      </c>
      <c r="BB303" s="44">
        <v>0</v>
      </c>
      <c r="BC303" s="44">
        <v>135.62103313255815</v>
      </c>
      <c r="BD303" s="44">
        <v>135.62103313255815</v>
      </c>
      <c r="BE303" s="44">
        <v>0</v>
      </c>
      <c r="BF303" s="44">
        <v>0</v>
      </c>
      <c r="BG303" s="44">
        <v>0</v>
      </c>
      <c r="BH303" s="44">
        <v>135.62103313255815</v>
      </c>
      <c r="BI303" s="44">
        <v>90.118602239760051</v>
      </c>
      <c r="BJ303" s="44">
        <v>0</v>
      </c>
      <c r="BK303" s="44">
        <v>0</v>
      </c>
      <c r="BL303" s="44">
        <v>0</v>
      </c>
      <c r="BM303" s="44">
        <v>90.118602239760051</v>
      </c>
      <c r="BN303" s="44">
        <v>5.301247335472123</v>
      </c>
      <c r="BO303" s="44">
        <v>36.885149468698906</v>
      </c>
      <c r="BP303" s="44">
        <v>0</v>
      </c>
      <c r="BQ303" s="44">
        <v>0</v>
      </c>
      <c r="BR303" s="44">
        <v>0</v>
      </c>
      <c r="BS303" s="44">
        <v>36.885149468698906</v>
      </c>
      <c r="BT303" s="64">
        <v>2018</v>
      </c>
      <c r="BU303" s="44">
        <v>0</v>
      </c>
      <c r="BV303" s="44">
        <v>0</v>
      </c>
      <c r="BW303" s="44">
        <v>477.74100000000004</v>
      </c>
      <c r="BX303" s="44">
        <v>0</v>
      </c>
      <c r="BY303" s="44">
        <v>0</v>
      </c>
      <c r="BZ303" s="44">
        <v>0</v>
      </c>
      <c r="CA303" s="44">
        <v>0</v>
      </c>
      <c r="CB303" s="44">
        <v>0</v>
      </c>
      <c r="CC303" s="44">
        <v>0</v>
      </c>
      <c r="CD303" s="44">
        <v>0</v>
      </c>
      <c r="CE303" s="44">
        <v>0</v>
      </c>
      <c r="CF303" s="44">
        <v>0</v>
      </c>
      <c r="CG303" s="44">
        <v>135.62103313255815</v>
      </c>
      <c r="CH303" s="44">
        <v>0</v>
      </c>
      <c r="CI303" s="44">
        <v>0</v>
      </c>
      <c r="CJ303" s="44">
        <v>0</v>
      </c>
      <c r="CK303" s="44">
        <v>0</v>
      </c>
      <c r="CL303" s="44">
        <v>0</v>
      </c>
      <c r="CM303" s="44">
        <v>0</v>
      </c>
      <c r="CN303" s="44">
        <v>0</v>
      </c>
      <c r="CO303" s="44">
        <v>0</v>
      </c>
      <c r="CP303" s="44">
        <v>0</v>
      </c>
      <c r="CQ303" s="44">
        <v>0</v>
      </c>
      <c r="CR303" s="44">
        <v>0</v>
      </c>
      <c r="CS303" s="44">
        <v>0</v>
      </c>
      <c r="CT303" s="44">
        <v>0</v>
      </c>
      <c r="CU303" s="44">
        <v>0</v>
      </c>
      <c r="CV303" s="44">
        <v>0</v>
      </c>
      <c r="CW303" s="44">
        <v>0</v>
      </c>
      <c r="CX303" s="44">
        <v>0</v>
      </c>
      <c r="CY303" s="44">
        <v>0</v>
      </c>
      <c r="CZ303" s="44">
        <v>0</v>
      </c>
      <c r="DA303" s="44">
        <v>0</v>
      </c>
      <c r="DB303" s="44">
        <v>0</v>
      </c>
      <c r="DC303" s="44">
        <v>0</v>
      </c>
      <c r="DD303" s="44">
        <v>0</v>
      </c>
      <c r="DE303" s="44">
        <v>0</v>
      </c>
      <c r="DF303" s="44">
        <v>0</v>
      </c>
      <c r="DG303" s="44">
        <v>0</v>
      </c>
      <c r="DH303" s="44">
        <v>0</v>
      </c>
      <c r="DI303" s="44">
        <v>0</v>
      </c>
      <c r="DJ303" s="44">
        <v>0</v>
      </c>
      <c r="DK303" s="44">
        <v>0</v>
      </c>
      <c r="DL303" s="44">
        <v>0</v>
      </c>
      <c r="DM303" s="44">
        <v>0</v>
      </c>
      <c r="DN303" s="44">
        <v>0</v>
      </c>
      <c r="DO303" s="44">
        <v>0</v>
      </c>
      <c r="DP303" s="44">
        <v>0</v>
      </c>
      <c r="DQ303" s="44">
        <v>0</v>
      </c>
      <c r="DR303" s="44">
        <v>0</v>
      </c>
      <c r="DS303" s="44">
        <v>0</v>
      </c>
      <c r="DT303" s="44">
        <v>0</v>
      </c>
      <c r="DU303" s="44">
        <v>36.885149468698906</v>
      </c>
      <c r="DV303" s="44">
        <v>0</v>
      </c>
      <c r="DW303" s="44">
        <v>0</v>
      </c>
      <c r="DX303" s="44">
        <v>0</v>
      </c>
      <c r="DY303" s="44">
        <v>0</v>
      </c>
      <c r="DZ303" s="44">
        <v>0</v>
      </c>
      <c r="EA303" s="44">
        <v>0</v>
      </c>
      <c r="EB303" s="44">
        <v>0</v>
      </c>
    </row>
    <row r="304" spans="2:132" x14ac:dyDescent="0.25">
      <c r="B304" s="41" t="s">
        <v>393</v>
      </c>
      <c r="C304" s="47" t="s">
        <v>101</v>
      </c>
      <c r="D304" s="46">
        <v>5</v>
      </c>
      <c r="E304" s="86" t="s">
        <v>52</v>
      </c>
      <c r="F304" s="43">
        <v>2703.6</v>
      </c>
      <c r="G304" s="43">
        <v>367.23275581395353</v>
      </c>
      <c r="H304" s="44">
        <v>367.23275581395353</v>
      </c>
      <c r="I304" s="44">
        <v>244.02190343338202</v>
      </c>
      <c r="J304" s="44">
        <v>244.02190343338202</v>
      </c>
      <c r="K304" s="44">
        <v>407.62835895348843</v>
      </c>
      <c r="L304" s="44">
        <v>407.62835895348843</v>
      </c>
      <c r="M304" s="44">
        <v>264.95279999999997</v>
      </c>
      <c r="N304" s="44">
        <v>1914.1487999999999</v>
      </c>
      <c r="O304" s="44">
        <v>305.5068</v>
      </c>
      <c r="P304" s="44">
        <v>73.373104611627909</v>
      </c>
      <c r="Q304" s="44">
        <v>73.373104611627909</v>
      </c>
      <c r="R304" s="44">
        <v>48.75557630598972</v>
      </c>
      <c r="S304" s="44">
        <v>48.75557630598972</v>
      </c>
      <c r="T304" s="44">
        <v>228.27188101395353</v>
      </c>
      <c r="U304" s="44">
        <v>228.27188101395353</v>
      </c>
      <c r="V304" s="44">
        <v>151.68401517419028</v>
      </c>
      <c r="W304" s="44">
        <v>151.68401517419028</v>
      </c>
      <c r="X304" s="44">
        <v>89.678238969767449</v>
      </c>
      <c r="Y304" s="44">
        <v>89.678238969767449</v>
      </c>
      <c r="Z304" s="44">
        <v>59.590148818431885</v>
      </c>
      <c r="AA304" s="44">
        <v>59.590148818431885</v>
      </c>
      <c r="AB304" s="44">
        <v>5.4343076233405121</v>
      </c>
      <c r="AC304" s="44">
        <v>12.619317848369437</v>
      </c>
      <c r="AD304" s="44">
        <v>5.1268004201644723</v>
      </c>
      <c r="AE304" s="44">
        <v>19.955443990292562</v>
      </c>
      <c r="AF304" s="44">
        <v>62.083603525354654</v>
      </c>
      <c r="AG304" s="44">
        <v>24.389987099246468</v>
      </c>
      <c r="AH304" s="44">
        <v>110.86357772384758</v>
      </c>
      <c r="AJ304" s="63" t="s">
        <v>63</v>
      </c>
      <c r="AK304" s="44">
        <v>0</v>
      </c>
      <c r="AL304" s="44">
        <v>0</v>
      </c>
      <c r="AM304" s="44">
        <v>305.5068</v>
      </c>
      <c r="AN304" s="44">
        <v>305.5068</v>
      </c>
      <c r="AO304" s="44">
        <v>0</v>
      </c>
      <c r="AP304" s="44">
        <v>0</v>
      </c>
      <c r="AQ304" s="44">
        <v>0</v>
      </c>
      <c r="AR304" s="44">
        <v>0</v>
      </c>
      <c r="AS304" s="44">
        <v>0</v>
      </c>
      <c r="AT304" s="44">
        <v>0</v>
      </c>
      <c r="AU304" s="44">
        <v>0</v>
      </c>
      <c r="AV304" s="44">
        <v>0</v>
      </c>
      <c r="AW304" s="44">
        <v>0</v>
      </c>
      <c r="AX304" s="44">
        <v>0</v>
      </c>
      <c r="AY304" s="44">
        <v>89.678238969767449</v>
      </c>
      <c r="AZ304" s="44">
        <v>0</v>
      </c>
      <c r="BA304" s="44">
        <v>0</v>
      </c>
      <c r="BB304" s="44">
        <v>0</v>
      </c>
      <c r="BC304" s="44">
        <v>89.678238969767449</v>
      </c>
      <c r="BD304" s="44">
        <v>89.678238969767449</v>
      </c>
      <c r="BE304" s="44">
        <v>0</v>
      </c>
      <c r="BF304" s="44">
        <v>0</v>
      </c>
      <c r="BG304" s="44">
        <v>0</v>
      </c>
      <c r="BH304" s="44">
        <v>89.678238969767449</v>
      </c>
      <c r="BI304" s="44">
        <v>59.590148818431885</v>
      </c>
      <c r="BJ304" s="44">
        <v>0</v>
      </c>
      <c r="BK304" s="44">
        <v>0</v>
      </c>
      <c r="BL304" s="44">
        <v>0</v>
      </c>
      <c r="BM304" s="44">
        <v>59.590148818431885</v>
      </c>
      <c r="BN304" s="44">
        <v>5.1268004201644723</v>
      </c>
      <c r="BO304" s="44">
        <v>24.389987099246468</v>
      </c>
      <c r="BP304" s="44">
        <v>0</v>
      </c>
      <c r="BQ304" s="44">
        <v>0</v>
      </c>
      <c r="BR304" s="44">
        <v>0</v>
      </c>
      <c r="BS304" s="44">
        <v>24.389987099246468</v>
      </c>
      <c r="BT304" s="64">
        <v>2018</v>
      </c>
      <c r="BU304" s="44">
        <v>0</v>
      </c>
      <c r="BV304" s="44">
        <v>0</v>
      </c>
      <c r="BW304" s="44">
        <v>305.5068</v>
      </c>
      <c r="BX304" s="44">
        <v>0</v>
      </c>
      <c r="BY304" s="44">
        <v>0</v>
      </c>
      <c r="BZ304" s="44">
        <v>0</v>
      </c>
      <c r="CA304" s="44">
        <v>0</v>
      </c>
      <c r="CB304" s="44">
        <v>0</v>
      </c>
      <c r="CC304" s="44">
        <v>0</v>
      </c>
      <c r="CD304" s="44">
        <v>0</v>
      </c>
      <c r="CE304" s="44">
        <v>0</v>
      </c>
      <c r="CF304" s="44">
        <v>0</v>
      </c>
      <c r="CG304" s="44">
        <v>89.678238969767449</v>
      </c>
      <c r="CH304" s="44">
        <v>0</v>
      </c>
      <c r="CI304" s="44">
        <v>0</v>
      </c>
      <c r="CJ304" s="44">
        <v>0</v>
      </c>
      <c r="CK304" s="44">
        <v>0</v>
      </c>
      <c r="CL304" s="44">
        <v>0</v>
      </c>
      <c r="CM304" s="44">
        <v>0</v>
      </c>
      <c r="CN304" s="44">
        <v>0</v>
      </c>
      <c r="CO304" s="44">
        <v>0</v>
      </c>
      <c r="CP304" s="44">
        <v>0</v>
      </c>
      <c r="CQ304" s="44">
        <v>0</v>
      </c>
      <c r="CR304" s="44">
        <v>0</v>
      </c>
      <c r="CS304" s="44">
        <v>0</v>
      </c>
      <c r="CT304" s="44">
        <v>0</v>
      </c>
      <c r="CU304" s="44">
        <v>0</v>
      </c>
      <c r="CV304" s="44">
        <v>0</v>
      </c>
      <c r="CW304" s="44">
        <v>0</v>
      </c>
      <c r="CX304" s="44">
        <v>0</v>
      </c>
      <c r="CY304" s="44">
        <v>0</v>
      </c>
      <c r="CZ304" s="44">
        <v>0</v>
      </c>
      <c r="DA304" s="44">
        <v>0</v>
      </c>
      <c r="DB304" s="44">
        <v>0</v>
      </c>
      <c r="DC304" s="44">
        <v>0</v>
      </c>
      <c r="DD304" s="44">
        <v>0</v>
      </c>
      <c r="DE304" s="44">
        <v>0</v>
      </c>
      <c r="DF304" s="44">
        <v>0</v>
      </c>
      <c r="DG304" s="44">
        <v>0</v>
      </c>
      <c r="DH304" s="44">
        <v>0</v>
      </c>
      <c r="DI304" s="44">
        <v>0</v>
      </c>
      <c r="DJ304" s="44">
        <v>0</v>
      </c>
      <c r="DK304" s="44">
        <v>0</v>
      </c>
      <c r="DL304" s="44">
        <v>0</v>
      </c>
      <c r="DM304" s="44">
        <v>0</v>
      </c>
      <c r="DN304" s="44">
        <v>0</v>
      </c>
      <c r="DO304" s="44">
        <v>0</v>
      </c>
      <c r="DP304" s="44">
        <v>0</v>
      </c>
      <c r="DQ304" s="44">
        <v>0</v>
      </c>
      <c r="DR304" s="44">
        <v>0</v>
      </c>
      <c r="DS304" s="44">
        <v>0</v>
      </c>
      <c r="DT304" s="44">
        <v>0</v>
      </c>
      <c r="DU304" s="44">
        <v>24.389987099246468</v>
      </c>
      <c r="DV304" s="44">
        <v>0</v>
      </c>
      <c r="DW304" s="44">
        <v>0</v>
      </c>
      <c r="DX304" s="44">
        <v>0</v>
      </c>
      <c r="DY304" s="44">
        <v>0</v>
      </c>
      <c r="DZ304" s="44">
        <v>0</v>
      </c>
      <c r="EA304" s="44">
        <v>0</v>
      </c>
      <c r="EB304" s="44">
        <v>0</v>
      </c>
    </row>
    <row r="305" spans="2:132" x14ac:dyDescent="0.25">
      <c r="B305" s="41" t="s">
        <v>394</v>
      </c>
      <c r="C305" s="47" t="s">
        <v>101</v>
      </c>
      <c r="D305" s="46">
        <v>5</v>
      </c>
      <c r="E305" s="86" t="s">
        <v>52</v>
      </c>
      <c r="F305" s="43">
        <v>4429.1000000000004</v>
      </c>
      <c r="G305" s="43">
        <v>502.15068604651162</v>
      </c>
      <c r="H305" s="44">
        <v>502.15068604651162</v>
      </c>
      <c r="I305" s="44">
        <v>333.6733019576476</v>
      </c>
      <c r="J305" s="44">
        <v>333.6733019576476</v>
      </c>
      <c r="K305" s="44">
        <v>557.38726151162791</v>
      </c>
      <c r="L305" s="44">
        <v>557.38726151162791</v>
      </c>
      <c r="M305" s="44">
        <v>416.33540000000005</v>
      </c>
      <c r="N305" s="44">
        <v>3020.6462000000001</v>
      </c>
      <c r="O305" s="44">
        <v>487.20100000000008</v>
      </c>
      <c r="P305" s="44">
        <v>100.32970707209302</v>
      </c>
      <c r="Q305" s="44">
        <v>100.32970707209302</v>
      </c>
      <c r="R305" s="44">
        <v>66.667925731137984</v>
      </c>
      <c r="S305" s="44">
        <v>66.667925731137984</v>
      </c>
      <c r="T305" s="44">
        <v>312.13686644651165</v>
      </c>
      <c r="U305" s="44">
        <v>312.13686644651165</v>
      </c>
      <c r="V305" s="44">
        <v>207.41132449687376</v>
      </c>
      <c r="W305" s="44">
        <v>207.41132449687376</v>
      </c>
      <c r="X305" s="44">
        <v>122.62519753255815</v>
      </c>
      <c r="Y305" s="44">
        <v>122.62519753255815</v>
      </c>
      <c r="Z305" s="44">
        <v>81.483020338057557</v>
      </c>
      <c r="AA305" s="44">
        <v>81.483020338057557</v>
      </c>
      <c r="AB305" s="44">
        <v>6.2449130587776187</v>
      </c>
      <c r="AC305" s="44">
        <v>14.563554846039901</v>
      </c>
      <c r="AD305" s="44">
        <v>5.9791720775530379</v>
      </c>
      <c r="AE305" s="44">
        <v>27.286890211843676</v>
      </c>
      <c r="AF305" s="44">
        <v>84.892547325735904</v>
      </c>
      <c r="AG305" s="44">
        <v>33.350643592253391</v>
      </c>
      <c r="AH305" s="44">
        <v>151.59383451024266</v>
      </c>
      <c r="AJ305" s="63" t="s">
        <v>63</v>
      </c>
      <c r="AK305" s="44">
        <v>0</v>
      </c>
      <c r="AL305" s="44">
        <v>0</v>
      </c>
      <c r="AM305" s="44">
        <v>487.20100000000008</v>
      </c>
      <c r="AN305" s="44">
        <v>487.20100000000008</v>
      </c>
      <c r="AO305" s="44">
        <v>0</v>
      </c>
      <c r="AP305" s="44">
        <v>0</v>
      </c>
      <c r="AQ305" s="44">
        <v>0</v>
      </c>
      <c r="AR305" s="44">
        <v>0</v>
      </c>
      <c r="AS305" s="44">
        <v>0</v>
      </c>
      <c r="AT305" s="44">
        <v>0</v>
      </c>
      <c r="AU305" s="44">
        <v>0</v>
      </c>
      <c r="AV305" s="44">
        <v>0</v>
      </c>
      <c r="AW305" s="44">
        <v>0</v>
      </c>
      <c r="AX305" s="44">
        <v>0</v>
      </c>
      <c r="AY305" s="44">
        <v>122.62519753255815</v>
      </c>
      <c r="AZ305" s="44">
        <v>0</v>
      </c>
      <c r="BA305" s="44">
        <v>0</v>
      </c>
      <c r="BB305" s="44">
        <v>0</v>
      </c>
      <c r="BC305" s="44">
        <v>122.62519753255815</v>
      </c>
      <c r="BD305" s="44">
        <v>122.62519753255815</v>
      </c>
      <c r="BE305" s="44">
        <v>0</v>
      </c>
      <c r="BF305" s="44">
        <v>0</v>
      </c>
      <c r="BG305" s="44">
        <v>0</v>
      </c>
      <c r="BH305" s="44">
        <v>122.62519753255815</v>
      </c>
      <c r="BI305" s="44">
        <v>81.483020338057557</v>
      </c>
      <c r="BJ305" s="44">
        <v>0</v>
      </c>
      <c r="BK305" s="44">
        <v>0</v>
      </c>
      <c r="BL305" s="44">
        <v>0</v>
      </c>
      <c r="BM305" s="44">
        <v>81.483020338057557</v>
      </c>
      <c r="BN305" s="44">
        <v>5.9791720775530379</v>
      </c>
      <c r="BO305" s="44">
        <v>33.350643592253391</v>
      </c>
      <c r="BP305" s="44">
        <v>0</v>
      </c>
      <c r="BQ305" s="44">
        <v>0</v>
      </c>
      <c r="BR305" s="44">
        <v>0</v>
      </c>
      <c r="BS305" s="44">
        <v>33.350643592253391</v>
      </c>
      <c r="BT305" s="64">
        <v>2018</v>
      </c>
      <c r="BU305" s="44">
        <v>0</v>
      </c>
      <c r="BV305" s="44">
        <v>0</v>
      </c>
      <c r="BW305" s="44">
        <v>487.20100000000008</v>
      </c>
      <c r="BX305" s="44">
        <v>0</v>
      </c>
      <c r="BY305" s="44">
        <v>0</v>
      </c>
      <c r="BZ305" s="44">
        <v>0</v>
      </c>
      <c r="CA305" s="44">
        <v>0</v>
      </c>
      <c r="CB305" s="44">
        <v>0</v>
      </c>
      <c r="CC305" s="44">
        <v>0</v>
      </c>
      <c r="CD305" s="44">
        <v>0</v>
      </c>
      <c r="CE305" s="44">
        <v>0</v>
      </c>
      <c r="CF305" s="44">
        <v>0</v>
      </c>
      <c r="CG305" s="44">
        <v>122.62519753255815</v>
      </c>
      <c r="CH305" s="44">
        <v>0</v>
      </c>
      <c r="CI305" s="44">
        <v>0</v>
      </c>
      <c r="CJ305" s="44">
        <v>0</v>
      </c>
      <c r="CK305" s="44">
        <v>0</v>
      </c>
      <c r="CL305" s="44">
        <v>0</v>
      </c>
      <c r="CM305" s="44">
        <v>0</v>
      </c>
      <c r="CN305" s="44">
        <v>0</v>
      </c>
      <c r="CO305" s="44">
        <v>0</v>
      </c>
      <c r="CP305" s="44">
        <v>0</v>
      </c>
      <c r="CQ305" s="44">
        <v>0</v>
      </c>
      <c r="CR305" s="44">
        <v>0</v>
      </c>
      <c r="CS305" s="44">
        <v>0</v>
      </c>
      <c r="CT305" s="44">
        <v>0</v>
      </c>
      <c r="CU305" s="44">
        <v>0</v>
      </c>
      <c r="CV305" s="44">
        <v>0</v>
      </c>
      <c r="CW305" s="44">
        <v>0</v>
      </c>
      <c r="CX305" s="44">
        <v>0</v>
      </c>
      <c r="CY305" s="44">
        <v>0</v>
      </c>
      <c r="CZ305" s="44">
        <v>0</v>
      </c>
      <c r="DA305" s="44">
        <v>0</v>
      </c>
      <c r="DB305" s="44">
        <v>0</v>
      </c>
      <c r="DC305" s="44">
        <v>0</v>
      </c>
      <c r="DD305" s="44">
        <v>0</v>
      </c>
      <c r="DE305" s="44">
        <v>0</v>
      </c>
      <c r="DF305" s="44">
        <v>0</v>
      </c>
      <c r="DG305" s="44">
        <v>0</v>
      </c>
      <c r="DH305" s="44">
        <v>0</v>
      </c>
      <c r="DI305" s="44">
        <v>0</v>
      </c>
      <c r="DJ305" s="44">
        <v>0</v>
      </c>
      <c r="DK305" s="44">
        <v>0</v>
      </c>
      <c r="DL305" s="44">
        <v>0</v>
      </c>
      <c r="DM305" s="44">
        <v>0</v>
      </c>
      <c r="DN305" s="44">
        <v>0</v>
      </c>
      <c r="DO305" s="44">
        <v>0</v>
      </c>
      <c r="DP305" s="44">
        <v>0</v>
      </c>
      <c r="DQ305" s="44">
        <v>0</v>
      </c>
      <c r="DR305" s="44">
        <v>0</v>
      </c>
      <c r="DS305" s="44">
        <v>0</v>
      </c>
      <c r="DT305" s="44">
        <v>0</v>
      </c>
      <c r="DU305" s="44">
        <v>33.350643592253391</v>
      </c>
      <c r="DV305" s="44">
        <v>0</v>
      </c>
      <c r="DW305" s="44">
        <v>0</v>
      </c>
      <c r="DX305" s="44">
        <v>0</v>
      </c>
      <c r="DY305" s="44">
        <v>0</v>
      </c>
      <c r="DZ305" s="44">
        <v>0</v>
      </c>
      <c r="EA305" s="44">
        <v>0</v>
      </c>
      <c r="EB305" s="44">
        <v>0</v>
      </c>
    </row>
    <row r="306" spans="2:132" x14ac:dyDescent="0.25">
      <c r="B306" s="41" t="s">
        <v>395</v>
      </c>
      <c r="C306" s="47" t="s">
        <v>101</v>
      </c>
      <c r="D306" s="46">
        <v>5</v>
      </c>
      <c r="E306" s="86" t="s">
        <v>52</v>
      </c>
      <c r="F306" s="43">
        <v>4402.7</v>
      </c>
      <c r="G306" s="43">
        <v>424.41848837209295</v>
      </c>
      <c r="H306" s="44">
        <v>424.41848837209295</v>
      </c>
      <c r="I306" s="44">
        <v>282.0211589113959</v>
      </c>
      <c r="J306" s="44">
        <v>282.0211589113959</v>
      </c>
      <c r="K306" s="44">
        <v>526.27892558139524</v>
      </c>
      <c r="L306" s="44">
        <v>526.27892558139524</v>
      </c>
      <c r="M306" s="44">
        <v>413.85379999999998</v>
      </c>
      <c r="N306" s="44">
        <v>3002.6414</v>
      </c>
      <c r="O306" s="44">
        <v>484.29700000000003</v>
      </c>
      <c r="P306" s="44">
        <v>94.730206604651144</v>
      </c>
      <c r="Q306" s="44">
        <v>94.730206604651144</v>
      </c>
      <c r="R306" s="44">
        <v>62.947122669023564</v>
      </c>
      <c r="S306" s="44">
        <v>62.947122669023564</v>
      </c>
      <c r="T306" s="44">
        <v>294.71619832558139</v>
      </c>
      <c r="U306" s="44">
        <v>294.71619832558139</v>
      </c>
      <c r="V306" s="44">
        <v>195.83549274807334</v>
      </c>
      <c r="W306" s="44">
        <v>195.83549274807334</v>
      </c>
      <c r="X306" s="44">
        <v>115.78136362790696</v>
      </c>
      <c r="Y306" s="44">
        <v>115.78136362790696</v>
      </c>
      <c r="Z306" s="44">
        <v>76.935372151028801</v>
      </c>
      <c r="AA306" s="44">
        <v>76.935372151028801</v>
      </c>
      <c r="AB306" s="44">
        <v>6.5746261695875488</v>
      </c>
      <c r="AC306" s="44">
        <v>15.332467868133881</v>
      </c>
      <c r="AD306" s="44">
        <v>6.2948548432221223</v>
      </c>
      <c r="AE306" s="44">
        <v>25.763981803604604</v>
      </c>
      <c r="AF306" s="44">
        <v>80.154610055658779</v>
      </c>
      <c r="AG306" s="44">
        <v>31.489311093294518</v>
      </c>
      <c r="AH306" s="44">
        <v>143.1332322422478</v>
      </c>
      <c r="AJ306" s="63" t="s">
        <v>63</v>
      </c>
      <c r="AK306" s="44">
        <v>0</v>
      </c>
      <c r="AL306" s="44">
        <v>0</v>
      </c>
      <c r="AM306" s="44">
        <v>484.29700000000003</v>
      </c>
      <c r="AN306" s="44">
        <v>484.29700000000003</v>
      </c>
      <c r="AO306" s="44">
        <v>0</v>
      </c>
      <c r="AP306" s="44">
        <v>0</v>
      </c>
      <c r="AQ306" s="44">
        <v>0</v>
      </c>
      <c r="AR306" s="44">
        <v>0</v>
      </c>
      <c r="AS306" s="44">
        <v>0</v>
      </c>
      <c r="AT306" s="44">
        <v>0</v>
      </c>
      <c r="AU306" s="44">
        <v>0</v>
      </c>
      <c r="AV306" s="44">
        <v>0</v>
      </c>
      <c r="AW306" s="44">
        <v>0</v>
      </c>
      <c r="AX306" s="44">
        <v>0</v>
      </c>
      <c r="AY306" s="44">
        <v>115.78136362790696</v>
      </c>
      <c r="AZ306" s="44">
        <v>0</v>
      </c>
      <c r="BA306" s="44">
        <v>0</v>
      </c>
      <c r="BB306" s="44">
        <v>0</v>
      </c>
      <c r="BC306" s="44">
        <v>115.78136362790696</v>
      </c>
      <c r="BD306" s="44">
        <v>115.78136362790696</v>
      </c>
      <c r="BE306" s="44">
        <v>0</v>
      </c>
      <c r="BF306" s="44">
        <v>0</v>
      </c>
      <c r="BG306" s="44">
        <v>0</v>
      </c>
      <c r="BH306" s="44">
        <v>115.78136362790696</v>
      </c>
      <c r="BI306" s="44">
        <v>76.935372151028801</v>
      </c>
      <c r="BJ306" s="44">
        <v>0</v>
      </c>
      <c r="BK306" s="44">
        <v>0</v>
      </c>
      <c r="BL306" s="44">
        <v>0</v>
      </c>
      <c r="BM306" s="44">
        <v>76.935372151028801</v>
      </c>
      <c r="BN306" s="44">
        <v>6.2948548432221223</v>
      </c>
      <c r="BO306" s="44">
        <v>31.489311093294518</v>
      </c>
      <c r="BP306" s="44">
        <v>0</v>
      </c>
      <c r="BQ306" s="44">
        <v>0</v>
      </c>
      <c r="BR306" s="44">
        <v>0</v>
      </c>
      <c r="BS306" s="44">
        <v>31.489311093294518</v>
      </c>
      <c r="BT306" s="64">
        <v>2018</v>
      </c>
      <c r="BU306" s="44">
        <v>0</v>
      </c>
      <c r="BV306" s="44">
        <v>0</v>
      </c>
      <c r="BW306" s="44">
        <v>484.29700000000003</v>
      </c>
      <c r="BX306" s="44">
        <v>0</v>
      </c>
      <c r="BY306" s="44">
        <v>0</v>
      </c>
      <c r="BZ306" s="44">
        <v>0</v>
      </c>
      <c r="CA306" s="44">
        <v>0</v>
      </c>
      <c r="CB306" s="44">
        <v>0</v>
      </c>
      <c r="CC306" s="44">
        <v>0</v>
      </c>
      <c r="CD306" s="44">
        <v>0</v>
      </c>
      <c r="CE306" s="44">
        <v>0</v>
      </c>
      <c r="CF306" s="44">
        <v>0</v>
      </c>
      <c r="CG306" s="44">
        <v>115.78136362790696</v>
      </c>
      <c r="CH306" s="44">
        <v>0</v>
      </c>
      <c r="CI306" s="44">
        <v>0</v>
      </c>
      <c r="CJ306" s="44">
        <v>0</v>
      </c>
      <c r="CK306" s="44">
        <v>0</v>
      </c>
      <c r="CL306" s="44">
        <v>0</v>
      </c>
      <c r="CM306" s="44">
        <v>0</v>
      </c>
      <c r="CN306" s="44">
        <v>0</v>
      </c>
      <c r="CO306" s="44">
        <v>0</v>
      </c>
      <c r="CP306" s="44">
        <v>0</v>
      </c>
      <c r="CQ306" s="44">
        <v>0</v>
      </c>
      <c r="CR306" s="44">
        <v>0</v>
      </c>
      <c r="CS306" s="44">
        <v>0</v>
      </c>
      <c r="CT306" s="44">
        <v>0</v>
      </c>
      <c r="CU306" s="44">
        <v>0</v>
      </c>
      <c r="CV306" s="44">
        <v>0</v>
      </c>
      <c r="CW306" s="44">
        <v>0</v>
      </c>
      <c r="CX306" s="44">
        <v>0</v>
      </c>
      <c r="CY306" s="44">
        <v>0</v>
      </c>
      <c r="CZ306" s="44">
        <v>0</v>
      </c>
      <c r="DA306" s="44">
        <v>0</v>
      </c>
      <c r="DB306" s="44">
        <v>0</v>
      </c>
      <c r="DC306" s="44">
        <v>0</v>
      </c>
      <c r="DD306" s="44">
        <v>0</v>
      </c>
      <c r="DE306" s="44">
        <v>0</v>
      </c>
      <c r="DF306" s="44">
        <v>0</v>
      </c>
      <c r="DG306" s="44">
        <v>0</v>
      </c>
      <c r="DH306" s="44">
        <v>0</v>
      </c>
      <c r="DI306" s="44">
        <v>0</v>
      </c>
      <c r="DJ306" s="44">
        <v>0</v>
      </c>
      <c r="DK306" s="44">
        <v>0</v>
      </c>
      <c r="DL306" s="44">
        <v>0</v>
      </c>
      <c r="DM306" s="44">
        <v>0</v>
      </c>
      <c r="DN306" s="44">
        <v>0</v>
      </c>
      <c r="DO306" s="44">
        <v>0</v>
      </c>
      <c r="DP306" s="44">
        <v>0</v>
      </c>
      <c r="DQ306" s="44">
        <v>0</v>
      </c>
      <c r="DR306" s="44">
        <v>0</v>
      </c>
      <c r="DS306" s="44">
        <v>0</v>
      </c>
      <c r="DT306" s="44">
        <v>0</v>
      </c>
      <c r="DU306" s="44">
        <v>31.489311093294518</v>
      </c>
      <c r="DV306" s="44">
        <v>0</v>
      </c>
      <c r="DW306" s="44">
        <v>0</v>
      </c>
      <c r="DX306" s="44">
        <v>0</v>
      </c>
      <c r="DY306" s="44">
        <v>0</v>
      </c>
      <c r="DZ306" s="44">
        <v>0</v>
      </c>
      <c r="EA306" s="44">
        <v>0</v>
      </c>
      <c r="EB306" s="44">
        <v>0</v>
      </c>
    </row>
    <row r="307" spans="2:132" x14ac:dyDescent="0.25">
      <c r="B307" s="41" t="s">
        <v>396</v>
      </c>
      <c r="C307" s="47" t="s">
        <v>101</v>
      </c>
      <c r="D307" s="46">
        <v>5</v>
      </c>
      <c r="E307" s="86" t="s">
        <v>52</v>
      </c>
      <c r="F307" s="43">
        <v>1787</v>
      </c>
      <c r="G307" s="43">
        <v>764.04452325581383</v>
      </c>
      <c r="H307" s="44">
        <v>764.04452325581383</v>
      </c>
      <c r="I307" s="44">
        <v>507.69871674298616</v>
      </c>
      <c r="J307" s="44">
        <v>507.69871674298616</v>
      </c>
      <c r="K307" s="44">
        <v>786.96585895348824</v>
      </c>
      <c r="L307" s="44">
        <v>786.96585895348824</v>
      </c>
      <c r="M307" s="44">
        <v>175.126</v>
      </c>
      <c r="N307" s="44">
        <v>1265.1959999999999</v>
      </c>
      <c r="O307" s="44">
        <v>201.93100000000001</v>
      </c>
      <c r="P307" s="44">
        <v>157.39317179069766</v>
      </c>
      <c r="Q307" s="44">
        <v>157.39317179069766</v>
      </c>
      <c r="R307" s="44">
        <v>104.58593564905516</v>
      </c>
      <c r="S307" s="44">
        <v>104.58593564905516</v>
      </c>
      <c r="T307" s="44">
        <v>472.17951537209291</v>
      </c>
      <c r="U307" s="44">
        <v>472.17951537209291</v>
      </c>
      <c r="V307" s="44">
        <v>313.75780694716542</v>
      </c>
      <c r="W307" s="44">
        <v>313.75780694716542</v>
      </c>
      <c r="X307" s="44">
        <v>196.74146473837206</v>
      </c>
      <c r="Y307" s="44">
        <v>196.74146473837206</v>
      </c>
      <c r="Z307" s="44">
        <v>130.73241956131895</v>
      </c>
      <c r="AA307" s="44">
        <v>130.73241956131895</v>
      </c>
      <c r="AB307" s="44">
        <v>1.6744698884527511</v>
      </c>
      <c r="AC307" s="44">
        <v>4.0323968742331564</v>
      </c>
      <c r="AD307" s="44">
        <v>1.5446130399604971</v>
      </c>
      <c r="AE307" s="44">
        <v>42.806565712990313</v>
      </c>
      <c r="AF307" s="44">
        <v>128.41969713897092</v>
      </c>
      <c r="AG307" s="44">
        <v>53.508207141237882</v>
      </c>
      <c r="AH307" s="44">
        <v>214.03282856495153</v>
      </c>
      <c r="AJ307" s="63" t="s">
        <v>63</v>
      </c>
      <c r="AK307" s="44">
        <v>0</v>
      </c>
      <c r="AL307" s="44">
        <v>0</v>
      </c>
      <c r="AM307" s="44">
        <v>201.93100000000001</v>
      </c>
      <c r="AN307" s="44">
        <v>201.93100000000001</v>
      </c>
      <c r="AO307" s="44">
        <v>0</v>
      </c>
      <c r="AP307" s="44">
        <v>0</v>
      </c>
      <c r="AQ307" s="44">
        <v>0</v>
      </c>
      <c r="AR307" s="44">
        <v>0</v>
      </c>
      <c r="AS307" s="44">
        <v>0</v>
      </c>
      <c r="AT307" s="44">
        <v>0</v>
      </c>
      <c r="AU307" s="44">
        <v>0</v>
      </c>
      <c r="AV307" s="44">
        <v>0</v>
      </c>
      <c r="AW307" s="44">
        <v>0</v>
      </c>
      <c r="AX307" s="44">
        <v>0</v>
      </c>
      <c r="AY307" s="44">
        <v>196.74146473837206</v>
      </c>
      <c r="AZ307" s="44">
        <v>0</v>
      </c>
      <c r="BA307" s="44">
        <v>0</v>
      </c>
      <c r="BB307" s="44">
        <v>0</v>
      </c>
      <c r="BC307" s="44">
        <v>196.74146473837206</v>
      </c>
      <c r="BD307" s="44">
        <v>196.74146473837206</v>
      </c>
      <c r="BE307" s="44">
        <v>0</v>
      </c>
      <c r="BF307" s="44">
        <v>0</v>
      </c>
      <c r="BG307" s="44">
        <v>0</v>
      </c>
      <c r="BH307" s="44">
        <v>196.74146473837206</v>
      </c>
      <c r="BI307" s="44">
        <v>130.73241956131895</v>
      </c>
      <c r="BJ307" s="44">
        <v>0</v>
      </c>
      <c r="BK307" s="44">
        <v>0</v>
      </c>
      <c r="BL307" s="44">
        <v>0</v>
      </c>
      <c r="BM307" s="44">
        <v>130.73241956131895</v>
      </c>
      <c r="BN307" s="44">
        <v>1.5446130399604971</v>
      </c>
      <c r="BO307" s="44">
        <v>53.508207141237882</v>
      </c>
      <c r="BP307" s="44">
        <v>0</v>
      </c>
      <c r="BQ307" s="44">
        <v>0</v>
      </c>
      <c r="BR307" s="44">
        <v>0</v>
      </c>
      <c r="BS307" s="44">
        <v>53.508207141237882</v>
      </c>
      <c r="BT307" s="64">
        <v>2018</v>
      </c>
      <c r="BU307" s="44">
        <v>0</v>
      </c>
      <c r="BV307" s="44">
        <v>0</v>
      </c>
      <c r="BW307" s="44">
        <v>201.93100000000001</v>
      </c>
      <c r="BX307" s="44">
        <v>0</v>
      </c>
      <c r="BY307" s="44">
        <v>0</v>
      </c>
      <c r="BZ307" s="44">
        <v>0</v>
      </c>
      <c r="CA307" s="44">
        <v>0</v>
      </c>
      <c r="CB307" s="44">
        <v>0</v>
      </c>
      <c r="CC307" s="44">
        <v>0</v>
      </c>
      <c r="CD307" s="44">
        <v>0</v>
      </c>
      <c r="CE307" s="44">
        <v>0</v>
      </c>
      <c r="CF307" s="44">
        <v>0</v>
      </c>
      <c r="CG307" s="44">
        <v>196.74146473837206</v>
      </c>
      <c r="CH307" s="44">
        <v>0</v>
      </c>
      <c r="CI307" s="44">
        <v>0</v>
      </c>
      <c r="CJ307" s="44">
        <v>0</v>
      </c>
      <c r="CK307" s="44">
        <v>0</v>
      </c>
      <c r="CL307" s="44">
        <v>0</v>
      </c>
      <c r="CM307" s="44">
        <v>0</v>
      </c>
      <c r="CN307" s="44">
        <v>0</v>
      </c>
      <c r="CO307" s="44">
        <v>0</v>
      </c>
      <c r="CP307" s="44">
        <v>0</v>
      </c>
      <c r="CQ307" s="44">
        <v>0</v>
      </c>
      <c r="CR307" s="44">
        <v>0</v>
      </c>
      <c r="CS307" s="44">
        <v>0</v>
      </c>
      <c r="CT307" s="44">
        <v>0</v>
      </c>
      <c r="CU307" s="44">
        <v>0</v>
      </c>
      <c r="CV307" s="44">
        <v>0</v>
      </c>
      <c r="CW307" s="44">
        <v>0</v>
      </c>
      <c r="CX307" s="44">
        <v>0</v>
      </c>
      <c r="CY307" s="44">
        <v>0</v>
      </c>
      <c r="CZ307" s="44">
        <v>0</v>
      </c>
      <c r="DA307" s="44">
        <v>0</v>
      </c>
      <c r="DB307" s="44">
        <v>0</v>
      </c>
      <c r="DC307" s="44">
        <v>0</v>
      </c>
      <c r="DD307" s="44">
        <v>0</v>
      </c>
      <c r="DE307" s="44">
        <v>0</v>
      </c>
      <c r="DF307" s="44">
        <v>0</v>
      </c>
      <c r="DG307" s="44">
        <v>0</v>
      </c>
      <c r="DH307" s="44">
        <v>0</v>
      </c>
      <c r="DI307" s="44">
        <v>0</v>
      </c>
      <c r="DJ307" s="44">
        <v>0</v>
      </c>
      <c r="DK307" s="44">
        <v>0</v>
      </c>
      <c r="DL307" s="44">
        <v>0</v>
      </c>
      <c r="DM307" s="44">
        <v>0</v>
      </c>
      <c r="DN307" s="44">
        <v>0</v>
      </c>
      <c r="DO307" s="44">
        <v>0</v>
      </c>
      <c r="DP307" s="44">
        <v>0</v>
      </c>
      <c r="DQ307" s="44">
        <v>0</v>
      </c>
      <c r="DR307" s="44">
        <v>0</v>
      </c>
      <c r="DS307" s="44">
        <v>0</v>
      </c>
      <c r="DT307" s="44">
        <v>0</v>
      </c>
      <c r="DU307" s="44">
        <v>53.508207141237882</v>
      </c>
      <c r="DV307" s="44">
        <v>0</v>
      </c>
      <c r="DW307" s="44">
        <v>0</v>
      </c>
      <c r="DX307" s="44">
        <v>0</v>
      </c>
      <c r="DY307" s="44">
        <v>0</v>
      </c>
      <c r="DZ307" s="44">
        <v>0</v>
      </c>
      <c r="EA307" s="44">
        <v>0</v>
      </c>
      <c r="EB307" s="44">
        <v>0</v>
      </c>
    </row>
    <row r="308" spans="2:132" x14ac:dyDescent="0.25">
      <c r="B308" s="41" t="s">
        <v>397</v>
      </c>
      <c r="C308" s="47" t="s">
        <v>101</v>
      </c>
      <c r="D308" s="46">
        <v>5</v>
      </c>
      <c r="E308" s="86" t="s">
        <v>52</v>
      </c>
      <c r="F308" s="43">
        <v>4370.7</v>
      </c>
      <c r="G308" s="43">
        <v>574.40102325581393</v>
      </c>
      <c r="H308" s="44">
        <v>574.40102325581393</v>
      </c>
      <c r="I308" s="44">
        <v>381.68281235777556</v>
      </c>
      <c r="J308" s="44">
        <v>381.68281235777556</v>
      </c>
      <c r="K308" s="44">
        <v>637.58513581395346</v>
      </c>
      <c r="L308" s="44">
        <v>637.58513581395346</v>
      </c>
      <c r="M308" s="44">
        <v>410.8458</v>
      </c>
      <c r="N308" s="44">
        <v>2980.8173999999999</v>
      </c>
      <c r="O308" s="44">
        <v>480.77699999999999</v>
      </c>
      <c r="P308" s="44">
        <v>114.76532444651161</v>
      </c>
      <c r="Q308" s="44">
        <v>114.76532444651161</v>
      </c>
      <c r="R308" s="44">
        <v>76.260225909083559</v>
      </c>
      <c r="S308" s="44">
        <v>76.260225909083559</v>
      </c>
      <c r="T308" s="44">
        <v>357.04767605581395</v>
      </c>
      <c r="U308" s="44">
        <v>357.04767605581395</v>
      </c>
      <c r="V308" s="44">
        <v>237.25403616159332</v>
      </c>
      <c r="W308" s="44">
        <v>237.25403616159332</v>
      </c>
      <c r="X308" s="44">
        <v>140.26872987906975</v>
      </c>
      <c r="Y308" s="44">
        <v>140.26872987906975</v>
      </c>
      <c r="Z308" s="44">
        <v>93.206942777768788</v>
      </c>
      <c r="AA308" s="44">
        <v>93.206942777768788</v>
      </c>
      <c r="AB308" s="44">
        <v>5.3874191310396196</v>
      </c>
      <c r="AC308" s="44">
        <v>12.563821666535402</v>
      </c>
      <c r="AD308" s="44">
        <v>5.1581672531230396</v>
      </c>
      <c r="AE308" s="44">
        <v>31.212976691423449</v>
      </c>
      <c r="AF308" s="44">
        <v>97.107038595539635</v>
      </c>
      <c r="AG308" s="44">
        <v>38.149193733961994</v>
      </c>
      <c r="AH308" s="44">
        <v>173.40542606346364</v>
      </c>
      <c r="AJ308" s="63" t="s">
        <v>63</v>
      </c>
      <c r="AK308" s="44">
        <v>0</v>
      </c>
      <c r="AL308" s="44">
        <v>0</v>
      </c>
      <c r="AM308" s="44">
        <v>480.77699999999999</v>
      </c>
      <c r="AN308" s="44">
        <v>480.77699999999999</v>
      </c>
      <c r="AO308" s="44">
        <v>0</v>
      </c>
      <c r="AP308" s="44">
        <v>0</v>
      </c>
      <c r="AQ308" s="44">
        <v>0</v>
      </c>
      <c r="AR308" s="44">
        <v>0</v>
      </c>
      <c r="AS308" s="44">
        <v>0</v>
      </c>
      <c r="AT308" s="44">
        <v>0</v>
      </c>
      <c r="AU308" s="44">
        <v>0</v>
      </c>
      <c r="AV308" s="44">
        <v>0</v>
      </c>
      <c r="AW308" s="44">
        <v>0</v>
      </c>
      <c r="AX308" s="44">
        <v>0</v>
      </c>
      <c r="AY308" s="44">
        <v>140.26872987906975</v>
      </c>
      <c r="AZ308" s="44">
        <v>0</v>
      </c>
      <c r="BA308" s="44">
        <v>0</v>
      </c>
      <c r="BB308" s="44">
        <v>0</v>
      </c>
      <c r="BC308" s="44">
        <v>140.26872987906975</v>
      </c>
      <c r="BD308" s="44">
        <v>140.26872987906975</v>
      </c>
      <c r="BE308" s="44">
        <v>0</v>
      </c>
      <c r="BF308" s="44">
        <v>0</v>
      </c>
      <c r="BG308" s="44">
        <v>0</v>
      </c>
      <c r="BH308" s="44">
        <v>140.26872987906975</v>
      </c>
      <c r="BI308" s="44">
        <v>93.206942777768788</v>
      </c>
      <c r="BJ308" s="44">
        <v>0</v>
      </c>
      <c r="BK308" s="44">
        <v>0</v>
      </c>
      <c r="BL308" s="44">
        <v>0</v>
      </c>
      <c r="BM308" s="44">
        <v>93.206942777768788</v>
      </c>
      <c r="BN308" s="44">
        <v>5.1581672531230396</v>
      </c>
      <c r="BO308" s="44">
        <v>38.149193733961994</v>
      </c>
      <c r="BP308" s="44">
        <v>0</v>
      </c>
      <c r="BQ308" s="44">
        <v>0</v>
      </c>
      <c r="BR308" s="44">
        <v>0</v>
      </c>
      <c r="BS308" s="44">
        <v>38.149193733961994</v>
      </c>
      <c r="BT308" s="64">
        <v>2018</v>
      </c>
      <c r="BU308" s="44">
        <v>0</v>
      </c>
      <c r="BV308" s="44">
        <v>0</v>
      </c>
      <c r="BW308" s="44">
        <v>480.77699999999999</v>
      </c>
      <c r="BX308" s="44">
        <v>0</v>
      </c>
      <c r="BY308" s="44">
        <v>0</v>
      </c>
      <c r="BZ308" s="44">
        <v>0</v>
      </c>
      <c r="CA308" s="44">
        <v>0</v>
      </c>
      <c r="CB308" s="44">
        <v>0</v>
      </c>
      <c r="CC308" s="44">
        <v>0</v>
      </c>
      <c r="CD308" s="44">
        <v>0</v>
      </c>
      <c r="CE308" s="44">
        <v>0</v>
      </c>
      <c r="CF308" s="44">
        <v>0</v>
      </c>
      <c r="CG308" s="44">
        <v>140.26872987906975</v>
      </c>
      <c r="CH308" s="44">
        <v>0</v>
      </c>
      <c r="CI308" s="44">
        <v>0</v>
      </c>
      <c r="CJ308" s="44">
        <v>0</v>
      </c>
      <c r="CK308" s="44">
        <v>0</v>
      </c>
      <c r="CL308" s="44">
        <v>0</v>
      </c>
      <c r="CM308" s="44">
        <v>0</v>
      </c>
      <c r="CN308" s="44">
        <v>0</v>
      </c>
      <c r="CO308" s="44">
        <v>0</v>
      </c>
      <c r="CP308" s="44">
        <v>0</v>
      </c>
      <c r="CQ308" s="44">
        <v>0</v>
      </c>
      <c r="CR308" s="44">
        <v>0</v>
      </c>
      <c r="CS308" s="44">
        <v>0</v>
      </c>
      <c r="CT308" s="44">
        <v>0</v>
      </c>
      <c r="CU308" s="44">
        <v>0</v>
      </c>
      <c r="CV308" s="44">
        <v>0</v>
      </c>
      <c r="CW308" s="44">
        <v>0</v>
      </c>
      <c r="CX308" s="44">
        <v>0</v>
      </c>
      <c r="CY308" s="44">
        <v>0</v>
      </c>
      <c r="CZ308" s="44">
        <v>0</v>
      </c>
      <c r="DA308" s="44">
        <v>0</v>
      </c>
      <c r="DB308" s="44">
        <v>0</v>
      </c>
      <c r="DC308" s="44">
        <v>0</v>
      </c>
      <c r="DD308" s="44">
        <v>0</v>
      </c>
      <c r="DE308" s="44">
        <v>0</v>
      </c>
      <c r="DF308" s="44">
        <v>0</v>
      </c>
      <c r="DG308" s="44">
        <v>0</v>
      </c>
      <c r="DH308" s="44">
        <v>0</v>
      </c>
      <c r="DI308" s="44">
        <v>0</v>
      </c>
      <c r="DJ308" s="44">
        <v>0</v>
      </c>
      <c r="DK308" s="44">
        <v>0</v>
      </c>
      <c r="DL308" s="44">
        <v>0</v>
      </c>
      <c r="DM308" s="44">
        <v>0</v>
      </c>
      <c r="DN308" s="44">
        <v>0</v>
      </c>
      <c r="DO308" s="44">
        <v>0</v>
      </c>
      <c r="DP308" s="44">
        <v>0</v>
      </c>
      <c r="DQ308" s="44">
        <v>0</v>
      </c>
      <c r="DR308" s="44">
        <v>0</v>
      </c>
      <c r="DS308" s="44">
        <v>0</v>
      </c>
      <c r="DT308" s="44">
        <v>0</v>
      </c>
      <c r="DU308" s="44">
        <v>38.149193733961994</v>
      </c>
      <c r="DV308" s="44">
        <v>0</v>
      </c>
      <c r="DW308" s="44">
        <v>0</v>
      </c>
      <c r="DX308" s="44">
        <v>0</v>
      </c>
      <c r="DY308" s="44">
        <v>0</v>
      </c>
      <c r="DZ308" s="44">
        <v>0</v>
      </c>
      <c r="EA308" s="44">
        <v>0</v>
      </c>
      <c r="EB308" s="44">
        <v>0</v>
      </c>
    </row>
    <row r="309" spans="2:132" x14ac:dyDescent="0.25">
      <c r="B309" s="41" t="s">
        <v>398</v>
      </c>
      <c r="C309" s="47" t="s">
        <v>101</v>
      </c>
      <c r="D309" s="46">
        <v>5</v>
      </c>
      <c r="E309" s="86" t="s">
        <v>52</v>
      </c>
      <c r="F309" s="43">
        <v>3117.4</v>
      </c>
      <c r="G309" s="43">
        <v>438.41579069767442</v>
      </c>
      <c r="H309" s="44">
        <v>438.41579069767442</v>
      </c>
      <c r="I309" s="44">
        <v>291.32220382731106</v>
      </c>
      <c r="J309" s="44">
        <v>291.32220382731106</v>
      </c>
      <c r="K309" s="44">
        <v>486.64152767441863</v>
      </c>
      <c r="L309" s="44">
        <v>486.64152767441863</v>
      </c>
      <c r="M309" s="44">
        <v>293.03560000000004</v>
      </c>
      <c r="N309" s="44">
        <v>2126.0668000000001</v>
      </c>
      <c r="O309" s="44">
        <v>342.91399999999999</v>
      </c>
      <c r="P309" s="44">
        <v>87.595474981395355</v>
      </c>
      <c r="Q309" s="44">
        <v>87.595474981395355</v>
      </c>
      <c r="R309" s="44">
        <v>58.206176324696756</v>
      </c>
      <c r="S309" s="44">
        <v>58.206176324696756</v>
      </c>
      <c r="T309" s="44">
        <v>272.51925549767446</v>
      </c>
      <c r="U309" s="44">
        <v>272.51925549767446</v>
      </c>
      <c r="V309" s="44">
        <v>181.0858818990566</v>
      </c>
      <c r="W309" s="44">
        <v>181.0858818990566</v>
      </c>
      <c r="X309" s="44">
        <v>107.06113608837209</v>
      </c>
      <c r="Y309" s="44">
        <v>107.06113608837209</v>
      </c>
      <c r="Z309" s="44">
        <v>71.140882174629368</v>
      </c>
      <c r="AA309" s="44">
        <v>71.140882174629368</v>
      </c>
      <c r="AB309" s="44">
        <v>5.0344416778957131</v>
      </c>
      <c r="AC309" s="44">
        <v>11.74065464244828</v>
      </c>
      <c r="AD309" s="44">
        <v>4.8202101171341925</v>
      </c>
      <c r="AE309" s="44">
        <v>23.823533214884446</v>
      </c>
      <c r="AF309" s="44">
        <v>74.117658890751613</v>
      </c>
      <c r="AG309" s="44">
        <v>29.117651707080984</v>
      </c>
      <c r="AH309" s="44">
        <v>132.35296230491358</v>
      </c>
      <c r="AJ309" s="63" t="s">
        <v>63</v>
      </c>
      <c r="AK309" s="44">
        <v>0</v>
      </c>
      <c r="AL309" s="44">
        <v>0</v>
      </c>
      <c r="AM309" s="44">
        <v>342.91399999999999</v>
      </c>
      <c r="AN309" s="44">
        <v>342.91399999999999</v>
      </c>
      <c r="AO309" s="44">
        <v>0</v>
      </c>
      <c r="AP309" s="44">
        <v>0</v>
      </c>
      <c r="AQ309" s="44">
        <v>0</v>
      </c>
      <c r="AR309" s="44">
        <v>0</v>
      </c>
      <c r="AS309" s="44">
        <v>0</v>
      </c>
      <c r="AT309" s="44">
        <v>0</v>
      </c>
      <c r="AU309" s="44">
        <v>0</v>
      </c>
      <c r="AV309" s="44">
        <v>0</v>
      </c>
      <c r="AW309" s="44">
        <v>0</v>
      </c>
      <c r="AX309" s="44">
        <v>0</v>
      </c>
      <c r="AY309" s="44">
        <v>107.06113608837209</v>
      </c>
      <c r="AZ309" s="44">
        <v>0</v>
      </c>
      <c r="BA309" s="44">
        <v>0</v>
      </c>
      <c r="BB309" s="44">
        <v>0</v>
      </c>
      <c r="BC309" s="44">
        <v>107.06113608837209</v>
      </c>
      <c r="BD309" s="44">
        <v>107.06113608837209</v>
      </c>
      <c r="BE309" s="44">
        <v>0</v>
      </c>
      <c r="BF309" s="44">
        <v>0</v>
      </c>
      <c r="BG309" s="44">
        <v>0</v>
      </c>
      <c r="BH309" s="44">
        <v>107.06113608837209</v>
      </c>
      <c r="BI309" s="44">
        <v>71.140882174629368</v>
      </c>
      <c r="BJ309" s="44">
        <v>0</v>
      </c>
      <c r="BK309" s="44">
        <v>0</v>
      </c>
      <c r="BL309" s="44">
        <v>0</v>
      </c>
      <c r="BM309" s="44">
        <v>71.140882174629368</v>
      </c>
      <c r="BN309" s="44">
        <v>4.8202101171341925</v>
      </c>
      <c r="BO309" s="44">
        <v>29.117651707080984</v>
      </c>
      <c r="BP309" s="44">
        <v>0</v>
      </c>
      <c r="BQ309" s="44">
        <v>0</v>
      </c>
      <c r="BR309" s="44">
        <v>0</v>
      </c>
      <c r="BS309" s="44">
        <v>29.117651707080984</v>
      </c>
      <c r="BT309" s="64">
        <v>2018</v>
      </c>
      <c r="BU309" s="44">
        <v>0</v>
      </c>
      <c r="BV309" s="44">
        <v>0</v>
      </c>
      <c r="BW309" s="44">
        <v>342.91399999999999</v>
      </c>
      <c r="BX309" s="44">
        <v>0</v>
      </c>
      <c r="BY309" s="44">
        <v>0</v>
      </c>
      <c r="BZ309" s="44">
        <v>0</v>
      </c>
      <c r="CA309" s="44">
        <v>0</v>
      </c>
      <c r="CB309" s="44">
        <v>0</v>
      </c>
      <c r="CC309" s="44">
        <v>0</v>
      </c>
      <c r="CD309" s="44">
        <v>0</v>
      </c>
      <c r="CE309" s="44">
        <v>0</v>
      </c>
      <c r="CF309" s="44">
        <v>0</v>
      </c>
      <c r="CG309" s="44">
        <v>107.06113608837209</v>
      </c>
      <c r="CH309" s="44">
        <v>0</v>
      </c>
      <c r="CI309" s="44">
        <v>0</v>
      </c>
      <c r="CJ309" s="44">
        <v>0</v>
      </c>
      <c r="CK309" s="44">
        <v>0</v>
      </c>
      <c r="CL309" s="44">
        <v>0</v>
      </c>
      <c r="CM309" s="44">
        <v>0</v>
      </c>
      <c r="CN309" s="44">
        <v>0</v>
      </c>
      <c r="CO309" s="44">
        <v>0</v>
      </c>
      <c r="CP309" s="44">
        <v>0</v>
      </c>
      <c r="CQ309" s="44">
        <v>0</v>
      </c>
      <c r="CR309" s="44">
        <v>0</v>
      </c>
      <c r="CS309" s="44">
        <v>0</v>
      </c>
      <c r="CT309" s="44">
        <v>0</v>
      </c>
      <c r="CU309" s="44">
        <v>0</v>
      </c>
      <c r="CV309" s="44">
        <v>0</v>
      </c>
      <c r="CW309" s="44">
        <v>0</v>
      </c>
      <c r="CX309" s="44">
        <v>0</v>
      </c>
      <c r="CY309" s="44">
        <v>0</v>
      </c>
      <c r="CZ309" s="44">
        <v>0</v>
      </c>
      <c r="DA309" s="44">
        <v>0</v>
      </c>
      <c r="DB309" s="44">
        <v>0</v>
      </c>
      <c r="DC309" s="44">
        <v>0</v>
      </c>
      <c r="DD309" s="44">
        <v>0</v>
      </c>
      <c r="DE309" s="44">
        <v>0</v>
      </c>
      <c r="DF309" s="44">
        <v>0</v>
      </c>
      <c r="DG309" s="44">
        <v>0</v>
      </c>
      <c r="DH309" s="44">
        <v>0</v>
      </c>
      <c r="DI309" s="44">
        <v>0</v>
      </c>
      <c r="DJ309" s="44">
        <v>0</v>
      </c>
      <c r="DK309" s="44">
        <v>0</v>
      </c>
      <c r="DL309" s="44">
        <v>0</v>
      </c>
      <c r="DM309" s="44">
        <v>0</v>
      </c>
      <c r="DN309" s="44">
        <v>0</v>
      </c>
      <c r="DO309" s="44">
        <v>0</v>
      </c>
      <c r="DP309" s="44">
        <v>0</v>
      </c>
      <c r="DQ309" s="44">
        <v>0</v>
      </c>
      <c r="DR309" s="44">
        <v>0</v>
      </c>
      <c r="DS309" s="44">
        <v>0</v>
      </c>
      <c r="DT309" s="44">
        <v>0</v>
      </c>
      <c r="DU309" s="44">
        <v>29.117651707080984</v>
      </c>
      <c r="DV309" s="44">
        <v>0</v>
      </c>
      <c r="DW309" s="44">
        <v>0</v>
      </c>
      <c r="DX309" s="44">
        <v>0</v>
      </c>
      <c r="DY309" s="44">
        <v>0</v>
      </c>
      <c r="DZ309" s="44">
        <v>0</v>
      </c>
      <c r="EA309" s="44">
        <v>0</v>
      </c>
      <c r="EB309" s="44">
        <v>0</v>
      </c>
    </row>
    <row r="310" spans="2:132" x14ac:dyDescent="0.25">
      <c r="B310" s="41" t="s">
        <v>399</v>
      </c>
      <c r="C310" s="47" t="s">
        <v>101</v>
      </c>
      <c r="D310" s="46">
        <v>5</v>
      </c>
      <c r="E310" s="86" t="s">
        <v>52</v>
      </c>
      <c r="F310" s="43">
        <v>4360.5</v>
      </c>
      <c r="G310" s="43">
        <v>857.66689534883722</v>
      </c>
      <c r="H310" s="44">
        <v>857.66689534883722</v>
      </c>
      <c r="I310" s="44">
        <v>569.90969623867704</v>
      </c>
      <c r="J310" s="44">
        <v>569.90969623867704</v>
      </c>
      <c r="K310" s="44">
        <v>883.39690220930231</v>
      </c>
      <c r="L310" s="44">
        <v>883.39690220930231</v>
      </c>
      <c r="M310" s="44">
        <v>409.887</v>
      </c>
      <c r="N310" s="44">
        <v>2973.8609999999999</v>
      </c>
      <c r="O310" s="44">
        <v>479.65499999999997</v>
      </c>
      <c r="P310" s="44">
        <v>159.01144239767441</v>
      </c>
      <c r="Q310" s="44">
        <v>159.01144239767441</v>
      </c>
      <c r="R310" s="44">
        <v>105.66125768265071</v>
      </c>
      <c r="S310" s="44">
        <v>105.66125768265071</v>
      </c>
      <c r="T310" s="44">
        <v>494.70226523720936</v>
      </c>
      <c r="U310" s="44">
        <v>494.70226523720936</v>
      </c>
      <c r="V310" s="44">
        <v>328.72391279046894</v>
      </c>
      <c r="W310" s="44">
        <v>328.72391279046894</v>
      </c>
      <c r="X310" s="44">
        <v>194.3473184860465</v>
      </c>
      <c r="Y310" s="44">
        <v>194.3473184860465</v>
      </c>
      <c r="Z310" s="44">
        <v>129.14153716768422</v>
      </c>
      <c r="AA310" s="44">
        <v>129.14153716768422</v>
      </c>
      <c r="AB310" s="44">
        <v>3.8792553580147504</v>
      </c>
      <c r="AC310" s="44">
        <v>9.0466828979842457</v>
      </c>
      <c r="AD310" s="44">
        <v>3.7141806619290159</v>
      </c>
      <c r="AE310" s="44">
        <v>43.246690314908051</v>
      </c>
      <c r="AF310" s="44">
        <v>134.54525875749172</v>
      </c>
      <c r="AG310" s="44">
        <v>52.857065940443171</v>
      </c>
      <c r="AH310" s="44">
        <v>240.25939063837805</v>
      </c>
      <c r="AJ310" s="63" t="s">
        <v>63</v>
      </c>
      <c r="AK310" s="44">
        <v>0</v>
      </c>
      <c r="AL310" s="44">
        <v>0</v>
      </c>
      <c r="AM310" s="44">
        <v>479.65499999999997</v>
      </c>
      <c r="AN310" s="44">
        <v>479.65499999999997</v>
      </c>
      <c r="AO310" s="44">
        <v>0</v>
      </c>
      <c r="AP310" s="44">
        <v>0</v>
      </c>
      <c r="AQ310" s="44">
        <v>0</v>
      </c>
      <c r="AR310" s="44">
        <v>0</v>
      </c>
      <c r="AS310" s="44">
        <v>0</v>
      </c>
      <c r="AT310" s="44">
        <v>0</v>
      </c>
      <c r="AU310" s="44">
        <v>0</v>
      </c>
      <c r="AV310" s="44">
        <v>0</v>
      </c>
      <c r="AW310" s="44">
        <v>0</v>
      </c>
      <c r="AX310" s="44">
        <v>0</v>
      </c>
      <c r="AY310" s="44">
        <v>194.3473184860465</v>
      </c>
      <c r="AZ310" s="44">
        <v>0</v>
      </c>
      <c r="BA310" s="44">
        <v>0</v>
      </c>
      <c r="BB310" s="44">
        <v>0</v>
      </c>
      <c r="BC310" s="44">
        <v>194.3473184860465</v>
      </c>
      <c r="BD310" s="44">
        <v>194.3473184860465</v>
      </c>
      <c r="BE310" s="44">
        <v>0</v>
      </c>
      <c r="BF310" s="44">
        <v>0</v>
      </c>
      <c r="BG310" s="44">
        <v>0</v>
      </c>
      <c r="BH310" s="44">
        <v>194.3473184860465</v>
      </c>
      <c r="BI310" s="44">
        <v>129.14153716768422</v>
      </c>
      <c r="BJ310" s="44">
        <v>0</v>
      </c>
      <c r="BK310" s="44">
        <v>0</v>
      </c>
      <c r="BL310" s="44">
        <v>0</v>
      </c>
      <c r="BM310" s="44">
        <v>129.14153716768422</v>
      </c>
      <c r="BN310" s="44">
        <v>3.7141806619290159</v>
      </c>
      <c r="BO310" s="44">
        <v>52.857065940443171</v>
      </c>
      <c r="BP310" s="44">
        <v>0</v>
      </c>
      <c r="BQ310" s="44">
        <v>0</v>
      </c>
      <c r="BR310" s="44">
        <v>0</v>
      </c>
      <c r="BS310" s="44">
        <v>52.857065940443171</v>
      </c>
      <c r="BT310" s="64">
        <v>2018</v>
      </c>
      <c r="BU310" s="44">
        <v>0</v>
      </c>
      <c r="BV310" s="44">
        <v>0</v>
      </c>
      <c r="BW310" s="44">
        <v>479.65499999999997</v>
      </c>
      <c r="BX310" s="44">
        <v>0</v>
      </c>
      <c r="BY310" s="44">
        <v>0</v>
      </c>
      <c r="BZ310" s="44">
        <v>0</v>
      </c>
      <c r="CA310" s="44">
        <v>0</v>
      </c>
      <c r="CB310" s="44">
        <v>0</v>
      </c>
      <c r="CC310" s="44">
        <v>0</v>
      </c>
      <c r="CD310" s="44">
        <v>0</v>
      </c>
      <c r="CE310" s="44">
        <v>0</v>
      </c>
      <c r="CF310" s="44">
        <v>0</v>
      </c>
      <c r="CG310" s="44">
        <v>194.3473184860465</v>
      </c>
      <c r="CH310" s="44">
        <v>0</v>
      </c>
      <c r="CI310" s="44">
        <v>0</v>
      </c>
      <c r="CJ310" s="44">
        <v>0</v>
      </c>
      <c r="CK310" s="44">
        <v>0</v>
      </c>
      <c r="CL310" s="44">
        <v>0</v>
      </c>
      <c r="CM310" s="44">
        <v>0</v>
      </c>
      <c r="CN310" s="44">
        <v>0</v>
      </c>
      <c r="CO310" s="44">
        <v>0</v>
      </c>
      <c r="CP310" s="44">
        <v>0</v>
      </c>
      <c r="CQ310" s="44">
        <v>0</v>
      </c>
      <c r="CR310" s="44">
        <v>0</v>
      </c>
      <c r="CS310" s="44">
        <v>0</v>
      </c>
      <c r="CT310" s="44">
        <v>0</v>
      </c>
      <c r="CU310" s="44">
        <v>0</v>
      </c>
      <c r="CV310" s="44">
        <v>0</v>
      </c>
      <c r="CW310" s="44">
        <v>0</v>
      </c>
      <c r="CX310" s="44">
        <v>0</v>
      </c>
      <c r="CY310" s="44">
        <v>0</v>
      </c>
      <c r="CZ310" s="44">
        <v>0</v>
      </c>
      <c r="DA310" s="44">
        <v>0</v>
      </c>
      <c r="DB310" s="44">
        <v>0</v>
      </c>
      <c r="DC310" s="44">
        <v>0</v>
      </c>
      <c r="DD310" s="44">
        <v>0</v>
      </c>
      <c r="DE310" s="44">
        <v>0</v>
      </c>
      <c r="DF310" s="44">
        <v>0</v>
      </c>
      <c r="DG310" s="44">
        <v>0</v>
      </c>
      <c r="DH310" s="44">
        <v>0</v>
      </c>
      <c r="DI310" s="44">
        <v>0</v>
      </c>
      <c r="DJ310" s="44">
        <v>0</v>
      </c>
      <c r="DK310" s="44">
        <v>0</v>
      </c>
      <c r="DL310" s="44">
        <v>0</v>
      </c>
      <c r="DM310" s="44">
        <v>0</v>
      </c>
      <c r="DN310" s="44">
        <v>0</v>
      </c>
      <c r="DO310" s="44">
        <v>0</v>
      </c>
      <c r="DP310" s="44">
        <v>0</v>
      </c>
      <c r="DQ310" s="44">
        <v>0</v>
      </c>
      <c r="DR310" s="44">
        <v>0</v>
      </c>
      <c r="DS310" s="44">
        <v>0</v>
      </c>
      <c r="DT310" s="44">
        <v>0</v>
      </c>
      <c r="DU310" s="44">
        <v>52.857065940443171</v>
      </c>
      <c r="DV310" s="44">
        <v>0</v>
      </c>
      <c r="DW310" s="44">
        <v>0</v>
      </c>
      <c r="DX310" s="44">
        <v>0</v>
      </c>
      <c r="DY310" s="44">
        <v>0</v>
      </c>
      <c r="DZ310" s="44">
        <v>0</v>
      </c>
      <c r="EA310" s="44">
        <v>0</v>
      </c>
      <c r="EB310" s="44">
        <v>0</v>
      </c>
    </row>
    <row r="311" spans="2:132" x14ac:dyDescent="0.25">
      <c r="B311" s="41" t="s">
        <v>400</v>
      </c>
      <c r="C311" s="47" t="s">
        <v>101</v>
      </c>
      <c r="D311" s="46">
        <v>5</v>
      </c>
      <c r="E311" s="86" t="s">
        <v>52</v>
      </c>
      <c r="F311" s="43">
        <v>3044.53</v>
      </c>
      <c r="G311" s="43">
        <v>621.4519302325582</v>
      </c>
      <c r="H311" s="44">
        <v>621.4519302325582</v>
      </c>
      <c r="I311" s="44">
        <v>412.94759388110145</v>
      </c>
      <c r="J311" s="44">
        <v>412.94759388110145</v>
      </c>
      <c r="K311" s="44">
        <v>640.09548813953495</v>
      </c>
      <c r="L311" s="44">
        <v>640.09548813953495</v>
      </c>
      <c r="M311" s="44">
        <v>286.18582000000004</v>
      </c>
      <c r="N311" s="44">
        <v>2076.3694600000003</v>
      </c>
      <c r="O311" s="44">
        <v>334.89830000000006</v>
      </c>
      <c r="P311" s="44">
        <v>128.019097627907</v>
      </c>
      <c r="Q311" s="44">
        <v>128.019097627907</v>
      </c>
      <c r="R311" s="44">
        <v>85.067204339506901</v>
      </c>
      <c r="S311" s="44">
        <v>85.067204339506901</v>
      </c>
      <c r="T311" s="44">
        <v>384.05729288372095</v>
      </c>
      <c r="U311" s="44">
        <v>384.05729288372095</v>
      </c>
      <c r="V311" s="44">
        <v>255.20161301852067</v>
      </c>
      <c r="W311" s="44">
        <v>255.20161301852067</v>
      </c>
      <c r="X311" s="44">
        <v>160.02387203488374</v>
      </c>
      <c r="Y311" s="44">
        <v>160.02387203488374</v>
      </c>
      <c r="Z311" s="44">
        <v>106.33400542438362</v>
      </c>
      <c r="AA311" s="44">
        <v>106.33400542438362</v>
      </c>
      <c r="AB311" s="44">
        <v>3.3642321059220426</v>
      </c>
      <c r="AC311" s="44">
        <v>8.1361925398540187</v>
      </c>
      <c r="AD311" s="44">
        <v>3.1494938863951041</v>
      </c>
      <c r="AE311" s="44">
        <v>34.817634416911908</v>
      </c>
      <c r="AF311" s="44">
        <v>104.4529032507357</v>
      </c>
      <c r="AG311" s="44">
        <v>43.522043021139879</v>
      </c>
      <c r="AH311" s="44">
        <v>174.08817208455952</v>
      </c>
      <c r="AJ311" s="63" t="s">
        <v>63</v>
      </c>
      <c r="AK311" s="44">
        <v>0</v>
      </c>
      <c r="AL311" s="44">
        <v>0</v>
      </c>
      <c r="AM311" s="44">
        <v>334.89830000000006</v>
      </c>
      <c r="AN311" s="44">
        <v>334.89830000000006</v>
      </c>
      <c r="AO311" s="44">
        <v>0</v>
      </c>
      <c r="AP311" s="44">
        <v>0</v>
      </c>
      <c r="AQ311" s="44">
        <v>0</v>
      </c>
      <c r="AR311" s="44">
        <v>0</v>
      </c>
      <c r="AS311" s="44">
        <v>0</v>
      </c>
      <c r="AT311" s="44">
        <v>0</v>
      </c>
      <c r="AU311" s="44">
        <v>0</v>
      </c>
      <c r="AV311" s="44">
        <v>0</v>
      </c>
      <c r="AW311" s="44">
        <v>0</v>
      </c>
      <c r="AX311" s="44">
        <v>0</v>
      </c>
      <c r="AY311" s="44">
        <v>160.02387203488374</v>
      </c>
      <c r="AZ311" s="44">
        <v>0</v>
      </c>
      <c r="BA311" s="44">
        <v>0</v>
      </c>
      <c r="BB311" s="44">
        <v>0</v>
      </c>
      <c r="BC311" s="44">
        <v>160.02387203488374</v>
      </c>
      <c r="BD311" s="44">
        <v>160.02387203488374</v>
      </c>
      <c r="BE311" s="44">
        <v>0</v>
      </c>
      <c r="BF311" s="44">
        <v>0</v>
      </c>
      <c r="BG311" s="44">
        <v>0</v>
      </c>
      <c r="BH311" s="44">
        <v>160.02387203488374</v>
      </c>
      <c r="BI311" s="44">
        <v>106.33400542438362</v>
      </c>
      <c r="BJ311" s="44">
        <v>0</v>
      </c>
      <c r="BK311" s="44">
        <v>0</v>
      </c>
      <c r="BL311" s="44">
        <v>0</v>
      </c>
      <c r="BM311" s="44">
        <v>106.33400542438362</v>
      </c>
      <c r="BN311" s="44">
        <v>3.1494938863951041</v>
      </c>
      <c r="BO311" s="44">
        <v>43.522043021139879</v>
      </c>
      <c r="BP311" s="44">
        <v>0</v>
      </c>
      <c r="BQ311" s="44">
        <v>0</v>
      </c>
      <c r="BR311" s="44">
        <v>0</v>
      </c>
      <c r="BS311" s="44">
        <v>43.522043021139879</v>
      </c>
      <c r="BT311" s="64">
        <v>2018</v>
      </c>
      <c r="BU311" s="44">
        <v>0</v>
      </c>
      <c r="BV311" s="44">
        <v>0</v>
      </c>
      <c r="BW311" s="44">
        <v>334.89830000000006</v>
      </c>
      <c r="BX311" s="44">
        <v>0</v>
      </c>
      <c r="BY311" s="44">
        <v>0</v>
      </c>
      <c r="BZ311" s="44">
        <v>0</v>
      </c>
      <c r="CA311" s="44">
        <v>0</v>
      </c>
      <c r="CB311" s="44">
        <v>0</v>
      </c>
      <c r="CC311" s="44">
        <v>0</v>
      </c>
      <c r="CD311" s="44">
        <v>0</v>
      </c>
      <c r="CE311" s="44">
        <v>0</v>
      </c>
      <c r="CF311" s="44">
        <v>0</v>
      </c>
      <c r="CG311" s="44">
        <v>160.02387203488374</v>
      </c>
      <c r="CH311" s="44">
        <v>0</v>
      </c>
      <c r="CI311" s="44">
        <v>0</v>
      </c>
      <c r="CJ311" s="44">
        <v>0</v>
      </c>
      <c r="CK311" s="44">
        <v>0</v>
      </c>
      <c r="CL311" s="44">
        <v>0</v>
      </c>
      <c r="CM311" s="44">
        <v>0</v>
      </c>
      <c r="CN311" s="44">
        <v>0</v>
      </c>
      <c r="CO311" s="44">
        <v>0</v>
      </c>
      <c r="CP311" s="44">
        <v>0</v>
      </c>
      <c r="CQ311" s="44">
        <v>0</v>
      </c>
      <c r="CR311" s="44">
        <v>0</v>
      </c>
      <c r="CS311" s="44">
        <v>0</v>
      </c>
      <c r="CT311" s="44">
        <v>0</v>
      </c>
      <c r="CU311" s="44">
        <v>0</v>
      </c>
      <c r="CV311" s="44">
        <v>0</v>
      </c>
      <c r="CW311" s="44">
        <v>0</v>
      </c>
      <c r="CX311" s="44">
        <v>0</v>
      </c>
      <c r="CY311" s="44">
        <v>0</v>
      </c>
      <c r="CZ311" s="44">
        <v>0</v>
      </c>
      <c r="DA311" s="44">
        <v>0</v>
      </c>
      <c r="DB311" s="44">
        <v>0</v>
      </c>
      <c r="DC311" s="44">
        <v>0</v>
      </c>
      <c r="DD311" s="44">
        <v>0</v>
      </c>
      <c r="DE311" s="44">
        <v>0</v>
      </c>
      <c r="DF311" s="44">
        <v>0</v>
      </c>
      <c r="DG311" s="44">
        <v>0</v>
      </c>
      <c r="DH311" s="44">
        <v>0</v>
      </c>
      <c r="DI311" s="44">
        <v>0</v>
      </c>
      <c r="DJ311" s="44">
        <v>0</v>
      </c>
      <c r="DK311" s="44">
        <v>0</v>
      </c>
      <c r="DL311" s="44">
        <v>0</v>
      </c>
      <c r="DM311" s="44">
        <v>0</v>
      </c>
      <c r="DN311" s="44">
        <v>0</v>
      </c>
      <c r="DO311" s="44">
        <v>0</v>
      </c>
      <c r="DP311" s="44">
        <v>0</v>
      </c>
      <c r="DQ311" s="44">
        <v>0</v>
      </c>
      <c r="DR311" s="44">
        <v>0</v>
      </c>
      <c r="DS311" s="44">
        <v>0</v>
      </c>
      <c r="DT311" s="44">
        <v>0</v>
      </c>
      <c r="DU311" s="44">
        <v>43.522043021139879</v>
      </c>
      <c r="DV311" s="44">
        <v>0</v>
      </c>
      <c r="DW311" s="44">
        <v>0</v>
      </c>
      <c r="DX311" s="44">
        <v>0</v>
      </c>
      <c r="DY311" s="44">
        <v>0</v>
      </c>
      <c r="DZ311" s="44">
        <v>0</v>
      </c>
      <c r="EA311" s="44">
        <v>0</v>
      </c>
      <c r="EB311" s="44">
        <v>0</v>
      </c>
    </row>
    <row r="312" spans="2:132" x14ac:dyDescent="0.25">
      <c r="B312" s="41" t="s">
        <v>401</v>
      </c>
      <c r="C312" s="47" t="s">
        <v>101</v>
      </c>
      <c r="D312" s="46">
        <v>5</v>
      </c>
      <c r="E312" s="86" t="s">
        <v>52</v>
      </c>
      <c r="F312" s="43">
        <v>4365.8</v>
      </c>
      <c r="G312" s="43">
        <v>848.56955813953482</v>
      </c>
      <c r="H312" s="44">
        <v>848.56955813953482</v>
      </c>
      <c r="I312" s="44">
        <v>563.86462126417246</v>
      </c>
      <c r="J312" s="44">
        <v>563.86462126417246</v>
      </c>
      <c r="K312" s="44">
        <v>874.02664488372091</v>
      </c>
      <c r="L312" s="44">
        <v>874.02664488372091</v>
      </c>
      <c r="M312" s="44">
        <v>410.3852</v>
      </c>
      <c r="N312" s="44">
        <v>2977.4756000000002</v>
      </c>
      <c r="O312" s="44">
        <v>480.238</v>
      </c>
      <c r="P312" s="44">
        <v>157.32479607906976</v>
      </c>
      <c r="Q312" s="44">
        <v>157.32479607906976</v>
      </c>
      <c r="R312" s="44">
        <v>104.54050078237756</v>
      </c>
      <c r="S312" s="44">
        <v>104.54050078237756</v>
      </c>
      <c r="T312" s="44">
        <v>489.45492113488376</v>
      </c>
      <c r="U312" s="44">
        <v>489.45492113488376</v>
      </c>
      <c r="V312" s="44">
        <v>325.23711354517468</v>
      </c>
      <c r="W312" s="44">
        <v>325.23711354517468</v>
      </c>
      <c r="X312" s="44">
        <v>192.2858618744186</v>
      </c>
      <c r="Y312" s="44">
        <v>192.2858618744186</v>
      </c>
      <c r="Z312" s="44">
        <v>127.77172317846147</v>
      </c>
      <c r="AA312" s="44">
        <v>127.77172317846147</v>
      </c>
      <c r="AB312" s="44">
        <v>3.9256096625584447</v>
      </c>
      <c r="AC312" s="44">
        <v>9.1547842358600811</v>
      </c>
      <c r="AD312" s="44">
        <v>3.7585624428751063</v>
      </c>
      <c r="AE312" s="44">
        <v>42.787969420916951</v>
      </c>
      <c r="AF312" s="44">
        <v>133.11812708729721</v>
      </c>
      <c r="AG312" s="44">
        <v>52.296407070009607</v>
      </c>
      <c r="AH312" s="44">
        <v>237.7109412273164</v>
      </c>
      <c r="AJ312" s="63" t="s">
        <v>63</v>
      </c>
      <c r="AK312" s="44">
        <v>0</v>
      </c>
      <c r="AL312" s="44">
        <v>0</v>
      </c>
      <c r="AM312" s="44">
        <v>480.238</v>
      </c>
      <c r="AN312" s="44">
        <v>480.238</v>
      </c>
      <c r="AO312" s="44">
        <v>0</v>
      </c>
      <c r="AP312" s="44">
        <v>0</v>
      </c>
      <c r="AQ312" s="44">
        <v>0</v>
      </c>
      <c r="AR312" s="44">
        <v>0</v>
      </c>
      <c r="AS312" s="44">
        <v>0</v>
      </c>
      <c r="AT312" s="44">
        <v>0</v>
      </c>
      <c r="AU312" s="44">
        <v>0</v>
      </c>
      <c r="AV312" s="44">
        <v>0</v>
      </c>
      <c r="AW312" s="44">
        <v>0</v>
      </c>
      <c r="AX312" s="44">
        <v>0</v>
      </c>
      <c r="AY312" s="44">
        <v>192.2858618744186</v>
      </c>
      <c r="AZ312" s="44">
        <v>0</v>
      </c>
      <c r="BA312" s="44">
        <v>0</v>
      </c>
      <c r="BB312" s="44">
        <v>0</v>
      </c>
      <c r="BC312" s="44">
        <v>192.2858618744186</v>
      </c>
      <c r="BD312" s="44">
        <v>192.2858618744186</v>
      </c>
      <c r="BE312" s="44">
        <v>0</v>
      </c>
      <c r="BF312" s="44">
        <v>0</v>
      </c>
      <c r="BG312" s="44">
        <v>0</v>
      </c>
      <c r="BH312" s="44">
        <v>192.2858618744186</v>
      </c>
      <c r="BI312" s="44">
        <v>127.77172317846147</v>
      </c>
      <c r="BJ312" s="44">
        <v>0</v>
      </c>
      <c r="BK312" s="44">
        <v>0</v>
      </c>
      <c r="BL312" s="44">
        <v>0</v>
      </c>
      <c r="BM312" s="44">
        <v>127.77172317846147</v>
      </c>
      <c r="BN312" s="44">
        <v>3.7585624428751063</v>
      </c>
      <c r="BO312" s="44">
        <v>52.296407070009607</v>
      </c>
      <c r="BP312" s="44">
        <v>0</v>
      </c>
      <c r="BQ312" s="44">
        <v>0</v>
      </c>
      <c r="BR312" s="44">
        <v>0</v>
      </c>
      <c r="BS312" s="44">
        <v>52.296407070009607</v>
      </c>
      <c r="BT312" s="64">
        <v>2018</v>
      </c>
      <c r="BU312" s="44">
        <v>0</v>
      </c>
      <c r="BV312" s="44">
        <v>0</v>
      </c>
      <c r="BW312" s="44">
        <v>480.238</v>
      </c>
      <c r="BX312" s="44">
        <v>0</v>
      </c>
      <c r="BY312" s="44">
        <v>0</v>
      </c>
      <c r="BZ312" s="44">
        <v>0</v>
      </c>
      <c r="CA312" s="44">
        <v>0</v>
      </c>
      <c r="CB312" s="44">
        <v>0</v>
      </c>
      <c r="CC312" s="44">
        <v>0</v>
      </c>
      <c r="CD312" s="44">
        <v>0</v>
      </c>
      <c r="CE312" s="44">
        <v>0</v>
      </c>
      <c r="CF312" s="44">
        <v>0</v>
      </c>
      <c r="CG312" s="44">
        <v>192.2858618744186</v>
      </c>
      <c r="CH312" s="44">
        <v>0</v>
      </c>
      <c r="CI312" s="44">
        <v>0</v>
      </c>
      <c r="CJ312" s="44">
        <v>0</v>
      </c>
      <c r="CK312" s="44">
        <v>0</v>
      </c>
      <c r="CL312" s="44">
        <v>0</v>
      </c>
      <c r="CM312" s="44">
        <v>0</v>
      </c>
      <c r="CN312" s="44">
        <v>0</v>
      </c>
      <c r="CO312" s="44">
        <v>0</v>
      </c>
      <c r="CP312" s="44">
        <v>0</v>
      </c>
      <c r="CQ312" s="44">
        <v>0</v>
      </c>
      <c r="CR312" s="44">
        <v>0</v>
      </c>
      <c r="CS312" s="44">
        <v>0</v>
      </c>
      <c r="CT312" s="44">
        <v>0</v>
      </c>
      <c r="CU312" s="44">
        <v>0</v>
      </c>
      <c r="CV312" s="44">
        <v>0</v>
      </c>
      <c r="CW312" s="44">
        <v>0</v>
      </c>
      <c r="CX312" s="44">
        <v>0</v>
      </c>
      <c r="CY312" s="44">
        <v>0</v>
      </c>
      <c r="CZ312" s="44">
        <v>0</v>
      </c>
      <c r="DA312" s="44">
        <v>0</v>
      </c>
      <c r="DB312" s="44">
        <v>0</v>
      </c>
      <c r="DC312" s="44">
        <v>0</v>
      </c>
      <c r="DD312" s="44">
        <v>0</v>
      </c>
      <c r="DE312" s="44">
        <v>0</v>
      </c>
      <c r="DF312" s="44">
        <v>0</v>
      </c>
      <c r="DG312" s="44">
        <v>0</v>
      </c>
      <c r="DH312" s="44">
        <v>0</v>
      </c>
      <c r="DI312" s="44">
        <v>0</v>
      </c>
      <c r="DJ312" s="44">
        <v>0</v>
      </c>
      <c r="DK312" s="44">
        <v>0</v>
      </c>
      <c r="DL312" s="44">
        <v>0</v>
      </c>
      <c r="DM312" s="44">
        <v>0</v>
      </c>
      <c r="DN312" s="44">
        <v>0</v>
      </c>
      <c r="DO312" s="44">
        <v>0</v>
      </c>
      <c r="DP312" s="44">
        <v>0</v>
      </c>
      <c r="DQ312" s="44">
        <v>0</v>
      </c>
      <c r="DR312" s="44">
        <v>0</v>
      </c>
      <c r="DS312" s="44">
        <v>0</v>
      </c>
      <c r="DT312" s="44">
        <v>0</v>
      </c>
      <c r="DU312" s="44">
        <v>52.296407070009607</v>
      </c>
      <c r="DV312" s="44">
        <v>0</v>
      </c>
      <c r="DW312" s="44">
        <v>0</v>
      </c>
      <c r="DX312" s="44">
        <v>0</v>
      </c>
      <c r="DY312" s="44">
        <v>0</v>
      </c>
      <c r="DZ312" s="44">
        <v>0</v>
      </c>
      <c r="EA312" s="44">
        <v>0</v>
      </c>
      <c r="EB312" s="44">
        <v>0</v>
      </c>
    </row>
    <row r="313" spans="2:132" x14ac:dyDescent="0.25">
      <c r="B313" s="41" t="s">
        <v>402</v>
      </c>
      <c r="C313" s="47" t="s">
        <v>101</v>
      </c>
      <c r="D313" s="46">
        <v>5</v>
      </c>
      <c r="E313" s="86" t="s">
        <v>52</v>
      </c>
      <c r="F313" s="43">
        <v>4411.4399999999996</v>
      </c>
      <c r="G313" s="43">
        <v>509.45110465116278</v>
      </c>
      <c r="H313" s="44">
        <v>509.45110465116278</v>
      </c>
      <c r="I313" s="44">
        <v>338.52434537783199</v>
      </c>
      <c r="J313" s="44">
        <v>338.52434537783199</v>
      </c>
      <c r="K313" s="44">
        <v>565.49072616279068</v>
      </c>
      <c r="L313" s="44">
        <v>565.49072616279068</v>
      </c>
      <c r="M313" s="44">
        <v>414.67536000000001</v>
      </c>
      <c r="N313" s="44">
        <v>3008.6020799999997</v>
      </c>
      <c r="O313" s="44">
        <v>485.25839999999994</v>
      </c>
      <c r="P313" s="44">
        <v>101.78833070930231</v>
      </c>
      <c r="Q313" s="44">
        <v>101.78833070930231</v>
      </c>
      <c r="R313" s="44">
        <v>67.637164206490823</v>
      </c>
      <c r="S313" s="44">
        <v>67.637164206490823</v>
      </c>
      <c r="T313" s="44">
        <v>316.67480665116278</v>
      </c>
      <c r="U313" s="44">
        <v>316.67480665116278</v>
      </c>
      <c r="V313" s="44">
        <v>210.42673308686037</v>
      </c>
      <c r="W313" s="44">
        <v>210.42673308686037</v>
      </c>
      <c r="X313" s="44">
        <v>124.40795975581395</v>
      </c>
      <c r="Y313" s="44">
        <v>124.40795975581395</v>
      </c>
      <c r="Z313" s="44">
        <v>82.667645141266561</v>
      </c>
      <c r="AA313" s="44">
        <v>82.667645141266561</v>
      </c>
      <c r="AB313" s="44">
        <v>6.130880335757861</v>
      </c>
      <c r="AC313" s="44">
        <v>14.297622910669354</v>
      </c>
      <c r="AD313" s="44">
        <v>5.8699918108319933</v>
      </c>
      <c r="AE313" s="44">
        <v>27.683595277675582</v>
      </c>
      <c r="AF313" s="44">
        <v>86.12674086387959</v>
      </c>
      <c r="AG313" s="44">
        <v>33.835505339381271</v>
      </c>
      <c r="AH313" s="44">
        <v>153.79775154264212</v>
      </c>
      <c r="AJ313" s="63" t="s">
        <v>63</v>
      </c>
      <c r="AK313" s="44">
        <v>0</v>
      </c>
      <c r="AL313" s="44">
        <v>0</v>
      </c>
      <c r="AM313" s="44">
        <v>485.25839999999994</v>
      </c>
      <c r="AN313" s="44">
        <v>485.25839999999994</v>
      </c>
      <c r="AO313" s="44">
        <v>0</v>
      </c>
      <c r="AP313" s="44">
        <v>0</v>
      </c>
      <c r="AQ313" s="44">
        <v>0</v>
      </c>
      <c r="AR313" s="44">
        <v>0</v>
      </c>
      <c r="AS313" s="44">
        <v>0</v>
      </c>
      <c r="AT313" s="44">
        <v>0</v>
      </c>
      <c r="AU313" s="44">
        <v>0</v>
      </c>
      <c r="AV313" s="44">
        <v>0</v>
      </c>
      <c r="AW313" s="44">
        <v>0</v>
      </c>
      <c r="AX313" s="44">
        <v>0</v>
      </c>
      <c r="AY313" s="44">
        <v>124.40795975581395</v>
      </c>
      <c r="AZ313" s="44">
        <v>0</v>
      </c>
      <c r="BA313" s="44">
        <v>0</v>
      </c>
      <c r="BB313" s="44">
        <v>0</v>
      </c>
      <c r="BC313" s="44">
        <v>124.40795975581395</v>
      </c>
      <c r="BD313" s="44">
        <v>124.40795975581395</v>
      </c>
      <c r="BE313" s="44">
        <v>0</v>
      </c>
      <c r="BF313" s="44">
        <v>0</v>
      </c>
      <c r="BG313" s="44">
        <v>0</v>
      </c>
      <c r="BH313" s="44">
        <v>124.40795975581395</v>
      </c>
      <c r="BI313" s="44">
        <v>82.667645141266561</v>
      </c>
      <c r="BJ313" s="44">
        <v>0</v>
      </c>
      <c r="BK313" s="44">
        <v>0</v>
      </c>
      <c r="BL313" s="44">
        <v>0</v>
      </c>
      <c r="BM313" s="44">
        <v>82.667645141266561</v>
      </c>
      <c r="BN313" s="44">
        <v>5.8699918108319933</v>
      </c>
      <c r="BO313" s="44">
        <v>33.835505339381271</v>
      </c>
      <c r="BP313" s="44">
        <v>0</v>
      </c>
      <c r="BQ313" s="44">
        <v>0</v>
      </c>
      <c r="BR313" s="44">
        <v>0</v>
      </c>
      <c r="BS313" s="44">
        <v>33.835505339381271</v>
      </c>
      <c r="BT313" s="64">
        <v>2018</v>
      </c>
      <c r="BU313" s="44">
        <v>0</v>
      </c>
      <c r="BV313" s="44">
        <v>0</v>
      </c>
      <c r="BW313" s="44">
        <v>485.25839999999994</v>
      </c>
      <c r="BX313" s="44">
        <v>0</v>
      </c>
      <c r="BY313" s="44">
        <v>0</v>
      </c>
      <c r="BZ313" s="44">
        <v>0</v>
      </c>
      <c r="CA313" s="44">
        <v>0</v>
      </c>
      <c r="CB313" s="44">
        <v>0</v>
      </c>
      <c r="CC313" s="44">
        <v>0</v>
      </c>
      <c r="CD313" s="44">
        <v>0</v>
      </c>
      <c r="CE313" s="44">
        <v>0</v>
      </c>
      <c r="CF313" s="44">
        <v>0</v>
      </c>
      <c r="CG313" s="44">
        <v>124.40795975581395</v>
      </c>
      <c r="CH313" s="44">
        <v>0</v>
      </c>
      <c r="CI313" s="44">
        <v>0</v>
      </c>
      <c r="CJ313" s="44">
        <v>0</v>
      </c>
      <c r="CK313" s="44">
        <v>0</v>
      </c>
      <c r="CL313" s="44">
        <v>0</v>
      </c>
      <c r="CM313" s="44">
        <v>0</v>
      </c>
      <c r="CN313" s="44">
        <v>0</v>
      </c>
      <c r="CO313" s="44">
        <v>0</v>
      </c>
      <c r="CP313" s="44">
        <v>0</v>
      </c>
      <c r="CQ313" s="44">
        <v>0</v>
      </c>
      <c r="CR313" s="44">
        <v>0</v>
      </c>
      <c r="CS313" s="44">
        <v>0</v>
      </c>
      <c r="CT313" s="44">
        <v>0</v>
      </c>
      <c r="CU313" s="44">
        <v>0</v>
      </c>
      <c r="CV313" s="44">
        <v>0</v>
      </c>
      <c r="CW313" s="44">
        <v>0</v>
      </c>
      <c r="CX313" s="44">
        <v>0</v>
      </c>
      <c r="CY313" s="44">
        <v>0</v>
      </c>
      <c r="CZ313" s="44">
        <v>0</v>
      </c>
      <c r="DA313" s="44">
        <v>0</v>
      </c>
      <c r="DB313" s="44">
        <v>0</v>
      </c>
      <c r="DC313" s="44">
        <v>0</v>
      </c>
      <c r="DD313" s="44">
        <v>0</v>
      </c>
      <c r="DE313" s="44">
        <v>0</v>
      </c>
      <c r="DF313" s="44">
        <v>0</v>
      </c>
      <c r="DG313" s="44">
        <v>0</v>
      </c>
      <c r="DH313" s="44">
        <v>0</v>
      </c>
      <c r="DI313" s="44">
        <v>0</v>
      </c>
      <c r="DJ313" s="44">
        <v>0</v>
      </c>
      <c r="DK313" s="44">
        <v>0</v>
      </c>
      <c r="DL313" s="44">
        <v>0</v>
      </c>
      <c r="DM313" s="44">
        <v>0</v>
      </c>
      <c r="DN313" s="44">
        <v>0</v>
      </c>
      <c r="DO313" s="44">
        <v>0</v>
      </c>
      <c r="DP313" s="44">
        <v>0</v>
      </c>
      <c r="DQ313" s="44">
        <v>0</v>
      </c>
      <c r="DR313" s="44">
        <v>0</v>
      </c>
      <c r="DS313" s="44">
        <v>0</v>
      </c>
      <c r="DT313" s="44">
        <v>0</v>
      </c>
      <c r="DU313" s="44">
        <v>33.835505339381271</v>
      </c>
      <c r="DV313" s="44">
        <v>0</v>
      </c>
      <c r="DW313" s="44">
        <v>0</v>
      </c>
      <c r="DX313" s="44">
        <v>0</v>
      </c>
      <c r="DY313" s="44">
        <v>0</v>
      </c>
      <c r="DZ313" s="44">
        <v>0</v>
      </c>
      <c r="EA313" s="44">
        <v>0</v>
      </c>
      <c r="EB313" s="44">
        <v>0</v>
      </c>
    </row>
    <row r="314" spans="2:132" x14ac:dyDescent="0.25">
      <c r="B314" s="41" t="s">
        <v>403</v>
      </c>
      <c r="C314" s="47" t="s">
        <v>101</v>
      </c>
      <c r="D314" s="46">
        <v>5</v>
      </c>
      <c r="E314" s="86" t="s">
        <v>52</v>
      </c>
      <c r="F314" s="43">
        <v>5675.38</v>
      </c>
      <c r="G314" s="43">
        <v>540.47739534883715</v>
      </c>
      <c r="H314" s="44">
        <v>540.47739534883715</v>
      </c>
      <c r="I314" s="44">
        <v>359.14095539602869</v>
      </c>
      <c r="J314" s="44">
        <v>359.14095539602869</v>
      </c>
      <c r="K314" s="44">
        <v>670.19197023255811</v>
      </c>
      <c r="L314" s="44">
        <v>670.19197023255811</v>
      </c>
      <c r="M314" s="44">
        <v>510.7842</v>
      </c>
      <c r="N314" s="44">
        <v>3757.1015600000001</v>
      </c>
      <c r="O314" s="44">
        <v>573.21338000000003</v>
      </c>
      <c r="P314" s="44">
        <v>120.63455464186046</v>
      </c>
      <c r="Q314" s="44">
        <v>120.63455464186046</v>
      </c>
      <c r="R314" s="44">
        <v>80.16026124439361</v>
      </c>
      <c r="S314" s="44">
        <v>80.16026124439361</v>
      </c>
      <c r="T314" s="44">
        <v>375.30750333023258</v>
      </c>
      <c r="U314" s="44">
        <v>375.30750333023258</v>
      </c>
      <c r="V314" s="44">
        <v>249.38747942700235</v>
      </c>
      <c r="W314" s="44">
        <v>249.38747942700235</v>
      </c>
      <c r="X314" s="44">
        <v>147.44223345116279</v>
      </c>
      <c r="Y314" s="44">
        <v>147.44223345116279</v>
      </c>
      <c r="Z314" s="44">
        <v>97.973652632036632</v>
      </c>
      <c r="AA314" s="44">
        <v>97.973652632036632</v>
      </c>
      <c r="AB314" s="44">
        <v>6.3720376165281536</v>
      </c>
      <c r="AC314" s="44">
        <v>15.065317507648707</v>
      </c>
      <c r="AD314" s="44">
        <v>5.8506890842667598</v>
      </c>
      <c r="AE314" s="44">
        <v>32.809244084623771</v>
      </c>
      <c r="AF314" s="44">
        <v>102.07320381882953</v>
      </c>
      <c r="AG314" s="44">
        <v>40.100187214540171</v>
      </c>
      <c r="AH314" s="44">
        <v>182.27357824790985</v>
      </c>
      <c r="AJ314" s="63" t="s">
        <v>63</v>
      </c>
      <c r="AK314" s="44">
        <v>0</v>
      </c>
      <c r="AL314" s="44">
        <v>0</v>
      </c>
      <c r="AM314" s="44">
        <v>573.21338000000003</v>
      </c>
      <c r="AN314" s="44">
        <v>573.21338000000003</v>
      </c>
      <c r="AO314" s="44">
        <v>0</v>
      </c>
      <c r="AP314" s="44">
        <v>0</v>
      </c>
      <c r="AQ314" s="44">
        <v>0</v>
      </c>
      <c r="AR314" s="44">
        <v>0</v>
      </c>
      <c r="AS314" s="44">
        <v>0</v>
      </c>
      <c r="AT314" s="44">
        <v>0</v>
      </c>
      <c r="AU314" s="44">
        <v>0</v>
      </c>
      <c r="AV314" s="44">
        <v>0</v>
      </c>
      <c r="AW314" s="44">
        <v>0</v>
      </c>
      <c r="AX314" s="44">
        <v>0</v>
      </c>
      <c r="AY314" s="44">
        <v>147.44223345116279</v>
      </c>
      <c r="AZ314" s="44">
        <v>0</v>
      </c>
      <c r="BA314" s="44">
        <v>0</v>
      </c>
      <c r="BB314" s="44">
        <v>0</v>
      </c>
      <c r="BC314" s="44">
        <v>147.44223345116279</v>
      </c>
      <c r="BD314" s="44">
        <v>147.44223345116279</v>
      </c>
      <c r="BE314" s="44">
        <v>0</v>
      </c>
      <c r="BF314" s="44">
        <v>0</v>
      </c>
      <c r="BG314" s="44">
        <v>0</v>
      </c>
      <c r="BH314" s="44">
        <v>147.44223345116279</v>
      </c>
      <c r="BI314" s="44">
        <v>97.973652632036632</v>
      </c>
      <c r="BJ314" s="44">
        <v>0</v>
      </c>
      <c r="BK314" s="44">
        <v>0</v>
      </c>
      <c r="BL314" s="44">
        <v>0</v>
      </c>
      <c r="BM314" s="44">
        <v>97.973652632036632</v>
      </c>
      <c r="BN314" s="44">
        <v>5.8506890842667598</v>
      </c>
      <c r="BO314" s="44">
        <v>40.100187214540171</v>
      </c>
      <c r="BP314" s="44">
        <v>0</v>
      </c>
      <c r="BQ314" s="44">
        <v>0</v>
      </c>
      <c r="BR314" s="44">
        <v>0</v>
      </c>
      <c r="BS314" s="44">
        <v>40.100187214540171</v>
      </c>
      <c r="BT314" s="64">
        <v>2018</v>
      </c>
      <c r="BU314" s="44">
        <v>0</v>
      </c>
      <c r="BV314" s="44">
        <v>0</v>
      </c>
      <c r="BW314" s="44">
        <v>573.21338000000003</v>
      </c>
      <c r="BX314" s="44">
        <v>0</v>
      </c>
      <c r="BY314" s="44">
        <v>0</v>
      </c>
      <c r="BZ314" s="44">
        <v>0</v>
      </c>
      <c r="CA314" s="44">
        <v>0</v>
      </c>
      <c r="CB314" s="44">
        <v>0</v>
      </c>
      <c r="CC314" s="44">
        <v>0</v>
      </c>
      <c r="CD314" s="44">
        <v>0</v>
      </c>
      <c r="CE314" s="44">
        <v>0</v>
      </c>
      <c r="CF314" s="44">
        <v>0</v>
      </c>
      <c r="CG314" s="44">
        <v>147.44223345116279</v>
      </c>
      <c r="CH314" s="44">
        <v>0</v>
      </c>
      <c r="CI314" s="44">
        <v>0</v>
      </c>
      <c r="CJ314" s="44">
        <v>0</v>
      </c>
      <c r="CK314" s="44">
        <v>0</v>
      </c>
      <c r="CL314" s="44">
        <v>0</v>
      </c>
      <c r="CM314" s="44">
        <v>0</v>
      </c>
      <c r="CN314" s="44">
        <v>0</v>
      </c>
      <c r="CO314" s="44">
        <v>0</v>
      </c>
      <c r="CP314" s="44">
        <v>0</v>
      </c>
      <c r="CQ314" s="44">
        <v>0</v>
      </c>
      <c r="CR314" s="44">
        <v>0</v>
      </c>
      <c r="CS314" s="44">
        <v>0</v>
      </c>
      <c r="CT314" s="44">
        <v>0</v>
      </c>
      <c r="CU314" s="44">
        <v>0</v>
      </c>
      <c r="CV314" s="44">
        <v>0</v>
      </c>
      <c r="CW314" s="44">
        <v>0</v>
      </c>
      <c r="CX314" s="44">
        <v>0</v>
      </c>
      <c r="CY314" s="44">
        <v>0</v>
      </c>
      <c r="CZ314" s="44">
        <v>0</v>
      </c>
      <c r="DA314" s="44">
        <v>0</v>
      </c>
      <c r="DB314" s="44">
        <v>0</v>
      </c>
      <c r="DC314" s="44">
        <v>0</v>
      </c>
      <c r="DD314" s="44">
        <v>0</v>
      </c>
      <c r="DE314" s="44">
        <v>0</v>
      </c>
      <c r="DF314" s="44">
        <v>0</v>
      </c>
      <c r="DG314" s="44">
        <v>0</v>
      </c>
      <c r="DH314" s="44">
        <v>0</v>
      </c>
      <c r="DI314" s="44">
        <v>0</v>
      </c>
      <c r="DJ314" s="44">
        <v>0</v>
      </c>
      <c r="DK314" s="44">
        <v>0</v>
      </c>
      <c r="DL314" s="44">
        <v>0</v>
      </c>
      <c r="DM314" s="44">
        <v>0</v>
      </c>
      <c r="DN314" s="44">
        <v>0</v>
      </c>
      <c r="DO314" s="44">
        <v>0</v>
      </c>
      <c r="DP314" s="44">
        <v>0</v>
      </c>
      <c r="DQ314" s="44">
        <v>0</v>
      </c>
      <c r="DR314" s="44">
        <v>0</v>
      </c>
      <c r="DS314" s="44">
        <v>0</v>
      </c>
      <c r="DT314" s="44">
        <v>0</v>
      </c>
      <c r="DU314" s="44">
        <v>40.100187214540171</v>
      </c>
      <c r="DV314" s="44">
        <v>0</v>
      </c>
      <c r="DW314" s="44">
        <v>0</v>
      </c>
      <c r="DX314" s="44">
        <v>0</v>
      </c>
      <c r="DY314" s="44">
        <v>0</v>
      </c>
      <c r="DZ314" s="44">
        <v>0</v>
      </c>
      <c r="EA314" s="44">
        <v>0</v>
      </c>
      <c r="EB314" s="44">
        <v>0</v>
      </c>
    </row>
    <row r="315" spans="2:132" x14ac:dyDescent="0.25">
      <c r="B315" s="41" t="s">
        <v>404</v>
      </c>
      <c r="C315" s="47" t="s">
        <v>101</v>
      </c>
      <c r="D315" s="46">
        <v>5</v>
      </c>
      <c r="E315" s="86" t="s">
        <v>52</v>
      </c>
      <c r="F315" s="43">
        <v>2638.9</v>
      </c>
      <c r="G315" s="43">
        <v>533.18643023255811</v>
      </c>
      <c r="H315" s="44">
        <v>533.18643023255811</v>
      </c>
      <c r="I315" s="44">
        <v>354.29619370913235</v>
      </c>
      <c r="J315" s="44">
        <v>354.29619370913235</v>
      </c>
      <c r="K315" s="44">
        <v>549.18202313953486</v>
      </c>
      <c r="L315" s="44">
        <v>549.18202313953486</v>
      </c>
      <c r="M315" s="44">
        <v>258.61220000000003</v>
      </c>
      <c r="N315" s="44">
        <v>1868.3411999999998</v>
      </c>
      <c r="O315" s="44">
        <v>298.19569999999999</v>
      </c>
      <c r="P315" s="44">
        <v>109.83640462790697</v>
      </c>
      <c r="Q315" s="44">
        <v>109.83640462790697</v>
      </c>
      <c r="R315" s="44">
        <v>72.985015904081266</v>
      </c>
      <c r="S315" s="44">
        <v>72.985015904081266</v>
      </c>
      <c r="T315" s="44">
        <v>329.50921388372092</v>
      </c>
      <c r="U315" s="44">
        <v>329.50921388372092</v>
      </c>
      <c r="V315" s="44">
        <v>218.95504771224378</v>
      </c>
      <c r="W315" s="44">
        <v>218.95504771224378</v>
      </c>
      <c r="X315" s="44">
        <v>137.29550578488372</v>
      </c>
      <c r="Y315" s="44">
        <v>137.29550578488372</v>
      </c>
      <c r="Z315" s="44">
        <v>91.231269880101578</v>
      </c>
      <c r="AA315" s="44">
        <v>91.231269880101578</v>
      </c>
      <c r="AB315" s="44">
        <v>3.5433601924520324</v>
      </c>
      <c r="AC315" s="44">
        <v>8.5329898512110152</v>
      </c>
      <c r="AD315" s="44">
        <v>3.268568993853711</v>
      </c>
      <c r="AE315" s="44">
        <v>29.872447571203828</v>
      </c>
      <c r="AF315" s="44">
        <v>89.617342713611478</v>
      </c>
      <c r="AG315" s="44">
        <v>37.340559464004784</v>
      </c>
      <c r="AH315" s="44">
        <v>149.36223785601914</v>
      </c>
      <c r="AJ315" s="63" t="s">
        <v>63</v>
      </c>
      <c r="AK315" s="44">
        <v>0</v>
      </c>
      <c r="AL315" s="44">
        <v>0</v>
      </c>
      <c r="AM315" s="44">
        <v>298.19569999999999</v>
      </c>
      <c r="AN315" s="44">
        <v>298.19569999999999</v>
      </c>
      <c r="AO315" s="44">
        <v>0</v>
      </c>
      <c r="AP315" s="44">
        <v>0</v>
      </c>
      <c r="AQ315" s="44">
        <v>0</v>
      </c>
      <c r="AR315" s="44">
        <v>0</v>
      </c>
      <c r="AS315" s="44">
        <v>0</v>
      </c>
      <c r="AT315" s="44">
        <v>0</v>
      </c>
      <c r="AU315" s="44">
        <v>0</v>
      </c>
      <c r="AV315" s="44">
        <v>0</v>
      </c>
      <c r="AW315" s="44">
        <v>0</v>
      </c>
      <c r="AX315" s="44">
        <v>0</v>
      </c>
      <c r="AY315" s="44">
        <v>137.29550578488372</v>
      </c>
      <c r="AZ315" s="44">
        <v>0</v>
      </c>
      <c r="BA315" s="44">
        <v>0</v>
      </c>
      <c r="BB315" s="44">
        <v>0</v>
      </c>
      <c r="BC315" s="44">
        <v>137.29550578488372</v>
      </c>
      <c r="BD315" s="44">
        <v>137.29550578488372</v>
      </c>
      <c r="BE315" s="44">
        <v>0</v>
      </c>
      <c r="BF315" s="44">
        <v>0</v>
      </c>
      <c r="BG315" s="44">
        <v>0</v>
      </c>
      <c r="BH315" s="44">
        <v>137.29550578488372</v>
      </c>
      <c r="BI315" s="44">
        <v>91.231269880101578</v>
      </c>
      <c r="BJ315" s="44">
        <v>0</v>
      </c>
      <c r="BK315" s="44">
        <v>0</v>
      </c>
      <c r="BL315" s="44">
        <v>0</v>
      </c>
      <c r="BM315" s="44">
        <v>91.231269880101578</v>
      </c>
      <c r="BN315" s="44">
        <v>3.268568993853711</v>
      </c>
      <c r="BO315" s="44">
        <v>37.340559464004784</v>
      </c>
      <c r="BP315" s="44">
        <v>0</v>
      </c>
      <c r="BQ315" s="44">
        <v>0</v>
      </c>
      <c r="BR315" s="44">
        <v>0</v>
      </c>
      <c r="BS315" s="44">
        <v>37.340559464004784</v>
      </c>
      <c r="BT315" s="64">
        <v>2018</v>
      </c>
      <c r="BU315" s="44">
        <v>0</v>
      </c>
      <c r="BV315" s="44">
        <v>0</v>
      </c>
      <c r="BW315" s="44">
        <v>298.19569999999999</v>
      </c>
      <c r="BX315" s="44">
        <v>0</v>
      </c>
      <c r="BY315" s="44">
        <v>0</v>
      </c>
      <c r="BZ315" s="44">
        <v>0</v>
      </c>
      <c r="CA315" s="44">
        <v>0</v>
      </c>
      <c r="CB315" s="44">
        <v>0</v>
      </c>
      <c r="CC315" s="44">
        <v>0</v>
      </c>
      <c r="CD315" s="44">
        <v>0</v>
      </c>
      <c r="CE315" s="44">
        <v>0</v>
      </c>
      <c r="CF315" s="44">
        <v>0</v>
      </c>
      <c r="CG315" s="44">
        <v>137.29550578488372</v>
      </c>
      <c r="CH315" s="44">
        <v>0</v>
      </c>
      <c r="CI315" s="44">
        <v>0</v>
      </c>
      <c r="CJ315" s="44">
        <v>0</v>
      </c>
      <c r="CK315" s="44">
        <v>0</v>
      </c>
      <c r="CL315" s="44">
        <v>0</v>
      </c>
      <c r="CM315" s="44">
        <v>0</v>
      </c>
      <c r="CN315" s="44">
        <v>0</v>
      </c>
      <c r="CO315" s="44">
        <v>0</v>
      </c>
      <c r="CP315" s="44">
        <v>0</v>
      </c>
      <c r="CQ315" s="44">
        <v>0</v>
      </c>
      <c r="CR315" s="44">
        <v>0</v>
      </c>
      <c r="CS315" s="44">
        <v>0</v>
      </c>
      <c r="CT315" s="44">
        <v>0</v>
      </c>
      <c r="CU315" s="44">
        <v>0</v>
      </c>
      <c r="CV315" s="44">
        <v>0</v>
      </c>
      <c r="CW315" s="44">
        <v>0</v>
      </c>
      <c r="CX315" s="44">
        <v>0</v>
      </c>
      <c r="CY315" s="44">
        <v>0</v>
      </c>
      <c r="CZ315" s="44">
        <v>0</v>
      </c>
      <c r="DA315" s="44">
        <v>0</v>
      </c>
      <c r="DB315" s="44">
        <v>0</v>
      </c>
      <c r="DC315" s="44">
        <v>0</v>
      </c>
      <c r="DD315" s="44">
        <v>0</v>
      </c>
      <c r="DE315" s="44">
        <v>0</v>
      </c>
      <c r="DF315" s="44">
        <v>0</v>
      </c>
      <c r="DG315" s="44">
        <v>0</v>
      </c>
      <c r="DH315" s="44">
        <v>0</v>
      </c>
      <c r="DI315" s="44">
        <v>0</v>
      </c>
      <c r="DJ315" s="44">
        <v>0</v>
      </c>
      <c r="DK315" s="44">
        <v>0</v>
      </c>
      <c r="DL315" s="44">
        <v>0</v>
      </c>
      <c r="DM315" s="44">
        <v>0</v>
      </c>
      <c r="DN315" s="44">
        <v>0</v>
      </c>
      <c r="DO315" s="44">
        <v>0</v>
      </c>
      <c r="DP315" s="44">
        <v>0</v>
      </c>
      <c r="DQ315" s="44">
        <v>0</v>
      </c>
      <c r="DR315" s="44">
        <v>0</v>
      </c>
      <c r="DS315" s="44">
        <v>0</v>
      </c>
      <c r="DT315" s="44">
        <v>0</v>
      </c>
      <c r="DU315" s="44">
        <v>37.340559464004784</v>
      </c>
      <c r="DV315" s="44">
        <v>0</v>
      </c>
      <c r="DW315" s="44">
        <v>0</v>
      </c>
      <c r="DX315" s="44">
        <v>0</v>
      </c>
      <c r="DY315" s="44">
        <v>0</v>
      </c>
      <c r="DZ315" s="44">
        <v>0</v>
      </c>
      <c r="EA315" s="44">
        <v>0</v>
      </c>
      <c r="EB315" s="44">
        <v>0</v>
      </c>
    </row>
    <row r="316" spans="2:132" x14ac:dyDescent="0.25">
      <c r="B316" s="41" t="s">
        <v>405</v>
      </c>
      <c r="C316" s="47" t="s">
        <v>101</v>
      </c>
      <c r="D316" s="46">
        <v>5</v>
      </c>
      <c r="E316" s="86" t="s">
        <v>52</v>
      </c>
      <c r="F316" s="43">
        <v>2701.8</v>
      </c>
      <c r="G316" s="43">
        <v>556.40758139534887</v>
      </c>
      <c r="H316" s="44">
        <v>556.40758139534887</v>
      </c>
      <c r="I316" s="44">
        <v>369.72637910776064</v>
      </c>
      <c r="J316" s="44">
        <v>369.72637910776064</v>
      </c>
      <c r="K316" s="44">
        <v>573.09980883720937</v>
      </c>
      <c r="L316" s="44">
        <v>573.09980883720937</v>
      </c>
      <c r="M316" s="44">
        <v>264.77640000000002</v>
      </c>
      <c r="N316" s="44">
        <v>1912.8744000000002</v>
      </c>
      <c r="O316" s="44">
        <v>305.30340000000001</v>
      </c>
      <c r="P316" s="44">
        <v>114.61996176744188</v>
      </c>
      <c r="Q316" s="44">
        <v>114.61996176744188</v>
      </c>
      <c r="R316" s="44">
        <v>76.163634096198692</v>
      </c>
      <c r="S316" s="44">
        <v>76.163634096198692</v>
      </c>
      <c r="T316" s="44">
        <v>343.85988530232561</v>
      </c>
      <c r="U316" s="44">
        <v>343.85988530232561</v>
      </c>
      <c r="V316" s="44">
        <v>228.49090228859606</v>
      </c>
      <c r="W316" s="44">
        <v>228.49090228859606</v>
      </c>
      <c r="X316" s="44">
        <v>143.27495220930234</v>
      </c>
      <c r="Y316" s="44">
        <v>143.27495220930234</v>
      </c>
      <c r="Z316" s="44">
        <v>95.204542620248361</v>
      </c>
      <c r="AA316" s="44">
        <v>95.204542620248361</v>
      </c>
      <c r="AB316" s="44">
        <v>3.4764149996515852</v>
      </c>
      <c r="AC316" s="44">
        <v>8.3717748971201438</v>
      </c>
      <c r="AD316" s="44">
        <v>3.2068154690663602</v>
      </c>
      <c r="AE316" s="44">
        <v>31.173442085169441</v>
      </c>
      <c r="AF316" s="44">
        <v>93.520326255508309</v>
      </c>
      <c r="AG316" s="44">
        <v>38.966802606461798</v>
      </c>
      <c r="AH316" s="44">
        <v>155.86721042584719</v>
      </c>
      <c r="AJ316" s="63" t="s">
        <v>63</v>
      </c>
      <c r="AK316" s="44">
        <v>0</v>
      </c>
      <c r="AL316" s="44">
        <v>0</v>
      </c>
      <c r="AM316" s="44">
        <v>305.30340000000001</v>
      </c>
      <c r="AN316" s="44">
        <v>305.30340000000001</v>
      </c>
      <c r="AO316" s="44">
        <v>0</v>
      </c>
      <c r="AP316" s="44">
        <v>0</v>
      </c>
      <c r="AQ316" s="44">
        <v>0</v>
      </c>
      <c r="AR316" s="44">
        <v>0</v>
      </c>
      <c r="AS316" s="44">
        <v>0</v>
      </c>
      <c r="AT316" s="44">
        <v>0</v>
      </c>
      <c r="AU316" s="44">
        <v>0</v>
      </c>
      <c r="AV316" s="44">
        <v>0</v>
      </c>
      <c r="AW316" s="44">
        <v>0</v>
      </c>
      <c r="AX316" s="44">
        <v>0</v>
      </c>
      <c r="AY316" s="44">
        <v>143.27495220930234</v>
      </c>
      <c r="AZ316" s="44">
        <v>0</v>
      </c>
      <c r="BA316" s="44">
        <v>0</v>
      </c>
      <c r="BB316" s="44">
        <v>0</v>
      </c>
      <c r="BC316" s="44">
        <v>143.27495220930234</v>
      </c>
      <c r="BD316" s="44">
        <v>143.27495220930234</v>
      </c>
      <c r="BE316" s="44">
        <v>0</v>
      </c>
      <c r="BF316" s="44">
        <v>0</v>
      </c>
      <c r="BG316" s="44">
        <v>0</v>
      </c>
      <c r="BH316" s="44">
        <v>143.27495220930234</v>
      </c>
      <c r="BI316" s="44">
        <v>95.204542620248361</v>
      </c>
      <c r="BJ316" s="44">
        <v>0</v>
      </c>
      <c r="BK316" s="44">
        <v>0</v>
      </c>
      <c r="BL316" s="44">
        <v>0</v>
      </c>
      <c r="BM316" s="44">
        <v>95.204542620248361</v>
      </c>
      <c r="BN316" s="44">
        <v>3.2068154690663602</v>
      </c>
      <c r="BO316" s="44">
        <v>38.966802606461798</v>
      </c>
      <c r="BP316" s="44">
        <v>0</v>
      </c>
      <c r="BQ316" s="44">
        <v>0</v>
      </c>
      <c r="BR316" s="44">
        <v>0</v>
      </c>
      <c r="BS316" s="44">
        <v>38.966802606461798</v>
      </c>
      <c r="BT316" s="64">
        <v>2018</v>
      </c>
      <c r="BU316" s="44">
        <v>0</v>
      </c>
      <c r="BV316" s="44">
        <v>0</v>
      </c>
      <c r="BW316" s="44">
        <v>305.30340000000001</v>
      </c>
      <c r="BX316" s="44">
        <v>0</v>
      </c>
      <c r="BY316" s="44">
        <v>0</v>
      </c>
      <c r="BZ316" s="44">
        <v>0</v>
      </c>
      <c r="CA316" s="44">
        <v>0</v>
      </c>
      <c r="CB316" s="44">
        <v>0</v>
      </c>
      <c r="CC316" s="44">
        <v>0</v>
      </c>
      <c r="CD316" s="44">
        <v>0</v>
      </c>
      <c r="CE316" s="44">
        <v>0</v>
      </c>
      <c r="CF316" s="44">
        <v>0</v>
      </c>
      <c r="CG316" s="44">
        <v>143.27495220930234</v>
      </c>
      <c r="CH316" s="44">
        <v>0</v>
      </c>
      <c r="CI316" s="44">
        <v>0</v>
      </c>
      <c r="CJ316" s="44">
        <v>0</v>
      </c>
      <c r="CK316" s="44">
        <v>0</v>
      </c>
      <c r="CL316" s="44">
        <v>0</v>
      </c>
      <c r="CM316" s="44">
        <v>0</v>
      </c>
      <c r="CN316" s="44">
        <v>0</v>
      </c>
      <c r="CO316" s="44">
        <v>0</v>
      </c>
      <c r="CP316" s="44">
        <v>0</v>
      </c>
      <c r="CQ316" s="44">
        <v>0</v>
      </c>
      <c r="CR316" s="44">
        <v>0</v>
      </c>
      <c r="CS316" s="44">
        <v>0</v>
      </c>
      <c r="CT316" s="44">
        <v>0</v>
      </c>
      <c r="CU316" s="44">
        <v>0</v>
      </c>
      <c r="CV316" s="44">
        <v>0</v>
      </c>
      <c r="CW316" s="44">
        <v>0</v>
      </c>
      <c r="CX316" s="44">
        <v>0</v>
      </c>
      <c r="CY316" s="44">
        <v>0</v>
      </c>
      <c r="CZ316" s="44">
        <v>0</v>
      </c>
      <c r="DA316" s="44">
        <v>0</v>
      </c>
      <c r="DB316" s="44">
        <v>0</v>
      </c>
      <c r="DC316" s="44">
        <v>0</v>
      </c>
      <c r="DD316" s="44">
        <v>0</v>
      </c>
      <c r="DE316" s="44">
        <v>0</v>
      </c>
      <c r="DF316" s="44">
        <v>0</v>
      </c>
      <c r="DG316" s="44">
        <v>0</v>
      </c>
      <c r="DH316" s="44">
        <v>0</v>
      </c>
      <c r="DI316" s="44">
        <v>0</v>
      </c>
      <c r="DJ316" s="44">
        <v>0</v>
      </c>
      <c r="DK316" s="44">
        <v>0</v>
      </c>
      <c r="DL316" s="44">
        <v>0</v>
      </c>
      <c r="DM316" s="44">
        <v>0</v>
      </c>
      <c r="DN316" s="44">
        <v>0</v>
      </c>
      <c r="DO316" s="44">
        <v>0</v>
      </c>
      <c r="DP316" s="44">
        <v>0</v>
      </c>
      <c r="DQ316" s="44">
        <v>0</v>
      </c>
      <c r="DR316" s="44">
        <v>0</v>
      </c>
      <c r="DS316" s="44">
        <v>0</v>
      </c>
      <c r="DT316" s="44">
        <v>0</v>
      </c>
      <c r="DU316" s="44">
        <v>38.966802606461798</v>
      </c>
      <c r="DV316" s="44">
        <v>0</v>
      </c>
      <c r="DW316" s="44">
        <v>0</v>
      </c>
      <c r="DX316" s="44">
        <v>0</v>
      </c>
      <c r="DY316" s="44">
        <v>0</v>
      </c>
      <c r="DZ316" s="44">
        <v>0</v>
      </c>
      <c r="EA316" s="44">
        <v>0</v>
      </c>
      <c r="EB316" s="44">
        <v>0</v>
      </c>
    </row>
    <row r="317" spans="2:132" x14ac:dyDescent="0.25">
      <c r="B317" s="41" t="s">
        <v>406</v>
      </c>
      <c r="C317" s="47" t="s">
        <v>101</v>
      </c>
      <c r="D317" s="46">
        <v>5</v>
      </c>
      <c r="E317" s="86" t="s">
        <v>52</v>
      </c>
      <c r="F317" s="43">
        <v>3649.1</v>
      </c>
      <c r="G317" s="43">
        <v>756.96039534883721</v>
      </c>
      <c r="H317" s="44">
        <v>756.96039534883721</v>
      </c>
      <c r="I317" s="44">
        <v>502.99139598072344</v>
      </c>
      <c r="J317" s="44">
        <v>502.99139598072344</v>
      </c>
      <c r="K317" s="44">
        <v>779.66920720930239</v>
      </c>
      <c r="L317" s="44">
        <v>779.66920720930239</v>
      </c>
      <c r="M317" s="44">
        <v>343.01539999999994</v>
      </c>
      <c r="N317" s="44">
        <v>2488.6861999999996</v>
      </c>
      <c r="O317" s="44">
        <v>401.40100000000001</v>
      </c>
      <c r="P317" s="44">
        <v>155.93384144186049</v>
      </c>
      <c r="Q317" s="44">
        <v>155.93384144186049</v>
      </c>
      <c r="R317" s="44">
        <v>103.61622757202905</v>
      </c>
      <c r="S317" s="44">
        <v>103.61622757202905</v>
      </c>
      <c r="T317" s="44">
        <v>467.8015243255814</v>
      </c>
      <c r="U317" s="44">
        <v>467.8015243255814</v>
      </c>
      <c r="V317" s="44">
        <v>310.84868271608713</v>
      </c>
      <c r="W317" s="44">
        <v>310.84868271608713</v>
      </c>
      <c r="X317" s="44">
        <v>194.9173018023256</v>
      </c>
      <c r="Y317" s="44">
        <v>194.9173018023256</v>
      </c>
      <c r="Z317" s="44">
        <v>129.5202844650363</v>
      </c>
      <c r="AA317" s="44">
        <v>129.5202844650363</v>
      </c>
      <c r="AB317" s="44">
        <v>3.3104409226011633</v>
      </c>
      <c r="AC317" s="44">
        <v>8.0061018057233824</v>
      </c>
      <c r="AD317" s="44">
        <v>3.0991361828606645</v>
      </c>
      <c r="AE317" s="44">
        <v>42.409668441248876</v>
      </c>
      <c r="AF317" s="44">
        <v>127.22900532374661</v>
      </c>
      <c r="AG317" s="44">
        <v>53.012085551561086</v>
      </c>
      <c r="AH317" s="44">
        <v>212.04834220624434</v>
      </c>
      <c r="AJ317" s="63" t="s">
        <v>63</v>
      </c>
      <c r="AK317" s="44">
        <v>0</v>
      </c>
      <c r="AL317" s="44">
        <v>0</v>
      </c>
      <c r="AM317" s="44">
        <v>401.40100000000001</v>
      </c>
      <c r="AN317" s="44">
        <v>401.40100000000001</v>
      </c>
      <c r="AO317" s="44">
        <v>0</v>
      </c>
      <c r="AP317" s="44">
        <v>0</v>
      </c>
      <c r="AQ317" s="44">
        <v>0</v>
      </c>
      <c r="AR317" s="44">
        <v>0</v>
      </c>
      <c r="AS317" s="44">
        <v>0</v>
      </c>
      <c r="AT317" s="44">
        <v>0</v>
      </c>
      <c r="AU317" s="44">
        <v>0</v>
      </c>
      <c r="AV317" s="44">
        <v>0</v>
      </c>
      <c r="AW317" s="44">
        <v>0</v>
      </c>
      <c r="AX317" s="44">
        <v>0</v>
      </c>
      <c r="AY317" s="44">
        <v>194.9173018023256</v>
      </c>
      <c r="AZ317" s="44">
        <v>0</v>
      </c>
      <c r="BA317" s="44">
        <v>0</v>
      </c>
      <c r="BB317" s="44">
        <v>0</v>
      </c>
      <c r="BC317" s="44">
        <v>194.9173018023256</v>
      </c>
      <c r="BD317" s="44">
        <v>194.9173018023256</v>
      </c>
      <c r="BE317" s="44">
        <v>0</v>
      </c>
      <c r="BF317" s="44">
        <v>0</v>
      </c>
      <c r="BG317" s="44">
        <v>0</v>
      </c>
      <c r="BH317" s="44">
        <v>194.9173018023256</v>
      </c>
      <c r="BI317" s="44">
        <v>129.5202844650363</v>
      </c>
      <c r="BJ317" s="44">
        <v>0</v>
      </c>
      <c r="BK317" s="44">
        <v>0</v>
      </c>
      <c r="BL317" s="44">
        <v>0</v>
      </c>
      <c r="BM317" s="44">
        <v>129.5202844650363</v>
      </c>
      <c r="BN317" s="44">
        <v>3.0991361828606645</v>
      </c>
      <c r="BO317" s="44">
        <v>53.012085551561086</v>
      </c>
      <c r="BP317" s="44">
        <v>0</v>
      </c>
      <c r="BQ317" s="44">
        <v>0</v>
      </c>
      <c r="BR317" s="44">
        <v>0</v>
      </c>
      <c r="BS317" s="44">
        <v>53.012085551561086</v>
      </c>
      <c r="BT317" s="64">
        <v>2018</v>
      </c>
      <c r="BU317" s="44">
        <v>0</v>
      </c>
      <c r="BV317" s="44">
        <v>0</v>
      </c>
      <c r="BW317" s="44">
        <v>401.40100000000001</v>
      </c>
      <c r="BX317" s="44">
        <v>0</v>
      </c>
      <c r="BY317" s="44">
        <v>0</v>
      </c>
      <c r="BZ317" s="44">
        <v>0</v>
      </c>
      <c r="CA317" s="44">
        <v>0</v>
      </c>
      <c r="CB317" s="44">
        <v>0</v>
      </c>
      <c r="CC317" s="44">
        <v>0</v>
      </c>
      <c r="CD317" s="44">
        <v>0</v>
      </c>
      <c r="CE317" s="44">
        <v>0</v>
      </c>
      <c r="CF317" s="44">
        <v>0</v>
      </c>
      <c r="CG317" s="44">
        <v>194.9173018023256</v>
      </c>
      <c r="CH317" s="44">
        <v>0</v>
      </c>
      <c r="CI317" s="44">
        <v>0</v>
      </c>
      <c r="CJ317" s="44">
        <v>0</v>
      </c>
      <c r="CK317" s="44">
        <v>0</v>
      </c>
      <c r="CL317" s="44">
        <v>0</v>
      </c>
      <c r="CM317" s="44">
        <v>0</v>
      </c>
      <c r="CN317" s="44">
        <v>0</v>
      </c>
      <c r="CO317" s="44">
        <v>0</v>
      </c>
      <c r="CP317" s="44">
        <v>0</v>
      </c>
      <c r="CQ317" s="44">
        <v>0</v>
      </c>
      <c r="CR317" s="44">
        <v>0</v>
      </c>
      <c r="CS317" s="44">
        <v>0</v>
      </c>
      <c r="CT317" s="44">
        <v>0</v>
      </c>
      <c r="CU317" s="44">
        <v>0</v>
      </c>
      <c r="CV317" s="44">
        <v>0</v>
      </c>
      <c r="CW317" s="44">
        <v>0</v>
      </c>
      <c r="CX317" s="44">
        <v>0</v>
      </c>
      <c r="CY317" s="44">
        <v>0</v>
      </c>
      <c r="CZ317" s="44">
        <v>0</v>
      </c>
      <c r="DA317" s="44">
        <v>0</v>
      </c>
      <c r="DB317" s="44">
        <v>0</v>
      </c>
      <c r="DC317" s="44">
        <v>0</v>
      </c>
      <c r="DD317" s="44">
        <v>0</v>
      </c>
      <c r="DE317" s="44">
        <v>0</v>
      </c>
      <c r="DF317" s="44">
        <v>0</v>
      </c>
      <c r="DG317" s="44">
        <v>0</v>
      </c>
      <c r="DH317" s="44">
        <v>0</v>
      </c>
      <c r="DI317" s="44">
        <v>0</v>
      </c>
      <c r="DJ317" s="44">
        <v>0</v>
      </c>
      <c r="DK317" s="44">
        <v>0</v>
      </c>
      <c r="DL317" s="44">
        <v>0</v>
      </c>
      <c r="DM317" s="44">
        <v>0</v>
      </c>
      <c r="DN317" s="44">
        <v>0</v>
      </c>
      <c r="DO317" s="44">
        <v>0</v>
      </c>
      <c r="DP317" s="44">
        <v>0</v>
      </c>
      <c r="DQ317" s="44">
        <v>0</v>
      </c>
      <c r="DR317" s="44">
        <v>0</v>
      </c>
      <c r="DS317" s="44">
        <v>0</v>
      </c>
      <c r="DT317" s="44">
        <v>0</v>
      </c>
      <c r="DU317" s="44">
        <v>53.012085551561086</v>
      </c>
      <c r="DV317" s="44">
        <v>0</v>
      </c>
      <c r="DW317" s="44">
        <v>0</v>
      </c>
      <c r="DX317" s="44">
        <v>0</v>
      </c>
      <c r="DY317" s="44">
        <v>0</v>
      </c>
      <c r="DZ317" s="44">
        <v>0</v>
      </c>
      <c r="EA317" s="44">
        <v>0</v>
      </c>
      <c r="EB317" s="44">
        <v>0</v>
      </c>
    </row>
    <row r="318" spans="2:132" x14ac:dyDescent="0.25">
      <c r="B318" s="41" t="s">
        <v>407</v>
      </c>
      <c r="C318" s="47" t="s">
        <v>101</v>
      </c>
      <c r="D318" s="46">
        <v>5</v>
      </c>
      <c r="E318" s="86" t="s">
        <v>52</v>
      </c>
      <c r="F318" s="43">
        <v>4394.3999999999996</v>
      </c>
      <c r="G318" s="43">
        <v>480.57393023255815</v>
      </c>
      <c r="H318" s="44">
        <v>480.57393023255815</v>
      </c>
      <c r="I318" s="44">
        <v>319.33579818032757</v>
      </c>
      <c r="J318" s="44">
        <v>319.33579818032757</v>
      </c>
      <c r="K318" s="44">
        <v>533.43706255813959</v>
      </c>
      <c r="L318" s="44">
        <v>533.43706255813959</v>
      </c>
      <c r="M318" s="44">
        <v>413.0736</v>
      </c>
      <c r="N318" s="44">
        <v>2996.9807999999998</v>
      </c>
      <c r="O318" s="44">
        <v>483.38399999999996</v>
      </c>
      <c r="P318" s="44">
        <v>96.018671260465126</v>
      </c>
      <c r="Q318" s="44">
        <v>96.018671260465126</v>
      </c>
      <c r="R318" s="44">
        <v>63.803292476429448</v>
      </c>
      <c r="S318" s="44">
        <v>63.803292476429448</v>
      </c>
      <c r="T318" s="44">
        <v>298.72475503255822</v>
      </c>
      <c r="U318" s="44">
        <v>298.72475503255822</v>
      </c>
      <c r="V318" s="44">
        <v>198.49913214889165</v>
      </c>
      <c r="W318" s="44">
        <v>198.49913214889165</v>
      </c>
      <c r="X318" s="44">
        <v>117.35615376279071</v>
      </c>
      <c r="Y318" s="44">
        <v>117.35615376279071</v>
      </c>
      <c r="Z318" s="44">
        <v>77.981801915635998</v>
      </c>
      <c r="AA318" s="44">
        <v>77.981801915635998</v>
      </c>
      <c r="AB318" s="44">
        <v>6.4741737293980535</v>
      </c>
      <c r="AC318" s="44">
        <v>15.098206060427524</v>
      </c>
      <c r="AD318" s="44">
        <v>6.1986769749555819</v>
      </c>
      <c r="AE318" s="44">
        <v>26.114408358520926</v>
      </c>
      <c r="AF318" s="44">
        <v>81.244826004287333</v>
      </c>
      <c r="AG318" s="44">
        <v>31.917610215970019</v>
      </c>
      <c r="AH318" s="44">
        <v>145.08004643622735</v>
      </c>
      <c r="AJ318" s="63" t="s">
        <v>63</v>
      </c>
      <c r="AK318" s="44">
        <v>0</v>
      </c>
      <c r="AL318" s="44">
        <v>0</v>
      </c>
      <c r="AM318" s="44">
        <v>483.38399999999996</v>
      </c>
      <c r="AN318" s="44">
        <v>483.38399999999996</v>
      </c>
      <c r="AO318" s="44">
        <v>0</v>
      </c>
      <c r="AP318" s="44">
        <v>0</v>
      </c>
      <c r="AQ318" s="44">
        <v>0</v>
      </c>
      <c r="AR318" s="44">
        <v>0</v>
      </c>
      <c r="AS318" s="44">
        <v>0</v>
      </c>
      <c r="AT318" s="44">
        <v>0</v>
      </c>
      <c r="AU318" s="44">
        <v>0</v>
      </c>
      <c r="AV318" s="44">
        <v>0</v>
      </c>
      <c r="AW318" s="44">
        <v>0</v>
      </c>
      <c r="AX318" s="44">
        <v>0</v>
      </c>
      <c r="AY318" s="44">
        <v>117.35615376279071</v>
      </c>
      <c r="AZ318" s="44">
        <v>0</v>
      </c>
      <c r="BA318" s="44">
        <v>0</v>
      </c>
      <c r="BB318" s="44">
        <v>0</v>
      </c>
      <c r="BC318" s="44">
        <v>117.35615376279071</v>
      </c>
      <c r="BD318" s="44">
        <v>117.35615376279071</v>
      </c>
      <c r="BE318" s="44">
        <v>0</v>
      </c>
      <c r="BF318" s="44">
        <v>0</v>
      </c>
      <c r="BG318" s="44">
        <v>0</v>
      </c>
      <c r="BH318" s="44">
        <v>117.35615376279071</v>
      </c>
      <c r="BI318" s="44">
        <v>77.981801915635998</v>
      </c>
      <c r="BJ318" s="44">
        <v>0</v>
      </c>
      <c r="BK318" s="44">
        <v>0</v>
      </c>
      <c r="BL318" s="44">
        <v>0</v>
      </c>
      <c r="BM318" s="44">
        <v>77.981801915635998</v>
      </c>
      <c r="BN318" s="44">
        <v>6.1986769749555819</v>
      </c>
      <c r="BO318" s="44">
        <v>31.917610215970019</v>
      </c>
      <c r="BP318" s="44">
        <v>0</v>
      </c>
      <c r="BQ318" s="44">
        <v>0</v>
      </c>
      <c r="BR318" s="44">
        <v>0</v>
      </c>
      <c r="BS318" s="44">
        <v>31.917610215970019</v>
      </c>
      <c r="BT318" s="64">
        <v>2018</v>
      </c>
      <c r="BU318" s="44">
        <v>0</v>
      </c>
      <c r="BV318" s="44">
        <v>0</v>
      </c>
      <c r="BW318" s="44">
        <v>483.38399999999996</v>
      </c>
      <c r="BX318" s="44">
        <v>0</v>
      </c>
      <c r="BY318" s="44">
        <v>0</v>
      </c>
      <c r="BZ318" s="44">
        <v>0</v>
      </c>
      <c r="CA318" s="44">
        <v>0</v>
      </c>
      <c r="CB318" s="44">
        <v>0</v>
      </c>
      <c r="CC318" s="44">
        <v>0</v>
      </c>
      <c r="CD318" s="44">
        <v>0</v>
      </c>
      <c r="CE318" s="44">
        <v>0</v>
      </c>
      <c r="CF318" s="44">
        <v>0</v>
      </c>
      <c r="CG318" s="44">
        <v>117.35615376279071</v>
      </c>
      <c r="CH318" s="44">
        <v>0</v>
      </c>
      <c r="CI318" s="44">
        <v>0</v>
      </c>
      <c r="CJ318" s="44">
        <v>0</v>
      </c>
      <c r="CK318" s="44">
        <v>0</v>
      </c>
      <c r="CL318" s="44">
        <v>0</v>
      </c>
      <c r="CM318" s="44">
        <v>0</v>
      </c>
      <c r="CN318" s="44">
        <v>0</v>
      </c>
      <c r="CO318" s="44">
        <v>0</v>
      </c>
      <c r="CP318" s="44">
        <v>0</v>
      </c>
      <c r="CQ318" s="44">
        <v>0</v>
      </c>
      <c r="CR318" s="44">
        <v>0</v>
      </c>
      <c r="CS318" s="44">
        <v>0</v>
      </c>
      <c r="CT318" s="44">
        <v>0</v>
      </c>
      <c r="CU318" s="44">
        <v>0</v>
      </c>
      <c r="CV318" s="44">
        <v>0</v>
      </c>
      <c r="CW318" s="44">
        <v>0</v>
      </c>
      <c r="CX318" s="44">
        <v>0</v>
      </c>
      <c r="CY318" s="44">
        <v>0</v>
      </c>
      <c r="CZ318" s="44">
        <v>0</v>
      </c>
      <c r="DA318" s="44">
        <v>0</v>
      </c>
      <c r="DB318" s="44">
        <v>0</v>
      </c>
      <c r="DC318" s="44">
        <v>0</v>
      </c>
      <c r="DD318" s="44">
        <v>0</v>
      </c>
      <c r="DE318" s="44">
        <v>0</v>
      </c>
      <c r="DF318" s="44">
        <v>0</v>
      </c>
      <c r="DG318" s="44">
        <v>0</v>
      </c>
      <c r="DH318" s="44">
        <v>0</v>
      </c>
      <c r="DI318" s="44">
        <v>0</v>
      </c>
      <c r="DJ318" s="44">
        <v>0</v>
      </c>
      <c r="DK318" s="44">
        <v>0</v>
      </c>
      <c r="DL318" s="44">
        <v>0</v>
      </c>
      <c r="DM318" s="44">
        <v>0</v>
      </c>
      <c r="DN318" s="44">
        <v>0</v>
      </c>
      <c r="DO318" s="44">
        <v>0</v>
      </c>
      <c r="DP318" s="44">
        <v>0</v>
      </c>
      <c r="DQ318" s="44">
        <v>0</v>
      </c>
      <c r="DR318" s="44">
        <v>0</v>
      </c>
      <c r="DS318" s="44">
        <v>0</v>
      </c>
      <c r="DT318" s="44">
        <v>0</v>
      </c>
      <c r="DU318" s="44">
        <v>31.917610215970019</v>
      </c>
      <c r="DV318" s="44">
        <v>0</v>
      </c>
      <c r="DW318" s="44">
        <v>0</v>
      </c>
      <c r="DX318" s="44">
        <v>0</v>
      </c>
      <c r="DY318" s="44">
        <v>0</v>
      </c>
      <c r="DZ318" s="44">
        <v>0</v>
      </c>
      <c r="EA318" s="44">
        <v>0</v>
      </c>
      <c r="EB318" s="44">
        <v>0</v>
      </c>
    </row>
    <row r="319" spans="2:132" x14ac:dyDescent="0.25">
      <c r="B319" s="41" t="s">
        <v>408</v>
      </c>
      <c r="C319" s="47" t="s">
        <v>101</v>
      </c>
      <c r="D319" s="46">
        <v>5</v>
      </c>
      <c r="E319" s="86" t="s">
        <v>52</v>
      </c>
      <c r="F319" s="43">
        <v>2680.41</v>
      </c>
      <c r="G319" s="43">
        <v>315.36223255813951</v>
      </c>
      <c r="H319" s="44">
        <v>315.36223255813951</v>
      </c>
      <c r="I319" s="44">
        <v>209.55454283828908</v>
      </c>
      <c r="J319" s="44">
        <v>209.55454283828908</v>
      </c>
      <c r="K319" s="44">
        <v>350.0520781395349</v>
      </c>
      <c r="L319" s="44">
        <v>350.0520781395349</v>
      </c>
      <c r="M319" s="44">
        <v>262.68018000000001</v>
      </c>
      <c r="N319" s="44">
        <v>1897.7302799999998</v>
      </c>
      <c r="O319" s="44">
        <v>302.88632999999993</v>
      </c>
      <c r="P319" s="44">
        <v>63.009374065116276</v>
      </c>
      <c r="Q319" s="44">
        <v>63.009374065116276</v>
      </c>
      <c r="R319" s="44">
        <v>41.868997659090162</v>
      </c>
      <c r="S319" s="44">
        <v>41.868997659090162</v>
      </c>
      <c r="T319" s="44">
        <v>196.02916375813956</v>
      </c>
      <c r="U319" s="44">
        <v>196.02916375813956</v>
      </c>
      <c r="V319" s="44">
        <v>130.25910382828053</v>
      </c>
      <c r="W319" s="44">
        <v>130.25910382828053</v>
      </c>
      <c r="X319" s="44">
        <v>77.011457190697683</v>
      </c>
      <c r="Y319" s="44">
        <v>77.011457190697683</v>
      </c>
      <c r="Z319" s="44">
        <v>51.173219361110206</v>
      </c>
      <c r="AA319" s="44">
        <v>51.173219361110206</v>
      </c>
      <c r="AB319" s="44">
        <v>6.2738588140757559</v>
      </c>
      <c r="AC319" s="44">
        <v>14.568887887496611</v>
      </c>
      <c r="AD319" s="44">
        <v>5.9188445398098715</v>
      </c>
      <c r="AE319" s="44">
        <v>17.136797491059898</v>
      </c>
      <c r="AF319" s="44">
        <v>53.314481083297473</v>
      </c>
      <c r="AG319" s="44">
        <v>20.944974711295437</v>
      </c>
      <c r="AH319" s="44">
        <v>95.20443050588834</v>
      </c>
      <c r="AJ319" s="63" t="s">
        <v>63</v>
      </c>
      <c r="AK319" s="44">
        <v>0</v>
      </c>
      <c r="AL319" s="44">
        <v>0</v>
      </c>
      <c r="AM319" s="44">
        <v>302.88632999999993</v>
      </c>
      <c r="AN319" s="44">
        <v>302.88632999999993</v>
      </c>
      <c r="AO319" s="44">
        <v>0</v>
      </c>
      <c r="AP319" s="44">
        <v>0</v>
      </c>
      <c r="AQ319" s="44">
        <v>0</v>
      </c>
      <c r="AR319" s="44">
        <v>0</v>
      </c>
      <c r="AS319" s="44">
        <v>0</v>
      </c>
      <c r="AT319" s="44">
        <v>0</v>
      </c>
      <c r="AU319" s="44">
        <v>0</v>
      </c>
      <c r="AV319" s="44">
        <v>0</v>
      </c>
      <c r="AW319" s="44">
        <v>0</v>
      </c>
      <c r="AX319" s="44">
        <v>0</v>
      </c>
      <c r="AY319" s="44">
        <v>77.011457190697683</v>
      </c>
      <c r="AZ319" s="44">
        <v>0</v>
      </c>
      <c r="BA319" s="44">
        <v>0</v>
      </c>
      <c r="BB319" s="44">
        <v>0</v>
      </c>
      <c r="BC319" s="44">
        <v>77.011457190697683</v>
      </c>
      <c r="BD319" s="44">
        <v>77.011457190697683</v>
      </c>
      <c r="BE319" s="44">
        <v>0</v>
      </c>
      <c r="BF319" s="44">
        <v>0</v>
      </c>
      <c r="BG319" s="44">
        <v>0</v>
      </c>
      <c r="BH319" s="44">
        <v>77.011457190697683</v>
      </c>
      <c r="BI319" s="44">
        <v>51.173219361110206</v>
      </c>
      <c r="BJ319" s="44">
        <v>0</v>
      </c>
      <c r="BK319" s="44">
        <v>0</v>
      </c>
      <c r="BL319" s="44">
        <v>0</v>
      </c>
      <c r="BM319" s="44">
        <v>51.173219361110206</v>
      </c>
      <c r="BN319" s="44">
        <v>5.9188445398098715</v>
      </c>
      <c r="BO319" s="44">
        <v>20.944974711295437</v>
      </c>
      <c r="BP319" s="44">
        <v>0</v>
      </c>
      <c r="BQ319" s="44">
        <v>0</v>
      </c>
      <c r="BR319" s="44">
        <v>0</v>
      </c>
      <c r="BS319" s="44">
        <v>20.944974711295437</v>
      </c>
      <c r="BT319" s="64">
        <v>2018</v>
      </c>
      <c r="BU319" s="44">
        <v>0</v>
      </c>
      <c r="BV319" s="44">
        <v>0</v>
      </c>
      <c r="BW319" s="44">
        <v>302.88632999999993</v>
      </c>
      <c r="BX319" s="44">
        <v>0</v>
      </c>
      <c r="BY319" s="44">
        <v>0</v>
      </c>
      <c r="BZ319" s="44">
        <v>0</v>
      </c>
      <c r="CA319" s="44">
        <v>0</v>
      </c>
      <c r="CB319" s="44">
        <v>0</v>
      </c>
      <c r="CC319" s="44">
        <v>0</v>
      </c>
      <c r="CD319" s="44">
        <v>0</v>
      </c>
      <c r="CE319" s="44">
        <v>0</v>
      </c>
      <c r="CF319" s="44">
        <v>0</v>
      </c>
      <c r="CG319" s="44">
        <v>77.011457190697683</v>
      </c>
      <c r="CH319" s="44">
        <v>0</v>
      </c>
      <c r="CI319" s="44">
        <v>0</v>
      </c>
      <c r="CJ319" s="44">
        <v>0</v>
      </c>
      <c r="CK319" s="44">
        <v>0</v>
      </c>
      <c r="CL319" s="44">
        <v>0</v>
      </c>
      <c r="CM319" s="44">
        <v>0</v>
      </c>
      <c r="CN319" s="44">
        <v>0</v>
      </c>
      <c r="CO319" s="44">
        <v>0</v>
      </c>
      <c r="CP319" s="44">
        <v>0</v>
      </c>
      <c r="CQ319" s="44">
        <v>0</v>
      </c>
      <c r="CR319" s="44">
        <v>0</v>
      </c>
      <c r="CS319" s="44">
        <v>0</v>
      </c>
      <c r="CT319" s="44">
        <v>0</v>
      </c>
      <c r="CU319" s="44">
        <v>0</v>
      </c>
      <c r="CV319" s="44">
        <v>0</v>
      </c>
      <c r="CW319" s="44">
        <v>0</v>
      </c>
      <c r="CX319" s="44">
        <v>0</v>
      </c>
      <c r="CY319" s="44">
        <v>0</v>
      </c>
      <c r="CZ319" s="44">
        <v>0</v>
      </c>
      <c r="DA319" s="44">
        <v>0</v>
      </c>
      <c r="DB319" s="44">
        <v>0</v>
      </c>
      <c r="DC319" s="44">
        <v>0</v>
      </c>
      <c r="DD319" s="44">
        <v>0</v>
      </c>
      <c r="DE319" s="44">
        <v>0</v>
      </c>
      <c r="DF319" s="44">
        <v>0</v>
      </c>
      <c r="DG319" s="44">
        <v>0</v>
      </c>
      <c r="DH319" s="44">
        <v>0</v>
      </c>
      <c r="DI319" s="44">
        <v>0</v>
      </c>
      <c r="DJ319" s="44">
        <v>0</v>
      </c>
      <c r="DK319" s="44">
        <v>0</v>
      </c>
      <c r="DL319" s="44">
        <v>0</v>
      </c>
      <c r="DM319" s="44">
        <v>0</v>
      </c>
      <c r="DN319" s="44">
        <v>0</v>
      </c>
      <c r="DO319" s="44">
        <v>0</v>
      </c>
      <c r="DP319" s="44">
        <v>0</v>
      </c>
      <c r="DQ319" s="44">
        <v>0</v>
      </c>
      <c r="DR319" s="44">
        <v>0</v>
      </c>
      <c r="DS319" s="44">
        <v>0</v>
      </c>
      <c r="DT319" s="44">
        <v>0</v>
      </c>
      <c r="DU319" s="44">
        <v>20.944974711295437</v>
      </c>
      <c r="DV319" s="44">
        <v>0</v>
      </c>
      <c r="DW319" s="44">
        <v>0</v>
      </c>
      <c r="DX319" s="44">
        <v>0</v>
      </c>
      <c r="DY319" s="44">
        <v>0</v>
      </c>
      <c r="DZ319" s="44">
        <v>0</v>
      </c>
      <c r="EA319" s="44">
        <v>0</v>
      </c>
      <c r="EB319" s="44">
        <v>0</v>
      </c>
    </row>
    <row r="320" spans="2:132" x14ac:dyDescent="0.25">
      <c r="B320" s="41" t="s">
        <v>409</v>
      </c>
      <c r="C320" s="47" t="s">
        <v>101</v>
      </c>
      <c r="D320" s="46">
        <v>5</v>
      </c>
      <c r="E320" s="86" t="s">
        <v>52</v>
      </c>
      <c r="F320" s="43">
        <v>4345.8</v>
      </c>
      <c r="G320" s="43">
        <v>473.24219767441861</v>
      </c>
      <c r="H320" s="44">
        <v>473.24219767441861</v>
      </c>
      <c r="I320" s="44">
        <v>314.46394700153974</v>
      </c>
      <c r="J320" s="44">
        <v>314.46394700153974</v>
      </c>
      <c r="K320" s="44">
        <v>525.29883941860464</v>
      </c>
      <c r="L320" s="44">
        <v>525.29883941860464</v>
      </c>
      <c r="M320" s="44">
        <v>408.5052</v>
      </c>
      <c r="N320" s="44">
        <v>2963.8355999999999</v>
      </c>
      <c r="O320" s="44">
        <v>478.03800000000001</v>
      </c>
      <c r="P320" s="44">
        <v>94.553791095348828</v>
      </c>
      <c r="Q320" s="44">
        <v>94.553791095348828</v>
      </c>
      <c r="R320" s="44">
        <v>62.829896610907632</v>
      </c>
      <c r="S320" s="44">
        <v>62.829896610907632</v>
      </c>
      <c r="T320" s="44">
        <v>294.16735007441861</v>
      </c>
      <c r="U320" s="44">
        <v>294.16735007441861</v>
      </c>
      <c r="V320" s="44">
        <v>195.47078945615709</v>
      </c>
      <c r="W320" s="44">
        <v>195.47078945615709</v>
      </c>
      <c r="X320" s="44">
        <v>115.56574467209302</v>
      </c>
      <c r="Y320" s="44">
        <v>115.56574467209302</v>
      </c>
      <c r="Z320" s="44">
        <v>76.79209585777599</v>
      </c>
      <c r="AA320" s="44">
        <v>76.79209585777599</v>
      </c>
      <c r="AB320" s="44">
        <v>6.5017646380955707</v>
      </c>
      <c r="AC320" s="44">
        <v>15.162549904494913</v>
      </c>
      <c r="AD320" s="44">
        <v>6.22509380243193</v>
      </c>
      <c r="AE320" s="44">
        <v>25.716001691088778</v>
      </c>
      <c r="AF320" s="44">
        <v>80.00533859449844</v>
      </c>
      <c r="AG320" s="44">
        <v>31.430668733552956</v>
      </c>
      <c r="AH320" s="44">
        <v>142.86667606160435</v>
      </c>
      <c r="AJ320" s="63" t="s">
        <v>63</v>
      </c>
      <c r="AK320" s="44">
        <v>0</v>
      </c>
      <c r="AL320" s="44">
        <v>0</v>
      </c>
      <c r="AM320" s="44">
        <v>478.03800000000001</v>
      </c>
      <c r="AN320" s="44">
        <v>478.03800000000001</v>
      </c>
      <c r="AO320" s="44">
        <v>0</v>
      </c>
      <c r="AP320" s="44">
        <v>0</v>
      </c>
      <c r="AQ320" s="44">
        <v>0</v>
      </c>
      <c r="AR320" s="44">
        <v>0</v>
      </c>
      <c r="AS320" s="44">
        <v>0</v>
      </c>
      <c r="AT320" s="44">
        <v>0</v>
      </c>
      <c r="AU320" s="44">
        <v>0</v>
      </c>
      <c r="AV320" s="44">
        <v>0</v>
      </c>
      <c r="AW320" s="44">
        <v>0</v>
      </c>
      <c r="AX320" s="44">
        <v>0</v>
      </c>
      <c r="AY320" s="44">
        <v>115.56574467209302</v>
      </c>
      <c r="AZ320" s="44">
        <v>0</v>
      </c>
      <c r="BA320" s="44">
        <v>0</v>
      </c>
      <c r="BB320" s="44">
        <v>0</v>
      </c>
      <c r="BC320" s="44">
        <v>115.56574467209302</v>
      </c>
      <c r="BD320" s="44">
        <v>115.56574467209302</v>
      </c>
      <c r="BE320" s="44">
        <v>0</v>
      </c>
      <c r="BF320" s="44">
        <v>0</v>
      </c>
      <c r="BG320" s="44">
        <v>0</v>
      </c>
      <c r="BH320" s="44">
        <v>115.56574467209302</v>
      </c>
      <c r="BI320" s="44">
        <v>76.79209585777599</v>
      </c>
      <c r="BJ320" s="44">
        <v>0</v>
      </c>
      <c r="BK320" s="44">
        <v>0</v>
      </c>
      <c r="BL320" s="44">
        <v>0</v>
      </c>
      <c r="BM320" s="44">
        <v>76.79209585777599</v>
      </c>
      <c r="BN320" s="44">
        <v>6.22509380243193</v>
      </c>
      <c r="BO320" s="44">
        <v>31.430668733552956</v>
      </c>
      <c r="BP320" s="44">
        <v>0</v>
      </c>
      <c r="BQ320" s="44">
        <v>0</v>
      </c>
      <c r="BR320" s="44">
        <v>0</v>
      </c>
      <c r="BS320" s="44">
        <v>31.430668733552956</v>
      </c>
      <c r="BT320" s="64">
        <v>2018</v>
      </c>
      <c r="BU320" s="44">
        <v>0</v>
      </c>
      <c r="BV320" s="44">
        <v>0</v>
      </c>
      <c r="BW320" s="44">
        <v>478.03800000000001</v>
      </c>
      <c r="BX320" s="44">
        <v>0</v>
      </c>
      <c r="BY320" s="44">
        <v>0</v>
      </c>
      <c r="BZ320" s="44">
        <v>0</v>
      </c>
      <c r="CA320" s="44">
        <v>0</v>
      </c>
      <c r="CB320" s="44">
        <v>0</v>
      </c>
      <c r="CC320" s="44">
        <v>0</v>
      </c>
      <c r="CD320" s="44">
        <v>0</v>
      </c>
      <c r="CE320" s="44">
        <v>0</v>
      </c>
      <c r="CF320" s="44">
        <v>0</v>
      </c>
      <c r="CG320" s="44">
        <v>115.56574467209302</v>
      </c>
      <c r="CH320" s="44">
        <v>0</v>
      </c>
      <c r="CI320" s="44">
        <v>0</v>
      </c>
      <c r="CJ320" s="44">
        <v>0</v>
      </c>
      <c r="CK320" s="44">
        <v>0</v>
      </c>
      <c r="CL320" s="44">
        <v>0</v>
      </c>
      <c r="CM320" s="44">
        <v>0</v>
      </c>
      <c r="CN320" s="44">
        <v>0</v>
      </c>
      <c r="CO320" s="44">
        <v>0</v>
      </c>
      <c r="CP320" s="44">
        <v>0</v>
      </c>
      <c r="CQ320" s="44">
        <v>0</v>
      </c>
      <c r="CR320" s="44">
        <v>0</v>
      </c>
      <c r="CS320" s="44">
        <v>0</v>
      </c>
      <c r="CT320" s="44">
        <v>0</v>
      </c>
      <c r="CU320" s="44">
        <v>0</v>
      </c>
      <c r="CV320" s="44">
        <v>0</v>
      </c>
      <c r="CW320" s="44">
        <v>0</v>
      </c>
      <c r="CX320" s="44">
        <v>0</v>
      </c>
      <c r="CY320" s="44">
        <v>0</v>
      </c>
      <c r="CZ320" s="44">
        <v>0</v>
      </c>
      <c r="DA320" s="44">
        <v>0</v>
      </c>
      <c r="DB320" s="44">
        <v>0</v>
      </c>
      <c r="DC320" s="44">
        <v>0</v>
      </c>
      <c r="DD320" s="44">
        <v>0</v>
      </c>
      <c r="DE320" s="44">
        <v>0</v>
      </c>
      <c r="DF320" s="44">
        <v>0</v>
      </c>
      <c r="DG320" s="44">
        <v>0</v>
      </c>
      <c r="DH320" s="44">
        <v>0</v>
      </c>
      <c r="DI320" s="44">
        <v>0</v>
      </c>
      <c r="DJ320" s="44">
        <v>0</v>
      </c>
      <c r="DK320" s="44">
        <v>0</v>
      </c>
      <c r="DL320" s="44">
        <v>0</v>
      </c>
      <c r="DM320" s="44">
        <v>0</v>
      </c>
      <c r="DN320" s="44">
        <v>0</v>
      </c>
      <c r="DO320" s="44">
        <v>0</v>
      </c>
      <c r="DP320" s="44">
        <v>0</v>
      </c>
      <c r="DQ320" s="44">
        <v>0</v>
      </c>
      <c r="DR320" s="44">
        <v>0</v>
      </c>
      <c r="DS320" s="44">
        <v>0</v>
      </c>
      <c r="DT320" s="44">
        <v>0</v>
      </c>
      <c r="DU320" s="44">
        <v>31.430668733552956</v>
      </c>
      <c r="DV320" s="44">
        <v>0</v>
      </c>
      <c r="DW320" s="44">
        <v>0</v>
      </c>
      <c r="DX320" s="44">
        <v>0</v>
      </c>
      <c r="DY320" s="44">
        <v>0</v>
      </c>
      <c r="DZ320" s="44">
        <v>0</v>
      </c>
      <c r="EA320" s="44">
        <v>0</v>
      </c>
      <c r="EB320" s="44">
        <v>0</v>
      </c>
    </row>
    <row r="321" spans="2:132" x14ac:dyDescent="0.25">
      <c r="B321" s="41" t="s">
        <v>410</v>
      </c>
      <c r="C321" s="47" t="s">
        <v>101</v>
      </c>
      <c r="D321" s="46">
        <v>5</v>
      </c>
      <c r="E321" s="86" t="s">
        <v>52</v>
      </c>
      <c r="F321" s="43">
        <v>4347.8</v>
      </c>
      <c r="G321" s="43">
        <v>543.98298837209302</v>
      </c>
      <c r="H321" s="44">
        <v>543.98298837209302</v>
      </c>
      <c r="I321" s="44">
        <v>361.47038126737186</v>
      </c>
      <c r="J321" s="44">
        <v>361.47038126737186</v>
      </c>
      <c r="K321" s="44">
        <v>603.8211170930233</v>
      </c>
      <c r="L321" s="44">
        <v>603.8211170930233</v>
      </c>
      <c r="M321" s="44">
        <v>408.69319999999999</v>
      </c>
      <c r="N321" s="44">
        <v>2965.1995999999999</v>
      </c>
      <c r="O321" s="44">
        <v>478.25799999999998</v>
      </c>
      <c r="P321" s="44">
        <v>108.68780107674419</v>
      </c>
      <c r="Q321" s="44">
        <v>108.68780107674419</v>
      </c>
      <c r="R321" s="44">
        <v>72.221782177220902</v>
      </c>
      <c r="S321" s="44">
        <v>72.221782177220902</v>
      </c>
      <c r="T321" s="44">
        <v>338.13982557209306</v>
      </c>
      <c r="U321" s="44">
        <v>338.13982557209306</v>
      </c>
      <c r="V321" s="44">
        <v>224.68998899579839</v>
      </c>
      <c r="W321" s="44">
        <v>224.68998899579839</v>
      </c>
      <c r="X321" s="44">
        <v>132.84064576046512</v>
      </c>
      <c r="Y321" s="44">
        <v>132.84064576046512</v>
      </c>
      <c r="Z321" s="44">
        <v>88.271067105492207</v>
      </c>
      <c r="AA321" s="44">
        <v>88.271067105492207</v>
      </c>
      <c r="AB321" s="44">
        <v>5.6588634021399677</v>
      </c>
      <c r="AC321" s="44">
        <v>13.196847858030061</v>
      </c>
      <c r="AD321" s="44">
        <v>5.4180607041765656</v>
      </c>
      <c r="AE321" s="44">
        <v>29.560059347295315</v>
      </c>
      <c r="AF321" s="44">
        <v>91.96462908047431</v>
      </c>
      <c r="AG321" s="44">
        <v>36.128961424472052</v>
      </c>
      <c r="AH321" s="44">
        <v>164.22255192941842</v>
      </c>
      <c r="AJ321" s="63" t="s">
        <v>63</v>
      </c>
      <c r="AK321" s="44">
        <v>0</v>
      </c>
      <c r="AL321" s="44">
        <v>0</v>
      </c>
      <c r="AM321" s="44">
        <v>478.25799999999998</v>
      </c>
      <c r="AN321" s="44">
        <v>478.25799999999998</v>
      </c>
      <c r="AO321" s="44">
        <v>0</v>
      </c>
      <c r="AP321" s="44">
        <v>0</v>
      </c>
      <c r="AQ321" s="44">
        <v>0</v>
      </c>
      <c r="AR321" s="44">
        <v>0</v>
      </c>
      <c r="AS321" s="44">
        <v>0</v>
      </c>
      <c r="AT321" s="44">
        <v>0</v>
      </c>
      <c r="AU321" s="44">
        <v>0</v>
      </c>
      <c r="AV321" s="44">
        <v>0</v>
      </c>
      <c r="AW321" s="44">
        <v>0</v>
      </c>
      <c r="AX321" s="44">
        <v>0</v>
      </c>
      <c r="AY321" s="44">
        <v>132.84064576046512</v>
      </c>
      <c r="AZ321" s="44">
        <v>0</v>
      </c>
      <c r="BA321" s="44">
        <v>0</v>
      </c>
      <c r="BB321" s="44">
        <v>0</v>
      </c>
      <c r="BC321" s="44">
        <v>132.84064576046512</v>
      </c>
      <c r="BD321" s="44">
        <v>132.84064576046512</v>
      </c>
      <c r="BE321" s="44">
        <v>0</v>
      </c>
      <c r="BF321" s="44">
        <v>0</v>
      </c>
      <c r="BG321" s="44">
        <v>0</v>
      </c>
      <c r="BH321" s="44">
        <v>132.84064576046512</v>
      </c>
      <c r="BI321" s="44">
        <v>88.271067105492207</v>
      </c>
      <c r="BJ321" s="44">
        <v>0</v>
      </c>
      <c r="BK321" s="44">
        <v>0</v>
      </c>
      <c r="BL321" s="44">
        <v>0</v>
      </c>
      <c r="BM321" s="44">
        <v>88.271067105492207</v>
      </c>
      <c r="BN321" s="44">
        <v>5.4180607041765656</v>
      </c>
      <c r="BO321" s="44">
        <v>36.128961424472052</v>
      </c>
      <c r="BP321" s="44">
        <v>0</v>
      </c>
      <c r="BQ321" s="44">
        <v>0</v>
      </c>
      <c r="BR321" s="44">
        <v>0</v>
      </c>
      <c r="BS321" s="44">
        <v>36.128961424472052</v>
      </c>
      <c r="BT321" s="64">
        <v>2018</v>
      </c>
      <c r="BU321" s="44">
        <v>0</v>
      </c>
      <c r="BV321" s="44">
        <v>0</v>
      </c>
      <c r="BW321" s="44">
        <v>478.25799999999998</v>
      </c>
      <c r="BX321" s="44">
        <v>0</v>
      </c>
      <c r="BY321" s="44">
        <v>0</v>
      </c>
      <c r="BZ321" s="44">
        <v>0</v>
      </c>
      <c r="CA321" s="44">
        <v>0</v>
      </c>
      <c r="CB321" s="44">
        <v>0</v>
      </c>
      <c r="CC321" s="44">
        <v>0</v>
      </c>
      <c r="CD321" s="44">
        <v>0</v>
      </c>
      <c r="CE321" s="44">
        <v>0</v>
      </c>
      <c r="CF321" s="44">
        <v>0</v>
      </c>
      <c r="CG321" s="44">
        <v>132.84064576046512</v>
      </c>
      <c r="CH321" s="44">
        <v>0</v>
      </c>
      <c r="CI321" s="44">
        <v>0</v>
      </c>
      <c r="CJ321" s="44">
        <v>0</v>
      </c>
      <c r="CK321" s="44">
        <v>0</v>
      </c>
      <c r="CL321" s="44">
        <v>0</v>
      </c>
      <c r="CM321" s="44">
        <v>0</v>
      </c>
      <c r="CN321" s="44">
        <v>0</v>
      </c>
      <c r="CO321" s="44">
        <v>0</v>
      </c>
      <c r="CP321" s="44">
        <v>0</v>
      </c>
      <c r="CQ321" s="44">
        <v>0</v>
      </c>
      <c r="CR321" s="44">
        <v>0</v>
      </c>
      <c r="CS321" s="44">
        <v>0</v>
      </c>
      <c r="CT321" s="44">
        <v>0</v>
      </c>
      <c r="CU321" s="44">
        <v>0</v>
      </c>
      <c r="CV321" s="44">
        <v>0</v>
      </c>
      <c r="CW321" s="44">
        <v>0</v>
      </c>
      <c r="CX321" s="44">
        <v>0</v>
      </c>
      <c r="CY321" s="44">
        <v>0</v>
      </c>
      <c r="CZ321" s="44">
        <v>0</v>
      </c>
      <c r="DA321" s="44">
        <v>0</v>
      </c>
      <c r="DB321" s="44">
        <v>0</v>
      </c>
      <c r="DC321" s="44">
        <v>0</v>
      </c>
      <c r="DD321" s="44">
        <v>0</v>
      </c>
      <c r="DE321" s="44">
        <v>0</v>
      </c>
      <c r="DF321" s="44">
        <v>0</v>
      </c>
      <c r="DG321" s="44">
        <v>0</v>
      </c>
      <c r="DH321" s="44">
        <v>0</v>
      </c>
      <c r="DI321" s="44">
        <v>0</v>
      </c>
      <c r="DJ321" s="44">
        <v>0</v>
      </c>
      <c r="DK321" s="44">
        <v>0</v>
      </c>
      <c r="DL321" s="44">
        <v>0</v>
      </c>
      <c r="DM321" s="44">
        <v>0</v>
      </c>
      <c r="DN321" s="44">
        <v>0</v>
      </c>
      <c r="DO321" s="44">
        <v>0</v>
      </c>
      <c r="DP321" s="44">
        <v>0</v>
      </c>
      <c r="DQ321" s="44">
        <v>0</v>
      </c>
      <c r="DR321" s="44">
        <v>0</v>
      </c>
      <c r="DS321" s="44">
        <v>0</v>
      </c>
      <c r="DT321" s="44">
        <v>0</v>
      </c>
      <c r="DU321" s="44">
        <v>36.128961424472052</v>
      </c>
      <c r="DV321" s="44">
        <v>0</v>
      </c>
      <c r="DW321" s="44">
        <v>0</v>
      </c>
      <c r="DX321" s="44">
        <v>0</v>
      </c>
      <c r="DY321" s="44">
        <v>0</v>
      </c>
      <c r="DZ321" s="44">
        <v>0</v>
      </c>
      <c r="EA321" s="44">
        <v>0</v>
      </c>
      <c r="EB321" s="44">
        <v>0</v>
      </c>
    </row>
    <row r="322" spans="2:132" x14ac:dyDescent="0.25">
      <c r="B322" s="41" t="s">
        <v>411</v>
      </c>
      <c r="C322" s="47" t="s">
        <v>101</v>
      </c>
      <c r="D322" s="46">
        <v>5</v>
      </c>
      <c r="E322" s="86" t="s">
        <v>52</v>
      </c>
      <c r="F322" s="43">
        <v>5608.2</v>
      </c>
      <c r="G322" s="43">
        <v>610.41030232558137</v>
      </c>
      <c r="H322" s="44">
        <v>610.41030232558137</v>
      </c>
      <c r="I322" s="44">
        <v>405.61056030714468</v>
      </c>
      <c r="J322" s="44">
        <v>405.61056030714468</v>
      </c>
      <c r="K322" s="44">
        <v>677.55543558139539</v>
      </c>
      <c r="L322" s="44">
        <v>677.55543558139539</v>
      </c>
      <c r="M322" s="44">
        <v>504.738</v>
      </c>
      <c r="N322" s="44">
        <v>3712.6284000000001</v>
      </c>
      <c r="O322" s="44">
        <v>566.42819999999995</v>
      </c>
      <c r="P322" s="44">
        <v>121.95997840465117</v>
      </c>
      <c r="Q322" s="44">
        <v>121.95997840465117</v>
      </c>
      <c r="R322" s="44">
        <v>81.040989949367514</v>
      </c>
      <c r="S322" s="44">
        <v>81.040989949367514</v>
      </c>
      <c r="T322" s="44">
        <v>379.43104392558143</v>
      </c>
      <c r="U322" s="44">
        <v>379.43104392558143</v>
      </c>
      <c r="V322" s="44">
        <v>252.12752428692119</v>
      </c>
      <c r="W322" s="44">
        <v>252.12752428692119</v>
      </c>
      <c r="X322" s="44">
        <v>149.06219582790698</v>
      </c>
      <c r="Y322" s="44">
        <v>149.06219582790698</v>
      </c>
      <c r="Z322" s="44">
        <v>99.050098827004732</v>
      </c>
      <c r="AA322" s="44">
        <v>99.050098827004732</v>
      </c>
      <c r="AB322" s="44">
        <v>6.2281815697876874</v>
      </c>
      <c r="AC322" s="44">
        <v>14.725200711426604</v>
      </c>
      <c r="AD322" s="44">
        <v>5.7186030777141497</v>
      </c>
      <c r="AE322" s="44">
        <v>33.169722488826139</v>
      </c>
      <c r="AF322" s="44">
        <v>103.1946921874591</v>
      </c>
      <c r="AG322" s="44">
        <v>40.5407719307875</v>
      </c>
      <c r="AH322" s="44">
        <v>184.27623604903408</v>
      </c>
      <c r="AJ322" s="63" t="s">
        <v>63</v>
      </c>
      <c r="AK322" s="44">
        <v>0</v>
      </c>
      <c r="AL322" s="44">
        <v>0</v>
      </c>
      <c r="AM322" s="44">
        <v>566.42819999999995</v>
      </c>
      <c r="AN322" s="44">
        <v>566.42819999999995</v>
      </c>
      <c r="AO322" s="44">
        <v>0</v>
      </c>
      <c r="AP322" s="44">
        <v>0</v>
      </c>
      <c r="AQ322" s="44">
        <v>0</v>
      </c>
      <c r="AR322" s="44">
        <v>0</v>
      </c>
      <c r="AS322" s="44">
        <v>0</v>
      </c>
      <c r="AT322" s="44">
        <v>0</v>
      </c>
      <c r="AU322" s="44">
        <v>0</v>
      </c>
      <c r="AV322" s="44">
        <v>0</v>
      </c>
      <c r="AW322" s="44">
        <v>0</v>
      </c>
      <c r="AX322" s="44">
        <v>0</v>
      </c>
      <c r="AY322" s="44">
        <v>149.06219582790698</v>
      </c>
      <c r="AZ322" s="44">
        <v>0</v>
      </c>
      <c r="BA322" s="44">
        <v>0</v>
      </c>
      <c r="BB322" s="44">
        <v>0</v>
      </c>
      <c r="BC322" s="44">
        <v>149.06219582790698</v>
      </c>
      <c r="BD322" s="44">
        <v>149.06219582790698</v>
      </c>
      <c r="BE322" s="44">
        <v>0</v>
      </c>
      <c r="BF322" s="44">
        <v>0</v>
      </c>
      <c r="BG322" s="44">
        <v>0</v>
      </c>
      <c r="BH322" s="44">
        <v>149.06219582790698</v>
      </c>
      <c r="BI322" s="44">
        <v>99.050098827004732</v>
      </c>
      <c r="BJ322" s="44">
        <v>0</v>
      </c>
      <c r="BK322" s="44">
        <v>0</v>
      </c>
      <c r="BL322" s="44">
        <v>0</v>
      </c>
      <c r="BM322" s="44">
        <v>99.050098827004732</v>
      </c>
      <c r="BN322" s="44">
        <v>5.7186030777141497</v>
      </c>
      <c r="BO322" s="44">
        <v>40.5407719307875</v>
      </c>
      <c r="BP322" s="44">
        <v>0</v>
      </c>
      <c r="BQ322" s="44">
        <v>0</v>
      </c>
      <c r="BR322" s="44">
        <v>0</v>
      </c>
      <c r="BS322" s="44">
        <v>40.5407719307875</v>
      </c>
      <c r="BT322" s="64">
        <v>2018</v>
      </c>
      <c r="BU322" s="44">
        <v>0</v>
      </c>
      <c r="BV322" s="44">
        <v>0</v>
      </c>
      <c r="BW322" s="44">
        <v>566.42819999999995</v>
      </c>
      <c r="BX322" s="44">
        <v>0</v>
      </c>
      <c r="BY322" s="44">
        <v>0</v>
      </c>
      <c r="BZ322" s="44">
        <v>0</v>
      </c>
      <c r="CA322" s="44">
        <v>0</v>
      </c>
      <c r="CB322" s="44">
        <v>0</v>
      </c>
      <c r="CC322" s="44">
        <v>0</v>
      </c>
      <c r="CD322" s="44">
        <v>0</v>
      </c>
      <c r="CE322" s="44">
        <v>0</v>
      </c>
      <c r="CF322" s="44">
        <v>0</v>
      </c>
      <c r="CG322" s="44">
        <v>149.06219582790698</v>
      </c>
      <c r="CH322" s="44">
        <v>0</v>
      </c>
      <c r="CI322" s="44">
        <v>0</v>
      </c>
      <c r="CJ322" s="44">
        <v>0</v>
      </c>
      <c r="CK322" s="44">
        <v>0</v>
      </c>
      <c r="CL322" s="44">
        <v>0</v>
      </c>
      <c r="CM322" s="44">
        <v>0</v>
      </c>
      <c r="CN322" s="44">
        <v>0</v>
      </c>
      <c r="CO322" s="44">
        <v>0</v>
      </c>
      <c r="CP322" s="44">
        <v>0</v>
      </c>
      <c r="CQ322" s="44">
        <v>0</v>
      </c>
      <c r="CR322" s="44">
        <v>0</v>
      </c>
      <c r="CS322" s="44">
        <v>0</v>
      </c>
      <c r="CT322" s="44">
        <v>0</v>
      </c>
      <c r="CU322" s="44">
        <v>0</v>
      </c>
      <c r="CV322" s="44">
        <v>0</v>
      </c>
      <c r="CW322" s="44">
        <v>0</v>
      </c>
      <c r="CX322" s="44">
        <v>0</v>
      </c>
      <c r="CY322" s="44">
        <v>0</v>
      </c>
      <c r="CZ322" s="44">
        <v>0</v>
      </c>
      <c r="DA322" s="44">
        <v>0</v>
      </c>
      <c r="DB322" s="44">
        <v>0</v>
      </c>
      <c r="DC322" s="44">
        <v>0</v>
      </c>
      <c r="DD322" s="44">
        <v>0</v>
      </c>
      <c r="DE322" s="44">
        <v>0</v>
      </c>
      <c r="DF322" s="44">
        <v>0</v>
      </c>
      <c r="DG322" s="44">
        <v>0</v>
      </c>
      <c r="DH322" s="44">
        <v>0</v>
      </c>
      <c r="DI322" s="44">
        <v>0</v>
      </c>
      <c r="DJ322" s="44">
        <v>0</v>
      </c>
      <c r="DK322" s="44">
        <v>0</v>
      </c>
      <c r="DL322" s="44">
        <v>0</v>
      </c>
      <c r="DM322" s="44">
        <v>0</v>
      </c>
      <c r="DN322" s="44">
        <v>0</v>
      </c>
      <c r="DO322" s="44">
        <v>0</v>
      </c>
      <c r="DP322" s="44">
        <v>0</v>
      </c>
      <c r="DQ322" s="44">
        <v>0</v>
      </c>
      <c r="DR322" s="44">
        <v>0</v>
      </c>
      <c r="DS322" s="44">
        <v>0</v>
      </c>
      <c r="DT322" s="44">
        <v>0</v>
      </c>
      <c r="DU322" s="44">
        <v>40.5407719307875</v>
      </c>
      <c r="DV322" s="44">
        <v>0</v>
      </c>
      <c r="DW322" s="44">
        <v>0</v>
      </c>
      <c r="DX322" s="44">
        <v>0</v>
      </c>
      <c r="DY322" s="44">
        <v>0</v>
      </c>
      <c r="DZ322" s="44">
        <v>0</v>
      </c>
      <c r="EA322" s="44">
        <v>0</v>
      </c>
      <c r="EB322" s="44">
        <v>0</v>
      </c>
    </row>
    <row r="323" spans="2:132" x14ac:dyDescent="0.25">
      <c r="B323" s="41" t="s">
        <v>412</v>
      </c>
      <c r="C323" s="47" t="s">
        <v>101</v>
      </c>
      <c r="D323" s="46">
        <v>5</v>
      </c>
      <c r="E323" s="86" t="s">
        <v>52</v>
      </c>
      <c r="F323" s="43">
        <v>3164.5</v>
      </c>
      <c r="G323" s="43">
        <v>405.91265116279072</v>
      </c>
      <c r="H323" s="44">
        <v>405.91265116279072</v>
      </c>
      <c r="I323" s="44">
        <v>269.72424489991801</v>
      </c>
      <c r="J323" s="44">
        <v>269.72424489991801</v>
      </c>
      <c r="K323" s="44">
        <v>450.56304279069775</v>
      </c>
      <c r="L323" s="44">
        <v>450.56304279069775</v>
      </c>
      <c r="M323" s="44">
        <v>297.46300000000002</v>
      </c>
      <c r="N323" s="44">
        <v>2158.1889999999999</v>
      </c>
      <c r="O323" s="44">
        <v>348.09500000000003</v>
      </c>
      <c r="P323" s="44">
        <v>81.101347702325597</v>
      </c>
      <c r="Q323" s="44">
        <v>81.101347702325597</v>
      </c>
      <c r="R323" s="44">
        <v>53.89090413100363</v>
      </c>
      <c r="S323" s="44">
        <v>53.89090413100363</v>
      </c>
      <c r="T323" s="44">
        <v>252.31530396279075</v>
      </c>
      <c r="U323" s="44">
        <v>252.31530396279075</v>
      </c>
      <c r="V323" s="44">
        <v>167.66059062978908</v>
      </c>
      <c r="W323" s="44">
        <v>167.66059062978908</v>
      </c>
      <c r="X323" s="44">
        <v>99.1238694139535</v>
      </c>
      <c r="Y323" s="44">
        <v>99.1238694139535</v>
      </c>
      <c r="Z323" s="44">
        <v>65.866660604559982</v>
      </c>
      <c r="AA323" s="44">
        <v>65.866660604559982</v>
      </c>
      <c r="AB323" s="44">
        <v>5.5197255417518312</v>
      </c>
      <c r="AC323" s="44">
        <v>12.872369063553471</v>
      </c>
      <c r="AD323" s="44">
        <v>5.284843603804946</v>
      </c>
      <c r="AE323" s="44">
        <v>22.057311192942496</v>
      </c>
      <c r="AF323" s="44">
        <v>68.622745933598878</v>
      </c>
      <c r="AG323" s="44">
        <v>26.958935902485269</v>
      </c>
      <c r="AH323" s="44">
        <v>122.54061773856941</v>
      </c>
      <c r="AJ323" s="63" t="s">
        <v>63</v>
      </c>
      <c r="AK323" s="44">
        <v>0</v>
      </c>
      <c r="AL323" s="44">
        <v>0</v>
      </c>
      <c r="AM323" s="44">
        <v>348.09500000000003</v>
      </c>
      <c r="AN323" s="44">
        <v>348.09500000000003</v>
      </c>
      <c r="AO323" s="44">
        <v>0</v>
      </c>
      <c r="AP323" s="44">
        <v>0</v>
      </c>
      <c r="AQ323" s="44">
        <v>0</v>
      </c>
      <c r="AR323" s="44">
        <v>0</v>
      </c>
      <c r="AS323" s="44">
        <v>0</v>
      </c>
      <c r="AT323" s="44">
        <v>0</v>
      </c>
      <c r="AU323" s="44">
        <v>0</v>
      </c>
      <c r="AV323" s="44">
        <v>0</v>
      </c>
      <c r="AW323" s="44">
        <v>0</v>
      </c>
      <c r="AX323" s="44">
        <v>0</v>
      </c>
      <c r="AY323" s="44">
        <v>99.1238694139535</v>
      </c>
      <c r="AZ323" s="44">
        <v>0</v>
      </c>
      <c r="BA323" s="44">
        <v>0</v>
      </c>
      <c r="BB323" s="44">
        <v>0</v>
      </c>
      <c r="BC323" s="44">
        <v>99.1238694139535</v>
      </c>
      <c r="BD323" s="44">
        <v>99.1238694139535</v>
      </c>
      <c r="BE323" s="44">
        <v>0</v>
      </c>
      <c r="BF323" s="44">
        <v>0</v>
      </c>
      <c r="BG323" s="44">
        <v>0</v>
      </c>
      <c r="BH323" s="44">
        <v>99.1238694139535</v>
      </c>
      <c r="BI323" s="44">
        <v>65.866660604559982</v>
      </c>
      <c r="BJ323" s="44">
        <v>0</v>
      </c>
      <c r="BK323" s="44">
        <v>0</v>
      </c>
      <c r="BL323" s="44">
        <v>0</v>
      </c>
      <c r="BM323" s="44">
        <v>65.866660604559982</v>
      </c>
      <c r="BN323" s="44">
        <v>5.284843603804946</v>
      </c>
      <c r="BO323" s="44">
        <v>26.958935902485269</v>
      </c>
      <c r="BP323" s="44">
        <v>0</v>
      </c>
      <c r="BQ323" s="44">
        <v>0</v>
      </c>
      <c r="BR323" s="44">
        <v>0</v>
      </c>
      <c r="BS323" s="44">
        <v>26.958935902485269</v>
      </c>
      <c r="BT323" s="64">
        <v>2018</v>
      </c>
      <c r="BU323" s="44">
        <v>0</v>
      </c>
      <c r="BV323" s="44">
        <v>0</v>
      </c>
      <c r="BW323" s="44">
        <v>348.09500000000003</v>
      </c>
      <c r="BX323" s="44">
        <v>0</v>
      </c>
      <c r="BY323" s="44">
        <v>0</v>
      </c>
      <c r="BZ323" s="44">
        <v>0</v>
      </c>
      <c r="CA323" s="44">
        <v>0</v>
      </c>
      <c r="CB323" s="44">
        <v>0</v>
      </c>
      <c r="CC323" s="44">
        <v>0</v>
      </c>
      <c r="CD323" s="44">
        <v>0</v>
      </c>
      <c r="CE323" s="44">
        <v>0</v>
      </c>
      <c r="CF323" s="44">
        <v>0</v>
      </c>
      <c r="CG323" s="44">
        <v>99.1238694139535</v>
      </c>
      <c r="CH323" s="44">
        <v>0</v>
      </c>
      <c r="CI323" s="44">
        <v>0</v>
      </c>
      <c r="CJ323" s="44">
        <v>0</v>
      </c>
      <c r="CK323" s="44">
        <v>0</v>
      </c>
      <c r="CL323" s="44">
        <v>0</v>
      </c>
      <c r="CM323" s="44">
        <v>0</v>
      </c>
      <c r="CN323" s="44">
        <v>0</v>
      </c>
      <c r="CO323" s="44">
        <v>0</v>
      </c>
      <c r="CP323" s="44">
        <v>0</v>
      </c>
      <c r="CQ323" s="44">
        <v>0</v>
      </c>
      <c r="CR323" s="44">
        <v>0</v>
      </c>
      <c r="CS323" s="44">
        <v>0</v>
      </c>
      <c r="CT323" s="44">
        <v>0</v>
      </c>
      <c r="CU323" s="44">
        <v>0</v>
      </c>
      <c r="CV323" s="44">
        <v>0</v>
      </c>
      <c r="CW323" s="44">
        <v>0</v>
      </c>
      <c r="CX323" s="44">
        <v>0</v>
      </c>
      <c r="CY323" s="44">
        <v>0</v>
      </c>
      <c r="CZ323" s="44">
        <v>0</v>
      </c>
      <c r="DA323" s="44">
        <v>0</v>
      </c>
      <c r="DB323" s="44">
        <v>0</v>
      </c>
      <c r="DC323" s="44">
        <v>0</v>
      </c>
      <c r="DD323" s="44">
        <v>0</v>
      </c>
      <c r="DE323" s="44">
        <v>0</v>
      </c>
      <c r="DF323" s="44">
        <v>0</v>
      </c>
      <c r="DG323" s="44">
        <v>0</v>
      </c>
      <c r="DH323" s="44">
        <v>0</v>
      </c>
      <c r="DI323" s="44">
        <v>0</v>
      </c>
      <c r="DJ323" s="44">
        <v>0</v>
      </c>
      <c r="DK323" s="44">
        <v>0</v>
      </c>
      <c r="DL323" s="44">
        <v>0</v>
      </c>
      <c r="DM323" s="44">
        <v>0</v>
      </c>
      <c r="DN323" s="44">
        <v>0</v>
      </c>
      <c r="DO323" s="44">
        <v>0</v>
      </c>
      <c r="DP323" s="44">
        <v>0</v>
      </c>
      <c r="DQ323" s="44">
        <v>0</v>
      </c>
      <c r="DR323" s="44">
        <v>0</v>
      </c>
      <c r="DS323" s="44">
        <v>0</v>
      </c>
      <c r="DT323" s="44">
        <v>0</v>
      </c>
      <c r="DU323" s="44">
        <v>26.958935902485269</v>
      </c>
      <c r="DV323" s="44">
        <v>0</v>
      </c>
      <c r="DW323" s="44">
        <v>0</v>
      </c>
      <c r="DX323" s="44">
        <v>0</v>
      </c>
      <c r="DY323" s="44">
        <v>0</v>
      </c>
      <c r="DZ323" s="44">
        <v>0</v>
      </c>
      <c r="EA323" s="44">
        <v>0</v>
      </c>
      <c r="EB323" s="44">
        <v>0</v>
      </c>
    </row>
    <row r="324" spans="2:132" x14ac:dyDescent="0.25">
      <c r="B324" s="41" t="s">
        <v>413</v>
      </c>
      <c r="C324" s="47" t="s">
        <v>101</v>
      </c>
      <c r="D324" s="46">
        <v>5</v>
      </c>
      <c r="E324" s="86" t="s">
        <v>52</v>
      </c>
      <c r="F324" s="43">
        <v>3138.3</v>
      </c>
      <c r="G324" s="43">
        <v>328.48570930232557</v>
      </c>
      <c r="H324" s="44">
        <v>328.48570930232557</v>
      </c>
      <c r="I324" s="44">
        <v>218.27494079865625</v>
      </c>
      <c r="J324" s="44">
        <v>218.27494079865625</v>
      </c>
      <c r="K324" s="44">
        <v>364.61913732558139</v>
      </c>
      <c r="L324" s="44">
        <v>364.61913732558139</v>
      </c>
      <c r="M324" s="44">
        <v>295.00020000000001</v>
      </c>
      <c r="N324" s="44">
        <v>2140.3206</v>
      </c>
      <c r="O324" s="44">
        <v>345.21300000000002</v>
      </c>
      <c r="P324" s="44">
        <v>65.631444718604655</v>
      </c>
      <c r="Q324" s="44">
        <v>65.631444718604655</v>
      </c>
      <c r="R324" s="44">
        <v>43.611333171571516</v>
      </c>
      <c r="S324" s="44">
        <v>43.611333171571516</v>
      </c>
      <c r="T324" s="44">
        <v>204.1867169023256</v>
      </c>
      <c r="U324" s="44">
        <v>204.1867169023256</v>
      </c>
      <c r="V324" s="44">
        <v>135.67970320044472</v>
      </c>
      <c r="W324" s="44">
        <v>135.67970320044472</v>
      </c>
      <c r="X324" s="44">
        <v>80.21621021162791</v>
      </c>
      <c r="Y324" s="44">
        <v>80.21621021162791</v>
      </c>
      <c r="Z324" s="44">
        <v>53.302740543031852</v>
      </c>
      <c r="AA324" s="44">
        <v>53.302740543031852</v>
      </c>
      <c r="AB324" s="44">
        <v>6.7643013534908132</v>
      </c>
      <c r="AC324" s="44">
        <v>15.77480308044324</v>
      </c>
      <c r="AD324" s="44">
        <v>6.4764587427039704</v>
      </c>
      <c r="AE324" s="44">
        <v>17.849927790523676</v>
      </c>
      <c r="AF324" s="44">
        <v>55.533108681629216</v>
      </c>
      <c r="AG324" s="44">
        <v>21.816578410640048</v>
      </c>
      <c r="AH324" s="44">
        <v>99.166265502909297</v>
      </c>
      <c r="AJ324" s="63" t="s">
        <v>63</v>
      </c>
      <c r="AK324" s="44">
        <v>0</v>
      </c>
      <c r="AL324" s="44">
        <v>0</v>
      </c>
      <c r="AM324" s="44">
        <v>345.21300000000002</v>
      </c>
      <c r="AN324" s="44">
        <v>345.21300000000002</v>
      </c>
      <c r="AO324" s="44">
        <v>0</v>
      </c>
      <c r="AP324" s="44">
        <v>0</v>
      </c>
      <c r="AQ324" s="44">
        <v>0</v>
      </c>
      <c r="AR324" s="44">
        <v>0</v>
      </c>
      <c r="AS324" s="44">
        <v>0</v>
      </c>
      <c r="AT324" s="44">
        <v>0</v>
      </c>
      <c r="AU324" s="44">
        <v>0</v>
      </c>
      <c r="AV324" s="44">
        <v>0</v>
      </c>
      <c r="AW324" s="44">
        <v>0</v>
      </c>
      <c r="AX324" s="44">
        <v>0</v>
      </c>
      <c r="AY324" s="44">
        <v>80.21621021162791</v>
      </c>
      <c r="AZ324" s="44">
        <v>0</v>
      </c>
      <c r="BA324" s="44">
        <v>0</v>
      </c>
      <c r="BB324" s="44">
        <v>0</v>
      </c>
      <c r="BC324" s="44">
        <v>80.21621021162791</v>
      </c>
      <c r="BD324" s="44">
        <v>80.21621021162791</v>
      </c>
      <c r="BE324" s="44">
        <v>0</v>
      </c>
      <c r="BF324" s="44">
        <v>0</v>
      </c>
      <c r="BG324" s="44">
        <v>0</v>
      </c>
      <c r="BH324" s="44">
        <v>80.21621021162791</v>
      </c>
      <c r="BI324" s="44">
        <v>53.302740543031852</v>
      </c>
      <c r="BJ324" s="44">
        <v>0</v>
      </c>
      <c r="BK324" s="44">
        <v>0</v>
      </c>
      <c r="BL324" s="44">
        <v>0</v>
      </c>
      <c r="BM324" s="44">
        <v>53.302740543031852</v>
      </c>
      <c r="BN324" s="44">
        <v>6.4764587427039704</v>
      </c>
      <c r="BO324" s="44">
        <v>21.816578410640048</v>
      </c>
      <c r="BP324" s="44">
        <v>0</v>
      </c>
      <c r="BQ324" s="44">
        <v>0</v>
      </c>
      <c r="BR324" s="44">
        <v>0</v>
      </c>
      <c r="BS324" s="44">
        <v>21.816578410640048</v>
      </c>
      <c r="BT324" s="64">
        <v>2018</v>
      </c>
      <c r="BU324" s="44">
        <v>0</v>
      </c>
      <c r="BV324" s="44">
        <v>0</v>
      </c>
      <c r="BW324" s="44">
        <v>345.21300000000002</v>
      </c>
      <c r="BX324" s="44">
        <v>0</v>
      </c>
      <c r="BY324" s="44">
        <v>0</v>
      </c>
      <c r="BZ324" s="44">
        <v>0</v>
      </c>
      <c r="CA324" s="44">
        <v>0</v>
      </c>
      <c r="CB324" s="44">
        <v>0</v>
      </c>
      <c r="CC324" s="44">
        <v>0</v>
      </c>
      <c r="CD324" s="44">
        <v>0</v>
      </c>
      <c r="CE324" s="44">
        <v>0</v>
      </c>
      <c r="CF324" s="44">
        <v>0</v>
      </c>
      <c r="CG324" s="44">
        <v>80.21621021162791</v>
      </c>
      <c r="CH324" s="44">
        <v>0</v>
      </c>
      <c r="CI324" s="44">
        <v>0</v>
      </c>
      <c r="CJ324" s="44">
        <v>0</v>
      </c>
      <c r="CK324" s="44">
        <v>0</v>
      </c>
      <c r="CL324" s="44">
        <v>0</v>
      </c>
      <c r="CM324" s="44">
        <v>0</v>
      </c>
      <c r="CN324" s="44">
        <v>0</v>
      </c>
      <c r="CO324" s="44">
        <v>0</v>
      </c>
      <c r="CP324" s="44">
        <v>0</v>
      </c>
      <c r="CQ324" s="44">
        <v>0</v>
      </c>
      <c r="CR324" s="44">
        <v>0</v>
      </c>
      <c r="CS324" s="44">
        <v>0</v>
      </c>
      <c r="CT324" s="44">
        <v>0</v>
      </c>
      <c r="CU324" s="44">
        <v>0</v>
      </c>
      <c r="CV324" s="44">
        <v>0</v>
      </c>
      <c r="CW324" s="44">
        <v>0</v>
      </c>
      <c r="CX324" s="44">
        <v>0</v>
      </c>
      <c r="CY324" s="44">
        <v>0</v>
      </c>
      <c r="CZ324" s="44">
        <v>0</v>
      </c>
      <c r="DA324" s="44">
        <v>0</v>
      </c>
      <c r="DB324" s="44">
        <v>0</v>
      </c>
      <c r="DC324" s="44">
        <v>0</v>
      </c>
      <c r="DD324" s="44">
        <v>0</v>
      </c>
      <c r="DE324" s="44">
        <v>0</v>
      </c>
      <c r="DF324" s="44">
        <v>0</v>
      </c>
      <c r="DG324" s="44">
        <v>0</v>
      </c>
      <c r="DH324" s="44">
        <v>0</v>
      </c>
      <c r="DI324" s="44">
        <v>0</v>
      </c>
      <c r="DJ324" s="44">
        <v>0</v>
      </c>
      <c r="DK324" s="44">
        <v>0</v>
      </c>
      <c r="DL324" s="44">
        <v>0</v>
      </c>
      <c r="DM324" s="44">
        <v>0</v>
      </c>
      <c r="DN324" s="44">
        <v>0</v>
      </c>
      <c r="DO324" s="44">
        <v>0</v>
      </c>
      <c r="DP324" s="44">
        <v>0</v>
      </c>
      <c r="DQ324" s="44">
        <v>0</v>
      </c>
      <c r="DR324" s="44">
        <v>0</v>
      </c>
      <c r="DS324" s="44">
        <v>0</v>
      </c>
      <c r="DT324" s="44">
        <v>0</v>
      </c>
      <c r="DU324" s="44">
        <v>21.816578410640048</v>
      </c>
      <c r="DV324" s="44">
        <v>0</v>
      </c>
      <c r="DW324" s="44">
        <v>0</v>
      </c>
      <c r="DX324" s="44">
        <v>0</v>
      </c>
      <c r="DY324" s="44">
        <v>0</v>
      </c>
      <c r="DZ324" s="44">
        <v>0</v>
      </c>
      <c r="EA324" s="44">
        <v>0</v>
      </c>
      <c r="EB324" s="44">
        <v>0</v>
      </c>
    </row>
    <row r="325" spans="2:132" x14ac:dyDescent="0.25">
      <c r="B325" s="41" t="s">
        <v>414</v>
      </c>
      <c r="C325" s="47" t="s">
        <v>101</v>
      </c>
      <c r="D325" s="46">
        <v>5</v>
      </c>
      <c r="E325" s="86" t="s">
        <v>52</v>
      </c>
      <c r="F325" s="43">
        <v>3377.69</v>
      </c>
      <c r="G325" s="43">
        <v>381.67820930232557</v>
      </c>
      <c r="H325" s="44">
        <v>381.67820930232557</v>
      </c>
      <c r="I325" s="44">
        <v>253.6207395948729</v>
      </c>
      <c r="J325" s="44">
        <v>253.6207395948729</v>
      </c>
      <c r="K325" s="44">
        <v>423.6628123255814</v>
      </c>
      <c r="L325" s="44">
        <v>423.6628123255814</v>
      </c>
      <c r="M325" s="44">
        <v>317.50286</v>
      </c>
      <c r="N325" s="44">
        <v>2303.5845800000002</v>
      </c>
      <c r="O325" s="44">
        <v>371.54590000000002</v>
      </c>
      <c r="P325" s="44">
        <v>76.25930621860465</v>
      </c>
      <c r="Q325" s="44">
        <v>76.25930621860465</v>
      </c>
      <c r="R325" s="44">
        <v>50.67342377105561</v>
      </c>
      <c r="S325" s="44">
        <v>50.67342377105561</v>
      </c>
      <c r="T325" s="44">
        <v>237.2511749023256</v>
      </c>
      <c r="U325" s="44">
        <v>237.2511749023256</v>
      </c>
      <c r="V325" s="44">
        <v>157.65065173217303</v>
      </c>
      <c r="W325" s="44">
        <v>157.65065173217303</v>
      </c>
      <c r="X325" s="44">
        <v>93.205818711627913</v>
      </c>
      <c r="Y325" s="44">
        <v>93.205818711627913</v>
      </c>
      <c r="Z325" s="44">
        <v>61.93418460906797</v>
      </c>
      <c r="AA325" s="44">
        <v>61.93418460906797</v>
      </c>
      <c r="AB325" s="44">
        <v>6.265668201826851</v>
      </c>
      <c r="AC325" s="44">
        <v>14.611957227512617</v>
      </c>
      <c r="AD325" s="44">
        <v>5.9990440230257081</v>
      </c>
      <c r="AE325" s="44">
        <v>20.740410563774439</v>
      </c>
      <c r="AF325" s="44">
        <v>64.52572175396493</v>
      </c>
      <c r="AG325" s="44">
        <v>25.34939068905765</v>
      </c>
      <c r="AH325" s="44">
        <v>115.22450313208022</v>
      </c>
      <c r="AJ325" s="63" t="s">
        <v>63</v>
      </c>
      <c r="AK325" s="44">
        <v>0</v>
      </c>
      <c r="AL325" s="44">
        <v>0</v>
      </c>
      <c r="AM325" s="44">
        <v>371.54590000000002</v>
      </c>
      <c r="AN325" s="44">
        <v>371.54590000000002</v>
      </c>
      <c r="AO325" s="44">
        <v>0</v>
      </c>
      <c r="AP325" s="44">
        <v>0</v>
      </c>
      <c r="AQ325" s="44">
        <v>0</v>
      </c>
      <c r="AR325" s="44">
        <v>0</v>
      </c>
      <c r="AS325" s="44">
        <v>0</v>
      </c>
      <c r="AT325" s="44">
        <v>0</v>
      </c>
      <c r="AU325" s="44">
        <v>0</v>
      </c>
      <c r="AV325" s="44">
        <v>0</v>
      </c>
      <c r="AW325" s="44">
        <v>0</v>
      </c>
      <c r="AX325" s="44">
        <v>0</v>
      </c>
      <c r="AY325" s="44">
        <v>93.205818711627913</v>
      </c>
      <c r="AZ325" s="44">
        <v>0</v>
      </c>
      <c r="BA325" s="44">
        <v>0</v>
      </c>
      <c r="BB325" s="44">
        <v>0</v>
      </c>
      <c r="BC325" s="44">
        <v>93.205818711627913</v>
      </c>
      <c r="BD325" s="44">
        <v>93.205818711627913</v>
      </c>
      <c r="BE325" s="44">
        <v>0</v>
      </c>
      <c r="BF325" s="44">
        <v>0</v>
      </c>
      <c r="BG325" s="44">
        <v>0</v>
      </c>
      <c r="BH325" s="44">
        <v>93.205818711627913</v>
      </c>
      <c r="BI325" s="44">
        <v>61.93418460906797</v>
      </c>
      <c r="BJ325" s="44">
        <v>0</v>
      </c>
      <c r="BK325" s="44">
        <v>0</v>
      </c>
      <c r="BL325" s="44">
        <v>0</v>
      </c>
      <c r="BM325" s="44">
        <v>61.93418460906797</v>
      </c>
      <c r="BN325" s="44">
        <v>5.9990440230257081</v>
      </c>
      <c r="BO325" s="44">
        <v>25.34939068905765</v>
      </c>
      <c r="BP325" s="44">
        <v>0</v>
      </c>
      <c r="BQ325" s="44">
        <v>0</v>
      </c>
      <c r="BR325" s="44">
        <v>0</v>
      </c>
      <c r="BS325" s="44">
        <v>25.34939068905765</v>
      </c>
      <c r="BT325" s="64">
        <v>2018</v>
      </c>
      <c r="BU325" s="44">
        <v>0</v>
      </c>
      <c r="BV325" s="44">
        <v>0</v>
      </c>
      <c r="BW325" s="44">
        <v>371.54590000000002</v>
      </c>
      <c r="BX325" s="44">
        <v>0</v>
      </c>
      <c r="BY325" s="44">
        <v>0</v>
      </c>
      <c r="BZ325" s="44">
        <v>0</v>
      </c>
      <c r="CA325" s="44">
        <v>0</v>
      </c>
      <c r="CB325" s="44">
        <v>0</v>
      </c>
      <c r="CC325" s="44">
        <v>0</v>
      </c>
      <c r="CD325" s="44">
        <v>0</v>
      </c>
      <c r="CE325" s="44">
        <v>0</v>
      </c>
      <c r="CF325" s="44">
        <v>0</v>
      </c>
      <c r="CG325" s="44">
        <v>93.205818711627913</v>
      </c>
      <c r="CH325" s="44">
        <v>0</v>
      </c>
      <c r="CI325" s="44">
        <v>0</v>
      </c>
      <c r="CJ325" s="44">
        <v>0</v>
      </c>
      <c r="CK325" s="44">
        <v>0</v>
      </c>
      <c r="CL325" s="44">
        <v>0</v>
      </c>
      <c r="CM325" s="44">
        <v>0</v>
      </c>
      <c r="CN325" s="44">
        <v>0</v>
      </c>
      <c r="CO325" s="44">
        <v>0</v>
      </c>
      <c r="CP325" s="44">
        <v>0</v>
      </c>
      <c r="CQ325" s="44">
        <v>0</v>
      </c>
      <c r="CR325" s="44">
        <v>0</v>
      </c>
      <c r="CS325" s="44">
        <v>0</v>
      </c>
      <c r="CT325" s="44">
        <v>0</v>
      </c>
      <c r="CU325" s="44">
        <v>0</v>
      </c>
      <c r="CV325" s="44">
        <v>0</v>
      </c>
      <c r="CW325" s="44">
        <v>0</v>
      </c>
      <c r="CX325" s="44">
        <v>0</v>
      </c>
      <c r="CY325" s="44">
        <v>0</v>
      </c>
      <c r="CZ325" s="44">
        <v>0</v>
      </c>
      <c r="DA325" s="44">
        <v>0</v>
      </c>
      <c r="DB325" s="44">
        <v>0</v>
      </c>
      <c r="DC325" s="44">
        <v>0</v>
      </c>
      <c r="DD325" s="44">
        <v>0</v>
      </c>
      <c r="DE325" s="44">
        <v>0</v>
      </c>
      <c r="DF325" s="44">
        <v>0</v>
      </c>
      <c r="DG325" s="44">
        <v>0</v>
      </c>
      <c r="DH325" s="44">
        <v>0</v>
      </c>
      <c r="DI325" s="44">
        <v>0</v>
      </c>
      <c r="DJ325" s="44">
        <v>0</v>
      </c>
      <c r="DK325" s="44">
        <v>0</v>
      </c>
      <c r="DL325" s="44">
        <v>0</v>
      </c>
      <c r="DM325" s="44">
        <v>0</v>
      </c>
      <c r="DN325" s="44">
        <v>0</v>
      </c>
      <c r="DO325" s="44">
        <v>0</v>
      </c>
      <c r="DP325" s="44">
        <v>0</v>
      </c>
      <c r="DQ325" s="44">
        <v>0</v>
      </c>
      <c r="DR325" s="44">
        <v>0</v>
      </c>
      <c r="DS325" s="44">
        <v>0</v>
      </c>
      <c r="DT325" s="44">
        <v>0</v>
      </c>
      <c r="DU325" s="44">
        <v>25.34939068905765</v>
      </c>
      <c r="DV325" s="44">
        <v>0</v>
      </c>
      <c r="DW325" s="44">
        <v>0</v>
      </c>
      <c r="DX325" s="44">
        <v>0</v>
      </c>
      <c r="DY325" s="44">
        <v>0</v>
      </c>
      <c r="DZ325" s="44">
        <v>0</v>
      </c>
      <c r="EA325" s="44">
        <v>0</v>
      </c>
      <c r="EB325" s="44">
        <v>0</v>
      </c>
    </row>
    <row r="326" spans="2:132" x14ac:dyDescent="0.25">
      <c r="B326" s="41" t="s">
        <v>415</v>
      </c>
      <c r="C326" s="47" t="s">
        <v>101</v>
      </c>
      <c r="D326" s="46">
        <v>5</v>
      </c>
      <c r="E326" s="86" t="s">
        <v>52</v>
      </c>
      <c r="F326" s="43">
        <v>3330.2</v>
      </c>
      <c r="G326" s="43">
        <v>328.57016279069768</v>
      </c>
      <c r="H326" s="44">
        <v>328.57016279069768</v>
      </c>
      <c r="I326" s="44">
        <v>218.33105916135096</v>
      </c>
      <c r="J326" s="44">
        <v>218.33105916135096</v>
      </c>
      <c r="K326" s="44">
        <v>407.42700186046511</v>
      </c>
      <c r="L326" s="44">
        <v>407.42700186046511</v>
      </c>
      <c r="M326" s="44">
        <v>313.03879999999998</v>
      </c>
      <c r="N326" s="44">
        <v>2271.1963999999998</v>
      </c>
      <c r="O326" s="44">
        <v>366.322</v>
      </c>
      <c r="P326" s="44">
        <v>73.336860334883724</v>
      </c>
      <c r="Q326" s="44">
        <v>73.336860334883724</v>
      </c>
      <c r="R326" s="44">
        <v>48.731492404813537</v>
      </c>
      <c r="S326" s="44">
        <v>48.731492404813537</v>
      </c>
      <c r="T326" s="44">
        <v>228.15912104186049</v>
      </c>
      <c r="U326" s="44">
        <v>228.15912104186049</v>
      </c>
      <c r="V326" s="44">
        <v>151.60908748164212</v>
      </c>
      <c r="W326" s="44">
        <v>151.60908748164212</v>
      </c>
      <c r="X326" s="44">
        <v>89.633940409302326</v>
      </c>
      <c r="Y326" s="44">
        <v>89.633940409302326</v>
      </c>
      <c r="Z326" s="44">
        <v>59.560712939216543</v>
      </c>
      <c r="AA326" s="44">
        <v>59.560712939216543</v>
      </c>
      <c r="AB326" s="44">
        <v>6.4237474485611905</v>
      </c>
      <c r="AC326" s="44">
        <v>14.980608601545814</v>
      </c>
      <c r="AD326" s="44">
        <v>6.1503964933032682</v>
      </c>
      <c r="AE326" s="44">
        <v>19.945586554950751</v>
      </c>
      <c r="AF326" s="44">
        <v>62.052935948735666</v>
      </c>
      <c r="AG326" s="44">
        <v>24.377939122717581</v>
      </c>
      <c r="AH326" s="44">
        <v>110.80881419417082</v>
      </c>
      <c r="AJ326" s="63" t="s">
        <v>63</v>
      </c>
      <c r="AK326" s="44">
        <v>0</v>
      </c>
      <c r="AL326" s="44">
        <v>0</v>
      </c>
      <c r="AM326" s="44">
        <v>366.322</v>
      </c>
      <c r="AN326" s="44">
        <v>366.322</v>
      </c>
      <c r="AO326" s="44">
        <v>0</v>
      </c>
      <c r="AP326" s="44">
        <v>0</v>
      </c>
      <c r="AQ326" s="44">
        <v>0</v>
      </c>
      <c r="AR326" s="44">
        <v>0</v>
      </c>
      <c r="AS326" s="44">
        <v>0</v>
      </c>
      <c r="AT326" s="44">
        <v>0</v>
      </c>
      <c r="AU326" s="44">
        <v>0</v>
      </c>
      <c r="AV326" s="44">
        <v>0</v>
      </c>
      <c r="AW326" s="44">
        <v>0</v>
      </c>
      <c r="AX326" s="44">
        <v>0</v>
      </c>
      <c r="AY326" s="44">
        <v>89.633940409302326</v>
      </c>
      <c r="AZ326" s="44">
        <v>0</v>
      </c>
      <c r="BA326" s="44">
        <v>0</v>
      </c>
      <c r="BB326" s="44">
        <v>0</v>
      </c>
      <c r="BC326" s="44">
        <v>89.633940409302326</v>
      </c>
      <c r="BD326" s="44">
        <v>89.633940409302326</v>
      </c>
      <c r="BE326" s="44">
        <v>0</v>
      </c>
      <c r="BF326" s="44">
        <v>0</v>
      </c>
      <c r="BG326" s="44">
        <v>0</v>
      </c>
      <c r="BH326" s="44">
        <v>89.633940409302326</v>
      </c>
      <c r="BI326" s="44">
        <v>59.560712939216543</v>
      </c>
      <c r="BJ326" s="44">
        <v>0</v>
      </c>
      <c r="BK326" s="44">
        <v>0</v>
      </c>
      <c r="BL326" s="44">
        <v>0</v>
      </c>
      <c r="BM326" s="44">
        <v>59.560712939216543</v>
      </c>
      <c r="BN326" s="44">
        <v>6.1503964933032682</v>
      </c>
      <c r="BO326" s="44">
        <v>24.377939122717581</v>
      </c>
      <c r="BP326" s="44">
        <v>0</v>
      </c>
      <c r="BQ326" s="44">
        <v>0</v>
      </c>
      <c r="BR326" s="44">
        <v>0</v>
      </c>
      <c r="BS326" s="44">
        <v>24.377939122717581</v>
      </c>
      <c r="BT326" s="64">
        <v>2018</v>
      </c>
      <c r="BU326" s="44">
        <v>0</v>
      </c>
      <c r="BV326" s="44">
        <v>0</v>
      </c>
      <c r="BW326" s="44">
        <v>366.322</v>
      </c>
      <c r="BX326" s="44">
        <v>0</v>
      </c>
      <c r="BY326" s="44">
        <v>0</v>
      </c>
      <c r="BZ326" s="44">
        <v>0</v>
      </c>
      <c r="CA326" s="44">
        <v>0</v>
      </c>
      <c r="CB326" s="44">
        <v>0</v>
      </c>
      <c r="CC326" s="44">
        <v>0</v>
      </c>
      <c r="CD326" s="44">
        <v>0</v>
      </c>
      <c r="CE326" s="44">
        <v>0</v>
      </c>
      <c r="CF326" s="44">
        <v>0</v>
      </c>
      <c r="CG326" s="44">
        <v>89.633940409302326</v>
      </c>
      <c r="CH326" s="44">
        <v>0</v>
      </c>
      <c r="CI326" s="44">
        <v>0</v>
      </c>
      <c r="CJ326" s="44">
        <v>0</v>
      </c>
      <c r="CK326" s="44">
        <v>0</v>
      </c>
      <c r="CL326" s="44">
        <v>0</v>
      </c>
      <c r="CM326" s="44">
        <v>0</v>
      </c>
      <c r="CN326" s="44">
        <v>0</v>
      </c>
      <c r="CO326" s="44">
        <v>0</v>
      </c>
      <c r="CP326" s="44">
        <v>0</v>
      </c>
      <c r="CQ326" s="44">
        <v>0</v>
      </c>
      <c r="CR326" s="44">
        <v>0</v>
      </c>
      <c r="CS326" s="44">
        <v>0</v>
      </c>
      <c r="CT326" s="44">
        <v>0</v>
      </c>
      <c r="CU326" s="44">
        <v>0</v>
      </c>
      <c r="CV326" s="44">
        <v>0</v>
      </c>
      <c r="CW326" s="44">
        <v>0</v>
      </c>
      <c r="CX326" s="44">
        <v>0</v>
      </c>
      <c r="CY326" s="44">
        <v>0</v>
      </c>
      <c r="CZ326" s="44">
        <v>0</v>
      </c>
      <c r="DA326" s="44">
        <v>0</v>
      </c>
      <c r="DB326" s="44">
        <v>0</v>
      </c>
      <c r="DC326" s="44">
        <v>0</v>
      </c>
      <c r="DD326" s="44">
        <v>0</v>
      </c>
      <c r="DE326" s="44">
        <v>0</v>
      </c>
      <c r="DF326" s="44">
        <v>0</v>
      </c>
      <c r="DG326" s="44">
        <v>0</v>
      </c>
      <c r="DH326" s="44">
        <v>0</v>
      </c>
      <c r="DI326" s="44">
        <v>0</v>
      </c>
      <c r="DJ326" s="44">
        <v>0</v>
      </c>
      <c r="DK326" s="44">
        <v>0</v>
      </c>
      <c r="DL326" s="44">
        <v>0</v>
      </c>
      <c r="DM326" s="44">
        <v>0</v>
      </c>
      <c r="DN326" s="44">
        <v>0</v>
      </c>
      <c r="DO326" s="44">
        <v>0</v>
      </c>
      <c r="DP326" s="44">
        <v>0</v>
      </c>
      <c r="DQ326" s="44">
        <v>0</v>
      </c>
      <c r="DR326" s="44">
        <v>0</v>
      </c>
      <c r="DS326" s="44">
        <v>0</v>
      </c>
      <c r="DT326" s="44">
        <v>0</v>
      </c>
      <c r="DU326" s="44">
        <v>24.377939122717581</v>
      </c>
      <c r="DV326" s="44">
        <v>0</v>
      </c>
      <c r="DW326" s="44">
        <v>0</v>
      </c>
      <c r="DX326" s="44">
        <v>0</v>
      </c>
      <c r="DY326" s="44">
        <v>0</v>
      </c>
      <c r="DZ326" s="44">
        <v>0</v>
      </c>
      <c r="EA326" s="44">
        <v>0</v>
      </c>
      <c r="EB326" s="44">
        <v>0</v>
      </c>
    </row>
    <row r="327" spans="2:132" x14ac:dyDescent="0.25">
      <c r="B327" s="41" t="s">
        <v>416</v>
      </c>
      <c r="C327" s="47" t="s">
        <v>101</v>
      </c>
      <c r="D327" s="46">
        <v>5</v>
      </c>
      <c r="E327" s="86" t="s">
        <v>52</v>
      </c>
      <c r="F327" s="43">
        <v>2834.33</v>
      </c>
      <c r="G327" s="43">
        <v>311.02190697674416</v>
      </c>
      <c r="H327" s="44">
        <v>311.02190697674416</v>
      </c>
      <c r="I327" s="44">
        <v>206.67044687156309</v>
      </c>
      <c r="J327" s="44">
        <v>206.67044687156309</v>
      </c>
      <c r="K327" s="44">
        <v>345.23431674418606</v>
      </c>
      <c r="L327" s="44">
        <v>345.23431674418606</v>
      </c>
      <c r="M327" s="44">
        <v>277.76433999999995</v>
      </c>
      <c r="N327" s="44">
        <v>2006.7056399999999</v>
      </c>
      <c r="O327" s="44">
        <v>320.27929</v>
      </c>
      <c r="P327" s="44">
        <v>62.142177013953486</v>
      </c>
      <c r="Q327" s="44">
        <v>62.142177013953486</v>
      </c>
      <c r="R327" s="44">
        <v>41.292755284938309</v>
      </c>
      <c r="S327" s="44">
        <v>41.292755284938309</v>
      </c>
      <c r="T327" s="44">
        <v>193.33121737674421</v>
      </c>
      <c r="U327" s="44">
        <v>193.33121737674421</v>
      </c>
      <c r="V327" s="44">
        <v>128.46634977536365</v>
      </c>
      <c r="W327" s="44">
        <v>128.46634977536365</v>
      </c>
      <c r="X327" s="44">
        <v>75.951549683720927</v>
      </c>
      <c r="Y327" s="44">
        <v>75.951549683720927</v>
      </c>
      <c r="Z327" s="44">
        <v>50.468923126035712</v>
      </c>
      <c r="AA327" s="44">
        <v>50.468923126035712</v>
      </c>
      <c r="AB327" s="44">
        <v>6.7267087914890373</v>
      </c>
      <c r="AC327" s="44">
        <v>15.620476829215796</v>
      </c>
      <c r="AD327" s="44">
        <v>6.3460694257368759</v>
      </c>
      <c r="AE327" s="44">
        <v>16.90094400939758</v>
      </c>
      <c r="AF327" s="44">
        <v>52.580714695903595</v>
      </c>
      <c r="AG327" s="44">
        <v>20.656709344819266</v>
      </c>
      <c r="AH327" s="44">
        <v>93.894133385542119</v>
      </c>
      <c r="AJ327" s="63" t="s">
        <v>63</v>
      </c>
      <c r="AK327" s="44">
        <v>0</v>
      </c>
      <c r="AL327" s="44">
        <v>0</v>
      </c>
      <c r="AM327" s="44">
        <v>320.27929</v>
      </c>
      <c r="AN327" s="44">
        <v>320.27929</v>
      </c>
      <c r="AO327" s="44">
        <v>0</v>
      </c>
      <c r="AP327" s="44">
        <v>0</v>
      </c>
      <c r="AQ327" s="44">
        <v>0</v>
      </c>
      <c r="AR327" s="44">
        <v>0</v>
      </c>
      <c r="AS327" s="44">
        <v>0</v>
      </c>
      <c r="AT327" s="44">
        <v>0</v>
      </c>
      <c r="AU327" s="44">
        <v>0</v>
      </c>
      <c r="AV327" s="44">
        <v>0</v>
      </c>
      <c r="AW327" s="44">
        <v>0</v>
      </c>
      <c r="AX327" s="44">
        <v>0</v>
      </c>
      <c r="AY327" s="44">
        <v>75.951549683720927</v>
      </c>
      <c r="AZ327" s="44">
        <v>0</v>
      </c>
      <c r="BA327" s="44">
        <v>0</v>
      </c>
      <c r="BB327" s="44">
        <v>0</v>
      </c>
      <c r="BC327" s="44">
        <v>75.951549683720927</v>
      </c>
      <c r="BD327" s="44">
        <v>75.951549683720927</v>
      </c>
      <c r="BE327" s="44">
        <v>0</v>
      </c>
      <c r="BF327" s="44">
        <v>0</v>
      </c>
      <c r="BG327" s="44">
        <v>0</v>
      </c>
      <c r="BH327" s="44">
        <v>75.951549683720927</v>
      </c>
      <c r="BI327" s="44">
        <v>50.468923126035712</v>
      </c>
      <c r="BJ327" s="44">
        <v>0</v>
      </c>
      <c r="BK327" s="44">
        <v>0</v>
      </c>
      <c r="BL327" s="44">
        <v>0</v>
      </c>
      <c r="BM327" s="44">
        <v>50.468923126035712</v>
      </c>
      <c r="BN327" s="44">
        <v>6.3460694257368759</v>
      </c>
      <c r="BO327" s="44">
        <v>20.656709344819266</v>
      </c>
      <c r="BP327" s="44">
        <v>0</v>
      </c>
      <c r="BQ327" s="44">
        <v>0</v>
      </c>
      <c r="BR327" s="44">
        <v>0</v>
      </c>
      <c r="BS327" s="44">
        <v>20.656709344819266</v>
      </c>
      <c r="BT327" s="64">
        <v>2018</v>
      </c>
      <c r="BU327" s="44">
        <v>0</v>
      </c>
      <c r="BV327" s="44">
        <v>0</v>
      </c>
      <c r="BW327" s="44">
        <v>320.27929</v>
      </c>
      <c r="BX327" s="44">
        <v>0</v>
      </c>
      <c r="BY327" s="44">
        <v>0</v>
      </c>
      <c r="BZ327" s="44">
        <v>0</v>
      </c>
      <c r="CA327" s="44">
        <v>0</v>
      </c>
      <c r="CB327" s="44">
        <v>0</v>
      </c>
      <c r="CC327" s="44">
        <v>0</v>
      </c>
      <c r="CD327" s="44">
        <v>0</v>
      </c>
      <c r="CE327" s="44">
        <v>0</v>
      </c>
      <c r="CF327" s="44">
        <v>0</v>
      </c>
      <c r="CG327" s="44">
        <v>75.951549683720927</v>
      </c>
      <c r="CH327" s="44">
        <v>0</v>
      </c>
      <c r="CI327" s="44">
        <v>0</v>
      </c>
      <c r="CJ327" s="44">
        <v>0</v>
      </c>
      <c r="CK327" s="44">
        <v>0</v>
      </c>
      <c r="CL327" s="44">
        <v>0</v>
      </c>
      <c r="CM327" s="44">
        <v>0</v>
      </c>
      <c r="CN327" s="44">
        <v>0</v>
      </c>
      <c r="CO327" s="44">
        <v>0</v>
      </c>
      <c r="CP327" s="44">
        <v>0</v>
      </c>
      <c r="CQ327" s="44">
        <v>0</v>
      </c>
      <c r="CR327" s="44">
        <v>0</v>
      </c>
      <c r="CS327" s="44">
        <v>0</v>
      </c>
      <c r="CT327" s="44">
        <v>0</v>
      </c>
      <c r="CU327" s="44">
        <v>0</v>
      </c>
      <c r="CV327" s="44">
        <v>0</v>
      </c>
      <c r="CW327" s="44">
        <v>0</v>
      </c>
      <c r="CX327" s="44">
        <v>0</v>
      </c>
      <c r="CY327" s="44">
        <v>0</v>
      </c>
      <c r="CZ327" s="44">
        <v>0</v>
      </c>
      <c r="DA327" s="44">
        <v>0</v>
      </c>
      <c r="DB327" s="44">
        <v>0</v>
      </c>
      <c r="DC327" s="44">
        <v>0</v>
      </c>
      <c r="DD327" s="44">
        <v>0</v>
      </c>
      <c r="DE327" s="44">
        <v>0</v>
      </c>
      <c r="DF327" s="44">
        <v>0</v>
      </c>
      <c r="DG327" s="44">
        <v>0</v>
      </c>
      <c r="DH327" s="44">
        <v>0</v>
      </c>
      <c r="DI327" s="44">
        <v>0</v>
      </c>
      <c r="DJ327" s="44">
        <v>0</v>
      </c>
      <c r="DK327" s="44">
        <v>0</v>
      </c>
      <c r="DL327" s="44">
        <v>0</v>
      </c>
      <c r="DM327" s="44">
        <v>0</v>
      </c>
      <c r="DN327" s="44">
        <v>0</v>
      </c>
      <c r="DO327" s="44">
        <v>0</v>
      </c>
      <c r="DP327" s="44">
        <v>0</v>
      </c>
      <c r="DQ327" s="44">
        <v>0</v>
      </c>
      <c r="DR327" s="44">
        <v>0</v>
      </c>
      <c r="DS327" s="44">
        <v>0</v>
      </c>
      <c r="DT327" s="44">
        <v>0</v>
      </c>
      <c r="DU327" s="44">
        <v>20.656709344819266</v>
      </c>
      <c r="DV327" s="44">
        <v>0</v>
      </c>
      <c r="DW327" s="44">
        <v>0</v>
      </c>
      <c r="DX327" s="44">
        <v>0</v>
      </c>
      <c r="DY327" s="44">
        <v>0</v>
      </c>
      <c r="DZ327" s="44">
        <v>0</v>
      </c>
      <c r="EA327" s="44">
        <v>0</v>
      </c>
      <c r="EB327" s="44">
        <v>0</v>
      </c>
    </row>
    <row r="328" spans="2:132" x14ac:dyDescent="0.25">
      <c r="B328" s="41" t="s">
        <v>417</v>
      </c>
      <c r="C328" s="47" t="s">
        <v>101</v>
      </c>
      <c r="D328" s="46">
        <v>5</v>
      </c>
      <c r="E328" s="86" t="s">
        <v>52</v>
      </c>
      <c r="F328" s="43">
        <v>5425.7</v>
      </c>
      <c r="G328" s="43">
        <v>740.83891860465121</v>
      </c>
      <c r="H328" s="44">
        <v>740.83891860465121</v>
      </c>
      <c r="I328" s="44">
        <v>492.27886182087229</v>
      </c>
      <c r="J328" s="44">
        <v>492.27886182087229</v>
      </c>
      <c r="K328" s="44">
        <v>822.33119965116293</v>
      </c>
      <c r="L328" s="44">
        <v>822.33119965116293</v>
      </c>
      <c r="M328" s="44">
        <v>488.31299999999999</v>
      </c>
      <c r="N328" s="44">
        <v>3591.8134</v>
      </c>
      <c r="O328" s="44">
        <v>547.99569999999994</v>
      </c>
      <c r="P328" s="44">
        <v>148.01961593720932</v>
      </c>
      <c r="Q328" s="44">
        <v>148.01961593720932</v>
      </c>
      <c r="R328" s="44">
        <v>98.357316591810289</v>
      </c>
      <c r="S328" s="44">
        <v>98.357316591810289</v>
      </c>
      <c r="T328" s="44">
        <v>460.50547180465128</v>
      </c>
      <c r="U328" s="44">
        <v>460.50547180465128</v>
      </c>
      <c r="V328" s="44">
        <v>306.00054050785428</v>
      </c>
      <c r="W328" s="44">
        <v>306.00054050785428</v>
      </c>
      <c r="X328" s="44">
        <v>180.91286392325586</v>
      </c>
      <c r="Y328" s="44">
        <v>180.91286392325586</v>
      </c>
      <c r="Z328" s="44">
        <v>120.21449805665702</v>
      </c>
      <c r="AA328" s="44">
        <v>120.21449805665702</v>
      </c>
      <c r="AB328" s="44">
        <v>4.9646840410107256</v>
      </c>
      <c r="AC328" s="44">
        <v>11.737931554103929</v>
      </c>
      <c r="AD328" s="44">
        <v>4.5584826194734838</v>
      </c>
      <c r="AE328" s="44">
        <v>40.257219194068149</v>
      </c>
      <c r="AF328" s="44">
        <v>125.24468193710091</v>
      </c>
      <c r="AG328" s="44">
        <v>49.203267903861075</v>
      </c>
      <c r="AH328" s="44">
        <v>223.65121774482304</v>
      </c>
      <c r="AJ328" s="63" t="s">
        <v>63</v>
      </c>
      <c r="AK328" s="44">
        <v>0</v>
      </c>
      <c r="AL328" s="44">
        <v>0</v>
      </c>
      <c r="AM328" s="44">
        <v>547.99569999999994</v>
      </c>
      <c r="AN328" s="44">
        <v>547.99569999999994</v>
      </c>
      <c r="AO328" s="44">
        <v>0</v>
      </c>
      <c r="AP328" s="44">
        <v>0</v>
      </c>
      <c r="AQ328" s="44">
        <v>0</v>
      </c>
      <c r="AR328" s="44">
        <v>0</v>
      </c>
      <c r="AS328" s="44">
        <v>0</v>
      </c>
      <c r="AT328" s="44">
        <v>0</v>
      </c>
      <c r="AU328" s="44">
        <v>0</v>
      </c>
      <c r="AV328" s="44">
        <v>0</v>
      </c>
      <c r="AW328" s="44">
        <v>0</v>
      </c>
      <c r="AX328" s="44">
        <v>0</v>
      </c>
      <c r="AY328" s="44">
        <v>180.91286392325586</v>
      </c>
      <c r="AZ328" s="44">
        <v>0</v>
      </c>
      <c r="BA328" s="44">
        <v>0</v>
      </c>
      <c r="BB328" s="44">
        <v>0</v>
      </c>
      <c r="BC328" s="44">
        <v>180.91286392325586</v>
      </c>
      <c r="BD328" s="44">
        <v>180.91286392325586</v>
      </c>
      <c r="BE328" s="44">
        <v>0</v>
      </c>
      <c r="BF328" s="44">
        <v>0</v>
      </c>
      <c r="BG328" s="44">
        <v>0</v>
      </c>
      <c r="BH328" s="44">
        <v>180.91286392325586</v>
      </c>
      <c r="BI328" s="44">
        <v>120.21449805665702</v>
      </c>
      <c r="BJ328" s="44">
        <v>0</v>
      </c>
      <c r="BK328" s="44">
        <v>0</v>
      </c>
      <c r="BL328" s="44">
        <v>0</v>
      </c>
      <c r="BM328" s="44">
        <v>120.21449805665702</v>
      </c>
      <c r="BN328" s="44">
        <v>4.5584826194734838</v>
      </c>
      <c r="BO328" s="44">
        <v>49.203267903861075</v>
      </c>
      <c r="BP328" s="44">
        <v>0</v>
      </c>
      <c r="BQ328" s="44">
        <v>0</v>
      </c>
      <c r="BR328" s="44">
        <v>0</v>
      </c>
      <c r="BS328" s="44">
        <v>49.203267903861075</v>
      </c>
      <c r="BT328" s="64">
        <v>2018</v>
      </c>
      <c r="BU328" s="44">
        <v>0</v>
      </c>
      <c r="BV328" s="44">
        <v>0</v>
      </c>
      <c r="BW328" s="44">
        <v>547.99569999999994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180.91286392325586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0</v>
      </c>
      <c r="CN328" s="44">
        <v>0</v>
      </c>
      <c r="CO328" s="44">
        <v>0</v>
      </c>
      <c r="CP328" s="44">
        <v>0</v>
      </c>
      <c r="CQ328" s="44">
        <v>0</v>
      </c>
      <c r="CR328" s="44">
        <v>0</v>
      </c>
      <c r="CS328" s="44">
        <v>0</v>
      </c>
      <c r="CT328" s="44">
        <v>0</v>
      </c>
      <c r="CU328" s="44">
        <v>0</v>
      </c>
      <c r="CV328" s="44">
        <v>0</v>
      </c>
      <c r="CW328" s="44">
        <v>0</v>
      </c>
      <c r="CX328" s="44">
        <v>0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49.203267903861075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</row>
    <row r="329" spans="2:132" x14ac:dyDescent="0.25">
      <c r="B329" s="41" t="s">
        <v>418</v>
      </c>
      <c r="C329" s="47" t="s">
        <v>101</v>
      </c>
      <c r="D329" s="46">
        <v>5</v>
      </c>
      <c r="E329" s="86" t="s">
        <v>52</v>
      </c>
      <c r="F329" s="43">
        <v>4356.8999999999996</v>
      </c>
      <c r="G329" s="43">
        <v>582.72598837209307</v>
      </c>
      <c r="H329" s="44">
        <v>582.72598837209307</v>
      </c>
      <c r="I329" s="44">
        <v>387.21465504209243</v>
      </c>
      <c r="J329" s="44">
        <v>387.21465504209243</v>
      </c>
      <c r="K329" s="44">
        <v>646.82584709302341</v>
      </c>
      <c r="L329" s="44">
        <v>646.82584709302341</v>
      </c>
      <c r="M329" s="44">
        <v>409.54859999999996</v>
      </c>
      <c r="N329" s="44">
        <v>2971.4058</v>
      </c>
      <c r="O329" s="44">
        <v>479.25899999999996</v>
      </c>
      <c r="P329" s="44">
        <v>116.4286524767442</v>
      </c>
      <c r="Q329" s="44">
        <v>116.4286524767442</v>
      </c>
      <c r="R329" s="44">
        <v>77.365488077410077</v>
      </c>
      <c r="S329" s="44">
        <v>77.365488077410077</v>
      </c>
      <c r="T329" s="44">
        <v>362.22247437209313</v>
      </c>
      <c r="U329" s="44">
        <v>362.22247437209313</v>
      </c>
      <c r="V329" s="44">
        <v>240.69262957416473</v>
      </c>
      <c r="W329" s="44">
        <v>240.69262957416473</v>
      </c>
      <c r="X329" s="44">
        <v>142.30168636046514</v>
      </c>
      <c r="Y329" s="44">
        <v>142.30168636046514</v>
      </c>
      <c r="Z329" s="44">
        <v>94.55781876127898</v>
      </c>
      <c r="AA329" s="44">
        <v>94.55781876127898</v>
      </c>
      <c r="AB329" s="44">
        <v>5.293685985541968</v>
      </c>
      <c r="AC329" s="44">
        <v>12.34522970336497</v>
      </c>
      <c r="AD329" s="44">
        <v>5.0684227521146505</v>
      </c>
      <c r="AE329" s="44">
        <v>31.665355659445609</v>
      </c>
      <c r="AF329" s="44">
        <v>98.514439829386347</v>
      </c>
      <c r="AG329" s="44">
        <v>38.702101361544635</v>
      </c>
      <c r="AH329" s="44">
        <v>175.9186425524756</v>
      </c>
      <c r="AJ329" s="63" t="s">
        <v>63</v>
      </c>
      <c r="AK329" s="44">
        <v>0</v>
      </c>
      <c r="AL329" s="44">
        <v>0</v>
      </c>
      <c r="AM329" s="44">
        <v>479.25899999999996</v>
      </c>
      <c r="AN329" s="44">
        <v>479.25899999999996</v>
      </c>
      <c r="AO329" s="44">
        <v>0</v>
      </c>
      <c r="AP329" s="44">
        <v>0</v>
      </c>
      <c r="AQ329" s="44">
        <v>0</v>
      </c>
      <c r="AR329" s="44">
        <v>0</v>
      </c>
      <c r="AS329" s="44">
        <v>0</v>
      </c>
      <c r="AT329" s="44">
        <v>0</v>
      </c>
      <c r="AU329" s="44">
        <v>0</v>
      </c>
      <c r="AV329" s="44">
        <v>0</v>
      </c>
      <c r="AW329" s="44">
        <v>0</v>
      </c>
      <c r="AX329" s="44">
        <v>0</v>
      </c>
      <c r="AY329" s="44">
        <v>142.30168636046514</v>
      </c>
      <c r="AZ329" s="44">
        <v>0</v>
      </c>
      <c r="BA329" s="44">
        <v>0</v>
      </c>
      <c r="BB329" s="44">
        <v>0</v>
      </c>
      <c r="BC329" s="44">
        <v>142.30168636046514</v>
      </c>
      <c r="BD329" s="44">
        <v>142.30168636046514</v>
      </c>
      <c r="BE329" s="44">
        <v>0</v>
      </c>
      <c r="BF329" s="44">
        <v>0</v>
      </c>
      <c r="BG329" s="44">
        <v>0</v>
      </c>
      <c r="BH329" s="44">
        <v>142.30168636046514</v>
      </c>
      <c r="BI329" s="44">
        <v>94.55781876127898</v>
      </c>
      <c r="BJ329" s="44">
        <v>0</v>
      </c>
      <c r="BK329" s="44">
        <v>0</v>
      </c>
      <c r="BL329" s="44">
        <v>0</v>
      </c>
      <c r="BM329" s="44">
        <v>94.55781876127898</v>
      </c>
      <c r="BN329" s="44">
        <v>5.0684227521146505</v>
      </c>
      <c r="BO329" s="44">
        <v>38.702101361544635</v>
      </c>
      <c r="BP329" s="44">
        <v>0</v>
      </c>
      <c r="BQ329" s="44">
        <v>0</v>
      </c>
      <c r="BR329" s="44">
        <v>0</v>
      </c>
      <c r="BS329" s="44">
        <v>38.702101361544635</v>
      </c>
      <c r="BT329" s="64">
        <v>2018</v>
      </c>
      <c r="BU329" s="44">
        <v>0</v>
      </c>
      <c r="BV329" s="44">
        <v>0</v>
      </c>
      <c r="BW329" s="44">
        <v>479.25899999999996</v>
      </c>
      <c r="BX329" s="44">
        <v>0</v>
      </c>
      <c r="BY329" s="44">
        <v>0</v>
      </c>
      <c r="BZ329" s="44">
        <v>0</v>
      </c>
      <c r="CA329" s="44">
        <v>0</v>
      </c>
      <c r="CB329" s="44">
        <v>0</v>
      </c>
      <c r="CC329" s="44">
        <v>0</v>
      </c>
      <c r="CD329" s="44">
        <v>0</v>
      </c>
      <c r="CE329" s="44">
        <v>0</v>
      </c>
      <c r="CF329" s="44">
        <v>0</v>
      </c>
      <c r="CG329" s="44">
        <v>142.30168636046514</v>
      </c>
      <c r="CH329" s="44">
        <v>0</v>
      </c>
      <c r="CI329" s="44">
        <v>0</v>
      </c>
      <c r="CJ329" s="44">
        <v>0</v>
      </c>
      <c r="CK329" s="44">
        <v>0</v>
      </c>
      <c r="CL329" s="44">
        <v>0</v>
      </c>
      <c r="CM329" s="44">
        <v>0</v>
      </c>
      <c r="CN329" s="44">
        <v>0</v>
      </c>
      <c r="CO329" s="44">
        <v>0</v>
      </c>
      <c r="CP329" s="44">
        <v>0</v>
      </c>
      <c r="CQ329" s="44">
        <v>0</v>
      </c>
      <c r="CR329" s="44">
        <v>0</v>
      </c>
      <c r="CS329" s="44">
        <v>0</v>
      </c>
      <c r="CT329" s="44">
        <v>0</v>
      </c>
      <c r="CU329" s="44">
        <v>0</v>
      </c>
      <c r="CV329" s="44">
        <v>0</v>
      </c>
      <c r="CW329" s="44">
        <v>0</v>
      </c>
      <c r="CX329" s="44">
        <v>0</v>
      </c>
      <c r="CY329" s="44">
        <v>0</v>
      </c>
      <c r="CZ329" s="44">
        <v>0</v>
      </c>
      <c r="DA329" s="44">
        <v>0</v>
      </c>
      <c r="DB329" s="44">
        <v>0</v>
      </c>
      <c r="DC329" s="44">
        <v>0</v>
      </c>
      <c r="DD329" s="44">
        <v>0</v>
      </c>
      <c r="DE329" s="44">
        <v>0</v>
      </c>
      <c r="DF329" s="44">
        <v>0</v>
      </c>
      <c r="DG329" s="44">
        <v>0</v>
      </c>
      <c r="DH329" s="44">
        <v>0</v>
      </c>
      <c r="DI329" s="44">
        <v>0</v>
      </c>
      <c r="DJ329" s="44">
        <v>0</v>
      </c>
      <c r="DK329" s="44">
        <v>0</v>
      </c>
      <c r="DL329" s="44">
        <v>0</v>
      </c>
      <c r="DM329" s="44">
        <v>0</v>
      </c>
      <c r="DN329" s="44">
        <v>0</v>
      </c>
      <c r="DO329" s="44">
        <v>0</v>
      </c>
      <c r="DP329" s="44">
        <v>0</v>
      </c>
      <c r="DQ329" s="44">
        <v>0</v>
      </c>
      <c r="DR329" s="44">
        <v>0</v>
      </c>
      <c r="DS329" s="44">
        <v>0</v>
      </c>
      <c r="DT329" s="44">
        <v>0</v>
      </c>
      <c r="DU329" s="44">
        <v>38.702101361544635</v>
      </c>
      <c r="DV329" s="44">
        <v>0</v>
      </c>
      <c r="DW329" s="44">
        <v>0</v>
      </c>
      <c r="DX329" s="44">
        <v>0</v>
      </c>
      <c r="DY329" s="44">
        <v>0</v>
      </c>
      <c r="DZ329" s="44">
        <v>0</v>
      </c>
      <c r="EA329" s="44">
        <v>0</v>
      </c>
      <c r="EB329" s="44">
        <v>0</v>
      </c>
    </row>
    <row r="330" spans="2:132" x14ac:dyDescent="0.25">
      <c r="B330" s="41" t="s">
        <v>419</v>
      </c>
      <c r="C330" s="47" t="s">
        <v>101</v>
      </c>
      <c r="D330" s="46">
        <v>5</v>
      </c>
      <c r="E330" s="86" t="s">
        <v>52</v>
      </c>
      <c r="F330" s="43">
        <v>2678</v>
      </c>
      <c r="G330" s="43">
        <v>354.00105813953485</v>
      </c>
      <c r="H330" s="44">
        <v>354.00105813953485</v>
      </c>
      <c r="I330" s="44">
        <v>235.22959392109416</v>
      </c>
      <c r="J330" s="44">
        <v>235.22959392109416</v>
      </c>
      <c r="K330" s="44">
        <v>392.94117453488371</v>
      </c>
      <c r="L330" s="44">
        <v>392.94117453488371</v>
      </c>
      <c r="M330" s="44">
        <v>262.44400000000002</v>
      </c>
      <c r="N330" s="44">
        <v>1896.0239999999999</v>
      </c>
      <c r="O330" s="44">
        <v>302.61399999999998</v>
      </c>
      <c r="P330" s="44">
        <v>70.729411416279063</v>
      </c>
      <c r="Q330" s="44">
        <v>70.729411416279063</v>
      </c>
      <c r="R330" s="44">
        <v>46.99887286543462</v>
      </c>
      <c r="S330" s="44">
        <v>46.99887286543462</v>
      </c>
      <c r="T330" s="44">
        <v>220.04705773953489</v>
      </c>
      <c r="U330" s="44">
        <v>220.04705773953489</v>
      </c>
      <c r="V330" s="44">
        <v>146.21871558135217</v>
      </c>
      <c r="W330" s="44">
        <v>146.21871558135217</v>
      </c>
      <c r="X330" s="44">
        <v>86.447058397674411</v>
      </c>
      <c r="Y330" s="44">
        <v>86.447058397674411</v>
      </c>
      <c r="Z330" s="44">
        <v>57.443066835531198</v>
      </c>
      <c r="AA330" s="44">
        <v>57.443066835531198</v>
      </c>
      <c r="AB330" s="44">
        <v>5.584048807966516</v>
      </c>
      <c r="AC330" s="44">
        <v>12.967040453484923</v>
      </c>
      <c r="AD330" s="44">
        <v>5.2680683095565364</v>
      </c>
      <c r="AE330" s="44">
        <v>19.236432960753262</v>
      </c>
      <c r="AF330" s="44">
        <v>59.846680322343488</v>
      </c>
      <c r="AG330" s="44">
        <v>23.511195840920653</v>
      </c>
      <c r="AH330" s="44">
        <v>106.86907200418479</v>
      </c>
      <c r="AJ330" s="63" t="s">
        <v>63</v>
      </c>
      <c r="AK330" s="44">
        <v>0</v>
      </c>
      <c r="AL330" s="44">
        <v>0</v>
      </c>
      <c r="AM330" s="44">
        <v>302.61399999999998</v>
      </c>
      <c r="AN330" s="44">
        <v>302.61399999999998</v>
      </c>
      <c r="AO330" s="44">
        <v>0</v>
      </c>
      <c r="AP330" s="44">
        <v>0</v>
      </c>
      <c r="AQ330" s="44">
        <v>0</v>
      </c>
      <c r="AR330" s="44">
        <v>0</v>
      </c>
      <c r="AS330" s="44">
        <v>0</v>
      </c>
      <c r="AT330" s="44">
        <v>0</v>
      </c>
      <c r="AU330" s="44">
        <v>0</v>
      </c>
      <c r="AV330" s="44">
        <v>0</v>
      </c>
      <c r="AW330" s="44">
        <v>0</v>
      </c>
      <c r="AX330" s="44">
        <v>0</v>
      </c>
      <c r="AY330" s="44">
        <v>86.447058397674411</v>
      </c>
      <c r="AZ330" s="44">
        <v>0</v>
      </c>
      <c r="BA330" s="44">
        <v>0</v>
      </c>
      <c r="BB330" s="44">
        <v>0</v>
      </c>
      <c r="BC330" s="44">
        <v>86.447058397674411</v>
      </c>
      <c r="BD330" s="44">
        <v>86.447058397674411</v>
      </c>
      <c r="BE330" s="44">
        <v>0</v>
      </c>
      <c r="BF330" s="44">
        <v>0</v>
      </c>
      <c r="BG330" s="44">
        <v>0</v>
      </c>
      <c r="BH330" s="44">
        <v>86.447058397674411</v>
      </c>
      <c r="BI330" s="44">
        <v>57.443066835531198</v>
      </c>
      <c r="BJ330" s="44">
        <v>0</v>
      </c>
      <c r="BK330" s="44">
        <v>0</v>
      </c>
      <c r="BL330" s="44">
        <v>0</v>
      </c>
      <c r="BM330" s="44">
        <v>57.443066835531198</v>
      </c>
      <c r="BN330" s="44">
        <v>5.2680683095565364</v>
      </c>
      <c r="BO330" s="44">
        <v>23.511195840920653</v>
      </c>
      <c r="BP330" s="44">
        <v>0</v>
      </c>
      <c r="BQ330" s="44">
        <v>0</v>
      </c>
      <c r="BR330" s="44">
        <v>0</v>
      </c>
      <c r="BS330" s="44">
        <v>23.511195840920653</v>
      </c>
      <c r="BT330" s="64">
        <v>2018</v>
      </c>
      <c r="BU330" s="44">
        <v>0</v>
      </c>
      <c r="BV330" s="44">
        <v>0</v>
      </c>
      <c r="BW330" s="44">
        <v>302.61399999999998</v>
      </c>
      <c r="BX330" s="44">
        <v>0</v>
      </c>
      <c r="BY330" s="44">
        <v>0</v>
      </c>
      <c r="BZ330" s="44">
        <v>0</v>
      </c>
      <c r="CA330" s="44">
        <v>0</v>
      </c>
      <c r="CB330" s="44">
        <v>0</v>
      </c>
      <c r="CC330" s="44">
        <v>0</v>
      </c>
      <c r="CD330" s="44">
        <v>0</v>
      </c>
      <c r="CE330" s="44">
        <v>0</v>
      </c>
      <c r="CF330" s="44">
        <v>0</v>
      </c>
      <c r="CG330" s="44">
        <v>86.447058397674411</v>
      </c>
      <c r="CH330" s="44">
        <v>0</v>
      </c>
      <c r="CI330" s="44">
        <v>0</v>
      </c>
      <c r="CJ330" s="44">
        <v>0</v>
      </c>
      <c r="CK330" s="44">
        <v>0</v>
      </c>
      <c r="CL330" s="44">
        <v>0</v>
      </c>
      <c r="CM330" s="44">
        <v>0</v>
      </c>
      <c r="CN330" s="44">
        <v>0</v>
      </c>
      <c r="CO330" s="44">
        <v>0</v>
      </c>
      <c r="CP330" s="44">
        <v>0</v>
      </c>
      <c r="CQ330" s="44">
        <v>0</v>
      </c>
      <c r="CR330" s="44">
        <v>0</v>
      </c>
      <c r="CS330" s="44">
        <v>0</v>
      </c>
      <c r="CT330" s="44">
        <v>0</v>
      </c>
      <c r="CU330" s="44">
        <v>0</v>
      </c>
      <c r="CV330" s="44">
        <v>0</v>
      </c>
      <c r="CW330" s="44">
        <v>0</v>
      </c>
      <c r="CX330" s="44">
        <v>0</v>
      </c>
      <c r="CY330" s="44">
        <v>0</v>
      </c>
      <c r="CZ330" s="44">
        <v>0</v>
      </c>
      <c r="DA330" s="44">
        <v>0</v>
      </c>
      <c r="DB330" s="44">
        <v>0</v>
      </c>
      <c r="DC330" s="44">
        <v>0</v>
      </c>
      <c r="DD330" s="44">
        <v>0</v>
      </c>
      <c r="DE330" s="44">
        <v>0</v>
      </c>
      <c r="DF330" s="44">
        <v>0</v>
      </c>
      <c r="DG330" s="44">
        <v>0</v>
      </c>
      <c r="DH330" s="44">
        <v>0</v>
      </c>
      <c r="DI330" s="44">
        <v>0</v>
      </c>
      <c r="DJ330" s="44">
        <v>0</v>
      </c>
      <c r="DK330" s="44">
        <v>0</v>
      </c>
      <c r="DL330" s="44">
        <v>0</v>
      </c>
      <c r="DM330" s="44">
        <v>0</v>
      </c>
      <c r="DN330" s="44">
        <v>0</v>
      </c>
      <c r="DO330" s="44">
        <v>0</v>
      </c>
      <c r="DP330" s="44">
        <v>0</v>
      </c>
      <c r="DQ330" s="44">
        <v>0</v>
      </c>
      <c r="DR330" s="44">
        <v>0</v>
      </c>
      <c r="DS330" s="44">
        <v>0</v>
      </c>
      <c r="DT330" s="44">
        <v>0</v>
      </c>
      <c r="DU330" s="44">
        <v>23.511195840920653</v>
      </c>
      <c r="DV330" s="44">
        <v>0</v>
      </c>
      <c r="DW330" s="44">
        <v>0</v>
      </c>
      <c r="DX330" s="44">
        <v>0</v>
      </c>
      <c r="DY330" s="44">
        <v>0</v>
      </c>
      <c r="DZ330" s="44">
        <v>0</v>
      </c>
      <c r="EA330" s="44">
        <v>0</v>
      </c>
      <c r="EB330" s="44">
        <v>0</v>
      </c>
    </row>
    <row r="331" spans="2:132" x14ac:dyDescent="0.25">
      <c r="B331" s="41" t="s">
        <v>420</v>
      </c>
      <c r="C331" s="47" t="s">
        <v>101</v>
      </c>
      <c r="D331" s="46">
        <v>5</v>
      </c>
      <c r="E331" s="86" t="s">
        <v>52</v>
      </c>
      <c r="F331" s="43">
        <v>4352</v>
      </c>
      <c r="G331" s="43">
        <v>600.97236046511625</v>
      </c>
      <c r="H331" s="44">
        <v>600.97236046511625</v>
      </c>
      <c r="I331" s="44">
        <v>399.33915749565074</v>
      </c>
      <c r="J331" s="44">
        <v>399.33915749565074</v>
      </c>
      <c r="K331" s="44">
        <v>667.07932011627906</v>
      </c>
      <c r="L331" s="44">
        <v>667.07932011627906</v>
      </c>
      <c r="M331" s="44">
        <v>409.08800000000002</v>
      </c>
      <c r="N331" s="44">
        <v>2968.0639999999999</v>
      </c>
      <c r="O331" s="44">
        <v>478.72</v>
      </c>
      <c r="P331" s="44">
        <v>120.07427762093023</v>
      </c>
      <c r="Q331" s="44">
        <v>120.07427762093023</v>
      </c>
      <c r="R331" s="44">
        <v>79.787963667631018</v>
      </c>
      <c r="S331" s="44">
        <v>79.787963667631018</v>
      </c>
      <c r="T331" s="44">
        <v>373.56441926511633</v>
      </c>
      <c r="U331" s="44">
        <v>373.56441926511633</v>
      </c>
      <c r="V331" s="44">
        <v>248.22922029929654</v>
      </c>
      <c r="W331" s="44">
        <v>248.22922029929654</v>
      </c>
      <c r="X331" s="44">
        <v>146.7574504255814</v>
      </c>
      <c r="Y331" s="44">
        <v>146.7574504255814</v>
      </c>
      <c r="Z331" s="44">
        <v>97.518622260437922</v>
      </c>
      <c r="AA331" s="44">
        <v>97.518622260437922</v>
      </c>
      <c r="AB331" s="44">
        <v>5.1271893803947517</v>
      </c>
      <c r="AC331" s="44">
        <v>11.956948486650067</v>
      </c>
      <c r="AD331" s="44">
        <v>4.909011108888591</v>
      </c>
      <c r="AE331" s="44">
        <v>32.656864315914227</v>
      </c>
      <c r="AF331" s="44">
        <v>101.59913342728872</v>
      </c>
      <c r="AG331" s="44">
        <v>39.913945275006277</v>
      </c>
      <c r="AH331" s="44">
        <v>181.42702397730125</v>
      </c>
      <c r="AJ331" s="63" t="s">
        <v>63</v>
      </c>
      <c r="AK331" s="44">
        <v>0</v>
      </c>
      <c r="AL331" s="44">
        <v>0</v>
      </c>
      <c r="AM331" s="44">
        <v>478.72</v>
      </c>
      <c r="AN331" s="44">
        <v>478.72</v>
      </c>
      <c r="AO331" s="44">
        <v>0</v>
      </c>
      <c r="AP331" s="44">
        <v>0</v>
      </c>
      <c r="AQ331" s="44">
        <v>0</v>
      </c>
      <c r="AR331" s="44">
        <v>0</v>
      </c>
      <c r="AS331" s="44">
        <v>0</v>
      </c>
      <c r="AT331" s="44">
        <v>0</v>
      </c>
      <c r="AU331" s="44">
        <v>0</v>
      </c>
      <c r="AV331" s="44">
        <v>0</v>
      </c>
      <c r="AW331" s="44">
        <v>0</v>
      </c>
      <c r="AX331" s="44">
        <v>0</v>
      </c>
      <c r="AY331" s="44">
        <v>146.7574504255814</v>
      </c>
      <c r="AZ331" s="44">
        <v>0</v>
      </c>
      <c r="BA331" s="44">
        <v>0</v>
      </c>
      <c r="BB331" s="44">
        <v>0</v>
      </c>
      <c r="BC331" s="44">
        <v>146.7574504255814</v>
      </c>
      <c r="BD331" s="44">
        <v>146.7574504255814</v>
      </c>
      <c r="BE331" s="44">
        <v>0</v>
      </c>
      <c r="BF331" s="44">
        <v>0</v>
      </c>
      <c r="BG331" s="44">
        <v>0</v>
      </c>
      <c r="BH331" s="44">
        <v>146.7574504255814</v>
      </c>
      <c r="BI331" s="44">
        <v>97.518622260437922</v>
      </c>
      <c r="BJ331" s="44">
        <v>0</v>
      </c>
      <c r="BK331" s="44">
        <v>0</v>
      </c>
      <c r="BL331" s="44">
        <v>0</v>
      </c>
      <c r="BM331" s="44">
        <v>97.518622260437922</v>
      </c>
      <c r="BN331" s="44">
        <v>4.909011108888591</v>
      </c>
      <c r="BO331" s="44">
        <v>39.913945275006277</v>
      </c>
      <c r="BP331" s="44">
        <v>0</v>
      </c>
      <c r="BQ331" s="44">
        <v>0</v>
      </c>
      <c r="BR331" s="44">
        <v>0</v>
      </c>
      <c r="BS331" s="44">
        <v>39.913945275006277</v>
      </c>
      <c r="BT331" s="64">
        <v>2018</v>
      </c>
      <c r="BU331" s="44">
        <v>0</v>
      </c>
      <c r="BV331" s="44">
        <v>0</v>
      </c>
      <c r="BW331" s="44">
        <v>478.72</v>
      </c>
      <c r="BX331" s="44">
        <v>0</v>
      </c>
      <c r="BY331" s="44">
        <v>0</v>
      </c>
      <c r="BZ331" s="44">
        <v>0</v>
      </c>
      <c r="CA331" s="44">
        <v>0</v>
      </c>
      <c r="CB331" s="44">
        <v>0</v>
      </c>
      <c r="CC331" s="44">
        <v>0</v>
      </c>
      <c r="CD331" s="44">
        <v>0</v>
      </c>
      <c r="CE331" s="44">
        <v>0</v>
      </c>
      <c r="CF331" s="44">
        <v>0</v>
      </c>
      <c r="CG331" s="44">
        <v>146.7574504255814</v>
      </c>
      <c r="CH331" s="44">
        <v>0</v>
      </c>
      <c r="CI331" s="44">
        <v>0</v>
      </c>
      <c r="CJ331" s="44">
        <v>0</v>
      </c>
      <c r="CK331" s="44">
        <v>0</v>
      </c>
      <c r="CL331" s="44">
        <v>0</v>
      </c>
      <c r="CM331" s="44">
        <v>0</v>
      </c>
      <c r="CN331" s="44">
        <v>0</v>
      </c>
      <c r="CO331" s="44">
        <v>0</v>
      </c>
      <c r="CP331" s="44">
        <v>0</v>
      </c>
      <c r="CQ331" s="44">
        <v>0</v>
      </c>
      <c r="CR331" s="44">
        <v>0</v>
      </c>
      <c r="CS331" s="44">
        <v>0</v>
      </c>
      <c r="CT331" s="44">
        <v>0</v>
      </c>
      <c r="CU331" s="44">
        <v>0</v>
      </c>
      <c r="CV331" s="44">
        <v>0</v>
      </c>
      <c r="CW331" s="44">
        <v>0</v>
      </c>
      <c r="CX331" s="44">
        <v>0</v>
      </c>
      <c r="CY331" s="44">
        <v>0</v>
      </c>
      <c r="CZ331" s="44">
        <v>0</v>
      </c>
      <c r="DA331" s="44">
        <v>0</v>
      </c>
      <c r="DB331" s="44">
        <v>0</v>
      </c>
      <c r="DC331" s="44">
        <v>0</v>
      </c>
      <c r="DD331" s="44">
        <v>0</v>
      </c>
      <c r="DE331" s="44">
        <v>0</v>
      </c>
      <c r="DF331" s="44">
        <v>0</v>
      </c>
      <c r="DG331" s="44">
        <v>0</v>
      </c>
      <c r="DH331" s="44">
        <v>0</v>
      </c>
      <c r="DI331" s="44">
        <v>0</v>
      </c>
      <c r="DJ331" s="44">
        <v>0</v>
      </c>
      <c r="DK331" s="44">
        <v>0</v>
      </c>
      <c r="DL331" s="44">
        <v>0</v>
      </c>
      <c r="DM331" s="44">
        <v>0</v>
      </c>
      <c r="DN331" s="44">
        <v>0</v>
      </c>
      <c r="DO331" s="44">
        <v>0</v>
      </c>
      <c r="DP331" s="44">
        <v>0</v>
      </c>
      <c r="DQ331" s="44">
        <v>0</v>
      </c>
      <c r="DR331" s="44">
        <v>0</v>
      </c>
      <c r="DS331" s="44">
        <v>0</v>
      </c>
      <c r="DT331" s="44">
        <v>0</v>
      </c>
      <c r="DU331" s="44">
        <v>39.913945275006277</v>
      </c>
      <c r="DV331" s="44">
        <v>0</v>
      </c>
      <c r="DW331" s="44">
        <v>0</v>
      </c>
      <c r="DX331" s="44">
        <v>0</v>
      </c>
      <c r="DY331" s="44">
        <v>0</v>
      </c>
      <c r="DZ331" s="44">
        <v>0</v>
      </c>
      <c r="EA331" s="44">
        <v>0</v>
      </c>
      <c r="EB331" s="44">
        <v>0</v>
      </c>
    </row>
    <row r="332" spans="2:132" x14ac:dyDescent="0.25">
      <c r="B332" s="41" t="s">
        <v>421</v>
      </c>
      <c r="C332" s="47" t="s">
        <v>101</v>
      </c>
      <c r="D332" s="46">
        <v>5</v>
      </c>
      <c r="E332" s="86" t="s">
        <v>52</v>
      </c>
      <c r="F332" s="43">
        <v>8070.5</v>
      </c>
      <c r="G332" s="43">
        <v>1147.0694418604651</v>
      </c>
      <c r="H332" s="44">
        <v>1147.0694418604651</v>
      </c>
      <c r="I332" s="44">
        <v>762.21432903677339</v>
      </c>
      <c r="J332" s="44">
        <v>762.21432903677339</v>
      </c>
      <c r="K332" s="44">
        <v>1273.2470804651164</v>
      </c>
      <c r="L332" s="44">
        <v>1273.2470804651164</v>
      </c>
      <c r="M332" s="44">
        <v>548.79399999999998</v>
      </c>
      <c r="N332" s="44">
        <v>4947.2165000000005</v>
      </c>
      <c r="O332" s="44">
        <v>742.48599999999999</v>
      </c>
      <c r="P332" s="44">
        <v>229.18447448372095</v>
      </c>
      <c r="Q332" s="44">
        <v>229.18447448372095</v>
      </c>
      <c r="R332" s="44">
        <v>152.29042294154732</v>
      </c>
      <c r="S332" s="44">
        <v>152.29042294154732</v>
      </c>
      <c r="T332" s="44">
        <v>713.01836506046527</v>
      </c>
      <c r="U332" s="44">
        <v>713.01836506046527</v>
      </c>
      <c r="V332" s="44">
        <v>473.79242692925845</v>
      </c>
      <c r="W332" s="44">
        <v>473.79242692925845</v>
      </c>
      <c r="X332" s="44">
        <v>280.11435770232561</v>
      </c>
      <c r="Y332" s="44">
        <v>280.11435770232561</v>
      </c>
      <c r="Z332" s="44">
        <v>186.13273915078008</v>
      </c>
      <c r="AA332" s="44">
        <v>186.13273915078008</v>
      </c>
      <c r="AB332" s="44">
        <v>3.6036015226685669</v>
      </c>
      <c r="AC332" s="44">
        <v>10.441738235589538</v>
      </c>
      <c r="AD332" s="44">
        <v>3.9890134502267021</v>
      </c>
      <c r="AE332" s="44">
        <v>62.331803570428995</v>
      </c>
      <c r="AF332" s="44">
        <v>193.9211666635569</v>
      </c>
      <c r="AG332" s="44">
        <v>76.183315474968765</v>
      </c>
      <c r="AH332" s="44">
        <v>346.28779761349438</v>
      </c>
      <c r="AJ332" s="63" t="s">
        <v>63</v>
      </c>
      <c r="AK332" s="44">
        <v>0</v>
      </c>
      <c r="AL332" s="44">
        <v>0</v>
      </c>
      <c r="AM332" s="44">
        <v>742.48599999999999</v>
      </c>
      <c r="AN332" s="44">
        <v>742.48599999999999</v>
      </c>
      <c r="AO332" s="44">
        <v>0</v>
      </c>
      <c r="AP332" s="44">
        <v>0</v>
      </c>
      <c r="AQ332" s="44">
        <v>0</v>
      </c>
      <c r="AR332" s="44">
        <v>0</v>
      </c>
      <c r="AS332" s="44">
        <v>0</v>
      </c>
      <c r="AT332" s="44">
        <v>0</v>
      </c>
      <c r="AU332" s="44">
        <v>0</v>
      </c>
      <c r="AV332" s="44">
        <v>0</v>
      </c>
      <c r="AW332" s="44">
        <v>0</v>
      </c>
      <c r="AX332" s="44">
        <v>0</v>
      </c>
      <c r="AY332" s="44">
        <v>280.11435770232561</v>
      </c>
      <c r="AZ332" s="44">
        <v>0</v>
      </c>
      <c r="BA332" s="44">
        <v>0</v>
      </c>
      <c r="BB332" s="44">
        <v>0</v>
      </c>
      <c r="BC332" s="44">
        <v>280.11435770232561</v>
      </c>
      <c r="BD332" s="44">
        <v>280.11435770232561</v>
      </c>
      <c r="BE332" s="44">
        <v>0</v>
      </c>
      <c r="BF332" s="44">
        <v>0</v>
      </c>
      <c r="BG332" s="44">
        <v>0</v>
      </c>
      <c r="BH332" s="44">
        <v>280.11435770232561</v>
      </c>
      <c r="BI332" s="44">
        <v>186.13273915078008</v>
      </c>
      <c r="BJ332" s="44">
        <v>0</v>
      </c>
      <c r="BK332" s="44">
        <v>0</v>
      </c>
      <c r="BL332" s="44">
        <v>0</v>
      </c>
      <c r="BM332" s="44">
        <v>186.13273915078008</v>
      </c>
      <c r="BN332" s="44">
        <v>3.9890134502267021</v>
      </c>
      <c r="BO332" s="44">
        <v>76.183315474968765</v>
      </c>
      <c r="BP332" s="44">
        <v>0</v>
      </c>
      <c r="BQ332" s="44">
        <v>0</v>
      </c>
      <c r="BR332" s="44">
        <v>0</v>
      </c>
      <c r="BS332" s="44">
        <v>76.183315474968765</v>
      </c>
      <c r="BT332" s="64">
        <v>2018</v>
      </c>
      <c r="BU332" s="44">
        <v>0</v>
      </c>
      <c r="BV332" s="44">
        <v>0</v>
      </c>
      <c r="BW332" s="44">
        <v>742.48599999999999</v>
      </c>
      <c r="BX332" s="44">
        <v>0</v>
      </c>
      <c r="BY332" s="44">
        <v>0</v>
      </c>
      <c r="BZ332" s="44">
        <v>0</v>
      </c>
      <c r="CA332" s="44">
        <v>0</v>
      </c>
      <c r="CB332" s="44">
        <v>0</v>
      </c>
      <c r="CC332" s="44">
        <v>0</v>
      </c>
      <c r="CD332" s="44">
        <v>0</v>
      </c>
      <c r="CE332" s="44">
        <v>0</v>
      </c>
      <c r="CF332" s="44">
        <v>0</v>
      </c>
      <c r="CG332" s="44">
        <v>280.11435770232561</v>
      </c>
      <c r="CH332" s="44">
        <v>0</v>
      </c>
      <c r="CI332" s="44">
        <v>0</v>
      </c>
      <c r="CJ332" s="44">
        <v>0</v>
      </c>
      <c r="CK332" s="44">
        <v>0</v>
      </c>
      <c r="CL332" s="44">
        <v>0</v>
      </c>
      <c r="CM332" s="44">
        <v>0</v>
      </c>
      <c r="CN332" s="44">
        <v>0</v>
      </c>
      <c r="CO332" s="44">
        <v>0</v>
      </c>
      <c r="CP332" s="44">
        <v>0</v>
      </c>
      <c r="CQ332" s="44">
        <v>0</v>
      </c>
      <c r="CR332" s="44">
        <v>0</v>
      </c>
      <c r="CS332" s="44">
        <v>0</v>
      </c>
      <c r="CT332" s="44">
        <v>0</v>
      </c>
      <c r="CU332" s="44">
        <v>0</v>
      </c>
      <c r="CV332" s="44">
        <v>0</v>
      </c>
      <c r="CW332" s="44">
        <v>0</v>
      </c>
      <c r="CX332" s="44">
        <v>0</v>
      </c>
      <c r="CY332" s="44">
        <v>0</v>
      </c>
      <c r="CZ332" s="44">
        <v>0</v>
      </c>
      <c r="DA332" s="44">
        <v>0</v>
      </c>
      <c r="DB332" s="44">
        <v>0</v>
      </c>
      <c r="DC332" s="44">
        <v>0</v>
      </c>
      <c r="DD332" s="44">
        <v>0</v>
      </c>
      <c r="DE332" s="44">
        <v>0</v>
      </c>
      <c r="DF332" s="44">
        <v>0</v>
      </c>
      <c r="DG332" s="44">
        <v>0</v>
      </c>
      <c r="DH332" s="44">
        <v>0</v>
      </c>
      <c r="DI332" s="44">
        <v>0</v>
      </c>
      <c r="DJ332" s="44">
        <v>0</v>
      </c>
      <c r="DK332" s="44">
        <v>0</v>
      </c>
      <c r="DL332" s="44">
        <v>0</v>
      </c>
      <c r="DM332" s="44">
        <v>0</v>
      </c>
      <c r="DN332" s="44">
        <v>0</v>
      </c>
      <c r="DO332" s="44">
        <v>0</v>
      </c>
      <c r="DP332" s="44">
        <v>0</v>
      </c>
      <c r="DQ332" s="44">
        <v>0</v>
      </c>
      <c r="DR332" s="44">
        <v>0</v>
      </c>
      <c r="DS332" s="44">
        <v>0</v>
      </c>
      <c r="DT332" s="44">
        <v>0</v>
      </c>
      <c r="DU332" s="44">
        <v>76.183315474968765</v>
      </c>
      <c r="DV332" s="44">
        <v>0</v>
      </c>
      <c r="DW332" s="44">
        <v>0</v>
      </c>
      <c r="DX332" s="44">
        <v>0</v>
      </c>
      <c r="DY332" s="44">
        <v>0</v>
      </c>
      <c r="DZ332" s="44">
        <v>0</v>
      </c>
      <c r="EA332" s="44">
        <v>0</v>
      </c>
      <c r="EB332" s="44">
        <v>0</v>
      </c>
    </row>
    <row r="333" spans="2:132" x14ac:dyDescent="0.25">
      <c r="B333" s="41" t="s">
        <v>422</v>
      </c>
      <c r="C333" s="47" t="s">
        <v>101</v>
      </c>
      <c r="D333" s="46">
        <v>5</v>
      </c>
      <c r="E333" s="86" t="s">
        <v>52</v>
      </c>
      <c r="F333" s="43">
        <v>2677.8</v>
      </c>
      <c r="G333" s="43">
        <v>301.52973255813953</v>
      </c>
      <c r="H333" s="44">
        <v>301.52973255813953</v>
      </c>
      <c r="I333" s="44">
        <v>200.36300715471214</v>
      </c>
      <c r="J333" s="44">
        <v>200.36300715471214</v>
      </c>
      <c r="K333" s="44">
        <v>334.69800313953493</v>
      </c>
      <c r="L333" s="44">
        <v>334.69800313953493</v>
      </c>
      <c r="M333" s="44">
        <v>262.42440000000005</v>
      </c>
      <c r="N333" s="44">
        <v>1895.8824000000002</v>
      </c>
      <c r="O333" s="44">
        <v>302.59140000000002</v>
      </c>
      <c r="P333" s="44">
        <v>60.245640565116283</v>
      </c>
      <c r="Q333" s="44">
        <v>60.245640565116283</v>
      </c>
      <c r="R333" s="44">
        <v>40.032528829511492</v>
      </c>
      <c r="S333" s="44">
        <v>40.032528829511492</v>
      </c>
      <c r="T333" s="44">
        <v>187.43088175813958</v>
      </c>
      <c r="U333" s="44">
        <v>187.43088175813958</v>
      </c>
      <c r="V333" s="44">
        <v>124.54564524736909</v>
      </c>
      <c r="W333" s="44">
        <v>124.54564524736909</v>
      </c>
      <c r="X333" s="44">
        <v>73.633560690697692</v>
      </c>
      <c r="Y333" s="44">
        <v>73.633560690697692</v>
      </c>
      <c r="Z333" s="44">
        <v>48.928646347180717</v>
      </c>
      <c r="AA333" s="44">
        <v>48.928646347180717</v>
      </c>
      <c r="AB333" s="44">
        <v>6.5552791110848831</v>
      </c>
      <c r="AC333" s="44">
        <v>15.222390122388072</v>
      </c>
      <c r="AD333" s="44">
        <v>6.1843403116635667</v>
      </c>
      <c r="AE333" s="44">
        <v>16.385138836907696</v>
      </c>
      <c r="AF333" s="44">
        <v>50.975987492601725</v>
      </c>
      <c r="AG333" s="44">
        <v>20.026280800664964</v>
      </c>
      <c r="AH333" s="44">
        <v>91.028549093931645</v>
      </c>
      <c r="AJ333" s="63" t="s">
        <v>63</v>
      </c>
      <c r="AK333" s="44">
        <v>0</v>
      </c>
      <c r="AL333" s="44">
        <v>0</v>
      </c>
      <c r="AM333" s="44">
        <v>302.59140000000002</v>
      </c>
      <c r="AN333" s="44">
        <v>302.59140000000002</v>
      </c>
      <c r="AO333" s="44">
        <v>0</v>
      </c>
      <c r="AP333" s="44">
        <v>0</v>
      </c>
      <c r="AQ333" s="44">
        <v>0</v>
      </c>
      <c r="AR333" s="44">
        <v>0</v>
      </c>
      <c r="AS333" s="44">
        <v>0</v>
      </c>
      <c r="AT333" s="44">
        <v>0</v>
      </c>
      <c r="AU333" s="44">
        <v>0</v>
      </c>
      <c r="AV333" s="44">
        <v>0</v>
      </c>
      <c r="AW333" s="44">
        <v>0</v>
      </c>
      <c r="AX333" s="44">
        <v>0</v>
      </c>
      <c r="AY333" s="44">
        <v>73.633560690697692</v>
      </c>
      <c r="AZ333" s="44">
        <v>0</v>
      </c>
      <c r="BA333" s="44">
        <v>0</v>
      </c>
      <c r="BB333" s="44">
        <v>0</v>
      </c>
      <c r="BC333" s="44">
        <v>73.633560690697692</v>
      </c>
      <c r="BD333" s="44">
        <v>73.633560690697692</v>
      </c>
      <c r="BE333" s="44">
        <v>0</v>
      </c>
      <c r="BF333" s="44">
        <v>0</v>
      </c>
      <c r="BG333" s="44">
        <v>0</v>
      </c>
      <c r="BH333" s="44">
        <v>73.633560690697692</v>
      </c>
      <c r="BI333" s="44">
        <v>48.928646347180717</v>
      </c>
      <c r="BJ333" s="44">
        <v>0</v>
      </c>
      <c r="BK333" s="44">
        <v>0</v>
      </c>
      <c r="BL333" s="44">
        <v>0</v>
      </c>
      <c r="BM333" s="44">
        <v>48.928646347180717</v>
      </c>
      <c r="BN333" s="44">
        <v>6.1843403116635667</v>
      </c>
      <c r="BO333" s="44">
        <v>20.026280800664964</v>
      </c>
      <c r="BP333" s="44">
        <v>0</v>
      </c>
      <c r="BQ333" s="44">
        <v>0</v>
      </c>
      <c r="BR333" s="44">
        <v>0</v>
      </c>
      <c r="BS333" s="44">
        <v>20.026280800664964</v>
      </c>
      <c r="BT333" s="64">
        <v>2018</v>
      </c>
      <c r="BU333" s="44">
        <v>0</v>
      </c>
      <c r="BV333" s="44">
        <v>0</v>
      </c>
      <c r="BW333" s="44">
        <v>302.59140000000002</v>
      </c>
      <c r="BX333" s="44">
        <v>0</v>
      </c>
      <c r="BY333" s="44">
        <v>0</v>
      </c>
      <c r="BZ333" s="44">
        <v>0</v>
      </c>
      <c r="CA333" s="44">
        <v>0</v>
      </c>
      <c r="CB333" s="44">
        <v>0</v>
      </c>
      <c r="CC333" s="44">
        <v>0</v>
      </c>
      <c r="CD333" s="44">
        <v>0</v>
      </c>
      <c r="CE333" s="44">
        <v>0</v>
      </c>
      <c r="CF333" s="44">
        <v>0</v>
      </c>
      <c r="CG333" s="44">
        <v>73.633560690697692</v>
      </c>
      <c r="CH333" s="44">
        <v>0</v>
      </c>
      <c r="CI333" s="44">
        <v>0</v>
      </c>
      <c r="CJ333" s="44">
        <v>0</v>
      </c>
      <c r="CK333" s="44">
        <v>0</v>
      </c>
      <c r="CL333" s="44">
        <v>0</v>
      </c>
      <c r="CM333" s="44">
        <v>0</v>
      </c>
      <c r="CN333" s="44">
        <v>0</v>
      </c>
      <c r="CO333" s="44">
        <v>0</v>
      </c>
      <c r="CP333" s="44">
        <v>0</v>
      </c>
      <c r="CQ333" s="44">
        <v>0</v>
      </c>
      <c r="CR333" s="44">
        <v>0</v>
      </c>
      <c r="CS333" s="44">
        <v>0</v>
      </c>
      <c r="CT333" s="44">
        <v>0</v>
      </c>
      <c r="CU333" s="44">
        <v>0</v>
      </c>
      <c r="CV333" s="44">
        <v>0</v>
      </c>
      <c r="CW333" s="44">
        <v>0</v>
      </c>
      <c r="CX333" s="44">
        <v>0</v>
      </c>
      <c r="CY333" s="44">
        <v>0</v>
      </c>
      <c r="CZ333" s="44">
        <v>0</v>
      </c>
      <c r="DA333" s="44">
        <v>0</v>
      </c>
      <c r="DB333" s="44">
        <v>0</v>
      </c>
      <c r="DC333" s="44">
        <v>0</v>
      </c>
      <c r="DD333" s="44">
        <v>0</v>
      </c>
      <c r="DE333" s="44">
        <v>0</v>
      </c>
      <c r="DF333" s="44">
        <v>0</v>
      </c>
      <c r="DG333" s="44">
        <v>0</v>
      </c>
      <c r="DH333" s="44">
        <v>0</v>
      </c>
      <c r="DI333" s="44">
        <v>0</v>
      </c>
      <c r="DJ333" s="44">
        <v>0</v>
      </c>
      <c r="DK333" s="44">
        <v>0</v>
      </c>
      <c r="DL333" s="44">
        <v>0</v>
      </c>
      <c r="DM333" s="44">
        <v>0</v>
      </c>
      <c r="DN333" s="44">
        <v>0</v>
      </c>
      <c r="DO333" s="44">
        <v>0</v>
      </c>
      <c r="DP333" s="44">
        <v>0</v>
      </c>
      <c r="DQ333" s="44">
        <v>0</v>
      </c>
      <c r="DR333" s="44">
        <v>0</v>
      </c>
      <c r="DS333" s="44">
        <v>0</v>
      </c>
      <c r="DT333" s="44">
        <v>0</v>
      </c>
      <c r="DU333" s="44">
        <v>20.026280800664964</v>
      </c>
      <c r="DV333" s="44">
        <v>0</v>
      </c>
      <c r="DW333" s="44">
        <v>0</v>
      </c>
      <c r="DX333" s="44">
        <v>0</v>
      </c>
      <c r="DY333" s="44">
        <v>0</v>
      </c>
      <c r="DZ333" s="44">
        <v>0</v>
      </c>
      <c r="EA333" s="44">
        <v>0</v>
      </c>
      <c r="EB333" s="44">
        <v>0</v>
      </c>
    </row>
    <row r="334" spans="2:132" x14ac:dyDescent="0.25">
      <c r="B334" s="41" t="s">
        <v>423</v>
      </c>
      <c r="C334" s="47" t="s">
        <v>101</v>
      </c>
      <c r="D334" s="46">
        <v>5</v>
      </c>
      <c r="E334" s="86" t="s">
        <v>52</v>
      </c>
      <c r="F334" s="43">
        <v>2690</v>
      </c>
      <c r="G334" s="43">
        <v>327.65872093023256</v>
      </c>
      <c r="H334" s="44">
        <v>327.65872093023256</v>
      </c>
      <c r="I334" s="44">
        <v>217.72541662500751</v>
      </c>
      <c r="J334" s="44">
        <v>217.72541662500751</v>
      </c>
      <c r="K334" s="44">
        <v>363.70118023255816</v>
      </c>
      <c r="L334" s="44">
        <v>363.70118023255816</v>
      </c>
      <c r="M334" s="44">
        <v>263.62</v>
      </c>
      <c r="N334" s="44">
        <v>1904.52</v>
      </c>
      <c r="O334" s="44">
        <v>303.97000000000003</v>
      </c>
      <c r="P334" s="44">
        <v>65.466212441860463</v>
      </c>
      <c r="Q334" s="44">
        <v>65.466212441860463</v>
      </c>
      <c r="R334" s="44">
        <v>43.501538241676499</v>
      </c>
      <c r="S334" s="44">
        <v>43.501538241676499</v>
      </c>
      <c r="T334" s="44">
        <v>203.67266093023258</v>
      </c>
      <c r="U334" s="44">
        <v>203.67266093023258</v>
      </c>
      <c r="V334" s="44">
        <v>135.33811897410467</v>
      </c>
      <c r="W334" s="44">
        <v>135.33811897410467</v>
      </c>
      <c r="X334" s="44">
        <v>80.014259651162789</v>
      </c>
      <c r="Y334" s="44">
        <v>80.014259651162789</v>
      </c>
      <c r="Z334" s="44">
        <v>53.16854673982683</v>
      </c>
      <c r="AA334" s="44">
        <v>53.16854673982683</v>
      </c>
      <c r="AB334" s="44">
        <v>6.060015591527744</v>
      </c>
      <c r="AC334" s="44">
        <v>14.072310258460199</v>
      </c>
      <c r="AD334" s="44">
        <v>5.7171019077771028</v>
      </c>
      <c r="AE334" s="44">
        <v>17.804989206264359</v>
      </c>
      <c r="AF334" s="44">
        <v>55.393299752822458</v>
      </c>
      <c r="AG334" s="44">
        <v>21.761653474323104</v>
      </c>
      <c r="AH334" s="44">
        <v>98.916606701468666</v>
      </c>
      <c r="AJ334" s="63" t="s">
        <v>63</v>
      </c>
      <c r="AK334" s="44">
        <v>0</v>
      </c>
      <c r="AL334" s="44">
        <v>0</v>
      </c>
      <c r="AM334" s="44">
        <v>303.97000000000003</v>
      </c>
      <c r="AN334" s="44">
        <v>303.97000000000003</v>
      </c>
      <c r="AO334" s="44">
        <v>0</v>
      </c>
      <c r="AP334" s="44">
        <v>0</v>
      </c>
      <c r="AQ334" s="44">
        <v>0</v>
      </c>
      <c r="AR334" s="44">
        <v>0</v>
      </c>
      <c r="AS334" s="44">
        <v>0</v>
      </c>
      <c r="AT334" s="44">
        <v>0</v>
      </c>
      <c r="AU334" s="44">
        <v>0</v>
      </c>
      <c r="AV334" s="44">
        <v>0</v>
      </c>
      <c r="AW334" s="44">
        <v>0</v>
      </c>
      <c r="AX334" s="44">
        <v>0</v>
      </c>
      <c r="AY334" s="44">
        <v>80.014259651162789</v>
      </c>
      <c r="AZ334" s="44">
        <v>0</v>
      </c>
      <c r="BA334" s="44">
        <v>0</v>
      </c>
      <c r="BB334" s="44">
        <v>0</v>
      </c>
      <c r="BC334" s="44">
        <v>80.014259651162789</v>
      </c>
      <c r="BD334" s="44">
        <v>80.014259651162789</v>
      </c>
      <c r="BE334" s="44">
        <v>0</v>
      </c>
      <c r="BF334" s="44">
        <v>0</v>
      </c>
      <c r="BG334" s="44">
        <v>0</v>
      </c>
      <c r="BH334" s="44">
        <v>80.014259651162789</v>
      </c>
      <c r="BI334" s="44">
        <v>53.16854673982683</v>
      </c>
      <c r="BJ334" s="44">
        <v>0</v>
      </c>
      <c r="BK334" s="44">
        <v>0</v>
      </c>
      <c r="BL334" s="44">
        <v>0</v>
      </c>
      <c r="BM334" s="44">
        <v>53.16854673982683</v>
      </c>
      <c r="BN334" s="44">
        <v>5.7171019077771028</v>
      </c>
      <c r="BO334" s="44">
        <v>21.761653474323104</v>
      </c>
      <c r="BP334" s="44">
        <v>0</v>
      </c>
      <c r="BQ334" s="44">
        <v>0</v>
      </c>
      <c r="BR334" s="44">
        <v>0</v>
      </c>
      <c r="BS334" s="44">
        <v>21.761653474323104</v>
      </c>
      <c r="BT334" s="64">
        <v>2018</v>
      </c>
      <c r="BU334" s="44">
        <v>0</v>
      </c>
      <c r="BV334" s="44">
        <v>0</v>
      </c>
      <c r="BW334" s="44">
        <v>303.97000000000003</v>
      </c>
      <c r="BX334" s="44">
        <v>0</v>
      </c>
      <c r="BY334" s="44">
        <v>0</v>
      </c>
      <c r="BZ334" s="44">
        <v>0</v>
      </c>
      <c r="CA334" s="44">
        <v>0</v>
      </c>
      <c r="CB334" s="44">
        <v>0</v>
      </c>
      <c r="CC334" s="44">
        <v>0</v>
      </c>
      <c r="CD334" s="44">
        <v>0</v>
      </c>
      <c r="CE334" s="44">
        <v>0</v>
      </c>
      <c r="CF334" s="44">
        <v>0</v>
      </c>
      <c r="CG334" s="44">
        <v>80.014259651162789</v>
      </c>
      <c r="CH334" s="44">
        <v>0</v>
      </c>
      <c r="CI334" s="44">
        <v>0</v>
      </c>
      <c r="CJ334" s="44">
        <v>0</v>
      </c>
      <c r="CK334" s="44">
        <v>0</v>
      </c>
      <c r="CL334" s="44">
        <v>0</v>
      </c>
      <c r="CM334" s="44">
        <v>0</v>
      </c>
      <c r="CN334" s="44">
        <v>0</v>
      </c>
      <c r="CO334" s="44">
        <v>0</v>
      </c>
      <c r="CP334" s="44">
        <v>0</v>
      </c>
      <c r="CQ334" s="44">
        <v>0</v>
      </c>
      <c r="CR334" s="44">
        <v>0</v>
      </c>
      <c r="CS334" s="44">
        <v>0</v>
      </c>
      <c r="CT334" s="44">
        <v>0</v>
      </c>
      <c r="CU334" s="44">
        <v>0</v>
      </c>
      <c r="CV334" s="44">
        <v>0</v>
      </c>
      <c r="CW334" s="44">
        <v>0</v>
      </c>
      <c r="CX334" s="44">
        <v>0</v>
      </c>
      <c r="CY334" s="44">
        <v>0</v>
      </c>
      <c r="CZ334" s="44">
        <v>0</v>
      </c>
      <c r="DA334" s="44">
        <v>0</v>
      </c>
      <c r="DB334" s="44">
        <v>0</v>
      </c>
      <c r="DC334" s="44">
        <v>0</v>
      </c>
      <c r="DD334" s="44">
        <v>0</v>
      </c>
      <c r="DE334" s="44">
        <v>0</v>
      </c>
      <c r="DF334" s="44">
        <v>0</v>
      </c>
      <c r="DG334" s="44">
        <v>0</v>
      </c>
      <c r="DH334" s="44">
        <v>0</v>
      </c>
      <c r="DI334" s="44">
        <v>0</v>
      </c>
      <c r="DJ334" s="44">
        <v>0</v>
      </c>
      <c r="DK334" s="44">
        <v>0</v>
      </c>
      <c r="DL334" s="44">
        <v>0</v>
      </c>
      <c r="DM334" s="44">
        <v>0</v>
      </c>
      <c r="DN334" s="44">
        <v>0</v>
      </c>
      <c r="DO334" s="44">
        <v>0</v>
      </c>
      <c r="DP334" s="44">
        <v>0</v>
      </c>
      <c r="DQ334" s="44">
        <v>0</v>
      </c>
      <c r="DR334" s="44">
        <v>0</v>
      </c>
      <c r="DS334" s="44">
        <v>0</v>
      </c>
      <c r="DT334" s="44">
        <v>0</v>
      </c>
      <c r="DU334" s="44">
        <v>21.761653474323104</v>
      </c>
      <c r="DV334" s="44">
        <v>0</v>
      </c>
      <c r="DW334" s="44">
        <v>0</v>
      </c>
      <c r="DX334" s="44">
        <v>0</v>
      </c>
      <c r="DY334" s="44">
        <v>0</v>
      </c>
      <c r="DZ334" s="44">
        <v>0</v>
      </c>
      <c r="EA334" s="44">
        <v>0</v>
      </c>
      <c r="EB334" s="44">
        <v>0</v>
      </c>
    </row>
    <row r="335" spans="2:132" x14ac:dyDescent="0.25">
      <c r="B335" s="41" t="s">
        <v>424</v>
      </c>
      <c r="C335" s="47" t="s">
        <v>101</v>
      </c>
      <c r="D335" s="46">
        <v>5</v>
      </c>
      <c r="E335" s="86" t="s">
        <v>52</v>
      </c>
      <c r="F335" s="43">
        <v>2708.6</v>
      </c>
      <c r="G335" s="43">
        <v>327.67712790697675</v>
      </c>
      <c r="H335" s="44">
        <v>327.67712790697675</v>
      </c>
      <c r="I335" s="44">
        <v>217.73764784738748</v>
      </c>
      <c r="J335" s="44">
        <v>217.73764784738748</v>
      </c>
      <c r="K335" s="44">
        <v>363.72161197674421</v>
      </c>
      <c r="L335" s="44">
        <v>363.72161197674421</v>
      </c>
      <c r="M335" s="44">
        <v>265.44279999999998</v>
      </c>
      <c r="N335" s="44">
        <v>1917.6888000000001</v>
      </c>
      <c r="O335" s="44">
        <v>306.0718</v>
      </c>
      <c r="P335" s="44">
        <v>65.469890155813957</v>
      </c>
      <c r="Q335" s="44">
        <v>65.469890155813957</v>
      </c>
      <c r="R335" s="44">
        <v>43.503982039908017</v>
      </c>
      <c r="S335" s="44">
        <v>43.503982039908017</v>
      </c>
      <c r="T335" s="44">
        <v>203.68410270697677</v>
      </c>
      <c r="U335" s="44">
        <v>203.68410270697677</v>
      </c>
      <c r="V335" s="44">
        <v>135.34572190193606</v>
      </c>
      <c r="W335" s="44">
        <v>135.34572190193606</v>
      </c>
      <c r="X335" s="44">
        <v>80.018754634883734</v>
      </c>
      <c r="Y335" s="44">
        <v>80.018754634883734</v>
      </c>
      <c r="Z335" s="44">
        <v>53.171533604332026</v>
      </c>
      <c r="AA335" s="44">
        <v>53.171533604332026</v>
      </c>
      <c r="AB335" s="44">
        <v>6.101574788176821</v>
      </c>
      <c r="AC335" s="44">
        <v>14.168817255926642</v>
      </c>
      <c r="AD335" s="44">
        <v>5.7563094244673714</v>
      </c>
      <c r="AE335" s="44">
        <v>17.80598944218459</v>
      </c>
      <c r="AF335" s="44">
        <v>55.396411597907615</v>
      </c>
      <c r="AG335" s="44">
        <v>21.762875984892275</v>
      </c>
      <c r="AH335" s="44">
        <v>98.922163567692152</v>
      </c>
      <c r="AJ335" s="63" t="s">
        <v>63</v>
      </c>
      <c r="AK335" s="44">
        <v>0</v>
      </c>
      <c r="AL335" s="44">
        <v>0</v>
      </c>
      <c r="AM335" s="44">
        <v>306.0718</v>
      </c>
      <c r="AN335" s="44">
        <v>306.0718</v>
      </c>
      <c r="AO335" s="44">
        <v>0</v>
      </c>
      <c r="AP335" s="44">
        <v>0</v>
      </c>
      <c r="AQ335" s="44">
        <v>0</v>
      </c>
      <c r="AR335" s="44">
        <v>0</v>
      </c>
      <c r="AS335" s="44">
        <v>0</v>
      </c>
      <c r="AT335" s="44">
        <v>0</v>
      </c>
      <c r="AU335" s="44">
        <v>0</v>
      </c>
      <c r="AV335" s="44">
        <v>0</v>
      </c>
      <c r="AW335" s="44">
        <v>0</v>
      </c>
      <c r="AX335" s="44">
        <v>0</v>
      </c>
      <c r="AY335" s="44">
        <v>80.018754634883734</v>
      </c>
      <c r="AZ335" s="44">
        <v>0</v>
      </c>
      <c r="BA335" s="44">
        <v>0</v>
      </c>
      <c r="BB335" s="44">
        <v>0</v>
      </c>
      <c r="BC335" s="44">
        <v>80.018754634883734</v>
      </c>
      <c r="BD335" s="44">
        <v>80.018754634883734</v>
      </c>
      <c r="BE335" s="44">
        <v>0</v>
      </c>
      <c r="BF335" s="44">
        <v>0</v>
      </c>
      <c r="BG335" s="44">
        <v>0</v>
      </c>
      <c r="BH335" s="44">
        <v>80.018754634883734</v>
      </c>
      <c r="BI335" s="44">
        <v>53.171533604332026</v>
      </c>
      <c r="BJ335" s="44">
        <v>0</v>
      </c>
      <c r="BK335" s="44">
        <v>0</v>
      </c>
      <c r="BL335" s="44">
        <v>0</v>
      </c>
      <c r="BM335" s="44">
        <v>53.171533604332026</v>
      </c>
      <c r="BN335" s="44">
        <v>5.7563094244673714</v>
      </c>
      <c r="BO335" s="44">
        <v>21.762875984892275</v>
      </c>
      <c r="BP335" s="44">
        <v>0</v>
      </c>
      <c r="BQ335" s="44">
        <v>0</v>
      </c>
      <c r="BR335" s="44">
        <v>0</v>
      </c>
      <c r="BS335" s="44">
        <v>21.762875984892275</v>
      </c>
      <c r="BT335" s="64">
        <v>2018</v>
      </c>
      <c r="BU335" s="44">
        <v>0</v>
      </c>
      <c r="BV335" s="44">
        <v>0</v>
      </c>
      <c r="BW335" s="44">
        <v>306.0718</v>
      </c>
      <c r="BX335" s="44">
        <v>0</v>
      </c>
      <c r="BY335" s="44">
        <v>0</v>
      </c>
      <c r="BZ335" s="44">
        <v>0</v>
      </c>
      <c r="CA335" s="44">
        <v>0</v>
      </c>
      <c r="CB335" s="44">
        <v>0</v>
      </c>
      <c r="CC335" s="44">
        <v>0</v>
      </c>
      <c r="CD335" s="44">
        <v>0</v>
      </c>
      <c r="CE335" s="44">
        <v>0</v>
      </c>
      <c r="CF335" s="44">
        <v>0</v>
      </c>
      <c r="CG335" s="44">
        <v>80.018754634883734</v>
      </c>
      <c r="CH335" s="44">
        <v>0</v>
      </c>
      <c r="CI335" s="44">
        <v>0</v>
      </c>
      <c r="CJ335" s="44">
        <v>0</v>
      </c>
      <c r="CK335" s="44">
        <v>0</v>
      </c>
      <c r="CL335" s="44">
        <v>0</v>
      </c>
      <c r="CM335" s="44">
        <v>0</v>
      </c>
      <c r="CN335" s="44">
        <v>0</v>
      </c>
      <c r="CO335" s="44">
        <v>0</v>
      </c>
      <c r="CP335" s="44">
        <v>0</v>
      </c>
      <c r="CQ335" s="44">
        <v>0</v>
      </c>
      <c r="CR335" s="44">
        <v>0</v>
      </c>
      <c r="CS335" s="44">
        <v>0</v>
      </c>
      <c r="CT335" s="44">
        <v>0</v>
      </c>
      <c r="CU335" s="44">
        <v>0</v>
      </c>
      <c r="CV335" s="44">
        <v>0</v>
      </c>
      <c r="CW335" s="44">
        <v>0</v>
      </c>
      <c r="CX335" s="44">
        <v>0</v>
      </c>
      <c r="CY335" s="44">
        <v>0</v>
      </c>
      <c r="CZ335" s="44">
        <v>0</v>
      </c>
      <c r="DA335" s="44">
        <v>0</v>
      </c>
      <c r="DB335" s="44">
        <v>0</v>
      </c>
      <c r="DC335" s="44">
        <v>0</v>
      </c>
      <c r="DD335" s="44">
        <v>0</v>
      </c>
      <c r="DE335" s="44">
        <v>0</v>
      </c>
      <c r="DF335" s="44">
        <v>0</v>
      </c>
      <c r="DG335" s="44">
        <v>0</v>
      </c>
      <c r="DH335" s="44">
        <v>0</v>
      </c>
      <c r="DI335" s="44">
        <v>0</v>
      </c>
      <c r="DJ335" s="44">
        <v>0</v>
      </c>
      <c r="DK335" s="44">
        <v>0</v>
      </c>
      <c r="DL335" s="44">
        <v>0</v>
      </c>
      <c r="DM335" s="44">
        <v>0</v>
      </c>
      <c r="DN335" s="44">
        <v>0</v>
      </c>
      <c r="DO335" s="44">
        <v>0</v>
      </c>
      <c r="DP335" s="44">
        <v>0</v>
      </c>
      <c r="DQ335" s="44">
        <v>0</v>
      </c>
      <c r="DR335" s="44">
        <v>0</v>
      </c>
      <c r="DS335" s="44">
        <v>0</v>
      </c>
      <c r="DT335" s="44">
        <v>0</v>
      </c>
      <c r="DU335" s="44">
        <v>21.762875984892275</v>
      </c>
      <c r="DV335" s="44">
        <v>0</v>
      </c>
      <c r="DW335" s="44">
        <v>0</v>
      </c>
      <c r="DX335" s="44">
        <v>0</v>
      </c>
      <c r="DY335" s="44">
        <v>0</v>
      </c>
      <c r="DZ335" s="44">
        <v>0</v>
      </c>
      <c r="EA335" s="44">
        <v>0</v>
      </c>
      <c r="EB335" s="44">
        <v>0</v>
      </c>
    </row>
    <row r="336" spans="2:132" x14ac:dyDescent="0.25">
      <c r="B336" s="41" t="s">
        <v>425</v>
      </c>
      <c r="C336" s="47" t="s">
        <v>101</v>
      </c>
      <c r="D336" s="46">
        <v>5</v>
      </c>
      <c r="E336" s="86" t="s">
        <v>52</v>
      </c>
      <c r="F336" s="43">
        <v>2702.9</v>
      </c>
      <c r="G336" s="43">
        <v>407.82088372093023</v>
      </c>
      <c r="H336" s="44">
        <v>407.82088372093023</v>
      </c>
      <c r="I336" s="44">
        <v>270.99224328420883</v>
      </c>
      <c r="J336" s="44">
        <v>270.99224328420883</v>
      </c>
      <c r="K336" s="44">
        <v>420.05551023255816</v>
      </c>
      <c r="L336" s="44">
        <v>420.05551023255816</v>
      </c>
      <c r="M336" s="44">
        <v>264.88420000000002</v>
      </c>
      <c r="N336" s="44">
        <v>1913.6532</v>
      </c>
      <c r="O336" s="44">
        <v>305.42770000000002</v>
      </c>
      <c r="P336" s="44">
        <v>75.609991841860463</v>
      </c>
      <c r="Q336" s="44">
        <v>75.609991841860463</v>
      </c>
      <c r="R336" s="44">
        <v>50.241961904892321</v>
      </c>
      <c r="S336" s="44">
        <v>50.241961904892321</v>
      </c>
      <c r="T336" s="44">
        <v>235.23108573023259</v>
      </c>
      <c r="U336" s="44">
        <v>235.23108573023259</v>
      </c>
      <c r="V336" s="44">
        <v>156.30832592633169</v>
      </c>
      <c r="W336" s="44">
        <v>156.30832592633169</v>
      </c>
      <c r="X336" s="44">
        <v>92.412212251162799</v>
      </c>
      <c r="Y336" s="44">
        <v>92.412212251162799</v>
      </c>
      <c r="Z336" s="44">
        <v>61.406842328201726</v>
      </c>
      <c r="AA336" s="44">
        <v>61.406842328201726</v>
      </c>
      <c r="AB336" s="44">
        <v>5.2721707106387274</v>
      </c>
      <c r="AC336" s="44">
        <v>12.242810411147946</v>
      </c>
      <c r="AD336" s="44">
        <v>4.9738382307231781</v>
      </c>
      <c r="AE336" s="44">
        <v>20.563815110361432</v>
      </c>
      <c r="AF336" s="44">
        <v>63.976313676680022</v>
      </c>
      <c r="AG336" s="44">
        <v>25.133551801552866</v>
      </c>
      <c r="AH336" s="44">
        <v>114.24341727978575</v>
      </c>
      <c r="AJ336" s="63" t="s">
        <v>63</v>
      </c>
      <c r="AK336" s="44">
        <v>0</v>
      </c>
      <c r="AL336" s="44">
        <v>0</v>
      </c>
      <c r="AM336" s="44">
        <v>305.42770000000002</v>
      </c>
      <c r="AN336" s="44">
        <v>305.42770000000002</v>
      </c>
      <c r="AO336" s="44">
        <v>0</v>
      </c>
      <c r="AP336" s="44">
        <v>0</v>
      </c>
      <c r="AQ336" s="44">
        <v>0</v>
      </c>
      <c r="AR336" s="44">
        <v>0</v>
      </c>
      <c r="AS336" s="44">
        <v>0</v>
      </c>
      <c r="AT336" s="44">
        <v>0</v>
      </c>
      <c r="AU336" s="44">
        <v>0</v>
      </c>
      <c r="AV336" s="44">
        <v>0</v>
      </c>
      <c r="AW336" s="44">
        <v>0</v>
      </c>
      <c r="AX336" s="44">
        <v>0</v>
      </c>
      <c r="AY336" s="44">
        <v>92.412212251162799</v>
      </c>
      <c r="AZ336" s="44">
        <v>0</v>
      </c>
      <c r="BA336" s="44">
        <v>0</v>
      </c>
      <c r="BB336" s="44">
        <v>0</v>
      </c>
      <c r="BC336" s="44">
        <v>92.412212251162799</v>
      </c>
      <c r="BD336" s="44">
        <v>92.412212251162799</v>
      </c>
      <c r="BE336" s="44">
        <v>0</v>
      </c>
      <c r="BF336" s="44">
        <v>0</v>
      </c>
      <c r="BG336" s="44">
        <v>0</v>
      </c>
      <c r="BH336" s="44">
        <v>92.412212251162799</v>
      </c>
      <c r="BI336" s="44">
        <v>61.406842328201726</v>
      </c>
      <c r="BJ336" s="44">
        <v>0</v>
      </c>
      <c r="BK336" s="44">
        <v>0</v>
      </c>
      <c r="BL336" s="44">
        <v>0</v>
      </c>
      <c r="BM336" s="44">
        <v>61.406842328201726</v>
      </c>
      <c r="BN336" s="44">
        <v>4.9738382307231781</v>
      </c>
      <c r="BO336" s="44">
        <v>25.133551801552866</v>
      </c>
      <c r="BP336" s="44">
        <v>0</v>
      </c>
      <c r="BQ336" s="44">
        <v>0</v>
      </c>
      <c r="BR336" s="44">
        <v>0</v>
      </c>
      <c r="BS336" s="44">
        <v>25.133551801552866</v>
      </c>
      <c r="BT336" s="64">
        <v>2018</v>
      </c>
      <c r="BU336" s="44">
        <v>0</v>
      </c>
      <c r="BV336" s="44">
        <v>0</v>
      </c>
      <c r="BW336" s="44">
        <v>305.42770000000002</v>
      </c>
      <c r="BX336" s="44">
        <v>0</v>
      </c>
      <c r="BY336" s="44">
        <v>0</v>
      </c>
      <c r="BZ336" s="44">
        <v>0</v>
      </c>
      <c r="CA336" s="44">
        <v>0</v>
      </c>
      <c r="CB336" s="44">
        <v>0</v>
      </c>
      <c r="CC336" s="44">
        <v>0</v>
      </c>
      <c r="CD336" s="44">
        <v>0</v>
      </c>
      <c r="CE336" s="44">
        <v>0</v>
      </c>
      <c r="CF336" s="44">
        <v>0</v>
      </c>
      <c r="CG336" s="44">
        <v>92.412212251162799</v>
      </c>
      <c r="CH336" s="44">
        <v>0</v>
      </c>
      <c r="CI336" s="44">
        <v>0</v>
      </c>
      <c r="CJ336" s="44">
        <v>0</v>
      </c>
      <c r="CK336" s="44">
        <v>0</v>
      </c>
      <c r="CL336" s="44">
        <v>0</v>
      </c>
      <c r="CM336" s="44">
        <v>0</v>
      </c>
      <c r="CN336" s="44">
        <v>0</v>
      </c>
      <c r="CO336" s="44">
        <v>0</v>
      </c>
      <c r="CP336" s="44">
        <v>0</v>
      </c>
      <c r="CQ336" s="44">
        <v>0</v>
      </c>
      <c r="CR336" s="44">
        <v>0</v>
      </c>
      <c r="CS336" s="44">
        <v>0</v>
      </c>
      <c r="CT336" s="44">
        <v>0</v>
      </c>
      <c r="CU336" s="44">
        <v>0</v>
      </c>
      <c r="CV336" s="44">
        <v>0</v>
      </c>
      <c r="CW336" s="44">
        <v>0</v>
      </c>
      <c r="CX336" s="44">
        <v>0</v>
      </c>
      <c r="CY336" s="44">
        <v>0</v>
      </c>
      <c r="CZ336" s="44">
        <v>0</v>
      </c>
      <c r="DA336" s="44">
        <v>0</v>
      </c>
      <c r="DB336" s="44">
        <v>0</v>
      </c>
      <c r="DC336" s="44">
        <v>0</v>
      </c>
      <c r="DD336" s="44">
        <v>0</v>
      </c>
      <c r="DE336" s="44">
        <v>0</v>
      </c>
      <c r="DF336" s="44">
        <v>0</v>
      </c>
      <c r="DG336" s="44">
        <v>0</v>
      </c>
      <c r="DH336" s="44">
        <v>0</v>
      </c>
      <c r="DI336" s="44">
        <v>0</v>
      </c>
      <c r="DJ336" s="44">
        <v>0</v>
      </c>
      <c r="DK336" s="44">
        <v>0</v>
      </c>
      <c r="DL336" s="44">
        <v>0</v>
      </c>
      <c r="DM336" s="44">
        <v>0</v>
      </c>
      <c r="DN336" s="44">
        <v>0</v>
      </c>
      <c r="DO336" s="44">
        <v>0</v>
      </c>
      <c r="DP336" s="44">
        <v>0</v>
      </c>
      <c r="DQ336" s="44">
        <v>0</v>
      </c>
      <c r="DR336" s="44">
        <v>0</v>
      </c>
      <c r="DS336" s="44">
        <v>0</v>
      </c>
      <c r="DT336" s="44">
        <v>0</v>
      </c>
      <c r="DU336" s="44">
        <v>25.133551801552866</v>
      </c>
      <c r="DV336" s="44">
        <v>0</v>
      </c>
      <c r="DW336" s="44">
        <v>0</v>
      </c>
      <c r="DX336" s="44">
        <v>0</v>
      </c>
      <c r="DY336" s="44">
        <v>0</v>
      </c>
      <c r="DZ336" s="44">
        <v>0</v>
      </c>
      <c r="EA336" s="44">
        <v>0</v>
      </c>
      <c r="EB336" s="44">
        <v>0</v>
      </c>
    </row>
    <row r="337" spans="2:132" x14ac:dyDescent="0.25">
      <c r="B337" s="41" t="s">
        <v>426</v>
      </c>
      <c r="C337" s="47" t="s">
        <v>101</v>
      </c>
      <c r="D337" s="46">
        <v>5</v>
      </c>
      <c r="E337" s="86" t="s">
        <v>52</v>
      </c>
      <c r="F337" s="43">
        <v>1376.7</v>
      </c>
      <c r="G337" s="43">
        <v>163.77219767441861</v>
      </c>
      <c r="H337" s="44">
        <v>163.77219767441861</v>
      </c>
      <c r="I337" s="44">
        <v>108.82472430162571</v>
      </c>
      <c r="J337" s="44">
        <v>108.82472430162571</v>
      </c>
      <c r="K337" s="44">
        <v>181.78713941860468</v>
      </c>
      <c r="L337" s="44">
        <v>181.78713941860468</v>
      </c>
      <c r="M337" s="44">
        <v>134.91660000000002</v>
      </c>
      <c r="N337" s="44">
        <v>974.70359999999994</v>
      </c>
      <c r="O337" s="44">
        <v>155.56710000000001</v>
      </c>
      <c r="P337" s="44">
        <v>32.721685095348839</v>
      </c>
      <c r="Q337" s="44">
        <v>32.721685095348839</v>
      </c>
      <c r="R337" s="44">
        <v>21.743179915464818</v>
      </c>
      <c r="S337" s="44">
        <v>21.743179915464818</v>
      </c>
      <c r="T337" s="44">
        <v>101.80079807441864</v>
      </c>
      <c r="U337" s="44">
        <v>101.80079807441864</v>
      </c>
      <c r="V337" s="44">
        <v>67.645448625890566</v>
      </c>
      <c r="W337" s="44">
        <v>67.645448625890566</v>
      </c>
      <c r="X337" s="44">
        <v>39.993170672093029</v>
      </c>
      <c r="Y337" s="44">
        <v>39.993170672093029</v>
      </c>
      <c r="Z337" s="44">
        <v>26.574997674457002</v>
      </c>
      <c r="AA337" s="44">
        <v>26.574997674457002</v>
      </c>
      <c r="AB337" s="44">
        <v>6.2050077552842531</v>
      </c>
      <c r="AC337" s="44">
        <v>14.409004889457451</v>
      </c>
      <c r="AD337" s="44">
        <v>5.8538895056809697</v>
      </c>
      <c r="AE337" s="44">
        <v>8.8993883745890106</v>
      </c>
      <c r="AF337" s="44">
        <v>27.686986054276929</v>
      </c>
      <c r="AG337" s="44">
        <v>10.877030235608792</v>
      </c>
      <c r="AH337" s="44">
        <v>49.441046525494507</v>
      </c>
      <c r="AJ337" s="63" t="s">
        <v>63</v>
      </c>
      <c r="AK337" s="44">
        <v>0</v>
      </c>
      <c r="AL337" s="44">
        <v>0</v>
      </c>
      <c r="AM337" s="44">
        <v>155.56710000000001</v>
      </c>
      <c r="AN337" s="44">
        <v>155.56710000000001</v>
      </c>
      <c r="AO337" s="44">
        <v>0</v>
      </c>
      <c r="AP337" s="44">
        <v>0</v>
      </c>
      <c r="AQ337" s="44">
        <v>0</v>
      </c>
      <c r="AR337" s="44">
        <v>0</v>
      </c>
      <c r="AS337" s="44">
        <v>0</v>
      </c>
      <c r="AT337" s="44">
        <v>0</v>
      </c>
      <c r="AU337" s="44">
        <v>0</v>
      </c>
      <c r="AV337" s="44">
        <v>0</v>
      </c>
      <c r="AW337" s="44">
        <v>0</v>
      </c>
      <c r="AX337" s="44">
        <v>0</v>
      </c>
      <c r="AY337" s="44">
        <v>39.993170672093029</v>
      </c>
      <c r="AZ337" s="44">
        <v>0</v>
      </c>
      <c r="BA337" s="44">
        <v>0</v>
      </c>
      <c r="BB337" s="44">
        <v>0</v>
      </c>
      <c r="BC337" s="44">
        <v>39.993170672093029</v>
      </c>
      <c r="BD337" s="44">
        <v>39.993170672093029</v>
      </c>
      <c r="BE337" s="44">
        <v>0</v>
      </c>
      <c r="BF337" s="44">
        <v>0</v>
      </c>
      <c r="BG337" s="44">
        <v>0</v>
      </c>
      <c r="BH337" s="44">
        <v>39.993170672093029</v>
      </c>
      <c r="BI337" s="44">
        <v>26.574997674457002</v>
      </c>
      <c r="BJ337" s="44">
        <v>0</v>
      </c>
      <c r="BK337" s="44">
        <v>0</v>
      </c>
      <c r="BL337" s="44">
        <v>0</v>
      </c>
      <c r="BM337" s="44">
        <v>26.574997674457002</v>
      </c>
      <c r="BN337" s="44">
        <v>5.8538895056809697</v>
      </c>
      <c r="BO337" s="44">
        <v>10.877030235608792</v>
      </c>
      <c r="BP337" s="44">
        <v>0</v>
      </c>
      <c r="BQ337" s="44">
        <v>0</v>
      </c>
      <c r="BR337" s="44">
        <v>0</v>
      </c>
      <c r="BS337" s="44">
        <v>10.877030235608792</v>
      </c>
      <c r="BT337" s="64">
        <v>2018</v>
      </c>
      <c r="BU337" s="44">
        <v>0</v>
      </c>
      <c r="BV337" s="44">
        <v>0</v>
      </c>
      <c r="BW337" s="44">
        <v>155.56710000000001</v>
      </c>
      <c r="BX337" s="44">
        <v>0</v>
      </c>
      <c r="BY337" s="44">
        <v>0</v>
      </c>
      <c r="BZ337" s="44">
        <v>0</v>
      </c>
      <c r="CA337" s="44">
        <v>0</v>
      </c>
      <c r="CB337" s="44">
        <v>0</v>
      </c>
      <c r="CC337" s="44">
        <v>0</v>
      </c>
      <c r="CD337" s="44">
        <v>0</v>
      </c>
      <c r="CE337" s="44">
        <v>0</v>
      </c>
      <c r="CF337" s="44">
        <v>0</v>
      </c>
      <c r="CG337" s="44">
        <v>39.993170672093029</v>
      </c>
      <c r="CH337" s="44">
        <v>0</v>
      </c>
      <c r="CI337" s="44">
        <v>0</v>
      </c>
      <c r="CJ337" s="44">
        <v>0</v>
      </c>
      <c r="CK337" s="44">
        <v>0</v>
      </c>
      <c r="CL337" s="44">
        <v>0</v>
      </c>
      <c r="CM337" s="44">
        <v>0</v>
      </c>
      <c r="CN337" s="44">
        <v>0</v>
      </c>
      <c r="CO337" s="44">
        <v>0</v>
      </c>
      <c r="CP337" s="44">
        <v>0</v>
      </c>
      <c r="CQ337" s="44">
        <v>0</v>
      </c>
      <c r="CR337" s="44">
        <v>0</v>
      </c>
      <c r="CS337" s="44">
        <v>0</v>
      </c>
      <c r="CT337" s="44">
        <v>0</v>
      </c>
      <c r="CU337" s="44">
        <v>0</v>
      </c>
      <c r="CV337" s="44">
        <v>0</v>
      </c>
      <c r="CW337" s="44">
        <v>0</v>
      </c>
      <c r="CX337" s="44">
        <v>0</v>
      </c>
      <c r="CY337" s="44">
        <v>0</v>
      </c>
      <c r="CZ337" s="44">
        <v>0</v>
      </c>
      <c r="DA337" s="44">
        <v>0</v>
      </c>
      <c r="DB337" s="44">
        <v>0</v>
      </c>
      <c r="DC337" s="44">
        <v>0</v>
      </c>
      <c r="DD337" s="44">
        <v>0</v>
      </c>
      <c r="DE337" s="44">
        <v>0</v>
      </c>
      <c r="DF337" s="44">
        <v>0</v>
      </c>
      <c r="DG337" s="44">
        <v>0</v>
      </c>
      <c r="DH337" s="44">
        <v>0</v>
      </c>
      <c r="DI337" s="44">
        <v>0</v>
      </c>
      <c r="DJ337" s="44">
        <v>0</v>
      </c>
      <c r="DK337" s="44">
        <v>0</v>
      </c>
      <c r="DL337" s="44">
        <v>0</v>
      </c>
      <c r="DM337" s="44">
        <v>0</v>
      </c>
      <c r="DN337" s="44">
        <v>0</v>
      </c>
      <c r="DO337" s="44">
        <v>0</v>
      </c>
      <c r="DP337" s="44">
        <v>0</v>
      </c>
      <c r="DQ337" s="44">
        <v>0</v>
      </c>
      <c r="DR337" s="44">
        <v>0</v>
      </c>
      <c r="DS337" s="44">
        <v>0</v>
      </c>
      <c r="DT337" s="44">
        <v>0</v>
      </c>
      <c r="DU337" s="44">
        <v>10.877030235608792</v>
      </c>
      <c r="DV337" s="44">
        <v>0</v>
      </c>
      <c r="DW337" s="44">
        <v>0</v>
      </c>
      <c r="DX337" s="44">
        <v>0</v>
      </c>
      <c r="DY337" s="44">
        <v>0</v>
      </c>
      <c r="DZ337" s="44">
        <v>0</v>
      </c>
      <c r="EA337" s="44">
        <v>0</v>
      </c>
      <c r="EB337" s="44">
        <v>0</v>
      </c>
    </row>
    <row r="338" spans="2:132" x14ac:dyDescent="0.25">
      <c r="B338" s="41" t="s">
        <v>427</v>
      </c>
      <c r="C338" s="47" t="s">
        <v>101</v>
      </c>
      <c r="D338" s="46">
        <v>5</v>
      </c>
      <c r="E338" s="86" t="s">
        <v>52</v>
      </c>
      <c r="F338" s="43">
        <v>4741.6000000000004</v>
      </c>
      <c r="G338" s="43">
        <v>595.09367441860468</v>
      </c>
      <c r="H338" s="44">
        <v>595.09367441860468</v>
      </c>
      <c r="I338" s="44">
        <v>395.43283885700578</v>
      </c>
      <c r="J338" s="44">
        <v>395.43283885700578</v>
      </c>
      <c r="K338" s="44">
        <v>660.55397860465121</v>
      </c>
      <c r="L338" s="44">
        <v>660.55397860465121</v>
      </c>
      <c r="M338" s="44">
        <v>445.71040000000005</v>
      </c>
      <c r="N338" s="44">
        <v>3233.7712000000001</v>
      </c>
      <c r="O338" s="44">
        <v>521.57600000000002</v>
      </c>
      <c r="P338" s="44">
        <v>118.89971614883721</v>
      </c>
      <c r="Q338" s="44">
        <v>118.89971614883721</v>
      </c>
      <c r="R338" s="44">
        <v>79.007481203629752</v>
      </c>
      <c r="S338" s="44">
        <v>79.007481203629752</v>
      </c>
      <c r="T338" s="44">
        <v>369.9102280186047</v>
      </c>
      <c r="U338" s="44">
        <v>369.9102280186047</v>
      </c>
      <c r="V338" s="44">
        <v>245.80105263351479</v>
      </c>
      <c r="W338" s="44">
        <v>245.80105263351479</v>
      </c>
      <c r="X338" s="44">
        <v>145.32187529302325</v>
      </c>
      <c r="Y338" s="44">
        <v>145.32187529302325</v>
      </c>
      <c r="Z338" s="44">
        <v>96.5646992488808</v>
      </c>
      <c r="AA338" s="44">
        <v>96.5646992488808</v>
      </c>
      <c r="AB338" s="44">
        <v>5.6413695666521679</v>
      </c>
      <c r="AC338" s="44">
        <v>13.156051063871962</v>
      </c>
      <c r="AD338" s="44">
        <v>5.4013112872201603</v>
      </c>
      <c r="AE338" s="44">
        <v>32.337416259387624</v>
      </c>
      <c r="AF338" s="44">
        <v>100.60529502920595</v>
      </c>
      <c r="AG338" s="44">
        <v>39.523508761473757</v>
      </c>
      <c r="AH338" s="44">
        <v>179.65231255215346</v>
      </c>
      <c r="AJ338" s="63" t="s">
        <v>63</v>
      </c>
      <c r="AK338" s="44">
        <v>0</v>
      </c>
      <c r="AL338" s="44">
        <v>0</v>
      </c>
      <c r="AM338" s="44">
        <v>521.57600000000002</v>
      </c>
      <c r="AN338" s="44">
        <v>521.57600000000002</v>
      </c>
      <c r="AO338" s="44">
        <v>0</v>
      </c>
      <c r="AP338" s="44">
        <v>0</v>
      </c>
      <c r="AQ338" s="44">
        <v>0</v>
      </c>
      <c r="AR338" s="44">
        <v>0</v>
      </c>
      <c r="AS338" s="44">
        <v>0</v>
      </c>
      <c r="AT338" s="44">
        <v>0</v>
      </c>
      <c r="AU338" s="44">
        <v>0</v>
      </c>
      <c r="AV338" s="44">
        <v>0</v>
      </c>
      <c r="AW338" s="44">
        <v>0</v>
      </c>
      <c r="AX338" s="44">
        <v>0</v>
      </c>
      <c r="AY338" s="44">
        <v>145.32187529302325</v>
      </c>
      <c r="AZ338" s="44">
        <v>0</v>
      </c>
      <c r="BA338" s="44">
        <v>0</v>
      </c>
      <c r="BB338" s="44">
        <v>0</v>
      </c>
      <c r="BC338" s="44">
        <v>145.32187529302325</v>
      </c>
      <c r="BD338" s="44">
        <v>145.32187529302325</v>
      </c>
      <c r="BE338" s="44">
        <v>0</v>
      </c>
      <c r="BF338" s="44">
        <v>0</v>
      </c>
      <c r="BG338" s="44">
        <v>0</v>
      </c>
      <c r="BH338" s="44">
        <v>145.32187529302325</v>
      </c>
      <c r="BI338" s="44">
        <v>96.5646992488808</v>
      </c>
      <c r="BJ338" s="44">
        <v>0</v>
      </c>
      <c r="BK338" s="44">
        <v>0</v>
      </c>
      <c r="BL338" s="44">
        <v>0</v>
      </c>
      <c r="BM338" s="44">
        <v>96.5646992488808</v>
      </c>
      <c r="BN338" s="44">
        <v>5.4013112872201603</v>
      </c>
      <c r="BO338" s="44">
        <v>39.523508761473757</v>
      </c>
      <c r="BP338" s="44">
        <v>0</v>
      </c>
      <c r="BQ338" s="44">
        <v>0</v>
      </c>
      <c r="BR338" s="44">
        <v>0</v>
      </c>
      <c r="BS338" s="44">
        <v>39.523508761473757</v>
      </c>
      <c r="BT338" s="64">
        <v>2018</v>
      </c>
      <c r="BU338" s="44">
        <v>0</v>
      </c>
      <c r="BV338" s="44">
        <v>0</v>
      </c>
      <c r="BW338" s="44">
        <v>521.57600000000002</v>
      </c>
      <c r="BX338" s="44">
        <v>0</v>
      </c>
      <c r="BY338" s="44">
        <v>0</v>
      </c>
      <c r="BZ338" s="44">
        <v>0</v>
      </c>
      <c r="CA338" s="44">
        <v>0</v>
      </c>
      <c r="CB338" s="44">
        <v>0</v>
      </c>
      <c r="CC338" s="44">
        <v>0</v>
      </c>
      <c r="CD338" s="44">
        <v>0</v>
      </c>
      <c r="CE338" s="44">
        <v>0</v>
      </c>
      <c r="CF338" s="44">
        <v>0</v>
      </c>
      <c r="CG338" s="44">
        <v>145.32187529302325</v>
      </c>
      <c r="CH338" s="44">
        <v>0</v>
      </c>
      <c r="CI338" s="44">
        <v>0</v>
      </c>
      <c r="CJ338" s="44">
        <v>0</v>
      </c>
      <c r="CK338" s="44">
        <v>0</v>
      </c>
      <c r="CL338" s="44">
        <v>0</v>
      </c>
      <c r="CM338" s="44">
        <v>0</v>
      </c>
      <c r="CN338" s="44">
        <v>0</v>
      </c>
      <c r="CO338" s="44">
        <v>0</v>
      </c>
      <c r="CP338" s="44">
        <v>0</v>
      </c>
      <c r="CQ338" s="44">
        <v>0</v>
      </c>
      <c r="CR338" s="44">
        <v>0</v>
      </c>
      <c r="CS338" s="44">
        <v>0</v>
      </c>
      <c r="CT338" s="44">
        <v>0</v>
      </c>
      <c r="CU338" s="44">
        <v>0</v>
      </c>
      <c r="CV338" s="44">
        <v>0</v>
      </c>
      <c r="CW338" s="44">
        <v>0</v>
      </c>
      <c r="CX338" s="44">
        <v>0</v>
      </c>
      <c r="CY338" s="44">
        <v>0</v>
      </c>
      <c r="CZ338" s="44">
        <v>0</v>
      </c>
      <c r="DA338" s="44">
        <v>0</v>
      </c>
      <c r="DB338" s="44">
        <v>0</v>
      </c>
      <c r="DC338" s="44">
        <v>0</v>
      </c>
      <c r="DD338" s="44">
        <v>0</v>
      </c>
      <c r="DE338" s="44">
        <v>0</v>
      </c>
      <c r="DF338" s="44">
        <v>0</v>
      </c>
      <c r="DG338" s="44">
        <v>0</v>
      </c>
      <c r="DH338" s="44">
        <v>0</v>
      </c>
      <c r="DI338" s="44">
        <v>0</v>
      </c>
      <c r="DJ338" s="44">
        <v>0</v>
      </c>
      <c r="DK338" s="44">
        <v>0</v>
      </c>
      <c r="DL338" s="44">
        <v>0</v>
      </c>
      <c r="DM338" s="44">
        <v>0</v>
      </c>
      <c r="DN338" s="44">
        <v>0</v>
      </c>
      <c r="DO338" s="44">
        <v>0</v>
      </c>
      <c r="DP338" s="44">
        <v>0</v>
      </c>
      <c r="DQ338" s="44">
        <v>0</v>
      </c>
      <c r="DR338" s="44">
        <v>0</v>
      </c>
      <c r="DS338" s="44">
        <v>0</v>
      </c>
      <c r="DT338" s="44">
        <v>0</v>
      </c>
      <c r="DU338" s="44">
        <v>39.523508761473757</v>
      </c>
      <c r="DV338" s="44">
        <v>0</v>
      </c>
      <c r="DW338" s="44">
        <v>0</v>
      </c>
      <c r="DX338" s="44">
        <v>0</v>
      </c>
      <c r="DY338" s="44">
        <v>0</v>
      </c>
      <c r="DZ338" s="44">
        <v>0</v>
      </c>
      <c r="EA338" s="44">
        <v>0</v>
      </c>
      <c r="EB338" s="44">
        <v>0</v>
      </c>
    </row>
    <row r="339" spans="2:132" x14ac:dyDescent="0.25">
      <c r="B339" s="41" t="s">
        <v>428</v>
      </c>
      <c r="C339" s="47" t="s">
        <v>101</v>
      </c>
      <c r="D339" s="46">
        <v>5</v>
      </c>
      <c r="E339" s="86" t="s">
        <v>52</v>
      </c>
      <c r="F339" s="43">
        <v>3366.06</v>
      </c>
      <c r="G339" s="43">
        <v>701.69358139534882</v>
      </c>
      <c r="H339" s="44">
        <v>701.69358139534882</v>
      </c>
      <c r="I339" s="44">
        <v>466.2672396408646</v>
      </c>
      <c r="J339" s="44">
        <v>466.2672396408646</v>
      </c>
      <c r="K339" s="44">
        <v>722.74438883720927</v>
      </c>
      <c r="L339" s="44">
        <v>722.74438883720927</v>
      </c>
      <c r="M339" s="44">
        <v>316.40964000000002</v>
      </c>
      <c r="N339" s="44">
        <v>2295.65292</v>
      </c>
      <c r="O339" s="44">
        <v>370.26659999999998</v>
      </c>
      <c r="P339" s="44">
        <v>144.54887776744187</v>
      </c>
      <c r="Q339" s="44">
        <v>144.54887776744187</v>
      </c>
      <c r="R339" s="44">
        <v>96.051051366018115</v>
      </c>
      <c r="S339" s="44">
        <v>96.051051366018115</v>
      </c>
      <c r="T339" s="44">
        <v>433.64663330232554</v>
      </c>
      <c r="U339" s="44">
        <v>433.64663330232554</v>
      </c>
      <c r="V339" s="44">
        <v>288.1531540980543</v>
      </c>
      <c r="W339" s="44">
        <v>288.1531540980543</v>
      </c>
      <c r="X339" s="44">
        <v>180.68609720930232</v>
      </c>
      <c r="Y339" s="44">
        <v>180.68609720930232</v>
      </c>
      <c r="Z339" s="44">
        <v>120.06381420752264</v>
      </c>
      <c r="AA339" s="44">
        <v>120.06381420752264</v>
      </c>
      <c r="AB339" s="44">
        <v>3.2941819532434868</v>
      </c>
      <c r="AC339" s="44">
        <v>7.9667804684824759</v>
      </c>
      <c r="AD339" s="44">
        <v>3.0839150200577321</v>
      </c>
      <c r="AE339" s="44">
        <v>39.313274931134657</v>
      </c>
      <c r="AF339" s="44">
        <v>117.93982479340396</v>
      </c>
      <c r="AG339" s="44">
        <v>49.141593663918314</v>
      </c>
      <c r="AH339" s="44">
        <v>196.56637465567326</v>
      </c>
      <c r="AJ339" s="63" t="s">
        <v>63</v>
      </c>
      <c r="AK339" s="44">
        <v>0</v>
      </c>
      <c r="AL339" s="44">
        <v>0</v>
      </c>
      <c r="AM339" s="44">
        <v>370.26659999999998</v>
      </c>
      <c r="AN339" s="44">
        <v>370.26659999999998</v>
      </c>
      <c r="AO339" s="44">
        <v>0</v>
      </c>
      <c r="AP339" s="44">
        <v>0</v>
      </c>
      <c r="AQ339" s="44">
        <v>0</v>
      </c>
      <c r="AR339" s="44">
        <v>0</v>
      </c>
      <c r="AS339" s="44">
        <v>0</v>
      </c>
      <c r="AT339" s="44">
        <v>0</v>
      </c>
      <c r="AU339" s="44">
        <v>0</v>
      </c>
      <c r="AV339" s="44">
        <v>0</v>
      </c>
      <c r="AW339" s="44">
        <v>0</v>
      </c>
      <c r="AX339" s="44">
        <v>0</v>
      </c>
      <c r="AY339" s="44">
        <v>180.68609720930232</v>
      </c>
      <c r="AZ339" s="44">
        <v>0</v>
      </c>
      <c r="BA339" s="44">
        <v>0</v>
      </c>
      <c r="BB339" s="44">
        <v>0</v>
      </c>
      <c r="BC339" s="44">
        <v>180.68609720930232</v>
      </c>
      <c r="BD339" s="44">
        <v>180.68609720930232</v>
      </c>
      <c r="BE339" s="44">
        <v>0</v>
      </c>
      <c r="BF339" s="44">
        <v>0</v>
      </c>
      <c r="BG339" s="44">
        <v>0</v>
      </c>
      <c r="BH339" s="44">
        <v>180.68609720930232</v>
      </c>
      <c r="BI339" s="44">
        <v>120.06381420752264</v>
      </c>
      <c r="BJ339" s="44">
        <v>0</v>
      </c>
      <c r="BK339" s="44">
        <v>0</v>
      </c>
      <c r="BL339" s="44">
        <v>0</v>
      </c>
      <c r="BM339" s="44">
        <v>120.06381420752264</v>
      </c>
      <c r="BN339" s="44">
        <v>3.0839150200577321</v>
      </c>
      <c r="BO339" s="44">
        <v>49.141593663918314</v>
      </c>
      <c r="BP339" s="44">
        <v>0</v>
      </c>
      <c r="BQ339" s="44">
        <v>0</v>
      </c>
      <c r="BR339" s="44">
        <v>0</v>
      </c>
      <c r="BS339" s="44">
        <v>49.141593663918314</v>
      </c>
      <c r="BT339" s="64">
        <v>2018</v>
      </c>
      <c r="BU339" s="44">
        <v>0</v>
      </c>
      <c r="BV339" s="44">
        <v>0</v>
      </c>
      <c r="BW339" s="44">
        <v>370.26659999999998</v>
      </c>
      <c r="BX339" s="44">
        <v>0</v>
      </c>
      <c r="BY339" s="44">
        <v>0</v>
      </c>
      <c r="BZ339" s="44">
        <v>0</v>
      </c>
      <c r="CA339" s="44">
        <v>0</v>
      </c>
      <c r="CB339" s="44">
        <v>0</v>
      </c>
      <c r="CC339" s="44">
        <v>0</v>
      </c>
      <c r="CD339" s="44">
        <v>0</v>
      </c>
      <c r="CE339" s="44">
        <v>0</v>
      </c>
      <c r="CF339" s="44">
        <v>0</v>
      </c>
      <c r="CG339" s="44">
        <v>180.68609720930232</v>
      </c>
      <c r="CH339" s="44">
        <v>0</v>
      </c>
      <c r="CI339" s="44">
        <v>0</v>
      </c>
      <c r="CJ339" s="44">
        <v>0</v>
      </c>
      <c r="CK339" s="44">
        <v>0</v>
      </c>
      <c r="CL339" s="44">
        <v>0</v>
      </c>
      <c r="CM339" s="44">
        <v>0</v>
      </c>
      <c r="CN339" s="44">
        <v>0</v>
      </c>
      <c r="CO339" s="44">
        <v>0</v>
      </c>
      <c r="CP339" s="44">
        <v>0</v>
      </c>
      <c r="CQ339" s="44">
        <v>0</v>
      </c>
      <c r="CR339" s="44">
        <v>0</v>
      </c>
      <c r="CS339" s="44">
        <v>0</v>
      </c>
      <c r="CT339" s="44">
        <v>0</v>
      </c>
      <c r="CU339" s="44">
        <v>0</v>
      </c>
      <c r="CV339" s="44">
        <v>0</v>
      </c>
      <c r="CW339" s="44">
        <v>0</v>
      </c>
      <c r="CX339" s="44">
        <v>0</v>
      </c>
      <c r="CY339" s="44">
        <v>0</v>
      </c>
      <c r="CZ339" s="44">
        <v>0</v>
      </c>
      <c r="DA339" s="44">
        <v>0</v>
      </c>
      <c r="DB339" s="44">
        <v>0</v>
      </c>
      <c r="DC339" s="44">
        <v>0</v>
      </c>
      <c r="DD339" s="44">
        <v>0</v>
      </c>
      <c r="DE339" s="44">
        <v>0</v>
      </c>
      <c r="DF339" s="44">
        <v>0</v>
      </c>
      <c r="DG339" s="44">
        <v>0</v>
      </c>
      <c r="DH339" s="44">
        <v>0</v>
      </c>
      <c r="DI339" s="44">
        <v>0</v>
      </c>
      <c r="DJ339" s="44">
        <v>0</v>
      </c>
      <c r="DK339" s="44">
        <v>0</v>
      </c>
      <c r="DL339" s="44">
        <v>0</v>
      </c>
      <c r="DM339" s="44">
        <v>0</v>
      </c>
      <c r="DN339" s="44">
        <v>0</v>
      </c>
      <c r="DO339" s="44">
        <v>0</v>
      </c>
      <c r="DP339" s="44">
        <v>0</v>
      </c>
      <c r="DQ339" s="44">
        <v>0</v>
      </c>
      <c r="DR339" s="44">
        <v>0</v>
      </c>
      <c r="DS339" s="44">
        <v>0</v>
      </c>
      <c r="DT339" s="44">
        <v>0</v>
      </c>
      <c r="DU339" s="44">
        <v>49.141593663918314</v>
      </c>
      <c r="DV339" s="44">
        <v>0</v>
      </c>
      <c r="DW339" s="44">
        <v>0</v>
      </c>
      <c r="DX339" s="44">
        <v>0</v>
      </c>
      <c r="DY339" s="44">
        <v>0</v>
      </c>
      <c r="DZ339" s="44">
        <v>0</v>
      </c>
      <c r="EA339" s="44">
        <v>0</v>
      </c>
      <c r="EB339" s="44">
        <v>0</v>
      </c>
    </row>
    <row r="340" spans="2:132" x14ac:dyDescent="0.25">
      <c r="B340" s="41" t="s">
        <v>429</v>
      </c>
      <c r="C340" s="47" t="s">
        <v>101</v>
      </c>
      <c r="D340" s="46">
        <v>5</v>
      </c>
      <c r="E340" s="86" t="s">
        <v>52</v>
      </c>
      <c r="F340" s="43">
        <v>3037.8</v>
      </c>
      <c r="G340" s="43">
        <v>587.66209302325581</v>
      </c>
      <c r="H340" s="44">
        <v>587.66209302325581</v>
      </c>
      <c r="I340" s="44">
        <v>390.49463928492872</v>
      </c>
      <c r="J340" s="44">
        <v>390.49463928492872</v>
      </c>
      <c r="K340" s="44">
        <v>605.29195581395345</v>
      </c>
      <c r="L340" s="44">
        <v>605.29195581395345</v>
      </c>
      <c r="M340" s="44">
        <v>285.5532</v>
      </c>
      <c r="N340" s="44">
        <v>2071.7796000000003</v>
      </c>
      <c r="O340" s="44">
        <v>334.15800000000002</v>
      </c>
      <c r="P340" s="44">
        <v>108.95255204651161</v>
      </c>
      <c r="Q340" s="44">
        <v>108.95255204651161</v>
      </c>
      <c r="R340" s="44">
        <v>72.397706123425777</v>
      </c>
      <c r="S340" s="44">
        <v>72.397706123425777</v>
      </c>
      <c r="T340" s="44">
        <v>338.96349525581394</v>
      </c>
      <c r="U340" s="44">
        <v>338.96349525581394</v>
      </c>
      <c r="V340" s="44">
        <v>225.23730793954687</v>
      </c>
      <c r="W340" s="44">
        <v>225.23730793954687</v>
      </c>
      <c r="X340" s="44">
        <v>133.16423027906976</v>
      </c>
      <c r="Y340" s="44">
        <v>133.16423027906976</v>
      </c>
      <c r="Z340" s="44">
        <v>88.486085261964831</v>
      </c>
      <c r="AA340" s="44">
        <v>88.486085261964831</v>
      </c>
      <c r="AB340" s="44">
        <v>3.9442299389041464</v>
      </c>
      <c r="AC340" s="44">
        <v>9.198207965423121</v>
      </c>
      <c r="AD340" s="44">
        <v>3.7763903670358854</v>
      </c>
      <c r="AE340" s="44">
        <v>29.63206424849902</v>
      </c>
      <c r="AF340" s="44">
        <v>92.188644328663628</v>
      </c>
      <c r="AG340" s="44">
        <v>36.216967414832133</v>
      </c>
      <c r="AH340" s="44">
        <v>164.62257915832791</v>
      </c>
      <c r="AJ340" s="63" t="s">
        <v>63</v>
      </c>
      <c r="AK340" s="44">
        <v>0</v>
      </c>
      <c r="AL340" s="44">
        <v>0</v>
      </c>
      <c r="AM340" s="44">
        <v>334.15800000000002</v>
      </c>
      <c r="AN340" s="44">
        <v>334.15800000000002</v>
      </c>
      <c r="AO340" s="44">
        <v>0</v>
      </c>
      <c r="AP340" s="44">
        <v>0</v>
      </c>
      <c r="AQ340" s="44">
        <v>0</v>
      </c>
      <c r="AR340" s="44">
        <v>0</v>
      </c>
      <c r="AS340" s="44">
        <v>0</v>
      </c>
      <c r="AT340" s="44">
        <v>0</v>
      </c>
      <c r="AU340" s="44">
        <v>0</v>
      </c>
      <c r="AV340" s="44">
        <v>0</v>
      </c>
      <c r="AW340" s="44">
        <v>0</v>
      </c>
      <c r="AX340" s="44">
        <v>0</v>
      </c>
      <c r="AY340" s="44">
        <v>133.16423027906976</v>
      </c>
      <c r="AZ340" s="44">
        <v>0</v>
      </c>
      <c r="BA340" s="44">
        <v>0</v>
      </c>
      <c r="BB340" s="44">
        <v>0</v>
      </c>
      <c r="BC340" s="44">
        <v>133.16423027906976</v>
      </c>
      <c r="BD340" s="44">
        <v>133.16423027906976</v>
      </c>
      <c r="BE340" s="44">
        <v>0</v>
      </c>
      <c r="BF340" s="44">
        <v>0</v>
      </c>
      <c r="BG340" s="44">
        <v>0</v>
      </c>
      <c r="BH340" s="44">
        <v>133.16423027906976</v>
      </c>
      <c r="BI340" s="44">
        <v>88.486085261964831</v>
      </c>
      <c r="BJ340" s="44">
        <v>0</v>
      </c>
      <c r="BK340" s="44">
        <v>0</v>
      </c>
      <c r="BL340" s="44">
        <v>0</v>
      </c>
      <c r="BM340" s="44">
        <v>88.486085261964831</v>
      </c>
      <c r="BN340" s="44">
        <v>3.7763903670358854</v>
      </c>
      <c r="BO340" s="44">
        <v>36.216967414832133</v>
      </c>
      <c r="BP340" s="44">
        <v>0</v>
      </c>
      <c r="BQ340" s="44">
        <v>0</v>
      </c>
      <c r="BR340" s="44">
        <v>0</v>
      </c>
      <c r="BS340" s="44">
        <v>36.216967414832133</v>
      </c>
      <c r="BT340" s="64">
        <v>2018</v>
      </c>
      <c r="BU340" s="44">
        <v>0</v>
      </c>
      <c r="BV340" s="44">
        <v>0</v>
      </c>
      <c r="BW340" s="44">
        <v>334.15800000000002</v>
      </c>
      <c r="BX340" s="44">
        <v>0</v>
      </c>
      <c r="BY340" s="44">
        <v>0</v>
      </c>
      <c r="BZ340" s="44">
        <v>0</v>
      </c>
      <c r="CA340" s="44">
        <v>0</v>
      </c>
      <c r="CB340" s="44">
        <v>0</v>
      </c>
      <c r="CC340" s="44">
        <v>0</v>
      </c>
      <c r="CD340" s="44">
        <v>0</v>
      </c>
      <c r="CE340" s="44">
        <v>0</v>
      </c>
      <c r="CF340" s="44">
        <v>0</v>
      </c>
      <c r="CG340" s="44">
        <v>133.16423027906976</v>
      </c>
      <c r="CH340" s="44">
        <v>0</v>
      </c>
      <c r="CI340" s="44">
        <v>0</v>
      </c>
      <c r="CJ340" s="44">
        <v>0</v>
      </c>
      <c r="CK340" s="44">
        <v>0</v>
      </c>
      <c r="CL340" s="44">
        <v>0</v>
      </c>
      <c r="CM340" s="44">
        <v>0</v>
      </c>
      <c r="CN340" s="44">
        <v>0</v>
      </c>
      <c r="CO340" s="44">
        <v>0</v>
      </c>
      <c r="CP340" s="44">
        <v>0</v>
      </c>
      <c r="CQ340" s="44">
        <v>0</v>
      </c>
      <c r="CR340" s="44">
        <v>0</v>
      </c>
      <c r="CS340" s="44">
        <v>0</v>
      </c>
      <c r="CT340" s="44">
        <v>0</v>
      </c>
      <c r="CU340" s="44">
        <v>0</v>
      </c>
      <c r="CV340" s="44">
        <v>0</v>
      </c>
      <c r="CW340" s="44">
        <v>0</v>
      </c>
      <c r="CX340" s="44">
        <v>0</v>
      </c>
      <c r="CY340" s="44">
        <v>0</v>
      </c>
      <c r="CZ340" s="44">
        <v>0</v>
      </c>
      <c r="DA340" s="44">
        <v>0</v>
      </c>
      <c r="DB340" s="44">
        <v>0</v>
      </c>
      <c r="DC340" s="44">
        <v>0</v>
      </c>
      <c r="DD340" s="44">
        <v>0</v>
      </c>
      <c r="DE340" s="44">
        <v>0</v>
      </c>
      <c r="DF340" s="44">
        <v>0</v>
      </c>
      <c r="DG340" s="44">
        <v>0</v>
      </c>
      <c r="DH340" s="44">
        <v>0</v>
      </c>
      <c r="DI340" s="44">
        <v>0</v>
      </c>
      <c r="DJ340" s="44">
        <v>0</v>
      </c>
      <c r="DK340" s="44">
        <v>0</v>
      </c>
      <c r="DL340" s="44">
        <v>0</v>
      </c>
      <c r="DM340" s="44">
        <v>0</v>
      </c>
      <c r="DN340" s="44">
        <v>0</v>
      </c>
      <c r="DO340" s="44">
        <v>0</v>
      </c>
      <c r="DP340" s="44">
        <v>0</v>
      </c>
      <c r="DQ340" s="44">
        <v>0</v>
      </c>
      <c r="DR340" s="44">
        <v>0</v>
      </c>
      <c r="DS340" s="44">
        <v>0</v>
      </c>
      <c r="DT340" s="44">
        <v>0</v>
      </c>
      <c r="DU340" s="44">
        <v>36.216967414832133</v>
      </c>
      <c r="DV340" s="44">
        <v>0</v>
      </c>
      <c r="DW340" s="44">
        <v>0</v>
      </c>
      <c r="DX340" s="44">
        <v>0</v>
      </c>
      <c r="DY340" s="44">
        <v>0</v>
      </c>
      <c r="DZ340" s="44">
        <v>0</v>
      </c>
      <c r="EA340" s="44">
        <v>0</v>
      </c>
      <c r="EB340" s="44">
        <v>0</v>
      </c>
    </row>
    <row r="341" spans="2:132" x14ac:dyDescent="0.25">
      <c r="B341" s="41" t="s">
        <v>430</v>
      </c>
      <c r="C341" s="47" t="s">
        <v>101</v>
      </c>
      <c r="D341" s="46">
        <v>5</v>
      </c>
      <c r="E341" s="86" t="s">
        <v>52</v>
      </c>
      <c r="F341" s="43">
        <v>1580.6</v>
      </c>
      <c r="G341" s="43">
        <v>281.50316279069767</v>
      </c>
      <c r="H341" s="44">
        <v>281.50316279069767</v>
      </c>
      <c r="I341" s="44">
        <v>187.05558401087805</v>
      </c>
      <c r="J341" s="44">
        <v>187.05558401087805</v>
      </c>
      <c r="K341" s="44">
        <v>289.94825767441858</v>
      </c>
      <c r="L341" s="44">
        <v>289.94825767441858</v>
      </c>
      <c r="M341" s="44">
        <v>154.89879999999999</v>
      </c>
      <c r="N341" s="44">
        <v>1119.0648000000001</v>
      </c>
      <c r="O341" s="44">
        <v>178.6078</v>
      </c>
      <c r="P341" s="44">
        <v>52.190686381395345</v>
      </c>
      <c r="Q341" s="44">
        <v>52.190686381395345</v>
      </c>
      <c r="R341" s="44">
        <v>34.680105275616789</v>
      </c>
      <c r="S341" s="44">
        <v>34.680105275616789</v>
      </c>
      <c r="T341" s="44">
        <v>162.37102429767441</v>
      </c>
      <c r="U341" s="44">
        <v>162.37102429767441</v>
      </c>
      <c r="V341" s="44">
        <v>107.89366085747444</v>
      </c>
      <c r="W341" s="44">
        <v>107.89366085747444</v>
      </c>
      <c r="X341" s="44">
        <v>63.788616688372088</v>
      </c>
      <c r="Y341" s="44">
        <v>63.788616688372088</v>
      </c>
      <c r="Z341" s="44">
        <v>42.386795336864964</v>
      </c>
      <c r="AA341" s="44">
        <v>42.386795336864964</v>
      </c>
      <c r="AB341" s="44">
        <v>4.4665031656898595</v>
      </c>
      <c r="AC341" s="44">
        <v>10.371923531988262</v>
      </c>
      <c r="AD341" s="44">
        <v>4.2137604077055544</v>
      </c>
      <c r="AE341" s="44">
        <v>14.194415302604058</v>
      </c>
      <c r="AF341" s="44">
        <v>44.160403163657072</v>
      </c>
      <c r="AG341" s="44">
        <v>17.348729814293851</v>
      </c>
      <c r="AH341" s="44">
        <v>78.857862792244774</v>
      </c>
      <c r="AJ341" s="63" t="s">
        <v>63</v>
      </c>
      <c r="AK341" s="44">
        <v>0</v>
      </c>
      <c r="AL341" s="44">
        <v>0</v>
      </c>
      <c r="AM341" s="44">
        <v>178.6078</v>
      </c>
      <c r="AN341" s="44">
        <v>178.6078</v>
      </c>
      <c r="AO341" s="44">
        <v>0</v>
      </c>
      <c r="AP341" s="44">
        <v>0</v>
      </c>
      <c r="AQ341" s="44">
        <v>0</v>
      </c>
      <c r="AR341" s="44">
        <v>0</v>
      </c>
      <c r="AS341" s="44">
        <v>0</v>
      </c>
      <c r="AT341" s="44">
        <v>0</v>
      </c>
      <c r="AU341" s="44">
        <v>0</v>
      </c>
      <c r="AV341" s="44">
        <v>0</v>
      </c>
      <c r="AW341" s="44">
        <v>0</v>
      </c>
      <c r="AX341" s="44">
        <v>0</v>
      </c>
      <c r="AY341" s="44">
        <v>63.788616688372088</v>
      </c>
      <c r="AZ341" s="44">
        <v>0</v>
      </c>
      <c r="BA341" s="44">
        <v>0</v>
      </c>
      <c r="BB341" s="44">
        <v>0</v>
      </c>
      <c r="BC341" s="44">
        <v>63.788616688372088</v>
      </c>
      <c r="BD341" s="44">
        <v>63.788616688372088</v>
      </c>
      <c r="BE341" s="44">
        <v>0</v>
      </c>
      <c r="BF341" s="44">
        <v>0</v>
      </c>
      <c r="BG341" s="44">
        <v>0</v>
      </c>
      <c r="BH341" s="44">
        <v>63.788616688372088</v>
      </c>
      <c r="BI341" s="44">
        <v>42.386795336864964</v>
      </c>
      <c r="BJ341" s="44">
        <v>0</v>
      </c>
      <c r="BK341" s="44">
        <v>0</v>
      </c>
      <c r="BL341" s="44">
        <v>0</v>
      </c>
      <c r="BM341" s="44">
        <v>42.386795336864964</v>
      </c>
      <c r="BN341" s="44">
        <v>4.2137604077055544</v>
      </c>
      <c r="BO341" s="44">
        <v>17.348729814293851</v>
      </c>
      <c r="BP341" s="44">
        <v>0</v>
      </c>
      <c r="BQ341" s="44">
        <v>0</v>
      </c>
      <c r="BR341" s="44">
        <v>0</v>
      </c>
      <c r="BS341" s="44">
        <v>17.348729814293851</v>
      </c>
      <c r="BT341" s="64">
        <v>2018</v>
      </c>
      <c r="BU341" s="44">
        <v>0</v>
      </c>
      <c r="BV341" s="44">
        <v>0</v>
      </c>
      <c r="BW341" s="44">
        <v>178.6078</v>
      </c>
      <c r="BX341" s="44">
        <v>0</v>
      </c>
      <c r="BY341" s="44">
        <v>0</v>
      </c>
      <c r="BZ341" s="44">
        <v>0</v>
      </c>
      <c r="CA341" s="44">
        <v>0</v>
      </c>
      <c r="CB341" s="44">
        <v>0</v>
      </c>
      <c r="CC341" s="44">
        <v>0</v>
      </c>
      <c r="CD341" s="44">
        <v>0</v>
      </c>
      <c r="CE341" s="44">
        <v>0</v>
      </c>
      <c r="CF341" s="44">
        <v>0</v>
      </c>
      <c r="CG341" s="44">
        <v>63.788616688372088</v>
      </c>
      <c r="CH341" s="44">
        <v>0</v>
      </c>
      <c r="CI341" s="44">
        <v>0</v>
      </c>
      <c r="CJ341" s="44">
        <v>0</v>
      </c>
      <c r="CK341" s="44">
        <v>0</v>
      </c>
      <c r="CL341" s="44">
        <v>0</v>
      </c>
      <c r="CM341" s="44">
        <v>0</v>
      </c>
      <c r="CN341" s="44">
        <v>0</v>
      </c>
      <c r="CO341" s="44">
        <v>0</v>
      </c>
      <c r="CP341" s="44">
        <v>0</v>
      </c>
      <c r="CQ341" s="44">
        <v>0</v>
      </c>
      <c r="CR341" s="44">
        <v>0</v>
      </c>
      <c r="CS341" s="44">
        <v>0</v>
      </c>
      <c r="CT341" s="44">
        <v>0</v>
      </c>
      <c r="CU341" s="44">
        <v>0</v>
      </c>
      <c r="CV341" s="44">
        <v>0</v>
      </c>
      <c r="CW341" s="44">
        <v>0</v>
      </c>
      <c r="CX341" s="44">
        <v>0</v>
      </c>
      <c r="CY341" s="44">
        <v>0</v>
      </c>
      <c r="CZ341" s="44">
        <v>0</v>
      </c>
      <c r="DA341" s="44">
        <v>0</v>
      </c>
      <c r="DB341" s="44">
        <v>0</v>
      </c>
      <c r="DC341" s="44">
        <v>0</v>
      </c>
      <c r="DD341" s="44">
        <v>0</v>
      </c>
      <c r="DE341" s="44">
        <v>0</v>
      </c>
      <c r="DF341" s="44">
        <v>0</v>
      </c>
      <c r="DG341" s="44">
        <v>0</v>
      </c>
      <c r="DH341" s="44">
        <v>0</v>
      </c>
      <c r="DI341" s="44">
        <v>0</v>
      </c>
      <c r="DJ341" s="44">
        <v>0</v>
      </c>
      <c r="DK341" s="44">
        <v>0</v>
      </c>
      <c r="DL341" s="44">
        <v>0</v>
      </c>
      <c r="DM341" s="44">
        <v>0</v>
      </c>
      <c r="DN341" s="44">
        <v>0</v>
      </c>
      <c r="DO341" s="44">
        <v>0</v>
      </c>
      <c r="DP341" s="44">
        <v>0</v>
      </c>
      <c r="DQ341" s="44">
        <v>0</v>
      </c>
      <c r="DR341" s="44">
        <v>0</v>
      </c>
      <c r="DS341" s="44">
        <v>0</v>
      </c>
      <c r="DT341" s="44">
        <v>0</v>
      </c>
      <c r="DU341" s="44">
        <v>17.348729814293851</v>
      </c>
      <c r="DV341" s="44">
        <v>0</v>
      </c>
      <c r="DW341" s="44">
        <v>0</v>
      </c>
      <c r="DX341" s="44">
        <v>0</v>
      </c>
      <c r="DY341" s="44">
        <v>0</v>
      </c>
      <c r="DZ341" s="44">
        <v>0</v>
      </c>
      <c r="EA341" s="44">
        <v>0</v>
      </c>
      <c r="EB341" s="44">
        <v>0</v>
      </c>
    </row>
    <row r="342" spans="2:132" x14ac:dyDescent="0.25">
      <c r="B342" s="41" t="s">
        <v>431</v>
      </c>
      <c r="C342" s="47" t="s">
        <v>101</v>
      </c>
      <c r="D342" s="46">
        <v>5</v>
      </c>
      <c r="E342" s="86" t="s">
        <v>52</v>
      </c>
      <c r="F342" s="43">
        <v>5750.6</v>
      </c>
      <c r="G342" s="43">
        <v>705.88382558139529</v>
      </c>
      <c r="H342" s="44">
        <v>705.88382558139529</v>
      </c>
      <c r="I342" s="44">
        <v>469.05160826251267</v>
      </c>
      <c r="J342" s="44">
        <v>469.05160826251267</v>
      </c>
      <c r="K342" s="44">
        <v>783.53104639534888</v>
      </c>
      <c r="L342" s="44">
        <v>783.53104639534888</v>
      </c>
      <c r="M342" s="44">
        <v>517.55400000000009</v>
      </c>
      <c r="N342" s="44">
        <v>3806.8972000000003</v>
      </c>
      <c r="O342" s="44">
        <v>580.81060000000014</v>
      </c>
      <c r="P342" s="44">
        <v>141.0355883511628</v>
      </c>
      <c r="Q342" s="44">
        <v>141.0355883511628</v>
      </c>
      <c r="R342" s="44">
        <v>93.716511330850054</v>
      </c>
      <c r="S342" s="44">
        <v>93.716511330850054</v>
      </c>
      <c r="T342" s="44">
        <v>438.77738598139541</v>
      </c>
      <c r="U342" s="44">
        <v>438.77738598139541</v>
      </c>
      <c r="V342" s="44">
        <v>291.56247969597797</v>
      </c>
      <c r="W342" s="44">
        <v>291.56247969597797</v>
      </c>
      <c r="X342" s="44">
        <v>172.37683020697676</v>
      </c>
      <c r="Y342" s="44">
        <v>172.37683020697676</v>
      </c>
      <c r="Z342" s="44">
        <v>114.54240273770563</v>
      </c>
      <c r="AA342" s="44">
        <v>114.54240273770563</v>
      </c>
      <c r="AB342" s="44">
        <v>5.522548723275289</v>
      </c>
      <c r="AC342" s="44">
        <v>13.056883052886572</v>
      </c>
      <c r="AD342" s="44">
        <v>5.0707038277345831</v>
      </c>
      <c r="AE342" s="44">
        <v>38.357757912475833</v>
      </c>
      <c r="AF342" s="44">
        <v>119.33524683881372</v>
      </c>
      <c r="AG342" s="44">
        <v>46.88170411524824</v>
      </c>
      <c r="AH342" s="44">
        <v>213.09865506931018</v>
      </c>
      <c r="AJ342" s="63" t="s">
        <v>63</v>
      </c>
      <c r="AK342" s="44">
        <v>0</v>
      </c>
      <c r="AL342" s="44">
        <v>0</v>
      </c>
      <c r="AM342" s="44">
        <v>580.81060000000014</v>
      </c>
      <c r="AN342" s="44">
        <v>580.81060000000014</v>
      </c>
      <c r="AO342" s="44">
        <v>0</v>
      </c>
      <c r="AP342" s="44">
        <v>0</v>
      </c>
      <c r="AQ342" s="44">
        <v>0</v>
      </c>
      <c r="AR342" s="44">
        <v>0</v>
      </c>
      <c r="AS342" s="44">
        <v>0</v>
      </c>
      <c r="AT342" s="44">
        <v>0</v>
      </c>
      <c r="AU342" s="44">
        <v>0</v>
      </c>
      <c r="AV342" s="44">
        <v>0</v>
      </c>
      <c r="AW342" s="44">
        <v>0</v>
      </c>
      <c r="AX342" s="44">
        <v>0</v>
      </c>
      <c r="AY342" s="44">
        <v>172.37683020697676</v>
      </c>
      <c r="AZ342" s="44">
        <v>0</v>
      </c>
      <c r="BA342" s="44">
        <v>0</v>
      </c>
      <c r="BB342" s="44">
        <v>0</v>
      </c>
      <c r="BC342" s="44">
        <v>172.37683020697676</v>
      </c>
      <c r="BD342" s="44">
        <v>172.37683020697676</v>
      </c>
      <c r="BE342" s="44">
        <v>0</v>
      </c>
      <c r="BF342" s="44">
        <v>0</v>
      </c>
      <c r="BG342" s="44">
        <v>0</v>
      </c>
      <c r="BH342" s="44">
        <v>172.37683020697676</v>
      </c>
      <c r="BI342" s="44">
        <v>114.54240273770563</v>
      </c>
      <c r="BJ342" s="44">
        <v>0</v>
      </c>
      <c r="BK342" s="44">
        <v>0</v>
      </c>
      <c r="BL342" s="44">
        <v>0</v>
      </c>
      <c r="BM342" s="44">
        <v>114.54240273770563</v>
      </c>
      <c r="BN342" s="44">
        <v>5.0707038277345831</v>
      </c>
      <c r="BO342" s="44">
        <v>46.88170411524824</v>
      </c>
      <c r="BP342" s="44">
        <v>0</v>
      </c>
      <c r="BQ342" s="44">
        <v>0</v>
      </c>
      <c r="BR342" s="44">
        <v>0</v>
      </c>
      <c r="BS342" s="44">
        <v>46.88170411524824</v>
      </c>
      <c r="BT342" s="64">
        <v>2018</v>
      </c>
      <c r="BU342" s="44">
        <v>0</v>
      </c>
      <c r="BV342" s="44">
        <v>0</v>
      </c>
      <c r="BW342" s="44">
        <v>580.81060000000014</v>
      </c>
      <c r="BX342" s="44">
        <v>0</v>
      </c>
      <c r="BY342" s="44">
        <v>0</v>
      </c>
      <c r="BZ342" s="44">
        <v>0</v>
      </c>
      <c r="CA342" s="44">
        <v>0</v>
      </c>
      <c r="CB342" s="44">
        <v>0</v>
      </c>
      <c r="CC342" s="44">
        <v>0</v>
      </c>
      <c r="CD342" s="44">
        <v>0</v>
      </c>
      <c r="CE342" s="44">
        <v>0</v>
      </c>
      <c r="CF342" s="44">
        <v>0</v>
      </c>
      <c r="CG342" s="44">
        <v>172.37683020697676</v>
      </c>
      <c r="CH342" s="44">
        <v>0</v>
      </c>
      <c r="CI342" s="44">
        <v>0</v>
      </c>
      <c r="CJ342" s="44">
        <v>0</v>
      </c>
      <c r="CK342" s="44">
        <v>0</v>
      </c>
      <c r="CL342" s="44">
        <v>0</v>
      </c>
      <c r="CM342" s="44">
        <v>0</v>
      </c>
      <c r="CN342" s="44">
        <v>0</v>
      </c>
      <c r="CO342" s="44">
        <v>0</v>
      </c>
      <c r="CP342" s="44">
        <v>0</v>
      </c>
      <c r="CQ342" s="44">
        <v>0</v>
      </c>
      <c r="CR342" s="44">
        <v>0</v>
      </c>
      <c r="CS342" s="44">
        <v>0</v>
      </c>
      <c r="CT342" s="44">
        <v>0</v>
      </c>
      <c r="CU342" s="44">
        <v>0</v>
      </c>
      <c r="CV342" s="44">
        <v>0</v>
      </c>
      <c r="CW342" s="44">
        <v>0</v>
      </c>
      <c r="CX342" s="44">
        <v>0</v>
      </c>
      <c r="CY342" s="44">
        <v>0</v>
      </c>
      <c r="CZ342" s="44">
        <v>0</v>
      </c>
      <c r="DA342" s="44">
        <v>0</v>
      </c>
      <c r="DB342" s="44">
        <v>0</v>
      </c>
      <c r="DC342" s="44">
        <v>0</v>
      </c>
      <c r="DD342" s="44">
        <v>0</v>
      </c>
      <c r="DE342" s="44">
        <v>0</v>
      </c>
      <c r="DF342" s="44">
        <v>0</v>
      </c>
      <c r="DG342" s="44">
        <v>0</v>
      </c>
      <c r="DH342" s="44">
        <v>0</v>
      </c>
      <c r="DI342" s="44">
        <v>0</v>
      </c>
      <c r="DJ342" s="44">
        <v>0</v>
      </c>
      <c r="DK342" s="44">
        <v>0</v>
      </c>
      <c r="DL342" s="44">
        <v>0</v>
      </c>
      <c r="DM342" s="44">
        <v>0</v>
      </c>
      <c r="DN342" s="44">
        <v>0</v>
      </c>
      <c r="DO342" s="44">
        <v>0</v>
      </c>
      <c r="DP342" s="44">
        <v>0</v>
      </c>
      <c r="DQ342" s="44">
        <v>0</v>
      </c>
      <c r="DR342" s="44">
        <v>0</v>
      </c>
      <c r="DS342" s="44">
        <v>0</v>
      </c>
      <c r="DT342" s="44">
        <v>0</v>
      </c>
      <c r="DU342" s="44">
        <v>46.88170411524824</v>
      </c>
      <c r="DV342" s="44">
        <v>0</v>
      </c>
      <c r="DW342" s="44">
        <v>0</v>
      </c>
      <c r="DX342" s="44">
        <v>0</v>
      </c>
      <c r="DY342" s="44">
        <v>0</v>
      </c>
      <c r="DZ342" s="44">
        <v>0</v>
      </c>
      <c r="EA342" s="44">
        <v>0</v>
      </c>
      <c r="EB342" s="44">
        <v>0</v>
      </c>
    </row>
    <row r="343" spans="2:132" x14ac:dyDescent="0.25">
      <c r="B343" s="41" t="s">
        <v>432</v>
      </c>
      <c r="C343" s="47" t="s">
        <v>101</v>
      </c>
      <c r="D343" s="46">
        <v>5</v>
      </c>
      <c r="E343" s="86" t="s">
        <v>52</v>
      </c>
      <c r="F343" s="43">
        <v>2025.4</v>
      </c>
      <c r="G343" s="43">
        <v>376.12103488372094</v>
      </c>
      <c r="H343" s="44">
        <v>376.12103488372094</v>
      </c>
      <c r="I343" s="44">
        <v>249.92806170089383</v>
      </c>
      <c r="J343" s="44">
        <v>249.92806170089383</v>
      </c>
      <c r="K343" s="44">
        <v>387.40466593023257</v>
      </c>
      <c r="L343" s="44">
        <v>387.40466593023257</v>
      </c>
      <c r="M343" s="44">
        <v>198.48920000000001</v>
      </c>
      <c r="N343" s="44">
        <v>1433.9831999999999</v>
      </c>
      <c r="O343" s="44">
        <v>228.87020000000001</v>
      </c>
      <c r="P343" s="44">
        <v>69.732839867441854</v>
      </c>
      <c r="Q343" s="44">
        <v>69.732839867441854</v>
      </c>
      <c r="R343" s="44">
        <v>46.336662639345711</v>
      </c>
      <c r="S343" s="44">
        <v>46.336662639345711</v>
      </c>
      <c r="T343" s="44">
        <v>216.94661292093025</v>
      </c>
      <c r="U343" s="44">
        <v>216.94661292093025</v>
      </c>
      <c r="V343" s="44">
        <v>144.15850598907556</v>
      </c>
      <c r="W343" s="44">
        <v>144.15850598907556</v>
      </c>
      <c r="X343" s="44">
        <v>85.229026504651159</v>
      </c>
      <c r="Y343" s="44">
        <v>85.229026504651159</v>
      </c>
      <c r="Z343" s="44">
        <v>56.633698781422538</v>
      </c>
      <c r="AA343" s="44">
        <v>56.633698781422538</v>
      </c>
      <c r="AB343" s="44">
        <v>4.2836317657339755</v>
      </c>
      <c r="AC343" s="44">
        <v>9.9472673510411393</v>
      </c>
      <c r="AD343" s="44">
        <v>4.0412370183223123</v>
      </c>
      <c r="AE343" s="44">
        <v>18.965393213554279</v>
      </c>
      <c r="AF343" s="44">
        <v>59.003445553279995</v>
      </c>
      <c r="AG343" s="44">
        <v>23.179925038788564</v>
      </c>
      <c r="AH343" s="44">
        <v>105.36329563085712</v>
      </c>
      <c r="AJ343" s="63" t="s">
        <v>63</v>
      </c>
      <c r="AK343" s="44">
        <v>0</v>
      </c>
      <c r="AL343" s="44">
        <v>0</v>
      </c>
      <c r="AM343" s="44">
        <v>228.87020000000001</v>
      </c>
      <c r="AN343" s="44">
        <v>228.87020000000001</v>
      </c>
      <c r="AO343" s="44">
        <v>0</v>
      </c>
      <c r="AP343" s="44">
        <v>0</v>
      </c>
      <c r="AQ343" s="44">
        <v>0</v>
      </c>
      <c r="AR343" s="44">
        <v>0</v>
      </c>
      <c r="AS343" s="44">
        <v>0</v>
      </c>
      <c r="AT343" s="44">
        <v>0</v>
      </c>
      <c r="AU343" s="44">
        <v>0</v>
      </c>
      <c r="AV343" s="44">
        <v>0</v>
      </c>
      <c r="AW343" s="44">
        <v>0</v>
      </c>
      <c r="AX343" s="44">
        <v>0</v>
      </c>
      <c r="AY343" s="44">
        <v>85.229026504651159</v>
      </c>
      <c r="AZ343" s="44">
        <v>0</v>
      </c>
      <c r="BA343" s="44">
        <v>0</v>
      </c>
      <c r="BB343" s="44">
        <v>0</v>
      </c>
      <c r="BC343" s="44">
        <v>85.229026504651159</v>
      </c>
      <c r="BD343" s="44">
        <v>85.229026504651159</v>
      </c>
      <c r="BE343" s="44">
        <v>0</v>
      </c>
      <c r="BF343" s="44">
        <v>0</v>
      </c>
      <c r="BG343" s="44">
        <v>0</v>
      </c>
      <c r="BH343" s="44">
        <v>85.229026504651159</v>
      </c>
      <c r="BI343" s="44">
        <v>56.633698781422538</v>
      </c>
      <c r="BJ343" s="44">
        <v>0</v>
      </c>
      <c r="BK343" s="44">
        <v>0</v>
      </c>
      <c r="BL343" s="44">
        <v>0</v>
      </c>
      <c r="BM343" s="44">
        <v>56.633698781422538</v>
      </c>
      <c r="BN343" s="44">
        <v>4.0412370183223123</v>
      </c>
      <c r="BO343" s="44">
        <v>23.179925038788564</v>
      </c>
      <c r="BP343" s="44">
        <v>0</v>
      </c>
      <c r="BQ343" s="44">
        <v>0</v>
      </c>
      <c r="BR343" s="44">
        <v>0</v>
      </c>
      <c r="BS343" s="44">
        <v>23.179925038788564</v>
      </c>
      <c r="BT343" s="64">
        <v>2018</v>
      </c>
      <c r="BU343" s="44">
        <v>0</v>
      </c>
      <c r="BV343" s="44">
        <v>0</v>
      </c>
      <c r="BW343" s="44">
        <v>228.87020000000001</v>
      </c>
      <c r="BX343" s="44">
        <v>0</v>
      </c>
      <c r="BY343" s="44">
        <v>0</v>
      </c>
      <c r="BZ343" s="44">
        <v>0</v>
      </c>
      <c r="CA343" s="44">
        <v>0</v>
      </c>
      <c r="CB343" s="44">
        <v>0</v>
      </c>
      <c r="CC343" s="44">
        <v>0</v>
      </c>
      <c r="CD343" s="44">
        <v>0</v>
      </c>
      <c r="CE343" s="44">
        <v>0</v>
      </c>
      <c r="CF343" s="44">
        <v>0</v>
      </c>
      <c r="CG343" s="44">
        <v>85.229026504651159</v>
      </c>
      <c r="CH343" s="44">
        <v>0</v>
      </c>
      <c r="CI343" s="44">
        <v>0</v>
      </c>
      <c r="CJ343" s="44">
        <v>0</v>
      </c>
      <c r="CK343" s="44">
        <v>0</v>
      </c>
      <c r="CL343" s="44">
        <v>0</v>
      </c>
      <c r="CM343" s="44">
        <v>0</v>
      </c>
      <c r="CN343" s="44">
        <v>0</v>
      </c>
      <c r="CO343" s="44">
        <v>0</v>
      </c>
      <c r="CP343" s="44">
        <v>0</v>
      </c>
      <c r="CQ343" s="44">
        <v>0</v>
      </c>
      <c r="CR343" s="44">
        <v>0</v>
      </c>
      <c r="CS343" s="44">
        <v>0</v>
      </c>
      <c r="CT343" s="44">
        <v>0</v>
      </c>
      <c r="CU343" s="44">
        <v>0</v>
      </c>
      <c r="CV343" s="44">
        <v>0</v>
      </c>
      <c r="CW343" s="44">
        <v>0</v>
      </c>
      <c r="CX343" s="44">
        <v>0</v>
      </c>
      <c r="CY343" s="44">
        <v>0</v>
      </c>
      <c r="CZ343" s="44">
        <v>0</v>
      </c>
      <c r="DA343" s="44">
        <v>0</v>
      </c>
      <c r="DB343" s="44">
        <v>0</v>
      </c>
      <c r="DC343" s="44">
        <v>0</v>
      </c>
      <c r="DD343" s="44">
        <v>0</v>
      </c>
      <c r="DE343" s="44">
        <v>0</v>
      </c>
      <c r="DF343" s="44">
        <v>0</v>
      </c>
      <c r="DG343" s="44">
        <v>0</v>
      </c>
      <c r="DH343" s="44">
        <v>0</v>
      </c>
      <c r="DI343" s="44">
        <v>0</v>
      </c>
      <c r="DJ343" s="44">
        <v>0</v>
      </c>
      <c r="DK343" s="44">
        <v>0</v>
      </c>
      <c r="DL343" s="44">
        <v>0</v>
      </c>
      <c r="DM343" s="44">
        <v>0</v>
      </c>
      <c r="DN343" s="44">
        <v>0</v>
      </c>
      <c r="DO343" s="44">
        <v>0</v>
      </c>
      <c r="DP343" s="44">
        <v>0</v>
      </c>
      <c r="DQ343" s="44">
        <v>0</v>
      </c>
      <c r="DR343" s="44">
        <v>0</v>
      </c>
      <c r="DS343" s="44">
        <v>0</v>
      </c>
      <c r="DT343" s="44">
        <v>0</v>
      </c>
      <c r="DU343" s="44">
        <v>23.179925038788564</v>
      </c>
      <c r="DV343" s="44">
        <v>0</v>
      </c>
      <c r="DW343" s="44">
        <v>0</v>
      </c>
      <c r="DX343" s="44">
        <v>0</v>
      </c>
      <c r="DY343" s="44">
        <v>0</v>
      </c>
      <c r="DZ343" s="44">
        <v>0</v>
      </c>
      <c r="EA343" s="44">
        <v>0</v>
      </c>
      <c r="EB343" s="44">
        <v>0</v>
      </c>
    </row>
    <row r="344" spans="2:132" x14ac:dyDescent="0.25">
      <c r="B344" s="41" t="s">
        <v>433</v>
      </c>
      <c r="C344" s="47" t="s">
        <v>101</v>
      </c>
      <c r="D344" s="46">
        <v>5</v>
      </c>
      <c r="E344" s="86" t="s">
        <v>52</v>
      </c>
      <c r="F344" s="43">
        <v>3084.3</v>
      </c>
      <c r="G344" s="43">
        <v>603.72527906976745</v>
      </c>
      <c r="H344" s="44">
        <v>603.72527906976745</v>
      </c>
      <c r="I344" s="44">
        <v>401.16843995280851</v>
      </c>
      <c r="J344" s="44">
        <v>401.16843995280851</v>
      </c>
      <c r="K344" s="44">
        <v>621.8370374418605</v>
      </c>
      <c r="L344" s="44">
        <v>621.8370374418605</v>
      </c>
      <c r="M344" s="44">
        <v>289.92419999999998</v>
      </c>
      <c r="N344" s="44">
        <v>2103.4926</v>
      </c>
      <c r="O344" s="44">
        <v>339.27300000000002</v>
      </c>
      <c r="P344" s="44">
        <v>111.93066673953489</v>
      </c>
      <c r="Q344" s="44">
        <v>111.93066673953489</v>
      </c>
      <c r="R344" s="44">
        <v>74.376628767250693</v>
      </c>
      <c r="S344" s="44">
        <v>74.376628767250693</v>
      </c>
      <c r="T344" s="44">
        <v>348.22874096744192</v>
      </c>
      <c r="U344" s="44">
        <v>348.22874096744192</v>
      </c>
      <c r="V344" s="44">
        <v>231.39395616477998</v>
      </c>
      <c r="W344" s="44">
        <v>231.39395616477998</v>
      </c>
      <c r="X344" s="44">
        <v>136.80414823720932</v>
      </c>
      <c r="Y344" s="44">
        <v>136.80414823720932</v>
      </c>
      <c r="Z344" s="44">
        <v>90.90476849330642</v>
      </c>
      <c r="AA344" s="44">
        <v>90.90476849330642</v>
      </c>
      <c r="AB344" s="44">
        <v>3.8980551391656864</v>
      </c>
      <c r="AC344" s="44">
        <v>9.0905252447564511</v>
      </c>
      <c r="AD344" s="44">
        <v>3.732180452392678</v>
      </c>
      <c r="AE344" s="44">
        <v>30.442028625335201</v>
      </c>
      <c r="AF344" s="44">
        <v>94.708533501042865</v>
      </c>
      <c r="AG344" s="44">
        <v>37.206923875409693</v>
      </c>
      <c r="AH344" s="44">
        <v>169.12238125186224</v>
      </c>
      <c r="AJ344" s="63" t="s">
        <v>63</v>
      </c>
      <c r="AK344" s="44">
        <v>0</v>
      </c>
      <c r="AL344" s="44">
        <v>0</v>
      </c>
      <c r="AM344" s="44">
        <v>339.27300000000002</v>
      </c>
      <c r="AN344" s="44">
        <v>339.27300000000002</v>
      </c>
      <c r="AO344" s="44">
        <v>0</v>
      </c>
      <c r="AP344" s="44">
        <v>0</v>
      </c>
      <c r="AQ344" s="44">
        <v>0</v>
      </c>
      <c r="AR344" s="44">
        <v>0</v>
      </c>
      <c r="AS344" s="44">
        <v>0</v>
      </c>
      <c r="AT344" s="44">
        <v>0</v>
      </c>
      <c r="AU344" s="44">
        <v>0</v>
      </c>
      <c r="AV344" s="44">
        <v>0</v>
      </c>
      <c r="AW344" s="44">
        <v>0</v>
      </c>
      <c r="AX344" s="44">
        <v>0</v>
      </c>
      <c r="AY344" s="44">
        <v>136.80414823720932</v>
      </c>
      <c r="AZ344" s="44">
        <v>0</v>
      </c>
      <c r="BA344" s="44">
        <v>0</v>
      </c>
      <c r="BB344" s="44">
        <v>0</v>
      </c>
      <c r="BC344" s="44">
        <v>136.80414823720932</v>
      </c>
      <c r="BD344" s="44">
        <v>136.80414823720932</v>
      </c>
      <c r="BE344" s="44">
        <v>0</v>
      </c>
      <c r="BF344" s="44">
        <v>0</v>
      </c>
      <c r="BG344" s="44">
        <v>0</v>
      </c>
      <c r="BH344" s="44">
        <v>136.80414823720932</v>
      </c>
      <c r="BI344" s="44">
        <v>90.90476849330642</v>
      </c>
      <c r="BJ344" s="44">
        <v>0</v>
      </c>
      <c r="BK344" s="44">
        <v>0</v>
      </c>
      <c r="BL344" s="44">
        <v>0</v>
      </c>
      <c r="BM344" s="44">
        <v>90.90476849330642</v>
      </c>
      <c r="BN344" s="44">
        <v>3.732180452392678</v>
      </c>
      <c r="BO344" s="44">
        <v>37.206923875409693</v>
      </c>
      <c r="BP344" s="44">
        <v>0</v>
      </c>
      <c r="BQ344" s="44">
        <v>0</v>
      </c>
      <c r="BR344" s="44">
        <v>0</v>
      </c>
      <c r="BS344" s="44">
        <v>37.206923875409693</v>
      </c>
      <c r="BT344" s="64">
        <v>2018</v>
      </c>
      <c r="BU344" s="44">
        <v>0</v>
      </c>
      <c r="BV344" s="44">
        <v>0</v>
      </c>
      <c r="BW344" s="44">
        <v>339.27300000000002</v>
      </c>
      <c r="BX344" s="44">
        <v>0</v>
      </c>
      <c r="BY344" s="44">
        <v>0</v>
      </c>
      <c r="BZ344" s="44">
        <v>0</v>
      </c>
      <c r="CA344" s="44">
        <v>0</v>
      </c>
      <c r="CB344" s="44">
        <v>0</v>
      </c>
      <c r="CC344" s="44">
        <v>0</v>
      </c>
      <c r="CD344" s="44">
        <v>0</v>
      </c>
      <c r="CE344" s="44">
        <v>0</v>
      </c>
      <c r="CF344" s="44">
        <v>0</v>
      </c>
      <c r="CG344" s="44">
        <v>136.80414823720932</v>
      </c>
      <c r="CH344" s="44">
        <v>0</v>
      </c>
      <c r="CI344" s="44">
        <v>0</v>
      </c>
      <c r="CJ344" s="44">
        <v>0</v>
      </c>
      <c r="CK344" s="44">
        <v>0</v>
      </c>
      <c r="CL344" s="44">
        <v>0</v>
      </c>
      <c r="CM344" s="44">
        <v>0</v>
      </c>
      <c r="CN344" s="44">
        <v>0</v>
      </c>
      <c r="CO344" s="44">
        <v>0</v>
      </c>
      <c r="CP344" s="44">
        <v>0</v>
      </c>
      <c r="CQ344" s="44">
        <v>0</v>
      </c>
      <c r="CR344" s="44">
        <v>0</v>
      </c>
      <c r="CS344" s="44">
        <v>0</v>
      </c>
      <c r="CT344" s="44">
        <v>0</v>
      </c>
      <c r="CU344" s="44">
        <v>0</v>
      </c>
      <c r="CV344" s="44">
        <v>0</v>
      </c>
      <c r="CW344" s="44">
        <v>0</v>
      </c>
      <c r="CX344" s="44">
        <v>0</v>
      </c>
      <c r="CY344" s="44">
        <v>0</v>
      </c>
      <c r="CZ344" s="44">
        <v>0</v>
      </c>
      <c r="DA344" s="44">
        <v>0</v>
      </c>
      <c r="DB344" s="44">
        <v>0</v>
      </c>
      <c r="DC344" s="44">
        <v>0</v>
      </c>
      <c r="DD344" s="44">
        <v>0</v>
      </c>
      <c r="DE344" s="44">
        <v>0</v>
      </c>
      <c r="DF344" s="44">
        <v>0</v>
      </c>
      <c r="DG344" s="44">
        <v>0</v>
      </c>
      <c r="DH344" s="44">
        <v>0</v>
      </c>
      <c r="DI344" s="44">
        <v>0</v>
      </c>
      <c r="DJ344" s="44">
        <v>0</v>
      </c>
      <c r="DK344" s="44">
        <v>0</v>
      </c>
      <c r="DL344" s="44">
        <v>0</v>
      </c>
      <c r="DM344" s="44">
        <v>0</v>
      </c>
      <c r="DN344" s="44">
        <v>0</v>
      </c>
      <c r="DO344" s="44">
        <v>0</v>
      </c>
      <c r="DP344" s="44">
        <v>0</v>
      </c>
      <c r="DQ344" s="44">
        <v>0</v>
      </c>
      <c r="DR344" s="44">
        <v>0</v>
      </c>
      <c r="DS344" s="44">
        <v>0</v>
      </c>
      <c r="DT344" s="44">
        <v>0</v>
      </c>
      <c r="DU344" s="44">
        <v>37.206923875409693</v>
      </c>
      <c r="DV344" s="44">
        <v>0</v>
      </c>
      <c r="DW344" s="44">
        <v>0</v>
      </c>
      <c r="DX344" s="44">
        <v>0</v>
      </c>
      <c r="DY344" s="44">
        <v>0</v>
      </c>
      <c r="DZ344" s="44">
        <v>0</v>
      </c>
      <c r="EA344" s="44">
        <v>0</v>
      </c>
      <c r="EB344" s="44">
        <v>0</v>
      </c>
    </row>
    <row r="345" spans="2:132" x14ac:dyDescent="0.25">
      <c r="B345" s="41" t="s">
        <v>434</v>
      </c>
      <c r="C345" s="47" t="s">
        <v>101</v>
      </c>
      <c r="D345" s="46">
        <v>5</v>
      </c>
      <c r="E345" s="86" t="s">
        <v>52</v>
      </c>
      <c r="F345" s="43">
        <v>2026.5</v>
      </c>
      <c r="G345" s="43">
        <v>381.67355813953492</v>
      </c>
      <c r="H345" s="44">
        <v>381.67355813953492</v>
      </c>
      <c r="I345" s="44">
        <v>253.61764895118881</v>
      </c>
      <c r="J345" s="44">
        <v>253.61764895118881</v>
      </c>
      <c r="K345" s="44">
        <v>393.12376488372098</v>
      </c>
      <c r="L345" s="44">
        <v>393.12376488372098</v>
      </c>
      <c r="M345" s="44">
        <v>198.59700000000001</v>
      </c>
      <c r="N345" s="44">
        <v>1434.7619999999999</v>
      </c>
      <c r="O345" s="44">
        <v>228.99449999999999</v>
      </c>
      <c r="P345" s="44">
        <v>70.762277679069769</v>
      </c>
      <c r="Q345" s="44">
        <v>70.762277679069769</v>
      </c>
      <c r="R345" s="44">
        <v>47.020712115550403</v>
      </c>
      <c r="S345" s="44">
        <v>47.020712115550403</v>
      </c>
      <c r="T345" s="44">
        <v>220.14930833488376</v>
      </c>
      <c r="U345" s="44">
        <v>220.14930833488376</v>
      </c>
      <c r="V345" s="44">
        <v>146.2866599150457</v>
      </c>
      <c r="W345" s="44">
        <v>146.2866599150457</v>
      </c>
      <c r="X345" s="44">
        <v>86.487228274418612</v>
      </c>
      <c r="Y345" s="44">
        <v>86.487228274418612</v>
      </c>
      <c r="Z345" s="44">
        <v>57.469759252339387</v>
      </c>
      <c r="AA345" s="44">
        <v>57.469759252339387</v>
      </c>
      <c r="AB345" s="44">
        <v>4.2236068120780592</v>
      </c>
      <c r="AC345" s="44">
        <v>9.8078799586593988</v>
      </c>
      <c r="AD345" s="44">
        <v>3.9846086529530478</v>
      </c>
      <c r="AE345" s="44">
        <v>19.245371670240363</v>
      </c>
      <c r="AF345" s="44">
        <v>59.874489640747811</v>
      </c>
      <c r="AG345" s="44">
        <v>23.522120930293781</v>
      </c>
      <c r="AH345" s="44">
        <v>106.91873150133537</v>
      </c>
      <c r="AJ345" s="63" t="s">
        <v>63</v>
      </c>
      <c r="AK345" s="44">
        <v>0</v>
      </c>
      <c r="AL345" s="44">
        <v>0</v>
      </c>
      <c r="AM345" s="44">
        <v>228.99449999999999</v>
      </c>
      <c r="AN345" s="44">
        <v>228.99449999999999</v>
      </c>
      <c r="AO345" s="44">
        <v>0</v>
      </c>
      <c r="AP345" s="44">
        <v>0</v>
      </c>
      <c r="AQ345" s="44">
        <v>0</v>
      </c>
      <c r="AR345" s="44">
        <v>0</v>
      </c>
      <c r="AS345" s="44">
        <v>0</v>
      </c>
      <c r="AT345" s="44">
        <v>0</v>
      </c>
      <c r="AU345" s="44">
        <v>0</v>
      </c>
      <c r="AV345" s="44">
        <v>0</v>
      </c>
      <c r="AW345" s="44">
        <v>0</v>
      </c>
      <c r="AX345" s="44">
        <v>0</v>
      </c>
      <c r="AY345" s="44">
        <v>86.487228274418612</v>
      </c>
      <c r="AZ345" s="44">
        <v>0</v>
      </c>
      <c r="BA345" s="44">
        <v>0</v>
      </c>
      <c r="BB345" s="44">
        <v>0</v>
      </c>
      <c r="BC345" s="44">
        <v>86.487228274418612</v>
      </c>
      <c r="BD345" s="44">
        <v>86.487228274418612</v>
      </c>
      <c r="BE345" s="44">
        <v>0</v>
      </c>
      <c r="BF345" s="44">
        <v>0</v>
      </c>
      <c r="BG345" s="44">
        <v>0</v>
      </c>
      <c r="BH345" s="44">
        <v>86.487228274418612</v>
      </c>
      <c r="BI345" s="44">
        <v>57.469759252339387</v>
      </c>
      <c r="BJ345" s="44">
        <v>0</v>
      </c>
      <c r="BK345" s="44">
        <v>0</v>
      </c>
      <c r="BL345" s="44">
        <v>0</v>
      </c>
      <c r="BM345" s="44">
        <v>57.469759252339387</v>
      </c>
      <c r="BN345" s="44">
        <v>3.9846086529530478</v>
      </c>
      <c r="BO345" s="44">
        <v>23.522120930293781</v>
      </c>
      <c r="BP345" s="44">
        <v>0</v>
      </c>
      <c r="BQ345" s="44">
        <v>0</v>
      </c>
      <c r="BR345" s="44">
        <v>0</v>
      </c>
      <c r="BS345" s="44">
        <v>23.522120930293781</v>
      </c>
      <c r="BT345" s="64">
        <v>2018</v>
      </c>
      <c r="BU345" s="44">
        <v>0</v>
      </c>
      <c r="BV345" s="44">
        <v>0</v>
      </c>
      <c r="BW345" s="44">
        <v>228.99449999999999</v>
      </c>
      <c r="BX345" s="44">
        <v>0</v>
      </c>
      <c r="BY345" s="44">
        <v>0</v>
      </c>
      <c r="BZ345" s="44">
        <v>0</v>
      </c>
      <c r="CA345" s="44">
        <v>0</v>
      </c>
      <c r="CB345" s="44">
        <v>0</v>
      </c>
      <c r="CC345" s="44">
        <v>0</v>
      </c>
      <c r="CD345" s="44">
        <v>0</v>
      </c>
      <c r="CE345" s="44">
        <v>0</v>
      </c>
      <c r="CF345" s="44">
        <v>0</v>
      </c>
      <c r="CG345" s="44">
        <v>86.487228274418612</v>
      </c>
      <c r="CH345" s="44">
        <v>0</v>
      </c>
      <c r="CI345" s="44">
        <v>0</v>
      </c>
      <c r="CJ345" s="44">
        <v>0</v>
      </c>
      <c r="CK345" s="44">
        <v>0</v>
      </c>
      <c r="CL345" s="44">
        <v>0</v>
      </c>
      <c r="CM345" s="44">
        <v>0</v>
      </c>
      <c r="CN345" s="44">
        <v>0</v>
      </c>
      <c r="CO345" s="44">
        <v>0</v>
      </c>
      <c r="CP345" s="44">
        <v>0</v>
      </c>
      <c r="CQ345" s="44">
        <v>0</v>
      </c>
      <c r="CR345" s="44">
        <v>0</v>
      </c>
      <c r="CS345" s="44">
        <v>0</v>
      </c>
      <c r="CT345" s="44">
        <v>0</v>
      </c>
      <c r="CU345" s="44">
        <v>0</v>
      </c>
      <c r="CV345" s="44">
        <v>0</v>
      </c>
      <c r="CW345" s="44">
        <v>0</v>
      </c>
      <c r="CX345" s="44">
        <v>0</v>
      </c>
      <c r="CY345" s="44">
        <v>0</v>
      </c>
      <c r="CZ345" s="44">
        <v>0</v>
      </c>
      <c r="DA345" s="44">
        <v>0</v>
      </c>
      <c r="DB345" s="44">
        <v>0</v>
      </c>
      <c r="DC345" s="44">
        <v>0</v>
      </c>
      <c r="DD345" s="44">
        <v>0</v>
      </c>
      <c r="DE345" s="44">
        <v>0</v>
      </c>
      <c r="DF345" s="44">
        <v>0</v>
      </c>
      <c r="DG345" s="44">
        <v>0</v>
      </c>
      <c r="DH345" s="44">
        <v>0</v>
      </c>
      <c r="DI345" s="44">
        <v>0</v>
      </c>
      <c r="DJ345" s="44">
        <v>0</v>
      </c>
      <c r="DK345" s="44">
        <v>0</v>
      </c>
      <c r="DL345" s="44">
        <v>0</v>
      </c>
      <c r="DM345" s="44">
        <v>0</v>
      </c>
      <c r="DN345" s="44">
        <v>0</v>
      </c>
      <c r="DO345" s="44">
        <v>0</v>
      </c>
      <c r="DP345" s="44">
        <v>0</v>
      </c>
      <c r="DQ345" s="44">
        <v>0</v>
      </c>
      <c r="DR345" s="44">
        <v>0</v>
      </c>
      <c r="DS345" s="44">
        <v>0</v>
      </c>
      <c r="DT345" s="44">
        <v>0</v>
      </c>
      <c r="DU345" s="44">
        <v>23.522120930293781</v>
      </c>
      <c r="DV345" s="44">
        <v>0</v>
      </c>
      <c r="DW345" s="44">
        <v>0</v>
      </c>
      <c r="DX345" s="44">
        <v>0</v>
      </c>
      <c r="DY345" s="44">
        <v>0</v>
      </c>
      <c r="DZ345" s="44">
        <v>0</v>
      </c>
      <c r="EA345" s="44">
        <v>0</v>
      </c>
      <c r="EB345" s="44">
        <v>0</v>
      </c>
    </row>
    <row r="346" spans="2:132" x14ac:dyDescent="0.25">
      <c r="B346" s="41" t="s">
        <v>435</v>
      </c>
      <c r="C346" s="47" t="s">
        <v>101</v>
      </c>
      <c r="D346" s="46">
        <v>5</v>
      </c>
      <c r="E346" s="86" t="s">
        <v>52</v>
      </c>
      <c r="F346" s="43">
        <v>2704.3</v>
      </c>
      <c r="G346" s="43">
        <v>353.60979069767444</v>
      </c>
      <c r="H346" s="44">
        <v>353.60979069767444</v>
      </c>
      <c r="I346" s="44">
        <v>234.96960124777542</v>
      </c>
      <c r="J346" s="44">
        <v>234.96960124777542</v>
      </c>
      <c r="K346" s="44">
        <v>392.50686767441869</v>
      </c>
      <c r="L346" s="44">
        <v>392.50686767441869</v>
      </c>
      <c r="M346" s="44">
        <v>265.02140000000003</v>
      </c>
      <c r="N346" s="44">
        <v>1914.6444000000001</v>
      </c>
      <c r="O346" s="44">
        <v>305.58590000000004</v>
      </c>
      <c r="P346" s="44">
        <v>70.651236181395362</v>
      </c>
      <c r="Q346" s="44">
        <v>70.651236181395362</v>
      </c>
      <c r="R346" s="44">
        <v>46.946926329305533</v>
      </c>
      <c r="S346" s="44">
        <v>46.946926329305533</v>
      </c>
      <c r="T346" s="44">
        <v>219.80384589767448</v>
      </c>
      <c r="U346" s="44">
        <v>219.80384589767448</v>
      </c>
      <c r="V346" s="44">
        <v>146.05710413561724</v>
      </c>
      <c r="W346" s="44">
        <v>146.05710413561724</v>
      </c>
      <c r="X346" s="44">
        <v>86.351510888372118</v>
      </c>
      <c r="Y346" s="44">
        <v>86.351510888372118</v>
      </c>
      <c r="Z346" s="44">
        <v>57.379576624706772</v>
      </c>
      <c r="AA346" s="44">
        <v>57.379576624706772</v>
      </c>
      <c r="AB346" s="44">
        <v>5.6451278224484431</v>
      </c>
      <c r="AC346" s="44">
        <v>13.1088755410501</v>
      </c>
      <c r="AD346" s="44">
        <v>5.3256910903803947</v>
      </c>
      <c r="AE346" s="44">
        <v>19.215171470873461</v>
      </c>
      <c r="AF346" s="44">
        <v>59.780533464939658</v>
      </c>
      <c r="AG346" s="44">
        <v>23.485209575512009</v>
      </c>
      <c r="AH346" s="44">
        <v>106.75095261596367</v>
      </c>
      <c r="AJ346" s="63" t="s">
        <v>63</v>
      </c>
      <c r="AK346" s="44">
        <v>0</v>
      </c>
      <c r="AL346" s="44">
        <v>0</v>
      </c>
      <c r="AM346" s="44">
        <v>305.58590000000004</v>
      </c>
      <c r="AN346" s="44">
        <v>305.58590000000004</v>
      </c>
      <c r="AO346" s="44">
        <v>0</v>
      </c>
      <c r="AP346" s="44">
        <v>0</v>
      </c>
      <c r="AQ346" s="44">
        <v>0</v>
      </c>
      <c r="AR346" s="44">
        <v>0</v>
      </c>
      <c r="AS346" s="44">
        <v>0</v>
      </c>
      <c r="AT346" s="44">
        <v>0</v>
      </c>
      <c r="AU346" s="44">
        <v>0</v>
      </c>
      <c r="AV346" s="44">
        <v>0</v>
      </c>
      <c r="AW346" s="44">
        <v>0</v>
      </c>
      <c r="AX346" s="44">
        <v>0</v>
      </c>
      <c r="AY346" s="44">
        <v>86.351510888372118</v>
      </c>
      <c r="AZ346" s="44">
        <v>0</v>
      </c>
      <c r="BA346" s="44">
        <v>0</v>
      </c>
      <c r="BB346" s="44">
        <v>0</v>
      </c>
      <c r="BC346" s="44">
        <v>86.351510888372118</v>
      </c>
      <c r="BD346" s="44">
        <v>86.351510888372118</v>
      </c>
      <c r="BE346" s="44">
        <v>0</v>
      </c>
      <c r="BF346" s="44">
        <v>0</v>
      </c>
      <c r="BG346" s="44">
        <v>0</v>
      </c>
      <c r="BH346" s="44">
        <v>86.351510888372118</v>
      </c>
      <c r="BI346" s="44">
        <v>57.379576624706772</v>
      </c>
      <c r="BJ346" s="44">
        <v>0</v>
      </c>
      <c r="BK346" s="44">
        <v>0</v>
      </c>
      <c r="BL346" s="44">
        <v>0</v>
      </c>
      <c r="BM346" s="44">
        <v>57.379576624706772</v>
      </c>
      <c r="BN346" s="44">
        <v>5.3256910903803947</v>
      </c>
      <c r="BO346" s="44">
        <v>23.485209575512009</v>
      </c>
      <c r="BP346" s="44">
        <v>0</v>
      </c>
      <c r="BQ346" s="44">
        <v>0</v>
      </c>
      <c r="BR346" s="44">
        <v>0</v>
      </c>
      <c r="BS346" s="44">
        <v>23.485209575512009</v>
      </c>
      <c r="BT346" s="64">
        <v>2018</v>
      </c>
      <c r="BU346" s="44">
        <v>0</v>
      </c>
      <c r="BV346" s="44">
        <v>0</v>
      </c>
      <c r="BW346" s="44">
        <v>305.58590000000004</v>
      </c>
      <c r="BX346" s="44">
        <v>0</v>
      </c>
      <c r="BY346" s="44">
        <v>0</v>
      </c>
      <c r="BZ346" s="44">
        <v>0</v>
      </c>
      <c r="CA346" s="44">
        <v>0</v>
      </c>
      <c r="CB346" s="44">
        <v>0</v>
      </c>
      <c r="CC346" s="44">
        <v>0</v>
      </c>
      <c r="CD346" s="44">
        <v>0</v>
      </c>
      <c r="CE346" s="44">
        <v>0</v>
      </c>
      <c r="CF346" s="44">
        <v>0</v>
      </c>
      <c r="CG346" s="44">
        <v>86.351510888372118</v>
      </c>
      <c r="CH346" s="44">
        <v>0</v>
      </c>
      <c r="CI346" s="44">
        <v>0</v>
      </c>
      <c r="CJ346" s="44">
        <v>0</v>
      </c>
      <c r="CK346" s="44">
        <v>0</v>
      </c>
      <c r="CL346" s="44">
        <v>0</v>
      </c>
      <c r="CM346" s="44">
        <v>0</v>
      </c>
      <c r="CN346" s="44">
        <v>0</v>
      </c>
      <c r="CO346" s="44">
        <v>0</v>
      </c>
      <c r="CP346" s="44">
        <v>0</v>
      </c>
      <c r="CQ346" s="44">
        <v>0</v>
      </c>
      <c r="CR346" s="44">
        <v>0</v>
      </c>
      <c r="CS346" s="44">
        <v>0</v>
      </c>
      <c r="CT346" s="44">
        <v>0</v>
      </c>
      <c r="CU346" s="44">
        <v>0</v>
      </c>
      <c r="CV346" s="44">
        <v>0</v>
      </c>
      <c r="CW346" s="44">
        <v>0</v>
      </c>
      <c r="CX346" s="44">
        <v>0</v>
      </c>
      <c r="CY346" s="44">
        <v>0</v>
      </c>
      <c r="CZ346" s="44">
        <v>0</v>
      </c>
      <c r="DA346" s="44">
        <v>0</v>
      </c>
      <c r="DB346" s="44">
        <v>0</v>
      </c>
      <c r="DC346" s="44">
        <v>0</v>
      </c>
      <c r="DD346" s="44">
        <v>0</v>
      </c>
      <c r="DE346" s="44">
        <v>0</v>
      </c>
      <c r="DF346" s="44">
        <v>0</v>
      </c>
      <c r="DG346" s="44">
        <v>0</v>
      </c>
      <c r="DH346" s="44">
        <v>0</v>
      </c>
      <c r="DI346" s="44">
        <v>0</v>
      </c>
      <c r="DJ346" s="44">
        <v>0</v>
      </c>
      <c r="DK346" s="44">
        <v>0</v>
      </c>
      <c r="DL346" s="44">
        <v>0</v>
      </c>
      <c r="DM346" s="44">
        <v>0</v>
      </c>
      <c r="DN346" s="44">
        <v>0</v>
      </c>
      <c r="DO346" s="44">
        <v>0</v>
      </c>
      <c r="DP346" s="44">
        <v>0</v>
      </c>
      <c r="DQ346" s="44">
        <v>0</v>
      </c>
      <c r="DR346" s="44">
        <v>0</v>
      </c>
      <c r="DS346" s="44">
        <v>0</v>
      </c>
      <c r="DT346" s="44">
        <v>0</v>
      </c>
      <c r="DU346" s="44">
        <v>23.485209575512009</v>
      </c>
      <c r="DV346" s="44">
        <v>0</v>
      </c>
      <c r="DW346" s="44">
        <v>0</v>
      </c>
      <c r="DX346" s="44">
        <v>0</v>
      </c>
      <c r="DY346" s="44">
        <v>0</v>
      </c>
      <c r="DZ346" s="44">
        <v>0</v>
      </c>
      <c r="EA346" s="44">
        <v>0</v>
      </c>
      <c r="EB346" s="44">
        <v>0</v>
      </c>
    </row>
    <row r="347" spans="2:132" x14ac:dyDescent="0.25">
      <c r="B347" s="41" t="s">
        <v>436</v>
      </c>
      <c r="C347" s="48" t="s">
        <v>101</v>
      </c>
      <c r="D347" s="46">
        <v>5</v>
      </c>
      <c r="E347" s="86" t="s">
        <v>52</v>
      </c>
      <c r="F347" s="43">
        <v>2659.39</v>
      </c>
      <c r="G347" s="43">
        <v>306.85587209302332</v>
      </c>
      <c r="H347" s="44">
        <v>306.85587209302332</v>
      </c>
      <c r="I347" s="44">
        <v>203.90216505029099</v>
      </c>
      <c r="J347" s="44">
        <v>203.90216505029099</v>
      </c>
      <c r="K347" s="44">
        <v>340.61001802325592</v>
      </c>
      <c r="L347" s="44">
        <v>340.61001802325592</v>
      </c>
      <c r="M347" s="44">
        <v>260.62022000000002</v>
      </c>
      <c r="N347" s="44">
        <v>1882.8481199999999</v>
      </c>
      <c r="O347" s="44">
        <v>300.51107000000002</v>
      </c>
      <c r="P347" s="44">
        <v>61.309803244186064</v>
      </c>
      <c r="Q347" s="44">
        <v>61.309803244186064</v>
      </c>
      <c r="R347" s="44">
        <v>40.73965257704814</v>
      </c>
      <c r="S347" s="44">
        <v>40.73965257704814</v>
      </c>
      <c r="T347" s="44">
        <v>190.74161009302333</v>
      </c>
      <c r="U347" s="44">
        <v>190.74161009302333</v>
      </c>
      <c r="V347" s="44">
        <v>126.74558579526089</v>
      </c>
      <c r="W347" s="44">
        <v>126.74558579526089</v>
      </c>
      <c r="X347" s="44">
        <v>74.934203965116296</v>
      </c>
      <c r="Y347" s="44">
        <v>74.934203965116296</v>
      </c>
      <c r="Z347" s="44">
        <v>49.792908705281057</v>
      </c>
      <c r="AA347" s="44">
        <v>49.792908705281057</v>
      </c>
      <c r="AB347" s="44">
        <v>6.3972126298108867</v>
      </c>
      <c r="AC347" s="44">
        <v>14.855334867767844</v>
      </c>
      <c r="AD347" s="44">
        <v>6.0352182231147244</v>
      </c>
      <c r="AE347" s="44">
        <v>16.674561491859265</v>
      </c>
      <c r="AF347" s="44">
        <v>51.876413530228831</v>
      </c>
      <c r="AG347" s="44">
        <v>20.380019601161326</v>
      </c>
      <c r="AH347" s="44">
        <v>92.636452732551476</v>
      </c>
      <c r="AJ347" s="63" t="s">
        <v>63</v>
      </c>
      <c r="AK347" s="44">
        <v>0</v>
      </c>
      <c r="AL347" s="44">
        <v>0</v>
      </c>
      <c r="AM347" s="44">
        <v>300.51107000000002</v>
      </c>
      <c r="AN347" s="44">
        <v>300.51107000000002</v>
      </c>
      <c r="AO347" s="44">
        <v>0</v>
      </c>
      <c r="AP347" s="44">
        <v>0</v>
      </c>
      <c r="AQ347" s="44">
        <v>0</v>
      </c>
      <c r="AR347" s="44">
        <v>0</v>
      </c>
      <c r="AS347" s="44">
        <v>0</v>
      </c>
      <c r="AT347" s="44">
        <v>0</v>
      </c>
      <c r="AU347" s="44">
        <v>0</v>
      </c>
      <c r="AV347" s="44">
        <v>0</v>
      </c>
      <c r="AW347" s="44">
        <v>0</v>
      </c>
      <c r="AX347" s="44">
        <v>0</v>
      </c>
      <c r="AY347" s="44">
        <v>74.934203965116296</v>
      </c>
      <c r="AZ347" s="44">
        <v>0</v>
      </c>
      <c r="BA347" s="44">
        <v>0</v>
      </c>
      <c r="BB347" s="44">
        <v>0</v>
      </c>
      <c r="BC347" s="44">
        <v>74.934203965116296</v>
      </c>
      <c r="BD347" s="44">
        <v>74.934203965116296</v>
      </c>
      <c r="BE347" s="44">
        <v>0</v>
      </c>
      <c r="BF347" s="44">
        <v>0</v>
      </c>
      <c r="BG347" s="44">
        <v>0</v>
      </c>
      <c r="BH347" s="44">
        <v>74.934203965116296</v>
      </c>
      <c r="BI347" s="44">
        <v>49.792908705281057</v>
      </c>
      <c r="BJ347" s="44">
        <v>0</v>
      </c>
      <c r="BK347" s="44">
        <v>0</v>
      </c>
      <c r="BL347" s="44">
        <v>0</v>
      </c>
      <c r="BM347" s="44">
        <v>49.792908705281057</v>
      </c>
      <c r="BN347" s="44">
        <v>6.0352182231147244</v>
      </c>
      <c r="BO347" s="44">
        <v>20.380019601161326</v>
      </c>
      <c r="BP347" s="44">
        <v>0</v>
      </c>
      <c r="BQ347" s="44">
        <v>0</v>
      </c>
      <c r="BR347" s="44">
        <v>0</v>
      </c>
      <c r="BS347" s="44">
        <v>20.380019601161326</v>
      </c>
      <c r="BT347" s="64">
        <v>2018</v>
      </c>
      <c r="BU347" s="44">
        <v>0</v>
      </c>
      <c r="BV347" s="44">
        <v>0</v>
      </c>
      <c r="BW347" s="44">
        <v>300.51107000000002</v>
      </c>
      <c r="BX347" s="44">
        <v>0</v>
      </c>
      <c r="BY347" s="44">
        <v>0</v>
      </c>
      <c r="BZ347" s="44">
        <v>0</v>
      </c>
      <c r="CA347" s="44">
        <v>0</v>
      </c>
      <c r="CB347" s="44">
        <v>0</v>
      </c>
      <c r="CC347" s="44">
        <v>0</v>
      </c>
      <c r="CD347" s="44">
        <v>0</v>
      </c>
      <c r="CE347" s="44">
        <v>0</v>
      </c>
      <c r="CF347" s="44">
        <v>0</v>
      </c>
      <c r="CG347" s="44">
        <v>74.934203965116296</v>
      </c>
      <c r="CH347" s="44">
        <v>0</v>
      </c>
      <c r="CI347" s="44">
        <v>0</v>
      </c>
      <c r="CJ347" s="44">
        <v>0</v>
      </c>
      <c r="CK347" s="44">
        <v>0</v>
      </c>
      <c r="CL347" s="44">
        <v>0</v>
      </c>
      <c r="CM347" s="44">
        <v>0</v>
      </c>
      <c r="CN347" s="44">
        <v>0</v>
      </c>
      <c r="CO347" s="44">
        <v>0</v>
      </c>
      <c r="CP347" s="44">
        <v>0</v>
      </c>
      <c r="CQ347" s="44">
        <v>0</v>
      </c>
      <c r="CR347" s="44">
        <v>0</v>
      </c>
      <c r="CS347" s="44">
        <v>0</v>
      </c>
      <c r="CT347" s="44">
        <v>0</v>
      </c>
      <c r="CU347" s="44">
        <v>0</v>
      </c>
      <c r="CV347" s="44">
        <v>0</v>
      </c>
      <c r="CW347" s="44">
        <v>0</v>
      </c>
      <c r="CX347" s="44">
        <v>0</v>
      </c>
      <c r="CY347" s="44">
        <v>0</v>
      </c>
      <c r="CZ347" s="44">
        <v>0</v>
      </c>
      <c r="DA347" s="44">
        <v>0</v>
      </c>
      <c r="DB347" s="44">
        <v>0</v>
      </c>
      <c r="DC347" s="44">
        <v>0</v>
      </c>
      <c r="DD347" s="44">
        <v>0</v>
      </c>
      <c r="DE347" s="44">
        <v>0</v>
      </c>
      <c r="DF347" s="44">
        <v>0</v>
      </c>
      <c r="DG347" s="44">
        <v>0</v>
      </c>
      <c r="DH347" s="44">
        <v>0</v>
      </c>
      <c r="DI347" s="44">
        <v>0</v>
      </c>
      <c r="DJ347" s="44">
        <v>0</v>
      </c>
      <c r="DK347" s="44">
        <v>0</v>
      </c>
      <c r="DL347" s="44">
        <v>0</v>
      </c>
      <c r="DM347" s="44">
        <v>0</v>
      </c>
      <c r="DN347" s="44">
        <v>0</v>
      </c>
      <c r="DO347" s="44">
        <v>0</v>
      </c>
      <c r="DP347" s="44">
        <v>0</v>
      </c>
      <c r="DQ347" s="44">
        <v>0</v>
      </c>
      <c r="DR347" s="44">
        <v>0</v>
      </c>
      <c r="DS347" s="44">
        <v>0</v>
      </c>
      <c r="DT347" s="44">
        <v>0</v>
      </c>
      <c r="DU347" s="44">
        <v>20.380019601161326</v>
      </c>
      <c r="DV347" s="44">
        <v>0</v>
      </c>
      <c r="DW347" s="44">
        <v>0</v>
      </c>
      <c r="DX347" s="44">
        <v>0</v>
      </c>
      <c r="DY347" s="44">
        <v>0</v>
      </c>
      <c r="DZ347" s="44">
        <v>0</v>
      </c>
      <c r="EA347" s="44">
        <v>0</v>
      </c>
      <c r="EB347" s="44">
        <v>0</v>
      </c>
    </row>
    <row r="348" spans="2:132" x14ac:dyDescent="0.25">
      <c r="B348" s="41" t="s">
        <v>437</v>
      </c>
      <c r="C348" s="47" t="s">
        <v>101</v>
      </c>
      <c r="D348" s="46">
        <v>5</v>
      </c>
      <c r="E348" s="86" t="s">
        <v>52</v>
      </c>
      <c r="F348" s="43">
        <v>2708.14</v>
      </c>
      <c r="G348" s="43">
        <v>282.78803488372091</v>
      </c>
      <c r="H348" s="44">
        <v>282.78803488372091</v>
      </c>
      <c r="I348" s="44">
        <v>187.90936660201163</v>
      </c>
      <c r="J348" s="44">
        <v>187.90936660201163</v>
      </c>
      <c r="K348" s="44">
        <v>313.89471872093026</v>
      </c>
      <c r="L348" s="44">
        <v>313.89471872093026</v>
      </c>
      <c r="M348" s="44">
        <v>265.39771999999999</v>
      </c>
      <c r="N348" s="44">
        <v>1917.36312</v>
      </c>
      <c r="O348" s="44">
        <v>306.01981999999998</v>
      </c>
      <c r="P348" s="44">
        <v>56.501049369767443</v>
      </c>
      <c r="Q348" s="44">
        <v>56.501049369767443</v>
      </c>
      <c r="R348" s="44">
        <v>37.544291447081925</v>
      </c>
      <c r="S348" s="44">
        <v>37.544291447081925</v>
      </c>
      <c r="T348" s="44">
        <v>175.78104248372097</v>
      </c>
      <c r="U348" s="44">
        <v>175.78104248372097</v>
      </c>
      <c r="V348" s="44">
        <v>116.80446227981045</v>
      </c>
      <c r="W348" s="44">
        <v>116.80446227981045</v>
      </c>
      <c r="X348" s="44">
        <v>69.056838118604659</v>
      </c>
      <c r="Y348" s="44">
        <v>69.056838118604659</v>
      </c>
      <c r="Z348" s="44">
        <v>45.887467324211244</v>
      </c>
      <c r="AA348" s="44">
        <v>45.887467324211244</v>
      </c>
      <c r="AB348" s="44">
        <v>7.0689233907656455</v>
      </c>
      <c r="AC348" s="44">
        <v>16.415153005086985</v>
      </c>
      <c r="AD348" s="44">
        <v>6.6689193770024682</v>
      </c>
      <c r="AE348" s="44">
        <v>15.366714166712068</v>
      </c>
      <c r="AF348" s="44">
        <v>47.807555185326443</v>
      </c>
      <c r="AG348" s="44">
        <v>18.781539537092527</v>
      </c>
      <c r="AH348" s="44">
        <v>85.37063425951149</v>
      </c>
      <c r="AJ348" s="63" t="s">
        <v>63</v>
      </c>
      <c r="AK348" s="44">
        <v>0</v>
      </c>
      <c r="AL348" s="44">
        <v>0</v>
      </c>
      <c r="AM348" s="44">
        <v>306.01981999999998</v>
      </c>
      <c r="AN348" s="44">
        <v>306.01981999999998</v>
      </c>
      <c r="AO348" s="44">
        <v>0</v>
      </c>
      <c r="AP348" s="44">
        <v>0</v>
      </c>
      <c r="AQ348" s="44">
        <v>0</v>
      </c>
      <c r="AR348" s="44">
        <v>0</v>
      </c>
      <c r="AS348" s="44">
        <v>0</v>
      </c>
      <c r="AT348" s="44">
        <v>0</v>
      </c>
      <c r="AU348" s="44">
        <v>0</v>
      </c>
      <c r="AV348" s="44">
        <v>0</v>
      </c>
      <c r="AW348" s="44">
        <v>0</v>
      </c>
      <c r="AX348" s="44">
        <v>0</v>
      </c>
      <c r="AY348" s="44">
        <v>69.056838118604659</v>
      </c>
      <c r="AZ348" s="44">
        <v>0</v>
      </c>
      <c r="BA348" s="44">
        <v>0</v>
      </c>
      <c r="BB348" s="44">
        <v>0</v>
      </c>
      <c r="BC348" s="44">
        <v>69.056838118604659</v>
      </c>
      <c r="BD348" s="44">
        <v>69.056838118604659</v>
      </c>
      <c r="BE348" s="44">
        <v>0</v>
      </c>
      <c r="BF348" s="44">
        <v>0</v>
      </c>
      <c r="BG348" s="44">
        <v>0</v>
      </c>
      <c r="BH348" s="44">
        <v>69.056838118604659</v>
      </c>
      <c r="BI348" s="44">
        <v>45.887467324211244</v>
      </c>
      <c r="BJ348" s="44">
        <v>0</v>
      </c>
      <c r="BK348" s="44">
        <v>0</v>
      </c>
      <c r="BL348" s="44">
        <v>0</v>
      </c>
      <c r="BM348" s="44">
        <v>45.887467324211244</v>
      </c>
      <c r="BN348" s="44">
        <v>6.6689193770024682</v>
      </c>
      <c r="BO348" s="44">
        <v>18.781539537092527</v>
      </c>
      <c r="BP348" s="44">
        <v>0</v>
      </c>
      <c r="BQ348" s="44">
        <v>0</v>
      </c>
      <c r="BR348" s="44">
        <v>0</v>
      </c>
      <c r="BS348" s="44">
        <v>18.781539537092527</v>
      </c>
      <c r="BT348" s="64">
        <v>2018</v>
      </c>
      <c r="BU348" s="44">
        <v>0</v>
      </c>
      <c r="BV348" s="44">
        <v>0</v>
      </c>
      <c r="BW348" s="44">
        <v>306.01981999999998</v>
      </c>
      <c r="BX348" s="44">
        <v>0</v>
      </c>
      <c r="BY348" s="44">
        <v>0</v>
      </c>
      <c r="BZ348" s="44">
        <v>0</v>
      </c>
      <c r="CA348" s="44">
        <v>0</v>
      </c>
      <c r="CB348" s="44">
        <v>0</v>
      </c>
      <c r="CC348" s="44">
        <v>0</v>
      </c>
      <c r="CD348" s="44">
        <v>0</v>
      </c>
      <c r="CE348" s="44">
        <v>0</v>
      </c>
      <c r="CF348" s="44">
        <v>0</v>
      </c>
      <c r="CG348" s="44">
        <v>69.056838118604659</v>
      </c>
      <c r="CH348" s="44">
        <v>0</v>
      </c>
      <c r="CI348" s="44">
        <v>0</v>
      </c>
      <c r="CJ348" s="44">
        <v>0</v>
      </c>
      <c r="CK348" s="44">
        <v>0</v>
      </c>
      <c r="CL348" s="44">
        <v>0</v>
      </c>
      <c r="CM348" s="44">
        <v>0</v>
      </c>
      <c r="CN348" s="44">
        <v>0</v>
      </c>
      <c r="CO348" s="44">
        <v>0</v>
      </c>
      <c r="CP348" s="44">
        <v>0</v>
      </c>
      <c r="CQ348" s="44">
        <v>0</v>
      </c>
      <c r="CR348" s="44">
        <v>0</v>
      </c>
      <c r="CS348" s="44">
        <v>0</v>
      </c>
      <c r="CT348" s="44">
        <v>0</v>
      </c>
      <c r="CU348" s="44">
        <v>0</v>
      </c>
      <c r="CV348" s="44">
        <v>0</v>
      </c>
      <c r="CW348" s="44">
        <v>0</v>
      </c>
      <c r="CX348" s="44">
        <v>0</v>
      </c>
      <c r="CY348" s="44">
        <v>0</v>
      </c>
      <c r="CZ348" s="44">
        <v>0</v>
      </c>
      <c r="DA348" s="44">
        <v>0</v>
      </c>
      <c r="DB348" s="44">
        <v>0</v>
      </c>
      <c r="DC348" s="44">
        <v>0</v>
      </c>
      <c r="DD348" s="44">
        <v>0</v>
      </c>
      <c r="DE348" s="44">
        <v>0</v>
      </c>
      <c r="DF348" s="44">
        <v>0</v>
      </c>
      <c r="DG348" s="44">
        <v>0</v>
      </c>
      <c r="DH348" s="44">
        <v>0</v>
      </c>
      <c r="DI348" s="44">
        <v>0</v>
      </c>
      <c r="DJ348" s="44">
        <v>0</v>
      </c>
      <c r="DK348" s="44">
        <v>0</v>
      </c>
      <c r="DL348" s="44">
        <v>0</v>
      </c>
      <c r="DM348" s="44">
        <v>0</v>
      </c>
      <c r="DN348" s="44">
        <v>0</v>
      </c>
      <c r="DO348" s="44">
        <v>0</v>
      </c>
      <c r="DP348" s="44">
        <v>0</v>
      </c>
      <c r="DQ348" s="44">
        <v>0</v>
      </c>
      <c r="DR348" s="44">
        <v>0</v>
      </c>
      <c r="DS348" s="44">
        <v>0</v>
      </c>
      <c r="DT348" s="44">
        <v>0</v>
      </c>
      <c r="DU348" s="44">
        <v>18.781539537092527</v>
      </c>
      <c r="DV348" s="44">
        <v>0</v>
      </c>
      <c r="DW348" s="44">
        <v>0</v>
      </c>
      <c r="DX348" s="44">
        <v>0</v>
      </c>
      <c r="DY348" s="44">
        <v>0</v>
      </c>
      <c r="DZ348" s="44">
        <v>0</v>
      </c>
      <c r="EA348" s="44">
        <v>0</v>
      </c>
      <c r="EB348" s="44">
        <v>0</v>
      </c>
    </row>
    <row r="349" spans="2:132" x14ac:dyDescent="0.25">
      <c r="B349" s="41" t="s">
        <v>438</v>
      </c>
      <c r="C349" s="47" t="s">
        <v>101</v>
      </c>
      <c r="D349" s="46">
        <v>5</v>
      </c>
      <c r="E349" s="86" t="s">
        <v>52</v>
      </c>
      <c r="F349" s="43">
        <v>4620.2</v>
      </c>
      <c r="G349" s="43">
        <v>610.68815116279075</v>
      </c>
      <c r="H349" s="44">
        <v>610.68815116279075</v>
      </c>
      <c r="I349" s="44">
        <v>405.79518763422584</v>
      </c>
      <c r="J349" s="44">
        <v>405.79518763422584</v>
      </c>
      <c r="K349" s="44">
        <v>677.86384779069783</v>
      </c>
      <c r="L349" s="44">
        <v>677.86384779069783</v>
      </c>
      <c r="M349" s="44">
        <v>434.29879999999997</v>
      </c>
      <c r="N349" s="44">
        <v>3150.9764</v>
      </c>
      <c r="O349" s="44">
        <v>508.22199999999998</v>
      </c>
      <c r="P349" s="44">
        <v>122.01549260232561</v>
      </c>
      <c r="Q349" s="44">
        <v>122.01549260232561</v>
      </c>
      <c r="R349" s="44">
        <v>81.077878489318337</v>
      </c>
      <c r="S349" s="44">
        <v>81.077878489318337</v>
      </c>
      <c r="T349" s="44">
        <v>379.6037547627908</v>
      </c>
      <c r="U349" s="44">
        <v>379.6037547627908</v>
      </c>
      <c r="V349" s="44">
        <v>252.24228863343484</v>
      </c>
      <c r="W349" s="44">
        <v>252.24228863343484</v>
      </c>
      <c r="X349" s="44">
        <v>149.13004651395352</v>
      </c>
      <c r="Y349" s="44">
        <v>149.13004651395352</v>
      </c>
      <c r="Z349" s="44">
        <v>99.095184820277964</v>
      </c>
      <c r="AA349" s="44">
        <v>99.095184820277964</v>
      </c>
      <c r="AB349" s="44">
        <v>5.3565634435935197</v>
      </c>
      <c r="AC349" s="44">
        <v>12.491864140112851</v>
      </c>
      <c r="AD349" s="44">
        <v>5.1286245736533704</v>
      </c>
      <c r="AE349" s="44">
        <v>33.184820806775498</v>
      </c>
      <c r="AF349" s="44">
        <v>103.24166473219044</v>
      </c>
      <c r="AG349" s="44">
        <v>40.559225430503389</v>
      </c>
      <c r="AH349" s="44">
        <v>184.36011559319724</v>
      </c>
      <c r="AJ349" s="63" t="s">
        <v>63</v>
      </c>
      <c r="AK349" s="44">
        <v>0</v>
      </c>
      <c r="AL349" s="44">
        <v>0</v>
      </c>
      <c r="AM349" s="44">
        <v>508.22199999999998</v>
      </c>
      <c r="AN349" s="44">
        <v>508.22199999999998</v>
      </c>
      <c r="AO349" s="44">
        <v>0</v>
      </c>
      <c r="AP349" s="44">
        <v>0</v>
      </c>
      <c r="AQ349" s="44">
        <v>0</v>
      </c>
      <c r="AR349" s="44">
        <v>0</v>
      </c>
      <c r="AS349" s="44">
        <v>0</v>
      </c>
      <c r="AT349" s="44">
        <v>0</v>
      </c>
      <c r="AU349" s="44">
        <v>0</v>
      </c>
      <c r="AV349" s="44">
        <v>0</v>
      </c>
      <c r="AW349" s="44">
        <v>0</v>
      </c>
      <c r="AX349" s="44">
        <v>0</v>
      </c>
      <c r="AY349" s="44">
        <v>149.13004651395352</v>
      </c>
      <c r="AZ349" s="44">
        <v>0</v>
      </c>
      <c r="BA349" s="44">
        <v>0</v>
      </c>
      <c r="BB349" s="44">
        <v>0</v>
      </c>
      <c r="BC349" s="44">
        <v>149.13004651395352</v>
      </c>
      <c r="BD349" s="44">
        <v>149.13004651395352</v>
      </c>
      <c r="BE349" s="44">
        <v>0</v>
      </c>
      <c r="BF349" s="44">
        <v>0</v>
      </c>
      <c r="BG349" s="44">
        <v>0</v>
      </c>
      <c r="BH349" s="44">
        <v>149.13004651395352</v>
      </c>
      <c r="BI349" s="44">
        <v>99.095184820277964</v>
      </c>
      <c r="BJ349" s="44">
        <v>0</v>
      </c>
      <c r="BK349" s="44">
        <v>0</v>
      </c>
      <c r="BL349" s="44">
        <v>0</v>
      </c>
      <c r="BM349" s="44">
        <v>99.095184820277964</v>
      </c>
      <c r="BN349" s="44">
        <v>5.1286245736533704</v>
      </c>
      <c r="BO349" s="44">
        <v>40.559225430503389</v>
      </c>
      <c r="BP349" s="44">
        <v>0</v>
      </c>
      <c r="BQ349" s="44">
        <v>0</v>
      </c>
      <c r="BR349" s="44">
        <v>0</v>
      </c>
      <c r="BS349" s="44">
        <v>40.559225430503389</v>
      </c>
      <c r="BT349" s="64">
        <v>2018</v>
      </c>
      <c r="BU349" s="44">
        <v>0</v>
      </c>
      <c r="BV349" s="44">
        <v>0</v>
      </c>
      <c r="BW349" s="44">
        <v>508.22199999999998</v>
      </c>
      <c r="BX349" s="44">
        <v>0</v>
      </c>
      <c r="BY349" s="44">
        <v>0</v>
      </c>
      <c r="BZ349" s="44">
        <v>0</v>
      </c>
      <c r="CA349" s="44">
        <v>0</v>
      </c>
      <c r="CB349" s="44">
        <v>0</v>
      </c>
      <c r="CC349" s="44">
        <v>0</v>
      </c>
      <c r="CD349" s="44">
        <v>0</v>
      </c>
      <c r="CE349" s="44">
        <v>0</v>
      </c>
      <c r="CF349" s="44">
        <v>0</v>
      </c>
      <c r="CG349" s="44">
        <v>149.13004651395352</v>
      </c>
      <c r="CH349" s="44">
        <v>0</v>
      </c>
      <c r="CI349" s="44">
        <v>0</v>
      </c>
      <c r="CJ349" s="44">
        <v>0</v>
      </c>
      <c r="CK349" s="44">
        <v>0</v>
      </c>
      <c r="CL349" s="44">
        <v>0</v>
      </c>
      <c r="CM349" s="44">
        <v>0</v>
      </c>
      <c r="CN349" s="44">
        <v>0</v>
      </c>
      <c r="CO349" s="44">
        <v>0</v>
      </c>
      <c r="CP349" s="44">
        <v>0</v>
      </c>
      <c r="CQ349" s="44">
        <v>0</v>
      </c>
      <c r="CR349" s="44">
        <v>0</v>
      </c>
      <c r="CS349" s="44">
        <v>0</v>
      </c>
      <c r="CT349" s="44">
        <v>0</v>
      </c>
      <c r="CU349" s="44">
        <v>0</v>
      </c>
      <c r="CV349" s="44">
        <v>0</v>
      </c>
      <c r="CW349" s="44">
        <v>0</v>
      </c>
      <c r="CX349" s="44">
        <v>0</v>
      </c>
      <c r="CY349" s="44">
        <v>0</v>
      </c>
      <c r="CZ349" s="44">
        <v>0</v>
      </c>
      <c r="DA349" s="44">
        <v>0</v>
      </c>
      <c r="DB349" s="44">
        <v>0</v>
      </c>
      <c r="DC349" s="44">
        <v>0</v>
      </c>
      <c r="DD349" s="44">
        <v>0</v>
      </c>
      <c r="DE349" s="44">
        <v>0</v>
      </c>
      <c r="DF349" s="44">
        <v>0</v>
      </c>
      <c r="DG349" s="44">
        <v>0</v>
      </c>
      <c r="DH349" s="44">
        <v>0</v>
      </c>
      <c r="DI349" s="44">
        <v>0</v>
      </c>
      <c r="DJ349" s="44">
        <v>0</v>
      </c>
      <c r="DK349" s="44">
        <v>0</v>
      </c>
      <c r="DL349" s="44">
        <v>0</v>
      </c>
      <c r="DM349" s="44">
        <v>0</v>
      </c>
      <c r="DN349" s="44">
        <v>0</v>
      </c>
      <c r="DO349" s="44">
        <v>0</v>
      </c>
      <c r="DP349" s="44">
        <v>0</v>
      </c>
      <c r="DQ349" s="44">
        <v>0</v>
      </c>
      <c r="DR349" s="44">
        <v>0</v>
      </c>
      <c r="DS349" s="44">
        <v>0</v>
      </c>
      <c r="DT349" s="44">
        <v>0</v>
      </c>
      <c r="DU349" s="44">
        <v>40.559225430503389</v>
      </c>
      <c r="DV349" s="44">
        <v>0</v>
      </c>
      <c r="DW349" s="44">
        <v>0</v>
      </c>
      <c r="DX349" s="44">
        <v>0</v>
      </c>
      <c r="DY349" s="44">
        <v>0</v>
      </c>
      <c r="DZ349" s="44">
        <v>0</v>
      </c>
      <c r="EA349" s="44">
        <v>0</v>
      </c>
      <c r="EB349" s="44">
        <v>0</v>
      </c>
    </row>
    <row r="350" spans="2:132" x14ac:dyDescent="0.25">
      <c r="B350" s="41" t="s">
        <v>439</v>
      </c>
      <c r="C350" s="47" t="s">
        <v>101</v>
      </c>
      <c r="D350" s="46">
        <v>5</v>
      </c>
      <c r="E350" s="86" t="s">
        <v>52</v>
      </c>
      <c r="F350" s="43">
        <v>2907.89</v>
      </c>
      <c r="G350" s="43">
        <v>573.72936046511632</v>
      </c>
      <c r="H350" s="44">
        <v>573.72936046511632</v>
      </c>
      <c r="I350" s="44">
        <v>381.23650022995861</v>
      </c>
      <c r="J350" s="44">
        <v>381.23650022995861</v>
      </c>
      <c r="K350" s="44">
        <v>590.9412412790698</v>
      </c>
      <c r="L350" s="44">
        <v>590.9412412790698</v>
      </c>
      <c r="M350" s="44">
        <v>284.97321999999997</v>
      </c>
      <c r="N350" s="44">
        <v>2058.7861199999998</v>
      </c>
      <c r="O350" s="44">
        <v>328.59156999999999</v>
      </c>
      <c r="P350" s="44">
        <v>106.36942343023256</v>
      </c>
      <c r="Q350" s="44">
        <v>106.36942343023256</v>
      </c>
      <c r="R350" s="44">
        <v>70.681247142634319</v>
      </c>
      <c r="S350" s="44">
        <v>70.681247142634319</v>
      </c>
      <c r="T350" s="44">
        <v>330.92709511627913</v>
      </c>
      <c r="U350" s="44">
        <v>330.92709511627913</v>
      </c>
      <c r="V350" s="44">
        <v>219.89721333264018</v>
      </c>
      <c r="W350" s="44">
        <v>219.89721333264018</v>
      </c>
      <c r="X350" s="44">
        <v>130.00707308139536</v>
      </c>
      <c r="Y350" s="44">
        <v>130.00707308139536</v>
      </c>
      <c r="Z350" s="44">
        <v>86.38819095210863</v>
      </c>
      <c r="AA350" s="44">
        <v>86.38819095210863</v>
      </c>
      <c r="AB350" s="44">
        <v>4.0318080328283648</v>
      </c>
      <c r="AC350" s="44">
        <v>9.3624929975154281</v>
      </c>
      <c r="AD350" s="44">
        <v>3.8036630513788929</v>
      </c>
      <c r="AE350" s="44">
        <v>28.929525100200401</v>
      </c>
      <c r="AF350" s="44">
        <v>90.002966978401261</v>
      </c>
      <c r="AG350" s="44">
        <v>35.35830845580049</v>
      </c>
      <c r="AH350" s="44">
        <v>160.71958389000221</v>
      </c>
      <c r="AJ350" s="63" t="s">
        <v>63</v>
      </c>
      <c r="AK350" s="44">
        <v>0</v>
      </c>
      <c r="AL350" s="44">
        <v>0</v>
      </c>
      <c r="AM350" s="44">
        <v>328.59156999999999</v>
      </c>
      <c r="AN350" s="44">
        <v>328.59156999999999</v>
      </c>
      <c r="AO350" s="44">
        <v>0</v>
      </c>
      <c r="AP350" s="44">
        <v>0</v>
      </c>
      <c r="AQ350" s="44">
        <v>0</v>
      </c>
      <c r="AR350" s="44">
        <v>0</v>
      </c>
      <c r="AS350" s="44">
        <v>0</v>
      </c>
      <c r="AT350" s="44">
        <v>0</v>
      </c>
      <c r="AU350" s="44">
        <v>0</v>
      </c>
      <c r="AV350" s="44">
        <v>0</v>
      </c>
      <c r="AW350" s="44">
        <v>0</v>
      </c>
      <c r="AX350" s="44">
        <v>0</v>
      </c>
      <c r="AY350" s="44">
        <v>130.00707308139536</v>
      </c>
      <c r="AZ350" s="44">
        <v>0</v>
      </c>
      <c r="BA350" s="44">
        <v>0</v>
      </c>
      <c r="BB350" s="44">
        <v>0</v>
      </c>
      <c r="BC350" s="44">
        <v>130.00707308139536</v>
      </c>
      <c r="BD350" s="44">
        <v>130.00707308139536</v>
      </c>
      <c r="BE350" s="44">
        <v>0</v>
      </c>
      <c r="BF350" s="44">
        <v>0</v>
      </c>
      <c r="BG350" s="44">
        <v>0</v>
      </c>
      <c r="BH350" s="44">
        <v>130.00707308139536</v>
      </c>
      <c r="BI350" s="44">
        <v>86.38819095210863</v>
      </c>
      <c r="BJ350" s="44">
        <v>0</v>
      </c>
      <c r="BK350" s="44">
        <v>0</v>
      </c>
      <c r="BL350" s="44">
        <v>0</v>
      </c>
      <c r="BM350" s="44">
        <v>86.38819095210863</v>
      </c>
      <c r="BN350" s="44">
        <v>3.8036630513788929</v>
      </c>
      <c r="BO350" s="44">
        <v>35.35830845580049</v>
      </c>
      <c r="BP350" s="44">
        <v>0</v>
      </c>
      <c r="BQ350" s="44">
        <v>0</v>
      </c>
      <c r="BR350" s="44">
        <v>0</v>
      </c>
      <c r="BS350" s="44">
        <v>35.35830845580049</v>
      </c>
      <c r="BT350" s="64">
        <v>2018</v>
      </c>
      <c r="BU350" s="44">
        <v>0</v>
      </c>
      <c r="BV350" s="44">
        <v>0</v>
      </c>
      <c r="BW350" s="44">
        <v>328.59156999999999</v>
      </c>
      <c r="BX350" s="44">
        <v>0</v>
      </c>
      <c r="BY350" s="44">
        <v>0</v>
      </c>
      <c r="BZ350" s="44">
        <v>0</v>
      </c>
      <c r="CA350" s="44">
        <v>0</v>
      </c>
      <c r="CB350" s="44">
        <v>0</v>
      </c>
      <c r="CC350" s="44">
        <v>0</v>
      </c>
      <c r="CD350" s="44">
        <v>0</v>
      </c>
      <c r="CE350" s="44">
        <v>0</v>
      </c>
      <c r="CF350" s="44">
        <v>0</v>
      </c>
      <c r="CG350" s="44">
        <v>130.00707308139536</v>
      </c>
      <c r="CH350" s="44">
        <v>0</v>
      </c>
      <c r="CI350" s="44">
        <v>0</v>
      </c>
      <c r="CJ350" s="44">
        <v>0</v>
      </c>
      <c r="CK350" s="44">
        <v>0</v>
      </c>
      <c r="CL350" s="44">
        <v>0</v>
      </c>
      <c r="CM350" s="44">
        <v>0</v>
      </c>
      <c r="CN350" s="44">
        <v>0</v>
      </c>
      <c r="CO350" s="44">
        <v>0</v>
      </c>
      <c r="CP350" s="44">
        <v>0</v>
      </c>
      <c r="CQ350" s="44">
        <v>0</v>
      </c>
      <c r="CR350" s="44">
        <v>0</v>
      </c>
      <c r="CS350" s="44">
        <v>0</v>
      </c>
      <c r="CT350" s="44">
        <v>0</v>
      </c>
      <c r="CU350" s="44">
        <v>0</v>
      </c>
      <c r="CV350" s="44">
        <v>0</v>
      </c>
      <c r="CW350" s="44">
        <v>0</v>
      </c>
      <c r="CX350" s="44">
        <v>0</v>
      </c>
      <c r="CY350" s="44">
        <v>0</v>
      </c>
      <c r="CZ350" s="44">
        <v>0</v>
      </c>
      <c r="DA350" s="44">
        <v>0</v>
      </c>
      <c r="DB350" s="44">
        <v>0</v>
      </c>
      <c r="DC350" s="44">
        <v>0</v>
      </c>
      <c r="DD350" s="44">
        <v>0</v>
      </c>
      <c r="DE350" s="44">
        <v>0</v>
      </c>
      <c r="DF350" s="44">
        <v>0</v>
      </c>
      <c r="DG350" s="44">
        <v>0</v>
      </c>
      <c r="DH350" s="44">
        <v>0</v>
      </c>
      <c r="DI350" s="44">
        <v>0</v>
      </c>
      <c r="DJ350" s="44">
        <v>0</v>
      </c>
      <c r="DK350" s="44">
        <v>0</v>
      </c>
      <c r="DL350" s="44">
        <v>0</v>
      </c>
      <c r="DM350" s="44">
        <v>0</v>
      </c>
      <c r="DN350" s="44">
        <v>0</v>
      </c>
      <c r="DO350" s="44">
        <v>0</v>
      </c>
      <c r="DP350" s="44">
        <v>0</v>
      </c>
      <c r="DQ350" s="44">
        <v>0</v>
      </c>
      <c r="DR350" s="44">
        <v>0</v>
      </c>
      <c r="DS350" s="44">
        <v>0</v>
      </c>
      <c r="DT350" s="44">
        <v>0</v>
      </c>
      <c r="DU350" s="44">
        <v>35.35830845580049</v>
      </c>
      <c r="DV350" s="44">
        <v>0</v>
      </c>
      <c r="DW350" s="44">
        <v>0</v>
      </c>
      <c r="DX350" s="44">
        <v>0</v>
      </c>
      <c r="DY350" s="44">
        <v>0</v>
      </c>
      <c r="DZ350" s="44">
        <v>0</v>
      </c>
      <c r="EA350" s="44">
        <v>0</v>
      </c>
      <c r="EB350" s="44">
        <v>0</v>
      </c>
    </row>
    <row r="351" spans="2:132" ht="30" x14ac:dyDescent="0.25">
      <c r="B351" s="41" t="s">
        <v>440</v>
      </c>
      <c r="C351" s="50">
        <v>1</v>
      </c>
      <c r="D351" s="46">
        <v>5</v>
      </c>
      <c r="E351" s="86" t="s">
        <v>52</v>
      </c>
      <c r="F351" s="43">
        <v>1775.26</v>
      </c>
      <c r="G351" s="43">
        <v>296.40813953488373</v>
      </c>
      <c r="H351" s="44">
        <v>296.40813953488373</v>
      </c>
      <c r="I351" s="44">
        <v>196.95976804175248</v>
      </c>
      <c r="J351" s="44">
        <v>196.95976804175248</v>
      </c>
      <c r="K351" s="44">
        <v>305.30038372093026</v>
      </c>
      <c r="L351" s="44">
        <v>305.30038372093026</v>
      </c>
      <c r="M351" s="44">
        <v>209.48068000000001</v>
      </c>
      <c r="N351" s="44">
        <v>1292.3892800000001</v>
      </c>
      <c r="O351" s="44">
        <v>236.10957999999999</v>
      </c>
      <c r="P351" s="44">
        <v>54.954069069767442</v>
      </c>
      <c r="Q351" s="44">
        <v>54.954069069767442</v>
      </c>
      <c r="R351" s="44">
        <v>36.516340994940911</v>
      </c>
      <c r="S351" s="44">
        <v>36.516340994940911</v>
      </c>
      <c r="T351" s="44">
        <v>170.96821488372095</v>
      </c>
      <c r="U351" s="44">
        <v>170.96821488372095</v>
      </c>
      <c r="V351" s="44">
        <v>113.60639420648285</v>
      </c>
      <c r="W351" s="44">
        <v>113.60639420648285</v>
      </c>
      <c r="X351" s="44">
        <v>67.166084418604655</v>
      </c>
      <c r="Y351" s="44">
        <v>67.166084418604655</v>
      </c>
      <c r="Z351" s="44">
        <v>44.631083438261115</v>
      </c>
      <c r="AA351" s="44">
        <v>44.631083438261115</v>
      </c>
      <c r="AB351" s="44">
        <v>5.7366284324330881</v>
      </c>
      <c r="AC351" s="44">
        <v>11.376025874485954</v>
      </c>
      <c r="AD351" s="44">
        <v>5.2902497947784335</v>
      </c>
      <c r="AE351" s="44">
        <v>14.945978545749346</v>
      </c>
      <c r="AF351" s="44">
        <v>46.498599920109079</v>
      </c>
      <c r="AG351" s="44">
        <v>18.267307111471425</v>
      </c>
      <c r="AH351" s="44">
        <v>83.033214143051921</v>
      </c>
      <c r="AJ351" s="63" t="s">
        <v>63</v>
      </c>
      <c r="AK351" s="44">
        <v>0</v>
      </c>
      <c r="AL351" s="44">
        <v>0</v>
      </c>
      <c r="AM351" s="44">
        <v>236.10957999999999</v>
      </c>
      <c r="AN351" s="44">
        <v>236.10957999999999</v>
      </c>
      <c r="AO351" s="44">
        <v>0</v>
      </c>
      <c r="AP351" s="44">
        <v>0</v>
      </c>
      <c r="AQ351" s="44">
        <v>0</v>
      </c>
      <c r="AR351" s="44">
        <v>0</v>
      </c>
      <c r="AS351" s="44">
        <v>0</v>
      </c>
      <c r="AT351" s="44">
        <v>0</v>
      </c>
      <c r="AU351" s="44">
        <v>0</v>
      </c>
      <c r="AV351" s="44">
        <v>0</v>
      </c>
      <c r="AW351" s="44">
        <v>0</v>
      </c>
      <c r="AX351" s="44">
        <v>0</v>
      </c>
      <c r="AY351" s="44">
        <v>67.166084418604655</v>
      </c>
      <c r="AZ351" s="44">
        <v>0</v>
      </c>
      <c r="BA351" s="44">
        <v>0</v>
      </c>
      <c r="BB351" s="44">
        <v>0</v>
      </c>
      <c r="BC351" s="44">
        <v>67.166084418604655</v>
      </c>
      <c r="BD351" s="44">
        <v>67.166084418604655</v>
      </c>
      <c r="BE351" s="44">
        <v>0</v>
      </c>
      <c r="BF351" s="44">
        <v>0</v>
      </c>
      <c r="BG351" s="44">
        <v>0</v>
      </c>
      <c r="BH351" s="44">
        <v>67.166084418604655</v>
      </c>
      <c r="BI351" s="44">
        <v>44.631083438261115</v>
      </c>
      <c r="BJ351" s="44">
        <v>0</v>
      </c>
      <c r="BK351" s="44">
        <v>0</v>
      </c>
      <c r="BL351" s="44">
        <v>0</v>
      </c>
      <c r="BM351" s="44">
        <v>44.631083438261115</v>
      </c>
      <c r="BN351" s="44">
        <v>5.2902497947784335</v>
      </c>
      <c r="BO351" s="44">
        <v>18.267307111471425</v>
      </c>
      <c r="BP351" s="44">
        <v>0</v>
      </c>
      <c r="BQ351" s="44">
        <v>0</v>
      </c>
      <c r="BR351" s="44">
        <v>0</v>
      </c>
      <c r="BS351" s="44">
        <v>18.267307111471425</v>
      </c>
      <c r="BT351" s="64">
        <v>2018</v>
      </c>
      <c r="BU351" s="44">
        <v>0</v>
      </c>
      <c r="BV351" s="44">
        <v>0</v>
      </c>
      <c r="BW351" s="44">
        <v>236.10957999999999</v>
      </c>
      <c r="BX351" s="44">
        <v>0</v>
      </c>
      <c r="BY351" s="44">
        <v>0</v>
      </c>
      <c r="BZ351" s="44">
        <v>0</v>
      </c>
      <c r="CA351" s="44">
        <v>0</v>
      </c>
      <c r="CB351" s="44">
        <v>0</v>
      </c>
      <c r="CC351" s="44">
        <v>0</v>
      </c>
      <c r="CD351" s="44">
        <v>0</v>
      </c>
      <c r="CE351" s="44">
        <v>0</v>
      </c>
      <c r="CF351" s="44">
        <v>0</v>
      </c>
      <c r="CG351" s="44">
        <v>67.166084418604655</v>
      </c>
      <c r="CH351" s="44">
        <v>0</v>
      </c>
      <c r="CI351" s="44">
        <v>0</v>
      </c>
      <c r="CJ351" s="44">
        <v>0</v>
      </c>
      <c r="CK351" s="44">
        <v>0</v>
      </c>
      <c r="CL351" s="44">
        <v>0</v>
      </c>
      <c r="CM351" s="44">
        <v>0</v>
      </c>
      <c r="CN351" s="44">
        <v>0</v>
      </c>
      <c r="CO351" s="44">
        <v>0</v>
      </c>
      <c r="CP351" s="44">
        <v>0</v>
      </c>
      <c r="CQ351" s="44">
        <v>0</v>
      </c>
      <c r="CR351" s="44">
        <v>0</v>
      </c>
      <c r="CS351" s="44">
        <v>0</v>
      </c>
      <c r="CT351" s="44">
        <v>0</v>
      </c>
      <c r="CU351" s="44">
        <v>0</v>
      </c>
      <c r="CV351" s="44">
        <v>0</v>
      </c>
      <c r="CW351" s="44">
        <v>0</v>
      </c>
      <c r="CX351" s="44">
        <v>0</v>
      </c>
      <c r="CY351" s="44">
        <v>0</v>
      </c>
      <c r="CZ351" s="44">
        <v>0</v>
      </c>
      <c r="DA351" s="44">
        <v>0</v>
      </c>
      <c r="DB351" s="44">
        <v>0</v>
      </c>
      <c r="DC351" s="44">
        <v>0</v>
      </c>
      <c r="DD351" s="44">
        <v>0</v>
      </c>
      <c r="DE351" s="44">
        <v>0</v>
      </c>
      <c r="DF351" s="44">
        <v>0</v>
      </c>
      <c r="DG351" s="44">
        <v>0</v>
      </c>
      <c r="DH351" s="44">
        <v>0</v>
      </c>
      <c r="DI351" s="44">
        <v>0</v>
      </c>
      <c r="DJ351" s="44">
        <v>0</v>
      </c>
      <c r="DK351" s="44">
        <v>0</v>
      </c>
      <c r="DL351" s="44">
        <v>0</v>
      </c>
      <c r="DM351" s="44">
        <v>0</v>
      </c>
      <c r="DN351" s="44">
        <v>0</v>
      </c>
      <c r="DO351" s="44">
        <v>0</v>
      </c>
      <c r="DP351" s="44">
        <v>0</v>
      </c>
      <c r="DQ351" s="44">
        <v>0</v>
      </c>
      <c r="DR351" s="44">
        <v>0</v>
      </c>
      <c r="DS351" s="44">
        <v>0</v>
      </c>
      <c r="DT351" s="44">
        <v>0</v>
      </c>
      <c r="DU351" s="44">
        <v>18.267307111471425</v>
      </c>
      <c r="DV351" s="44">
        <v>0</v>
      </c>
      <c r="DW351" s="44">
        <v>0</v>
      </c>
      <c r="DX351" s="44">
        <v>0</v>
      </c>
      <c r="DY351" s="44">
        <v>0</v>
      </c>
      <c r="DZ351" s="44">
        <v>0</v>
      </c>
      <c r="EA351" s="44">
        <v>0</v>
      </c>
      <c r="EB351" s="44">
        <v>0</v>
      </c>
    </row>
    <row r="352" spans="2:132" ht="30" x14ac:dyDescent="0.25">
      <c r="B352" s="41" t="s">
        <v>441</v>
      </c>
      <c r="C352" s="50">
        <v>1</v>
      </c>
      <c r="D352" s="46">
        <v>5</v>
      </c>
      <c r="E352" s="86" t="s">
        <v>52</v>
      </c>
      <c r="F352" s="43">
        <v>2721.53</v>
      </c>
      <c r="G352" s="43">
        <v>423.85465116279067</v>
      </c>
      <c r="H352" s="44">
        <v>423.85465116279067</v>
      </c>
      <c r="I352" s="44">
        <v>281.64649563078643</v>
      </c>
      <c r="J352" s="44">
        <v>281.64649563078643</v>
      </c>
      <c r="K352" s="44">
        <v>436.57029069767441</v>
      </c>
      <c r="L352" s="44">
        <v>436.57029069767441</v>
      </c>
      <c r="M352" s="44">
        <v>287.57500333333337</v>
      </c>
      <c r="N352" s="44">
        <v>1887.8346433333334</v>
      </c>
      <c r="O352" s="44">
        <v>331.11948333333339</v>
      </c>
      <c r="P352" s="44">
        <v>78.582652325581392</v>
      </c>
      <c r="Q352" s="44">
        <v>78.582652325581392</v>
      </c>
      <c r="R352" s="44">
        <v>52.217260289947809</v>
      </c>
      <c r="S352" s="44">
        <v>52.217260289947809</v>
      </c>
      <c r="T352" s="44">
        <v>244.47936279069768</v>
      </c>
      <c r="U352" s="44">
        <v>244.47936279069768</v>
      </c>
      <c r="V352" s="44">
        <v>162.45369867983763</v>
      </c>
      <c r="W352" s="44">
        <v>162.45369867983763</v>
      </c>
      <c r="X352" s="44">
        <v>96.045463953488365</v>
      </c>
      <c r="Y352" s="44">
        <v>96.045463953488365</v>
      </c>
      <c r="Z352" s="44">
        <v>63.821095909936204</v>
      </c>
      <c r="AA352" s="44">
        <v>63.821095909936204</v>
      </c>
      <c r="AB352" s="44">
        <v>5.5072786610501963</v>
      </c>
      <c r="AC352" s="44">
        <v>11.620755074674303</v>
      </c>
      <c r="AD352" s="44">
        <v>5.1882450248207341</v>
      </c>
      <c r="AE352" s="44">
        <v>21.37229609394582</v>
      </c>
      <c r="AF352" s="44">
        <v>66.49158784783144</v>
      </c>
      <c r="AG352" s="44">
        <v>26.121695225933777</v>
      </c>
      <c r="AH352" s="44">
        <v>118.73497829969899</v>
      </c>
      <c r="AJ352" s="63" t="s">
        <v>63</v>
      </c>
      <c r="AK352" s="44">
        <v>0</v>
      </c>
      <c r="AL352" s="44">
        <v>0</v>
      </c>
      <c r="AM352" s="44">
        <v>331.11948333333339</v>
      </c>
      <c r="AN352" s="44">
        <v>331.11948333333339</v>
      </c>
      <c r="AO352" s="44">
        <v>0</v>
      </c>
      <c r="AP352" s="44">
        <v>0</v>
      </c>
      <c r="AQ352" s="44">
        <v>0</v>
      </c>
      <c r="AR352" s="44">
        <v>0</v>
      </c>
      <c r="AS352" s="44">
        <v>0</v>
      </c>
      <c r="AT352" s="44">
        <v>0</v>
      </c>
      <c r="AU352" s="44">
        <v>0</v>
      </c>
      <c r="AV352" s="44">
        <v>0</v>
      </c>
      <c r="AW352" s="44">
        <v>0</v>
      </c>
      <c r="AX352" s="44">
        <v>0</v>
      </c>
      <c r="AY352" s="44">
        <v>96.045463953488365</v>
      </c>
      <c r="AZ352" s="44">
        <v>0</v>
      </c>
      <c r="BA352" s="44">
        <v>0</v>
      </c>
      <c r="BB352" s="44">
        <v>0</v>
      </c>
      <c r="BC352" s="44">
        <v>96.045463953488365</v>
      </c>
      <c r="BD352" s="44">
        <v>96.045463953488365</v>
      </c>
      <c r="BE352" s="44">
        <v>0</v>
      </c>
      <c r="BF352" s="44">
        <v>0</v>
      </c>
      <c r="BG352" s="44">
        <v>0</v>
      </c>
      <c r="BH352" s="44">
        <v>96.045463953488365</v>
      </c>
      <c r="BI352" s="44">
        <v>63.821095909936204</v>
      </c>
      <c r="BJ352" s="44">
        <v>0</v>
      </c>
      <c r="BK352" s="44">
        <v>0</v>
      </c>
      <c r="BL352" s="44">
        <v>0</v>
      </c>
      <c r="BM352" s="44">
        <v>63.821095909936204</v>
      </c>
      <c r="BN352" s="44">
        <v>5.1882450248207341</v>
      </c>
      <c r="BO352" s="44">
        <v>26.121695225933777</v>
      </c>
      <c r="BP352" s="44">
        <v>0</v>
      </c>
      <c r="BQ352" s="44">
        <v>0</v>
      </c>
      <c r="BR352" s="44">
        <v>0</v>
      </c>
      <c r="BS352" s="44">
        <v>26.121695225933777</v>
      </c>
      <c r="BT352" s="64">
        <v>2018</v>
      </c>
      <c r="BU352" s="44">
        <v>0</v>
      </c>
      <c r="BV352" s="44">
        <v>0</v>
      </c>
      <c r="BW352" s="44">
        <v>331.11948333333339</v>
      </c>
      <c r="BX352" s="44">
        <v>0</v>
      </c>
      <c r="BY352" s="44">
        <v>0</v>
      </c>
      <c r="BZ352" s="44">
        <v>0</v>
      </c>
      <c r="CA352" s="44">
        <v>0</v>
      </c>
      <c r="CB352" s="44">
        <v>0</v>
      </c>
      <c r="CC352" s="44">
        <v>0</v>
      </c>
      <c r="CD352" s="44">
        <v>0</v>
      </c>
      <c r="CE352" s="44">
        <v>0</v>
      </c>
      <c r="CF352" s="44">
        <v>0</v>
      </c>
      <c r="CG352" s="44">
        <v>96.045463953488365</v>
      </c>
      <c r="CH352" s="44">
        <v>0</v>
      </c>
      <c r="CI352" s="44">
        <v>0</v>
      </c>
      <c r="CJ352" s="44">
        <v>0</v>
      </c>
      <c r="CK352" s="44">
        <v>0</v>
      </c>
      <c r="CL352" s="44">
        <v>0</v>
      </c>
      <c r="CM352" s="44">
        <v>0</v>
      </c>
      <c r="CN352" s="44">
        <v>0</v>
      </c>
      <c r="CO352" s="44">
        <v>0</v>
      </c>
      <c r="CP352" s="44">
        <v>0</v>
      </c>
      <c r="CQ352" s="44">
        <v>0</v>
      </c>
      <c r="CR352" s="44">
        <v>0</v>
      </c>
      <c r="CS352" s="44">
        <v>0</v>
      </c>
      <c r="CT352" s="44">
        <v>0</v>
      </c>
      <c r="CU352" s="44">
        <v>0</v>
      </c>
      <c r="CV352" s="44">
        <v>0</v>
      </c>
      <c r="CW352" s="44">
        <v>0</v>
      </c>
      <c r="CX352" s="44">
        <v>0</v>
      </c>
      <c r="CY352" s="44">
        <v>0</v>
      </c>
      <c r="CZ352" s="44">
        <v>0</v>
      </c>
      <c r="DA352" s="44">
        <v>0</v>
      </c>
      <c r="DB352" s="44">
        <v>0</v>
      </c>
      <c r="DC352" s="44">
        <v>0</v>
      </c>
      <c r="DD352" s="44">
        <v>0</v>
      </c>
      <c r="DE352" s="44">
        <v>0</v>
      </c>
      <c r="DF352" s="44">
        <v>0</v>
      </c>
      <c r="DG352" s="44">
        <v>0</v>
      </c>
      <c r="DH352" s="44">
        <v>0</v>
      </c>
      <c r="DI352" s="44">
        <v>0</v>
      </c>
      <c r="DJ352" s="44">
        <v>0</v>
      </c>
      <c r="DK352" s="44">
        <v>0</v>
      </c>
      <c r="DL352" s="44">
        <v>0</v>
      </c>
      <c r="DM352" s="44">
        <v>0</v>
      </c>
      <c r="DN352" s="44">
        <v>0</v>
      </c>
      <c r="DO352" s="44">
        <v>0</v>
      </c>
      <c r="DP352" s="44">
        <v>0</v>
      </c>
      <c r="DQ352" s="44">
        <v>0</v>
      </c>
      <c r="DR352" s="44">
        <v>0</v>
      </c>
      <c r="DS352" s="44">
        <v>0</v>
      </c>
      <c r="DT352" s="44">
        <v>0</v>
      </c>
      <c r="DU352" s="44">
        <v>26.121695225933777</v>
      </c>
      <c r="DV352" s="44">
        <v>0</v>
      </c>
      <c r="DW352" s="44">
        <v>0</v>
      </c>
      <c r="DX352" s="44">
        <v>0</v>
      </c>
      <c r="DY352" s="44">
        <v>0</v>
      </c>
      <c r="DZ352" s="44">
        <v>0</v>
      </c>
      <c r="EA352" s="44">
        <v>0</v>
      </c>
      <c r="EB352" s="44">
        <v>0</v>
      </c>
    </row>
    <row r="353" spans="2:132" ht="30" x14ac:dyDescent="0.25">
      <c r="B353" s="41" t="s">
        <v>442</v>
      </c>
      <c r="C353" s="47" t="s">
        <v>101</v>
      </c>
      <c r="D353" s="46">
        <v>5</v>
      </c>
      <c r="E353" s="86" t="s">
        <v>52</v>
      </c>
      <c r="F353" s="43">
        <v>3107.18</v>
      </c>
      <c r="G353" s="43">
        <v>428.49069767441864</v>
      </c>
      <c r="H353" s="44">
        <v>428.49069767441864</v>
      </c>
      <c r="I353" s="44">
        <v>284.72709472294991</v>
      </c>
      <c r="J353" s="44">
        <v>284.72709472294991</v>
      </c>
      <c r="K353" s="44">
        <v>475.62467441860474</v>
      </c>
      <c r="L353" s="44">
        <v>475.62467441860474</v>
      </c>
      <c r="M353" s="44">
        <v>292.07491999999996</v>
      </c>
      <c r="N353" s="44">
        <v>2119.0967599999999</v>
      </c>
      <c r="O353" s="44">
        <v>341.78980000000001</v>
      </c>
      <c r="P353" s="44">
        <v>85.612441395348853</v>
      </c>
      <c r="Q353" s="44">
        <v>85.612441395348853</v>
      </c>
      <c r="R353" s="44">
        <v>56.888473525645395</v>
      </c>
      <c r="S353" s="44">
        <v>56.888473525645395</v>
      </c>
      <c r="T353" s="44">
        <v>266.34981767441866</v>
      </c>
      <c r="U353" s="44">
        <v>266.34981767441866</v>
      </c>
      <c r="V353" s="44">
        <v>176.98636207978566</v>
      </c>
      <c r="W353" s="44">
        <v>176.98636207978566</v>
      </c>
      <c r="X353" s="44">
        <v>104.63742837209304</v>
      </c>
      <c r="Y353" s="44">
        <v>104.63742837209304</v>
      </c>
      <c r="Z353" s="44">
        <v>69.530356531344367</v>
      </c>
      <c r="AA353" s="44">
        <v>69.530356531344367</v>
      </c>
      <c r="AB353" s="44">
        <v>5.1341669392540865</v>
      </c>
      <c r="AC353" s="44">
        <v>11.973220620494525</v>
      </c>
      <c r="AD353" s="44">
        <v>4.9156917503496587</v>
      </c>
      <c r="AE353" s="44">
        <v>23.28420322650954</v>
      </c>
      <c r="AF353" s="44">
        <v>72.439743371363008</v>
      </c>
      <c r="AG353" s="44">
        <v>28.458470610178324</v>
      </c>
      <c r="AH353" s="44">
        <v>129.35668459171967</v>
      </c>
      <c r="AJ353" s="63" t="s">
        <v>63</v>
      </c>
      <c r="AK353" s="44">
        <v>0</v>
      </c>
      <c r="AL353" s="44">
        <v>0</v>
      </c>
      <c r="AM353" s="44">
        <v>341.78980000000001</v>
      </c>
      <c r="AN353" s="44">
        <v>341.78980000000001</v>
      </c>
      <c r="AO353" s="44">
        <v>0</v>
      </c>
      <c r="AP353" s="44">
        <v>0</v>
      </c>
      <c r="AQ353" s="44">
        <v>0</v>
      </c>
      <c r="AR353" s="44">
        <v>0</v>
      </c>
      <c r="AS353" s="44">
        <v>0</v>
      </c>
      <c r="AT353" s="44">
        <v>0</v>
      </c>
      <c r="AU353" s="44">
        <v>0</v>
      </c>
      <c r="AV353" s="44">
        <v>0</v>
      </c>
      <c r="AW353" s="44">
        <v>0</v>
      </c>
      <c r="AX353" s="44">
        <v>0</v>
      </c>
      <c r="AY353" s="44">
        <v>104.63742837209304</v>
      </c>
      <c r="AZ353" s="44">
        <v>0</v>
      </c>
      <c r="BA353" s="44">
        <v>0</v>
      </c>
      <c r="BB353" s="44">
        <v>0</v>
      </c>
      <c r="BC353" s="44">
        <v>104.63742837209304</v>
      </c>
      <c r="BD353" s="44">
        <v>104.63742837209304</v>
      </c>
      <c r="BE353" s="44">
        <v>0</v>
      </c>
      <c r="BF353" s="44">
        <v>0</v>
      </c>
      <c r="BG353" s="44">
        <v>0</v>
      </c>
      <c r="BH353" s="44">
        <v>104.63742837209304</v>
      </c>
      <c r="BI353" s="44">
        <v>69.530356531344367</v>
      </c>
      <c r="BJ353" s="44">
        <v>0</v>
      </c>
      <c r="BK353" s="44">
        <v>0</v>
      </c>
      <c r="BL353" s="44">
        <v>0</v>
      </c>
      <c r="BM353" s="44">
        <v>69.530356531344367</v>
      </c>
      <c r="BN353" s="44">
        <v>4.9156917503496587</v>
      </c>
      <c r="BO353" s="44">
        <v>28.458470610178324</v>
      </c>
      <c r="BP353" s="44">
        <v>0</v>
      </c>
      <c r="BQ353" s="44">
        <v>0</v>
      </c>
      <c r="BR353" s="44">
        <v>0</v>
      </c>
      <c r="BS353" s="44">
        <v>28.458470610178324</v>
      </c>
      <c r="BT353" s="64">
        <v>2018</v>
      </c>
      <c r="BU353" s="44">
        <v>0</v>
      </c>
      <c r="BV353" s="44">
        <v>0</v>
      </c>
      <c r="BW353" s="44">
        <v>341.78980000000001</v>
      </c>
      <c r="BX353" s="44">
        <v>0</v>
      </c>
      <c r="BY353" s="44">
        <v>0</v>
      </c>
      <c r="BZ353" s="44">
        <v>0</v>
      </c>
      <c r="CA353" s="44">
        <v>0</v>
      </c>
      <c r="CB353" s="44">
        <v>0</v>
      </c>
      <c r="CC353" s="44">
        <v>0</v>
      </c>
      <c r="CD353" s="44">
        <v>0</v>
      </c>
      <c r="CE353" s="44">
        <v>0</v>
      </c>
      <c r="CF353" s="44">
        <v>0</v>
      </c>
      <c r="CG353" s="44">
        <v>104.63742837209304</v>
      </c>
      <c r="CH353" s="44">
        <v>0</v>
      </c>
      <c r="CI353" s="44">
        <v>0</v>
      </c>
      <c r="CJ353" s="44">
        <v>0</v>
      </c>
      <c r="CK353" s="44">
        <v>0</v>
      </c>
      <c r="CL353" s="44">
        <v>0</v>
      </c>
      <c r="CM353" s="44">
        <v>0</v>
      </c>
      <c r="CN353" s="44">
        <v>0</v>
      </c>
      <c r="CO353" s="44">
        <v>0</v>
      </c>
      <c r="CP353" s="44">
        <v>0</v>
      </c>
      <c r="CQ353" s="44">
        <v>0</v>
      </c>
      <c r="CR353" s="44">
        <v>0</v>
      </c>
      <c r="CS353" s="44">
        <v>0</v>
      </c>
      <c r="CT353" s="44">
        <v>0</v>
      </c>
      <c r="CU353" s="44">
        <v>0</v>
      </c>
      <c r="CV353" s="44">
        <v>0</v>
      </c>
      <c r="CW353" s="44">
        <v>0</v>
      </c>
      <c r="CX353" s="44">
        <v>0</v>
      </c>
      <c r="CY353" s="44">
        <v>0</v>
      </c>
      <c r="CZ353" s="44">
        <v>0</v>
      </c>
      <c r="DA353" s="44">
        <v>0</v>
      </c>
      <c r="DB353" s="44">
        <v>0</v>
      </c>
      <c r="DC353" s="44">
        <v>0</v>
      </c>
      <c r="DD353" s="44">
        <v>0</v>
      </c>
      <c r="DE353" s="44">
        <v>0</v>
      </c>
      <c r="DF353" s="44">
        <v>0</v>
      </c>
      <c r="DG353" s="44">
        <v>0</v>
      </c>
      <c r="DH353" s="44">
        <v>0</v>
      </c>
      <c r="DI353" s="44">
        <v>0</v>
      </c>
      <c r="DJ353" s="44">
        <v>0</v>
      </c>
      <c r="DK353" s="44">
        <v>0</v>
      </c>
      <c r="DL353" s="44">
        <v>0</v>
      </c>
      <c r="DM353" s="44">
        <v>0</v>
      </c>
      <c r="DN353" s="44">
        <v>0</v>
      </c>
      <c r="DO353" s="44">
        <v>0</v>
      </c>
      <c r="DP353" s="44">
        <v>0</v>
      </c>
      <c r="DQ353" s="44">
        <v>0</v>
      </c>
      <c r="DR353" s="44">
        <v>0</v>
      </c>
      <c r="DS353" s="44">
        <v>0</v>
      </c>
      <c r="DT353" s="44">
        <v>0</v>
      </c>
      <c r="DU353" s="44">
        <v>28.458470610178324</v>
      </c>
      <c r="DV353" s="44">
        <v>0</v>
      </c>
      <c r="DW353" s="44">
        <v>0</v>
      </c>
      <c r="DX353" s="44">
        <v>0</v>
      </c>
      <c r="DY353" s="44">
        <v>0</v>
      </c>
      <c r="DZ353" s="44">
        <v>0</v>
      </c>
      <c r="EA353" s="44">
        <v>0</v>
      </c>
      <c r="EB353" s="44">
        <v>0</v>
      </c>
    </row>
    <row r="354" spans="2:132" ht="30" x14ac:dyDescent="0.25">
      <c r="B354" s="41" t="s">
        <v>443</v>
      </c>
      <c r="C354" s="50">
        <v>1</v>
      </c>
      <c r="D354" s="46">
        <v>5</v>
      </c>
      <c r="E354" s="86" t="s">
        <v>52</v>
      </c>
      <c r="F354" s="43">
        <v>4383.4799999999996</v>
      </c>
      <c r="G354" s="43">
        <v>867.67790697674423</v>
      </c>
      <c r="H354" s="44">
        <v>867.67790697674423</v>
      </c>
      <c r="I354" s="44">
        <v>576.56189725849345</v>
      </c>
      <c r="J354" s="44">
        <v>576.56189725849345</v>
      </c>
      <c r="K354" s="44">
        <v>893.70824418604661</v>
      </c>
      <c r="L354" s="44">
        <v>893.70824418604661</v>
      </c>
      <c r="M354" s="44">
        <v>463.18771999999996</v>
      </c>
      <c r="N354" s="44">
        <v>3040.6739599999996</v>
      </c>
      <c r="O354" s="44">
        <v>533.32339999999999</v>
      </c>
      <c r="P354" s="44">
        <v>160.86748395348837</v>
      </c>
      <c r="Q354" s="44">
        <v>160.86748395348837</v>
      </c>
      <c r="R354" s="44">
        <v>106.89457575172469</v>
      </c>
      <c r="S354" s="44">
        <v>106.89457575172469</v>
      </c>
      <c r="T354" s="44">
        <v>500.47661674418617</v>
      </c>
      <c r="U354" s="44">
        <v>500.47661674418617</v>
      </c>
      <c r="V354" s="44">
        <v>332.56090233869912</v>
      </c>
      <c r="W354" s="44">
        <v>332.56090233869912</v>
      </c>
      <c r="X354" s="44">
        <v>196.61581372093025</v>
      </c>
      <c r="Y354" s="44">
        <v>196.61581372093025</v>
      </c>
      <c r="Z354" s="44">
        <v>130.64892591877464</v>
      </c>
      <c r="AA354" s="44">
        <v>130.64892591877464</v>
      </c>
      <c r="AB354" s="44">
        <v>4.3331265103274115</v>
      </c>
      <c r="AC354" s="44">
        <v>9.1432093749348891</v>
      </c>
      <c r="AD354" s="44">
        <v>4.0821108650489091</v>
      </c>
      <c r="AE354" s="44">
        <v>43.751482002635427</v>
      </c>
      <c r="AF354" s="44">
        <v>136.11572178597692</v>
      </c>
      <c r="AG354" s="44">
        <v>53.47403355877664</v>
      </c>
      <c r="AH354" s="44">
        <v>243.06378890353017</v>
      </c>
      <c r="AJ354" s="63" t="s">
        <v>63</v>
      </c>
      <c r="AK354" s="44">
        <v>0</v>
      </c>
      <c r="AL354" s="44">
        <v>0</v>
      </c>
      <c r="AM354" s="44">
        <v>533.32339999999999</v>
      </c>
      <c r="AN354" s="44">
        <v>533.32339999999999</v>
      </c>
      <c r="AO354" s="44">
        <v>0</v>
      </c>
      <c r="AP354" s="44">
        <v>0</v>
      </c>
      <c r="AQ354" s="44">
        <v>0</v>
      </c>
      <c r="AR354" s="44">
        <v>0</v>
      </c>
      <c r="AS354" s="44">
        <v>0</v>
      </c>
      <c r="AT354" s="44">
        <v>0</v>
      </c>
      <c r="AU354" s="44">
        <v>0</v>
      </c>
      <c r="AV354" s="44">
        <v>0</v>
      </c>
      <c r="AW354" s="44">
        <v>0</v>
      </c>
      <c r="AX354" s="44">
        <v>0</v>
      </c>
      <c r="AY354" s="44">
        <v>196.61581372093025</v>
      </c>
      <c r="AZ354" s="44">
        <v>0</v>
      </c>
      <c r="BA354" s="44">
        <v>0</v>
      </c>
      <c r="BB354" s="44">
        <v>0</v>
      </c>
      <c r="BC354" s="44">
        <v>196.61581372093025</v>
      </c>
      <c r="BD354" s="44">
        <v>196.61581372093025</v>
      </c>
      <c r="BE354" s="44">
        <v>0</v>
      </c>
      <c r="BF354" s="44">
        <v>0</v>
      </c>
      <c r="BG354" s="44">
        <v>0</v>
      </c>
      <c r="BH354" s="44">
        <v>196.61581372093025</v>
      </c>
      <c r="BI354" s="44">
        <v>130.64892591877464</v>
      </c>
      <c r="BJ354" s="44">
        <v>0</v>
      </c>
      <c r="BK354" s="44">
        <v>0</v>
      </c>
      <c r="BL354" s="44">
        <v>0</v>
      </c>
      <c r="BM354" s="44">
        <v>130.64892591877464</v>
      </c>
      <c r="BN354" s="44">
        <v>4.0821108650489091</v>
      </c>
      <c r="BO354" s="44">
        <v>53.47403355877664</v>
      </c>
      <c r="BP354" s="44">
        <v>0</v>
      </c>
      <c r="BQ354" s="44">
        <v>0</v>
      </c>
      <c r="BR354" s="44">
        <v>0</v>
      </c>
      <c r="BS354" s="44">
        <v>53.47403355877664</v>
      </c>
      <c r="BT354" s="64">
        <v>2018</v>
      </c>
      <c r="BU354" s="44">
        <v>0</v>
      </c>
      <c r="BV354" s="44">
        <v>0</v>
      </c>
      <c r="BW354" s="44">
        <v>533.32339999999999</v>
      </c>
      <c r="BX354" s="44">
        <v>0</v>
      </c>
      <c r="BY354" s="44">
        <v>0</v>
      </c>
      <c r="BZ354" s="44">
        <v>0</v>
      </c>
      <c r="CA354" s="44">
        <v>0</v>
      </c>
      <c r="CB354" s="44">
        <v>0</v>
      </c>
      <c r="CC354" s="44">
        <v>0</v>
      </c>
      <c r="CD354" s="44">
        <v>0</v>
      </c>
      <c r="CE354" s="44">
        <v>0</v>
      </c>
      <c r="CF354" s="44">
        <v>0</v>
      </c>
      <c r="CG354" s="44">
        <v>196.61581372093025</v>
      </c>
      <c r="CH354" s="44">
        <v>0</v>
      </c>
      <c r="CI354" s="44">
        <v>0</v>
      </c>
      <c r="CJ354" s="44">
        <v>0</v>
      </c>
      <c r="CK354" s="44">
        <v>0</v>
      </c>
      <c r="CL354" s="44">
        <v>0</v>
      </c>
      <c r="CM354" s="44">
        <v>0</v>
      </c>
      <c r="CN354" s="44">
        <v>0</v>
      </c>
      <c r="CO354" s="44">
        <v>0</v>
      </c>
      <c r="CP354" s="44">
        <v>0</v>
      </c>
      <c r="CQ354" s="44">
        <v>0</v>
      </c>
      <c r="CR354" s="44">
        <v>0</v>
      </c>
      <c r="CS354" s="44">
        <v>0</v>
      </c>
      <c r="CT354" s="44">
        <v>0</v>
      </c>
      <c r="CU354" s="44">
        <v>0</v>
      </c>
      <c r="CV354" s="44">
        <v>0</v>
      </c>
      <c r="CW354" s="44">
        <v>0</v>
      </c>
      <c r="CX354" s="44">
        <v>0</v>
      </c>
      <c r="CY354" s="44">
        <v>0</v>
      </c>
      <c r="CZ354" s="44">
        <v>0</v>
      </c>
      <c r="DA354" s="44">
        <v>0</v>
      </c>
      <c r="DB354" s="44">
        <v>0</v>
      </c>
      <c r="DC354" s="44">
        <v>0</v>
      </c>
      <c r="DD354" s="44">
        <v>0</v>
      </c>
      <c r="DE354" s="44">
        <v>0</v>
      </c>
      <c r="DF354" s="44">
        <v>0</v>
      </c>
      <c r="DG354" s="44">
        <v>0</v>
      </c>
      <c r="DH354" s="44">
        <v>0</v>
      </c>
      <c r="DI354" s="44">
        <v>0</v>
      </c>
      <c r="DJ354" s="44">
        <v>0</v>
      </c>
      <c r="DK354" s="44">
        <v>0</v>
      </c>
      <c r="DL354" s="44">
        <v>0</v>
      </c>
      <c r="DM354" s="44">
        <v>0</v>
      </c>
      <c r="DN354" s="44">
        <v>0</v>
      </c>
      <c r="DO354" s="44">
        <v>0</v>
      </c>
      <c r="DP354" s="44">
        <v>0</v>
      </c>
      <c r="DQ354" s="44">
        <v>0</v>
      </c>
      <c r="DR354" s="44">
        <v>0</v>
      </c>
      <c r="DS354" s="44">
        <v>0</v>
      </c>
      <c r="DT354" s="44">
        <v>0</v>
      </c>
      <c r="DU354" s="44">
        <v>53.47403355877664</v>
      </c>
      <c r="DV354" s="44">
        <v>0</v>
      </c>
      <c r="DW354" s="44">
        <v>0</v>
      </c>
      <c r="DX354" s="44">
        <v>0</v>
      </c>
      <c r="DY354" s="44">
        <v>0</v>
      </c>
      <c r="DZ354" s="44">
        <v>0</v>
      </c>
      <c r="EA354" s="44">
        <v>0</v>
      </c>
      <c r="EB354" s="44">
        <v>0</v>
      </c>
    </row>
    <row r="355" spans="2:132" x14ac:dyDescent="0.25">
      <c r="B355" s="41" t="s">
        <v>444</v>
      </c>
      <c r="C355" s="47" t="s">
        <v>101</v>
      </c>
      <c r="D355" s="46">
        <v>5</v>
      </c>
      <c r="E355" s="86" t="s">
        <v>52</v>
      </c>
      <c r="F355" s="43">
        <v>3211.9</v>
      </c>
      <c r="G355" s="43">
        <v>449.43656976744182</v>
      </c>
      <c r="H355" s="44">
        <v>449.43656976744182</v>
      </c>
      <c r="I355" s="44">
        <v>298.6453835909536</v>
      </c>
      <c r="J355" s="44">
        <v>298.6453835909536</v>
      </c>
      <c r="K355" s="44">
        <v>498.87459244186044</v>
      </c>
      <c r="L355" s="44">
        <v>498.87459244186044</v>
      </c>
      <c r="M355" s="44">
        <v>301.91860000000003</v>
      </c>
      <c r="N355" s="44">
        <v>2190.5158000000001</v>
      </c>
      <c r="O355" s="44">
        <v>353.30900000000003</v>
      </c>
      <c r="P355" s="44">
        <v>89.797426639534876</v>
      </c>
      <c r="Q355" s="44">
        <v>89.797426639534876</v>
      </c>
      <c r="R355" s="44">
        <v>59.669347641472527</v>
      </c>
      <c r="S355" s="44">
        <v>59.669347641472527</v>
      </c>
      <c r="T355" s="44">
        <v>279.36977176744188</v>
      </c>
      <c r="U355" s="44">
        <v>279.36977176744188</v>
      </c>
      <c r="V355" s="44">
        <v>185.6379704401368</v>
      </c>
      <c r="W355" s="44">
        <v>185.6379704401368</v>
      </c>
      <c r="X355" s="44">
        <v>109.7524103372093</v>
      </c>
      <c r="Y355" s="44">
        <v>109.7524103372093</v>
      </c>
      <c r="Z355" s="44">
        <v>72.929202672910876</v>
      </c>
      <c r="AA355" s="44">
        <v>72.929202672910876</v>
      </c>
      <c r="AB355" s="44">
        <v>5.0598609157602858</v>
      </c>
      <c r="AC355" s="44">
        <v>11.799934004915132</v>
      </c>
      <c r="AD355" s="44">
        <v>4.844547685302401</v>
      </c>
      <c r="AE355" s="44">
        <v>24.422402830882287</v>
      </c>
      <c r="AF355" s="44">
        <v>75.980808807189348</v>
      </c>
      <c r="AG355" s="44">
        <v>29.849603459967241</v>
      </c>
      <c r="AH355" s="44">
        <v>135.68001572712382</v>
      </c>
      <c r="AJ355" s="63" t="s">
        <v>63</v>
      </c>
      <c r="AK355" s="44">
        <v>0</v>
      </c>
      <c r="AL355" s="44">
        <v>0</v>
      </c>
      <c r="AM355" s="44">
        <v>353.30900000000003</v>
      </c>
      <c r="AN355" s="44">
        <v>353.30900000000003</v>
      </c>
      <c r="AO355" s="44">
        <v>0</v>
      </c>
      <c r="AP355" s="44">
        <v>0</v>
      </c>
      <c r="AQ355" s="44">
        <v>0</v>
      </c>
      <c r="AR355" s="44">
        <v>0</v>
      </c>
      <c r="AS355" s="44">
        <v>0</v>
      </c>
      <c r="AT355" s="44">
        <v>0</v>
      </c>
      <c r="AU355" s="44">
        <v>0</v>
      </c>
      <c r="AV355" s="44">
        <v>0</v>
      </c>
      <c r="AW355" s="44">
        <v>0</v>
      </c>
      <c r="AX355" s="44">
        <v>0</v>
      </c>
      <c r="AY355" s="44">
        <v>109.7524103372093</v>
      </c>
      <c r="AZ355" s="44">
        <v>0</v>
      </c>
      <c r="BA355" s="44">
        <v>0</v>
      </c>
      <c r="BB355" s="44">
        <v>0</v>
      </c>
      <c r="BC355" s="44">
        <v>109.7524103372093</v>
      </c>
      <c r="BD355" s="44">
        <v>109.7524103372093</v>
      </c>
      <c r="BE355" s="44">
        <v>0</v>
      </c>
      <c r="BF355" s="44">
        <v>0</v>
      </c>
      <c r="BG355" s="44">
        <v>0</v>
      </c>
      <c r="BH355" s="44">
        <v>109.7524103372093</v>
      </c>
      <c r="BI355" s="44">
        <v>72.929202672910876</v>
      </c>
      <c r="BJ355" s="44">
        <v>0</v>
      </c>
      <c r="BK355" s="44">
        <v>0</v>
      </c>
      <c r="BL355" s="44">
        <v>0</v>
      </c>
      <c r="BM355" s="44">
        <v>72.929202672910876</v>
      </c>
      <c r="BN355" s="44">
        <v>4.844547685302401</v>
      </c>
      <c r="BO355" s="44">
        <v>29.849603459967241</v>
      </c>
      <c r="BP355" s="44">
        <v>0</v>
      </c>
      <c r="BQ355" s="44">
        <v>0</v>
      </c>
      <c r="BR355" s="44">
        <v>0</v>
      </c>
      <c r="BS355" s="44">
        <v>29.849603459967241</v>
      </c>
      <c r="BT355" s="64">
        <v>2018</v>
      </c>
      <c r="BU355" s="44">
        <v>0</v>
      </c>
      <c r="BV355" s="44">
        <v>0</v>
      </c>
      <c r="BW355" s="44">
        <v>353.30900000000003</v>
      </c>
      <c r="BX355" s="44">
        <v>0</v>
      </c>
      <c r="BY355" s="44">
        <v>0</v>
      </c>
      <c r="BZ355" s="44">
        <v>0</v>
      </c>
      <c r="CA355" s="44">
        <v>0</v>
      </c>
      <c r="CB355" s="44">
        <v>0</v>
      </c>
      <c r="CC355" s="44">
        <v>0</v>
      </c>
      <c r="CD355" s="44">
        <v>0</v>
      </c>
      <c r="CE355" s="44">
        <v>0</v>
      </c>
      <c r="CF355" s="44">
        <v>0</v>
      </c>
      <c r="CG355" s="44">
        <v>109.7524103372093</v>
      </c>
      <c r="CH355" s="44">
        <v>0</v>
      </c>
      <c r="CI355" s="44">
        <v>0</v>
      </c>
      <c r="CJ355" s="44">
        <v>0</v>
      </c>
      <c r="CK355" s="44">
        <v>0</v>
      </c>
      <c r="CL355" s="44">
        <v>0</v>
      </c>
      <c r="CM355" s="44">
        <v>0</v>
      </c>
      <c r="CN355" s="44">
        <v>0</v>
      </c>
      <c r="CO355" s="44">
        <v>0</v>
      </c>
      <c r="CP355" s="44">
        <v>0</v>
      </c>
      <c r="CQ355" s="44">
        <v>0</v>
      </c>
      <c r="CR355" s="44">
        <v>0</v>
      </c>
      <c r="CS355" s="44">
        <v>0</v>
      </c>
      <c r="CT355" s="44">
        <v>0</v>
      </c>
      <c r="CU355" s="44">
        <v>0</v>
      </c>
      <c r="CV355" s="44">
        <v>0</v>
      </c>
      <c r="CW355" s="44">
        <v>0</v>
      </c>
      <c r="CX355" s="44">
        <v>0</v>
      </c>
      <c r="CY355" s="44">
        <v>0</v>
      </c>
      <c r="CZ355" s="44">
        <v>0</v>
      </c>
      <c r="DA355" s="44">
        <v>0</v>
      </c>
      <c r="DB355" s="44">
        <v>0</v>
      </c>
      <c r="DC355" s="44">
        <v>0</v>
      </c>
      <c r="DD355" s="44">
        <v>0</v>
      </c>
      <c r="DE355" s="44">
        <v>0</v>
      </c>
      <c r="DF355" s="44">
        <v>0</v>
      </c>
      <c r="DG355" s="44">
        <v>0</v>
      </c>
      <c r="DH355" s="44">
        <v>0</v>
      </c>
      <c r="DI355" s="44">
        <v>0</v>
      </c>
      <c r="DJ355" s="44">
        <v>0</v>
      </c>
      <c r="DK355" s="44">
        <v>0</v>
      </c>
      <c r="DL355" s="44">
        <v>0</v>
      </c>
      <c r="DM355" s="44">
        <v>0</v>
      </c>
      <c r="DN355" s="44">
        <v>0</v>
      </c>
      <c r="DO355" s="44">
        <v>0</v>
      </c>
      <c r="DP355" s="44">
        <v>0</v>
      </c>
      <c r="DQ355" s="44">
        <v>0</v>
      </c>
      <c r="DR355" s="44">
        <v>0</v>
      </c>
      <c r="DS355" s="44">
        <v>0</v>
      </c>
      <c r="DT355" s="44">
        <v>0</v>
      </c>
      <c r="DU355" s="44">
        <v>29.849603459967241</v>
      </c>
      <c r="DV355" s="44">
        <v>0</v>
      </c>
      <c r="DW355" s="44">
        <v>0</v>
      </c>
      <c r="DX355" s="44">
        <v>0</v>
      </c>
      <c r="DY355" s="44">
        <v>0</v>
      </c>
      <c r="DZ355" s="44">
        <v>0</v>
      </c>
      <c r="EA355" s="44">
        <v>0</v>
      </c>
      <c r="EB355" s="44">
        <v>0</v>
      </c>
    </row>
    <row r="356" spans="2:132" x14ac:dyDescent="0.25">
      <c r="B356" s="41" t="s">
        <v>445</v>
      </c>
      <c r="C356" s="47" t="s">
        <v>101</v>
      </c>
      <c r="D356" s="46">
        <v>5</v>
      </c>
      <c r="E356" s="86" t="s">
        <v>52</v>
      </c>
      <c r="F356" s="43">
        <v>2653.71</v>
      </c>
      <c r="G356" s="43">
        <v>491.76722093023261</v>
      </c>
      <c r="H356" s="44">
        <v>491.76722093023261</v>
      </c>
      <c r="I356" s="44">
        <v>326.77360991821473</v>
      </c>
      <c r="J356" s="44">
        <v>326.77360991821473</v>
      </c>
      <c r="K356" s="44">
        <v>506.52023755813963</v>
      </c>
      <c r="L356" s="44">
        <v>506.52023755813963</v>
      </c>
      <c r="M356" s="44">
        <v>260.06358</v>
      </c>
      <c r="N356" s="44">
        <v>1878.8266799999999</v>
      </c>
      <c r="O356" s="44">
        <v>299.86922999999996</v>
      </c>
      <c r="P356" s="44">
        <v>91.173642760465128</v>
      </c>
      <c r="Q356" s="44">
        <v>91.173642760465128</v>
      </c>
      <c r="R356" s="44">
        <v>60.583827278837013</v>
      </c>
      <c r="S356" s="44">
        <v>60.583827278837013</v>
      </c>
      <c r="T356" s="44">
        <v>283.65133303255823</v>
      </c>
      <c r="U356" s="44">
        <v>283.65133303255823</v>
      </c>
      <c r="V356" s="44">
        <v>188.48301820082631</v>
      </c>
      <c r="W356" s="44">
        <v>188.48301820082631</v>
      </c>
      <c r="X356" s="44">
        <v>111.43445226279071</v>
      </c>
      <c r="Y356" s="44">
        <v>111.43445226279071</v>
      </c>
      <c r="Z356" s="44">
        <v>74.046900007467471</v>
      </c>
      <c r="AA356" s="44">
        <v>74.046900007467471</v>
      </c>
      <c r="AB356" s="44">
        <v>4.2926238186151169</v>
      </c>
      <c r="AC356" s="44">
        <v>9.9681483134896194</v>
      </c>
      <c r="AD356" s="44">
        <v>4.0497202444634253</v>
      </c>
      <c r="AE356" s="44">
        <v>24.79669534399218</v>
      </c>
      <c r="AF356" s="44">
        <v>77.145274403531232</v>
      </c>
      <c r="AG356" s="44">
        <v>30.307072087101552</v>
      </c>
      <c r="AH356" s="44">
        <v>137.75941857773435</v>
      </c>
      <c r="AJ356" s="63" t="s">
        <v>63</v>
      </c>
      <c r="AK356" s="44">
        <v>0</v>
      </c>
      <c r="AL356" s="44">
        <v>0</v>
      </c>
      <c r="AM356" s="44">
        <v>299.86922999999996</v>
      </c>
      <c r="AN356" s="44">
        <v>299.86922999999996</v>
      </c>
      <c r="AO356" s="44">
        <v>0</v>
      </c>
      <c r="AP356" s="44">
        <v>0</v>
      </c>
      <c r="AQ356" s="44">
        <v>0</v>
      </c>
      <c r="AR356" s="44">
        <v>0</v>
      </c>
      <c r="AS356" s="44">
        <v>0</v>
      </c>
      <c r="AT356" s="44">
        <v>0</v>
      </c>
      <c r="AU356" s="44">
        <v>0</v>
      </c>
      <c r="AV356" s="44">
        <v>0</v>
      </c>
      <c r="AW356" s="44">
        <v>0</v>
      </c>
      <c r="AX356" s="44">
        <v>0</v>
      </c>
      <c r="AY356" s="44">
        <v>111.43445226279071</v>
      </c>
      <c r="AZ356" s="44">
        <v>0</v>
      </c>
      <c r="BA356" s="44">
        <v>0</v>
      </c>
      <c r="BB356" s="44">
        <v>0</v>
      </c>
      <c r="BC356" s="44">
        <v>111.43445226279071</v>
      </c>
      <c r="BD356" s="44">
        <v>111.43445226279071</v>
      </c>
      <c r="BE356" s="44">
        <v>0</v>
      </c>
      <c r="BF356" s="44">
        <v>0</v>
      </c>
      <c r="BG356" s="44">
        <v>0</v>
      </c>
      <c r="BH356" s="44">
        <v>111.43445226279071</v>
      </c>
      <c r="BI356" s="44">
        <v>74.046900007467471</v>
      </c>
      <c r="BJ356" s="44">
        <v>0</v>
      </c>
      <c r="BK356" s="44">
        <v>0</v>
      </c>
      <c r="BL356" s="44">
        <v>0</v>
      </c>
      <c r="BM356" s="44">
        <v>74.046900007467471</v>
      </c>
      <c r="BN356" s="44">
        <v>4.0497202444634253</v>
      </c>
      <c r="BO356" s="44">
        <v>30.307072087101552</v>
      </c>
      <c r="BP356" s="44">
        <v>0</v>
      </c>
      <c r="BQ356" s="44">
        <v>0</v>
      </c>
      <c r="BR356" s="44">
        <v>0</v>
      </c>
      <c r="BS356" s="44">
        <v>30.307072087101552</v>
      </c>
      <c r="BT356" s="64">
        <v>2018</v>
      </c>
      <c r="BU356" s="44">
        <v>0</v>
      </c>
      <c r="BV356" s="44">
        <v>0</v>
      </c>
      <c r="BW356" s="44">
        <v>299.86922999999996</v>
      </c>
      <c r="BX356" s="44">
        <v>0</v>
      </c>
      <c r="BY356" s="44">
        <v>0</v>
      </c>
      <c r="BZ356" s="44">
        <v>0</v>
      </c>
      <c r="CA356" s="44">
        <v>0</v>
      </c>
      <c r="CB356" s="44">
        <v>0</v>
      </c>
      <c r="CC356" s="44">
        <v>0</v>
      </c>
      <c r="CD356" s="44">
        <v>0</v>
      </c>
      <c r="CE356" s="44">
        <v>0</v>
      </c>
      <c r="CF356" s="44">
        <v>0</v>
      </c>
      <c r="CG356" s="44">
        <v>111.43445226279071</v>
      </c>
      <c r="CH356" s="44">
        <v>0</v>
      </c>
      <c r="CI356" s="44">
        <v>0</v>
      </c>
      <c r="CJ356" s="44">
        <v>0</v>
      </c>
      <c r="CK356" s="44">
        <v>0</v>
      </c>
      <c r="CL356" s="44">
        <v>0</v>
      </c>
      <c r="CM356" s="44">
        <v>0</v>
      </c>
      <c r="CN356" s="44">
        <v>0</v>
      </c>
      <c r="CO356" s="44">
        <v>0</v>
      </c>
      <c r="CP356" s="44">
        <v>0</v>
      </c>
      <c r="CQ356" s="44">
        <v>0</v>
      </c>
      <c r="CR356" s="44">
        <v>0</v>
      </c>
      <c r="CS356" s="44">
        <v>0</v>
      </c>
      <c r="CT356" s="44">
        <v>0</v>
      </c>
      <c r="CU356" s="44">
        <v>0</v>
      </c>
      <c r="CV356" s="44">
        <v>0</v>
      </c>
      <c r="CW356" s="44">
        <v>0</v>
      </c>
      <c r="CX356" s="44">
        <v>0</v>
      </c>
      <c r="CY356" s="44">
        <v>0</v>
      </c>
      <c r="CZ356" s="44">
        <v>0</v>
      </c>
      <c r="DA356" s="44">
        <v>0</v>
      </c>
      <c r="DB356" s="44">
        <v>0</v>
      </c>
      <c r="DC356" s="44">
        <v>0</v>
      </c>
      <c r="DD356" s="44">
        <v>0</v>
      </c>
      <c r="DE356" s="44">
        <v>0</v>
      </c>
      <c r="DF356" s="44">
        <v>0</v>
      </c>
      <c r="DG356" s="44">
        <v>0</v>
      </c>
      <c r="DH356" s="44">
        <v>0</v>
      </c>
      <c r="DI356" s="44">
        <v>0</v>
      </c>
      <c r="DJ356" s="44">
        <v>0</v>
      </c>
      <c r="DK356" s="44">
        <v>0</v>
      </c>
      <c r="DL356" s="44">
        <v>0</v>
      </c>
      <c r="DM356" s="44">
        <v>0</v>
      </c>
      <c r="DN356" s="44">
        <v>0</v>
      </c>
      <c r="DO356" s="44">
        <v>0</v>
      </c>
      <c r="DP356" s="44">
        <v>0</v>
      </c>
      <c r="DQ356" s="44">
        <v>0</v>
      </c>
      <c r="DR356" s="44">
        <v>0</v>
      </c>
      <c r="DS356" s="44">
        <v>0</v>
      </c>
      <c r="DT356" s="44">
        <v>0</v>
      </c>
      <c r="DU356" s="44">
        <v>30.307072087101552</v>
      </c>
      <c r="DV356" s="44">
        <v>0</v>
      </c>
      <c r="DW356" s="44">
        <v>0</v>
      </c>
      <c r="DX356" s="44">
        <v>0</v>
      </c>
      <c r="DY356" s="44">
        <v>0</v>
      </c>
      <c r="DZ356" s="44">
        <v>0</v>
      </c>
      <c r="EA356" s="44">
        <v>0</v>
      </c>
      <c r="EB356" s="44">
        <v>0</v>
      </c>
    </row>
    <row r="357" spans="2:132" x14ac:dyDescent="0.25">
      <c r="B357" s="41" t="s">
        <v>446</v>
      </c>
      <c r="C357" s="47" t="s">
        <v>101</v>
      </c>
      <c r="D357" s="46">
        <v>5</v>
      </c>
      <c r="E357" s="86" t="s">
        <v>52</v>
      </c>
      <c r="F357" s="43">
        <v>1940.6</v>
      </c>
      <c r="G357" s="43">
        <v>394.60516279069765</v>
      </c>
      <c r="H357" s="44">
        <v>394.60516279069765</v>
      </c>
      <c r="I357" s="44">
        <v>262.21055013297604</v>
      </c>
      <c r="J357" s="44">
        <v>262.21055013297604</v>
      </c>
      <c r="K357" s="44">
        <v>406.44331767441861</v>
      </c>
      <c r="L357" s="44">
        <v>406.44331767441861</v>
      </c>
      <c r="M357" s="44">
        <v>190.1788</v>
      </c>
      <c r="N357" s="44">
        <v>1373.9448</v>
      </c>
      <c r="O357" s="44">
        <v>219.28779999999998</v>
      </c>
      <c r="P357" s="44">
        <v>81.288663534883725</v>
      </c>
      <c r="Q357" s="44">
        <v>81.288663534883725</v>
      </c>
      <c r="R357" s="44">
        <v>54.015373327393071</v>
      </c>
      <c r="S357" s="44">
        <v>54.015373327393071</v>
      </c>
      <c r="T357" s="44">
        <v>243.86599060465116</v>
      </c>
      <c r="U357" s="44">
        <v>243.86599060465116</v>
      </c>
      <c r="V357" s="44">
        <v>162.04611998217919</v>
      </c>
      <c r="W357" s="44">
        <v>162.04611998217919</v>
      </c>
      <c r="X357" s="44">
        <v>101.61082941860465</v>
      </c>
      <c r="Y357" s="44">
        <v>101.61082941860465</v>
      </c>
      <c r="Z357" s="44">
        <v>67.519216659241337</v>
      </c>
      <c r="AA357" s="44">
        <v>67.519216659241337</v>
      </c>
      <c r="AB357" s="44">
        <v>3.5208272809169632</v>
      </c>
      <c r="AC357" s="44">
        <v>8.4787269213918712</v>
      </c>
      <c r="AD357" s="44">
        <v>3.2477835326009536</v>
      </c>
      <c r="AE357" s="44">
        <v>22.108255890252146</v>
      </c>
      <c r="AF357" s="44">
        <v>66.32476767075643</v>
      </c>
      <c r="AG357" s="44">
        <v>27.63531986281518</v>
      </c>
      <c r="AH357" s="44">
        <v>110.54127945126072</v>
      </c>
      <c r="AJ357" s="63" t="s">
        <v>63</v>
      </c>
      <c r="AK357" s="44">
        <v>0</v>
      </c>
      <c r="AL357" s="44">
        <v>0</v>
      </c>
      <c r="AM357" s="44">
        <v>219.28779999999998</v>
      </c>
      <c r="AN357" s="44">
        <v>219.28779999999998</v>
      </c>
      <c r="AO357" s="44">
        <v>0</v>
      </c>
      <c r="AP357" s="44">
        <v>0</v>
      </c>
      <c r="AQ357" s="44">
        <v>0</v>
      </c>
      <c r="AR357" s="44">
        <v>0</v>
      </c>
      <c r="AS357" s="44">
        <v>0</v>
      </c>
      <c r="AT357" s="44">
        <v>0</v>
      </c>
      <c r="AU357" s="44">
        <v>0</v>
      </c>
      <c r="AV357" s="44">
        <v>0</v>
      </c>
      <c r="AW357" s="44">
        <v>0</v>
      </c>
      <c r="AX357" s="44">
        <v>0</v>
      </c>
      <c r="AY357" s="44">
        <v>101.61082941860465</v>
      </c>
      <c r="AZ357" s="44">
        <v>0</v>
      </c>
      <c r="BA357" s="44">
        <v>0</v>
      </c>
      <c r="BB357" s="44">
        <v>0</v>
      </c>
      <c r="BC357" s="44">
        <v>101.61082941860465</v>
      </c>
      <c r="BD357" s="44">
        <v>101.61082941860465</v>
      </c>
      <c r="BE357" s="44">
        <v>0</v>
      </c>
      <c r="BF357" s="44">
        <v>0</v>
      </c>
      <c r="BG357" s="44">
        <v>0</v>
      </c>
      <c r="BH357" s="44">
        <v>101.61082941860465</v>
      </c>
      <c r="BI357" s="44">
        <v>67.519216659241337</v>
      </c>
      <c r="BJ357" s="44">
        <v>0</v>
      </c>
      <c r="BK357" s="44">
        <v>0</v>
      </c>
      <c r="BL357" s="44">
        <v>0</v>
      </c>
      <c r="BM357" s="44">
        <v>67.519216659241337</v>
      </c>
      <c r="BN357" s="44">
        <v>3.2477835326009536</v>
      </c>
      <c r="BO357" s="44">
        <v>27.63531986281518</v>
      </c>
      <c r="BP357" s="44">
        <v>0</v>
      </c>
      <c r="BQ357" s="44">
        <v>0</v>
      </c>
      <c r="BR357" s="44">
        <v>0</v>
      </c>
      <c r="BS357" s="44">
        <v>27.63531986281518</v>
      </c>
      <c r="BT357" s="64">
        <v>2018</v>
      </c>
      <c r="BU357" s="44">
        <v>0</v>
      </c>
      <c r="BV357" s="44">
        <v>0</v>
      </c>
      <c r="BW357" s="44">
        <v>219.28779999999998</v>
      </c>
      <c r="BX357" s="44">
        <v>0</v>
      </c>
      <c r="BY357" s="44">
        <v>0</v>
      </c>
      <c r="BZ357" s="44">
        <v>0</v>
      </c>
      <c r="CA357" s="44">
        <v>0</v>
      </c>
      <c r="CB357" s="44">
        <v>0</v>
      </c>
      <c r="CC357" s="44">
        <v>0</v>
      </c>
      <c r="CD357" s="44">
        <v>0</v>
      </c>
      <c r="CE357" s="44">
        <v>0</v>
      </c>
      <c r="CF357" s="44">
        <v>0</v>
      </c>
      <c r="CG357" s="44">
        <v>101.61082941860465</v>
      </c>
      <c r="CH357" s="44">
        <v>0</v>
      </c>
      <c r="CI357" s="44">
        <v>0</v>
      </c>
      <c r="CJ357" s="44">
        <v>0</v>
      </c>
      <c r="CK357" s="44">
        <v>0</v>
      </c>
      <c r="CL357" s="44">
        <v>0</v>
      </c>
      <c r="CM357" s="44">
        <v>0</v>
      </c>
      <c r="CN357" s="44">
        <v>0</v>
      </c>
      <c r="CO357" s="44">
        <v>0</v>
      </c>
      <c r="CP357" s="44">
        <v>0</v>
      </c>
      <c r="CQ357" s="44">
        <v>0</v>
      </c>
      <c r="CR357" s="44">
        <v>0</v>
      </c>
      <c r="CS357" s="44">
        <v>0</v>
      </c>
      <c r="CT357" s="44">
        <v>0</v>
      </c>
      <c r="CU357" s="44">
        <v>0</v>
      </c>
      <c r="CV357" s="44">
        <v>0</v>
      </c>
      <c r="CW357" s="44">
        <v>0</v>
      </c>
      <c r="CX357" s="44">
        <v>0</v>
      </c>
      <c r="CY357" s="44">
        <v>0</v>
      </c>
      <c r="CZ357" s="44">
        <v>0</v>
      </c>
      <c r="DA357" s="44">
        <v>0</v>
      </c>
      <c r="DB357" s="44">
        <v>0</v>
      </c>
      <c r="DC357" s="44">
        <v>0</v>
      </c>
      <c r="DD357" s="44">
        <v>0</v>
      </c>
      <c r="DE357" s="44">
        <v>0</v>
      </c>
      <c r="DF357" s="44">
        <v>0</v>
      </c>
      <c r="DG357" s="44">
        <v>0</v>
      </c>
      <c r="DH357" s="44">
        <v>0</v>
      </c>
      <c r="DI357" s="44">
        <v>0</v>
      </c>
      <c r="DJ357" s="44">
        <v>0</v>
      </c>
      <c r="DK357" s="44">
        <v>0</v>
      </c>
      <c r="DL357" s="44">
        <v>0</v>
      </c>
      <c r="DM357" s="44">
        <v>0</v>
      </c>
      <c r="DN357" s="44">
        <v>0</v>
      </c>
      <c r="DO357" s="44">
        <v>0</v>
      </c>
      <c r="DP357" s="44">
        <v>0</v>
      </c>
      <c r="DQ357" s="44">
        <v>0</v>
      </c>
      <c r="DR357" s="44">
        <v>0</v>
      </c>
      <c r="DS357" s="44">
        <v>0</v>
      </c>
      <c r="DT357" s="44">
        <v>0</v>
      </c>
      <c r="DU357" s="44">
        <v>27.63531986281518</v>
      </c>
      <c r="DV357" s="44">
        <v>0</v>
      </c>
      <c r="DW357" s="44">
        <v>0</v>
      </c>
      <c r="DX357" s="44">
        <v>0</v>
      </c>
      <c r="DY357" s="44">
        <v>0</v>
      </c>
      <c r="DZ357" s="44">
        <v>0</v>
      </c>
      <c r="EA357" s="44">
        <v>0</v>
      </c>
      <c r="EB357" s="44">
        <v>0</v>
      </c>
    </row>
    <row r="358" spans="2:132" x14ac:dyDescent="0.25">
      <c r="B358" s="41" t="s">
        <v>447</v>
      </c>
      <c r="C358" s="47" t="s">
        <v>101</v>
      </c>
      <c r="D358" s="46">
        <v>5</v>
      </c>
      <c r="E358" s="86" t="s">
        <v>52</v>
      </c>
      <c r="F358" s="43">
        <v>1733.7</v>
      </c>
      <c r="G358" s="43">
        <v>334.25522093023261</v>
      </c>
      <c r="H358" s="44">
        <v>334.25522093023261</v>
      </c>
      <c r="I358" s="44">
        <v>222.10871430342542</v>
      </c>
      <c r="J358" s="44">
        <v>222.10871430342542</v>
      </c>
      <c r="K358" s="44">
        <v>344.2828775581396</v>
      </c>
      <c r="L358" s="44">
        <v>344.2828775581396</v>
      </c>
      <c r="M358" s="44">
        <v>169.90260000000001</v>
      </c>
      <c r="N358" s="44">
        <v>1227.4596000000001</v>
      </c>
      <c r="O358" s="44">
        <v>195.90810000000002</v>
      </c>
      <c r="P358" s="44">
        <v>61.97091796046513</v>
      </c>
      <c r="Q358" s="44">
        <v>61.97091796046513</v>
      </c>
      <c r="R358" s="44">
        <v>41.178955631855075</v>
      </c>
      <c r="S358" s="44">
        <v>41.178955631855075</v>
      </c>
      <c r="T358" s="44">
        <v>192.7984114325582</v>
      </c>
      <c r="U358" s="44">
        <v>192.7984114325582</v>
      </c>
      <c r="V358" s="44">
        <v>128.11230641021581</v>
      </c>
      <c r="W358" s="44">
        <v>128.11230641021581</v>
      </c>
      <c r="X358" s="44">
        <v>75.742233062790717</v>
      </c>
      <c r="Y358" s="44">
        <v>75.742233062790717</v>
      </c>
      <c r="Z358" s="44">
        <v>50.329834661156205</v>
      </c>
      <c r="AA358" s="44">
        <v>50.329834661156205</v>
      </c>
      <c r="AB358" s="44">
        <v>4.1259569941246239</v>
      </c>
      <c r="AC358" s="44">
        <v>9.5811217079307944</v>
      </c>
      <c r="AD358" s="44">
        <v>3.8924844740489259</v>
      </c>
      <c r="AE358" s="44">
        <v>16.854366309465068</v>
      </c>
      <c r="AF358" s="44">
        <v>52.435806296113547</v>
      </c>
      <c r="AG358" s="44">
        <v>20.59978104490175</v>
      </c>
      <c r="AH358" s="44">
        <v>93.635368385917033</v>
      </c>
      <c r="AJ358" s="63" t="s">
        <v>63</v>
      </c>
      <c r="AK358" s="44">
        <v>0</v>
      </c>
      <c r="AL358" s="44">
        <v>0</v>
      </c>
      <c r="AM358" s="44">
        <v>195.90810000000002</v>
      </c>
      <c r="AN358" s="44">
        <v>195.90810000000002</v>
      </c>
      <c r="AO358" s="44">
        <v>0</v>
      </c>
      <c r="AP358" s="44">
        <v>0</v>
      </c>
      <c r="AQ358" s="44">
        <v>0</v>
      </c>
      <c r="AR358" s="44">
        <v>0</v>
      </c>
      <c r="AS358" s="44">
        <v>0</v>
      </c>
      <c r="AT358" s="44">
        <v>0</v>
      </c>
      <c r="AU358" s="44">
        <v>0</v>
      </c>
      <c r="AV358" s="44">
        <v>0</v>
      </c>
      <c r="AW358" s="44">
        <v>0</v>
      </c>
      <c r="AX358" s="44">
        <v>0</v>
      </c>
      <c r="AY358" s="44">
        <v>75.742233062790717</v>
      </c>
      <c r="AZ358" s="44">
        <v>0</v>
      </c>
      <c r="BA358" s="44">
        <v>0</v>
      </c>
      <c r="BB358" s="44">
        <v>0</v>
      </c>
      <c r="BC358" s="44">
        <v>75.742233062790717</v>
      </c>
      <c r="BD358" s="44">
        <v>75.742233062790717</v>
      </c>
      <c r="BE358" s="44">
        <v>0</v>
      </c>
      <c r="BF358" s="44">
        <v>0</v>
      </c>
      <c r="BG358" s="44">
        <v>0</v>
      </c>
      <c r="BH358" s="44">
        <v>75.742233062790717</v>
      </c>
      <c r="BI358" s="44">
        <v>50.329834661156205</v>
      </c>
      <c r="BJ358" s="44">
        <v>0</v>
      </c>
      <c r="BK358" s="44">
        <v>0</v>
      </c>
      <c r="BL358" s="44">
        <v>0</v>
      </c>
      <c r="BM358" s="44">
        <v>50.329834661156205</v>
      </c>
      <c r="BN358" s="44">
        <v>3.8924844740489259</v>
      </c>
      <c r="BO358" s="44">
        <v>20.59978104490175</v>
      </c>
      <c r="BP358" s="44">
        <v>0</v>
      </c>
      <c r="BQ358" s="44">
        <v>0</v>
      </c>
      <c r="BR358" s="44">
        <v>0</v>
      </c>
      <c r="BS358" s="44">
        <v>20.59978104490175</v>
      </c>
      <c r="BT358" s="64">
        <v>2018</v>
      </c>
      <c r="BU358" s="44">
        <v>0</v>
      </c>
      <c r="BV358" s="44">
        <v>0</v>
      </c>
      <c r="BW358" s="44">
        <v>195.90810000000002</v>
      </c>
      <c r="BX358" s="44">
        <v>0</v>
      </c>
      <c r="BY358" s="44">
        <v>0</v>
      </c>
      <c r="BZ358" s="44">
        <v>0</v>
      </c>
      <c r="CA358" s="44">
        <v>0</v>
      </c>
      <c r="CB358" s="44">
        <v>0</v>
      </c>
      <c r="CC358" s="44">
        <v>0</v>
      </c>
      <c r="CD358" s="44">
        <v>0</v>
      </c>
      <c r="CE358" s="44">
        <v>0</v>
      </c>
      <c r="CF358" s="44">
        <v>0</v>
      </c>
      <c r="CG358" s="44">
        <v>75.742233062790717</v>
      </c>
      <c r="CH358" s="44">
        <v>0</v>
      </c>
      <c r="CI358" s="44">
        <v>0</v>
      </c>
      <c r="CJ358" s="44">
        <v>0</v>
      </c>
      <c r="CK358" s="44">
        <v>0</v>
      </c>
      <c r="CL358" s="44">
        <v>0</v>
      </c>
      <c r="CM358" s="44">
        <v>0</v>
      </c>
      <c r="CN358" s="44">
        <v>0</v>
      </c>
      <c r="CO358" s="44">
        <v>0</v>
      </c>
      <c r="CP358" s="44">
        <v>0</v>
      </c>
      <c r="CQ358" s="44">
        <v>0</v>
      </c>
      <c r="CR358" s="44">
        <v>0</v>
      </c>
      <c r="CS358" s="44">
        <v>0</v>
      </c>
      <c r="CT358" s="44">
        <v>0</v>
      </c>
      <c r="CU358" s="44">
        <v>0</v>
      </c>
      <c r="CV358" s="44">
        <v>0</v>
      </c>
      <c r="CW358" s="44">
        <v>0</v>
      </c>
      <c r="CX358" s="44">
        <v>0</v>
      </c>
      <c r="CY358" s="44">
        <v>0</v>
      </c>
      <c r="CZ358" s="44">
        <v>0</v>
      </c>
      <c r="DA358" s="44">
        <v>0</v>
      </c>
      <c r="DB358" s="44">
        <v>0</v>
      </c>
      <c r="DC358" s="44">
        <v>0</v>
      </c>
      <c r="DD358" s="44">
        <v>0</v>
      </c>
      <c r="DE358" s="44">
        <v>0</v>
      </c>
      <c r="DF358" s="44">
        <v>0</v>
      </c>
      <c r="DG358" s="44">
        <v>0</v>
      </c>
      <c r="DH358" s="44">
        <v>0</v>
      </c>
      <c r="DI358" s="44">
        <v>0</v>
      </c>
      <c r="DJ358" s="44">
        <v>0</v>
      </c>
      <c r="DK358" s="44">
        <v>0</v>
      </c>
      <c r="DL358" s="44">
        <v>0</v>
      </c>
      <c r="DM358" s="44">
        <v>0</v>
      </c>
      <c r="DN358" s="44">
        <v>0</v>
      </c>
      <c r="DO358" s="44">
        <v>0</v>
      </c>
      <c r="DP358" s="44">
        <v>0</v>
      </c>
      <c r="DQ358" s="44">
        <v>0</v>
      </c>
      <c r="DR358" s="44">
        <v>0</v>
      </c>
      <c r="DS358" s="44">
        <v>0</v>
      </c>
      <c r="DT358" s="44">
        <v>0</v>
      </c>
      <c r="DU358" s="44">
        <v>20.59978104490175</v>
      </c>
      <c r="DV358" s="44">
        <v>0</v>
      </c>
      <c r="DW358" s="44">
        <v>0</v>
      </c>
      <c r="DX358" s="44">
        <v>0</v>
      </c>
      <c r="DY358" s="44">
        <v>0</v>
      </c>
      <c r="DZ358" s="44">
        <v>0</v>
      </c>
      <c r="EA358" s="44">
        <v>0</v>
      </c>
      <c r="EB358" s="44">
        <v>0</v>
      </c>
    </row>
    <row r="359" spans="2:132" x14ac:dyDescent="0.25">
      <c r="B359" s="41" t="s">
        <v>448</v>
      </c>
      <c r="C359" s="47" t="s">
        <v>101</v>
      </c>
      <c r="D359" s="46">
        <v>5</v>
      </c>
      <c r="E359" s="86" t="s">
        <v>52</v>
      </c>
      <c r="F359" s="43">
        <v>3156.7</v>
      </c>
      <c r="G359" s="43">
        <v>335.90824418604649</v>
      </c>
      <c r="H359" s="44">
        <v>335.90824418604649</v>
      </c>
      <c r="I359" s="44">
        <v>223.20712906876761</v>
      </c>
      <c r="J359" s="44">
        <v>223.20712906876761</v>
      </c>
      <c r="K359" s="44">
        <v>372.85815104651164</v>
      </c>
      <c r="L359" s="44">
        <v>372.85815104651164</v>
      </c>
      <c r="M359" s="44">
        <v>296.72980000000001</v>
      </c>
      <c r="N359" s="44">
        <v>2152.8694</v>
      </c>
      <c r="O359" s="44">
        <v>347.23700000000002</v>
      </c>
      <c r="P359" s="44">
        <v>67.114467188372089</v>
      </c>
      <c r="Q359" s="44">
        <v>67.114467188372089</v>
      </c>
      <c r="R359" s="44">
        <v>44.596784387939771</v>
      </c>
      <c r="S359" s="44">
        <v>44.596784387939771</v>
      </c>
      <c r="T359" s="44">
        <v>208.80056458604653</v>
      </c>
      <c r="U359" s="44">
        <v>208.80056458604653</v>
      </c>
      <c r="V359" s="44">
        <v>138.74555142914596</v>
      </c>
      <c r="W359" s="44">
        <v>138.74555142914596</v>
      </c>
      <c r="X359" s="44">
        <v>82.028793230232566</v>
      </c>
      <c r="Y359" s="44">
        <v>82.028793230232566</v>
      </c>
      <c r="Z359" s="44">
        <v>54.507180918593058</v>
      </c>
      <c r="AA359" s="44">
        <v>54.507180918593058</v>
      </c>
      <c r="AB359" s="44">
        <v>6.6536142475833779</v>
      </c>
      <c r="AC359" s="44">
        <v>15.51667334789771</v>
      </c>
      <c r="AD359" s="44">
        <v>6.3704817264096167</v>
      </c>
      <c r="AE359" s="44">
        <v>18.253268660293813</v>
      </c>
      <c r="AF359" s="44">
        <v>56.787946943136319</v>
      </c>
      <c r="AG359" s="44">
        <v>22.309550584803553</v>
      </c>
      <c r="AH359" s="44">
        <v>101.40704811274342</v>
      </c>
      <c r="AJ359" s="63" t="s">
        <v>63</v>
      </c>
      <c r="AK359" s="44">
        <v>0</v>
      </c>
      <c r="AL359" s="44">
        <v>0</v>
      </c>
      <c r="AM359" s="44">
        <v>347.23700000000002</v>
      </c>
      <c r="AN359" s="44">
        <v>347.23700000000002</v>
      </c>
      <c r="AO359" s="44">
        <v>0</v>
      </c>
      <c r="AP359" s="44">
        <v>0</v>
      </c>
      <c r="AQ359" s="44">
        <v>0</v>
      </c>
      <c r="AR359" s="44">
        <v>0</v>
      </c>
      <c r="AS359" s="44">
        <v>0</v>
      </c>
      <c r="AT359" s="44">
        <v>0</v>
      </c>
      <c r="AU359" s="44">
        <v>0</v>
      </c>
      <c r="AV359" s="44">
        <v>0</v>
      </c>
      <c r="AW359" s="44">
        <v>0</v>
      </c>
      <c r="AX359" s="44">
        <v>0</v>
      </c>
      <c r="AY359" s="44">
        <v>82.028793230232566</v>
      </c>
      <c r="AZ359" s="44">
        <v>0</v>
      </c>
      <c r="BA359" s="44">
        <v>0</v>
      </c>
      <c r="BB359" s="44">
        <v>0</v>
      </c>
      <c r="BC359" s="44">
        <v>82.028793230232566</v>
      </c>
      <c r="BD359" s="44">
        <v>82.028793230232566</v>
      </c>
      <c r="BE359" s="44">
        <v>0</v>
      </c>
      <c r="BF359" s="44">
        <v>0</v>
      </c>
      <c r="BG359" s="44">
        <v>0</v>
      </c>
      <c r="BH359" s="44">
        <v>82.028793230232566</v>
      </c>
      <c r="BI359" s="44">
        <v>54.507180918593058</v>
      </c>
      <c r="BJ359" s="44">
        <v>0</v>
      </c>
      <c r="BK359" s="44">
        <v>0</v>
      </c>
      <c r="BL359" s="44">
        <v>0</v>
      </c>
      <c r="BM359" s="44">
        <v>54.507180918593058</v>
      </c>
      <c r="BN359" s="44">
        <v>6.3704817264096167</v>
      </c>
      <c r="BO359" s="44">
        <v>22.309550584803553</v>
      </c>
      <c r="BP359" s="44">
        <v>0</v>
      </c>
      <c r="BQ359" s="44">
        <v>0</v>
      </c>
      <c r="BR359" s="44">
        <v>0</v>
      </c>
      <c r="BS359" s="44">
        <v>22.309550584803553</v>
      </c>
      <c r="BT359" s="64">
        <v>2018</v>
      </c>
      <c r="BU359" s="44">
        <v>0</v>
      </c>
      <c r="BV359" s="44">
        <v>0</v>
      </c>
      <c r="BW359" s="44">
        <v>347.23700000000002</v>
      </c>
      <c r="BX359" s="44">
        <v>0</v>
      </c>
      <c r="BY359" s="44">
        <v>0</v>
      </c>
      <c r="BZ359" s="44">
        <v>0</v>
      </c>
      <c r="CA359" s="44">
        <v>0</v>
      </c>
      <c r="CB359" s="44">
        <v>0</v>
      </c>
      <c r="CC359" s="44">
        <v>0</v>
      </c>
      <c r="CD359" s="44">
        <v>0</v>
      </c>
      <c r="CE359" s="44">
        <v>0</v>
      </c>
      <c r="CF359" s="44">
        <v>0</v>
      </c>
      <c r="CG359" s="44">
        <v>82.028793230232566</v>
      </c>
      <c r="CH359" s="44">
        <v>0</v>
      </c>
      <c r="CI359" s="44">
        <v>0</v>
      </c>
      <c r="CJ359" s="44">
        <v>0</v>
      </c>
      <c r="CK359" s="44">
        <v>0</v>
      </c>
      <c r="CL359" s="44">
        <v>0</v>
      </c>
      <c r="CM359" s="44">
        <v>0</v>
      </c>
      <c r="CN359" s="44">
        <v>0</v>
      </c>
      <c r="CO359" s="44">
        <v>0</v>
      </c>
      <c r="CP359" s="44">
        <v>0</v>
      </c>
      <c r="CQ359" s="44">
        <v>0</v>
      </c>
      <c r="CR359" s="44">
        <v>0</v>
      </c>
      <c r="CS359" s="44">
        <v>0</v>
      </c>
      <c r="CT359" s="44">
        <v>0</v>
      </c>
      <c r="CU359" s="44">
        <v>0</v>
      </c>
      <c r="CV359" s="44">
        <v>0</v>
      </c>
      <c r="CW359" s="44">
        <v>0</v>
      </c>
      <c r="CX359" s="44">
        <v>0</v>
      </c>
      <c r="CY359" s="44">
        <v>0</v>
      </c>
      <c r="CZ359" s="44">
        <v>0</v>
      </c>
      <c r="DA359" s="44">
        <v>0</v>
      </c>
      <c r="DB359" s="44">
        <v>0</v>
      </c>
      <c r="DC359" s="44">
        <v>0</v>
      </c>
      <c r="DD359" s="44">
        <v>0</v>
      </c>
      <c r="DE359" s="44">
        <v>0</v>
      </c>
      <c r="DF359" s="44">
        <v>0</v>
      </c>
      <c r="DG359" s="44">
        <v>0</v>
      </c>
      <c r="DH359" s="44">
        <v>0</v>
      </c>
      <c r="DI359" s="44">
        <v>0</v>
      </c>
      <c r="DJ359" s="44">
        <v>0</v>
      </c>
      <c r="DK359" s="44">
        <v>0</v>
      </c>
      <c r="DL359" s="44">
        <v>0</v>
      </c>
      <c r="DM359" s="44">
        <v>0</v>
      </c>
      <c r="DN359" s="44">
        <v>0</v>
      </c>
      <c r="DO359" s="44">
        <v>0</v>
      </c>
      <c r="DP359" s="44">
        <v>0</v>
      </c>
      <c r="DQ359" s="44">
        <v>0</v>
      </c>
      <c r="DR359" s="44">
        <v>0</v>
      </c>
      <c r="DS359" s="44">
        <v>0</v>
      </c>
      <c r="DT359" s="44">
        <v>0</v>
      </c>
      <c r="DU359" s="44">
        <v>22.309550584803553</v>
      </c>
      <c r="DV359" s="44">
        <v>0</v>
      </c>
      <c r="DW359" s="44">
        <v>0</v>
      </c>
      <c r="DX359" s="44">
        <v>0</v>
      </c>
      <c r="DY359" s="44">
        <v>0</v>
      </c>
      <c r="DZ359" s="44">
        <v>0</v>
      </c>
      <c r="EA359" s="44">
        <v>0</v>
      </c>
      <c r="EB359" s="44">
        <v>0</v>
      </c>
    </row>
    <row r="360" spans="2:132" x14ac:dyDescent="0.25">
      <c r="B360" s="41" t="s">
        <v>449</v>
      </c>
      <c r="C360" s="47" t="s">
        <v>101</v>
      </c>
      <c r="D360" s="46">
        <v>5</v>
      </c>
      <c r="E360" s="86" t="s">
        <v>52</v>
      </c>
      <c r="F360" s="43">
        <v>2753.01</v>
      </c>
      <c r="G360" s="43">
        <v>527.54581395348839</v>
      </c>
      <c r="H360" s="44">
        <v>527.54581395348839</v>
      </c>
      <c r="I360" s="44">
        <v>350.54806966745986</v>
      </c>
      <c r="J360" s="44">
        <v>350.54806966745986</v>
      </c>
      <c r="K360" s="44">
        <v>543.37218837209309</v>
      </c>
      <c r="L360" s="44">
        <v>543.37218837209309</v>
      </c>
      <c r="M360" s="44">
        <v>269.79498000000007</v>
      </c>
      <c r="N360" s="44">
        <v>1949.1310800000001</v>
      </c>
      <c r="O360" s="44">
        <v>311.09012999999999</v>
      </c>
      <c r="P360" s="44">
        <v>97.806993906976757</v>
      </c>
      <c r="Q360" s="44">
        <v>97.806993906976757</v>
      </c>
      <c r="R360" s="44">
        <v>64.991612116347071</v>
      </c>
      <c r="S360" s="44">
        <v>64.991612116347071</v>
      </c>
      <c r="T360" s="44">
        <v>304.28842548837218</v>
      </c>
      <c r="U360" s="44">
        <v>304.28842548837218</v>
      </c>
      <c r="V360" s="44">
        <v>202.19612658419089</v>
      </c>
      <c r="W360" s="44">
        <v>202.19612658419089</v>
      </c>
      <c r="X360" s="44">
        <v>119.54188144186048</v>
      </c>
      <c r="Y360" s="44">
        <v>119.54188144186048</v>
      </c>
      <c r="Z360" s="44">
        <v>79.434192586646418</v>
      </c>
      <c r="AA360" s="44">
        <v>79.434192586646418</v>
      </c>
      <c r="AB360" s="44">
        <v>4.1512276925369518</v>
      </c>
      <c r="AC360" s="44">
        <v>9.6398042481215214</v>
      </c>
      <c r="AD360" s="44">
        <v>3.9163251978757692</v>
      </c>
      <c r="AE360" s="44">
        <v>26.6007823861422</v>
      </c>
      <c r="AF360" s="44">
        <v>82.757989645775751</v>
      </c>
      <c r="AG360" s="44">
        <v>32.512067360840469</v>
      </c>
      <c r="AH360" s="44">
        <v>147.78212436745667</v>
      </c>
      <c r="AJ360" s="63" t="s">
        <v>63</v>
      </c>
      <c r="AK360" s="44">
        <v>0</v>
      </c>
      <c r="AL360" s="44">
        <v>0</v>
      </c>
      <c r="AM360" s="44">
        <v>311.09012999999999</v>
      </c>
      <c r="AN360" s="44">
        <v>311.09012999999999</v>
      </c>
      <c r="AO360" s="44">
        <v>0</v>
      </c>
      <c r="AP360" s="44">
        <v>0</v>
      </c>
      <c r="AQ360" s="44">
        <v>0</v>
      </c>
      <c r="AR360" s="44">
        <v>0</v>
      </c>
      <c r="AS360" s="44">
        <v>0</v>
      </c>
      <c r="AT360" s="44">
        <v>0</v>
      </c>
      <c r="AU360" s="44">
        <v>0</v>
      </c>
      <c r="AV360" s="44">
        <v>0</v>
      </c>
      <c r="AW360" s="44">
        <v>0</v>
      </c>
      <c r="AX360" s="44">
        <v>0</v>
      </c>
      <c r="AY360" s="44">
        <v>119.54188144186048</v>
      </c>
      <c r="AZ360" s="44">
        <v>0</v>
      </c>
      <c r="BA360" s="44">
        <v>0</v>
      </c>
      <c r="BB360" s="44">
        <v>0</v>
      </c>
      <c r="BC360" s="44">
        <v>119.54188144186048</v>
      </c>
      <c r="BD360" s="44">
        <v>119.54188144186048</v>
      </c>
      <c r="BE360" s="44">
        <v>0</v>
      </c>
      <c r="BF360" s="44">
        <v>0</v>
      </c>
      <c r="BG360" s="44">
        <v>0</v>
      </c>
      <c r="BH360" s="44">
        <v>119.54188144186048</v>
      </c>
      <c r="BI360" s="44">
        <v>79.434192586646418</v>
      </c>
      <c r="BJ360" s="44">
        <v>0</v>
      </c>
      <c r="BK360" s="44">
        <v>0</v>
      </c>
      <c r="BL360" s="44">
        <v>0</v>
      </c>
      <c r="BM360" s="44">
        <v>79.434192586646418</v>
      </c>
      <c r="BN360" s="44">
        <v>3.9163251978757692</v>
      </c>
      <c r="BO360" s="44">
        <v>32.512067360840469</v>
      </c>
      <c r="BP360" s="44">
        <v>0</v>
      </c>
      <c r="BQ360" s="44">
        <v>0</v>
      </c>
      <c r="BR360" s="44">
        <v>0</v>
      </c>
      <c r="BS360" s="44">
        <v>32.512067360840469</v>
      </c>
      <c r="BT360" s="64">
        <v>2018</v>
      </c>
      <c r="BU360" s="44">
        <v>0</v>
      </c>
      <c r="BV360" s="44">
        <v>0</v>
      </c>
      <c r="BW360" s="44">
        <v>311.09012999999999</v>
      </c>
      <c r="BX360" s="44">
        <v>0</v>
      </c>
      <c r="BY360" s="44">
        <v>0</v>
      </c>
      <c r="BZ360" s="44">
        <v>0</v>
      </c>
      <c r="CA360" s="44">
        <v>0</v>
      </c>
      <c r="CB360" s="44">
        <v>0</v>
      </c>
      <c r="CC360" s="44">
        <v>0</v>
      </c>
      <c r="CD360" s="44">
        <v>0</v>
      </c>
      <c r="CE360" s="44">
        <v>0</v>
      </c>
      <c r="CF360" s="44">
        <v>0</v>
      </c>
      <c r="CG360" s="44">
        <v>119.54188144186048</v>
      </c>
      <c r="CH360" s="44">
        <v>0</v>
      </c>
      <c r="CI360" s="44">
        <v>0</v>
      </c>
      <c r="CJ360" s="44">
        <v>0</v>
      </c>
      <c r="CK360" s="44">
        <v>0</v>
      </c>
      <c r="CL360" s="44">
        <v>0</v>
      </c>
      <c r="CM360" s="44">
        <v>0</v>
      </c>
      <c r="CN360" s="44">
        <v>0</v>
      </c>
      <c r="CO360" s="44">
        <v>0</v>
      </c>
      <c r="CP360" s="44">
        <v>0</v>
      </c>
      <c r="CQ360" s="44">
        <v>0</v>
      </c>
      <c r="CR360" s="44">
        <v>0</v>
      </c>
      <c r="CS360" s="44">
        <v>0</v>
      </c>
      <c r="CT360" s="44">
        <v>0</v>
      </c>
      <c r="CU360" s="44">
        <v>0</v>
      </c>
      <c r="CV360" s="44">
        <v>0</v>
      </c>
      <c r="CW360" s="44">
        <v>0</v>
      </c>
      <c r="CX360" s="44">
        <v>0</v>
      </c>
      <c r="CY360" s="44">
        <v>0</v>
      </c>
      <c r="CZ360" s="44">
        <v>0</v>
      </c>
      <c r="DA360" s="44">
        <v>0</v>
      </c>
      <c r="DB360" s="44">
        <v>0</v>
      </c>
      <c r="DC360" s="44">
        <v>0</v>
      </c>
      <c r="DD360" s="44">
        <v>0</v>
      </c>
      <c r="DE360" s="44">
        <v>0</v>
      </c>
      <c r="DF360" s="44">
        <v>0</v>
      </c>
      <c r="DG360" s="44">
        <v>0</v>
      </c>
      <c r="DH360" s="44">
        <v>0</v>
      </c>
      <c r="DI360" s="44">
        <v>0</v>
      </c>
      <c r="DJ360" s="44">
        <v>0</v>
      </c>
      <c r="DK360" s="44">
        <v>0</v>
      </c>
      <c r="DL360" s="44">
        <v>0</v>
      </c>
      <c r="DM360" s="44">
        <v>0</v>
      </c>
      <c r="DN360" s="44">
        <v>0</v>
      </c>
      <c r="DO360" s="44">
        <v>0</v>
      </c>
      <c r="DP360" s="44">
        <v>0</v>
      </c>
      <c r="DQ360" s="44">
        <v>0</v>
      </c>
      <c r="DR360" s="44">
        <v>0</v>
      </c>
      <c r="DS360" s="44">
        <v>0</v>
      </c>
      <c r="DT360" s="44">
        <v>0</v>
      </c>
      <c r="DU360" s="44">
        <v>32.512067360840469</v>
      </c>
      <c r="DV360" s="44">
        <v>0</v>
      </c>
      <c r="DW360" s="44">
        <v>0</v>
      </c>
      <c r="DX360" s="44">
        <v>0</v>
      </c>
      <c r="DY360" s="44">
        <v>0</v>
      </c>
      <c r="DZ360" s="44">
        <v>0</v>
      </c>
      <c r="EA360" s="44">
        <v>0</v>
      </c>
      <c r="EB360" s="44">
        <v>0</v>
      </c>
    </row>
    <row r="361" spans="2:132" x14ac:dyDescent="0.25">
      <c r="B361" s="41" t="s">
        <v>450</v>
      </c>
      <c r="C361" s="47" t="s">
        <v>101</v>
      </c>
      <c r="D361" s="46">
        <v>5</v>
      </c>
      <c r="E361" s="86" t="s">
        <v>52</v>
      </c>
      <c r="F361" s="43">
        <v>3348.31</v>
      </c>
      <c r="G361" s="43">
        <v>670.71546511627923</v>
      </c>
      <c r="H361" s="44">
        <v>670.71546511627923</v>
      </c>
      <c r="I361" s="44">
        <v>445.68264096462644</v>
      </c>
      <c r="J361" s="44">
        <v>445.68264096462644</v>
      </c>
      <c r="K361" s="44">
        <v>690.83692906976762</v>
      </c>
      <c r="L361" s="44">
        <v>690.83692906976762</v>
      </c>
      <c r="M361" s="44">
        <v>314.74114000000003</v>
      </c>
      <c r="N361" s="44">
        <v>2283.5474199999999</v>
      </c>
      <c r="O361" s="44">
        <v>368.3141</v>
      </c>
      <c r="P361" s="44">
        <v>138.16738581395353</v>
      </c>
      <c r="Q361" s="44">
        <v>138.16738581395353</v>
      </c>
      <c r="R361" s="44">
        <v>91.810624038713058</v>
      </c>
      <c r="S361" s="44">
        <v>91.810624038713058</v>
      </c>
      <c r="T361" s="44">
        <v>414.50215744186056</v>
      </c>
      <c r="U361" s="44">
        <v>414.50215744186056</v>
      </c>
      <c r="V361" s="44">
        <v>275.43187211613917</v>
      </c>
      <c r="W361" s="44">
        <v>275.43187211613917</v>
      </c>
      <c r="X361" s="44">
        <v>172.70923226744191</v>
      </c>
      <c r="Y361" s="44">
        <v>172.70923226744191</v>
      </c>
      <c r="Z361" s="44">
        <v>114.76328004839132</v>
      </c>
      <c r="AA361" s="44">
        <v>114.76328004839132</v>
      </c>
      <c r="AB361" s="44">
        <v>3.4281559818968841</v>
      </c>
      <c r="AC361" s="44">
        <v>8.2907885803321797</v>
      </c>
      <c r="AD361" s="44">
        <v>3.2093375149672956</v>
      </c>
      <c r="AE361" s="44">
        <v>37.577686585426875</v>
      </c>
      <c r="AF361" s="44">
        <v>112.73305975628062</v>
      </c>
      <c r="AG361" s="44">
        <v>46.972108231783594</v>
      </c>
      <c r="AH361" s="44">
        <v>187.88843292713437</v>
      </c>
      <c r="AJ361" s="63" t="s">
        <v>63</v>
      </c>
      <c r="AK361" s="44">
        <v>0</v>
      </c>
      <c r="AL361" s="44">
        <v>0</v>
      </c>
      <c r="AM361" s="44">
        <v>368.3141</v>
      </c>
      <c r="AN361" s="44">
        <v>368.3141</v>
      </c>
      <c r="AO361" s="44">
        <v>0</v>
      </c>
      <c r="AP361" s="44">
        <v>0</v>
      </c>
      <c r="AQ361" s="44">
        <v>0</v>
      </c>
      <c r="AR361" s="44">
        <v>0</v>
      </c>
      <c r="AS361" s="44">
        <v>0</v>
      </c>
      <c r="AT361" s="44">
        <v>0</v>
      </c>
      <c r="AU361" s="44">
        <v>0</v>
      </c>
      <c r="AV361" s="44">
        <v>0</v>
      </c>
      <c r="AW361" s="44">
        <v>0</v>
      </c>
      <c r="AX361" s="44">
        <v>0</v>
      </c>
      <c r="AY361" s="44">
        <v>172.70923226744191</v>
      </c>
      <c r="AZ361" s="44">
        <v>0</v>
      </c>
      <c r="BA361" s="44">
        <v>0</v>
      </c>
      <c r="BB361" s="44">
        <v>0</v>
      </c>
      <c r="BC361" s="44">
        <v>172.70923226744191</v>
      </c>
      <c r="BD361" s="44">
        <v>172.70923226744191</v>
      </c>
      <c r="BE361" s="44">
        <v>0</v>
      </c>
      <c r="BF361" s="44">
        <v>0</v>
      </c>
      <c r="BG361" s="44">
        <v>0</v>
      </c>
      <c r="BH361" s="44">
        <v>172.70923226744191</v>
      </c>
      <c r="BI361" s="44">
        <v>114.76328004839132</v>
      </c>
      <c r="BJ361" s="44">
        <v>0</v>
      </c>
      <c r="BK361" s="44">
        <v>0</v>
      </c>
      <c r="BL361" s="44">
        <v>0</v>
      </c>
      <c r="BM361" s="44">
        <v>114.76328004839132</v>
      </c>
      <c r="BN361" s="44">
        <v>3.2093375149672956</v>
      </c>
      <c r="BO361" s="44">
        <v>46.972108231783594</v>
      </c>
      <c r="BP361" s="44">
        <v>0</v>
      </c>
      <c r="BQ361" s="44">
        <v>0</v>
      </c>
      <c r="BR361" s="44">
        <v>0</v>
      </c>
      <c r="BS361" s="44">
        <v>46.972108231783594</v>
      </c>
      <c r="BT361" s="64">
        <v>2018</v>
      </c>
      <c r="BU361" s="44">
        <v>0</v>
      </c>
      <c r="BV361" s="44">
        <v>0</v>
      </c>
      <c r="BW361" s="44">
        <v>368.3141</v>
      </c>
      <c r="BX361" s="44">
        <v>0</v>
      </c>
      <c r="BY361" s="44">
        <v>0</v>
      </c>
      <c r="BZ361" s="44">
        <v>0</v>
      </c>
      <c r="CA361" s="44">
        <v>0</v>
      </c>
      <c r="CB361" s="44">
        <v>0</v>
      </c>
      <c r="CC361" s="44">
        <v>0</v>
      </c>
      <c r="CD361" s="44">
        <v>0</v>
      </c>
      <c r="CE361" s="44">
        <v>0</v>
      </c>
      <c r="CF361" s="44">
        <v>0</v>
      </c>
      <c r="CG361" s="44">
        <v>172.70923226744191</v>
      </c>
      <c r="CH361" s="44">
        <v>0</v>
      </c>
      <c r="CI361" s="44">
        <v>0</v>
      </c>
      <c r="CJ361" s="44">
        <v>0</v>
      </c>
      <c r="CK361" s="44">
        <v>0</v>
      </c>
      <c r="CL361" s="44">
        <v>0</v>
      </c>
      <c r="CM361" s="44">
        <v>0</v>
      </c>
      <c r="CN361" s="44">
        <v>0</v>
      </c>
      <c r="CO361" s="44">
        <v>0</v>
      </c>
      <c r="CP361" s="44">
        <v>0</v>
      </c>
      <c r="CQ361" s="44">
        <v>0</v>
      </c>
      <c r="CR361" s="44">
        <v>0</v>
      </c>
      <c r="CS361" s="44">
        <v>0</v>
      </c>
      <c r="CT361" s="44">
        <v>0</v>
      </c>
      <c r="CU361" s="44">
        <v>0</v>
      </c>
      <c r="CV361" s="44">
        <v>0</v>
      </c>
      <c r="CW361" s="44">
        <v>0</v>
      </c>
      <c r="CX361" s="44">
        <v>0</v>
      </c>
      <c r="CY361" s="44">
        <v>0</v>
      </c>
      <c r="CZ361" s="44">
        <v>0</v>
      </c>
      <c r="DA361" s="44">
        <v>0</v>
      </c>
      <c r="DB361" s="44">
        <v>0</v>
      </c>
      <c r="DC361" s="44">
        <v>0</v>
      </c>
      <c r="DD361" s="44">
        <v>0</v>
      </c>
      <c r="DE361" s="44">
        <v>0</v>
      </c>
      <c r="DF361" s="44">
        <v>0</v>
      </c>
      <c r="DG361" s="44">
        <v>0</v>
      </c>
      <c r="DH361" s="44">
        <v>0</v>
      </c>
      <c r="DI361" s="44">
        <v>0</v>
      </c>
      <c r="DJ361" s="44">
        <v>0</v>
      </c>
      <c r="DK361" s="44">
        <v>0</v>
      </c>
      <c r="DL361" s="44">
        <v>0</v>
      </c>
      <c r="DM361" s="44">
        <v>0</v>
      </c>
      <c r="DN361" s="44">
        <v>0</v>
      </c>
      <c r="DO361" s="44">
        <v>0</v>
      </c>
      <c r="DP361" s="44">
        <v>0</v>
      </c>
      <c r="DQ361" s="44">
        <v>0</v>
      </c>
      <c r="DR361" s="44">
        <v>0</v>
      </c>
      <c r="DS361" s="44">
        <v>0</v>
      </c>
      <c r="DT361" s="44">
        <v>0</v>
      </c>
      <c r="DU361" s="44">
        <v>46.972108231783594</v>
      </c>
      <c r="DV361" s="44">
        <v>0</v>
      </c>
      <c r="DW361" s="44">
        <v>0</v>
      </c>
      <c r="DX361" s="44">
        <v>0</v>
      </c>
      <c r="DY361" s="44">
        <v>0</v>
      </c>
      <c r="DZ361" s="44">
        <v>0</v>
      </c>
      <c r="EA361" s="44">
        <v>0</v>
      </c>
      <c r="EB361" s="44">
        <v>0</v>
      </c>
    </row>
    <row r="362" spans="2:132" x14ac:dyDescent="0.25">
      <c r="B362" s="41" t="s">
        <v>451</v>
      </c>
      <c r="C362" s="47" t="s">
        <v>101</v>
      </c>
      <c r="D362" s="46">
        <v>5</v>
      </c>
      <c r="E362" s="86" t="s">
        <v>52</v>
      </c>
      <c r="F362" s="43">
        <v>3818.4</v>
      </c>
      <c r="G362" s="43">
        <v>497.40310465116278</v>
      </c>
      <c r="H362" s="44">
        <v>497.40310465116278</v>
      </c>
      <c r="I362" s="44">
        <v>330.51858922993858</v>
      </c>
      <c r="J362" s="44">
        <v>330.51858922993858</v>
      </c>
      <c r="K362" s="44">
        <v>552.11744616279077</v>
      </c>
      <c r="L362" s="44">
        <v>552.11744616279077</v>
      </c>
      <c r="M362" s="44">
        <v>358.92960000000005</v>
      </c>
      <c r="N362" s="44">
        <v>2604.1488000000004</v>
      </c>
      <c r="O362" s="44">
        <v>420.024</v>
      </c>
      <c r="P362" s="44">
        <v>99.381140309302339</v>
      </c>
      <c r="Q362" s="44">
        <v>99.381140309302339</v>
      </c>
      <c r="R362" s="44">
        <v>66.03761412814174</v>
      </c>
      <c r="S362" s="44">
        <v>66.03761412814174</v>
      </c>
      <c r="T362" s="44">
        <v>309.18576985116289</v>
      </c>
      <c r="U362" s="44">
        <v>309.18576985116289</v>
      </c>
      <c r="V362" s="44">
        <v>205.45035506532992</v>
      </c>
      <c r="W362" s="44">
        <v>205.45035506532992</v>
      </c>
      <c r="X362" s="44">
        <v>121.46583815581397</v>
      </c>
      <c r="Y362" s="44">
        <v>121.46583815581397</v>
      </c>
      <c r="Z362" s="44">
        <v>80.712639489951016</v>
      </c>
      <c r="AA362" s="44">
        <v>80.712639489951016</v>
      </c>
      <c r="AB362" s="44">
        <v>5.4352296753713762</v>
      </c>
      <c r="AC362" s="44">
        <v>12.675319052974734</v>
      </c>
      <c r="AD362" s="44">
        <v>5.2039433062066358</v>
      </c>
      <c r="AE362" s="44">
        <v>27.028906431463714</v>
      </c>
      <c r="AF362" s="44">
        <v>84.089931120109341</v>
      </c>
      <c r="AG362" s="44">
        <v>33.035330082900096</v>
      </c>
      <c r="AH362" s="44">
        <v>150.1605912859095</v>
      </c>
      <c r="AJ362" s="63" t="s">
        <v>63</v>
      </c>
      <c r="AK362" s="44">
        <v>0</v>
      </c>
      <c r="AL362" s="44">
        <v>0</v>
      </c>
      <c r="AM362" s="44">
        <v>420.024</v>
      </c>
      <c r="AN362" s="44">
        <v>420.024</v>
      </c>
      <c r="AO362" s="44">
        <v>0</v>
      </c>
      <c r="AP362" s="44">
        <v>0</v>
      </c>
      <c r="AQ362" s="44">
        <v>0</v>
      </c>
      <c r="AR362" s="44">
        <v>0</v>
      </c>
      <c r="AS362" s="44">
        <v>0</v>
      </c>
      <c r="AT362" s="44">
        <v>0</v>
      </c>
      <c r="AU362" s="44">
        <v>0</v>
      </c>
      <c r="AV362" s="44">
        <v>0</v>
      </c>
      <c r="AW362" s="44">
        <v>0</v>
      </c>
      <c r="AX362" s="44">
        <v>0</v>
      </c>
      <c r="AY362" s="44">
        <v>121.46583815581397</v>
      </c>
      <c r="AZ362" s="44">
        <v>0</v>
      </c>
      <c r="BA362" s="44">
        <v>0</v>
      </c>
      <c r="BB362" s="44">
        <v>0</v>
      </c>
      <c r="BC362" s="44">
        <v>121.46583815581397</v>
      </c>
      <c r="BD362" s="44">
        <v>121.46583815581397</v>
      </c>
      <c r="BE362" s="44">
        <v>0</v>
      </c>
      <c r="BF362" s="44">
        <v>0</v>
      </c>
      <c r="BG362" s="44">
        <v>0</v>
      </c>
      <c r="BH362" s="44">
        <v>121.46583815581397</v>
      </c>
      <c r="BI362" s="44">
        <v>80.712639489951016</v>
      </c>
      <c r="BJ362" s="44">
        <v>0</v>
      </c>
      <c r="BK362" s="44">
        <v>0</v>
      </c>
      <c r="BL362" s="44">
        <v>0</v>
      </c>
      <c r="BM362" s="44">
        <v>80.712639489951016</v>
      </c>
      <c r="BN362" s="44">
        <v>5.2039433062066358</v>
      </c>
      <c r="BO362" s="44">
        <v>33.035330082900096</v>
      </c>
      <c r="BP362" s="44">
        <v>0</v>
      </c>
      <c r="BQ362" s="44">
        <v>0</v>
      </c>
      <c r="BR362" s="44">
        <v>0</v>
      </c>
      <c r="BS362" s="44">
        <v>33.035330082900096</v>
      </c>
      <c r="BT362" s="64">
        <v>2018</v>
      </c>
      <c r="BU362" s="44">
        <v>0</v>
      </c>
      <c r="BV362" s="44">
        <v>0</v>
      </c>
      <c r="BW362" s="44">
        <v>420.024</v>
      </c>
      <c r="BX362" s="44">
        <v>0</v>
      </c>
      <c r="BY362" s="44">
        <v>0</v>
      </c>
      <c r="BZ362" s="44">
        <v>0</v>
      </c>
      <c r="CA362" s="44">
        <v>0</v>
      </c>
      <c r="CB362" s="44">
        <v>0</v>
      </c>
      <c r="CC362" s="44">
        <v>0</v>
      </c>
      <c r="CD362" s="44">
        <v>0</v>
      </c>
      <c r="CE362" s="44">
        <v>0</v>
      </c>
      <c r="CF362" s="44">
        <v>0</v>
      </c>
      <c r="CG362" s="44">
        <v>121.46583815581397</v>
      </c>
      <c r="CH362" s="44">
        <v>0</v>
      </c>
      <c r="CI362" s="44">
        <v>0</v>
      </c>
      <c r="CJ362" s="44">
        <v>0</v>
      </c>
      <c r="CK362" s="44">
        <v>0</v>
      </c>
      <c r="CL362" s="44">
        <v>0</v>
      </c>
      <c r="CM362" s="44">
        <v>0</v>
      </c>
      <c r="CN362" s="44">
        <v>0</v>
      </c>
      <c r="CO362" s="44">
        <v>0</v>
      </c>
      <c r="CP362" s="44">
        <v>0</v>
      </c>
      <c r="CQ362" s="44">
        <v>0</v>
      </c>
      <c r="CR362" s="44">
        <v>0</v>
      </c>
      <c r="CS362" s="44">
        <v>0</v>
      </c>
      <c r="CT362" s="44">
        <v>0</v>
      </c>
      <c r="CU362" s="44">
        <v>0</v>
      </c>
      <c r="CV362" s="44">
        <v>0</v>
      </c>
      <c r="CW362" s="44">
        <v>0</v>
      </c>
      <c r="CX362" s="44">
        <v>0</v>
      </c>
      <c r="CY362" s="44">
        <v>0</v>
      </c>
      <c r="CZ362" s="44">
        <v>0</v>
      </c>
      <c r="DA362" s="44">
        <v>0</v>
      </c>
      <c r="DB362" s="44">
        <v>0</v>
      </c>
      <c r="DC362" s="44">
        <v>0</v>
      </c>
      <c r="DD362" s="44">
        <v>0</v>
      </c>
      <c r="DE362" s="44">
        <v>0</v>
      </c>
      <c r="DF362" s="44">
        <v>0</v>
      </c>
      <c r="DG362" s="44">
        <v>0</v>
      </c>
      <c r="DH362" s="44">
        <v>0</v>
      </c>
      <c r="DI362" s="44">
        <v>0</v>
      </c>
      <c r="DJ362" s="44">
        <v>0</v>
      </c>
      <c r="DK362" s="44">
        <v>0</v>
      </c>
      <c r="DL362" s="44">
        <v>0</v>
      </c>
      <c r="DM362" s="44">
        <v>0</v>
      </c>
      <c r="DN362" s="44">
        <v>0</v>
      </c>
      <c r="DO362" s="44">
        <v>0</v>
      </c>
      <c r="DP362" s="44">
        <v>0</v>
      </c>
      <c r="DQ362" s="44">
        <v>0</v>
      </c>
      <c r="DR362" s="44">
        <v>0</v>
      </c>
      <c r="DS362" s="44">
        <v>0</v>
      </c>
      <c r="DT362" s="44">
        <v>0</v>
      </c>
      <c r="DU362" s="44">
        <v>33.035330082900096</v>
      </c>
      <c r="DV362" s="44">
        <v>0</v>
      </c>
      <c r="DW362" s="44">
        <v>0</v>
      </c>
      <c r="DX362" s="44">
        <v>0</v>
      </c>
      <c r="DY362" s="44">
        <v>0</v>
      </c>
      <c r="DZ362" s="44">
        <v>0</v>
      </c>
      <c r="EA362" s="44">
        <v>0</v>
      </c>
      <c r="EB362" s="44">
        <v>0</v>
      </c>
    </row>
    <row r="363" spans="2:132" x14ac:dyDescent="0.25">
      <c r="B363" s="41" t="s">
        <v>452</v>
      </c>
      <c r="C363" s="47" t="s">
        <v>101</v>
      </c>
      <c r="D363" s="46">
        <v>5</v>
      </c>
      <c r="E363" s="86" t="s">
        <v>52</v>
      </c>
      <c r="F363" s="43">
        <v>2751.6</v>
      </c>
      <c r="G363" s="43">
        <v>358.72763953488374</v>
      </c>
      <c r="H363" s="44">
        <v>358.72763953488374</v>
      </c>
      <c r="I363" s="44">
        <v>238.37035239256934</v>
      </c>
      <c r="J363" s="44">
        <v>238.37035239256934</v>
      </c>
      <c r="K363" s="44">
        <v>398.18767988372099</v>
      </c>
      <c r="L363" s="44">
        <v>398.18767988372099</v>
      </c>
      <c r="M363" s="44">
        <v>269.65679999999998</v>
      </c>
      <c r="N363" s="44">
        <v>1948.1328000000001</v>
      </c>
      <c r="O363" s="44">
        <v>310.93079999999998</v>
      </c>
      <c r="P363" s="44">
        <v>71.673782379069777</v>
      </c>
      <c r="Q363" s="44">
        <v>71.673782379069777</v>
      </c>
      <c r="R363" s="44">
        <v>47.626396408035362</v>
      </c>
      <c r="S363" s="44">
        <v>47.626396408035362</v>
      </c>
      <c r="T363" s="44">
        <v>222.98510073488379</v>
      </c>
      <c r="U363" s="44">
        <v>222.98510073488379</v>
      </c>
      <c r="V363" s="44">
        <v>148.17101104722113</v>
      </c>
      <c r="W363" s="44">
        <v>148.17101104722113</v>
      </c>
      <c r="X363" s="44">
        <v>87.601289574418615</v>
      </c>
      <c r="Y363" s="44">
        <v>87.601289574418615</v>
      </c>
      <c r="Z363" s="44">
        <v>58.210040054265441</v>
      </c>
      <c r="AA363" s="44">
        <v>58.210040054265441</v>
      </c>
      <c r="AB363" s="44">
        <v>5.6619190267879347</v>
      </c>
      <c r="AC363" s="44">
        <v>13.147867361039623</v>
      </c>
      <c r="AD363" s="44">
        <v>5.3415321430828664</v>
      </c>
      <c r="AE363" s="44">
        <v>19.493275600216034</v>
      </c>
      <c r="AF363" s="44">
        <v>60.645746311783228</v>
      </c>
      <c r="AG363" s="44">
        <v>23.825114622486264</v>
      </c>
      <c r="AH363" s="44">
        <v>108.29597555675575</v>
      </c>
      <c r="AJ363" s="63" t="s">
        <v>63</v>
      </c>
      <c r="AK363" s="44">
        <v>0</v>
      </c>
      <c r="AL363" s="44">
        <v>0</v>
      </c>
      <c r="AM363" s="44">
        <v>310.93079999999998</v>
      </c>
      <c r="AN363" s="44">
        <v>310.93079999999998</v>
      </c>
      <c r="AO363" s="44">
        <v>0</v>
      </c>
      <c r="AP363" s="44">
        <v>0</v>
      </c>
      <c r="AQ363" s="44">
        <v>0</v>
      </c>
      <c r="AR363" s="44">
        <v>0</v>
      </c>
      <c r="AS363" s="44">
        <v>0</v>
      </c>
      <c r="AT363" s="44">
        <v>0</v>
      </c>
      <c r="AU363" s="44">
        <v>0</v>
      </c>
      <c r="AV363" s="44">
        <v>0</v>
      </c>
      <c r="AW363" s="44">
        <v>0</v>
      </c>
      <c r="AX363" s="44">
        <v>0</v>
      </c>
      <c r="AY363" s="44">
        <v>87.601289574418615</v>
      </c>
      <c r="AZ363" s="44">
        <v>0</v>
      </c>
      <c r="BA363" s="44">
        <v>0</v>
      </c>
      <c r="BB363" s="44">
        <v>0</v>
      </c>
      <c r="BC363" s="44">
        <v>87.601289574418615</v>
      </c>
      <c r="BD363" s="44">
        <v>87.601289574418615</v>
      </c>
      <c r="BE363" s="44">
        <v>0</v>
      </c>
      <c r="BF363" s="44">
        <v>0</v>
      </c>
      <c r="BG363" s="44">
        <v>0</v>
      </c>
      <c r="BH363" s="44">
        <v>87.601289574418615</v>
      </c>
      <c r="BI363" s="44">
        <v>58.210040054265441</v>
      </c>
      <c r="BJ363" s="44">
        <v>0</v>
      </c>
      <c r="BK363" s="44">
        <v>0</v>
      </c>
      <c r="BL363" s="44">
        <v>0</v>
      </c>
      <c r="BM363" s="44">
        <v>58.210040054265441</v>
      </c>
      <c r="BN363" s="44">
        <v>5.3415321430828664</v>
      </c>
      <c r="BO363" s="44">
        <v>23.825114622486264</v>
      </c>
      <c r="BP363" s="44">
        <v>0</v>
      </c>
      <c r="BQ363" s="44">
        <v>0</v>
      </c>
      <c r="BR363" s="44">
        <v>0</v>
      </c>
      <c r="BS363" s="44">
        <v>23.825114622486264</v>
      </c>
      <c r="BT363" s="64">
        <v>2018</v>
      </c>
      <c r="BU363" s="44">
        <v>0</v>
      </c>
      <c r="BV363" s="44">
        <v>0</v>
      </c>
      <c r="BW363" s="44">
        <v>310.93079999999998</v>
      </c>
      <c r="BX363" s="44">
        <v>0</v>
      </c>
      <c r="BY363" s="44">
        <v>0</v>
      </c>
      <c r="BZ363" s="44">
        <v>0</v>
      </c>
      <c r="CA363" s="44">
        <v>0</v>
      </c>
      <c r="CB363" s="44">
        <v>0</v>
      </c>
      <c r="CC363" s="44">
        <v>0</v>
      </c>
      <c r="CD363" s="44">
        <v>0</v>
      </c>
      <c r="CE363" s="44">
        <v>0</v>
      </c>
      <c r="CF363" s="44">
        <v>0</v>
      </c>
      <c r="CG363" s="44">
        <v>87.601289574418615</v>
      </c>
      <c r="CH363" s="44">
        <v>0</v>
      </c>
      <c r="CI363" s="44">
        <v>0</v>
      </c>
      <c r="CJ363" s="44">
        <v>0</v>
      </c>
      <c r="CK363" s="44">
        <v>0</v>
      </c>
      <c r="CL363" s="44">
        <v>0</v>
      </c>
      <c r="CM363" s="44">
        <v>0</v>
      </c>
      <c r="CN363" s="44">
        <v>0</v>
      </c>
      <c r="CO363" s="44">
        <v>0</v>
      </c>
      <c r="CP363" s="44">
        <v>0</v>
      </c>
      <c r="CQ363" s="44">
        <v>0</v>
      </c>
      <c r="CR363" s="44">
        <v>0</v>
      </c>
      <c r="CS363" s="44">
        <v>0</v>
      </c>
      <c r="CT363" s="44">
        <v>0</v>
      </c>
      <c r="CU363" s="44">
        <v>0</v>
      </c>
      <c r="CV363" s="44">
        <v>0</v>
      </c>
      <c r="CW363" s="44">
        <v>0</v>
      </c>
      <c r="CX363" s="44">
        <v>0</v>
      </c>
      <c r="CY363" s="44">
        <v>0</v>
      </c>
      <c r="CZ363" s="44">
        <v>0</v>
      </c>
      <c r="DA363" s="44">
        <v>0</v>
      </c>
      <c r="DB363" s="44">
        <v>0</v>
      </c>
      <c r="DC363" s="44">
        <v>0</v>
      </c>
      <c r="DD363" s="44">
        <v>0</v>
      </c>
      <c r="DE363" s="44">
        <v>0</v>
      </c>
      <c r="DF363" s="44">
        <v>0</v>
      </c>
      <c r="DG363" s="44">
        <v>0</v>
      </c>
      <c r="DH363" s="44">
        <v>0</v>
      </c>
      <c r="DI363" s="44">
        <v>0</v>
      </c>
      <c r="DJ363" s="44">
        <v>0</v>
      </c>
      <c r="DK363" s="44">
        <v>0</v>
      </c>
      <c r="DL363" s="44">
        <v>0</v>
      </c>
      <c r="DM363" s="44">
        <v>0</v>
      </c>
      <c r="DN363" s="44">
        <v>0</v>
      </c>
      <c r="DO363" s="44">
        <v>0</v>
      </c>
      <c r="DP363" s="44">
        <v>0</v>
      </c>
      <c r="DQ363" s="44">
        <v>0</v>
      </c>
      <c r="DR363" s="44">
        <v>0</v>
      </c>
      <c r="DS363" s="44">
        <v>0</v>
      </c>
      <c r="DT363" s="44">
        <v>0</v>
      </c>
      <c r="DU363" s="44">
        <v>23.825114622486264</v>
      </c>
      <c r="DV363" s="44">
        <v>0</v>
      </c>
      <c r="DW363" s="44">
        <v>0</v>
      </c>
      <c r="DX363" s="44">
        <v>0</v>
      </c>
      <c r="DY363" s="44">
        <v>0</v>
      </c>
      <c r="DZ363" s="44">
        <v>0</v>
      </c>
      <c r="EA363" s="44">
        <v>0</v>
      </c>
      <c r="EB363" s="44">
        <v>0</v>
      </c>
    </row>
    <row r="364" spans="2:132" x14ac:dyDescent="0.25">
      <c r="B364" s="41" t="s">
        <v>453</v>
      </c>
      <c r="C364" s="47" t="s">
        <v>101</v>
      </c>
      <c r="D364" s="46">
        <v>5</v>
      </c>
      <c r="E364" s="86" t="s">
        <v>52</v>
      </c>
      <c r="F364" s="43">
        <v>2268.5</v>
      </c>
      <c r="G364" s="43">
        <v>452.08996511627902</v>
      </c>
      <c r="H364" s="44">
        <v>452.08996511627902</v>
      </c>
      <c r="I364" s="44">
        <v>300.40853399987998</v>
      </c>
      <c r="J364" s="44">
        <v>300.40853399987998</v>
      </c>
      <c r="K364" s="44">
        <v>465.65266406976741</v>
      </c>
      <c r="L364" s="44">
        <v>465.65266406976741</v>
      </c>
      <c r="M364" s="44">
        <v>222.31299999999999</v>
      </c>
      <c r="N364" s="44">
        <v>1606.098</v>
      </c>
      <c r="O364" s="44">
        <v>256.34050000000002</v>
      </c>
      <c r="P364" s="44">
        <v>83.817479532558124</v>
      </c>
      <c r="Q364" s="44">
        <v>83.817479532558124</v>
      </c>
      <c r="R364" s="44">
        <v>55.695742203577744</v>
      </c>
      <c r="S364" s="44">
        <v>55.695742203577744</v>
      </c>
      <c r="T364" s="44">
        <v>260.76549187906977</v>
      </c>
      <c r="U364" s="44">
        <v>260.76549187906977</v>
      </c>
      <c r="V364" s="44">
        <v>173.2756424111308</v>
      </c>
      <c r="W364" s="44">
        <v>173.2756424111308</v>
      </c>
      <c r="X364" s="44">
        <v>102.44358609534883</v>
      </c>
      <c r="Y364" s="44">
        <v>102.44358609534883</v>
      </c>
      <c r="Z364" s="44">
        <v>68.072573804372809</v>
      </c>
      <c r="AA364" s="44">
        <v>68.072573804372809</v>
      </c>
      <c r="AB364" s="44">
        <v>3.991561853820115</v>
      </c>
      <c r="AC364" s="44">
        <v>9.2690350337251335</v>
      </c>
      <c r="AD364" s="44">
        <v>3.7656942535575664</v>
      </c>
      <c r="AE364" s="44">
        <v>22.796023516693158</v>
      </c>
      <c r="AF364" s="44">
        <v>70.920962051934282</v>
      </c>
      <c r="AG364" s="44">
        <v>27.861806520402752</v>
      </c>
      <c r="AH364" s="44">
        <v>126.64457509273977</v>
      </c>
      <c r="AJ364" s="63" t="s">
        <v>63</v>
      </c>
      <c r="AK364" s="44">
        <v>0</v>
      </c>
      <c r="AL364" s="44">
        <v>0</v>
      </c>
      <c r="AM364" s="44">
        <v>256.34050000000002</v>
      </c>
      <c r="AN364" s="44">
        <v>256.34050000000002</v>
      </c>
      <c r="AO364" s="44">
        <v>0</v>
      </c>
      <c r="AP364" s="44">
        <v>0</v>
      </c>
      <c r="AQ364" s="44">
        <v>0</v>
      </c>
      <c r="AR364" s="44">
        <v>0</v>
      </c>
      <c r="AS364" s="44">
        <v>0</v>
      </c>
      <c r="AT364" s="44">
        <v>0</v>
      </c>
      <c r="AU364" s="44">
        <v>0</v>
      </c>
      <c r="AV364" s="44">
        <v>0</v>
      </c>
      <c r="AW364" s="44">
        <v>0</v>
      </c>
      <c r="AX364" s="44">
        <v>0</v>
      </c>
      <c r="AY364" s="44">
        <v>102.44358609534883</v>
      </c>
      <c r="AZ364" s="44">
        <v>0</v>
      </c>
      <c r="BA364" s="44">
        <v>0</v>
      </c>
      <c r="BB364" s="44">
        <v>0</v>
      </c>
      <c r="BC364" s="44">
        <v>102.44358609534883</v>
      </c>
      <c r="BD364" s="44">
        <v>102.44358609534883</v>
      </c>
      <c r="BE364" s="44">
        <v>0</v>
      </c>
      <c r="BF364" s="44">
        <v>0</v>
      </c>
      <c r="BG364" s="44">
        <v>0</v>
      </c>
      <c r="BH364" s="44">
        <v>102.44358609534883</v>
      </c>
      <c r="BI364" s="44">
        <v>68.072573804372809</v>
      </c>
      <c r="BJ364" s="44">
        <v>0</v>
      </c>
      <c r="BK364" s="44">
        <v>0</v>
      </c>
      <c r="BL364" s="44">
        <v>0</v>
      </c>
      <c r="BM364" s="44">
        <v>68.072573804372809</v>
      </c>
      <c r="BN364" s="44">
        <v>3.7656942535575664</v>
      </c>
      <c r="BO364" s="44">
        <v>27.861806520402752</v>
      </c>
      <c r="BP364" s="44">
        <v>0</v>
      </c>
      <c r="BQ364" s="44">
        <v>0</v>
      </c>
      <c r="BR364" s="44">
        <v>0</v>
      </c>
      <c r="BS364" s="44">
        <v>27.861806520402752</v>
      </c>
      <c r="BT364" s="64">
        <v>2018</v>
      </c>
      <c r="BU364" s="44">
        <v>0</v>
      </c>
      <c r="BV364" s="44">
        <v>0</v>
      </c>
      <c r="BW364" s="44">
        <v>256.34050000000002</v>
      </c>
      <c r="BX364" s="44">
        <v>0</v>
      </c>
      <c r="BY364" s="44">
        <v>0</v>
      </c>
      <c r="BZ364" s="44">
        <v>0</v>
      </c>
      <c r="CA364" s="44">
        <v>0</v>
      </c>
      <c r="CB364" s="44">
        <v>0</v>
      </c>
      <c r="CC364" s="44">
        <v>0</v>
      </c>
      <c r="CD364" s="44">
        <v>0</v>
      </c>
      <c r="CE364" s="44">
        <v>0</v>
      </c>
      <c r="CF364" s="44">
        <v>0</v>
      </c>
      <c r="CG364" s="44">
        <v>102.44358609534883</v>
      </c>
      <c r="CH364" s="44">
        <v>0</v>
      </c>
      <c r="CI364" s="44">
        <v>0</v>
      </c>
      <c r="CJ364" s="44">
        <v>0</v>
      </c>
      <c r="CK364" s="44">
        <v>0</v>
      </c>
      <c r="CL364" s="44">
        <v>0</v>
      </c>
      <c r="CM364" s="44">
        <v>0</v>
      </c>
      <c r="CN364" s="44">
        <v>0</v>
      </c>
      <c r="CO364" s="44">
        <v>0</v>
      </c>
      <c r="CP364" s="44">
        <v>0</v>
      </c>
      <c r="CQ364" s="44">
        <v>0</v>
      </c>
      <c r="CR364" s="44">
        <v>0</v>
      </c>
      <c r="CS364" s="44">
        <v>0</v>
      </c>
      <c r="CT364" s="44">
        <v>0</v>
      </c>
      <c r="CU364" s="44">
        <v>0</v>
      </c>
      <c r="CV364" s="44">
        <v>0</v>
      </c>
      <c r="CW364" s="44">
        <v>0</v>
      </c>
      <c r="CX364" s="44">
        <v>0</v>
      </c>
      <c r="CY364" s="44">
        <v>0</v>
      </c>
      <c r="CZ364" s="44">
        <v>0</v>
      </c>
      <c r="DA364" s="44">
        <v>0</v>
      </c>
      <c r="DB364" s="44">
        <v>0</v>
      </c>
      <c r="DC364" s="44">
        <v>0</v>
      </c>
      <c r="DD364" s="44">
        <v>0</v>
      </c>
      <c r="DE364" s="44">
        <v>0</v>
      </c>
      <c r="DF364" s="44">
        <v>0</v>
      </c>
      <c r="DG364" s="44">
        <v>0</v>
      </c>
      <c r="DH364" s="44">
        <v>0</v>
      </c>
      <c r="DI364" s="44">
        <v>0</v>
      </c>
      <c r="DJ364" s="44">
        <v>0</v>
      </c>
      <c r="DK364" s="44">
        <v>0</v>
      </c>
      <c r="DL364" s="44">
        <v>0</v>
      </c>
      <c r="DM364" s="44">
        <v>0</v>
      </c>
      <c r="DN364" s="44">
        <v>0</v>
      </c>
      <c r="DO364" s="44">
        <v>0</v>
      </c>
      <c r="DP364" s="44">
        <v>0</v>
      </c>
      <c r="DQ364" s="44">
        <v>0</v>
      </c>
      <c r="DR364" s="44">
        <v>0</v>
      </c>
      <c r="DS364" s="44">
        <v>0</v>
      </c>
      <c r="DT364" s="44">
        <v>0</v>
      </c>
      <c r="DU364" s="44">
        <v>27.861806520402752</v>
      </c>
      <c r="DV364" s="44">
        <v>0</v>
      </c>
      <c r="DW364" s="44">
        <v>0</v>
      </c>
      <c r="DX364" s="44">
        <v>0</v>
      </c>
      <c r="DY364" s="44">
        <v>0</v>
      </c>
      <c r="DZ364" s="44">
        <v>0</v>
      </c>
      <c r="EA364" s="44">
        <v>0</v>
      </c>
      <c r="EB364" s="44">
        <v>0</v>
      </c>
    </row>
    <row r="365" spans="2:132" x14ac:dyDescent="0.25">
      <c r="B365" s="41" t="s">
        <v>454</v>
      </c>
      <c r="C365" s="47" t="s">
        <v>101</v>
      </c>
      <c r="D365" s="46">
        <v>5</v>
      </c>
      <c r="E365" s="86" t="s">
        <v>52</v>
      </c>
      <c r="F365" s="43">
        <v>3166.56</v>
      </c>
      <c r="G365" s="43">
        <v>646.49175581395355</v>
      </c>
      <c r="H365" s="44">
        <v>646.49175581395355</v>
      </c>
      <c r="I365" s="44">
        <v>429.58626731988244</v>
      </c>
      <c r="J365" s="44">
        <v>429.58626731988244</v>
      </c>
      <c r="K365" s="44">
        <v>665.88650848837221</v>
      </c>
      <c r="L365" s="44">
        <v>665.88650848837221</v>
      </c>
      <c r="M365" s="44">
        <v>297.65664000000004</v>
      </c>
      <c r="N365" s="44">
        <v>2159.5939199999998</v>
      </c>
      <c r="O365" s="44">
        <v>348.32159999999999</v>
      </c>
      <c r="P365" s="44">
        <v>133.17730169767444</v>
      </c>
      <c r="Q365" s="44">
        <v>133.17730169767444</v>
      </c>
      <c r="R365" s="44">
        <v>88.494771067895783</v>
      </c>
      <c r="S365" s="44">
        <v>88.494771067895783</v>
      </c>
      <c r="T365" s="44">
        <v>399.53190509302334</v>
      </c>
      <c r="U365" s="44">
        <v>399.53190509302334</v>
      </c>
      <c r="V365" s="44">
        <v>265.48431320368741</v>
      </c>
      <c r="W365" s="44">
        <v>265.48431320368741</v>
      </c>
      <c r="X365" s="44">
        <v>166.47162712209305</v>
      </c>
      <c r="Y365" s="44">
        <v>166.47162712209305</v>
      </c>
      <c r="Z365" s="44">
        <v>110.61846383486974</v>
      </c>
      <c r="AA365" s="44">
        <v>110.61846383486974</v>
      </c>
      <c r="AB365" s="44">
        <v>3.3635505963581638</v>
      </c>
      <c r="AC365" s="44">
        <v>8.1345443500576824</v>
      </c>
      <c r="AD365" s="44">
        <v>3.1488558774416844</v>
      </c>
      <c r="AE365" s="44">
        <v>36.220522477183934</v>
      </c>
      <c r="AF365" s="44">
        <v>108.66156743155182</v>
      </c>
      <c r="AG365" s="44">
        <v>45.275653096479921</v>
      </c>
      <c r="AH365" s="44">
        <v>181.10261238591968</v>
      </c>
      <c r="AJ365" s="63" t="s">
        <v>63</v>
      </c>
      <c r="AK365" s="44">
        <v>0</v>
      </c>
      <c r="AL365" s="44">
        <v>0</v>
      </c>
      <c r="AM365" s="44">
        <v>348.32159999999999</v>
      </c>
      <c r="AN365" s="44">
        <v>348.32159999999999</v>
      </c>
      <c r="AO365" s="44">
        <v>0</v>
      </c>
      <c r="AP365" s="44">
        <v>0</v>
      </c>
      <c r="AQ365" s="44">
        <v>0</v>
      </c>
      <c r="AR365" s="44">
        <v>0</v>
      </c>
      <c r="AS365" s="44">
        <v>0</v>
      </c>
      <c r="AT365" s="44">
        <v>0</v>
      </c>
      <c r="AU365" s="44">
        <v>0</v>
      </c>
      <c r="AV365" s="44">
        <v>0</v>
      </c>
      <c r="AW365" s="44">
        <v>0</v>
      </c>
      <c r="AX365" s="44">
        <v>0</v>
      </c>
      <c r="AY365" s="44">
        <v>166.47162712209305</v>
      </c>
      <c r="AZ365" s="44">
        <v>0</v>
      </c>
      <c r="BA365" s="44">
        <v>0</v>
      </c>
      <c r="BB365" s="44">
        <v>0</v>
      </c>
      <c r="BC365" s="44">
        <v>166.47162712209305</v>
      </c>
      <c r="BD365" s="44">
        <v>166.47162712209305</v>
      </c>
      <c r="BE365" s="44">
        <v>0</v>
      </c>
      <c r="BF365" s="44">
        <v>0</v>
      </c>
      <c r="BG365" s="44">
        <v>0</v>
      </c>
      <c r="BH365" s="44">
        <v>166.47162712209305</v>
      </c>
      <c r="BI365" s="44">
        <v>110.61846383486974</v>
      </c>
      <c r="BJ365" s="44">
        <v>0</v>
      </c>
      <c r="BK365" s="44">
        <v>0</v>
      </c>
      <c r="BL365" s="44">
        <v>0</v>
      </c>
      <c r="BM365" s="44">
        <v>110.61846383486974</v>
      </c>
      <c r="BN365" s="44">
        <v>3.1488558774416844</v>
      </c>
      <c r="BO365" s="44">
        <v>45.275653096479921</v>
      </c>
      <c r="BP365" s="44">
        <v>0</v>
      </c>
      <c r="BQ365" s="44">
        <v>0</v>
      </c>
      <c r="BR365" s="44">
        <v>0</v>
      </c>
      <c r="BS365" s="44">
        <v>45.275653096479921</v>
      </c>
      <c r="BT365" s="64">
        <v>2018</v>
      </c>
      <c r="BU365" s="44">
        <v>0</v>
      </c>
      <c r="BV365" s="44">
        <v>0</v>
      </c>
      <c r="BW365" s="44">
        <v>348.32159999999999</v>
      </c>
      <c r="BX365" s="44">
        <v>0</v>
      </c>
      <c r="BY365" s="44">
        <v>0</v>
      </c>
      <c r="BZ365" s="44">
        <v>0</v>
      </c>
      <c r="CA365" s="44">
        <v>0</v>
      </c>
      <c r="CB365" s="44">
        <v>0</v>
      </c>
      <c r="CC365" s="44">
        <v>0</v>
      </c>
      <c r="CD365" s="44">
        <v>0</v>
      </c>
      <c r="CE365" s="44">
        <v>0</v>
      </c>
      <c r="CF365" s="44">
        <v>0</v>
      </c>
      <c r="CG365" s="44">
        <v>166.47162712209305</v>
      </c>
      <c r="CH365" s="44">
        <v>0</v>
      </c>
      <c r="CI365" s="44">
        <v>0</v>
      </c>
      <c r="CJ365" s="44">
        <v>0</v>
      </c>
      <c r="CK365" s="44">
        <v>0</v>
      </c>
      <c r="CL365" s="44">
        <v>0</v>
      </c>
      <c r="CM365" s="44">
        <v>0</v>
      </c>
      <c r="CN365" s="44">
        <v>0</v>
      </c>
      <c r="CO365" s="44">
        <v>0</v>
      </c>
      <c r="CP365" s="44">
        <v>0</v>
      </c>
      <c r="CQ365" s="44">
        <v>0</v>
      </c>
      <c r="CR365" s="44">
        <v>0</v>
      </c>
      <c r="CS365" s="44">
        <v>0</v>
      </c>
      <c r="CT365" s="44">
        <v>0</v>
      </c>
      <c r="CU365" s="44">
        <v>0</v>
      </c>
      <c r="CV365" s="44">
        <v>0</v>
      </c>
      <c r="CW365" s="44">
        <v>0</v>
      </c>
      <c r="CX365" s="44">
        <v>0</v>
      </c>
      <c r="CY365" s="44">
        <v>0</v>
      </c>
      <c r="CZ365" s="44">
        <v>0</v>
      </c>
      <c r="DA365" s="44">
        <v>0</v>
      </c>
      <c r="DB365" s="44">
        <v>0</v>
      </c>
      <c r="DC365" s="44">
        <v>0</v>
      </c>
      <c r="DD365" s="44">
        <v>0</v>
      </c>
      <c r="DE365" s="44">
        <v>0</v>
      </c>
      <c r="DF365" s="44">
        <v>0</v>
      </c>
      <c r="DG365" s="44">
        <v>0</v>
      </c>
      <c r="DH365" s="44">
        <v>0</v>
      </c>
      <c r="DI365" s="44">
        <v>0</v>
      </c>
      <c r="DJ365" s="44">
        <v>0</v>
      </c>
      <c r="DK365" s="44">
        <v>0</v>
      </c>
      <c r="DL365" s="44">
        <v>0</v>
      </c>
      <c r="DM365" s="44">
        <v>0</v>
      </c>
      <c r="DN365" s="44">
        <v>0</v>
      </c>
      <c r="DO365" s="44">
        <v>0</v>
      </c>
      <c r="DP365" s="44">
        <v>0</v>
      </c>
      <c r="DQ365" s="44">
        <v>0</v>
      </c>
      <c r="DR365" s="44">
        <v>0</v>
      </c>
      <c r="DS365" s="44">
        <v>0</v>
      </c>
      <c r="DT365" s="44">
        <v>0</v>
      </c>
      <c r="DU365" s="44">
        <v>45.275653096479921</v>
      </c>
      <c r="DV365" s="44">
        <v>0</v>
      </c>
      <c r="DW365" s="44">
        <v>0</v>
      </c>
      <c r="DX365" s="44">
        <v>0</v>
      </c>
      <c r="DY365" s="44">
        <v>0</v>
      </c>
      <c r="DZ365" s="44">
        <v>0</v>
      </c>
      <c r="EA365" s="44">
        <v>0</v>
      </c>
      <c r="EB365" s="44">
        <v>0</v>
      </c>
    </row>
    <row r="366" spans="2:132" x14ac:dyDescent="0.25">
      <c r="B366" s="41" t="s">
        <v>455</v>
      </c>
      <c r="C366" s="47" t="s">
        <v>101</v>
      </c>
      <c r="D366" s="46">
        <v>5</v>
      </c>
      <c r="E366" s="86" t="s">
        <v>52</v>
      </c>
      <c r="F366" s="43">
        <v>3119.9</v>
      </c>
      <c r="G366" s="43">
        <v>595.63367441860464</v>
      </c>
      <c r="H366" s="44">
        <v>595.63367441860464</v>
      </c>
      <c r="I366" s="44">
        <v>395.79166258873403</v>
      </c>
      <c r="J366" s="44">
        <v>395.79166258873403</v>
      </c>
      <c r="K366" s="44">
        <v>613.50268465116278</v>
      </c>
      <c r="L366" s="44">
        <v>613.50268465116278</v>
      </c>
      <c r="M366" s="44">
        <v>293.27060000000006</v>
      </c>
      <c r="N366" s="44">
        <v>2127.7718000000004</v>
      </c>
      <c r="O366" s="44">
        <v>343.18900000000002</v>
      </c>
      <c r="P366" s="44">
        <v>110.4304832372093</v>
      </c>
      <c r="Q366" s="44">
        <v>110.4304832372093</v>
      </c>
      <c r="R366" s="44">
        <v>73.379774243951289</v>
      </c>
      <c r="S366" s="44">
        <v>73.379774243951289</v>
      </c>
      <c r="T366" s="44">
        <v>343.56150340465121</v>
      </c>
      <c r="U366" s="44">
        <v>343.56150340465121</v>
      </c>
      <c r="V366" s="44">
        <v>228.29263098118182</v>
      </c>
      <c r="W366" s="44">
        <v>228.29263098118182</v>
      </c>
      <c r="X366" s="44">
        <v>134.97059062325582</v>
      </c>
      <c r="Y366" s="44">
        <v>134.97059062325582</v>
      </c>
      <c r="Z366" s="44">
        <v>89.686390742607131</v>
      </c>
      <c r="AA366" s="44">
        <v>89.686390742607131</v>
      </c>
      <c r="AB366" s="44">
        <v>3.996613549464203</v>
      </c>
      <c r="AC366" s="44">
        <v>9.3203700481045875</v>
      </c>
      <c r="AD366" s="44">
        <v>3.8265448877848747</v>
      </c>
      <c r="AE366" s="44">
        <v>30.034020431947745</v>
      </c>
      <c r="AF366" s="44">
        <v>93.439174677170783</v>
      </c>
      <c r="AG366" s="44">
        <v>36.708247194602798</v>
      </c>
      <c r="AH366" s="44">
        <v>166.85566906637635</v>
      </c>
      <c r="AJ366" s="63" t="s">
        <v>63</v>
      </c>
      <c r="AK366" s="44">
        <v>0</v>
      </c>
      <c r="AL366" s="44">
        <v>0</v>
      </c>
      <c r="AM366" s="44">
        <v>343.18900000000002</v>
      </c>
      <c r="AN366" s="44">
        <v>343.18900000000002</v>
      </c>
      <c r="AO366" s="44">
        <v>0</v>
      </c>
      <c r="AP366" s="44">
        <v>0</v>
      </c>
      <c r="AQ366" s="44">
        <v>0</v>
      </c>
      <c r="AR366" s="44">
        <v>0</v>
      </c>
      <c r="AS366" s="44">
        <v>0</v>
      </c>
      <c r="AT366" s="44">
        <v>0</v>
      </c>
      <c r="AU366" s="44">
        <v>0</v>
      </c>
      <c r="AV366" s="44">
        <v>0</v>
      </c>
      <c r="AW366" s="44">
        <v>0</v>
      </c>
      <c r="AX366" s="44">
        <v>0</v>
      </c>
      <c r="AY366" s="44">
        <v>134.97059062325582</v>
      </c>
      <c r="AZ366" s="44">
        <v>0</v>
      </c>
      <c r="BA366" s="44">
        <v>0</v>
      </c>
      <c r="BB366" s="44">
        <v>0</v>
      </c>
      <c r="BC366" s="44">
        <v>134.97059062325582</v>
      </c>
      <c r="BD366" s="44">
        <v>134.97059062325582</v>
      </c>
      <c r="BE366" s="44">
        <v>0</v>
      </c>
      <c r="BF366" s="44">
        <v>0</v>
      </c>
      <c r="BG366" s="44">
        <v>0</v>
      </c>
      <c r="BH366" s="44">
        <v>134.97059062325582</v>
      </c>
      <c r="BI366" s="44">
        <v>89.686390742607131</v>
      </c>
      <c r="BJ366" s="44">
        <v>0</v>
      </c>
      <c r="BK366" s="44">
        <v>0</v>
      </c>
      <c r="BL366" s="44">
        <v>0</v>
      </c>
      <c r="BM366" s="44">
        <v>89.686390742607131</v>
      </c>
      <c r="BN366" s="44">
        <v>3.8265448877848747</v>
      </c>
      <c r="BO366" s="44">
        <v>36.708247194602798</v>
      </c>
      <c r="BP366" s="44">
        <v>0</v>
      </c>
      <c r="BQ366" s="44">
        <v>0</v>
      </c>
      <c r="BR366" s="44">
        <v>0</v>
      </c>
      <c r="BS366" s="44">
        <v>36.708247194602798</v>
      </c>
      <c r="BT366" s="64">
        <v>2018</v>
      </c>
      <c r="BU366" s="44">
        <v>0</v>
      </c>
      <c r="BV366" s="44">
        <v>0</v>
      </c>
      <c r="BW366" s="44">
        <v>343.18900000000002</v>
      </c>
      <c r="BX366" s="44">
        <v>0</v>
      </c>
      <c r="BY366" s="44">
        <v>0</v>
      </c>
      <c r="BZ366" s="44">
        <v>0</v>
      </c>
      <c r="CA366" s="44">
        <v>0</v>
      </c>
      <c r="CB366" s="44">
        <v>0</v>
      </c>
      <c r="CC366" s="44">
        <v>0</v>
      </c>
      <c r="CD366" s="44">
        <v>0</v>
      </c>
      <c r="CE366" s="44">
        <v>0</v>
      </c>
      <c r="CF366" s="44">
        <v>0</v>
      </c>
      <c r="CG366" s="44">
        <v>134.97059062325582</v>
      </c>
      <c r="CH366" s="44">
        <v>0</v>
      </c>
      <c r="CI366" s="44">
        <v>0</v>
      </c>
      <c r="CJ366" s="44">
        <v>0</v>
      </c>
      <c r="CK366" s="44">
        <v>0</v>
      </c>
      <c r="CL366" s="44">
        <v>0</v>
      </c>
      <c r="CM366" s="44">
        <v>0</v>
      </c>
      <c r="CN366" s="44">
        <v>0</v>
      </c>
      <c r="CO366" s="44">
        <v>0</v>
      </c>
      <c r="CP366" s="44">
        <v>0</v>
      </c>
      <c r="CQ366" s="44">
        <v>0</v>
      </c>
      <c r="CR366" s="44">
        <v>0</v>
      </c>
      <c r="CS366" s="44">
        <v>0</v>
      </c>
      <c r="CT366" s="44">
        <v>0</v>
      </c>
      <c r="CU366" s="44">
        <v>0</v>
      </c>
      <c r="CV366" s="44">
        <v>0</v>
      </c>
      <c r="CW366" s="44">
        <v>0</v>
      </c>
      <c r="CX366" s="44">
        <v>0</v>
      </c>
      <c r="CY366" s="44">
        <v>0</v>
      </c>
      <c r="CZ366" s="44">
        <v>0</v>
      </c>
      <c r="DA366" s="44">
        <v>0</v>
      </c>
      <c r="DB366" s="44">
        <v>0</v>
      </c>
      <c r="DC366" s="44">
        <v>0</v>
      </c>
      <c r="DD366" s="44">
        <v>0</v>
      </c>
      <c r="DE366" s="44">
        <v>0</v>
      </c>
      <c r="DF366" s="44">
        <v>0</v>
      </c>
      <c r="DG366" s="44">
        <v>0</v>
      </c>
      <c r="DH366" s="44">
        <v>0</v>
      </c>
      <c r="DI366" s="44">
        <v>0</v>
      </c>
      <c r="DJ366" s="44">
        <v>0</v>
      </c>
      <c r="DK366" s="44">
        <v>0</v>
      </c>
      <c r="DL366" s="44">
        <v>0</v>
      </c>
      <c r="DM366" s="44">
        <v>0</v>
      </c>
      <c r="DN366" s="44">
        <v>0</v>
      </c>
      <c r="DO366" s="44">
        <v>0</v>
      </c>
      <c r="DP366" s="44">
        <v>0</v>
      </c>
      <c r="DQ366" s="44">
        <v>0</v>
      </c>
      <c r="DR366" s="44">
        <v>0</v>
      </c>
      <c r="DS366" s="44">
        <v>0</v>
      </c>
      <c r="DT366" s="44">
        <v>0</v>
      </c>
      <c r="DU366" s="44">
        <v>36.708247194602798</v>
      </c>
      <c r="DV366" s="44">
        <v>0</v>
      </c>
      <c r="DW366" s="44">
        <v>0</v>
      </c>
      <c r="DX366" s="44">
        <v>0</v>
      </c>
      <c r="DY366" s="44">
        <v>0</v>
      </c>
      <c r="DZ366" s="44">
        <v>0</v>
      </c>
      <c r="EA366" s="44">
        <v>0</v>
      </c>
      <c r="EB366" s="44">
        <v>0</v>
      </c>
    </row>
    <row r="367" spans="2:132" x14ac:dyDescent="0.25">
      <c r="B367" s="41" t="s">
        <v>456</v>
      </c>
      <c r="C367" s="47" t="s">
        <v>101</v>
      </c>
      <c r="D367" s="46">
        <v>5</v>
      </c>
      <c r="E367" s="86" t="s">
        <v>52</v>
      </c>
      <c r="F367" s="43">
        <v>2737.77</v>
      </c>
      <c r="G367" s="43">
        <v>468.6794302325581</v>
      </c>
      <c r="H367" s="44">
        <v>468.6794302325581</v>
      </c>
      <c r="I367" s="44">
        <v>311.43204100061985</v>
      </c>
      <c r="J367" s="44">
        <v>311.43204100061985</v>
      </c>
      <c r="K367" s="44">
        <v>482.73981313953487</v>
      </c>
      <c r="L367" s="44">
        <v>482.73981313953487</v>
      </c>
      <c r="M367" s="44">
        <v>268.30146000000002</v>
      </c>
      <c r="N367" s="44">
        <v>1938.3411599999999</v>
      </c>
      <c r="O367" s="44">
        <v>309.36801000000003</v>
      </c>
      <c r="P367" s="44">
        <v>86.893166365116272</v>
      </c>
      <c r="Q367" s="44">
        <v>86.893166365116272</v>
      </c>
      <c r="R367" s="44">
        <v>57.739500401514924</v>
      </c>
      <c r="S367" s="44">
        <v>57.739500401514924</v>
      </c>
      <c r="T367" s="44">
        <v>270.33429535813957</v>
      </c>
      <c r="U367" s="44">
        <v>270.33429535813957</v>
      </c>
      <c r="V367" s="44">
        <v>179.63400124915756</v>
      </c>
      <c r="W367" s="44">
        <v>179.63400124915756</v>
      </c>
      <c r="X367" s="44">
        <v>106.20275889069767</v>
      </c>
      <c r="Y367" s="44">
        <v>106.20275889069767</v>
      </c>
      <c r="Z367" s="44">
        <v>70.570500490740457</v>
      </c>
      <c r="AA367" s="44">
        <v>70.570500490740457</v>
      </c>
      <c r="AB367" s="44">
        <v>4.6467575599764031</v>
      </c>
      <c r="AC367" s="44">
        <v>10.790502613764444</v>
      </c>
      <c r="AD367" s="44">
        <v>4.3838148780111341</v>
      </c>
      <c r="AE367" s="44">
        <v>23.632524802057436</v>
      </c>
      <c r="AF367" s="44">
        <v>73.523410495289809</v>
      </c>
      <c r="AG367" s="44">
        <v>28.884196980292423</v>
      </c>
      <c r="AH367" s="44">
        <v>131.29180445587465</v>
      </c>
      <c r="AJ367" s="63" t="s">
        <v>63</v>
      </c>
      <c r="AK367" s="44">
        <v>0</v>
      </c>
      <c r="AL367" s="44">
        <v>0</v>
      </c>
      <c r="AM367" s="44">
        <v>309.36801000000003</v>
      </c>
      <c r="AN367" s="44">
        <v>309.36801000000003</v>
      </c>
      <c r="AO367" s="44">
        <v>0</v>
      </c>
      <c r="AP367" s="44">
        <v>0</v>
      </c>
      <c r="AQ367" s="44">
        <v>0</v>
      </c>
      <c r="AR367" s="44">
        <v>0</v>
      </c>
      <c r="AS367" s="44">
        <v>0</v>
      </c>
      <c r="AT367" s="44">
        <v>0</v>
      </c>
      <c r="AU367" s="44">
        <v>0</v>
      </c>
      <c r="AV367" s="44">
        <v>0</v>
      </c>
      <c r="AW367" s="44">
        <v>0</v>
      </c>
      <c r="AX367" s="44">
        <v>0</v>
      </c>
      <c r="AY367" s="44">
        <v>106.20275889069767</v>
      </c>
      <c r="AZ367" s="44">
        <v>0</v>
      </c>
      <c r="BA367" s="44">
        <v>0</v>
      </c>
      <c r="BB367" s="44">
        <v>0</v>
      </c>
      <c r="BC367" s="44">
        <v>106.20275889069767</v>
      </c>
      <c r="BD367" s="44">
        <v>106.20275889069767</v>
      </c>
      <c r="BE367" s="44">
        <v>0</v>
      </c>
      <c r="BF367" s="44">
        <v>0</v>
      </c>
      <c r="BG367" s="44">
        <v>0</v>
      </c>
      <c r="BH367" s="44">
        <v>106.20275889069767</v>
      </c>
      <c r="BI367" s="44">
        <v>70.570500490740457</v>
      </c>
      <c r="BJ367" s="44">
        <v>0</v>
      </c>
      <c r="BK367" s="44">
        <v>0</v>
      </c>
      <c r="BL367" s="44">
        <v>0</v>
      </c>
      <c r="BM367" s="44">
        <v>70.570500490740457</v>
      </c>
      <c r="BN367" s="44">
        <v>4.3838148780111341</v>
      </c>
      <c r="BO367" s="44">
        <v>28.884196980292423</v>
      </c>
      <c r="BP367" s="44">
        <v>0</v>
      </c>
      <c r="BQ367" s="44">
        <v>0</v>
      </c>
      <c r="BR367" s="44">
        <v>0</v>
      </c>
      <c r="BS367" s="44">
        <v>28.884196980292423</v>
      </c>
      <c r="BT367" s="64">
        <v>2018</v>
      </c>
      <c r="BU367" s="44">
        <v>0</v>
      </c>
      <c r="BV367" s="44">
        <v>0</v>
      </c>
      <c r="BW367" s="44">
        <v>309.36801000000003</v>
      </c>
      <c r="BX367" s="44">
        <v>0</v>
      </c>
      <c r="BY367" s="44">
        <v>0</v>
      </c>
      <c r="BZ367" s="44">
        <v>0</v>
      </c>
      <c r="CA367" s="44">
        <v>0</v>
      </c>
      <c r="CB367" s="44">
        <v>0</v>
      </c>
      <c r="CC367" s="44">
        <v>0</v>
      </c>
      <c r="CD367" s="44">
        <v>0</v>
      </c>
      <c r="CE367" s="44">
        <v>0</v>
      </c>
      <c r="CF367" s="44">
        <v>0</v>
      </c>
      <c r="CG367" s="44">
        <v>106.20275889069767</v>
      </c>
      <c r="CH367" s="44">
        <v>0</v>
      </c>
      <c r="CI367" s="44">
        <v>0</v>
      </c>
      <c r="CJ367" s="44">
        <v>0</v>
      </c>
      <c r="CK367" s="44">
        <v>0</v>
      </c>
      <c r="CL367" s="44">
        <v>0</v>
      </c>
      <c r="CM367" s="44">
        <v>0</v>
      </c>
      <c r="CN367" s="44">
        <v>0</v>
      </c>
      <c r="CO367" s="44">
        <v>0</v>
      </c>
      <c r="CP367" s="44">
        <v>0</v>
      </c>
      <c r="CQ367" s="44">
        <v>0</v>
      </c>
      <c r="CR367" s="44">
        <v>0</v>
      </c>
      <c r="CS367" s="44">
        <v>0</v>
      </c>
      <c r="CT367" s="44">
        <v>0</v>
      </c>
      <c r="CU367" s="44">
        <v>0</v>
      </c>
      <c r="CV367" s="44">
        <v>0</v>
      </c>
      <c r="CW367" s="44">
        <v>0</v>
      </c>
      <c r="CX367" s="44">
        <v>0</v>
      </c>
      <c r="CY367" s="44">
        <v>0</v>
      </c>
      <c r="CZ367" s="44">
        <v>0</v>
      </c>
      <c r="DA367" s="44">
        <v>0</v>
      </c>
      <c r="DB367" s="44">
        <v>0</v>
      </c>
      <c r="DC367" s="44">
        <v>0</v>
      </c>
      <c r="DD367" s="44">
        <v>0</v>
      </c>
      <c r="DE367" s="44">
        <v>0</v>
      </c>
      <c r="DF367" s="44">
        <v>0</v>
      </c>
      <c r="DG367" s="44">
        <v>0</v>
      </c>
      <c r="DH367" s="44">
        <v>0</v>
      </c>
      <c r="DI367" s="44">
        <v>0</v>
      </c>
      <c r="DJ367" s="44">
        <v>0</v>
      </c>
      <c r="DK367" s="44">
        <v>0</v>
      </c>
      <c r="DL367" s="44">
        <v>0</v>
      </c>
      <c r="DM367" s="44">
        <v>0</v>
      </c>
      <c r="DN367" s="44">
        <v>0</v>
      </c>
      <c r="DO367" s="44">
        <v>0</v>
      </c>
      <c r="DP367" s="44">
        <v>0</v>
      </c>
      <c r="DQ367" s="44">
        <v>0</v>
      </c>
      <c r="DR367" s="44">
        <v>0</v>
      </c>
      <c r="DS367" s="44">
        <v>0</v>
      </c>
      <c r="DT367" s="44">
        <v>0</v>
      </c>
      <c r="DU367" s="44">
        <v>28.884196980292423</v>
      </c>
      <c r="DV367" s="44">
        <v>0</v>
      </c>
      <c r="DW367" s="44">
        <v>0</v>
      </c>
      <c r="DX367" s="44">
        <v>0</v>
      </c>
      <c r="DY367" s="44">
        <v>0</v>
      </c>
      <c r="DZ367" s="44">
        <v>0</v>
      </c>
      <c r="EA367" s="44">
        <v>0</v>
      </c>
      <c r="EB367" s="44">
        <v>0</v>
      </c>
    </row>
    <row r="368" spans="2:132" x14ac:dyDescent="0.25">
      <c r="B368" s="41" t="s">
        <v>457</v>
      </c>
      <c r="C368" s="47" t="s">
        <v>101</v>
      </c>
      <c r="D368" s="46">
        <v>5</v>
      </c>
      <c r="E368" s="86" t="s">
        <v>52</v>
      </c>
      <c r="F368" s="43">
        <v>1284.69</v>
      </c>
      <c r="G368" s="43">
        <v>231.7826860465116</v>
      </c>
      <c r="H368" s="44">
        <v>231.7826860465116</v>
      </c>
      <c r="I368" s="44">
        <v>154.01690436521423</v>
      </c>
      <c r="J368" s="44">
        <v>154.01690436521423</v>
      </c>
      <c r="K368" s="44">
        <v>238.73616662790695</v>
      </c>
      <c r="L368" s="44">
        <v>238.73616662790695</v>
      </c>
      <c r="M368" s="44">
        <v>125.89962000000001</v>
      </c>
      <c r="N368" s="44">
        <v>909.56052</v>
      </c>
      <c r="O368" s="44">
        <v>145.16997000000001</v>
      </c>
      <c r="P368" s="44">
        <v>42.972509993023252</v>
      </c>
      <c r="Q368" s="44">
        <v>42.972509993023252</v>
      </c>
      <c r="R368" s="44">
        <v>28.554734069310722</v>
      </c>
      <c r="S368" s="44">
        <v>28.554734069310722</v>
      </c>
      <c r="T368" s="44">
        <v>133.69225331162789</v>
      </c>
      <c r="U368" s="44">
        <v>133.69225331162789</v>
      </c>
      <c r="V368" s="44">
        <v>88.836950437855577</v>
      </c>
      <c r="W368" s="44">
        <v>88.836950437855577</v>
      </c>
      <c r="X368" s="44">
        <v>52.52195665813953</v>
      </c>
      <c r="Y368" s="44">
        <v>52.52195665813953</v>
      </c>
      <c r="Z368" s="44">
        <v>34.900230529157547</v>
      </c>
      <c r="AA368" s="44">
        <v>34.900230529157547</v>
      </c>
      <c r="AB368" s="44">
        <v>4.4090629488758211</v>
      </c>
      <c r="AC368" s="44">
        <v>10.238538305479858</v>
      </c>
      <c r="AD368" s="44">
        <v>4.1595705185591001</v>
      </c>
      <c r="AE368" s="44">
        <v>11.687327677179463</v>
      </c>
      <c r="AF368" s="44">
        <v>36.360574995669438</v>
      </c>
      <c r="AG368" s="44">
        <v>14.284511605441566</v>
      </c>
      <c r="AH368" s="44">
        <v>64.929598206552569</v>
      </c>
      <c r="AJ368" s="63" t="s">
        <v>63</v>
      </c>
      <c r="AK368" s="44">
        <v>0</v>
      </c>
      <c r="AL368" s="44">
        <v>0</v>
      </c>
      <c r="AM368" s="44">
        <v>145.16997000000001</v>
      </c>
      <c r="AN368" s="44">
        <v>145.16997000000001</v>
      </c>
      <c r="AO368" s="44">
        <v>0</v>
      </c>
      <c r="AP368" s="44">
        <v>0</v>
      </c>
      <c r="AQ368" s="44">
        <v>0</v>
      </c>
      <c r="AR368" s="44">
        <v>0</v>
      </c>
      <c r="AS368" s="44">
        <v>0</v>
      </c>
      <c r="AT368" s="44">
        <v>0</v>
      </c>
      <c r="AU368" s="44">
        <v>0</v>
      </c>
      <c r="AV368" s="44">
        <v>0</v>
      </c>
      <c r="AW368" s="44">
        <v>0</v>
      </c>
      <c r="AX368" s="44">
        <v>0</v>
      </c>
      <c r="AY368" s="44">
        <v>52.52195665813953</v>
      </c>
      <c r="AZ368" s="44">
        <v>0</v>
      </c>
      <c r="BA368" s="44">
        <v>0</v>
      </c>
      <c r="BB368" s="44">
        <v>0</v>
      </c>
      <c r="BC368" s="44">
        <v>52.52195665813953</v>
      </c>
      <c r="BD368" s="44">
        <v>52.52195665813953</v>
      </c>
      <c r="BE368" s="44">
        <v>0</v>
      </c>
      <c r="BF368" s="44">
        <v>0</v>
      </c>
      <c r="BG368" s="44">
        <v>0</v>
      </c>
      <c r="BH368" s="44">
        <v>52.52195665813953</v>
      </c>
      <c r="BI368" s="44">
        <v>34.900230529157547</v>
      </c>
      <c r="BJ368" s="44">
        <v>0</v>
      </c>
      <c r="BK368" s="44">
        <v>0</v>
      </c>
      <c r="BL368" s="44">
        <v>0</v>
      </c>
      <c r="BM368" s="44">
        <v>34.900230529157547</v>
      </c>
      <c r="BN368" s="44">
        <v>4.1595705185591001</v>
      </c>
      <c r="BO368" s="44">
        <v>14.284511605441566</v>
      </c>
      <c r="BP368" s="44">
        <v>0</v>
      </c>
      <c r="BQ368" s="44">
        <v>0</v>
      </c>
      <c r="BR368" s="44">
        <v>0</v>
      </c>
      <c r="BS368" s="44">
        <v>14.284511605441566</v>
      </c>
      <c r="BT368" s="64">
        <v>2018</v>
      </c>
      <c r="BU368" s="44">
        <v>0</v>
      </c>
      <c r="BV368" s="44">
        <v>0</v>
      </c>
      <c r="BW368" s="44">
        <v>145.16997000000001</v>
      </c>
      <c r="BX368" s="44">
        <v>0</v>
      </c>
      <c r="BY368" s="44">
        <v>0</v>
      </c>
      <c r="BZ368" s="44">
        <v>0</v>
      </c>
      <c r="CA368" s="44">
        <v>0</v>
      </c>
      <c r="CB368" s="44">
        <v>0</v>
      </c>
      <c r="CC368" s="44">
        <v>0</v>
      </c>
      <c r="CD368" s="44">
        <v>0</v>
      </c>
      <c r="CE368" s="44">
        <v>0</v>
      </c>
      <c r="CF368" s="44">
        <v>0</v>
      </c>
      <c r="CG368" s="44">
        <v>52.52195665813953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0</v>
      </c>
      <c r="CN368" s="44">
        <v>0</v>
      </c>
      <c r="CO368" s="44">
        <v>0</v>
      </c>
      <c r="CP368" s="44">
        <v>0</v>
      </c>
      <c r="CQ368" s="44">
        <v>0</v>
      </c>
      <c r="CR368" s="44">
        <v>0</v>
      </c>
      <c r="CS368" s="44">
        <v>0</v>
      </c>
      <c r="CT368" s="44">
        <v>0</v>
      </c>
      <c r="CU368" s="44">
        <v>0</v>
      </c>
      <c r="CV368" s="44">
        <v>0</v>
      </c>
      <c r="CW368" s="44">
        <v>0</v>
      </c>
      <c r="CX368" s="44">
        <v>0</v>
      </c>
      <c r="CY368" s="44">
        <v>0</v>
      </c>
      <c r="CZ368" s="44">
        <v>0</v>
      </c>
      <c r="DA368" s="44">
        <v>0</v>
      </c>
      <c r="DB368" s="44">
        <v>0</v>
      </c>
      <c r="DC368" s="44">
        <v>0</v>
      </c>
      <c r="DD368" s="44">
        <v>0</v>
      </c>
      <c r="DE368" s="44">
        <v>0</v>
      </c>
      <c r="DF368" s="44">
        <v>0</v>
      </c>
      <c r="DG368" s="44">
        <v>0</v>
      </c>
      <c r="DH368" s="44">
        <v>0</v>
      </c>
      <c r="DI368" s="44">
        <v>0</v>
      </c>
      <c r="DJ368" s="44">
        <v>0</v>
      </c>
      <c r="DK368" s="44">
        <v>0</v>
      </c>
      <c r="DL368" s="44">
        <v>0</v>
      </c>
      <c r="DM368" s="44">
        <v>0</v>
      </c>
      <c r="DN368" s="44">
        <v>0</v>
      </c>
      <c r="DO368" s="44">
        <v>0</v>
      </c>
      <c r="DP368" s="44">
        <v>0</v>
      </c>
      <c r="DQ368" s="44">
        <v>0</v>
      </c>
      <c r="DR368" s="44">
        <v>0</v>
      </c>
      <c r="DS368" s="44">
        <v>0</v>
      </c>
      <c r="DT368" s="44">
        <v>0</v>
      </c>
      <c r="DU368" s="44">
        <v>14.284511605441566</v>
      </c>
      <c r="DV368" s="44">
        <v>0</v>
      </c>
      <c r="DW368" s="44">
        <v>0</v>
      </c>
      <c r="DX368" s="44">
        <v>0</v>
      </c>
      <c r="DY368" s="44">
        <v>0</v>
      </c>
      <c r="DZ368" s="44">
        <v>0</v>
      </c>
      <c r="EA368" s="44">
        <v>0</v>
      </c>
      <c r="EB368" s="44">
        <v>0</v>
      </c>
    </row>
    <row r="369" spans="2:132" x14ac:dyDescent="0.25">
      <c r="B369" s="41" t="s">
        <v>458</v>
      </c>
      <c r="C369" s="47" t="s">
        <v>101</v>
      </c>
      <c r="D369" s="46">
        <v>5</v>
      </c>
      <c r="E369" s="86" t="s">
        <v>52</v>
      </c>
      <c r="F369" s="43">
        <v>2469.8000000000002</v>
      </c>
      <c r="G369" s="43">
        <v>480.01934883720929</v>
      </c>
      <c r="H369" s="44">
        <v>480.01934883720929</v>
      </c>
      <c r="I369" s="44">
        <v>318.96728528064949</v>
      </c>
      <c r="J369" s="44">
        <v>318.96728528064949</v>
      </c>
      <c r="K369" s="44">
        <v>494.41992930232556</v>
      </c>
      <c r="L369" s="44">
        <v>494.41992930232556</v>
      </c>
      <c r="M369" s="44">
        <v>242.04040000000003</v>
      </c>
      <c r="N369" s="44">
        <v>1748.6184000000001</v>
      </c>
      <c r="O369" s="44">
        <v>279.0874</v>
      </c>
      <c r="P369" s="44">
        <v>88.995587274418597</v>
      </c>
      <c r="Q369" s="44">
        <v>88.995587274418597</v>
      </c>
      <c r="R369" s="44">
        <v>59.136534691032409</v>
      </c>
      <c r="S369" s="44">
        <v>59.136534691032409</v>
      </c>
      <c r="T369" s="44">
        <v>276.87516040930234</v>
      </c>
      <c r="U369" s="44">
        <v>276.87516040930234</v>
      </c>
      <c r="V369" s="44">
        <v>183.98033014987863</v>
      </c>
      <c r="W369" s="44">
        <v>183.98033014987863</v>
      </c>
      <c r="X369" s="44">
        <v>108.77238444651162</v>
      </c>
      <c r="Y369" s="44">
        <v>108.77238444651162</v>
      </c>
      <c r="Z369" s="44">
        <v>72.277986844595162</v>
      </c>
      <c r="AA369" s="44">
        <v>72.277986844595162</v>
      </c>
      <c r="AB369" s="44">
        <v>4.0929080688372421</v>
      </c>
      <c r="AC369" s="44">
        <v>9.5043769003756928</v>
      </c>
      <c r="AD369" s="44">
        <v>3.8613056641998842</v>
      </c>
      <c r="AE369" s="44">
        <v>24.204324822264756</v>
      </c>
      <c r="AF369" s="44">
        <v>75.302343891490352</v>
      </c>
      <c r="AG369" s="44">
        <v>29.583063671656923</v>
      </c>
      <c r="AH369" s="44">
        <v>134.46847123480418</v>
      </c>
      <c r="AJ369" s="63" t="s">
        <v>63</v>
      </c>
      <c r="AK369" s="44">
        <v>0</v>
      </c>
      <c r="AL369" s="44">
        <v>0</v>
      </c>
      <c r="AM369" s="44">
        <v>279.0874</v>
      </c>
      <c r="AN369" s="44">
        <v>279.0874</v>
      </c>
      <c r="AO369" s="44">
        <v>0</v>
      </c>
      <c r="AP369" s="44">
        <v>0</v>
      </c>
      <c r="AQ369" s="44">
        <v>0</v>
      </c>
      <c r="AR369" s="44">
        <v>0</v>
      </c>
      <c r="AS369" s="44">
        <v>0</v>
      </c>
      <c r="AT369" s="44">
        <v>0</v>
      </c>
      <c r="AU369" s="44">
        <v>0</v>
      </c>
      <c r="AV369" s="44">
        <v>0</v>
      </c>
      <c r="AW369" s="44">
        <v>0</v>
      </c>
      <c r="AX369" s="44">
        <v>0</v>
      </c>
      <c r="AY369" s="44">
        <v>108.77238444651162</v>
      </c>
      <c r="AZ369" s="44">
        <v>0</v>
      </c>
      <c r="BA369" s="44">
        <v>0</v>
      </c>
      <c r="BB369" s="44">
        <v>0</v>
      </c>
      <c r="BC369" s="44">
        <v>108.77238444651162</v>
      </c>
      <c r="BD369" s="44">
        <v>108.77238444651162</v>
      </c>
      <c r="BE369" s="44">
        <v>0</v>
      </c>
      <c r="BF369" s="44">
        <v>0</v>
      </c>
      <c r="BG369" s="44">
        <v>0</v>
      </c>
      <c r="BH369" s="44">
        <v>108.77238444651162</v>
      </c>
      <c r="BI369" s="44">
        <v>72.277986844595162</v>
      </c>
      <c r="BJ369" s="44">
        <v>0</v>
      </c>
      <c r="BK369" s="44">
        <v>0</v>
      </c>
      <c r="BL369" s="44">
        <v>0</v>
      </c>
      <c r="BM369" s="44">
        <v>72.277986844595162</v>
      </c>
      <c r="BN369" s="44">
        <v>3.8613056641998842</v>
      </c>
      <c r="BO369" s="44">
        <v>29.583063671656923</v>
      </c>
      <c r="BP369" s="44">
        <v>0</v>
      </c>
      <c r="BQ369" s="44">
        <v>0</v>
      </c>
      <c r="BR369" s="44">
        <v>0</v>
      </c>
      <c r="BS369" s="44">
        <v>29.583063671656923</v>
      </c>
      <c r="BT369" s="64">
        <v>2018</v>
      </c>
      <c r="BU369" s="44">
        <v>0</v>
      </c>
      <c r="BV369" s="44">
        <v>0</v>
      </c>
      <c r="BW369" s="44">
        <v>279.0874</v>
      </c>
      <c r="BX369" s="44">
        <v>0</v>
      </c>
      <c r="BY369" s="44">
        <v>0</v>
      </c>
      <c r="BZ369" s="44">
        <v>0</v>
      </c>
      <c r="CA369" s="44">
        <v>0</v>
      </c>
      <c r="CB369" s="44">
        <v>0</v>
      </c>
      <c r="CC369" s="44">
        <v>0</v>
      </c>
      <c r="CD369" s="44">
        <v>0</v>
      </c>
      <c r="CE369" s="44">
        <v>0</v>
      </c>
      <c r="CF369" s="44">
        <v>0</v>
      </c>
      <c r="CG369" s="44">
        <v>108.77238444651162</v>
      </c>
      <c r="CH369" s="44">
        <v>0</v>
      </c>
      <c r="CI369" s="44">
        <v>0</v>
      </c>
      <c r="CJ369" s="44">
        <v>0</v>
      </c>
      <c r="CK369" s="44">
        <v>0</v>
      </c>
      <c r="CL369" s="44">
        <v>0</v>
      </c>
      <c r="CM369" s="44">
        <v>0</v>
      </c>
      <c r="CN369" s="44">
        <v>0</v>
      </c>
      <c r="CO369" s="44">
        <v>0</v>
      </c>
      <c r="CP369" s="44">
        <v>0</v>
      </c>
      <c r="CQ369" s="44">
        <v>0</v>
      </c>
      <c r="CR369" s="44">
        <v>0</v>
      </c>
      <c r="CS369" s="44">
        <v>0</v>
      </c>
      <c r="CT369" s="44">
        <v>0</v>
      </c>
      <c r="CU369" s="44">
        <v>0</v>
      </c>
      <c r="CV369" s="44">
        <v>0</v>
      </c>
      <c r="CW369" s="44">
        <v>0</v>
      </c>
      <c r="CX369" s="44">
        <v>0</v>
      </c>
      <c r="CY369" s="44">
        <v>0</v>
      </c>
      <c r="CZ369" s="44">
        <v>0</v>
      </c>
      <c r="DA369" s="44">
        <v>0</v>
      </c>
      <c r="DB369" s="44">
        <v>0</v>
      </c>
      <c r="DC369" s="44">
        <v>0</v>
      </c>
      <c r="DD369" s="44">
        <v>0</v>
      </c>
      <c r="DE369" s="44">
        <v>0</v>
      </c>
      <c r="DF369" s="44">
        <v>0</v>
      </c>
      <c r="DG369" s="44">
        <v>0</v>
      </c>
      <c r="DH369" s="44">
        <v>0</v>
      </c>
      <c r="DI369" s="44">
        <v>0</v>
      </c>
      <c r="DJ369" s="44">
        <v>0</v>
      </c>
      <c r="DK369" s="44">
        <v>0</v>
      </c>
      <c r="DL369" s="44">
        <v>0</v>
      </c>
      <c r="DM369" s="44">
        <v>0</v>
      </c>
      <c r="DN369" s="44">
        <v>0</v>
      </c>
      <c r="DO369" s="44">
        <v>0</v>
      </c>
      <c r="DP369" s="44">
        <v>0</v>
      </c>
      <c r="DQ369" s="44">
        <v>0</v>
      </c>
      <c r="DR369" s="44">
        <v>0</v>
      </c>
      <c r="DS369" s="44">
        <v>0</v>
      </c>
      <c r="DT369" s="44">
        <v>0</v>
      </c>
      <c r="DU369" s="44">
        <v>29.583063671656923</v>
      </c>
      <c r="DV369" s="44">
        <v>0</v>
      </c>
      <c r="DW369" s="44">
        <v>0</v>
      </c>
      <c r="DX369" s="44">
        <v>0</v>
      </c>
      <c r="DY369" s="44">
        <v>0</v>
      </c>
      <c r="DZ369" s="44">
        <v>0</v>
      </c>
      <c r="EA369" s="44">
        <v>0</v>
      </c>
      <c r="EB369" s="44">
        <v>0</v>
      </c>
    </row>
    <row r="370" spans="2:132" x14ac:dyDescent="0.25">
      <c r="B370" s="41" t="s">
        <v>459</v>
      </c>
      <c r="C370" s="47" t="s">
        <v>101</v>
      </c>
      <c r="D370" s="46">
        <v>5</v>
      </c>
      <c r="E370" s="86" t="s">
        <v>52</v>
      </c>
      <c r="F370" s="43">
        <v>2661</v>
      </c>
      <c r="G370" s="43">
        <v>485.88608139534881</v>
      </c>
      <c r="H370" s="44">
        <v>485.88608139534881</v>
      </c>
      <c r="I370" s="44">
        <v>322.86566096502628</v>
      </c>
      <c r="J370" s="44">
        <v>322.86566096502628</v>
      </c>
      <c r="K370" s="44">
        <v>500.46266383720928</v>
      </c>
      <c r="L370" s="44">
        <v>500.46266383720928</v>
      </c>
      <c r="M370" s="44">
        <v>260.77800000000002</v>
      </c>
      <c r="N370" s="44">
        <v>1883.9880000000001</v>
      </c>
      <c r="O370" s="44">
        <v>300.69299999999998</v>
      </c>
      <c r="P370" s="44">
        <v>90.083279490697663</v>
      </c>
      <c r="Q370" s="44">
        <v>90.083279490697663</v>
      </c>
      <c r="R370" s="44">
        <v>59.859293542915864</v>
      </c>
      <c r="S370" s="44">
        <v>59.859293542915864</v>
      </c>
      <c r="T370" s="44">
        <v>280.25909174883725</v>
      </c>
      <c r="U370" s="44">
        <v>280.25909174883725</v>
      </c>
      <c r="V370" s="44">
        <v>186.22891324462719</v>
      </c>
      <c r="W370" s="44">
        <v>186.22891324462719</v>
      </c>
      <c r="X370" s="44">
        <v>110.10178604418604</v>
      </c>
      <c r="Y370" s="44">
        <v>110.10178604418604</v>
      </c>
      <c r="Z370" s="44">
        <v>73.161358774674952</v>
      </c>
      <c r="AA370" s="44">
        <v>73.161358774674952</v>
      </c>
      <c r="AB370" s="44">
        <v>4.3565165000324697</v>
      </c>
      <c r="AC370" s="44">
        <v>10.116517178646824</v>
      </c>
      <c r="AD370" s="44">
        <v>4.1099974773033585</v>
      </c>
      <c r="AE370" s="44">
        <v>24.500146856994281</v>
      </c>
      <c r="AF370" s="44">
        <v>76.222679110648883</v>
      </c>
      <c r="AG370" s="44">
        <v>29.944623936326344</v>
      </c>
      <c r="AH370" s="44">
        <v>136.11192698330157</v>
      </c>
      <c r="AJ370" s="63" t="s">
        <v>63</v>
      </c>
      <c r="AK370" s="44">
        <v>0</v>
      </c>
      <c r="AL370" s="44">
        <v>0</v>
      </c>
      <c r="AM370" s="44">
        <v>300.69299999999998</v>
      </c>
      <c r="AN370" s="44">
        <v>300.69299999999998</v>
      </c>
      <c r="AO370" s="44">
        <v>0</v>
      </c>
      <c r="AP370" s="44">
        <v>0</v>
      </c>
      <c r="AQ370" s="44">
        <v>0</v>
      </c>
      <c r="AR370" s="44">
        <v>0</v>
      </c>
      <c r="AS370" s="44">
        <v>0</v>
      </c>
      <c r="AT370" s="44">
        <v>0</v>
      </c>
      <c r="AU370" s="44">
        <v>0</v>
      </c>
      <c r="AV370" s="44">
        <v>0</v>
      </c>
      <c r="AW370" s="44">
        <v>0</v>
      </c>
      <c r="AX370" s="44">
        <v>0</v>
      </c>
      <c r="AY370" s="44">
        <v>110.10178604418604</v>
      </c>
      <c r="AZ370" s="44">
        <v>0</v>
      </c>
      <c r="BA370" s="44">
        <v>0</v>
      </c>
      <c r="BB370" s="44">
        <v>0</v>
      </c>
      <c r="BC370" s="44">
        <v>110.10178604418604</v>
      </c>
      <c r="BD370" s="44">
        <v>110.10178604418604</v>
      </c>
      <c r="BE370" s="44">
        <v>0</v>
      </c>
      <c r="BF370" s="44">
        <v>0</v>
      </c>
      <c r="BG370" s="44">
        <v>0</v>
      </c>
      <c r="BH370" s="44">
        <v>110.10178604418604</v>
      </c>
      <c r="BI370" s="44">
        <v>73.161358774674952</v>
      </c>
      <c r="BJ370" s="44">
        <v>0</v>
      </c>
      <c r="BK370" s="44">
        <v>0</v>
      </c>
      <c r="BL370" s="44">
        <v>0</v>
      </c>
      <c r="BM370" s="44">
        <v>73.161358774674952</v>
      </c>
      <c r="BN370" s="44">
        <v>4.1099974773033585</v>
      </c>
      <c r="BO370" s="44">
        <v>29.944623936326344</v>
      </c>
      <c r="BP370" s="44">
        <v>0</v>
      </c>
      <c r="BQ370" s="44">
        <v>0</v>
      </c>
      <c r="BR370" s="44">
        <v>0</v>
      </c>
      <c r="BS370" s="44">
        <v>29.944623936326344</v>
      </c>
      <c r="BT370" s="64">
        <v>2018</v>
      </c>
      <c r="BU370" s="44">
        <v>0</v>
      </c>
      <c r="BV370" s="44">
        <v>0</v>
      </c>
      <c r="BW370" s="44">
        <v>300.69299999999998</v>
      </c>
      <c r="BX370" s="44">
        <v>0</v>
      </c>
      <c r="BY370" s="44">
        <v>0</v>
      </c>
      <c r="BZ370" s="44">
        <v>0</v>
      </c>
      <c r="CA370" s="44">
        <v>0</v>
      </c>
      <c r="CB370" s="44">
        <v>0</v>
      </c>
      <c r="CC370" s="44">
        <v>0</v>
      </c>
      <c r="CD370" s="44">
        <v>0</v>
      </c>
      <c r="CE370" s="44">
        <v>0</v>
      </c>
      <c r="CF370" s="44">
        <v>0</v>
      </c>
      <c r="CG370" s="44">
        <v>110.10178604418604</v>
      </c>
      <c r="CH370" s="44">
        <v>0</v>
      </c>
      <c r="CI370" s="44">
        <v>0</v>
      </c>
      <c r="CJ370" s="44">
        <v>0</v>
      </c>
      <c r="CK370" s="44">
        <v>0</v>
      </c>
      <c r="CL370" s="44">
        <v>0</v>
      </c>
      <c r="CM370" s="44">
        <v>0</v>
      </c>
      <c r="CN370" s="44">
        <v>0</v>
      </c>
      <c r="CO370" s="44">
        <v>0</v>
      </c>
      <c r="CP370" s="44">
        <v>0</v>
      </c>
      <c r="CQ370" s="44">
        <v>0</v>
      </c>
      <c r="CR370" s="44">
        <v>0</v>
      </c>
      <c r="CS370" s="44">
        <v>0</v>
      </c>
      <c r="CT370" s="44">
        <v>0</v>
      </c>
      <c r="CU370" s="44">
        <v>0</v>
      </c>
      <c r="CV370" s="44">
        <v>0</v>
      </c>
      <c r="CW370" s="44">
        <v>0</v>
      </c>
      <c r="CX370" s="44">
        <v>0</v>
      </c>
      <c r="CY370" s="44">
        <v>0</v>
      </c>
      <c r="CZ370" s="44">
        <v>0</v>
      </c>
      <c r="DA370" s="44">
        <v>0</v>
      </c>
      <c r="DB370" s="44">
        <v>0</v>
      </c>
      <c r="DC370" s="44">
        <v>0</v>
      </c>
      <c r="DD370" s="44">
        <v>0</v>
      </c>
      <c r="DE370" s="44">
        <v>0</v>
      </c>
      <c r="DF370" s="44">
        <v>0</v>
      </c>
      <c r="DG370" s="44">
        <v>0</v>
      </c>
      <c r="DH370" s="44">
        <v>0</v>
      </c>
      <c r="DI370" s="44">
        <v>0</v>
      </c>
      <c r="DJ370" s="44">
        <v>0</v>
      </c>
      <c r="DK370" s="44">
        <v>0</v>
      </c>
      <c r="DL370" s="44">
        <v>0</v>
      </c>
      <c r="DM370" s="44">
        <v>0</v>
      </c>
      <c r="DN370" s="44">
        <v>0</v>
      </c>
      <c r="DO370" s="44">
        <v>0</v>
      </c>
      <c r="DP370" s="44">
        <v>0</v>
      </c>
      <c r="DQ370" s="44">
        <v>0</v>
      </c>
      <c r="DR370" s="44">
        <v>0</v>
      </c>
      <c r="DS370" s="44">
        <v>0</v>
      </c>
      <c r="DT370" s="44">
        <v>0</v>
      </c>
      <c r="DU370" s="44">
        <v>29.944623936326344</v>
      </c>
      <c r="DV370" s="44">
        <v>0</v>
      </c>
      <c r="DW370" s="44">
        <v>0</v>
      </c>
      <c r="DX370" s="44">
        <v>0</v>
      </c>
      <c r="DY370" s="44">
        <v>0</v>
      </c>
      <c r="DZ370" s="44">
        <v>0</v>
      </c>
      <c r="EA370" s="44">
        <v>0</v>
      </c>
      <c r="EB370" s="44">
        <v>0</v>
      </c>
    </row>
    <row r="371" spans="2:132" x14ac:dyDescent="0.25">
      <c r="B371" s="41" t="s">
        <v>460</v>
      </c>
      <c r="C371" s="47" t="s">
        <v>101</v>
      </c>
      <c r="D371" s="46">
        <v>5</v>
      </c>
      <c r="E371" s="86" t="s">
        <v>52</v>
      </c>
      <c r="F371" s="43">
        <v>3151.31</v>
      </c>
      <c r="G371" s="43">
        <v>638.59756976744177</v>
      </c>
      <c r="H371" s="44">
        <v>638.59756976744177</v>
      </c>
      <c r="I371" s="44">
        <v>424.34067232698106</v>
      </c>
      <c r="J371" s="44">
        <v>424.34067232698106</v>
      </c>
      <c r="K371" s="44">
        <v>657.75549686046509</v>
      </c>
      <c r="L371" s="44">
        <v>657.75549686046509</v>
      </c>
      <c r="M371" s="44">
        <v>296.22314</v>
      </c>
      <c r="N371" s="44">
        <v>2149.1934200000001</v>
      </c>
      <c r="O371" s="44">
        <v>346.64409999999998</v>
      </c>
      <c r="P371" s="44">
        <v>131.55109937209303</v>
      </c>
      <c r="Q371" s="44">
        <v>131.55109937209303</v>
      </c>
      <c r="R371" s="44">
        <v>87.414178499358115</v>
      </c>
      <c r="S371" s="44">
        <v>87.414178499358115</v>
      </c>
      <c r="T371" s="44">
        <v>394.65329811627902</v>
      </c>
      <c r="U371" s="44">
        <v>394.65329811627902</v>
      </c>
      <c r="V371" s="44">
        <v>262.24253549807429</v>
      </c>
      <c r="W371" s="44">
        <v>262.24253549807429</v>
      </c>
      <c r="X371" s="44">
        <v>164.43887421511627</v>
      </c>
      <c r="Y371" s="44">
        <v>164.43887421511627</v>
      </c>
      <c r="Z371" s="44">
        <v>109.26772312419764</v>
      </c>
      <c r="AA371" s="44">
        <v>109.26772312419764</v>
      </c>
      <c r="AB371" s="44">
        <v>3.3887310398069483</v>
      </c>
      <c r="AC371" s="44">
        <v>8.1954417345685791</v>
      </c>
      <c r="AD371" s="44">
        <v>3.1724290585426749</v>
      </c>
      <c r="AE371" s="44">
        <v>35.778240668382288</v>
      </c>
      <c r="AF371" s="44">
        <v>107.33472200514684</v>
      </c>
      <c r="AG371" s="44">
        <v>44.722800835477855</v>
      </c>
      <c r="AH371" s="44">
        <v>178.89120334191142</v>
      </c>
      <c r="AJ371" s="63" t="s">
        <v>63</v>
      </c>
      <c r="AK371" s="44">
        <v>0</v>
      </c>
      <c r="AL371" s="44">
        <v>0</v>
      </c>
      <c r="AM371" s="44">
        <v>346.64409999999998</v>
      </c>
      <c r="AN371" s="44">
        <v>346.64409999999998</v>
      </c>
      <c r="AO371" s="44">
        <v>0</v>
      </c>
      <c r="AP371" s="44">
        <v>0</v>
      </c>
      <c r="AQ371" s="44">
        <v>0</v>
      </c>
      <c r="AR371" s="44">
        <v>0</v>
      </c>
      <c r="AS371" s="44">
        <v>0</v>
      </c>
      <c r="AT371" s="44">
        <v>0</v>
      </c>
      <c r="AU371" s="44">
        <v>0</v>
      </c>
      <c r="AV371" s="44">
        <v>0</v>
      </c>
      <c r="AW371" s="44">
        <v>0</v>
      </c>
      <c r="AX371" s="44">
        <v>0</v>
      </c>
      <c r="AY371" s="44">
        <v>164.43887421511627</v>
      </c>
      <c r="AZ371" s="44">
        <v>0</v>
      </c>
      <c r="BA371" s="44">
        <v>0</v>
      </c>
      <c r="BB371" s="44">
        <v>0</v>
      </c>
      <c r="BC371" s="44">
        <v>164.43887421511627</v>
      </c>
      <c r="BD371" s="44">
        <v>164.43887421511627</v>
      </c>
      <c r="BE371" s="44">
        <v>0</v>
      </c>
      <c r="BF371" s="44">
        <v>0</v>
      </c>
      <c r="BG371" s="44">
        <v>0</v>
      </c>
      <c r="BH371" s="44">
        <v>164.43887421511627</v>
      </c>
      <c r="BI371" s="44">
        <v>109.26772312419764</v>
      </c>
      <c r="BJ371" s="44">
        <v>0</v>
      </c>
      <c r="BK371" s="44">
        <v>0</v>
      </c>
      <c r="BL371" s="44">
        <v>0</v>
      </c>
      <c r="BM371" s="44">
        <v>109.26772312419764</v>
      </c>
      <c r="BN371" s="44">
        <v>3.1724290585426749</v>
      </c>
      <c r="BO371" s="44">
        <v>44.722800835477855</v>
      </c>
      <c r="BP371" s="44">
        <v>0</v>
      </c>
      <c r="BQ371" s="44">
        <v>0</v>
      </c>
      <c r="BR371" s="44">
        <v>0</v>
      </c>
      <c r="BS371" s="44">
        <v>44.722800835477855</v>
      </c>
      <c r="BT371" s="64">
        <v>2018</v>
      </c>
      <c r="BU371" s="44">
        <v>0</v>
      </c>
      <c r="BV371" s="44">
        <v>0</v>
      </c>
      <c r="BW371" s="44">
        <v>346.64409999999998</v>
      </c>
      <c r="BX371" s="44">
        <v>0</v>
      </c>
      <c r="BY371" s="44">
        <v>0</v>
      </c>
      <c r="BZ371" s="44">
        <v>0</v>
      </c>
      <c r="CA371" s="44">
        <v>0</v>
      </c>
      <c r="CB371" s="44">
        <v>0</v>
      </c>
      <c r="CC371" s="44">
        <v>0</v>
      </c>
      <c r="CD371" s="44">
        <v>0</v>
      </c>
      <c r="CE371" s="44">
        <v>0</v>
      </c>
      <c r="CF371" s="44">
        <v>0</v>
      </c>
      <c r="CG371" s="44">
        <v>164.43887421511627</v>
      </c>
      <c r="CH371" s="44">
        <v>0</v>
      </c>
      <c r="CI371" s="44">
        <v>0</v>
      </c>
      <c r="CJ371" s="44">
        <v>0</v>
      </c>
      <c r="CK371" s="44">
        <v>0</v>
      </c>
      <c r="CL371" s="44">
        <v>0</v>
      </c>
      <c r="CM371" s="44">
        <v>0</v>
      </c>
      <c r="CN371" s="44">
        <v>0</v>
      </c>
      <c r="CO371" s="44">
        <v>0</v>
      </c>
      <c r="CP371" s="44">
        <v>0</v>
      </c>
      <c r="CQ371" s="44">
        <v>0</v>
      </c>
      <c r="CR371" s="44">
        <v>0</v>
      </c>
      <c r="CS371" s="44">
        <v>0</v>
      </c>
      <c r="CT371" s="44">
        <v>0</v>
      </c>
      <c r="CU371" s="44">
        <v>0</v>
      </c>
      <c r="CV371" s="44">
        <v>0</v>
      </c>
      <c r="CW371" s="44">
        <v>0</v>
      </c>
      <c r="CX371" s="44">
        <v>0</v>
      </c>
      <c r="CY371" s="44">
        <v>0</v>
      </c>
      <c r="CZ371" s="44">
        <v>0</v>
      </c>
      <c r="DA371" s="44">
        <v>0</v>
      </c>
      <c r="DB371" s="44">
        <v>0</v>
      </c>
      <c r="DC371" s="44">
        <v>0</v>
      </c>
      <c r="DD371" s="44">
        <v>0</v>
      </c>
      <c r="DE371" s="44">
        <v>0</v>
      </c>
      <c r="DF371" s="44">
        <v>0</v>
      </c>
      <c r="DG371" s="44">
        <v>0</v>
      </c>
      <c r="DH371" s="44">
        <v>0</v>
      </c>
      <c r="DI371" s="44">
        <v>0</v>
      </c>
      <c r="DJ371" s="44">
        <v>0</v>
      </c>
      <c r="DK371" s="44">
        <v>0</v>
      </c>
      <c r="DL371" s="44">
        <v>0</v>
      </c>
      <c r="DM371" s="44">
        <v>0</v>
      </c>
      <c r="DN371" s="44">
        <v>0</v>
      </c>
      <c r="DO371" s="44">
        <v>0</v>
      </c>
      <c r="DP371" s="44">
        <v>0</v>
      </c>
      <c r="DQ371" s="44">
        <v>0</v>
      </c>
      <c r="DR371" s="44">
        <v>0</v>
      </c>
      <c r="DS371" s="44">
        <v>0</v>
      </c>
      <c r="DT371" s="44">
        <v>0</v>
      </c>
      <c r="DU371" s="44">
        <v>44.722800835477855</v>
      </c>
      <c r="DV371" s="44">
        <v>0</v>
      </c>
      <c r="DW371" s="44">
        <v>0</v>
      </c>
      <c r="DX371" s="44">
        <v>0</v>
      </c>
      <c r="DY371" s="44">
        <v>0</v>
      </c>
      <c r="DZ371" s="44">
        <v>0</v>
      </c>
      <c r="EA371" s="44">
        <v>0</v>
      </c>
      <c r="EB371" s="44">
        <v>0</v>
      </c>
    </row>
    <row r="372" spans="2:132" x14ac:dyDescent="0.25">
      <c r="B372" s="41" t="s">
        <v>461</v>
      </c>
      <c r="C372" s="47" t="s">
        <v>101</v>
      </c>
      <c r="D372" s="46">
        <v>5</v>
      </c>
      <c r="E372" s="86" t="s">
        <v>52</v>
      </c>
      <c r="F372" s="43">
        <v>2635.87</v>
      </c>
      <c r="G372" s="43">
        <v>533.26854651162796</v>
      </c>
      <c r="H372" s="44">
        <v>533.26854651162796</v>
      </c>
      <c r="I372" s="44">
        <v>354.35075902337582</v>
      </c>
      <c r="J372" s="44">
        <v>354.35075902337582</v>
      </c>
      <c r="K372" s="44">
        <v>549.2666029069768</v>
      </c>
      <c r="L372" s="44">
        <v>549.2666029069768</v>
      </c>
      <c r="M372" s="44">
        <v>258.31525999999997</v>
      </c>
      <c r="N372" s="44">
        <v>1866.19596</v>
      </c>
      <c r="O372" s="44">
        <v>297.85331000000002</v>
      </c>
      <c r="P372" s="44">
        <v>109.85332058139537</v>
      </c>
      <c r="Q372" s="44">
        <v>109.85332058139537</v>
      </c>
      <c r="R372" s="44">
        <v>72.99625635881543</v>
      </c>
      <c r="S372" s="44">
        <v>72.99625635881543</v>
      </c>
      <c r="T372" s="44">
        <v>329.55996174418607</v>
      </c>
      <c r="U372" s="44">
        <v>329.55996174418607</v>
      </c>
      <c r="V372" s="44">
        <v>218.98876907644626</v>
      </c>
      <c r="W372" s="44">
        <v>218.98876907644626</v>
      </c>
      <c r="X372" s="44">
        <v>137.3166507267442</v>
      </c>
      <c r="Y372" s="44">
        <v>137.3166507267442</v>
      </c>
      <c r="Z372" s="44">
        <v>91.24532044851928</v>
      </c>
      <c r="AA372" s="44">
        <v>91.24532044851928</v>
      </c>
      <c r="AB372" s="44">
        <v>3.5387466821619324</v>
      </c>
      <c r="AC372" s="44">
        <v>8.5218797652062879</v>
      </c>
      <c r="AD372" s="44">
        <v>3.2643132659942733</v>
      </c>
      <c r="AE372" s="44">
        <v>29.877048240129678</v>
      </c>
      <c r="AF372" s="44">
        <v>89.631144720389031</v>
      </c>
      <c r="AG372" s="44">
        <v>37.346310300162095</v>
      </c>
      <c r="AH372" s="44">
        <v>149.38524120064838</v>
      </c>
      <c r="AJ372" s="63" t="s">
        <v>63</v>
      </c>
      <c r="AK372" s="44">
        <v>0</v>
      </c>
      <c r="AL372" s="44">
        <v>0</v>
      </c>
      <c r="AM372" s="44">
        <v>297.85331000000002</v>
      </c>
      <c r="AN372" s="44">
        <v>297.85331000000002</v>
      </c>
      <c r="AO372" s="44">
        <v>0</v>
      </c>
      <c r="AP372" s="44">
        <v>0</v>
      </c>
      <c r="AQ372" s="44">
        <v>0</v>
      </c>
      <c r="AR372" s="44">
        <v>0</v>
      </c>
      <c r="AS372" s="44">
        <v>0</v>
      </c>
      <c r="AT372" s="44">
        <v>0</v>
      </c>
      <c r="AU372" s="44">
        <v>0</v>
      </c>
      <c r="AV372" s="44">
        <v>0</v>
      </c>
      <c r="AW372" s="44">
        <v>0</v>
      </c>
      <c r="AX372" s="44">
        <v>0</v>
      </c>
      <c r="AY372" s="44">
        <v>137.3166507267442</v>
      </c>
      <c r="AZ372" s="44">
        <v>0</v>
      </c>
      <c r="BA372" s="44">
        <v>0</v>
      </c>
      <c r="BB372" s="44">
        <v>0</v>
      </c>
      <c r="BC372" s="44">
        <v>137.3166507267442</v>
      </c>
      <c r="BD372" s="44">
        <v>137.3166507267442</v>
      </c>
      <c r="BE372" s="44">
        <v>0</v>
      </c>
      <c r="BF372" s="44">
        <v>0</v>
      </c>
      <c r="BG372" s="44">
        <v>0</v>
      </c>
      <c r="BH372" s="44">
        <v>137.3166507267442</v>
      </c>
      <c r="BI372" s="44">
        <v>91.24532044851928</v>
      </c>
      <c r="BJ372" s="44">
        <v>0</v>
      </c>
      <c r="BK372" s="44">
        <v>0</v>
      </c>
      <c r="BL372" s="44">
        <v>0</v>
      </c>
      <c r="BM372" s="44">
        <v>91.24532044851928</v>
      </c>
      <c r="BN372" s="44">
        <v>3.2643132659942733</v>
      </c>
      <c r="BO372" s="44">
        <v>37.346310300162095</v>
      </c>
      <c r="BP372" s="44">
        <v>0</v>
      </c>
      <c r="BQ372" s="44">
        <v>0</v>
      </c>
      <c r="BR372" s="44">
        <v>0</v>
      </c>
      <c r="BS372" s="44">
        <v>37.346310300162095</v>
      </c>
      <c r="BT372" s="64">
        <v>2018</v>
      </c>
      <c r="BU372" s="44">
        <v>0</v>
      </c>
      <c r="BV372" s="44">
        <v>0</v>
      </c>
      <c r="BW372" s="44">
        <v>297.85331000000002</v>
      </c>
      <c r="BX372" s="44">
        <v>0</v>
      </c>
      <c r="BY372" s="44">
        <v>0</v>
      </c>
      <c r="BZ372" s="44">
        <v>0</v>
      </c>
      <c r="CA372" s="44">
        <v>0</v>
      </c>
      <c r="CB372" s="44">
        <v>0</v>
      </c>
      <c r="CC372" s="44">
        <v>0</v>
      </c>
      <c r="CD372" s="44">
        <v>0</v>
      </c>
      <c r="CE372" s="44">
        <v>0</v>
      </c>
      <c r="CF372" s="44">
        <v>0</v>
      </c>
      <c r="CG372" s="44">
        <v>137.3166507267442</v>
      </c>
      <c r="CH372" s="44">
        <v>0</v>
      </c>
      <c r="CI372" s="44">
        <v>0</v>
      </c>
      <c r="CJ372" s="44">
        <v>0</v>
      </c>
      <c r="CK372" s="44">
        <v>0</v>
      </c>
      <c r="CL372" s="44">
        <v>0</v>
      </c>
      <c r="CM372" s="44">
        <v>0</v>
      </c>
      <c r="CN372" s="44">
        <v>0</v>
      </c>
      <c r="CO372" s="44">
        <v>0</v>
      </c>
      <c r="CP372" s="44">
        <v>0</v>
      </c>
      <c r="CQ372" s="44">
        <v>0</v>
      </c>
      <c r="CR372" s="44">
        <v>0</v>
      </c>
      <c r="CS372" s="44">
        <v>0</v>
      </c>
      <c r="CT372" s="44">
        <v>0</v>
      </c>
      <c r="CU372" s="44">
        <v>0</v>
      </c>
      <c r="CV372" s="44">
        <v>0</v>
      </c>
      <c r="CW372" s="44">
        <v>0</v>
      </c>
      <c r="CX372" s="44">
        <v>0</v>
      </c>
      <c r="CY372" s="44">
        <v>0</v>
      </c>
      <c r="CZ372" s="44">
        <v>0</v>
      </c>
      <c r="DA372" s="44">
        <v>0</v>
      </c>
      <c r="DB372" s="44">
        <v>0</v>
      </c>
      <c r="DC372" s="44">
        <v>0</v>
      </c>
      <c r="DD372" s="44">
        <v>0</v>
      </c>
      <c r="DE372" s="44">
        <v>0</v>
      </c>
      <c r="DF372" s="44">
        <v>0</v>
      </c>
      <c r="DG372" s="44">
        <v>0</v>
      </c>
      <c r="DH372" s="44">
        <v>0</v>
      </c>
      <c r="DI372" s="44">
        <v>0</v>
      </c>
      <c r="DJ372" s="44">
        <v>0</v>
      </c>
      <c r="DK372" s="44">
        <v>0</v>
      </c>
      <c r="DL372" s="44">
        <v>0</v>
      </c>
      <c r="DM372" s="44">
        <v>0</v>
      </c>
      <c r="DN372" s="44">
        <v>0</v>
      </c>
      <c r="DO372" s="44">
        <v>0</v>
      </c>
      <c r="DP372" s="44">
        <v>0</v>
      </c>
      <c r="DQ372" s="44">
        <v>0</v>
      </c>
      <c r="DR372" s="44">
        <v>0</v>
      </c>
      <c r="DS372" s="44">
        <v>0</v>
      </c>
      <c r="DT372" s="44">
        <v>0</v>
      </c>
      <c r="DU372" s="44">
        <v>37.346310300162095</v>
      </c>
      <c r="DV372" s="44">
        <v>0</v>
      </c>
      <c r="DW372" s="44">
        <v>0</v>
      </c>
      <c r="DX372" s="44">
        <v>0</v>
      </c>
      <c r="DY372" s="44">
        <v>0</v>
      </c>
      <c r="DZ372" s="44">
        <v>0</v>
      </c>
      <c r="EA372" s="44">
        <v>0</v>
      </c>
      <c r="EB372" s="44">
        <v>0</v>
      </c>
    </row>
    <row r="373" spans="2:132" x14ac:dyDescent="0.25">
      <c r="B373" s="41" t="s">
        <v>462</v>
      </c>
      <c r="C373" s="48" t="s">
        <v>101</v>
      </c>
      <c r="D373" s="46">
        <v>5</v>
      </c>
      <c r="E373" s="86" t="s">
        <v>52</v>
      </c>
      <c r="F373" s="43">
        <v>2731.15</v>
      </c>
      <c r="G373" s="43">
        <v>277.99555813953486</v>
      </c>
      <c r="H373" s="44">
        <v>277.99555813953486</v>
      </c>
      <c r="I373" s="44">
        <v>184.72482143614147</v>
      </c>
      <c r="J373" s="44">
        <v>184.72482143614147</v>
      </c>
      <c r="K373" s="44">
        <v>308.57506953488371</v>
      </c>
      <c r="L373" s="44">
        <v>308.57506953488371</v>
      </c>
      <c r="M373" s="44">
        <v>267.65270000000004</v>
      </c>
      <c r="N373" s="44">
        <v>1933.6541999999999</v>
      </c>
      <c r="O373" s="44">
        <v>308.61995000000002</v>
      </c>
      <c r="P373" s="44">
        <v>55.543512516279065</v>
      </c>
      <c r="Q373" s="44">
        <v>55.543512516279065</v>
      </c>
      <c r="R373" s="44">
        <v>36.908019322941065</v>
      </c>
      <c r="S373" s="44">
        <v>36.908019322941065</v>
      </c>
      <c r="T373" s="44">
        <v>172.8020389395349</v>
      </c>
      <c r="U373" s="44">
        <v>172.8020389395349</v>
      </c>
      <c r="V373" s="44">
        <v>114.82494900470556</v>
      </c>
      <c r="W373" s="44">
        <v>114.82494900470556</v>
      </c>
      <c r="X373" s="44">
        <v>67.886515297674421</v>
      </c>
      <c r="Y373" s="44">
        <v>67.886515297674421</v>
      </c>
      <c r="Z373" s="44">
        <v>45.109801394705755</v>
      </c>
      <c r="AA373" s="44">
        <v>45.109801394705755</v>
      </c>
      <c r="AB373" s="44">
        <v>7.2518846827858381</v>
      </c>
      <c r="AC373" s="44">
        <v>16.840017929559526</v>
      </c>
      <c r="AD373" s="44">
        <v>6.8415275717933159</v>
      </c>
      <c r="AE373" s="44">
        <v>15.106290771115418</v>
      </c>
      <c r="AF373" s="44">
        <v>46.997349065692418</v>
      </c>
      <c r="AG373" s="44">
        <v>18.463244275807735</v>
      </c>
      <c r="AH373" s="44">
        <v>83.923837617307882</v>
      </c>
      <c r="AJ373" s="63" t="s">
        <v>63</v>
      </c>
      <c r="AK373" s="44">
        <v>0</v>
      </c>
      <c r="AL373" s="44">
        <v>0</v>
      </c>
      <c r="AM373" s="44">
        <v>308.61995000000002</v>
      </c>
      <c r="AN373" s="44">
        <v>308.61995000000002</v>
      </c>
      <c r="AO373" s="44">
        <v>0</v>
      </c>
      <c r="AP373" s="44">
        <v>0</v>
      </c>
      <c r="AQ373" s="44">
        <v>0</v>
      </c>
      <c r="AR373" s="44">
        <v>0</v>
      </c>
      <c r="AS373" s="44">
        <v>0</v>
      </c>
      <c r="AT373" s="44">
        <v>0</v>
      </c>
      <c r="AU373" s="44">
        <v>0</v>
      </c>
      <c r="AV373" s="44">
        <v>0</v>
      </c>
      <c r="AW373" s="44">
        <v>0</v>
      </c>
      <c r="AX373" s="44">
        <v>0</v>
      </c>
      <c r="AY373" s="44">
        <v>67.886515297674421</v>
      </c>
      <c r="AZ373" s="44">
        <v>0</v>
      </c>
      <c r="BA373" s="44">
        <v>0</v>
      </c>
      <c r="BB373" s="44">
        <v>0</v>
      </c>
      <c r="BC373" s="44">
        <v>67.886515297674421</v>
      </c>
      <c r="BD373" s="44">
        <v>67.886515297674421</v>
      </c>
      <c r="BE373" s="44">
        <v>0</v>
      </c>
      <c r="BF373" s="44">
        <v>0</v>
      </c>
      <c r="BG373" s="44">
        <v>0</v>
      </c>
      <c r="BH373" s="44">
        <v>67.886515297674421</v>
      </c>
      <c r="BI373" s="44">
        <v>45.109801394705755</v>
      </c>
      <c r="BJ373" s="44">
        <v>0</v>
      </c>
      <c r="BK373" s="44">
        <v>0</v>
      </c>
      <c r="BL373" s="44">
        <v>0</v>
      </c>
      <c r="BM373" s="44">
        <v>45.109801394705755</v>
      </c>
      <c r="BN373" s="44">
        <v>6.8415275717933159</v>
      </c>
      <c r="BO373" s="44">
        <v>18.463244275807735</v>
      </c>
      <c r="BP373" s="44">
        <v>0</v>
      </c>
      <c r="BQ373" s="44">
        <v>0</v>
      </c>
      <c r="BR373" s="44">
        <v>0</v>
      </c>
      <c r="BS373" s="44">
        <v>18.463244275807735</v>
      </c>
      <c r="BT373" s="64">
        <v>2018</v>
      </c>
      <c r="BU373" s="44">
        <v>0</v>
      </c>
      <c r="BV373" s="44">
        <v>0</v>
      </c>
      <c r="BW373" s="44">
        <v>308.61995000000002</v>
      </c>
      <c r="BX373" s="44">
        <v>0</v>
      </c>
      <c r="BY373" s="44">
        <v>0</v>
      </c>
      <c r="BZ373" s="44">
        <v>0</v>
      </c>
      <c r="CA373" s="44">
        <v>0</v>
      </c>
      <c r="CB373" s="44">
        <v>0</v>
      </c>
      <c r="CC373" s="44">
        <v>0</v>
      </c>
      <c r="CD373" s="44">
        <v>0</v>
      </c>
      <c r="CE373" s="44">
        <v>0</v>
      </c>
      <c r="CF373" s="44">
        <v>0</v>
      </c>
      <c r="CG373" s="44">
        <v>67.886515297674421</v>
      </c>
      <c r="CH373" s="44">
        <v>0</v>
      </c>
      <c r="CI373" s="44">
        <v>0</v>
      </c>
      <c r="CJ373" s="44">
        <v>0</v>
      </c>
      <c r="CK373" s="44">
        <v>0</v>
      </c>
      <c r="CL373" s="44">
        <v>0</v>
      </c>
      <c r="CM373" s="44">
        <v>0</v>
      </c>
      <c r="CN373" s="44">
        <v>0</v>
      </c>
      <c r="CO373" s="44">
        <v>0</v>
      </c>
      <c r="CP373" s="44">
        <v>0</v>
      </c>
      <c r="CQ373" s="44">
        <v>0</v>
      </c>
      <c r="CR373" s="44">
        <v>0</v>
      </c>
      <c r="CS373" s="44">
        <v>0</v>
      </c>
      <c r="CT373" s="44">
        <v>0</v>
      </c>
      <c r="CU373" s="44">
        <v>0</v>
      </c>
      <c r="CV373" s="44">
        <v>0</v>
      </c>
      <c r="CW373" s="44">
        <v>0</v>
      </c>
      <c r="CX373" s="44">
        <v>0</v>
      </c>
      <c r="CY373" s="44">
        <v>0</v>
      </c>
      <c r="CZ373" s="44">
        <v>0</v>
      </c>
      <c r="DA373" s="44">
        <v>0</v>
      </c>
      <c r="DB373" s="44">
        <v>0</v>
      </c>
      <c r="DC373" s="44">
        <v>0</v>
      </c>
      <c r="DD373" s="44">
        <v>0</v>
      </c>
      <c r="DE373" s="44">
        <v>0</v>
      </c>
      <c r="DF373" s="44">
        <v>0</v>
      </c>
      <c r="DG373" s="44">
        <v>0</v>
      </c>
      <c r="DH373" s="44">
        <v>0</v>
      </c>
      <c r="DI373" s="44">
        <v>0</v>
      </c>
      <c r="DJ373" s="44">
        <v>0</v>
      </c>
      <c r="DK373" s="44">
        <v>0</v>
      </c>
      <c r="DL373" s="44">
        <v>0</v>
      </c>
      <c r="DM373" s="44">
        <v>0</v>
      </c>
      <c r="DN373" s="44">
        <v>0</v>
      </c>
      <c r="DO373" s="44">
        <v>0</v>
      </c>
      <c r="DP373" s="44">
        <v>0</v>
      </c>
      <c r="DQ373" s="44">
        <v>0</v>
      </c>
      <c r="DR373" s="44">
        <v>0</v>
      </c>
      <c r="DS373" s="44">
        <v>0</v>
      </c>
      <c r="DT373" s="44">
        <v>0</v>
      </c>
      <c r="DU373" s="44">
        <v>18.463244275807735</v>
      </c>
      <c r="DV373" s="44">
        <v>0</v>
      </c>
      <c r="DW373" s="44">
        <v>0</v>
      </c>
      <c r="DX373" s="44">
        <v>0</v>
      </c>
      <c r="DY373" s="44">
        <v>0</v>
      </c>
      <c r="DZ373" s="44">
        <v>0</v>
      </c>
      <c r="EA373" s="44">
        <v>0</v>
      </c>
      <c r="EB373" s="44">
        <v>0</v>
      </c>
    </row>
    <row r="374" spans="2:132" x14ac:dyDescent="0.25">
      <c r="B374" s="41" t="s">
        <v>463</v>
      </c>
      <c r="C374" s="50">
        <v>1</v>
      </c>
      <c r="D374" s="46">
        <v>5</v>
      </c>
      <c r="E374" s="86" t="s">
        <v>52</v>
      </c>
      <c r="F374" s="43">
        <v>1945.84</v>
      </c>
      <c r="G374" s="43">
        <v>362.54302325581392</v>
      </c>
      <c r="H374" s="44">
        <v>362.54302325581392</v>
      </c>
      <c r="I374" s="44">
        <v>240.9056305864944</v>
      </c>
      <c r="J374" s="44">
        <v>240.9056305864944</v>
      </c>
      <c r="K374" s="44">
        <v>373.41931395348837</v>
      </c>
      <c r="L374" s="44">
        <v>373.41931395348837</v>
      </c>
      <c r="M374" s="44">
        <v>229.60911999999999</v>
      </c>
      <c r="N374" s="44">
        <v>1416.57152</v>
      </c>
      <c r="O374" s="44">
        <v>258.79671999999999</v>
      </c>
      <c r="P374" s="44">
        <v>67.215476511627898</v>
      </c>
      <c r="Q374" s="44">
        <v>67.215476511627898</v>
      </c>
      <c r="R374" s="44">
        <v>44.66390391073606</v>
      </c>
      <c r="S374" s="44">
        <v>44.66390391073606</v>
      </c>
      <c r="T374" s="44">
        <v>209.1148158139535</v>
      </c>
      <c r="U374" s="44">
        <v>209.1148158139535</v>
      </c>
      <c r="V374" s="44">
        <v>138.95436772228999</v>
      </c>
      <c r="W374" s="44">
        <v>138.95436772228999</v>
      </c>
      <c r="X374" s="44">
        <v>82.152249069767436</v>
      </c>
      <c r="Y374" s="44">
        <v>82.152249069767436</v>
      </c>
      <c r="Z374" s="44">
        <v>54.589215890899631</v>
      </c>
      <c r="AA374" s="44">
        <v>54.589215890899631</v>
      </c>
      <c r="AB374" s="44">
        <v>5.1408206604351001</v>
      </c>
      <c r="AC374" s="44">
        <v>10.194508767303502</v>
      </c>
      <c r="AD374" s="44">
        <v>4.7408030281516291</v>
      </c>
      <c r="AE374" s="44">
        <v>18.280740387207892</v>
      </c>
      <c r="AF374" s="44">
        <v>56.873414537980118</v>
      </c>
      <c r="AG374" s="44">
        <v>22.343127139920757</v>
      </c>
      <c r="AH374" s="44">
        <v>101.55966881782163</v>
      </c>
      <c r="AJ374" s="63" t="s">
        <v>63</v>
      </c>
      <c r="AK374" s="44">
        <v>0</v>
      </c>
      <c r="AL374" s="44">
        <v>0</v>
      </c>
      <c r="AM374" s="44">
        <v>258.79671999999999</v>
      </c>
      <c r="AN374" s="44">
        <v>258.79671999999999</v>
      </c>
      <c r="AO374" s="44">
        <v>0</v>
      </c>
      <c r="AP374" s="44">
        <v>0</v>
      </c>
      <c r="AQ374" s="44">
        <v>0</v>
      </c>
      <c r="AR374" s="44">
        <v>0</v>
      </c>
      <c r="AS374" s="44">
        <v>0</v>
      </c>
      <c r="AT374" s="44">
        <v>0</v>
      </c>
      <c r="AU374" s="44">
        <v>0</v>
      </c>
      <c r="AV374" s="44">
        <v>0</v>
      </c>
      <c r="AW374" s="44">
        <v>0</v>
      </c>
      <c r="AX374" s="44">
        <v>0</v>
      </c>
      <c r="AY374" s="44">
        <v>82.152249069767436</v>
      </c>
      <c r="AZ374" s="44">
        <v>0</v>
      </c>
      <c r="BA374" s="44">
        <v>0</v>
      </c>
      <c r="BB374" s="44">
        <v>0</v>
      </c>
      <c r="BC374" s="44">
        <v>82.152249069767436</v>
      </c>
      <c r="BD374" s="44">
        <v>82.152249069767436</v>
      </c>
      <c r="BE374" s="44">
        <v>0</v>
      </c>
      <c r="BF374" s="44">
        <v>0</v>
      </c>
      <c r="BG374" s="44">
        <v>0</v>
      </c>
      <c r="BH374" s="44">
        <v>82.152249069767436</v>
      </c>
      <c r="BI374" s="44">
        <v>54.589215890899631</v>
      </c>
      <c r="BJ374" s="44">
        <v>0</v>
      </c>
      <c r="BK374" s="44">
        <v>0</v>
      </c>
      <c r="BL374" s="44">
        <v>0</v>
      </c>
      <c r="BM374" s="44">
        <v>54.589215890899631</v>
      </c>
      <c r="BN374" s="44">
        <v>4.7408030281516291</v>
      </c>
      <c r="BO374" s="44">
        <v>22.343127139920757</v>
      </c>
      <c r="BP374" s="44">
        <v>0</v>
      </c>
      <c r="BQ374" s="44">
        <v>0</v>
      </c>
      <c r="BR374" s="44">
        <v>0</v>
      </c>
      <c r="BS374" s="44">
        <v>22.343127139920757</v>
      </c>
      <c r="BT374" s="64">
        <v>2018</v>
      </c>
      <c r="BU374" s="44">
        <v>0</v>
      </c>
      <c r="BV374" s="44">
        <v>0</v>
      </c>
      <c r="BW374" s="44">
        <v>258.79671999999999</v>
      </c>
      <c r="BX374" s="44">
        <v>0</v>
      </c>
      <c r="BY374" s="44">
        <v>0</v>
      </c>
      <c r="BZ374" s="44">
        <v>0</v>
      </c>
      <c r="CA374" s="44">
        <v>0</v>
      </c>
      <c r="CB374" s="44">
        <v>0</v>
      </c>
      <c r="CC374" s="44">
        <v>0</v>
      </c>
      <c r="CD374" s="44">
        <v>0</v>
      </c>
      <c r="CE374" s="44">
        <v>0</v>
      </c>
      <c r="CF374" s="44">
        <v>0</v>
      </c>
      <c r="CG374" s="44">
        <v>82.152249069767436</v>
      </c>
      <c r="CH374" s="44">
        <v>0</v>
      </c>
      <c r="CI374" s="44">
        <v>0</v>
      </c>
      <c r="CJ374" s="44">
        <v>0</v>
      </c>
      <c r="CK374" s="44">
        <v>0</v>
      </c>
      <c r="CL374" s="44">
        <v>0</v>
      </c>
      <c r="CM374" s="44">
        <v>0</v>
      </c>
      <c r="CN374" s="44">
        <v>0</v>
      </c>
      <c r="CO374" s="44">
        <v>0</v>
      </c>
      <c r="CP374" s="44">
        <v>0</v>
      </c>
      <c r="CQ374" s="44">
        <v>0</v>
      </c>
      <c r="CR374" s="44">
        <v>0</v>
      </c>
      <c r="CS374" s="44">
        <v>0</v>
      </c>
      <c r="CT374" s="44">
        <v>0</v>
      </c>
      <c r="CU374" s="44">
        <v>0</v>
      </c>
      <c r="CV374" s="44">
        <v>0</v>
      </c>
      <c r="CW374" s="44">
        <v>0</v>
      </c>
      <c r="CX374" s="44">
        <v>0</v>
      </c>
      <c r="CY374" s="44">
        <v>0</v>
      </c>
      <c r="CZ374" s="44">
        <v>0</v>
      </c>
      <c r="DA374" s="44">
        <v>0</v>
      </c>
      <c r="DB374" s="44">
        <v>0</v>
      </c>
      <c r="DC374" s="44">
        <v>0</v>
      </c>
      <c r="DD374" s="44">
        <v>0</v>
      </c>
      <c r="DE374" s="44">
        <v>0</v>
      </c>
      <c r="DF374" s="44">
        <v>0</v>
      </c>
      <c r="DG374" s="44">
        <v>0</v>
      </c>
      <c r="DH374" s="44">
        <v>0</v>
      </c>
      <c r="DI374" s="44">
        <v>0</v>
      </c>
      <c r="DJ374" s="44">
        <v>0</v>
      </c>
      <c r="DK374" s="44">
        <v>0</v>
      </c>
      <c r="DL374" s="44">
        <v>0</v>
      </c>
      <c r="DM374" s="44">
        <v>0</v>
      </c>
      <c r="DN374" s="44">
        <v>0</v>
      </c>
      <c r="DO374" s="44">
        <v>0</v>
      </c>
      <c r="DP374" s="44">
        <v>0</v>
      </c>
      <c r="DQ374" s="44">
        <v>0</v>
      </c>
      <c r="DR374" s="44">
        <v>0</v>
      </c>
      <c r="DS374" s="44">
        <v>0</v>
      </c>
      <c r="DT374" s="44">
        <v>0</v>
      </c>
      <c r="DU374" s="44">
        <v>22.343127139920757</v>
      </c>
      <c r="DV374" s="44">
        <v>0</v>
      </c>
      <c r="DW374" s="44">
        <v>0</v>
      </c>
      <c r="DX374" s="44">
        <v>0</v>
      </c>
      <c r="DY374" s="44">
        <v>0</v>
      </c>
      <c r="DZ374" s="44">
        <v>0</v>
      </c>
      <c r="EA374" s="44">
        <v>0</v>
      </c>
      <c r="EB374" s="44">
        <v>0</v>
      </c>
    </row>
    <row r="375" spans="2:132" x14ac:dyDescent="0.25">
      <c r="B375" s="41" t="s">
        <v>464</v>
      </c>
      <c r="C375" s="47" t="s">
        <v>101</v>
      </c>
      <c r="D375" s="46">
        <v>5</v>
      </c>
      <c r="E375" s="86" t="s">
        <v>52</v>
      </c>
      <c r="F375" s="43">
        <v>2621.4</v>
      </c>
      <c r="G375" s="43">
        <v>526.13688372093031</v>
      </c>
      <c r="H375" s="44">
        <v>526.13688372093031</v>
      </c>
      <c r="I375" s="44">
        <v>349.6118518826612</v>
      </c>
      <c r="J375" s="44">
        <v>349.6118518826612</v>
      </c>
      <c r="K375" s="44">
        <v>541.92099023255821</v>
      </c>
      <c r="L375" s="44">
        <v>541.92099023255821</v>
      </c>
      <c r="M375" s="44">
        <v>256.8972</v>
      </c>
      <c r="N375" s="44">
        <v>1855.9512</v>
      </c>
      <c r="O375" s="44">
        <v>296.21820000000002</v>
      </c>
      <c r="P375" s="44">
        <v>108.38419804651164</v>
      </c>
      <c r="Q375" s="44">
        <v>108.38419804651164</v>
      </c>
      <c r="R375" s="44">
        <v>72.020041487828195</v>
      </c>
      <c r="S375" s="44">
        <v>72.020041487828195</v>
      </c>
      <c r="T375" s="44">
        <v>325.15259413953493</v>
      </c>
      <c r="U375" s="44">
        <v>325.15259413953493</v>
      </c>
      <c r="V375" s="44">
        <v>216.06012446348461</v>
      </c>
      <c r="W375" s="44">
        <v>216.06012446348461</v>
      </c>
      <c r="X375" s="44">
        <v>135.48024755813955</v>
      </c>
      <c r="Y375" s="44">
        <v>135.48024755813955</v>
      </c>
      <c r="Z375" s="44">
        <v>90.02505185978525</v>
      </c>
      <c r="AA375" s="44">
        <v>90.02505185978525</v>
      </c>
      <c r="AB375" s="44">
        <v>3.5670237713403306</v>
      </c>
      <c r="AC375" s="44">
        <v>8.589975612615488</v>
      </c>
      <c r="AD375" s="44">
        <v>3.2903974380527132</v>
      </c>
      <c r="AE375" s="44">
        <v>29.477487766098672</v>
      </c>
      <c r="AF375" s="44">
        <v>88.432463298296014</v>
      </c>
      <c r="AG375" s="44">
        <v>36.846859707623338</v>
      </c>
      <c r="AH375" s="44">
        <v>147.38743883049335</v>
      </c>
      <c r="AJ375" s="63" t="s">
        <v>63</v>
      </c>
      <c r="AK375" s="44">
        <v>0</v>
      </c>
      <c r="AL375" s="44">
        <v>0</v>
      </c>
      <c r="AM375" s="44">
        <v>296.21820000000002</v>
      </c>
      <c r="AN375" s="44">
        <v>296.21820000000002</v>
      </c>
      <c r="AO375" s="44">
        <v>0</v>
      </c>
      <c r="AP375" s="44">
        <v>0</v>
      </c>
      <c r="AQ375" s="44">
        <v>0</v>
      </c>
      <c r="AR375" s="44">
        <v>0</v>
      </c>
      <c r="AS375" s="44">
        <v>0</v>
      </c>
      <c r="AT375" s="44">
        <v>0</v>
      </c>
      <c r="AU375" s="44">
        <v>0</v>
      </c>
      <c r="AV375" s="44">
        <v>0</v>
      </c>
      <c r="AW375" s="44">
        <v>0</v>
      </c>
      <c r="AX375" s="44">
        <v>0</v>
      </c>
      <c r="AY375" s="44">
        <v>135.48024755813955</v>
      </c>
      <c r="AZ375" s="44">
        <v>0</v>
      </c>
      <c r="BA375" s="44">
        <v>0</v>
      </c>
      <c r="BB375" s="44">
        <v>0</v>
      </c>
      <c r="BC375" s="44">
        <v>135.48024755813955</v>
      </c>
      <c r="BD375" s="44">
        <v>135.48024755813955</v>
      </c>
      <c r="BE375" s="44">
        <v>0</v>
      </c>
      <c r="BF375" s="44">
        <v>0</v>
      </c>
      <c r="BG375" s="44">
        <v>0</v>
      </c>
      <c r="BH375" s="44">
        <v>135.48024755813955</v>
      </c>
      <c r="BI375" s="44">
        <v>90.02505185978525</v>
      </c>
      <c r="BJ375" s="44">
        <v>0</v>
      </c>
      <c r="BK375" s="44">
        <v>0</v>
      </c>
      <c r="BL375" s="44">
        <v>0</v>
      </c>
      <c r="BM375" s="44">
        <v>90.02505185978525</v>
      </c>
      <c r="BN375" s="44">
        <v>3.2903974380527132</v>
      </c>
      <c r="BO375" s="44">
        <v>36.846859707623338</v>
      </c>
      <c r="BP375" s="44">
        <v>0</v>
      </c>
      <c r="BQ375" s="44">
        <v>0</v>
      </c>
      <c r="BR375" s="44">
        <v>0</v>
      </c>
      <c r="BS375" s="44">
        <v>36.846859707623338</v>
      </c>
      <c r="BT375" s="64">
        <v>2018</v>
      </c>
      <c r="BU375" s="44">
        <v>0</v>
      </c>
      <c r="BV375" s="44">
        <v>0</v>
      </c>
      <c r="BW375" s="44">
        <v>296.21820000000002</v>
      </c>
      <c r="BX375" s="44">
        <v>0</v>
      </c>
      <c r="BY375" s="44">
        <v>0</v>
      </c>
      <c r="BZ375" s="44">
        <v>0</v>
      </c>
      <c r="CA375" s="44">
        <v>0</v>
      </c>
      <c r="CB375" s="44">
        <v>0</v>
      </c>
      <c r="CC375" s="44">
        <v>0</v>
      </c>
      <c r="CD375" s="44">
        <v>0</v>
      </c>
      <c r="CE375" s="44">
        <v>0</v>
      </c>
      <c r="CF375" s="44">
        <v>0</v>
      </c>
      <c r="CG375" s="44">
        <v>135.48024755813955</v>
      </c>
      <c r="CH375" s="44">
        <v>0</v>
      </c>
      <c r="CI375" s="44">
        <v>0</v>
      </c>
      <c r="CJ375" s="44">
        <v>0</v>
      </c>
      <c r="CK375" s="44">
        <v>0</v>
      </c>
      <c r="CL375" s="44">
        <v>0</v>
      </c>
      <c r="CM375" s="44">
        <v>0</v>
      </c>
      <c r="CN375" s="44">
        <v>0</v>
      </c>
      <c r="CO375" s="44">
        <v>0</v>
      </c>
      <c r="CP375" s="44">
        <v>0</v>
      </c>
      <c r="CQ375" s="44">
        <v>0</v>
      </c>
      <c r="CR375" s="44">
        <v>0</v>
      </c>
      <c r="CS375" s="44">
        <v>0</v>
      </c>
      <c r="CT375" s="44">
        <v>0</v>
      </c>
      <c r="CU375" s="44">
        <v>0</v>
      </c>
      <c r="CV375" s="44">
        <v>0</v>
      </c>
      <c r="CW375" s="44">
        <v>0</v>
      </c>
      <c r="CX375" s="44">
        <v>0</v>
      </c>
      <c r="CY375" s="44">
        <v>0</v>
      </c>
      <c r="CZ375" s="44">
        <v>0</v>
      </c>
      <c r="DA375" s="44">
        <v>0</v>
      </c>
      <c r="DB375" s="44">
        <v>0</v>
      </c>
      <c r="DC375" s="44">
        <v>0</v>
      </c>
      <c r="DD375" s="44">
        <v>0</v>
      </c>
      <c r="DE375" s="44">
        <v>0</v>
      </c>
      <c r="DF375" s="44">
        <v>0</v>
      </c>
      <c r="DG375" s="44">
        <v>0</v>
      </c>
      <c r="DH375" s="44">
        <v>0</v>
      </c>
      <c r="DI375" s="44">
        <v>0</v>
      </c>
      <c r="DJ375" s="44">
        <v>0</v>
      </c>
      <c r="DK375" s="44">
        <v>0</v>
      </c>
      <c r="DL375" s="44">
        <v>0</v>
      </c>
      <c r="DM375" s="44">
        <v>0</v>
      </c>
      <c r="DN375" s="44">
        <v>0</v>
      </c>
      <c r="DO375" s="44">
        <v>0</v>
      </c>
      <c r="DP375" s="44">
        <v>0</v>
      </c>
      <c r="DQ375" s="44">
        <v>0</v>
      </c>
      <c r="DR375" s="44">
        <v>0</v>
      </c>
      <c r="DS375" s="44">
        <v>0</v>
      </c>
      <c r="DT375" s="44">
        <v>0</v>
      </c>
      <c r="DU375" s="44">
        <v>36.846859707623338</v>
      </c>
      <c r="DV375" s="44">
        <v>0</v>
      </c>
      <c r="DW375" s="44">
        <v>0</v>
      </c>
      <c r="DX375" s="44">
        <v>0</v>
      </c>
      <c r="DY375" s="44">
        <v>0</v>
      </c>
      <c r="DZ375" s="44">
        <v>0</v>
      </c>
      <c r="EA375" s="44">
        <v>0</v>
      </c>
      <c r="EB375" s="44">
        <v>0</v>
      </c>
    </row>
    <row r="376" spans="2:132" x14ac:dyDescent="0.25">
      <c r="B376" s="41" t="s">
        <v>465</v>
      </c>
      <c r="C376" s="47" t="s">
        <v>101</v>
      </c>
      <c r="D376" s="46">
        <v>5</v>
      </c>
      <c r="E376" s="86" t="s">
        <v>52</v>
      </c>
      <c r="F376" s="43">
        <v>2523.1999999999998</v>
      </c>
      <c r="G376" s="43">
        <v>525.99061627906985</v>
      </c>
      <c r="H376" s="44">
        <v>525.99061627906985</v>
      </c>
      <c r="I376" s="44">
        <v>349.51465886540427</v>
      </c>
      <c r="J376" s="44">
        <v>349.51465886540427</v>
      </c>
      <c r="K376" s="44">
        <v>541.77033476744191</v>
      </c>
      <c r="L376" s="44">
        <v>541.77033476744191</v>
      </c>
      <c r="M376" s="44">
        <v>247.27359999999999</v>
      </c>
      <c r="N376" s="44">
        <v>1786.4255999999998</v>
      </c>
      <c r="O376" s="44">
        <v>285.1216</v>
      </c>
      <c r="P376" s="44">
        <v>108.35406695348838</v>
      </c>
      <c r="Q376" s="44">
        <v>108.35406695348838</v>
      </c>
      <c r="R376" s="44">
        <v>72.00001972627328</v>
      </c>
      <c r="S376" s="44">
        <v>72.00001972627328</v>
      </c>
      <c r="T376" s="44">
        <v>325.06220086046511</v>
      </c>
      <c r="U376" s="44">
        <v>325.06220086046511</v>
      </c>
      <c r="V376" s="44">
        <v>216.00005917881981</v>
      </c>
      <c r="W376" s="44">
        <v>216.00005917881981</v>
      </c>
      <c r="X376" s="44">
        <v>135.44258369186048</v>
      </c>
      <c r="Y376" s="44">
        <v>135.44258369186048</v>
      </c>
      <c r="Z376" s="44">
        <v>90.000024657841593</v>
      </c>
      <c r="AA376" s="44">
        <v>90.000024657841593</v>
      </c>
      <c r="AB376" s="44">
        <v>3.4343546146247546</v>
      </c>
      <c r="AC376" s="44">
        <v>8.2704866229738982</v>
      </c>
      <c r="AD376" s="44">
        <v>3.1680169098171209</v>
      </c>
      <c r="AE376" s="44">
        <v>29.469292946724806</v>
      </c>
      <c r="AF376" s="44">
        <v>88.407878840174405</v>
      </c>
      <c r="AG376" s="44">
        <v>36.836616183406008</v>
      </c>
      <c r="AH376" s="44">
        <v>147.34646473362403</v>
      </c>
      <c r="AJ376" s="63" t="s">
        <v>63</v>
      </c>
      <c r="AK376" s="44">
        <v>0</v>
      </c>
      <c r="AL376" s="44">
        <v>0</v>
      </c>
      <c r="AM376" s="44">
        <v>285.1216</v>
      </c>
      <c r="AN376" s="44">
        <v>285.1216</v>
      </c>
      <c r="AO376" s="44">
        <v>0</v>
      </c>
      <c r="AP376" s="44">
        <v>0</v>
      </c>
      <c r="AQ376" s="44">
        <v>0</v>
      </c>
      <c r="AR376" s="44">
        <v>0</v>
      </c>
      <c r="AS376" s="44">
        <v>0</v>
      </c>
      <c r="AT376" s="44">
        <v>0</v>
      </c>
      <c r="AU376" s="44">
        <v>0</v>
      </c>
      <c r="AV376" s="44">
        <v>0</v>
      </c>
      <c r="AW376" s="44">
        <v>0</v>
      </c>
      <c r="AX376" s="44">
        <v>0</v>
      </c>
      <c r="AY376" s="44">
        <v>135.44258369186048</v>
      </c>
      <c r="AZ376" s="44">
        <v>0</v>
      </c>
      <c r="BA376" s="44">
        <v>0</v>
      </c>
      <c r="BB376" s="44">
        <v>0</v>
      </c>
      <c r="BC376" s="44">
        <v>135.44258369186048</v>
      </c>
      <c r="BD376" s="44">
        <v>135.44258369186048</v>
      </c>
      <c r="BE376" s="44">
        <v>0</v>
      </c>
      <c r="BF376" s="44">
        <v>0</v>
      </c>
      <c r="BG376" s="44">
        <v>0</v>
      </c>
      <c r="BH376" s="44">
        <v>135.44258369186048</v>
      </c>
      <c r="BI376" s="44">
        <v>90.000024657841593</v>
      </c>
      <c r="BJ376" s="44">
        <v>0</v>
      </c>
      <c r="BK376" s="44">
        <v>0</v>
      </c>
      <c r="BL376" s="44">
        <v>0</v>
      </c>
      <c r="BM376" s="44">
        <v>90.000024657841593</v>
      </c>
      <c r="BN376" s="44">
        <v>3.1680169098171209</v>
      </c>
      <c r="BO376" s="44">
        <v>36.836616183406008</v>
      </c>
      <c r="BP376" s="44">
        <v>0</v>
      </c>
      <c r="BQ376" s="44">
        <v>0</v>
      </c>
      <c r="BR376" s="44">
        <v>0</v>
      </c>
      <c r="BS376" s="44">
        <v>36.836616183406008</v>
      </c>
      <c r="BT376" s="64">
        <v>2018</v>
      </c>
      <c r="BU376" s="44">
        <v>0</v>
      </c>
      <c r="BV376" s="44">
        <v>0</v>
      </c>
      <c r="BW376" s="44">
        <v>285.1216</v>
      </c>
      <c r="BX376" s="44">
        <v>0</v>
      </c>
      <c r="BY376" s="44">
        <v>0</v>
      </c>
      <c r="BZ376" s="44">
        <v>0</v>
      </c>
      <c r="CA376" s="44">
        <v>0</v>
      </c>
      <c r="CB376" s="44">
        <v>0</v>
      </c>
      <c r="CC376" s="44">
        <v>0</v>
      </c>
      <c r="CD376" s="44">
        <v>0</v>
      </c>
      <c r="CE376" s="44">
        <v>0</v>
      </c>
      <c r="CF376" s="44">
        <v>0</v>
      </c>
      <c r="CG376" s="44">
        <v>135.44258369186048</v>
      </c>
      <c r="CH376" s="44">
        <v>0</v>
      </c>
      <c r="CI376" s="44">
        <v>0</v>
      </c>
      <c r="CJ376" s="44">
        <v>0</v>
      </c>
      <c r="CK376" s="44">
        <v>0</v>
      </c>
      <c r="CL376" s="44">
        <v>0</v>
      </c>
      <c r="CM376" s="44">
        <v>0</v>
      </c>
      <c r="CN376" s="44">
        <v>0</v>
      </c>
      <c r="CO376" s="44">
        <v>0</v>
      </c>
      <c r="CP376" s="44">
        <v>0</v>
      </c>
      <c r="CQ376" s="44">
        <v>0</v>
      </c>
      <c r="CR376" s="44">
        <v>0</v>
      </c>
      <c r="CS376" s="44">
        <v>0</v>
      </c>
      <c r="CT376" s="44">
        <v>0</v>
      </c>
      <c r="CU376" s="44">
        <v>0</v>
      </c>
      <c r="CV376" s="44">
        <v>0</v>
      </c>
      <c r="CW376" s="44">
        <v>0</v>
      </c>
      <c r="CX376" s="44">
        <v>0</v>
      </c>
      <c r="CY376" s="44">
        <v>0</v>
      </c>
      <c r="CZ376" s="44">
        <v>0</v>
      </c>
      <c r="DA376" s="44">
        <v>0</v>
      </c>
      <c r="DB376" s="44">
        <v>0</v>
      </c>
      <c r="DC376" s="44">
        <v>0</v>
      </c>
      <c r="DD376" s="44">
        <v>0</v>
      </c>
      <c r="DE376" s="44">
        <v>0</v>
      </c>
      <c r="DF376" s="44">
        <v>0</v>
      </c>
      <c r="DG376" s="44">
        <v>0</v>
      </c>
      <c r="DH376" s="44">
        <v>0</v>
      </c>
      <c r="DI376" s="44">
        <v>0</v>
      </c>
      <c r="DJ376" s="44">
        <v>0</v>
      </c>
      <c r="DK376" s="44">
        <v>0</v>
      </c>
      <c r="DL376" s="44">
        <v>0</v>
      </c>
      <c r="DM376" s="44">
        <v>0</v>
      </c>
      <c r="DN376" s="44">
        <v>0</v>
      </c>
      <c r="DO376" s="44">
        <v>0</v>
      </c>
      <c r="DP376" s="44">
        <v>0</v>
      </c>
      <c r="DQ376" s="44">
        <v>0</v>
      </c>
      <c r="DR376" s="44">
        <v>0</v>
      </c>
      <c r="DS376" s="44">
        <v>0</v>
      </c>
      <c r="DT376" s="44">
        <v>0</v>
      </c>
      <c r="DU376" s="44">
        <v>36.836616183406008</v>
      </c>
      <c r="DV376" s="44">
        <v>0</v>
      </c>
      <c r="DW376" s="44">
        <v>0</v>
      </c>
      <c r="DX376" s="44">
        <v>0</v>
      </c>
      <c r="DY376" s="44">
        <v>0</v>
      </c>
      <c r="DZ376" s="44">
        <v>0</v>
      </c>
      <c r="EA376" s="44">
        <v>0</v>
      </c>
      <c r="EB376" s="44">
        <v>0</v>
      </c>
    </row>
    <row r="377" spans="2:132" x14ac:dyDescent="0.25">
      <c r="B377" s="41" t="s">
        <v>466</v>
      </c>
      <c r="C377" s="47" t="s">
        <v>101</v>
      </c>
      <c r="D377" s="46">
        <v>5</v>
      </c>
      <c r="E377" s="86" t="s">
        <v>52</v>
      </c>
      <c r="F377" s="43">
        <v>3130.1</v>
      </c>
      <c r="G377" s="43">
        <v>616.80198837209298</v>
      </c>
      <c r="H377" s="44">
        <v>616.80198837209298</v>
      </c>
      <c r="I377" s="44">
        <v>409.85776149093158</v>
      </c>
      <c r="J377" s="44">
        <v>409.85776149093158</v>
      </c>
      <c r="K377" s="44">
        <v>635.30604802325581</v>
      </c>
      <c r="L377" s="44">
        <v>635.30604802325581</v>
      </c>
      <c r="M377" s="44">
        <v>294.22939999999994</v>
      </c>
      <c r="N377" s="44">
        <v>2134.7281999999996</v>
      </c>
      <c r="O377" s="44">
        <v>344.31099999999998</v>
      </c>
      <c r="P377" s="44">
        <v>114.35508864418604</v>
      </c>
      <c r="Q377" s="44">
        <v>114.35508864418604</v>
      </c>
      <c r="R377" s="44">
        <v>75.987628980418719</v>
      </c>
      <c r="S377" s="44">
        <v>75.987628980418719</v>
      </c>
      <c r="T377" s="44">
        <v>355.7713868930233</v>
      </c>
      <c r="U377" s="44">
        <v>355.7713868930233</v>
      </c>
      <c r="V377" s="44">
        <v>236.40595682796939</v>
      </c>
      <c r="W377" s="44">
        <v>236.40595682796939</v>
      </c>
      <c r="X377" s="44">
        <v>139.76733056511628</v>
      </c>
      <c r="Y377" s="44">
        <v>139.76733056511628</v>
      </c>
      <c r="Z377" s="44">
        <v>92.873768753845113</v>
      </c>
      <c r="AA377" s="44">
        <v>92.873768753845113</v>
      </c>
      <c r="AB377" s="44">
        <v>3.872069755931193</v>
      </c>
      <c r="AC377" s="44">
        <v>9.0299255934292013</v>
      </c>
      <c r="AD377" s="44">
        <v>3.7073008301468868</v>
      </c>
      <c r="AE377" s="44">
        <v>31.101403961613904</v>
      </c>
      <c r="AF377" s="44">
        <v>96.759923436132169</v>
      </c>
      <c r="AG377" s="44">
        <v>38.012827064194774</v>
      </c>
      <c r="AH377" s="44">
        <v>172.7855775645217</v>
      </c>
      <c r="AJ377" s="63" t="s">
        <v>63</v>
      </c>
      <c r="AK377" s="44">
        <v>0</v>
      </c>
      <c r="AL377" s="44">
        <v>0</v>
      </c>
      <c r="AM377" s="44">
        <v>344.31099999999998</v>
      </c>
      <c r="AN377" s="44">
        <v>344.31099999999998</v>
      </c>
      <c r="AO377" s="44">
        <v>0</v>
      </c>
      <c r="AP377" s="44">
        <v>0</v>
      </c>
      <c r="AQ377" s="44">
        <v>0</v>
      </c>
      <c r="AR377" s="44">
        <v>0</v>
      </c>
      <c r="AS377" s="44">
        <v>0</v>
      </c>
      <c r="AT377" s="44">
        <v>0</v>
      </c>
      <c r="AU377" s="44">
        <v>0</v>
      </c>
      <c r="AV377" s="44">
        <v>0</v>
      </c>
      <c r="AW377" s="44">
        <v>0</v>
      </c>
      <c r="AX377" s="44">
        <v>0</v>
      </c>
      <c r="AY377" s="44">
        <v>139.76733056511628</v>
      </c>
      <c r="AZ377" s="44">
        <v>0</v>
      </c>
      <c r="BA377" s="44">
        <v>0</v>
      </c>
      <c r="BB377" s="44">
        <v>0</v>
      </c>
      <c r="BC377" s="44">
        <v>139.76733056511628</v>
      </c>
      <c r="BD377" s="44">
        <v>139.76733056511628</v>
      </c>
      <c r="BE377" s="44">
        <v>0</v>
      </c>
      <c r="BF377" s="44">
        <v>0</v>
      </c>
      <c r="BG377" s="44">
        <v>0</v>
      </c>
      <c r="BH377" s="44">
        <v>139.76733056511628</v>
      </c>
      <c r="BI377" s="44">
        <v>92.873768753845113</v>
      </c>
      <c r="BJ377" s="44">
        <v>0</v>
      </c>
      <c r="BK377" s="44">
        <v>0</v>
      </c>
      <c r="BL377" s="44">
        <v>0</v>
      </c>
      <c r="BM377" s="44">
        <v>92.873768753845113</v>
      </c>
      <c r="BN377" s="44">
        <v>3.7073008301468868</v>
      </c>
      <c r="BO377" s="44">
        <v>38.012827064194774</v>
      </c>
      <c r="BP377" s="44">
        <v>0</v>
      </c>
      <c r="BQ377" s="44">
        <v>0</v>
      </c>
      <c r="BR377" s="44">
        <v>0</v>
      </c>
      <c r="BS377" s="44">
        <v>38.012827064194774</v>
      </c>
      <c r="BT377" s="64">
        <v>2018</v>
      </c>
      <c r="BU377" s="44">
        <v>0</v>
      </c>
      <c r="BV377" s="44">
        <v>0</v>
      </c>
      <c r="BW377" s="44">
        <v>344.31099999999998</v>
      </c>
      <c r="BX377" s="44">
        <v>0</v>
      </c>
      <c r="BY377" s="44">
        <v>0</v>
      </c>
      <c r="BZ377" s="44">
        <v>0</v>
      </c>
      <c r="CA377" s="44">
        <v>0</v>
      </c>
      <c r="CB377" s="44">
        <v>0</v>
      </c>
      <c r="CC377" s="44">
        <v>0</v>
      </c>
      <c r="CD377" s="44">
        <v>0</v>
      </c>
      <c r="CE377" s="44">
        <v>0</v>
      </c>
      <c r="CF377" s="44">
        <v>0</v>
      </c>
      <c r="CG377" s="44">
        <v>139.76733056511628</v>
      </c>
      <c r="CH377" s="44">
        <v>0</v>
      </c>
      <c r="CI377" s="44">
        <v>0</v>
      </c>
      <c r="CJ377" s="44">
        <v>0</v>
      </c>
      <c r="CK377" s="44">
        <v>0</v>
      </c>
      <c r="CL377" s="44">
        <v>0</v>
      </c>
      <c r="CM377" s="44">
        <v>0</v>
      </c>
      <c r="CN377" s="44">
        <v>0</v>
      </c>
      <c r="CO377" s="44">
        <v>0</v>
      </c>
      <c r="CP377" s="44">
        <v>0</v>
      </c>
      <c r="CQ377" s="44">
        <v>0</v>
      </c>
      <c r="CR377" s="44">
        <v>0</v>
      </c>
      <c r="CS377" s="44">
        <v>0</v>
      </c>
      <c r="CT377" s="44">
        <v>0</v>
      </c>
      <c r="CU377" s="44">
        <v>0</v>
      </c>
      <c r="CV377" s="44">
        <v>0</v>
      </c>
      <c r="CW377" s="44">
        <v>0</v>
      </c>
      <c r="CX377" s="44">
        <v>0</v>
      </c>
      <c r="CY377" s="44">
        <v>0</v>
      </c>
      <c r="CZ377" s="44">
        <v>0</v>
      </c>
      <c r="DA377" s="44">
        <v>0</v>
      </c>
      <c r="DB377" s="44">
        <v>0</v>
      </c>
      <c r="DC377" s="44">
        <v>0</v>
      </c>
      <c r="DD377" s="44">
        <v>0</v>
      </c>
      <c r="DE377" s="44">
        <v>0</v>
      </c>
      <c r="DF377" s="44">
        <v>0</v>
      </c>
      <c r="DG377" s="44">
        <v>0</v>
      </c>
      <c r="DH377" s="44">
        <v>0</v>
      </c>
      <c r="DI377" s="44">
        <v>0</v>
      </c>
      <c r="DJ377" s="44">
        <v>0</v>
      </c>
      <c r="DK377" s="44">
        <v>0</v>
      </c>
      <c r="DL377" s="44">
        <v>0</v>
      </c>
      <c r="DM377" s="44">
        <v>0</v>
      </c>
      <c r="DN377" s="44">
        <v>0</v>
      </c>
      <c r="DO377" s="44">
        <v>0</v>
      </c>
      <c r="DP377" s="44">
        <v>0</v>
      </c>
      <c r="DQ377" s="44">
        <v>0</v>
      </c>
      <c r="DR377" s="44">
        <v>0</v>
      </c>
      <c r="DS377" s="44">
        <v>0</v>
      </c>
      <c r="DT377" s="44">
        <v>0</v>
      </c>
      <c r="DU377" s="44">
        <v>38.012827064194774</v>
      </c>
      <c r="DV377" s="44">
        <v>0</v>
      </c>
      <c r="DW377" s="44">
        <v>0</v>
      </c>
      <c r="DX377" s="44">
        <v>0</v>
      </c>
      <c r="DY377" s="44">
        <v>0</v>
      </c>
      <c r="DZ377" s="44">
        <v>0</v>
      </c>
      <c r="EA377" s="44">
        <v>0</v>
      </c>
      <c r="EB377" s="44">
        <v>0</v>
      </c>
    </row>
    <row r="378" spans="2:132" x14ac:dyDescent="0.25">
      <c r="B378" s="41" t="s">
        <v>467</v>
      </c>
      <c r="C378" s="47" t="s">
        <v>101</v>
      </c>
      <c r="D378" s="46">
        <v>5</v>
      </c>
      <c r="E378" s="86" t="s">
        <v>52</v>
      </c>
      <c r="F378" s="43">
        <v>3101.12</v>
      </c>
      <c r="G378" s="43">
        <v>620.60977906976746</v>
      </c>
      <c r="H378" s="44">
        <v>620.60977906976746</v>
      </c>
      <c r="I378" s="44">
        <v>412.3879942090424</v>
      </c>
      <c r="J378" s="44">
        <v>412.3879942090424</v>
      </c>
      <c r="K378" s="44">
        <v>639.22807244186049</v>
      </c>
      <c r="L378" s="44">
        <v>639.22807244186049</v>
      </c>
      <c r="M378" s="44">
        <v>291.50527999999997</v>
      </c>
      <c r="N378" s="44">
        <v>2114.9638399999999</v>
      </c>
      <c r="O378" s="44">
        <v>341.1232</v>
      </c>
      <c r="P378" s="44">
        <v>127.84561448837211</v>
      </c>
      <c r="Q378" s="44">
        <v>127.84561448837211</v>
      </c>
      <c r="R378" s="44">
        <v>84.951926807062733</v>
      </c>
      <c r="S378" s="44">
        <v>84.951926807062733</v>
      </c>
      <c r="T378" s="44">
        <v>383.53684346511631</v>
      </c>
      <c r="U378" s="44">
        <v>383.53684346511631</v>
      </c>
      <c r="V378" s="44">
        <v>254.8557804211882</v>
      </c>
      <c r="W378" s="44">
        <v>254.8557804211882</v>
      </c>
      <c r="X378" s="44">
        <v>159.80701811046512</v>
      </c>
      <c r="Y378" s="44">
        <v>159.80701811046512</v>
      </c>
      <c r="Z378" s="44">
        <v>106.18990850882841</v>
      </c>
      <c r="AA378" s="44">
        <v>106.18990850882841</v>
      </c>
      <c r="AB378" s="44">
        <v>3.4314145771178057</v>
      </c>
      <c r="AC378" s="44">
        <v>8.2986692964338431</v>
      </c>
      <c r="AD378" s="44">
        <v>3.2123881147485847</v>
      </c>
      <c r="AE378" s="44">
        <v>34.770451827425298</v>
      </c>
      <c r="AF378" s="44">
        <v>104.31135548227589</v>
      </c>
      <c r="AG378" s="44">
        <v>43.463064784281613</v>
      </c>
      <c r="AH378" s="44">
        <v>173.85225913712645</v>
      </c>
      <c r="AJ378" s="63" t="s">
        <v>63</v>
      </c>
      <c r="AK378" s="44">
        <v>0</v>
      </c>
      <c r="AL378" s="44">
        <v>0</v>
      </c>
      <c r="AM378" s="44">
        <v>341.1232</v>
      </c>
      <c r="AN378" s="44">
        <v>341.1232</v>
      </c>
      <c r="AO378" s="44">
        <v>0</v>
      </c>
      <c r="AP378" s="44">
        <v>0</v>
      </c>
      <c r="AQ378" s="44">
        <v>0</v>
      </c>
      <c r="AR378" s="44">
        <v>0</v>
      </c>
      <c r="AS378" s="44">
        <v>0</v>
      </c>
      <c r="AT378" s="44">
        <v>0</v>
      </c>
      <c r="AU378" s="44">
        <v>0</v>
      </c>
      <c r="AV378" s="44">
        <v>0</v>
      </c>
      <c r="AW378" s="44">
        <v>0</v>
      </c>
      <c r="AX378" s="44">
        <v>0</v>
      </c>
      <c r="AY378" s="44">
        <v>159.80701811046512</v>
      </c>
      <c r="AZ378" s="44">
        <v>0</v>
      </c>
      <c r="BA378" s="44">
        <v>0</v>
      </c>
      <c r="BB378" s="44">
        <v>0</v>
      </c>
      <c r="BC378" s="44">
        <v>159.80701811046512</v>
      </c>
      <c r="BD378" s="44">
        <v>159.80701811046512</v>
      </c>
      <c r="BE378" s="44">
        <v>0</v>
      </c>
      <c r="BF378" s="44">
        <v>0</v>
      </c>
      <c r="BG378" s="44">
        <v>0</v>
      </c>
      <c r="BH378" s="44">
        <v>159.80701811046512</v>
      </c>
      <c r="BI378" s="44">
        <v>106.18990850882841</v>
      </c>
      <c r="BJ378" s="44">
        <v>0</v>
      </c>
      <c r="BK378" s="44">
        <v>0</v>
      </c>
      <c r="BL378" s="44">
        <v>0</v>
      </c>
      <c r="BM378" s="44">
        <v>106.18990850882841</v>
      </c>
      <c r="BN378" s="44">
        <v>3.2123881147485847</v>
      </c>
      <c r="BO378" s="44">
        <v>43.463064784281613</v>
      </c>
      <c r="BP378" s="44">
        <v>0</v>
      </c>
      <c r="BQ378" s="44">
        <v>0</v>
      </c>
      <c r="BR378" s="44">
        <v>0</v>
      </c>
      <c r="BS378" s="44">
        <v>43.463064784281613</v>
      </c>
      <c r="BT378" s="64">
        <v>2018</v>
      </c>
      <c r="BU378" s="44">
        <v>0</v>
      </c>
      <c r="BV378" s="44">
        <v>0</v>
      </c>
      <c r="BW378" s="44">
        <v>341.1232</v>
      </c>
      <c r="BX378" s="44">
        <v>0</v>
      </c>
      <c r="BY378" s="44">
        <v>0</v>
      </c>
      <c r="BZ378" s="44">
        <v>0</v>
      </c>
      <c r="CA378" s="44">
        <v>0</v>
      </c>
      <c r="CB378" s="44">
        <v>0</v>
      </c>
      <c r="CC378" s="44">
        <v>0</v>
      </c>
      <c r="CD378" s="44">
        <v>0</v>
      </c>
      <c r="CE378" s="44">
        <v>0</v>
      </c>
      <c r="CF378" s="44">
        <v>0</v>
      </c>
      <c r="CG378" s="44">
        <v>159.80701811046512</v>
      </c>
      <c r="CH378" s="44">
        <v>0</v>
      </c>
      <c r="CI378" s="44">
        <v>0</v>
      </c>
      <c r="CJ378" s="44">
        <v>0</v>
      </c>
      <c r="CK378" s="44">
        <v>0</v>
      </c>
      <c r="CL378" s="44">
        <v>0</v>
      </c>
      <c r="CM378" s="44">
        <v>0</v>
      </c>
      <c r="CN378" s="44">
        <v>0</v>
      </c>
      <c r="CO378" s="44">
        <v>0</v>
      </c>
      <c r="CP378" s="44">
        <v>0</v>
      </c>
      <c r="CQ378" s="44">
        <v>0</v>
      </c>
      <c r="CR378" s="44">
        <v>0</v>
      </c>
      <c r="CS378" s="44">
        <v>0</v>
      </c>
      <c r="CT378" s="44">
        <v>0</v>
      </c>
      <c r="CU378" s="44">
        <v>0</v>
      </c>
      <c r="CV378" s="44">
        <v>0</v>
      </c>
      <c r="CW378" s="44">
        <v>0</v>
      </c>
      <c r="CX378" s="44">
        <v>0</v>
      </c>
      <c r="CY378" s="44">
        <v>0</v>
      </c>
      <c r="CZ378" s="44">
        <v>0</v>
      </c>
      <c r="DA378" s="44">
        <v>0</v>
      </c>
      <c r="DB378" s="44">
        <v>0</v>
      </c>
      <c r="DC378" s="44">
        <v>0</v>
      </c>
      <c r="DD378" s="44">
        <v>0</v>
      </c>
      <c r="DE378" s="44">
        <v>0</v>
      </c>
      <c r="DF378" s="44">
        <v>0</v>
      </c>
      <c r="DG378" s="44">
        <v>0</v>
      </c>
      <c r="DH378" s="44">
        <v>0</v>
      </c>
      <c r="DI378" s="44">
        <v>0</v>
      </c>
      <c r="DJ378" s="44">
        <v>0</v>
      </c>
      <c r="DK378" s="44">
        <v>0</v>
      </c>
      <c r="DL378" s="44">
        <v>0</v>
      </c>
      <c r="DM378" s="44">
        <v>0</v>
      </c>
      <c r="DN378" s="44">
        <v>0</v>
      </c>
      <c r="DO378" s="44">
        <v>0</v>
      </c>
      <c r="DP378" s="44">
        <v>0</v>
      </c>
      <c r="DQ378" s="44">
        <v>0</v>
      </c>
      <c r="DR378" s="44">
        <v>0</v>
      </c>
      <c r="DS378" s="44">
        <v>0</v>
      </c>
      <c r="DT378" s="44">
        <v>0</v>
      </c>
      <c r="DU378" s="44">
        <v>43.463064784281613</v>
      </c>
      <c r="DV378" s="44">
        <v>0</v>
      </c>
      <c r="DW378" s="44">
        <v>0</v>
      </c>
      <c r="DX378" s="44">
        <v>0</v>
      </c>
      <c r="DY378" s="44">
        <v>0</v>
      </c>
      <c r="DZ378" s="44">
        <v>0</v>
      </c>
      <c r="EA378" s="44">
        <v>0</v>
      </c>
      <c r="EB378" s="44">
        <v>0</v>
      </c>
    </row>
    <row r="379" spans="2:132" x14ac:dyDescent="0.25">
      <c r="B379" s="41" t="s">
        <v>468</v>
      </c>
      <c r="C379" s="47" t="s">
        <v>101</v>
      </c>
      <c r="D379" s="46">
        <v>5</v>
      </c>
      <c r="E379" s="86" t="s">
        <v>52</v>
      </c>
      <c r="F379" s="43">
        <v>3220.08</v>
      </c>
      <c r="G379" s="43">
        <v>660.15133720930237</v>
      </c>
      <c r="H379" s="44">
        <v>660.15133720930237</v>
      </c>
      <c r="I379" s="44">
        <v>438.66290059789242</v>
      </c>
      <c r="J379" s="44">
        <v>438.66290059789242</v>
      </c>
      <c r="K379" s="44">
        <v>679.95587732558147</v>
      </c>
      <c r="L379" s="44">
        <v>679.95587732558147</v>
      </c>
      <c r="M379" s="44">
        <v>302.68752000000001</v>
      </c>
      <c r="N379" s="44">
        <v>2196.09456</v>
      </c>
      <c r="O379" s="44">
        <v>354.2088</v>
      </c>
      <c r="P379" s="44">
        <v>135.9911754651163</v>
      </c>
      <c r="Q379" s="44">
        <v>135.9911754651163</v>
      </c>
      <c r="R379" s="44">
        <v>90.364557523165843</v>
      </c>
      <c r="S379" s="44">
        <v>90.364557523165843</v>
      </c>
      <c r="T379" s="44">
        <v>407.97352639534887</v>
      </c>
      <c r="U379" s="44">
        <v>407.97352639534887</v>
      </c>
      <c r="V379" s="44">
        <v>271.09367256949753</v>
      </c>
      <c r="W379" s="44">
        <v>271.09367256949753</v>
      </c>
      <c r="X379" s="44">
        <v>169.98896933139537</v>
      </c>
      <c r="Y379" s="44">
        <v>169.98896933139537</v>
      </c>
      <c r="Z379" s="44">
        <v>112.9556969039573</v>
      </c>
      <c r="AA379" s="44">
        <v>112.9556969039573</v>
      </c>
      <c r="AB379" s="44">
        <v>3.3496265382852464</v>
      </c>
      <c r="AC379" s="44">
        <v>8.1008698550019069</v>
      </c>
      <c r="AD379" s="44">
        <v>3.1358205890329964</v>
      </c>
      <c r="AE379" s="44">
        <v>36.985817889708173</v>
      </c>
      <c r="AF379" s="44">
        <v>110.9574536691245</v>
      </c>
      <c r="AG379" s="44">
        <v>46.232272362135213</v>
      </c>
      <c r="AH379" s="44">
        <v>184.92908944854085</v>
      </c>
      <c r="AJ379" s="63" t="s">
        <v>63</v>
      </c>
      <c r="AK379" s="44">
        <v>0</v>
      </c>
      <c r="AL379" s="44">
        <v>0</v>
      </c>
      <c r="AM379" s="44">
        <v>354.2088</v>
      </c>
      <c r="AN379" s="44">
        <v>354.2088</v>
      </c>
      <c r="AO379" s="44">
        <v>0</v>
      </c>
      <c r="AP379" s="44">
        <v>0</v>
      </c>
      <c r="AQ379" s="44">
        <v>0</v>
      </c>
      <c r="AR379" s="44">
        <v>0</v>
      </c>
      <c r="AS379" s="44">
        <v>0</v>
      </c>
      <c r="AT379" s="44">
        <v>0</v>
      </c>
      <c r="AU379" s="44">
        <v>0</v>
      </c>
      <c r="AV379" s="44">
        <v>0</v>
      </c>
      <c r="AW379" s="44">
        <v>0</v>
      </c>
      <c r="AX379" s="44">
        <v>0</v>
      </c>
      <c r="AY379" s="44">
        <v>169.98896933139537</v>
      </c>
      <c r="AZ379" s="44">
        <v>0</v>
      </c>
      <c r="BA379" s="44">
        <v>0</v>
      </c>
      <c r="BB379" s="44">
        <v>0</v>
      </c>
      <c r="BC379" s="44">
        <v>169.98896933139537</v>
      </c>
      <c r="BD379" s="44">
        <v>169.98896933139537</v>
      </c>
      <c r="BE379" s="44">
        <v>0</v>
      </c>
      <c r="BF379" s="44">
        <v>0</v>
      </c>
      <c r="BG379" s="44">
        <v>0</v>
      </c>
      <c r="BH379" s="44">
        <v>169.98896933139537</v>
      </c>
      <c r="BI379" s="44">
        <v>112.9556969039573</v>
      </c>
      <c r="BJ379" s="44">
        <v>0</v>
      </c>
      <c r="BK379" s="44">
        <v>0</v>
      </c>
      <c r="BL379" s="44">
        <v>0</v>
      </c>
      <c r="BM379" s="44">
        <v>112.9556969039573</v>
      </c>
      <c r="BN379" s="44">
        <v>3.1358205890329964</v>
      </c>
      <c r="BO379" s="44">
        <v>46.232272362135213</v>
      </c>
      <c r="BP379" s="44">
        <v>0</v>
      </c>
      <c r="BQ379" s="44">
        <v>0</v>
      </c>
      <c r="BR379" s="44">
        <v>0</v>
      </c>
      <c r="BS379" s="44">
        <v>46.232272362135213</v>
      </c>
      <c r="BT379" s="64">
        <v>2018</v>
      </c>
      <c r="BU379" s="44">
        <v>0</v>
      </c>
      <c r="BV379" s="44">
        <v>0</v>
      </c>
      <c r="BW379" s="44">
        <v>354.2088</v>
      </c>
      <c r="BX379" s="44">
        <v>0</v>
      </c>
      <c r="BY379" s="44">
        <v>0</v>
      </c>
      <c r="BZ379" s="44">
        <v>0</v>
      </c>
      <c r="CA379" s="44">
        <v>0</v>
      </c>
      <c r="CB379" s="44">
        <v>0</v>
      </c>
      <c r="CC379" s="44">
        <v>0</v>
      </c>
      <c r="CD379" s="44">
        <v>0</v>
      </c>
      <c r="CE379" s="44">
        <v>0</v>
      </c>
      <c r="CF379" s="44">
        <v>0</v>
      </c>
      <c r="CG379" s="44">
        <v>169.98896933139537</v>
      </c>
      <c r="CH379" s="44">
        <v>0</v>
      </c>
      <c r="CI379" s="44">
        <v>0</v>
      </c>
      <c r="CJ379" s="44">
        <v>0</v>
      </c>
      <c r="CK379" s="44">
        <v>0</v>
      </c>
      <c r="CL379" s="44">
        <v>0</v>
      </c>
      <c r="CM379" s="44">
        <v>0</v>
      </c>
      <c r="CN379" s="44">
        <v>0</v>
      </c>
      <c r="CO379" s="44">
        <v>0</v>
      </c>
      <c r="CP379" s="44">
        <v>0</v>
      </c>
      <c r="CQ379" s="44">
        <v>0</v>
      </c>
      <c r="CR379" s="44">
        <v>0</v>
      </c>
      <c r="CS379" s="44">
        <v>0</v>
      </c>
      <c r="CT379" s="44">
        <v>0</v>
      </c>
      <c r="CU379" s="44">
        <v>0</v>
      </c>
      <c r="CV379" s="44">
        <v>0</v>
      </c>
      <c r="CW379" s="44">
        <v>0</v>
      </c>
      <c r="CX379" s="44">
        <v>0</v>
      </c>
      <c r="CY379" s="44">
        <v>0</v>
      </c>
      <c r="CZ379" s="44">
        <v>0</v>
      </c>
      <c r="DA379" s="44">
        <v>0</v>
      </c>
      <c r="DB379" s="44">
        <v>0</v>
      </c>
      <c r="DC379" s="44">
        <v>0</v>
      </c>
      <c r="DD379" s="44">
        <v>0</v>
      </c>
      <c r="DE379" s="44">
        <v>0</v>
      </c>
      <c r="DF379" s="44">
        <v>0</v>
      </c>
      <c r="DG379" s="44">
        <v>0</v>
      </c>
      <c r="DH379" s="44">
        <v>0</v>
      </c>
      <c r="DI379" s="44">
        <v>0</v>
      </c>
      <c r="DJ379" s="44">
        <v>0</v>
      </c>
      <c r="DK379" s="44">
        <v>0</v>
      </c>
      <c r="DL379" s="44">
        <v>0</v>
      </c>
      <c r="DM379" s="44">
        <v>0</v>
      </c>
      <c r="DN379" s="44">
        <v>0</v>
      </c>
      <c r="DO379" s="44">
        <v>0</v>
      </c>
      <c r="DP379" s="44">
        <v>0</v>
      </c>
      <c r="DQ379" s="44">
        <v>0</v>
      </c>
      <c r="DR379" s="44">
        <v>0</v>
      </c>
      <c r="DS379" s="44">
        <v>0</v>
      </c>
      <c r="DT379" s="44">
        <v>0</v>
      </c>
      <c r="DU379" s="44">
        <v>46.232272362135213</v>
      </c>
      <c r="DV379" s="44">
        <v>0</v>
      </c>
      <c r="DW379" s="44">
        <v>0</v>
      </c>
      <c r="DX379" s="44">
        <v>0</v>
      </c>
      <c r="DY379" s="44">
        <v>0</v>
      </c>
      <c r="DZ379" s="44">
        <v>0</v>
      </c>
      <c r="EA379" s="44">
        <v>0</v>
      </c>
      <c r="EB379" s="44">
        <v>0</v>
      </c>
    </row>
    <row r="380" spans="2:132" x14ac:dyDescent="0.25">
      <c r="B380" s="41" t="s">
        <v>469</v>
      </c>
      <c r="C380" s="47" t="s">
        <v>101</v>
      </c>
      <c r="D380" s="46">
        <v>5</v>
      </c>
      <c r="E380" s="86" t="s">
        <v>52</v>
      </c>
      <c r="F380" s="43">
        <v>1954.47</v>
      </c>
      <c r="G380" s="43">
        <v>411.05330232558146</v>
      </c>
      <c r="H380" s="44">
        <v>411.05330232558146</v>
      </c>
      <c r="I380" s="44">
        <v>273.14014792537347</v>
      </c>
      <c r="J380" s="44">
        <v>273.14014792537347</v>
      </c>
      <c r="K380" s="44">
        <v>423.38490139534889</v>
      </c>
      <c r="L380" s="44">
        <v>423.38490139534889</v>
      </c>
      <c r="M380" s="44">
        <v>191.53806</v>
      </c>
      <c r="N380" s="44">
        <v>1383.76476</v>
      </c>
      <c r="O380" s="44">
        <v>220.85511000000002</v>
      </c>
      <c r="P380" s="44">
        <v>84.676980279069781</v>
      </c>
      <c r="Q380" s="44">
        <v>84.676980279069781</v>
      </c>
      <c r="R380" s="44">
        <v>56.266870472626934</v>
      </c>
      <c r="S380" s="44">
        <v>56.266870472626934</v>
      </c>
      <c r="T380" s="44">
        <v>254.03094083720933</v>
      </c>
      <c r="U380" s="44">
        <v>254.03094083720933</v>
      </c>
      <c r="V380" s="44">
        <v>168.80061141788079</v>
      </c>
      <c r="W380" s="44">
        <v>168.80061141788079</v>
      </c>
      <c r="X380" s="44">
        <v>105.84622534883722</v>
      </c>
      <c r="Y380" s="44">
        <v>105.84622534883722</v>
      </c>
      <c r="Z380" s="44">
        <v>70.333588090783664</v>
      </c>
      <c r="AA380" s="44">
        <v>70.333588090783664</v>
      </c>
      <c r="AB380" s="44">
        <v>3.4041001106180353</v>
      </c>
      <c r="AC380" s="44">
        <v>8.197628837814861</v>
      </c>
      <c r="AD380" s="44">
        <v>3.1401086734680654</v>
      </c>
      <c r="AE380" s="44">
        <v>23.029783817520197</v>
      </c>
      <c r="AF380" s="44">
        <v>69.089351452560592</v>
      </c>
      <c r="AG380" s="44">
        <v>28.787229771900243</v>
      </c>
      <c r="AH380" s="44">
        <v>115.14891908760097</v>
      </c>
      <c r="AJ380" s="63" t="s">
        <v>63</v>
      </c>
      <c r="AK380" s="44">
        <v>0</v>
      </c>
      <c r="AL380" s="44">
        <v>0</v>
      </c>
      <c r="AM380" s="44">
        <v>220.85511000000002</v>
      </c>
      <c r="AN380" s="44">
        <v>220.85511000000002</v>
      </c>
      <c r="AO380" s="44">
        <v>0</v>
      </c>
      <c r="AP380" s="44">
        <v>0</v>
      </c>
      <c r="AQ380" s="44">
        <v>0</v>
      </c>
      <c r="AR380" s="44">
        <v>0</v>
      </c>
      <c r="AS380" s="44">
        <v>0</v>
      </c>
      <c r="AT380" s="44">
        <v>0</v>
      </c>
      <c r="AU380" s="44">
        <v>0</v>
      </c>
      <c r="AV380" s="44">
        <v>0</v>
      </c>
      <c r="AW380" s="44">
        <v>0</v>
      </c>
      <c r="AX380" s="44">
        <v>0</v>
      </c>
      <c r="AY380" s="44">
        <v>105.84622534883722</v>
      </c>
      <c r="AZ380" s="44">
        <v>0</v>
      </c>
      <c r="BA380" s="44">
        <v>0</v>
      </c>
      <c r="BB380" s="44">
        <v>0</v>
      </c>
      <c r="BC380" s="44">
        <v>105.84622534883722</v>
      </c>
      <c r="BD380" s="44">
        <v>105.84622534883722</v>
      </c>
      <c r="BE380" s="44">
        <v>0</v>
      </c>
      <c r="BF380" s="44">
        <v>0</v>
      </c>
      <c r="BG380" s="44">
        <v>0</v>
      </c>
      <c r="BH380" s="44">
        <v>105.84622534883722</v>
      </c>
      <c r="BI380" s="44">
        <v>70.333588090783664</v>
      </c>
      <c r="BJ380" s="44">
        <v>0</v>
      </c>
      <c r="BK380" s="44">
        <v>0</v>
      </c>
      <c r="BL380" s="44">
        <v>0</v>
      </c>
      <c r="BM380" s="44">
        <v>70.333588090783664</v>
      </c>
      <c r="BN380" s="44">
        <v>3.1401086734680654</v>
      </c>
      <c r="BO380" s="44">
        <v>28.787229771900243</v>
      </c>
      <c r="BP380" s="44">
        <v>0</v>
      </c>
      <c r="BQ380" s="44">
        <v>0</v>
      </c>
      <c r="BR380" s="44">
        <v>0</v>
      </c>
      <c r="BS380" s="44">
        <v>28.787229771900243</v>
      </c>
      <c r="BT380" s="64">
        <v>2018</v>
      </c>
      <c r="BU380" s="44">
        <v>0</v>
      </c>
      <c r="BV380" s="44">
        <v>0</v>
      </c>
      <c r="BW380" s="44">
        <v>220.85511000000002</v>
      </c>
      <c r="BX380" s="44">
        <v>0</v>
      </c>
      <c r="BY380" s="44">
        <v>0</v>
      </c>
      <c r="BZ380" s="44">
        <v>0</v>
      </c>
      <c r="CA380" s="44">
        <v>0</v>
      </c>
      <c r="CB380" s="44">
        <v>0</v>
      </c>
      <c r="CC380" s="44">
        <v>0</v>
      </c>
      <c r="CD380" s="44">
        <v>0</v>
      </c>
      <c r="CE380" s="44">
        <v>0</v>
      </c>
      <c r="CF380" s="44">
        <v>0</v>
      </c>
      <c r="CG380" s="44">
        <v>105.84622534883722</v>
      </c>
      <c r="CH380" s="44">
        <v>0</v>
      </c>
      <c r="CI380" s="44">
        <v>0</v>
      </c>
      <c r="CJ380" s="44">
        <v>0</v>
      </c>
      <c r="CK380" s="44">
        <v>0</v>
      </c>
      <c r="CL380" s="44">
        <v>0</v>
      </c>
      <c r="CM380" s="44">
        <v>0</v>
      </c>
      <c r="CN380" s="44">
        <v>0</v>
      </c>
      <c r="CO380" s="44">
        <v>0</v>
      </c>
      <c r="CP380" s="44">
        <v>0</v>
      </c>
      <c r="CQ380" s="44">
        <v>0</v>
      </c>
      <c r="CR380" s="44">
        <v>0</v>
      </c>
      <c r="CS380" s="44">
        <v>0</v>
      </c>
      <c r="CT380" s="44">
        <v>0</v>
      </c>
      <c r="CU380" s="44">
        <v>0</v>
      </c>
      <c r="CV380" s="44">
        <v>0</v>
      </c>
      <c r="CW380" s="44">
        <v>0</v>
      </c>
      <c r="CX380" s="44">
        <v>0</v>
      </c>
      <c r="CY380" s="44">
        <v>0</v>
      </c>
      <c r="CZ380" s="44">
        <v>0</v>
      </c>
      <c r="DA380" s="44">
        <v>0</v>
      </c>
      <c r="DB380" s="44">
        <v>0</v>
      </c>
      <c r="DC380" s="44">
        <v>0</v>
      </c>
      <c r="DD380" s="44">
        <v>0</v>
      </c>
      <c r="DE380" s="44">
        <v>0</v>
      </c>
      <c r="DF380" s="44">
        <v>0</v>
      </c>
      <c r="DG380" s="44">
        <v>0</v>
      </c>
      <c r="DH380" s="44">
        <v>0</v>
      </c>
      <c r="DI380" s="44">
        <v>0</v>
      </c>
      <c r="DJ380" s="44">
        <v>0</v>
      </c>
      <c r="DK380" s="44">
        <v>0</v>
      </c>
      <c r="DL380" s="44">
        <v>0</v>
      </c>
      <c r="DM380" s="44">
        <v>0</v>
      </c>
      <c r="DN380" s="44">
        <v>0</v>
      </c>
      <c r="DO380" s="44">
        <v>0</v>
      </c>
      <c r="DP380" s="44">
        <v>0</v>
      </c>
      <c r="DQ380" s="44">
        <v>0</v>
      </c>
      <c r="DR380" s="44">
        <v>0</v>
      </c>
      <c r="DS380" s="44">
        <v>0</v>
      </c>
      <c r="DT380" s="44">
        <v>0</v>
      </c>
      <c r="DU380" s="44">
        <v>28.787229771900243</v>
      </c>
      <c r="DV380" s="44">
        <v>0</v>
      </c>
      <c r="DW380" s="44">
        <v>0</v>
      </c>
      <c r="DX380" s="44">
        <v>0</v>
      </c>
      <c r="DY380" s="44">
        <v>0</v>
      </c>
      <c r="DZ380" s="44">
        <v>0</v>
      </c>
      <c r="EA380" s="44">
        <v>0</v>
      </c>
      <c r="EB380" s="44">
        <v>0</v>
      </c>
    </row>
    <row r="381" spans="2:132" x14ac:dyDescent="0.25">
      <c r="B381" s="41" t="s">
        <v>470</v>
      </c>
      <c r="C381" s="47" t="s">
        <v>101</v>
      </c>
      <c r="D381" s="46">
        <v>5</v>
      </c>
      <c r="E381" s="86" t="s">
        <v>52</v>
      </c>
      <c r="F381" s="43">
        <v>3291.37</v>
      </c>
      <c r="G381" s="43">
        <v>430.9828488372093</v>
      </c>
      <c r="H381" s="44">
        <v>430.9828488372093</v>
      </c>
      <c r="I381" s="44">
        <v>286.38310024195647</v>
      </c>
      <c r="J381" s="44">
        <v>286.38310024195647</v>
      </c>
      <c r="K381" s="44">
        <v>478.39096220930236</v>
      </c>
      <c r="L381" s="44">
        <v>478.39096220930236</v>
      </c>
      <c r="M381" s="44">
        <v>309.38878</v>
      </c>
      <c r="N381" s="44">
        <v>2244.71434</v>
      </c>
      <c r="O381" s="44">
        <v>362.05070000000001</v>
      </c>
      <c r="P381" s="44">
        <v>86.11037319767442</v>
      </c>
      <c r="Q381" s="44">
        <v>86.11037319767442</v>
      </c>
      <c r="R381" s="44">
        <v>57.219343428342896</v>
      </c>
      <c r="S381" s="44">
        <v>57.219343428342896</v>
      </c>
      <c r="T381" s="44">
        <v>267.89893883720936</v>
      </c>
      <c r="U381" s="44">
        <v>267.89893883720936</v>
      </c>
      <c r="V381" s="44">
        <v>178.01573511040016</v>
      </c>
      <c r="W381" s="44">
        <v>178.01573511040016</v>
      </c>
      <c r="X381" s="44">
        <v>105.24601168604651</v>
      </c>
      <c r="Y381" s="44">
        <v>105.24601168604651</v>
      </c>
      <c r="Z381" s="44">
        <v>69.934753079085766</v>
      </c>
      <c r="AA381" s="44">
        <v>69.934753079085766</v>
      </c>
      <c r="AB381" s="44">
        <v>5.4070662377916783</v>
      </c>
      <c r="AC381" s="44">
        <v>12.609640033269496</v>
      </c>
      <c r="AD381" s="44">
        <v>5.1769783127792657</v>
      </c>
      <c r="AE381" s="44">
        <v>23.419626829543486</v>
      </c>
      <c r="AF381" s="44">
        <v>72.861061247468641</v>
      </c>
      <c r="AG381" s="44">
        <v>28.623988347219814</v>
      </c>
      <c r="AH381" s="44">
        <v>130.10903794190827</v>
      </c>
      <c r="AJ381" s="63" t="s">
        <v>63</v>
      </c>
      <c r="AK381" s="44">
        <v>0</v>
      </c>
      <c r="AL381" s="44">
        <v>0</v>
      </c>
      <c r="AM381" s="44">
        <v>362.05070000000001</v>
      </c>
      <c r="AN381" s="44">
        <v>362.05070000000001</v>
      </c>
      <c r="AO381" s="44">
        <v>0</v>
      </c>
      <c r="AP381" s="44">
        <v>0</v>
      </c>
      <c r="AQ381" s="44">
        <v>0</v>
      </c>
      <c r="AR381" s="44">
        <v>0</v>
      </c>
      <c r="AS381" s="44">
        <v>0</v>
      </c>
      <c r="AT381" s="44">
        <v>0</v>
      </c>
      <c r="AU381" s="44">
        <v>0</v>
      </c>
      <c r="AV381" s="44">
        <v>0</v>
      </c>
      <c r="AW381" s="44">
        <v>0</v>
      </c>
      <c r="AX381" s="44">
        <v>0</v>
      </c>
      <c r="AY381" s="44">
        <v>105.24601168604651</v>
      </c>
      <c r="AZ381" s="44">
        <v>0</v>
      </c>
      <c r="BA381" s="44">
        <v>0</v>
      </c>
      <c r="BB381" s="44">
        <v>0</v>
      </c>
      <c r="BC381" s="44">
        <v>105.24601168604651</v>
      </c>
      <c r="BD381" s="44">
        <v>105.24601168604651</v>
      </c>
      <c r="BE381" s="44">
        <v>0</v>
      </c>
      <c r="BF381" s="44">
        <v>0</v>
      </c>
      <c r="BG381" s="44">
        <v>0</v>
      </c>
      <c r="BH381" s="44">
        <v>105.24601168604651</v>
      </c>
      <c r="BI381" s="44">
        <v>69.934753079085766</v>
      </c>
      <c r="BJ381" s="44">
        <v>0</v>
      </c>
      <c r="BK381" s="44">
        <v>0</v>
      </c>
      <c r="BL381" s="44">
        <v>0</v>
      </c>
      <c r="BM381" s="44">
        <v>69.934753079085766</v>
      </c>
      <c r="BN381" s="44">
        <v>5.1769783127792657</v>
      </c>
      <c r="BO381" s="44">
        <v>28.623988347219814</v>
      </c>
      <c r="BP381" s="44">
        <v>0</v>
      </c>
      <c r="BQ381" s="44">
        <v>0</v>
      </c>
      <c r="BR381" s="44">
        <v>0</v>
      </c>
      <c r="BS381" s="44">
        <v>28.623988347219814</v>
      </c>
      <c r="BT381" s="64">
        <v>2018</v>
      </c>
      <c r="BU381" s="44">
        <v>0</v>
      </c>
      <c r="BV381" s="44">
        <v>0</v>
      </c>
      <c r="BW381" s="44">
        <v>362.05070000000001</v>
      </c>
      <c r="BX381" s="44">
        <v>0</v>
      </c>
      <c r="BY381" s="44">
        <v>0</v>
      </c>
      <c r="BZ381" s="44">
        <v>0</v>
      </c>
      <c r="CA381" s="44">
        <v>0</v>
      </c>
      <c r="CB381" s="44">
        <v>0</v>
      </c>
      <c r="CC381" s="44">
        <v>0</v>
      </c>
      <c r="CD381" s="44">
        <v>0</v>
      </c>
      <c r="CE381" s="44">
        <v>0</v>
      </c>
      <c r="CF381" s="44">
        <v>0</v>
      </c>
      <c r="CG381" s="44">
        <v>105.24601168604651</v>
      </c>
      <c r="CH381" s="44">
        <v>0</v>
      </c>
      <c r="CI381" s="44">
        <v>0</v>
      </c>
      <c r="CJ381" s="44">
        <v>0</v>
      </c>
      <c r="CK381" s="44">
        <v>0</v>
      </c>
      <c r="CL381" s="44">
        <v>0</v>
      </c>
      <c r="CM381" s="44">
        <v>0</v>
      </c>
      <c r="CN381" s="44">
        <v>0</v>
      </c>
      <c r="CO381" s="44">
        <v>0</v>
      </c>
      <c r="CP381" s="44">
        <v>0</v>
      </c>
      <c r="CQ381" s="44">
        <v>0</v>
      </c>
      <c r="CR381" s="44">
        <v>0</v>
      </c>
      <c r="CS381" s="44">
        <v>0</v>
      </c>
      <c r="CT381" s="44">
        <v>0</v>
      </c>
      <c r="CU381" s="44">
        <v>0</v>
      </c>
      <c r="CV381" s="44">
        <v>0</v>
      </c>
      <c r="CW381" s="44">
        <v>0</v>
      </c>
      <c r="CX381" s="44">
        <v>0</v>
      </c>
      <c r="CY381" s="44">
        <v>0</v>
      </c>
      <c r="CZ381" s="44">
        <v>0</v>
      </c>
      <c r="DA381" s="44">
        <v>0</v>
      </c>
      <c r="DB381" s="44">
        <v>0</v>
      </c>
      <c r="DC381" s="44">
        <v>0</v>
      </c>
      <c r="DD381" s="44">
        <v>0</v>
      </c>
      <c r="DE381" s="44">
        <v>0</v>
      </c>
      <c r="DF381" s="44">
        <v>0</v>
      </c>
      <c r="DG381" s="44">
        <v>0</v>
      </c>
      <c r="DH381" s="44">
        <v>0</v>
      </c>
      <c r="DI381" s="44">
        <v>0</v>
      </c>
      <c r="DJ381" s="44">
        <v>0</v>
      </c>
      <c r="DK381" s="44">
        <v>0</v>
      </c>
      <c r="DL381" s="44">
        <v>0</v>
      </c>
      <c r="DM381" s="44">
        <v>0</v>
      </c>
      <c r="DN381" s="44">
        <v>0</v>
      </c>
      <c r="DO381" s="44">
        <v>0</v>
      </c>
      <c r="DP381" s="44">
        <v>0</v>
      </c>
      <c r="DQ381" s="44">
        <v>0</v>
      </c>
      <c r="DR381" s="44">
        <v>0</v>
      </c>
      <c r="DS381" s="44">
        <v>0</v>
      </c>
      <c r="DT381" s="44">
        <v>0</v>
      </c>
      <c r="DU381" s="44">
        <v>28.623988347219814</v>
      </c>
      <c r="DV381" s="44">
        <v>0</v>
      </c>
      <c r="DW381" s="44">
        <v>0</v>
      </c>
      <c r="DX381" s="44">
        <v>0</v>
      </c>
      <c r="DY381" s="44">
        <v>0</v>
      </c>
      <c r="DZ381" s="44">
        <v>0</v>
      </c>
      <c r="EA381" s="44">
        <v>0</v>
      </c>
      <c r="EB381" s="44">
        <v>0</v>
      </c>
    </row>
    <row r="382" spans="2:132" x14ac:dyDescent="0.25">
      <c r="B382" s="41" t="s">
        <v>471</v>
      </c>
      <c r="C382" s="47" t="s">
        <v>101</v>
      </c>
      <c r="D382" s="46">
        <v>5</v>
      </c>
      <c r="E382" s="86" t="s">
        <v>52</v>
      </c>
      <c r="F382" s="43">
        <v>1946.56</v>
      </c>
      <c r="G382" s="43">
        <v>314.62055813953486</v>
      </c>
      <c r="H382" s="44">
        <v>314.62055813953486</v>
      </c>
      <c r="I382" s="44">
        <v>209.06170879641664</v>
      </c>
      <c r="J382" s="44">
        <v>209.06170879641664</v>
      </c>
      <c r="K382" s="44">
        <v>324.05917488372091</v>
      </c>
      <c r="L382" s="44">
        <v>324.05917488372091</v>
      </c>
      <c r="M382" s="44">
        <v>190.76288</v>
      </c>
      <c r="N382" s="44">
        <v>1378.1644799999999</v>
      </c>
      <c r="O382" s="44">
        <v>219.96127999999999</v>
      </c>
      <c r="P382" s="44">
        <v>58.330651479069765</v>
      </c>
      <c r="Q382" s="44">
        <v>58.330651479069765</v>
      </c>
      <c r="R382" s="44">
        <v>38.760040810855642</v>
      </c>
      <c r="S382" s="44">
        <v>38.760040810855642</v>
      </c>
      <c r="T382" s="44">
        <v>181.47313793488374</v>
      </c>
      <c r="U382" s="44">
        <v>181.47313793488374</v>
      </c>
      <c r="V382" s="44">
        <v>120.58679363377313</v>
      </c>
      <c r="W382" s="44">
        <v>120.58679363377313</v>
      </c>
      <c r="X382" s="44">
        <v>71.293018474418602</v>
      </c>
      <c r="Y382" s="44">
        <v>71.293018474418602</v>
      </c>
      <c r="Z382" s="44">
        <v>47.373383213268006</v>
      </c>
      <c r="AA382" s="44">
        <v>47.373383213268006</v>
      </c>
      <c r="AB382" s="44">
        <v>4.9216377488068188</v>
      </c>
      <c r="AC382" s="44">
        <v>11.428817687826912</v>
      </c>
      <c r="AD382" s="44">
        <v>4.6431406220190494</v>
      </c>
      <c r="AE382" s="44">
        <v>15.864315060254162</v>
      </c>
      <c r="AF382" s="44">
        <v>49.355646854124068</v>
      </c>
      <c r="AG382" s="44">
        <v>19.389718406977309</v>
      </c>
      <c r="AH382" s="44">
        <v>88.135083668078678</v>
      </c>
      <c r="AJ382" s="63" t="s">
        <v>63</v>
      </c>
      <c r="AK382" s="44">
        <v>0</v>
      </c>
      <c r="AL382" s="44">
        <v>0</v>
      </c>
      <c r="AM382" s="44">
        <v>219.96127999999999</v>
      </c>
      <c r="AN382" s="44">
        <v>219.96127999999999</v>
      </c>
      <c r="AO382" s="44">
        <v>0</v>
      </c>
      <c r="AP382" s="44">
        <v>0</v>
      </c>
      <c r="AQ382" s="44">
        <v>0</v>
      </c>
      <c r="AR382" s="44">
        <v>0</v>
      </c>
      <c r="AS382" s="44">
        <v>0</v>
      </c>
      <c r="AT382" s="44">
        <v>0</v>
      </c>
      <c r="AU382" s="44">
        <v>0</v>
      </c>
      <c r="AV382" s="44">
        <v>0</v>
      </c>
      <c r="AW382" s="44">
        <v>0</v>
      </c>
      <c r="AX382" s="44">
        <v>0</v>
      </c>
      <c r="AY382" s="44">
        <v>71.293018474418602</v>
      </c>
      <c r="AZ382" s="44">
        <v>0</v>
      </c>
      <c r="BA382" s="44">
        <v>0</v>
      </c>
      <c r="BB382" s="44">
        <v>0</v>
      </c>
      <c r="BC382" s="44">
        <v>71.293018474418602</v>
      </c>
      <c r="BD382" s="44">
        <v>71.293018474418602</v>
      </c>
      <c r="BE382" s="44">
        <v>0</v>
      </c>
      <c r="BF382" s="44">
        <v>0</v>
      </c>
      <c r="BG382" s="44">
        <v>0</v>
      </c>
      <c r="BH382" s="44">
        <v>71.293018474418602</v>
      </c>
      <c r="BI382" s="44">
        <v>47.373383213268006</v>
      </c>
      <c r="BJ382" s="44">
        <v>0</v>
      </c>
      <c r="BK382" s="44">
        <v>0</v>
      </c>
      <c r="BL382" s="44">
        <v>0</v>
      </c>
      <c r="BM382" s="44">
        <v>47.373383213268006</v>
      </c>
      <c r="BN382" s="44">
        <v>4.6431406220190494</v>
      </c>
      <c r="BO382" s="44">
        <v>19.389718406977309</v>
      </c>
      <c r="BP382" s="44">
        <v>0</v>
      </c>
      <c r="BQ382" s="44">
        <v>0</v>
      </c>
      <c r="BR382" s="44">
        <v>0</v>
      </c>
      <c r="BS382" s="44">
        <v>19.389718406977309</v>
      </c>
      <c r="BT382" s="64">
        <v>2018</v>
      </c>
      <c r="BU382" s="44">
        <v>0</v>
      </c>
      <c r="BV382" s="44">
        <v>0</v>
      </c>
      <c r="BW382" s="44">
        <v>219.96127999999999</v>
      </c>
      <c r="BX382" s="44">
        <v>0</v>
      </c>
      <c r="BY382" s="44">
        <v>0</v>
      </c>
      <c r="BZ382" s="44">
        <v>0</v>
      </c>
      <c r="CA382" s="44">
        <v>0</v>
      </c>
      <c r="CB382" s="44">
        <v>0</v>
      </c>
      <c r="CC382" s="44">
        <v>0</v>
      </c>
      <c r="CD382" s="44">
        <v>0</v>
      </c>
      <c r="CE382" s="44">
        <v>0</v>
      </c>
      <c r="CF382" s="44">
        <v>0</v>
      </c>
      <c r="CG382" s="44">
        <v>71.293018474418602</v>
      </c>
      <c r="CH382" s="44">
        <v>0</v>
      </c>
      <c r="CI382" s="44">
        <v>0</v>
      </c>
      <c r="CJ382" s="44">
        <v>0</v>
      </c>
      <c r="CK382" s="44">
        <v>0</v>
      </c>
      <c r="CL382" s="44">
        <v>0</v>
      </c>
      <c r="CM382" s="44">
        <v>0</v>
      </c>
      <c r="CN382" s="44">
        <v>0</v>
      </c>
      <c r="CO382" s="44">
        <v>0</v>
      </c>
      <c r="CP382" s="44">
        <v>0</v>
      </c>
      <c r="CQ382" s="44">
        <v>0</v>
      </c>
      <c r="CR382" s="44">
        <v>0</v>
      </c>
      <c r="CS382" s="44">
        <v>0</v>
      </c>
      <c r="CT382" s="44">
        <v>0</v>
      </c>
      <c r="CU382" s="44">
        <v>0</v>
      </c>
      <c r="CV382" s="44">
        <v>0</v>
      </c>
      <c r="CW382" s="44">
        <v>0</v>
      </c>
      <c r="CX382" s="44">
        <v>0</v>
      </c>
      <c r="CY382" s="44">
        <v>0</v>
      </c>
      <c r="CZ382" s="44">
        <v>0</v>
      </c>
      <c r="DA382" s="44">
        <v>0</v>
      </c>
      <c r="DB382" s="44">
        <v>0</v>
      </c>
      <c r="DC382" s="44">
        <v>0</v>
      </c>
      <c r="DD382" s="44">
        <v>0</v>
      </c>
      <c r="DE382" s="44">
        <v>0</v>
      </c>
      <c r="DF382" s="44">
        <v>0</v>
      </c>
      <c r="DG382" s="44">
        <v>0</v>
      </c>
      <c r="DH382" s="44">
        <v>0</v>
      </c>
      <c r="DI382" s="44">
        <v>0</v>
      </c>
      <c r="DJ382" s="44">
        <v>0</v>
      </c>
      <c r="DK382" s="44">
        <v>0</v>
      </c>
      <c r="DL382" s="44">
        <v>0</v>
      </c>
      <c r="DM382" s="44">
        <v>0</v>
      </c>
      <c r="DN382" s="44">
        <v>0</v>
      </c>
      <c r="DO382" s="44">
        <v>0</v>
      </c>
      <c r="DP382" s="44">
        <v>0</v>
      </c>
      <c r="DQ382" s="44">
        <v>0</v>
      </c>
      <c r="DR382" s="44">
        <v>0</v>
      </c>
      <c r="DS382" s="44">
        <v>0</v>
      </c>
      <c r="DT382" s="44">
        <v>0</v>
      </c>
      <c r="DU382" s="44">
        <v>19.389718406977309</v>
      </c>
      <c r="DV382" s="44">
        <v>0</v>
      </c>
      <c r="DW382" s="44">
        <v>0</v>
      </c>
      <c r="DX382" s="44">
        <v>0</v>
      </c>
      <c r="DY382" s="44">
        <v>0</v>
      </c>
      <c r="DZ382" s="44">
        <v>0</v>
      </c>
      <c r="EA382" s="44">
        <v>0</v>
      </c>
      <c r="EB382" s="44">
        <v>0</v>
      </c>
    </row>
    <row r="383" spans="2:132" x14ac:dyDescent="0.25">
      <c r="B383" s="41" t="s">
        <v>472</v>
      </c>
      <c r="C383" s="47" t="s">
        <v>101</v>
      </c>
      <c r="D383" s="46">
        <v>5</v>
      </c>
      <c r="E383" s="86" t="s">
        <v>52</v>
      </c>
      <c r="F383" s="43">
        <v>2664.5</v>
      </c>
      <c r="G383" s="43">
        <v>502.2687325581395</v>
      </c>
      <c r="H383" s="44">
        <v>502.2687325581395</v>
      </c>
      <c r="I383" s="44">
        <v>333.75174249435099</v>
      </c>
      <c r="J383" s="44">
        <v>333.75174249435099</v>
      </c>
      <c r="K383" s="44">
        <v>517.33679453488367</v>
      </c>
      <c r="L383" s="44">
        <v>517.33679453488367</v>
      </c>
      <c r="M383" s="44">
        <v>261.12099999999998</v>
      </c>
      <c r="N383" s="44">
        <v>1886.4659999999999</v>
      </c>
      <c r="O383" s="44">
        <v>301.08850000000001</v>
      </c>
      <c r="P383" s="44">
        <v>93.120623016279055</v>
      </c>
      <c r="Q383" s="44">
        <v>93.120623016279055</v>
      </c>
      <c r="R383" s="44">
        <v>61.877573058452668</v>
      </c>
      <c r="S383" s="44">
        <v>61.877573058452668</v>
      </c>
      <c r="T383" s="44">
        <v>289.70860493953489</v>
      </c>
      <c r="U383" s="44">
        <v>289.70860493953489</v>
      </c>
      <c r="V383" s="44">
        <v>192.50800507074166</v>
      </c>
      <c r="W383" s="44">
        <v>192.50800507074166</v>
      </c>
      <c r="X383" s="44">
        <v>113.8140947976744</v>
      </c>
      <c r="Y383" s="44">
        <v>113.8140947976744</v>
      </c>
      <c r="Z383" s="44">
        <v>75.628144849219922</v>
      </c>
      <c r="AA383" s="44">
        <v>75.628144849219922</v>
      </c>
      <c r="AB383" s="44">
        <v>4.2199618875377016</v>
      </c>
      <c r="AC383" s="44">
        <v>9.799415870040173</v>
      </c>
      <c r="AD383" s="44">
        <v>3.9811699811000407</v>
      </c>
      <c r="AE383" s="44">
        <v>25.326219829166316</v>
      </c>
      <c r="AF383" s="44">
        <v>78.792683912961891</v>
      </c>
      <c r="AG383" s="44">
        <v>30.954268680092163</v>
      </c>
      <c r="AH383" s="44">
        <v>140.70122127314622</v>
      </c>
      <c r="AJ383" s="63" t="s">
        <v>63</v>
      </c>
      <c r="AK383" s="44">
        <v>0</v>
      </c>
      <c r="AL383" s="44">
        <v>0</v>
      </c>
      <c r="AM383" s="44">
        <v>301.08850000000001</v>
      </c>
      <c r="AN383" s="44">
        <v>301.08850000000001</v>
      </c>
      <c r="AO383" s="44">
        <v>0</v>
      </c>
      <c r="AP383" s="44">
        <v>0</v>
      </c>
      <c r="AQ383" s="44">
        <v>0</v>
      </c>
      <c r="AR383" s="44">
        <v>0</v>
      </c>
      <c r="AS383" s="44">
        <v>0</v>
      </c>
      <c r="AT383" s="44">
        <v>0</v>
      </c>
      <c r="AU383" s="44">
        <v>0</v>
      </c>
      <c r="AV383" s="44">
        <v>0</v>
      </c>
      <c r="AW383" s="44">
        <v>0</v>
      </c>
      <c r="AX383" s="44">
        <v>0</v>
      </c>
      <c r="AY383" s="44">
        <v>113.8140947976744</v>
      </c>
      <c r="AZ383" s="44">
        <v>0</v>
      </c>
      <c r="BA383" s="44">
        <v>0</v>
      </c>
      <c r="BB383" s="44">
        <v>0</v>
      </c>
      <c r="BC383" s="44">
        <v>113.8140947976744</v>
      </c>
      <c r="BD383" s="44">
        <v>113.8140947976744</v>
      </c>
      <c r="BE383" s="44">
        <v>0</v>
      </c>
      <c r="BF383" s="44">
        <v>0</v>
      </c>
      <c r="BG383" s="44">
        <v>0</v>
      </c>
      <c r="BH383" s="44">
        <v>113.8140947976744</v>
      </c>
      <c r="BI383" s="44">
        <v>75.628144849219922</v>
      </c>
      <c r="BJ383" s="44">
        <v>0</v>
      </c>
      <c r="BK383" s="44">
        <v>0</v>
      </c>
      <c r="BL383" s="44">
        <v>0</v>
      </c>
      <c r="BM383" s="44">
        <v>75.628144849219922</v>
      </c>
      <c r="BN383" s="44">
        <v>3.9811699811000407</v>
      </c>
      <c r="BO383" s="44">
        <v>30.954268680092163</v>
      </c>
      <c r="BP383" s="44">
        <v>0</v>
      </c>
      <c r="BQ383" s="44">
        <v>0</v>
      </c>
      <c r="BR383" s="44">
        <v>0</v>
      </c>
      <c r="BS383" s="44">
        <v>30.954268680092163</v>
      </c>
      <c r="BT383" s="64">
        <v>2018</v>
      </c>
      <c r="BU383" s="44">
        <v>0</v>
      </c>
      <c r="BV383" s="44">
        <v>0</v>
      </c>
      <c r="BW383" s="44">
        <v>301.08850000000001</v>
      </c>
      <c r="BX383" s="44">
        <v>0</v>
      </c>
      <c r="BY383" s="44">
        <v>0</v>
      </c>
      <c r="BZ383" s="44">
        <v>0</v>
      </c>
      <c r="CA383" s="44">
        <v>0</v>
      </c>
      <c r="CB383" s="44">
        <v>0</v>
      </c>
      <c r="CC383" s="44">
        <v>0</v>
      </c>
      <c r="CD383" s="44">
        <v>0</v>
      </c>
      <c r="CE383" s="44">
        <v>0</v>
      </c>
      <c r="CF383" s="44">
        <v>0</v>
      </c>
      <c r="CG383" s="44">
        <v>113.8140947976744</v>
      </c>
      <c r="CH383" s="44">
        <v>0</v>
      </c>
      <c r="CI383" s="44">
        <v>0</v>
      </c>
      <c r="CJ383" s="44">
        <v>0</v>
      </c>
      <c r="CK383" s="44">
        <v>0</v>
      </c>
      <c r="CL383" s="44">
        <v>0</v>
      </c>
      <c r="CM383" s="44">
        <v>0</v>
      </c>
      <c r="CN383" s="44">
        <v>0</v>
      </c>
      <c r="CO383" s="44">
        <v>0</v>
      </c>
      <c r="CP383" s="44">
        <v>0</v>
      </c>
      <c r="CQ383" s="44">
        <v>0</v>
      </c>
      <c r="CR383" s="44">
        <v>0</v>
      </c>
      <c r="CS383" s="44">
        <v>0</v>
      </c>
      <c r="CT383" s="44">
        <v>0</v>
      </c>
      <c r="CU383" s="44">
        <v>0</v>
      </c>
      <c r="CV383" s="44">
        <v>0</v>
      </c>
      <c r="CW383" s="44">
        <v>0</v>
      </c>
      <c r="CX383" s="44">
        <v>0</v>
      </c>
      <c r="CY383" s="44">
        <v>0</v>
      </c>
      <c r="CZ383" s="44">
        <v>0</v>
      </c>
      <c r="DA383" s="44">
        <v>0</v>
      </c>
      <c r="DB383" s="44">
        <v>0</v>
      </c>
      <c r="DC383" s="44">
        <v>0</v>
      </c>
      <c r="DD383" s="44">
        <v>0</v>
      </c>
      <c r="DE383" s="44">
        <v>0</v>
      </c>
      <c r="DF383" s="44">
        <v>0</v>
      </c>
      <c r="DG383" s="44">
        <v>0</v>
      </c>
      <c r="DH383" s="44">
        <v>0</v>
      </c>
      <c r="DI383" s="44">
        <v>0</v>
      </c>
      <c r="DJ383" s="44">
        <v>0</v>
      </c>
      <c r="DK383" s="44">
        <v>0</v>
      </c>
      <c r="DL383" s="44">
        <v>0</v>
      </c>
      <c r="DM383" s="44">
        <v>0</v>
      </c>
      <c r="DN383" s="44">
        <v>0</v>
      </c>
      <c r="DO383" s="44">
        <v>0</v>
      </c>
      <c r="DP383" s="44">
        <v>0</v>
      </c>
      <c r="DQ383" s="44">
        <v>0</v>
      </c>
      <c r="DR383" s="44">
        <v>0</v>
      </c>
      <c r="DS383" s="44">
        <v>0</v>
      </c>
      <c r="DT383" s="44">
        <v>0</v>
      </c>
      <c r="DU383" s="44">
        <v>30.954268680092163</v>
      </c>
      <c r="DV383" s="44">
        <v>0</v>
      </c>
      <c r="DW383" s="44">
        <v>0</v>
      </c>
      <c r="DX383" s="44">
        <v>0</v>
      </c>
      <c r="DY383" s="44">
        <v>0</v>
      </c>
      <c r="DZ383" s="44">
        <v>0</v>
      </c>
      <c r="EA383" s="44">
        <v>0</v>
      </c>
      <c r="EB383" s="44">
        <v>0</v>
      </c>
    </row>
    <row r="384" spans="2:132" x14ac:dyDescent="0.25">
      <c r="B384" s="41" t="s">
        <v>473</v>
      </c>
      <c r="C384" s="47" t="s">
        <v>101</v>
      </c>
      <c r="D384" s="46">
        <v>5</v>
      </c>
      <c r="E384" s="86" t="s">
        <v>52</v>
      </c>
      <c r="F384" s="43">
        <v>1550.5</v>
      </c>
      <c r="G384" s="43">
        <v>308.36440697674414</v>
      </c>
      <c r="H384" s="44">
        <v>308.36440697674414</v>
      </c>
      <c r="I384" s="44">
        <v>204.90456896958543</v>
      </c>
      <c r="J384" s="44">
        <v>204.90456896958543</v>
      </c>
      <c r="K384" s="44">
        <v>317.61533918604647</v>
      </c>
      <c r="L384" s="44">
        <v>317.61533918604647</v>
      </c>
      <c r="M384" s="44">
        <v>151.94900000000001</v>
      </c>
      <c r="N384" s="44">
        <v>1097.7539999999999</v>
      </c>
      <c r="O384" s="44">
        <v>175.20650000000001</v>
      </c>
      <c r="P384" s="44">
        <v>57.170761053488363</v>
      </c>
      <c r="Q384" s="44">
        <v>57.170761053488363</v>
      </c>
      <c r="R384" s="44">
        <v>37.989307086961141</v>
      </c>
      <c r="S384" s="44">
        <v>37.989307086961141</v>
      </c>
      <c r="T384" s="44">
        <v>177.86458994418604</v>
      </c>
      <c r="U384" s="44">
        <v>177.86458994418604</v>
      </c>
      <c r="V384" s="44">
        <v>118.1889553816569</v>
      </c>
      <c r="W384" s="44">
        <v>118.1889553816569</v>
      </c>
      <c r="X384" s="44">
        <v>69.875374620930231</v>
      </c>
      <c r="Y384" s="44">
        <v>69.875374620930231</v>
      </c>
      <c r="Z384" s="44">
        <v>46.431375328508068</v>
      </c>
      <c r="AA384" s="44">
        <v>46.431375328508068</v>
      </c>
      <c r="AB384" s="44">
        <v>3.9997834035818101</v>
      </c>
      <c r="AC384" s="44">
        <v>9.2881267666265614</v>
      </c>
      <c r="AD384" s="44">
        <v>3.7734505764774582</v>
      </c>
      <c r="AE384" s="44">
        <v>15.548857120385305</v>
      </c>
      <c r="AF384" s="44">
        <v>48.374222152309841</v>
      </c>
      <c r="AG384" s="44">
        <v>19.004158702693154</v>
      </c>
      <c r="AH384" s="44">
        <v>86.382539557696148</v>
      </c>
      <c r="AJ384" s="63" t="s">
        <v>63</v>
      </c>
      <c r="AK384" s="44">
        <v>0</v>
      </c>
      <c r="AL384" s="44">
        <v>0</v>
      </c>
      <c r="AM384" s="44">
        <v>175.20650000000001</v>
      </c>
      <c r="AN384" s="44">
        <v>175.20650000000001</v>
      </c>
      <c r="AO384" s="44">
        <v>0</v>
      </c>
      <c r="AP384" s="44">
        <v>0</v>
      </c>
      <c r="AQ384" s="44">
        <v>0</v>
      </c>
      <c r="AR384" s="44">
        <v>0</v>
      </c>
      <c r="AS384" s="44">
        <v>0</v>
      </c>
      <c r="AT384" s="44">
        <v>0</v>
      </c>
      <c r="AU384" s="44">
        <v>0</v>
      </c>
      <c r="AV384" s="44">
        <v>0</v>
      </c>
      <c r="AW384" s="44">
        <v>0</v>
      </c>
      <c r="AX384" s="44">
        <v>0</v>
      </c>
      <c r="AY384" s="44">
        <v>69.875374620930231</v>
      </c>
      <c r="AZ384" s="44">
        <v>0</v>
      </c>
      <c r="BA384" s="44">
        <v>0</v>
      </c>
      <c r="BB384" s="44">
        <v>0</v>
      </c>
      <c r="BC384" s="44">
        <v>69.875374620930231</v>
      </c>
      <c r="BD384" s="44">
        <v>69.875374620930231</v>
      </c>
      <c r="BE384" s="44">
        <v>0</v>
      </c>
      <c r="BF384" s="44">
        <v>0</v>
      </c>
      <c r="BG384" s="44">
        <v>0</v>
      </c>
      <c r="BH384" s="44">
        <v>69.875374620930231</v>
      </c>
      <c r="BI384" s="44">
        <v>46.431375328508068</v>
      </c>
      <c r="BJ384" s="44">
        <v>0</v>
      </c>
      <c r="BK384" s="44">
        <v>0</v>
      </c>
      <c r="BL384" s="44">
        <v>0</v>
      </c>
      <c r="BM384" s="44">
        <v>46.431375328508068</v>
      </c>
      <c r="BN384" s="44">
        <v>3.7734505764774582</v>
      </c>
      <c r="BO384" s="44">
        <v>19.004158702693154</v>
      </c>
      <c r="BP384" s="44">
        <v>0</v>
      </c>
      <c r="BQ384" s="44">
        <v>0</v>
      </c>
      <c r="BR384" s="44">
        <v>0</v>
      </c>
      <c r="BS384" s="44">
        <v>19.004158702693154</v>
      </c>
      <c r="BT384" s="64">
        <v>2018</v>
      </c>
      <c r="BU384" s="44">
        <v>0</v>
      </c>
      <c r="BV384" s="44">
        <v>0</v>
      </c>
      <c r="BW384" s="44">
        <v>175.20650000000001</v>
      </c>
      <c r="BX384" s="44">
        <v>0</v>
      </c>
      <c r="BY384" s="44">
        <v>0</v>
      </c>
      <c r="BZ384" s="44">
        <v>0</v>
      </c>
      <c r="CA384" s="44">
        <v>0</v>
      </c>
      <c r="CB384" s="44">
        <v>0</v>
      </c>
      <c r="CC384" s="44">
        <v>0</v>
      </c>
      <c r="CD384" s="44">
        <v>0</v>
      </c>
      <c r="CE384" s="44">
        <v>0</v>
      </c>
      <c r="CF384" s="44">
        <v>0</v>
      </c>
      <c r="CG384" s="44">
        <v>69.875374620930231</v>
      </c>
      <c r="CH384" s="44">
        <v>0</v>
      </c>
      <c r="CI384" s="44">
        <v>0</v>
      </c>
      <c r="CJ384" s="44">
        <v>0</v>
      </c>
      <c r="CK384" s="44">
        <v>0</v>
      </c>
      <c r="CL384" s="44">
        <v>0</v>
      </c>
      <c r="CM384" s="44">
        <v>0</v>
      </c>
      <c r="CN384" s="44">
        <v>0</v>
      </c>
      <c r="CO384" s="44">
        <v>0</v>
      </c>
      <c r="CP384" s="44">
        <v>0</v>
      </c>
      <c r="CQ384" s="44">
        <v>0</v>
      </c>
      <c r="CR384" s="44">
        <v>0</v>
      </c>
      <c r="CS384" s="44">
        <v>0</v>
      </c>
      <c r="CT384" s="44">
        <v>0</v>
      </c>
      <c r="CU384" s="44">
        <v>0</v>
      </c>
      <c r="CV384" s="44">
        <v>0</v>
      </c>
      <c r="CW384" s="44">
        <v>0</v>
      </c>
      <c r="CX384" s="44">
        <v>0</v>
      </c>
      <c r="CY384" s="44">
        <v>0</v>
      </c>
      <c r="CZ384" s="44">
        <v>0</v>
      </c>
      <c r="DA384" s="44">
        <v>0</v>
      </c>
      <c r="DB384" s="44">
        <v>0</v>
      </c>
      <c r="DC384" s="44">
        <v>0</v>
      </c>
      <c r="DD384" s="44">
        <v>0</v>
      </c>
      <c r="DE384" s="44">
        <v>0</v>
      </c>
      <c r="DF384" s="44">
        <v>0</v>
      </c>
      <c r="DG384" s="44">
        <v>0</v>
      </c>
      <c r="DH384" s="44">
        <v>0</v>
      </c>
      <c r="DI384" s="44">
        <v>0</v>
      </c>
      <c r="DJ384" s="44">
        <v>0</v>
      </c>
      <c r="DK384" s="44">
        <v>0</v>
      </c>
      <c r="DL384" s="44">
        <v>0</v>
      </c>
      <c r="DM384" s="44">
        <v>0</v>
      </c>
      <c r="DN384" s="44">
        <v>0</v>
      </c>
      <c r="DO384" s="44">
        <v>0</v>
      </c>
      <c r="DP384" s="44">
        <v>0</v>
      </c>
      <c r="DQ384" s="44">
        <v>0</v>
      </c>
      <c r="DR384" s="44">
        <v>0</v>
      </c>
      <c r="DS384" s="44">
        <v>0</v>
      </c>
      <c r="DT384" s="44">
        <v>0</v>
      </c>
      <c r="DU384" s="44">
        <v>19.004158702693154</v>
      </c>
      <c r="DV384" s="44">
        <v>0</v>
      </c>
      <c r="DW384" s="44">
        <v>0</v>
      </c>
      <c r="DX384" s="44">
        <v>0</v>
      </c>
      <c r="DY384" s="44">
        <v>0</v>
      </c>
      <c r="DZ384" s="44">
        <v>0</v>
      </c>
      <c r="EA384" s="44">
        <v>0</v>
      </c>
      <c r="EB384" s="44">
        <v>0</v>
      </c>
    </row>
    <row r="385" spans="2:132" x14ac:dyDescent="0.25">
      <c r="B385" s="41" t="s">
        <v>474</v>
      </c>
      <c r="C385" s="47" t="s">
        <v>101</v>
      </c>
      <c r="D385" s="46">
        <v>5</v>
      </c>
      <c r="E385" s="86" t="s">
        <v>52</v>
      </c>
      <c r="F385" s="43">
        <v>1014.2</v>
      </c>
      <c r="G385" s="43">
        <v>202.36100000000002</v>
      </c>
      <c r="H385" s="44">
        <v>202.36100000000002</v>
      </c>
      <c r="I385" s="44">
        <v>134.46653551160793</v>
      </c>
      <c r="J385" s="44">
        <v>134.46653551160793</v>
      </c>
      <c r="K385" s="44">
        <v>208.43183000000002</v>
      </c>
      <c r="L385" s="44">
        <v>208.43183000000002</v>
      </c>
      <c r="M385" s="44">
        <v>99.391600000000011</v>
      </c>
      <c r="N385" s="44">
        <v>718.05359999999996</v>
      </c>
      <c r="O385" s="44">
        <v>114.6046</v>
      </c>
      <c r="P385" s="44">
        <v>37.5177294</v>
      </c>
      <c r="Q385" s="44">
        <v>37.5177294</v>
      </c>
      <c r="R385" s="44">
        <v>24.930095683852105</v>
      </c>
      <c r="S385" s="44">
        <v>24.930095683852105</v>
      </c>
      <c r="T385" s="44">
        <v>116.72182480000002</v>
      </c>
      <c r="U385" s="44">
        <v>116.72182480000002</v>
      </c>
      <c r="V385" s="44">
        <v>77.560297683095456</v>
      </c>
      <c r="W385" s="44">
        <v>77.560297683095456</v>
      </c>
      <c r="X385" s="44">
        <v>45.855002600000006</v>
      </c>
      <c r="Y385" s="44">
        <v>45.855002600000006</v>
      </c>
      <c r="Z385" s="44">
        <v>30.470116946930357</v>
      </c>
      <c r="AA385" s="44">
        <v>30.470116946930357</v>
      </c>
      <c r="AB385" s="44">
        <v>3.9868118141391102</v>
      </c>
      <c r="AC385" s="44">
        <v>9.2580046937661802</v>
      </c>
      <c r="AD385" s="44">
        <v>3.7612130009086027</v>
      </c>
      <c r="AE385" s="44">
        <v>10.203779050205325</v>
      </c>
      <c r="AF385" s="44">
        <v>31.745090378416574</v>
      </c>
      <c r="AG385" s="44">
        <v>12.471285505806511</v>
      </c>
      <c r="AH385" s="44">
        <v>56.687661390029589</v>
      </c>
      <c r="AJ385" s="63" t="s">
        <v>63</v>
      </c>
      <c r="AK385" s="44">
        <v>0</v>
      </c>
      <c r="AL385" s="44">
        <v>0</v>
      </c>
      <c r="AM385" s="44">
        <v>114.6046</v>
      </c>
      <c r="AN385" s="44">
        <v>114.6046</v>
      </c>
      <c r="AO385" s="44">
        <v>0</v>
      </c>
      <c r="AP385" s="44">
        <v>0</v>
      </c>
      <c r="AQ385" s="44">
        <v>0</v>
      </c>
      <c r="AR385" s="44">
        <v>0</v>
      </c>
      <c r="AS385" s="44">
        <v>0</v>
      </c>
      <c r="AT385" s="44">
        <v>0</v>
      </c>
      <c r="AU385" s="44">
        <v>0</v>
      </c>
      <c r="AV385" s="44">
        <v>0</v>
      </c>
      <c r="AW385" s="44">
        <v>0</v>
      </c>
      <c r="AX385" s="44">
        <v>0</v>
      </c>
      <c r="AY385" s="44">
        <v>45.855002600000006</v>
      </c>
      <c r="AZ385" s="44">
        <v>0</v>
      </c>
      <c r="BA385" s="44">
        <v>0</v>
      </c>
      <c r="BB385" s="44">
        <v>0</v>
      </c>
      <c r="BC385" s="44">
        <v>45.855002600000006</v>
      </c>
      <c r="BD385" s="44">
        <v>45.855002600000006</v>
      </c>
      <c r="BE385" s="44">
        <v>0</v>
      </c>
      <c r="BF385" s="44">
        <v>0</v>
      </c>
      <c r="BG385" s="44">
        <v>0</v>
      </c>
      <c r="BH385" s="44">
        <v>45.855002600000006</v>
      </c>
      <c r="BI385" s="44">
        <v>30.470116946930357</v>
      </c>
      <c r="BJ385" s="44">
        <v>0</v>
      </c>
      <c r="BK385" s="44">
        <v>0</v>
      </c>
      <c r="BL385" s="44">
        <v>0</v>
      </c>
      <c r="BM385" s="44">
        <v>30.470116946930357</v>
      </c>
      <c r="BN385" s="44">
        <v>3.7612130009086027</v>
      </c>
      <c r="BO385" s="44">
        <v>12.471285505806511</v>
      </c>
      <c r="BP385" s="44">
        <v>0</v>
      </c>
      <c r="BQ385" s="44">
        <v>0</v>
      </c>
      <c r="BR385" s="44">
        <v>0</v>
      </c>
      <c r="BS385" s="44">
        <v>12.471285505806511</v>
      </c>
      <c r="BT385" s="64">
        <v>2018</v>
      </c>
      <c r="BU385" s="44">
        <v>0</v>
      </c>
      <c r="BV385" s="44">
        <v>0</v>
      </c>
      <c r="BW385" s="44">
        <v>114.6046</v>
      </c>
      <c r="BX385" s="44">
        <v>0</v>
      </c>
      <c r="BY385" s="44">
        <v>0</v>
      </c>
      <c r="BZ385" s="44">
        <v>0</v>
      </c>
      <c r="CA385" s="44">
        <v>0</v>
      </c>
      <c r="CB385" s="44">
        <v>0</v>
      </c>
      <c r="CC385" s="44">
        <v>0</v>
      </c>
      <c r="CD385" s="44">
        <v>0</v>
      </c>
      <c r="CE385" s="44">
        <v>0</v>
      </c>
      <c r="CF385" s="44">
        <v>0</v>
      </c>
      <c r="CG385" s="44">
        <v>45.855002600000006</v>
      </c>
      <c r="CH385" s="44">
        <v>0</v>
      </c>
      <c r="CI385" s="44">
        <v>0</v>
      </c>
      <c r="CJ385" s="44">
        <v>0</v>
      </c>
      <c r="CK385" s="44">
        <v>0</v>
      </c>
      <c r="CL385" s="44">
        <v>0</v>
      </c>
      <c r="CM385" s="44">
        <v>0</v>
      </c>
      <c r="CN385" s="44">
        <v>0</v>
      </c>
      <c r="CO385" s="44">
        <v>0</v>
      </c>
      <c r="CP385" s="44">
        <v>0</v>
      </c>
      <c r="CQ385" s="44">
        <v>0</v>
      </c>
      <c r="CR385" s="44">
        <v>0</v>
      </c>
      <c r="CS385" s="44">
        <v>0</v>
      </c>
      <c r="CT385" s="44">
        <v>0</v>
      </c>
      <c r="CU385" s="44">
        <v>0</v>
      </c>
      <c r="CV385" s="44">
        <v>0</v>
      </c>
      <c r="CW385" s="44">
        <v>0</v>
      </c>
      <c r="CX385" s="44">
        <v>0</v>
      </c>
      <c r="CY385" s="44">
        <v>0</v>
      </c>
      <c r="CZ385" s="44">
        <v>0</v>
      </c>
      <c r="DA385" s="44">
        <v>0</v>
      </c>
      <c r="DB385" s="44">
        <v>0</v>
      </c>
      <c r="DC385" s="44">
        <v>0</v>
      </c>
      <c r="DD385" s="44">
        <v>0</v>
      </c>
      <c r="DE385" s="44">
        <v>0</v>
      </c>
      <c r="DF385" s="44">
        <v>0</v>
      </c>
      <c r="DG385" s="44">
        <v>0</v>
      </c>
      <c r="DH385" s="44">
        <v>0</v>
      </c>
      <c r="DI385" s="44">
        <v>0</v>
      </c>
      <c r="DJ385" s="44">
        <v>0</v>
      </c>
      <c r="DK385" s="44">
        <v>0</v>
      </c>
      <c r="DL385" s="44">
        <v>0</v>
      </c>
      <c r="DM385" s="44">
        <v>0</v>
      </c>
      <c r="DN385" s="44">
        <v>0</v>
      </c>
      <c r="DO385" s="44">
        <v>0</v>
      </c>
      <c r="DP385" s="44">
        <v>0</v>
      </c>
      <c r="DQ385" s="44">
        <v>0</v>
      </c>
      <c r="DR385" s="44">
        <v>0</v>
      </c>
      <c r="DS385" s="44">
        <v>0</v>
      </c>
      <c r="DT385" s="44">
        <v>0</v>
      </c>
      <c r="DU385" s="44">
        <v>12.471285505806511</v>
      </c>
      <c r="DV385" s="44">
        <v>0</v>
      </c>
      <c r="DW385" s="44">
        <v>0</v>
      </c>
      <c r="DX385" s="44">
        <v>0</v>
      </c>
      <c r="DY385" s="44">
        <v>0</v>
      </c>
      <c r="DZ385" s="44">
        <v>0</v>
      </c>
      <c r="EA385" s="44">
        <v>0</v>
      </c>
      <c r="EB385" s="44">
        <v>0</v>
      </c>
    </row>
    <row r="386" spans="2:132" x14ac:dyDescent="0.25">
      <c r="B386" s="41" t="s">
        <v>475</v>
      </c>
      <c r="C386" s="47" t="s">
        <v>101</v>
      </c>
      <c r="D386" s="46">
        <v>5</v>
      </c>
      <c r="E386" s="86" t="s">
        <v>52</v>
      </c>
      <c r="F386" s="43">
        <v>3214.2</v>
      </c>
      <c r="G386" s="43">
        <v>597.21294186046509</v>
      </c>
      <c r="H386" s="44">
        <v>597.21294186046509</v>
      </c>
      <c r="I386" s="44">
        <v>396.84106747185507</v>
      </c>
      <c r="J386" s="44">
        <v>396.84106747185507</v>
      </c>
      <c r="K386" s="44">
        <v>615.12933011627911</v>
      </c>
      <c r="L386" s="44">
        <v>615.12933011627911</v>
      </c>
      <c r="M386" s="44">
        <v>302.13479999999998</v>
      </c>
      <c r="N386" s="44">
        <v>2192.0843999999997</v>
      </c>
      <c r="O386" s="44">
        <v>353.56200000000001</v>
      </c>
      <c r="P386" s="44">
        <v>110.72327942093024</v>
      </c>
      <c r="Q386" s="44">
        <v>110.72327942093024</v>
      </c>
      <c r="R386" s="44">
        <v>73.574333909281933</v>
      </c>
      <c r="S386" s="44">
        <v>73.574333909281933</v>
      </c>
      <c r="T386" s="44">
        <v>344.47242486511635</v>
      </c>
      <c r="U386" s="44">
        <v>344.47242486511635</v>
      </c>
      <c r="V386" s="44">
        <v>228.89792771776604</v>
      </c>
      <c r="W386" s="44">
        <v>228.89792771776604</v>
      </c>
      <c r="X386" s="44">
        <v>135.32845262558141</v>
      </c>
      <c r="Y386" s="44">
        <v>135.32845262558141</v>
      </c>
      <c r="Z386" s="44">
        <v>89.92418588912237</v>
      </c>
      <c r="AA386" s="44">
        <v>89.92418588912237</v>
      </c>
      <c r="AB386" s="44">
        <v>4.106524435172406</v>
      </c>
      <c r="AC386" s="44">
        <v>9.5766895832402064</v>
      </c>
      <c r="AD386" s="44">
        <v>3.9317787145267715</v>
      </c>
      <c r="AE386" s="44">
        <v>30.113652851425449</v>
      </c>
      <c r="AF386" s="44">
        <v>93.68691998221253</v>
      </c>
      <c r="AG386" s="44">
        <v>36.80557570729777</v>
      </c>
      <c r="AH386" s="44">
        <v>167.29807139680804</v>
      </c>
      <c r="AJ386" s="63" t="s">
        <v>63</v>
      </c>
      <c r="AK386" s="44">
        <v>0</v>
      </c>
      <c r="AL386" s="44">
        <v>0</v>
      </c>
      <c r="AM386" s="44">
        <v>353.56200000000001</v>
      </c>
      <c r="AN386" s="44">
        <v>353.56200000000001</v>
      </c>
      <c r="AO386" s="44">
        <v>0</v>
      </c>
      <c r="AP386" s="44">
        <v>0</v>
      </c>
      <c r="AQ386" s="44">
        <v>0</v>
      </c>
      <c r="AR386" s="44">
        <v>0</v>
      </c>
      <c r="AS386" s="44">
        <v>0</v>
      </c>
      <c r="AT386" s="44">
        <v>0</v>
      </c>
      <c r="AU386" s="44">
        <v>0</v>
      </c>
      <c r="AV386" s="44">
        <v>0</v>
      </c>
      <c r="AW386" s="44">
        <v>0</v>
      </c>
      <c r="AX386" s="44">
        <v>0</v>
      </c>
      <c r="AY386" s="44">
        <v>135.32845262558141</v>
      </c>
      <c r="AZ386" s="44">
        <v>0</v>
      </c>
      <c r="BA386" s="44">
        <v>0</v>
      </c>
      <c r="BB386" s="44">
        <v>0</v>
      </c>
      <c r="BC386" s="44">
        <v>135.32845262558141</v>
      </c>
      <c r="BD386" s="44">
        <v>135.32845262558141</v>
      </c>
      <c r="BE386" s="44">
        <v>0</v>
      </c>
      <c r="BF386" s="44">
        <v>0</v>
      </c>
      <c r="BG386" s="44">
        <v>0</v>
      </c>
      <c r="BH386" s="44">
        <v>135.32845262558141</v>
      </c>
      <c r="BI386" s="44">
        <v>89.92418588912237</v>
      </c>
      <c r="BJ386" s="44">
        <v>0</v>
      </c>
      <c r="BK386" s="44">
        <v>0</v>
      </c>
      <c r="BL386" s="44">
        <v>0</v>
      </c>
      <c r="BM386" s="44">
        <v>89.92418588912237</v>
      </c>
      <c r="BN386" s="44">
        <v>3.9317787145267715</v>
      </c>
      <c r="BO386" s="44">
        <v>36.80557570729777</v>
      </c>
      <c r="BP386" s="44">
        <v>0</v>
      </c>
      <c r="BQ386" s="44">
        <v>0</v>
      </c>
      <c r="BR386" s="44">
        <v>0</v>
      </c>
      <c r="BS386" s="44">
        <v>36.80557570729777</v>
      </c>
      <c r="BT386" s="64">
        <v>2018</v>
      </c>
      <c r="BU386" s="44">
        <v>0</v>
      </c>
      <c r="BV386" s="44">
        <v>0</v>
      </c>
      <c r="BW386" s="44">
        <v>353.56200000000001</v>
      </c>
      <c r="BX386" s="44">
        <v>0</v>
      </c>
      <c r="BY386" s="44">
        <v>0</v>
      </c>
      <c r="BZ386" s="44">
        <v>0</v>
      </c>
      <c r="CA386" s="44">
        <v>0</v>
      </c>
      <c r="CB386" s="44">
        <v>0</v>
      </c>
      <c r="CC386" s="44">
        <v>0</v>
      </c>
      <c r="CD386" s="44">
        <v>0</v>
      </c>
      <c r="CE386" s="44">
        <v>0</v>
      </c>
      <c r="CF386" s="44">
        <v>0</v>
      </c>
      <c r="CG386" s="44">
        <v>135.32845262558141</v>
      </c>
      <c r="CH386" s="44">
        <v>0</v>
      </c>
      <c r="CI386" s="44">
        <v>0</v>
      </c>
      <c r="CJ386" s="44">
        <v>0</v>
      </c>
      <c r="CK386" s="44">
        <v>0</v>
      </c>
      <c r="CL386" s="44">
        <v>0</v>
      </c>
      <c r="CM386" s="44">
        <v>0</v>
      </c>
      <c r="CN386" s="44">
        <v>0</v>
      </c>
      <c r="CO386" s="44">
        <v>0</v>
      </c>
      <c r="CP386" s="44">
        <v>0</v>
      </c>
      <c r="CQ386" s="44">
        <v>0</v>
      </c>
      <c r="CR386" s="44">
        <v>0</v>
      </c>
      <c r="CS386" s="44">
        <v>0</v>
      </c>
      <c r="CT386" s="44">
        <v>0</v>
      </c>
      <c r="CU386" s="44">
        <v>0</v>
      </c>
      <c r="CV386" s="44">
        <v>0</v>
      </c>
      <c r="CW386" s="44">
        <v>0</v>
      </c>
      <c r="CX386" s="44">
        <v>0</v>
      </c>
      <c r="CY386" s="44">
        <v>0</v>
      </c>
      <c r="CZ386" s="44">
        <v>0</v>
      </c>
      <c r="DA386" s="44">
        <v>0</v>
      </c>
      <c r="DB386" s="44">
        <v>0</v>
      </c>
      <c r="DC386" s="44">
        <v>0</v>
      </c>
      <c r="DD386" s="44">
        <v>0</v>
      </c>
      <c r="DE386" s="44">
        <v>0</v>
      </c>
      <c r="DF386" s="44">
        <v>0</v>
      </c>
      <c r="DG386" s="44">
        <v>0</v>
      </c>
      <c r="DH386" s="44">
        <v>0</v>
      </c>
      <c r="DI386" s="44">
        <v>0</v>
      </c>
      <c r="DJ386" s="44">
        <v>0</v>
      </c>
      <c r="DK386" s="44">
        <v>0</v>
      </c>
      <c r="DL386" s="44">
        <v>0</v>
      </c>
      <c r="DM386" s="44">
        <v>0</v>
      </c>
      <c r="DN386" s="44">
        <v>0</v>
      </c>
      <c r="DO386" s="44">
        <v>0</v>
      </c>
      <c r="DP386" s="44">
        <v>0</v>
      </c>
      <c r="DQ386" s="44">
        <v>0</v>
      </c>
      <c r="DR386" s="44">
        <v>0</v>
      </c>
      <c r="DS386" s="44">
        <v>0</v>
      </c>
      <c r="DT386" s="44">
        <v>0</v>
      </c>
      <c r="DU386" s="44">
        <v>36.80557570729777</v>
      </c>
      <c r="DV386" s="44">
        <v>0</v>
      </c>
      <c r="DW386" s="44">
        <v>0</v>
      </c>
      <c r="DX386" s="44">
        <v>0</v>
      </c>
      <c r="DY386" s="44">
        <v>0</v>
      </c>
      <c r="DZ386" s="44">
        <v>0</v>
      </c>
      <c r="EA386" s="44">
        <v>0</v>
      </c>
      <c r="EB386" s="44">
        <v>0</v>
      </c>
    </row>
    <row r="387" spans="2:132" x14ac:dyDescent="0.25">
      <c r="B387" s="41" t="s">
        <v>476</v>
      </c>
      <c r="C387" s="47" t="s">
        <v>101</v>
      </c>
      <c r="D387" s="46">
        <v>5</v>
      </c>
      <c r="E387" s="86" t="s">
        <v>52</v>
      </c>
      <c r="F387" s="43">
        <v>2467.04</v>
      </c>
      <c r="G387" s="43">
        <v>478.76767441860466</v>
      </c>
      <c r="H387" s="44">
        <v>478.76767441860466</v>
      </c>
      <c r="I387" s="44">
        <v>318.13556215881141</v>
      </c>
      <c r="J387" s="44">
        <v>318.13556215881141</v>
      </c>
      <c r="K387" s="44">
        <v>493.13070465116283</v>
      </c>
      <c r="L387" s="44">
        <v>493.13070465116283</v>
      </c>
      <c r="M387" s="44">
        <v>241.76991999999998</v>
      </c>
      <c r="N387" s="44">
        <v>1746.6643200000001</v>
      </c>
      <c r="O387" s="44">
        <v>278.77552000000003</v>
      </c>
      <c r="P387" s="44">
        <v>88.763526837209312</v>
      </c>
      <c r="Q387" s="44">
        <v>88.763526837209312</v>
      </c>
      <c r="R387" s="44">
        <v>58.982333224243639</v>
      </c>
      <c r="S387" s="44">
        <v>58.982333224243639</v>
      </c>
      <c r="T387" s="44">
        <v>276.15319460465122</v>
      </c>
      <c r="U387" s="44">
        <v>276.15319460465122</v>
      </c>
      <c r="V387" s="44">
        <v>183.50059225320246</v>
      </c>
      <c r="W387" s="44">
        <v>183.50059225320246</v>
      </c>
      <c r="X387" s="44">
        <v>108.48875502325582</v>
      </c>
      <c r="Y387" s="44">
        <v>108.48875502325582</v>
      </c>
      <c r="Z387" s="44">
        <v>72.089518385186665</v>
      </c>
      <c r="AA387" s="44">
        <v>72.089518385186665</v>
      </c>
      <c r="AB387" s="44">
        <v>4.0990226527801168</v>
      </c>
      <c r="AC387" s="44">
        <v>9.5185759269369186</v>
      </c>
      <c r="AD387" s="44">
        <v>3.8670742466394987</v>
      </c>
      <c r="AE387" s="44">
        <v>24.141210836811851</v>
      </c>
      <c r="AF387" s="44">
        <v>75.105989270081324</v>
      </c>
      <c r="AG387" s="44">
        <v>29.505924356103371</v>
      </c>
      <c r="AH387" s="44">
        <v>134.11783798228805</v>
      </c>
      <c r="AJ387" s="63" t="s">
        <v>63</v>
      </c>
      <c r="AK387" s="44">
        <v>0</v>
      </c>
      <c r="AL387" s="44">
        <v>0</v>
      </c>
      <c r="AM387" s="44">
        <v>278.77552000000003</v>
      </c>
      <c r="AN387" s="44">
        <v>278.77552000000003</v>
      </c>
      <c r="AO387" s="44">
        <v>0</v>
      </c>
      <c r="AP387" s="44">
        <v>0</v>
      </c>
      <c r="AQ387" s="44">
        <v>0</v>
      </c>
      <c r="AR387" s="44">
        <v>0</v>
      </c>
      <c r="AS387" s="44">
        <v>0</v>
      </c>
      <c r="AT387" s="44">
        <v>0</v>
      </c>
      <c r="AU387" s="44">
        <v>0</v>
      </c>
      <c r="AV387" s="44">
        <v>0</v>
      </c>
      <c r="AW387" s="44">
        <v>0</v>
      </c>
      <c r="AX387" s="44">
        <v>0</v>
      </c>
      <c r="AY387" s="44">
        <v>108.48875502325582</v>
      </c>
      <c r="AZ387" s="44">
        <v>0</v>
      </c>
      <c r="BA387" s="44">
        <v>0</v>
      </c>
      <c r="BB387" s="44">
        <v>0</v>
      </c>
      <c r="BC387" s="44">
        <v>108.48875502325582</v>
      </c>
      <c r="BD387" s="44">
        <v>108.48875502325582</v>
      </c>
      <c r="BE387" s="44">
        <v>0</v>
      </c>
      <c r="BF387" s="44">
        <v>0</v>
      </c>
      <c r="BG387" s="44">
        <v>0</v>
      </c>
      <c r="BH387" s="44">
        <v>108.48875502325582</v>
      </c>
      <c r="BI387" s="44">
        <v>72.089518385186665</v>
      </c>
      <c r="BJ387" s="44">
        <v>0</v>
      </c>
      <c r="BK387" s="44">
        <v>0</v>
      </c>
      <c r="BL387" s="44">
        <v>0</v>
      </c>
      <c r="BM387" s="44">
        <v>72.089518385186665</v>
      </c>
      <c r="BN387" s="44">
        <v>3.8670742466394987</v>
      </c>
      <c r="BO387" s="44">
        <v>29.505924356103371</v>
      </c>
      <c r="BP387" s="44">
        <v>0</v>
      </c>
      <c r="BQ387" s="44">
        <v>0</v>
      </c>
      <c r="BR387" s="44">
        <v>0</v>
      </c>
      <c r="BS387" s="44">
        <v>29.505924356103371</v>
      </c>
      <c r="BT387" s="64">
        <v>2018</v>
      </c>
      <c r="BU387" s="44">
        <v>0</v>
      </c>
      <c r="BV387" s="44">
        <v>0</v>
      </c>
      <c r="BW387" s="44">
        <v>278.77552000000003</v>
      </c>
      <c r="BX387" s="44">
        <v>0</v>
      </c>
      <c r="BY387" s="44">
        <v>0</v>
      </c>
      <c r="BZ387" s="44">
        <v>0</v>
      </c>
      <c r="CA387" s="44">
        <v>0</v>
      </c>
      <c r="CB387" s="44">
        <v>0</v>
      </c>
      <c r="CC387" s="44">
        <v>0</v>
      </c>
      <c r="CD387" s="44">
        <v>0</v>
      </c>
      <c r="CE387" s="44">
        <v>0</v>
      </c>
      <c r="CF387" s="44">
        <v>0</v>
      </c>
      <c r="CG387" s="44">
        <v>108.48875502325582</v>
      </c>
      <c r="CH387" s="44">
        <v>0</v>
      </c>
      <c r="CI387" s="44">
        <v>0</v>
      </c>
      <c r="CJ387" s="44">
        <v>0</v>
      </c>
      <c r="CK387" s="44">
        <v>0</v>
      </c>
      <c r="CL387" s="44">
        <v>0</v>
      </c>
      <c r="CM387" s="44">
        <v>0</v>
      </c>
      <c r="CN387" s="44">
        <v>0</v>
      </c>
      <c r="CO387" s="44">
        <v>0</v>
      </c>
      <c r="CP387" s="44">
        <v>0</v>
      </c>
      <c r="CQ387" s="44">
        <v>0</v>
      </c>
      <c r="CR387" s="44">
        <v>0</v>
      </c>
      <c r="CS387" s="44">
        <v>0</v>
      </c>
      <c r="CT387" s="44">
        <v>0</v>
      </c>
      <c r="CU387" s="44">
        <v>0</v>
      </c>
      <c r="CV387" s="44">
        <v>0</v>
      </c>
      <c r="CW387" s="44">
        <v>0</v>
      </c>
      <c r="CX387" s="44">
        <v>0</v>
      </c>
      <c r="CY387" s="44">
        <v>0</v>
      </c>
      <c r="CZ387" s="44">
        <v>0</v>
      </c>
      <c r="DA387" s="44">
        <v>0</v>
      </c>
      <c r="DB387" s="44">
        <v>0</v>
      </c>
      <c r="DC387" s="44">
        <v>0</v>
      </c>
      <c r="DD387" s="44">
        <v>0</v>
      </c>
      <c r="DE387" s="44">
        <v>0</v>
      </c>
      <c r="DF387" s="44">
        <v>0</v>
      </c>
      <c r="DG387" s="44">
        <v>0</v>
      </c>
      <c r="DH387" s="44">
        <v>0</v>
      </c>
      <c r="DI387" s="44">
        <v>0</v>
      </c>
      <c r="DJ387" s="44">
        <v>0</v>
      </c>
      <c r="DK387" s="44">
        <v>0</v>
      </c>
      <c r="DL387" s="44">
        <v>0</v>
      </c>
      <c r="DM387" s="44">
        <v>0</v>
      </c>
      <c r="DN387" s="44">
        <v>0</v>
      </c>
      <c r="DO387" s="44">
        <v>0</v>
      </c>
      <c r="DP387" s="44">
        <v>0</v>
      </c>
      <c r="DQ387" s="44">
        <v>0</v>
      </c>
      <c r="DR387" s="44">
        <v>0</v>
      </c>
      <c r="DS387" s="44">
        <v>0</v>
      </c>
      <c r="DT387" s="44">
        <v>0</v>
      </c>
      <c r="DU387" s="44">
        <v>29.505924356103371</v>
      </c>
      <c r="DV387" s="44">
        <v>0</v>
      </c>
      <c r="DW387" s="44">
        <v>0</v>
      </c>
      <c r="DX387" s="44">
        <v>0</v>
      </c>
      <c r="DY387" s="44">
        <v>0</v>
      </c>
      <c r="DZ387" s="44">
        <v>0</v>
      </c>
      <c r="EA387" s="44">
        <v>0</v>
      </c>
      <c r="EB387" s="44">
        <v>0</v>
      </c>
    </row>
    <row r="388" spans="2:132" x14ac:dyDescent="0.25">
      <c r="B388" s="41" t="s">
        <v>477</v>
      </c>
      <c r="C388" s="47" t="s">
        <v>101</v>
      </c>
      <c r="D388" s="46">
        <v>5</v>
      </c>
      <c r="E388" s="86" t="s">
        <v>52</v>
      </c>
      <c r="F388" s="43">
        <v>1461.4</v>
      </c>
      <c r="G388" s="43">
        <v>241.96</v>
      </c>
      <c r="H388" s="44">
        <v>241.96</v>
      </c>
      <c r="I388" s="44">
        <v>160.77961134995701</v>
      </c>
      <c r="J388" s="44">
        <v>160.77961134995701</v>
      </c>
      <c r="K388" s="44">
        <v>249.21880000000002</v>
      </c>
      <c r="L388" s="44">
        <v>249.21880000000002</v>
      </c>
      <c r="M388" s="44">
        <v>143.21720000000002</v>
      </c>
      <c r="N388" s="44">
        <v>1034.6712</v>
      </c>
      <c r="O388" s="44">
        <v>165.13820000000001</v>
      </c>
      <c r="P388" s="44">
        <v>44.859383999999999</v>
      </c>
      <c r="Q388" s="44">
        <v>44.859383999999999</v>
      </c>
      <c r="R388" s="44">
        <v>29.808539944282028</v>
      </c>
      <c r="S388" s="44">
        <v>29.808539944282028</v>
      </c>
      <c r="T388" s="44">
        <v>139.56252800000001</v>
      </c>
      <c r="U388" s="44">
        <v>139.56252800000001</v>
      </c>
      <c r="V388" s="44">
        <v>92.73767982665521</v>
      </c>
      <c r="W388" s="44">
        <v>92.73767982665521</v>
      </c>
      <c r="X388" s="44">
        <v>54.828136000000001</v>
      </c>
      <c r="Y388" s="44">
        <v>54.828136000000001</v>
      </c>
      <c r="Z388" s="44">
        <v>36.432659931900261</v>
      </c>
      <c r="AA388" s="44">
        <v>36.432659931900261</v>
      </c>
      <c r="AB388" s="44">
        <v>4.804569437741697</v>
      </c>
      <c r="AC388" s="44">
        <v>11.156966638954113</v>
      </c>
      <c r="AD388" s="44">
        <v>4.5326967701143834</v>
      </c>
      <c r="AE388" s="44">
        <v>12.200504934190286</v>
      </c>
      <c r="AF388" s="44">
        <v>37.957126461925341</v>
      </c>
      <c r="AG388" s="44">
        <v>14.911728252899239</v>
      </c>
      <c r="AH388" s="44">
        <v>67.780582967723817</v>
      </c>
      <c r="AJ388" s="63" t="s">
        <v>63</v>
      </c>
      <c r="AK388" s="44">
        <v>0</v>
      </c>
      <c r="AL388" s="44">
        <v>0</v>
      </c>
      <c r="AM388" s="44">
        <v>165.13820000000001</v>
      </c>
      <c r="AN388" s="44">
        <v>165.13820000000001</v>
      </c>
      <c r="AO388" s="44">
        <v>0</v>
      </c>
      <c r="AP388" s="44">
        <v>0</v>
      </c>
      <c r="AQ388" s="44">
        <v>0</v>
      </c>
      <c r="AR388" s="44">
        <v>0</v>
      </c>
      <c r="AS388" s="44">
        <v>0</v>
      </c>
      <c r="AT388" s="44">
        <v>0</v>
      </c>
      <c r="AU388" s="44">
        <v>0</v>
      </c>
      <c r="AV388" s="44">
        <v>0</v>
      </c>
      <c r="AW388" s="44">
        <v>0</v>
      </c>
      <c r="AX388" s="44">
        <v>0</v>
      </c>
      <c r="AY388" s="44">
        <v>54.828136000000001</v>
      </c>
      <c r="AZ388" s="44">
        <v>0</v>
      </c>
      <c r="BA388" s="44">
        <v>0</v>
      </c>
      <c r="BB388" s="44">
        <v>0</v>
      </c>
      <c r="BC388" s="44">
        <v>54.828136000000001</v>
      </c>
      <c r="BD388" s="44">
        <v>54.828136000000001</v>
      </c>
      <c r="BE388" s="44">
        <v>0</v>
      </c>
      <c r="BF388" s="44">
        <v>0</v>
      </c>
      <c r="BG388" s="44">
        <v>0</v>
      </c>
      <c r="BH388" s="44">
        <v>54.828136000000001</v>
      </c>
      <c r="BI388" s="44">
        <v>36.432659931900261</v>
      </c>
      <c r="BJ388" s="44">
        <v>0</v>
      </c>
      <c r="BK388" s="44">
        <v>0</v>
      </c>
      <c r="BL388" s="44">
        <v>0</v>
      </c>
      <c r="BM388" s="44">
        <v>36.432659931900261</v>
      </c>
      <c r="BN388" s="44">
        <v>4.5326967701143834</v>
      </c>
      <c r="BO388" s="44">
        <v>14.911728252899239</v>
      </c>
      <c r="BP388" s="44">
        <v>0</v>
      </c>
      <c r="BQ388" s="44">
        <v>0</v>
      </c>
      <c r="BR388" s="44">
        <v>0</v>
      </c>
      <c r="BS388" s="44">
        <v>14.911728252899239</v>
      </c>
      <c r="BT388" s="64">
        <v>2018</v>
      </c>
      <c r="BU388" s="44">
        <v>0</v>
      </c>
      <c r="BV388" s="44">
        <v>0</v>
      </c>
      <c r="BW388" s="44">
        <v>165.13820000000001</v>
      </c>
      <c r="BX388" s="44">
        <v>0</v>
      </c>
      <c r="BY388" s="44">
        <v>0</v>
      </c>
      <c r="BZ388" s="44">
        <v>0</v>
      </c>
      <c r="CA388" s="44">
        <v>0</v>
      </c>
      <c r="CB388" s="44">
        <v>0</v>
      </c>
      <c r="CC388" s="44">
        <v>0</v>
      </c>
      <c r="CD388" s="44">
        <v>0</v>
      </c>
      <c r="CE388" s="44">
        <v>0</v>
      </c>
      <c r="CF388" s="44">
        <v>0</v>
      </c>
      <c r="CG388" s="44">
        <v>54.828136000000001</v>
      </c>
      <c r="CH388" s="44">
        <v>0</v>
      </c>
      <c r="CI388" s="44">
        <v>0</v>
      </c>
      <c r="CJ388" s="44">
        <v>0</v>
      </c>
      <c r="CK388" s="44">
        <v>0</v>
      </c>
      <c r="CL388" s="44">
        <v>0</v>
      </c>
      <c r="CM388" s="44">
        <v>0</v>
      </c>
      <c r="CN388" s="44">
        <v>0</v>
      </c>
      <c r="CO388" s="44">
        <v>0</v>
      </c>
      <c r="CP388" s="44">
        <v>0</v>
      </c>
      <c r="CQ388" s="44">
        <v>0</v>
      </c>
      <c r="CR388" s="44">
        <v>0</v>
      </c>
      <c r="CS388" s="44">
        <v>0</v>
      </c>
      <c r="CT388" s="44">
        <v>0</v>
      </c>
      <c r="CU388" s="44">
        <v>0</v>
      </c>
      <c r="CV388" s="44">
        <v>0</v>
      </c>
      <c r="CW388" s="44">
        <v>0</v>
      </c>
      <c r="CX388" s="44">
        <v>0</v>
      </c>
      <c r="CY388" s="44">
        <v>0</v>
      </c>
      <c r="CZ388" s="44">
        <v>0</v>
      </c>
      <c r="DA388" s="44">
        <v>0</v>
      </c>
      <c r="DB388" s="44">
        <v>0</v>
      </c>
      <c r="DC388" s="44">
        <v>0</v>
      </c>
      <c r="DD388" s="44">
        <v>0</v>
      </c>
      <c r="DE388" s="44">
        <v>0</v>
      </c>
      <c r="DF388" s="44">
        <v>0</v>
      </c>
      <c r="DG388" s="44">
        <v>0</v>
      </c>
      <c r="DH388" s="44">
        <v>0</v>
      </c>
      <c r="DI388" s="44">
        <v>0</v>
      </c>
      <c r="DJ388" s="44">
        <v>0</v>
      </c>
      <c r="DK388" s="44">
        <v>0</v>
      </c>
      <c r="DL388" s="44">
        <v>0</v>
      </c>
      <c r="DM388" s="44">
        <v>0</v>
      </c>
      <c r="DN388" s="44">
        <v>0</v>
      </c>
      <c r="DO388" s="44">
        <v>0</v>
      </c>
      <c r="DP388" s="44">
        <v>0</v>
      </c>
      <c r="DQ388" s="44">
        <v>0</v>
      </c>
      <c r="DR388" s="44">
        <v>0</v>
      </c>
      <c r="DS388" s="44">
        <v>0</v>
      </c>
      <c r="DT388" s="44">
        <v>0</v>
      </c>
      <c r="DU388" s="44">
        <v>14.911728252899239</v>
      </c>
      <c r="DV388" s="44">
        <v>0</v>
      </c>
      <c r="DW388" s="44">
        <v>0</v>
      </c>
      <c r="DX388" s="44">
        <v>0</v>
      </c>
      <c r="DY388" s="44">
        <v>0</v>
      </c>
      <c r="DZ388" s="44">
        <v>0</v>
      </c>
      <c r="EA388" s="44">
        <v>0</v>
      </c>
      <c r="EB388" s="44">
        <v>0</v>
      </c>
    </row>
    <row r="389" spans="2:132" x14ac:dyDescent="0.25">
      <c r="B389" s="41" t="s">
        <v>478</v>
      </c>
      <c r="C389" s="50">
        <v>1</v>
      </c>
      <c r="D389" s="46">
        <v>5</v>
      </c>
      <c r="E389" s="86" t="s">
        <v>52</v>
      </c>
      <c r="F389" s="43">
        <v>2471.8000000000002</v>
      </c>
      <c r="G389" s="43">
        <v>411.83255813953485</v>
      </c>
      <c r="H389" s="44">
        <v>411.83255813953485</v>
      </c>
      <c r="I389" s="44">
        <v>273.65795436821372</v>
      </c>
      <c r="J389" s="44">
        <v>273.65795436821372</v>
      </c>
      <c r="K389" s="44">
        <v>424.1875348837209</v>
      </c>
      <c r="L389" s="44">
        <v>424.1875348837209</v>
      </c>
      <c r="M389" s="44">
        <v>261.18686666666667</v>
      </c>
      <c r="N389" s="44">
        <v>1714.6052666666667</v>
      </c>
      <c r="O389" s="44">
        <v>300.7356666666667</v>
      </c>
      <c r="P389" s="44">
        <v>76.353756279069756</v>
      </c>
      <c r="Q389" s="44">
        <v>76.353756279069756</v>
      </c>
      <c r="R389" s="44">
        <v>50.736184739866815</v>
      </c>
      <c r="S389" s="44">
        <v>50.736184739866815</v>
      </c>
      <c r="T389" s="44">
        <v>237.54501953488372</v>
      </c>
      <c r="U389" s="44">
        <v>237.54501953488372</v>
      </c>
      <c r="V389" s="44">
        <v>157.84590807958568</v>
      </c>
      <c r="W389" s="44">
        <v>157.84590807958568</v>
      </c>
      <c r="X389" s="44">
        <v>93.321257674418604</v>
      </c>
      <c r="Y389" s="44">
        <v>93.321257674418604</v>
      </c>
      <c r="Z389" s="44">
        <v>62.01089245983723</v>
      </c>
      <c r="AA389" s="44">
        <v>62.01089245983723</v>
      </c>
      <c r="AB389" s="44">
        <v>5.1479406267108354</v>
      </c>
      <c r="AC389" s="44">
        <v>10.86252591231041</v>
      </c>
      <c r="AD389" s="44">
        <v>4.8497232459836797</v>
      </c>
      <c r="AE389" s="44">
        <v>20.766098353618791</v>
      </c>
      <c r="AF389" s="44">
        <v>64.605639322369584</v>
      </c>
      <c r="AG389" s="44">
        <v>25.380786876645193</v>
      </c>
      <c r="AH389" s="44">
        <v>115.36721307565996</v>
      </c>
      <c r="AJ389" s="63" t="s">
        <v>63</v>
      </c>
      <c r="AK389" s="44">
        <v>0</v>
      </c>
      <c r="AL389" s="44">
        <v>0</v>
      </c>
      <c r="AM389" s="44">
        <v>300.7356666666667</v>
      </c>
      <c r="AN389" s="44">
        <v>300.7356666666667</v>
      </c>
      <c r="AO389" s="44">
        <v>0</v>
      </c>
      <c r="AP389" s="44">
        <v>0</v>
      </c>
      <c r="AQ389" s="44">
        <v>0</v>
      </c>
      <c r="AR389" s="44">
        <v>0</v>
      </c>
      <c r="AS389" s="44">
        <v>0</v>
      </c>
      <c r="AT389" s="44">
        <v>0</v>
      </c>
      <c r="AU389" s="44">
        <v>0</v>
      </c>
      <c r="AV389" s="44">
        <v>0</v>
      </c>
      <c r="AW389" s="44">
        <v>0</v>
      </c>
      <c r="AX389" s="44">
        <v>0</v>
      </c>
      <c r="AY389" s="44">
        <v>93.321257674418604</v>
      </c>
      <c r="AZ389" s="44">
        <v>0</v>
      </c>
      <c r="BA389" s="44">
        <v>0</v>
      </c>
      <c r="BB389" s="44">
        <v>0</v>
      </c>
      <c r="BC389" s="44">
        <v>93.321257674418604</v>
      </c>
      <c r="BD389" s="44">
        <v>93.321257674418604</v>
      </c>
      <c r="BE389" s="44">
        <v>0</v>
      </c>
      <c r="BF389" s="44">
        <v>0</v>
      </c>
      <c r="BG389" s="44">
        <v>0</v>
      </c>
      <c r="BH389" s="44">
        <v>93.321257674418604</v>
      </c>
      <c r="BI389" s="44">
        <v>62.01089245983723</v>
      </c>
      <c r="BJ389" s="44">
        <v>0</v>
      </c>
      <c r="BK389" s="44">
        <v>0</v>
      </c>
      <c r="BL389" s="44">
        <v>0</v>
      </c>
      <c r="BM389" s="44">
        <v>62.01089245983723</v>
      </c>
      <c r="BN389" s="44">
        <v>4.8497232459836797</v>
      </c>
      <c r="BO389" s="44">
        <v>25.380786876645193</v>
      </c>
      <c r="BP389" s="44">
        <v>0</v>
      </c>
      <c r="BQ389" s="44">
        <v>0</v>
      </c>
      <c r="BR389" s="44">
        <v>0</v>
      </c>
      <c r="BS389" s="44">
        <v>25.380786876645193</v>
      </c>
      <c r="BT389" s="64">
        <v>2018</v>
      </c>
      <c r="BU389" s="44">
        <v>0</v>
      </c>
      <c r="BV389" s="44">
        <v>0</v>
      </c>
      <c r="BW389" s="44">
        <v>300.7356666666667</v>
      </c>
      <c r="BX389" s="44">
        <v>0</v>
      </c>
      <c r="BY389" s="44">
        <v>0</v>
      </c>
      <c r="BZ389" s="44">
        <v>0</v>
      </c>
      <c r="CA389" s="44">
        <v>0</v>
      </c>
      <c r="CB389" s="44">
        <v>0</v>
      </c>
      <c r="CC389" s="44">
        <v>0</v>
      </c>
      <c r="CD389" s="44">
        <v>0</v>
      </c>
      <c r="CE389" s="44">
        <v>0</v>
      </c>
      <c r="CF389" s="44">
        <v>0</v>
      </c>
      <c r="CG389" s="44">
        <v>93.321257674418604</v>
      </c>
      <c r="CH389" s="44">
        <v>0</v>
      </c>
      <c r="CI389" s="44">
        <v>0</v>
      </c>
      <c r="CJ389" s="44">
        <v>0</v>
      </c>
      <c r="CK389" s="44">
        <v>0</v>
      </c>
      <c r="CL389" s="44">
        <v>0</v>
      </c>
      <c r="CM389" s="44">
        <v>0</v>
      </c>
      <c r="CN389" s="44">
        <v>0</v>
      </c>
      <c r="CO389" s="44">
        <v>0</v>
      </c>
      <c r="CP389" s="44">
        <v>0</v>
      </c>
      <c r="CQ389" s="44">
        <v>0</v>
      </c>
      <c r="CR389" s="44">
        <v>0</v>
      </c>
      <c r="CS389" s="44">
        <v>0</v>
      </c>
      <c r="CT389" s="44">
        <v>0</v>
      </c>
      <c r="CU389" s="44">
        <v>0</v>
      </c>
      <c r="CV389" s="44">
        <v>0</v>
      </c>
      <c r="CW389" s="44">
        <v>0</v>
      </c>
      <c r="CX389" s="44">
        <v>0</v>
      </c>
      <c r="CY389" s="44">
        <v>0</v>
      </c>
      <c r="CZ389" s="44">
        <v>0</v>
      </c>
      <c r="DA389" s="44">
        <v>0</v>
      </c>
      <c r="DB389" s="44">
        <v>0</v>
      </c>
      <c r="DC389" s="44">
        <v>0</v>
      </c>
      <c r="DD389" s="44">
        <v>0</v>
      </c>
      <c r="DE389" s="44">
        <v>0</v>
      </c>
      <c r="DF389" s="44">
        <v>0</v>
      </c>
      <c r="DG389" s="44">
        <v>0</v>
      </c>
      <c r="DH389" s="44">
        <v>0</v>
      </c>
      <c r="DI389" s="44">
        <v>0</v>
      </c>
      <c r="DJ389" s="44">
        <v>0</v>
      </c>
      <c r="DK389" s="44">
        <v>0</v>
      </c>
      <c r="DL389" s="44">
        <v>0</v>
      </c>
      <c r="DM389" s="44">
        <v>0</v>
      </c>
      <c r="DN389" s="44">
        <v>0</v>
      </c>
      <c r="DO389" s="44">
        <v>0</v>
      </c>
      <c r="DP389" s="44">
        <v>0</v>
      </c>
      <c r="DQ389" s="44">
        <v>0</v>
      </c>
      <c r="DR389" s="44">
        <v>0</v>
      </c>
      <c r="DS389" s="44">
        <v>0</v>
      </c>
      <c r="DT389" s="44">
        <v>0</v>
      </c>
      <c r="DU389" s="44">
        <v>25.380786876645193</v>
      </c>
      <c r="DV389" s="44">
        <v>0</v>
      </c>
      <c r="DW389" s="44">
        <v>0</v>
      </c>
      <c r="DX389" s="44">
        <v>0</v>
      </c>
      <c r="DY389" s="44">
        <v>0</v>
      </c>
      <c r="DZ389" s="44">
        <v>0</v>
      </c>
      <c r="EA389" s="44">
        <v>0</v>
      </c>
      <c r="EB389" s="44">
        <v>0</v>
      </c>
    </row>
    <row r="390" spans="2:132" x14ac:dyDescent="0.25">
      <c r="B390" s="41" t="s">
        <v>479</v>
      </c>
      <c r="C390" s="47" t="s">
        <v>101</v>
      </c>
      <c r="D390" s="46">
        <v>5</v>
      </c>
      <c r="E390" s="86" t="s">
        <v>52</v>
      </c>
      <c r="F390" s="43">
        <v>2501.08</v>
      </c>
      <c r="G390" s="43">
        <v>523.93917441860458</v>
      </c>
      <c r="H390" s="44">
        <v>523.93917441860458</v>
      </c>
      <c r="I390" s="44">
        <v>348.15149956207875</v>
      </c>
      <c r="J390" s="44">
        <v>348.15149956207875</v>
      </c>
      <c r="K390" s="44">
        <v>539.65734965116269</v>
      </c>
      <c r="L390" s="44">
        <v>539.65734965116269</v>
      </c>
      <c r="M390" s="44">
        <v>245.10584</v>
      </c>
      <c r="N390" s="44">
        <v>1770.7646399999999</v>
      </c>
      <c r="O390" s="44">
        <v>282.62203999999997</v>
      </c>
      <c r="P390" s="44">
        <v>107.93146993023254</v>
      </c>
      <c r="Q390" s="44">
        <v>107.93146993023254</v>
      </c>
      <c r="R390" s="44">
        <v>71.719208909788222</v>
      </c>
      <c r="S390" s="44">
        <v>71.719208909788222</v>
      </c>
      <c r="T390" s="44">
        <v>323.79440979069761</v>
      </c>
      <c r="U390" s="44">
        <v>323.79440979069761</v>
      </c>
      <c r="V390" s="44">
        <v>215.15762672936467</v>
      </c>
      <c r="W390" s="44">
        <v>215.15762672936467</v>
      </c>
      <c r="X390" s="44">
        <v>134.91433741279067</v>
      </c>
      <c r="Y390" s="44">
        <v>134.91433741279067</v>
      </c>
      <c r="Z390" s="44">
        <v>89.649011137235277</v>
      </c>
      <c r="AA390" s="44">
        <v>89.649011137235277</v>
      </c>
      <c r="AB390" s="44">
        <v>3.4175759008762299</v>
      </c>
      <c r="AC390" s="44">
        <v>8.2300807408856134</v>
      </c>
      <c r="AD390" s="44">
        <v>3.1525394024409299</v>
      </c>
      <c r="AE390" s="44">
        <v>29.354358308580711</v>
      </c>
      <c r="AF390" s="44">
        <v>88.063074925742129</v>
      </c>
      <c r="AG390" s="44">
        <v>36.692947885725886</v>
      </c>
      <c r="AH390" s="44">
        <v>146.77179154290354</v>
      </c>
      <c r="AJ390" s="63" t="s">
        <v>63</v>
      </c>
      <c r="AK390" s="44">
        <v>0</v>
      </c>
      <c r="AL390" s="44">
        <v>0</v>
      </c>
      <c r="AM390" s="44">
        <v>282.62203999999997</v>
      </c>
      <c r="AN390" s="44">
        <v>282.62203999999997</v>
      </c>
      <c r="AO390" s="44">
        <v>0</v>
      </c>
      <c r="AP390" s="44">
        <v>0</v>
      </c>
      <c r="AQ390" s="44">
        <v>0</v>
      </c>
      <c r="AR390" s="44">
        <v>0</v>
      </c>
      <c r="AS390" s="44">
        <v>0</v>
      </c>
      <c r="AT390" s="44">
        <v>0</v>
      </c>
      <c r="AU390" s="44">
        <v>0</v>
      </c>
      <c r="AV390" s="44">
        <v>0</v>
      </c>
      <c r="AW390" s="44">
        <v>0</v>
      </c>
      <c r="AX390" s="44">
        <v>0</v>
      </c>
      <c r="AY390" s="44">
        <v>134.91433741279067</v>
      </c>
      <c r="AZ390" s="44">
        <v>0</v>
      </c>
      <c r="BA390" s="44">
        <v>0</v>
      </c>
      <c r="BB390" s="44">
        <v>0</v>
      </c>
      <c r="BC390" s="44">
        <v>134.91433741279067</v>
      </c>
      <c r="BD390" s="44">
        <v>134.91433741279067</v>
      </c>
      <c r="BE390" s="44">
        <v>0</v>
      </c>
      <c r="BF390" s="44">
        <v>0</v>
      </c>
      <c r="BG390" s="44">
        <v>0</v>
      </c>
      <c r="BH390" s="44">
        <v>134.91433741279067</v>
      </c>
      <c r="BI390" s="44">
        <v>89.649011137235277</v>
      </c>
      <c r="BJ390" s="44">
        <v>0</v>
      </c>
      <c r="BK390" s="44">
        <v>0</v>
      </c>
      <c r="BL390" s="44">
        <v>0</v>
      </c>
      <c r="BM390" s="44">
        <v>89.649011137235277</v>
      </c>
      <c r="BN390" s="44">
        <v>3.1525394024409299</v>
      </c>
      <c r="BO390" s="44">
        <v>36.692947885725886</v>
      </c>
      <c r="BP390" s="44">
        <v>0</v>
      </c>
      <c r="BQ390" s="44">
        <v>0</v>
      </c>
      <c r="BR390" s="44">
        <v>0</v>
      </c>
      <c r="BS390" s="44">
        <v>36.692947885725886</v>
      </c>
      <c r="BT390" s="64">
        <v>2018</v>
      </c>
      <c r="BU390" s="44">
        <v>0</v>
      </c>
      <c r="BV390" s="44">
        <v>0</v>
      </c>
      <c r="BW390" s="44">
        <v>282.62203999999997</v>
      </c>
      <c r="BX390" s="44">
        <v>0</v>
      </c>
      <c r="BY390" s="44">
        <v>0</v>
      </c>
      <c r="BZ390" s="44">
        <v>0</v>
      </c>
      <c r="CA390" s="44">
        <v>0</v>
      </c>
      <c r="CB390" s="44">
        <v>0</v>
      </c>
      <c r="CC390" s="44">
        <v>0</v>
      </c>
      <c r="CD390" s="44">
        <v>0</v>
      </c>
      <c r="CE390" s="44">
        <v>0</v>
      </c>
      <c r="CF390" s="44">
        <v>0</v>
      </c>
      <c r="CG390" s="44">
        <v>134.91433741279067</v>
      </c>
      <c r="CH390" s="44">
        <v>0</v>
      </c>
      <c r="CI390" s="44">
        <v>0</v>
      </c>
      <c r="CJ390" s="44">
        <v>0</v>
      </c>
      <c r="CK390" s="44">
        <v>0</v>
      </c>
      <c r="CL390" s="44">
        <v>0</v>
      </c>
      <c r="CM390" s="44">
        <v>0</v>
      </c>
      <c r="CN390" s="44">
        <v>0</v>
      </c>
      <c r="CO390" s="44">
        <v>0</v>
      </c>
      <c r="CP390" s="44">
        <v>0</v>
      </c>
      <c r="CQ390" s="44">
        <v>0</v>
      </c>
      <c r="CR390" s="44">
        <v>0</v>
      </c>
      <c r="CS390" s="44">
        <v>0</v>
      </c>
      <c r="CT390" s="44">
        <v>0</v>
      </c>
      <c r="CU390" s="44">
        <v>0</v>
      </c>
      <c r="CV390" s="44">
        <v>0</v>
      </c>
      <c r="CW390" s="44">
        <v>0</v>
      </c>
      <c r="CX390" s="44">
        <v>0</v>
      </c>
      <c r="CY390" s="44">
        <v>0</v>
      </c>
      <c r="CZ390" s="44">
        <v>0</v>
      </c>
      <c r="DA390" s="44">
        <v>0</v>
      </c>
      <c r="DB390" s="44">
        <v>0</v>
      </c>
      <c r="DC390" s="44">
        <v>0</v>
      </c>
      <c r="DD390" s="44">
        <v>0</v>
      </c>
      <c r="DE390" s="44">
        <v>0</v>
      </c>
      <c r="DF390" s="44">
        <v>0</v>
      </c>
      <c r="DG390" s="44">
        <v>0</v>
      </c>
      <c r="DH390" s="44">
        <v>0</v>
      </c>
      <c r="DI390" s="44">
        <v>0</v>
      </c>
      <c r="DJ390" s="44">
        <v>0</v>
      </c>
      <c r="DK390" s="44">
        <v>0</v>
      </c>
      <c r="DL390" s="44">
        <v>0</v>
      </c>
      <c r="DM390" s="44">
        <v>0</v>
      </c>
      <c r="DN390" s="44">
        <v>0</v>
      </c>
      <c r="DO390" s="44">
        <v>0</v>
      </c>
      <c r="DP390" s="44">
        <v>0</v>
      </c>
      <c r="DQ390" s="44">
        <v>0</v>
      </c>
      <c r="DR390" s="44">
        <v>0</v>
      </c>
      <c r="DS390" s="44">
        <v>0</v>
      </c>
      <c r="DT390" s="44">
        <v>0</v>
      </c>
      <c r="DU390" s="44">
        <v>36.692947885725886</v>
      </c>
      <c r="DV390" s="44">
        <v>0</v>
      </c>
      <c r="DW390" s="44">
        <v>0</v>
      </c>
      <c r="DX390" s="44">
        <v>0</v>
      </c>
      <c r="DY390" s="44">
        <v>0</v>
      </c>
      <c r="DZ390" s="44">
        <v>0</v>
      </c>
      <c r="EA390" s="44">
        <v>0</v>
      </c>
      <c r="EB390" s="44">
        <v>0</v>
      </c>
    </row>
    <row r="391" spans="2:132" x14ac:dyDescent="0.25">
      <c r="B391" s="41" t="s">
        <v>480</v>
      </c>
      <c r="C391" s="47" t="s">
        <v>101</v>
      </c>
      <c r="D391" s="46">
        <v>5</v>
      </c>
      <c r="E391" s="86" t="s">
        <v>52</v>
      </c>
      <c r="F391" s="43">
        <v>2522.9</v>
      </c>
      <c r="G391" s="43">
        <v>528.51233720930236</v>
      </c>
      <c r="H391" s="44">
        <v>528.51233720930236</v>
      </c>
      <c r="I391" s="44">
        <v>351.19031315163272</v>
      </c>
      <c r="J391" s="44">
        <v>351.19031315163272</v>
      </c>
      <c r="K391" s="44">
        <v>544.36770732558148</v>
      </c>
      <c r="L391" s="44">
        <v>544.36770732558148</v>
      </c>
      <c r="M391" s="44">
        <v>247.24420000000001</v>
      </c>
      <c r="N391" s="44">
        <v>1786.2131999999999</v>
      </c>
      <c r="O391" s="44">
        <v>285.08769999999998</v>
      </c>
      <c r="P391" s="44">
        <v>108.8735414651163</v>
      </c>
      <c r="Q391" s="44">
        <v>108.8735414651163</v>
      </c>
      <c r="R391" s="44">
        <v>72.345204509236353</v>
      </c>
      <c r="S391" s="44">
        <v>72.345204509236353</v>
      </c>
      <c r="T391" s="44">
        <v>326.6206243953489</v>
      </c>
      <c r="U391" s="44">
        <v>326.6206243953489</v>
      </c>
      <c r="V391" s="44">
        <v>217.03561352770905</v>
      </c>
      <c r="W391" s="44">
        <v>217.03561352770905</v>
      </c>
      <c r="X391" s="44">
        <v>136.09192683139537</v>
      </c>
      <c r="Y391" s="44">
        <v>136.09192683139537</v>
      </c>
      <c r="Z391" s="44">
        <v>90.431505636545438</v>
      </c>
      <c r="AA391" s="44">
        <v>90.431505636545438</v>
      </c>
      <c r="AB391" s="44">
        <v>3.4175616984873436</v>
      </c>
      <c r="AC391" s="44">
        <v>8.2300465392144186</v>
      </c>
      <c r="AD391" s="44">
        <v>3.1525263014617941</v>
      </c>
      <c r="AE391" s="44">
        <v>29.61057556759857</v>
      </c>
      <c r="AF391" s="44">
        <v>88.831726702795706</v>
      </c>
      <c r="AG391" s="44">
        <v>37.01321945949821</v>
      </c>
      <c r="AH391" s="44">
        <v>148.05287783799284</v>
      </c>
      <c r="AJ391" s="63" t="s">
        <v>63</v>
      </c>
      <c r="AK391" s="44">
        <v>0</v>
      </c>
      <c r="AL391" s="44">
        <v>0</v>
      </c>
      <c r="AM391" s="44">
        <v>285.08769999999998</v>
      </c>
      <c r="AN391" s="44">
        <v>285.08769999999998</v>
      </c>
      <c r="AO391" s="44">
        <v>0</v>
      </c>
      <c r="AP391" s="44">
        <v>0</v>
      </c>
      <c r="AQ391" s="44">
        <v>0</v>
      </c>
      <c r="AR391" s="44">
        <v>0</v>
      </c>
      <c r="AS391" s="44">
        <v>0</v>
      </c>
      <c r="AT391" s="44">
        <v>0</v>
      </c>
      <c r="AU391" s="44">
        <v>0</v>
      </c>
      <c r="AV391" s="44">
        <v>0</v>
      </c>
      <c r="AW391" s="44">
        <v>0</v>
      </c>
      <c r="AX391" s="44">
        <v>0</v>
      </c>
      <c r="AY391" s="44">
        <v>136.09192683139537</v>
      </c>
      <c r="AZ391" s="44">
        <v>0</v>
      </c>
      <c r="BA391" s="44">
        <v>0</v>
      </c>
      <c r="BB391" s="44">
        <v>0</v>
      </c>
      <c r="BC391" s="44">
        <v>136.09192683139537</v>
      </c>
      <c r="BD391" s="44">
        <v>136.09192683139537</v>
      </c>
      <c r="BE391" s="44">
        <v>0</v>
      </c>
      <c r="BF391" s="44">
        <v>0</v>
      </c>
      <c r="BG391" s="44">
        <v>0</v>
      </c>
      <c r="BH391" s="44">
        <v>136.09192683139537</v>
      </c>
      <c r="BI391" s="44">
        <v>90.431505636545438</v>
      </c>
      <c r="BJ391" s="44">
        <v>0</v>
      </c>
      <c r="BK391" s="44">
        <v>0</v>
      </c>
      <c r="BL391" s="44">
        <v>0</v>
      </c>
      <c r="BM391" s="44">
        <v>90.431505636545438</v>
      </c>
      <c r="BN391" s="44">
        <v>3.1525263014617941</v>
      </c>
      <c r="BO391" s="44">
        <v>37.01321945949821</v>
      </c>
      <c r="BP391" s="44">
        <v>0</v>
      </c>
      <c r="BQ391" s="44">
        <v>0</v>
      </c>
      <c r="BR391" s="44">
        <v>0</v>
      </c>
      <c r="BS391" s="44">
        <v>37.01321945949821</v>
      </c>
      <c r="BT391" s="64">
        <v>2018</v>
      </c>
      <c r="BU391" s="44">
        <v>0</v>
      </c>
      <c r="BV391" s="44">
        <v>0</v>
      </c>
      <c r="BW391" s="44">
        <v>285.08769999999998</v>
      </c>
      <c r="BX391" s="44">
        <v>0</v>
      </c>
      <c r="BY391" s="44">
        <v>0</v>
      </c>
      <c r="BZ391" s="44">
        <v>0</v>
      </c>
      <c r="CA391" s="44">
        <v>0</v>
      </c>
      <c r="CB391" s="44">
        <v>0</v>
      </c>
      <c r="CC391" s="44">
        <v>0</v>
      </c>
      <c r="CD391" s="44">
        <v>0</v>
      </c>
      <c r="CE391" s="44">
        <v>0</v>
      </c>
      <c r="CF391" s="44">
        <v>0</v>
      </c>
      <c r="CG391" s="44">
        <v>136.09192683139537</v>
      </c>
      <c r="CH391" s="44">
        <v>0</v>
      </c>
      <c r="CI391" s="44">
        <v>0</v>
      </c>
      <c r="CJ391" s="44">
        <v>0</v>
      </c>
      <c r="CK391" s="44">
        <v>0</v>
      </c>
      <c r="CL391" s="44">
        <v>0</v>
      </c>
      <c r="CM391" s="44">
        <v>0</v>
      </c>
      <c r="CN391" s="44">
        <v>0</v>
      </c>
      <c r="CO391" s="44">
        <v>0</v>
      </c>
      <c r="CP391" s="44">
        <v>0</v>
      </c>
      <c r="CQ391" s="44">
        <v>0</v>
      </c>
      <c r="CR391" s="44">
        <v>0</v>
      </c>
      <c r="CS391" s="44">
        <v>0</v>
      </c>
      <c r="CT391" s="44">
        <v>0</v>
      </c>
      <c r="CU391" s="44">
        <v>0</v>
      </c>
      <c r="CV391" s="44">
        <v>0</v>
      </c>
      <c r="CW391" s="44">
        <v>0</v>
      </c>
      <c r="CX391" s="44">
        <v>0</v>
      </c>
      <c r="CY391" s="44">
        <v>0</v>
      </c>
      <c r="CZ391" s="44">
        <v>0</v>
      </c>
      <c r="DA391" s="44">
        <v>0</v>
      </c>
      <c r="DB391" s="44">
        <v>0</v>
      </c>
      <c r="DC391" s="44">
        <v>0</v>
      </c>
      <c r="DD391" s="44">
        <v>0</v>
      </c>
      <c r="DE391" s="44">
        <v>0</v>
      </c>
      <c r="DF391" s="44">
        <v>0</v>
      </c>
      <c r="DG391" s="44">
        <v>0</v>
      </c>
      <c r="DH391" s="44">
        <v>0</v>
      </c>
      <c r="DI391" s="44">
        <v>0</v>
      </c>
      <c r="DJ391" s="44">
        <v>0</v>
      </c>
      <c r="DK391" s="44">
        <v>0</v>
      </c>
      <c r="DL391" s="44">
        <v>0</v>
      </c>
      <c r="DM391" s="44">
        <v>0</v>
      </c>
      <c r="DN391" s="44">
        <v>0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37.01321945949821</v>
      </c>
      <c r="DV391" s="44">
        <v>0</v>
      </c>
      <c r="DW391" s="44">
        <v>0</v>
      </c>
      <c r="DX391" s="44">
        <v>0</v>
      </c>
      <c r="DY391" s="44">
        <v>0</v>
      </c>
      <c r="DZ391" s="44">
        <v>0</v>
      </c>
      <c r="EA391" s="44">
        <v>0</v>
      </c>
      <c r="EB391" s="44">
        <v>0</v>
      </c>
    </row>
    <row r="392" spans="2:132" x14ac:dyDescent="0.25">
      <c r="B392" s="41" t="s">
        <v>481</v>
      </c>
      <c r="C392" s="47" t="s">
        <v>101</v>
      </c>
      <c r="D392" s="46">
        <v>5</v>
      </c>
      <c r="E392" s="86" t="s">
        <v>52</v>
      </c>
      <c r="F392" s="43">
        <v>2706.4</v>
      </c>
      <c r="G392" s="43">
        <v>325.06410465116278</v>
      </c>
      <c r="H392" s="44">
        <v>325.06410465116278</v>
      </c>
      <c r="I392" s="44">
        <v>216.00132422563937</v>
      </c>
      <c r="J392" s="44">
        <v>216.00132422563937</v>
      </c>
      <c r="K392" s="44">
        <v>360.82115616279071</v>
      </c>
      <c r="L392" s="44">
        <v>360.82115616279071</v>
      </c>
      <c r="M392" s="44">
        <v>265.22720000000004</v>
      </c>
      <c r="N392" s="44">
        <v>1916.1312</v>
      </c>
      <c r="O392" s="44">
        <v>305.82319999999999</v>
      </c>
      <c r="P392" s="44">
        <v>64.947808109302329</v>
      </c>
      <c r="Q392" s="44">
        <v>64.947808109302329</v>
      </c>
      <c r="R392" s="44">
        <v>43.15706458028275</v>
      </c>
      <c r="S392" s="44">
        <v>43.15706458028275</v>
      </c>
      <c r="T392" s="44">
        <v>202.05984745116282</v>
      </c>
      <c r="U392" s="44">
        <v>202.05984745116282</v>
      </c>
      <c r="V392" s="44">
        <v>134.26642313865747</v>
      </c>
      <c r="W392" s="44">
        <v>134.26642313865747</v>
      </c>
      <c r="X392" s="44">
        <v>79.380654355813959</v>
      </c>
      <c r="Y392" s="44">
        <v>79.380654355813959</v>
      </c>
      <c r="Z392" s="44">
        <v>52.747523375901139</v>
      </c>
      <c r="AA392" s="44">
        <v>52.747523375901139</v>
      </c>
      <c r="AB392" s="44">
        <v>6.1456265058670114</v>
      </c>
      <c r="AC392" s="44">
        <v>14.271112279659105</v>
      </c>
      <c r="AD392" s="44">
        <v>5.7978684197279682</v>
      </c>
      <c r="AE392" s="44">
        <v>17.663997644336511</v>
      </c>
      <c r="AF392" s="44">
        <v>54.954659337935816</v>
      </c>
      <c r="AG392" s="44">
        <v>21.589330454189071</v>
      </c>
      <c r="AH392" s="44">
        <v>98.133320246313943</v>
      </c>
      <c r="AJ392" s="63" t="s">
        <v>63</v>
      </c>
      <c r="AK392" s="44">
        <v>0</v>
      </c>
      <c r="AL392" s="44">
        <v>0</v>
      </c>
      <c r="AM392" s="44">
        <v>305.82319999999999</v>
      </c>
      <c r="AN392" s="44">
        <v>305.82319999999999</v>
      </c>
      <c r="AO392" s="44">
        <v>0</v>
      </c>
      <c r="AP392" s="44">
        <v>0</v>
      </c>
      <c r="AQ392" s="44">
        <v>0</v>
      </c>
      <c r="AR392" s="44">
        <v>0</v>
      </c>
      <c r="AS392" s="44">
        <v>0</v>
      </c>
      <c r="AT392" s="44">
        <v>0</v>
      </c>
      <c r="AU392" s="44">
        <v>0</v>
      </c>
      <c r="AV392" s="44">
        <v>0</v>
      </c>
      <c r="AW392" s="44">
        <v>0</v>
      </c>
      <c r="AX392" s="44">
        <v>0</v>
      </c>
      <c r="AY392" s="44">
        <v>79.380654355813959</v>
      </c>
      <c r="AZ392" s="44">
        <v>0</v>
      </c>
      <c r="BA392" s="44">
        <v>0</v>
      </c>
      <c r="BB392" s="44">
        <v>0</v>
      </c>
      <c r="BC392" s="44">
        <v>79.380654355813959</v>
      </c>
      <c r="BD392" s="44">
        <v>79.380654355813959</v>
      </c>
      <c r="BE392" s="44">
        <v>0</v>
      </c>
      <c r="BF392" s="44">
        <v>0</v>
      </c>
      <c r="BG392" s="44">
        <v>0</v>
      </c>
      <c r="BH392" s="44">
        <v>79.380654355813959</v>
      </c>
      <c r="BI392" s="44">
        <v>52.747523375901139</v>
      </c>
      <c r="BJ392" s="44">
        <v>0</v>
      </c>
      <c r="BK392" s="44">
        <v>0</v>
      </c>
      <c r="BL392" s="44">
        <v>0</v>
      </c>
      <c r="BM392" s="44">
        <v>52.747523375901139</v>
      </c>
      <c r="BN392" s="44">
        <v>5.7978684197279682</v>
      </c>
      <c r="BO392" s="44">
        <v>21.589330454189071</v>
      </c>
      <c r="BP392" s="44">
        <v>0</v>
      </c>
      <c r="BQ392" s="44">
        <v>0</v>
      </c>
      <c r="BR392" s="44">
        <v>0</v>
      </c>
      <c r="BS392" s="44">
        <v>21.589330454189071</v>
      </c>
      <c r="BT392" s="64">
        <v>2018</v>
      </c>
      <c r="BU392" s="44">
        <v>0</v>
      </c>
      <c r="BV392" s="44">
        <v>0</v>
      </c>
      <c r="BW392" s="44">
        <v>305.82319999999999</v>
      </c>
      <c r="BX392" s="44">
        <v>0</v>
      </c>
      <c r="BY392" s="44">
        <v>0</v>
      </c>
      <c r="BZ392" s="44">
        <v>0</v>
      </c>
      <c r="CA392" s="44">
        <v>0</v>
      </c>
      <c r="CB392" s="44">
        <v>0</v>
      </c>
      <c r="CC392" s="44">
        <v>0</v>
      </c>
      <c r="CD392" s="44">
        <v>0</v>
      </c>
      <c r="CE392" s="44">
        <v>0</v>
      </c>
      <c r="CF392" s="44">
        <v>0</v>
      </c>
      <c r="CG392" s="44">
        <v>79.380654355813959</v>
      </c>
      <c r="CH392" s="44">
        <v>0</v>
      </c>
      <c r="CI392" s="44">
        <v>0</v>
      </c>
      <c r="CJ392" s="44">
        <v>0</v>
      </c>
      <c r="CK392" s="44">
        <v>0</v>
      </c>
      <c r="CL392" s="44">
        <v>0</v>
      </c>
      <c r="CM392" s="44">
        <v>0</v>
      </c>
      <c r="CN392" s="44">
        <v>0</v>
      </c>
      <c r="CO392" s="44">
        <v>0</v>
      </c>
      <c r="CP392" s="44">
        <v>0</v>
      </c>
      <c r="CQ392" s="44">
        <v>0</v>
      </c>
      <c r="CR392" s="44">
        <v>0</v>
      </c>
      <c r="CS392" s="44">
        <v>0</v>
      </c>
      <c r="CT392" s="44">
        <v>0</v>
      </c>
      <c r="CU392" s="44">
        <v>0</v>
      </c>
      <c r="CV392" s="44">
        <v>0</v>
      </c>
      <c r="CW392" s="44">
        <v>0</v>
      </c>
      <c r="CX392" s="44">
        <v>0</v>
      </c>
      <c r="CY392" s="44">
        <v>0</v>
      </c>
      <c r="CZ392" s="44">
        <v>0</v>
      </c>
      <c r="DA392" s="44">
        <v>0</v>
      </c>
      <c r="DB392" s="44">
        <v>0</v>
      </c>
      <c r="DC392" s="44">
        <v>0</v>
      </c>
      <c r="DD392" s="44">
        <v>0</v>
      </c>
      <c r="DE392" s="44">
        <v>0</v>
      </c>
      <c r="DF392" s="44">
        <v>0</v>
      </c>
      <c r="DG392" s="44">
        <v>0</v>
      </c>
      <c r="DH392" s="44">
        <v>0</v>
      </c>
      <c r="DI392" s="44">
        <v>0</v>
      </c>
      <c r="DJ392" s="44">
        <v>0</v>
      </c>
      <c r="DK392" s="44">
        <v>0</v>
      </c>
      <c r="DL392" s="44">
        <v>0</v>
      </c>
      <c r="DM392" s="44">
        <v>0</v>
      </c>
      <c r="DN392" s="44">
        <v>0</v>
      </c>
      <c r="DO392" s="44">
        <v>0</v>
      </c>
      <c r="DP392" s="44">
        <v>0</v>
      </c>
      <c r="DQ392" s="44">
        <v>0</v>
      </c>
      <c r="DR392" s="44">
        <v>0</v>
      </c>
      <c r="DS392" s="44">
        <v>0</v>
      </c>
      <c r="DT392" s="44">
        <v>0</v>
      </c>
      <c r="DU392" s="44">
        <v>21.589330454189071</v>
      </c>
      <c r="DV392" s="44">
        <v>0</v>
      </c>
      <c r="DW392" s="44">
        <v>0</v>
      </c>
      <c r="DX392" s="44">
        <v>0</v>
      </c>
      <c r="DY392" s="44">
        <v>0</v>
      </c>
      <c r="DZ392" s="44">
        <v>0</v>
      </c>
      <c r="EA392" s="44">
        <v>0</v>
      </c>
      <c r="EB392" s="44">
        <v>0</v>
      </c>
    </row>
    <row r="393" spans="2:132" x14ac:dyDescent="0.25">
      <c r="B393" s="41" t="s">
        <v>482</v>
      </c>
      <c r="C393" s="47" t="s">
        <v>101</v>
      </c>
      <c r="D393" s="46">
        <v>5</v>
      </c>
      <c r="E393" s="86" t="s">
        <v>52</v>
      </c>
      <c r="F393" s="43">
        <v>2475.3000000000002</v>
      </c>
      <c r="G393" s="43">
        <v>405.02244186046511</v>
      </c>
      <c r="H393" s="44">
        <v>405.02244186046511</v>
      </c>
      <c r="I393" s="44">
        <v>269.13271115199262</v>
      </c>
      <c r="J393" s="44">
        <v>269.13271115199262</v>
      </c>
      <c r="K393" s="44">
        <v>417.17311511627906</v>
      </c>
      <c r="L393" s="44">
        <v>417.17311511627906</v>
      </c>
      <c r="M393" s="44">
        <v>242.57940000000002</v>
      </c>
      <c r="N393" s="44">
        <v>1752.5124000000001</v>
      </c>
      <c r="O393" s="44">
        <v>279.70890000000003</v>
      </c>
      <c r="P393" s="44">
        <v>75.091160720930233</v>
      </c>
      <c r="Q393" s="44">
        <v>75.091160720930233</v>
      </c>
      <c r="R393" s="44">
        <v>49.897204647579436</v>
      </c>
      <c r="S393" s="44">
        <v>49.897204647579436</v>
      </c>
      <c r="T393" s="44">
        <v>233.61694446511629</v>
      </c>
      <c r="U393" s="44">
        <v>233.61694446511629</v>
      </c>
      <c r="V393" s="44">
        <v>155.23574779246937</v>
      </c>
      <c r="W393" s="44">
        <v>155.23574779246937</v>
      </c>
      <c r="X393" s="44">
        <v>91.778085325581401</v>
      </c>
      <c r="Y393" s="44">
        <v>91.778085325581401</v>
      </c>
      <c r="Z393" s="44">
        <v>60.985472347041537</v>
      </c>
      <c r="AA393" s="44">
        <v>60.985472347041537</v>
      </c>
      <c r="AB393" s="44">
        <v>4.8615829626794094</v>
      </c>
      <c r="AC393" s="44">
        <v>11.289361019749705</v>
      </c>
      <c r="AD393" s="44">
        <v>4.5864841122866036</v>
      </c>
      <c r="AE393" s="44">
        <v>20.422707473865113</v>
      </c>
      <c r="AF393" s="44">
        <v>63.537312140913691</v>
      </c>
      <c r="AG393" s="44">
        <v>24.961086912501809</v>
      </c>
      <c r="AH393" s="44">
        <v>113.4594859659173</v>
      </c>
      <c r="AJ393" s="63" t="s">
        <v>63</v>
      </c>
      <c r="AK393" s="44">
        <v>0</v>
      </c>
      <c r="AL393" s="44">
        <v>0</v>
      </c>
      <c r="AM393" s="44">
        <v>279.70890000000003</v>
      </c>
      <c r="AN393" s="44">
        <v>279.70890000000003</v>
      </c>
      <c r="AO393" s="44">
        <v>0</v>
      </c>
      <c r="AP393" s="44">
        <v>0</v>
      </c>
      <c r="AQ393" s="44">
        <v>0</v>
      </c>
      <c r="AR393" s="44">
        <v>0</v>
      </c>
      <c r="AS393" s="44">
        <v>0</v>
      </c>
      <c r="AT393" s="44">
        <v>0</v>
      </c>
      <c r="AU393" s="44">
        <v>0</v>
      </c>
      <c r="AV393" s="44">
        <v>0</v>
      </c>
      <c r="AW393" s="44">
        <v>0</v>
      </c>
      <c r="AX393" s="44">
        <v>0</v>
      </c>
      <c r="AY393" s="44">
        <v>91.778085325581401</v>
      </c>
      <c r="AZ393" s="44">
        <v>0</v>
      </c>
      <c r="BA393" s="44">
        <v>0</v>
      </c>
      <c r="BB393" s="44">
        <v>0</v>
      </c>
      <c r="BC393" s="44">
        <v>91.778085325581401</v>
      </c>
      <c r="BD393" s="44">
        <v>91.778085325581401</v>
      </c>
      <c r="BE393" s="44">
        <v>0</v>
      </c>
      <c r="BF393" s="44">
        <v>0</v>
      </c>
      <c r="BG393" s="44">
        <v>0</v>
      </c>
      <c r="BH393" s="44">
        <v>91.778085325581401</v>
      </c>
      <c r="BI393" s="44">
        <v>60.985472347041537</v>
      </c>
      <c r="BJ393" s="44">
        <v>0</v>
      </c>
      <c r="BK393" s="44">
        <v>0</v>
      </c>
      <c r="BL393" s="44">
        <v>0</v>
      </c>
      <c r="BM393" s="44">
        <v>60.985472347041537</v>
      </c>
      <c r="BN393" s="44">
        <v>4.5864841122866036</v>
      </c>
      <c r="BO393" s="44">
        <v>24.961086912501809</v>
      </c>
      <c r="BP393" s="44">
        <v>0</v>
      </c>
      <c r="BQ393" s="44">
        <v>0</v>
      </c>
      <c r="BR393" s="44">
        <v>0</v>
      </c>
      <c r="BS393" s="44">
        <v>24.961086912501809</v>
      </c>
      <c r="BT393" s="64">
        <v>2018</v>
      </c>
      <c r="BU393" s="44">
        <v>0</v>
      </c>
      <c r="BV393" s="44">
        <v>0</v>
      </c>
      <c r="BW393" s="44">
        <v>279.70890000000003</v>
      </c>
      <c r="BX393" s="44">
        <v>0</v>
      </c>
      <c r="BY393" s="44">
        <v>0</v>
      </c>
      <c r="BZ393" s="44">
        <v>0</v>
      </c>
      <c r="CA393" s="44">
        <v>0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91.778085325581401</v>
      </c>
      <c r="CH393" s="44">
        <v>0</v>
      </c>
      <c r="CI393" s="44">
        <v>0</v>
      </c>
      <c r="CJ393" s="44">
        <v>0</v>
      </c>
      <c r="CK393" s="44">
        <v>0</v>
      </c>
      <c r="CL393" s="44">
        <v>0</v>
      </c>
      <c r="CM393" s="44">
        <v>0</v>
      </c>
      <c r="CN393" s="44">
        <v>0</v>
      </c>
      <c r="CO393" s="44">
        <v>0</v>
      </c>
      <c r="CP393" s="44">
        <v>0</v>
      </c>
      <c r="CQ393" s="44">
        <v>0</v>
      </c>
      <c r="CR393" s="44">
        <v>0</v>
      </c>
      <c r="CS393" s="44">
        <v>0</v>
      </c>
      <c r="CT393" s="44">
        <v>0</v>
      </c>
      <c r="CU393" s="44">
        <v>0</v>
      </c>
      <c r="CV393" s="44">
        <v>0</v>
      </c>
      <c r="CW393" s="44">
        <v>0</v>
      </c>
      <c r="CX393" s="44">
        <v>0</v>
      </c>
      <c r="CY393" s="44">
        <v>0</v>
      </c>
      <c r="CZ393" s="44">
        <v>0</v>
      </c>
      <c r="DA393" s="44">
        <v>0</v>
      </c>
      <c r="DB393" s="44">
        <v>0</v>
      </c>
      <c r="DC393" s="44">
        <v>0</v>
      </c>
      <c r="DD393" s="44">
        <v>0</v>
      </c>
      <c r="DE393" s="44">
        <v>0</v>
      </c>
      <c r="DF393" s="44">
        <v>0</v>
      </c>
      <c r="DG393" s="44">
        <v>0</v>
      </c>
      <c r="DH393" s="44">
        <v>0</v>
      </c>
      <c r="DI393" s="44">
        <v>0</v>
      </c>
      <c r="DJ393" s="44">
        <v>0</v>
      </c>
      <c r="DK393" s="44">
        <v>0</v>
      </c>
      <c r="DL393" s="44">
        <v>0</v>
      </c>
      <c r="DM393" s="44">
        <v>0</v>
      </c>
      <c r="DN393" s="44">
        <v>0</v>
      </c>
      <c r="DO393" s="44">
        <v>0</v>
      </c>
      <c r="DP393" s="44">
        <v>0</v>
      </c>
      <c r="DQ393" s="44">
        <v>0</v>
      </c>
      <c r="DR393" s="44">
        <v>0</v>
      </c>
      <c r="DS393" s="44">
        <v>0</v>
      </c>
      <c r="DT393" s="44">
        <v>0</v>
      </c>
      <c r="DU393" s="44">
        <v>24.961086912501809</v>
      </c>
      <c r="DV393" s="44">
        <v>0</v>
      </c>
      <c r="DW393" s="44">
        <v>0</v>
      </c>
      <c r="DX393" s="44">
        <v>0</v>
      </c>
      <c r="DY393" s="44">
        <v>0</v>
      </c>
      <c r="DZ393" s="44">
        <v>0</v>
      </c>
      <c r="EA393" s="44">
        <v>0</v>
      </c>
      <c r="EB393" s="44">
        <v>0</v>
      </c>
    </row>
    <row r="394" spans="2:132" x14ac:dyDescent="0.25">
      <c r="B394" s="41" t="s">
        <v>483</v>
      </c>
      <c r="C394" s="47" t="s">
        <v>101</v>
      </c>
      <c r="D394" s="46">
        <v>5</v>
      </c>
      <c r="E394" s="86" t="s">
        <v>52</v>
      </c>
      <c r="F394" s="43">
        <v>2532.3000000000002</v>
      </c>
      <c r="G394" s="43">
        <v>335.27541860465118</v>
      </c>
      <c r="H394" s="44">
        <v>335.27541860465118</v>
      </c>
      <c r="I394" s="44">
        <v>222.78662381571317</v>
      </c>
      <c r="J394" s="44">
        <v>222.78662381571317</v>
      </c>
      <c r="K394" s="44">
        <v>372.15571465116284</v>
      </c>
      <c r="L394" s="44">
        <v>372.15571465116284</v>
      </c>
      <c r="M394" s="44">
        <v>248.16540000000003</v>
      </c>
      <c r="N394" s="44">
        <v>1792.8684000000001</v>
      </c>
      <c r="O394" s="44">
        <v>286.1499</v>
      </c>
      <c r="P394" s="44">
        <v>66.988028637209311</v>
      </c>
      <c r="Q394" s="44">
        <v>66.988028637209311</v>
      </c>
      <c r="R394" s="44">
        <v>44.512767438379498</v>
      </c>
      <c r="S394" s="44">
        <v>44.512767438379498</v>
      </c>
      <c r="T394" s="44">
        <v>208.40720020465122</v>
      </c>
      <c r="U394" s="44">
        <v>208.40720020465122</v>
      </c>
      <c r="V394" s="44">
        <v>138.48416536384735</v>
      </c>
      <c r="W394" s="44">
        <v>138.48416536384735</v>
      </c>
      <c r="X394" s="44">
        <v>81.874257223255825</v>
      </c>
      <c r="Y394" s="44">
        <v>81.874257223255825</v>
      </c>
      <c r="Z394" s="44">
        <v>54.404493535797165</v>
      </c>
      <c r="AA394" s="44">
        <v>54.404493535797165</v>
      </c>
      <c r="AB394" s="44">
        <v>5.5751510023173383</v>
      </c>
      <c r="AC394" s="44">
        <v>12.946378347946817</v>
      </c>
      <c r="AD394" s="44">
        <v>5.2596739975479894</v>
      </c>
      <c r="AE394" s="44">
        <v>18.218880890561323</v>
      </c>
      <c r="AF394" s="44">
        <v>56.68096277063524</v>
      </c>
      <c r="AG394" s="44">
        <v>22.267521088463841</v>
      </c>
      <c r="AH394" s="44">
        <v>101.21600494756291</v>
      </c>
      <c r="AJ394" s="63" t="s">
        <v>63</v>
      </c>
      <c r="AK394" s="44">
        <v>0</v>
      </c>
      <c r="AL394" s="44">
        <v>0</v>
      </c>
      <c r="AM394" s="44">
        <v>286.1499</v>
      </c>
      <c r="AN394" s="44">
        <v>286.1499</v>
      </c>
      <c r="AO394" s="44">
        <v>0</v>
      </c>
      <c r="AP394" s="44">
        <v>0</v>
      </c>
      <c r="AQ394" s="44">
        <v>0</v>
      </c>
      <c r="AR394" s="44">
        <v>0</v>
      </c>
      <c r="AS394" s="44">
        <v>0</v>
      </c>
      <c r="AT394" s="44">
        <v>0</v>
      </c>
      <c r="AU394" s="44">
        <v>0</v>
      </c>
      <c r="AV394" s="44">
        <v>0</v>
      </c>
      <c r="AW394" s="44">
        <v>0</v>
      </c>
      <c r="AX394" s="44">
        <v>0</v>
      </c>
      <c r="AY394" s="44">
        <v>81.874257223255825</v>
      </c>
      <c r="AZ394" s="44">
        <v>0</v>
      </c>
      <c r="BA394" s="44">
        <v>0</v>
      </c>
      <c r="BB394" s="44">
        <v>0</v>
      </c>
      <c r="BC394" s="44">
        <v>81.874257223255825</v>
      </c>
      <c r="BD394" s="44">
        <v>81.874257223255825</v>
      </c>
      <c r="BE394" s="44">
        <v>0</v>
      </c>
      <c r="BF394" s="44">
        <v>0</v>
      </c>
      <c r="BG394" s="44">
        <v>0</v>
      </c>
      <c r="BH394" s="44">
        <v>81.874257223255825</v>
      </c>
      <c r="BI394" s="44">
        <v>54.404493535797165</v>
      </c>
      <c r="BJ394" s="44">
        <v>0</v>
      </c>
      <c r="BK394" s="44">
        <v>0</v>
      </c>
      <c r="BL394" s="44">
        <v>0</v>
      </c>
      <c r="BM394" s="44">
        <v>54.404493535797165</v>
      </c>
      <c r="BN394" s="44">
        <v>5.2596739975479894</v>
      </c>
      <c r="BO394" s="44">
        <v>22.267521088463841</v>
      </c>
      <c r="BP394" s="44">
        <v>0</v>
      </c>
      <c r="BQ394" s="44">
        <v>0</v>
      </c>
      <c r="BR394" s="44">
        <v>0</v>
      </c>
      <c r="BS394" s="44">
        <v>22.267521088463841</v>
      </c>
      <c r="BT394" s="64">
        <v>2018</v>
      </c>
      <c r="BU394" s="44">
        <v>0</v>
      </c>
      <c r="BV394" s="44">
        <v>0</v>
      </c>
      <c r="BW394" s="44">
        <v>286.1499</v>
      </c>
      <c r="BX394" s="44">
        <v>0</v>
      </c>
      <c r="BY394" s="44">
        <v>0</v>
      </c>
      <c r="BZ394" s="44">
        <v>0</v>
      </c>
      <c r="CA394" s="44">
        <v>0</v>
      </c>
      <c r="CB394" s="44">
        <v>0</v>
      </c>
      <c r="CC394" s="44">
        <v>0</v>
      </c>
      <c r="CD394" s="44">
        <v>0</v>
      </c>
      <c r="CE394" s="44">
        <v>0</v>
      </c>
      <c r="CF394" s="44">
        <v>0</v>
      </c>
      <c r="CG394" s="44">
        <v>81.874257223255825</v>
      </c>
      <c r="CH394" s="44">
        <v>0</v>
      </c>
      <c r="CI394" s="44">
        <v>0</v>
      </c>
      <c r="CJ394" s="44">
        <v>0</v>
      </c>
      <c r="CK394" s="44">
        <v>0</v>
      </c>
      <c r="CL394" s="44">
        <v>0</v>
      </c>
      <c r="CM394" s="44">
        <v>0</v>
      </c>
      <c r="CN394" s="44">
        <v>0</v>
      </c>
      <c r="CO394" s="44">
        <v>0</v>
      </c>
      <c r="CP394" s="44">
        <v>0</v>
      </c>
      <c r="CQ394" s="44">
        <v>0</v>
      </c>
      <c r="CR394" s="44">
        <v>0</v>
      </c>
      <c r="CS394" s="44">
        <v>0</v>
      </c>
      <c r="CT394" s="44">
        <v>0</v>
      </c>
      <c r="CU394" s="44">
        <v>0</v>
      </c>
      <c r="CV394" s="44">
        <v>0</v>
      </c>
      <c r="CW394" s="44">
        <v>0</v>
      </c>
      <c r="CX394" s="44">
        <v>0</v>
      </c>
      <c r="CY394" s="44">
        <v>0</v>
      </c>
      <c r="CZ394" s="44">
        <v>0</v>
      </c>
      <c r="DA394" s="44">
        <v>0</v>
      </c>
      <c r="DB394" s="44">
        <v>0</v>
      </c>
      <c r="DC394" s="44">
        <v>0</v>
      </c>
      <c r="DD394" s="44">
        <v>0</v>
      </c>
      <c r="DE394" s="44">
        <v>0</v>
      </c>
      <c r="DF394" s="44">
        <v>0</v>
      </c>
      <c r="DG394" s="44">
        <v>0</v>
      </c>
      <c r="DH394" s="44">
        <v>0</v>
      </c>
      <c r="DI394" s="44">
        <v>0</v>
      </c>
      <c r="DJ394" s="44">
        <v>0</v>
      </c>
      <c r="DK394" s="44">
        <v>0</v>
      </c>
      <c r="DL394" s="44">
        <v>0</v>
      </c>
      <c r="DM394" s="44">
        <v>0</v>
      </c>
      <c r="DN394" s="44">
        <v>0</v>
      </c>
      <c r="DO394" s="44">
        <v>0</v>
      </c>
      <c r="DP394" s="44">
        <v>0</v>
      </c>
      <c r="DQ394" s="44">
        <v>0</v>
      </c>
      <c r="DR394" s="44">
        <v>0</v>
      </c>
      <c r="DS394" s="44">
        <v>0</v>
      </c>
      <c r="DT394" s="44">
        <v>0</v>
      </c>
      <c r="DU394" s="44">
        <v>22.267521088463841</v>
      </c>
      <c r="DV394" s="44">
        <v>0</v>
      </c>
      <c r="DW394" s="44">
        <v>0</v>
      </c>
      <c r="DX394" s="44">
        <v>0</v>
      </c>
      <c r="DY394" s="44">
        <v>0</v>
      </c>
      <c r="DZ394" s="44">
        <v>0</v>
      </c>
      <c r="EA394" s="44">
        <v>0</v>
      </c>
      <c r="EB394" s="44">
        <v>0</v>
      </c>
    </row>
    <row r="395" spans="2:132" x14ac:dyDescent="0.25">
      <c r="B395" s="41" t="s">
        <v>484</v>
      </c>
      <c r="C395" s="47" t="s">
        <v>101</v>
      </c>
      <c r="D395" s="46">
        <v>5</v>
      </c>
      <c r="E395" s="86" t="s">
        <v>52</v>
      </c>
      <c r="F395" s="43">
        <v>3367.6</v>
      </c>
      <c r="G395" s="43">
        <v>497.65025581395349</v>
      </c>
      <c r="H395" s="44">
        <v>497.65025581395349</v>
      </c>
      <c r="I395" s="44">
        <v>330.68281830870444</v>
      </c>
      <c r="J395" s="44">
        <v>330.68281830870444</v>
      </c>
      <c r="K395" s="44">
        <v>552.39178395348847</v>
      </c>
      <c r="L395" s="44">
        <v>552.39178395348847</v>
      </c>
      <c r="M395" s="44">
        <v>316.55439999999999</v>
      </c>
      <c r="N395" s="44">
        <v>2296.7031999999999</v>
      </c>
      <c r="O395" s="44">
        <v>370.43599999999998</v>
      </c>
      <c r="P395" s="44">
        <v>99.430521111627925</v>
      </c>
      <c r="Q395" s="44">
        <v>99.430521111627925</v>
      </c>
      <c r="R395" s="44">
        <v>66.070427098079151</v>
      </c>
      <c r="S395" s="44">
        <v>66.070427098079151</v>
      </c>
      <c r="T395" s="44">
        <v>309.3393990139536</v>
      </c>
      <c r="U395" s="44">
        <v>309.3393990139536</v>
      </c>
      <c r="V395" s="44">
        <v>205.55243986069075</v>
      </c>
      <c r="W395" s="44">
        <v>205.55243986069075</v>
      </c>
      <c r="X395" s="44">
        <v>121.52619246976747</v>
      </c>
      <c r="Y395" s="44">
        <v>121.52619246976747</v>
      </c>
      <c r="Z395" s="44">
        <v>80.752744230985641</v>
      </c>
      <c r="AA395" s="44">
        <v>80.752744230985641</v>
      </c>
      <c r="AB395" s="44">
        <v>4.7911662434100277</v>
      </c>
      <c r="AC395" s="44">
        <v>11.173320061569431</v>
      </c>
      <c r="AD395" s="44">
        <v>4.5872868287968345</v>
      </c>
      <c r="AE395" s="44">
        <v>27.042336636444404</v>
      </c>
      <c r="AF395" s="44">
        <v>84.13171398004927</v>
      </c>
      <c r="AG395" s="44">
        <v>33.051744777876493</v>
      </c>
      <c r="AH395" s="44">
        <v>150.23520353580224</v>
      </c>
      <c r="AJ395" s="63" t="s">
        <v>63</v>
      </c>
      <c r="AK395" s="44">
        <v>0</v>
      </c>
      <c r="AL395" s="44">
        <v>0</v>
      </c>
      <c r="AM395" s="44">
        <v>370.43599999999998</v>
      </c>
      <c r="AN395" s="44">
        <v>370.43599999999998</v>
      </c>
      <c r="AO395" s="44">
        <v>0</v>
      </c>
      <c r="AP395" s="44">
        <v>0</v>
      </c>
      <c r="AQ395" s="44">
        <v>0</v>
      </c>
      <c r="AR395" s="44">
        <v>0</v>
      </c>
      <c r="AS395" s="44">
        <v>0</v>
      </c>
      <c r="AT395" s="44">
        <v>0</v>
      </c>
      <c r="AU395" s="44">
        <v>0</v>
      </c>
      <c r="AV395" s="44">
        <v>0</v>
      </c>
      <c r="AW395" s="44">
        <v>0</v>
      </c>
      <c r="AX395" s="44">
        <v>0</v>
      </c>
      <c r="AY395" s="44">
        <v>121.52619246976747</v>
      </c>
      <c r="AZ395" s="44">
        <v>0</v>
      </c>
      <c r="BA395" s="44">
        <v>0</v>
      </c>
      <c r="BB395" s="44">
        <v>0</v>
      </c>
      <c r="BC395" s="44">
        <v>121.52619246976747</v>
      </c>
      <c r="BD395" s="44">
        <v>121.52619246976747</v>
      </c>
      <c r="BE395" s="44">
        <v>0</v>
      </c>
      <c r="BF395" s="44">
        <v>0</v>
      </c>
      <c r="BG395" s="44">
        <v>0</v>
      </c>
      <c r="BH395" s="44">
        <v>121.52619246976747</v>
      </c>
      <c r="BI395" s="44">
        <v>80.752744230985641</v>
      </c>
      <c r="BJ395" s="44">
        <v>0</v>
      </c>
      <c r="BK395" s="44">
        <v>0</v>
      </c>
      <c r="BL395" s="44">
        <v>0</v>
      </c>
      <c r="BM395" s="44">
        <v>80.752744230985641</v>
      </c>
      <c r="BN395" s="44">
        <v>4.5872868287968345</v>
      </c>
      <c r="BO395" s="44">
        <v>33.051744777876493</v>
      </c>
      <c r="BP395" s="44">
        <v>0</v>
      </c>
      <c r="BQ395" s="44">
        <v>0</v>
      </c>
      <c r="BR395" s="44">
        <v>0</v>
      </c>
      <c r="BS395" s="44">
        <v>33.051744777876493</v>
      </c>
      <c r="BT395" s="64">
        <v>2018</v>
      </c>
      <c r="BU395" s="44">
        <v>0</v>
      </c>
      <c r="BV395" s="44">
        <v>0</v>
      </c>
      <c r="BW395" s="44">
        <v>370.43599999999998</v>
      </c>
      <c r="BX395" s="44">
        <v>0</v>
      </c>
      <c r="BY395" s="44">
        <v>0</v>
      </c>
      <c r="BZ395" s="44">
        <v>0</v>
      </c>
      <c r="CA395" s="44">
        <v>0</v>
      </c>
      <c r="CB395" s="44">
        <v>0</v>
      </c>
      <c r="CC395" s="44">
        <v>0</v>
      </c>
      <c r="CD395" s="44">
        <v>0</v>
      </c>
      <c r="CE395" s="44">
        <v>0</v>
      </c>
      <c r="CF395" s="44">
        <v>0</v>
      </c>
      <c r="CG395" s="44">
        <v>121.52619246976747</v>
      </c>
      <c r="CH395" s="44">
        <v>0</v>
      </c>
      <c r="CI395" s="44">
        <v>0</v>
      </c>
      <c r="CJ395" s="44">
        <v>0</v>
      </c>
      <c r="CK395" s="44">
        <v>0</v>
      </c>
      <c r="CL395" s="44">
        <v>0</v>
      </c>
      <c r="CM395" s="44">
        <v>0</v>
      </c>
      <c r="CN395" s="44">
        <v>0</v>
      </c>
      <c r="CO395" s="44">
        <v>0</v>
      </c>
      <c r="CP395" s="44">
        <v>0</v>
      </c>
      <c r="CQ395" s="44">
        <v>0</v>
      </c>
      <c r="CR395" s="44">
        <v>0</v>
      </c>
      <c r="CS395" s="44">
        <v>0</v>
      </c>
      <c r="CT395" s="44">
        <v>0</v>
      </c>
      <c r="CU395" s="44">
        <v>0</v>
      </c>
      <c r="CV395" s="44">
        <v>0</v>
      </c>
      <c r="CW395" s="44">
        <v>0</v>
      </c>
      <c r="CX395" s="44">
        <v>0</v>
      </c>
      <c r="CY395" s="44">
        <v>0</v>
      </c>
      <c r="CZ395" s="44">
        <v>0</v>
      </c>
      <c r="DA395" s="44">
        <v>0</v>
      </c>
      <c r="DB395" s="44">
        <v>0</v>
      </c>
      <c r="DC395" s="44">
        <v>0</v>
      </c>
      <c r="DD395" s="44">
        <v>0</v>
      </c>
      <c r="DE395" s="44">
        <v>0</v>
      </c>
      <c r="DF395" s="44">
        <v>0</v>
      </c>
      <c r="DG395" s="44">
        <v>0</v>
      </c>
      <c r="DH395" s="44">
        <v>0</v>
      </c>
      <c r="DI395" s="44">
        <v>0</v>
      </c>
      <c r="DJ395" s="44">
        <v>0</v>
      </c>
      <c r="DK395" s="44">
        <v>0</v>
      </c>
      <c r="DL395" s="44">
        <v>0</v>
      </c>
      <c r="DM395" s="44">
        <v>0</v>
      </c>
      <c r="DN395" s="44">
        <v>0</v>
      </c>
      <c r="DO395" s="44">
        <v>0</v>
      </c>
      <c r="DP395" s="44">
        <v>0</v>
      </c>
      <c r="DQ395" s="44">
        <v>0</v>
      </c>
      <c r="DR395" s="44">
        <v>0</v>
      </c>
      <c r="DS395" s="44">
        <v>0</v>
      </c>
      <c r="DT395" s="44">
        <v>0</v>
      </c>
      <c r="DU395" s="44">
        <v>33.051744777876493</v>
      </c>
      <c r="DV395" s="44">
        <v>0</v>
      </c>
      <c r="DW395" s="44">
        <v>0</v>
      </c>
      <c r="DX395" s="44">
        <v>0</v>
      </c>
      <c r="DY395" s="44">
        <v>0</v>
      </c>
      <c r="DZ395" s="44">
        <v>0</v>
      </c>
      <c r="EA395" s="44">
        <v>0</v>
      </c>
      <c r="EB395" s="44">
        <v>0</v>
      </c>
    </row>
    <row r="396" spans="2:132" x14ac:dyDescent="0.25">
      <c r="B396" s="41" t="s">
        <v>485</v>
      </c>
      <c r="C396" s="50">
        <v>1</v>
      </c>
      <c r="D396" s="46">
        <v>5</v>
      </c>
      <c r="E396" s="86" t="s">
        <v>52</v>
      </c>
      <c r="F396" s="43">
        <v>1750</v>
      </c>
      <c r="G396" s="43">
        <v>363.01511627906973</v>
      </c>
      <c r="H396" s="44">
        <v>363.01511627906973</v>
      </c>
      <c r="I396" s="44">
        <v>241.21933092043429</v>
      </c>
      <c r="J396" s="44">
        <v>241.21933092043429</v>
      </c>
      <c r="K396" s="44">
        <v>373.90556976744182</v>
      </c>
      <c r="L396" s="44">
        <v>373.90556976744182</v>
      </c>
      <c r="M396" s="44">
        <v>206.5</v>
      </c>
      <c r="N396" s="44">
        <v>1274</v>
      </c>
      <c r="O396" s="44">
        <v>232.75</v>
      </c>
      <c r="P396" s="44">
        <v>74.781113953488372</v>
      </c>
      <c r="Q396" s="44">
        <v>74.781113953488372</v>
      </c>
      <c r="R396" s="44">
        <v>49.691182169609469</v>
      </c>
      <c r="S396" s="44">
        <v>49.691182169609469</v>
      </c>
      <c r="T396" s="44">
        <v>224.34334186046507</v>
      </c>
      <c r="U396" s="44">
        <v>224.34334186046507</v>
      </c>
      <c r="V396" s="44">
        <v>149.07354650882837</v>
      </c>
      <c r="W396" s="44">
        <v>149.07354650882837</v>
      </c>
      <c r="X396" s="44">
        <v>93.476392441860455</v>
      </c>
      <c r="Y396" s="44">
        <v>93.476392441860455</v>
      </c>
      <c r="Z396" s="44">
        <v>62.113977712011831</v>
      </c>
      <c r="AA396" s="44">
        <v>62.113977712011831</v>
      </c>
      <c r="AB396" s="44">
        <v>4.1556668805978401</v>
      </c>
      <c r="AC396" s="44">
        <v>8.5461172007774806</v>
      </c>
      <c r="AD396" s="44">
        <v>3.7471436957255104</v>
      </c>
      <c r="AE396" s="44">
        <v>20.338383375344186</v>
      </c>
      <c r="AF396" s="44">
        <v>61.015150126032545</v>
      </c>
      <c r="AG396" s="44">
        <v>25.422979219180228</v>
      </c>
      <c r="AH396" s="44">
        <v>101.69191687672091</v>
      </c>
      <c r="AJ396" s="63" t="s">
        <v>63</v>
      </c>
      <c r="AK396" s="44">
        <v>0</v>
      </c>
      <c r="AL396" s="44">
        <v>0</v>
      </c>
      <c r="AM396" s="44">
        <v>232.75</v>
      </c>
      <c r="AN396" s="44">
        <v>232.75</v>
      </c>
      <c r="AO396" s="44">
        <v>0</v>
      </c>
      <c r="AP396" s="44">
        <v>0</v>
      </c>
      <c r="AQ396" s="44">
        <v>0</v>
      </c>
      <c r="AR396" s="44">
        <v>0</v>
      </c>
      <c r="AS396" s="44">
        <v>0</v>
      </c>
      <c r="AT396" s="44">
        <v>0</v>
      </c>
      <c r="AU396" s="44">
        <v>0</v>
      </c>
      <c r="AV396" s="44">
        <v>0</v>
      </c>
      <c r="AW396" s="44">
        <v>0</v>
      </c>
      <c r="AX396" s="44">
        <v>0</v>
      </c>
      <c r="AY396" s="44">
        <v>93.476392441860455</v>
      </c>
      <c r="AZ396" s="44">
        <v>0</v>
      </c>
      <c r="BA396" s="44">
        <v>0</v>
      </c>
      <c r="BB396" s="44">
        <v>0</v>
      </c>
      <c r="BC396" s="44">
        <v>93.476392441860455</v>
      </c>
      <c r="BD396" s="44">
        <v>93.476392441860455</v>
      </c>
      <c r="BE396" s="44">
        <v>0</v>
      </c>
      <c r="BF396" s="44">
        <v>0</v>
      </c>
      <c r="BG396" s="44">
        <v>0</v>
      </c>
      <c r="BH396" s="44">
        <v>93.476392441860455</v>
      </c>
      <c r="BI396" s="44">
        <v>62.113977712011831</v>
      </c>
      <c r="BJ396" s="44">
        <v>0</v>
      </c>
      <c r="BK396" s="44">
        <v>0</v>
      </c>
      <c r="BL396" s="44">
        <v>0</v>
      </c>
      <c r="BM396" s="44">
        <v>62.113977712011831</v>
      </c>
      <c r="BN396" s="44">
        <v>3.7471436957255104</v>
      </c>
      <c r="BO396" s="44">
        <v>25.422979219180228</v>
      </c>
      <c r="BP396" s="44">
        <v>0</v>
      </c>
      <c r="BQ396" s="44">
        <v>0</v>
      </c>
      <c r="BR396" s="44">
        <v>0</v>
      </c>
      <c r="BS396" s="44">
        <v>25.422979219180228</v>
      </c>
      <c r="BT396" s="64">
        <v>2018</v>
      </c>
      <c r="BU396" s="44">
        <v>0</v>
      </c>
      <c r="BV396" s="44">
        <v>0</v>
      </c>
      <c r="BW396" s="44">
        <v>232.75</v>
      </c>
      <c r="BX396" s="44">
        <v>0</v>
      </c>
      <c r="BY396" s="44">
        <v>0</v>
      </c>
      <c r="BZ396" s="44">
        <v>0</v>
      </c>
      <c r="CA396" s="44">
        <v>0</v>
      </c>
      <c r="CB396" s="44">
        <v>0</v>
      </c>
      <c r="CC396" s="44">
        <v>0</v>
      </c>
      <c r="CD396" s="44">
        <v>0</v>
      </c>
      <c r="CE396" s="44">
        <v>0</v>
      </c>
      <c r="CF396" s="44">
        <v>0</v>
      </c>
      <c r="CG396" s="44">
        <v>93.476392441860455</v>
      </c>
      <c r="CH396" s="44">
        <v>0</v>
      </c>
      <c r="CI396" s="44">
        <v>0</v>
      </c>
      <c r="CJ396" s="44">
        <v>0</v>
      </c>
      <c r="CK396" s="44">
        <v>0</v>
      </c>
      <c r="CL396" s="44">
        <v>0</v>
      </c>
      <c r="CM396" s="44">
        <v>0</v>
      </c>
      <c r="CN396" s="44">
        <v>0</v>
      </c>
      <c r="CO396" s="44">
        <v>0</v>
      </c>
      <c r="CP396" s="44">
        <v>0</v>
      </c>
      <c r="CQ396" s="44">
        <v>0</v>
      </c>
      <c r="CR396" s="44">
        <v>0</v>
      </c>
      <c r="CS396" s="44">
        <v>0</v>
      </c>
      <c r="CT396" s="44">
        <v>0</v>
      </c>
      <c r="CU396" s="44">
        <v>0</v>
      </c>
      <c r="CV396" s="44">
        <v>0</v>
      </c>
      <c r="CW396" s="44">
        <v>0</v>
      </c>
      <c r="CX396" s="44">
        <v>0</v>
      </c>
      <c r="CY396" s="44">
        <v>0</v>
      </c>
      <c r="CZ396" s="44">
        <v>0</v>
      </c>
      <c r="DA396" s="44">
        <v>0</v>
      </c>
      <c r="DB396" s="44">
        <v>0</v>
      </c>
      <c r="DC396" s="44">
        <v>0</v>
      </c>
      <c r="DD396" s="44">
        <v>0</v>
      </c>
      <c r="DE396" s="44">
        <v>0</v>
      </c>
      <c r="DF396" s="44">
        <v>0</v>
      </c>
      <c r="DG396" s="44">
        <v>0</v>
      </c>
      <c r="DH396" s="44">
        <v>0</v>
      </c>
      <c r="DI396" s="44">
        <v>0</v>
      </c>
      <c r="DJ396" s="44">
        <v>0</v>
      </c>
      <c r="DK396" s="44">
        <v>0</v>
      </c>
      <c r="DL396" s="44">
        <v>0</v>
      </c>
      <c r="DM396" s="44">
        <v>0</v>
      </c>
      <c r="DN396" s="44">
        <v>0</v>
      </c>
      <c r="DO396" s="44">
        <v>0</v>
      </c>
      <c r="DP396" s="44">
        <v>0</v>
      </c>
      <c r="DQ396" s="44">
        <v>0</v>
      </c>
      <c r="DR396" s="44">
        <v>0</v>
      </c>
      <c r="DS396" s="44">
        <v>0</v>
      </c>
      <c r="DT396" s="44">
        <v>0</v>
      </c>
      <c r="DU396" s="44">
        <v>25.422979219180228</v>
      </c>
      <c r="DV396" s="44">
        <v>0</v>
      </c>
      <c r="DW396" s="44">
        <v>0</v>
      </c>
      <c r="DX396" s="44">
        <v>0</v>
      </c>
      <c r="DY396" s="44">
        <v>0</v>
      </c>
      <c r="DZ396" s="44">
        <v>0</v>
      </c>
      <c r="EA396" s="44">
        <v>0</v>
      </c>
      <c r="EB396" s="44">
        <v>0</v>
      </c>
    </row>
    <row r="397" spans="2:132" x14ac:dyDescent="0.25">
      <c r="B397" s="41" t="s">
        <v>486</v>
      </c>
      <c r="C397" s="47" t="s">
        <v>101</v>
      </c>
      <c r="D397" s="46">
        <v>5</v>
      </c>
      <c r="E397" s="86" t="s">
        <v>52</v>
      </c>
      <c r="F397" s="43">
        <v>2471.5</v>
      </c>
      <c r="G397" s="43">
        <v>512.68210465116283</v>
      </c>
      <c r="H397" s="44">
        <v>512.68210465116283</v>
      </c>
      <c r="I397" s="44">
        <v>340.67130737267291</v>
      </c>
      <c r="J397" s="44">
        <v>340.67130737267291</v>
      </c>
      <c r="K397" s="44">
        <v>528.0625677906977</v>
      </c>
      <c r="L397" s="44">
        <v>528.0625677906977</v>
      </c>
      <c r="M397" s="44">
        <v>242.20699999999999</v>
      </c>
      <c r="N397" s="44">
        <v>1749.8219999999999</v>
      </c>
      <c r="O397" s="44">
        <v>279.27949999999998</v>
      </c>
      <c r="P397" s="44">
        <v>105.61251355813954</v>
      </c>
      <c r="Q397" s="44">
        <v>105.61251355813954</v>
      </c>
      <c r="R397" s="44">
        <v>70.178289318770624</v>
      </c>
      <c r="S397" s="44">
        <v>70.178289318770624</v>
      </c>
      <c r="T397" s="44">
        <v>316.83754067441862</v>
      </c>
      <c r="U397" s="44">
        <v>316.83754067441862</v>
      </c>
      <c r="V397" s="44">
        <v>210.53486795631187</v>
      </c>
      <c r="W397" s="44">
        <v>210.53486795631187</v>
      </c>
      <c r="X397" s="44">
        <v>132.01564194767442</v>
      </c>
      <c r="Y397" s="44">
        <v>132.01564194767442</v>
      </c>
      <c r="Z397" s="44">
        <v>87.722861648463279</v>
      </c>
      <c r="AA397" s="44">
        <v>87.722861648463279</v>
      </c>
      <c r="AB397" s="44">
        <v>3.4513095481684357</v>
      </c>
      <c r="AC397" s="44">
        <v>8.311316871099498</v>
      </c>
      <c r="AD397" s="44">
        <v>3.1836569709635363</v>
      </c>
      <c r="AE397" s="44">
        <v>28.723666664221692</v>
      </c>
      <c r="AF397" s="44">
        <v>86.170999992665074</v>
      </c>
      <c r="AG397" s="44">
        <v>35.904583330277113</v>
      </c>
      <c r="AH397" s="44">
        <v>143.61833332110845</v>
      </c>
      <c r="AJ397" s="63" t="s">
        <v>63</v>
      </c>
      <c r="AK397" s="44">
        <v>0</v>
      </c>
      <c r="AL397" s="44">
        <v>0</v>
      </c>
      <c r="AM397" s="44">
        <v>279.27949999999998</v>
      </c>
      <c r="AN397" s="44">
        <v>279.27949999999998</v>
      </c>
      <c r="AO397" s="44">
        <v>0</v>
      </c>
      <c r="AP397" s="44">
        <v>0</v>
      </c>
      <c r="AQ397" s="44">
        <v>0</v>
      </c>
      <c r="AR397" s="44">
        <v>0</v>
      </c>
      <c r="AS397" s="44">
        <v>0</v>
      </c>
      <c r="AT397" s="44">
        <v>0</v>
      </c>
      <c r="AU397" s="44">
        <v>0</v>
      </c>
      <c r="AV397" s="44">
        <v>0</v>
      </c>
      <c r="AW397" s="44">
        <v>0</v>
      </c>
      <c r="AX397" s="44">
        <v>0</v>
      </c>
      <c r="AY397" s="44">
        <v>132.01564194767442</v>
      </c>
      <c r="AZ397" s="44">
        <v>0</v>
      </c>
      <c r="BA397" s="44">
        <v>0</v>
      </c>
      <c r="BB397" s="44">
        <v>0</v>
      </c>
      <c r="BC397" s="44">
        <v>132.01564194767442</v>
      </c>
      <c r="BD397" s="44">
        <v>132.01564194767442</v>
      </c>
      <c r="BE397" s="44">
        <v>0</v>
      </c>
      <c r="BF397" s="44">
        <v>0</v>
      </c>
      <c r="BG397" s="44">
        <v>0</v>
      </c>
      <c r="BH397" s="44">
        <v>132.01564194767442</v>
      </c>
      <c r="BI397" s="44">
        <v>87.722861648463279</v>
      </c>
      <c r="BJ397" s="44">
        <v>0</v>
      </c>
      <c r="BK397" s="44">
        <v>0</v>
      </c>
      <c r="BL397" s="44">
        <v>0</v>
      </c>
      <c r="BM397" s="44">
        <v>87.722861648463279</v>
      </c>
      <c r="BN397" s="44">
        <v>3.1836569709635363</v>
      </c>
      <c r="BO397" s="44">
        <v>35.904583330277113</v>
      </c>
      <c r="BP397" s="44">
        <v>0</v>
      </c>
      <c r="BQ397" s="44">
        <v>0</v>
      </c>
      <c r="BR397" s="44">
        <v>0</v>
      </c>
      <c r="BS397" s="44">
        <v>35.904583330277113</v>
      </c>
      <c r="BT397" s="64">
        <v>2018</v>
      </c>
      <c r="BU397" s="44">
        <v>0</v>
      </c>
      <c r="BV397" s="44">
        <v>0</v>
      </c>
      <c r="BW397" s="44">
        <v>279.27949999999998</v>
      </c>
      <c r="BX397" s="44">
        <v>0</v>
      </c>
      <c r="BY397" s="44">
        <v>0</v>
      </c>
      <c r="BZ397" s="44">
        <v>0</v>
      </c>
      <c r="CA397" s="44">
        <v>0</v>
      </c>
      <c r="CB397" s="44">
        <v>0</v>
      </c>
      <c r="CC397" s="44">
        <v>0</v>
      </c>
      <c r="CD397" s="44">
        <v>0</v>
      </c>
      <c r="CE397" s="44">
        <v>0</v>
      </c>
      <c r="CF397" s="44">
        <v>0</v>
      </c>
      <c r="CG397" s="44">
        <v>132.01564194767442</v>
      </c>
      <c r="CH397" s="44">
        <v>0</v>
      </c>
      <c r="CI397" s="44">
        <v>0</v>
      </c>
      <c r="CJ397" s="44">
        <v>0</v>
      </c>
      <c r="CK397" s="44">
        <v>0</v>
      </c>
      <c r="CL397" s="44">
        <v>0</v>
      </c>
      <c r="CM397" s="44">
        <v>0</v>
      </c>
      <c r="CN397" s="44">
        <v>0</v>
      </c>
      <c r="CO397" s="44">
        <v>0</v>
      </c>
      <c r="CP397" s="44">
        <v>0</v>
      </c>
      <c r="CQ397" s="44">
        <v>0</v>
      </c>
      <c r="CR397" s="44">
        <v>0</v>
      </c>
      <c r="CS397" s="44">
        <v>0</v>
      </c>
      <c r="CT397" s="44">
        <v>0</v>
      </c>
      <c r="CU397" s="44">
        <v>0</v>
      </c>
      <c r="CV397" s="44">
        <v>0</v>
      </c>
      <c r="CW397" s="44">
        <v>0</v>
      </c>
      <c r="CX397" s="44">
        <v>0</v>
      </c>
      <c r="CY397" s="44">
        <v>0</v>
      </c>
      <c r="CZ397" s="44">
        <v>0</v>
      </c>
      <c r="DA397" s="44">
        <v>0</v>
      </c>
      <c r="DB397" s="44">
        <v>0</v>
      </c>
      <c r="DC397" s="44">
        <v>0</v>
      </c>
      <c r="DD397" s="44">
        <v>0</v>
      </c>
      <c r="DE397" s="44">
        <v>0</v>
      </c>
      <c r="DF397" s="44">
        <v>0</v>
      </c>
      <c r="DG397" s="44">
        <v>0</v>
      </c>
      <c r="DH397" s="44">
        <v>0</v>
      </c>
      <c r="DI397" s="44">
        <v>0</v>
      </c>
      <c r="DJ397" s="44">
        <v>0</v>
      </c>
      <c r="DK397" s="44">
        <v>0</v>
      </c>
      <c r="DL397" s="44">
        <v>0</v>
      </c>
      <c r="DM397" s="44">
        <v>0</v>
      </c>
      <c r="DN397" s="44">
        <v>0</v>
      </c>
      <c r="DO397" s="44">
        <v>0</v>
      </c>
      <c r="DP397" s="44">
        <v>0</v>
      </c>
      <c r="DQ397" s="44">
        <v>0</v>
      </c>
      <c r="DR397" s="44">
        <v>0</v>
      </c>
      <c r="DS397" s="44">
        <v>0</v>
      </c>
      <c r="DT397" s="44">
        <v>0</v>
      </c>
      <c r="DU397" s="44">
        <v>35.904583330277113</v>
      </c>
      <c r="DV397" s="44">
        <v>0</v>
      </c>
      <c r="DW397" s="44">
        <v>0</v>
      </c>
      <c r="DX397" s="44">
        <v>0</v>
      </c>
      <c r="DY397" s="44">
        <v>0</v>
      </c>
      <c r="DZ397" s="44">
        <v>0</v>
      </c>
      <c r="EA397" s="44">
        <v>0</v>
      </c>
      <c r="EB397" s="44">
        <v>0</v>
      </c>
    </row>
    <row r="398" spans="2:132" x14ac:dyDescent="0.25">
      <c r="B398" s="41" t="s">
        <v>487</v>
      </c>
      <c r="C398" s="47" t="s">
        <v>101</v>
      </c>
      <c r="D398" s="46">
        <v>5</v>
      </c>
      <c r="E398" s="86" t="s">
        <v>52</v>
      </c>
      <c r="F398" s="43">
        <v>2493.3000000000002</v>
      </c>
      <c r="G398" s="43">
        <v>508.57500000000005</v>
      </c>
      <c r="H398" s="44">
        <v>508.57500000000005</v>
      </c>
      <c r="I398" s="44">
        <v>337.94218400687879</v>
      </c>
      <c r="J398" s="44">
        <v>337.94218400687879</v>
      </c>
      <c r="K398" s="44">
        <v>523.83225000000004</v>
      </c>
      <c r="L398" s="44">
        <v>523.83225000000004</v>
      </c>
      <c r="M398" s="44">
        <v>244.34340000000003</v>
      </c>
      <c r="N398" s="44">
        <v>1765.2564000000002</v>
      </c>
      <c r="O398" s="44">
        <v>281.74290000000002</v>
      </c>
      <c r="P398" s="44">
        <v>104.76645000000002</v>
      </c>
      <c r="Q398" s="44">
        <v>104.76645000000002</v>
      </c>
      <c r="R398" s="44">
        <v>69.616089905417041</v>
      </c>
      <c r="S398" s="44">
        <v>69.616089905417041</v>
      </c>
      <c r="T398" s="44">
        <v>314.29935</v>
      </c>
      <c r="U398" s="44">
        <v>314.29935</v>
      </c>
      <c r="V398" s="44">
        <v>208.84826971625108</v>
      </c>
      <c r="W398" s="44">
        <v>208.84826971625108</v>
      </c>
      <c r="X398" s="44">
        <v>130.95806250000001</v>
      </c>
      <c r="Y398" s="44">
        <v>130.95806250000001</v>
      </c>
      <c r="Z398" s="44">
        <v>87.020112381771284</v>
      </c>
      <c r="AA398" s="44">
        <v>87.020112381771284</v>
      </c>
      <c r="AB398" s="44">
        <v>3.5098696340454323</v>
      </c>
      <c r="AC398" s="44">
        <v>8.452339118721655</v>
      </c>
      <c r="AD398" s="44">
        <v>3.2376756624255831</v>
      </c>
      <c r="AE398" s="44">
        <v>28.493560904951352</v>
      </c>
      <c r="AF398" s="44">
        <v>85.480682714854041</v>
      </c>
      <c r="AG398" s="44">
        <v>35.616951131189182</v>
      </c>
      <c r="AH398" s="44">
        <v>142.46780452475673</v>
      </c>
      <c r="AJ398" s="63" t="s">
        <v>63</v>
      </c>
      <c r="AK398" s="44">
        <v>0</v>
      </c>
      <c r="AL398" s="44">
        <v>0</v>
      </c>
      <c r="AM398" s="44">
        <v>281.74290000000002</v>
      </c>
      <c r="AN398" s="44">
        <v>281.74290000000002</v>
      </c>
      <c r="AO398" s="44">
        <v>0</v>
      </c>
      <c r="AP398" s="44">
        <v>0</v>
      </c>
      <c r="AQ398" s="44">
        <v>0</v>
      </c>
      <c r="AR398" s="44">
        <v>0</v>
      </c>
      <c r="AS398" s="44">
        <v>0</v>
      </c>
      <c r="AT398" s="44">
        <v>0</v>
      </c>
      <c r="AU398" s="44">
        <v>0</v>
      </c>
      <c r="AV398" s="44">
        <v>0</v>
      </c>
      <c r="AW398" s="44">
        <v>0</v>
      </c>
      <c r="AX398" s="44">
        <v>0</v>
      </c>
      <c r="AY398" s="44">
        <v>130.95806250000001</v>
      </c>
      <c r="AZ398" s="44">
        <v>0</v>
      </c>
      <c r="BA398" s="44">
        <v>0</v>
      </c>
      <c r="BB398" s="44">
        <v>0</v>
      </c>
      <c r="BC398" s="44">
        <v>130.95806250000001</v>
      </c>
      <c r="BD398" s="44">
        <v>130.95806250000001</v>
      </c>
      <c r="BE398" s="44">
        <v>0</v>
      </c>
      <c r="BF398" s="44">
        <v>0</v>
      </c>
      <c r="BG398" s="44">
        <v>0</v>
      </c>
      <c r="BH398" s="44">
        <v>130.95806250000001</v>
      </c>
      <c r="BI398" s="44">
        <v>87.020112381771284</v>
      </c>
      <c r="BJ398" s="44">
        <v>0</v>
      </c>
      <c r="BK398" s="44">
        <v>0</v>
      </c>
      <c r="BL398" s="44">
        <v>0</v>
      </c>
      <c r="BM398" s="44">
        <v>87.020112381771284</v>
      </c>
      <c r="BN398" s="44">
        <v>3.2376756624255831</v>
      </c>
      <c r="BO398" s="44">
        <v>35.616951131189182</v>
      </c>
      <c r="BP398" s="44">
        <v>0</v>
      </c>
      <c r="BQ398" s="44">
        <v>0</v>
      </c>
      <c r="BR398" s="44">
        <v>0</v>
      </c>
      <c r="BS398" s="44">
        <v>35.616951131189182</v>
      </c>
      <c r="BT398" s="64">
        <v>2018</v>
      </c>
      <c r="BU398" s="44">
        <v>0</v>
      </c>
      <c r="BV398" s="44">
        <v>0</v>
      </c>
      <c r="BW398" s="44">
        <v>281.74290000000002</v>
      </c>
      <c r="BX398" s="44">
        <v>0</v>
      </c>
      <c r="BY398" s="44">
        <v>0</v>
      </c>
      <c r="BZ398" s="44">
        <v>0</v>
      </c>
      <c r="CA398" s="44">
        <v>0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130.95806250000001</v>
      </c>
      <c r="CH398" s="44">
        <v>0</v>
      </c>
      <c r="CI398" s="44">
        <v>0</v>
      </c>
      <c r="CJ398" s="44">
        <v>0</v>
      </c>
      <c r="CK398" s="44">
        <v>0</v>
      </c>
      <c r="CL398" s="44">
        <v>0</v>
      </c>
      <c r="CM398" s="44">
        <v>0</v>
      </c>
      <c r="CN398" s="44">
        <v>0</v>
      </c>
      <c r="CO398" s="44">
        <v>0</v>
      </c>
      <c r="CP398" s="44">
        <v>0</v>
      </c>
      <c r="CQ398" s="44">
        <v>0</v>
      </c>
      <c r="CR398" s="44">
        <v>0</v>
      </c>
      <c r="CS398" s="44">
        <v>0</v>
      </c>
      <c r="CT398" s="44">
        <v>0</v>
      </c>
      <c r="CU398" s="44">
        <v>0</v>
      </c>
      <c r="CV398" s="44">
        <v>0</v>
      </c>
      <c r="CW398" s="44">
        <v>0</v>
      </c>
      <c r="CX398" s="44">
        <v>0</v>
      </c>
      <c r="CY398" s="44">
        <v>0</v>
      </c>
      <c r="CZ398" s="44">
        <v>0</v>
      </c>
      <c r="DA398" s="44">
        <v>0</v>
      </c>
      <c r="DB398" s="44">
        <v>0</v>
      </c>
      <c r="DC398" s="44">
        <v>0</v>
      </c>
      <c r="DD398" s="44">
        <v>0</v>
      </c>
      <c r="DE398" s="44">
        <v>0</v>
      </c>
      <c r="DF398" s="44">
        <v>0</v>
      </c>
      <c r="DG398" s="44">
        <v>0</v>
      </c>
      <c r="DH398" s="44">
        <v>0</v>
      </c>
      <c r="DI398" s="44">
        <v>0</v>
      </c>
      <c r="DJ398" s="44">
        <v>0</v>
      </c>
      <c r="DK398" s="44">
        <v>0</v>
      </c>
      <c r="DL398" s="44">
        <v>0</v>
      </c>
      <c r="DM398" s="44">
        <v>0</v>
      </c>
      <c r="DN398" s="44">
        <v>0</v>
      </c>
      <c r="DO398" s="44">
        <v>0</v>
      </c>
      <c r="DP398" s="44">
        <v>0</v>
      </c>
      <c r="DQ398" s="44">
        <v>0</v>
      </c>
      <c r="DR398" s="44">
        <v>0</v>
      </c>
      <c r="DS398" s="44">
        <v>0</v>
      </c>
      <c r="DT398" s="44">
        <v>0</v>
      </c>
      <c r="DU398" s="44">
        <v>35.616951131189182</v>
      </c>
      <c r="DV398" s="44">
        <v>0</v>
      </c>
      <c r="DW398" s="44">
        <v>0</v>
      </c>
      <c r="DX398" s="44">
        <v>0</v>
      </c>
      <c r="DY398" s="44">
        <v>0</v>
      </c>
      <c r="DZ398" s="44">
        <v>0</v>
      </c>
      <c r="EA398" s="44">
        <v>0</v>
      </c>
      <c r="EB398" s="44">
        <v>0</v>
      </c>
    </row>
    <row r="399" spans="2:132" x14ac:dyDescent="0.25">
      <c r="B399" s="41" t="s">
        <v>488</v>
      </c>
      <c r="C399" s="47" t="s">
        <v>101</v>
      </c>
      <c r="D399" s="46">
        <v>5</v>
      </c>
      <c r="E399" s="86" t="s">
        <v>52</v>
      </c>
      <c r="F399" s="43">
        <v>1711.3</v>
      </c>
      <c r="G399" s="43">
        <v>331.46409302325583</v>
      </c>
      <c r="H399" s="44">
        <v>331.46409302325583</v>
      </c>
      <c r="I399" s="44">
        <v>220.2540422084025</v>
      </c>
      <c r="J399" s="44">
        <v>220.2540422084025</v>
      </c>
      <c r="K399" s="44">
        <v>341.40801581395351</v>
      </c>
      <c r="L399" s="44">
        <v>341.40801581395351</v>
      </c>
      <c r="M399" s="44">
        <v>167.70740000000001</v>
      </c>
      <c r="N399" s="44">
        <v>1211.6003999999998</v>
      </c>
      <c r="O399" s="44">
        <v>193.37690000000001</v>
      </c>
      <c r="P399" s="44">
        <v>61.453442846511628</v>
      </c>
      <c r="Q399" s="44">
        <v>61.453442846511628</v>
      </c>
      <c r="R399" s="44">
        <v>40.835099425437818</v>
      </c>
      <c r="S399" s="44">
        <v>40.835099425437818</v>
      </c>
      <c r="T399" s="44">
        <v>191.18848885581397</v>
      </c>
      <c r="U399" s="44">
        <v>191.18848885581397</v>
      </c>
      <c r="V399" s="44">
        <v>127.04253154580657</v>
      </c>
      <c r="W399" s="44">
        <v>127.04253154580657</v>
      </c>
      <c r="X399" s="44">
        <v>75.10976347906977</v>
      </c>
      <c r="Y399" s="44">
        <v>75.10976347906977</v>
      </c>
      <c r="Z399" s="44">
        <v>49.909565964424004</v>
      </c>
      <c r="AA399" s="44">
        <v>49.909565964424004</v>
      </c>
      <c r="AB399" s="44">
        <v>4.1069423696695679</v>
      </c>
      <c r="AC399" s="44">
        <v>9.5369667563901164</v>
      </c>
      <c r="AD399" s="44">
        <v>3.8745458162838129</v>
      </c>
      <c r="AE399" s="44">
        <v>16.713627469156641</v>
      </c>
      <c r="AF399" s="44">
        <v>51.997952126265105</v>
      </c>
      <c r="AG399" s="44">
        <v>20.427766906747006</v>
      </c>
      <c r="AH399" s="44">
        <v>92.853485939759111</v>
      </c>
      <c r="AJ399" s="63" t="s">
        <v>63</v>
      </c>
      <c r="AK399" s="44">
        <v>0</v>
      </c>
      <c r="AL399" s="44">
        <v>0</v>
      </c>
      <c r="AM399" s="44">
        <v>193.37690000000001</v>
      </c>
      <c r="AN399" s="44">
        <v>193.37690000000001</v>
      </c>
      <c r="AO399" s="44">
        <v>0</v>
      </c>
      <c r="AP399" s="44">
        <v>0</v>
      </c>
      <c r="AQ399" s="44">
        <v>0</v>
      </c>
      <c r="AR399" s="44">
        <v>0</v>
      </c>
      <c r="AS399" s="44">
        <v>0</v>
      </c>
      <c r="AT399" s="44">
        <v>0</v>
      </c>
      <c r="AU399" s="44">
        <v>0</v>
      </c>
      <c r="AV399" s="44">
        <v>0</v>
      </c>
      <c r="AW399" s="44">
        <v>0</v>
      </c>
      <c r="AX399" s="44">
        <v>0</v>
      </c>
      <c r="AY399" s="44">
        <v>75.10976347906977</v>
      </c>
      <c r="AZ399" s="44">
        <v>0</v>
      </c>
      <c r="BA399" s="44">
        <v>0</v>
      </c>
      <c r="BB399" s="44">
        <v>0</v>
      </c>
      <c r="BC399" s="44">
        <v>75.10976347906977</v>
      </c>
      <c r="BD399" s="44">
        <v>75.10976347906977</v>
      </c>
      <c r="BE399" s="44">
        <v>0</v>
      </c>
      <c r="BF399" s="44">
        <v>0</v>
      </c>
      <c r="BG399" s="44">
        <v>0</v>
      </c>
      <c r="BH399" s="44">
        <v>75.10976347906977</v>
      </c>
      <c r="BI399" s="44">
        <v>49.909565964424004</v>
      </c>
      <c r="BJ399" s="44">
        <v>0</v>
      </c>
      <c r="BK399" s="44">
        <v>0</v>
      </c>
      <c r="BL399" s="44">
        <v>0</v>
      </c>
      <c r="BM399" s="44">
        <v>49.909565964424004</v>
      </c>
      <c r="BN399" s="44">
        <v>3.8745458162838129</v>
      </c>
      <c r="BO399" s="44">
        <v>20.427766906747006</v>
      </c>
      <c r="BP399" s="44">
        <v>0</v>
      </c>
      <c r="BQ399" s="44">
        <v>0</v>
      </c>
      <c r="BR399" s="44">
        <v>0</v>
      </c>
      <c r="BS399" s="44">
        <v>20.427766906747006</v>
      </c>
      <c r="BT399" s="64">
        <v>2018</v>
      </c>
      <c r="BU399" s="44">
        <v>0</v>
      </c>
      <c r="BV399" s="44">
        <v>0</v>
      </c>
      <c r="BW399" s="44">
        <v>193.37690000000001</v>
      </c>
      <c r="BX399" s="44">
        <v>0</v>
      </c>
      <c r="BY399" s="44">
        <v>0</v>
      </c>
      <c r="BZ399" s="44">
        <v>0</v>
      </c>
      <c r="CA399" s="44">
        <v>0</v>
      </c>
      <c r="CB399" s="44">
        <v>0</v>
      </c>
      <c r="CC399" s="44">
        <v>0</v>
      </c>
      <c r="CD399" s="44">
        <v>0</v>
      </c>
      <c r="CE399" s="44">
        <v>0</v>
      </c>
      <c r="CF399" s="44">
        <v>0</v>
      </c>
      <c r="CG399" s="44">
        <v>75.10976347906977</v>
      </c>
      <c r="CH399" s="44">
        <v>0</v>
      </c>
      <c r="CI399" s="44">
        <v>0</v>
      </c>
      <c r="CJ399" s="44">
        <v>0</v>
      </c>
      <c r="CK399" s="44">
        <v>0</v>
      </c>
      <c r="CL399" s="44">
        <v>0</v>
      </c>
      <c r="CM399" s="44">
        <v>0</v>
      </c>
      <c r="CN399" s="44">
        <v>0</v>
      </c>
      <c r="CO399" s="44">
        <v>0</v>
      </c>
      <c r="CP399" s="44">
        <v>0</v>
      </c>
      <c r="CQ399" s="44">
        <v>0</v>
      </c>
      <c r="CR399" s="44">
        <v>0</v>
      </c>
      <c r="CS399" s="44">
        <v>0</v>
      </c>
      <c r="CT399" s="44">
        <v>0</v>
      </c>
      <c r="CU399" s="44">
        <v>0</v>
      </c>
      <c r="CV399" s="44">
        <v>0</v>
      </c>
      <c r="CW399" s="44">
        <v>0</v>
      </c>
      <c r="CX399" s="44">
        <v>0</v>
      </c>
      <c r="CY399" s="44">
        <v>0</v>
      </c>
      <c r="CZ399" s="44">
        <v>0</v>
      </c>
      <c r="DA399" s="44">
        <v>0</v>
      </c>
      <c r="DB399" s="44">
        <v>0</v>
      </c>
      <c r="DC399" s="44">
        <v>0</v>
      </c>
      <c r="DD399" s="44">
        <v>0</v>
      </c>
      <c r="DE399" s="44">
        <v>0</v>
      </c>
      <c r="DF399" s="44">
        <v>0</v>
      </c>
      <c r="DG399" s="44">
        <v>0</v>
      </c>
      <c r="DH399" s="44">
        <v>0</v>
      </c>
      <c r="DI399" s="44">
        <v>0</v>
      </c>
      <c r="DJ399" s="44">
        <v>0</v>
      </c>
      <c r="DK399" s="44">
        <v>0</v>
      </c>
      <c r="DL399" s="44">
        <v>0</v>
      </c>
      <c r="DM399" s="44">
        <v>0</v>
      </c>
      <c r="DN399" s="44">
        <v>0</v>
      </c>
      <c r="DO399" s="44">
        <v>0</v>
      </c>
      <c r="DP399" s="44">
        <v>0</v>
      </c>
      <c r="DQ399" s="44">
        <v>0</v>
      </c>
      <c r="DR399" s="44">
        <v>0</v>
      </c>
      <c r="DS399" s="44">
        <v>0</v>
      </c>
      <c r="DT399" s="44">
        <v>0</v>
      </c>
      <c r="DU399" s="44">
        <v>20.427766906747006</v>
      </c>
      <c r="DV399" s="44">
        <v>0</v>
      </c>
      <c r="DW399" s="44">
        <v>0</v>
      </c>
      <c r="DX399" s="44">
        <v>0</v>
      </c>
      <c r="DY399" s="44">
        <v>0</v>
      </c>
      <c r="DZ399" s="44">
        <v>0</v>
      </c>
      <c r="EA399" s="44">
        <v>0</v>
      </c>
      <c r="EB399" s="44">
        <v>0</v>
      </c>
    </row>
    <row r="400" spans="2:132" x14ac:dyDescent="0.25">
      <c r="B400" s="41" t="s">
        <v>489</v>
      </c>
      <c r="C400" s="47" t="s">
        <v>101</v>
      </c>
      <c r="D400" s="46">
        <v>5</v>
      </c>
      <c r="E400" s="86" t="s">
        <v>52</v>
      </c>
      <c r="F400" s="43">
        <v>2398.09</v>
      </c>
      <c r="G400" s="43">
        <v>452.88537209302336</v>
      </c>
      <c r="H400" s="44">
        <v>452.88537209302336</v>
      </c>
      <c r="I400" s="44">
        <v>300.93707270291355</v>
      </c>
      <c r="J400" s="44">
        <v>300.93707270291355</v>
      </c>
      <c r="K400" s="44">
        <v>466.47193325581406</v>
      </c>
      <c r="L400" s="44">
        <v>466.47193325581406</v>
      </c>
      <c r="M400" s="44">
        <v>235.01282</v>
      </c>
      <c r="N400" s="44">
        <v>1697.8477200000002</v>
      </c>
      <c r="O400" s="44">
        <v>270.98417000000006</v>
      </c>
      <c r="P400" s="44">
        <v>83.964947986046525</v>
      </c>
      <c r="Q400" s="44">
        <v>83.964947986046525</v>
      </c>
      <c r="R400" s="44">
        <v>55.793733279120168</v>
      </c>
      <c r="S400" s="44">
        <v>55.793733279120168</v>
      </c>
      <c r="T400" s="44">
        <v>261.22428262325587</v>
      </c>
      <c r="U400" s="44">
        <v>261.22428262325587</v>
      </c>
      <c r="V400" s="44">
        <v>173.58050353504052</v>
      </c>
      <c r="W400" s="44">
        <v>173.58050353504052</v>
      </c>
      <c r="X400" s="44">
        <v>102.6238253162791</v>
      </c>
      <c r="Y400" s="44">
        <v>102.6238253162791</v>
      </c>
      <c r="Z400" s="44">
        <v>68.192340674480207</v>
      </c>
      <c r="AA400" s="44">
        <v>68.192340674480207</v>
      </c>
      <c r="AB400" s="44">
        <v>4.2121723388592365</v>
      </c>
      <c r="AC400" s="44">
        <v>9.7813273116658372</v>
      </c>
      <c r="AD400" s="44">
        <v>3.9738212139330651</v>
      </c>
      <c r="AE400" s="44">
        <v>22.836130835028662</v>
      </c>
      <c r="AF400" s="44">
        <v>71.045740375644726</v>
      </c>
      <c r="AG400" s="44">
        <v>27.910826576146146</v>
      </c>
      <c r="AH400" s="44">
        <v>126.86739352793701</v>
      </c>
      <c r="AJ400" s="63" t="s">
        <v>63</v>
      </c>
      <c r="AK400" s="44">
        <v>0</v>
      </c>
      <c r="AL400" s="44">
        <v>0</v>
      </c>
      <c r="AM400" s="44">
        <v>270.98417000000006</v>
      </c>
      <c r="AN400" s="44">
        <v>270.98417000000006</v>
      </c>
      <c r="AO400" s="44">
        <v>0</v>
      </c>
      <c r="AP400" s="44">
        <v>0</v>
      </c>
      <c r="AQ400" s="44">
        <v>0</v>
      </c>
      <c r="AR400" s="44">
        <v>0</v>
      </c>
      <c r="AS400" s="44">
        <v>0</v>
      </c>
      <c r="AT400" s="44">
        <v>0</v>
      </c>
      <c r="AU400" s="44">
        <v>0</v>
      </c>
      <c r="AV400" s="44">
        <v>0</v>
      </c>
      <c r="AW400" s="44">
        <v>0</v>
      </c>
      <c r="AX400" s="44">
        <v>0</v>
      </c>
      <c r="AY400" s="44">
        <v>102.6238253162791</v>
      </c>
      <c r="AZ400" s="44">
        <v>0</v>
      </c>
      <c r="BA400" s="44">
        <v>0</v>
      </c>
      <c r="BB400" s="44">
        <v>0</v>
      </c>
      <c r="BC400" s="44">
        <v>102.6238253162791</v>
      </c>
      <c r="BD400" s="44">
        <v>102.6238253162791</v>
      </c>
      <c r="BE400" s="44">
        <v>0</v>
      </c>
      <c r="BF400" s="44">
        <v>0</v>
      </c>
      <c r="BG400" s="44">
        <v>0</v>
      </c>
      <c r="BH400" s="44">
        <v>102.6238253162791</v>
      </c>
      <c r="BI400" s="44">
        <v>68.192340674480207</v>
      </c>
      <c r="BJ400" s="44">
        <v>0</v>
      </c>
      <c r="BK400" s="44">
        <v>0</v>
      </c>
      <c r="BL400" s="44">
        <v>0</v>
      </c>
      <c r="BM400" s="44">
        <v>68.192340674480207</v>
      </c>
      <c r="BN400" s="44">
        <v>3.9738212139330651</v>
      </c>
      <c r="BO400" s="44">
        <v>27.910826576146146</v>
      </c>
      <c r="BP400" s="44">
        <v>0</v>
      </c>
      <c r="BQ400" s="44">
        <v>0</v>
      </c>
      <c r="BR400" s="44">
        <v>0</v>
      </c>
      <c r="BS400" s="44">
        <v>27.910826576146146</v>
      </c>
      <c r="BT400" s="64">
        <v>2018</v>
      </c>
      <c r="BU400" s="44">
        <v>0</v>
      </c>
      <c r="BV400" s="44">
        <v>0</v>
      </c>
      <c r="BW400" s="44">
        <v>270.98417000000006</v>
      </c>
      <c r="BX400" s="44">
        <v>0</v>
      </c>
      <c r="BY400" s="44">
        <v>0</v>
      </c>
      <c r="BZ400" s="44">
        <v>0</v>
      </c>
      <c r="CA400" s="44">
        <v>0</v>
      </c>
      <c r="CB400" s="44">
        <v>0</v>
      </c>
      <c r="CC400" s="44">
        <v>0</v>
      </c>
      <c r="CD400" s="44">
        <v>0</v>
      </c>
      <c r="CE400" s="44">
        <v>0</v>
      </c>
      <c r="CF400" s="44">
        <v>0</v>
      </c>
      <c r="CG400" s="44">
        <v>102.6238253162791</v>
      </c>
      <c r="CH400" s="44">
        <v>0</v>
      </c>
      <c r="CI400" s="44">
        <v>0</v>
      </c>
      <c r="CJ400" s="44">
        <v>0</v>
      </c>
      <c r="CK400" s="44">
        <v>0</v>
      </c>
      <c r="CL400" s="44">
        <v>0</v>
      </c>
      <c r="CM400" s="44">
        <v>0</v>
      </c>
      <c r="CN400" s="44">
        <v>0</v>
      </c>
      <c r="CO400" s="44">
        <v>0</v>
      </c>
      <c r="CP400" s="44">
        <v>0</v>
      </c>
      <c r="CQ400" s="44">
        <v>0</v>
      </c>
      <c r="CR400" s="44">
        <v>0</v>
      </c>
      <c r="CS400" s="44">
        <v>0</v>
      </c>
      <c r="CT400" s="44">
        <v>0</v>
      </c>
      <c r="CU400" s="44">
        <v>0</v>
      </c>
      <c r="CV400" s="44">
        <v>0</v>
      </c>
      <c r="CW400" s="44">
        <v>0</v>
      </c>
      <c r="CX400" s="44">
        <v>0</v>
      </c>
      <c r="CY400" s="44">
        <v>0</v>
      </c>
      <c r="CZ400" s="44">
        <v>0</v>
      </c>
      <c r="DA400" s="44">
        <v>0</v>
      </c>
      <c r="DB400" s="44">
        <v>0</v>
      </c>
      <c r="DC400" s="44">
        <v>0</v>
      </c>
      <c r="DD400" s="44">
        <v>0</v>
      </c>
      <c r="DE400" s="44">
        <v>0</v>
      </c>
      <c r="DF400" s="44">
        <v>0</v>
      </c>
      <c r="DG400" s="44">
        <v>0</v>
      </c>
      <c r="DH400" s="44">
        <v>0</v>
      </c>
      <c r="DI400" s="44">
        <v>0</v>
      </c>
      <c r="DJ400" s="44">
        <v>0</v>
      </c>
      <c r="DK400" s="44">
        <v>0</v>
      </c>
      <c r="DL400" s="44">
        <v>0</v>
      </c>
      <c r="DM400" s="44">
        <v>0</v>
      </c>
      <c r="DN400" s="44">
        <v>0</v>
      </c>
      <c r="DO400" s="44">
        <v>0</v>
      </c>
      <c r="DP400" s="44">
        <v>0</v>
      </c>
      <c r="DQ400" s="44">
        <v>0</v>
      </c>
      <c r="DR400" s="44">
        <v>0</v>
      </c>
      <c r="DS400" s="44">
        <v>0</v>
      </c>
      <c r="DT400" s="44">
        <v>0</v>
      </c>
      <c r="DU400" s="44">
        <v>27.910826576146146</v>
      </c>
      <c r="DV400" s="44">
        <v>0</v>
      </c>
      <c r="DW400" s="44">
        <v>0</v>
      </c>
      <c r="DX400" s="44">
        <v>0</v>
      </c>
      <c r="DY400" s="44">
        <v>0</v>
      </c>
      <c r="DZ400" s="44">
        <v>0</v>
      </c>
      <c r="EA400" s="44">
        <v>0</v>
      </c>
      <c r="EB400" s="44">
        <v>0</v>
      </c>
    </row>
    <row r="401" spans="2:132" x14ac:dyDescent="0.25">
      <c r="B401" s="41" t="s">
        <v>490</v>
      </c>
      <c r="C401" s="47" t="s">
        <v>101</v>
      </c>
      <c r="D401" s="46">
        <v>5</v>
      </c>
      <c r="E401" s="86" t="s">
        <v>52</v>
      </c>
      <c r="F401" s="43">
        <v>2089</v>
      </c>
      <c r="G401" s="43">
        <v>409.8669418604652</v>
      </c>
      <c r="H401" s="44">
        <v>409.8669418604652</v>
      </c>
      <c r="I401" s="44">
        <v>272.35182516746988</v>
      </c>
      <c r="J401" s="44">
        <v>272.35182516746988</v>
      </c>
      <c r="K401" s="44">
        <v>422.16295011627915</v>
      </c>
      <c r="L401" s="44">
        <v>422.16295011627915</v>
      </c>
      <c r="M401" s="44">
        <v>204.72200000000001</v>
      </c>
      <c r="N401" s="44">
        <v>1479.0119999999999</v>
      </c>
      <c r="O401" s="44">
        <v>236.05699999999999</v>
      </c>
      <c r="P401" s="44">
        <v>75.989331020930237</v>
      </c>
      <c r="Q401" s="44">
        <v>75.989331020930237</v>
      </c>
      <c r="R401" s="44">
        <v>50.49402838604891</v>
      </c>
      <c r="S401" s="44">
        <v>50.49402838604891</v>
      </c>
      <c r="T401" s="44">
        <v>236.41125206511634</v>
      </c>
      <c r="U401" s="44">
        <v>236.41125206511634</v>
      </c>
      <c r="V401" s="44">
        <v>157.09253275659665</v>
      </c>
      <c r="W401" s="44">
        <v>157.09253275659665</v>
      </c>
      <c r="X401" s="44">
        <v>92.875849025581417</v>
      </c>
      <c r="Y401" s="44">
        <v>92.875849025581417</v>
      </c>
      <c r="Z401" s="44">
        <v>61.714923582948686</v>
      </c>
      <c r="AA401" s="44">
        <v>61.714923582948686</v>
      </c>
      <c r="AB401" s="44">
        <v>4.0543804196965798</v>
      </c>
      <c r="AC401" s="44">
        <v>9.4149096334936591</v>
      </c>
      <c r="AD401" s="44">
        <v>3.8249581510495552</v>
      </c>
      <c r="AE401" s="44">
        <v>20.666984817862822</v>
      </c>
      <c r="AF401" s="44">
        <v>64.297286100017672</v>
      </c>
      <c r="AG401" s="44">
        <v>25.25964811072123</v>
      </c>
      <c r="AH401" s="44">
        <v>114.81658232146013</v>
      </c>
      <c r="AJ401" s="63" t="s">
        <v>63</v>
      </c>
      <c r="AK401" s="44">
        <v>0</v>
      </c>
      <c r="AL401" s="44">
        <v>0</v>
      </c>
      <c r="AM401" s="44">
        <v>236.05699999999999</v>
      </c>
      <c r="AN401" s="44">
        <v>236.05699999999999</v>
      </c>
      <c r="AO401" s="44">
        <v>0</v>
      </c>
      <c r="AP401" s="44">
        <v>0</v>
      </c>
      <c r="AQ401" s="44">
        <v>0</v>
      </c>
      <c r="AR401" s="44">
        <v>0</v>
      </c>
      <c r="AS401" s="44">
        <v>0</v>
      </c>
      <c r="AT401" s="44">
        <v>0</v>
      </c>
      <c r="AU401" s="44">
        <v>0</v>
      </c>
      <c r="AV401" s="44">
        <v>0</v>
      </c>
      <c r="AW401" s="44">
        <v>0</v>
      </c>
      <c r="AX401" s="44">
        <v>0</v>
      </c>
      <c r="AY401" s="44">
        <v>92.875849025581417</v>
      </c>
      <c r="AZ401" s="44">
        <v>0</v>
      </c>
      <c r="BA401" s="44">
        <v>0</v>
      </c>
      <c r="BB401" s="44">
        <v>0</v>
      </c>
      <c r="BC401" s="44">
        <v>92.875849025581417</v>
      </c>
      <c r="BD401" s="44">
        <v>92.875849025581417</v>
      </c>
      <c r="BE401" s="44">
        <v>0</v>
      </c>
      <c r="BF401" s="44">
        <v>0</v>
      </c>
      <c r="BG401" s="44">
        <v>0</v>
      </c>
      <c r="BH401" s="44">
        <v>92.875849025581417</v>
      </c>
      <c r="BI401" s="44">
        <v>61.714923582948686</v>
      </c>
      <c r="BJ401" s="44">
        <v>0</v>
      </c>
      <c r="BK401" s="44">
        <v>0</v>
      </c>
      <c r="BL401" s="44">
        <v>0</v>
      </c>
      <c r="BM401" s="44">
        <v>61.714923582948686</v>
      </c>
      <c r="BN401" s="44">
        <v>3.8249581510495552</v>
      </c>
      <c r="BO401" s="44">
        <v>25.25964811072123</v>
      </c>
      <c r="BP401" s="44">
        <v>0</v>
      </c>
      <c r="BQ401" s="44">
        <v>0</v>
      </c>
      <c r="BR401" s="44">
        <v>0</v>
      </c>
      <c r="BS401" s="44">
        <v>25.25964811072123</v>
      </c>
      <c r="BT401" s="64">
        <v>2018</v>
      </c>
      <c r="BU401" s="44">
        <v>0</v>
      </c>
      <c r="BV401" s="44">
        <v>0</v>
      </c>
      <c r="BW401" s="44">
        <v>236.05699999999999</v>
      </c>
      <c r="BX401" s="44">
        <v>0</v>
      </c>
      <c r="BY401" s="44">
        <v>0</v>
      </c>
      <c r="BZ401" s="44">
        <v>0</v>
      </c>
      <c r="CA401" s="44">
        <v>0</v>
      </c>
      <c r="CB401" s="44">
        <v>0</v>
      </c>
      <c r="CC401" s="44">
        <v>0</v>
      </c>
      <c r="CD401" s="44">
        <v>0</v>
      </c>
      <c r="CE401" s="44">
        <v>0</v>
      </c>
      <c r="CF401" s="44">
        <v>0</v>
      </c>
      <c r="CG401" s="44">
        <v>92.875849025581417</v>
      </c>
      <c r="CH401" s="44">
        <v>0</v>
      </c>
      <c r="CI401" s="44">
        <v>0</v>
      </c>
      <c r="CJ401" s="44">
        <v>0</v>
      </c>
      <c r="CK401" s="44">
        <v>0</v>
      </c>
      <c r="CL401" s="44">
        <v>0</v>
      </c>
      <c r="CM401" s="44">
        <v>0</v>
      </c>
      <c r="CN401" s="44">
        <v>0</v>
      </c>
      <c r="CO401" s="44">
        <v>0</v>
      </c>
      <c r="CP401" s="44">
        <v>0</v>
      </c>
      <c r="CQ401" s="44">
        <v>0</v>
      </c>
      <c r="CR401" s="44">
        <v>0</v>
      </c>
      <c r="CS401" s="44">
        <v>0</v>
      </c>
      <c r="CT401" s="44">
        <v>0</v>
      </c>
      <c r="CU401" s="44">
        <v>0</v>
      </c>
      <c r="CV401" s="44">
        <v>0</v>
      </c>
      <c r="CW401" s="44">
        <v>0</v>
      </c>
      <c r="CX401" s="44">
        <v>0</v>
      </c>
      <c r="CY401" s="44">
        <v>0</v>
      </c>
      <c r="CZ401" s="44">
        <v>0</v>
      </c>
      <c r="DA401" s="44">
        <v>0</v>
      </c>
      <c r="DB401" s="44">
        <v>0</v>
      </c>
      <c r="DC401" s="44">
        <v>0</v>
      </c>
      <c r="DD401" s="44">
        <v>0</v>
      </c>
      <c r="DE401" s="44">
        <v>0</v>
      </c>
      <c r="DF401" s="44">
        <v>0</v>
      </c>
      <c r="DG401" s="44">
        <v>0</v>
      </c>
      <c r="DH401" s="44">
        <v>0</v>
      </c>
      <c r="DI401" s="44">
        <v>0</v>
      </c>
      <c r="DJ401" s="44">
        <v>0</v>
      </c>
      <c r="DK401" s="44">
        <v>0</v>
      </c>
      <c r="DL401" s="44">
        <v>0</v>
      </c>
      <c r="DM401" s="44">
        <v>0</v>
      </c>
      <c r="DN401" s="44">
        <v>0</v>
      </c>
      <c r="DO401" s="44">
        <v>0</v>
      </c>
      <c r="DP401" s="44">
        <v>0</v>
      </c>
      <c r="DQ401" s="44">
        <v>0</v>
      </c>
      <c r="DR401" s="44">
        <v>0</v>
      </c>
      <c r="DS401" s="44">
        <v>0</v>
      </c>
      <c r="DT401" s="44">
        <v>0</v>
      </c>
      <c r="DU401" s="44">
        <v>25.25964811072123</v>
      </c>
      <c r="DV401" s="44">
        <v>0</v>
      </c>
      <c r="DW401" s="44">
        <v>0</v>
      </c>
      <c r="DX401" s="44">
        <v>0</v>
      </c>
      <c r="DY401" s="44">
        <v>0</v>
      </c>
      <c r="DZ401" s="44">
        <v>0</v>
      </c>
      <c r="EA401" s="44">
        <v>0</v>
      </c>
      <c r="EB401" s="44">
        <v>0</v>
      </c>
    </row>
    <row r="402" spans="2:132" x14ac:dyDescent="0.25">
      <c r="B402" s="41" t="s">
        <v>491</v>
      </c>
      <c r="C402" s="47" t="s">
        <v>101</v>
      </c>
      <c r="D402" s="46">
        <v>5</v>
      </c>
      <c r="E402" s="86" t="s">
        <v>52</v>
      </c>
      <c r="F402" s="43">
        <v>3167.77</v>
      </c>
      <c r="G402" s="43">
        <v>644.7224069767442</v>
      </c>
      <c r="H402" s="44">
        <v>644.7224069767442</v>
      </c>
      <c r="I402" s="44">
        <v>428.41055555599991</v>
      </c>
      <c r="J402" s="44">
        <v>428.41055555599991</v>
      </c>
      <c r="K402" s="44">
        <v>664.06407918604657</v>
      </c>
      <c r="L402" s="44">
        <v>664.06407918604657</v>
      </c>
      <c r="M402" s="44">
        <v>297.77037999999999</v>
      </c>
      <c r="N402" s="44">
        <v>2160.41914</v>
      </c>
      <c r="O402" s="44">
        <v>348.4547</v>
      </c>
      <c r="P402" s="44">
        <v>132.81281583720931</v>
      </c>
      <c r="Q402" s="44">
        <v>132.81281583720931</v>
      </c>
      <c r="R402" s="44">
        <v>88.252574444535995</v>
      </c>
      <c r="S402" s="44">
        <v>88.252574444535995</v>
      </c>
      <c r="T402" s="44">
        <v>398.43844751162794</v>
      </c>
      <c r="U402" s="44">
        <v>398.43844751162794</v>
      </c>
      <c r="V402" s="44">
        <v>264.757723333608</v>
      </c>
      <c r="W402" s="44">
        <v>264.757723333608</v>
      </c>
      <c r="X402" s="44">
        <v>166.01601979651164</v>
      </c>
      <c r="Y402" s="44">
        <v>166.01601979651164</v>
      </c>
      <c r="Z402" s="44">
        <v>110.31571805566999</v>
      </c>
      <c r="AA402" s="44">
        <v>110.31571805566999</v>
      </c>
      <c r="AB402" s="44">
        <v>3.3740701829286515</v>
      </c>
      <c r="AC402" s="44">
        <v>8.1599853360189361</v>
      </c>
      <c r="AD402" s="44">
        <v>3.1587040010395886</v>
      </c>
      <c r="AE402" s="44">
        <v>36.12139245928072</v>
      </c>
      <c r="AF402" s="44">
        <v>108.36417737784215</v>
      </c>
      <c r="AG402" s="44">
        <v>45.151740574100899</v>
      </c>
      <c r="AH402" s="44">
        <v>180.60696229640359</v>
      </c>
      <c r="AJ402" s="63" t="s">
        <v>63</v>
      </c>
      <c r="AK402" s="44">
        <v>0</v>
      </c>
      <c r="AL402" s="44">
        <v>0</v>
      </c>
      <c r="AM402" s="44">
        <v>348.4547</v>
      </c>
      <c r="AN402" s="44">
        <v>348.4547</v>
      </c>
      <c r="AO402" s="44">
        <v>0</v>
      </c>
      <c r="AP402" s="44">
        <v>0</v>
      </c>
      <c r="AQ402" s="44">
        <v>0</v>
      </c>
      <c r="AR402" s="44">
        <v>0</v>
      </c>
      <c r="AS402" s="44">
        <v>0</v>
      </c>
      <c r="AT402" s="44">
        <v>0</v>
      </c>
      <c r="AU402" s="44">
        <v>0</v>
      </c>
      <c r="AV402" s="44">
        <v>0</v>
      </c>
      <c r="AW402" s="44">
        <v>0</v>
      </c>
      <c r="AX402" s="44">
        <v>0</v>
      </c>
      <c r="AY402" s="44">
        <v>166.01601979651164</v>
      </c>
      <c r="AZ402" s="44">
        <v>0</v>
      </c>
      <c r="BA402" s="44">
        <v>0</v>
      </c>
      <c r="BB402" s="44">
        <v>0</v>
      </c>
      <c r="BC402" s="44">
        <v>166.01601979651164</v>
      </c>
      <c r="BD402" s="44">
        <v>166.01601979651164</v>
      </c>
      <c r="BE402" s="44">
        <v>0</v>
      </c>
      <c r="BF402" s="44">
        <v>0</v>
      </c>
      <c r="BG402" s="44">
        <v>0</v>
      </c>
      <c r="BH402" s="44">
        <v>166.01601979651164</v>
      </c>
      <c r="BI402" s="44">
        <v>110.31571805566999</v>
      </c>
      <c r="BJ402" s="44">
        <v>0</v>
      </c>
      <c r="BK402" s="44">
        <v>0</v>
      </c>
      <c r="BL402" s="44">
        <v>0</v>
      </c>
      <c r="BM402" s="44">
        <v>110.31571805566999</v>
      </c>
      <c r="BN402" s="44">
        <v>3.1587040010395886</v>
      </c>
      <c r="BO402" s="44">
        <v>45.151740574100899</v>
      </c>
      <c r="BP402" s="44">
        <v>0</v>
      </c>
      <c r="BQ402" s="44">
        <v>0</v>
      </c>
      <c r="BR402" s="44">
        <v>0</v>
      </c>
      <c r="BS402" s="44">
        <v>45.151740574100899</v>
      </c>
      <c r="BT402" s="64">
        <v>2018</v>
      </c>
      <c r="BU402" s="44">
        <v>0</v>
      </c>
      <c r="BV402" s="44">
        <v>0</v>
      </c>
      <c r="BW402" s="44">
        <v>348.4547</v>
      </c>
      <c r="BX402" s="44">
        <v>0</v>
      </c>
      <c r="BY402" s="44">
        <v>0</v>
      </c>
      <c r="BZ402" s="44">
        <v>0</v>
      </c>
      <c r="CA402" s="44">
        <v>0</v>
      </c>
      <c r="CB402" s="44">
        <v>0</v>
      </c>
      <c r="CC402" s="44">
        <v>0</v>
      </c>
      <c r="CD402" s="44">
        <v>0</v>
      </c>
      <c r="CE402" s="44">
        <v>0</v>
      </c>
      <c r="CF402" s="44">
        <v>0</v>
      </c>
      <c r="CG402" s="44">
        <v>166.01601979651164</v>
      </c>
      <c r="CH402" s="44">
        <v>0</v>
      </c>
      <c r="CI402" s="44">
        <v>0</v>
      </c>
      <c r="CJ402" s="44">
        <v>0</v>
      </c>
      <c r="CK402" s="44">
        <v>0</v>
      </c>
      <c r="CL402" s="44">
        <v>0</v>
      </c>
      <c r="CM402" s="44">
        <v>0</v>
      </c>
      <c r="CN402" s="44">
        <v>0</v>
      </c>
      <c r="CO402" s="44">
        <v>0</v>
      </c>
      <c r="CP402" s="44">
        <v>0</v>
      </c>
      <c r="CQ402" s="44">
        <v>0</v>
      </c>
      <c r="CR402" s="44">
        <v>0</v>
      </c>
      <c r="CS402" s="44">
        <v>0</v>
      </c>
      <c r="CT402" s="44">
        <v>0</v>
      </c>
      <c r="CU402" s="44">
        <v>0</v>
      </c>
      <c r="CV402" s="44">
        <v>0</v>
      </c>
      <c r="CW402" s="44">
        <v>0</v>
      </c>
      <c r="CX402" s="44">
        <v>0</v>
      </c>
      <c r="CY402" s="44">
        <v>0</v>
      </c>
      <c r="CZ402" s="44">
        <v>0</v>
      </c>
      <c r="DA402" s="44">
        <v>0</v>
      </c>
      <c r="DB402" s="44">
        <v>0</v>
      </c>
      <c r="DC402" s="44">
        <v>0</v>
      </c>
      <c r="DD402" s="44">
        <v>0</v>
      </c>
      <c r="DE402" s="44">
        <v>0</v>
      </c>
      <c r="DF402" s="44">
        <v>0</v>
      </c>
      <c r="DG402" s="44">
        <v>0</v>
      </c>
      <c r="DH402" s="44">
        <v>0</v>
      </c>
      <c r="DI402" s="44">
        <v>0</v>
      </c>
      <c r="DJ402" s="44">
        <v>0</v>
      </c>
      <c r="DK402" s="44">
        <v>0</v>
      </c>
      <c r="DL402" s="44">
        <v>0</v>
      </c>
      <c r="DM402" s="44">
        <v>0</v>
      </c>
      <c r="DN402" s="44">
        <v>0</v>
      </c>
      <c r="DO402" s="44">
        <v>0</v>
      </c>
      <c r="DP402" s="44">
        <v>0</v>
      </c>
      <c r="DQ402" s="44">
        <v>0</v>
      </c>
      <c r="DR402" s="44">
        <v>0</v>
      </c>
      <c r="DS402" s="44">
        <v>0</v>
      </c>
      <c r="DT402" s="44">
        <v>0</v>
      </c>
      <c r="DU402" s="44">
        <v>45.151740574100899</v>
      </c>
      <c r="DV402" s="44">
        <v>0</v>
      </c>
      <c r="DW402" s="44">
        <v>0</v>
      </c>
      <c r="DX402" s="44">
        <v>0</v>
      </c>
      <c r="DY402" s="44">
        <v>0</v>
      </c>
      <c r="DZ402" s="44">
        <v>0</v>
      </c>
      <c r="EA402" s="44">
        <v>0</v>
      </c>
      <c r="EB402" s="44">
        <v>0</v>
      </c>
    </row>
    <row r="403" spans="2:132" x14ac:dyDescent="0.25">
      <c r="B403" s="41" t="s">
        <v>492</v>
      </c>
      <c r="C403" s="47" t="s">
        <v>101</v>
      </c>
      <c r="D403" s="46">
        <v>5</v>
      </c>
      <c r="E403" s="86" t="s">
        <v>52</v>
      </c>
      <c r="F403" s="43">
        <v>1984.09</v>
      </c>
      <c r="G403" s="43">
        <v>373.35744186046514</v>
      </c>
      <c r="H403" s="44">
        <v>373.35744186046514</v>
      </c>
      <c r="I403" s="44">
        <v>248.09168621648104</v>
      </c>
      <c r="J403" s="44">
        <v>248.09168621648104</v>
      </c>
      <c r="K403" s="44">
        <v>384.5581651162791</v>
      </c>
      <c r="L403" s="44">
        <v>384.5581651162791</v>
      </c>
      <c r="M403" s="44">
        <v>194.44081999999997</v>
      </c>
      <c r="N403" s="44">
        <v>1404.7357199999999</v>
      </c>
      <c r="O403" s="44">
        <v>224.20217</v>
      </c>
      <c r="P403" s="44">
        <v>69.22046972093024</v>
      </c>
      <c r="Q403" s="44">
        <v>69.22046972093024</v>
      </c>
      <c r="R403" s="44">
        <v>45.996198624535587</v>
      </c>
      <c r="S403" s="44">
        <v>45.996198624535587</v>
      </c>
      <c r="T403" s="44">
        <v>215.35257246511631</v>
      </c>
      <c r="U403" s="44">
        <v>215.35257246511631</v>
      </c>
      <c r="V403" s="44">
        <v>143.09928460966628</v>
      </c>
      <c r="W403" s="44">
        <v>143.09928460966628</v>
      </c>
      <c r="X403" s="44">
        <v>84.602796325581409</v>
      </c>
      <c r="Y403" s="44">
        <v>84.602796325581409</v>
      </c>
      <c r="Z403" s="44">
        <v>56.217576096654611</v>
      </c>
      <c r="AA403" s="44">
        <v>56.217576096654611</v>
      </c>
      <c r="AB403" s="44">
        <v>4.227323687924943</v>
      </c>
      <c r="AC403" s="44">
        <v>9.8165111295399914</v>
      </c>
      <c r="AD403" s="44">
        <v>3.988115204656463</v>
      </c>
      <c r="AE403" s="44">
        <v>18.826042782423823</v>
      </c>
      <c r="AF403" s="44">
        <v>58.569910878651896</v>
      </c>
      <c r="AG403" s="44">
        <v>23.009607845184672</v>
      </c>
      <c r="AH403" s="44">
        <v>104.58912656902123</v>
      </c>
      <c r="AJ403" s="63" t="s">
        <v>63</v>
      </c>
      <c r="AK403" s="44">
        <v>0</v>
      </c>
      <c r="AL403" s="44">
        <v>0</v>
      </c>
      <c r="AM403" s="44">
        <v>224.20217</v>
      </c>
      <c r="AN403" s="44">
        <v>224.20217</v>
      </c>
      <c r="AO403" s="44">
        <v>0</v>
      </c>
      <c r="AP403" s="44">
        <v>0</v>
      </c>
      <c r="AQ403" s="44">
        <v>0</v>
      </c>
      <c r="AR403" s="44">
        <v>0</v>
      </c>
      <c r="AS403" s="44">
        <v>0</v>
      </c>
      <c r="AT403" s="44">
        <v>0</v>
      </c>
      <c r="AU403" s="44">
        <v>0</v>
      </c>
      <c r="AV403" s="44">
        <v>0</v>
      </c>
      <c r="AW403" s="44">
        <v>0</v>
      </c>
      <c r="AX403" s="44">
        <v>0</v>
      </c>
      <c r="AY403" s="44">
        <v>84.602796325581409</v>
      </c>
      <c r="AZ403" s="44">
        <v>0</v>
      </c>
      <c r="BA403" s="44">
        <v>0</v>
      </c>
      <c r="BB403" s="44">
        <v>0</v>
      </c>
      <c r="BC403" s="44">
        <v>84.602796325581409</v>
      </c>
      <c r="BD403" s="44">
        <v>84.602796325581409</v>
      </c>
      <c r="BE403" s="44">
        <v>0</v>
      </c>
      <c r="BF403" s="44">
        <v>0</v>
      </c>
      <c r="BG403" s="44">
        <v>0</v>
      </c>
      <c r="BH403" s="44">
        <v>84.602796325581409</v>
      </c>
      <c r="BI403" s="44">
        <v>56.217576096654611</v>
      </c>
      <c r="BJ403" s="44">
        <v>0</v>
      </c>
      <c r="BK403" s="44">
        <v>0</v>
      </c>
      <c r="BL403" s="44">
        <v>0</v>
      </c>
      <c r="BM403" s="44">
        <v>56.217576096654611</v>
      </c>
      <c r="BN403" s="44">
        <v>3.988115204656463</v>
      </c>
      <c r="BO403" s="44">
        <v>23.009607845184672</v>
      </c>
      <c r="BP403" s="44">
        <v>0</v>
      </c>
      <c r="BQ403" s="44">
        <v>0</v>
      </c>
      <c r="BR403" s="44">
        <v>0</v>
      </c>
      <c r="BS403" s="44">
        <v>23.009607845184672</v>
      </c>
      <c r="BT403" s="64">
        <v>2018</v>
      </c>
      <c r="BU403" s="44">
        <v>0</v>
      </c>
      <c r="BV403" s="44">
        <v>0</v>
      </c>
      <c r="BW403" s="44">
        <v>224.20217</v>
      </c>
      <c r="BX403" s="44">
        <v>0</v>
      </c>
      <c r="BY403" s="44">
        <v>0</v>
      </c>
      <c r="BZ403" s="44">
        <v>0</v>
      </c>
      <c r="CA403" s="44">
        <v>0</v>
      </c>
      <c r="CB403" s="44">
        <v>0</v>
      </c>
      <c r="CC403" s="44">
        <v>0</v>
      </c>
      <c r="CD403" s="44">
        <v>0</v>
      </c>
      <c r="CE403" s="44">
        <v>0</v>
      </c>
      <c r="CF403" s="44">
        <v>0</v>
      </c>
      <c r="CG403" s="44">
        <v>84.602796325581409</v>
      </c>
      <c r="CH403" s="44">
        <v>0</v>
      </c>
      <c r="CI403" s="44">
        <v>0</v>
      </c>
      <c r="CJ403" s="44">
        <v>0</v>
      </c>
      <c r="CK403" s="44">
        <v>0</v>
      </c>
      <c r="CL403" s="44">
        <v>0</v>
      </c>
      <c r="CM403" s="44">
        <v>0</v>
      </c>
      <c r="CN403" s="44">
        <v>0</v>
      </c>
      <c r="CO403" s="44">
        <v>0</v>
      </c>
      <c r="CP403" s="44">
        <v>0</v>
      </c>
      <c r="CQ403" s="44">
        <v>0</v>
      </c>
      <c r="CR403" s="44">
        <v>0</v>
      </c>
      <c r="CS403" s="44">
        <v>0</v>
      </c>
      <c r="CT403" s="44">
        <v>0</v>
      </c>
      <c r="CU403" s="44">
        <v>0</v>
      </c>
      <c r="CV403" s="44">
        <v>0</v>
      </c>
      <c r="CW403" s="44">
        <v>0</v>
      </c>
      <c r="CX403" s="44">
        <v>0</v>
      </c>
      <c r="CY403" s="44">
        <v>0</v>
      </c>
      <c r="CZ403" s="44">
        <v>0</v>
      </c>
      <c r="DA403" s="44">
        <v>0</v>
      </c>
      <c r="DB403" s="44">
        <v>0</v>
      </c>
      <c r="DC403" s="44">
        <v>0</v>
      </c>
      <c r="DD403" s="44">
        <v>0</v>
      </c>
      <c r="DE403" s="44">
        <v>0</v>
      </c>
      <c r="DF403" s="44">
        <v>0</v>
      </c>
      <c r="DG403" s="44">
        <v>0</v>
      </c>
      <c r="DH403" s="44">
        <v>0</v>
      </c>
      <c r="DI403" s="44">
        <v>0</v>
      </c>
      <c r="DJ403" s="44">
        <v>0</v>
      </c>
      <c r="DK403" s="44">
        <v>0</v>
      </c>
      <c r="DL403" s="44">
        <v>0</v>
      </c>
      <c r="DM403" s="44">
        <v>0</v>
      </c>
      <c r="DN403" s="44">
        <v>0</v>
      </c>
      <c r="DO403" s="44">
        <v>0</v>
      </c>
      <c r="DP403" s="44">
        <v>0</v>
      </c>
      <c r="DQ403" s="44">
        <v>0</v>
      </c>
      <c r="DR403" s="44">
        <v>0</v>
      </c>
      <c r="DS403" s="44">
        <v>0</v>
      </c>
      <c r="DT403" s="44">
        <v>0</v>
      </c>
      <c r="DU403" s="44">
        <v>23.009607845184672</v>
      </c>
      <c r="DV403" s="44">
        <v>0</v>
      </c>
      <c r="DW403" s="44">
        <v>0</v>
      </c>
      <c r="DX403" s="44">
        <v>0</v>
      </c>
      <c r="DY403" s="44">
        <v>0</v>
      </c>
      <c r="DZ403" s="44">
        <v>0</v>
      </c>
      <c r="EA403" s="44">
        <v>0</v>
      </c>
      <c r="EB403" s="44">
        <v>0</v>
      </c>
    </row>
    <row r="404" spans="2:132" x14ac:dyDescent="0.25">
      <c r="B404" s="41" t="s">
        <v>493</v>
      </c>
      <c r="C404" s="47" t="s">
        <v>101</v>
      </c>
      <c r="D404" s="46">
        <v>5</v>
      </c>
      <c r="E404" s="86" t="s">
        <v>52</v>
      </c>
      <c r="F404" s="43">
        <v>2458.8200000000002</v>
      </c>
      <c r="G404" s="43">
        <v>465.57911627906975</v>
      </c>
      <c r="H404" s="44">
        <v>465.57911627906975</v>
      </c>
      <c r="I404" s="44">
        <v>309.37191836669399</v>
      </c>
      <c r="J404" s="44">
        <v>309.37191836669399</v>
      </c>
      <c r="K404" s="44">
        <v>479.54648976744187</v>
      </c>
      <c r="L404" s="44">
        <v>479.54648976744187</v>
      </c>
      <c r="M404" s="44">
        <v>240.96436000000003</v>
      </c>
      <c r="N404" s="44">
        <v>1740.84456</v>
      </c>
      <c r="O404" s="44">
        <v>277.84666000000004</v>
      </c>
      <c r="P404" s="44">
        <v>86.318368158139535</v>
      </c>
      <c r="Q404" s="44">
        <v>86.318368158139535</v>
      </c>
      <c r="R404" s="44">
        <v>57.357553665185065</v>
      </c>
      <c r="S404" s="44">
        <v>57.357553665185065</v>
      </c>
      <c r="T404" s="44">
        <v>268.54603426976746</v>
      </c>
      <c r="U404" s="44">
        <v>268.54603426976746</v>
      </c>
      <c r="V404" s="44">
        <v>178.44572251390912</v>
      </c>
      <c r="W404" s="44">
        <v>178.44572251390912</v>
      </c>
      <c r="X404" s="44">
        <v>105.50022774883722</v>
      </c>
      <c r="Y404" s="44">
        <v>105.50022774883722</v>
      </c>
      <c r="Z404" s="44">
        <v>70.103676701892866</v>
      </c>
      <c r="AA404" s="44">
        <v>70.103676701892866</v>
      </c>
      <c r="AB404" s="44">
        <v>4.2010920027480312</v>
      </c>
      <c r="AC404" s="44">
        <v>9.7555970267895233</v>
      </c>
      <c r="AD404" s="44">
        <v>3.9633678727224004</v>
      </c>
      <c r="AE404" s="44">
        <v>23.476195674569119</v>
      </c>
      <c r="AF404" s="44">
        <v>73.03705320977059</v>
      </c>
      <c r="AG404" s="44">
        <v>28.693128046695591</v>
      </c>
      <c r="AH404" s="44">
        <v>130.42330930316177</v>
      </c>
      <c r="AJ404" s="63" t="s">
        <v>63</v>
      </c>
      <c r="AK404" s="44">
        <v>0</v>
      </c>
      <c r="AL404" s="44">
        <v>0</v>
      </c>
      <c r="AM404" s="44">
        <v>277.84666000000004</v>
      </c>
      <c r="AN404" s="44">
        <v>277.84666000000004</v>
      </c>
      <c r="AO404" s="44">
        <v>0</v>
      </c>
      <c r="AP404" s="44">
        <v>0</v>
      </c>
      <c r="AQ404" s="44">
        <v>0</v>
      </c>
      <c r="AR404" s="44">
        <v>0</v>
      </c>
      <c r="AS404" s="44">
        <v>0</v>
      </c>
      <c r="AT404" s="44">
        <v>0</v>
      </c>
      <c r="AU404" s="44">
        <v>0</v>
      </c>
      <c r="AV404" s="44">
        <v>0</v>
      </c>
      <c r="AW404" s="44">
        <v>0</v>
      </c>
      <c r="AX404" s="44">
        <v>0</v>
      </c>
      <c r="AY404" s="44">
        <v>105.50022774883722</v>
      </c>
      <c r="AZ404" s="44">
        <v>0</v>
      </c>
      <c r="BA404" s="44">
        <v>0</v>
      </c>
      <c r="BB404" s="44">
        <v>0</v>
      </c>
      <c r="BC404" s="44">
        <v>105.50022774883722</v>
      </c>
      <c r="BD404" s="44">
        <v>105.50022774883722</v>
      </c>
      <c r="BE404" s="44">
        <v>0</v>
      </c>
      <c r="BF404" s="44">
        <v>0</v>
      </c>
      <c r="BG404" s="44">
        <v>0</v>
      </c>
      <c r="BH404" s="44">
        <v>105.50022774883722</v>
      </c>
      <c r="BI404" s="44">
        <v>70.103676701892866</v>
      </c>
      <c r="BJ404" s="44">
        <v>0</v>
      </c>
      <c r="BK404" s="44">
        <v>0</v>
      </c>
      <c r="BL404" s="44">
        <v>0</v>
      </c>
      <c r="BM404" s="44">
        <v>70.103676701892866</v>
      </c>
      <c r="BN404" s="44">
        <v>3.9633678727224004</v>
      </c>
      <c r="BO404" s="44">
        <v>28.693128046695591</v>
      </c>
      <c r="BP404" s="44">
        <v>0</v>
      </c>
      <c r="BQ404" s="44">
        <v>0</v>
      </c>
      <c r="BR404" s="44">
        <v>0</v>
      </c>
      <c r="BS404" s="44">
        <v>28.693128046695591</v>
      </c>
      <c r="BT404" s="64">
        <v>2018</v>
      </c>
      <c r="BU404" s="44">
        <v>0</v>
      </c>
      <c r="BV404" s="44">
        <v>0</v>
      </c>
      <c r="BW404" s="44">
        <v>277.84666000000004</v>
      </c>
      <c r="BX404" s="44">
        <v>0</v>
      </c>
      <c r="BY404" s="44">
        <v>0</v>
      </c>
      <c r="BZ404" s="44">
        <v>0</v>
      </c>
      <c r="CA404" s="44">
        <v>0</v>
      </c>
      <c r="CB404" s="44">
        <v>0</v>
      </c>
      <c r="CC404" s="44">
        <v>0</v>
      </c>
      <c r="CD404" s="44">
        <v>0</v>
      </c>
      <c r="CE404" s="44">
        <v>0</v>
      </c>
      <c r="CF404" s="44">
        <v>0</v>
      </c>
      <c r="CG404" s="44">
        <v>105.50022774883722</v>
      </c>
      <c r="CH404" s="44">
        <v>0</v>
      </c>
      <c r="CI404" s="44">
        <v>0</v>
      </c>
      <c r="CJ404" s="44">
        <v>0</v>
      </c>
      <c r="CK404" s="44">
        <v>0</v>
      </c>
      <c r="CL404" s="44">
        <v>0</v>
      </c>
      <c r="CM404" s="44">
        <v>0</v>
      </c>
      <c r="CN404" s="44">
        <v>0</v>
      </c>
      <c r="CO404" s="44">
        <v>0</v>
      </c>
      <c r="CP404" s="44">
        <v>0</v>
      </c>
      <c r="CQ404" s="44">
        <v>0</v>
      </c>
      <c r="CR404" s="44">
        <v>0</v>
      </c>
      <c r="CS404" s="44">
        <v>0</v>
      </c>
      <c r="CT404" s="44">
        <v>0</v>
      </c>
      <c r="CU404" s="44">
        <v>0</v>
      </c>
      <c r="CV404" s="44">
        <v>0</v>
      </c>
      <c r="CW404" s="44">
        <v>0</v>
      </c>
      <c r="CX404" s="44">
        <v>0</v>
      </c>
      <c r="CY404" s="44">
        <v>0</v>
      </c>
      <c r="CZ404" s="44">
        <v>0</v>
      </c>
      <c r="DA404" s="44">
        <v>0</v>
      </c>
      <c r="DB404" s="44">
        <v>0</v>
      </c>
      <c r="DC404" s="44">
        <v>0</v>
      </c>
      <c r="DD404" s="44">
        <v>0</v>
      </c>
      <c r="DE404" s="44">
        <v>0</v>
      </c>
      <c r="DF404" s="44">
        <v>0</v>
      </c>
      <c r="DG404" s="44">
        <v>0</v>
      </c>
      <c r="DH404" s="44">
        <v>0</v>
      </c>
      <c r="DI404" s="44">
        <v>0</v>
      </c>
      <c r="DJ404" s="44">
        <v>0</v>
      </c>
      <c r="DK404" s="44">
        <v>0</v>
      </c>
      <c r="DL404" s="44">
        <v>0</v>
      </c>
      <c r="DM404" s="44">
        <v>0</v>
      </c>
      <c r="DN404" s="44">
        <v>0</v>
      </c>
      <c r="DO404" s="44">
        <v>0</v>
      </c>
      <c r="DP404" s="44">
        <v>0</v>
      </c>
      <c r="DQ404" s="44">
        <v>0</v>
      </c>
      <c r="DR404" s="44">
        <v>0</v>
      </c>
      <c r="DS404" s="44">
        <v>0</v>
      </c>
      <c r="DT404" s="44">
        <v>0</v>
      </c>
      <c r="DU404" s="44">
        <v>28.693128046695591</v>
      </c>
      <c r="DV404" s="44">
        <v>0</v>
      </c>
      <c r="DW404" s="44">
        <v>0</v>
      </c>
      <c r="DX404" s="44">
        <v>0</v>
      </c>
      <c r="DY404" s="44">
        <v>0</v>
      </c>
      <c r="DZ404" s="44">
        <v>0</v>
      </c>
      <c r="EA404" s="44">
        <v>0</v>
      </c>
      <c r="EB404" s="44">
        <v>0</v>
      </c>
    </row>
    <row r="405" spans="2:132" x14ac:dyDescent="0.25">
      <c r="B405" s="41" t="s">
        <v>494</v>
      </c>
      <c r="C405" s="47" t="s">
        <v>101</v>
      </c>
      <c r="D405" s="46">
        <v>5</v>
      </c>
      <c r="E405" s="86" t="s">
        <v>52</v>
      </c>
      <c r="F405" s="43">
        <v>2549.75</v>
      </c>
      <c r="G405" s="43">
        <v>523.15246511627902</v>
      </c>
      <c r="H405" s="44">
        <v>523.15246511627902</v>
      </c>
      <c r="I405" s="44">
        <v>347.62874036273467</v>
      </c>
      <c r="J405" s="44">
        <v>347.62874036273467</v>
      </c>
      <c r="K405" s="44">
        <v>538.84703906976745</v>
      </c>
      <c r="L405" s="44">
        <v>538.84703906976745</v>
      </c>
      <c r="M405" s="44">
        <v>249.87549999999999</v>
      </c>
      <c r="N405" s="44">
        <v>1805.223</v>
      </c>
      <c r="O405" s="44">
        <v>288.12175000000002</v>
      </c>
      <c r="P405" s="44">
        <v>107.76940781395349</v>
      </c>
      <c r="Q405" s="44">
        <v>107.76940781395349</v>
      </c>
      <c r="R405" s="44">
        <v>71.611520514723352</v>
      </c>
      <c r="S405" s="44">
        <v>71.611520514723352</v>
      </c>
      <c r="T405" s="44">
        <v>323.30822344186043</v>
      </c>
      <c r="U405" s="44">
        <v>323.30822344186043</v>
      </c>
      <c r="V405" s="44">
        <v>214.83456154417001</v>
      </c>
      <c r="W405" s="44">
        <v>214.83456154417001</v>
      </c>
      <c r="X405" s="44">
        <v>134.71175976744186</v>
      </c>
      <c r="Y405" s="44">
        <v>134.71175976744186</v>
      </c>
      <c r="Z405" s="44">
        <v>89.514400643404187</v>
      </c>
      <c r="AA405" s="44">
        <v>89.514400643404187</v>
      </c>
      <c r="AB405" s="44">
        <v>3.4893198497108506</v>
      </c>
      <c r="AC405" s="44">
        <v>8.4028518829771528</v>
      </c>
      <c r="AD405" s="44">
        <v>3.2187195348353157</v>
      </c>
      <c r="AE405" s="44">
        <v>29.310281919807565</v>
      </c>
      <c r="AF405" s="44">
        <v>87.930845759422681</v>
      </c>
      <c r="AG405" s="44">
        <v>36.637852399759453</v>
      </c>
      <c r="AH405" s="44">
        <v>146.55140959903781</v>
      </c>
      <c r="AJ405" s="63" t="s">
        <v>63</v>
      </c>
      <c r="AK405" s="44">
        <v>0</v>
      </c>
      <c r="AL405" s="44">
        <v>0</v>
      </c>
      <c r="AM405" s="44">
        <v>288.12175000000002</v>
      </c>
      <c r="AN405" s="44">
        <v>288.12175000000002</v>
      </c>
      <c r="AO405" s="44">
        <v>0</v>
      </c>
      <c r="AP405" s="44">
        <v>0</v>
      </c>
      <c r="AQ405" s="44">
        <v>0</v>
      </c>
      <c r="AR405" s="44">
        <v>0</v>
      </c>
      <c r="AS405" s="44">
        <v>0</v>
      </c>
      <c r="AT405" s="44">
        <v>0</v>
      </c>
      <c r="AU405" s="44">
        <v>0</v>
      </c>
      <c r="AV405" s="44">
        <v>0</v>
      </c>
      <c r="AW405" s="44">
        <v>0</v>
      </c>
      <c r="AX405" s="44">
        <v>0</v>
      </c>
      <c r="AY405" s="44">
        <v>134.71175976744186</v>
      </c>
      <c r="AZ405" s="44">
        <v>0</v>
      </c>
      <c r="BA405" s="44">
        <v>0</v>
      </c>
      <c r="BB405" s="44">
        <v>0</v>
      </c>
      <c r="BC405" s="44">
        <v>134.71175976744186</v>
      </c>
      <c r="BD405" s="44">
        <v>134.71175976744186</v>
      </c>
      <c r="BE405" s="44">
        <v>0</v>
      </c>
      <c r="BF405" s="44">
        <v>0</v>
      </c>
      <c r="BG405" s="44">
        <v>0</v>
      </c>
      <c r="BH405" s="44">
        <v>134.71175976744186</v>
      </c>
      <c r="BI405" s="44">
        <v>89.514400643404187</v>
      </c>
      <c r="BJ405" s="44">
        <v>0</v>
      </c>
      <c r="BK405" s="44">
        <v>0</v>
      </c>
      <c r="BL405" s="44">
        <v>0</v>
      </c>
      <c r="BM405" s="44">
        <v>89.514400643404187</v>
      </c>
      <c r="BN405" s="44">
        <v>3.2187195348353157</v>
      </c>
      <c r="BO405" s="44">
        <v>36.637852399759453</v>
      </c>
      <c r="BP405" s="44">
        <v>0</v>
      </c>
      <c r="BQ405" s="44">
        <v>0</v>
      </c>
      <c r="BR405" s="44">
        <v>0</v>
      </c>
      <c r="BS405" s="44">
        <v>36.637852399759453</v>
      </c>
      <c r="BT405" s="64">
        <v>2018</v>
      </c>
      <c r="BU405" s="44">
        <v>0</v>
      </c>
      <c r="BV405" s="44">
        <v>0</v>
      </c>
      <c r="BW405" s="44">
        <v>288.12175000000002</v>
      </c>
      <c r="BX405" s="44">
        <v>0</v>
      </c>
      <c r="BY405" s="44">
        <v>0</v>
      </c>
      <c r="BZ405" s="44">
        <v>0</v>
      </c>
      <c r="CA405" s="44">
        <v>0</v>
      </c>
      <c r="CB405" s="44">
        <v>0</v>
      </c>
      <c r="CC405" s="44">
        <v>0</v>
      </c>
      <c r="CD405" s="44">
        <v>0</v>
      </c>
      <c r="CE405" s="44">
        <v>0</v>
      </c>
      <c r="CF405" s="44">
        <v>0</v>
      </c>
      <c r="CG405" s="44">
        <v>134.71175976744186</v>
      </c>
      <c r="CH405" s="44">
        <v>0</v>
      </c>
      <c r="CI405" s="44">
        <v>0</v>
      </c>
      <c r="CJ405" s="44">
        <v>0</v>
      </c>
      <c r="CK405" s="44">
        <v>0</v>
      </c>
      <c r="CL405" s="44">
        <v>0</v>
      </c>
      <c r="CM405" s="44">
        <v>0</v>
      </c>
      <c r="CN405" s="44">
        <v>0</v>
      </c>
      <c r="CO405" s="44">
        <v>0</v>
      </c>
      <c r="CP405" s="44">
        <v>0</v>
      </c>
      <c r="CQ405" s="44">
        <v>0</v>
      </c>
      <c r="CR405" s="44">
        <v>0</v>
      </c>
      <c r="CS405" s="44">
        <v>0</v>
      </c>
      <c r="CT405" s="44">
        <v>0</v>
      </c>
      <c r="CU405" s="44">
        <v>0</v>
      </c>
      <c r="CV405" s="44">
        <v>0</v>
      </c>
      <c r="CW405" s="44">
        <v>0</v>
      </c>
      <c r="CX405" s="44">
        <v>0</v>
      </c>
      <c r="CY405" s="44">
        <v>0</v>
      </c>
      <c r="CZ405" s="44">
        <v>0</v>
      </c>
      <c r="DA405" s="44">
        <v>0</v>
      </c>
      <c r="DB405" s="44">
        <v>0</v>
      </c>
      <c r="DC405" s="44">
        <v>0</v>
      </c>
      <c r="DD405" s="44">
        <v>0</v>
      </c>
      <c r="DE405" s="44">
        <v>0</v>
      </c>
      <c r="DF405" s="44">
        <v>0</v>
      </c>
      <c r="DG405" s="44">
        <v>0</v>
      </c>
      <c r="DH405" s="44">
        <v>0</v>
      </c>
      <c r="DI405" s="44">
        <v>0</v>
      </c>
      <c r="DJ405" s="44">
        <v>0</v>
      </c>
      <c r="DK405" s="44">
        <v>0</v>
      </c>
      <c r="DL405" s="44">
        <v>0</v>
      </c>
      <c r="DM405" s="44">
        <v>0</v>
      </c>
      <c r="DN405" s="44">
        <v>0</v>
      </c>
      <c r="DO405" s="44">
        <v>0</v>
      </c>
      <c r="DP405" s="44">
        <v>0</v>
      </c>
      <c r="DQ405" s="44">
        <v>0</v>
      </c>
      <c r="DR405" s="44">
        <v>0</v>
      </c>
      <c r="DS405" s="44">
        <v>0</v>
      </c>
      <c r="DT405" s="44">
        <v>0</v>
      </c>
      <c r="DU405" s="44">
        <v>36.637852399759453</v>
      </c>
      <c r="DV405" s="44">
        <v>0</v>
      </c>
      <c r="DW405" s="44">
        <v>0</v>
      </c>
      <c r="DX405" s="44">
        <v>0</v>
      </c>
      <c r="DY405" s="44">
        <v>0</v>
      </c>
      <c r="DZ405" s="44">
        <v>0</v>
      </c>
      <c r="EA405" s="44">
        <v>0</v>
      </c>
      <c r="EB405" s="44">
        <v>0</v>
      </c>
    </row>
    <row r="406" spans="2:132" x14ac:dyDescent="0.25">
      <c r="B406" s="41" t="s">
        <v>495</v>
      </c>
      <c r="C406" s="47" t="s">
        <v>101</v>
      </c>
      <c r="D406" s="46">
        <v>5</v>
      </c>
      <c r="E406" s="86" t="s">
        <v>52</v>
      </c>
      <c r="F406" s="43">
        <v>1993.06</v>
      </c>
      <c r="G406" s="43">
        <v>413.43581395348838</v>
      </c>
      <c r="H406" s="44">
        <v>413.43581395348838</v>
      </c>
      <c r="I406" s="44">
        <v>274.7232992461357</v>
      </c>
      <c r="J406" s="44">
        <v>274.7232992461357</v>
      </c>
      <c r="K406" s="44">
        <v>425.83888837209304</v>
      </c>
      <c r="L406" s="44">
        <v>425.83888837209304</v>
      </c>
      <c r="M406" s="44">
        <v>195.31988000000001</v>
      </c>
      <c r="N406" s="44">
        <v>1411.0864799999999</v>
      </c>
      <c r="O406" s="44">
        <v>225.21578</v>
      </c>
      <c r="P406" s="44">
        <v>85.167777674418616</v>
      </c>
      <c r="Q406" s="44">
        <v>85.167777674418616</v>
      </c>
      <c r="R406" s="44">
        <v>56.592999644703958</v>
      </c>
      <c r="S406" s="44">
        <v>56.592999644703958</v>
      </c>
      <c r="T406" s="44">
        <v>255.50333302325581</v>
      </c>
      <c r="U406" s="44">
        <v>255.50333302325581</v>
      </c>
      <c r="V406" s="44">
        <v>169.77899893411185</v>
      </c>
      <c r="W406" s="44">
        <v>169.77899893411185</v>
      </c>
      <c r="X406" s="44">
        <v>106.45972209302326</v>
      </c>
      <c r="Y406" s="44">
        <v>106.45972209302326</v>
      </c>
      <c r="Z406" s="44">
        <v>70.741249555879946</v>
      </c>
      <c r="AA406" s="44">
        <v>70.741249555879946</v>
      </c>
      <c r="AB406" s="44">
        <v>3.4513081339783387</v>
      </c>
      <c r="AC406" s="44">
        <v>8.3113134654988574</v>
      </c>
      <c r="AD406" s="44">
        <v>3.1836556664453246</v>
      </c>
      <c r="AE406" s="44">
        <v>23.16326706026025</v>
      </c>
      <c r="AF406" s="44">
        <v>69.489801180780731</v>
      </c>
      <c r="AG406" s="44">
        <v>28.954083825325309</v>
      </c>
      <c r="AH406" s="44">
        <v>115.81633530130124</v>
      </c>
      <c r="AJ406" s="63" t="s">
        <v>63</v>
      </c>
      <c r="AK406" s="44">
        <v>0</v>
      </c>
      <c r="AL406" s="44">
        <v>0</v>
      </c>
      <c r="AM406" s="44">
        <v>225.21578</v>
      </c>
      <c r="AN406" s="44">
        <v>225.21578</v>
      </c>
      <c r="AO406" s="44">
        <v>0</v>
      </c>
      <c r="AP406" s="44">
        <v>0</v>
      </c>
      <c r="AQ406" s="44">
        <v>0</v>
      </c>
      <c r="AR406" s="44">
        <v>0</v>
      </c>
      <c r="AS406" s="44">
        <v>0</v>
      </c>
      <c r="AT406" s="44">
        <v>0</v>
      </c>
      <c r="AU406" s="44">
        <v>0</v>
      </c>
      <c r="AV406" s="44">
        <v>0</v>
      </c>
      <c r="AW406" s="44">
        <v>0</v>
      </c>
      <c r="AX406" s="44">
        <v>0</v>
      </c>
      <c r="AY406" s="44">
        <v>106.45972209302326</v>
      </c>
      <c r="AZ406" s="44">
        <v>0</v>
      </c>
      <c r="BA406" s="44">
        <v>0</v>
      </c>
      <c r="BB406" s="44">
        <v>0</v>
      </c>
      <c r="BC406" s="44">
        <v>106.45972209302326</v>
      </c>
      <c r="BD406" s="44">
        <v>106.45972209302326</v>
      </c>
      <c r="BE406" s="44">
        <v>0</v>
      </c>
      <c r="BF406" s="44">
        <v>0</v>
      </c>
      <c r="BG406" s="44">
        <v>0</v>
      </c>
      <c r="BH406" s="44">
        <v>106.45972209302326</v>
      </c>
      <c r="BI406" s="44">
        <v>70.741249555879946</v>
      </c>
      <c r="BJ406" s="44">
        <v>0</v>
      </c>
      <c r="BK406" s="44">
        <v>0</v>
      </c>
      <c r="BL406" s="44">
        <v>0</v>
      </c>
      <c r="BM406" s="44">
        <v>70.741249555879946</v>
      </c>
      <c r="BN406" s="44">
        <v>3.1836556664453246</v>
      </c>
      <c r="BO406" s="44">
        <v>28.954083825325309</v>
      </c>
      <c r="BP406" s="44">
        <v>0</v>
      </c>
      <c r="BQ406" s="44">
        <v>0</v>
      </c>
      <c r="BR406" s="44">
        <v>0</v>
      </c>
      <c r="BS406" s="44">
        <v>28.954083825325309</v>
      </c>
      <c r="BT406" s="64">
        <v>2018</v>
      </c>
      <c r="BU406" s="44">
        <v>0</v>
      </c>
      <c r="BV406" s="44">
        <v>0</v>
      </c>
      <c r="BW406" s="44">
        <v>225.21578</v>
      </c>
      <c r="BX406" s="44">
        <v>0</v>
      </c>
      <c r="BY406" s="44">
        <v>0</v>
      </c>
      <c r="BZ406" s="44">
        <v>0</v>
      </c>
      <c r="CA406" s="44">
        <v>0</v>
      </c>
      <c r="CB406" s="44">
        <v>0</v>
      </c>
      <c r="CC406" s="44">
        <v>0</v>
      </c>
      <c r="CD406" s="44">
        <v>0</v>
      </c>
      <c r="CE406" s="44">
        <v>0</v>
      </c>
      <c r="CF406" s="44">
        <v>0</v>
      </c>
      <c r="CG406" s="44">
        <v>106.45972209302326</v>
      </c>
      <c r="CH406" s="44">
        <v>0</v>
      </c>
      <c r="CI406" s="44">
        <v>0</v>
      </c>
      <c r="CJ406" s="44">
        <v>0</v>
      </c>
      <c r="CK406" s="44">
        <v>0</v>
      </c>
      <c r="CL406" s="44">
        <v>0</v>
      </c>
      <c r="CM406" s="44">
        <v>0</v>
      </c>
      <c r="CN406" s="44">
        <v>0</v>
      </c>
      <c r="CO406" s="44">
        <v>0</v>
      </c>
      <c r="CP406" s="44">
        <v>0</v>
      </c>
      <c r="CQ406" s="44">
        <v>0</v>
      </c>
      <c r="CR406" s="44">
        <v>0</v>
      </c>
      <c r="CS406" s="44">
        <v>0</v>
      </c>
      <c r="CT406" s="44">
        <v>0</v>
      </c>
      <c r="CU406" s="44">
        <v>0</v>
      </c>
      <c r="CV406" s="44">
        <v>0</v>
      </c>
      <c r="CW406" s="44">
        <v>0</v>
      </c>
      <c r="CX406" s="44">
        <v>0</v>
      </c>
      <c r="CY406" s="44">
        <v>0</v>
      </c>
      <c r="CZ406" s="44">
        <v>0</v>
      </c>
      <c r="DA406" s="44">
        <v>0</v>
      </c>
      <c r="DB406" s="44">
        <v>0</v>
      </c>
      <c r="DC406" s="44">
        <v>0</v>
      </c>
      <c r="DD406" s="44">
        <v>0</v>
      </c>
      <c r="DE406" s="44">
        <v>0</v>
      </c>
      <c r="DF406" s="44">
        <v>0</v>
      </c>
      <c r="DG406" s="44">
        <v>0</v>
      </c>
      <c r="DH406" s="44">
        <v>0</v>
      </c>
      <c r="DI406" s="44">
        <v>0</v>
      </c>
      <c r="DJ406" s="44">
        <v>0</v>
      </c>
      <c r="DK406" s="44">
        <v>0</v>
      </c>
      <c r="DL406" s="44">
        <v>0</v>
      </c>
      <c r="DM406" s="44">
        <v>0</v>
      </c>
      <c r="DN406" s="44">
        <v>0</v>
      </c>
      <c r="DO406" s="44">
        <v>0</v>
      </c>
      <c r="DP406" s="44">
        <v>0</v>
      </c>
      <c r="DQ406" s="44">
        <v>0</v>
      </c>
      <c r="DR406" s="44">
        <v>0</v>
      </c>
      <c r="DS406" s="44">
        <v>0</v>
      </c>
      <c r="DT406" s="44">
        <v>0</v>
      </c>
      <c r="DU406" s="44">
        <v>28.954083825325309</v>
      </c>
      <c r="DV406" s="44">
        <v>0</v>
      </c>
      <c r="DW406" s="44">
        <v>0</v>
      </c>
      <c r="DX406" s="44">
        <v>0</v>
      </c>
      <c r="DY406" s="44">
        <v>0</v>
      </c>
      <c r="DZ406" s="44">
        <v>0</v>
      </c>
      <c r="EA406" s="44">
        <v>0</v>
      </c>
      <c r="EB406" s="44">
        <v>0</v>
      </c>
    </row>
    <row r="407" spans="2:132" x14ac:dyDescent="0.25">
      <c r="B407" s="41" t="s">
        <v>496</v>
      </c>
      <c r="C407" s="47" t="s">
        <v>101</v>
      </c>
      <c r="D407" s="46">
        <v>5</v>
      </c>
      <c r="E407" s="86" t="s">
        <v>52</v>
      </c>
      <c r="F407" s="43">
        <v>1975.9</v>
      </c>
      <c r="G407" s="43">
        <v>407.85431395348837</v>
      </c>
      <c r="H407" s="44">
        <v>407.85431395348837</v>
      </c>
      <c r="I407" s="44">
        <v>271.01445728568859</v>
      </c>
      <c r="J407" s="44">
        <v>271.01445728568859</v>
      </c>
      <c r="K407" s="44">
        <v>420.08994337209305</v>
      </c>
      <c r="L407" s="44">
        <v>420.08994337209305</v>
      </c>
      <c r="M407" s="44">
        <v>193.63820000000001</v>
      </c>
      <c r="N407" s="44">
        <v>1398.9371999999998</v>
      </c>
      <c r="O407" s="44">
        <v>223.27670000000001</v>
      </c>
      <c r="P407" s="44">
        <v>84.017988674418618</v>
      </c>
      <c r="Q407" s="44">
        <v>84.017988674418618</v>
      </c>
      <c r="R407" s="44">
        <v>55.828978200851857</v>
      </c>
      <c r="S407" s="44">
        <v>55.828978200851857</v>
      </c>
      <c r="T407" s="44">
        <v>252.05396602325581</v>
      </c>
      <c r="U407" s="44">
        <v>252.05396602325581</v>
      </c>
      <c r="V407" s="44">
        <v>167.48693460255552</v>
      </c>
      <c r="W407" s="44">
        <v>167.48693460255552</v>
      </c>
      <c r="X407" s="44">
        <v>105.02248584302326</v>
      </c>
      <c r="Y407" s="44">
        <v>105.02248584302326</v>
      </c>
      <c r="Z407" s="44">
        <v>69.786222751064813</v>
      </c>
      <c r="AA407" s="44">
        <v>69.786222751064813</v>
      </c>
      <c r="AB407" s="44">
        <v>3.4684174104595273</v>
      </c>
      <c r="AC407" s="44">
        <v>8.3525153966168233</v>
      </c>
      <c r="AD407" s="44">
        <v>3.1994381010769524</v>
      </c>
      <c r="AE407" s="44">
        <v>22.850556427234665</v>
      </c>
      <c r="AF407" s="44">
        <v>68.55166928170398</v>
      </c>
      <c r="AG407" s="44">
        <v>28.563195534043331</v>
      </c>
      <c r="AH407" s="44">
        <v>114.25278213617332</v>
      </c>
      <c r="AJ407" s="63" t="s">
        <v>63</v>
      </c>
      <c r="AK407" s="44">
        <v>0</v>
      </c>
      <c r="AL407" s="44">
        <v>0</v>
      </c>
      <c r="AM407" s="44">
        <v>223.27670000000001</v>
      </c>
      <c r="AN407" s="44">
        <v>223.27670000000001</v>
      </c>
      <c r="AO407" s="44">
        <v>0</v>
      </c>
      <c r="AP407" s="44">
        <v>0</v>
      </c>
      <c r="AQ407" s="44">
        <v>0</v>
      </c>
      <c r="AR407" s="44">
        <v>0</v>
      </c>
      <c r="AS407" s="44">
        <v>0</v>
      </c>
      <c r="AT407" s="44">
        <v>0</v>
      </c>
      <c r="AU407" s="44">
        <v>0</v>
      </c>
      <c r="AV407" s="44">
        <v>0</v>
      </c>
      <c r="AW407" s="44">
        <v>0</v>
      </c>
      <c r="AX407" s="44">
        <v>0</v>
      </c>
      <c r="AY407" s="44">
        <v>105.02248584302326</v>
      </c>
      <c r="AZ407" s="44">
        <v>0</v>
      </c>
      <c r="BA407" s="44">
        <v>0</v>
      </c>
      <c r="BB407" s="44">
        <v>0</v>
      </c>
      <c r="BC407" s="44">
        <v>105.02248584302326</v>
      </c>
      <c r="BD407" s="44">
        <v>105.02248584302326</v>
      </c>
      <c r="BE407" s="44">
        <v>0</v>
      </c>
      <c r="BF407" s="44">
        <v>0</v>
      </c>
      <c r="BG407" s="44">
        <v>0</v>
      </c>
      <c r="BH407" s="44">
        <v>105.02248584302326</v>
      </c>
      <c r="BI407" s="44">
        <v>69.786222751064813</v>
      </c>
      <c r="BJ407" s="44">
        <v>0</v>
      </c>
      <c r="BK407" s="44">
        <v>0</v>
      </c>
      <c r="BL407" s="44">
        <v>0</v>
      </c>
      <c r="BM407" s="44">
        <v>69.786222751064813</v>
      </c>
      <c r="BN407" s="44">
        <v>3.1994381010769524</v>
      </c>
      <c r="BO407" s="44">
        <v>28.563195534043331</v>
      </c>
      <c r="BP407" s="44">
        <v>0</v>
      </c>
      <c r="BQ407" s="44">
        <v>0</v>
      </c>
      <c r="BR407" s="44">
        <v>0</v>
      </c>
      <c r="BS407" s="44">
        <v>28.563195534043331</v>
      </c>
      <c r="BT407" s="64">
        <v>2018</v>
      </c>
      <c r="BU407" s="44">
        <v>0</v>
      </c>
      <c r="BV407" s="44">
        <v>0</v>
      </c>
      <c r="BW407" s="44">
        <v>223.27670000000001</v>
      </c>
      <c r="BX407" s="44">
        <v>0</v>
      </c>
      <c r="BY407" s="44">
        <v>0</v>
      </c>
      <c r="BZ407" s="44">
        <v>0</v>
      </c>
      <c r="CA407" s="44">
        <v>0</v>
      </c>
      <c r="CB407" s="44">
        <v>0</v>
      </c>
      <c r="CC407" s="44">
        <v>0</v>
      </c>
      <c r="CD407" s="44">
        <v>0</v>
      </c>
      <c r="CE407" s="44">
        <v>0</v>
      </c>
      <c r="CF407" s="44">
        <v>0</v>
      </c>
      <c r="CG407" s="44">
        <v>105.02248584302326</v>
      </c>
      <c r="CH407" s="44">
        <v>0</v>
      </c>
      <c r="CI407" s="44">
        <v>0</v>
      </c>
      <c r="CJ407" s="44">
        <v>0</v>
      </c>
      <c r="CK407" s="44">
        <v>0</v>
      </c>
      <c r="CL407" s="44">
        <v>0</v>
      </c>
      <c r="CM407" s="44">
        <v>0</v>
      </c>
      <c r="CN407" s="44">
        <v>0</v>
      </c>
      <c r="CO407" s="44">
        <v>0</v>
      </c>
      <c r="CP407" s="44">
        <v>0</v>
      </c>
      <c r="CQ407" s="44">
        <v>0</v>
      </c>
      <c r="CR407" s="44">
        <v>0</v>
      </c>
      <c r="CS407" s="44">
        <v>0</v>
      </c>
      <c r="CT407" s="44">
        <v>0</v>
      </c>
      <c r="CU407" s="44">
        <v>0</v>
      </c>
      <c r="CV407" s="44">
        <v>0</v>
      </c>
      <c r="CW407" s="44">
        <v>0</v>
      </c>
      <c r="CX407" s="44">
        <v>0</v>
      </c>
      <c r="CY407" s="44">
        <v>0</v>
      </c>
      <c r="CZ407" s="44">
        <v>0</v>
      </c>
      <c r="DA407" s="44">
        <v>0</v>
      </c>
      <c r="DB407" s="44">
        <v>0</v>
      </c>
      <c r="DC407" s="44">
        <v>0</v>
      </c>
      <c r="DD407" s="44">
        <v>0</v>
      </c>
      <c r="DE407" s="44">
        <v>0</v>
      </c>
      <c r="DF407" s="44">
        <v>0</v>
      </c>
      <c r="DG407" s="44">
        <v>0</v>
      </c>
      <c r="DH407" s="44">
        <v>0</v>
      </c>
      <c r="DI407" s="44">
        <v>0</v>
      </c>
      <c r="DJ407" s="44">
        <v>0</v>
      </c>
      <c r="DK407" s="44">
        <v>0</v>
      </c>
      <c r="DL407" s="44">
        <v>0</v>
      </c>
      <c r="DM407" s="44">
        <v>0</v>
      </c>
      <c r="DN407" s="44">
        <v>0</v>
      </c>
      <c r="DO407" s="44">
        <v>0</v>
      </c>
      <c r="DP407" s="44">
        <v>0</v>
      </c>
      <c r="DQ407" s="44">
        <v>0</v>
      </c>
      <c r="DR407" s="44">
        <v>0</v>
      </c>
      <c r="DS407" s="44">
        <v>0</v>
      </c>
      <c r="DT407" s="44">
        <v>0</v>
      </c>
      <c r="DU407" s="44">
        <v>28.563195534043331</v>
      </c>
      <c r="DV407" s="44">
        <v>0</v>
      </c>
      <c r="DW407" s="44">
        <v>0</v>
      </c>
      <c r="DX407" s="44">
        <v>0</v>
      </c>
      <c r="DY407" s="44">
        <v>0</v>
      </c>
      <c r="DZ407" s="44">
        <v>0</v>
      </c>
      <c r="EA407" s="44">
        <v>0</v>
      </c>
      <c r="EB407" s="44">
        <v>0</v>
      </c>
    </row>
    <row r="408" spans="2:132" x14ac:dyDescent="0.25">
      <c r="B408" s="41" t="s">
        <v>497</v>
      </c>
      <c r="C408" s="47" t="s">
        <v>101</v>
      </c>
      <c r="D408" s="46">
        <v>5</v>
      </c>
      <c r="E408" s="86" t="s">
        <v>52</v>
      </c>
      <c r="F408" s="43">
        <v>2071.9</v>
      </c>
      <c r="G408" s="43">
        <v>408.38619767441861</v>
      </c>
      <c r="H408" s="44">
        <v>408.38619767441861</v>
      </c>
      <c r="I408" s="44">
        <v>271.36788784418803</v>
      </c>
      <c r="J408" s="44">
        <v>271.36788784418803</v>
      </c>
      <c r="K408" s="44">
        <v>420.63778360465119</v>
      </c>
      <c r="L408" s="44">
        <v>420.63778360465119</v>
      </c>
      <c r="M408" s="44">
        <v>203.0462</v>
      </c>
      <c r="N408" s="44">
        <v>1466.9051999999999</v>
      </c>
      <c r="O408" s="44">
        <v>234.12470000000002</v>
      </c>
      <c r="P408" s="44">
        <v>75.714801048837217</v>
      </c>
      <c r="Q408" s="44">
        <v>75.714801048837217</v>
      </c>
      <c r="R408" s="44">
        <v>50.311606406312471</v>
      </c>
      <c r="S408" s="44">
        <v>50.311606406312471</v>
      </c>
      <c r="T408" s="44">
        <v>235.55715881860468</v>
      </c>
      <c r="U408" s="44">
        <v>235.55715881860468</v>
      </c>
      <c r="V408" s="44">
        <v>156.52499770852768</v>
      </c>
      <c r="W408" s="44">
        <v>156.52499770852768</v>
      </c>
      <c r="X408" s="44">
        <v>92.540312393023257</v>
      </c>
      <c r="Y408" s="44">
        <v>92.540312393023257</v>
      </c>
      <c r="Z408" s="44">
        <v>61.491963385493008</v>
      </c>
      <c r="AA408" s="44">
        <v>61.491963385493008</v>
      </c>
      <c r="AB408" s="44">
        <v>4.0357725483900335</v>
      </c>
      <c r="AC408" s="44">
        <v>9.3716992268007626</v>
      </c>
      <c r="AD408" s="44">
        <v>3.8074032297891138</v>
      </c>
      <c r="AE408" s="44">
        <v>20.592320299975015</v>
      </c>
      <c r="AF408" s="44">
        <v>64.064996488811161</v>
      </c>
      <c r="AG408" s="44">
        <v>25.168391477747235</v>
      </c>
      <c r="AH408" s="44">
        <v>114.40177944430563</v>
      </c>
      <c r="AJ408" s="63" t="s">
        <v>63</v>
      </c>
      <c r="AK408" s="44">
        <v>0</v>
      </c>
      <c r="AL408" s="44">
        <v>0</v>
      </c>
      <c r="AM408" s="44">
        <v>234.12470000000002</v>
      </c>
      <c r="AN408" s="44">
        <v>234.12470000000002</v>
      </c>
      <c r="AO408" s="44">
        <v>0</v>
      </c>
      <c r="AP408" s="44">
        <v>0</v>
      </c>
      <c r="AQ408" s="44">
        <v>0</v>
      </c>
      <c r="AR408" s="44">
        <v>0</v>
      </c>
      <c r="AS408" s="44">
        <v>0</v>
      </c>
      <c r="AT408" s="44">
        <v>0</v>
      </c>
      <c r="AU408" s="44">
        <v>0</v>
      </c>
      <c r="AV408" s="44">
        <v>0</v>
      </c>
      <c r="AW408" s="44">
        <v>0</v>
      </c>
      <c r="AX408" s="44">
        <v>0</v>
      </c>
      <c r="AY408" s="44">
        <v>92.540312393023257</v>
      </c>
      <c r="AZ408" s="44">
        <v>0</v>
      </c>
      <c r="BA408" s="44">
        <v>0</v>
      </c>
      <c r="BB408" s="44">
        <v>0</v>
      </c>
      <c r="BC408" s="44">
        <v>92.540312393023257</v>
      </c>
      <c r="BD408" s="44">
        <v>92.540312393023257</v>
      </c>
      <c r="BE408" s="44">
        <v>0</v>
      </c>
      <c r="BF408" s="44">
        <v>0</v>
      </c>
      <c r="BG408" s="44">
        <v>0</v>
      </c>
      <c r="BH408" s="44">
        <v>92.540312393023257</v>
      </c>
      <c r="BI408" s="44">
        <v>61.491963385493008</v>
      </c>
      <c r="BJ408" s="44">
        <v>0</v>
      </c>
      <c r="BK408" s="44">
        <v>0</v>
      </c>
      <c r="BL408" s="44">
        <v>0</v>
      </c>
      <c r="BM408" s="44">
        <v>61.491963385493008</v>
      </c>
      <c r="BN408" s="44">
        <v>3.8074032297891138</v>
      </c>
      <c r="BO408" s="44">
        <v>25.168391477747235</v>
      </c>
      <c r="BP408" s="44">
        <v>0</v>
      </c>
      <c r="BQ408" s="44">
        <v>0</v>
      </c>
      <c r="BR408" s="44">
        <v>0</v>
      </c>
      <c r="BS408" s="44">
        <v>25.168391477747235</v>
      </c>
      <c r="BT408" s="64">
        <v>2018</v>
      </c>
      <c r="BU408" s="44">
        <v>0</v>
      </c>
      <c r="BV408" s="44">
        <v>0</v>
      </c>
      <c r="BW408" s="44">
        <v>234.12470000000002</v>
      </c>
      <c r="BX408" s="44">
        <v>0</v>
      </c>
      <c r="BY408" s="44">
        <v>0</v>
      </c>
      <c r="BZ408" s="44">
        <v>0</v>
      </c>
      <c r="CA408" s="44">
        <v>0</v>
      </c>
      <c r="CB408" s="44">
        <v>0</v>
      </c>
      <c r="CC408" s="44">
        <v>0</v>
      </c>
      <c r="CD408" s="44">
        <v>0</v>
      </c>
      <c r="CE408" s="44">
        <v>0</v>
      </c>
      <c r="CF408" s="44">
        <v>0</v>
      </c>
      <c r="CG408" s="44">
        <v>92.540312393023257</v>
      </c>
      <c r="CH408" s="44">
        <v>0</v>
      </c>
      <c r="CI408" s="44">
        <v>0</v>
      </c>
      <c r="CJ408" s="44">
        <v>0</v>
      </c>
      <c r="CK408" s="44">
        <v>0</v>
      </c>
      <c r="CL408" s="44">
        <v>0</v>
      </c>
      <c r="CM408" s="44">
        <v>0</v>
      </c>
      <c r="CN408" s="44">
        <v>0</v>
      </c>
      <c r="CO408" s="44">
        <v>0</v>
      </c>
      <c r="CP408" s="44">
        <v>0</v>
      </c>
      <c r="CQ408" s="44">
        <v>0</v>
      </c>
      <c r="CR408" s="44">
        <v>0</v>
      </c>
      <c r="CS408" s="44">
        <v>0</v>
      </c>
      <c r="CT408" s="44">
        <v>0</v>
      </c>
      <c r="CU408" s="44">
        <v>0</v>
      </c>
      <c r="CV408" s="44">
        <v>0</v>
      </c>
      <c r="CW408" s="44">
        <v>0</v>
      </c>
      <c r="CX408" s="44">
        <v>0</v>
      </c>
      <c r="CY408" s="44">
        <v>0</v>
      </c>
      <c r="CZ408" s="44">
        <v>0</v>
      </c>
      <c r="DA408" s="44">
        <v>0</v>
      </c>
      <c r="DB408" s="44">
        <v>0</v>
      </c>
      <c r="DC408" s="44">
        <v>0</v>
      </c>
      <c r="DD408" s="44">
        <v>0</v>
      </c>
      <c r="DE408" s="44">
        <v>0</v>
      </c>
      <c r="DF408" s="44">
        <v>0</v>
      </c>
      <c r="DG408" s="44">
        <v>0</v>
      </c>
      <c r="DH408" s="44">
        <v>0</v>
      </c>
      <c r="DI408" s="44">
        <v>0</v>
      </c>
      <c r="DJ408" s="44">
        <v>0</v>
      </c>
      <c r="DK408" s="44">
        <v>0</v>
      </c>
      <c r="DL408" s="44">
        <v>0</v>
      </c>
      <c r="DM408" s="44">
        <v>0</v>
      </c>
      <c r="DN408" s="44">
        <v>0</v>
      </c>
      <c r="DO408" s="44">
        <v>0</v>
      </c>
      <c r="DP408" s="44">
        <v>0</v>
      </c>
      <c r="DQ408" s="44">
        <v>0</v>
      </c>
      <c r="DR408" s="44">
        <v>0</v>
      </c>
      <c r="DS408" s="44">
        <v>0</v>
      </c>
      <c r="DT408" s="44">
        <v>0</v>
      </c>
      <c r="DU408" s="44">
        <v>25.168391477747235</v>
      </c>
      <c r="DV408" s="44">
        <v>0</v>
      </c>
      <c r="DW408" s="44">
        <v>0</v>
      </c>
      <c r="DX408" s="44">
        <v>0</v>
      </c>
      <c r="DY408" s="44">
        <v>0</v>
      </c>
      <c r="DZ408" s="44">
        <v>0</v>
      </c>
      <c r="EA408" s="44">
        <v>0</v>
      </c>
      <c r="EB408" s="44">
        <v>0</v>
      </c>
    </row>
    <row r="409" spans="2:132" x14ac:dyDescent="0.25">
      <c r="B409" s="41" t="s">
        <v>498</v>
      </c>
      <c r="C409" s="47" t="s">
        <v>101</v>
      </c>
      <c r="D409" s="46">
        <v>5</v>
      </c>
      <c r="E409" s="86" t="s">
        <v>52</v>
      </c>
      <c r="F409" s="43">
        <v>4442.25</v>
      </c>
      <c r="G409" s="43">
        <v>574.30079069767442</v>
      </c>
      <c r="H409" s="44">
        <v>574.30079069767442</v>
      </c>
      <c r="I409" s="44">
        <v>381.61620898638245</v>
      </c>
      <c r="J409" s="44">
        <v>381.61620898638245</v>
      </c>
      <c r="K409" s="44">
        <v>637.47387767441865</v>
      </c>
      <c r="L409" s="44">
        <v>637.47387767441865</v>
      </c>
      <c r="M409" s="44">
        <v>417.57150000000001</v>
      </c>
      <c r="N409" s="44">
        <v>3029.6145000000001</v>
      </c>
      <c r="O409" s="44">
        <v>488.64749999999998</v>
      </c>
      <c r="P409" s="44">
        <v>114.74529798139535</v>
      </c>
      <c r="Q409" s="44">
        <v>114.74529798139535</v>
      </c>
      <c r="R409" s="44">
        <v>76.246918555479212</v>
      </c>
      <c r="S409" s="44">
        <v>76.246918555479212</v>
      </c>
      <c r="T409" s="44">
        <v>356.98537149767446</v>
      </c>
      <c r="U409" s="44">
        <v>356.98537149767446</v>
      </c>
      <c r="V409" s="44">
        <v>237.21263550593537</v>
      </c>
      <c r="W409" s="44">
        <v>237.21263550593537</v>
      </c>
      <c r="X409" s="44">
        <v>140.24425308837209</v>
      </c>
      <c r="Y409" s="44">
        <v>140.24425308837209</v>
      </c>
      <c r="Z409" s="44">
        <v>93.190678234474589</v>
      </c>
      <c r="AA409" s="44">
        <v>93.190678234474589</v>
      </c>
      <c r="AB409" s="44">
        <v>5.476568862204763</v>
      </c>
      <c r="AC409" s="44">
        <v>12.771724800992716</v>
      </c>
      <c r="AD409" s="44">
        <v>5.2435233787066879</v>
      </c>
      <c r="AE409" s="44">
        <v>31.207530049836368</v>
      </c>
      <c r="AF409" s="44">
        <v>97.090093488379821</v>
      </c>
      <c r="AG409" s="44">
        <v>38.142536727577777</v>
      </c>
      <c r="AH409" s="44">
        <v>173.37516694353536</v>
      </c>
      <c r="AJ409" s="63" t="s">
        <v>63</v>
      </c>
      <c r="AK409" s="44">
        <v>0</v>
      </c>
      <c r="AL409" s="44">
        <v>0</v>
      </c>
      <c r="AM409" s="44">
        <v>488.64749999999998</v>
      </c>
      <c r="AN409" s="44">
        <v>488.64749999999998</v>
      </c>
      <c r="AO409" s="44">
        <v>0</v>
      </c>
      <c r="AP409" s="44">
        <v>0</v>
      </c>
      <c r="AQ409" s="44">
        <v>0</v>
      </c>
      <c r="AR409" s="44">
        <v>0</v>
      </c>
      <c r="AS409" s="44">
        <v>0</v>
      </c>
      <c r="AT409" s="44">
        <v>0</v>
      </c>
      <c r="AU409" s="44">
        <v>0</v>
      </c>
      <c r="AV409" s="44">
        <v>0</v>
      </c>
      <c r="AW409" s="44">
        <v>0</v>
      </c>
      <c r="AX409" s="44">
        <v>0</v>
      </c>
      <c r="AY409" s="44">
        <v>140.24425308837209</v>
      </c>
      <c r="AZ409" s="44">
        <v>0</v>
      </c>
      <c r="BA409" s="44">
        <v>0</v>
      </c>
      <c r="BB409" s="44">
        <v>0</v>
      </c>
      <c r="BC409" s="44">
        <v>140.24425308837209</v>
      </c>
      <c r="BD409" s="44">
        <v>140.24425308837209</v>
      </c>
      <c r="BE409" s="44">
        <v>0</v>
      </c>
      <c r="BF409" s="44">
        <v>0</v>
      </c>
      <c r="BG409" s="44">
        <v>0</v>
      </c>
      <c r="BH409" s="44">
        <v>140.24425308837209</v>
      </c>
      <c r="BI409" s="44">
        <v>93.190678234474589</v>
      </c>
      <c r="BJ409" s="44">
        <v>0</v>
      </c>
      <c r="BK409" s="44">
        <v>0</v>
      </c>
      <c r="BL409" s="44">
        <v>0</v>
      </c>
      <c r="BM409" s="44">
        <v>93.190678234474589</v>
      </c>
      <c r="BN409" s="44">
        <v>5.2435233787066879</v>
      </c>
      <c r="BO409" s="44">
        <v>38.142536727577777</v>
      </c>
      <c r="BP409" s="44">
        <v>0</v>
      </c>
      <c r="BQ409" s="44">
        <v>0</v>
      </c>
      <c r="BR409" s="44">
        <v>0</v>
      </c>
      <c r="BS409" s="44">
        <v>38.142536727577777</v>
      </c>
      <c r="BT409" s="64">
        <v>2018</v>
      </c>
      <c r="BU409" s="44">
        <v>0</v>
      </c>
      <c r="BV409" s="44">
        <v>0</v>
      </c>
      <c r="BW409" s="44">
        <v>488.64749999999998</v>
      </c>
      <c r="BX409" s="44">
        <v>0</v>
      </c>
      <c r="BY409" s="44">
        <v>0</v>
      </c>
      <c r="BZ409" s="44">
        <v>0</v>
      </c>
      <c r="CA409" s="44">
        <v>0</v>
      </c>
      <c r="CB409" s="44">
        <v>0</v>
      </c>
      <c r="CC409" s="44">
        <v>0</v>
      </c>
      <c r="CD409" s="44">
        <v>0</v>
      </c>
      <c r="CE409" s="44">
        <v>0</v>
      </c>
      <c r="CF409" s="44">
        <v>0</v>
      </c>
      <c r="CG409" s="44">
        <v>140.24425308837209</v>
      </c>
      <c r="CH409" s="44">
        <v>0</v>
      </c>
      <c r="CI409" s="44">
        <v>0</v>
      </c>
      <c r="CJ409" s="44">
        <v>0</v>
      </c>
      <c r="CK409" s="44">
        <v>0</v>
      </c>
      <c r="CL409" s="44">
        <v>0</v>
      </c>
      <c r="CM409" s="44">
        <v>0</v>
      </c>
      <c r="CN409" s="44">
        <v>0</v>
      </c>
      <c r="CO409" s="44">
        <v>0</v>
      </c>
      <c r="CP409" s="44">
        <v>0</v>
      </c>
      <c r="CQ409" s="44">
        <v>0</v>
      </c>
      <c r="CR409" s="44">
        <v>0</v>
      </c>
      <c r="CS409" s="44">
        <v>0</v>
      </c>
      <c r="CT409" s="44">
        <v>0</v>
      </c>
      <c r="CU409" s="44">
        <v>0</v>
      </c>
      <c r="CV409" s="44">
        <v>0</v>
      </c>
      <c r="CW409" s="44">
        <v>0</v>
      </c>
      <c r="CX409" s="44">
        <v>0</v>
      </c>
      <c r="CY409" s="44">
        <v>0</v>
      </c>
      <c r="CZ409" s="44">
        <v>0</v>
      </c>
      <c r="DA409" s="44">
        <v>0</v>
      </c>
      <c r="DB409" s="44">
        <v>0</v>
      </c>
      <c r="DC409" s="44">
        <v>0</v>
      </c>
      <c r="DD409" s="44">
        <v>0</v>
      </c>
      <c r="DE409" s="44">
        <v>0</v>
      </c>
      <c r="DF409" s="44">
        <v>0</v>
      </c>
      <c r="DG409" s="44">
        <v>0</v>
      </c>
      <c r="DH409" s="44">
        <v>0</v>
      </c>
      <c r="DI409" s="44">
        <v>0</v>
      </c>
      <c r="DJ409" s="44">
        <v>0</v>
      </c>
      <c r="DK409" s="44">
        <v>0</v>
      </c>
      <c r="DL409" s="44">
        <v>0</v>
      </c>
      <c r="DM409" s="44">
        <v>0</v>
      </c>
      <c r="DN409" s="44">
        <v>0</v>
      </c>
      <c r="DO409" s="44">
        <v>0</v>
      </c>
      <c r="DP409" s="44">
        <v>0</v>
      </c>
      <c r="DQ409" s="44">
        <v>0</v>
      </c>
      <c r="DR409" s="44">
        <v>0</v>
      </c>
      <c r="DS409" s="44">
        <v>0</v>
      </c>
      <c r="DT409" s="44">
        <v>0</v>
      </c>
      <c r="DU409" s="44">
        <v>38.142536727577777</v>
      </c>
      <c r="DV409" s="44">
        <v>0</v>
      </c>
      <c r="DW409" s="44">
        <v>0</v>
      </c>
      <c r="DX409" s="44">
        <v>0</v>
      </c>
      <c r="DY409" s="44">
        <v>0</v>
      </c>
      <c r="DZ409" s="44">
        <v>0</v>
      </c>
      <c r="EA409" s="44">
        <v>0</v>
      </c>
      <c r="EB409" s="44">
        <v>0</v>
      </c>
    </row>
    <row r="410" spans="2:132" x14ac:dyDescent="0.25">
      <c r="B410" s="41" t="s">
        <v>499</v>
      </c>
      <c r="C410" s="47" t="s">
        <v>101</v>
      </c>
      <c r="D410" s="46">
        <v>5</v>
      </c>
      <c r="E410" s="86" t="s">
        <v>52</v>
      </c>
      <c r="F410" s="43">
        <v>1963.55</v>
      </c>
      <c r="G410" s="43">
        <v>397.52460465116269</v>
      </c>
      <c r="H410" s="44">
        <v>397.52460465116269</v>
      </c>
      <c r="I410" s="44">
        <v>264.150485360635</v>
      </c>
      <c r="J410" s="44">
        <v>264.150485360635</v>
      </c>
      <c r="K410" s="44">
        <v>409.45034279069756</v>
      </c>
      <c r="L410" s="44">
        <v>409.45034279069756</v>
      </c>
      <c r="M410" s="44">
        <v>192.42789999999999</v>
      </c>
      <c r="N410" s="44">
        <v>1390.1933999999999</v>
      </c>
      <c r="O410" s="44">
        <v>221.88114999999999</v>
      </c>
      <c r="P410" s="44">
        <v>81.890068558139518</v>
      </c>
      <c r="Q410" s="44">
        <v>81.890068558139518</v>
      </c>
      <c r="R410" s="44">
        <v>54.414999984290816</v>
      </c>
      <c r="S410" s="44">
        <v>54.414999984290816</v>
      </c>
      <c r="T410" s="44">
        <v>245.67020567441853</v>
      </c>
      <c r="U410" s="44">
        <v>245.67020567441853</v>
      </c>
      <c r="V410" s="44">
        <v>163.24499995287243</v>
      </c>
      <c r="W410" s="44">
        <v>163.24499995287243</v>
      </c>
      <c r="X410" s="44">
        <v>102.36258569767439</v>
      </c>
      <c r="Y410" s="44">
        <v>102.36258569767439</v>
      </c>
      <c r="Z410" s="44">
        <v>68.018749980363509</v>
      </c>
      <c r="AA410" s="44">
        <v>68.018749980363509</v>
      </c>
      <c r="AB410" s="44">
        <v>3.5363024911431116</v>
      </c>
      <c r="AC410" s="44">
        <v>8.5159937541813715</v>
      </c>
      <c r="AD410" s="44">
        <v>3.2620586244830343</v>
      </c>
      <c r="AE410" s="44">
        <v>22.271821331848027</v>
      </c>
      <c r="AF410" s="44">
        <v>66.815463995544064</v>
      </c>
      <c r="AG410" s="44">
        <v>27.839776664810032</v>
      </c>
      <c r="AH410" s="44">
        <v>111.35910665924013</v>
      </c>
      <c r="AJ410" s="63" t="s">
        <v>63</v>
      </c>
      <c r="AK410" s="44">
        <v>0</v>
      </c>
      <c r="AL410" s="44">
        <v>0</v>
      </c>
      <c r="AM410" s="44">
        <v>221.88114999999999</v>
      </c>
      <c r="AN410" s="44">
        <v>221.88114999999999</v>
      </c>
      <c r="AO410" s="44">
        <v>0</v>
      </c>
      <c r="AP410" s="44">
        <v>0</v>
      </c>
      <c r="AQ410" s="44">
        <v>0</v>
      </c>
      <c r="AR410" s="44">
        <v>0</v>
      </c>
      <c r="AS410" s="44">
        <v>0</v>
      </c>
      <c r="AT410" s="44">
        <v>0</v>
      </c>
      <c r="AU410" s="44">
        <v>0</v>
      </c>
      <c r="AV410" s="44">
        <v>0</v>
      </c>
      <c r="AW410" s="44">
        <v>0</v>
      </c>
      <c r="AX410" s="44">
        <v>0</v>
      </c>
      <c r="AY410" s="44">
        <v>102.36258569767439</v>
      </c>
      <c r="AZ410" s="44">
        <v>0</v>
      </c>
      <c r="BA410" s="44">
        <v>0</v>
      </c>
      <c r="BB410" s="44">
        <v>0</v>
      </c>
      <c r="BC410" s="44">
        <v>102.36258569767439</v>
      </c>
      <c r="BD410" s="44">
        <v>102.36258569767439</v>
      </c>
      <c r="BE410" s="44">
        <v>0</v>
      </c>
      <c r="BF410" s="44">
        <v>0</v>
      </c>
      <c r="BG410" s="44">
        <v>0</v>
      </c>
      <c r="BH410" s="44">
        <v>102.36258569767439</v>
      </c>
      <c r="BI410" s="44">
        <v>68.018749980363509</v>
      </c>
      <c r="BJ410" s="44">
        <v>0</v>
      </c>
      <c r="BK410" s="44">
        <v>0</v>
      </c>
      <c r="BL410" s="44">
        <v>0</v>
      </c>
      <c r="BM410" s="44">
        <v>68.018749980363509</v>
      </c>
      <c r="BN410" s="44">
        <v>3.2620586244830343</v>
      </c>
      <c r="BO410" s="44">
        <v>27.839776664810032</v>
      </c>
      <c r="BP410" s="44">
        <v>0</v>
      </c>
      <c r="BQ410" s="44">
        <v>0</v>
      </c>
      <c r="BR410" s="44">
        <v>0</v>
      </c>
      <c r="BS410" s="44">
        <v>27.839776664810032</v>
      </c>
      <c r="BT410" s="64">
        <v>2018</v>
      </c>
      <c r="BU410" s="44">
        <v>0</v>
      </c>
      <c r="BV410" s="44">
        <v>0</v>
      </c>
      <c r="BW410" s="44">
        <v>221.88114999999999</v>
      </c>
      <c r="BX410" s="44">
        <v>0</v>
      </c>
      <c r="BY410" s="44">
        <v>0</v>
      </c>
      <c r="BZ410" s="44">
        <v>0</v>
      </c>
      <c r="CA410" s="44">
        <v>0</v>
      </c>
      <c r="CB410" s="44">
        <v>0</v>
      </c>
      <c r="CC410" s="44">
        <v>0</v>
      </c>
      <c r="CD410" s="44">
        <v>0</v>
      </c>
      <c r="CE410" s="44">
        <v>0</v>
      </c>
      <c r="CF410" s="44">
        <v>0</v>
      </c>
      <c r="CG410" s="44">
        <v>102.36258569767439</v>
      </c>
      <c r="CH410" s="44">
        <v>0</v>
      </c>
      <c r="CI410" s="44">
        <v>0</v>
      </c>
      <c r="CJ410" s="44">
        <v>0</v>
      </c>
      <c r="CK410" s="44">
        <v>0</v>
      </c>
      <c r="CL410" s="44">
        <v>0</v>
      </c>
      <c r="CM410" s="44">
        <v>0</v>
      </c>
      <c r="CN410" s="44">
        <v>0</v>
      </c>
      <c r="CO410" s="44">
        <v>0</v>
      </c>
      <c r="CP410" s="44">
        <v>0</v>
      </c>
      <c r="CQ410" s="44">
        <v>0</v>
      </c>
      <c r="CR410" s="44">
        <v>0</v>
      </c>
      <c r="CS410" s="44">
        <v>0</v>
      </c>
      <c r="CT410" s="44">
        <v>0</v>
      </c>
      <c r="CU410" s="44">
        <v>0</v>
      </c>
      <c r="CV410" s="44">
        <v>0</v>
      </c>
      <c r="CW410" s="44">
        <v>0</v>
      </c>
      <c r="CX410" s="44">
        <v>0</v>
      </c>
      <c r="CY410" s="44">
        <v>0</v>
      </c>
      <c r="CZ410" s="44">
        <v>0</v>
      </c>
      <c r="DA410" s="44">
        <v>0</v>
      </c>
      <c r="DB410" s="44">
        <v>0</v>
      </c>
      <c r="DC410" s="44">
        <v>0</v>
      </c>
      <c r="DD410" s="44">
        <v>0</v>
      </c>
      <c r="DE410" s="44">
        <v>0</v>
      </c>
      <c r="DF410" s="44">
        <v>0</v>
      </c>
      <c r="DG410" s="44">
        <v>0</v>
      </c>
      <c r="DH410" s="44">
        <v>0</v>
      </c>
      <c r="DI410" s="44">
        <v>0</v>
      </c>
      <c r="DJ410" s="44">
        <v>0</v>
      </c>
      <c r="DK410" s="44">
        <v>0</v>
      </c>
      <c r="DL410" s="44">
        <v>0</v>
      </c>
      <c r="DM410" s="44">
        <v>0</v>
      </c>
      <c r="DN410" s="44">
        <v>0</v>
      </c>
      <c r="DO410" s="44">
        <v>0</v>
      </c>
      <c r="DP410" s="44">
        <v>0</v>
      </c>
      <c r="DQ410" s="44">
        <v>0</v>
      </c>
      <c r="DR410" s="44">
        <v>0</v>
      </c>
      <c r="DS410" s="44">
        <v>0</v>
      </c>
      <c r="DT410" s="44">
        <v>0</v>
      </c>
      <c r="DU410" s="44">
        <v>27.839776664810032</v>
      </c>
      <c r="DV410" s="44">
        <v>0</v>
      </c>
      <c r="DW410" s="44">
        <v>0</v>
      </c>
      <c r="DX410" s="44">
        <v>0</v>
      </c>
      <c r="DY410" s="44">
        <v>0</v>
      </c>
      <c r="DZ410" s="44">
        <v>0</v>
      </c>
      <c r="EA410" s="44">
        <v>0</v>
      </c>
      <c r="EB410" s="44">
        <v>0</v>
      </c>
    </row>
    <row r="411" spans="2:132" x14ac:dyDescent="0.25">
      <c r="B411" s="41" t="s">
        <v>500</v>
      </c>
      <c r="C411" s="47" t="s">
        <v>101</v>
      </c>
      <c r="D411" s="46">
        <v>5</v>
      </c>
      <c r="E411" s="86" t="s">
        <v>52</v>
      </c>
      <c r="F411" s="43">
        <v>2032.9</v>
      </c>
      <c r="G411" s="43">
        <v>403.52848837209297</v>
      </c>
      <c r="H411" s="44">
        <v>403.52848837209297</v>
      </c>
      <c r="I411" s="44">
        <v>268.13999640064782</v>
      </c>
      <c r="J411" s="44">
        <v>268.13999640064782</v>
      </c>
      <c r="K411" s="44">
        <v>415.63434302325578</v>
      </c>
      <c r="L411" s="44">
        <v>415.63434302325578</v>
      </c>
      <c r="M411" s="44">
        <v>199.22420000000002</v>
      </c>
      <c r="N411" s="44">
        <v>1439.2931999999998</v>
      </c>
      <c r="O411" s="44">
        <v>229.71770000000001</v>
      </c>
      <c r="P411" s="44">
        <v>74.814181744186044</v>
      </c>
      <c r="Q411" s="44">
        <v>74.814181744186044</v>
      </c>
      <c r="R411" s="44">
        <v>49.713155332680117</v>
      </c>
      <c r="S411" s="44">
        <v>49.713155332680117</v>
      </c>
      <c r="T411" s="44">
        <v>232.75523209302327</v>
      </c>
      <c r="U411" s="44">
        <v>232.75523209302327</v>
      </c>
      <c r="V411" s="44">
        <v>154.66314992389371</v>
      </c>
      <c r="W411" s="44">
        <v>154.66314992389371</v>
      </c>
      <c r="X411" s="44">
        <v>91.439555465116271</v>
      </c>
      <c r="Y411" s="44">
        <v>91.439555465116271</v>
      </c>
      <c r="Z411" s="44">
        <v>60.760523184386805</v>
      </c>
      <c r="AA411" s="44">
        <v>60.760523184386805</v>
      </c>
      <c r="AB411" s="44">
        <v>4.0074744535283058</v>
      </c>
      <c r="AC411" s="44">
        <v>9.305986595438176</v>
      </c>
      <c r="AD411" s="44">
        <v>3.7807064185883923</v>
      </c>
      <c r="AE411" s="44">
        <v>20.347376894817607</v>
      </c>
      <c r="AF411" s="44">
        <v>63.302950339432563</v>
      </c>
      <c r="AG411" s="44">
        <v>24.869016204777076</v>
      </c>
      <c r="AH411" s="44">
        <v>113.04098274898671</v>
      </c>
      <c r="AJ411" s="63" t="s">
        <v>63</v>
      </c>
      <c r="AK411" s="44">
        <v>0</v>
      </c>
      <c r="AL411" s="44">
        <v>0</v>
      </c>
      <c r="AM411" s="44">
        <v>229.71770000000001</v>
      </c>
      <c r="AN411" s="44">
        <v>229.71770000000001</v>
      </c>
      <c r="AO411" s="44">
        <v>0</v>
      </c>
      <c r="AP411" s="44">
        <v>0</v>
      </c>
      <c r="AQ411" s="44">
        <v>0</v>
      </c>
      <c r="AR411" s="44">
        <v>0</v>
      </c>
      <c r="AS411" s="44">
        <v>0</v>
      </c>
      <c r="AT411" s="44">
        <v>0</v>
      </c>
      <c r="AU411" s="44">
        <v>0</v>
      </c>
      <c r="AV411" s="44">
        <v>0</v>
      </c>
      <c r="AW411" s="44">
        <v>0</v>
      </c>
      <c r="AX411" s="44">
        <v>0</v>
      </c>
      <c r="AY411" s="44">
        <v>91.439555465116271</v>
      </c>
      <c r="AZ411" s="44">
        <v>0</v>
      </c>
      <c r="BA411" s="44">
        <v>0</v>
      </c>
      <c r="BB411" s="44">
        <v>0</v>
      </c>
      <c r="BC411" s="44">
        <v>91.439555465116271</v>
      </c>
      <c r="BD411" s="44">
        <v>91.439555465116271</v>
      </c>
      <c r="BE411" s="44">
        <v>0</v>
      </c>
      <c r="BF411" s="44">
        <v>0</v>
      </c>
      <c r="BG411" s="44">
        <v>0</v>
      </c>
      <c r="BH411" s="44">
        <v>91.439555465116271</v>
      </c>
      <c r="BI411" s="44">
        <v>60.760523184386805</v>
      </c>
      <c r="BJ411" s="44">
        <v>0</v>
      </c>
      <c r="BK411" s="44">
        <v>0</v>
      </c>
      <c r="BL411" s="44">
        <v>0</v>
      </c>
      <c r="BM411" s="44">
        <v>60.760523184386805</v>
      </c>
      <c r="BN411" s="44">
        <v>3.7807064185883923</v>
      </c>
      <c r="BO411" s="44">
        <v>24.869016204777076</v>
      </c>
      <c r="BP411" s="44">
        <v>0</v>
      </c>
      <c r="BQ411" s="44">
        <v>0</v>
      </c>
      <c r="BR411" s="44">
        <v>0</v>
      </c>
      <c r="BS411" s="44">
        <v>24.869016204777076</v>
      </c>
      <c r="BT411" s="64">
        <v>2018</v>
      </c>
      <c r="BU411" s="44">
        <v>0</v>
      </c>
      <c r="BV411" s="44">
        <v>0</v>
      </c>
      <c r="BW411" s="44">
        <v>229.71770000000001</v>
      </c>
      <c r="BX411" s="44">
        <v>0</v>
      </c>
      <c r="BY411" s="44">
        <v>0</v>
      </c>
      <c r="BZ411" s="44">
        <v>0</v>
      </c>
      <c r="CA411" s="44">
        <v>0</v>
      </c>
      <c r="CB411" s="44">
        <v>0</v>
      </c>
      <c r="CC411" s="44">
        <v>0</v>
      </c>
      <c r="CD411" s="44">
        <v>0</v>
      </c>
      <c r="CE411" s="44">
        <v>0</v>
      </c>
      <c r="CF411" s="44">
        <v>0</v>
      </c>
      <c r="CG411" s="44">
        <v>91.439555465116271</v>
      </c>
      <c r="CH411" s="44">
        <v>0</v>
      </c>
      <c r="CI411" s="44">
        <v>0</v>
      </c>
      <c r="CJ411" s="44">
        <v>0</v>
      </c>
      <c r="CK411" s="44">
        <v>0</v>
      </c>
      <c r="CL411" s="44">
        <v>0</v>
      </c>
      <c r="CM411" s="44">
        <v>0</v>
      </c>
      <c r="CN411" s="44">
        <v>0</v>
      </c>
      <c r="CO411" s="44">
        <v>0</v>
      </c>
      <c r="CP411" s="44">
        <v>0</v>
      </c>
      <c r="CQ411" s="44">
        <v>0</v>
      </c>
      <c r="CR411" s="44">
        <v>0</v>
      </c>
      <c r="CS411" s="44">
        <v>0</v>
      </c>
      <c r="CT411" s="44">
        <v>0</v>
      </c>
      <c r="CU411" s="44">
        <v>0</v>
      </c>
      <c r="CV411" s="44">
        <v>0</v>
      </c>
      <c r="CW411" s="44">
        <v>0</v>
      </c>
      <c r="CX411" s="44">
        <v>0</v>
      </c>
      <c r="CY411" s="44">
        <v>0</v>
      </c>
      <c r="CZ411" s="44">
        <v>0</v>
      </c>
      <c r="DA411" s="44">
        <v>0</v>
      </c>
      <c r="DB411" s="44">
        <v>0</v>
      </c>
      <c r="DC411" s="44">
        <v>0</v>
      </c>
      <c r="DD411" s="44">
        <v>0</v>
      </c>
      <c r="DE411" s="44">
        <v>0</v>
      </c>
      <c r="DF411" s="44">
        <v>0</v>
      </c>
      <c r="DG411" s="44">
        <v>0</v>
      </c>
      <c r="DH411" s="44">
        <v>0</v>
      </c>
      <c r="DI411" s="44">
        <v>0</v>
      </c>
      <c r="DJ411" s="44">
        <v>0</v>
      </c>
      <c r="DK411" s="44">
        <v>0</v>
      </c>
      <c r="DL411" s="44">
        <v>0</v>
      </c>
      <c r="DM411" s="44">
        <v>0</v>
      </c>
      <c r="DN411" s="44">
        <v>0</v>
      </c>
      <c r="DO411" s="44">
        <v>0</v>
      </c>
      <c r="DP411" s="44">
        <v>0</v>
      </c>
      <c r="DQ411" s="44">
        <v>0</v>
      </c>
      <c r="DR411" s="44">
        <v>0</v>
      </c>
      <c r="DS411" s="44">
        <v>0</v>
      </c>
      <c r="DT411" s="44">
        <v>0</v>
      </c>
      <c r="DU411" s="44">
        <v>24.869016204777076</v>
      </c>
      <c r="DV411" s="44">
        <v>0</v>
      </c>
      <c r="DW411" s="44">
        <v>0</v>
      </c>
      <c r="DX411" s="44">
        <v>0</v>
      </c>
      <c r="DY411" s="44">
        <v>0</v>
      </c>
      <c r="DZ411" s="44">
        <v>0</v>
      </c>
      <c r="EA411" s="44">
        <v>0</v>
      </c>
      <c r="EB411" s="44">
        <v>0</v>
      </c>
    </row>
    <row r="412" spans="2:132" x14ac:dyDescent="0.25">
      <c r="B412" s="41" t="s">
        <v>501</v>
      </c>
      <c r="C412" s="47" t="s">
        <v>101</v>
      </c>
      <c r="D412" s="46">
        <v>5</v>
      </c>
      <c r="E412" s="86" t="s">
        <v>52</v>
      </c>
      <c r="F412" s="43">
        <v>2535.6999999999998</v>
      </c>
      <c r="G412" s="43">
        <v>498.11805813953487</v>
      </c>
      <c r="H412" s="44">
        <v>498.11805813953487</v>
      </c>
      <c r="I412" s="44">
        <v>330.99366752384572</v>
      </c>
      <c r="J412" s="44">
        <v>330.99366752384572</v>
      </c>
      <c r="K412" s="44">
        <v>513.06159988372087</v>
      </c>
      <c r="L412" s="44">
        <v>513.06159988372087</v>
      </c>
      <c r="M412" s="44">
        <v>248.49859999999998</v>
      </c>
      <c r="N412" s="44">
        <v>1795.2755999999999</v>
      </c>
      <c r="O412" s="44">
        <v>286.53409999999997</v>
      </c>
      <c r="P412" s="44">
        <v>92.35108797906976</v>
      </c>
      <c r="Q412" s="44">
        <v>92.35108797906976</v>
      </c>
      <c r="R412" s="44">
        <v>61.366225958920985</v>
      </c>
      <c r="S412" s="44">
        <v>61.366225958920985</v>
      </c>
      <c r="T412" s="44">
        <v>287.31449593488372</v>
      </c>
      <c r="U412" s="44">
        <v>287.31449593488372</v>
      </c>
      <c r="V412" s="44">
        <v>190.9171474277542</v>
      </c>
      <c r="W412" s="44">
        <v>190.9171474277542</v>
      </c>
      <c r="X412" s="44">
        <v>112.87355197441859</v>
      </c>
      <c r="Y412" s="44">
        <v>112.87355197441859</v>
      </c>
      <c r="Z412" s="44">
        <v>75.003165060903427</v>
      </c>
      <c r="AA412" s="44">
        <v>75.003165060903427</v>
      </c>
      <c r="AB412" s="44">
        <v>4.0494359253304388</v>
      </c>
      <c r="AC412" s="44">
        <v>9.4034277391419643</v>
      </c>
      <c r="AD412" s="44">
        <v>3.8202934471809424</v>
      </c>
      <c r="AE412" s="44">
        <v>25.116927699374603</v>
      </c>
      <c r="AF412" s="44">
        <v>78.141552842498768</v>
      </c>
      <c r="AG412" s="44">
        <v>30.698467188124511</v>
      </c>
      <c r="AH412" s="44">
        <v>139.53848721874778</v>
      </c>
      <c r="AJ412" s="63" t="s">
        <v>63</v>
      </c>
      <c r="AK412" s="44">
        <v>0</v>
      </c>
      <c r="AL412" s="44">
        <v>0</v>
      </c>
      <c r="AM412" s="44">
        <v>286.53409999999997</v>
      </c>
      <c r="AN412" s="44">
        <v>286.53409999999997</v>
      </c>
      <c r="AO412" s="44">
        <v>0</v>
      </c>
      <c r="AP412" s="44">
        <v>0</v>
      </c>
      <c r="AQ412" s="44">
        <v>0</v>
      </c>
      <c r="AR412" s="44">
        <v>0</v>
      </c>
      <c r="AS412" s="44">
        <v>0</v>
      </c>
      <c r="AT412" s="44">
        <v>0</v>
      </c>
      <c r="AU412" s="44">
        <v>0</v>
      </c>
      <c r="AV412" s="44">
        <v>0</v>
      </c>
      <c r="AW412" s="44">
        <v>0</v>
      </c>
      <c r="AX412" s="44">
        <v>0</v>
      </c>
      <c r="AY412" s="44">
        <v>112.87355197441859</v>
      </c>
      <c r="AZ412" s="44">
        <v>0</v>
      </c>
      <c r="BA412" s="44">
        <v>0</v>
      </c>
      <c r="BB412" s="44">
        <v>0</v>
      </c>
      <c r="BC412" s="44">
        <v>112.87355197441859</v>
      </c>
      <c r="BD412" s="44">
        <v>112.87355197441859</v>
      </c>
      <c r="BE412" s="44">
        <v>0</v>
      </c>
      <c r="BF412" s="44">
        <v>0</v>
      </c>
      <c r="BG412" s="44">
        <v>0</v>
      </c>
      <c r="BH412" s="44">
        <v>112.87355197441859</v>
      </c>
      <c r="BI412" s="44">
        <v>75.003165060903427</v>
      </c>
      <c r="BJ412" s="44">
        <v>0</v>
      </c>
      <c r="BK412" s="44">
        <v>0</v>
      </c>
      <c r="BL412" s="44">
        <v>0</v>
      </c>
      <c r="BM412" s="44">
        <v>75.003165060903427</v>
      </c>
      <c r="BN412" s="44">
        <v>3.8202934471809424</v>
      </c>
      <c r="BO412" s="44">
        <v>30.698467188124511</v>
      </c>
      <c r="BP412" s="44">
        <v>0</v>
      </c>
      <c r="BQ412" s="44">
        <v>0</v>
      </c>
      <c r="BR412" s="44">
        <v>0</v>
      </c>
      <c r="BS412" s="44">
        <v>30.698467188124511</v>
      </c>
      <c r="BT412" s="64">
        <v>2018</v>
      </c>
      <c r="BU412" s="44">
        <v>0</v>
      </c>
      <c r="BV412" s="44">
        <v>0</v>
      </c>
      <c r="BW412" s="44">
        <v>286.53409999999997</v>
      </c>
      <c r="BX412" s="44">
        <v>0</v>
      </c>
      <c r="BY412" s="44">
        <v>0</v>
      </c>
      <c r="BZ412" s="44">
        <v>0</v>
      </c>
      <c r="CA412" s="44">
        <v>0</v>
      </c>
      <c r="CB412" s="44">
        <v>0</v>
      </c>
      <c r="CC412" s="44">
        <v>0</v>
      </c>
      <c r="CD412" s="44">
        <v>0</v>
      </c>
      <c r="CE412" s="44">
        <v>0</v>
      </c>
      <c r="CF412" s="44">
        <v>0</v>
      </c>
      <c r="CG412" s="44">
        <v>112.87355197441859</v>
      </c>
      <c r="CH412" s="44">
        <v>0</v>
      </c>
      <c r="CI412" s="44">
        <v>0</v>
      </c>
      <c r="CJ412" s="44">
        <v>0</v>
      </c>
      <c r="CK412" s="44">
        <v>0</v>
      </c>
      <c r="CL412" s="44">
        <v>0</v>
      </c>
      <c r="CM412" s="44">
        <v>0</v>
      </c>
      <c r="CN412" s="44">
        <v>0</v>
      </c>
      <c r="CO412" s="44">
        <v>0</v>
      </c>
      <c r="CP412" s="44">
        <v>0</v>
      </c>
      <c r="CQ412" s="44">
        <v>0</v>
      </c>
      <c r="CR412" s="44">
        <v>0</v>
      </c>
      <c r="CS412" s="44">
        <v>0</v>
      </c>
      <c r="CT412" s="44">
        <v>0</v>
      </c>
      <c r="CU412" s="44">
        <v>0</v>
      </c>
      <c r="CV412" s="44">
        <v>0</v>
      </c>
      <c r="CW412" s="44">
        <v>0</v>
      </c>
      <c r="CX412" s="44">
        <v>0</v>
      </c>
      <c r="CY412" s="44">
        <v>0</v>
      </c>
      <c r="CZ412" s="44">
        <v>0</v>
      </c>
      <c r="DA412" s="44">
        <v>0</v>
      </c>
      <c r="DB412" s="44">
        <v>0</v>
      </c>
      <c r="DC412" s="44">
        <v>0</v>
      </c>
      <c r="DD412" s="44">
        <v>0</v>
      </c>
      <c r="DE412" s="44">
        <v>0</v>
      </c>
      <c r="DF412" s="44">
        <v>0</v>
      </c>
      <c r="DG412" s="44">
        <v>0</v>
      </c>
      <c r="DH412" s="44">
        <v>0</v>
      </c>
      <c r="DI412" s="44">
        <v>0</v>
      </c>
      <c r="DJ412" s="44">
        <v>0</v>
      </c>
      <c r="DK412" s="44">
        <v>0</v>
      </c>
      <c r="DL412" s="44">
        <v>0</v>
      </c>
      <c r="DM412" s="44">
        <v>0</v>
      </c>
      <c r="DN412" s="44">
        <v>0</v>
      </c>
      <c r="DO412" s="44">
        <v>0</v>
      </c>
      <c r="DP412" s="44">
        <v>0</v>
      </c>
      <c r="DQ412" s="44">
        <v>0</v>
      </c>
      <c r="DR412" s="44">
        <v>0</v>
      </c>
      <c r="DS412" s="44">
        <v>0</v>
      </c>
      <c r="DT412" s="44">
        <v>0</v>
      </c>
      <c r="DU412" s="44">
        <v>30.698467188124511</v>
      </c>
      <c r="DV412" s="44">
        <v>0</v>
      </c>
      <c r="DW412" s="44">
        <v>0</v>
      </c>
      <c r="DX412" s="44">
        <v>0</v>
      </c>
      <c r="DY412" s="44">
        <v>0</v>
      </c>
      <c r="DZ412" s="44">
        <v>0</v>
      </c>
      <c r="EA412" s="44">
        <v>0</v>
      </c>
      <c r="EB412" s="44">
        <v>0</v>
      </c>
    </row>
    <row r="413" spans="2:132" x14ac:dyDescent="0.25">
      <c r="B413" s="41" t="s">
        <v>502</v>
      </c>
      <c r="C413" s="47" t="s">
        <v>101</v>
      </c>
      <c r="D413" s="46">
        <v>5</v>
      </c>
      <c r="E413" s="86" t="s">
        <v>52</v>
      </c>
      <c r="F413" s="43">
        <v>5683</v>
      </c>
      <c r="G413" s="43">
        <v>710.53520930232548</v>
      </c>
      <c r="H413" s="44">
        <v>710.53520930232548</v>
      </c>
      <c r="I413" s="44">
        <v>472.14239875222455</v>
      </c>
      <c r="J413" s="44">
        <v>472.14239875222455</v>
      </c>
      <c r="K413" s="44">
        <v>788.69408232558135</v>
      </c>
      <c r="L413" s="44">
        <v>788.69408232558135</v>
      </c>
      <c r="M413" s="44">
        <v>511.47</v>
      </c>
      <c r="N413" s="44">
        <v>3762.1460000000002</v>
      </c>
      <c r="O413" s="44">
        <v>573.98299999999995</v>
      </c>
      <c r="P413" s="44">
        <v>141.96493481860463</v>
      </c>
      <c r="Q413" s="44">
        <v>141.96493481860463</v>
      </c>
      <c r="R413" s="44">
        <v>94.334051270694459</v>
      </c>
      <c r="S413" s="44">
        <v>94.334051270694459</v>
      </c>
      <c r="T413" s="44">
        <v>441.66868610232558</v>
      </c>
      <c r="U413" s="44">
        <v>441.66868610232558</v>
      </c>
      <c r="V413" s="44">
        <v>293.48371506438281</v>
      </c>
      <c r="W413" s="44">
        <v>293.48371506438281</v>
      </c>
      <c r="X413" s="44">
        <v>173.51269811162788</v>
      </c>
      <c r="Y413" s="44">
        <v>173.51269811162788</v>
      </c>
      <c r="Z413" s="44">
        <v>115.29717377529323</v>
      </c>
      <c r="AA413" s="44">
        <v>115.29717377529323</v>
      </c>
      <c r="AB413" s="44">
        <v>5.4219021987333198</v>
      </c>
      <c r="AC413" s="44">
        <v>12.818925912719489</v>
      </c>
      <c r="AD413" s="44">
        <v>4.9782920188369566</v>
      </c>
      <c r="AE413" s="44">
        <v>38.610514307026335</v>
      </c>
      <c r="AF413" s="44">
        <v>120.12160006630417</v>
      </c>
      <c r="AG413" s="44">
        <v>47.190628597476632</v>
      </c>
      <c r="AH413" s="44">
        <v>214.50285726125742</v>
      </c>
      <c r="AJ413" s="63" t="s">
        <v>63</v>
      </c>
      <c r="AK413" s="44">
        <v>0</v>
      </c>
      <c r="AL413" s="44">
        <v>0</v>
      </c>
      <c r="AM413" s="44">
        <v>573.98299999999995</v>
      </c>
      <c r="AN413" s="44">
        <v>573.98299999999995</v>
      </c>
      <c r="AO413" s="44">
        <v>0</v>
      </c>
      <c r="AP413" s="44">
        <v>0</v>
      </c>
      <c r="AQ413" s="44">
        <v>0</v>
      </c>
      <c r="AR413" s="44">
        <v>0</v>
      </c>
      <c r="AS413" s="44">
        <v>0</v>
      </c>
      <c r="AT413" s="44">
        <v>0</v>
      </c>
      <c r="AU413" s="44">
        <v>0</v>
      </c>
      <c r="AV413" s="44">
        <v>0</v>
      </c>
      <c r="AW413" s="44">
        <v>0</v>
      </c>
      <c r="AX413" s="44">
        <v>0</v>
      </c>
      <c r="AY413" s="44">
        <v>173.51269811162788</v>
      </c>
      <c r="AZ413" s="44">
        <v>0</v>
      </c>
      <c r="BA413" s="44">
        <v>0</v>
      </c>
      <c r="BB413" s="44">
        <v>0</v>
      </c>
      <c r="BC413" s="44">
        <v>173.51269811162788</v>
      </c>
      <c r="BD413" s="44">
        <v>173.51269811162788</v>
      </c>
      <c r="BE413" s="44">
        <v>0</v>
      </c>
      <c r="BF413" s="44">
        <v>0</v>
      </c>
      <c r="BG413" s="44">
        <v>0</v>
      </c>
      <c r="BH413" s="44">
        <v>173.51269811162788</v>
      </c>
      <c r="BI413" s="44">
        <v>115.29717377529323</v>
      </c>
      <c r="BJ413" s="44">
        <v>0</v>
      </c>
      <c r="BK413" s="44">
        <v>0</v>
      </c>
      <c r="BL413" s="44">
        <v>0</v>
      </c>
      <c r="BM413" s="44">
        <v>115.29717377529323</v>
      </c>
      <c r="BN413" s="44">
        <v>4.9782920188369566</v>
      </c>
      <c r="BO413" s="44">
        <v>47.190628597476632</v>
      </c>
      <c r="BP413" s="44">
        <v>0</v>
      </c>
      <c r="BQ413" s="44">
        <v>0</v>
      </c>
      <c r="BR413" s="44">
        <v>0</v>
      </c>
      <c r="BS413" s="44">
        <v>47.190628597476632</v>
      </c>
      <c r="BT413" s="64">
        <v>2018</v>
      </c>
      <c r="BU413" s="44">
        <v>0</v>
      </c>
      <c r="BV413" s="44">
        <v>0</v>
      </c>
      <c r="BW413" s="44">
        <v>573.98299999999995</v>
      </c>
      <c r="BX413" s="44">
        <v>0</v>
      </c>
      <c r="BY413" s="44">
        <v>0</v>
      </c>
      <c r="BZ413" s="44">
        <v>0</v>
      </c>
      <c r="CA413" s="44">
        <v>0</v>
      </c>
      <c r="CB413" s="44">
        <v>0</v>
      </c>
      <c r="CC413" s="44">
        <v>0</v>
      </c>
      <c r="CD413" s="44">
        <v>0</v>
      </c>
      <c r="CE413" s="44">
        <v>0</v>
      </c>
      <c r="CF413" s="44">
        <v>0</v>
      </c>
      <c r="CG413" s="44">
        <v>173.51269811162788</v>
      </c>
      <c r="CH413" s="44">
        <v>0</v>
      </c>
      <c r="CI413" s="44">
        <v>0</v>
      </c>
      <c r="CJ413" s="44">
        <v>0</v>
      </c>
      <c r="CK413" s="44">
        <v>0</v>
      </c>
      <c r="CL413" s="44">
        <v>0</v>
      </c>
      <c r="CM413" s="44">
        <v>0</v>
      </c>
      <c r="CN413" s="44">
        <v>0</v>
      </c>
      <c r="CO413" s="44">
        <v>0</v>
      </c>
      <c r="CP413" s="44">
        <v>0</v>
      </c>
      <c r="CQ413" s="44">
        <v>0</v>
      </c>
      <c r="CR413" s="44">
        <v>0</v>
      </c>
      <c r="CS413" s="44">
        <v>0</v>
      </c>
      <c r="CT413" s="44">
        <v>0</v>
      </c>
      <c r="CU413" s="44">
        <v>0</v>
      </c>
      <c r="CV413" s="44">
        <v>0</v>
      </c>
      <c r="CW413" s="44">
        <v>0</v>
      </c>
      <c r="CX413" s="44">
        <v>0</v>
      </c>
      <c r="CY413" s="44">
        <v>0</v>
      </c>
      <c r="CZ413" s="44">
        <v>0</v>
      </c>
      <c r="DA413" s="44">
        <v>0</v>
      </c>
      <c r="DB413" s="44">
        <v>0</v>
      </c>
      <c r="DC413" s="44">
        <v>0</v>
      </c>
      <c r="DD413" s="44">
        <v>0</v>
      </c>
      <c r="DE413" s="44">
        <v>0</v>
      </c>
      <c r="DF413" s="44">
        <v>0</v>
      </c>
      <c r="DG413" s="44">
        <v>0</v>
      </c>
      <c r="DH413" s="44">
        <v>0</v>
      </c>
      <c r="DI413" s="44">
        <v>0</v>
      </c>
      <c r="DJ413" s="44">
        <v>0</v>
      </c>
      <c r="DK413" s="44">
        <v>0</v>
      </c>
      <c r="DL413" s="44">
        <v>0</v>
      </c>
      <c r="DM413" s="44">
        <v>0</v>
      </c>
      <c r="DN413" s="44">
        <v>0</v>
      </c>
      <c r="DO413" s="44">
        <v>0</v>
      </c>
      <c r="DP413" s="44">
        <v>0</v>
      </c>
      <c r="DQ413" s="44">
        <v>0</v>
      </c>
      <c r="DR413" s="44">
        <v>0</v>
      </c>
      <c r="DS413" s="44">
        <v>0</v>
      </c>
      <c r="DT413" s="44">
        <v>0</v>
      </c>
      <c r="DU413" s="44">
        <v>47.190628597476632</v>
      </c>
      <c r="DV413" s="44">
        <v>0</v>
      </c>
      <c r="DW413" s="44">
        <v>0</v>
      </c>
      <c r="DX413" s="44">
        <v>0</v>
      </c>
      <c r="DY413" s="44">
        <v>0</v>
      </c>
      <c r="DZ413" s="44">
        <v>0</v>
      </c>
      <c r="EA413" s="44">
        <v>0</v>
      </c>
      <c r="EB413" s="44">
        <v>0</v>
      </c>
    </row>
    <row r="414" spans="2:132" x14ac:dyDescent="0.25">
      <c r="B414" s="41" t="s">
        <v>503</v>
      </c>
      <c r="C414" s="47" t="s">
        <v>101</v>
      </c>
      <c r="D414" s="46">
        <v>5</v>
      </c>
      <c r="E414" s="86" t="s">
        <v>52</v>
      </c>
      <c r="F414" s="43">
        <v>5686.64</v>
      </c>
      <c r="G414" s="43">
        <v>1096.2271627906978</v>
      </c>
      <c r="H414" s="44">
        <v>1096.2271627906978</v>
      </c>
      <c r="I414" s="44">
        <v>728.43022476754186</v>
      </c>
      <c r="J414" s="44">
        <v>728.43022476754186</v>
      </c>
      <c r="K414" s="44">
        <v>1129.1139776744187</v>
      </c>
      <c r="L414" s="44">
        <v>1129.1139776744187</v>
      </c>
      <c r="M414" s="44">
        <v>511.79760000000005</v>
      </c>
      <c r="N414" s="44">
        <v>3764.5556800000004</v>
      </c>
      <c r="O414" s="44">
        <v>574.35064</v>
      </c>
      <c r="P414" s="44">
        <v>203.24051598139536</v>
      </c>
      <c r="Q414" s="44">
        <v>203.24051598139536</v>
      </c>
      <c r="R414" s="44">
        <v>135.05096367190225</v>
      </c>
      <c r="S414" s="44">
        <v>135.05096367190225</v>
      </c>
      <c r="T414" s="44">
        <v>632.30382749767455</v>
      </c>
      <c r="U414" s="44">
        <v>632.30382749767455</v>
      </c>
      <c r="V414" s="44">
        <v>420.15855364591823</v>
      </c>
      <c r="W414" s="44">
        <v>420.15855364591823</v>
      </c>
      <c r="X414" s="44">
        <v>248.40507508837212</v>
      </c>
      <c r="Y414" s="44">
        <v>248.40507508837212</v>
      </c>
      <c r="Z414" s="44">
        <v>165.062288932325</v>
      </c>
      <c r="AA414" s="44">
        <v>165.062288932325</v>
      </c>
      <c r="AB414" s="44">
        <v>3.7896627027658969</v>
      </c>
      <c r="AC414" s="44">
        <v>8.9598453901107966</v>
      </c>
      <c r="AD414" s="44">
        <v>3.4795993907214133</v>
      </c>
      <c r="AE414" s="44">
        <v>55.275768344442575</v>
      </c>
      <c r="AF414" s="44">
        <v>171.96905707159917</v>
      </c>
      <c r="AG414" s="44">
        <v>67.55927242098538</v>
      </c>
      <c r="AH414" s="44">
        <v>307.08760191356987</v>
      </c>
      <c r="AJ414" s="63" t="s">
        <v>63</v>
      </c>
      <c r="AK414" s="44">
        <v>0</v>
      </c>
      <c r="AL414" s="44">
        <v>0</v>
      </c>
      <c r="AM414" s="44">
        <v>574.35064</v>
      </c>
      <c r="AN414" s="44">
        <v>574.35064</v>
      </c>
      <c r="AO414" s="44">
        <v>0</v>
      </c>
      <c r="AP414" s="44">
        <v>0</v>
      </c>
      <c r="AQ414" s="44">
        <v>0</v>
      </c>
      <c r="AR414" s="44">
        <v>0</v>
      </c>
      <c r="AS414" s="44">
        <v>0</v>
      </c>
      <c r="AT414" s="44">
        <v>0</v>
      </c>
      <c r="AU414" s="44">
        <v>0</v>
      </c>
      <c r="AV414" s="44">
        <v>0</v>
      </c>
      <c r="AW414" s="44">
        <v>0</v>
      </c>
      <c r="AX414" s="44">
        <v>0</v>
      </c>
      <c r="AY414" s="44">
        <v>248.40507508837212</v>
      </c>
      <c r="AZ414" s="44">
        <v>0</v>
      </c>
      <c r="BA414" s="44">
        <v>0</v>
      </c>
      <c r="BB414" s="44">
        <v>0</v>
      </c>
      <c r="BC414" s="44">
        <v>248.40507508837212</v>
      </c>
      <c r="BD414" s="44">
        <v>248.40507508837212</v>
      </c>
      <c r="BE414" s="44">
        <v>0</v>
      </c>
      <c r="BF414" s="44">
        <v>0</v>
      </c>
      <c r="BG414" s="44">
        <v>0</v>
      </c>
      <c r="BH414" s="44">
        <v>248.40507508837212</v>
      </c>
      <c r="BI414" s="44">
        <v>165.062288932325</v>
      </c>
      <c r="BJ414" s="44">
        <v>0</v>
      </c>
      <c r="BK414" s="44">
        <v>0</v>
      </c>
      <c r="BL414" s="44">
        <v>0</v>
      </c>
      <c r="BM414" s="44">
        <v>165.062288932325</v>
      </c>
      <c r="BN414" s="44">
        <v>3.4795993907214133</v>
      </c>
      <c r="BO414" s="44">
        <v>67.55927242098538</v>
      </c>
      <c r="BP414" s="44">
        <v>0</v>
      </c>
      <c r="BQ414" s="44">
        <v>0</v>
      </c>
      <c r="BR414" s="44">
        <v>0</v>
      </c>
      <c r="BS414" s="44">
        <v>67.55927242098538</v>
      </c>
      <c r="BT414" s="64">
        <v>2018</v>
      </c>
      <c r="BU414" s="44">
        <v>0</v>
      </c>
      <c r="BV414" s="44">
        <v>0</v>
      </c>
      <c r="BW414" s="44">
        <v>574.35064</v>
      </c>
      <c r="BX414" s="44">
        <v>0</v>
      </c>
      <c r="BY414" s="44">
        <v>0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0</v>
      </c>
      <c r="CG414" s="44">
        <v>248.40507508837212</v>
      </c>
      <c r="CH414" s="44">
        <v>0</v>
      </c>
      <c r="CI414" s="44">
        <v>0</v>
      </c>
      <c r="CJ414" s="44">
        <v>0</v>
      </c>
      <c r="CK414" s="44">
        <v>0</v>
      </c>
      <c r="CL414" s="44">
        <v>0</v>
      </c>
      <c r="CM414" s="44">
        <v>0</v>
      </c>
      <c r="CN414" s="44">
        <v>0</v>
      </c>
      <c r="CO414" s="44">
        <v>0</v>
      </c>
      <c r="CP414" s="44">
        <v>0</v>
      </c>
      <c r="CQ414" s="44">
        <v>0</v>
      </c>
      <c r="CR414" s="44">
        <v>0</v>
      </c>
      <c r="CS414" s="44">
        <v>0</v>
      </c>
      <c r="CT414" s="44">
        <v>0</v>
      </c>
      <c r="CU414" s="44">
        <v>0</v>
      </c>
      <c r="CV414" s="44">
        <v>0</v>
      </c>
      <c r="CW414" s="44">
        <v>0</v>
      </c>
      <c r="CX414" s="44">
        <v>0</v>
      </c>
      <c r="CY414" s="44">
        <v>0</v>
      </c>
      <c r="CZ414" s="44">
        <v>0</v>
      </c>
      <c r="DA414" s="44">
        <v>0</v>
      </c>
      <c r="DB414" s="44">
        <v>0</v>
      </c>
      <c r="DC414" s="44">
        <v>0</v>
      </c>
      <c r="DD414" s="44">
        <v>0</v>
      </c>
      <c r="DE414" s="44">
        <v>0</v>
      </c>
      <c r="DF414" s="44">
        <v>0</v>
      </c>
      <c r="DG414" s="44">
        <v>0</v>
      </c>
      <c r="DH414" s="44">
        <v>0</v>
      </c>
      <c r="DI414" s="44">
        <v>0</v>
      </c>
      <c r="DJ414" s="44">
        <v>0</v>
      </c>
      <c r="DK414" s="44">
        <v>0</v>
      </c>
      <c r="DL414" s="44">
        <v>0</v>
      </c>
      <c r="DM414" s="44">
        <v>0</v>
      </c>
      <c r="DN414" s="44">
        <v>0</v>
      </c>
      <c r="DO414" s="44">
        <v>0</v>
      </c>
      <c r="DP414" s="44">
        <v>0</v>
      </c>
      <c r="DQ414" s="44">
        <v>0</v>
      </c>
      <c r="DR414" s="44">
        <v>0</v>
      </c>
      <c r="DS414" s="44">
        <v>0</v>
      </c>
      <c r="DT414" s="44">
        <v>0</v>
      </c>
      <c r="DU414" s="44">
        <v>67.55927242098538</v>
      </c>
      <c r="DV414" s="44">
        <v>0</v>
      </c>
      <c r="DW414" s="44">
        <v>0</v>
      </c>
      <c r="DX414" s="44">
        <v>0</v>
      </c>
      <c r="DY414" s="44">
        <v>0</v>
      </c>
      <c r="DZ414" s="44">
        <v>0</v>
      </c>
      <c r="EA414" s="44">
        <v>0</v>
      </c>
      <c r="EB414" s="44">
        <v>0</v>
      </c>
    </row>
    <row r="415" spans="2:132" x14ac:dyDescent="0.25">
      <c r="B415" s="41" t="s">
        <v>504</v>
      </c>
      <c r="C415" s="47" t="s">
        <v>101</v>
      </c>
      <c r="D415" s="46">
        <v>5</v>
      </c>
      <c r="E415" s="86" t="s">
        <v>52</v>
      </c>
      <c r="F415" s="43">
        <v>4332.08</v>
      </c>
      <c r="G415" s="43">
        <v>495.14404651162795</v>
      </c>
      <c r="H415" s="44">
        <v>495.14404651162795</v>
      </c>
      <c r="I415" s="44">
        <v>329.01747131916255</v>
      </c>
      <c r="J415" s="44">
        <v>329.01747131916255</v>
      </c>
      <c r="K415" s="44">
        <v>549.60989162790702</v>
      </c>
      <c r="L415" s="44">
        <v>549.60989162790702</v>
      </c>
      <c r="M415" s="44">
        <v>407.21552000000003</v>
      </c>
      <c r="N415" s="44">
        <v>2954.47856</v>
      </c>
      <c r="O415" s="44">
        <v>476.52879999999999</v>
      </c>
      <c r="P415" s="44">
        <v>98.929780493023259</v>
      </c>
      <c r="Q415" s="44">
        <v>98.929780493023259</v>
      </c>
      <c r="R415" s="44">
        <v>65.737690769568673</v>
      </c>
      <c r="S415" s="44">
        <v>65.737690769568673</v>
      </c>
      <c r="T415" s="44">
        <v>307.78153931162797</v>
      </c>
      <c r="U415" s="44">
        <v>307.78153931162797</v>
      </c>
      <c r="V415" s="44">
        <v>204.51726017199147</v>
      </c>
      <c r="W415" s="44">
        <v>204.51726017199147</v>
      </c>
      <c r="X415" s="44">
        <v>120.91417615813954</v>
      </c>
      <c r="Y415" s="44">
        <v>120.91417615813954</v>
      </c>
      <c r="Z415" s="44">
        <v>80.3460664961395</v>
      </c>
      <c r="AA415" s="44">
        <v>80.3460664961395</v>
      </c>
      <c r="AB415" s="44">
        <v>6.1945516374680514</v>
      </c>
      <c r="AC415" s="44">
        <v>14.446108643912952</v>
      </c>
      <c r="AD415" s="44">
        <v>5.9309536954481326</v>
      </c>
      <c r="AE415" s="44">
        <v>26.906149113494116</v>
      </c>
      <c r="AF415" s="44">
        <v>83.708019464203929</v>
      </c>
      <c r="AG415" s="44">
        <v>32.885293360937254</v>
      </c>
      <c r="AH415" s="44">
        <v>149.47860618607845</v>
      </c>
      <c r="AJ415" s="63" t="s">
        <v>63</v>
      </c>
      <c r="AK415" s="44">
        <v>0</v>
      </c>
      <c r="AL415" s="44">
        <v>0</v>
      </c>
      <c r="AM415" s="44">
        <v>476.52879999999999</v>
      </c>
      <c r="AN415" s="44">
        <v>476.52879999999999</v>
      </c>
      <c r="AO415" s="44">
        <v>0</v>
      </c>
      <c r="AP415" s="44">
        <v>0</v>
      </c>
      <c r="AQ415" s="44">
        <v>0</v>
      </c>
      <c r="AR415" s="44">
        <v>0</v>
      </c>
      <c r="AS415" s="44">
        <v>0</v>
      </c>
      <c r="AT415" s="44">
        <v>0</v>
      </c>
      <c r="AU415" s="44">
        <v>0</v>
      </c>
      <c r="AV415" s="44">
        <v>0</v>
      </c>
      <c r="AW415" s="44">
        <v>0</v>
      </c>
      <c r="AX415" s="44">
        <v>0</v>
      </c>
      <c r="AY415" s="44">
        <v>120.91417615813954</v>
      </c>
      <c r="AZ415" s="44">
        <v>0</v>
      </c>
      <c r="BA415" s="44">
        <v>0</v>
      </c>
      <c r="BB415" s="44">
        <v>0</v>
      </c>
      <c r="BC415" s="44">
        <v>120.91417615813954</v>
      </c>
      <c r="BD415" s="44">
        <v>120.91417615813954</v>
      </c>
      <c r="BE415" s="44">
        <v>0</v>
      </c>
      <c r="BF415" s="44">
        <v>0</v>
      </c>
      <c r="BG415" s="44">
        <v>0</v>
      </c>
      <c r="BH415" s="44">
        <v>120.91417615813954</v>
      </c>
      <c r="BI415" s="44">
        <v>80.3460664961395</v>
      </c>
      <c r="BJ415" s="44">
        <v>0</v>
      </c>
      <c r="BK415" s="44">
        <v>0</v>
      </c>
      <c r="BL415" s="44">
        <v>0</v>
      </c>
      <c r="BM415" s="44">
        <v>80.3460664961395</v>
      </c>
      <c r="BN415" s="44">
        <v>5.9309536954481326</v>
      </c>
      <c r="BO415" s="44">
        <v>32.885293360937254</v>
      </c>
      <c r="BP415" s="44">
        <v>0</v>
      </c>
      <c r="BQ415" s="44">
        <v>0</v>
      </c>
      <c r="BR415" s="44">
        <v>0</v>
      </c>
      <c r="BS415" s="44">
        <v>32.885293360937254</v>
      </c>
      <c r="BT415" s="64">
        <v>2018</v>
      </c>
      <c r="BU415" s="44">
        <v>0</v>
      </c>
      <c r="BV415" s="44">
        <v>0</v>
      </c>
      <c r="BW415" s="44">
        <v>476.52879999999999</v>
      </c>
      <c r="BX415" s="44">
        <v>0</v>
      </c>
      <c r="BY415" s="44">
        <v>0</v>
      </c>
      <c r="BZ415" s="44">
        <v>0</v>
      </c>
      <c r="CA415" s="44">
        <v>0</v>
      </c>
      <c r="CB415" s="44">
        <v>0</v>
      </c>
      <c r="CC415" s="44">
        <v>0</v>
      </c>
      <c r="CD415" s="44">
        <v>0</v>
      </c>
      <c r="CE415" s="44">
        <v>0</v>
      </c>
      <c r="CF415" s="44">
        <v>0</v>
      </c>
      <c r="CG415" s="44">
        <v>120.91417615813954</v>
      </c>
      <c r="CH415" s="44">
        <v>0</v>
      </c>
      <c r="CI415" s="44">
        <v>0</v>
      </c>
      <c r="CJ415" s="44">
        <v>0</v>
      </c>
      <c r="CK415" s="44">
        <v>0</v>
      </c>
      <c r="CL415" s="44">
        <v>0</v>
      </c>
      <c r="CM415" s="44">
        <v>0</v>
      </c>
      <c r="CN415" s="44">
        <v>0</v>
      </c>
      <c r="CO415" s="44">
        <v>0</v>
      </c>
      <c r="CP415" s="44">
        <v>0</v>
      </c>
      <c r="CQ415" s="44">
        <v>0</v>
      </c>
      <c r="CR415" s="44">
        <v>0</v>
      </c>
      <c r="CS415" s="44">
        <v>0</v>
      </c>
      <c r="CT415" s="44">
        <v>0</v>
      </c>
      <c r="CU415" s="44">
        <v>0</v>
      </c>
      <c r="CV415" s="44">
        <v>0</v>
      </c>
      <c r="CW415" s="44">
        <v>0</v>
      </c>
      <c r="CX415" s="44">
        <v>0</v>
      </c>
      <c r="CY415" s="44">
        <v>0</v>
      </c>
      <c r="CZ415" s="44">
        <v>0</v>
      </c>
      <c r="DA415" s="44">
        <v>0</v>
      </c>
      <c r="DB415" s="44">
        <v>0</v>
      </c>
      <c r="DC415" s="44">
        <v>0</v>
      </c>
      <c r="DD415" s="44">
        <v>0</v>
      </c>
      <c r="DE415" s="44">
        <v>0</v>
      </c>
      <c r="DF415" s="44">
        <v>0</v>
      </c>
      <c r="DG415" s="44">
        <v>0</v>
      </c>
      <c r="DH415" s="44">
        <v>0</v>
      </c>
      <c r="DI415" s="44">
        <v>0</v>
      </c>
      <c r="DJ415" s="44">
        <v>0</v>
      </c>
      <c r="DK415" s="44">
        <v>0</v>
      </c>
      <c r="DL415" s="44">
        <v>0</v>
      </c>
      <c r="DM415" s="44">
        <v>0</v>
      </c>
      <c r="DN415" s="44">
        <v>0</v>
      </c>
      <c r="DO415" s="44">
        <v>0</v>
      </c>
      <c r="DP415" s="44">
        <v>0</v>
      </c>
      <c r="DQ415" s="44">
        <v>0</v>
      </c>
      <c r="DR415" s="44">
        <v>0</v>
      </c>
      <c r="DS415" s="44">
        <v>0</v>
      </c>
      <c r="DT415" s="44">
        <v>0</v>
      </c>
      <c r="DU415" s="44">
        <v>32.885293360937254</v>
      </c>
      <c r="DV415" s="44">
        <v>0</v>
      </c>
      <c r="DW415" s="44">
        <v>0</v>
      </c>
      <c r="DX415" s="44">
        <v>0</v>
      </c>
      <c r="DY415" s="44">
        <v>0</v>
      </c>
      <c r="DZ415" s="44">
        <v>0</v>
      </c>
      <c r="EA415" s="44">
        <v>0</v>
      </c>
      <c r="EB415" s="44">
        <v>0</v>
      </c>
    </row>
    <row r="416" spans="2:132" x14ac:dyDescent="0.25">
      <c r="B416" s="41" t="s">
        <v>505</v>
      </c>
      <c r="C416" s="47" t="s">
        <v>101</v>
      </c>
      <c r="D416" s="46">
        <v>5</v>
      </c>
      <c r="E416" s="86" t="s">
        <v>52</v>
      </c>
      <c r="F416" s="43">
        <v>3148.6</v>
      </c>
      <c r="G416" s="43">
        <v>637.01730232558145</v>
      </c>
      <c r="H416" s="44">
        <v>637.01730232558145</v>
      </c>
      <c r="I416" s="44">
        <v>423.29060295546805</v>
      </c>
      <c r="J416" s="44">
        <v>423.29060295546805</v>
      </c>
      <c r="K416" s="44">
        <v>656.12782139534886</v>
      </c>
      <c r="L416" s="44">
        <v>656.12782139534886</v>
      </c>
      <c r="M416" s="44">
        <v>295.96839999999997</v>
      </c>
      <c r="N416" s="44">
        <v>2147.3451999999997</v>
      </c>
      <c r="O416" s="44">
        <v>346.346</v>
      </c>
      <c r="P416" s="44">
        <v>131.22556427906977</v>
      </c>
      <c r="Q416" s="44">
        <v>131.22556427906977</v>
      </c>
      <c r="R416" s="44">
        <v>87.197864208826417</v>
      </c>
      <c r="S416" s="44">
        <v>87.197864208826417</v>
      </c>
      <c r="T416" s="44">
        <v>393.67669283720932</v>
      </c>
      <c r="U416" s="44">
        <v>393.67669283720932</v>
      </c>
      <c r="V416" s="44">
        <v>261.59359262647922</v>
      </c>
      <c r="W416" s="44">
        <v>261.59359262647922</v>
      </c>
      <c r="X416" s="44">
        <v>164.03195534883722</v>
      </c>
      <c r="Y416" s="44">
        <v>164.03195534883722</v>
      </c>
      <c r="Z416" s="44">
        <v>108.99733026103301</v>
      </c>
      <c r="AA416" s="44">
        <v>108.99733026103301</v>
      </c>
      <c r="AB416" s="44">
        <v>3.394216162120645</v>
      </c>
      <c r="AC416" s="44">
        <v>8.2087071722208513</v>
      </c>
      <c r="AD416" s="44">
        <v>3.1775640666661364</v>
      </c>
      <c r="AE416" s="44">
        <v>35.689704176024691</v>
      </c>
      <c r="AF416" s="44">
        <v>107.06911252807409</v>
      </c>
      <c r="AG416" s="44">
        <v>44.61213022003087</v>
      </c>
      <c r="AH416" s="44">
        <v>178.44852088012348</v>
      </c>
      <c r="AJ416" s="63" t="s">
        <v>63</v>
      </c>
      <c r="AK416" s="44">
        <v>0</v>
      </c>
      <c r="AL416" s="44">
        <v>0</v>
      </c>
      <c r="AM416" s="44">
        <v>346.346</v>
      </c>
      <c r="AN416" s="44">
        <v>346.346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4">
        <v>0</v>
      </c>
      <c r="AU416" s="44">
        <v>0</v>
      </c>
      <c r="AV416" s="44">
        <v>0</v>
      </c>
      <c r="AW416" s="44">
        <v>0</v>
      </c>
      <c r="AX416" s="44">
        <v>0</v>
      </c>
      <c r="AY416" s="44">
        <v>164.03195534883722</v>
      </c>
      <c r="AZ416" s="44">
        <v>0</v>
      </c>
      <c r="BA416" s="44">
        <v>0</v>
      </c>
      <c r="BB416" s="44">
        <v>0</v>
      </c>
      <c r="BC416" s="44">
        <v>164.03195534883722</v>
      </c>
      <c r="BD416" s="44">
        <v>164.03195534883722</v>
      </c>
      <c r="BE416" s="44">
        <v>0</v>
      </c>
      <c r="BF416" s="44">
        <v>0</v>
      </c>
      <c r="BG416" s="44">
        <v>0</v>
      </c>
      <c r="BH416" s="44">
        <v>164.03195534883722</v>
      </c>
      <c r="BI416" s="44">
        <v>108.99733026103301</v>
      </c>
      <c r="BJ416" s="44">
        <v>0</v>
      </c>
      <c r="BK416" s="44">
        <v>0</v>
      </c>
      <c r="BL416" s="44">
        <v>0</v>
      </c>
      <c r="BM416" s="44">
        <v>108.99733026103301</v>
      </c>
      <c r="BN416" s="44">
        <v>3.1775640666661364</v>
      </c>
      <c r="BO416" s="44">
        <v>44.61213022003087</v>
      </c>
      <c r="BP416" s="44">
        <v>0</v>
      </c>
      <c r="BQ416" s="44">
        <v>0</v>
      </c>
      <c r="BR416" s="44">
        <v>0</v>
      </c>
      <c r="BS416" s="44">
        <v>44.61213022003087</v>
      </c>
      <c r="BT416" s="64">
        <v>2019</v>
      </c>
      <c r="BU416" s="44">
        <v>0</v>
      </c>
      <c r="BV416" s="44">
        <v>0</v>
      </c>
      <c r="BW416" s="44">
        <v>0</v>
      </c>
      <c r="BX416" s="44">
        <v>346.346</v>
      </c>
      <c r="BY416" s="44">
        <v>0</v>
      </c>
      <c r="BZ416" s="44">
        <v>0</v>
      </c>
      <c r="CA416" s="44">
        <v>0</v>
      </c>
      <c r="CB416" s="44">
        <v>0</v>
      </c>
      <c r="CC416" s="44">
        <v>0</v>
      </c>
      <c r="CD416" s="44">
        <v>0</v>
      </c>
      <c r="CE416" s="44">
        <v>0</v>
      </c>
      <c r="CF416" s="44">
        <v>0</v>
      </c>
      <c r="CG416" s="44">
        <v>0</v>
      </c>
      <c r="CH416" s="44">
        <v>164.03195534883722</v>
      </c>
      <c r="CI416" s="44">
        <v>0</v>
      </c>
      <c r="CJ416" s="44">
        <v>0</v>
      </c>
      <c r="CK416" s="44">
        <v>0</v>
      </c>
      <c r="CL416" s="44">
        <v>0</v>
      </c>
      <c r="CM416" s="44">
        <v>0</v>
      </c>
      <c r="CN416" s="44">
        <v>0</v>
      </c>
      <c r="CO416" s="44">
        <v>0</v>
      </c>
      <c r="CP416" s="44">
        <v>0</v>
      </c>
      <c r="CQ416" s="44">
        <v>0</v>
      </c>
      <c r="CR416" s="44">
        <v>0</v>
      </c>
      <c r="CS416" s="44">
        <v>0</v>
      </c>
      <c r="CT416" s="44">
        <v>0</v>
      </c>
      <c r="CU416" s="44">
        <v>0</v>
      </c>
      <c r="CV416" s="44">
        <v>0</v>
      </c>
      <c r="CW416" s="44">
        <v>0</v>
      </c>
      <c r="CX416" s="44">
        <v>0</v>
      </c>
      <c r="CY416" s="44">
        <v>0</v>
      </c>
      <c r="CZ416" s="44">
        <v>0</v>
      </c>
      <c r="DA416" s="44">
        <v>0</v>
      </c>
      <c r="DB416" s="44">
        <v>0</v>
      </c>
      <c r="DC416" s="44">
        <v>0</v>
      </c>
      <c r="DD416" s="44">
        <v>0</v>
      </c>
      <c r="DE416" s="44">
        <v>0</v>
      </c>
      <c r="DF416" s="44">
        <v>0</v>
      </c>
      <c r="DG416" s="44">
        <v>0</v>
      </c>
      <c r="DH416" s="44">
        <v>0</v>
      </c>
      <c r="DI416" s="44">
        <v>0</v>
      </c>
      <c r="DJ416" s="44">
        <v>0</v>
      </c>
      <c r="DK416" s="44">
        <v>0</v>
      </c>
      <c r="DL416" s="44">
        <v>0</v>
      </c>
      <c r="DM416" s="44">
        <v>0</v>
      </c>
      <c r="DN416" s="44">
        <v>0</v>
      </c>
      <c r="DO416" s="44">
        <v>0</v>
      </c>
      <c r="DP416" s="44">
        <v>0</v>
      </c>
      <c r="DQ416" s="44">
        <v>0</v>
      </c>
      <c r="DR416" s="44">
        <v>0</v>
      </c>
      <c r="DS416" s="44">
        <v>0</v>
      </c>
      <c r="DT416" s="44">
        <v>0</v>
      </c>
      <c r="DU416" s="44">
        <v>0</v>
      </c>
      <c r="DV416" s="44">
        <v>44.61213022003087</v>
      </c>
      <c r="DW416" s="44">
        <v>0</v>
      </c>
      <c r="DX416" s="44">
        <v>0</v>
      </c>
      <c r="DY416" s="44">
        <v>0</v>
      </c>
      <c r="DZ416" s="44">
        <v>0</v>
      </c>
      <c r="EA416" s="44">
        <v>0</v>
      </c>
      <c r="EB416" s="44">
        <v>0</v>
      </c>
    </row>
    <row r="417" spans="2:132" x14ac:dyDescent="0.25">
      <c r="B417" s="41" t="s">
        <v>506</v>
      </c>
      <c r="C417" s="47" t="s">
        <v>101</v>
      </c>
      <c r="D417" s="46">
        <v>5</v>
      </c>
      <c r="E417" s="86" t="s">
        <v>52</v>
      </c>
      <c r="F417" s="43">
        <v>3195.3</v>
      </c>
      <c r="G417" s="43">
        <v>653.01232558139532</v>
      </c>
      <c r="H417" s="44">
        <v>653.01232558139532</v>
      </c>
      <c r="I417" s="44">
        <v>433.91911024015673</v>
      </c>
      <c r="J417" s="44">
        <v>433.91911024015673</v>
      </c>
      <c r="K417" s="44">
        <v>672.60269534883719</v>
      </c>
      <c r="L417" s="44">
        <v>672.60269534883719</v>
      </c>
      <c r="M417" s="44">
        <v>300.35820000000001</v>
      </c>
      <c r="N417" s="44">
        <v>2179.1946000000003</v>
      </c>
      <c r="O417" s="44">
        <v>351.483</v>
      </c>
      <c r="P417" s="44">
        <v>134.52053906976744</v>
      </c>
      <c r="Q417" s="44">
        <v>134.52053906976744</v>
      </c>
      <c r="R417" s="44">
        <v>89.387336709472294</v>
      </c>
      <c r="S417" s="44">
        <v>89.387336709472294</v>
      </c>
      <c r="T417" s="44">
        <v>403.56161720930231</v>
      </c>
      <c r="U417" s="44">
        <v>403.56161720930231</v>
      </c>
      <c r="V417" s="44">
        <v>268.16201012841685</v>
      </c>
      <c r="W417" s="44">
        <v>268.16201012841685</v>
      </c>
      <c r="X417" s="44">
        <v>168.1506738372093</v>
      </c>
      <c r="Y417" s="44">
        <v>168.1506738372093</v>
      </c>
      <c r="Z417" s="44">
        <v>111.73417088684036</v>
      </c>
      <c r="AA417" s="44">
        <v>111.73417088684036</v>
      </c>
      <c r="AB417" s="44">
        <v>3.3601873716880899</v>
      </c>
      <c r="AC417" s="44">
        <v>8.126410593940701</v>
      </c>
      <c r="AD417" s="44">
        <v>3.1457073266867224</v>
      </c>
      <c r="AE417" s="44">
        <v>36.585845687730234</v>
      </c>
      <c r="AF417" s="44">
        <v>109.75753706319071</v>
      </c>
      <c r="AG417" s="44">
        <v>45.732307109662798</v>
      </c>
      <c r="AH417" s="44">
        <v>182.92922843865119</v>
      </c>
      <c r="AJ417" s="63" t="s">
        <v>63</v>
      </c>
      <c r="AK417" s="44">
        <v>0</v>
      </c>
      <c r="AL417" s="44">
        <v>0</v>
      </c>
      <c r="AM417" s="44">
        <v>351.483</v>
      </c>
      <c r="AN417" s="44">
        <v>351.483</v>
      </c>
      <c r="AO417" s="44">
        <v>0</v>
      </c>
      <c r="AP417" s="44">
        <v>0</v>
      </c>
      <c r="AQ417" s="44">
        <v>0</v>
      </c>
      <c r="AR417" s="44">
        <v>0</v>
      </c>
      <c r="AS417" s="44">
        <v>0</v>
      </c>
      <c r="AT417" s="44">
        <v>0</v>
      </c>
      <c r="AU417" s="44">
        <v>0</v>
      </c>
      <c r="AV417" s="44">
        <v>0</v>
      </c>
      <c r="AW417" s="44">
        <v>0</v>
      </c>
      <c r="AX417" s="44">
        <v>0</v>
      </c>
      <c r="AY417" s="44">
        <v>168.1506738372093</v>
      </c>
      <c r="AZ417" s="44">
        <v>0</v>
      </c>
      <c r="BA417" s="44">
        <v>0</v>
      </c>
      <c r="BB417" s="44">
        <v>0</v>
      </c>
      <c r="BC417" s="44">
        <v>168.1506738372093</v>
      </c>
      <c r="BD417" s="44">
        <v>168.1506738372093</v>
      </c>
      <c r="BE417" s="44">
        <v>0</v>
      </c>
      <c r="BF417" s="44">
        <v>0</v>
      </c>
      <c r="BG417" s="44">
        <v>0</v>
      </c>
      <c r="BH417" s="44">
        <v>168.1506738372093</v>
      </c>
      <c r="BI417" s="44">
        <v>111.73417088684036</v>
      </c>
      <c r="BJ417" s="44">
        <v>0</v>
      </c>
      <c r="BK417" s="44">
        <v>0</v>
      </c>
      <c r="BL417" s="44">
        <v>0</v>
      </c>
      <c r="BM417" s="44">
        <v>111.73417088684036</v>
      </c>
      <c r="BN417" s="44">
        <v>3.1457073266867224</v>
      </c>
      <c r="BO417" s="44">
        <v>45.732307109662798</v>
      </c>
      <c r="BP417" s="44">
        <v>0</v>
      </c>
      <c r="BQ417" s="44">
        <v>0</v>
      </c>
      <c r="BR417" s="44">
        <v>0</v>
      </c>
      <c r="BS417" s="44">
        <v>45.732307109662798</v>
      </c>
      <c r="BT417" s="64">
        <v>2019</v>
      </c>
      <c r="BU417" s="44">
        <v>0</v>
      </c>
      <c r="BV417" s="44">
        <v>0</v>
      </c>
      <c r="BW417" s="44">
        <v>0</v>
      </c>
      <c r="BX417" s="44">
        <v>351.483</v>
      </c>
      <c r="BY417" s="44">
        <v>0</v>
      </c>
      <c r="BZ417" s="44">
        <v>0</v>
      </c>
      <c r="CA417" s="44">
        <v>0</v>
      </c>
      <c r="CB417" s="44">
        <v>0</v>
      </c>
      <c r="CC417" s="44">
        <v>0</v>
      </c>
      <c r="CD417" s="44">
        <v>0</v>
      </c>
      <c r="CE417" s="44">
        <v>0</v>
      </c>
      <c r="CF417" s="44">
        <v>0</v>
      </c>
      <c r="CG417" s="44">
        <v>0</v>
      </c>
      <c r="CH417" s="44">
        <v>168.1506738372093</v>
      </c>
      <c r="CI417" s="44">
        <v>0</v>
      </c>
      <c r="CJ417" s="44">
        <v>0</v>
      </c>
      <c r="CK417" s="44">
        <v>0</v>
      </c>
      <c r="CL417" s="44">
        <v>0</v>
      </c>
      <c r="CM417" s="44">
        <v>0</v>
      </c>
      <c r="CN417" s="44">
        <v>0</v>
      </c>
      <c r="CO417" s="44">
        <v>0</v>
      </c>
      <c r="CP417" s="44">
        <v>0</v>
      </c>
      <c r="CQ417" s="44">
        <v>0</v>
      </c>
      <c r="CR417" s="44">
        <v>0</v>
      </c>
      <c r="CS417" s="44">
        <v>0</v>
      </c>
      <c r="CT417" s="44">
        <v>0</v>
      </c>
      <c r="CU417" s="44">
        <v>0</v>
      </c>
      <c r="CV417" s="44">
        <v>0</v>
      </c>
      <c r="CW417" s="44">
        <v>0</v>
      </c>
      <c r="CX417" s="44">
        <v>0</v>
      </c>
      <c r="CY417" s="44">
        <v>0</v>
      </c>
      <c r="CZ417" s="44">
        <v>0</v>
      </c>
      <c r="DA417" s="44">
        <v>0</v>
      </c>
      <c r="DB417" s="44">
        <v>0</v>
      </c>
      <c r="DC417" s="44">
        <v>0</v>
      </c>
      <c r="DD417" s="44">
        <v>0</v>
      </c>
      <c r="DE417" s="44">
        <v>0</v>
      </c>
      <c r="DF417" s="44">
        <v>0</v>
      </c>
      <c r="DG417" s="44">
        <v>0</v>
      </c>
      <c r="DH417" s="44">
        <v>0</v>
      </c>
      <c r="DI417" s="44">
        <v>0</v>
      </c>
      <c r="DJ417" s="44">
        <v>0</v>
      </c>
      <c r="DK417" s="44">
        <v>0</v>
      </c>
      <c r="DL417" s="44">
        <v>0</v>
      </c>
      <c r="DM417" s="44">
        <v>0</v>
      </c>
      <c r="DN417" s="44">
        <v>0</v>
      </c>
      <c r="DO417" s="44">
        <v>0</v>
      </c>
      <c r="DP417" s="44">
        <v>0</v>
      </c>
      <c r="DQ417" s="44">
        <v>0</v>
      </c>
      <c r="DR417" s="44">
        <v>0</v>
      </c>
      <c r="DS417" s="44">
        <v>0</v>
      </c>
      <c r="DT417" s="44">
        <v>0</v>
      </c>
      <c r="DU417" s="44">
        <v>0</v>
      </c>
      <c r="DV417" s="44">
        <v>45.732307109662798</v>
      </c>
      <c r="DW417" s="44">
        <v>0</v>
      </c>
      <c r="DX417" s="44">
        <v>0</v>
      </c>
      <c r="DY417" s="44">
        <v>0</v>
      </c>
      <c r="DZ417" s="44">
        <v>0</v>
      </c>
      <c r="EA417" s="44">
        <v>0</v>
      </c>
      <c r="EB417" s="44">
        <v>0</v>
      </c>
    </row>
    <row r="418" spans="2:132" x14ac:dyDescent="0.25">
      <c r="B418" s="41" t="s">
        <v>507</v>
      </c>
      <c r="C418" s="47" t="s">
        <v>101</v>
      </c>
      <c r="D418" s="46">
        <v>5</v>
      </c>
      <c r="E418" s="86" t="s">
        <v>52</v>
      </c>
      <c r="F418" s="43">
        <v>2697</v>
      </c>
      <c r="G418" s="43">
        <v>534.6486279069768</v>
      </c>
      <c r="H418" s="44">
        <v>534.6486279069768</v>
      </c>
      <c r="I418" s="44">
        <v>355.26780709072369</v>
      </c>
      <c r="J418" s="44">
        <v>355.26780709072369</v>
      </c>
      <c r="K418" s="44">
        <v>550.68808674418608</v>
      </c>
      <c r="L418" s="44">
        <v>550.68808674418608</v>
      </c>
      <c r="M418" s="44">
        <v>264.30599999999998</v>
      </c>
      <c r="N418" s="44">
        <v>1909.4760000000001</v>
      </c>
      <c r="O418" s="44">
        <v>304.76100000000002</v>
      </c>
      <c r="P418" s="44">
        <v>99.123855613953495</v>
      </c>
      <c r="Q418" s="44">
        <v>99.123855613953495</v>
      </c>
      <c r="R418" s="44">
        <v>65.866651434620167</v>
      </c>
      <c r="S418" s="44">
        <v>65.866651434620167</v>
      </c>
      <c r="T418" s="44">
        <v>308.38532857674426</v>
      </c>
      <c r="U418" s="44">
        <v>308.38532857674426</v>
      </c>
      <c r="V418" s="44">
        <v>204.91847112992946</v>
      </c>
      <c r="W418" s="44">
        <v>204.91847112992946</v>
      </c>
      <c r="X418" s="44">
        <v>121.15137908372094</v>
      </c>
      <c r="Y418" s="44">
        <v>121.15137908372094</v>
      </c>
      <c r="Z418" s="44">
        <v>80.503685086757983</v>
      </c>
      <c r="AA418" s="44">
        <v>80.503685086757983</v>
      </c>
      <c r="AB418" s="44">
        <v>4.0127438429499112</v>
      </c>
      <c r="AC418" s="44">
        <v>9.3182229472583202</v>
      </c>
      <c r="AD418" s="44">
        <v>3.785677632912857</v>
      </c>
      <c r="AE418" s="44">
        <v>26.958932149269039</v>
      </c>
      <c r="AF418" s="44">
        <v>83.872233353281473</v>
      </c>
      <c r="AG418" s="44">
        <v>32.949805960217716</v>
      </c>
      <c r="AH418" s="44">
        <v>149.77184527371688</v>
      </c>
      <c r="AJ418" s="63" t="s">
        <v>63</v>
      </c>
      <c r="AK418" s="44">
        <v>0</v>
      </c>
      <c r="AL418" s="44">
        <v>0</v>
      </c>
      <c r="AM418" s="44">
        <v>304.76100000000002</v>
      </c>
      <c r="AN418" s="44">
        <v>304.76100000000002</v>
      </c>
      <c r="AO418" s="44">
        <v>0</v>
      </c>
      <c r="AP418" s="44">
        <v>0</v>
      </c>
      <c r="AQ418" s="44">
        <v>0</v>
      </c>
      <c r="AR418" s="44">
        <v>0</v>
      </c>
      <c r="AS418" s="44">
        <v>0</v>
      </c>
      <c r="AT418" s="44">
        <v>0</v>
      </c>
      <c r="AU418" s="44">
        <v>0</v>
      </c>
      <c r="AV418" s="44">
        <v>0</v>
      </c>
      <c r="AW418" s="44">
        <v>0</v>
      </c>
      <c r="AX418" s="44">
        <v>0</v>
      </c>
      <c r="AY418" s="44">
        <v>121.15137908372094</v>
      </c>
      <c r="AZ418" s="44">
        <v>0</v>
      </c>
      <c r="BA418" s="44">
        <v>0</v>
      </c>
      <c r="BB418" s="44">
        <v>0</v>
      </c>
      <c r="BC418" s="44">
        <v>121.15137908372094</v>
      </c>
      <c r="BD418" s="44">
        <v>121.15137908372094</v>
      </c>
      <c r="BE418" s="44">
        <v>0</v>
      </c>
      <c r="BF418" s="44">
        <v>0</v>
      </c>
      <c r="BG418" s="44">
        <v>0</v>
      </c>
      <c r="BH418" s="44">
        <v>121.15137908372094</v>
      </c>
      <c r="BI418" s="44">
        <v>80.503685086757983</v>
      </c>
      <c r="BJ418" s="44">
        <v>0</v>
      </c>
      <c r="BK418" s="44">
        <v>0</v>
      </c>
      <c r="BL418" s="44">
        <v>0</v>
      </c>
      <c r="BM418" s="44">
        <v>80.503685086757983</v>
      </c>
      <c r="BN418" s="44">
        <v>3.785677632912857</v>
      </c>
      <c r="BO418" s="44">
        <v>32.949805960217716</v>
      </c>
      <c r="BP418" s="44">
        <v>0</v>
      </c>
      <c r="BQ418" s="44">
        <v>0</v>
      </c>
      <c r="BR418" s="44">
        <v>0</v>
      </c>
      <c r="BS418" s="44">
        <v>32.949805960217716</v>
      </c>
      <c r="BT418" s="64">
        <v>2019</v>
      </c>
      <c r="BU418" s="44">
        <v>0</v>
      </c>
      <c r="BV418" s="44">
        <v>0</v>
      </c>
      <c r="BW418" s="44">
        <v>0</v>
      </c>
      <c r="BX418" s="44">
        <v>304.76100000000002</v>
      </c>
      <c r="BY418" s="44">
        <v>0</v>
      </c>
      <c r="BZ418" s="44">
        <v>0</v>
      </c>
      <c r="CA418" s="44">
        <v>0</v>
      </c>
      <c r="CB418" s="44">
        <v>0</v>
      </c>
      <c r="CC418" s="44">
        <v>0</v>
      </c>
      <c r="CD418" s="44">
        <v>0</v>
      </c>
      <c r="CE418" s="44">
        <v>0</v>
      </c>
      <c r="CF418" s="44">
        <v>0</v>
      </c>
      <c r="CG418" s="44">
        <v>0</v>
      </c>
      <c r="CH418" s="44">
        <v>121.15137908372094</v>
      </c>
      <c r="CI418" s="44">
        <v>0</v>
      </c>
      <c r="CJ418" s="44">
        <v>0</v>
      </c>
      <c r="CK418" s="44">
        <v>0</v>
      </c>
      <c r="CL418" s="44">
        <v>0</v>
      </c>
      <c r="CM418" s="44">
        <v>0</v>
      </c>
      <c r="CN418" s="44">
        <v>0</v>
      </c>
      <c r="CO418" s="44">
        <v>0</v>
      </c>
      <c r="CP418" s="44">
        <v>0</v>
      </c>
      <c r="CQ418" s="44">
        <v>0</v>
      </c>
      <c r="CR418" s="44">
        <v>0</v>
      </c>
      <c r="CS418" s="44">
        <v>0</v>
      </c>
      <c r="CT418" s="44">
        <v>0</v>
      </c>
      <c r="CU418" s="44">
        <v>0</v>
      </c>
      <c r="CV418" s="44">
        <v>0</v>
      </c>
      <c r="CW418" s="44">
        <v>0</v>
      </c>
      <c r="CX418" s="44">
        <v>0</v>
      </c>
      <c r="CY418" s="44">
        <v>0</v>
      </c>
      <c r="CZ418" s="44">
        <v>0</v>
      </c>
      <c r="DA418" s="44">
        <v>0</v>
      </c>
      <c r="DB418" s="44">
        <v>0</v>
      </c>
      <c r="DC418" s="44">
        <v>0</v>
      </c>
      <c r="DD418" s="44">
        <v>0</v>
      </c>
      <c r="DE418" s="44">
        <v>0</v>
      </c>
      <c r="DF418" s="44">
        <v>0</v>
      </c>
      <c r="DG418" s="44">
        <v>0</v>
      </c>
      <c r="DH418" s="44">
        <v>0</v>
      </c>
      <c r="DI418" s="44">
        <v>0</v>
      </c>
      <c r="DJ418" s="44">
        <v>0</v>
      </c>
      <c r="DK418" s="44">
        <v>0</v>
      </c>
      <c r="DL418" s="44">
        <v>0</v>
      </c>
      <c r="DM418" s="44">
        <v>0</v>
      </c>
      <c r="DN418" s="44">
        <v>0</v>
      </c>
      <c r="DO418" s="44">
        <v>0</v>
      </c>
      <c r="DP418" s="44">
        <v>0</v>
      </c>
      <c r="DQ418" s="44">
        <v>0</v>
      </c>
      <c r="DR418" s="44">
        <v>0</v>
      </c>
      <c r="DS418" s="44">
        <v>0</v>
      </c>
      <c r="DT418" s="44">
        <v>0</v>
      </c>
      <c r="DU418" s="44">
        <v>0</v>
      </c>
      <c r="DV418" s="44">
        <v>32.949805960217716</v>
      </c>
      <c r="DW418" s="44">
        <v>0</v>
      </c>
      <c r="DX418" s="44">
        <v>0</v>
      </c>
      <c r="DY418" s="44">
        <v>0</v>
      </c>
      <c r="DZ418" s="44">
        <v>0</v>
      </c>
      <c r="EA418" s="44">
        <v>0</v>
      </c>
      <c r="EB418" s="44">
        <v>0</v>
      </c>
    </row>
    <row r="419" spans="2:132" x14ac:dyDescent="0.25">
      <c r="B419" s="41" t="s">
        <v>508</v>
      </c>
      <c r="C419" s="47" t="s">
        <v>101</v>
      </c>
      <c r="D419" s="46">
        <v>5</v>
      </c>
      <c r="E419" s="86" t="s">
        <v>52</v>
      </c>
      <c r="F419" s="43">
        <v>2716.7</v>
      </c>
      <c r="G419" s="43">
        <v>551.21263953488369</v>
      </c>
      <c r="H419" s="44">
        <v>551.21263953488369</v>
      </c>
      <c r="I419" s="44">
        <v>366.27440054390206</v>
      </c>
      <c r="J419" s="44">
        <v>366.27440054390206</v>
      </c>
      <c r="K419" s="44">
        <v>567.74901872093017</v>
      </c>
      <c r="L419" s="44">
        <v>567.74901872093017</v>
      </c>
      <c r="M419" s="44">
        <v>266.23659999999995</v>
      </c>
      <c r="N419" s="44">
        <v>1923.4235999999999</v>
      </c>
      <c r="O419" s="44">
        <v>306.9871</v>
      </c>
      <c r="P419" s="44">
        <v>113.54980374418604</v>
      </c>
      <c r="Q419" s="44">
        <v>113.54980374418604</v>
      </c>
      <c r="R419" s="44">
        <v>75.452526512043818</v>
      </c>
      <c r="S419" s="44">
        <v>75.452526512043818</v>
      </c>
      <c r="T419" s="44">
        <v>340.64941123255807</v>
      </c>
      <c r="U419" s="44">
        <v>340.64941123255807</v>
      </c>
      <c r="V419" s="44">
        <v>226.35757953613145</v>
      </c>
      <c r="W419" s="44">
        <v>226.35757953613145</v>
      </c>
      <c r="X419" s="44">
        <v>141.93725468023254</v>
      </c>
      <c r="Y419" s="44">
        <v>141.93725468023254</v>
      </c>
      <c r="Z419" s="44">
        <v>94.315658140054779</v>
      </c>
      <c r="AA419" s="44">
        <v>94.315658140054779</v>
      </c>
      <c r="AB419" s="44">
        <v>3.5285312806258777</v>
      </c>
      <c r="AC419" s="44">
        <v>8.4972794104868079</v>
      </c>
      <c r="AD419" s="44">
        <v>3.2548900792712181</v>
      </c>
      <c r="AE419" s="44">
        <v>30.882388863326351</v>
      </c>
      <c r="AF419" s="44">
        <v>92.647166589979051</v>
      </c>
      <c r="AG419" s="44">
        <v>38.602986079157944</v>
      </c>
      <c r="AH419" s="44">
        <v>154.41194431663178</v>
      </c>
      <c r="AJ419" s="63" t="s">
        <v>63</v>
      </c>
      <c r="AK419" s="44">
        <v>0</v>
      </c>
      <c r="AL419" s="44">
        <v>0</v>
      </c>
      <c r="AM419" s="44">
        <v>306.9871</v>
      </c>
      <c r="AN419" s="44">
        <v>306.9871</v>
      </c>
      <c r="AO419" s="44">
        <v>0</v>
      </c>
      <c r="AP419" s="44">
        <v>0</v>
      </c>
      <c r="AQ419" s="44">
        <v>0</v>
      </c>
      <c r="AR419" s="44">
        <v>0</v>
      </c>
      <c r="AS419" s="44">
        <v>0</v>
      </c>
      <c r="AT419" s="44">
        <v>0</v>
      </c>
      <c r="AU419" s="44">
        <v>0</v>
      </c>
      <c r="AV419" s="44">
        <v>0</v>
      </c>
      <c r="AW419" s="44">
        <v>0</v>
      </c>
      <c r="AX419" s="44">
        <v>0</v>
      </c>
      <c r="AY419" s="44">
        <v>141.93725468023254</v>
      </c>
      <c r="AZ419" s="44">
        <v>0</v>
      </c>
      <c r="BA419" s="44">
        <v>0</v>
      </c>
      <c r="BB419" s="44">
        <v>0</v>
      </c>
      <c r="BC419" s="44">
        <v>141.93725468023254</v>
      </c>
      <c r="BD419" s="44">
        <v>141.93725468023254</v>
      </c>
      <c r="BE419" s="44">
        <v>0</v>
      </c>
      <c r="BF419" s="44">
        <v>0</v>
      </c>
      <c r="BG419" s="44">
        <v>0</v>
      </c>
      <c r="BH419" s="44">
        <v>141.93725468023254</v>
      </c>
      <c r="BI419" s="44">
        <v>94.315658140054779</v>
      </c>
      <c r="BJ419" s="44">
        <v>0</v>
      </c>
      <c r="BK419" s="44">
        <v>0</v>
      </c>
      <c r="BL419" s="44">
        <v>0</v>
      </c>
      <c r="BM419" s="44">
        <v>94.315658140054779</v>
      </c>
      <c r="BN419" s="44">
        <v>3.2548900792712181</v>
      </c>
      <c r="BO419" s="44">
        <v>38.602986079157944</v>
      </c>
      <c r="BP419" s="44">
        <v>0</v>
      </c>
      <c r="BQ419" s="44">
        <v>0</v>
      </c>
      <c r="BR419" s="44">
        <v>0</v>
      </c>
      <c r="BS419" s="44">
        <v>38.602986079157944</v>
      </c>
      <c r="BT419" s="64">
        <v>2019</v>
      </c>
      <c r="BU419" s="44">
        <v>0</v>
      </c>
      <c r="BV419" s="44">
        <v>0</v>
      </c>
      <c r="BW419" s="44">
        <v>0</v>
      </c>
      <c r="BX419" s="44">
        <v>306.9871</v>
      </c>
      <c r="BY419" s="44">
        <v>0</v>
      </c>
      <c r="BZ419" s="44">
        <v>0</v>
      </c>
      <c r="CA419" s="44">
        <v>0</v>
      </c>
      <c r="CB419" s="44">
        <v>0</v>
      </c>
      <c r="CC419" s="44">
        <v>0</v>
      </c>
      <c r="CD419" s="44">
        <v>0</v>
      </c>
      <c r="CE419" s="44">
        <v>0</v>
      </c>
      <c r="CF419" s="44">
        <v>0</v>
      </c>
      <c r="CG419" s="44">
        <v>0</v>
      </c>
      <c r="CH419" s="44">
        <v>141.93725468023254</v>
      </c>
      <c r="CI419" s="44">
        <v>0</v>
      </c>
      <c r="CJ419" s="44">
        <v>0</v>
      </c>
      <c r="CK419" s="44">
        <v>0</v>
      </c>
      <c r="CL419" s="44">
        <v>0</v>
      </c>
      <c r="CM419" s="44">
        <v>0</v>
      </c>
      <c r="CN419" s="44">
        <v>0</v>
      </c>
      <c r="CO419" s="44">
        <v>0</v>
      </c>
      <c r="CP419" s="44">
        <v>0</v>
      </c>
      <c r="CQ419" s="44">
        <v>0</v>
      </c>
      <c r="CR419" s="44">
        <v>0</v>
      </c>
      <c r="CS419" s="44">
        <v>0</v>
      </c>
      <c r="CT419" s="44">
        <v>0</v>
      </c>
      <c r="CU419" s="44">
        <v>0</v>
      </c>
      <c r="CV419" s="44">
        <v>0</v>
      </c>
      <c r="CW419" s="44">
        <v>0</v>
      </c>
      <c r="CX419" s="44">
        <v>0</v>
      </c>
      <c r="CY419" s="44">
        <v>0</v>
      </c>
      <c r="CZ419" s="44">
        <v>0</v>
      </c>
      <c r="DA419" s="44">
        <v>0</v>
      </c>
      <c r="DB419" s="44">
        <v>0</v>
      </c>
      <c r="DC419" s="44">
        <v>0</v>
      </c>
      <c r="DD419" s="44">
        <v>0</v>
      </c>
      <c r="DE419" s="44">
        <v>0</v>
      </c>
      <c r="DF419" s="44">
        <v>0</v>
      </c>
      <c r="DG419" s="44">
        <v>0</v>
      </c>
      <c r="DH419" s="44">
        <v>0</v>
      </c>
      <c r="DI419" s="44">
        <v>0</v>
      </c>
      <c r="DJ419" s="44">
        <v>0</v>
      </c>
      <c r="DK419" s="44">
        <v>0</v>
      </c>
      <c r="DL419" s="44">
        <v>0</v>
      </c>
      <c r="DM419" s="44">
        <v>0</v>
      </c>
      <c r="DN419" s="44">
        <v>0</v>
      </c>
      <c r="DO419" s="44">
        <v>0</v>
      </c>
      <c r="DP419" s="44">
        <v>0</v>
      </c>
      <c r="DQ419" s="44">
        <v>0</v>
      </c>
      <c r="DR419" s="44">
        <v>0</v>
      </c>
      <c r="DS419" s="44">
        <v>0</v>
      </c>
      <c r="DT419" s="44">
        <v>0</v>
      </c>
      <c r="DU419" s="44">
        <v>0</v>
      </c>
      <c r="DV419" s="44">
        <v>38.602986079157944</v>
      </c>
      <c r="DW419" s="44">
        <v>0</v>
      </c>
      <c r="DX419" s="44">
        <v>0</v>
      </c>
      <c r="DY419" s="44">
        <v>0</v>
      </c>
      <c r="DZ419" s="44">
        <v>0</v>
      </c>
      <c r="EA419" s="44">
        <v>0</v>
      </c>
      <c r="EB419" s="44">
        <v>0</v>
      </c>
    </row>
    <row r="420" spans="2:132" x14ac:dyDescent="0.25">
      <c r="B420" s="41" t="s">
        <v>509</v>
      </c>
      <c r="C420" s="47" t="s">
        <v>101</v>
      </c>
      <c r="D420" s="46">
        <v>5</v>
      </c>
      <c r="E420" s="86" t="s">
        <v>52</v>
      </c>
      <c r="F420" s="43">
        <v>2981.73</v>
      </c>
      <c r="G420" s="43">
        <v>413.90817441860463</v>
      </c>
      <c r="H420" s="44">
        <v>413.90817441860463</v>
      </c>
      <c r="I420" s="44">
        <v>275.03717729208739</v>
      </c>
      <c r="J420" s="44">
        <v>275.03717729208739</v>
      </c>
      <c r="K420" s="44">
        <v>459.43807360465121</v>
      </c>
      <c r="L420" s="44">
        <v>459.43807360465121</v>
      </c>
      <c r="M420" s="44">
        <v>292.20954</v>
      </c>
      <c r="N420" s="44">
        <v>2111.06484</v>
      </c>
      <c r="O420" s="44">
        <v>336.93549000000002</v>
      </c>
      <c r="P420" s="44">
        <v>82.69885324883721</v>
      </c>
      <c r="Q420" s="44">
        <v>82.69885324883721</v>
      </c>
      <c r="R420" s="44">
        <v>54.952428022959069</v>
      </c>
      <c r="S420" s="44">
        <v>54.952428022959069</v>
      </c>
      <c r="T420" s="44">
        <v>257.28532121860468</v>
      </c>
      <c r="U420" s="44">
        <v>257.28532121860468</v>
      </c>
      <c r="V420" s="44">
        <v>170.96310940476155</v>
      </c>
      <c r="W420" s="44">
        <v>170.96310940476155</v>
      </c>
      <c r="X420" s="44">
        <v>101.07637619302326</v>
      </c>
      <c r="Y420" s="44">
        <v>101.07637619302326</v>
      </c>
      <c r="Z420" s="44">
        <v>67.164078694727749</v>
      </c>
      <c r="AA420" s="44">
        <v>67.164078694727749</v>
      </c>
      <c r="AB420" s="44">
        <v>5.3175000725703176</v>
      </c>
      <c r="AC420" s="44">
        <v>12.348072325954105</v>
      </c>
      <c r="AD420" s="44">
        <v>5.0166025731020536</v>
      </c>
      <c r="AE420" s="44">
        <v>22.491788275878172</v>
      </c>
      <c r="AF420" s="44">
        <v>69.97445241384321</v>
      </c>
      <c r="AG420" s="44">
        <v>27.489963448295544</v>
      </c>
      <c r="AH420" s="44">
        <v>124.95437931043429</v>
      </c>
      <c r="AJ420" s="63" t="s">
        <v>63</v>
      </c>
      <c r="AK420" s="44">
        <v>0</v>
      </c>
      <c r="AL420" s="44">
        <v>0</v>
      </c>
      <c r="AM420" s="44">
        <v>336.93549000000002</v>
      </c>
      <c r="AN420" s="44">
        <v>336.93549000000002</v>
      </c>
      <c r="AO420" s="44">
        <v>0</v>
      </c>
      <c r="AP420" s="44">
        <v>0</v>
      </c>
      <c r="AQ420" s="44">
        <v>0</v>
      </c>
      <c r="AR420" s="44">
        <v>0</v>
      </c>
      <c r="AS420" s="44">
        <v>0</v>
      </c>
      <c r="AT420" s="44">
        <v>0</v>
      </c>
      <c r="AU420" s="44">
        <v>0</v>
      </c>
      <c r="AV420" s="44">
        <v>0</v>
      </c>
      <c r="AW420" s="44">
        <v>0</v>
      </c>
      <c r="AX420" s="44">
        <v>0</v>
      </c>
      <c r="AY420" s="44">
        <v>101.07637619302326</v>
      </c>
      <c r="AZ420" s="44">
        <v>0</v>
      </c>
      <c r="BA420" s="44">
        <v>0</v>
      </c>
      <c r="BB420" s="44">
        <v>0</v>
      </c>
      <c r="BC420" s="44">
        <v>101.07637619302326</v>
      </c>
      <c r="BD420" s="44">
        <v>101.07637619302326</v>
      </c>
      <c r="BE420" s="44">
        <v>0</v>
      </c>
      <c r="BF420" s="44">
        <v>0</v>
      </c>
      <c r="BG420" s="44">
        <v>0</v>
      </c>
      <c r="BH420" s="44">
        <v>101.07637619302326</v>
      </c>
      <c r="BI420" s="44">
        <v>67.164078694727749</v>
      </c>
      <c r="BJ420" s="44">
        <v>0</v>
      </c>
      <c r="BK420" s="44">
        <v>0</v>
      </c>
      <c r="BL420" s="44">
        <v>0</v>
      </c>
      <c r="BM420" s="44">
        <v>67.164078694727749</v>
      </c>
      <c r="BN420" s="44">
        <v>5.0166025731020536</v>
      </c>
      <c r="BO420" s="44">
        <v>27.489963448295544</v>
      </c>
      <c r="BP420" s="44">
        <v>0</v>
      </c>
      <c r="BQ420" s="44">
        <v>0</v>
      </c>
      <c r="BR420" s="44">
        <v>0</v>
      </c>
      <c r="BS420" s="44">
        <v>27.489963448295544</v>
      </c>
      <c r="BT420" s="64">
        <v>2019</v>
      </c>
      <c r="BU420" s="44">
        <v>0</v>
      </c>
      <c r="BV420" s="44">
        <v>0</v>
      </c>
      <c r="BW420" s="44">
        <v>0</v>
      </c>
      <c r="BX420" s="44">
        <v>336.93549000000002</v>
      </c>
      <c r="BY420" s="44">
        <v>0</v>
      </c>
      <c r="BZ420" s="44">
        <v>0</v>
      </c>
      <c r="CA420" s="44">
        <v>0</v>
      </c>
      <c r="CB420" s="44">
        <v>0</v>
      </c>
      <c r="CC420" s="44">
        <v>0</v>
      </c>
      <c r="CD420" s="44">
        <v>0</v>
      </c>
      <c r="CE420" s="44">
        <v>0</v>
      </c>
      <c r="CF420" s="44">
        <v>0</v>
      </c>
      <c r="CG420" s="44">
        <v>0</v>
      </c>
      <c r="CH420" s="44">
        <v>101.07637619302326</v>
      </c>
      <c r="CI420" s="44">
        <v>0</v>
      </c>
      <c r="CJ420" s="44">
        <v>0</v>
      </c>
      <c r="CK420" s="44">
        <v>0</v>
      </c>
      <c r="CL420" s="44">
        <v>0</v>
      </c>
      <c r="CM420" s="44">
        <v>0</v>
      </c>
      <c r="CN420" s="44">
        <v>0</v>
      </c>
      <c r="CO420" s="44">
        <v>0</v>
      </c>
      <c r="CP420" s="44">
        <v>0</v>
      </c>
      <c r="CQ420" s="44">
        <v>0</v>
      </c>
      <c r="CR420" s="44">
        <v>0</v>
      </c>
      <c r="CS420" s="44">
        <v>0</v>
      </c>
      <c r="CT420" s="44">
        <v>0</v>
      </c>
      <c r="CU420" s="44">
        <v>0</v>
      </c>
      <c r="CV420" s="44">
        <v>0</v>
      </c>
      <c r="CW420" s="44">
        <v>0</v>
      </c>
      <c r="CX420" s="44">
        <v>0</v>
      </c>
      <c r="CY420" s="44">
        <v>0</v>
      </c>
      <c r="CZ420" s="44">
        <v>0</v>
      </c>
      <c r="DA420" s="44">
        <v>0</v>
      </c>
      <c r="DB420" s="44">
        <v>0</v>
      </c>
      <c r="DC420" s="44">
        <v>0</v>
      </c>
      <c r="DD420" s="44">
        <v>0</v>
      </c>
      <c r="DE420" s="44">
        <v>0</v>
      </c>
      <c r="DF420" s="44">
        <v>0</v>
      </c>
      <c r="DG420" s="44">
        <v>0</v>
      </c>
      <c r="DH420" s="44">
        <v>0</v>
      </c>
      <c r="DI420" s="44">
        <v>0</v>
      </c>
      <c r="DJ420" s="44">
        <v>0</v>
      </c>
      <c r="DK420" s="44">
        <v>0</v>
      </c>
      <c r="DL420" s="44">
        <v>0</v>
      </c>
      <c r="DM420" s="44">
        <v>0</v>
      </c>
      <c r="DN420" s="44">
        <v>0</v>
      </c>
      <c r="DO420" s="44">
        <v>0</v>
      </c>
      <c r="DP420" s="44">
        <v>0</v>
      </c>
      <c r="DQ420" s="44">
        <v>0</v>
      </c>
      <c r="DR420" s="44">
        <v>0</v>
      </c>
      <c r="DS420" s="44">
        <v>0</v>
      </c>
      <c r="DT420" s="44">
        <v>0</v>
      </c>
      <c r="DU420" s="44">
        <v>0</v>
      </c>
      <c r="DV420" s="44">
        <v>27.489963448295544</v>
      </c>
      <c r="DW420" s="44">
        <v>0</v>
      </c>
      <c r="DX420" s="44">
        <v>0</v>
      </c>
      <c r="DY420" s="44">
        <v>0</v>
      </c>
      <c r="DZ420" s="44">
        <v>0</v>
      </c>
      <c r="EA420" s="44">
        <v>0</v>
      </c>
      <c r="EB420" s="44">
        <v>0</v>
      </c>
    </row>
    <row r="421" spans="2:132" x14ac:dyDescent="0.25">
      <c r="B421" s="41" t="s">
        <v>510</v>
      </c>
      <c r="C421" s="47" t="s">
        <v>101</v>
      </c>
      <c r="D421" s="46">
        <v>5</v>
      </c>
      <c r="E421" s="86" t="s">
        <v>52</v>
      </c>
      <c r="F421" s="43">
        <v>2680.43</v>
      </c>
      <c r="G421" s="43">
        <v>561.51498837209306</v>
      </c>
      <c r="H421" s="44">
        <v>561.51498837209306</v>
      </c>
      <c r="I421" s="44">
        <v>373.12019175748367</v>
      </c>
      <c r="J421" s="44">
        <v>373.12019175748367</v>
      </c>
      <c r="K421" s="44">
        <v>578.36043802325582</v>
      </c>
      <c r="L421" s="44">
        <v>578.36043802325582</v>
      </c>
      <c r="M421" s="44">
        <v>262.68213999999995</v>
      </c>
      <c r="N421" s="44">
        <v>1897.7444399999999</v>
      </c>
      <c r="O421" s="44">
        <v>302.88858999999997</v>
      </c>
      <c r="P421" s="44">
        <v>115.67208760465117</v>
      </c>
      <c r="Q421" s="44">
        <v>115.67208760465117</v>
      </c>
      <c r="R421" s="44">
        <v>76.862759502041641</v>
      </c>
      <c r="S421" s="44">
        <v>76.862759502041641</v>
      </c>
      <c r="T421" s="44">
        <v>347.01626281395346</v>
      </c>
      <c r="U421" s="44">
        <v>347.01626281395346</v>
      </c>
      <c r="V421" s="44">
        <v>230.58827850612488</v>
      </c>
      <c r="W421" s="44">
        <v>230.58827850612488</v>
      </c>
      <c r="X421" s="44">
        <v>144.59010950581396</v>
      </c>
      <c r="Y421" s="44">
        <v>144.59010950581396</v>
      </c>
      <c r="Z421" s="44">
        <v>96.078449377552047</v>
      </c>
      <c r="AA421" s="44">
        <v>96.078449377552047</v>
      </c>
      <c r="AB421" s="44">
        <v>3.4175476095549566</v>
      </c>
      <c r="AC421" s="44">
        <v>8.2300126107650016</v>
      </c>
      <c r="AD421" s="44">
        <v>3.152513305140491</v>
      </c>
      <c r="AE421" s="44">
        <v>31.459591053872643</v>
      </c>
      <c r="AF421" s="44">
        <v>94.378773161617914</v>
      </c>
      <c r="AG421" s="44">
        <v>39.324488817340807</v>
      </c>
      <c r="AH421" s="44">
        <v>157.29795526936323</v>
      </c>
      <c r="AJ421" s="63" t="s">
        <v>63</v>
      </c>
      <c r="AK421" s="44">
        <v>0</v>
      </c>
      <c r="AL421" s="44">
        <v>0</v>
      </c>
      <c r="AM421" s="44">
        <v>302.88858999999997</v>
      </c>
      <c r="AN421" s="44">
        <v>302.88858999999997</v>
      </c>
      <c r="AO421" s="44">
        <v>0</v>
      </c>
      <c r="AP421" s="44">
        <v>0</v>
      </c>
      <c r="AQ421" s="44">
        <v>0</v>
      </c>
      <c r="AR421" s="44">
        <v>0</v>
      </c>
      <c r="AS421" s="44">
        <v>0</v>
      </c>
      <c r="AT421" s="44">
        <v>0</v>
      </c>
      <c r="AU421" s="44">
        <v>0</v>
      </c>
      <c r="AV421" s="44">
        <v>0</v>
      </c>
      <c r="AW421" s="44">
        <v>0</v>
      </c>
      <c r="AX421" s="44">
        <v>0</v>
      </c>
      <c r="AY421" s="44">
        <v>144.59010950581396</v>
      </c>
      <c r="AZ421" s="44">
        <v>0</v>
      </c>
      <c r="BA421" s="44">
        <v>0</v>
      </c>
      <c r="BB421" s="44">
        <v>0</v>
      </c>
      <c r="BC421" s="44">
        <v>144.59010950581396</v>
      </c>
      <c r="BD421" s="44">
        <v>144.59010950581396</v>
      </c>
      <c r="BE421" s="44">
        <v>0</v>
      </c>
      <c r="BF421" s="44">
        <v>0</v>
      </c>
      <c r="BG421" s="44">
        <v>0</v>
      </c>
      <c r="BH421" s="44">
        <v>144.59010950581396</v>
      </c>
      <c r="BI421" s="44">
        <v>96.078449377552047</v>
      </c>
      <c r="BJ421" s="44">
        <v>0</v>
      </c>
      <c r="BK421" s="44">
        <v>0</v>
      </c>
      <c r="BL421" s="44">
        <v>0</v>
      </c>
      <c r="BM421" s="44">
        <v>96.078449377552047</v>
      </c>
      <c r="BN421" s="44">
        <v>3.152513305140491</v>
      </c>
      <c r="BO421" s="44">
        <v>39.324488817340807</v>
      </c>
      <c r="BP421" s="44">
        <v>0</v>
      </c>
      <c r="BQ421" s="44">
        <v>0</v>
      </c>
      <c r="BR421" s="44">
        <v>0</v>
      </c>
      <c r="BS421" s="44">
        <v>39.324488817340807</v>
      </c>
      <c r="BT421" s="64">
        <v>2019</v>
      </c>
      <c r="BU421" s="44">
        <v>0</v>
      </c>
      <c r="BV421" s="44">
        <v>0</v>
      </c>
      <c r="BW421" s="44">
        <v>0</v>
      </c>
      <c r="BX421" s="44">
        <v>302.88858999999997</v>
      </c>
      <c r="BY421" s="44">
        <v>0</v>
      </c>
      <c r="BZ421" s="44">
        <v>0</v>
      </c>
      <c r="CA421" s="44">
        <v>0</v>
      </c>
      <c r="CB421" s="44">
        <v>0</v>
      </c>
      <c r="CC421" s="44">
        <v>0</v>
      </c>
      <c r="CD421" s="44">
        <v>0</v>
      </c>
      <c r="CE421" s="44">
        <v>0</v>
      </c>
      <c r="CF421" s="44">
        <v>0</v>
      </c>
      <c r="CG421" s="44">
        <v>0</v>
      </c>
      <c r="CH421" s="44">
        <v>144.59010950581396</v>
      </c>
      <c r="CI421" s="44">
        <v>0</v>
      </c>
      <c r="CJ421" s="44">
        <v>0</v>
      </c>
      <c r="CK421" s="44">
        <v>0</v>
      </c>
      <c r="CL421" s="44">
        <v>0</v>
      </c>
      <c r="CM421" s="44">
        <v>0</v>
      </c>
      <c r="CN421" s="44">
        <v>0</v>
      </c>
      <c r="CO421" s="44">
        <v>0</v>
      </c>
      <c r="CP421" s="44">
        <v>0</v>
      </c>
      <c r="CQ421" s="44">
        <v>0</v>
      </c>
      <c r="CR421" s="44">
        <v>0</v>
      </c>
      <c r="CS421" s="44">
        <v>0</v>
      </c>
      <c r="CT421" s="44">
        <v>0</v>
      </c>
      <c r="CU421" s="44">
        <v>0</v>
      </c>
      <c r="CV421" s="44">
        <v>0</v>
      </c>
      <c r="CW421" s="44">
        <v>0</v>
      </c>
      <c r="CX421" s="44">
        <v>0</v>
      </c>
      <c r="CY421" s="44">
        <v>0</v>
      </c>
      <c r="CZ421" s="44">
        <v>0</v>
      </c>
      <c r="DA421" s="44">
        <v>0</v>
      </c>
      <c r="DB421" s="44">
        <v>0</v>
      </c>
      <c r="DC421" s="44">
        <v>0</v>
      </c>
      <c r="DD421" s="44">
        <v>0</v>
      </c>
      <c r="DE421" s="44">
        <v>0</v>
      </c>
      <c r="DF421" s="44">
        <v>0</v>
      </c>
      <c r="DG421" s="44">
        <v>0</v>
      </c>
      <c r="DH421" s="44">
        <v>0</v>
      </c>
      <c r="DI421" s="44">
        <v>0</v>
      </c>
      <c r="DJ421" s="44">
        <v>0</v>
      </c>
      <c r="DK421" s="44">
        <v>0</v>
      </c>
      <c r="DL421" s="44">
        <v>0</v>
      </c>
      <c r="DM421" s="44">
        <v>0</v>
      </c>
      <c r="DN421" s="44">
        <v>0</v>
      </c>
      <c r="DO421" s="44">
        <v>0</v>
      </c>
      <c r="DP421" s="44">
        <v>0</v>
      </c>
      <c r="DQ421" s="44">
        <v>0</v>
      </c>
      <c r="DR421" s="44">
        <v>0</v>
      </c>
      <c r="DS421" s="44">
        <v>0</v>
      </c>
      <c r="DT421" s="44">
        <v>0</v>
      </c>
      <c r="DU421" s="44">
        <v>0</v>
      </c>
      <c r="DV421" s="44">
        <v>39.324488817340807</v>
      </c>
      <c r="DW421" s="44">
        <v>0</v>
      </c>
      <c r="DX421" s="44">
        <v>0</v>
      </c>
      <c r="DY421" s="44">
        <v>0</v>
      </c>
      <c r="DZ421" s="44">
        <v>0</v>
      </c>
      <c r="EA421" s="44">
        <v>0</v>
      </c>
      <c r="EB421" s="44">
        <v>0</v>
      </c>
    </row>
    <row r="422" spans="2:132" x14ac:dyDescent="0.25">
      <c r="B422" s="41" t="s">
        <v>511</v>
      </c>
      <c r="C422" s="47" t="s">
        <v>101</v>
      </c>
      <c r="D422" s="46">
        <v>5</v>
      </c>
      <c r="E422" s="86" t="s">
        <v>52</v>
      </c>
      <c r="F422" s="43">
        <v>2499.1999999999998</v>
      </c>
      <c r="G422" s="43">
        <v>520.98697674418611</v>
      </c>
      <c r="H422" s="44">
        <v>520.98697674418611</v>
      </c>
      <c r="I422" s="44">
        <v>346.18979847627429</v>
      </c>
      <c r="J422" s="44">
        <v>346.18979847627429</v>
      </c>
      <c r="K422" s="44">
        <v>536.61658604651166</v>
      </c>
      <c r="L422" s="44">
        <v>536.61658604651166</v>
      </c>
      <c r="M422" s="44">
        <v>244.92159999999998</v>
      </c>
      <c r="N422" s="44">
        <v>1769.4335999999998</v>
      </c>
      <c r="O422" s="44">
        <v>282.40959999999995</v>
      </c>
      <c r="P422" s="44">
        <v>107.32331720930233</v>
      </c>
      <c r="Q422" s="44">
        <v>107.32331720930233</v>
      </c>
      <c r="R422" s="44">
        <v>71.315098486112504</v>
      </c>
      <c r="S422" s="44">
        <v>71.315098486112504</v>
      </c>
      <c r="T422" s="44">
        <v>321.96995162790699</v>
      </c>
      <c r="U422" s="44">
        <v>321.96995162790699</v>
      </c>
      <c r="V422" s="44">
        <v>213.94529545833751</v>
      </c>
      <c r="W422" s="44">
        <v>213.94529545833751</v>
      </c>
      <c r="X422" s="44">
        <v>134.15414651162791</v>
      </c>
      <c r="Y422" s="44">
        <v>134.15414651162791</v>
      </c>
      <c r="Z422" s="44">
        <v>89.14387310764063</v>
      </c>
      <c r="AA422" s="44">
        <v>89.14387310764063</v>
      </c>
      <c r="AB422" s="44">
        <v>3.4343582943756941</v>
      </c>
      <c r="AC422" s="44">
        <v>8.270495484414937</v>
      </c>
      <c r="AD422" s="44">
        <v>3.1680203041996196</v>
      </c>
      <c r="AE422" s="44">
        <v>29.188957680867002</v>
      </c>
      <c r="AF422" s="44">
        <v>87.566873042601017</v>
      </c>
      <c r="AG422" s="44">
        <v>36.486197101083754</v>
      </c>
      <c r="AH422" s="44">
        <v>145.94478840433501</v>
      </c>
      <c r="AJ422" s="63" t="s">
        <v>63</v>
      </c>
      <c r="AK422" s="44">
        <v>0</v>
      </c>
      <c r="AL422" s="44">
        <v>0</v>
      </c>
      <c r="AM422" s="44">
        <v>282.40959999999995</v>
      </c>
      <c r="AN422" s="44">
        <v>282.40959999999995</v>
      </c>
      <c r="AO422" s="44">
        <v>0</v>
      </c>
      <c r="AP422" s="44">
        <v>0</v>
      </c>
      <c r="AQ422" s="44">
        <v>0</v>
      </c>
      <c r="AR422" s="44">
        <v>0</v>
      </c>
      <c r="AS422" s="44">
        <v>0</v>
      </c>
      <c r="AT422" s="44">
        <v>0</v>
      </c>
      <c r="AU422" s="44">
        <v>0</v>
      </c>
      <c r="AV422" s="44">
        <v>0</v>
      </c>
      <c r="AW422" s="44">
        <v>0</v>
      </c>
      <c r="AX422" s="44">
        <v>0</v>
      </c>
      <c r="AY422" s="44">
        <v>134.15414651162791</v>
      </c>
      <c r="AZ422" s="44">
        <v>0</v>
      </c>
      <c r="BA422" s="44">
        <v>0</v>
      </c>
      <c r="BB422" s="44">
        <v>0</v>
      </c>
      <c r="BC422" s="44">
        <v>134.15414651162791</v>
      </c>
      <c r="BD422" s="44">
        <v>134.15414651162791</v>
      </c>
      <c r="BE422" s="44">
        <v>0</v>
      </c>
      <c r="BF422" s="44">
        <v>0</v>
      </c>
      <c r="BG422" s="44">
        <v>0</v>
      </c>
      <c r="BH422" s="44">
        <v>134.15414651162791</v>
      </c>
      <c r="BI422" s="44">
        <v>89.14387310764063</v>
      </c>
      <c r="BJ422" s="44">
        <v>0</v>
      </c>
      <c r="BK422" s="44">
        <v>0</v>
      </c>
      <c r="BL422" s="44">
        <v>0</v>
      </c>
      <c r="BM422" s="44">
        <v>89.14387310764063</v>
      </c>
      <c r="BN422" s="44">
        <v>3.1680203041996196</v>
      </c>
      <c r="BO422" s="44">
        <v>36.486197101083754</v>
      </c>
      <c r="BP422" s="44">
        <v>0</v>
      </c>
      <c r="BQ422" s="44">
        <v>0</v>
      </c>
      <c r="BR422" s="44">
        <v>0</v>
      </c>
      <c r="BS422" s="44">
        <v>36.486197101083754</v>
      </c>
      <c r="BT422" s="64">
        <v>2019</v>
      </c>
      <c r="BU422" s="44">
        <v>0</v>
      </c>
      <c r="BV422" s="44">
        <v>0</v>
      </c>
      <c r="BW422" s="44">
        <v>0</v>
      </c>
      <c r="BX422" s="44">
        <v>282.40959999999995</v>
      </c>
      <c r="BY422" s="44">
        <v>0</v>
      </c>
      <c r="BZ422" s="44">
        <v>0</v>
      </c>
      <c r="CA422" s="44">
        <v>0</v>
      </c>
      <c r="CB422" s="44">
        <v>0</v>
      </c>
      <c r="CC422" s="44">
        <v>0</v>
      </c>
      <c r="CD422" s="44">
        <v>0</v>
      </c>
      <c r="CE422" s="44">
        <v>0</v>
      </c>
      <c r="CF422" s="44">
        <v>0</v>
      </c>
      <c r="CG422" s="44">
        <v>0</v>
      </c>
      <c r="CH422" s="44">
        <v>134.15414651162791</v>
      </c>
      <c r="CI422" s="44">
        <v>0</v>
      </c>
      <c r="CJ422" s="44">
        <v>0</v>
      </c>
      <c r="CK422" s="44">
        <v>0</v>
      </c>
      <c r="CL422" s="44">
        <v>0</v>
      </c>
      <c r="CM422" s="44">
        <v>0</v>
      </c>
      <c r="CN422" s="44">
        <v>0</v>
      </c>
      <c r="CO422" s="44">
        <v>0</v>
      </c>
      <c r="CP422" s="44">
        <v>0</v>
      </c>
      <c r="CQ422" s="44">
        <v>0</v>
      </c>
      <c r="CR422" s="44">
        <v>0</v>
      </c>
      <c r="CS422" s="44">
        <v>0</v>
      </c>
      <c r="CT422" s="44">
        <v>0</v>
      </c>
      <c r="CU422" s="44">
        <v>0</v>
      </c>
      <c r="CV422" s="44">
        <v>0</v>
      </c>
      <c r="CW422" s="44">
        <v>0</v>
      </c>
      <c r="CX422" s="44">
        <v>0</v>
      </c>
      <c r="CY422" s="44">
        <v>0</v>
      </c>
      <c r="CZ422" s="44">
        <v>0</v>
      </c>
      <c r="DA422" s="44">
        <v>0</v>
      </c>
      <c r="DB422" s="44">
        <v>0</v>
      </c>
      <c r="DC422" s="44">
        <v>0</v>
      </c>
      <c r="DD422" s="44">
        <v>0</v>
      </c>
      <c r="DE422" s="44">
        <v>0</v>
      </c>
      <c r="DF422" s="44">
        <v>0</v>
      </c>
      <c r="DG422" s="44">
        <v>0</v>
      </c>
      <c r="DH422" s="44">
        <v>0</v>
      </c>
      <c r="DI422" s="44">
        <v>0</v>
      </c>
      <c r="DJ422" s="44">
        <v>0</v>
      </c>
      <c r="DK422" s="44">
        <v>0</v>
      </c>
      <c r="DL422" s="44">
        <v>0</v>
      </c>
      <c r="DM422" s="44">
        <v>0</v>
      </c>
      <c r="DN422" s="44">
        <v>0</v>
      </c>
      <c r="DO422" s="44">
        <v>0</v>
      </c>
      <c r="DP422" s="44">
        <v>0</v>
      </c>
      <c r="DQ422" s="44">
        <v>0</v>
      </c>
      <c r="DR422" s="44">
        <v>0</v>
      </c>
      <c r="DS422" s="44">
        <v>0</v>
      </c>
      <c r="DT422" s="44">
        <v>0</v>
      </c>
      <c r="DU422" s="44">
        <v>0</v>
      </c>
      <c r="DV422" s="44">
        <v>36.486197101083754</v>
      </c>
      <c r="DW422" s="44">
        <v>0</v>
      </c>
      <c r="DX422" s="44">
        <v>0</v>
      </c>
      <c r="DY422" s="44">
        <v>0</v>
      </c>
      <c r="DZ422" s="44">
        <v>0</v>
      </c>
      <c r="EA422" s="44">
        <v>0</v>
      </c>
      <c r="EB422" s="44">
        <v>0</v>
      </c>
    </row>
    <row r="423" spans="2:132" x14ac:dyDescent="0.25">
      <c r="B423" s="41" t="s">
        <v>512</v>
      </c>
      <c r="C423" s="47" t="s">
        <v>101</v>
      </c>
      <c r="D423" s="46">
        <v>5</v>
      </c>
      <c r="E423" s="86" t="s">
        <v>52</v>
      </c>
      <c r="F423" s="43">
        <v>687.1</v>
      </c>
      <c r="G423" s="43">
        <v>93.914313953488374</v>
      </c>
      <c r="H423" s="44">
        <v>93.914313953488374</v>
      </c>
      <c r="I423" s="44">
        <v>62.404971473134836</v>
      </c>
      <c r="J423" s="44">
        <v>62.404971473134836</v>
      </c>
      <c r="K423" s="44">
        <v>104.2448884883721</v>
      </c>
      <c r="L423" s="44">
        <v>104.2448884883721</v>
      </c>
      <c r="M423" s="44">
        <v>67.335800000000006</v>
      </c>
      <c r="N423" s="44">
        <v>486.46679999999998</v>
      </c>
      <c r="O423" s="44">
        <v>77.642300000000006</v>
      </c>
      <c r="P423" s="44">
        <v>18.764079927906977</v>
      </c>
      <c r="Q423" s="44">
        <v>18.764079927906977</v>
      </c>
      <c r="R423" s="44">
        <v>12.46851330033234</v>
      </c>
      <c r="S423" s="44">
        <v>12.46851330033234</v>
      </c>
      <c r="T423" s="44">
        <v>58.377137553488382</v>
      </c>
      <c r="U423" s="44">
        <v>58.377137553488382</v>
      </c>
      <c r="V423" s="44">
        <v>38.790930267700617</v>
      </c>
      <c r="W423" s="44">
        <v>38.790930267700617</v>
      </c>
      <c r="X423" s="44">
        <v>22.933875467441862</v>
      </c>
      <c r="Y423" s="44">
        <v>22.933875467441862</v>
      </c>
      <c r="Z423" s="44">
        <v>15.239294033739528</v>
      </c>
      <c r="AA423" s="44">
        <v>15.239294033739528</v>
      </c>
      <c r="AB423" s="44">
        <v>5.4004674316869208</v>
      </c>
      <c r="AC423" s="44">
        <v>12.54073559573945</v>
      </c>
      <c r="AD423" s="44">
        <v>5.0948751187621504</v>
      </c>
      <c r="AE423" s="44">
        <v>5.1033079220608553</v>
      </c>
      <c r="AF423" s="44">
        <v>15.876957979744885</v>
      </c>
      <c r="AG423" s="44">
        <v>6.2373763491854906</v>
      </c>
      <c r="AH423" s="44">
        <v>28.351710678115865</v>
      </c>
      <c r="AJ423" s="63" t="s">
        <v>63</v>
      </c>
      <c r="AK423" s="44">
        <v>0</v>
      </c>
      <c r="AL423" s="44">
        <v>0</v>
      </c>
      <c r="AM423" s="44">
        <v>77.642300000000006</v>
      </c>
      <c r="AN423" s="44">
        <v>77.642300000000006</v>
      </c>
      <c r="AO423" s="44">
        <v>0</v>
      </c>
      <c r="AP423" s="44">
        <v>0</v>
      </c>
      <c r="AQ423" s="44">
        <v>0</v>
      </c>
      <c r="AR423" s="44">
        <v>0</v>
      </c>
      <c r="AS423" s="44">
        <v>0</v>
      </c>
      <c r="AT423" s="44">
        <v>0</v>
      </c>
      <c r="AU423" s="44">
        <v>0</v>
      </c>
      <c r="AV423" s="44">
        <v>0</v>
      </c>
      <c r="AW423" s="44">
        <v>0</v>
      </c>
      <c r="AX423" s="44">
        <v>0</v>
      </c>
      <c r="AY423" s="44">
        <v>22.933875467441862</v>
      </c>
      <c r="AZ423" s="44">
        <v>0</v>
      </c>
      <c r="BA423" s="44">
        <v>0</v>
      </c>
      <c r="BB423" s="44">
        <v>0</v>
      </c>
      <c r="BC423" s="44">
        <v>22.933875467441862</v>
      </c>
      <c r="BD423" s="44">
        <v>22.933875467441862</v>
      </c>
      <c r="BE423" s="44">
        <v>0</v>
      </c>
      <c r="BF423" s="44">
        <v>0</v>
      </c>
      <c r="BG423" s="44">
        <v>0</v>
      </c>
      <c r="BH423" s="44">
        <v>22.933875467441862</v>
      </c>
      <c r="BI423" s="44">
        <v>15.239294033739528</v>
      </c>
      <c r="BJ423" s="44">
        <v>0</v>
      </c>
      <c r="BK423" s="44">
        <v>0</v>
      </c>
      <c r="BL423" s="44">
        <v>0</v>
      </c>
      <c r="BM423" s="44">
        <v>15.239294033739528</v>
      </c>
      <c r="BN423" s="44">
        <v>5.0948751187621504</v>
      </c>
      <c r="BO423" s="44">
        <v>6.2373763491854906</v>
      </c>
      <c r="BP423" s="44">
        <v>0</v>
      </c>
      <c r="BQ423" s="44">
        <v>0</v>
      </c>
      <c r="BR423" s="44">
        <v>0</v>
      </c>
      <c r="BS423" s="44">
        <v>6.2373763491854906</v>
      </c>
      <c r="BT423" s="64">
        <v>2019</v>
      </c>
      <c r="BU423" s="44">
        <v>0</v>
      </c>
      <c r="BV423" s="44">
        <v>0</v>
      </c>
      <c r="BW423" s="44">
        <v>0</v>
      </c>
      <c r="BX423" s="44">
        <v>77.642300000000006</v>
      </c>
      <c r="BY423" s="44">
        <v>0</v>
      </c>
      <c r="BZ423" s="44">
        <v>0</v>
      </c>
      <c r="CA423" s="44">
        <v>0</v>
      </c>
      <c r="CB423" s="44">
        <v>0</v>
      </c>
      <c r="CC423" s="44">
        <v>0</v>
      </c>
      <c r="CD423" s="44">
        <v>0</v>
      </c>
      <c r="CE423" s="44">
        <v>0</v>
      </c>
      <c r="CF423" s="44">
        <v>0</v>
      </c>
      <c r="CG423" s="44">
        <v>0</v>
      </c>
      <c r="CH423" s="44">
        <v>22.933875467441862</v>
      </c>
      <c r="CI423" s="44">
        <v>0</v>
      </c>
      <c r="CJ423" s="44">
        <v>0</v>
      </c>
      <c r="CK423" s="44">
        <v>0</v>
      </c>
      <c r="CL423" s="44">
        <v>0</v>
      </c>
      <c r="CM423" s="44">
        <v>0</v>
      </c>
      <c r="CN423" s="44">
        <v>0</v>
      </c>
      <c r="CO423" s="44">
        <v>0</v>
      </c>
      <c r="CP423" s="44">
        <v>0</v>
      </c>
      <c r="CQ423" s="44">
        <v>0</v>
      </c>
      <c r="CR423" s="44">
        <v>0</v>
      </c>
      <c r="CS423" s="44">
        <v>0</v>
      </c>
      <c r="CT423" s="44">
        <v>0</v>
      </c>
      <c r="CU423" s="44">
        <v>0</v>
      </c>
      <c r="CV423" s="44">
        <v>0</v>
      </c>
      <c r="CW423" s="44">
        <v>0</v>
      </c>
      <c r="CX423" s="44">
        <v>0</v>
      </c>
      <c r="CY423" s="44">
        <v>0</v>
      </c>
      <c r="CZ423" s="44">
        <v>0</v>
      </c>
      <c r="DA423" s="44">
        <v>0</v>
      </c>
      <c r="DB423" s="44">
        <v>0</v>
      </c>
      <c r="DC423" s="44">
        <v>0</v>
      </c>
      <c r="DD423" s="44">
        <v>0</v>
      </c>
      <c r="DE423" s="44">
        <v>0</v>
      </c>
      <c r="DF423" s="44">
        <v>0</v>
      </c>
      <c r="DG423" s="44">
        <v>0</v>
      </c>
      <c r="DH423" s="44">
        <v>0</v>
      </c>
      <c r="DI423" s="44">
        <v>0</v>
      </c>
      <c r="DJ423" s="44">
        <v>0</v>
      </c>
      <c r="DK423" s="44">
        <v>0</v>
      </c>
      <c r="DL423" s="44">
        <v>0</v>
      </c>
      <c r="DM423" s="44">
        <v>0</v>
      </c>
      <c r="DN423" s="44">
        <v>0</v>
      </c>
      <c r="DO423" s="44">
        <v>0</v>
      </c>
      <c r="DP423" s="44">
        <v>0</v>
      </c>
      <c r="DQ423" s="44">
        <v>0</v>
      </c>
      <c r="DR423" s="44">
        <v>0</v>
      </c>
      <c r="DS423" s="44">
        <v>0</v>
      </c>
      <c r="DT423" s="44">
        <v>0</v>
      </c>
      <c r="DU423" s="44">
        <v>0</v>
      </c>
      <c r="DV423" s="44">
        <v>6.2373763491854906</v>
      </c>
      <c r="DW423" s="44">
        <v>0</v>
      </c>
      <c r="DX423" s="44">
        <v>0</v>
      </c>
      <c r="DY423" s="44">
        <v>0</v>
      </c>
      <c r="DZ423" s="44">
        <v>0</v>
      </c>
      <c r="EA423" s="44">
        <v>0</v>
      </c>
      <c r="EB423" s="44">
        <v>0</v>
      </c>
    </row>
    <row r="424" spans="2:132" x14ac:dyDescent="0.25">
      <c r="B424" s="41" t="s">
        <v>513</v>
      </c>
      <c r="C424" s="47" t="s">
        <v>101</v>
      </c>
      <c r="D424" s="46">
        <v>5</v>
      </c>
      <c r="E424" s="86" t="s">
        <v>52</v>
      </c>
      <c r="F424" s="43">
        <v>2659.8</v>
      </c>
      <c r="G424" s="43">
        <v>551.74262790697674</v>
      </c>
      <c r="H424" s="44">
        <v>551.74262790697674</v>
      </c>
      <c r="I424" s="44">
        <v>366.6265716651003</v>
      </c>
      <c r="J424" s="44">
        <v>366.6265716651003</v>
      </c>
      <c r="K424" s="44">
        <v>568.29490674418605</v>
      </c>
      <c r="L424" s="44">
        <v>568.29490674418605</v>
      </c>
      <c r="M424" s="44">
        <v>260.66040000000004</v>
      </c>
      <c r="N424" s="44">
        <v>1883.1384</v>
      </c>
      <c r="O424" s="44">
        <v>300.55740000000003</v>
      </c>
      <c r="P424" s="44">
        <v>113.65898134883722</v>
      </c>
      <c r="Q424" s="44">
        <v>113.65898134883722</v>
      </c>
      <c r="R424" s="44">
        <v>75.525073763010667</v>
      </c>
      <c r="S424" s="44">
        <v>75.525073763010667</v>
      </c>
      <c r="T424" s="44">
        <v>340.97694404651162</v>
      </c>
      <c r="U424" s="44">
        <v>340.97694404651162</v>
      </c>
      <c r="V424" s="44">
        <v>226.57522128903196</v>
      </c>
      <c r="W424" s="44">
        <v>226.57522128903196</v>
      </c>
      <c r="X424" s="44">
        <v>142.07372668604651</v>
      </c>
      <c r="Y424" s="44">
        <v>142.07372668604651</v>
      </c>
      <c r="Z424" s="44">
        <v>94.406342203763316</v>
      </c>
      <c r="AA424" s="44">
        <v>94.406342203763316</v>
      </c>
      <c r="AB424" s="44">
        <v>3.4513094395369088</v>
      </c>
      <c r="AC424" s="44">
        <v>8.3113166094970463</v>
      </c>
      <c r="AD424" s="44">
        <v>3.1836568707564958</v>
      </c>
      <c r="AE424" s="44">
        <v>30.912082135624736</v>
      </c>
      <c r="AF424" s="44">
        <v>92.736246406874201</v>
      </c>
      <c r="AG424" s="44">
        <v>38.640102669530918</v>
      </c>
      <c r="AH424" s="44">
        <v>154.56041067812367</v>
      </c>
      <c r="AJ424" s="63" t="s">
        <v>63</v>
      </c>
      <c r="AK424" s="44">
        <v>0</v>
      </c>
      <c r="AL424" s="44">
        <v>0</v>
      </c>
      <c r="AM424" s="44">
        <v>300.55740000000003</v>
      </c>
      <c r="AN424" s="44">
        <v>300.55740000000003</v>
      </c>
      <c r="AO424" s="44">
        <v>0</v>
      </c>
      <c r="AP424" s="44">
        <v>0</v>
      </c>
      <c r="AQ424" s="44">
        <v>0</v>
      </c>
      <c r="AR424" s="44">
        <v>0</v>
      </c>
      <c r="AS424" s="44">
        <v>0</v>
      </c>
      <c r="AT424" s="44">
        <v>0</v>
      </c>
      <c r="AU424" s="44">
        <v>0</v>
      </c>
      <c r="AV424" s="44">
        <v>0</v>
      </c>
      <c r="AW424" s="44">
        <v>0</v>
      </c>
      <c r="AX424" s="44">
        <v>0</v>
      </c>
      <c r="AY424" s="44">
        <v>142.07372668604651</v>
      </c>
      <c r="AZ424" s="44">
        <v>0</v>
      </c>
      <c r="BA424" s="44">
        <v>0</v>
      </c>
      <c r="BB424" s="44">
        <v>0</v>
      </c>
      <c r="BC424" s="44">
        <v>142.07372668604651</v>
      </c>
      <c r="BD424" s="44">
        <v>142.07372668604651</v>
      </c>
      <c r="BE424" s="44">
        <v>0</v>
      </c>
      <c r="BF424" s="44">
        <v>0</v>
      </c>
      <c r="BG424" s="44">
        <v>0</v>
      </c>
      <c r="BH424" s="44">
        <v>142.07372668604651</v>
      </c>
      <c r="BI424" s="44">
        <v>94.406342203763316</v>
      </c>
      <c r="BJ424" s="44">
        <v>0</v>
      </c>
      <c r="BK424" s="44">
        <v>0</v>
      </c>
      <c r="BL424" s="44">
        <v>0</v>
      </c>
      <c r="BM424" s="44">
        <v>94.406342203763316</v>
      </c>
      <c r="BN424" s="44">
        <v>3.1836568707564958</v>
      </c>
      <c r="BO424" s="44">
        <v>38.640102669530918</v>
      </c>
      <c r="BP424" s="44">
        <v>0</v>
      </c>
      <c r="BQ424" s="44">
        <v>0</v>
      </c>
      <c r="BR424" s="44">
        <v>0</v>
      </c>
      <c r="BS424" s="44">
        <v>38.640102669530918</v>
      </c>
      <c r="BT424" s="64">
        <v>2019</v>
      </c>
      <c r="BU424" s="44">
        <v>0</v>
      </c>
      <c r="BV424" s="44">
        <v>0</v>
      </c>
      <c r="BW424" s="44">
        <v>0</v>
      </c>
      <c r="BX424" s="44">
        <v>300.55740000000003</v>
      </c>
      <c r="BY424" s="44">
        <v>0</v>
      </c>
      <c r="BZ424" s="44">
        <v>0</v>
      </c>
      <c r="CA424" s="44">
        <v>0</v>
      </c>
      <c r="CB424" s="44">
        <v>0</v>
      </c>
      <c r="CC424" s="44">
        <v>0</v>
      </c>
      <c r="CD424" s="44">
        <v>0</v>
      </c>
      <c r="CE424" s="44">
        <v>0</v>
      </c>
      <c r="CF424" s="44">
        <v>0</v>
      </c>
      <c r="CG424" s="44">
        <v>0</v>
      </c>
      <c r="CH424" s="44">
        <v>142.07372668604651</v>
      </c>
      <c r="CI424" s="44">
        <v>0</v>
      </c>
      <c r="CJ424" s="44">
        <v>0</v>
      </c>
      <c r="CK424" s="44">
        <v>0</v>
      </c>
      <c r="CL424" s="44">
        <v>0</v>
      </c>
      <c r="CM424" s="44">
        <v>0</v>
      </c>
      <c r="CN424" s="44">
        <v>0</v>
      </c>
      <c r="CO424" s="44">
        <v>0</v>
      </c>
      <c r="CP424" s="44">
        <v>0</v>
      </c>
      <c r="CQ424" s="44">
        <v>0</v>
      </c>
      <c r="CR424" s="44">
        <v>0</v>
      </c>
      <c r="CS424" s="44">
        <v>0</v>
      </c>
      <c r="CT424" s="44">
        <v>0</v>
      </c>
      <c r="CU424" s="44">
        <v>0</v>
      </c>
      <c r="CV424" s="44">
        <v>0</v>
      </c>
      <c r="CW424" s="44">
        <v>0</v>
      </c>
      <c r="CX424" s="44">
        <v>0</v>
      </c>
      <c r="CY424" s="44">
        <v>0</v>
      </c>
      <c r="CZ424" s="44">
        <v>0</v>
      </c>
      <c r="DA424" s="44">
        <v>0</v>
      </c>
      <c r="DB424" s="44">
        <v>0</v>
      </c>
      <c r="DC424" s="44">
        <v>0</v>
      </c>
      <c r="DD424" s="44">
        <v>0</v>
      </c>
      <c r="DE424" s="44">
        <v>0</v>
      </c>
      <c r="DF424" s="44">
        <v>0</v>
      </c>
      <c r="DG424" s="44">
        <v>0</v>
      </c>
      <c r="DH424" s="44">
        <v>0</v>
      </c>
      <c r="DI424" s="44">
        <v>0</v>
      </c>
      <c r="DJ424" s="44">
        <v>0</v>
      </c>
      <c r="DK424" s="44">
        <v>0</v>
      </c>
      <c r="DL424" s="44">
        <v>0</v>
      </c>
      <c r="DM424" s="44">
        <v>0</v>
      </c>
      <c r="DN424" s="44">
        <v>0</v>
      </c>
      <c r="DO424" s="44">
        <v>0</v>
      </c>
      <c r="DP424" s="44">
        <v>0</v>
      </c>
      <c r="DQ424" s="44">
        <v>0</v>
      </c>
      <c r="DR424" s="44">
        <v>0</v>
      </c>
      <c r="DS424" s="44">
        <v>0</v>
      </c>
      <c r="DT424" s="44">
        <v>0</v>
      </c>
      <c r="DU424" s="44">
        <v>0</v>
      </c>
      <c r="DV424" s="44">
        <v>38.640102669530918</v>
      </c>
      <c r="DW424" s="44">
        <v>0</v>
      </c>
      <c r="DX424" s="44">
        <v>0</v>
      </c>
      <c r="DY424" s="44">
        <v>0</v>
      </c>
      <c r="DZ424" s="44">
        <v>0</v>
      </c>
      <c r="EA424" s="44">
        <v>0</v>
      </c>
      <c r="EB424" s="44">
        <v>0</v>
      </c>
    </row>
    <row r="425" spans="2:132" x14ac:dyDescent="0.25">
      <c r="B425" s="41" t="s">
        <v>514</v>
      </c>
      <c r="C425" s="47" t="s">
        <v>101</v>
      </c>
      <c r="D425" s="46">
        <v>5</v>
      </c>
      <c r="E425" s="86" t="s">
        <v>52</v>
      </c>
      <c r="F425" s="43">
        <v>2688.1</v>
      </c>
      <c r="G425" s="43">
        <v>522.72227906976741</v>
      </c>
      <c r="H425" s="44">
        <v>522.72227906976741</v>
      </c>
      <c r="I425" s="44">
        <v>347.34288672838886</v>
      </c>
      <c r="J425" s="44">
        <v>347.34288672838886</v>
      </c>
      <c r="K425" s="44">
        <v>538.4039474418604</v>
      </c>
      <c r="L425" s="44">
        <v>538.4039474418604</v>
      </c>
      <c r="M425" s="44">
        <v>263.43379999999996</v>
      </c>
      <c r="N425" s="44">
        <v>1903.1748</v>
      </c>
      <c r="O425" s="44">
        <v>303.75529999999998</v>
      </c>
      <c r="P425" s="44">
        <v>96.912710539534871</v>
      </c>
      <c r="Q425" s="44">
        <v>96.912710539534871</v>
      </c>
      <c r="R425" s="44">
        <v>64.397371199443285</v>
      </c>
      <c r="S425" s="44">
        <v>64.397371199443285</v>
      </c>
      <c r="T425" s="44">
        <v>301.50621056744183</v>
      </c>
      <c r="U425" s="44">
        <v>301.50621056744183</v>
      </c>
      <c r="V425" s="44">
        <v>200.34737706493468</v>
      </c>
      <c r="W425" s="44">
        <v>200.34737706493468</v>
      </c>
      <c r="X425" s="44">
        <v>118.44886843720928</v>
      </c>
      <c r="Y425" s="44">
        <v>118.44886843720928</v>
      </c>
      <c r="Z425" s="44">
        <v>78.707898132652915</v>
      </c>
      <c r="AA425" s="44">
        <v>78.707898132652915</v>
      </c>
      <c r="AB425" s="44">
        <v>4.0907539406247899</v>
      </c>
      <c r="AC425" s="44">
        <v>9.4993746755324935</v>
      </c>
      <c r="AD425" s="44">
        <v>3.8592734300699543</v>
      </c>
      <c r="AE425" s="44">
        <v>26.357562179706928</v>
      </c>
      <c r="AF425" s="44">
        <v>82.001304559088226</v>
      </c>
      <c r="AG425" s="44">
        <v>32.2147982196418</v>
      </c>
      <c r="AH425" s="44">
        <v>146.43090099837184</v>
      </c>
      <c r="AJ425" s="63" t="s">
        <v>63</v>
      </c>
      <c r="AK425" s="44">
        <v>0</v>
      </c>
      <c r="AL425" s="44">
        <v>0</v>
      </c>
      <c r="AM425" s="44">
        <v>303.75529999999998</v>
      </c>
      <c r="AN425" s="44">
        <v>303.75529999999998</v>
      </c>
      <c r="AO425" s="44">
        <v>0</v>
      </c>
      <c r="AP425" s="44">
        <v>0</v>
      </c>
      <c r="AQ425" s="44">
        <v>0</v>
      </c>
      <c r="AR425" s="44">
        <v>0</v>
      </c>
      <c r="AS425" s="44">
        <v>0</v>
      </c>
      <c r="AT425" s="44">
        <v>0</v>
      </c>
      <c r="AU425" s="44">
        <v>0</v>
      </c>
      <c r="AV425" s="44">
        <v>0</v>
      </c>
      <c r="AW425" s="44">
        <v>0</v>
      </c>
      <c r="AX425" s="44">
        <v>0</v>
      </c>
      <c r="AY425" s="44">
        <v>118.44886843720928</v>
      </c>
      <c r="AZ425" s="44">
        <v>0</v>
      </c>
      <c r="BA425" s="44">
        <v>0</v>
      </c>
      <c r="BB425" s="44">
        <v>0</v>
      </c>
      <c r="BC425" s="44">
        <v>118.44886843720928</v>
      </c>
      <c r="BD425" s="44">
        <v>118.44886843720928</v>
      </c>
      <c r="BE425" s="44">
        <v>0</v>
      </c>
      <c r="BF425" s="44">
        <v>0</v>
      </c>
      <c r="BG425" s="44">
        <v>0</v>
      </c>
      <c r="BH425" s="44">
        <v>118.44886843720928</v>
      </c>
      <c r="BI425" s="44">
        <v>78.707898132652915</v>
      </c>
      <c r="BJ425" s="44">
        <v>0</v>
      </c>
      <c r="BK425" s="44">
        <v>0</v>
      </c>
      <c r="BL425" s="44">
        <v>0</v>
      </c>
      <c r="BM425" s="44">
        <v>78.707898132652915</v>
      </c>
      <c r="BN425" s="44">
        <v>3.8592734300699543</v>
      </c>
      <c r="BO425" s="44">
        <v>32.2147982196418</v>
      </c>
      <c r="BP425" s="44">
        <v>0</v>
      </c>
      <c r="BQ425" s="44">
        <v>0</v>
      </c>
      <c r="BR425" s="44">
        <v>0</v>
      </c>
      <c r="BS425" s="44">
        <v>32.2147982196418</v>
      </c>
      <c r="BT425" s="64">
        <v>2019</v>
      </c>
      <c r="BU425" s="44">
        <v>0</v>
      </c>
      <c r="BV425" s="44">
        <v>0</v>
      </c>
      <c r="BW425" s="44">
        <v>0</v>
      </c>
      <c r="BX425" s="44">
        <v>303.75529999999998</v>
      </c>
      <c r="BY425" s="44">
        <v>0</v>
      </c>
      <c r="BZ425" s="44">
        <v>0</v>
      </c>
      <c r="CA425" s="44">
        <v>0</v>
      </c>
      <c r="CB425" s="44">
        <v>0</v>
      </c>
      <c r="CC425" s="44">
        <v>0</v>
      </c>
      <c r="CD425" s="44">
        <v>0</v>
      </c>
      <c r="CE425" s="44">
        <v>0</v>
      </c>
      <c r="CF425" s="44">
        <v>0</v>
      </c>
      <c r="CG425" s="44">
        <v>0</v>
      </c>
      <c r="CH425" s="44">
        <v>118.44886843720928</v>
      </c>
      <c r="CI425" s="44">
        <v>0</v>
      </c>
      <c r="CJ425" s="44">
        <v>0</v>
      </c>
      <c r="CK425" s="44">
        <v>0</v>
      </c>
      <c r="CL425" s="44">
        <v>0</v>
      </c>
      <c r="CM425" s="44">
        <v>0</v>
      </c>
      <c r="CN425" s="44">
        <v>0</v>
      </c>
      <c r="CO425" s="44">
        <v>0</v>
      </c>
      <c r="CP425" s="44">
        <v>0</v>
      </c>
      <c r="CQ425" s="44">
        <v>0</v>
      </c>
      <c r="CR425" s="44">
        <v>0</v>
      </c>
      <c r="CS425" s="44">
        <v>0</v>
      </c>
      <c r="CT425" s="44">
        <v>0</v>
      </c>
      <c r="CU425" s="44">
        <v>0</v>
      </c>
      <c r="CV425" s="44">
        <v>0</v>
      </c>
      <c r="CW425" s="44">
        <v>0</v>
      </c>
      <c r="CX425" s="44">
        <v>0</v>
      </c>
      <c r="CY425" s="44">
        <v>0</v>
      </c>
      <c r="CZ425" s="44">
        <v>0</v>
      </c>
      <c r="DA425" s="44">
        <v>0</v>
      </c>
      <c r="DB425" s="44">
        <v>0</v>
      </c>
      <c r="DC425" s="44">
        <v>0</v>
      </c>
      <c r="DD425" s="44">
        <v>0</v>
      </c>
      <c r="DE425" s="44">
        <v>0</v>
      </c>
      <c r="DF425" s="44">
        <v>0</v>
      </c>
      <c r="DG425" s="44">
        <v>0</v>
      </c>
      <c r="DH425" s="44">
        <v>0</v>
      </c>
      <c r="DI425" s="44">
        <v>0</v>
      </c>
      <c r="DJ425" s="44">
        <v>0</v>
      </c>
      <c r="DK425" s="44">
        <v>0</v>
      </c>
      <c r="DL425" s="44">
        <v>0</v>
      </c>
      <c r="DM425" s="44">
        <v>0</v>
      </c>
      <c r="DN425" s="44">
        <v>0</v>
      </c>
      <c r="DO425" s="44">
        <v>0</v>
      </c>
      <c r="DP425" s="44">
        <v>0</v>
      </c>
      <c r="DQ425" s="44">
        <v>0</v>
      </c>
      <c r="DR425" s="44">
        <v>0</v>
      </c>
      <c r="DS425" s="44">
        <v>0</v>
      </c>
      <c r="DT425" s="44">
        <v>0</v>
      </c>
      <c r="DU425" s="44">
        <v>0</v>
      </c>
      <c r="DV425" s="44">
        <v>32.2147982196418</v>
      </c>
      <c r="DW425" s="44">
        <v>0</v>
      </c>
      <c r="DX425" s="44">
        <v>0</v>
      </c>
      <c r="DY425" s="44">
        <v>0</v>
      </c>
      <c r="DZ425" s="44">
        <v>0</v>
      </c>
      <c r="EA425" s="44">
        <v>0</v>
      </c>
      <c r="EB425" s="44">
        <v>0</v>
      </c>
    </row>
    <row r="426" spans="2:132" x14ac:dyDescent="0.25">
      <c r="B426" s="41" t="s">
        <v>515</v>
      </c>
      <c r="C426" s="47" t="s">
        <v>101</v>
      </c>
      <c r="D426" s="46">
        <v>5</v>
      </c>
      <c r="E426" s="86" t="s">
        <v>52</v>
      </c>
      <c r="F426" s="43">
        <v>3449.58</v>
      </c>
      <c r="G426" s="43">
        <v>702.20741860465114</v>
      </c>
      <c r="H426" s="44">
        <v>702.20741860465114</v>
      </c>
      <c r="I426" s="44">
        <v>466.60867850186963</v>
      </c>
      <c r="J426" s="44">
        <v>466.60867850186963</v>
      </c>
      <c r="K426" s="44">
        <v>723.27364116279068</v>
      </c>
      <c r="L426" s="44">
        <v>723.27364116279068</v>
      </c>
      <c r="M426" s="44">
        <v>324.26052000000004</v>
      </c>
      <c r="N426" s="44">
        <v>2352.6135600000002</v>
      </c>
      <c r="O426" s="44">
        <v>379.4538</v>
      </c>
      <c r="P426" s="44">
        <v>144.65472823255814</v>
      </c>
      <c r="Q426" s="44">
        <v>144.65472823255814</v>
      </c>
      <c r="R426" s="44">
        <v>96.121387771385145</v>
      </c>
      <c r="S426" s="44">
        <v>96.121387771385145</v>
      </c>
      <c r="T426" s="44">
        <v>433.9641846976744</v>
      </c>
      <c r="U426" s="44">
        <v>433.9641846976744</v>
      </c>
      <c r="V426" s="44">
        <v>288.36416331415546</v>
      </c>
      <c r="W426" s="44">
        <v>288.36416331415546</v>
      </c>
      <c r="X426" s="44">
        <v>180.81841029069767</v>
      </c>
      <c r="Y426" s="44">
        <v>180.81841029069767</v>
      </c>
      <c r="Z426" s="44">
        <v>120.15173471423144</v>
      </c>
      <c r="AA426" s="44">
        <v>120.15173471423144</v>
      </c>
      <c r="AB426" s="44">
        <v>3.373448173378649</v>
      </c>
      <c r="AC426" s="44">
        <v>8.158481043419286</v>
      </c>
      <c r="AD426" s="44">
        <v>3.15812169422682</v>
      </c>
      <c r="AE426" s="44">
        <v>39.342063314005394</v>
      </c>
      <c r="AF426" s="44">
        <v>118.02618994201617</v>
      </c>
      <c r="AG426" s="44">
        <v>49.177579142506737</v>
      </c>
      <c r="AH426" s="44">
        <v>196.71031657002695</v>
      </c>
      <c r="AJ426" s="63" t="s">
        <v>63</v>
      </c>
      <c r="AK426" s="44">
        <v>0</v>
      </c>
      <c r="AL426" s="44">
        <v>0</v>
      </c>
      <c r="AM426" s="44">
        <v>379.4538</v>
      </c>
      <c r="AN426" s="44">
        <v>379.4538</v>
      </c>
      <c r="AO426" s="44">
        <v>0</v>
      </c>
      <c r="AP426" s="44">
        <v>0</v>
      </c>
      <c r="AQ426" s="44">
        <v>0</v>
      </c>
      <c r="AR426" s="44">
        <v>0</v>
      </c>
      <c r="AS426" s="44">
        <v>0</v>
      </c>
      <c r="AT426" s="44">
        <v>0</v>
      </c>
      <c r="AU426" s="44">
        <v>0</v>
      </c>
      <c r="AV426" s="44">
        <v>0</v>
      </c>
      <c r="AW426" s="44">
        <v>0</v>
      </c>
      <c r="AX426" s="44">
        <v>0</v>
      </c>
      <c r="AY426" s="44">
        <v>180.81841029069767</v>
      </c>
      <c r="AZ426" s="44">
        <v>0</v>
      </c>
      <c r="BA426" s="44">
        <v>0</v>
      </c>
      <c r="BB426" s="44">
        <v>0</v>
      </c>
      <c r="BC426" s="44">
        <v>180.81841029069767</v>
      </c>
      <c r="BD426" s="44">
        <v>180.81841029069767</v>
      </c>
      <c r="BE426" s="44">
        <v>0</v>
      </c>
      <c r="BF426" s="44">
        <v>0</v>
      </c>
      <c r="BG426" s="44">
        <v>0</v>
      </c>
      <c r="BH426" s="44">
        <v>180.81841029069767</v>
      </c>
      <c r="BI426" s="44">
        <v>120.15173471423144</v>
      </c>
      <c r="BJ426" s="44">
        <v>0</v>
      </c>
      <c r="BK426" s="44">
        <v>0</v>
      </c>
      <c r="BL426" s="44">
        <v>0</v>
      </c>
      <c r="BM426" s="44">
        <v>120.15173471423144</v>
      </c>
      <c r="BN426" s="44">
        <v>3.15812169422682</v>
      </c>
      <c r="BO426" s="44">
        <v>49.177579142506737</v>
      </c>
      <c r="BP426" s="44">
        <v>0</v>
      </c>
      <c r="BQ426" s="44">
        <v>0</v>
      </c>
      <c r="BR426" s="44">
        <v>0</v>
      </c>
      <c r="BS426" s="44">
        <v>49.177579142506737</v>
      </c>
      <c r="BT426" s="64">
        <v>2019</v>
      </c>
      <c r="BU426" s="44">
        <v>0</v>
      </c>
      <c r="BV426" s="44">
        <v>0</v>
      </c>
      <c r="BW426" s="44">
        <v>0</v>
      </c>
      <c r="BX426" s="44">
        <v>379.4538</v>
      </c>
      <c r="BY426" s="44">
        <v>0</v>
      </c>
      <c r="BZ426" s="44">
        <v>0</v>
      </c>
      <c r="CA426" s="44">
        <v>0</v>
      </c>
      <c r="CB426" s="44">
        <v>0</v>
      </c>
      <c r="CC426" s="44">
        <v>0</v>
      </c>
      <c r="CD426" s="44">
        <v>0</v>
      </c>
      <c r="CE426" s="44">
        <v>0</v>
      </c>
      <c r="CF426" s="44">
        <v>0</v>
      </c>
      <c r="CG426" s="44">
        <v>0</v>
      </c>
      <c r="CH426" s="44">
        <v>180.81841029069767</v>
      </c>
      <c r="CI426" s="44">
        <v>0</v>
      </c>
      <c r="CJ426" s="44">
        <v>0</v>
      </c>
      <c r="CK426" s="44">
        <v>0</v>
      </c>
      <c r="CL426" s="44">
        <v>0</v>
      </c>
      <c r="CM426" s="44">
        <v>0</v>
      </c>
      <c r="CN426" s="44">
        <v>0</v>
      </c>
      <c r="CO426" s="44">
        <v>0</v>
      </c>
      <c r="CP426" s="44">
        <v>0</v>
      </c>
      <c r="CQ426" s="44">
        <v>0</v>
      </c>
      <c r="CR426" s="44">
        <v>0</v>
      </c>
      <c r="CS426" s="44">
        <v>0</v>
      </c>
      <c r="CT426" s="44">
        <v>0</v>
      </c>
      <c r="CU426" s="44">
        <v>0</v>
      </c>
      <c r="CV426" s="44">
        <v>0</v>
      </c>
      <c r="CW426" s="44">
        <v>0</v>
      </c>
      <c r="CX426" s="44">
        <v>0</v>
      </c>
      <c r="CY426" s="44">
        <v>0</v>
      </c>
      <c r="CZ426" s="44">
        <v>0</v>
      </c>
      <c r="DA426" s="44">
        <v>0</v>
      </c>
      <c r="DB426" s="44">
        <v>0</v>
      </c>
      <c r="DC426" s="44">
        <v>0</v>
      </c>
      <c r="DD426" s="44">
        <v>0</v>
      </c>
      <c r="DE426" s="44">
        <v>0</v>
      </c>
      <c r="DF426" s="44">
        <v>0</v>
      </c>
      <c r="DG426" s="44">
        <v>0</v>
      </c>
      <c r="DH426" s="44">
        <v>0</v>
      </c>
      <c r="DI426" s="44">
        <v>0</v>
      </c>
      <c r="DJ426" s="44">
        <v>0</v>
      </c>
      <c r="DK426" s="44">
        <v>0</v>
      </c>
      <c r="DL426" s="44">
        <v>0</v>
      </c>
      <c r="DM426" s="44">
        <v>0</v>
      </c>
      <c r="DN426" s="44">
        <v>0</v>
      </c>
      <c r="DO426" s="44">
        <v>0</v>
      </c>
      <c r="DP426" s="44">
        <v>0</v>
      </c>
      <c r="DQ426" s="44">
        <v>0</v>
      </c>
      <c r="DR426" s="44">
        <v>0</v>
      </c>
      <c r="DS426" s="44">
        <v>0</v>
      </c>
      <c r="DT426" s="44">
        <v>0</v>
      </c>
      <c r="DU426" s="44">
        <v>0</v>
      </c>
      <c r="DV426" s="44">
        <v>49.177579142506737</v>
      </c>
      <c r="DW426" s="44">
        <v>0</v>
      </c>
      <c r="DX426" s="44">
        <v>0</v>
      </c>
      <c r="DY426" s="44">
        <v>0</v>
      </c>
      <c r="DZ426" s="44">
        <v>0</v>
      </c>
      <c r="EA426" s="44">
        <v>0</v>
      </c>
      <c r="EB426" s="44">
        <v>0</v>
      </c>
    </row>
    <row r="427" spans="2:132" x14ac:dyDescent="0.25">
      <c r="B427" s="41" t="s">
        <v>516</v>
      </c>
      <c r="C427" s="47" t="s">
        <v>101</v>
      </c>
      <c r="D427" s="46">
        <v>5</v>
      </c>
      <c r="E427" s="86" t="s">
        <v>52</v>
      </c>
      <c r="F427" s="43">
        <v>4337.25</v>
      </c>
      <c r="G427" s="43">
        <v>681.25941860465116</v>
      </c>
      <c r="H427" s="44">
        <v>681.25941860465116</v>
      </c>
      <c r="I427" s="44">
        <v>452.68897566438039</v>
      </c>
      <c r="J427" s="44">
        <v>452.68897566438039</v>
      </c>
      <c r="K427" s="44">
        <v>701.69720116279075</v>
      </c>
      <c r="L427" s="44">
        <v>701.69720116279075</v>
      </c>
      <c r="M427" s="44">
        <v>407.70150000000001</v>
      </c>
      <c r="N427" s="44">
        <v>2958.0045</v>
      </c>
      <c r="O427" s="44">
        <v>477.09750000000003</v>
      </c>
      <c r="P427" s="44">
        <v>126.30549620930233</v>
      </c>
      <c r="Q427" s="44">
        <v>126.30549620930233</v>
      </c>
      <c r="R427" s="44">
        <v>83.928536088176131</v>
      </c>
      <c r="S427" s="44">
        <v>83.928536088176131</v>
      </c>
      <c r="T427" s="44">
        <v>392.95043265116283</v>
      </c>
      <c r="U427" s="44">
        <v>392.95043265116283</v>
      </c>
      <c r="V427" s="44">
        <v>261.11100116321467</v>
      </c>
      <c r="W427" s="44">
        <v>261.11100116321467</v>
      </c>
      <c r="X427" s="44">
        <v>154.37338425581396</v>
      </c>
      <c r="Y427" s="44">
        <v>154.37338425581396</v>
      </c>
      <c r="Z427" s="44">
        <v>102.57932188554861</v>
      </c>
      <c r="AA427" s="44">
        <v>102.57932188554861</v>
      </c>
      <c r="AB427" s="44">
        <v>4.8577220454752705</v>
      </c>
      <c r="AC427" s="44">
        <v>11.328532642525534</v>
      </c>
      <c r="AD427" s="44">
        <v>4.6510104690720677</v>
      </c>
      <c r="AE427" s="44">
        <v>34.351582485326716</v>
      </c>
      <c r="AF427" s="44">
        <v>106.8715899543498</v>
      </c>
      <c r="AG427" s="44">
        <v>41.985267482065986</v>
      </c>
      <c r="AH427" s="44">
        <v>190.84212491848177</v>
      </c>
      <c r="AJ427" s="63" t="s">
        <v>63</v>
      </c>
      <c r="AK427" s="44">
        <v>0</v>
      </c>
      <c r="AL427" s="44">
        <v>0</v>
      </c>
      <c r="AM427" s="44">
        <v>477.09750000000003</v>
      </c>
      <c r="AN427" s="44">
        <v>477.09750000000003</v>
      </c>
      <c r="AO427" s="44">
        <v>0</v>
      </c>
      <c r="AP427" s="44">
        <v>0</v>
      </c>
      <c r="AQ427" s="44">
        <v>0</v>
      </c>
      <c r="AR427" s="44">
        <v>0</v>
      </c>
      <c r="AS427" s="44">
        <v>0</v>
      </c>
      <c r="AT427" s="44">
        <v>0</v>
      </c>
      <c r="AU427" s="44">
        <v>0</v>
      </c>
      <c r="AV427" s="44">
        <v>0</v>
      </c>
      <c r="AW427" s="44">
        <v>0</v>
      </c>
      <c r="AX427" s="44">
        <v>0</v>
      </c>
      <c r="AY427" s="44">
        <v>154.37338425581396</v>
      </c>
      <c r="AZ427" s="44">
        <v>0</v>
      </c>
      <c r="BA427" s="44">
        <v>0</v>
      </c>
      <c r="BB427" s="44">
        <v>0</v>
      </c>
      <c r="BC427" s="44">
        <v>154.37338425581396</v>
      </c>
      <c r="BD427" s="44">
        <v>154.37338425581396</v>
      </c>
      <c r="BE427" s="44">
        <v>0</v>
      </c>
      <c r="BF427" s="44">
        <v>0</v>
      </c>
      <c r="BG427" s="44">
        <v>0</v>
      </c>
      <c r="BH427" s="44">
        <v>154.37338425581396</v>
      </c>
      <c r="BI427" s="44">
        <v>102.57932188554861</v>
      </c>
      <c r="BJ427" s="44">
        <v>0</v>
      </c>
      <c r="BK427" s="44">
        <v>0</v>
      </c>
      <c r="BL427" s="44">
        <v>0</v>
      </c>
      <c r="BM427" s="44">
        <v>102.57932188554861</v>
      </c>
      <c r="BN427" s="44">
        <v>4.6510104690720677</v>
      </c>
      <c r="BO427" s="44">
        <v>41.985267482065986</v>
      </c>
      <c r="BP427" s="44">
        <v>0</v>
      </c>
      <c r="BQ427" s="44">
        <v>0</v>
      </c>
      <c r="BR427" s="44">
        <v>0</v>
      </c>
      <c r="BS427" s="44">
        <v>41.985267482065986</v>
      </c>
      <c r="BT427" s="64">
        <v>2019</v>
      </c>
      <c r="BU427" s="44">
        <v>0</v>
      </c>
      <c r="BV427" s="44">
        <v>0</v>
      </c>
      <c r="BW427" s="44">
        <v>0</v>
      </c>
      <c r="BX427" s="44">
        <v>477.09750000000003</v>
      </c>
      <c r="BY427" s="44">
        <v>0</v>
      </c>
      <c r="BZ427" s="44">
        <v>0</v>
      </c>
      <c r="CA427" s="44">
        <v>0</v>
      </c>
      <c r="CB427" s="44">
        <v>0</v>
      </c>
      <c r="CC427" s="44">
        <v>0</v>
      </c>
      <c r="CD427" s="44">
        <v>0</v>
      </c>
      <c r="CE427" s="44">
        <v>0</v>
      </c>
      <c r="CF427" s="44">
        <v>0</v>
      </c>
      <c r="CG427" s="44">
        <v>0</v>
      </c>
      <c r="CH427" s="44">
        <v>154.37338425581396</v>
      </c>
      <c r="CI427" s="44">
        <v>0</v>
      </c>
      <c r="CJ427" s="44">
        <v>0</v>
      </c>
      <c r="CK427" s="44">
        <v>0</v>
      </c>
      <c r="CL427" s="44">
        <v>0</v>
      </c>
      <c r="CM427" s="44">
        <v>0</v>
      </c>
      <c r="CN427" s="44">
        <v>0</v>
      </c>
      <c r="CO427" s="44">
        <v>0</v>
      </c>
      <c r="CP427" s="44">
        <v>0</v>
      </c>
      <c r="CQ427" s="44">
        <v>0</v>
      </c>
      <c r="CR427" s="44">
        <v>0</v>
      </c>
      <c r="CS427" s="44">
        <v>0</v>
      </c>
      <c r="CT427" s="44">
        <v>0</v>
      </c>
      <c r="CU427" s="44">
        <v>0</v>
      </c>
      <c r="CV427" s="44">
        <v>0</v>
      </c>
      <c r="CW427" s="44">
        <v>0</v>
      </c>
      <c r="CX427" s="44">
        <v>0</v>
      </c>
      <c r="CY427" s="44">
        <v>0</v>
      </c>
      <c r="CZ427" s="44">
        <v>0</v>
      </c>
      <c r="DA427" s="44">
        <v>0</v>
      </c>
      <c r="DB427" s="44">
        <v>0</v>
      </c>
      <c r="DC427" s="44">
        <v>0</v>
      </c>
      <c r="DD427" s="44">
        <v>0</v>
      </c>
      <c r="DE427" s="44">
        <v>0</v>
      </c>
      <c r="DF427" s="44">
        <v>0</v>
      </c>
      <c r="DG427" s="44">
        <v>0</v>
      </c>
      <c r="DH427" s="44">
        <v>0</v>
      </c>
      <c r="DI427" s="44">
        <v>0</v>
      </c>
      <c r="DJ427" s="44">
        <v>0</v>
      </c>
      <c r="DK427" s="44">
        <v>0</v>
      </c>
      <c r="DL427" s="44">
        <v>0</v>
      </c>
      <c r="DM427" s="44">
        <v>0</v>
      </c>
      <c r="DN427" s="44">
        <v>0</v>
      </c>
      <c r="DO427" s="44">
        <v>0</v>
      </c>
      <c r="DP427" s="44">
        <v>0</v>
      </c>
      <c r="DQ427" s="44">
        <v>0</v>
      </c>
      <c r="DR427" s="44">
        <v>0</v>
      </c>
      <c r="DS427" s="44">
        <v>0</v>
      </c>
      <c r="DT427" s="44">
        <v>0</v>
      </c>
      <c r="DU427" s="44">
        <v>0</v>
      </c>
      <c r="DV427" s="44">
        <v>41.985267482065986</v>
      </c>
      <c r="DW427" s="44">
        <v>0</v>
      </c>
      <c r="DX427" s="44">
        <v>0</v>
      </c>
      <c r="DY427" s="44">
        <v>0</v>
      </c>
      <c r="DZ427" s="44">
        <v>0</v>
      </c>
      <c r="EA427" s="44">
        <v>0</v>
      </c>
      <c r="EB427" s="44">
        <v>0</v>
      </c>
    </row>
    <row r="428" spans="2:132" x14ac:dyDescent="0.25">
      <c r="B428" s="41" t="s">
        <v>517</v>
      </c>
      <c r="C428" s="47" t="s">
        <v>101</v>
      </c>
      <c r="D428" s="46">
        <v>5</v>
      </c>
      <c r="E428" s="86" t="s">
        <v>52</v>
      </c>
      <c r="F428" s="43">
        <v>2680.73</v>
      </c>
      <c r="G428" s="43">
        <v>396.83339534883726</v>
      </c>
      <c r="H428" s="44">
        <v>396.83339534883726</v>
      </c>
      <c r="I428" s="44">
        <v>263.69118480273556</v>
      </c>
      <c r="J428" s="44">
        <v>263.69118480273556</v>
      </c>
      <c r="K428" s="44">
        <v>440.48506883720938</v>
      </c>
      <c r="L428" s="44">
        <v>440.48506883720938</v>
      </c>
      <c r="M428" s="44">
        <v>262.71153999999996</v>
      </c>
      <c r="N428" s="44">
        <v>1897.9568400000001</v>
      </c>
      <c r="O428" s="44">
        <v>302.92248999999998</v>
      </c>
      <c r="P428" s="44">
        <v>79.287312390697693</v>
      </c>
      <c r="Q428" s="44">
        <v>79.287312390697693</v>
      </c>
      <c r="R428" s="44">
        <v>52.685498723586569</v>
      </c>
      <c r="S428" s="44">
        <v>52.685498723586569</v>
      </c>
      <c r="T428" s="44">
        <v>246.67163854883728</v>
      </c>
      <c r="U428" s="44">
        <v>246.67163854883728</v>
      </c>
      <c r="V428" s="44">
        <v>163.91044047338045</v>
      </c>
      <c r="W428" s="44">
        <v>163.91044047338045</v>
      </c>
      <c r="X428" s="44">
        <v>96.906715144186066</v>
      </c>
      <c r="Y428" s="44">
        <v>96.906715144186066</v>
      </c>
      <c r="Z428" s="44">
        <v>64.393387328828027</v>
      </c>
      <c r="AA428" s="44">
        <v>64.393387328828027</v>
      </c>
      <c r="AB428" s="44">
        <v>4.9864108030619745</v>
      </c>
      <c r="AC428" s="44">
        <v>11.579230917314471</v>
      </c>
      <c r="AD428" s="44">
        <v>4.7042484106809175</v>
      </c>
      <c r="AE428" s="44">
        <v>21.563944035464104</v>
      </c>
      <c r="AF428" s="44">
        <v>67.087825888110544</v>
      </c>
      <c r="AG428" s="44">
        <v>26.355931598900568</v>
      </c>
      <c r="AH428" s="44">
        <v>119.79968908591168</v>
      </c>
      <c r="AJ428" s="63" t="s">
        <v>63</v>
      </c>
      <c r="AK428" s="44">
        <v>0</v>
      </c>
      <c r="AL428" s="44">
        <v>0</v>
      </c>
      <c r="AM428" s="44">
        <v>302.92248999999998</v>
      </c>
      <c r="AN428" s="44">
        <v>302.92248999999998</v>
      </c>
      <c r="AO428" s="44">
        <v>0</v>
      </c>
      <c r="AP428" s="44">
        <v>0</v>
      </c>
      <c r="AQ428" s="44">
        <v>0</v>
      </c>
      <c r="AR428" s="44">
        <v>0</v>
      </c>
      <c r="AS428" s="44">
        <v>0</v>
      </c>
      <c r="AT428" s="44">
        <v>0</v>
      </c>
      <c r="AU428" s="44">
        <v>0</v>
      </c>
      <c r="AV428" s="44">
        <v>0</v>
      </c>
      <c r="AW428" s="44">
        <v>0</v>
      </c>
      <c r="AX428" s="44">
        <v>0</v>
      </c>
      <c r="AY428" s="44">
        <v>96.906715144186066</v>
      </c>
      <c r="AZ428" s="44">
        <v>0</v>
      </c>
      <c r="BA428" s="44">
        <v>0</v>
      </c>
      <c r="BB428" s="44">
        <v>0</v>
      </c>
      <c r="BC428" s="44">
        <v>96.906715144186066</v>
      </c>
      <c r="BD428" s="44">
        <v>96.906715144186066</v>
      </c>
      <c r="BE428" s="44">
        <v>0</v>
      </c>
      <c r="BF428" s="44">
        <v>0</v>
      </c>
      <c r="BG428" s="44">
        <v>0</v>
      </c>
      <c r="BH428" s="44">
        <v>96.906715144186066</v>
      </c>
      <c r="BI428" s="44">
        <v>64.393387328828027</v>
      </c>
      <c r="BJ428" s="44">
        <v>0</v>
      </c>
      <c r="BK428" s="44">
        <v>0</v>
      </c>
      <c r="BL428" s="44">
        <v>0</v>
      </c>
      <c r="BM428" s="44">
        <v>64.393387328828027</v>
      </c>
      <c r="BN428" s="44">
        <v>4.7042484106809175</v>
      </c>
      <c r="BO428" s="44">
        <v>26.355931598900568</v>
      </c>
      <c r="BP428" s="44">
        <v>0</v>
      </c>
      <c r="BQ428" s="44">
        <v>0</v>
      </c>
      <c r="BR428" s="44">
        <v>0</v>
      </c>
      <c r="BS428" s="44">
        <v>26.355931598900568</v>
      </c>
      <c r="BT428" s="64">
        <v>2019</v>
      </c>
      <c r="BU428" s="44">
        <v>0</v>
      </c>
      <c r="BV428" s="44">
        <v>0</v>
      </c>
      <c r="BW428" s="44">
        <v>0</v>
      </c>
      <c r="BX428" s="44">
        <v>302.92248999999998</v>
      </c>
      <c r="BY428" s="44">
        <v>0</v>
      </c>
      <c r="BZ428" s="44">
        <v>0</v>
      </c>
      <c r="CA428" s="44">
        <v>0</v>
      </c>
      <c r="CB428" s="44">
        <v>0</v>
      </c>
      <c r="CC428" s="44">
        <v>0</v>
      </c>
      <c r="CD428" s="44">
        <v>0</v>
      </c>
      <c r="CE428" s="44">
        <v>0</v>
      </c>
      <c r="CF428" s="44">
        <v>0</v>
      </c>
      <c r="CG428" s="44">
        <v>0</v>
      </c>
      <c r="CH428" s="44">
        <v>96.906715144186066</v>
      </c>
      <c r="CI428" s="44">
        <v>0</v>
      </c>
      <c r="CJ428" s="44">
        <v>0</v>
      </c>
      <c r="CK428" s="44">
        <v>0</v>
      </c>
      <c r="CL428" s="44">
        <v>0</v>
      </c>
      <c r="CM428" s="44">
        <v>0</v>
      </c>
      <c r="CN428" s="44">
        <v>0</v>
      </c>
      <c r="CO428" s="44">
        <v>0</v>
      </c>
      <c r="CP428" s="44">
        <v>0</v>
      </c>
      <c r="CQ428" s="44">
        <v>0</v>
      </c>
      <c r="CR428" s="44">
        <v>0</v>
      </c>
      <c r="CS428" s="44">
        <v>0</v>
      </c>
      <c r="CT428" s="44">
        <v>0</v>
      </c>
      <c r="CU428" s="44">
        <v>0</v>
      </c>
      <c r="CV428" s="44">
        <v>0</v>
      </c>
      <c r="CW428" s="44">
        <v>0</v>
      </c>
      <c r="CX428" s="44">
        <v>0</v>
      </c>
      <c r="CY428" s="44">
        <v>0</v>
      </c>
      <c r="CZ428" s="44">
        <v>0</v>
      </c>
      <c r="DA428" s="44">
        <v>0</v>
      </c>
      <c r="DB428" s="44">
        <v>0</v>
      </c>
      <c r="DC428" s="44">
        <v>0</v>
      </c>
      <c r="DD428" s="44">
        <v>0</v>
      </c>
      <c r="DE428" s="44">
        <v>0</v>
      </c>
      <c r="DF428" s="44">
        <v>0</v>
      </c>
      <c r="DG428" s="44">
        <v>0</v>
      </c>
      <c r="DH428" s="44">
        <v>0</v>
      </c>
      <c r="DI428" s="44">
        <v>0</v>
      </c>
      <c r="DJ428" s="44">
        <v>0</v>
      </c>
      <c r="DK428" s="44">
        <v>0</v>
      </c>
      <c r="DL428" s="44">
        <v>0</v>
      </c>
      <c r="DM428" s="44">
        <v>0</v>
      </c>
      <c r="DN428" s="44">
        <v>0</v>
      </c>
      <c r="DO428" s="44">
        <v>0</v>
      </c>
      <c r="DP428" s="44">
        <v>0</v>
      </c>
      <c r="DQ428" s="44">
        <v>0</v>
      </c>
      <c r="DR428" s="44">
        <v>0</v>
      </c>
      <c r="DS428" s="44">
        <v>0</v>
      </c>
      <c r="DT428" s="44">
        <v>0</v>
      </c>
      <c r="DU428" s="44">
        <v>0</v>
      </c>
      <c r="DV428" s="44">
        <v>26.355931598900568</v>
      </c>
      <c r="DW428" s="44">
        <v>0</v>
      </c>
      <c r="DX428" s="44">
        <v>0</v>
      </c>
      <c r="DY428" s="44">
        <v>0</v>
      </c>
      <c r="DZ428" s="44">
        <v>0</v>
      </c>
      <c r="EA428" s="44">
        <v>0</v>
      </c>
      <c r="EB428" s="44">
        <v>0</v>
      </c>
    </row>
    <row r="429" spans="2:132" x14ac:dyDescent="0.25">
      <c r="B429" s="41" t="s">
        <v>518</v>
      </c>
      <c r="C429" s="47" t="s">
        <v>101</v>
      </c>
      <c r="D429" s="46">
        <v>5</v>
      </c>
      <c r="E429" s="86" t="s">
        <v>52</v>
      </c>
      <c r="F429" s="43">
        <v>5719.45</v>
      </c>
      <c r="G429" s="43">
        <v>937.17839534883717</v>
      </c>
      <c r="H429" s="44">
        <v>937.17839534883717</v>
      </c>
      <c r="I429" s="44">
        <v>622.74416502629526</v>
      </c>
      <c r="J429" s="44">
        <v>622.74416502629526</v>
      </c>
      <c r="K429" s="44">
        <v>965.2937472093023</v>
      </c>
      <c r="L429" s="44">
        <v>965.2937472093023</v>
      </c>
      <c r="M429" s="44">
        <v>514.75049999999999</v>
      </c>
      <c r="N429" s="44">
        <v>3786.2759000000001</v>
      </c>
      <c r="O429" s="44">
        <v>577.66444999999999</v>
      </c>
      <c r="P429" s="44">
        <v>173.75287449767441</v>
      </c>
      <c r="Q429" s="44">
        <v>173.75287449767441</v>
      </c>
      <c r="R429" s="44">
        <v>115.45676819587514</v>
      </c>
      <c r="S429" s="44">
        <v>115.45676819587514</v>
      </c>
      <c r="T429" s="44">
        <v>540.56449843720929</v>
      </c>
      <c r="U429" s="44">
        <v>540.56449843720929</v>
      </c>
      <c r="V429" s="44">
        <v>359.1988343871671</v>
      </c>
      <c r="W429" s="44">
        <v>359.1988343871671</v>
      </c>
      <c r="X429" s="44">
        <v>212.3646243860465</v>
      </c>
      <c r="Y429" s="44">
        <v>212.3646243860465</v>
      </c>
      <c r="Z429" s="44">
        <v>141.1138277949585</v>
      </c>
      <c r="AA429" s="44">
        <v>141.1138277949585</v>
      </c>
      <c r="AB429" s="44">
        <v>4.4583830644446376</v>
      </c>
      <c r="AC429" s="44">
        <v>10.540891388079823</v>
      </c>
      <c r="AD429" s="44">
        <v>4.0936062682628043</v>
      </c>
      <c r="AE429" s="44">
        <v>47.255949895313371</v>
      </c>
      <c r="AF429" s="44">
        <v>147.01851078541938</v>
      </c>
      <c r="AG429" s="44">
        <v>57.757272094271897</v>
      </c>
      <c r="AH429" s="44">
        <v>262.53305497396315</v>
      </c>
      <c r="AJ429" s="63" t="s">
        <v>63</v>
      </c>
      <c r="AK429" s="44">
        <v>0</v>
      </c>
      <c r="AL429" s="44">
        <v>0</v>
      </c>
      <c r="AM429" s="44">
        <v>577.66444999999999</v>
      </c>
      <c r="AN429" s="44">
        <v>577.66444999999999</v>
      </c>
      <c r="AO429" s="44">
        <v>0</v>
      </c>
      <c r="AP429" s="44">
        <v>0</v>
      </c>
      <c r="AQ429" s="44">
        <v>0</v>
      </c>
      <c r="AR429" s="44">
        <v>0</v>
      </c>
      <c r="AS429" s="44">
        <v>0</v>
      </c>
      <c r="AT429" s="44">
        <v>0</v>
      </c>
      <c r="AU429" s="44">
        <v>0</v>
      </c>
      <c r="AV429" s="44">
        <v>0</v>
      </c>
      <c r="AW429" s="44">
        <v>0</v>
      </c>
      <c r="AX429" s="44">
        <v>0</v>
      </c>
      <c r="AY429" s="44">
        <v>212.3646243860465</v>
      </c>
      <c r="AZ429" s="44">
        <v>0</v>
      </c>
      <c r="BA429" s="44">
        <v>0</v>
      </c>
      <c r="BB429" s="44">
        <v>0</v>
      </c>
      <c r="BC429" s="44">
        <v>212.3646243860465</v>
      </c>
      <c r="BD429" s="44">
        <v>212.3646243860465</v>
      </c>
      <c r="BE429" s="44">
        <v>0</v>
      </c>
      <c r="BF429" s="44">
        <v>0</v>
      </c>
      <c r="BG429" s="44">
        <v>0</v>
      </c>
      <c r="BH429" s="44">
        <v>212.3646243860465</v>
      </c>
      <c r="BI429" s="44">
        <v>141.1138277949585</v>
      </c>
      <c r="BJ429" s="44">
        <v>0</v>
      </c>
      <c r="BK429" s="44">
        <v>0</v>
      </c>
      <c r="BL429" s="44">
        <v>0</v>
      </c>
      <c r="BM429" s="44">
        <v>141.1138277949585</v>
      </c>
      <c r="BN429" s="44">
        <v>4.0936062682628043</v>
      </c>
      <c r="BO429" s="44">
        <v>57.757272094271897</v>
      </c>
      <c r="BP429" s="44">
        <v>0</v>
      </c>
      <c r="BQ429" s="44">
        <v>0</v>
      </c>
      <c r="BR429" s="44">
        <v>0</v>
      </c>
      <c r="BS429" s="44">
        <v>57.757272094271897</v>
      </c>
      <c r="BT429" s="64">
        <v>2019</v>
      </c>
      <c r="BU429" s="44">
        <v>0</v>
      </c>
      <c r="BV429" s="44">
        <v>0</v>
      </c>
      <c r="BW429" s="44">
        <v>0</v>
      </c>
      <c r="BX429" s="44">
        <v>577.66444999999999</v>
      </c>
      <c r="BY429" s="44">
        <v>0</v>
      </c>
      <c r="BZ429" s="44">
        <v>0</v>
      </c>
      <c r="CA429" s="44">
        <v>0</v>
      </c>
      <c r="CB429" s="44">
        <v>0</v>
      </c>
      <c r="CC429" s="44">
        <v>0</v>
      </c>
      <c r="CD429" s="44">
        <v>0</v>
      </c>
      <c r="CE429" s="44">
        <v>0</v>
      </c>
      <c r="CF429" s="44">
        <v>0</v>
      </c>
      <c r="CG429" s="44">
        <v>0</v>
      </c>
      <c r="CH429" s="44">
        <v>212.3646243860465</v>
      </c>
      <c r="CI429" s="44">
        <v>0</v>
      </c>
      <c r="CJ429" s="44">
        <v>0</v>
      </c>
      <c r="CK429" s="44">
        <v>0</v>
      </c>
      <c r="CL429" s="44">
        <v>0</v>
      </c>
      <c r="CM429" s="44">
        <v>0</v>
      </c>
      <c r="CN429" s="44">
        <v>0</v>
      </c>
      <c r="CO429" s="44">
        <v>0</v>
      </c>
      <c r="CP429" s="44">
        <v>0</v>
      </c>
      <c r="CQ429" s="44">
        <v>0</v>
      </c>
      <c r="CR429" s="44">
        <v>0</v>
      </c>
      <c r="CS429" s="44">
        <v>0</v>
      </c>
      <c r="CT429" s="44">
        <v>0</v>
      </c>
      <c r="CU429" s="44">
        <v>0</v>
      </c>
      <c r="CV429" s="44">
        <v>0</v>
      </c>
      <c r="CW429" s="44">
        <v>0</v>
      </c>
      <c r="CX429" s="44">
        <v>0</v>
      </c>
      <c r="CY429" s="44">
        <v>0</v>
      </c>
      <c r="CZ429" s="44">
        <v>0</v>
      </c>
      <c r="DA429" s="44">
        <v>0</v>
      </c>
      <c r="DB429" s="44">
        <v>0</v>
      </c>
      <c r="DC429" s="44">
        <v>0</v>
      </c>
      <c r="DD429" s="44">
        <v>0</v>
      </c>
      <c r="DE429" s="44">
        <v>0</v>
      </c>
      <c r="DF429" s="44">
        <v>0</v>
      </c>
      <c r="DG429" s="44">
        <v>0</v>
      </c>
      <c r="DH429" s="44">
        <v>0</v>
      </c>
      <c r="DI429" s="44">
        <v>0</v>
      </c>
      <c r="DJ429" s="44">
        <v>0</v>
      </c>
      <c r="DK429" s="44">
        <v>0</v>
      </c>
      <c r="DL429" s="44">
        <v>0</v>
      </c>
      <c r="DM429" s="44">
        <v>0</v>
      </c>
      <c r="DN429" s="44">
        <v>0</v>
      </c>
      <c r="DO429" s="44">
        <v>0</v>
      </c>
      <c r="DP429" s="44">
        <v>0</v>
      </c>
      <c r="DQ429" s="44">
        <v>0</v>
      </c>
      <c r="DR429" s="44">
        <v>0</v>
      </c>
      <c r="DS429" s="44">
        <v>0</v>
      </c>
      <c r="DT429" s="44">
        <v>0</v>
      </c>
      <c r="DU429" s="44">
        <v>0</v>
      </c>
      <c r="DV429" s="44">
        <v>57.757272094271897</v>
      </c>
      <c r="DW429" s="44">
        <v>0</v>
      </c>
      <c r="DX429" s="44">
        <v>0</v>
      </c>
      <c r="DY429" s="44">
        <v>0</v>
      </c>
      <c r="DZ429" s="44">
        <v>0</v>
      </c>
      <c r="EA429" s="44">
        <v>0</v>
      </c>
      <c r="EB429" s="44">
        <v>0</v>
      </c>
    </row>
    <row r="430" spans="2:132" x14ac:dyDescent="0.25">
      <c r="B430" s="41" t="s">
        <v>519</v>
      </c>
      <c r="C430" s="47" t="s">
        <v>101</v>
      </c>
      <c r="D430" s="46">
        <v>5</v>
      </c>
      <c r="E430" s="86" t="s">
        <v>52</v>
      </c>
      <c r="F430" s="43">
        <v>2773.7</v>
      </c>
      <c r="G430" s="43">
        <v>425.83311627906977</v>
      </c>
      <c r="H430" s="44">
        <v>425.83311627906977</v>
      </c>
      <c r="I430" s="44">
        <v>282.96116273470773</v>
      </c>
      <c r="J430" s="44">
        <v>282.96116273470773</v>
      </c>
      <c r="K430" s="44">
        <v>438.60810976744187</v>
      </c>
      <c r="L430" s="44">
        <v>438.60810976744187</v>
      </c>
      <c r="M430" s="44">
        <v>271.82259999999997</v>
      </c>
      <c r="N430" s="44">
        <v>1963.7795999999998</v>
      </c>
      <c r="O430" s="44">
        <v>313.42809999999997</v>
      </c>
      <c r="P430" s="44">
        <v>78.94945975813954</v>
      </c>
      <c r="Q430" s="44">
        <v>78.94945975813954</v>
      </c>
      <c r="R430" s="44">
        <v>52.460999571014817</v>
      </c>
      <c r="S430" s="44">
        <v>52.460999571014817</v>
      </c>
      <c r="T430" s="44">
        <v>245.62054146976746</v>
      </c>
      <c r="U430" s="44">
        <v>245.62054146976746</v>
      </c>
      <c r="V430" s="44">
        <v>163.21199866537944</v>
      </c>
      <c r="W430" s="44">
        <v>163.21199866537944</v>
      </c>
      <c r="X430" s="44">
        <v>96.493784148837207</v>
      </c>
      <c r="Y430" s="44">
        <v>96.493784148837207</v>
      </c>
      <c r="Z430" s="44">
        <v>64.118999475684774</v>
      </c>
      <c r="AA430" s="44">
        <v>64.118999475684774</v>
      </c>
      <c r="AB430" s="44">
        <v>5.1814224323355145</v>
      </c>
      <c r="AC430" s="44">
        <v>12.03207862202693</v>
      </c>
      <c r="AD430" s="44">
        <v>4.8882250590771967</v>
      </c>
      <c r="AE430" s="44">
        <v>21.472057514896747</v>
      </c>
      <c r="AF430" s="44">
        <v>66.801956713012103</v>
      </c>
      <c r="AG430" s="44">
        <v>26.243625851540468</v>
      </c>
      <c r="AH430" s="44">
        <v>119.28920841609303</v>
      </c>
      <c r="AJ430" s="63" t="s">
        <v>63</v>
      </c>
      <c r="AK430" s="44">
        <v>0</v>
      </c>
      <c r="AL430" s="44">
        <v>0</v>
      </c>
      <c r="AM430" s="44">
        <v>313.42809999999997</v>
      </c>
      <c r="AN430" s="44">
        <v>313.42809999999997</v>
      </c>
      <c r="AO430" s="44">
        <v>0</v>
      </c>
      <c r="AP430" s="44">
        <v>0</v>
      </c>
      <c r="AQ430" s="44">
        <v>0</v>
      </c>
      <c r="AR430" s="44">
        <v>0</v>
      </c>
      <c r="AS430" s="44">
        <v>0</v>
      </c>
      <c r="AT430" s="44">
        <v>0</v>
      </c>
      <c r="AU430" s="44">
        <v>0</v>
      </c>
      <c r="AV430" s="44">
        <v>0</v>
      </c>
      <c r="AW430" s="44">
        <v>0</v>
      </c>
      <c r="AX430" s="44">
        <v>0</v>
      </c>
      <c r="AY430" s="44">
        <v>96.493784148837207</v>
      </c>
      <c r="AZ430" s="44">
        <v>0</v>
      </c>
      <c r="BA430" s="44">
        <v>0</v>
      </c>
      <c r="BB430" s="44">
        <v>0</v>
      </c>
      <c r="BC430" s="44">
        <v>96.493784148837207</v>
      </c>
      <c r="BD430" s="44">
        <v>96.493784148837207</v>
      </c>
      <c r="BE430" s="44">
        <v>0</v>
      </c>
      <c r="BF430" s="44">
        <v>0</v>
      </c>
      <c r="BG430" s="44">
        <v>0</v>
      </c>
      <c r="BH430" s="44">
        <v>96.493784148837207</v>
      </c>
      <c r="BI430" s="44">
        <v>64.118999475684774</v>
      </c>
      <c r="BJ430" s="44">
        <v>0</v>
      </c>
      <c r="BK430" s="44">
        <v>0</v>
      </c>
      <c r="BL430" s="44">
        <v>0</v>
      </c>
      <c r="BM430" s="44">
        <v>64.118999475684774</v>
      </c>
      <c r="BN430" s="44">
        <v>4.8882250590771967</v>
      </c>
      <c r="BO430" s="44">
        <v>26.243625851540468</v>
      </c>
      <c r="BP430" s="44">
        <v>0</v>
      </c>
      <c r="BQ430" s="44">
        <v>0</v>
      </c>
      <c r="BR430" s="44">
        <v>0</v>
      </c>
      <c r="BS430" s="44">
        <v>26.243625851540468</v>
      </c>
      <c r="BT430" s="64">
        <v>2019</v>
      </c>
      <c r="BU430" s="44">
        <v>0</v>
      </c>
      <c r="BV430" s="44">
        <v>0</v>
      </c>
      <c r="BW430" s="44">
        <v>0</v>
      </c>
      <c r="BX430" s="44">
        <v>313.42809999999997</v>
      </c>
      <c r="BY430" s="44">
        <v>0</v>
      </c>
      <c r="BZ430" s="44">
        <v>0</v>
      </c>
      <c r="CA430" s="44">
        <v>0</v>
      </c>
      <c r="CB430" s="44">
        <v>0</v>
      </c>
      <c r="CC430" s="44">
        <v>0</v>
      </c>
      <c r="CD430" s="44">
        <v>0</v>
      </c>
      <c r="CE430" s="44">
        <v>0</v>
      </c>
      <c r="CF430" s="44">
        <v>0</v>
      </c>
      <c r="CG430" s="44">
        <v>0</v>
      </c>
      <c r="CH430" s="44">
        <v>96.493784148837207</v>
      </c>
      <c r="CI430" s="44">
        <v>0</v>
      </c>
      <c r="CJ430" s="44">
        <v>0</v>
      </c>
      <c r="CK430" s="44">
        <v>0</v>
      </c>
      <c r="CL430" s="44">
        <v>0</v>
      </c>
      <c r="CM430" s="44">
        <v>0</v>
      </c>
      <c r="CN430" s="44">
        <v>0</v>
      </c>
      <c r="CO430" s="44">
        <v>0</v>
      </c>
      <c r="CP430" s="44">
        <v>0</v>
      </c>
      <c r="CQ430" s="44">
        <v>0</v>
      </c>
      <c r="CR430" s="44">
        <v>0</v>
      </c>
      <c r="CS430" s="44">
        <v>0</v>
      </c>
      <c r="CT430" s="44">
        <v>0</v>
      </c>
      <c r="CU430" s="44">
        <v>0</v>
      </c>
      <c r="CV430" s="44">
        <v>0</v>
      </c>
      <c r="CW430" s="44">
        <v>0</v>
      </c>
      <c r="CX430" s="44">
        <v>0</v>
      </c>
      <c r="CY430" s="44">
        <v>0</v>
      </c>
      <c r="CZ430" s="44">
        <v>0</v>
      </c>
      <c r="DA430" s="44">
        <v>0</v>
      </c>
      <c r="DB430" s="44">
        <v>0</v>
      </c>
      <c r="DC430" s="44">
        <v>0</v>
      </c>
      <c r="DD430" s="44">
        <v>0</v>
      </c>
      <c r="DE430" s="44">
        <v>0</v>
      </c>
      <c r="DF430" s="44">
        <v>0</v>
      </c>
      <c r="DG430" s="44">
        <v>0</v>
      </c>
      <c r="DH430" s="44">
        <v>0</v>
      </c>
      <c r="DI430" s="44">
        <v>0</v>
      </c>
      <c r="DJ430" s="44">
        <v>0</v>
      </c>
      <c r="DK430" s="44">
        <v>0</v>
      </c>
      <c r="DL430" s="44">
        <v>0</v>
      </c>
      <c r="DM430" s="44">
        <v>0</v>
      </c>
      <c r="DN430" s="44">
        <v>0</v>
      </c>
      <c r="DO430" s="44">
        <v>0</v>
      </c>
      <c r="DP430" s="44">
        <v>0</v>
      </c>
      <c r="DQ430" s="44">
        <v>0</v>
      </c>
      <c r="DR430" s="44">
        <v>0</v>
      </c>
      <c r="DS430" s="44">
        <v>0</v>
      </c>
      <c r="DT430" s="44">
        <v>0</v>
      </c>
      <c r="DU430" s="44">
        <v>0</v>
      </c>
      <c r="DV430" s="44">
        <v>26.243625851540468</v>
      </c>
      <c r="DW430" s="44">
        <v>0</v>
      </c>
      <c r="DX430" s="44">
        <v>0</v>
      </c>
      <c r="DY430" s="44">
        <v>0</v>
      </c>
      <c r="DZ430" s="44">
        <v>0</v>
      </c>
      <c r="EA430" s="44">
        <v>0</v>
      </c>
      <c r="EB430" s="44">
        <v>0</v>
      </c>
    </row>
    <row r="431" spans="2:132" x14ac:dyDescent="0.25">
      <c r="B431" s="41" t="s">
        <v>520</v>
      </c>
      <c r="C431" s="47" t="s">
        <v>101</v>
      </c>
      <c r="D431" s="46">
        <v>5</v>
      </c>
      <c r="E431" s="86" t="s">
        <v>52</v>
      </c>
      <c r="F431" s="43">
        <v>1760.1</v>
      </c>
      <c r="G431" s="43">
        <v>366.91348837209307</v>
      </c>
      <c r="H431" s="44">
        <v>366.91348837209307</v>
      </c>
      <c r="I431" s="44">
        <v>243.80975392429366</v>
      </c>
      <c r="J431" s="44">
        <v>243.80975392429366</v>
      </c>
      <c r="K431" s="44">
        <v>377.92089302325587</v>
      </c>
      <c r="L431" s="44">
        <v>377.92089302325587</v>
      </c>
      <c r="M431" s="44">
        <v>172.4898</v>
      </c>
      <c r="N431" s="44">
        <v>1246.1508000000001</v>
      </c>
      <c r="O431" s="44">
        <v>198.8913</v>
      </c>
      <c r="P431" s="44">
        <v>75.584178604651171</v>
      </c>
      <c r="Q431" s="44">
        <v>75.584178604651171</v>
      </c>
      <c r="R431" s="44">
        <v>50.224809308404495</v>
      </c>
      <c r="S431" s="44">
        <v>50.224809308404495</v>
      </c>
      <c r="T431" s="44">
        <v>226.75253581395353</v>
      </c>
      <c r="U431" s="44">
        <v>226.75253581395353</v>
      </c>
      <c r="V431" s="44">
        <v>150.67442792521348</v>
      </c>
      <c r="W431" s="44">
        <v>150.67442792521348</v>
      </c>
      <c r="X431" s="44">
        <v>94.480223255813968</v>
      </c>
      <c r="Y431" s="44">
        <v>94.480223255813968</v>
      </c>
      <c r="Z431" s="44">
        <v>62.781011635505621</v>
      </c>
      <c r="AA431" s="44">
        <v>62.781011635505621</v>
      </c>
      <c r="AB431" s="44">
        <v>3.4343545027882461</v>
      </c>
      <c r="AC431" s="44">
        <v>8.2704863536533288</v>
      </c>
      <c r="AD431" s="44">
        <v>3.1680168066536476</v>
      </c>
      <c r="AE431" s="44">
        <v>20.556794627691868</v>
      </c>
      <c r="AF431" s="44">
        <v>61.670383883075601</v>
      </c>
      <c r="AG431" s="44">
        <v>25.695993284614836</v>
      </c>
      <c r="AH431" s="44">
        <v>102.78397313845934</v>
      </c>
      <c r="AJ431" s="63" t="s">
        <v>63</v>
      </c>
      <c r="AK431" s="44">
        <v>0</v>
      </c>
      <c r="AL431" s="44">
        <v>0</v>
      </c>
      <c r="AM431" s="44">
        <v>198.8913</v>
      </c>
      <c r="AN431" s="44">
        <v>198.8913</v>
      </c>
      <c r="AO431" s="44">
        <v>0</v>
      </c>
      <c r="AP431" s="44">
        <v>0</v>
      </c>
      <c r="AQ431" s="44">
        <v>0</v>
      </c>
      <c r="AR431" s="44">
        <v>0</v>
      </c>
      <c r="AS431" s="44">
        <v>0</v>
      </c>
      <c r="AT431" s="44">
        <v>0</v>
      </c>
      <c r="AU431" s="44">
        <v>0</v>
      </c>
      <c r="AV431" s="44">
        <v>0</v>
      </c>
      <c r="AW431" s="44">
        <v>0</v>
      </c>
      <c r="AX431" s="44">
        <v>0</v>
      </c>
      <c r="AY431" s="44">
        <v>94.480223255813968</v>
      </c>
      <c r="AZ431" s="44">
        <v>0</v>
      </c>
      <c r="BA431" s="44">
        <v>0</v>
      </c>
      <c r="BB431" s="44">
        <v>0</v>
      </c>
      <c r="BC431" s="44">
        <v>94.480223255813968</v>
      </c>
      <c r="BD431" s="44">
        <v>94.480223255813968</v>
      </c>
      <c r="BE431" s="44">
        <v>0</v>
      </c>
      <c r="BF431" s="44">
        <v>0</v>
      </c>
      <c r="BG431" s="44">
        <v>0</v>
      </c>
      <c r="BH431" s="44">
        <v>94.480223255813968</v>
      </c>
      <c r="BI431" s="44">
        <v>62.781011635505621</v>
      </c>
      <c r="BJ431" s="44">
        <v>0</v>
      </c>
      <c r="BK431" s="44">
        <v>0</v>
      </c>
      <c r="BL431" s="44">
        <v>0</v>
      </c>
      <c r="BM431" s="44">
        <v>62.781011635505621</v>
      </c>
      <c r="BN431" s="44">
        <v>3.1680168066536476</v>
      </c>
      <c r="BO431" s="44">
        <v>25.695993284614836</v>
      </c>
      <c r="BP431" s="44">
        <v>0</v>
      </c>
      <c r="BQ431" s="44">
        <v>0</v>
      </c>
      <c r="BR431" s="44">
        <v>0</v>
      </c>
      <c r="BS431" s="44">
        <v>25.695993284614836</v>
      </c>
      <c r="BT431" s="64">
        <v>2019</v>
      </c>
      <c r="BU431" s="44">
        <v>0</v>
      </c>
      <c r="BV431" s="44">
        <v>0</v>
      </c>
      <c r="BW431" s="44">
        <v>0</v>
      </c>
      <c r="BX431" s="44">
        <v>198.8913</v>
      </c>
      <c r="BY431" s="44">
        <v>0</v>
      </c>
      <c r="BZ431" s="44">
        <v>0</v>
      </c>
      <c r="CA431" s="44">
        <v>0</v>
      </c>
      <c r="CB431" s="44">
        <v>0</v>
      </c>
      <c r="CC431" s="44">
        <v>0</v>
      </c>
      <c r="CD431" s="44">
        <v>0</v>
      </c>
      <c r="CE431" s="44">
        <v>0</v>
      </c>
      <c r="CF431" s="44">
        <v>0</v>
      </c>
      <c r="CG431" s="44">
        <v>0</v>
      </c>
      <c r="CH431" s="44">
        <v>94.480223255813968</v>
      </c>
      <c r="CI431" s="44">
        <v>0</v>
      </c>
      <c r="CJ431" s="44">
        <v>0</v>
      </c>
      <c r="CK431" s="44">
        <v>0</v>
      </c>
      <c r="CL431" s="44">
        <v>0</v>
      </c>
      <c r="CM431" s="44">
        <v>0</v>
      </c>
      <c r="CN431" s="44">
        <v>0</v>
      </c>
      <c r="CO431" s="44">
        <v>0</v>
      </c>
      <c r="CP431" s="44">
        <v>0</v>
      </c>
      <c r="CQ431" s="44">
        <v>0</v>
      </c>
      <c r="CR431" s="44">
        <v>0</v>
      </c>
      <c r="CS431" s="44">
        <v>0</v>
      </c>
      <c r="CT431" s="44">
        <v>0</v>
      </c>
      <c r="CU431" s="44">
        <v>0</v>
      </c>
      <c r="CV431" s="44">
        <v>0</v>
      </c>
      <c r="CW431" s="44">
        <v>0</v>
      </c>
      <c r="CX431" s="44">
        <v>0</v>
      </c>
      <c r="CY431" s="44">
        <v>0</v>
      </c>
      <c r="CZ431" s="44">
        <v>0</v>
      </c>
      <c r="DA431" s="44">
        <v>0</v>
      </c>
      <c r="DB431" s="44">
        <v>0</v>
      </c>
      <c r="DC431" s="44">
        <v>0</v>
      </c>
      <c r="DD431" s="44">
        <v>0</v>
      </c>
      <c r="DE431" s="44">
        <v>0</v>
      </c>
      <c r="DF431" s="44">
        <v>0</v>
      </c>
      <c r="DG431" s="44">
        <v>0</v>
      </c>
      <c r="DH431" s="44">
        <v>0</v>
      </c>
      <c r="DI431" s="44">
        <v>0</v>
      </c>
      <c r="DJ431" s="44">
        <v>0</v>
      </c>
      <c r="DK431" s="44">
        <v>0</v>
      </c>
      <c r="DL431" s="44">
        <v>0</v>
      </c>
      <c r="DM431" s="44">
        <v>0</v>
      </c>
      <c r="DN431" s="44">
        <v>0</v>
      </c>
      <c r="DO431" s="44">
        <v>0</v>
      </c>
      <c r="DP431" s="44">
        <v>0</v>
      </c>
      <c r="DQ431" s="44">
        <v>0</v>
      </c>
      <c r="DR431" s="44">
        <v>0</v>
      </c>
      <c r="DS431" s="44">
        <v>0</v>
      </c>
      <c r="DT431" s="44">
        <v>0</v>
      </c>
      <c r="DU431" s="44">
        <v>0</v>
      </c>
      <c r="DV431" s="44">
        <v>25.695993284614836</v>
      </c>
      <c r="DW431" s="44">
        <v>0</v>
      </c>
      <c r="DX431" s="44">
        <v>0</v>
      </c>
      <c r="DY431" s="44">
        <v>0</v>
      </c>
      <c r="DZ431" s="44">
        <v>0</v>
      </c>
      <c r="EA431" s="44">
        <v>0</v>
      </c>
      <c r="EB431" s="44">
        <v>0</v>
      </c>
    </row>
    <row r="432" spans="2:132" x14ac:dyDescent="0.25">
      <c r="B432" s="41" t="s">
        <v>521</v>
      </c>
      <c r="C432" s="47" t="s">
        <v>101</v>
      </c>
      <c r="D432" s="46">
        <v>5</v>
      </c>
      <c r="E432" s="86" t="s">
        <v>52</v>
      </c>
      <c r="F432" s="43">
        <v>3200.1</v>
      </c>
      <c r="G432" s="43">
        <v>434.20629069767449</v>
      </c>
      <c r="H432" s="44">
        <v>434.20629069767449</v>
      </c>
      <c r="I432" s="44">
        <v>288.5250399408107</v>
      </c>
      <c r="J432" s="44">
        <v>288.5250399408107</v>
      </c>
      <c r="K432" s="44">
        <v>481.96898267441873</v>
      </c>
      <c r="L432" s="44">
        <v>481.96898267441873</v>
      </c>
      <c r="M432" s="44">
        <v>300.80939999999998</v>
      </c>
      <c r="N432" s="44">
        <v>2182.4681999999998</v>
      </c>
      <c r="O432" s="44">
        <v>352.01100000000002</v>
      </c>
      <c r="P432" s="44">
        <v>86.754416881395372</v>
      </c>
      <c r="Q432" s="44">
        <v>86.754416881395372</v>
      </c>
      <c r="R432" s="44">
        <v>57.647302980173983</v>
      </c>
      <c r="S432" s="44">
        <v>57.647302980173983</v>
      </c>
      <c r="T432" s="44">
        <v>269.90263029767453</v>
      </c>
      <c r="U432" s="44">
        <v>269.90263029767453</v>
      </c>
      <c r="V432" s="44">
        <v>179.34716482720799</v>
      </c>
      <c r="W432" s="44">
        <v>179.34716482720799</v>
      </c>
      <c r="X432" s="44">
        <v>106.03317618837212</v>
      </c>
      <c r="Y432" s="44">
        <v>106.03317618837212</v>
      </c>
      <c r="Z432" s="44">
        <v>70.457814753545975</v>
      </c>
      <c r="AA432" s="44">
        <v>70.457814753545975</v>
      </c>
      <c r="AB432" s="44">
        <v>5.2181001443112462</v>
      </c>
      <c r="AC432" s="44">
        <v>12.168958467242561</v>
      </c>
      <c r="AD432" s="44">
        <v>4.9960533296597047</v>
      </c>
      <c r="AE432" s="44">
        <v>23.594788801029129</v>
      </c>
      <c r="AF432" s="44">
        <v>73.406009603201753</v>
      </c>
      <c r="AG432" s="44">
        <v>28.838075201257826</v>
      </c>
      <c r="AH432" s="44">
        <v>131.08216000571738</v>
      </c>
      <c r="AJ432" s="63" t="s">
        <v>63</v>
      </c>
      <c r="AK432" s="44">
        <v>0</v>
      </c>
      <c r="AL432" s="44">
        <v>0</v>
      </c>
      <c r="AM432" s="44">
        <v>352.01100000000002</v>
      </c>
      <c r="AN432" s="44">
        <v>352.01100000000002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4">
        <v>0</v>
      </c>
      <c r="AU432" s="44">
        <v>0</v>
      </c>
      <c r="AV432" s="44">
        <v>0</v>
      </c>
      <c r="AW432" s="44">
        <v>0</v>
      </c>
      <c r="AX432" s="44">
        <v>0</v>
      </c>
      <c r="AY432" s="44">
        <v>106.03317618837212</v>
      </c>
      <c r="AZ432" s="44">
        <v>0</v>
      </c>
      <c r="BA432" s="44">
        <v>0</v>
      </c>
      <c r="BB432" s="44">
        <v>0</v>
      </c>
      <c r="BC432" s="44">
        <v>106.03317618837212</v>
      </c>
      <c r="BD432" s="44">
        <v>106.03317618837212</v>
      </c>
      <c r="BE432" s="44">
        <v>0</v>
      </c>
      <c r="BF432" s="44">
        <v>0</v>
      </c>
      <c r="BG432" s="44">
        <v>0</v>
      </c>
      <c r="BH432" s="44">
        <v>106.03317618837212</v>
      </c>
      <c r="BI432" s="44">
        <v>70.457814753545975</v>
      </c>
      <c r="BJ432" s="44">
        <v>0</v>
      </c>
      <c r="BK432" s="44">
        <v>0</v>
      </c>
      <c r="BL432" s="44">
        <v>0</v>
      </c>
      <c r="BM432" s="44">
        <v>70.457814753545975</v>
      </c>
      <c r="BN432" s="44">
        <v>4.9960533296597047</v>
      </c>
      <c r="BO432" s="44">
        <v>28.838075201257826</v>
      </c>
      <c r="BP432" s="44">
        <v>0</v>
      </c>
      <c r="BQ432" s="44">
        <v>0</v>
      </c>
      <c r="BR432" s="44">
        <v>0</v>
      </c>
      <c r="BS432" s="44">
        <v>28.838075201257826</v>
      </c>
      <c r="BT432" s="64">
        <v>2019</v>
      </c>
      <c r="BU432" s="44">
        <v>0</v>
      </c>
      <c r="BV432" s="44">
        <v>0</v>
      </c>
      <c r="BW432" s="44">
        <v>0</v>
      </c>
      <c r="BX432" s="44">
        <v>352.01100000000002</v>
      </c>
      <c r="BY432" s="44">
        <v>0</v>
      </c>
      <c r="BZ432" s="44">
        <v>0</v>
      </c>
      <c r="CA432" s="44">
        <v>0</v>
      </c>
      <c r="CB432" s="44">
        <v>0</v>
      </c>
      <c r="CC432" s="44">
        <v>0</v>
      </c>
      <c r="CD432" s="44">
        <v>0</v>
      </c>
      <c r="CE432" s="44">
        <v>0</v>
      </c>
      <c r="CF432" s="44">
        <v>0</v>
      </c>
      <c r="CG432" s="44">
        <v>0</v>
      </c>
      <c r="CH432" s="44">
        <v>106.03317618837212</v>
      </c>
      <c r="CI432" s="44">
        <v>0</v>
      </c>
      <c r="CJ432" s="44">
        <v>0</v>
      </c>
      <c r="CK432" s="44">
        <v>0</v>
      </c>
      <c r="CL432" s="44">
        <v>0</v>
      </c>
      <c r="CM432" s="44">
        <v>0</v>
      </c>
      <c r="CN432" s="44">
        <v>0</v>
      </c>
      <c r="CO432" s="44">
        <v>0</v>
      </c>
      <c r="CP432" s="44">
        <v>0</v>
      </c>
      <c r="CQ432" s="44">
        <v>0</v>
      </c>
      <c r="CR432" s="44">
        <v>0</v>
      </c>
      <c r="CS432" s="44">
        <v>0</v>
      </c>
      <c r="CT432" s="44">
        <v>0</v>
      </c>
      <c r="CU432" s="44">
        <v>0</v>
      </c>
      <c r="CV432" s="44">
        <v>0</v>
      </c>
      <c r="CW432" s="44">
        <v>0</v>
      </c>
      <c r="CX432" s="44">
        <v>0</v>
      </c>
      <c r="CY432" s="44">
        <v>0</v>
      </c>
      <c r="CZ432" s="44">
        <v>0</v>
      </c>
      <c r="DA432" s="44">
        <v>0</v>
      </c>
      <c r="DB432" s="44">
        <v>0</v>
      </c>
      <c r="DC432" s="44">
        <v>0</v>
      </c>
      <c r="DD432" s="44">
        <v>0</v>
      </c>
      <c r="DE432" s="44">
        <v>0</v>
      </c>
      <c r="DF432" s="44">
        <v>0</v>
      </c>
      <c r="DG432" s="44">
        <v>0</v>
      </c>
      <c r="DH432" s="44">
        <v>0</v>
      </c>
      <c r="DI432" s="44">
        <v>0</v>
      </c>
      <c r="DJ432" s="44">
        <v>0</v>
      </c>
      <c r="DK432" s="44">
        <v>0</v>
      </c>
      <c r="DL432" s="44">
        <v>0</v>
      </c>
      <c r="DM432" s="44">
        <v>0</v>
      </c>
      <c r="DN432" s="44">
        <v>0</v>
      </c>
      <c r="DO432" s="44">
        <v>0</v>
      </c>
      <c r="DP432" s="44">
        <v>0</v>
      </c>
      <c r="DQ432" s="44">
        <v>0</v>
      </c>
      <c r="DR432" s="44">
        <v>0</v>
      </c>
      <c r="DS432" s="44">
        <v>0</v>
      </c>
      <c r="DT432" s="44">
        <v>0</v>
      </c>
      <c r="DU432" s="44">
        <v>0</v>
      </c>
      <c r="DV432" s="44">
        <v>28.838075201257826</v>
      </c>
      <c r="DW432" s="44">
        <v>0</v>
      </c>
      <c r="DX432" s="44">
        <v>0</v>
      </c>
      <c r="DY432" s="44">
        <v>0</v>
      </c>
      <c r="DZ432" s="44">
        <v>0</v>
      </c>
      <c r="EA432" s="44">
        <v>0</v>
      </c>
      <c r="EB432" s="44">
        <v>0</v>
      </c>
    </row>
    <row r="433" spans="2:132" x14ac:dyDescent="0.25">
      <c r="B433" s="41" t="s">
        <v>522</v>
      </c>
      <c r="C433" s="47" t="s">
        <v>101</v>
      </c>
      <c r="D433" s="46">
        <v>5</v>
      </c>
      <c r="E433" s="86" t="s">
        <v>52</v>
      </c>
      <c r="F433" s="43">
        <v>1617.5</v>
      </c>
      <c r="G433" s="43">
        <v>321.67849999999999</v>
      </c>
      <c r="H433" s="44">
        <v>321.67849999999999</v>
      </c>
      <c r="I433" s="44">
        <v>213.75162923473775</v>
      </c>
      <c r="J433" s="44">
        <v>213.75162923473775</v>
      </c>
      <c r="K433" s="44">
        <v>331.32885499999998</v>
      </c>
      <c r="L433" s="44">
        <v>331.32885499999998</v>
      </c>
      <c r="M433" s="44">
        <v>158.51499999999999</v>
      </c>
      <c r="N433" s="44">
        <v>1145.19</v>
      </c>
      <c r="O433" s="44">
        <v>182.7775</v>
      </c>
      <c r="P433" s="44">
        <v>59.639193899999995</v>
      </c>
      <c r="Q433" s="44">
        <v>59.639193899999995</v>
      </c>
      <c r="R433" s="44">
        <v>39.629552060120375</v>
      </c>
      <c r="S433" s="44">
        <v>39.629552060120375</v>
      </c>
      <c r="T433" s="44">
        <v>185.54415879999999</v>
      </c>
      <c r="U433" s="44">
        <v>185.54415879999999</v>
      </c>
      <c r="V433" s="44">
        <v>123.29193974259672</v>
      </c>
      <c r="W433" s="44">
        <v>123.29193974259672</v>
      </c>
      <c r="X433" s="44">
        <v>72.892348099999992</v>
      </c>
      <c r="Y433" s="44">
        <v>72.892348099999992</v>
      </c>
      <c r="Z433" s="44">
        <v>48.436119184591568</v>
      </c>
      <c r="AA433" s="44">
        <v>48.436119184591568</v>
      </c>
      <c r="AB433" s="44">
        <v>3.9999190442406047</v>
      </c>
      <c r="AC433" s="44">
        <v>9.2884417455907933</v>
      </c>
      <c r="AD433" s="44">
        <v>3.7735785417371948</v>
      </c>
      <c r="AE433" s="44">
        <v>16.220202208930939</v>
      </c>
      <c r="AF433" s="44">
        <v>50.462851316674033</v>
      </c>
      <c r="AG433" s="44">
        <v>19.824691588693369</v>
      </c>
      <c r="AH433" s="44">
        <v>90.112234494060772</v>
      </c>
      <c r="AJ433" s="63" t="s">
        <v>63</v>
      </c>
      <c r="AK433" s="44">
        <v>0</v>
      </c>
      <c r="AL433" s="44">
        <v>0</v>
      </c>
      <c r="AM433" s="44">
        <v>182.7775</v>
      </c>
      <c r="AN433" s="44">
        <v>182.7775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4">
        <v>0</v>
      </c>
      <c r="AU433" s="44">
        <v>0</v>
      </c>
      <c r="AV433" s="44">
        <v>0</v>
      </c>
      <c r="AW433" s="44">
        <v>0</v>
      </c>
      <c r="AX433" s="44">
        <v>0</v>
      </c>
      <c r="AY433" s="44">
        <v>72.892348099999992</v>
      </c>
      <c r="AZ433" s="44">
        <v>0</v>
      </c>
      <c r="BA433" s="44">
        <v>0</v>
      </c>
      <c r="BB433" s="44">
        <v>0</v>
      </c>
      <c r="BC433" s="44">
        <v>72.892348099999992</v>
      </c>
      <c r="BD433" s="44">
        <v>72.892348099999992</v>
      </c>
      <c r="BE433" s="44">
        <v>0</v>
      </c>
      <c r="BF433" s="44">
        <v>0</v>
      </c>
      <c r="BG433" s="44">
        <v>0</v>
      </c>
      <c r="BH433" s="44">
        <v>72.892348099999992</v>
      </c>
      <c r="BI433" s="44">
        <v>48.436119184591568</v>
      </c>
      <c r="BJ433" s="44">
        <v>0</v>
      </c>
      <c r="BK433" s="44">
        <v>0</v>
      </c>
      <c r="BL433" s="44">
        <v>0</v>
      </c>
      <c r="BM433" s="44">
        <v>48.436119184591568</v>
      </c>
      <c r="BN433" s="44">
        <v>3.7735785417371948</v>
      </c>
      <c r="BO433" s="44">
        <v>19.824691588693369</v>
      </c>
      <c r="BP433" s="44">
        <v>0</v>
      </c>
      <c r="BQ433" s="44">
        <v>0</v>
      </c>
      <c r="BR433" s="44">
        <v>0</v>
      </c>
      <c r="BS433" s="44">
        <v>19.824691588693369</v>
      </c>
      <c r="BT433" s="64">
        <v>2019</v>
      </c>
      <c r="BU433" s="44">
        <v>0</v>
      </c>
      <c r="BV433" s="44">
        <v>0</v>
      </c>
      <c r="BW433" s="44">
        <v>0</v>
      </c>
      <c r="BX433" s="44">
        <v>182.7775</v>
      </c>
      <c r="BY433" s="44">
        <v>0</v>
      </c>
      <c r="BZ433" s="44">
        <v>0</v>
      </c>
      <c r="CA433" s="44">
        <v>0</v>
      </c>
      <c r="CB433" s="44">
        <v>0</v>
      </c>
      <c r="CC433" s="44">
        <v>0</v>
      </c>
      <c r="CD433" s="44">
        <v>0</v>
      </c>
      <c r="CE433" s="44">
        <v>0</v>
      </c>
      <c r="CF433" s="44">
        <v>0</v>
      </c>
      <c r="CG433" s="44">
        <v>0</v>
      </c>
      <c r="CH433" s="44">
        <v>72.892348099999992</v>
      </c>
      <c r="CI433" s="44">
        <v>0</v>
      </c>
      <c r="CJ433" s="44">
        <v>0</v>
      </c>
      <c r="CK433" s="44">
        <v>0</v>
      </c>
      <c r="CL433" s="44">
        <v>0</v>
      </c>
      <c r="CM433" s="44">
        <v>0</v>
      </c>
      <c r="CN433" s="44">
        <v>0</v>
      </c>
      <c r="CO433" s="44">
        <v>0</v>
      </c>
      <c r="CP433" s="44">
        <v>0</v>
      </c>
      <c r="CQ433" s="44">
        <v>0</v>
      </c>
      <c r="CR433" s="44">
        <v>0</v>
      </c>
      <c r="CS433" s="44">
        <v>0</v>
      </c>
      <c r="CT433" s="44">
        <v>0</v>
      </c>
      <c r="CU433" s="44">
        <v>0</v>
      </c>
      <c r="CV433" s="44">
        <v>0</v>
      </c>
      <c r="CW433" s="44">
        <v>0</v>
      </c>
      <c r="CX433" s="44">
        <v>0</v>
      </c>
      <c r="CY433" s="44">
        <v>0</v>
      </c>
      <c r="CZ433" s="44">
        <v>0</v>
      </c>
      <c r="DA433" s="44">
        <v>0</v>
      </c>
      <c r="DB433" s="44">
        <v>0</v>
      </c>
      <c r="DC433" s="44">
        <v>0</v>
      </c>
      <c r="DD433" s="44">
        <v>0</v>
      </c>
      <c r="DE433" s="44">
        <v>0</v>
      </c>
      <c r="DF433" s="44">
        <v>0</v>
      </c>
      <c r="DG433" s="44">
        <v>0</v>
      </c>
      <c r="DH433" s="44">
        <v>0</v>
      </c>
      <c r="DI433" s="44">
        <v>0</v>
      </c>
      <c r="DJ433" s="44">
        <v>0</v>
      </c>
      <c r="DK433" s="44">
        <v>0</v>
      </c>
      <c r="DL433" s="44">
        <v>0</v>
      </c>
      <c r="DM433" s="44">
        <v>0</v>
      </c>
      <c r="DN433" s="44">
        <v>0</v>
      </c>
      <c r="DO433" s="44">
        <v>0</v>
      </c>
      <c r="DP433" s="44">
        <v>0</v>
      </c>
      <c r="DQ433" s="44">
        <v>0</v>
      </c>
      <c r="DR433" s="44">
        <v>0</v>
      </c>
      <c r="DS433" s="44">
        <v>0</v>
      </c>
      <c r="DT433" s="44">
        <v>0</v>
      </c>
      <c r="DU433" s="44">
        <v>0</v>
      </c>
      <c r="DV433" s="44">
        <v>19.824691588693369</v>
      </c>
      <c r="DW433" s="44">
        <v>0</v>
      </c>
      <c r="DX433" s="44">
        <v>0</v>
      </c>
      <c r="DY433" s="44">
        <v>0</v>
      </c>
      <c r="DZ433" s="44">
        <v>0</v>
      </c>
      <c r="EA433" s="44">
        <v>0</v>
      </c>
      <c r="EB433" s="44">
        <v>0</v>
      </c>
    </row>
    <row r="434" spans="2:132" x14ac:dyDescent="0.25">
      <c r="B434" s="41" t="s">
        <v>523</v>
      </c>
      <c r="C434" s="47" t="s">
        <v>101</v>
      </c>
      <c r="D434" s="46">
        <v>5</v>
      </c>
      <c r="E434" s="86" t="s">
        <v>52</v>
      </c>
      <c r="F434" s="43">
        <v>2534.64</v>
      </c>
      <c r="G434" s="43">
        <v>520.02106976744187</v>
      </c>
      <c r="H434" s="44">
        <v>520.02106976744187</v>
      </c>
      <c r="I434" s="44">
        <v>345.54796450238956</v>
      </c>
      <c r="J434" s="44">
        <v>345.54796450238956</v>
      </c>
      <c r="K434" s="44">
        <v>535.62170186046512</v>
      </c>
      <c r="L434" s="44">
        <v>535.62170186046512</v>
      </c>
      <c r="M434" s="44">
        <v>248.39472000000001</v>
      </c>
      <c r="N434" s="44">
        <v>1794.5251199999998</v>
      </c>
      <c r="O434" s="44">
        <v>286.41432000000003</v>
      </c>
      <c r="P434" s="44">
        <v>107.12434037209303</v>
      </c>
      <c r="Q434" s="44">
        <v>107.12434037209303</v>
      </c>
      <c r="R434" s="44">
        <v>71.182880687492258</v>
      </c>
      <c r="S434" s="44">
        <v>71.182880687492258</v>
      </c>
      <c r="T434" s="44">
        <v>321.37302111627906</v>
      </c>
      <c r="U434" s="44">
        <v>321.37302111627906</v>
      </c>
      <c r="V434" s="44">
        <v>213.54864206247674</v>
      </c>
      <c r="W434" s="44">
        <v>213.54864206247674</v>
      </c>
      <c r="X434" s="44">
        <v>133.90542546511628</v>
      </c>
      <c r="Y434" s="44">
        <v>133.90542546511628</v>
      </c>
      <c r="Z434" s="44">
        <v>88.978600859365315</v>
      </c>
      <c r="AA434" s="44">
        <v>88.978600859365315</v>
      </c>
      <c r="AB434" s="44">
        <v>3.4895289092121011</v>
      </c>
      <c r="AC434" s="44">
        <v>8.4033553323883261</v>
      </c>
      <c r="AD434" s="44">
        <v>3.2189123815589182</v>
      </c>
      <c r="AE434" s="44">
        <v>29.134841514578103</v>
      </c>
      <c r="AF434" s="44">
        <v>87.404524543734297</v>
      </c>
      <c r="AG434" s="44">
        <v>36.418551893222627</v>
      </c>
      <c r="AH434" s="44">
        <v>145.67420757289051</v>
      </c>
      <c r="AJ434" s="63" t="s">
        <v>63</v>
      </c>
      <c r="AK434" s="44">
        <v>0</v>
      </c>
      <c r="AL434" s="44">
        <v>0</v>
      </c>
      <c r="AM434" s="44">
        <v>286.41432000000003</v>
      </c>
      <c r="AN434" s="44">
        <v>286.41432000000003</v>
      </c>
      <c r="AO434" s="44">
        <v>0</v>
      </c>
      <c r="AP434" s="44">
        <v>0</v>
      </c>
      <c r="AQ434" s="44">
        <v>0</v>
      </c>
      <c r="AR434" s="44">
        <v>0</v>
      </c>
      <c r="AS434" s="44">
        <v>0</v>
      </c>
      <c r="AT434" s="44">
        <v>0</v>
      </c>
      <c r="AU434" s="44">
        <v>0</v>
      </c>
      <c r="AV434" s="44">
        <v>0</v>
      </c>
      <c r="AW434" s="44">
        <v>0</v>
      </c>
      <c r="AX434" s="44">
        <v>0</v>
      </c>
      <c r="AY434" s="44">
        <v>133.90542546511628</v>
      </c>
      <c r="AZ434" s="44">
        <v>0</v>
      </c>
      <c r="BA434" s="44">
        <v>0</v>
      </c>
      <c r="BB434" s="44">
        <v>0</v>
      </c>
      <c r="BC434" s="44">
        <v>133.90542546511628</v>
      </c>
      <c r="BD434" s="44">
        <v>133.90542546511628</v>
      </c>
      <c r="BE434" s="44">
        <v>0</v>
      </c>
      <c r="BF434" s="44">
        <v>0</v>
      </c>
      <c r="BG434" s="44">
        <v>0</v>
      </c>
      <c r="BH434" s="44">
        <v>133.90542546511628</v>
      </c>
      <c r="BI434" s="44">
        <v>88.978600859365315</v>
      </c>
      <c r="BJ434" s="44">
        <v>0</v>
      </c>
      <c r="BK434" s="44">
        <v>0</v>
      </c>
      <c r="BL434" s="44">
        <v>0</v>
      </c>
      <c r="BM434" s="44">
        <v>88.978600859365315</v>
      </c>
      <c r="BN434" s="44">
        <v>3.2189123815589182</v>
      </c>
      <c r="BO434" s="44">
        <v>36.418551893222627</v>
      </c>
      <c r="BP434" s="44">
        <v>0</v>
      </c>
      <c r="BQ434" s="44">
        <v>0</v>
      </c>
      <c r="BR434" s="44">
        <v>0</v>
      </c>
      <c r="BS434" s="44">
        <v>36.418551893222627</v>
      </c>
      <c r="BT434" s="64">
        <v>2019</v>
      </c>
      <c r="BU434" s="44">
        <v>0</v>
      </c>
      <c r="BV434" s="44">
        <v>0</v>
      </c>
      <c r="BW434" s="44">
        <v>0</v>
      </c>
      <c r="BX434" s="44">
        <v>286.41432000000003</v>
      </c>
      <c r="BY434" s="44">
        <v>0</v>
      </c>
      <c r="BZ434" s="44">
        <v>0</v>
      </c>
      <c r="CA434" s="44">
        <v>0</v>
      </c>
      <c r="CB434" s="44">
        <v>0</v>
      </c>
      <c r="CC434" s="44">
        <v>0</v>
      </c>
      <c r="CD434" s="44">
        <v>0</v>
      </c>
      <c r="CE434" s="44">
        <v>0</v>
      </c>
      <c r="CF434" s="44">
        <v>0</v>
      </c>
      <c r="CG434" s="44">
        <v>0</v>
      </c>
      <c r="CH434" s="44">
        <v>133.90542546511628</v>
      </c>
      <c r="CI434" s="44">
        <v>0</v>
      </c>
      <c r="CJ434" s="44">
        <v>0</v>
      </c>
      <c r="CK434" s="44">
        <v>0</v>
      </c>
      <c r="CL434" s="44">
        <v>0</v>
      </c>
      <c r="CM434" s="44">
        <v>0</v>
      </c>
      <c r="CN434" s="44">
        <v>0</v>
      </c>
      <c r="CO434" s="44">
        <v>0</v>
      </c>
      <c r="CP434" s="44">
        <v>0</v>
      </c>
      <c r="CQ434" s="44">
        <v>0</v>
      </c>
      <c r="CR434" s="44">
        <v>0</v>
      </c>
      <c r="CS434" s="44">
        <v>0</v>
      </c>
      <c r="CT434" s="44">
        <v>0</v>
      </c>
      <c r="CU434" s="44">
        <v>0</v>
      </c>
      <c r="CV434" s="44">
        <v>0</v>
      </c>
      <c r="CW434" s="44">
        <v>0</v>
      </c>
      <c r="CX434" s="44">
        <v>0</v>
      </c>
      <c r="CY434" s="44">
        <v>0</v>
      </c>
      <c r="CZ434" s="44">
        <v>0</v>
      </c>
      <c r="DA434" s="44">
        <v>0</v>
      </c>
      <c r="DB434" s="44">
        <v>0</v>
      </c>
      <c r="DC434" s="44">
        <v>0</v>
      </c>
      <c r="DD434" s="44">
        <v>0</v>
      </c>
      <c r="DE434" s="44">
        <v>0</v>
      </c>
      <c r="DF434" s="44">
        <v>0</v>
      </c>
      <c r="DG434" s="44">
        <v>0</v>
      </c>
      <c r="DH434" s="44">
        <v>0</v>
      </c>
      <c r="DI434" s="44">
        <v>0</v>
      </c>
      <c r="DJ434" s="44">
        <v>0</v>
      </c>
      <c r="DK434" s="44">
        <v>0</v>
      </c>
      <c r="DL434" s="44">
        <v>0</v>
      </c>
      <c r="DM434" s="44">
        <v>0</v>
      </c>
      <c r="DN434" s="44">
        <v>0</v>
      </c>
      <c r="DO434" s="44">
        <v>0</v>
      </c>
      <c r="DP434" s="44">
        <v>0</v>
      </c>
      <c r="DQ434" s="44">
        <v>0</v>
      </c>
      <c r="DR434" s="44">
        <v>0</v>
      </c>
      <c r="DS434" s="44">
        <v>0</v>
      </c>
      <c r="DT434" s="44">
        <v>0</v>
      </c>
      <c r="DU434" s="44">
        <v>0</v>
      </c>
      <c r="DV434" s="44">
        <v>36.418551893222627</v>
      </c>
      <c r="DW434" s="44">
        <v>0</v>
      </c>
      <c r="DX434" s="44">
        <v>0</v>
      </c>
      <c r="DY434" s="44">
        <v>0</v>
      </c>
      <c r="DZ434" s="44">
        <v>0</v>
      </c>
      <c r="EA434" s="44">
        <v>0</v>
      </c>
      <c r="EB434" s="44">
        <v>0</v>
      </c>
    </row>
    <row r="435" spans="2:132" x14ac:dyDescent="0.25">
      <c r="B435" s="41" t="s">
        <v>524</v>
      </c>
      <c r="C435" s="47" t="s">
        <v>101</v>
      </c>
      <c r="D435" s="46">
        <v>5</v>
      </c>
      <c r="E435" s="86" t="s">
        <v>52</v>
      </c>
      <c r="F435" s="43">
        <v>2526.1</v>
      </c>
      <c r="G435" s="43">
        <v>513.61506976744181</v>
      </c>
      <c r="H435" s="44">
        <v>513.61506976744181</v>
      </c>
      <c r="I435" s="44">
        <v>341.29125186266469</v>
      </c>
      <c r="J435" s="44">
        <v>341.29125186266469</v>
      </c>
      <c r="K435" s="44">
        <v>529.02352186046505</v>
      </c>
      <c r="L435" s="44">
        <v>529.02352186046505</v>
      </c>
      <c r="M435" s="44">
        <v>247.55779999999999</v>
      </c>
      <c r="N435" s="44">
        <v>1788.4788000000001</v>
      </c>
      <c r="O435" s="44">
        <v>285.44929999999999</v>
      </c>
      <c r="P435" s="44">
        <v>105.80470437209301</v>
      </c>
      <c r="Q435" s="44">
        <v>105.80470437209301</v>
      </c>
      <c r="R435" s="44">
        <v>70.305997883708926</v>
      </c>
      <c r="S435" s="44">
        <v>70.305997883708926</v>
      </c>
      <c r="T435" s="44">
        <v>317.414113116279</v>
      </c>
      <c r="U435" s="44">
        <v>317.414113116279</v>
      </c>
      <c r="V435" s="44">
        <v>210.91799365112675</v>
      </c>
      <c r="W435" s="44">
        <v>210.91799365112675</v>
      </c>
      <c r="X435" s="44">
        <v>132.25588046511626</v>
      </c>
      <c r="Y435" s="44">
        <v>132.25588046511626</v>
      </c>
      <c r="Z435" s="44">
        <v>87.882497354636158</v>
      </c>
      <c r="AA435" s="44">
        <v>87.882497354636158</v>
      </c>
      <c r="AB435" s="44">
        <v>3.5211476609645458</v>
      </c>
      <c r="AC435" s="44">
        <v>8.4794984488533984</v>
      </c>
      <c r="AD435" s="44">
        <v>3.2480790668489279</v>
      </c>
      <c r="AE435" s="44">
        <v>28.775937220900435</v>
      </c>
      <c r="AF435" s="44">
        <v>86.327811662701293</v>
      </c>
      <c r="AG435" s="44">
        <v>35.969921526125539</v>
      </c>
      <c r="AH435" s="44">
        <v>143.87968610450216</v>
      </c>
      <c r="AJ435" s="63" t="s">
        <v>63</v>
      </c>
      <c r="AK435" s="44">
        <v>0</v>
      </c>
      <c r="AL435" s="44">
        <v>0</v>
      </c>
      <c r="AM435" s="44">
        <v>285.44929999999999</v>
      </c>
      <c r="AN435" s="44">
        <v>285.44929999999999</v>
      </c>
      <c r="AO435" s="44">
        <v>0</v>
      </c>
      <c r="AP435" s="44">
        <v>0</v>
      </c>
      <c r="AQ435" s="44">
        <v>0</v>
      </c>
      <c r="AR435" s="44">
        <v>0</v>
      </c>
      <c r="AS435" s="44">
        <v>0</v>
      </c>
      <c r="AT435" s="44">
        <v>0</v>
      </c>
      <c r="AU435" s="44">
        <v>0</v>
      </c>
      <c r="AV435" s="44">
        <v>0</v>
      </c>
      <c r="AW435" s="44">
        <v>0</v>
      </c>
      <c r="AX435" s="44">
        <v>0</v>
      </c>
      <c r="AY435" s="44">
        <v>132.25588046511626</v>
      </c>
      <c r="AZ435" s="44">
        <v>0</v>
      </c>
      <c r="BA435" s="44">
        <v>0</v>
      </c>
      <c r="BB435" s="44">
        <v>0</v>
      </c>
      <c r="BC435" s="44">
        <v>132.25588046511626</v>
      </c>
      <c r="BD435" s="44">
        <v>132.25588046511626</v>
      </c>
      <c r="BE435" s="44">
        <v>0</v>
      </c>
      <c r="BF435" s="44">
        <v>0</v>
      </c>
      <c r="BG435" s="44">
        <v>0</v>
      </c>
      <c r="BH435" s="44">
        <v>132.25588046511626</v>
      </c>
      <c r="BI435" s="44">
        <v>87.882497354636158</v>
      </c>
      <c r="BJ435" s="44">
        <v>0</v>
      </c>
      <c r="BK435" s="44">
        <v>0</v>
      </c>
      <c r="BL435" s="44">
        <v>0</v>
      </c>
      <c r="BM435" s="44">
        <v>87.882497354636158</v>
      </c>
      <c r="BN435" s="44">
        <v>3.2480790668489279</v>
      </c>
      <c r="BO435" s="44">
        <v>35.969921526125539</v>
      </c>
      <c r="BP435" s="44">
        <v>0</v>
      </c>
      <c r="BQ435" s="44">
        <v>0</v>
      </c>
      <c r="BR435" s="44">
        <v>0</v>
      </c>
      <c r="BS435" s="44">
        <v>35.969921526125539</v>
      </c>
      <c r="BT435" s="64">
        <v>2019</v>
      </c>
      <c r="BU435" s="44">
        <v>0</v>
      </c>
      <c r="BV435" s="44">
        <v>0</v>
      </c>
      <c r="BW435" s="44">
        <v>0</v>
      </c>
      <c r="BX435" s="44">
        <v>285.44929999999999</v>
      </c>
      <c r="BY435" s="44">
        <v>0</v>
      </c>
      <c r="BZ435" s="44">
        <v>0</v>
      </c>
      <c r="CA435" s="44">
        <v>0</v>
      </c>
      <c r="CB435" s="44">
        <v>0</v>
      </c>
      <c r="CC435" s="44">
        <v>0</v>
      </c>
      <c r="CD435" s="44">
        <v>0</v>
      </c>
      <c r="CE435" s="44">
        <v>0</v>
      </c>
      <c r="CF435" s="44">
        <v>0</v>
      </c>
      <c r="CG435" s="44">
        <v>0</v>
      </c>
      <c r="CH435" s="44">
        <v>132.25588046511626</v>
      </c>
      <c r="CI435" s="44">
        <v>0</v>
      </c>
      <c r="CJ435" s="44">
        <v>0</v>
      </c>
      <c r="CK435" s="44">
        <v>0</v>
      </c>
      <c r="CL435" s="44">
        <v>0</v>
      </c>
      <c r="CM435" s="44">
        <v>0</v>
      </c>
      <c r="CN435" s="44">
        <v>0</v>
      </c>
      <c r="CO435" s="44">
        <v>0</v>
      </c>
      <c r="CP435" s="44">
        <v>0</v>
      </c>
      <c r="CQ435" s="44">
        <v>0</v>
      </c>
      <c r="CR435" s="44">
        <v>0</v>
      </c>
      <c r="CS435" s="44">
        <v>0</v>
      </c>
      <c r="CT435" s="44">
        <v>0</v>
      </c>
      <c r="CU435" s="44">
        <v>0</v>
      </c>
      <c r="CV435" s="44">
        <v>0</v>
      </c>
      <c r="CW435" s="44">
        <v>0</v>
      </c>
      <c r="CX435" s="44">
        <v>0</v>
      </c>
      <c r="CY435" s="44">
        <v>0</v>
      </c>
      <c r="CZ435" s="44">
        <v>0</v>
      </c>
      <c r="DA435" s="44">
        <v>0</v>
      </c>
      <c r="DB435" s="44">
        <v>0</v>
      </c>
      <c r="DC435" s="44">
        <v>0</v>
      </c>
      <c r="DD435" s="44">
        <v>0</v>
      </c>
      <c r="DE435" s="44">
        <v>0</v>
      </c>
      <c r="DF435" s="44">
        <v>0</v>
      </c>
      <c r="DG435" s="44">
        <v>0</v>
      </c>
      <c r="DH435" s="44">
        <v>0</v>
      </c>
      <c r="DI435" s="44">
        <v>0</v>
      </c>
      <c r="DJ435" s="44">
        <v>0</v>
      </c>
      <c r="DK435" s="44">
        <v>0</v>
      </c>
      <c r="DL435" s="44">
        <v>0</v>
      </c>
      <c r="DM435" s="44">
        <v>0</v>
      </c>
      <c r="DN435" s="44">
        <v>0</v>
      </c>
      <c r="DO435" s="44">
        <v>0</v>
      </c>
      <c r="DP435" s="44">
        <v>0</v>
      </c>
      <c r="DQ435" s="44">
        <v>0</v>
      </c>
      <c r="DR435" s="44">
        <v>0</v>
      </c>
      <c r="DS435" s="44">
        <v>0</v>
      </c>
      <c r="DT435" s="44">
        <v>0</v>
      </c>
      <c r="DU435" s="44">
        <v>0</v>
      </c>
      <c r="DV435" s="44">
        <v>35.969921526125539</v>
      </c>
      <c r="DW435" s="44">
        <v>0</v>
      </c>
      <c r="DX435" s="44">
        <v>0</v>
      </c>
      <c r="DY435" s="44">
        <v>0</v>
      </c>
      <c r="DZ435" s="44">
        <v>0</v>
      </c>
      <c r="EA435" s="44">
        <v>0</v>
      </c>
      <c r="EB435" s="44">
        <v>0</v>
      </c>
    </row>
    <row r="436" spans="2:132" x14ac:dyDescent="0.25">
      <c r="B436" s="41" t="s">
        <v>525</v>
      </c>
      <c r="C436" s="47" t="s">
        <v>101</v>
      </c>
      <c r="D436" s="46">
        <v>5</v>
      </c>
      <c r="E436" s="86" t="s">
        <v>52</v>
      </c>
      <c r="F436" s="43">
        <v>4482.1000000000004</v>
      </c>
      <c r="G436" s="43">
        <v>580.33818604651162</v>
      </c>
      <c r="H436" s="44">
        <v>580.33818604651162</v>
      </c>
      <c r="I436" s="44">
        <v>385.62798811413944</v>
      </c>
      <c r="J436" s="44">
        <v>385.62798811413944</v>
      </c>
      <c r="K436" s="44">
        <v>644.17538651162795</v>
      </c>
      <c r="L436" s="44">
        <v>644.17538651162795</v>
      </c>
      <c r="M436" s="44">
        <v>421.31740000000002</v>
      </c>
      <c r="N436" s="44">
        <v>3056.7922000000003</v>
      </c>
      <c r="O436" s="44">
        <v>493.03100000000006</v>
      </c>
      <c r="P436" s="44">
        <v>115.95156957209302</v>
      </c>
      <c r="Q436" s="44">
        <v>115.95156957209302</v>
      </c>
      <c r="R436" s="44">
        <v>77.048472025205058</v>
      </c>
      <c r="S436" s="44">
        <v>77.048472025205058</v>
      </c>
      <c r="T436" s="44">
        <v>360.73821644651167</v>
      </c>
      <c r="U436" s="44">
        <v>360.73821644651167</v>
      </c>
      <c r="V436" s="44">
        <v>239.70635741174911</v>
      </c>
      <c r="W436" s="44">
        <v>239.70635741174911</v>
      </c>
      <c r="X436" s="44">
        <v>141.71858503255814</v>
      </c>
      <c r="Y436" s="44">
        <v>141.71858503255814</v>
      </c>
      <c r="Z436" s="44">
        <v>94.17035469747286</v>
      </c>
      <c r="AA436" s="44">
        <v>94.17035469747286</v>
      </c>
      <c r="AB436" s="44">
        <v>5.4682122685336756</v>
      </c>
      <c r="AC436" s="44">
        <v>12.752236665752166</v>
      </c>
      <c r="AD436" s="44">
        <v>5.2355223847662851</v>
      </c>
      <c r="AE436" s="44">
        <v>31.535602376783174</v>
      </c>
      <c r="AF436" s="44">
        <v>98.110762949992122</v>
      </c>
      <c r="AG436" s="44">
        <v>38.543514016068329</v>
      </c>
      <c r="AH436" s="44">
        <v>175.19779098212877</v>
      </c>
      <c r="AJ436" s="63" t="s">
        <v>63</v>
      </c>
      <c r="AK436" s="44">
        <v>0</v>
      </c>
      <c r="AL436" s="44">
        <v>0</v>
      </c>
      <c r="AM436" s="44">
        <v>493.03100000000006</v>
      </c>
      <c r="AN436" s="44">
        <v>493.03100000000006</v>
      </c>
      <c r="AO436" s="44">
        <v>0</v>
      </c>
      <c r="AP436" s="44">
        <v>0</v>
      </c>
      <c r="AQ436" s="44">
        <v>0</v>
      </c>
      <c r="AR436" s="44">
        <v>0</v>
      </c>
      <c r="AS436" s="44">
        <v>0</v>
      </c>
      <c r="AT436" s="44">
        <v>0</v>
      </c>
      <c r="AU436" s="44">
        <v>0</v>
      </c>
      <c r="AV436" s="44">
        <v>0</v>
      </c>
      <c r="AW436" s="44">
        <v>0</v>
      </c>
      <c r="AX436" s="44">
        <v>0</v>
      </c>
      <c r="AY436" s="44">
        <v>141.71858503255814</v>
      </c>
      <c r="AZ436" s="44">
        <v>0</v>
      </c>
      <c r="BA436" s="44">
        <v>0</v>
      </c>
      <c r="BB436" s="44">
        <v>0</v>
      </c>
      <c r="BC436" s="44">
        <v>141.71858503255814</v>
      </c>
      <c r="BD436" s="44">
        <v>141.71858503255814</v>
      </c>
      <c r="BE436" s="44">
        <v>0</v>
      </c>
      <c r="BF436" s="44">
        <v>0</v>
      </c>
      <c r="BG436" s="44">
        <v>0</v>
      </c>
      <c r="BH436" s="44">
        <v>141.71858503255814</v>
      </c>
      <c r="BI436" s="44">
        <v>94.17035469747286</v>
      </c>
      <c r="BJ436" s="44">
        <v>0</v>
      </c>
      <c r="BK436" s="44">
        <v>0</v>
      </c>
      <c r="BL436" s="44">
        <v>0</v>
      </c>
      <c r="BM436" s="44">
        <v>94.17035469747286</v>
      </c>
      <c r="BN436" s="44">
        <v>5.2355223847662851</v>
      </c>
      <c r="BO436" s="44">
        <v>38.543514016068329</v>
      </c>
      <c r="BP436" s="44">
        <v>0</v>
      </c>
      <c r="BQ436" s="44">
        <v>0</v>
      </c>
      <c r="BR436" s="44">
        <v>0</v>
      </c>
      <c r="BS436" s="44">
        <v>38.543514016068329</v>
      </c>
      <c r="BT436" s="64">
        <v>2019</v>
      </c>
      <c r="BU436" s="44">
        <v>0</v>
      </c>
      <c r="BV436" s="44">
        <v>0</v>
      </c>
      <c r="BW436" s="44">
        <v>0</v>
      </c>
      <c r="BX436" s="44">
        <v>493.03100000000006</v>
      </c>
      <c r="BY436" s="44">
        <v>0</v>
      </c>
      <c r="BZ436" s="44">
        <v>0</v>
      </c>
      <c r="CA436" s="44">
        <v>0</v>
      </c>
      <c r="CB436" s="44">
        <v>0</v>
      </c>
      <c r="CC436" s="44">
        <v>0</v>
      </c>
      <c r="CD436" s="44">
        <v>0</v>
      </c>
      <c r="CE436" s="44">
        <v>0</v>
      </c>
      <c r="CF436" s="44">
        <v>0</v>
      </c>
      <c r="CG436" s="44">
        <v>0</v>
      </c>
      <c r="CH436" s="44">
        <v>141.71858503255814</v>
      </c>
      <c r="CI436" s="44">
        <v>0</v>
      </c>
      <c r="CJ436" s="44">
        <v>0</v>
      </c>
      <c r="CK436" s="44">
        <v>0</v>
      </c>
      <c r="CL436" s="44">
        <v>0</v>
      </c>
      <c r="CM436" s="44">
        <v>0</v>
      </c>
      <c r="CN436" s="44">
        <v>0</v>
      </c>
      <c r="CO436" s="44">
        <v>0</v>
      </c>
      <c r="CP436" s="44">
        <v>0</v>
      </c>
      <c r="CQ436" s="44">
        <v>0</v>
      </c>
      <c r="CR436" s="44">
        <v>0</v>
      </c>
      <c r="CS436" s="44">
        <v>0</v>
      </c>
      <c r="CT436" s="44">
        <v>0</v>
      </c>
      <c r="CU436" s="44">
        <v>0</v>
      </c>
      <c r="CV436" s="44">
        <v>0</v>
      </c>
      <c r="CW436" s="44">
        <v>0</v>
      </c>
      <c r="CX436" s="44">
        <v>0</v>
      </c>
      <c r="CY436" s="44">
        <v>0</v>
      </c>
      <c r="CZ436" s="44">
        <v>0</v>
      </c>
      <c r="DA436" s="44">
        <v>0</v>
      </c>
      <c r="DB436" s="44">
        <v>0</v>
      </c>
      <c r="DC436" s="44">
        <v>0</v>
      </c>
      <c r="DD436" s="44">
        <v>0</v>
      </c>
      <c r="DE436" s="44">
        <v>0</v>
      </c>
      <c r="DF436" s="44">
        <v>0</v>
      </c>
      <c r="DG436" s="44">
        <v>0</v>
      </c>
      <c r="DH436" s="44">
        <v>0</v>
      </c>
      <c r="DI436" s="44">
        <v>0</v>
      </c>
      <c r="DJ436" s="44">
        <v>0</v>
      </c>
      <c r="DK436" s="44">
        <v>0</v>
      </c>
      <c r="DL436" s="44">
        <v>0</v>
      </c>
      <c r="DM436" s="44">
        <v>0</v>
      </c>
      <c r="DN436" s="44">
        <v>0</v>
      </c>
      <c r="DO436" s="44">
        <v>0</v>
      </c>
      <c r="DP436" s="44">
        <v>0</v>
      </c>
      <c r="DQ436" s="44">
        <v>0</v>
      </c>
      <c r="DR436" s="44">
        <v>0</v>
      </c>
      <c r="DS436" s="44">
        <v>0</v>
      </c>
      <c r="DT436" s="44">
        <v>0</v>
      </c>
      <c r="DU436" s="44">
        <v>0</v>
      </c>
      <c r="DV436" s="44">
        <v>38.543514016068329</v>
      </c>
      <c r="DW436" s="44">
        <v>0</v>
      </c>
      <c r="DX436" s="44">
        <v>0</v>
      </c>
      <c r="DY436" s="44">
        <v>0</v>
      </c>
      <c r="DZ436" s="44">
        <v>0</v>
      </c>
      <c r="EA436" s="44">
        <v>0</v>
      </c>
      <c r="EB436" s="44">
        <v>0</v>
      </c>
    </row>
    <row r="437" spans="2:132" x14ac:dyDescent="0.25">
      <c r="B437" s="41" t="s">
        <v>526</v>
      </c>
      <c r="C437" s="47" t="s">
        <v>101</v>
      </c>
      <c r="D437" s="46">
        <v>5</v>
      </c>
      <c r="E437" s="86" t="s">
        <v>52</v>
      </c>
      <c r="F437" s="43">
        <v>3166.69</v>
      </c>
      <c r="G437" s="43">
        <v>641.84168604651154</v>
      </c>
      <c r="H437" s="44">
        <v>641.84168604651154</v>
      </c>
      <c r="I437" s="44">
        <v>426.4963499370113</v>
      </c>
      <c r="J437" s="44">
        <v>426.4963499370113</v>
      </c>
      <c r="K437" s="44">
        <v>661.09693662790687</v>
      </c>
      <c r="L437" s="44">
        <v>661.09693662790687</v>
      </c>
      <c r="M437" s="44">
        <v>297.66886</v>
      </c>
      <c r="N437" s="44">
        <v>2159.6825800000001</v>
      </c>
      <c r="O437" s="44">
        <v>348.33590000000004</v>
      </c>
      <c r="P437" s="44">
        <v>132.21938732558138</v>
      </c>
      <c r="Q437" s="44">
        <v>132.21938732558138</v>
      </c>
      <c r="R437" s="44">
        <v>87.858248087024322</v>
      </c>
      <c r="S437" s="44">
        <v>87.858248087024322</v>
      </c>
      <c r="T437" s="44">
        <v>396.65816197674411</v>
      </c>
      <c r="U437" s="44">
        <v>396.65816197674411</v>
      </c>
      <c r="V437" s="44">
        <v>263.57474426107296</v>
      </c>
      <c r="W437" s="44">
        <v>263.57474426107296</v>
      </c>
      <c r="X437" s="44">
        <v>165.27423415697672</v>
      </c>
      <c r="Y437" s="44">
        <v>165.27423415697672</v>
      </c>
      <c r="Z437" s="44">
        <v>109.8228101087804</v>
      </c>
      <c r="AA437" s="44">
        <v>109.8228101087804</v>
      </c>
      <c r="AB437" s="44">
        <v>3.3880582242563788</v>
      </c>
      <c r="AC437" s="44">
        <v>8.1938145707193275</v>
      </c>
      <c r="AD437" s="44">
        <v>3.1717991886655463</v>
      </c>
      <c r="AE437" s="44">
        <v>35.959996407025386</v>
      </c>
      <c r="AF437" s="44">
        <v>107.87998922107616</v>
      </c>
      <c r="AG437" s="44">
        <v>44.949995508781733</v>
      </c>
      <c r="AH437" s="44">
        <v>179.79998203512693</v>
      </c>
      <c r="AJ437" s="63" t="s">
        <v>63</v>
      </c>
      <c r="AK437" s="44">
        <v>0</v>
      </c>
      <c r="AL437" s="44">
        <v>0</v>
      </c>
      <c r="AM437" s="44">
        <v>348.33590000000004</v>
      </c>
      <c r="AN437" s="44">
        <v>348.33590000000004</v>
      </c>
      <c r="AO437" s="44">
        <v>0</v>
      </c>
      <c r="AP437" s="44">
        <v>0</v>
      </c>
      <c r="AQ437" s="44">
        <v>0</v>
      </c>
      <c r="AR437" s="44">
        <v>0</v>
      </c>
      <c r="AS437" s="44">
        <v>0</v>
      </c>
      <c r="AT437" s="44">
        <v>0</v>
      </c>
      <c r="AU437" s="44">
        <v>0</v>
      </c>
      <c r="AV437" s="44">
        <v>0</v>
      </c>
      <c r="AW437" s="44">
        <v>0</v>
      </c>
      <c r="AX437" s="44">
        <v>0</v>
      </c>
      <c r="AY437" s="44">
        <v>165.27423415697672</v>
      </c>
      <c r="AZ437" s="44">
        <v>0</v>
      </c>
      <c r="BA437" s="44">
        <v>0</v>
      </c>
      <c r="BB437" s="44">
        <v>0</v>
      </c>
      <c r="BC437" s="44">
        <v>165.27423415697672</v>
      </c>
      <c r="BD437" s="44">
        <v>165.27423415697672</v>
      </c>
      <c r="BE437" s="44">
        <v>0</v>
      </c>
      <c r="BF437" s="44">
        <v>0</v>
      </c>
      <c r="BG437" s="44">
        <v>0</v>
      </c>
      <c r="BH437" s="44">
        <v>165.27423415697672</v>
      </c>
      <c r="BI437" s="44">
        <v>109.8228101087804</v>
      </c>
      <c r="BJ437" s="44">
        <v>0</v>
      </c>
      <c r="BK437" s="44">
        <v>0</v>
      </c>
      <c r="BL437" s="44">
        <v>0</v>
      </c>
      <c r="BM437" s="44">
        <v>109.8228101087804</v>
      </c>
      <c r="BN437" s="44">
        <v>3.1717991886655463</v>
      </c>
      <c r="BO437" s="44">
        <v>44.949995508781733</v>
      </c>
      <c r="BP437" s="44">
        <v>0</v>
      </c>
      <c r="BQ437" s="44">
        <v>0</v>
      </c>
      <c r="BR437" s="44">
        <v>0</v>
      </c>
      <c r="BS437" s="44">
        <v>44.949995508781733</v>
      </c>
      <c r="BT437" s="64">
        <v>2019</v>
      </c>
      <c r="BU437" s="44">
        <v>0</v>
      </c>
      <c r="BV437" s="44">
        <v>0</v>
      </c>
      <c r="BW437" s="44">
        <v>0</v>
      </c>
      <c r="BX437" s="44">
        <v>348.33590000000004</v>
      </c>
      <c r="BY437" s="44">
        <v>0</v>
      </c>
      <c r="BZ437" s="44">
        <v>0</v>
      </c>
      <c r="CA437" s="44">
        <v>0</v>
      </c>
      <c r="CB437" s="44">
        <v>0</v>
      </c>
      <c r="CC437" s="44">
        <v>0</v>
      </c>
      <c r="CD437" s="44">
        <v>0</v>
      </c>
      <c r="CE437" s="44">
        <v>0</v>
      </c>
      <c r="CF437" s="44">
        <v>0</v>
      </c>
      <c r="CG437" s="44">
        <v>0</v>
      </c>
      <c r="CH437" s="44">
        <v>165.27423415697672</v>
      </c>
      <c r="CI437" s="44">
        <v>0</v>
      </c>
      <c r="CJ437" s="44">
        <v>0</v>
      </c>
      <c r="CK437" s="44">
        <v>0</v>
      </c>
      <c r="CL437" s="44">
        <v>0</v>
      </c>
      <c r="CM437" s="44">
        <v>0</v>
      </c>
      <c r="CN437" s="44">
        <v>0</v>
      </c>
      <c r="CO437" s="44">
        <v>0</v>
      </c>
      <c r="CP437" s="44">
        <v>0</v>
      </c>
      <c r="CQ437" s="44">
        <v>0</v>
      </c>
      <c r="CR437" s="44">
        <v>0</v>
      </c>
      <c r="CS437" s="44">
        <v>0</v>
      </c>
      <c r="CT437" s="44">
        <v>0</v>
      </c>
      <c r="CU437" s="44">
        <v>0</v>
      </c>
      <c r="CV437" s="44">
        <v>0</v>
      </c>
      <c r="CW437" s="44">
        <v>0</v>
      </c>
      <c r="CX437" s="44">
        <v>0</v>
      </c>
      <c r="CY437" s="44">
        <v>0</v>
      </c>
      <c r="CZ437" s="44">
        <v>0</v>
      </c>
      <c r="DA437" s="44">
        <v>0</v>
      </c>
      <c r="DB437" s="44">
        <v>0</v>
      </c>
      <c r="DC437" s="44">
        <v>0</v>
      </c>
      <c r="DD437" s="44">
        <v>0</v>
      </c>
      <c r="DE437" s="44">
        <v>0</v>
      </c>
      <c r="DF437" s="44">
        <v>0</v>
      </c>
      <c r="DG437" s="44">
        <v>0</v>
      </c>
      <c r="DH437" s="44">
        <v>0</v>
      </c>
      <c r="DI437" s="44">
        <v>0</v>
      </c>
      <c r="DJ437" s="44">
        <v>0</v>
      </c>
      <c r="DK437" s="44">
        <v>0</v>
      </c>
      <c r="DL437" s="44">
        <v>0</v>
      </c>
      <c r="DM437" s="44">
        <v>0</v>
      </c>
      <c r="DN437" s="44">
        <v>0</v>
      </c>
      <c r="DO437" s="44">
        <v>0</v>
      </c>
      <c r="DP437" s="44">
        <v>0</v>
      </c>
      <c r="DQ437" s="44">
        <v>0</v>
      </c>
      <c r="DR437" s="44">
        <v>0</v>
      </c>
      <c r="DS437" s="44">
        <v>0</v>
      </c>
      <c r="DT437" s="44">
        <v>0</v>
      </c>
      <c r="DU437" s="44">
        <v>0</v>
      </c>
      <c r="DV437" s="44">
        <v>44.949995508781733</v>
      </c>
      <c r="DW437" s="44">
        <v>0</v>
      </c>
      <c r="DX437" s="44">
        <v>0</v>
      </c>
      <c r="DY437" s="44">
        <v>0</v>
      </c>
      <c r="DZ437" s="44">
        <v>0</v>
      </c>
      <c r="EA437" s="44">
        <v>0</v>
      </c>
      <c r="EB437" s="44">
        <v>0</v>
      </c>
    </row>
    <row r="438" spans="2:132" x14ac:dyDescent="0.25">
      <c r="B438" s="41" t="s">
        <v>527</v>
      </c>
      <c r="C438" s="47" t="s">
        <v>101</v>
      </c>
      <c r="D438" s="46">
        <v>5</v>
      </c>
      <c r="E438" s="86" t="s">
        <v>52</v>
      </c>
      <c r="F438" s="43">
        <v>1950.35</v>
      </c>
      <c r="G438" s="43">
        <v>387.44934883720936</v>
      </c>
      <c r="H438" s="44">
        <v>387.44934883720936</v>
      </c>
      <c r="I438" s="44">
        <v>257.45559482493155</v>
      </c>
      <c r="J438" s="44">
        <v>257.45559482493155</v>
      </c>
      <c r="K438" s="44">
        <v>399.07282930232566</v>
      </c>
      <c r="L438" s="44">
        <v>399.07282930232566</v>
      </c>
      <c r="M438" s="44">
        <v>191.1343</v>
      </c>
      <c r="N438" s="44">
        <v>1380.8478</v>
      </c>
      <c r="O438" s="44">
        <v>220.38954999999999</v>
      </c>
      <c r="P438" s="44">
        <v>71.833109274418618</v>
      </c>
      <c r="Q438" s="44">
        <v>71.833109274418618</v>
      </c>
      <c r="R438" s="44">
        <v>47.73226728054231</v>
      </c>
      <c r="S438" s="44">
        <v>47.73226728054231</v>
      </c>
      <c r="T438" s="44">
        <v>223.4807844093024</v>
      </c>
      <c r="U438" s="44">
        <v>223.4807844093024</v>
      </c>
      <c r="V438" s="44">
        <v>148.50038709502056</v>
      </c>
      <c r="W438" s="44">
        <v>148.50038709502056</v>
      </c>
      <c r="X438" s="44">
        <v>87.796022446511643</v>
      </c>
      <c r="Y438" s="44">
        <v>87.796022446511643</v>
      </c>
      <c r="Z438" s="44">
        <v>58.339437787329487</v>
      </c>
      <c r="AA438" s="44">
        <v>58.339437787329487</v>
      </c>
      <c r="AB438" s="44">
        <v>4.0042996255892165</v>
      </c>
      <c r="AC438" s="44">
        <v>9.2986141451364741</v>
      </c>
      <c r="AD438" s="44">
        <v>3.7777112423230368</v>
      </c>
      <c r="AE438" s="44">
        <v>19.536608084961095</v>
      </c>
      <c r="AF438" s="44">
        <v>60.780558486545637</v>
      </c>
      <c r="AG438" s="44">
        <v>23.878076548285783</v>
      </c>
      <c r="AH438" s="44">
        <v>108.5367115831172</v>
      </c>
      <c r="AJ438" s="63" t="s">
        <v>63</v>
      </c>
      <c r="AK438" s="44">
        <v>0</v>
      </c>
      <c r="AL438" s="44">
        <v>0</v>
      </c>
      <c r="AM438" s="44">
        <v>220.38954999999999</v>
      </c>
      <c r="AN438" s="44">
        <v>220.38954999999999</v>
      </c>
      <c r="AO438" s="44">
        <v>0</v>
      </c>
      <c r="AP438" s="44">
        <v>0</v>
      </c>
      <c r="AQ438" s="44">
        <v>0</v>
      </c>
      <c r="AR438" s="44">
        <v>0</v>
      </c>
      <c r="AS438" s="44">
        <v>0</v>
      </c>
      <c r="AT438" s="44">
        <v>0</v>
      </c>
      <c r="AU438" s="44">
        <v>0</v>
      </c>
      <c r="AV438" s="44">
        <v>0</v>
      </c>
      <c r="AW438" s="44">
        <v>0</v>
      </c>
      <c r="AX438" s="44">
        <v>0</v>
      </c>
      <c r="AY438" s="44">
        <v>87.796022446511643</v>
      </c>
      <c r="AZ438" s="44">
        <v>0</v>
      </c>
      <c r="BA438" s="44">
        <v>0</v>
      </c>
      <c r="BB438" s="44">
        <v>0</v>
      </c>
      <c r="BC438" s="44">
        <v>87.796022446511643</v>
      </c>
      <c r="BD438" s="44">
        <v>87.796022446511643</v>
      </c>
      <c r="BE438" s="44">
        <v>0</v>
      </c>
      <c r="BF438" s="44">
        <v>0</v>
      </c>
      <c r="BG438" s="44">
        <v>0</v>
      </c>
      <c r="BH438" s="44">
        <v>87.796022446511643</v>
      </c>
      <c r="BI438" s="44">
        <v>58.339437787329487</v>
      </c>
      <c r="BJ438" s="44">
        <v>0</v>
      </c>
      <c r="BK438" s="44">
        <v>0</v>
      </c>
      <c r="BL438" s="44">
        <v>0</v>
      </c>
      <c r="BM438" s="44">
        <v>58.339437787329487</v>
      </c>
      <c r="BN438" s="44">
        <v>3.7777112423230368</v>
      </c>
      <c r="BO438" s="44">
        <v>23.878076548285783</v>
      </c>
      <c r="BP438" s="44">
        <v>0</v>
      </c>
      <c r="BQ438" s="44">
        <v>0</v>
      </c>
      <c r="BR438" s="44">
        <v>0</v>
      </c>
      <c r="BS438" s="44">
        <v>23.878076548285783</v>
      </c>
      <c r="BT438" s="64">
        <v>2019</v>
      </c>
      <c r="BU438" s="44">
        <v>0</v>
      </c>
      <c r="BV438" s="44">
        <v>0</v>
      </c>
      <c r="BW438" s="44">
        <v>0</v>
      </c>
      <c r="BX438" s="44">
        <v>220.38954999999999</v>
      </c>
      <c r="BY438" s="44">
        <v>0</v>
      </c>
      <c r="BZ438" s="44">
        <v>0</v>
      </c>
      <c r="CA438" s="44">
        <v>0</v>
      </c>
      <c r="CB438" s="44">
        <v>0</v>
      </c>
      <c r="CC438" s="44">
        <v>0</v>
      </c>
      <c r="CD438" s="44">
        <v>0</v>
      </c>
      <c r="CE438" s="44">
        <v>0</v>
      </c>
      <c r="CF438" s="44">
        <v>0</v>
      </c>
      <c r="CG438" s="44">
        <v>0</v>
      </c>
      <c r="CH438" s="44">
        <v>87.796022446511643</v>
      </c>
      <c r="CI438" s="44">
        <v>0</v>
      </c>
      <c r="CJ438" s="44">
        <v>0</v>
      </c>
      <c r="CK438" s="44">
        <v>0</v>
      </c>
      <c r="CL438" s="44">
        <v>0</v>
      </c>
      <c r="CM438" s="44">
        <v>0</v>
      </c>
      <c r="CN438" s="44">
        <v>0</v>
      </c>
      <c r="CO438" s="44">
        <v>0</v>
      </c>
      <c r="CP438" s="44">
        <v>0</v>
      </c>
      <c r="CQ438" s="44">
        <v>0</v>
      </c>
      <c r="CR438" s="44">
        <v>0</v>
      </c>
      <c r="CS438" s="44">
        <v>0</v>
      </c>
      <c r="CT438" s="44">
        <v>0</v>
      </c>
      <c r="CU438" s="44">
        <v>0</v>
      </c>
      <c r="CV438" s="44">
        <v>0</v>
      </c>
      <c r="CW438" s="44">
        <v>0</v>
      </c>
      <c r="CX438" s="44">
        <v>0</v>
      </c>
      <c r="CY438" s="44">
        <v>0</v>
      </c>
      <c r="CZ438" s="44">
        <v>0</v>
      </c>
      <c r="DA438" s="44">
        <v>0</v>
      </c>
      <c r="DB438" s="44">
        <v>0</v>
      </c>
      <c r="DC438" s="44">
        <v>0</v>
      </c>
      <c r="DD438" s="44">
        <v>0</v>
      </c>
      <c r="DE438" s="44">
        <v>0</v>
      </c>
      <c r="DF438" s="44">
        <v>0</v>
      </c>
      <c r="DG438" s="44">
        <v>0</v>
      </c>
      <c r="DH438" s="44">
        <v>0</v>
      </c>
      <c r="DI438" s="44">
        <v>0</v>
      </c>
      <c r="DJ438" s="44">
        <v>0</v>
      </c>
      <c r="DK438" s="44">
        <v>0</v>
      </c>
      <c r="DL438" s="44">
        <v>0</v>
      </c>
      <c r="DM438" s="44">
        <v>0</v>
      </c>
      <c r="DN438" s="44">
        <v>0</v>
      </c>
      <c r="DO438" s="44">
        <v>0</v>
      </c>
      <c r="DP438" s="44">
        <v>0</v>
      </c>
      <c r="DQ438" s="44">
        <v>0</v>
      </c>
      <c r="DR438" s="44">
        <v>0</v>
      </c>
      <c r="DS438" s="44">
        <v>0</v>
      </c>
      <c r="DT438" s="44">
        <v>0</v>
      </c>
      <c r="DU438" s="44">
        <v>0</v>
      </c>
      <c r="DV438" s="44">
        <v>23.878076548285783</v>
      </c>
      <c r="DW438" s="44">
        <v>0</v>
      </c>
      <c r="DX438" s="44">
        <v>0</v>
      </c>
      <c r="DY438" s="44">
        <v>0</v>
      </c>
      <c r="DZ438" s="44">
        <v>0</v>
      </c>
      <c r="EA438" s="44">
        <v>0</v>
      </c>
      <c r="EB438" s="44">
        <v>0</v>
      </c>
    </row>
    <row r="439" spans="2:132" x14ac:dyDescent="0.25">
      <c r="B439" s="41" t="s">
        <v>528</v>
      </c>
      <c r="C439" s="47" t="s">
        <v>101</v>
      </c>
      <c r="D439" s="46">
        <v>5</v>
      </c>
      <c r="E439" s="86" t="s">
        <v>52</v>
      </c>
      <c r="F439" s="43">
        <v>1439.7</v>
      </c>
      <c r="G439" s="43">
        <v>298.64810465116273</v>
      </c>
      <c r="H439" s="44">
        <v>298.64810465116273</v>
      </c>
      <c r="I439" s="44">
        <v>198.44819886020511</v>
      </c>
      <c r="J439" s="44">
        <v>198.44819886020511</v>
      </c>
      <c r="K439" s="44">
        <v>307.60754779069759</v>
      </c>
      <c r="L439" s="44">
        <v>307.60754779069759</v>
      </c>
      <c r="M439" s="44">
        <v>141.09059999999999</v>
      </c>
      <c r="N439" s="44">
        <v>1019.3076</v>
      </c>
      <c r="O439" s="44">
        <v>162.68610000000001</v>
      </c>
      <c r="P439" s="44">
        <v>61.52150955813952</v>
      </c>
      <c r="Q439" s="44">
        <v>61.52150955813952</v>
      </c>
      <c r="R439" s="44">
        <v>40.880328965202253</v>
      </c>
      <c r="S439" s="44">
        <v>40.880328965202253</v>
      </c>
      <c r="T439" s="44">
        <v>184.56452867441854</v>
      </c>
      <c r="U439" s="44">
        <v>184.56452867441854</v>
      </c>
      <c r="V439" s="44">
        <v>122.64098689560674</v>
      </c>
      <c r="W439" s="44">
        <v>122.64098689560674</v>
      </c>
      <c r="X439" s="44">
        <v>76.901886947674399</v>
      </c>
      <c r="Y439" s="44">
        <v>76.901886947674399</v>
      </c>
      <c r="Z439" s="44">
        <v>51.100411206502812</v>
      </c>
      <c r="AA439" s="44">
        <v>51.100411206502812</v>
      </c>
      <c r="AB439" s="44">
        <v>3.4513078434397566</v>
      </c>
      <c r="AC439" s="44">
        <v>8.3113127658345167</v>
      </c>
      <c r="AD439" s="44">
        <v>3.1836553984383062</v>
      </c>
      <c r="AE439" s="44">
        <v>16.73213972182311</v>
      </c>
      <c r="AF439" s="44">
        <v>50.196419165469322</v>
      </c>
      <c r="AG439" s="44">
        <v>20.915174652278889</v>
      </c>
      <c r="AH439" s="44">
        <v>83.660698609115556</v>
      </c>
      <c r="AJ439" s="63" t="s">
        <v>63</v>
      </c>
      <c r="AK439" s="44">
        <v>0</v>
      </c>
      <c r="AL439" s="44">
        <v>0</v>
      </c>
      <c r="AM439" s="44">
        <v>162.68610000000001</v>
      </c>
      <c r="AN439" s="44">
        <v>162.68610000000001</v>
      </c>
      <c r="AO439" s="44">
        <v>0</v>
      </c>
      <c r="AP439" s="44">
        <v>0</v>
      </c>
      <c r="AQ439" s="44">
        <v>0</v>
      </c>
      <c r="AR439" s="44">
        <v>0</v>
      </c>
      <c r="AS439" s="44">
        <v>0</v>
      </c>
      <c r="AT439" s="44">
        <v>0</v>
      </c>
      <c r="AU439" s="44">
        <v>0</v>
      </c>
      <c r="AV439" s="44">
        <v>0</v>
      </c>
      <c r="AW439" s="44">
        <v>0</v>
      </c>
      <c r="AX439" s="44">
        <v>0</v>
      </c>
      <c r="AY439" s="44">
        <v>76.901886947674399</v>
      </c>
      <c r="AZ439" s="44">
        <v>0</v>
      </c>
      <c r="BA439" s="44">
        <v>0</v>
      </c>
      <c r="BB439" s="44">
        <v>0</v>
      </c>
      <c r="BC439" s="44">
        <v>76.901886947674399</v>
      </c>
      <c r="BD439" s="44">
        <v>76.901886947674399</v>
      </c>
      <c r="BE439" s="44">
        <v>0</v>
      </c>
      <c r="BF439" s="44">
        <v>0</v>
      </c>
      <c r="BG439" s="44">
        <v>0</v>
      </c>
      <c r="BH439" s="44">
        <v>76.901886947674399</v>
      </c>
      <c r="BI439" s="44">
        <v>51.100411206502812</v>
      </c>
      <c r="BJ439" s="44">
        <v>0</v>
      </c>
      <c r="BK439" s="44">
        <v>0</v>
      </c>
      <c r="BL439" s="44">
        <v>0</v>
      </c>
      <c r="BM439" s="44">
        <v>51.100411206502812</v>
      </c>
      <c r="BN439" s="44">
        <v>3.1836553984383062</v>
      </c>
      <c r="BO439" s="44">
        <v>20.915174652278889</v>
      </c>
      <c r="BP439" s="44">
        <v>0</v>
      </c>
      <c r="BQ439" s="44">
        <v>0</v>
      </c>
      <c r="BR439" s="44">
        <v>0</v>
      </c>
      <c r="BS439" s="44">
        <v>20.915174652278889</v>
      </c>
      <c r="BT439" s="64">
        <v>2019</v>
      </c>
      <c r="BU439" s="44">
        <v>0</v>
      </c>
      <c r="BV439" s="44">
        <v>0</v>
      </c>
      <c r="BW439" s="44">
        <v>0</v>
      </c>
      <c r="BX439" s="44">
        <v>162.68610000000001</v>
      </c>
      <c r="BY439" s="44">
        <v>0</v>
      </c>
      <c r="BZ439" s="44">
        <v>0</v>
      </c>
      <c r="CA439" s="44">
        <v>0</v>
      </c>
      <c r="CB439" s="44">
        <v>0</v>
      </c>
      <c r="CC439" s="44">
        <v>0</v>
      </c>
      <c r="CD439" s="44">
        <v>0</v>
      </c>
      <c r="CE439" s="44">
        <v>0</v>
      </c>
      <c r="CF439" s="44">
        <v>0</v>
      </c>
      <c r="CG439" s="44">
        <v>0</v>
      </c>
      <c r="CH439" s="44">
        <v>76.901886947674399</v>
      </c>
      <c r="CI439" s="44">
        <v>0</v>
      </c>
      <c r="CJ439" s="44">
        <v>0</v>
      </c>
      <c r="CK439" s="44">
        <v>0</v>
      </c>
      <c r="CL439" s="44">
        <v>0</v>
      </c>
      <c r="CM439" s="44">
        <v>0</v>
      </c>
      <c r="CN439" s="44">
        <v>0</v>
      </c>
      <c r="CO439" s="44">
        <v>0</v>
      </c>
      <c r="CP439" s="44">
        <v>0</v>
      </c>
      <c r="CQ439" s="44">
        <v>0</v>
      </c>
      <c r="CR439" s="44">
        <v>0</v>
      </c>
      <c r="CS439" s="44">
        <v>0</v>
      </c>
      <c r="CT439" s="44">
        <v>0</v>
      </c>
      <c r="CU439" s="44">
        <v>0</v>
      </c>
      <c r="CV439" s="44">
        <v>0</v>
      </c>
      <c r="CW439" s="44">
        <v>0</v>
      </c>
      <c r="CX439" s="44">
        <v>0</v>
      </c>
      <c r="CY439" s="44">
        <v>0</v>
      </c>
      <c r="CZ439" s="44">
        <v>0</v>
      </c>
      <c r="DA439" s="44">
        <v>0</v>
      </c>
      <c r="DB439" s="44">
        <v>0</v>
      </c>
      <c r="DC439" s="44">
        <v>0</v>
      </c>
      <c r="DD439" s="44">
        <v>0</v>
      </c>
      <c r="DE439" s="44">
        <v>0</v>
      </c>
      <c r="DF439" s="44">
        <v>0</v>
      </c>
      <c r="DG439" s="44">
        <v>0</v>
      </c>
      <c r="DH439" s="44">
        <v>0</v>
      </c>
      <c r="DI439" s="44">
        <v>0</v>
      </c>
      <c r="DJ439" s="44">
        <v>0</v>
      </c>
      <c r="DK439" s="44">
        <v>0</v>
      </c>
      <c r="DL439" s="44">
        <v>0</v>
      </c>
      <c r="DM439" s="44">
        <v>0</v>
      </c>
      <c r="DN439" s="44">
        <v>0</v>
      </c>
      <c r="DO439" s="44">
        <v>0</v>
      </c>
      <c r="DP439" s="44">
        <v>0</v>
      </c>
      <c r="DQ439" s="44">
        <v>0</v>
      </c>
      <c r="DR439" s="44">
        <v>0</v>
      </c>
      <c r="DS439" s="44">
        <v>0</v>
      </c>
      <c r="DT439" s="44">
        <v>0</v>
      </c>
      <c r="DU439" s="44">
        <v>0</v>
      </c>
      <c r="DV439" s="44">
        <v>20.915174652278889</v>
      </c>
      <c r="DW439" s="44">
        <v>0</v>
      </c>
      <c r="DX439" s="44">
        <v>0</v>
      </c>
      <c r="DY439" s="44">
        <v>0</v>
      </c>
      <c r="DZ439" s="44">
        <v>0</v>
      </c>
      <c r="EA439" s="44">
        <v>0</v>
      </c>
      <c r="EB439" s="44">
        <v>0</v>
      </c>
    </row>
    <row r="440" spans="2:132" x14ac:dyDescent="0.25">
      <c r="B440" s="41" t="s">
        <v>529</v>
      </c>
      <c r="C440" s="47" t="s">
        <v>101</v>
      </c>
      <c r="D440" s="46">
        <v>5</v>
      </c>
      <c r="E440" s="86" t="s">
        <v>52</v>
      </c>
      <c r="F440" s="43">
        <v>3005</v>
      </c>
      <c r="G440" s="43">
        <v>601.80841860465125</v>
      </c>
      <c r="H440" s="44">
        <v>601.80841860465125</v>
      </c>
      <c r="I440" s="44">
        <v>399.89470842448367</v>
      </c>
      <c r="J440" s="44">
        <v>399.89470842448367</v>
      </c>
      <c r="K440" s="44">
        <v>619.86267116279078</v>
      </c>
      <c r="L440" s="44">
        <v>619.86267116279078</v>
      </c>
      <c r="M440" s="44">
        <v>282.47000000000003</v>
      </c>
      <c r="N440" s="44">
        <v>2049.41</v>
      </c>
      <c r="O440" s="44">
        <v>330.55</v>
      </c>
      <c r="P440" s="44">
        <v>123.97253423255816</v>
      </c>
      <c r="Q440" s="44">
        <v>123.97253423255816</v>
      </c>
      <c r="R440" s="44">
        <v>82.378309935443639</v>
      </c>
      <c r="S440" s="44">
        <v>82.378309935443639</v>
      </c>
      <c r="T440" s="44">
        <v>371.91760269767445</v>
      </c>
      <c r="U440" s="44">
        <v>371.91760269767445</v>
      </c>
      <c r="V440" s="44">
        <v>247.13492980633089</v>
      </c>
      <c r="W440" s="44">
        <v>247.13492980633089</v>
      </c>
      <c r="X440" s="44">
        <v>154.96566779069769</v>
      </c>
      <c r="Y440" s="44">
        <v>154.96566779069769</v>
      </c>
      <c r="Z440" s="44">
        <v>102.97288741930454</v>
      </c>
      <c r="AA440" s="44">
        <v>102.97288741930454</v>
      </c>
      <c r="AB440" s="44">
        <v>3.4289365759185846</v>
      </c>
      <c r="AC440" s="44">
        <v>8.2926763999165765</v>
      </c>
      <c r="AD440" s="44">
        <v>3.2100682838386749</v>
      </c>
      <c r="AE440" s="44">
        <v>33.717081705990438</v>
      </c>
      <c r="AF440" s="44">
        <v>101.1512451179713</v>
      </c>
      <c r="AG440" s="44">
        <v>42.14635213248804</v>
      </c>
      <c r="AH440" s="44">
        <v>168.58540852995216</v>
      </c>
      <c r="AJ440" s="63" t="s">
        <v>63</v>
      </c>
      <c r="AK440" s="44">
        <v>0</v>
      </c>
      <c r="AL440" s="44">
        <v>0</v>
      </c>
      <c r="AM440" s="44">
        <v>330.55</v>
      </c>
      <c r="AN440" s="44">
        <v>330.55</v>
      </c>
      <c r="AO440" s="44">
        <v>0</v>
      </c>
      <c r="AP440" s="44">
        <v>0</v>
      </c>
      <c r="AQ440" s="44">
        <v>0</v>
      </c>
      <c r="AR440" s="44">
        <v>0</v>
      </c>
      <c r="AS440" s="44">
        <v>0</v>
      </c>
      <c r="AT440" s="44">
        <v>0</v>
      </c>
      <c r="AU440" s="44">
        <v>0</v>
      </c>
      <c r="AV440" s="44">
        <v>0</v>
      </c>
      <c r="AW440" s="44">
        <v>0</v>
      </c>
      <c r="AX440" s="44">
        <v>0</v>
      </c>
      <c r="AY440" s="44">
        <v>154.96566779069769</v>
      </c>
      <c r="AZ440" s="44">
        <v>0</v>
      </c>
      <c r="BA440" s="44">
        <v>0</v>
      </c>
      <c r="BB440" s="44">
        <v>0</v>
      </c>
      <c r="BC440" s="44">
        <v>154.96566779069769</v>
      </c>
      <c r="BD440" s="44">
        <v>154.96566779069769</v>
      </c>
      <c r="BE440" s="44">
        <v>0</v>
      </c>
      <c r="BF440" s="44">
        <v>0</v>
      </c>
      <c r="BG440" s="44">
        <v>0</v>
      </c>
      <c r="BH440" s="44">
        <v>154.96566779069769</v>
      </c>
      <c r="BI440" s="44">
        <v>102.97288741930454</v>
      </c>
      <c r="BJ440" s="44">
        <v>0</v>
      </c>
      <c r="BK440" s="44">
        <v>0</v>
      </c>
      <c r="BL440" s="44">
        <v>0</v>
      </c>
      <c r="BM440" s="44">
        <v>102.97288741930454</v>
      </c>
      <c r="BN440" s="44">
        <v>3.2100682838386749</v>
      </c>
      <c r="BO440" s="44">
        <v>42.14635213248804</v>
      </c>
      <c r="BP440" s="44">
        <v>0</v>
      </c>
      <c r="BQ440" s="44">
        <v>0</v>
      </c>
      <c r="BR440" s="44">
        <v>0</v>
      </c>
      <c r="BS440" s="44">
        <v>42.14635213248804</v>
      </c>
      <c r="BT440" s="64">
        <v>2019</v>
      </c>
      <c r="BU440" s="44">
        <v>0</v>
      </c>
      <c r="BV440" s="44">
        <v>0</v>
      </c>
      <c r="BW440" s="44">
        <v>0</v>
      </c>
      <c r="BX440" s="44">
        <v>330.55</v>
      </c>
      <c r="BY440" s="44">
        <v>0</v>
      </c>
      <c r="BZ440" s="44">
        <v>0</v>
      </c>
      <c r="CA440" s="44">
        <v>0</v>
      </c>
      <c r="CB440" s="44">
        <v>0</v>
      </c>
      <c r="CC440" s="44">
        <v>0</v>
      </c>
      <c r="CD440" s="44">
        <v>0</v>
      </c>
      <c r="CE440" s="44">
        <v>0</v>
      </c>
      <c r="CF440" s="44">
        <v>0</v>
      </c>
      <c r="CG440" s="44">
        <v>0</v>
      </c>
      <c r="CH440" s="44">
        <v>154.96566779069769</v>
      </c>
      <c r="CI440" s="44">
        <v>0</v>
      </c>
      <c r="CJ440" s="44">
        <v>0</v>
      </c>
      <c r="CK440" s="44">
        <v>0</v>
      </c>
      <c r="CL440" s="44">
        <v>0</v>
      </c>
      <c r="CM440" s="44">
        <v>0</v>
      </c>
      <c r="CN440" s="44">
        <v>0</v>
      </c>
      <c r="CO440" s="44">
        <v>0</v>
      </c>
      <c r="CP440" s="44">
        <v>0</v>
      </c>
      <c r="CQ440" s="44">
        <v>0</v>
      </c>
      <c r="CR440" s="44">
        <v>0</v>
      </c>
      <c r="CS440" s="44">
        <v>0</v>
      </c>
      <c r="CT440" s="44">
        <v>0</v>
      </c>
      <c r="CU440" s="44">
        <v>0</v>
      </c>
      <c r="CV440" s="44">
        <v>0</v>
      </c>
      <c r="CW440" s="44">
        <v>0</v>
      </c>
      <c r="CX440" s="44">
        <v>0</v>
      </c>
      <c r="CY440" s="44">
        <v>0</v>
      </c>
      <c r="CZ440" s="44">
        <v>0</v>
      </c>
      <c r="DA440" s="44">
        <v>0</v>
      </c>
      <c r="DB440" s="44">
        <v>0</v>
      </c>
      <c r="DC440" s="44">
        <v>0</v>
      </c>
      <c r="DD440" s="44">
        <v>0</v>
      </c>
      <c r="DE440" s="44">
        <v>0</v>
      </c>
      <c r="DF440" s="44">
        <v>0</v>
      </c>
      <c r="DG440" s="44">
        <v>0</v>
      </c>
      <c r="DH440" s="44">
        <v>0</v>
      </c>
      <c r="DI440" s="44">
        <v>0</v>
      </c>
      <c r="DJ440" s="44">
        <v>0</v>
      </c>
      <c r="DK440" s="44">
        <v>0</v>
      </c>
      <c r="DL440" s="44">
        <v>0</v>
      </c>
      <c r="DM440" s="44">
        <v>0</v>
      </c>
      <c r="DN440" s="44">
        <v>0</v>
      </c>
      <c r="DO440" s="44">
        <v>0</v>
      </c>
      <c r="DP440" s="44">
        <v>0</v>
      </c>
      <c r="DQ440" s="44">
        <v>0</v>
      </c>
      <c r="DR440" s="44">
        <v>0</v>
      </c>
      <c r="DS440" s="44">
        <v>0</v>
      </c>
      <c r="DT440" s="44">
        <v>0</v>
      </c>
      <c r="DU440" s="44">
        <v>0</v>
      </c>
      <c r="DV440" s="44">
        <v>42.14635213248804</v>
      </c>
      <c r="DW440" s="44">
        <v>0</v>
      </c>
      <c r="DX440" s="44">
        <v>0</v>
      </c>
      <c r="DY440" s="44">
        <v>0</v>
      </c>
      <c r="DZ440" s="44">
        <v>0</v>
      </c>
      <c r="EA440" s="44">
        <v>0</v>
      </c>
      <c r="EB440" s="44">
        <v>0</v>
      </c>
    </row>
    <row r="441" spans="2:132" x14ac:dyDescent="0.25">
      <c r="B441" s="41" t="s">
        <v>530</v>
      </c>
      <c r="C441" s="47" t="s">
        <v>101</v>
      </c>
      <c r="D441" s="46">
        <v>5</v>
      </c>
      <c r="E441" s="86" t="s">
        <v>52</v>
      </c>
      <c r="F441" s="43">
        <v>4386.95</v>
      </c>
      <c r="G441" s="43">
        <v>516.10588372093025</v>
      </c>
      <c r="H441" s="44">
        <v>516.10588372093025</v>
      </c>
      <c r="I441" s="44">
        <v>342.94636882161211</v>
      </c>
      <c r="J441" s="44">
        <v>342.94636882161211</v>
      </c>
      <c r="K441" s="44">
        <v>572.87753093023264</v>
      </c>
      <c r="L441" s="44">
        <v>572.87753093023264</v>
      </c>
      <c r="M441" s="44">
        <v>412.37329999999997</v>
      </c>
      <c r="N441" s="44">
        <v>2991.8998999999999</v>
      </c>
      <c r="O441" s="44">
        <v>482.56450000000001</v>
      </c>
      <c r="P441" s="44">
        <v>103.11795556744187</v>
      </c>
      <c r="Q441" s="44">
        <v>103.11795556744187</v>
      </c>
      <c r="R441" s="44">
        <v>68.520684490558111</v>
      </c>
      <c r="S441" s="44">
        <v>68.520684490558111</v>
      </c>
      <c r="T441" s="44">
        <v>320.81141732093033</v>
      </c>
      <c r="U441" s="44">
        <v>320.81141732093033</v>
      </c>
      <c r="V441" s="44">
        <v>213.17546285951414</v>
      </c>
      <c r="W441" s="44">
        <v>213.17546285951414</v>
      </c>
      <c r="X441" s="44">
        <v>126.03305680465118</v>
      </c>
      <c r="Y441" s="44">
        <v>126.03305680465118</v>
      </c>
      <c r="Z441" s="44">
        <v>83.747503266237686</v>
      </c>
      <c r="AA441" s="44">
        <v>83.747503266237686</v>
      </c>
      <c r="AB441" s="44">
        <v>6.0182308899267261</v>
      </c>
      <c r="AC441" s="44">
        <v>14.03491687020146</v>
      </c>
      <c r="AD441" s="44">
        <v>5.7621359584404832</v>
      </c>
      <c r="AE441" s="44">
        <v>28.045216262982773</v>
      </c>
      <c r="AF441" s="44">
        <v>87.251783929279753</v>
      </c>
      <c r="AG441" s="44">
        <v>34.277486543645615</v>
      </c>
      <c r="AH441" s="44">
        <v>155.80675701657097</v>
      </c>
      <c r="AJ441" s="63" t="s">
        <v>63</v>
      </c>
      <c r="AK441" s="44">
        <v>0</v>
      </c>
      <c r="AL441" s="44">
        <v>0</v>
      </c>
      <c r="AM441" s="44">
        <v>482.56450000000001</v>
      </c>
      <c r="AN441" s="44">
        <v>482.56450000000001</v>
      </c>
      <c r="AO441" s="44">
        <v>0</v>
      </c>
      <c r="AP441" s="44">
        <v>0</v>
      </c>
      <c r="AQ441" s="44">
        <v>0</v>
      </c>
      <c r="AR441" s="44">
        <v>0</v>
      </c>
      <c r="AS441" s="44">
        <v>0</v>
      </c>
      <c r="AT441" s="44">
        <v>0</v>
      </c>
      <c r="AU441" s="44">
        <v>0</v>
      </c>
      <c r="AV441" s="44">
        <v>0</v>
      </c>
      <c r="AW441" s="44">
        <v>0</v>
      </c>
      <c r="AX441" s="44">
        <v>0</v>
      </c>
      <c r="AY441" s="44">
        <v>126.03305680465118</v>
      </c>
      <c r="AZ441" s="44">
        <v>0</v>
      </c>
      <c r="BA441" s="44">
        <v>0</v>
      </c>
      <c r="BB441" s="44">
        <v>0</v>
      </c>
      <c r="BC441" s="44">
        <v>126.03305680465118</v>
      </c>
      <c r="BD441" s="44">
        <v>126.03305680465118</v>
      </c>
      <c r="BE441" s="44">
        <v>0</v>
      </c>
      <c r="BF441" s="44">
        <v>0</v>
      </c>
      <c r="BG441" s="44">
        <v>0</v>
      </c>
      <c r="BH441" s="44">
        <v>126.03305680465118</v>
      </c>
      <c r="BI441" s="44">
        <v>83.747503266237686</v>
      </c>
      <c r="BJ441" s="44">
        <v>0</v>
      </c>
      <c r="BK441" s="44">
        <v>0</v>
      </c>
      <c r="BL441" s="44">
        <v>0</v>
      </c>
      <c r="BM441" s="44">
        <v>83.747503266237686</v>
      </c>
      <c r="BN441" s="44">
        <v>5.7621359584404832</v>
      </c>
      <c r="BO441" s="44">
        <v>34.277486543645615</v>
      </c>
      <c r="BP441" s="44">
        <v>0</v>
      </c>
      <c r="BQ441" s="44">
        <v>0</v>
      </c>
      <c r="BR441" s="44">
        <v>0</v>
      </c>
      <c r="BS441" s="44">
        <v>34.277486543645615</v>
      </c>
      <c r="BT441" s="64">
        <v>2019</v>
      </c>
      <c r="BU441" s="44">
        <v>0</v>
      </c>
      <c r="BV441" s="44">
        <v>0</v>
      </c>
      <c r="BW441" s="44">
        <v>0</v>
      </c>
      <c r="BX441" s="44">
        <v>482.56450000000001</v>
      </c>
      <c r="BY441" s="44">
        <v>0</v>
      </c>
      <c r="BZ441" s="44">
        <v>0</v>
      </c>
      <c r="CA441" s="44">
        <v>0</v>
      </c>
      <c r="CB441" s="44">
        <v>0</v>
      </c>
      <c r="CC441" s="44">
        <v>0</v>
      </c>
      <c r="CD441" s="44">
        <v>0</v>
      </c>
      <c r="CE441" s="44">
        <v>0</v>
      </c>
      <c r="CF441" s="44">
        <v>0</v>
      </c>
      <c r="CG441" s="44">
        <v>0</v>
      </c>
      <c r="CH441" s="44">
        <v>126.03305680465118</v>
      </c>
      <c r="CI441" s="44">
        <v>0</v>
      </c>
      <c r="CJ441" s="44">
        <v>0</v>
      </c>
      <c r="CK441" s="44">
        <v>0</v>
      </c>
      <c r="CL441" s="44">
        <v>0</v>
      </c>
      <c r="CM441" s="44">
        <v>0</v>
      </c>
      <c r="CN441" s="44">
        <v>0</v>
      </c>
      <c r="CO441" s="44">
        <v>0</v>
      </c>
      <c r="CP441" s="44">
        <v>0</v>
      </c>
      <c r="CQ441" s="44">
        <v>0</v>
      </c>
      <c r="CR441" s="44">
        <v>0</v>
      </c>
      <c r="CS441" s="44">
        <v>0</v>
      </c>
      <c r="CT441" s="44">
        <v>0</v>
      </c>
      <c r="CU441" s="44">
        <v>0</v>
      </c>
      <c r="CV441" s="44">
        <v>0</v>
      </c>
      <c r="CW441" s="44">
        <v>0</v>
      </c>
      <c r="CX441" s="44">
        <v>0</v>
      </c>
      <c r="CY441" s="44">
        <v>0</v>
      </c>
      <c r="CZ441" s="44">
        <v>0</v>
      </c>
      <c r="DA441" s="44">
        <v>0</v>
      </c>
      <c r="DB441" s="44">
        <v>0</v>
      </c>
      <c r="DC441" s="44">
        <v>0</v>
      </c>
      <c r="DD441" s="44">
        <v>0</v>
      </c>
      <c r="DE441" s="44">
        <v>0</v>
      </c>
      <c r="DF441" s="44">
        <v>0</v>
      </c>
      <c r="DG441" s="44">
        <v>0</v>
      </c>
      <c r="DH441" s="44">
        <v>0</v>
      </c>
      <c r="DI441" s="44">
        <v>0</v>
      </c>
      <c r="DJ441" s="44">
        <v>0</v>
      </c>
      <c r="DK441" s="44">
        <v>0</v>
      </c>
      <c r="DL441" s="44">
        <v>0</v>
      </c>
      <c r="DM441" s="44">
        <v>0</v>
      </c>
      <c r="DN441" s="44">
        <v>0</v>
      </c>
      <c r="DO441" s="44">
        <v>0</v>
      </c>
      <c r="DP441" s="44">
        <v>0</v>
      </c>
      <c r="DQ441" s="44">
        <v>0</v>
      </c>
      <c r="DR441" s="44">
        <v>0</v>
      </c>
      <c r="DS441" s="44">
        <v>0</v>
      </c>
      <c r="DT441" s="44">
        <v>0</v>
      </c>
      <c r="DU441" s="44">
        <v>0</v>
      </c>
      <c r="DV441" s="44">
        <v>34.277486543645615</v>
      </c>
      <c r="DW441" s="44">
        <v>0</v>
      </c>
      <c r="DX441" s="44">
        <v>0</v>
      </c>
      <c r="DY441" s="44">
        <v>0</v>
      </c>
      <c r="DZ441" s="44">
        <v>0</v>
      </c>
      <c r="EA441" s="44">
        <v>0</v>
      </c>
      <c r="EB441" s="44">
        <v>0</v>
      </c>
    </row>
    <row r="442" spans="2:132" x14ac:dyDescent="0.25">
      <c r="B442" s="41" t="s">
        <v>531</v>
      </c>
      <c r="C442" s="47" t="s">
        <v>101</v>
      </c>
      <c r="D442" s="46">
        <v>5</v>
      </c>
      <c r="E442" s="86" t="s">
        <v>52</v>
      </c>
      <c r="F442" s="43">
        <v>2688.3</v>
      </c>
      <c r="G442" s="43">
        <v>355.56312790697677</v>
      </c>
      <c r="H442" s="44">
        <v>355.56312790697677</v>
      </c>
      <c r="I442" s="44">
        <v>236.26757114919317</v>
      </c>
      <c r="J442" s="44">
        <v>236.26757114919317</v>
      </c>
      <c r="K442" s="44">
        <v>394.67507197674428</v>
      </c>
      <c r="L442" s="44">
        <v>394.67507197674428</v>
      </c>
      <c r="M442" s="44">
        <v>263.45340000000004</v>
      </c>
      <c r="N442" s="44">
        <v>1903.3164000000002</v>
      </c>
      <c r="O442" s="44">
        <v>303.77790000000005</v>
      </c>
      <c r="P442" s="44">
        <v>71.041512955813971</v>
      </c>
      <c r="Q442" s="44">
        <v>71.041512955813971</v>
      </c>
      <c r="R442" s="44">
        <v>47.206260715608799</v>
      </c>
      <c r="S442" s="44">
        <v>47.206260715608799</v>
      </c>
      <c r="T442" s="44">
        <v>221.01804030697681</v>
      </c>
      <c r="U442" s="44">
        <v>221.01804030697681</v>
      </c>
      <c r="V442" s="44">
        <v>146.8639222263385</v>
      </c>
      <c r="W442" s="44">
        <v>146.8639222263385</v>
      </c>
      <c r="X442" s="44">
        <v>86.828515834883746</v>
      </c>
      <c r="Y442" s="44">
        <v>86.828515834883746</v>
      </c>
      <c r="Z442" s="44">
        <v>57.69654087463298</v>
      </c>
      <c r="AA442" s="44">
        <v>57.69654087463298</v>
      </c>
      <c r="AB442" s="44">
        <v>5.5808995672662736</v>
      </c>
      <c r="AC442" s="44">
        <v>12.959727420780135</v>
      </c>
      <c r="AD442" s="44">
        <v>5.2650972726435992</v>
      </c>
      <c r="AE442" s="44">
        <v>19.321315900141464</v>
      </c>
      <c r="AF442" s="44">
        <v>60.110760578217885</v>
      </c>
      <c r="AG442" s="44">
        <v>23.614941655728455</v>
      </c>
      <c r="AH442" s="44">
        <v>107.34064388967479</v>
      </c>
      <c r="AJ442" s="63" t="s">
        <v>63</v>
      </c>
      <c r="AK442" s="44">
        <v>0</v>
      </c>
      <c r="AL442" s="44">
        <v>0</v>
      </c>
      <c r="AM442" s="44">
        <v>303.77790000000005</v>
      </c>
      <c r="AN442" s="44">
        <v>303.77790000000005</v>
      </c>
      <c r="AO442" s="44">
        <v>0</v>
      </c>
      <c r="AP442" s="44">
        <v>0</v>
      </c>
      <c r="AQ442" s="44">
        <v>0</v>
      </c>
      <c r="AR442" s="44">
        <v>0</v>
      </c>
      <c r="AS442" s="44">
        <v>0</v>
      </c>
      <c r="AT442" s="44">
        <v>0</v>
      </c>
      <c r="AU442" s="44">
        <v>0</v>
      </c>
      <c r="AV442" s="44">
        <v>0</v>
      </c>
      <c r="AW442" s="44">
        <v>0</v>
      </c>
      <c r="AX442" s="44">
        <v>0</v>
      </c>
      <c r="AY442" s="44">
        <v>86.828515834883746</v>
      </c>
      <c r="AZ442" s="44">
        <v>0</v>
      </c>
      <c r="BA442" s="44">
        <v>0</v>
      </c>
      <c r="BB442" s="44">
        <v>0</v>
      </c>
      <c r="BC442" s="44">
        <v>86.828515834883746</v>
      </c>
      <c r="BD442" s="44">
        <v>86.828515834883746</v>
      </c>
      <c r="BE442" s="44">
        <v>0</v>
      </c>
      <c r="BF442" s="44">
        <v>0</v>
      </c>
      <c r="BG442" s="44">
        <v>0</v>
      </c>
      <c r="BH442" s="44">
        <v>86.828515834883746</v>
      </c>
      <c r="BI442" s="44">
        <v>57.69654087463298</v>
      </c>
      <c r="BJ442" s="44">
        <v>0</v>
      </c>
      <c r="BK442" s="44">
        <v>0</v>
      </c>
      <c r="BL442" s="44">
        <v>0</v>
      </c>
      <c r="BM442" s="44">
        <v>57.69654087463298</v>
      </c>
      <c r="BN442" s="44">
        <v>5.2650972726435992</v>
      </c>
      <c r="BO442" s="44">
        <v>23.614941655728455</v>
      </c>
      <c r="BP442" s="44">
        <v>0</v>
      </c>
      <c r="BQ442" s="44">
        <v>0</v>
      </c>
      <c r="BR442" s="44">
        <v>0</v>
      </c>
      <c r="BS442" s="44">
        <v>23.614941655728455</v>
      </c>
      <c r="BT442" s="64">
        <v>2019</v>
      </c>
      <c r="BU442" s="44">
        <v>0</v>
      </c>
      <c r="BV442" s="44">
        <v>0</v>
      </c>
      <c r="BW442" s="44">
        <v>0</v>
      </c>
      <c r="BX442" s="44">
        <v>303.77790000000005</v>
      </c>
      <c r="BY442" s="44">
        <v>0</v>
      </c>
      <c r="BZ442" s="44">
        <v>0</v>
      </c>
      <c r="CA442" s="44">
        <v>0</v>
      </c>
      <c r="CB442" s="44">
        <v>0</v>
      </c>
      <c r="CC442" s="44">
        <v>0</v>
      </c>
      <c r="CD442" s="44">
        <v>0</v>
      </c>
      <c r="CE442" s="44">
        <v>0</v>
      </c>
      <c r="CF442" s="44">
        <v>0</v>
      </c>
      <c r="CG442" s="44">
        <v>0</v>
      </c>
      <c r="CH442" s="44">
        <v>86.828515834883746</v>
      </c>
      <c r="CI442" s="44">
        <v>0</v>
      </c>
      <c r="CJ442" s="44">
        <v>0</v>
      </c>
      <c r="CK442" s="44">
        <v>0</v>
      </c>
      <c r="CL442" s="44">
        <v>0</v>
      </c>
      <c r="CM442" s="44">
        <v>0</v>
      </c>
      <c r="CN442" s="44">
        <v>0</v>
      </c>
      <c r="CO442" s="44">
        <v>0</v>
      </c>
      <c r="CP442" s="44">
        <v>0</v>
      </c>
      <c r="CQ442" s="44">
        <v>0</v>
      </c>
      <c r="CR442" s="44">
        <v>0</v>
      </c>
      <c r="CS442" s="44">
        <v>0</v>
      </c>
      <c r="CT442" s="44">
        <v>0</v>
      </c>
      <c r="CU442" s="44">
        <v>0</v>
      </c>
      <c r="CV442" s="44">
        <v>0</v>
      </c>
      <c r="CW442" s="44">
        <v>0</v>
      </c>
      <c r="CX442" s="44">
        <v>0</v>
      </c>
      <c r="CY442" s="44">
        <v>0</v>
      </c>
      <c r="CZ442" s="44">
        <v>0</v>
      </c>
      <c r="DA442" s="44">
        <v>0</v>
      </c>
      <c r="DB442" s="44">
        <v>0</v>
      </c>
      <c r="DC442" s="44">
        <v>0</v>
      </c>
      <c r="DD442" s="44">
        <v>0</v>
      </c>
      <c r="DE442" s="44">
        <v>0</v>
      </c>
      <c r="DF442" s="44">
        <v>0</v>
      </c>
      <c r="DG442" s="44">
        <v>0</v>
      </c>
      <c r="DH442" s="44">
        <v>0</v>
      </c>
      <c r="DI442" s="44">
        <v>0</v>
      </c>
      <c r="DJ442" s="44">
        <v>0</v>
      </c>
      <c r="DK442" s="44">
        <v>0</v>
      </c>
      <c r="DL442" s="44">
        <v>0</v>
      </c>
      <c r="DM442" s="44">
        <v>0</v>
      </c>
      <c r="DN442" s="44">
        <v>0</v>
      </c>
      <c r="DO442" s="44">
        <v>0</v>
      </c>
      <c r="DP442" s="44">
        <v>0</v>
      </c>
      <c r="DQ442" s="44">
        <v>0</v>
      </c>
      <c r="DR442" s="44">
        <v>0</v>
      </c>
      <c r="DS442" s="44">
        <v>0</v>
      </c>
      <c r="DT442" s="44">
        <v>0</v>
      </c>
      <c r="DU442" s="44">
        <v>0</v>
      </c>
      <c r="DV442" s="44">
        <v>23.614941655728455</v>
      </c>
      <c r="DW442" s="44">
        <v>0</v>
      </c>
      <c r="DX442" s="44">
        <v>0</v>
      </c>
      <c r="DY442" s="44">
        <v>0</v>
      </c>
      <c r="DZ442" s="44">
        <v>0</v>
      </c>
      <c r="EA442" s="44">
        <v>0</v>
      </c>
      <c r="EB442" s="44">
        <v>0</v>
      </c>
    </row>
    <row r="443" spans="2:132" x14ac:dyDescent="0.25">
      <c r="B443" s="41" t="s">
        <v>532</v>
      </c>
      <c r="C443" s="47" t="s">
        <v>101</v>
      </c>
      <c r="D443" s="46">
        <v>5</v>
      </c>
      <c r="E443" s="86" t="s">
        <v>52</v>
      </c>
      <c r="F443" s="43">
        <v>5688.3</v>
      </c>
      <c r="G443" s="43">
        <v>815.98612790697678</v>
      </c>
      <c r="H443" s="44">
        <v>815.98612790697678</v>
      </c>
      <c r="I443" s="44">
        <v>542.21331010018196</v>
      </c>
      <c r="J443" s="44">
        <v>542.21331010018196</v>
      </c>
      <c r="K443" s="44">
        <v>905.74460197674432</v>
      </c>
      <c r="L443" s="44">
        <v>905.74460197674432</v>
      </c>
      <c r="M443" s="44">
        <v>511.947</v>
      </c>
      <c r="N443" s="44">
        <v>3765.6546000000003</v>
      </c>
      <c r="O443" s="44">
        <v>574.51830000000007</v>
      </c>
      <c r="P443" s="44">
        <v>163.03402835581397</v>
      </c>
      <c r="Q443" s="44">
        <v>163.03402835581397</v>
      </c>
      <c r="R443" s="44">
        <v>108.33421935801637</v>
      </c>
      <c r="S443" s="44">
        <v>108.33421935801637</v>
      </c>
      <c r="T443" s="44">
        <v>507.21697710697686</v>
      </c>
      <c r="U443" s="44">
        <v>507.21697710697686</v>
      </c>
      <c r="V443" s="44">
        <v>337.03979355827317</v>
      </c>
      <c r="W443" s="44">
        <v>337.03979355827317</v>
      </c>
      <c r="X443" s="44">
        <v>199.26381243488376</v>
      </c>
      <c r="Y443" s="44">
        <v>199.26381243488376</v>
      </c>
      <c r="Z443" s="44">
        <v>132.40849032646446</v>
      </c>
      <c r="AA443" s="44">
        <v>132.40849032646446</v>
      </c>
      <c r="AB443" s="44">
        <v>4.7256259659577049</v>
      </c>
      <c r="AC443" s="44">
        <v>11.172729962371431</v>
      </c>
      <c r="AD443" s="44">
        <v>4.3389838414702568</v>
      </c>
      <c r="AE443" s="44">
        <v>44.340721829707412</v>
      </c>
      <c r="AF443" s="44">
        <v>137.94891235908975</v>
      </c>
      <c r="AG443" s="44">
        <v>54.194215569642395</v>
      </c>
      <c r="AH443" s="44">
        <v>246.33734349837451</v>
      </c>
      <c r="AJ443" s="63" t="s">
        <v>63</v>
      </c>
      <c r="AK443" s="44">
        <v>0</v>
      </c>
      <c r="AL443" s="44">
        <v>0</v>
      </c>
      <c r="AM443" s="44">
        <v>574.51830000000007</v>
      </c>
      <c r="AN443" s="44">
        <v>574.51830000000007</v>
      </c>
      <c r="AO443" s="44">
        <v>0</v>
      </c>
      <c r="AP443" s="44">
        <v>0</v>
      </c>
      <c r="AQ443" s="44">
        <v>0</v>
      </c>
      <c r="AR443" s="44">
        <v>0</v>
      </c>
      <c r="AS443" s="44">
        <v>0</v>
      </c>
      <c r="AT443" s="44">
        <v>0</v>
      </c>
      <c r="AU443" s="44">
        <v>0</v>
      </c>
      <c r="AV443" s="44">
        <v>0</v>
      </c>
      <c r="AW443" s="44">
        <v>0</v>
      </c>
      <c r="AX443" s="44">
        <v>0</v>
      </c>
      <c r="AY443" s="44">
        <v>199.26381243488376</v>
      </c>
      <c r="AZ443" s="44">
        <v>0</v>
      </c>
      <c r="BA443" s="44">
        <v>0</v>
      </c>
      <c r="BB443" s="44">
        <v>0</v>
      </c>
      <c r="BC443" s="44">
        <v>199.26381243488376</v>
      </c>
      <c r="BD443" s="44">
        <v>199.26381243488376</v>
      </c>
      <c r="BE443" s="44">
        <v>0</v>
      </c>
      <c r="BF443" s="44">
        <v>0</v>
      </c>
      <c r="BG443" s="44">
        <v>0</v>
      </c>
      <c r="BH443" s="44">
        <v>199.26381243488376</v>
      </c>
      <c r="BI443" s="44">
        <v>132.40849032646446</v>
      </c>
      <c r="BJ443" s="44">
        <v>0</v>
      </c>
      <c r="BK443" s="44">
        <v>0</v>
      </c>
      <c r="BL443" s="44">
        <v>0</v>
      </c>
      <c r="BM443" s="44">
        <v>132.40849032646446</v>
      </c>
      <c r="BN443" s="44">
        <v>4.3389838414702568</v>
      </c>
      <c r="BO443" s="44">
        <v>54.194215569642395</v>
      </c>
      <c r="BP443" s="44">
        <v>0</v>
      </c>
      <c r="BQ443" s="44">
        <v>0</v>
      </c>
      <c r="BR443" s="44">
        <v>0</v>
      </c>
      <c r="BS443" s="44">
        <v>54.194215569642395</v>
      </c>
      <c r="BT443" s="64">
        <v>2019</v>
      </c>
      <c r="BU443" s="44">
        <v>0</v>
      </c>
      <c r="BV443" s="44">
        <v>0</v>
      </c>
      <c r="BW443" s="44">
        <v>0</v>
      </c>
      <c r="BX443" s="44">
        <v>574.51830000000007</v>
      </c>
      <c r="BY443" s="44">
        <v>0</v>
      </c>
      <c r="BZ443" s="44">
        <v>0</v>
      </c>
      <c r="CA443" s="44">
        <v>0</v>
      </c>
      <c r="CB443" s="44">
        <v>0</v>
      </c>
      <c r="CC443" s="44">
        <v>0</v>
      </c>
      <c r="CD443" s="44">
        <v>0</v>
      </c>
      <c r="CE443" s="44">
        <v>0</v>
      </c>
      <c r="CF443" s="44">
        <v>0</v>
      </c>
      <c r="CG443" s="44">
        <v>0</v>
      </c>
      <c r="CH443" s="44">
        <v>199.26381243488376</v>
      </c>
      <c r="CI443" s="44">
        <v>0</v>
      </c>
      <c r="CJ443" s="44">
        <v>0</v>
      </c>
      <c r="CK443" s="44">
        <v>0</v>
      </c>
      <c r="CL443" s="44">
        <v>0</v>
      </c>
      <c r="CM443" s="44">
        <v>0</v>
      </c>
      <c r="CN443" s="44">
        <v>0</v>
      </c>
      <c r="CO443" s="44">
        <v>0</v>
      </c>
      <c r="CP443" s="44">
        <v>0</v>
      </c>
      <c r="CQ443" s="44">
        <v>0</v>
      </c>
      <c r="CR443" s="44">
        <v>0</v>
      </c>
      <c r="CS443" s="44">
        <v>0</v>
      </c>
      <c r="CT443" s="44">
        <v>0</v>
      </c>
      <c r="CU443" s="44">
        <v>0</v>
      </c>
      <c r="CV443" s="44">
        <v>0</v>
      </c>
      <c r="CW443" s="44">
        <v>0</v>
      </c>
      <c r="CX443" s="44">
        <v>0</v>
      </c>
      <c r="CY443" s="44">
        <v>0</v>
      </c>
      <c r="CZ443" s="44">
        <v>0</v>
      </c>
      <c r="DA443" s="44">
        <v>0</v>
      </c>
      <c r="DB443" s="44">
        <v>0</v>
      </c>
      <c r="DC443" s="44">
        <v>0</v>
      </c>
      <c r="DD443" s="44">
        <v>0</v>
      </c>
      <c r="DE443" s="44">
        <v>0</v>
      </c>
      <c r="DF443" s="44">
        <v>0</v>
      </c>
      <c r="DG443" s="44">
        <v>0</v>
      </c>
      <c r="DH443" s="44">
        <v>0</v>
      </c>
      <c r="DI443" s="44">
        <v>0</v>
      </c>
      <c r="DJ443" s="44">
        <v>0</v>
      </c>
      <c r="DK443" s="44">
        <v>0</v>
      </c>
      <c r="DL443" s="44">
        <v>0</v>
      </c>
      <c r="DM443" s="44">
        <v>0</v>
      </c>
      <c r="DN443" s="44">
        <v>0</v>
      </c>
      <c r="DO443" s="44">
        <v>0</v>
      </c>
      <c r="DP443" s="44">
        <v>0</v>
      </c>
      <c r="DQ443" s="44">
        <v>0</v>
      </c>
      <c r="DR443" s="44">
        <v>0</v>
      </c>
      <c r="DS443" s="44">
        <v>0</v>
      </c>
      <c r="DT443" s="44">
        <v>0</v>
      </c>
      <c r="DU443" s="44">
        <v>0</v>
      </c>
      <c r="DV443" s="44">
        <v>54.194215569642395</v>
      </c>
      <c r="DW443" s="44">
        <v>0</v>
      </c>
      <c r="DX443" s="44">
        <v>0</v>
      </c>
      <c r="DY443" s="44">
        <v>0</v>
      </c>
      <c r="DZ443" s="44">
        <v>0</v>
      </c>
      <c r="EA443" s="44">
        <v>0</v>
      </c>
      <c r="EB443" s="44">
        <v>0</v>
      </c>
    </row>
    <row r="444" spans="2:132" x14ac:dyDescent="0.25">
      <c r="B444" s="41" t="s">
        <v>533</v>
      </c>
      <c r="C444" s="47" t="s">
        <v>101</v>
      </c>
      <c r="D444" s="46">
        <v>5</v>
      </c>
      <c r="E444" s="86" t="s">
        <v>52</v>
      </c>
      <c r="F444" s="43">
        <v>2761</v>
      </c>
      <c r="G444" s="43">
        <v>510.73872093023255</v>
      </c>
      <c r="H444" s="44">
        <v>510.73872093023255</v>
      </c>
      <c r="I444" s="44">
        <v>339.37995144873923</v>
      </c>
      <c r="J444" s="44">
        <v>339.37995144873923</v>
      </c>
      <c r="K444" s="44">
        <v>526.0608825581395</v>
      </c>
      <c r="L444" s="44">
        <v>526.0608825581395</v>
      </c>
      <c r="M444" s="44">
        <v>270.57799999999997</v>
      </c>
      <c r="N444" s="44">
        <v>1954.788</v>
      </c>
      <c r="O444" s="44">
        <v>311.99299999999999</v>
      </c>
      <c r="P444" s="44">
        <v>94.690958860465102</v>
      </c>
      <c r="Q444" s="44">
        <v>94.690958860465102</v>
      </c>
      <c r="R444" s="44">
        <v>62.921042998596242</v>
      </c>
      <c r="S444" s="44">
        <v>62.921042998596242</v>
      </c>
      <c r="T444" s="44">
        <v>294.59409423255812</v>
      </c>
      <c r="U444" s="44">
        <v>294.59409423255812</v>
      </c>
      <c r="V444" s="44">
        <v>195.75435599563278</v>
      </c>
      <c r="W444" s="44">
        <v>195.75435599563278</v>
      </c>
      <c r="X444" s="44">
        <v>115.73339416279069</v>
      </c>
      <c r="Y444" s="44">
        <v>115.73339416279069</v>
      </c>
      <c r="Z444" s="44">
        <v>76.903496998284297</v>
      </c>
      <c r="AA444" s="44">
        <v>76.903496998284297</v>
      </c>
      <c r="AB444" s="44">
        <v>4.3002783664288042</v>
      </c>
      <c r="AC444" s="44">
        <v>9.9859233786021644</v>
      </c>
      <c r="AD444" s="44">
        <v>4.0569416499611259</v>
      </c>
      <c r="AE444" s="44">
        <v>25.753307508643317</v>
      </c>
      <c r="AF444" s="44">
        <v>80.121401138001445</v>
      </c>
      <c r="AG444" s="44">
        <v>31.47626473278628</v>
      </c>
      <c r="AH444" s="44">
        <v>143.07393060357398</v>
      </c>
      <c r="AJ444" s="63" t="s">
        <v>63</v>
      </c>
      <c r="AK444" s="44">
        <v>0</v>
      </c>
      <c r="AL444" s="44">
        <v>0</v>
      </c>
      <c r="AM444" s="44">
        <v>311.99299999999999</v>
      </c>
      <c r="AN444" s="44">
        <v>311.99299999999999</v>
      </c>
      <c r="AO444" s="44">
        <v>0</v>
      </c>
      <c r="AP444" s="44">
        <v>0</v>
      </c>
      <c r="AQ444" s="44">
        <v>0</v>
      </c>
      <c r="AR444" s="44">
        <v>0</v>
      </c>
      <c r="AS444" s="44">
        <v>0</v>
      </c>
      <c r="AT444" s="44">
        <v>0</v>
      </c>
      <c r="AU444" s="44">
        <v>0</v>
      </c>
      <c r="AV444" s="44">
        <v>0</v>
      </c>
      <c r="AW444" s="44">
        <v>0</v>
      </c>
      <c r="AX444" s="44">
        <v>0</v>
      </c>
      <c r="AY444" s="44">
        <v>115.73339416279069</v>
      </c>
      <c r="AZ444" s="44">
        <v>0</v>
      </c>
      <c r="BA444" s="44">
        <v>0</v>
      </c>
      <c r="BB444" s="44">
        <v>0</v>
      </c>
      <c r="BC444" s="44">
        <v>115.73339416279069</v>
      </c>
      <c r="BD444" s="44">
        <v>115.73339416279069</v>
      </c>
      <c r="BE444" s="44">
        <v>0</v>
      </c>
      <c r="BF444" s="44">
        <v>0</v>
      </c>
      <c r="BG444" s="44">
        <v>0</v>
      </c>
      <c r="BH444" s="44">
        <v>115.73339416279069</v>
      </c>
      <c r="BI444" s="44">
        <v>76.903496998284297</v>
      </c>
      <c r="BJ444" s="44">
        <v>0</v>
      </c>
      <c r="BK444" s="44">
        <v>0</v>
      </c>
      <c r="BL444" s="44">
        <v>0</v>
      </c>
      <c r="BM444" s="44">
        <v>76.903496998284297</v>
      </c>
      <c r="BN444" s="44">
        <v>4.0569416499611259</v>
      </c>
      <c r="BO444" s="44">
        <v>31.47626473278628</v>
      </c>
      <c r="BP444" s="44">
        <v>0</v>
      </c>
      <c r="BQ444" s="44">
        <v>0</v>
      </c>
      <c r="BR444" s="44">
        <v>0</v>
      </c>
      <c r="BS444" s="44">
        <v>31.47626473278628</v>
      </c>
      <c r="BT444" s="64">
        <v>2019</v>
      </c>
      <c r="BU444" s="44">
        <v>0</v>
      </c>
      <c r="BV444" s="44">
        <v>0</v>
      </c>
      <c r="BW444" s="44">
        <v>0</v>
      </c>
      <c r="BX444" s="44">
        <v>311.99299999999999</v>
      </c>
      <c r="BY444" s="44">
        <v>0</v>
      </c>
      <c r="BZ444" s="44">
        <v>0</v>
      </c>
      <c r="CA444" s="44">
        <v>0</v>
      </c>
      <c r="CB444" s="44">
        <v>0</v>
      </c>
      <c r="CC444" s="44">
        <v>0</v>
      </c>
      <c r="CD444" s="44">
        <v>0</v>
      </c>
      <c r="CE444" s="44">
        <v>0</v>
      </c>
      <c r="CF444" s="44">
        <v>0</v>
      </c>
      <c r="CG444" s="44">
        <v>0</v>
      </c>
      <c r="CH444" s="44">
        <v>115.73339416279069</v>
      </c>
      <c r="CI444" s="44">
        <v>0</v>
      </c>
      <c r="CJ444" s="44">
        <v>0</v>
      </c>
      <c r="CK444" s="44">
        <v>0</v>
      </c>
      <c r="CL444" s="44">
        <v>0</v>
      </c>
      <c r="CM444" s="44">
        <v>0</v>
      </c>
      <c r="CN444" s="44">
        <v>0</v>
      </c>
      <c r="CO444" s="44">
        <v>0</v>
      </c>
      <c r="CP444" s="44">
        <v>0</v>
      </c>
      <c r="CQ444" s="44">
        <v>0</v>
      </c>
      <c r="CR444" s="44">
        <v>0</v>
      </c>
      <c r="CS444" s="44">
        <v>0</v>
      </c>
      <c r="CT444" s="44">
        <v>0</v>
      </c>
      <c r="CU444" s="44">
        <v>0</v>
      </c>
      <c r="CV444" s="44">
        <v>0</v>
      </c>
      <c r="CW444" s="44">
        <v>0</v>
      </c>
      <c r="CX444" s="44">
        <v>0</v>
      </c>
      <c r="CY444" s="44">
        <v>0</v>
      </c>
      <c r="CZ444" s="44">
        <v>0</v>
      </c>
      <c r="DA444" s="44">
        <v>0</v>
      </c>
      <c r="DB444" s="44">
        <v>0</v>
      </c>
      <c r="DC444" s="44">
        <v>0</v>
      </c>
      <c r="DD444" s="44">
        <v>0</v>
      </c>
      <c r="DE444" s="44">
        <v>0</v>
      </c>
      <c r="DF444" s="44">
        <v>0</v>
      </c>
      <c r="DG444" s="44">
        <v>0</v>
      </c>
      <c r="DH444" s="44">
        <v>0</v>
      </c>
      <c r="DI444" s="44">
        <v>0</v>
      </c>
      <c r="DJ444" s="44">
        <v>0</v>
      </c>
      <c r="DK444" s="44">
        <v>0</v>
      </c>
      <c r="DL444" s="44">
        <v>0</v>
      </c>
      <c r="DM444" s="44">
        <v>0</v>
      </c>
      <c r="DN444" s="44">
        <v>0</v>
      </c>
      <c r="DO444" s="44">
        <v>0</v>
      </c>
      <c r="DP444" s="44">
        <v>0</v>
      </c>
      <c r="DQ444" s="44">
        <v>0</v>
      </c>
      <c r="DR444" s="44">
        <v>0</v>
      </c>
      <c r="DS444" s="44">
        <v>0</v>
      </c>
      <c r="DT444" s="44">
        <v>0</v>
      </c>
      <c r="DU444" s="44">
        <v>0</v>
      </c>
      <c r="DV444" s="44">
        <v>31.47626473278628</v>
      </c>
      <c r="DW444" s="44">
        <v>0</v>
      </c>
      <c r="DX444" s="44">
        <v>0</v>
      </c>
      <c r="DY444" s="44">
        <v>0</v>
      </c>
      <c r="DZ444" s="44">
        <v>0</v>
      </c>
      <c r="EA444" s="44">
        <v>0</v>
      </c>
      <c r="EB444" s="44">
        <v>0</v>
      </c>
    </row>
    <row r="445" spans="2:132" x14ac:dyDescent="0.25">
      <c r="B445" s="41" t="s">
        <v>534</v>
      </c>
      <c r="C445" s="47" t="s">
        <v>101</v>
      </c>
      <c r="D445" s="46">
        <v>5</v>
      </c>
      <c r="E445" s="86" t="s">
        <v>52</v>
      </c>
      <c r="F445" s="43">
        <v>2696.26</v>
      </c>
      <c r="G445" s="43">
        <v>346.67253488372091</v>
      </c>
      <c r="H445" s="44">
        <v>346.67253488372091</v>
      </c>
      <c r="I445" s="44">
        <v>230.35987528644841</v>
      </c>
      <c r="J445" s="44">
        <v>230.35987528644841</v>
      </c>
      <c r="K445" s="44">
        <v>384.80651372093024</v>
      </c>
      <c r="L445" s="44">
        <v>384.80651372093024</v>
      </c>
      <c r="M445" s="44">
        <v>264.23348000000004</v>
      </c>
      <c r="N445" s="44">
        <v>1908.95208</v>
      </c>
      <c r="O445" s="44">
        <v>304.67738000000003</v>
      </c>
      <c r="P445" s="44">
        <v>69.265172469767435</v>
      </c>
      <c r="Q445" s="44">
        <v>69.265172469767435</v>
      </c>
      <c r="R445" s="44">
        <v>46.025903082232396</v>
      </c>
      <c r="S445" s="44">
        <v>46.025903082232396</v>
      </c>
      <c r="T445" s="44">
        <v>215.49164768372094</v>
      </c>
      <c r="U445" s="44">
        <v>215.49164768372094</v>
      </c>
      <c r="V445" s="44">
        <v>143.19169847805637</v>
      </c>
      <c r="W445" s="44">
        <v>143.19169847805637</v>
      </c>
      <c r="X445" s="44">
        <v>84.65743301860465</v>
      </c>
      <c r="Y445" s="44">
        <v>84.65743301860465</v>
      </c>
      <c r="Z445" s="44">
        <v>56.253881544950708</v>
      </c>
      <c r="AA445" s="44">
        <v>56.253881544950708</v>
      </c>
      <c r="AB445" s="44">
        <v>5.74097328471548</v>
      </c>
      <c r="AC445" s="44">
        <v>13.331443793807225</v>
      </c>
      <c r="AD445" s="44">
        <v>5.4161130153577384</v>
      </c>
      <c r="AE445" s="44">
        <v>18.838200686949666</v>
      </c>
      <c r="AF445" s="44">
        <v>58.607735470510072</v>
      </c>
      <c r="AG445" s="44">
        <v>23.024467506271815</v>
      </c>
      <c r="AH445" s="44">
        <v>104.6566704830537</v>
      </c>
      <c r="AJ445" s="63" t="s">
        <v>63</v>
      </c>
      <c r="AK445" s="44">
        <v>0</v>
      </c>
      <c r="AL445" s="44">
        <v>0</v>
      </c>
      <c r="AM445" s="44">
        <v>304.67738000000003</v>
      </c>
      <c r="AN445" s="44">
        <v>304.67738000000003</v>
      </c>
      <c r="AO445" s="44">
        <v>0</v>
      </c>
      <c r="AP445" s="44">
        <v>0</v>
      </c>
      <c r="AQ445" s="44">
        <v>0</v>
      </c>
      <c r="AR445" s="44">
        <v>0</v>
      </c>
      <c r="AS445" s="44">
        <v>0</v>
      </c>
      <c r="AT445" s="44">
        <v>0</v>
      </c>
      <c r="AU445" s="44">
        <v>0</v>
      </c>
      <c r="AV445" s="44">
        <v>0</v>
      </c>
      <c r="AW445" s="44">
        <v>0</v>
      </c>
      <c r="AX445" s="44">
        <v>0</v>
      </c>
      <c r="AY445" s="44">
        <v>84.65743301860465</v>
      </c>
      <c r="AZ445" s="44">
        <v>0</v>
      </c>
      <c r="BA445" s="44">
        <v>0</v>
      </c>
      <c r="BB445" s="44">
        <v>0</v>
      </c>
      <c r="BC445" s="44">
        <v>84.65743301860465</v>
      </c>
      <c r="BD445" s="44">
        <v>84.65743301860465</v>
      </c>
      <c r="BE445" s="44">
        <v>0</v>
      </c>
      <c r="BF445" s="44">
        <v>0</v>
      </c>
      <c r="BG445" s="44">
        <v>0</v>
      </c>
      <c r="BH445" s="44">
        <v>84.65743301860465</v>
      </c>
      <c r="BI445" s="44">
        <v>56.253881544950708</v>
      </c>
      <c r="BJ445" s="44">
        <v>0</v>
      </c>
      <c r="BK445" s="44">
        <v>0</v>
      </c>
      <c r="BL445" s="44">
        <v>0</v>
      </c>
      <c r="BM445" s="44">
        <v>56.253881544950708</v>
      </c>
      <c r="BN445" s="44">
        <v>5.4161130153577384</v>
      </c>
      <c r="BO445" s="44">
        <v>23.024467506271815</v>
      </c>
      <c r="BP445" s="44">
        <v>0</v>
      </c>
      <c r="BQ445" s="44">
        <v>0</v>
      </c>
      <c r="BR445" s="44">
        <v>0</v>
      </c>
      <c r="BS445" s="44">
        <v>23.024467506271815</v>
      </c>
      <c r="BT445" s="64">
        <v>2019</v>
      </c>
      <c r="BU445" s="44">
        <v>0</v>
      </c>
      <c r="BV445" s="44">
        <v>0</v>
      </c>
      <c r="BW445" s="44">
        <v>0</v>
      </c>
      <c r="BX445" s="44">
        <v>304.67738000000003</v>
      </c>
      <c r="BY445" s="44">
        <v>0</v>
      </c>
      <c r="BZ445" s="44">
        <v>0</v>
      </c>
      <c r="CA445" s="44">
        <v>0</v>
      </c>
      <c r="CB445" s="44">
        <v>0</v>
      </c>
      <c r="CC445" s="44">
        <v>0</v>
      </c>
      <c r="CD445" s="44">
        <v>0</v>
      </c>
      <c r="CE445" s="44">
        <v>0</v>
      </c>
      <c r="CF445" s="44">
        <v>0</v>
      </c>
      <c r="CG445" s="44">
        <v>0</v>
      </c>
      <c r="CH445" s="44">
        <v>84.65743301860465</v>
      </c>
      <c r="CI445" s="44">
        <v>0</v>
      </c>
      <c r="CJ445" s="44">
        <v>0</v>
      </c>
      <c r="CK445" s="44">
        <v>0</v>
      </c>
      <c r="CL445" s="44">
        <v>0</v>
      </c>
      <c r="CM445" s="44">
        <v>0</v>
      </c>
      <c r="CN445" s="44">
        <v>0</v>
      </c>
      <c r="CO445" s="44">
        <v>0</v>
      </c>
      <c r="CP445" s="44">
        <v>0</v>
      </c>
      <c r="CQ445" s="44">
        <v>0</v>
      </c>
      <c r="CR445" s="44">
        <v>0</v>
      </c>
      <c r="CS445" s="44">
        <v>0</v>
      </c>
      <c r="CT445" s="44">
        <v>0</v>
      </c>
      <c r="CU445" s="44">
        <v>0</v>
      </c>
      <c r="CV445" s="44">
        <v>0</v>
      </c>
      <c r="CW445" s="44">
        <v>0</v>
      </c>
      <c r="CX445" s="44">
        <v>0</v>
      </c>
      <c r="CY445" s="44">
        <v>0</v>
      </c>
      <c r="CZ445" s="44">
        <v>0</v>
      </c>
      <c r="DA445" s="44">
        <v>0</v>
      </c>
      <c r="DB445" s="44">
        <v>0</v>
      </c>
      <c r="DC445" s="44">
        <v>0</v>
      </c>
      <c r="DD445" s="44">
        <v>0</v>
      </c>
      <c r="DE445" s="44">
        <v>0</v>
      </c>
      <c r="DF445" s="44">
        <v>0</v>
      </c>
      <c r="DG445" s="44">
        <v>0</v>
      </c>
      <c r="DH445" s="44">
        <v>0</v>
      </c>
      <c r="DI445" s="44">
        <v>0</v>
      </c>
      <c r="DJ445" s="44">
        <v>0</v>
      </c>
      <c r="DK445" s="44">
        <v>0</v>
      </c>
      <c r="DL445" s="44">
        <v>0</v>
      </c>
      <c r="DM445" s="44">
        <v>0</v>
      </c>
      <c r="DN445" s="44">
        <v>0</v>
      </c>
      <c r="DO445" s="44">
        <v>0</v>
      </c>
      <c r="DP445" s="44">
        <v>0</v>
      </c>
      <c r="DQ445" s="44">
        <v>0</v>
      </c>
      <c r="DR445" s="44">
        <v>0</v>
      </c>
      <c r="DS445" s="44">
        <v>0</v>
      </c>
      <c r="DT445" s="44">
        <v>0</v>
      </c>
      <c r="DU445" s="44">
        <v>0</v>
      </c>
      <c r="DV445" s="44">
        <v>23.024467506271815</v>
      </c>
      <c r="DW445" s="44">
        <v>0</v>
      </c>
      <c r="DX445" s="44">
        <v>0</v>
      </c>
      <c r="DY445" s="44">
        <v>0</v>
      </c>
      <c r="DZ445" s="44">
        <v>0</v>
      </c>
      <c r="EA445" s="44">
        <v>0</v>
      </c>
      <c r="EB445" s="44">
        <v>0</v>
      </c>
    </row>
    <row r="446" spans="2:132" x14ac:dyDescent="0.25">
      <c r="B446" s="41" t="s">
        <v>535</v>
      </c>
      <c r="C446" s="47" t="s">
        <v>101</v>
      </c>
      <c r="D446" s="46">
        <v>5</v>
      </c>
      <c r="E446" s="86" t="s">
        <v>52</v>
      </c>
      <c r="F446" s="43">
        <v>2669.05</v>
      </c>
      <c r="G446" s="43">
        <v>288.49953488372097</v>
      </c>
      <c r="H446" s="44">
        <v>288.49953488372097</v>
      </c>
      <c r="I446" s="44">
        <v>191.70459205343042</v>
      </c>
      <c r="J446" s="44">
        <v>191.70459205343042</v>
      </c>
      <c r="K446" s="44">
        <v>320.23448372093031</v>
      </c>
      <c r="L446" s="44">
        <v>320.23448372093031</v>
      </c>
      <c r="M446" s="44">
        <v>261.56690000000003</v>
      </c>
      <c r="N446" s="44">
        <v>1889.6874000000003</v>
      </c>
      <c r="O446" s="44">
        <v>301.60265000000004</v>
      </c>
      <c r="P446" s="44">
        <v>57.642207069767451</v>
      </c>
      <c r="Q446" s="44">
        <v>57.642207069767451</v>
      </c>
      <c r="R446" s="44">
        <v>38.302577492275397</v>
      </c>
      <c r="S446" s="44">
        <v>38.302577492275397</v>
      </c>
      <c r="T446" s="44">
        <v>179.33131088372099</v>
      </c>
      <c r="U446" s="44">
        <v>179.33131088372099</v>
      </c>
      <c r="V446" s="44">
        <v>119.16357442041236</v>
      </c>
      <c r="W446" s="44">
        <v>119.16357442041236</v>
      </c>
      <c r="X446" s="44">
        <v>70.451586418604663</v>
      </c>
      <c r="Y446" s="44">
        <v>70.451586418604663</v>
      </c>
      <c r="Z446" s="44">
        <v>46.814261379447707</v>
      </c>
      <c r="AA446" s="44">
        <v>46.814261379447707</v>
      </c>
      <c r="AB446" s="44">
        <v>6.8289634046886549</v>
      </c>
      <c r="AC446" s="44">
        <v>15.857928139459222</v>
      </c>
      <c r="AD446" s="44">
        <v>6.4425378316960691</v>
      </c>
      <c r="AE446" s="44">
        <v>15.677077326169169</v>
      </c>
      <c r="AF446" s="44">
        <v>48.77312945919298</v>
      </c>
      <c r="AG446" s="44">
        <v>19.160872287540094</v>
      </c>
      <c r="AH446" s="44">
        <v>87.094874034273175</v>
      </c>
      <c r="AJ446" s="63" t="s">
        <v>63</v>
      </c>
      <c r="AK446" s="44">
        <v>0</v>
      </c>
      <c r="AL446" s="44">
        <v>0</v>
      </c>
      <c r="AM446" s="44">
        <v>301.60265000000004</v>
      </c>
      <c r="AN446" s="44">
        <v>301.60265000000004</v>
      </c>
      <c r="AO446" s="44">
        <v>0</v>
      </c>
      <c r="AP446" s="44">
        <v>0</v>
      </c>
      <c r="AQ446" s="44">
        <v>0</v>
      </c>
      <c r="AR446" s="44">
        <v>0</v>
      </c>
      <c r="AS446" s="44">
        <v>0</v>
      </c>
      <c r="AT446" s="44">
        <v>0</v>
      </c>
      <c r="AU446" s="44">
        <v>0</v>
      </c>
      <c r="AV446" s="44">
        <v>0</v>
      </c>
      <c r="AW446" s="44">
        <v>0</v>
      </c>
      <c r="AX446" s="44">
        <v>0</v>
      </c>
      <c r="AY446" s="44">
        <v>70.451586418604663</v>
      </c>
      <c r="AZ446" s="44">
        <v>0</v>
      </c>
      <c r="BA446" s="44">
        <v>0</v>
      </c>
      <c r="BB446" s="44">
        <v>0</v>
      </c>
      <c r="BC446" s="44">
        <v>70.451586418604663</v>
      </c>
      <c r="BD446" s="44">
        <v>70.451586418604663</v>
      </c>
      <c r="BE446" s="44">
        <v>0</v>
      </c>
      <c r="BF446" s="44">
        <v>0</v>
      </c>
      <c r="BG446" s="44">
        <v>0</v>
      </c>
      <c r="BH446" s="44">
        <v>70.451586418604663</v>
      </c>
      <c r="BI446" s="44">
        <v>46.814261379447707</v>
      </c>
      <c r="BJ446" s="44">
        <v>0</v>
      </c>
      <c r="BK446" s="44">
        <v>0</v>
      </c>
      <c r="BL446" s="44">
        <v>0</v>
      </c>
      <c r="BM446" s="44">
        <v>46.814261379447707</v>
      </c>
      <c r="BN446" s="44">
        <v>6.4425378316960691</v>
      </c>
      <c r="BO446" s="44">
        <v>19.160872287540094</v>
      </c>
      <c r="BP446" s="44">
        <v>0</v>
      </c>
      <c r="BQ446" s="44">
        <v>0</v>
      </c>
      <c r="BR446" s="44">
        <v>0</v>
      </c>
      <c r="BS446" s="44">
        <v>19.160872287540094</v>
      </c>
      <c r="BT446" s="64">
        <v>2019</v>
      </c>
      <c r="BU446" s="44">
        <v>0</v>
      </c>
      <c r="BV446" s="44">
        <v>0</v>
      </c>
      <c r="BW446" s="44">
        <v>0</v>
      </c>
      <c r="BX446" s="44">
        <v>301.60265000000004</v>
      </c>
      <c r="BY446" s="44">
        <v>0</v>
      </c>
      <c r="BZ446" s="44">
        <v>0</v>
      </c>
      <c r="CA446" s="44">
        <v>0</v>
      </c>
      <c r="CB446" s="44">
        <v>0</v>
      </c>
      <c r="CC446" s="44">
        <v>0</v>
      </c>
      <c r="CD446" s="44">
        <v>0</v>
      </c>
      <c r="CE446" s="44">
        <v>0</v>
      </c>
      <c r="CF446" s="44">
        <v>0</v>
      </c>
      <c r="CG446" s="44">
        <v>0</v>
      </c>
      <c r="CH446" s="44">
        <v>70.451586418604663</v>
      </c>
      <c r="CI446" s="44">
        <v>0</v>
      </c>
      <c r="CJ446" s="44">
        <v>0</v>
      </c>
      <c r="CK446" s="44">
        <v>0</v>
      </c>
      <c r="CL446" s="44">
        <v>0</v>
      </c>
      <c r="CM446" s="44">
        <v>0</v>
      </c>
      <c r="CN446" s="44">
        <v>0</v>
      </c>
      <c r="CO446" s="44">
        <v>0</v>
      </c>
      <c r="CP446" s="44">
        <v>0</v>
      </c>
      <c r="CQ446" s="44">
        <v>0</v>
      </c>
      <c r="CR446" s="44">
        <v>0</v>
      </c>
      <c r="CS446" s="44">
        <v>0</v>
      </c>
      <c r="CT446" s="44">
        <v>0</v>
      </c>
      <c r="CU446" s="44">
        <v>0</v>
      </c>
      <c r="CV446" s="44">
        <v>0</v>
      </c>
      <c r="CW446" s="44">
        <v>0</v>
      </c>
      <c r="CX446" s="44">
        <v>0</v>
      </c>
      <c r="CY446" s="44">
        <v>0</v>
      </c>
      <c r="CZ446" s="44">
        <v>0</v>
      </c>
      <c r="DA446" s="44">
        <v>0</v>
      </c>
      <c r="DB446" s="44">
        <v>0</v>
      </c>
      <c r="DC446" s="44">
        <v>0</v>
      </c>
      <c r="DD446" s="44">
        <v>0</v>
      </c>
      <c r="DE446" s="44">
        <v>0</v>
      </c>
      <c r="DF446" s="44">
        <v>0</v>
      </c>
      <c r="DG446" s="44">
        <v>0</v>
      </c>
      <c r="DH446" s="44">
        <v>0</v>
      </c>
      <c r="DI446" s="44">
        <v>0</v>
      </c>
      <c r="DJ446" s="44">
        <v>0</v>
      </c>
      <c r="DK446" s="44">
        <v>0</v>
      </c>
      <c r="DL446" s="44">
        <v>0</v>
      </c>
      <c r="DM446" s="44">
        <v>0</v>
      </c>
      <c r="DN446" s="44">
        <v>0</v>
      </c>
      <c r="DO446" s="44">
        <v>0</v>
      </c>
      <c r="DP446" s="44">
        <v>0</v>
      </c>
      <c r="DQ446" s="44">
        <v>0</v>
      </c>
      <c r="DR446" s="44">
        <v>0</v>
      </c>
      <c r="DS446" s="44">
        <v>0</v>
      </c>
      <c r="DT446" s="44">
        <v>0</v>
      </c>
      <c r="DU446" s="44">
        <v>0</v>
      </c>
      <c r="DV446" s="44">
        <v>19.160872287540094</v>
      </c>
      <c r="DW446" s="44">
        <v>0</v>
      </c>
      <c r="DX446" s="44">
        <v>0</v>
      </c>
      <c r="DY446" s="44">
        <v>0</v>
      </c>
      <c r="DZ446" s="44">
        <v>0</v>
      </c>
      <c r="EA446" s="44">
        <v>0</v>
      </c>
      <c r="EB446" s="44">
        <v>0</v>
      </c>
    </row>
    <row r="447" spans="2:132" x14ac:dyDescent="0.25">
      <c r="B447" s="41" t="s">
        <v>536</v>
      </c>
      <c r="C447" s="47" t="s">
        <v>101</v>
      </c>
      <c r="D447" s="46">
        <v>5</v>
      </c>
      <c r="E447" s="86" t="s">
        <v>52</v>
      </c>
      <c r="F447" s="43">
        <v>2663.8</v>
      </c>
      <c r="G447" s="43">
        <v>540.80694186046503</v>
      </c>
      <c r="H447" s="44">
        <v>540.80694186046503</v>
      </c>
      <c r="I447" s="44">
        <v>359.35993522765898</v>
      </c>
      <c r="J447" s="44">
        <v>359.35993522765898</v>
      </c>
      <c r="K447" s="44">
        <v>557.03115011627904</v>
      </c>
      <c r="L447" s="44">
        <v>557.03115011627904</v>
      </c>
      <c r="M447" s="44">
        <v>261.05240000000003</v>
      </c>
      <c r="N447" s="44">
        <v>1885.9704000000002</v>
      </c>
      <c r="O447" s="44">
        <v>301.00940000000003</v>
      </c>
      <c r="P447" s="44">
        <v>111.40623002325582</v>
      </c>
      <c r="Q447" s="44">
        <v>111.40623002325582</v>
      </c>
      <c r="R447" s="44">
        <v>74.028146656897761</v>
      </c>
      <c r="S447" s="44">
        <v>74.028146656897761</v>
      </c>
      <c r="T447" s="44">
        <v>334.21869006976743</v>
      </c>
      <c r="U447" s="44">
        <v>334.21869006976743</v>
      </c>
      <c r="V447" s="44">
        <v>222.08443997069327</v>
      </c>
      <c r="W447" s="44">
        <v>222.08443997069327</v>
      </c>
      <c r="X447" s="44">
        <v>139.25778752906976</v>
      </c>
      <c r="Y447" s="44">
        <v>139.25778752906976</v>
      </c>
      <c r="Z447" s="44">
        <v>92.53518332112219</v>
      </c>
      <c r="AA447" s="44">
        <v>92.53518332112219</v>
      </c>
      <c r="AB447" s="44">
        <v>3.5263938351707447</v>
      </c>
      <c r="AC447" s="44">
        <v>8.4921320928601602</v>
      </c>
      <c r="AD447" s="44">
        <v>3.2529183948921974</v>
      </c>
      <c r="AE447" s="44">
        <v>30.299396422792398</v>
      </c>
      <c r="AF447" s="44">
        <v>90.898189268377195</v>
      </c>
      <c r="AG447" s="44">
        <v>37.874245528490498</v>
      </c>
      <c r="AH447" s="44">
        <v>151.49698211396199</v>
      </c>
      <c r="AJ447" s="63" t="s">
        <v>63</v>
      </c>
      <c r="AK447" s="44">
        <v>0</v>
      </c>
      <c r="AL447" s="44">
        <v>0</v>
      </c>
      <c r="AM447" s="44">
        <v>301.00940000000003</v>
      </c>
      <c r="AN447" s="44">
        <v>301.00940000000003</v>
      </c>
      <c r="AO447" s="44">
        <v>0</v>
      </c>
      <c r="AP447" s="44">
        <v>0</v>
      </c>
      <c r="AQ447" s="44">
        <v>0</v>
      </c>
      <c r="AR447" s="44">
        <v>0</v>
      </c>
      <c r="AS447" s="44">
        <v>0</v>
      </c>
      <c r="AT447" s="44">
        <v>0</v>
      </c>
      <c r="AU447" s="44">
        <v>0</v>
      </c>
      <c r="AV447" s="44">
        <v>0</v>
      </c>
      <c r="AW447" s="44">
        <v>0</v>
      </c>
      <c r="AX447" s="44">
        <v>0</v>
      </c>
      <c r="AY447" s="44">
        <v>139.25778752906976</v>
      </c>
      <c r="AZ447" s="44">
        <v>0</v>
      </c>
      <c r="BA447" s="44">
        <v>0</v>
      </c>
      <c r="BB447" s="44">
        <v>0</v>
      </c>
      <c r="BC447" s="44">
        <v>139.25778752906976</v>
      </c>
      <c r="BD447" s="44">
        <v>139.25778752906976</v>
      </c>
      <c r="BE447" s="44">
        <v>0</v>
      </c>
      <c r="BF447" s="44">
        <v>0</v>
      </c>
      <c r="BG447" s="44">
        <v>0</v>
      </c>
      <c r="BH447" s="44">
        <v>139.25778752906976</v>
      </c>
      <c r="BI447" s="44">
        <v>92.53518332112219</v>
      </c>
      <c r="BJ447" s="44">
        <v>0</v>
      </c>
      <c r="BK447" s="44">
        <v>0</v>
      </c>
      <c r="BL447" s="44">
        <v>0</v>
      </c>
      <c r="BM447" s="44">
        <v>92.53518332112219</v>
      </c>
      <c r="BN447" s="44">
        <v>3.2529183948921974</v>
      </c>
      <c r="BO447" s="44">
        <v>37.874245528490498</v>
      </c>
      <c r="BP447" s="44">
        <v>0</v>
      </c>
      <c r="BQ447" s="44">
        <v>0</v>
      </c>
      <c r="BR447" s="44">
        <v>0</v>
      </c>
      <c r="BS447" s="44">
        <v>37.874245528490498</v>
      </c>
      <c r="BT447" s="64">
        <v>2019</v>
      </c>
      <c r="BU447" s="44">
        <v>0</v>
      </c>
      <c r="BV447" s="44">
        <v>0</v>
      </c>
      <c r="BW447" s="44">
        <v>0</v>
      </c>
      <c r="BX447" s="44">
        <v>301.00940000000003</v>
      </c>
      <c r="BY447" s="44">
        <v>0</v>
      </c>
      <c r="BZ447" s="44">
        <v>0</v>
      </c>
      <c r="CA447" s="44">
        <v>0</v>
      </c>
      <c r="CB447" s="44">
        <v>0</v>
      </c>
      <c r="CC447" s="44">
        <v>0</v>
      </c>
      <c r="CD447" s="44">
        <v>0</v>
      </c>
      <c r="CE447" s="44">
        <v>0</v>
      </c>
      <c r="CF447" s="44">
        <v>0</v>
      </c>
      <c r="CG447" s="44">
        <v>0</v>
      </c>
      <c r="CH447" s="44">
        <v>139.25778752906976</v>
      </c>
      <c r="CI447" s="44">
        <v>0</v>
      </c>
      <c r="CJ447" s="44">
        <v>0</v>
      </c>
      <c r="CK447" s="44">
        <v>0</v>
      </c>
      <c r="CL447" s="44">
        <v>0</v>
      </c>
      <c r="CM447" s="44">
        <v>0</v>
      </c>
      <c r="CN447" s="44">
        <v>0</v>
      </c>
      <c r="CO447" s="44">
        <v>0</v>
      </c>
      <c r="CP447" s="44">
        <v>0</v>
      </c>
      <c r="CQ447" s="44">
        <v>0</v>
      </c>
      <c r="CR447" s="44">
        <v>0</v>
      </c>
      <c r="CS447" s="44">
        <v>0</v>
      </c>
      <c r="CT447" s="44">
        <v>0</v>
      </c>
      <c r="CU447" s="44">
        <v>0</v>
      </c>
      <c r="CV447" s="44">
        <v>0</v>
      </c>
      <c r="CW447" s="44">
        <v>0</v>
      </c>
      <c r="CX447" s="44">
        <v>0</v>
      </c>
      <c r="CY447" s="44">
        <v>0</v>
      </c>
      <c r="CZ447" s="44">
        <v>0</v>
      </c>
      <c r="DA447" s="44">
        <v>0</v>
      </c>
      <c r="DB447" s="44">
        <v>0</v>
      </c>
      <c r="DC447" s="44">
        <v>0</v>
      </c>
      <c r="DD447" s="44">
        <v>0</v>
      </c>
      <c r="DE447" s="44">
        <v>0</v>
      </c>
      <c r="DF447" s="44">
        <v>0</v>
      </c>
      <c r="DG447" s="44">
        <v>0</v>
      </c>
      <c r="DH447" s="44">
        <v>0</v>
      </c>
      <c r="DI447" s="44">
        <v>0</v>
      </c>
      <c r="DJ447" s="44">
        <v>0</v>
      </c>
      <c r="DK447" s="44">
        <v>0</v>
      </c>
      <c r="DL447" s="44">
        <v>0</v>
      </c>
      <c r="DM447" s="44">
        <v>0</v>
      </c>
      <c r="DN447" s="44">
        <v>0</v>
      </c>
      <c r="DO447" s="44">
        <v>0</v>
      </c>
      <c r="DP447" s="44">
        <v>0</v>
      </c>
      <c r="DQ447" s="44">
        <v>0</v>
      </c>
      <c r="DR447" s="44">
        <v>0</v>
      </c>
      <c r="DS447" s="44">
        <v>0</v>
      </c>
      <c r="DT447" s="44">
        <v>0</v>
      </c>
      <c r="DU447" s="44">
        <v>0</v>
      </c>
      <c r="DV447" s="44">
        <v>37.874245528490498</v>
      </c>
      <c r="DW447" s="44">
        <v>0</v>
      </c>
      <c r="DX447" s="44">
        <v>0</v>
      </c>
      <c r="DY447" s="44">
        <v>0</v>
      </c>
      <c r="DZ447" s="44">
        <v>0</v>
      </c>
      <c r="EA447" s="44">
        <v>0</v>
      </c>
      <c r="EB447" s="44">
        <v>0</v>
      </c>
    </row>
    <row r="448" spans="2:132" x14ac:dyDescent="0.25">
      <c r="B448" s="41" t="s">
        <v>537</v>
      </c>
      <c r="C448" s="47" t="s">
        <v>101</v>
      </c>
      <c r="D448" s="46">
        <v>5</v>
      </c>
      <c r="E448" s="86" t="s">
        <v>52</v>
      </c>
      <c r="F448" s="43">
        <v>1170.7</v>
      </c>
      <c r="G448" s="43">
        <v>217.29196511627907</v>
      </c>
      <c r="H448" s="44">
        <v>217.29196511627907</v>
      </c>
      <c r="I448" s="44">
        <v>144.38798851406747</v>
      </c>
      <c r="J448" s="44">
        <v>144.38798851406747</v>
      </c>
      <c r="K448" s="44">
        <v>223.81072406976745</v>
      </c>
      <c r="L448" s="44">
        <v>223.81072406976745</v>
      </c>
      <c r="M448" s="44">
        <v>114.7286</v>
      </c>
      <c r="N448" s="44">
        <v>828.85559999999998</v>
      </c>
      <c r="O448" s="44">
        <v>132.28910000000002</v>
      </c>
      <c r="P448" s="44">
        <v>40.285930332558138</v>
      </c>
      <c r="Q448" s="44">
        <v>40.285930332558138</v>
      </c>
      <c r="R448" s="44">
        <v>26.769533070508107</v>
      </c>
      <c r="S448" s="44">
        <v>26.769533070508107</v>
      </c>
      <c r="T448" s="44">
        <v>125.33400547906979</v>
      </c>
      <c r="U448" s="44">
        <v>125.33400547906979</v>
      </c>
      <c r="V448" s="44">
        <v>83.282991774914123</v>
      </c>
      <c r="W448" s="44">
        <v>83.282991774914123</v>
      </c>
      <c r="X448" s="44">
        <v>49.238359295348836</v>
      </c>
      <c r="Y448" s="44">
        <v>49.238359295348836</v>
      </c>
      <c r="Z448" s="44">
        <v>32.718318197287687</v>
      </c>
      <c r="AA448" s="44">
        <v>32.718318197287687</v>
      </c>
      <c r="AB448" s="44">
        <v>4.2857901069031366</v>
      </c>
      <c r="AC448" s="44">
        <v>9.9522793590330849</v>
      </c>
      <c r="AD448" s="44">
        <v>4.0432732270134419</v>
      </c>
      <c r="AE448" s="44">
        <v>10.956652721776601</v>
      </c>
      <c r="AF448" s="44">
        <v>34.087364023304985</v>
      </c>
      <c r="AG448" s="44">
        <v>13.391464437726956</v>
      </c>
      <c r="AH448" s="44">
        <v>60.870292898758898</v>
      </c>
      <c r="AJ448" s="63" t="s">
        <v>63</v>
      </c>
      <c r="AK448" s="44">
        <v>0</v>
      </c>
      <c r="AL448" s="44">
        <v>0</v>
      </c>
      <c r="AM448" s="44">
        <v>132.28910000000002</v>
      </c>
      <c r="AN448" s="44">
        <v>132.28910000000002</v>
      </c>
      <c r="AO448" s="44">
        <v>0</v>
      </c>
      <c r="AP448" s="44">
        <v>0</v>
      </c>
      <c r="AQ448" s="44">
        <v>0</v>
      </c>
      <c r="AR448" s="44">
        <v>0</v>
      </c>
      <c r="AS448" s="44">
        <v>0</v>
      </c>
      <c r="AT448" s="44">
        <v>0</v>
      </c>
      <c r="AU448" s="44">
        <v>0</v>
      </c>
      <c r="AV448" s="44">
        <v>0</v>
      </c>
      <c r="AW448" s="44">
        <v>0</v>
      </c>
      <c r="AX448" s="44">
        <v>0</v>
      </c>
      <c r="AY448" s="44">
        <v>49.238359295348836</v>
      </c>
      <c r="AZ448" s="44">
        <v>0</v>
      </c>
      <c r="BA448" s="44">
        <v>0</v>
      </c>
      <c r="BB448" s="44">
        <v>0</v>
      </c>
      <c r="BC448" s="44">
        <v>49.238359295348836</v>
      </c>
      <c r="BD448" s="44">
        <v>49.238359295348836</v>
      </c>
      <c r="BE448" s="44">
        <v>0</v>
      </c>
      <c r="BF448" s="44">
        <v>0</v>
      </c>
      <c r="BG448" s="44">
        <v>0</v>
      </c>
      <c r="BH448" s="44">
        <v>49.238359295348836</v>
      </c>
      <c r="BI448" s="44">
        <v>32.718318197287687</v>
      </c>
      <c r="BJ448" s="44">
        <v>0</v>
      </c>
      <c r="BK448" s="44">
        <v>0</v>
      </c>
      <c r="BL448" s="44">
        <v>0</v>
      </c>
      <c r="BM448" s="44">
        <v>32.718318197287687</v>
      </c>
      <c r="BN448" s="44">
        <v>4.0432732270134419</v>
      </c>
      <c r="BO448" s="44">
        <v>13.391464437726956</v>
      </c>
      <c r="BP448" s="44">
        <v>0</v>
      </c>
      <c r="BQ448" s="44">
        <v>0</v>
      </c>
      <c r="BR448" s="44">
        <v>0</v>
      </c>
      <c r="BS448" s="44">
        <v>13.391464437726956</v>
      </c>
      <c r="BT448" s="64">
        <v>2019</v>
      </c>
      <c r="BU448" s="44">
        <v>0</v>
      </c>
      <c r="BV448" s="44">
        <v>0</v>
      </c>
      <c r="BW448" s="44">
        <v>0</v>
      </c>
      <c r="BX448" s="44">
        <v>132.28910000000002</v>
      </c>
      <c r="BY448" s="44">
        <v>0</v>
      </c>
      <c r="BZ448" s="44">
        <v>0</v>
      </c>
      <c r="CA448" s="44">
        <v>0</v>
      </c>
      <c r="CB448" s="44">
        <v>0</v>
      </c>
      <c r="CC448" s="44">
        <v>0</v>
      </c>
      <c r="CD448" s="44">
        <v>0</v>
      </c>
      <c r="CE448" s="44">
        <v>0</v>
      </c>
      <c r="CF448" s="44">
        <v>0</v>
      </c>
      <c r="CG448" s="44">
        <v>0</v>
      </c>
      <c r="CH448" s="44">
        <v>49.238359295348836</v>
      </c>
      <c r="CI448" s="44">
        <v>0</v>
      </c>
      <c r="CJ448" s="44">
        <v>0</v>
      </c>
      <c r="CK448" s="44">
        <v>0</v>
      </c>
      <c r="CL448" s="44">
        <v>0</v>
      </c>
      <c r="CM448" s="44">
        <v>0</v>
      </c>
      <c r="CN448" s="44">
        <v>0</v>
      </c>
      <c r="CO448" s="44">
        <v>0</v>
      </c>
      <c r="CP448" s="44">
        <v>0</v>
      </c>
      <c r="CQ448" s="44">
        <v>0</v>
      </c>
      <c r="CR448" s="44">
        <v>0</v>
      </c>
      <c r="CS448" s="44">
        <v>0</v>
      </c>
      <c r="CT448" s="44">
        <v>0</v>
      </c>
      <c r="CU448" s="44">
        <v>0</v>
      </c>
      <c r="CV448" s="44">
        <v>0</v>
      </c>
      <c r="CW448" s="44">
        <v>0</v>
      </c>
      <c r="CX448" s="44">
        <v>0</v>
      </c>
      <c r="CY448" s="44">
        <v>0</v>
      </c>
      <c r="CZ448" s="44">
        <v>0</v>
      </c>
      <c r="DA448" s="44">
        <v>0</v>
      </c>
      <c r="DB448" s="44">
        <v>0</v>
      </c>
      <c r="DC448" s="44">
        <v>0</v>
      </c>
      <c r="DD448" s="44">
        <v>0</v>
      </c>
      <c r="DE448" s="44">
        <v>0</v>
      </c>
      <c r="DF448" s="44">
        <v>0</v>
      </c>
      <c r="DG448" s="44">
        <v>0</v>
      </c>
      <c r="DH448" s="44">
        <v>0</v>
      </c>
      <c r="DI448" s="44">
        <v>0</v>
      </c>
      <c r="DJ448" s="44">
        <v>0</v>
      </c>
      <c r="DK448" s="44">
        <v>0</v>
      </c>
      <c r="DL448" s="44">
        <v>0</v>
      </c>
      <c r="DM448" s="44">
        <v>0</v>
      </c>
      <c r="DN448" s="44">
        <v>0</v>
      </c>
      <c r="DO448" s="44">
        <v>0</v>
      </c>
      <c r="DP448" s="44">
        <v>0</v>
      </c>
      <c r="DQ448" s="44">
        <v>0</v>
      </c>
      <c r="DR448" s="44">
        <v>0</v>
      </c>
      <c r="DS448" s="44">
        <v>0</v>
      </c>
      <c r="DT448" s="44">
        <v>0</v>
      </c>
      <c r="DU448" s="44">
        <v>0</v>
      </c>
      <c r="DV448" s="44">
        <v>13.391464437726956</v>
      </c>
      <c r="DW448" s="44">
        <v>0</v>
      </c>
      <c r="DX448" s="44">
        <v>0</v>
      </c>
      <c r="DY448" s="44">
        <v>0</v>
      </c>
      <c r="DZ448" s="44">
        <v>0</v>
      </c>
      <c r="EA448" s="44">
        <v>0</v>
      </c>
      <c r="EB448" s="44">
        <v>0</v>
      </c>
    </row>
    <row r="449" spans="2:132" x14ac:dyDescent="0.25">
      <c r="B449" s="41" t="s">
        <v>538</v>
      </c>
      <c r="C449" s="47" t="s">
        <v>101</v>
      </c>
      <c r="D449" s="46">
        <v>5</v>
      </c>
      <c r="E449" s="86" t="s">
        <v>52</v>
      </c>
      <c r="F449" s="43">
        <v>2682.42</v>
      </c>
      <c r="G449" s="43">
        <v>327.92245348837207</v>
      </c>
      <c r="H449" s="44">
        <v>327.92245348837207</v>
      </c>
      <c r="I449" s="44">
        <v>217.90066384850726</v>
      </c>
      <c r="J449" s="44">
        <v>217.90066384850726</v>
      </c>
      <c r="K449" s="44">
        <v>363.99392337209304</v>
      </c>
      <c r="L449" s="44">
        <v>363.99392337209304</v>
      </c>
      <c r="M449" s="44">
        <v>262.87716000000006</v>
      </c>
      <c r="N449" s="44">
        <v>1899.15336</v>
      </c>
      <c r="O449" s="44">
        <v>303.11346000000003</v>
      </c>
      <c r="P449" s="44">
        <v>65.518906206976737</v>
      </c>
      <c r="Q449" s="44">
        <v>65.518906206976737</v>
      </c>
      <c r="R449" s="44">
        <v>43.536552636931745</v>
      </c>
      <c r="S449" s="44">
        <v>43.536552636931745</v>
      </c>
      <c r="T449" s="44">
        <v>203.83659708837212</v>
      </c>
      <c r="U449" s="44">
        <v>203.83659708837212</v>
      </c>
      <c r="V449" s="44">
        <v>135.44705264823213</v>
      </c>
      <c r="W449" s="44">
        <v>135.44705264823213</v>
      </c>
      <c r="X449" s="44">
        <v>80.078663141860474</v>
      </c>
      <c r="Y449" s="44">
        <v>80.078663141860474</v>
      </c>
      <c r="Z449" s="44">
        <v>53.211342111805479</v>
      </c>
      <c r="AA449" s="44">
        <v>53.211342111805479</v>
      </c>
      <c r="AB449" s="44">
        <v>6.0380793626963305</v>
      </c>
      <c r="AC449" s="44">
        <v>14.021370881596573</v>
      </c>
      <c r="AD449" s="44">
        <v>5.6964069683322496</v>
      </c>
      <c r="AE449" s="44">
        <v>17.819320444992517</v>
      </c>
      <c r="AF449" s="44">
        <v>55.437885828865625</v>
      </c>
      <c r="AG449" s="44">
        <v>21.77916943276864</v>
      </c>
      <c r="AH449" s="44">
        <v>98.996224694402898</v>
      </c>
      <c r="AJ449" s="63" t="s">
        <v>63</v>
      </c>
      <c r="AK449" s="44">
        <v>0</v>
      </c>
      <c r="AL449" s="44">
        <v>0</v>
      </c>
      <c r="AM449" s="44">
        <v>303.11346000000003</v>
      </c>
      <c r="AN449" s="44">
        <v>303.11346000000003</v>
      </c>
      <c r="AO449" s="44">
        <v>0</v>
      </c>
      <c r="AP449" s="44">
        <v>0</v>
      </c>
      <c r="AQ449" s="44">
        <v>0</v>
      </c>
      <c r="AR449" s="44">
        <v>0</v>
      </c>
      <c r="AS449" s="44">
        <v>0</v>
      </c>
      <c r="AT449" s="44">
        <v>0</v>
      </c>
      <c r="AU449" s="44">
        <v>0</v>
      </c>
      <c r="AV449" s="44">
        <v>0</v>
      </c>
      <c r="AW449" s="44">
        <v>0</v>
      </c>
      <c r="AX449" s="44">
        <v>0</v>
      </c>
      <c r="AY449" s="44">
        <v>80.078663141860474</v>
      </c>
      <c r="AZ449" s="44">
        <v>0</v>
      </c>
      <c r="BA449" s="44">
        <v>0</v>
      </c>
      <c r="BB449" s="44">
        <v>0</v>
      </c>
      <c r="BC449" s="44">
        <v>80.078663141860474</v>
      </c>
      <c r="BD449" s="44">
        <v>80.078663141860474</v>
      </c>
      <c r="BE449" s="44">
        <v>0</v>
      </c>
      <c r="BF449" s="44">
        <v>0</v>
      </c>
      <c r="BG449" s="44">
        <v>0</v>
      </c>
      <c r="BH449" s="44">
        <v>80.078663141860474</v>
      </c>
      <c r="BI449" s="44">
        <v>53.211342111805479</v>
      </c>
      <c r="BJ449" s="44">
        <v>0</v>
      </c>
      <c r="BK449" s="44">
        <v>0</v>
      </c>
      <c r="BL449" s="44">
        <v>0</v>
      </c>
      <c r="BM449" s="44">
        <v>53.211342111805479</v>
      </c>
      <c r="BN449" s="44">
        <v>5.6964069683322496</v>
      </c>
      <c r="BO449" s="44">
        <v>21.77916943276864</v>
      </c>
      <c r="BP449" s="44">
        <v>0</v>
      </c>
      <c r="BQ449" s="44">
        <v>0</v>
      </c>
      <c r="BR449" s="44">
        <v>0</v>
      </c>
      <c r="BS449" s="44">
        <v>21.77916943276864</v>
      </c>
      <c r="BT449" s="64">
        <v>2019</v>
      </c>
      <c r="BU449" s="44">
        <v>0</v>
      </c>
      <c r="BV449" s="44">
        <v>0</v>
      </c>
      <c r="BW449" s="44">
        <v>0</v>
      </c>
      <c r="BX449" s="44">
        <v>303.11346000000003</v>
      </c>
      <c r="BY449" s="44">
        <v>0</v>
      </c>
      <c r="BZ449" s="44">
        <v>0</v>
      </c>
      <c r="CA449" s="44">
        <v>0</v>
      </c>
      <c r="CB449" s="44">
        <v>0</v>
      </c>
      <c r="CC449" s="44">
        <v>0</v>
      </c>
      <c r="CD449" s="44">
        <v>0</v>
      </c>
      <c r="CE449" s="44">
        <v>0</v>
      </c>
      <c r="CF449" s="44">
        <v>0</v>
      </c>
      <c r="CG449" s="44">
        <v>0</v>
      </c>
      <c r="CH449" s="44">
        <v>80.078663141860474</v>
      </c>
      <c r="CI449" s="44">
        <v>0</v>
      </c>
      <c r="CJ449" s="44">
        <v>0</v>
      </c>
      <c r="CK449" s="44">
        <v>0</v>
      </c>
      <c r="CL449" s="44">
        <v>0</v>
      </c>
      <c r="CM449" s="44">
        <v>0</v>
      </c>
      <c r="CN449" s="44">
        <v>0</v>
      </c>
      <c r="CO449" s="44">
        <v>0</v>
      </c>
      <c r="CP449" s="44">
        <v>0</v>
      </c>
      <c r="CQ449" s="44">
        <v>0</v>
      </c>
      <c r="CR449" s="44">
        <v>0</v>
      </c>
      <c r="CS449" s="44">
        <v>0</v>
      </c>
      <c r="CT449" s="44">
        <v>0</v>
      </c>
      <c r="CU449" s="44">
        <v>0</v>
      </c>
      <c r="CV449" s="44">
        <v>0</v>
      </c>
      <c r="CW449" s="44">
        <v>0</v>
      </c>
      <c r="CX449" s="44">
        <v>0</v>
      </c>
      <c r="CY449" s="44">
        <v>0</v>
      </c>
      <c r="CZ449" s="44">
        <v>0</v>
      </c>
      <c r="DA449" s="44">
        <v>0</v>
      </c>
      <c r="DB449" s="44">
        <v>0</v>
      </c>
      <c r="DC449" s="44">
        <v>0</v>
      </c>
      <c r="DD449" s="44">
        <v>0</v>
      </c>
      <c r="DE449" s="44">
        <v>0</v>
      </c>
      <c r="DF449" s="44">
        <v>0</v>
      </c>
      <c r="DG449" s="44">
        <v>0</v>
      </c>
      <c r="DH449" s="44">
        <v>0</v>
      </c>
      <c r="DI449" s="44">
        <v>0</v>
      </c>
      <c r="DJ449" s="44">
        <v>0</v>
      </c>
      <c r="DK449" s="44">
        <v>0</v>
      </c>
      <c r="DL449" s="44">
        <v>0</v>
      </c>
      <c r="DM449" s="44">
        <v>0</v>
      </c>
      <c r="DN449" s="44">
        <v>0</v>
      </c>
      <c r="DO449" s="44">
        <v>0</v>
      </c>
      <c r="DP449" s="44">
        <v>0</v>
      </c>
      <c r="DQ449" s="44">
        <v>0</v>
      </c>
      <c r="DR449" s="44">
        <v>0</v>
      </c>
      <c r="DS449" s="44">
        <v>0</v>
      </c>
      <c r="DT449" s="44">
        <v>0</v>
      </c>
      <c r="DU449" s="44">
        <v>0</v>
      </c>
      <c r="DV449" s="44">
        <v>21.77916943276864</v>
      </c>
      <c r="DW449" s="44">
        <v>0</v>
      </c>
      <c r="DX449" s="44">
        <v>0</v>
      </c>
      <c r="DY449" s="44">
        <v>0</v>
      </c>
      <c r="DZ449" s="44">
        <v>0</v>
      </c>
      <c r="EA449" s="44">
        <v>0</v>
      </c>
      <c r="EB449" s="44">
        <v>0</v>
      </c>
    </row>
    <row r="450" spans="2:132" x14ac:dyDescent="0.25">
      <c r="B450" s="41" t="s">
        <v>539</v>
      </c>
      <c r="C450" s="47" t="s">
        <v>101</v>
      </c>
      <c r="D450" s="46">
        <v>5</v>
      </c>
      <c r="E450" s="86" t="s">
        <v>52</v>
      </c>
      <c r="F450" s="43">
        <v>5477.1</v>
      </c>
      <c r="G450" s="43">
        <v>1067.4031976744186</v>
      </c>
      <c r="H450" s="44">
        <v>1067.4031976744186</v>
      </c>
      <c r="I450" s="44">
        <v>709.27703453378388</v>
      </c>
      <c r="J450" s="44">
        <v>709.27703453378388</v>
      </c>
      <c r="K450" s="44">
        <v>1099.4252936046512</v>
      </c>
      <c r="L450" s="44">
        <v>1099.4252936046512</v>
      </c>
      <c r="M450" s="44">
        <v>492.93900000000008</v>
      </c>
      <c r="N450" s="44">
        <v>3625.8402000000001</v>
      </c>
      <c r="O450" s="44">
        <v>553.1871000000001</v>
      </c>
      <c r="P450" s="44">
        <v>197.89655284883722</v>
      </c>
      <c r="Q450" s="44">
        <v>197.89655284883722</v>
      </c>
      <c r="R450" s="44">
        <v>131.49996220256355</v>
      </c>
      <c r="S450" s="44">
        <v>131.49996220256355</v>
      </c>
      <c r="T450" s="44">
        <v>615.67816441860475</v>
      </c>
      <c r="U450" s="44">
        <v>615.67816441860475</v>
      </c>
      <c r="V450" s="44">
        <v>409.11099351908661</v>
      </c>
      <c r="W450" s="44">
        <v>409.11099351908661</v>
      </c>
      <c r="X450" s="44">
        <v>241.87356459302327</v>
      </c>
      <c r="Y450" s="44">
        <v>241.87356459302327</v>
      </c>
      <c r="Z450" s="44">
        <v>160.72217602535545</v>
      </c>
      <c r="AA450" s="44">
        <v>160.72217602535545</v>
      </c>
      <c r="AB450" s="44">
        <v>3.7485866287982126</v>
      </c>
      <c r="AC450" s="44">
        <v>8.8627298152300593</v>
      </c>
      <c r="AD450" s="44">
        <v>3.4418840864419953</v>
      </c>
      <c r="AE450" s="44">
        <v>53.822358984944763</v>
      </c>
      <c r="AF450" s="44">
        <v>167.4473390642726</v>
      </c>
      <c r="AG450" s="44">
        <v>65.78288320382137</v>
      </c>
      <c r="AH450" s="44">
        <v>299.01310547191531</v>
      </c>
      <c r="AJ450" s="63" t="s">
        <v>63</v>
      </c>
      <c r="AK450" s="44">
        <v>0</v>
      </c>
      <c r="AL450" s="44">
        <v>0</v>
      </c>
      <c r="AM450" s="44">
        <v>553.1871000000001</v>
      </c>
      <c r="AN450" s="44">
        <v>553.1871000000001</v>
      </c>
      <c r="AO450" s="44">
        <v>0</v>
      </c>
      <c r="AP450" s="44">
        <v>0</v>
      </c>
      <c r="AQ450" s="44">
        <v>0</v>
      </c>
      <c r="AR450" s="44">
        <v>0</v>
      </c>
      <c r="AS450" s="44">
        <v>0</v>
      </c>
      <c r="AT450" s="44">
        <v>0</v>
      </c>
      <c r="AU450" s="44">
        <v>0</v>
      </c>
      <c r="AV450" s="44">
        <v>0</v>
      </c>
      <c r="AW450" s="44">
        <v>0</v>
      </c>
      <c r="AX450" s="44">
        <v>0</v>
      </c>
      <c r="AY450" s="44">
        <v>241.87356459302327</v>
      </c>
      <c r="AZ450" s="44">
        <v>0</v>
      </c>
      <c r="BA450" s="44">
        <v>0</v>
      </c>
      <c r="BB450" s="44">
        <v>0</v>
      </c>
      <c r="BC450" s="44">
        <v>241.87356459302327</v>
      </c>
      <c r="BD450" s="44">
        <v>241.87356459302327</v>
      </c>
      <c r="BE450" s="44">
        <v>0</v>
      </c>
      <c r="BF450" s="44">
        <v>0</v>
      </c>
      <c r="BG450" s="44">
        <v>0</v>
      </c>
      <c r="BH450" s="44">
        <v>241.87356459302327</v>
      </c>
      <c r="BI450" s="44">
        <v>160.72217602535545</v>
      </c>
      <c r="BJ450" s="44">
        <v>0</v>
      </c>
      <c r="BK450" s="44">
        <v>0</v>
      </c>
      <c r="BL450" s="44">
        <v>0</v>
      </c>
      <c r="BM450" s="44">
        <v>160.72217602535545</v>
      </c>
      <c r="BN450" s="44">
        <v>3.4418840864419953</v>
      </c>
      <c r="BO450" s="44">
        <v>65.78288320382137</v>
      </c>
      <c r="BP450" s="44">
        <v>0</v>
      </c>
      <c r="BQ450" s="44">
        <v>0</v>
      </c>
      <c r="BR450" s="44">
        <v>0</v>
      </c>
      <c r="BS450" s="44">
        <v>65.78288320382137</v>
      </c>
      <c r="BT450" s="64">
        <v>2019</v>
      </c>
      <c r="BU450" s="44">
        <v>0</v>
      </c>
      <c r="BV450" s="44">
        <v>0</v>
      </c>
      <c r="BW450" s="44">
        <v>0</v>
      </c>
      <c r="BX450" s="44">
        <v>553.1871000000001</v>
      </c>
      <c r="BY450" s="44">
        <v>0</v>
      </c>
      <c r="BZ450" s="44">
        <v>0</v>
      </c>
      <c r="CA450" s="44">
        <v>0</v>
      </c>
      <c r="CB450" s="44">
        <v>0</v>
      </c>
      <c r="CC450" s="44">
        <v>0</v>
      </c>
      <c r="CD450" s="44">
        <v>0</v>
      </c>
      <c r="CE450" s="44">
        <v>0</v>
      </c>
      <c r="CF450" s="44">
        <v>0</v>
      </c>
      <c r="CG450" s="44">
        <v>0</v>
      </c>
      <c r="CH450" s="44">
        <v>241.87356459302327</v>
      </c>
      <c r="CI450" s="44">
        <v>0</v>
      </c>
      <c r="CJ450" s="44">
        <v>0</v>
      </c>
      <c r="CK450" s="44">
        <v>0</v>
      </c>
      <c r="CL450" s="44">
        <v>0</v>
      </c>
      <c r="CM450" s="44">
        <v>0</v>
      </c>
      <c r="CN450" s="44">
        <v>0</v>
      </c>
      <c r="CO450" s="44">
        <v>0</v>
      </c>
      <c r="CP450" s="44">
        <v>0</v>
      </c>
      <c r="CQ450" s="44">
        <v>0</v>
      </c>
      <c r="CR450" s="44">
        <v>0</v>
      </c>
      <c r="CS450" s="44">
        <v>0</v>
      </c>
      <c r="CT450" s="44">
        <v>0</v>
      </c>
      <c r="CU450" s="44">
        <v>0</v>
      </c>
      <c r="CV450" s="44">
        <v>0</v>
      </c>
      <c r="CW450" s="44">
        <v>0</v>
      </c>
      <c r="CX450" s="44">
        <v>0</v>
      </c>
      <c r="CY450" s="44">
        <v>0</v>
      </c>
      <c r="CZ450" s="44">
        <v>0</v>
      </c>
      <c r="DA450" s="44">
        <v>0</v>
      </c>
      <c r="DB450" s="44">
        <v>0</v>
      </c>
      <c r="DC450" s="44">
        <v>0</v>
      </c>
      <c r="DD450" s="44">
        <v>0</v>
      </c>
      <c r="DE450" s="44">
        <v>0</v>
      </c>
      <c r="DF450" s="44">
        <v>0</v>
      </c>
      <c r="DG450" s="44">
        <v>0</v>
      </c>
      <c r="DH450" s="44">
        <v>0</v>
      </c>
      <c r="DI450" s="44">
        <v>0</v>
      </c>
      <c r="DJ450" s="44">
        <v>0</v>
      </c>
      <c r="DK450" s="44">
        <v>0</v>
      </c>
      <c r="DL450" s="44">
        <v>0</v>
      </c>
      <c r="DM450" s="44">
        <v>0</v>
      </c>
      <c r="DN450" s="44">
        <v>0</v>
      </c>
      <c r="DO450" s="44">
        <v>0</v>
      </c>
      <c r="DP450" s="44">
        <v>0</v>
      </c>
      <c r="DQ450" s="44">
        <v>0</v>
      </c>
      <c r="DR450" s="44">
        <v>0</v>
      </c>
      <c r="DS450" s="44">
        <v>0</v>
      </c>
      <c r="DT450" s="44">
        <v>0</v>
      </c>
      <c r="DU450" s="44">
        <v>0</v>
      </c>
      <c r="DV450" s="44">
        <v>65.78288320382137</v>
      </c>
      <c r="DW450" s="44">
        <v>0</v>
      </c>
      <c r="DX450" s="44">
        <v>0</v>
      </c>
      <c r="DY450" s="44">
        <v>0</v>
      </c>
      <c r="DZ450" s="44">
        <v>0</v>
      </c>
      <c r="EA450" s="44">
        <v>0</v>
      </c>
      <c r="EB450" s="44">
        <v>0</v>
      </c>
    </row>
    <row r="451" spans="2:132" x14ac:dyDescent="0.25">
      <c r="B451" s="41" t="s">
        <v>540</v>
      </c>
      <c r="C451" s="47" t="s">
        <v>101</v>
      </c>
      <c r="D451" s="46">
        <v>5</v>
      </c>
      <c r="E451" s="86" t="s">
        <v>52</v>
      </c>
      <c r="F451" s="43">
        <v>2540.5500000000002</v>
      </c>
      <c r="G451" s="43">
        <v>521.63065116279063</v>
      </c>
      <c r="H451" s="44">
        <v>521.63065116279063</v>
      </c>
      <c r="I451" s="44">
        <v>346.6175126557219</v>
      </c>
      <c r="J451" s="44">
        <v>346.6175126557219</v>
      </c>
      <c r="K451" s="44">
        <v>537.27957069767433</v>
      </c>
      <c r="L451" s="44">
        <v>537.27957069767433</v>
      </c>
      <c r="M451" s="44">
        <v>248.97390000000001</v>
      </c>
      <c r="N451" s="44">
        <v>1798.7094000000002</v>
      </c>
      <c r="O451" s="44">
        <v>287.08215000000001</v>
      </c>
      <c r="P451" s="44">
        <v>107.45591413953487</v>
      </c>
      <c r="Q451" s="44">
        <v>107.45591413953487</v>
      </c>
      <c r="R451" s="44">
        <v>71.403207607078713</v>
      </c>
      <c r="S451" s="44">
        <v>71.403207607078713</v>
      </c>
      <c r="T451" s="44">
        <v>322.36774241860456</v>
      </c>
      <c r="U451" s="44">
        <v>322.36774241860456</v>
      </c>
      <c r="V451" s="44">
        <v>214.20962282123611</v>
      </c>
      <c r="W451" s="44">
        <v>214.20962282123611</v>
      </c>
      <c r="X451" s="44">
        <v>134.31989267441858</v>
      </c>
      <c r="Y451" s="44">
        <v>134.31989267441858</v>
      </c>
      <c r="Z451" s="44">
        <v>89.254009508848398</v>
      </c>
      <c r="AA451" s="44">
        <v>89.254009508848398</v>
      </c>
      <c r="AB451" s="44">
        <v>3.4868727658576146</v>
      </c>
      <c r="AC451" s="44">
        <v>8.3969589055346656</v>
      </c>
      <c r="AD451" s="44">
        <v>3.2164622248319219</v>
      </c>
      <c r="AE451" s="44">
        <v>29.22502035844547</v>
      </c>
      <c r="AF451" s="44">
        <v>87.675061075336401</v>
      </c>
      <c r="AG451" s="44">
        <v>36.531275448056832</v>
      </c>
      <c r="AH451" s="44">
        <v>146.12510179222733</v>
      </c>
      <c r="AJ451" s="63" t="s">
        <v>63</v>
      </c>
      <c r="AK451" s="44">
        <v>0</v>
      </c>
      <c r="AL451" s="44">
        <v>0</v>
      </c>
      <c r="AM451" s="44">
        <v>287.08215000000001</v>
      </c>
      <c r="AN451" s="44">
        <v>287.08215000000001</v>
      </c>
      <c r="AO451" s="44">
        <v>0</v>
      </c>
      <c r="AP451" s="44">
        <v>0</v>
      </c>
      <c r="AQ451" s="44">
        <v>0</v>
      </c>
      <c r="AR451" s="44">
        <v>0</v>
      </c>
      <c r="AS451" s="44">
        <v>0</v>
      </c>
      <c r="AT451" s="44">
        <v>0</v>
      </c>
      <c r="AU451" s="44">
        <v>0</v>
      </c>
      <c r="AV451" s="44">
        <v>0</v>
      </c>
      <c r="AW451" s="44">
        <v>0</v>
      </c>
      <c r="AX451" s="44">
        <v>0</v>
      </c>
      <c r="AY451" s="44">
        <v>134.31989267441858</v>
      </c>
      <c r="AZ451" s="44">
        <v>0</v>
      </c>
      <c r="BA451" s="44">
        <v>0</v>
      </c>
      <c r="BB451" s="44">
        <v>0</v>
      </c>
      <c r="BC451" s="44">
        <v>134.31989267441858</v>
      </c>
      <c r="BD451" s="44">
        <v>134.31989267441858</v>
      </c>
      <c r="BE451" s="44">
        <v>0</v>
      </c>
      <c r="BF451" s="44">
        <v>0</v>
      </c>
      <c r="BG451" s="44">
        <v>0</v>
      </c>
      <c r="BH451" s="44">
        <v>134.31989267441858</v>
      </c>
      <c r="BI451" s="44">
        <v>89.254009508848398</v>
      </c>
      <c r="BJ451" s="44">
        <v>0</v>
      </c>
      <c r="BK451" s="44">
        <v>0</v>
      </c>
      <c r="BL451" s="44">
        <v>0</v>
      </c>
      <c r="BM451" s="44">
        <v>89.254009508848398</v>
      </c>
      <c r="BN451" s="44">
        <v>3.2164622248319219</v>
      </c>
      <c r="BO451" s="44">
        <v>36.531275448056832</v>
      </c>
      <c r="BP451" s="44">
        <v>0</v>
      </c>
      <c r="BQ451" s="44">
        <v>0</v>
      </c>
      <c r="BR451" s="44">
        <v>0</v>
      </c>
      <c r="BS451" s="44">
        <v>36.531275448056832</v>
      </c>
      <c r="BT451" s="64">
        <v>2019</v>
      </c>
      <c r="BU451" s="44">
        <v>0</v>
      </c>
      <c r="BV451" s="44">
        <v>0</v>
      </c>
      <c r="BW451" s="44">
        <v>0</v>
      </c>
      <c r="BX451" s="44">
        <v>287.08215000000001</v>
      </c>
      <c r="BY451" s="44">
        <v>0</v>
      </c>
      <c r="BZ451" s="44">
        <v>0</v>
      </c>
      <c r="CA451" s="44">
        <v>0</v>
      </c>
      <c r="CB451" s="44">
        <v>0</v>
      </c>
      <c r="CC451" s="44">
        <v>0</v>
      </c>
      <c r="CD451" s="44">
        <v>0</v>
      </c>
      <c r="CE451" s="44">
        <v>0</v>
      </c>
      <c r="CF451" s="44">
        <v>0</v>
      </c>
      <c r="CG451" s="44">
        <v>0</v>
      </c>
      <c r="CH451" s="44">
        <v>134.31989267441858</v>
      </c>
      <c r="CI451" s="44">
        <v>0</v>
      </c>
      <c r="CJ451" s="44">
        <v>0</v>
      </c>
      <c r="CK451" s="44">
        <v>0</v>
      </c>
      <c r="CL451" s="44">
        <v>0</v>
      </c>
      <c r="CM451" s="44">
        <v>0</v>
      </c>
      <c r="CN451" s="44">
        <v>0</v>
      </c>
      <c r="CO451" s="44">
        <v>0</v>
      </c>
      <c r="CP451" s="44">
        <v>0</v>
      </c>
      <c r="CQ451" s="44">
        <v>0</v>
      </c>
      <c r="CR451" s="44">
        <v>0</v>
      </c>
      <c r="CS451" s="44">
        <v>0</v>
      </c>
      <c r="CT451" s="44">
        <v>0</v>
      </c>
      <c r="CU451" s="44">
        <v>0</v>
      </c>
      <c r="CV451" s="44">
        <v>0</v>
      </c>
      <c r="CW451" s="44">
        <v>0</v>
      </c>
      <c r="CX451" s="44">
        <v>0</v>
      </c>
      <c r="CY451" s="44">
        <v>0</v>
      </c>
      <c r="CZ451" s="44">
        <v>0</v>
      </c>
      <c r="DA451" s="44">
        <v>0</v>
      </c>
      <c r="DB451" s="44">
        <v>0</v>
      </c>
      <c r="DC451" s="44">
        <v>0</v>
      </c>
      <c r="DD451" s="44">
        <v>0</v>
      </c>
      <c r="DE451" s="44">
        <v>0</v>
      </c>
      <c r="DF451" s="44">
        <v>0</v>
      </c>
      <c r="DG451" s="44">
        <v>0</v>
      </c>
      <c r="DH451" s="44">
        <v>0</v>
      </c>
      <c r="DI451" s="44">
        <v>0</v>
      </c>
      <c r="DJ451" s="44">
        <v>0</v>
      </c>
      <c r="DK451" s="44">
        <v>0</v>
      </c>
      <c r="DL451" s="44">
        <v>0</v>
      </c>
      <c r="DM451" s="44">
        <v>0</v>
      </c>
      <c r="DN451" s="44">
        <v>0</v>
      </c>
      <c r="DO451" s="44">
        <v>0</v>
      </c>
      <c r="DP451" s="44">
        <v>0</v>
      </c>
      <c r="DQ451" s="44">
        <v>0</v>
      </c>
      <c r="DR451" s="44">
        <v>0</v>
      </c>
      <c r="DS451" s="44">
        <v>0</v>
      </c>
      <c r="DT451" s="44">
        <v>0</v>
      </c>
      <c r="DU451" s="44">
        <v>0</v>
      </c>
      <c r="DV451" s="44">
        <v>36.531275448056832</v>
      </c>
      <c r="DW451" s="44">
        <v>0</v>
      </c>
      <c r="DX451" s="44">
        <v>0</v>
      </c>
      <c r="DY451" s="44">
        <v>0</v>
      </c>
      <c r="DZ451" s="44">
        <v>0</v>
      </c>
      <c r="EA451" s="44">
        <v>0</v>
      </c>
      <c r="EB451" s="44">
        <v>0</v>
      </c>
    </row>
    <row r="452" spans="2:132" x14ac:dyDescent="0.25">
      <c r="B452" s="41" t="s">
        <v>541</v>
      </c>
      <c r="C452" s="47" t="s">
        <v>101</v>
      </c>
      <c r="D452" s="46">
        <v>5</v>
      </c>
      <c r="E452" s="86" t="s">
        <v>52</v>
      </c>
      <c r="F452" s="43">
        <v>2544.58</v>
      </c>
      <c r="G452" s="43">
        <v>510.67049999999995</v>
      </c>
      <c r="H452" s="44">
        <v>510.67049999999995</v>
      </c>
      <c r="I452" s="44">
        <v>339.33461943250211</v>
      </c>
      <c r="J452" s="44">
        <v>339.33461943250211</v>
      </c>
      <c r="K452" s="44">
        <v>525.99061499999993</v>
      </c>
      <c r="L452" s="44">
        <v>525.99061499999993</v>
      </c>
      <c r="M452" s="44">
        <v>249.36884000000001</v>
      </c>
      <c r="N452" s="44">
        <v>1801.5626399999999</v>
      </c>
      <c r="O452" s="44">
        <v>287.53753999999998</v>
      </c>
      <c r="P452" s="44">
        <v>105.198123</v>
      </c>
      <c r="Q452" s="44">
        <v>105.198123</v>
      </c>
      <c r="R452" s="44">
        <v>69.902931603095439</v>
      </c>
      <c r="S452" s="44">
        <v>69.902931603095439</v>
      </c>
      <c r="T452" s="44">
        <v>315.59436899999997</v>
      </c>
      <c r="U452" s="44">
        <v>315.59436899999997</v>
      </c>
      <c r="V452" s="44">
        <v>209.7087948092863</v>
      </c>
      <c r="W452" s="44">
        <v>209.7087948092863</v>
      </c>
      <c r="X452" s="44">
        <v>131.49765374999998</v>
      </c>
      <c r="Y452" s="44">
        <v>131.49765374999998</v>
      </c>
      <c r="Z452" s="44">
        <v>87.378664503869288</v>
      </c>
      <c r="AA452" s="44">
        <v>87.378664503869288</v>
      </c>
      <c r="AB452" s="44">
        <v>3.5673588257485536</v>
      </c>
      <c r="AC452" s="44">
        <v>8.5907824783332511</v>
      </c>
      <c r="AD452" s="44">
        <v>3.2907065086496865</v>
      </c>
      <c r="AE452" s="44">
        <v>28.610963956372128</v>
      </c>
      <c r="AF452" s="44">
        <v>85.832891869116381</v>
      </c>
      <c r="AG452" s="44">
        <v>35.763704945465157</v>
      </c>
      <c r="AH452" s="44">
        <v>143.05481978186063</v>
      </c>
      <c r="AJ452" s="63" t="s">
        <v>63</v>
      </c>
      <c r="AK452" s="44">
        <v>0</v>
      </c>
      <c r="AL452" s="44">
        <v>0</v>
      </c>
      <c r="AM452" s="44">
        <v>287.53753999999998</v>
      </c>
      <c r="AN452" s="44">
        <v>287.53753999999998</v>
      </c>
      <c r="AO452" s="44">
        <v>0</v>
      </c>
      <c r="AP452" s="44">
        <v>0</v>
      </c>
      <c r="AQ452" s="44">
        <v>0</v>
      </c>
      <c r="AR452" s="44">
        <v>0</v>
      </c>
      <c r="AS452" s="44">
        <v>0</v>
      </c>
      <c r="AT452" s="44">
        <v>0</v>
      </c>
      <c r="AU452" s="44">
        <v>0</v>
      </c>
      <c r="AV452" s="44">
        <v>0</v>
      </c>
      <c r="AW452" s="44">
        <v>0</v>
      </c>
      <c r="AX452" s="44">
        <v>0</v>
      </c>
      <c r="AY452" s="44">
        <v>131.49765374999998</v>
      </c>
      <c r="AZ452" s="44">
        <v>0</v>
      </c>
      <c r="BA452" s="44">
        <v>0</v>
      </c>
      <c r="BB452" s="44">
        <v>0</v>
      </c>
      <c r="BC452" s="44">
        <v>131.49765374999998</v>
      </c>
      <c r="BD452" s="44">
        <v>131.49765374999998</v>
      </c>
      <c r="BE452" s="44">
        <v>0</v>
      </c>
      <c r="BF452" s="44">
        <v>0</v>
      </c>
      <c r="BG452" s="44">
        <v>0</v>
      </c>
      <c r="BH452" s="44">
        <v>131.49765374999998</v>
      </c>
      <c r="BI452" s="44">
        <v>87.378664503869288</v>
      </c>
      <c r="BJ452" s="44">
        <v>0</v>
      </c>
      <c r="BK452" s="44">
        <v>0</v>
      </c>
      <c r="BL452" s="44">
        <v>0</v>
      </c>
      <c r="BM452" s="44">
        <v>87.378664503869288</v>
      </c>
      <c r="BN452" s="44">
        <v>3.2907065086496865</v>
      </c>
      <c r="BO452" s="44">
        <v>35.763704945465157</v>
      </c>
      <c r="BP452" s="44">
        <v>0</v>
      </c>
      <c r="BQ452" s="44">
        <v>0</v>
      </c>
      <c r="BR452" s="44">
        <v>0</v>
      </c>
      <c r="BS452" s="44">
        <v>35.763704945465157</v>
      </c>
      <c r="BT452" s="64">
        <v>2019</v>
      </c>
      <c r="BU452" s="44">
        <v>0</v>
      </c>
      <c r="BV452" s="44">
        <v>0</v>
      </c>
      <c r="BW452" s="44">
        <v>0</v>
      </c>
      <c r="BX452" s="44">
        <v>287.53753999999998</v>
      </c>
      <c r="BY452" s="44">
        <v>0</v>
      </c>
      <c r="BZ452" s="44">
        <v>0</v>
      </c>
      <c r="CA452" s="44">
        <v>0</v>
      </c>
      <c r="CB452" s="44">
        <v>0</v>
      </c>
      <c r="CC452" s="44">
        <v>0</v>
      </c>
      <c r="CD452" s="44">
        <v>0</v>
      </c>
      <c r="CE452" s="44">
        <v>0</v>
      </c>
      <c r="CF452" s="44">
        <v>0</v>
      </c>
      <c r="CG452" s="44">
        <v>0</v>
      </c>
      <c r="CH452" s="44">
        <v>131.49765374999998</v>
      </c>
      <c r="CI452" s="44">
        <v>0</v>
      </c>
      <c r="CJ452" s="44">
        <v>0</v>
      </c>
      <c r="CK452" s="44">
        <v>0</v>
      </c>
      <c r="CL452" s="44">
        <v>0</v>
      </c>
      <c r="CM452" s="44">
        <v>0</v>
      </c>
      <c r="CN452" s="44">
        <v>0</v>
      </c>
      <c r="CO452" s="44">
        <v>0</v>
      </c>
      <c r="CP452" s="44">
        <v>0</v>
      </c>
      <c r="CQ452" s="44">
        <v>0</v>
      </c>
      <c r="CR452" s="44">
        <v>0</v>
      </c>
      <c r="CS452" s="44">
        <v>0</v>
      </c>
      <c r="CT452" s="44">
        <v>0</v>
      </c>
      <c r="CU452" s="44">
        <v>0</v>
      </c>
      <c r="CV452" s="44">
        <v>0</v>
      </c>
      <c r="CW452" s="44">
        <v>0</v>
      </c>
      <c r="CX452" s="44">
        <v>0</v>
      </c>
      <c r="CY452" s="44">
        <v>0</v>
      </c>
      <c r="CZ452" s="44">
        <v>0</v>
      </c>
      <c r="DA452" s="44">
        <v>0</v>
      </c>
      <c r="DB452" s="44">
        <v>0</v>
      </c>
      <c r="DC452" s="44">
        <v>0</v>
      </c>
      <c r="DD452" s="44">
        <v>0</v>
      </c>
      <c r="DE452" s="44">
        <v>0</v>
      </c>
      <c r="DF452" s="44">
        <v>0</v>
      </c>
      <c r="DG452" s="44">
        <v>0</v>
      </c>
      <c r="DH452" s="44">
        <v>0</v>
      </c>
      <c r="DI452" s="44">
        <v>0</v>
      </c>
      <c r="DJ452" s="44">
        <v>0</v>
      </c>
      <c r="DK452" s="44">
        <v>0</v>
      </c>
      <c r="DL452" s="44">
        <v>0</v>
      </c>
      <c r="DM452" s="44">
        <v>0</v>
      </c>
      <c r="DN452" s="44">
        <v>0</v>
      </c>
      <c r="DO452" s="44">
        <v>0</v>
      </c>
      <c r="DP452" s="44">
        <v>0</v>
      </c>
      <c r="DQ452" s="44">
        <v>0</v>
      </c>
      <c r="DR452" s="44">
        <v>0</v>
      </c>
      <c r="DS452" s="44">
        <v>0</v>
      </c>
      <c r="DT452" s="44">
        <v>0</v>
      </c>
      <c r="DU452" s="44">
        <v>0</v>
      </c>
      <c r="DV452" s="44">
        <v>35.763704945465157</v>
      </c>
      <c r="DW452" s="44">
        <v>0</v>
      </c>
      <c r="DX452" s="44">
        <v>0</v>
      </c>
      <c r="DY452" s="44">
        <v>0</v>
      </c>
      <c r="DZ452" s="44">
        <v>0</v>
      </c>
      <c r="EA452" s="44">
        <v>0</v>
      </c>
      <c r="EB452" s="44">
        <v>0</v>
      </c>
    </row>
    <row r="453" spans="2:132" x14ac:dyDescent="0.25">
      <c r="B453" s="41" t="s">
        <v>542</v>
      </c>
      <c r="C453" s="47" t="s">
        <v>101</v>
      </c>
      <c r="D453" s="46">
        <v>5</v>
      </c>
      <c r="E453" s="86" t="s">
        <v>52</v>
      </c>
      <c r="F453" s="43">
        <v>2672.29</v>
      </c>
      <c r="G453" s="43">
        <v>554.25951162790705</v>
      </c>
      <c r="H453" s="44">
        <v>554.25951162790705</v>
      </c>
      <c r="I453" s="44">
        <v>368.2990116818973</v>
      </c>
      <c r="J453" s="44">
        <v>368.2990116818973</v>
      </c>
      <c r="K453" s="44">
        <v>570.88729697674432</v>
      </c>
      <c r="L453" s="44">
        <v>570.88729697674432</v>
      </c>
      <c r="M453" s="44">
        <v>261.88441999999998</v>
      </c>
      <c r="N453" s="44">
        <v>1891.9813200000001</v>
      </c>
      <c r="O453" s="44">
        <v>301.96877000000001</v>
      </c>
      <c r="P453" s="44">
        <v>114.17745939534888</v>
      </c>
      <c r="Q453" s="44">
        <v>114.17745939534888</v>
      </c>
      <c r="R453" s="44">
        <v>75.869596406470862</v>
      </c>
      <c r="S453" s="44">
        <v>75.869596406470862</v>
      </c>
      <c r="T453" s="44">
        <v>342.53237818604657</v>
      </c>
      <c r="U453" s="44">
        <v>342.53237818604657</v>
      </c>
      <c r="V453" s="44">
        <v>227.60878921941253</v>
      </c>
      <c r="W453" s="44">
        <v>227.60878921941253</v>
      </c>
      <c r="X453" s="44">
        <v>142.72182424418608</v>
      </c>
      <c r="Y453" s="44">
        <v>142.72182424418608</v>
      </c>
      <c r="Z453" s="44">
        <v>94.836995508088563</v>
      </c>
      <c r="AA453" s="44">
        <v>94.836995508088563</v>
      </c>
      <c r="AB453" s="44">
        <v>3.4517703059464813</v>
      </c>
      <c r="AC453" s="44">
        <v>8.3124264510547938</v>
      </c>
      <c r="AD453" s="44">
        <v>3.1840819965057343</v>
      </c>
      <c r="AE453" s="44">
        <v>31.053093745698003</v>
      </c>
      <c r="AF453" s="44">
        <v>93.159281237093992</v>
      </c>
      <c r="AG453" s="44">
        <v>38.816367182122498</v>
      </c>
      <c r="AH453" s="44">
        <v>155.26546872848999</v>
      </c>
      <c r="AJ453" s="63" t="s">
        <v>63</v>
      </c>
      <c r="AK453" s="44">
        <v>0</v>
      </c>
      <c r="AL453" s="44">
        <v>0</v>
      </c>
      <c r="AM453" s="44">
        <v>301.96877000000001</v>
      </c>
      <c r="AN453" s="44">
        <v>301.96877000000001</v>
      </c>
      <c r="AO453" s="44">
        <v>0</v>
      </c>
      <c r="AP453" s="44">
        <v>0</v>
      </c>
      <c r="AQ453" s="44">
        <v>0</v>
      </c>
      <c r="AR453" s="44">
        <v>0</v>
      </c>
      <c r="AS453" s="44">
        <v>0</v>
      </c>
      <c r="AT453" s="44">
        <v>0</v>
      </c>
      <c r="AU453" s="44">
        <v>0</v>
      </c>
      <c r="AV453" s="44">
        <v>0</v>
      </c>
      <c r="AW453" s="44">
        <v>0</v>
      </c>
      <c r="AX453" s="44">
        <v>0</v>
      </c>
      <c r="AY453" s="44">
        <v>142.72182424418608</v>
      </c>
      <c r="AZ453" s="44">
        <v>0</v>
      </c>
      <c r="BA453" s="44">
        <v>0</v>
      </c>
      <c r="BB453" s="44">
        <v>0</v>
      </c>
      <c r="BC453" s="44">
        <v>142.72182424418608</v>
      </c>
      <c r="BD453" s="44">
        <v>142.72182424418608</v>
      </c>
      <c r="BE453" s="44">
        <v>0</v>
      </c>
      <c r="BF453" s="44">
        <v>0</v>
      </c>
      <c r="BG453" s="44">
        <v>0</v>
      </c>
      <c r="BH453" s="44">
        <v>142.72182424418608</v>
      </c>
      <c r="BI453" s="44">
        <v>94.836995508088563</v>
      </c>
      <c r="BJ453" s="44">
        <v>0</v>
      </c>
      <c r="BK453" s="44">
        <v>0</v>
      </c>
      <c r="BL453" s="44">
        <v>0</v>
      </c>
      <c r="BM453" s="44">
        <v>94.836995508088563</v>
      </c>
      <c r="BN453" s="44">
        <v>3.1840819965057343</v>
      </c>
      <c r="BO453" s="44">
        <v>38.816367182122498</v>
      </c>
      <c r="BP453" s="44">
        <v>0</v>
      </c>
      <c r="BQ453" s="44">
        <v>0</v>
      </c>
      <c r="BR453" s="44">
        <v>0</v>
      </c>
      <c r="BS453" s="44">
        <v>38.816367182122498</v>
      </c>
      <c r="BT453" s="64">
        <v>2019</v>
      </c>
      <c r="BU453" s="44">
        <v>0</v>
      </c>
      <c r="BV453" s="44">
        <v>0</v>
      </c>
      <c r="BW453" s="44">
        <v>0</v>
      </c>
      <c r="BX453" s="44">
        <v>301.96877000000001</v>
      </c>
      <c r="BY453" s="44">
        <v>0</v>
      </c>
      <c r="BZ453" s="44">
        <v>0</v>
      </c>
      <c r="CA453" s="44">
        <v>0</v>
      </c>
      <c r="CB453" s="44">
        <v>0</v>
      </c>
      <c r="CC453" s="44">
        <v>0</v>
      </c>
      <c r="CD453" s="44">
        <v>0</v>
      </c>
      <c r="CE453" s="44">
        <v>0</v>
      </c>
      <c r="CF453" s="44">
        <v>0</v>
      </c>
      <c r="CG453" s="44">
        <v>0</v>
      </c>
      <c r="CH453" s="44">
        <v>142.72182424418608</v>
      </c>
      <c r="CI453" s="44">
        <v>0</v>
      </c>
      <c r="CJ453" s="44">
        <v>0</v>
      </c>
      <c r="CK453" s="44">
        <v>0</v>
      </c>
      <c r="CL453" s="44">
        <v>0</v>
      </c>
      <c r="CM453" s="44">
        <v>0</v>
      </c>
      <c r="CN453" s="44">
        <v>0</v>
      </c>
      <c r="CO453" s="44">
        <v>0</v>
      </c>
      <c r="CP453" s="44">
        <v>0</v>
      </c>
      <c r="CQ453" s="44">
        <v>0</v>
      </c>
      <c r="CR453" s="44">
        <v>0</v>
      </c>
      <c r="CS453" s="44">
        <v>0</v>
      </c>
      <c r="CT453" s="44">
        <v>0</v>
      </c>
      <c r="CU453" s="44">
        <v>0</v>
      </c>
      <c r="CV453" s="44">
        <v>0</v>
      </c>
      <c r="CW453" s="44">
        <v>0</v>
      </c>
      <c r="CX453" s="44">
        <v>0</v>
      </c>
      <c r="CY453" s="44">
        <v>0</v>
      </c>
      <c r="CZ453" s="44">
        <v>0</v>
      </c>
      <c r="DA453" s="44">
        <v>0</v>
      </c>
      <c r="DB453" s="44">
        <v>0</v>
      </c>
      <c r="DC453" s="44">
        <v>0</v>
      </c>
      <c r="DD453" s="44">
        <v>0</v>
      </c>
      <c r="DE453" s="44">
        <v>0</v>
      </c>
      <c r="DF453" s="44">
        <v>0</v>
      </c>
      <c r="DG453" s="44">
        <v>0</v>
      </c>
      <c r="DH453" s="44">
        <v>0</v>
      </c>
      <c r="DI453" s="44">
        <v>0</v>
      </c>
      <c r="DJ453" s="44">
        <v>0</v>
      </c>
      <c r="DK453" s="44">
        <v>0</v>
      </c>
      <c r="DL453" s="44">
        <v>0</v>
      </c>
      <c r="DM453" s="44">
        <v>0</v>
      </c>
      <c r="DN453" s="44">
        <v>0</v>
      </c>
      <c r="DO453" s="44">
        <v>0</v>
      </c>
      <c r="DP453" s="44">
        <v>0</v>
      </c>
      <c r="DQ453" s="44">
        <v>0</v>
      </c>
      <c r="DR453" s="44">
        <v>0</v>
      </c>
      <c r="DS453" s="44">
        <v>0</v>
      </c>
      <c r="DT453" s="44">
        <v>0</v>
      </c>
      <c r="DU453" s="44">
        <v>0</v>
      </c>
      <c r="DV453" s="44">
        <v>38.816367182122498</v>
      </c>
      <c r="DW453" s="44">
        <v>0</v>
      </c>
      <c r="DX453" s="44">
        <v>0</v>
      </c>
      <c r="DY453" s="44">
        <v>0</v>
      </c>
      <c r="DZ453" s="44">
        <v>0</v>
      </c>
      <c r="EA453" s="44">
        <v>0</v>
      </c>
      <c r="EB453" s="44">
        <v>0</v>
      </c>
    </row>
    <row r="454" spans="2:132" x14ac:dyDescent="0.25">
      <c r="B454" s="41" t="s">
        <v>543</v>
      </c>
      <c r="C454" s="47" t="s">
        <v>101</v>
      </c>
      <c r="D454" s="46">
        <v>5</v>
      </c>
      <c r="E454" s="86" t="s">
        <v>52</v>
      </c>
      <c r="F454" s="43">
        <v>2551.08</v>
      </c>
      <c r="G454" s="43">
        <v>377.16758139534886</v>
      </c>
      <c r="H454" s="44">
        <v>377.16758139534886</v>
      </c>
      <c r="I454" s="44">
        <v>250.62347970965229</v>
      </c>
      <c r="J454" s="44">
        <v>250.62347970965229</v>
      </c>
      <c r="K454" s="44">
        <v>418.65601534883729</v>
      </c>
      <c r="L454" s="44">
        <v>418.65601534883729</v>
      </c>
      <c r="M454" s="44">
        <v>250.00584000000001</v>
      </c>
      <c r="N454" s="44">
        <v>1806.16464</v>
      </c>
      <c r="O454" s="44">
        <v>288.27204</v>
      </c>
      <c r="P454" s="44">
        <v>75.358082762790715</v>
      </c>
      <c r="Q454" s="44">
        <v>75.358082762790715</v>
      </c>
      <c r="R454" s="44">
        <v>50.074571245988537</v>
      </c>
      <c r="S454" s="44">
        <v>50.074571245988537</v>
      </c>
      <c r="T454" s="44">
        <v>234.44736859534891</v>
      </c>
      <c r="U454" s="44">
        <v>234.44736859534891</v>
      </c>
      <c r="V454" s="44">
        <v>155.78755498751988</v>
      </c>
      <c r="W454" s="44">
        <v>155.78755498751988</v>
      </c>
      <c r="X454" s="44">
        <v>92.104323376744205</v>
      </c>
      <c r="Y454" s="44">
        <v>92.104323376744205</v>
      </c>
      <c r="Z454" s="44">
        <v>61.202253745097096</v>
      </c>
      <c r="AA454" s="44">
        <v>61.202253745097096</v>
      </c>
      <c r="AB454" s="44">
        <v>4.9926706066410489</v>
      </c>
      <c r="AC454" s="44">
        <v>11.593767166733514</v>
      </c>
      <c r="AD454" s="44">
        <v>4.7101539953190601</v>
      </c>
      <c r="AE454" s="44">
        <v>20.495302846301858</v>
      </c>
      <c r="AF454" s="44">
        <v>63.763164410716897</v>
      </c>
      <c r="AG454" s="44">
        <v>25.049814589924495</v>
      </c>
      <c r="AH454" s="44">
        <v>113.86279359056589</v>
      </c>
      <c r="AJ454" s="63" t="s">
        <v>63</v>
      </c>
      <c r="AK454" s="44">
        <v>0</v>
      </c>
      <c r="AL454" s="44">
        <v>0</v>
      </c>
      <c r="AM454" s="44">
        <v>288.27204</v>
      </c>
      <c r="AN454" s="44">
        <v>288.27204</v>
      </c>
      <c r="AO454" s="44">
        <v>0</v>
      </c>
      <c r="AP454" s="44">
        <v>0</v>
      </c>
      <c r="AQ454" s="44">
        <v>0</v>
      </c>
      <c r="AR454" s="44">
        <v>0</v>
      </c>
      <c r="AS454" s="44">
        <v>0</v>
      </c>
      <c r="AT454" s="44">
        <v>0</v>
      </c>
      <c r="AU454" s="44">
        <v>0</v>
      </c>
      <c r="AV454" s="44">
        <v>0</v>
      </c>
      <c r="AW454" s="44">
        <v>0</v>
      </c>
      <c r="AX454" s="44">
        <v>0</v>
      </c>
      <c r="AY454" s="44">
        <v>92.104323376744205</v>
      </c>
      <c r="AZ454" s="44">
        <v>0</v>
      </c>
      <c r="BA454" s="44">
        <v>0</v>
      </c>
      <c r="BB454" s="44">
        <v>0</v>
      </c>
      <c r="BC454" s="44">
        <v>92.104323376744205</v>
      </c>
      <c r="BD454" s="44">
        <v>92.104323376744205</v>
      </c>
      <c r="BE454" s="44">
        <v>0</v>
      </c>
      <c r="BF454" s="44">
        <v>0</v>
      </c>
      <c r="BG454" s="44">
        <v>0</v>
      </c>
      <c r="BH454" s="44">
        <v>92.104323376744205</v>
      </c>
      <c r="BI454" s="44">
        <v>61.202253745097096</v>
      </c>
      <c r="BJ454" s="44">
        <v>0</v>
      </c>
      <c r="BK454" s="44">
        <v>0</v>
      </c>
      <c r="BL454" s="44">
        <v>0</v>
      </c>
      <c r="BM454" s="44">
        <v>61.202253745097096</v>
      </c>
      <c r="BN454" s="44">
        <v>4.7101539953190601</v>
      </c>
      <c r="BO454" s="44">
        <v>25.049814589924495</v>
      </c>
      <c r="BP454" s="44">
        <v>0</v>
      </c>
      <c r="BQ454" s="44">
        <v>0</v>
      </c>
      <c r="BR454" s="44">
        <v>0</v>
      </c>
      <c r="BS454" s="44">
        <v>25.049814589924495</v>
      </c>
      <c r="BT454" s="64">
        <v>2019</v>
      </c>
      <c r="BU454" s="44">
        <v>0</v>
      </c>
      <c r="BV454" s="44">
        <v>0</v>
      </c>
      <c r="BW454" s="44">
        <v>0</v>
      </c>
      <c r="BX454" s="44">
        <v>288.27204</v>
      </c>
      <c r="BY454" s="44">
        <v>0</v>
      </c>
      <c r="BZ454" s="44">
        <v>0</v>
      </c>
      <c r="CA454" s="44">
        <v>0</v>
      </c>
      <c r="CB454" s="44">
        <v>0</v>
      </c>
      <c r="CC454" s="44">
        <v>0</v>
      </c>
      <c r="CD454" s="44">
        <v>0</v>
      </c>
      <c r="CE454" s="44">
        <v>0</v>
      </c>
      <c r="CF454" s="44">
        <v>0</v>
      </c>
      <c r="CG454" s="44">
        <v>0</v>
      </c>
      <c r="CH454" s="44">
        <v>92.104323376744205</v>
      </c>
      <c r="CI454" s="44">
        <v>0</v>
      </c>
      <c r="CJ454" s="44">
        <v>0</v>
      </c>
      <c r="CK454" s="44">
        <v>0</v>
      </c>
      <c r="CL454" s="44">
        <v>0</v>
      </c>
      <c r="CM454" s="44">
        <v>0</v>
      </c>
      <c r="CN454" s="44">
        <v>0</v>
      </c>
      <c r="CO454" s="44">
        <v>0</v>
      </c>
      <c r="CP454" s="44">
        <v>0</v>
      </c>
      <c r="CQ454" s="44">
        <v>0</v>
      </c>
      <c r="CR454" s="44">
        <v>0</v>
      </c>
      <c r="CS454" s="44">
        <v>0</v>
      </c>
      <c r="CT454" s="44">
        <v>0</v>
      </c>
      <c r="CU454" s="44">
        <v>0</v>
      </c>
      <c r="CV454" s="44">
        <v>0</v>
      </c>
      <c r="CW454" s="44">
        <v>0</v>
      </c>
      <c r="CX454" s="44">
        <v>0</v>
      </c>
      <c r="CY454" s="44">
        <v>0</v>
      </c>
      <c r="CZ454" s="44">
        <v>0</v>
      </c>
      <c r="DA454" s="44">
        <v>0</v>
      </c>
      <c r="DB454" s="44">
        <v>0</v>
      </c>
      <c r="DC454" s="44">
        <v>0</v>
      </c>
      <c r="DD454" s="44">
        <v>0</v>
      </c>
      <c r="DE454" s="44">
        <v>0</v>
      </c>
      <c r="DF454" s="44">
        <v>0</v>
      </c>
      <c r="DG454" s="44">
        <v>0</v>
      </c>
      <c r="DH454" s="44">
        <v>0</v>
      </c>
      <c r="DI454" s="44">
        <v>0</v>
      </c>
      <c r="DJ454" s="44">
        <v>0</v>
      </c>
      <c r="DK454" s="44">
        <v>0</v>
      </c>
      <c r="DL454" s="44">
        <v>0</v>
      </c>
      <c r="DM454" s="44">
        <v>0</v>
      </c>
      <c r="DN454" s="44">
        <v>0</v>
      </c>
      <c r="DO454" s="44">
        <v>0</v>
      </c>
      <c r="DP454" s="44">
        <v>0</v>
      </c>
      <c r="DQ454" s="44">
        <v>0</v>
      </c>
      <c r="DR454" s="44">
        <v>0</v>
      </c>
      <c r="DS454" s="44">
        <v>0</v>
      </c>
      <c r="DT454" s="44">
        <v>0</v>
      </c>
      <c r="DU454" s="44">
        <v>0</v>
      </c>
      <c r="DV454" s="44">
        <v>25.049814589924495</v>
      </c>
      <c r="DW454" s="44">
        <v>0</v>
      </c>
      <c r="DX454" s="44">
        <v>0</v>
      </c>
      <c r="DY454" s="44">
        <v>0</v>
      </c>
      <c r="DZ454" s="44">
        <v>0</v>
      </c>
      <c r="EA454" s="44">
        <v>0</v>
      </c>
      <c r="EB454" s="44">
        <v>0</v>
      </c>
    </row>
    <row r="455" spans="2:132" x14ac:dyDescent="0.25">
      <c r="B455" s="41" t="s">
        <v>544</v>
      </c>
      <c r="C455" s="47" t="s">
        <v>101</v>
      </c>
      <c r="D455" s="46">
        <v>5</v>
      </c>
      <c r="E455" s="86" t="s">
        <v>52</v>
      </c>
      <c r="F455" s="43">
        <v>4369.6899999999996</v>
      </c>
      <c r="G455" s="43">
        <v>889.2444302325581</v>
      </c>
      <c r="H455" s="44">
        <v>889.2444302325581</v>
      </c>
      <c r="I455" s="44">
        <v>590.89260161970844</v>
      </c>
      <c r="J455" s="44">
        <v>590.89260161970844</v>
      </c>
      <c r="K455" s="44">
        <v>915.92176313953485</v>
      </c>
      <c r="L455" s="44">
        <v>915.92176313953485</v>
      </c>
      <c r="M455" s="44">
        <v>410.75085999999999</v>
      </c>
      <c r="N455" s="44">
        <v>2980.1285799999996</v>
      </c>
      <c r="O455" s="44">
        <v>480.66589999999997</v>
      </c>
      <c r="P455" s="44">
        <v>183.18435262790697</v>
      </c>
      <c r="Q455" s="44">
        <v>183.18435262790697</v>
      </c>
      <c r="R455" s="44">
        <v>121.72387593365994</v>
      </c>
      <c r="S455" s="44">
        <v>121.72387593365994</v>
      </c>
      <c r="T455" s="44">
        <v>549.55305788372084</v>
      </c>
      <c r="U455" s="44">
        <v>549.55305788372084</v>
      </c>
      <c r="V455" s="44">
        <v>365.17162780097976</v>
      </c>
      <c r="W455" s="44">
        <v>365.17162780097976</v>
      </c>
      <c r="X455" s="44">
        <v>228.98044078488371</v>
      </c>
      <c r="Y455" s="44">
        <v>228.98044078488371</v>
      </c>
      <c r="Z455" s="44">
        <v>152.15484491707491</v>
      </c>
      <c r="AA455" s="44">
        <v>152.15484491707491</v>
      </c>
      <c r="AB455" s="44">
        <v>3.37444775603318</v>
      </c>
      <c r="AC455" s="44">
        <v>8.1608984738107413</v>
      </c>
      <c r="AD455" s="44">
        <v>3.1590574737331898</v>
      </c>
      <c r="AE455" s="44">
        <v>49.821049662724576</v>
      </c>
      <c r="AF455" s="44">
        <v>149.46314898817371</v>
      </c>
      <c r="AG455" s="44">
        <v>62.276312078405724</v>
      </c>
      <c r="AH455" s="44">
        <v>249.10524831362289</v>
      </c>
      <c r="AJ455" s="63" t="s">
        <v>63</v>
      </c>
      <c r="AK455" s="44">
        <v>0</v>
      </c>
      <c r="AL455" s="44">
        <v>0</v>
      </c>
      <c r="AM455" s="44">
        <v>480.66589999999997</v>
      </c>
      <c r="AN455" s="44">
        <v>480.66589999999997</v>
      </c>
      <c r="AO455" s="44">
        <v>0</v>
      </c>
      <c r="AP455" s="44">
        <v>0</v>
      </c>
      <c r="AQ455" s="44">
        <v>0</v>
      </c>
      <c r="AR455" s="44">
        <v>0</v>
      </c>
      <c r="AS455" s="44">
        <v>0</v>
      </c>
      <c r="AT455" s="44">
        <v>0</v>
      </c>
      <c r="AU455" s="44">
        <v>0</v>
      </c>
      <c r="AV455" s="44">
        <v>0</v>
      </c>
      <c r="AW455" s="44">
        <v>0</v>
      </c>
      <c r="AX455" s="44">
        <v>0</v>
      </c>
      <c r="AY455" s="44">
        <v>228.98044078488371</v>
      </c>
      <c r="AZ455" s="44">
        <v>0</v>
      </c>
      <c r="BA455" s="44">
        <v>0</v>
      </c>
      <c r="BB455" s="44">
        <v>0</v>
      </c>
      <c r="BC455" s="44">
        <v>228.98044078488371</v>
      </c>
      <c r="BD455" s="44">
        <v>228.98044078488371</v>
      </c>
      <c r="BE455" s="44">
        <v>0</v>
      </c>
      <c r="BF455" s="44">
        <v>0</v>
      </c>
      <c r="BG455" s="44">
        <v>0</v>
      </c>
      <c r="BH455" s="44">
        <v>228.98044078488371</v>
      </c>
      <c r="BI455" s="44">
        <v>152.15484491707491</v>
      </c>
      <c r="BJ455" s="44">
        <v>0</v>
      </c>
      <c r="BK455" s="44">
        <v>0</v>
      </c>
      <c r="BL455" s="44">
        <v>0</v>
      </c>
      <c r="BM455" s="44">
        <v>152.15484491707491</v>
      </c>
      <c r="BN455" s="44">
        <v>3.1590574737331898</v>
      </c>
      <c r="BO455" s="44">
        <v>62.276312078405724</v>
      </c>
      <c r="BP455" s="44">
        <v>0</v>
      </c>
      <c r="BQ455" s="44">
        <v>0</v>
      </c>
      <c r="BR455" s="44">
        <v>0</v>
      </c>
      <c r="BS455" s="44">
        <v>62.276312078405724</v>
      </c>
      <c r="BT455" s="64">
        <v>2019</v>
      </c>
      <c r="BU455" s="44">
        <v>0</v>
      </c>
      <c r="BV455" s="44">
        <v>0</v>
      </c>
      <c r="BW455" s="44">
        <v>0</v>
      </c>
      <c r="BX455" s="44">
        <v>480.66589999999997</v>
      </c>
      <c r="BY455" s="44">
        <v>0</v>
      </c>
      <c r="BZ455" s="44">
        <v>0</v>
      </c>
      <c r="CA455" s="44">
        <v>0</v>
      </c>
      <c r="CB455" s="44">
        <v>0</v>
      </c>
      <c r="CC455" s="44">
        <v>0</v>
      </c>
      <c r="CD455" s="44">
        <v>0</v>
      </c>
      <c r="CE455" s="44">
        <v>0</v>
      </c>
      <c r="CF455" s="44">
        <v>0</v>
      </c>
      <c r="CG455" s="44">
        <v>0</v>
      </c>
      <c r="CH455" s="44">
        <v>228.98044078488371</v>
      </c>
      <c r="CI455" s="44">
        <v>0</v>
      </c>
      <c r="CJ455" s="44">
        <v>0</v>
      </c>
      <c r="CK455" s="44">
        <v>0</v>
      </c>
      <c r="CL455" s="44">
        <v>0</v>
      </c>
      <c r="CM455" s="44">
        <v>0</v>
      </c>
      <c r="CN455" s="44">
        <v>0</v>
      </c>
      <c r="CO455" s="44">
        <v>0</v>
      </c>
      <c r="CP455" s="44">
        <v>0</v>
      </c>
      <c r="CQ455" s="44">
        <v>0</v>
      </c>
      <c r="CR455" s="44">
        <v>0</v>
      </c>
      <c r="CS455" s="44">
        <v>0</v>
      </c>
      <c r="CT455" s="44">
        <v>0</v>
      </c>
      <c r="CU455" s="44">
        <v>0</v>
      </c>
      <c r="CV455" s="44">
        <v>0</v>
      </c>
      <c r="CW455" s="44">
        <v>0</v>
      </c>
      <c r="CX455" s="44">
        <v>0</v>
      </c>
      <c r="CY455" s="44">
        <v>0</v>
      </c>
      <c r="CZ455" s="44">
        <v>0</v>
      </c>
      <c r="DA455" s="44">
        <v>0</v>
      </c>
      <c r="DB455" s="44">
        <v>0</v>
      </c>
      <c r="DC455" s="44">
        <v>0</v>
      </c>
      <c r="DD455" s="44">
        <v>0</v>
      </c>
      <c r="DE455" s="44">
        <v>0</v>
      </c>
      <c r="DF455" s="44">
        <v>0</v>
      </c>
      <c r="DG455" s="44">
        <v>0</v>
      </c>
      <c r="DH455" s="44">
        <v>0</v>
      </c>
      <c r="DI455" s="44">
        <v>0</v>
      </c>
      <c r="DJ455" s="44">
        <v>0</v>
      </c>
      <c r="DK455" s="44">
        <v>0</v>
      </c>
      <c r="DL455" s="44">
        <v>0</v>
      </c>
      <c r="DM455" s="44">
        <v>0</v>
      </c>
      <c r="DN455" s="44">
        <v>0</v>
      </c>
      <c r="DO455" s="44">
        <v>0</v>
      </c>
      <c r="DP455" s="44">
        <v>0</v>
      </c>
      <c r="DQ455" s="44">
        <v>0</v>
      </c>
      <c r="DR455" s="44">
        <v>0</v>
      </c>
      <c r="DS455" s="44">
        <v>0</v>
      </c>
      <c r="DT455" s="44">
        <v>0</v>
      </c>
      <c r="DU455" s="44">
        <v>0</v>
      </c>
      <c r="DV455" s="44">
        <v>62.276312078405724</v>
      </c>
      <c r="DW455" s="44">
        <v>0</v>
      </c>
      <c r="DX455" s="44">
        <v>0</v>
      </c>
      <c r="DY455" s="44">
        <v>0</v>
      </c>
      <c r="DZ455" s="44">
        <v>0</v>
      </c>
      <c r="EA455" s="44">
        <v>0</v>
      </c>
      <c r="EB455" s="44">
        <v>0</v>
      </c>
    </row>
    <row r="456" spans="2:132" x14ac:dyDescent="0.25">
      <c r="B456" s="41" t="s">
        <v>545</v>
      </c>
      <c r="C456" s="47" t="s">
        <v>101</v>
      </c>
      <c r="D456" s="46">
        <v>5</v>
      </c>
      <c r="E456" s="86" t="s">
        <v>52</v>
      </c>
      <c r="F456" s="43">
        <v>3368.9</v>
      </c>
      <c r="G456" s="43">
        <v>520.2917209302326</v>
      </c>
      <c r="H456" s="44">
        <v>520.2917209302326</v>
      </c>
      <c r="I456" s="44">
        <v>345.72780905836953</v>
      </c>
      <c r="J456" s="44">
        <v>345.72780905836953</v>
      </c>
      <c r="K456" s="44">
        <v>535.90047255813954</v>
      </c>
      <c r="L456" s="44">
        <v>535.90047255813954</v>
      </c>
      <c r="M456" s="44">
        <v>316.67660000000001</v>
      </c>
      <c r="N456" s="44">
        <v>2297.5898000000002</v>
      </c>
      <c r="O456" s="44">
        <v>370.57900000000001</v>
      </c>
      <c r="P456" s="44">
        <v>96.462085060465114</v>
      </c>
      <c r="Q456" s="44">
        <v>96.462085060465114</v>
      </c>
      <c r="R456" s="44">
        <v>64.097935799421705</v>
      </c>
      <c r="S456" s="44">
        <v>64.097935799421705</v>
      </c>
      <c r="T456" s="44">
        <v>300.10426463255817</v>
      </c>
      <c r="U456" s="44">
        <v>300.10426463255817</v>
      </c>
      <c r="V456" s="44">
        <v>199.41580026486753</v>
      </c>
      <c r="W456" s="44">
        <v>199.41580026486753</v>
      </c>
      <c r="X456" s="44">
        <v>117.8981039627907</v>
      </c>
      <c r="Y456" s="44">
        <v>117.8981039627907</v>
      </c>
      <c r="Z456" s="44">
        <v>78.341921532626529</v>
      </c>
      <c r="AA456" s="44">
        <v>78.341921532626529</v>
      </c>
      <c r="AB456" s="44">
        <v>4.9405116724969025</v>
      </c>
      <c r="AC456" s="44">
        <v>11.521603588824464</v>
      </c>
      <c r="AD456" s="44">
        <v>4.7302771332417155</v>
      </c>
      <c r="AE456" s="44">
        <v>26.235004581036772</v>
      </c>
      <c r="AF456" s="44">
        <v>81.620014252114416</v>
      </c>
      <c r="AG456" s="44">
        <v>32.065005599044945</v>
      </c>
      <c r="AH456" s="44">
        <v>145.7500254502043</v>
      </c>
      <c r="AJ456" s="63" t="s">
        <v>63</v>
      </c>
      <c r="AK456" s="44">
        <v>0</v>
      </c>
      <c r="AL456" s="44">
        <v>0</v>
      </c>
      <c r="AM456" s="44">
        <v>370.57900000000001</v>
      </c>
      <c r="AN456" s="44">
        <v>370.57900000000001</v>
      </c>
      <c r="AO456" s="44">
        <v>0</v>
      </c>
      <c r="AP456" s="44">
        <v>0</v>
      </c>
      <c r="AQ456" s="44">
        <v>0</v>
      </c>
      <c r="AR456" s="44">
        <v>0</v>
      </c>
      <c r="AS456" s="44">
        <v>0</v>
      </c>
      <c r="AT456" s="44">
        <v>0</v>
      </c>
      <c r="AU456" s="44">
        <v>0</v>
      </c>
      <c r="AV456" s="44">
        <v>0</v>
      </c>
      <c r="AW456" s="44">
        <v>0</v>
      </c>
      <c r="AX456" s="44">
        <v>0</v>
      </c>
      <c r="AY456" s="44">
        <v>117.8981039627907</v>
      </c>
      <c r="AZ456" s="44">
        <v>0</v>
      </c>
      <c r="BA456" s="44">
        <v>0</v>
      </c>
      <c r="BB456" s="44">
        <v>0</v>
      </c>
      <c r="BC456" s="44">
        <v>117.8981039627907</v>
      </c>
      <c r="BD456" s="44">
        <v>117.8981039627907</v>
      </c>
      <c r="BE456" s="44">
        <v>0</v>
      </c>
      <c r="BF456" s="44">
        <v>0</v>
      </c>
      <c r="BG456" s="44">
        <v>0</v>
      </c>
      <c r="BH456" s="44">
        <v>117.8981039627907</v>
      </c>
      <c r="BI456" s="44">
        <v>78.341921532626529</v>
      </c>
      <c r="BJ456" s="44">
        <v>0</v>
      </c>
      <c r="BK456" s="44">
        <v>0</v>
      </c>
      <c r="BL456" s="44">
        <v>0</v>
      </c>
      <c r="BM456" s="44">
        <v>78.341921532626529</v>
      </c>
      <c r="BN456" s="44">
        <v>4.7302771332417155</v>
      </c>
      <c r="BO456" s="44">
        <v>32.065005599044945</v>
      </c>
      <c r="BP456" s="44">
        <v>0</v>
      </c>
      <c r="BQ456" s="44">
        <v>0</v>
      </c>
      <c r="BR456" s="44">
        <v>0</v>
      </c>
      <c r="BS456" s="44">
        <v>32.065005599044945</v>
      </c>
      <c r="BT456" s="64">
        <v>2019</v>
      </c>
      <c r="BU456" s="44">
        <v>0</v>
      </c>
      <c r="BV456" s="44">
        <v>0</v>
      </c>
      <c r="BW456" s="44">
        <v>0</v>
      </c>
      <c r="BX456" s="44">
        <v>370.57900000000001</v>
      </c>
      <c r="BY456" s="44">
        <v>0</v>
      </c>
      <c r="BZ456" s="44">
        <v>0</v>
      </c>
      <c r="CA456" s="44">
        <v>0</v>
      </c>
      <c r="CB456" s="44">
        <v>0</v>
      </c>
      <c r="CC456" s="44">
        <v>0</v>
      </c>
      <c r="CD456" s="44">
        <v>0</v>
      </c>
      <c r="CE456" s="44">
        <v>0</v>
      </c>
      <c r="CF456" s="44">
        <v>0</v>
      </c>
      <c r="CG456" s="44">
        <v>0</v>
      </c>
      <c r="CH456" s="44">
        <v>117.8981039627907</v>
      </c>
      <c r="CI456" s="44">
        <v>0</v>
      </c>
      <c r="CJ456" s="44">
        <v>0</v>
      </c>
      <c r="CK456" s="44">
        <v>0</v>
      </c>
      <c r="CL456" s="44">
        <v>0</v>
      </c>
      <c r="CM456" s="44">
        <v>0</v>
      </c>
      <c r="CN456" s="44">
        <v>0</v>
      </c>
      <c r="CO456" s="44">
        <v>0</v>
      </c>
      <c r="CP456" s="44">
        <v>0</v>
      </c>
      <c r="CQ456" s="44">
        <v>0</v>
      </c>
      <c r="CR456" s="44">
        <v>0</v>
      </c>
      <c r="CS456" s="44">
        <v>0</v>
      </c>
      <c r="CT456" s="44">
        <v>0</v>
      </c>
      <c r="CU456" s="44">
        <v>0</v>
      </c>
      <c r="CV456" s="44">
        <v>0</v>
      </c>
      <c r="CW456" s="44">
        <v>0</v>
      </c>
      <c r="CX456" s="44">
        <v>0</v>
      </c>
      <c r="CY456" s="44">
        <v>0</v>
      </c>
      <c r="CZ456" s="44">
        <v>0</v>
      </c>
      <c r="DA456" s="44">
        <v>0</v>
      </c>
      <c r="DB456" s="44">
        <v>0</v>
      </c>
      <c r="DC456" s="44">
        <v>0</v>
      </c>
      <c r="DD456" s="44">
        <v>0</v>
      </c>
      <c r="DE456" s="44">
        <v>0</v>
      </c>
      <c r="DF456" s="44">
        <v>0</v>
      </c>
      <c r="DG456" s="44">
        <v>0</v>
      </c>
      <c r="DH456" s="44">
        <v>0</v>
      </c>
      <c r="DI456" s="44">
        <v>0</v>
      </c>
      <c r="DJ456" s="44">
        <v>0</v>
      </c>
      <c r="DK456" s="44">
        <v>0</v>
      </c>
      <c r="DL456" s="44">
        <v>0</v>
      </c>
      <c r="DM456" s="44">
        <v>0</v>
      </c>
      <c r="DN456" s="44">
        <v>0</v>
      </c>
      <c r="DO456" s="44">
        <v>0</v>
      </c>
      <c r="DP456" s="44">
        <v>0</v>
      </c>
      <c r="DQ456" s="44">
        <v>0</v>
      </c>
      <c r="DR456" s="44">
        <v>0</v>
      </c>
      <c r="DS456" s="44">
        <v>0</v>
      </c>
      <c r="DT456" s="44">
        <v>0</v>
      </c>
      <c r="DU456" s="44">
        <v>0</v>
      </c>
      <c r="DV456" s="44">
        <v>32.065005599044945</v>
      </c>
      <c r="DW456" s="44">
        <v>0</v>
      </c>
      <c r="DX456" s="44">
        <v>0</v>
      </c>
      <c r="DY456" s="44">
        <v>0</v>
      </c>
      <c r="DZ456" s="44">
        <v>0</v>
      </c>
      <c r="EA456" s="44">
        <v>0</v>
      </c>
      <c r="EB456" s="44">
        <v>0</v>
      </c>
    </row>
    <row r="457" spans="2:132" x14ac:dyDescent="0.25">
      <c r="B457" s="41" t="s">
        <v>546</v>
      </c>
      <c r="C457" s="47" t="s">
        <v>101</v>
      </c>
      <c r="D457" s="46">
        <v>5</v>
      </c>
      <c r="E457" s="86" t="s">
        <v>52</v>
      </c>
      <c r="F457" s="43">
        <v>2577.1</v>
      </c>
      <c r="G457" s="43">
        <v>522.32919767441865</v>
      </c>
      <c r="H457" s="44">
        <v>522.32919767441865</v>
      </c>
      <c r="I457" s="44">
        <v>347.0816887040333</v>
      </c>
      <c r="J457" s="44">
        <v>347.0816887040333</v>
      </c>
      <c r="K457" s="44">
        <v>537.99907360465124</v>
      </c>
      <c r="L457" s="44">
        <v>537.99907360465124</v>
      </c>
      <c r="M457" s="44">
        <v>252.55579999999998</v>
      </c>
      <c r="N457" s="44">
        <v>1824.5868</v>
      </c>
      <c r="O457" s="44">
        <v>291.21229999999997</v>
      </c>
      <c r="P457" s="44">
        <v>107.59981472093025</v>
      </c>
      <c r="Q457" s="44">
        <v>107.59981472093025</v>
      </c>
      <c r="R457" s="44">
        <v>71.498827873030862</v>
      </c>
      <c r="S457" s="44">
        <v>71.498827873030862</v>
      </c>
      <c r="T457" s="44">
        <v>322.79944416279073</v>
      </c>
      <c r="U457" s="44">
        <v>322.79944416279073</v>
      </c>
      <c r="V457" s="44">
        <v>214.49648361909257</v>
      </c>
      <c r="W457" s="44">
        <v>214.49648361909257</v>
      </c>
      <c r="X457" s="44">
        <v>134.49976840116281</v>
      </c>
      <c r="Y457" s="44">
        <v>134.49976840116281</v>
      </c>
      <c r="Z457" s="44">
        <v>89.373534841288574</v>
      </c>
      <c r="AA457" s="44">
        <v>89.373534841288574</v>
      </c>
      <c r="AB457" s="44">
        <v>3.5323068575123209</v>
      </c>
      <c r="AC457" s="44">
        <v>8.50637161605008</v>
      </c>
      <c r="AD457" s="44">
        <v>3.2583728563174881</v>
      </c>
      <c r="AE457" s="44">
        <v>29.264157314792154</v>
      </c>
      <c r="AF457" s="44">
        <v>87.792471944376459</v>
      </c>
      <c r="AG457" s="44">
        <v>36.58019664349019</v>
      </c>
      <c r="AH457" s="44">
        <v>146.32078657396076</v>
      </c>
      <c r="AJ457" s="63" t="s">
        <v>63</v>
      </c>
      <c r="AK457" s="44">
        <v>0</v>
      </c>
      <c r="AL457" s="44">
        <v>0</v>
      </c>
      <c r="AM457" s="44">
        <v>291.21229999999997</v>
      </c>
      <c r="AN457" s="44">
        <v>291.21229999999997</v>
      </c>
      <c r="AO457" s="44">
        <v>0</v>
      </c>
      <c r="AP457" s="44">
        <v>0</v>
      </c>
      <c r="AQ457" s="44">
        <v>0</v>
      </c>
      <c r="AR457" s="44">
        <v>0</v>
      </c>
      <c r="AS457" s="44">
        <v>0</v>
      </c>
      <c r="AT457" s="44">
        <v>0</v>
      </c>
      <c r="AU457" s="44">
        <v>0</v>
      </c>
      <c r="AV457" s="44">
        <v>0</v>
      </c>
      <c r="AW457" s="44">
        <v>0</v>
      </c>
      <c r="AX457" s="44">
        <v>0</v>
      </c>
      <c r="AY457" s="44">
        <v>134.49976840116281</v>
      </c>
      <c r="AZ457" s="44">
        <v>0</v>
      </c>
      <c r="BA457" s="44">
        <v>0</v>
      </c>
      <c r="BB457" s="44">
        <v>0</v>
      </c>
      <c r="BC457" s="44">
        <v>134.49976840116281</v>
      </c>
      <c r="BD457" s="44">
        <v>134.49976840116281</v>
      </c>
      <c r="BE457" s="44">
        <v>0</v>
      </c>
      <c r="BF457" s="44">
        <v>0</v>
      </c>
      <c r="BG457" s="44">
        <v>0</v>
      </c>
      <c r="BH457" s="44">
        <v>134.49976840116281</v>
      </c>
      <c r="BI457" s="44">
        <v>89.373534841288574</v>
      </c>
      <c r="BJ457" s="44">
        <v>0</v>
      </c>
      <c r="BK457" s="44">
        <v>0</v>
      </c>
      <c r="BL457" s="44">
        <v>0</v>
      </c>
      <c r="BM457" s="44">
        <v>89.373534841288574</v>
      </c>
      <c r="BN457" s="44">
        <v>3.2583728563174881</v>
      </c>
      <c r="BO457" s="44">
        <v>36.58019664349019</v>
      </c>
      <c r="BP457" s="44">
        <v>0</v>
      </c>
      <c r="BQ457" s="44">
        <v>0</v>
      </c>
      <c r="BR457" s="44">
        <v>0</v>
      </c>
      <c r="BS457" s="44">
        <v>36.58019664349019</v>
      </c>
      <c r="BT457" s="64">
        <v>2019</v>
      </c>
      <c r="BU457" s="44">
        <v>0</v>
      </c>
      <c r="BV457" s="44">
        <v>0</v>
      </c>
      <c r="BW457" s="44">
        <v>0</v>
      </c>
      <c r="BX457" s="44">
        <v>291.21229999999997</v>
      </c>
      <c r="BY457" s="44">
        <v>0</v>
      </c>
      <c r="BZ457" s="44">
        <v>0</v>
      </c>
      <c r="CA457" s="44">
        <v>0</v>
      </c>
      <c r="CB457" s="44">
        <v>0</v>
      </c>
      <c r="CC457" s="44">
        <v>0</v>
      </c>
      <c r="CD457" s="44">
        <v>0</v>
      </c>
      <c r="CE457" s="44">
        <v>0</v>
      </c>
      <c r="CF457" s="44">
        <v>0</v>
      </c>
      <c r="CG457" s="44">
        <v>0</v>
      </c>
      <c r="CH457" s="44">
        <v>134.49976840116281</v>
      </c>
      <c r="CI457" s="44">
        <v>0</v>
      </c>
      <c r="CJ457" s="44">
        <v>0</v>
      </c>
      <c r="CK457" s="44">
        <v>0</v>
      </c>
      <c r="CL457" s="44">
        <v>0</v>
      </c>
      <c r="CM457" s="44">
        <v>0</v>
      </c>
      <c r="CN457" s="44">
        <v>0</v>
      </c>
      <c r="CO457" s="44">
        <v>0</v>
      </c>
      <c r="CP457" s="44">
        <v>0</v>
      </c>
      <c r="CQ457" s="44">
        <v>0</v>
      </c>
      <c r="CR457" s="44">
        <v>0</v>
      </c>
      <c r="CS457" s="44">
        <v>0</v>
      </c>
      <c r="CT457" s="44">
        <v>0</v>
      </c>
      <c r="CU457" s="44">
        <v>0</v>
      </c>
      <c r="CV457" s="44">
        <v>0</v>
      </c>
      <c r="CW457" s="44">
        <v>0</v>
      </c>
      <c r="CX457" s="44">
        <v>0</v>
      </c>
      <c r="CY457" s="44">
        <v>0</v>
      </c>
      <c r="CZ457" s="44">
        <v>0</v>
      </c>
      <c r="DA457" s="44">
        <v>0</v>
      </c>
      <c r="DB457" s="44">
        <v>0</v>
      </c>
      <c r="DC457" s="44">
        <v>0</v>
      </c>
      <c r="DD457" s="44">
        <v>0</v>
      </c>
      <c r="DE457" s="44">
        <v>0</v>
      </c>
      <c r="DF457" s="44">
        <v>0</v>
      </c>
      <c r="DG457" s="44">
        <v>0</v>
      </c>
      <c r="DH457" s="44">
        <v>0</v>
      </c>
      <c r="DI457" s="44">
        <v>0</v>
      </c>
      <c r="DJ457" s="44">
        <v>0</v>
      </c>
      <c r="DK457" s="44">
        <v>0</v>
      </c>
      <c r="DL457" s="44">
        <v>0</v>
      </c>
      <c r="DM457" s="44">
        <v>0</v>
      </c>
      <c r="DN457" s="44">
        <v>0</v>
      </c>
      <c r="DO457" s="44">
        <v>0</v>
      </c>
      <c r="DP457" s="44">
        <v>0</v>
      </c>
      <c r="DQ457" s="44">
        <v>0</v>
      </c>
      <c r="DR457" s="44">
        <v>0</v>
      </c>
      <c r="DS457" s="44">
        <v>0</v>
      </c>
      <c r="DT457" s="44">
        <v>0</v>
      </c>
      <c r="DU457" s="44">
        <v>0</v>
      </c>
      <c r="DV457" s="44">
        <v>36.58019664349019</v>
      </c>
      <c r="DW457" s="44">
        <v>0</v>
      </c>
      <c r="DX457" s="44">
        <v>0</v>
      </c>
      <c r="DY457" s="44">
        <v>0</v>
      </c>
      <c r="DZ457" s="44">
        <v>0</v>
      </c>
      <c r="EA457" s="44">
        <v>0</v>
      </c>
      <c r="EB457" s="44">
        <v>0</v>
      </c>
    </row>
    <row r="458" spans="2:132" x14ac:dyDescent="0.25">
      <c r="B458" s="41" t="s">
        <v>547</v>
      </c>
      <c r="C458" s="47" t="s">
        <v>101</v>
      </c>
      <c r="D458" s="46">
        <v>5</v>
      </c>
      <c r="E458" s="86" t="s">
        <v>52</v>
      </c>
      <c r="F458" s="43">
        <v>2549.1999999999998</v>
      </c>
      <c r="G458" s="43">
        <v>519.80575581395351</v>
      </c>
      <c r="H458" s="44">
        <v>519.80575581395351</v>
      </c>
      <c r="I458" s="44">
        <v>345.4048908796417</v>
      </c>
      <c r="J458" s="44">
        <v>345.4048908796417</v>
      </c>
      <c r="K458" s="44">
        <v>535.3999284883721</v>
      </c>
      <c r="L458" s="44">
        <v>535.3999284883721</v>
      </c>
      <c r="M458" s="44">
        <v>249.82159999999999</v>
      </c>
      <c r="N458" s="44">
        <v>1804.8335999999999</v>
      </c>
      <c r="O458" s="44">
        <v>288.05959999999999</v>
      </c>
      <c r="P458" s="44">
        <v>107.07998569767443</v>
      </c>
      <c r="Q458" s="44">
        <v>107.07998569767443</v>
      </c>
      <c r="R458" s="44">
        <v>71.153407521206191</v>
      </c>
      <c r="S458" s="44">
        <v>71.153407521206191</v>
      </c>
      <c r="T458" s="44">
        <v>321.23995709302324</v>
      </c>
      <c r="U458" s="44">
        <v>321.23995709302324</v>
      </c>
      <c r="V458" s="44">
        <v>213.46022256361854</v>
      </c>
      <c r="W458" s="44">
        <v>213.46022256361854</v>
      </c>
      <c r="X458" s="44">
        <v>133.84998212209302</v>
      </c>
      <c r="Y458" s="44">
        <v>133.84998212209302</v>
      </c>
      <c r="Z458" s="44">
        <v>88.941759401507724</v>
      </c>
      <c r="AA458" s="44">
        <v>88.941759401507724</v>
      </c>
      <c r="AB458" s="44">
        <v>3.5110279142364962</v>
      </c>
      <c r="AC458" s="44">
        <v>8.4551284465287058</v>
      </c>
      <c r="AD458" s="44">
        <v>3.2387441168059112</v>
      </c>
      <c r="AE458" s="44">
        <v>29.122778276614369</v>
      </c>
      <c r="AF458" s="44">
        <v>87.368334829843093</v>
      </c>
      <c r="AG458" s="44">
        <v>36.403472845767958</v>
      </c>
      <c r="AH458" s="44">
        <v>145.61389138307183</v>
      </c>
      <c r="AJ458" s="63" t="s">
        <v>63</v>
      </c>
      <c r="AK458" s="44">
        <v>0</v>
      </c>
      <c r="AL458" s="44">
        <v>0</v>
      </c>
      <c r="AM458" s="44">
        <v>288.05959999999999</v>
      </c>
      <c r="AN458" s="44">
        <v>288.05959999999999</v>
      </c>
      <c r="AO458" s="44">
        <v>0</v>
      </c>
      <c r="AP458" s="44">
        <v>0</v>
      </c>
      <c r="AQ458" s="44">
        <v>0</v>
      </c>
      <c r="AR458" s="44">
        <v>0</v>
      </c>
      <c r="AS458" s="44">
        <v>0</v>
      </c>
      <c r="AT458" s="44">
        <v>0</v>
      </c>
      <c r="AU458" s="44">
        <v>0</v>
      </c>
      <c r="AV458" s="44">
        <v>0</v>
      </c>
      <c r="AW458" s="44">
        <v>0</v>
      </c>
      <c r="AX458" s="44">
        <v>0</v>
      </c>
      <c r="AY458" s="44">
        <v>133.84998212209302</v>
      </c>
      <c r="AZ458" s="44">
        <v>0</v>
      </c>
      <c r="BA458" s="44">
        <v>0</v>
      </c>
      <c r="BB458" s="44">
        <v>0</v>
      </c>
      <c r="BC458" s="44">
        <v>133.84998212209302</v>
      </c>
      <c r="BD458" s="44">
        <v>133.84998212209302</v>
      </c>
      <c r="BE458" s="44">
        <v>0</v>
      </c>
      <c r="BF458" s="44">
        <v>0</v>
      </c>
      <c r="BG458" s="44">
        <v>0</v>
      </c>
      <c r="BH458" s="44">
        <v>133.84998212209302</v>
      </c>
      <c r="BI458" s="44">
        <v>88.941759401507724</v>
      </c>
      <c r="BJ458" s="44">
        <v>0</v>
      </c>
      <c r="BK458" s="44">
        <v>0</v>
      </c>
      <c r="BL458" s="44">
        <v>0</v>
      </c>
      <c r="BM458" s="44">
        <v>88.941759401507724</v>
      </c>
      <c r="BN458" s="44">
        <v>3.2387441168059112</v>
      </c>
      <c r="BO458" s="44">
        <v>36.403472845767958</v>
      </c>
      <c r="BP458" s="44">
        <v>0</v>
      </c>
      <c r="BQ458" s="44">
        <v>0</v>
      </c>
      <c r="BR458" s="44">
        <v>0</v>
      </c>
      <c r="BS458" s="44">
        <v>36.403472845767958</v>
      </c>
      <c r="BT458" s="64">
        <v>2019</v>
      </c>
      <c r="BU458" s="44">
        <v>0</v>
      </c>
      <c r="BV458" s="44">
        <v>0</v>
      </c>
      <c r="BW458" s="44">
        <v>0</v>
      </c>
      <c r="BX458" s="44">
        <v>288.05959999999999</v>
      </c>
      <c r="BY458" s="44">
        <v>0</v>
      </c>
      <c r="BZ458" s="44">
        <v>0</v>
      </c>
      <c r="CA458" s="44">
        <v>0</v>
      </c>
      <c r="CB458" s="44">
        <v>0</v>
      </c>
      <c r="CC458" s="44">
        <v>0</v>
      </c>
      <c r="CD458" s="44">
        <v>0</v>
      </c>
      <c r="CE458" s="44">
        <v>0</v>
      </c>
      <c r="CF458" s="44">
        <v>0</v>
      </c>
      <c r="CG458" s="44">
        <v>0</v>
      </c>
      <c r="CH458" s="44">
        <v>133.84998212209302</v>
      </c>
      <c r="CI458" s="44">
        <v>0</v>
      </c>
      <c r="CJ458" s="44">
        <v>0</v>
      </c>
      <c r="CK458" s="44">
        <v>0</v>
      </c>
      <c r="CL458" s="44">
        <v>0</v>
      </c>
      <c r="CM458" s="44">
        <v>0</v>
      </c>
      <c r="CN458" s="44">
        <v>0</v>
      </c>
      <c r="CO458" s="44">
        <v>0</v>
      </c>
      <c r="CP458" s="44">
        <v>0</v>
      </c>
      <c r="CQ458" s="44">
        <v>0</v>
      </c>
      <c r="CR458" s="44">
        <v>0</v>
      </c>
      <c r="CS458" s="44">
        <v>0</v>
      </c>
      <c r="CT458" s="44">
        <v>0</v>
      </c>
      <c r="CU458" s="44">
        <v>0</v>
      </c>
      <c r="CV458" s="44">
        <v>0</v>
      </c>
      <c r="CW458" s="44">
        <v>0</v>
      </c>
      <c r="CX458" s="44">
        <v>0</v>
      </c>
      <c r="CY458" s="44">
        <v>0</v>
      </c>
      <c r="CZ458" s="44">
        <v>0</v>
      </c>
      <c r="DA458" s="44">
        <v>0</v>
      </c>
      <c r="DB458" s="44">
        <v>0</v>
      </c>
      <c r="DC458" s="44">
        <v>0</v>
      </c>
      <c r="DD458" s="44">
        <v>0</v>
      </c>
      <c r="DE458" s="44">
        <v>0</v>
      </c>
      <c r="DF458" s="44">
        <v>0</v>
      </c>
      <c r="DG458" s="44">
        <v>0</v>
      </c>
      <c r="DH458" s="44">
        <v>0</v>
      </c>
      <c r="DI458" s="44">
        <v>0</v>
      </c>
      <c r="DJ458" s="44">
        <v>0</v>
      </c>
      <c r="DK458" s="44">
        <v>0</v>
      </c>
      <c r="DL458" s="44">
        <v>0</v>
      </c>
      <c r="DM458" s="44">
        <v>0</v>
      </c>
      <c r="DN458" s="44">
        <v>0</v>
      </c>
      <c r="DO458" s="44">
        <v>0</v>
      </c>
      <c r="DP458" s="44">
        <v>0</v>
      </c>
      <c r="DQ458" s="44">
        <v>0</v>
      </c>
      <c r="DR458" s="44">
        <v>0</v>
      </c>
      <c r="DS458" s="44">
        <v>0</v>
      </c>
      <c r="DT458" s="44">
        <v>0</v>
      </c>
      <c r="DU458" s="44">
        <v>0</v>
      </c>
      <c r="DV458" s="44">
        <v>36.403472845767958</v>
      </c>
      <c r="DW458" s="44">
        <v>0</v>
      </c>
      <c r="DX458" s="44">
        <v>0</v>
      </c>
      <c r="DY458" s="44">
        <v>0</v>
      </c>
      <c r="DZ458" s="44">
        <v>0</v>
      </c>
      <c r="EA458" s="44">
        <v>0</v>
      </c>
      <c r="EB458" s="44">
        <v>0</v>
      </c>
    </row>
    <row r="459" spans="2:132" x14ac:dyDescent="0.25">
      <c r="B459" s="41" t="s">
        <v>548</v>
      </c>
      <c r="C459" s="47" t="s">
        <v>101</v>
      </c>
      <c r="D459" s="46">
        <v>5</v>
      </c>
      <c r="E459" s="86" t="s">
        <v>52</v>
      </c>
      <c r="F459" s="43">
        <v>2532.4</v>
      </c>
      <c r="G459" s="43">
        <v>522.72208139534882</v>
      </c>
      <c r="H459" s="44">
        <v>522.72208139534882</v>
      </c>
      <c r="I459" s="44">
        <v>347.3427553760323</v>
      </c>
      <c r="J459" s="44">
        <v>347.3427553760323</v>
      </c>
      <c r="K459" s="44">
        <v>538.40374383720928</v>
      </c>
      <c r="L459" s="44">
        <v>538.40374383720928</v>
      </c>
      <c r="M459" s="44">
        <v>248.17520000000002</v>
      </c>
      <c r="N459" s="44">
        <v>1792.9392</v>
      </c>
      <c r="O459" s="44">
        <v>286.16120000000001</v>
      </c>
      <c r="P459" s="44">
        <v>107.68074876744186</v>
      </c>
      <c r="Q459" s="44">
        <v>107.68074876744186</v>
      </c>
      <c r="R459" s="44">
        <v>71.552607607462647</v>
      </c>
      <c r="S459" s="44">
        <v>71.552607607462647</v>
      </c>
      <c r="T459" s="44">
        <v>323.04224630232557</v>
      </c>
      <c r="U459" s="44">
        <v>323.04224630232557</v>
      </c>
      <c r="V459" s="44">
        <v>214.65782282238797</v>
      </c>
      <c r="W459" s="44">
        <v>214.65782282238797</v>
      </c>
      <c r="X459" s="44">
        <v>134.60093595930232</v>
      </c>
      <c r="Y459" s="44">
        <v>134.60093595930232</v>
      </c>
      <c r="Z459" s="44">
        <v>89.440759509328316</v>
      </c>
      <c r="AA459" s="44">
        <v>89.440759509328316</v>
      </c>
      <c r="AB459" s="44">
        <v>3.4684298490068772</v>
      </c>
      <c r="AC459" s="44">
        <v>8.3525453506696223</v>
      </c>
      <c r="AD459" s="44">
        <v>3.1994495750022622</v>
      </c>
      <c r="AE459" s="44">
        <v>29.286169124713773</v>
      </c>
      <c r="AF459" s="44">
        <v>87.858507374141311</v>
      </c>
      <c r="AG459" s="44">
        <v>36.607711405892211</v>
      </c>
      <c r="AH459" s="44">
        <v>146.43084562356884</v>
      </c>
      <c r="AJ459" s="63" t="s">
        <v>63</v>
      </c>
      <c r="AK459" s="44">
        <v>0</v>
      </c>
      <c r="AL459" s="44">
        <v>0</v>
      </c>
      <c r="AM459" s="44">
        <v>286.16120000000001</v>
      </c>
      <c r="AN459" s="44">
        <v>286.16120000000001</v>
      </c>
      <c r="AO459" s="44">
        <v>0</v>
      </c>
      <c r="AP459" s="44">
        <v>0</v>
      </c>
      <c r="AQ459" s="44">
        <v>0</v>
      </c>
      <c r="AR459" s="44">
        <v>0</v>
      </c>
      <c r="AS459" s="44">
        <v>0</v>
      </c>
      <c r="AT459" s="44">
        <v>0</v>
      </c>
      <c r="AU459" s="44">
        <v>0</v>
      </c>
      <c r="AV459" s="44">
        <v>0</v>
      </c>
      <c r="AW459" s="44">
        <v>0</v>
      </c>
      <c r="AX459" s="44">
        <v>0</v>
      </c>
      <c r="AY459" s="44">
        <v>134.60093595930232</v>
      </c>
      <c r="AZ459" s="44">
        <v>0</v>
      </c>
      <c r="BA459" s="44">
        <v>0</v>
      </c>
      <c r="BB459" s="44">
        <v>0</v>
      </c>
      <c r="BC459" s="44">
        <v>134.60093595930232</v>
      </c>
      <c r="BD459" s="44">
        <v>134.60093595930232</v>
      </c>
      <c r="BE459" s="44">
        <v>0</v>
      </c>
      <c r="BF459" s="44">
        <v>0</v>
      </c>
      <c r="BG459" s="44">
        <v>0</v>
      </c>
      <c r="BH459" s="44">
        <v>134.60093595930232</v>
      </c>
      <c r="BI459" s="44">
        <v>89.440759509328316</v>
      </c>
      <c r="BJ459" s="44">
        <v>0</v>
      </c>
      <c r="BK459" s="44">
        <v>0</v>
      </c>
      <c r="BL459" s="44">
        <v>0</v>
      </c>
      <c r="BM459" s="44">
        <v>89.440759509328316</v>
      </c>
      <c r="BN459" s="44">
        <v>3.1994495750022622</v>
      </c>
      <c r="BO459" s="44">
        <v>36.607711405892211</v>
      </c>
      <c r="BP459" s="44">
        <v>0</v>
      </c>
      <c r="BQ459" s="44">
        <v>0</v>
      </c>
      <c r="BR459" s="44">
        <v>0</v>
      </c>
      <c r="BS459" s="44">
        <v>36.607711405892211</v>
      </c>
      <c r="BT459" s="64">
        <v>2019</v>
      </c>
      <c r="BU459" s="44">
        <v>0</v>
      </c>
      <c r="BV459" s="44">
        <v>0</v>
      </c>
      <c r="BW459" s="44">
        <v>0</v>
      </c>
      <c r="BX459" s="44">
        <v>286.16120000000001</v>
      </c>
      <c r="BY459" s="44">
        <v>0</v>
      </c>
      <c r="BZ459" s="44">
        <v>0</v>
      </c>
      <c r="CA459" s="44">
        <v>0</v>
      </c>
      <c r="CB459" s="44">
        <v>0</v>
      </c>
      <c r="CC459" s="44">
        <v>0</v>
      </c>
      <c r="CD459" s="44">
        <v>0</v>
      </c>
      <c r="CE459" s="44">
        <v>0</v>
      </c>
      <c r="CF459" s="44">
        <v>0</v>
      </c>
      <c r="CG459" s="44">
        <v>0</v>
      </c>
      <c r="CH459" s="44">
        <v>134.60093595930232</v>
      </c>
      <c r="CI459" s="44">
        <v>0</v>
      </c>
      <c r="CJ459" s="44">
        <v>0</v>
      </c>
      <c r="CK459" s="44">
        <v>0</v>
      </c>
      <c r="CL459" s="44">
        <v>0</v>
      </c>
      <c r="CM459" s="44">
        <v>0</v>
      </c>
      <c r="CN459" s="44">
        <v>0</v>
      </c>
      <c r="CO459" s="44">
        <v>0</v>
      </c>
      <c r="CP459" s="44">
        <v>0</v>
      </c>
      <c r="CQ459" s="44">
        <v>0</v>
      </c>
      <c r="CR459" s="44">
        <v>0</v>
      </c>
      <c r="CS459" s="44">
        <v>0</v>
      </c>
      <c r="CT459" s="44">
        <v>0</v>
      </c>
      <c r="CU459" s="44">
        <v>0</v>
      </c>
      <c r="CV459" s="44">
        <v>0</v>
      </c>
      <c r="CW459" s="44">
        <v>0</v>
      </c>
      <c r="CX459" s="44">
        <v>0</v>
      </c>
      <c r="CY459" s="44">
        <v>0</v>
      </c>
      <c r="CZ459" s="44">
        <v>0</v>
      </c>
      <c r="DA459" s="44">
        <v>0</v>
      </c>
      <c r="DB459" s="44">
        <v>0</v>
      </c>
      <c r="DC459" s="44">
        <v>0</v>
      </c>
      <c r="DD459" s="44">
        <v>0</v>
      </c>
      <c r="DE459" s="44">
        <v>0</v>
      </c>
      <c r="DF459" s="44">
        <v>0</v>
      </c>
      <c r="DG459" s="44">
        <v>0</v>
      </c>
      <c r="DH459" s="44">
        <v>0</v>
      </c>
      <c r="DI459" s="44">
        <v>0</v>
      </c>
      <c r="DJ459" s="44">
        <v>0</v>
      </c>
      <c r="DK459" s="44">
        <v>0</v>
      </c>
      <c r="DL459" s="44">
        <v>0</v>
      </c>
      <c r="DM459" s="44">
        <v>0</v>
      </c>
      <c r="DN459" s="44">
        <v>0</v>
      </c>
      <c r="DO459" s="44">
        <v>0</v>
      </c>
      <c r="DP459" s="44">
        <v>0</v>
      </c>
      <c r="DQ459" s="44">
        <v>0</v>
      </c>
      <c r="DR459" s="44">
        <v>0</v>
      </c>
      <c r="DS459" s="44">
        <v>0</v>
      </c>
      <c r="DT459" s="44">
        <v>0</v>
      </c>
      <c r="DU459" s="44">
        <v>0</v>
      </c>
      <c r="DV459" s="44">
        <v>36.607711405892211</v>
      </c>
      <c r="DW459" s="44">
        <v>0</v>
      </c>
      <c r="DX459" s="44">
        <v>0</v>
      </c>
      <c r="DY459" s="44">
        <v>0</v>
      </c>
      <c r="DZ459" s="44">
        <v>0</v>
      </c>
      <c r="EA459" s="44">
        <v>0</v>
      </c>
      <c r="EB459" s="44">
        <v>0</v>
      </c>
    </row>
    <row r="460" spans="2:132" x14ac:dyDescent="0.25">
      <c r="B460" s="41" t="s">
        <v>549</v>
      </c>
      <c r="C460" s="47" t="s">
        <v>101</v>
      </c>
      <c r="D460" s="46">
        <v>5</v>
      </c>
      <c r="E460" s="86" t="s">
        <v>52</v>
      </c>
      <c r="F460" s="43">
        <v>2698.6</v>
      </c>
      <c r="G460" s="43">
        <v>559.79086046511622</v>
      </c>
      <c r="H460" s="44">
        <v>559.79086046511622</v>
      </c>
      <c r="I460" s="44">
        <v>371.97452877682014</v>
      </c>
      <c r="J460" s="44">
        <v>371.97452877682014</v>
      </c>
      <c r="K460" s="44">
        <v>576.58458627906975</v>
      </c>
      <c r="L460" s="44">
        <v>576.58458627906975</v>
      </c>
      <c r="M460" s="44">
        <v>264.46280000000002</v>
      </c>
      <c r="N460" s="44">
        <v>1910.6088</v>
      </c>
      <c r="O460" s="44">
        <v>304.9418</v>
      </c>
      <c r="P460" s="44">
        <v>115.31691725581396</v>
      </c>
      <c r="Q460" s="44">
        <v>115.31691725581396</v>
      </c>
      <c r="R460" s="44">
        <v>76.626752928024956</v>
      </c>
      <c r="S460" s="44">
        <v>76.626752928024956</v>
      </c>
      <c r="T460" s="44">
        <v>345.95075176744183</v>
      </c>
      <c r="U460" s="44">
        <v>345.95075176744183</v>
      </c>
      <c r="V460" s="44">
        <v>229.88025878407484</v>
      </c>
      <c r="W460" s="44">
        <v>229.88025878407484</v>
      </c>
      <c r="X460" s="44">
        <v>144.14614656976744</v>
      </c>
      <c r="Y460" s="44">
        <v>144.14614656976744</v>
      </c>
      <c r="Z460" s="44">
        <v>95.783441160031188</v>
      </c>
      <c r="AA460" s="44">
        <v>95.783441160031188</v>
      </c>
      <c r="AB460" s="44">
        <v>3.4513115836763735</v>
      </c>
      <c r="AC460" s="44">
        <v>8.3113217729349405</v>
      </c>
      <c r="AD460" s="44">
        <v>3.1836588486157571</v>
      </c>
      <c r="AE460" s="44">
        <v>31.362994596073168</v>
      </c>
      <c r="AF460" s="44">
        <v>94.088983788219494</v>
      </c>
      <c r="AG460" s="44">
        <v>39.203743245091459</v>
      </c>
      <c r="AH460" s="44">
        <v>156.81497298036584</v>
      </c>
      <c r="AJ460" s="63" t="s">
        <v>63</v>
      </c>
      <c r="AK460" s="44">
        <v>0</v>
      </c>
      <c r="AL460" s="44">
        <v>0</v>
      </c>
      <c r="AM460" s="44">
        <v>304.9418</v>
      </c>
      <c r="AN460" s="44">
        <v>304.9418</v>
      </c>
      <c r="AO460" s="44">
        <v>0</v>
      </c>
      <c r="AP460" s="44">
        <v>0</v>
      </c>
      <c r="AQ460" s="44">
        <v>0</v>
      </c>
      <c r="AR460" s="44">
        <v>0</v>
      </c>
      <c r="AS460" s="44">
        <v>0</v>
      </c>
      <c r="AT460" s="44">
        <v>0</v>
      </c>
      <c r="AU460" s="44">
        <v>0</v>
      </c>
      <c r="AV460" s="44">
        <v>0</v>
      </c>
      <c r="AW460" s="44">
        <v>0</v>
      </c>
      <c r="AX460" s="44">
        <v>0</v>
      </c>
      <c r="AY460" s="44">
        <v>144.14614656976744</v>
      </c>
      <c r="AZ460" s="44">
        <v>0</v>
      </c>
      <c r="BA460" s="44">
        <v>0</v>
      </c>
      <c r="BB460" s="44">
        <v>0</v>
      </c>
      <c r="BC460" s="44">
        <v>144.14614656976744</v>
      </c>
      <c r="BD460" s="44">
        <v>144.14614656976744</v>
      </c>
      <c r="BE460" s="44">
        <v>0</v>
      </c>
      <c r="BF460" s="44">
        <v>0</v>
      </c>
      <c r="BG460" s="44">
        <v>0</v>
      </c>
      <c r="BH460" s="44">
        <v>144.14614656976744</v>
      </c>
      <c r="BI460" s="44">
        <v>95.783441160031188</v>
      </c>
      <c r="BJ460" s="44">
        <v>0</v>
      </c>
      <c r="BK460" s="44">
        <v>0</v>
      </c>
      <c r="BL460" s="44">
        <v>0</v>
      </c>
      <c r="BM460" s="44">
        <v>95.783441160031188</v>
      </c>
      <c r="BN460" s="44">
        <v>3.1836588486157571</v>
      </c>
      <c r="BO460" s="44">
        <v>39.203743245091459</v>
      </c>
      <c r="BP460" s="44">
        <v>0</v>
      </c>
      <c r="BQ460" s="44">
        <v>0</v>
      </c>
      <c r="BR460" s="44">
        <v>0</v>
      </c>
      <c r="BS460" s="44">
        <v>39.203743245091459</v>
      </c>
      <c r="BT460" s="64">
        <v>2019</v>
      </c>
      <c r="BU460" s="44">
        <v>0</v>
      </c>
      <c r="BV460" s="44">
        <v>0</v>
      </c>
      <c r="BW460" s="44">
        <v>0</v>
      </c>
      <c r="BX460" s="44">
        <v>304.9418</v>
      </c>
      <c r="BY460" s="44">
        <v>0</v>
      </c>
      <c r="BZ460" s="44">
        <v>0</v>
      </c>
      <c r="CA460" s="44">
        <v>0</v>
      </c>
      <c r="CB460" s="44">
        <v>0</v>
      </c>
      <c r="CC460" s="44">
        <v>0</v>
      </c>
      <c r="CD460" s="44">
        <v>0</v>
      </c>
      <c r="CE460" s="44">
        <v>0</v>
      </c>
      <c r="CF460" s="44">
        <v>0</v>
      </c>
      <c r="CG460" s="44">
        <v>0</v>
      </c>
      <c r="CH460" s="44">
        <v>144.14614656976744</v>
      </c>
      <c r="CI460" s="44">
        <v>0</v>
      </c>
      <c r="CJ460" s="44">
        <v>0</v>
      </c>
      <c r="CK460" s="44">
        <v>0</v>
      </c>
      <c r="CL460" s="44">
        <v>0</v>
      </c>
      <c r="CM460" s="44">
        <v>0</v>
      </c>
      <c r="CN460" s="44">
        <v>0</v>
      </c>
      <c r="CO460" s="44">
        <v>0</v>
      </c>
      <c r="CP460" s="44">
        <v>0</v>
      </c>
      <c r="CQ460" s="44">
        <v>0</v>
      </c>
      <c r="CR460" s="44">
        <v>0</v>
      </c>
      <c r="CS460" s="44">
        <v>0</v>
      </c>
      <c r="CT460" s="44">
        <v>0</v>
      </c>
      <c r="CU460" s="44">
        <v>0</v>
      </c>
      <c r="CV460" s="44">
        <v>0</v>
      </c>
      <c r="CW460" s="44">
        <v>0</v>
      </c>
      <c r="CX460" s="44">
        <v>0</v>
      </c>
      <c r="CY460" s="44">
        <v>0</v>
      </c>
      <c r="CZ460" s="44">
        <v>0</v>
      </c>
      <c r="DA460" s="44">
        <v>0</v>
      </c>
      <c r="DB460" s="44">
        <v>0</v>
      </c>
      <c r="DC460" s="44">
        <v>0</v>
      </c>
      <c r="DD460" s="44">
        <v>0</v>
      </c>
      <c r="DE460" s="44">
        <v>0</v>
      </c>
      <c r="DF460" s="44">
        <v>0</v>
      </c>
      <c r="DG460" s="44">
        <v>0</v>
      </c>
      <c r="DH460" s="44">
        <v>0</v>
      </c>
      <c r="DI460" s="44">
        <v>0</v>
      </c>
      <c r="DJ460" s="44">
        <v>0</v>
      </c>
      <c r="DK460" s="44">
        <v>0</v>
      </c>
      <c r="DL460" s="44">
        <v>0</v>
      </c>
      <c r="DM460" s="44">
        <v>0</v>
      </c>
      <c r="DN460" s="44">
        <v>0</v>
      </c>
      <c r="DO460" s="44">
        <v>0</v>
      </c>
      <c r="DP460" s="44">
        <v>0</v>
      </c>
      <c r="DQ460" s="44">
        <v>0</v>
      </c>
      <c r="DR460" s="44">
        <v>0</v>
      </c>
      <c r="DS460" s="44">
        <v>0</v>
      </c>
      <c r="DT460" s="44">
        <v>0</v>
      </c>
      <c r="DU460" s="44">
        <v>0</v>
      </c>
      <c r="DV460" s="44">
        <v>39.203743245091459</v>
      </c>
      <c r="DW460" s="44">
        <v>0</v>
      </c>
      <c r="DX460" s="44">
        <v>0</v>
      </c>
      <c r="DY460" s="44">
        <v>0</v>
      </c>
      <c r="DZ460" s="44">
        <v>0</v>
      </c>
      <c r="EA460" s="44">
        <v>0</v>
      </c>
      <c r="EB460" s="44">
        <v>0</v>
      </c>
    </row>
    <row r="461" spans="2:132" x14ac:dyDescent="0.25">
      <c r="B461" s="41" t="s">
        <v>550</v>
      </c>
      <c r="C461" s="47" t="s">
        <v>101</v>
      </c>
      <c r="D461" s="46">
        <v>5</v>
      </c>
      <c r="E461" s="86" t="s">
        <v>52</v>
      </c>
      <c r="F461" s="43">
        <v>5766.66</v>
      </c>
      <c r="G461" s="43">
        <v>1196.2222209302324</v>
      </c>
      <c r="H461" s="44">
        <v>1196.2222209302324</v>
      </c>
      <c r="I461" s="44">
        <v>794.8757801675697</v>
      </c>
      <c r="J461" s="44">
        <v>794.8757801675697</v>
      </c>
      <c r="K461" s="44">
        <v>1232.1088875581395</v>
      </c>
      <c r="L461" s="44">
        <v>1232.1088875581395</v>
      </c>
      <c r="M461" s="44">
        <v>518.99939999999992</v>
      </c>
      <c r="N461" s="44">
        <v>3817.5289199999997</v>
      </c>
      <c r="O461" s="44">
        <v>582.43266000000006</v>
      </c>
      <c r="P461" s="44">
        <v>246.42177751162791</v>
      </c>
      <c r="Q461" s="44">
        <v>246.42177751162791</v>
      </c>
      <c r="R461" s="44">
        <v>163.74441071451938</v>
      </c>
      <c r="S461" s="44">
        <v>163.74441071451938</v>
      </c>
      <c r="T461" s="44">
        <v>739.26533253488367</v>
      </c>
      <c r="U461" s="44">
        <v>739.26533253488367</v>
      </c>
      <c r="V461" s="44">
        <v>491.2332321435581</v>
      </c>
      <c r="W461" s="44">
        <v>491.2332321435581</v>
      </c>
      <c r="X461" s="44">
        <v>308.02722188953487</v>
      </c>
      <c r="Y461" s="44">
        <v>308.02722188953487</v>
      </c>
      <c r="Z461" s="44">
        <v>204.68051339314923</v>
      </c>
      <c r="AA461" s="44">
        <v>204.68051339314923</v>
      </c>
      <c r="AB461" s="44">
        <v>3.169570171801777</v>
      </c>
      <c r="AC461" s="44">
        <v>7.7713164953065803</v>
      </c>
      <c r="AD461" s="44">
        <v>2.8455696653509293</v>
      </c>
      <c r="AE461" s="44">
        <v>67.019870634482118</v>
      </c>
      <c r="AF461" s="44">
        <v>201.05961190344635</v>
      </c>
      <c r="AG461" s="44">
        <v>83.774838293102647</v>
      </c>
      <c r="AH461" s="44">
        <v>335.09935317241059</v>
      </c>
      <c r="AJ461" s="63" t="s">
        <v>63</v>
      </c>
      <c r="AK461" s="44">
        <v>0</v>
      </c>
      <c r="AL461" s="44">
        <v>0</v>
      </c>
      <c r="AM461" s="44">
        <v>582.43266000000006</v>
      </c>
      <c r="AN461" s="44">
        <v>582.43266000000006</v>
      </c>
      <c r="AO461" s="44">
        <v>0</v>
      </c>
      <c r="AP461" s="44">
        <v>0</v>
      </c>
      <c r="AQ461" s="44">
        <v>0</v>
      </c>
      <c r="AR461" s="44">
        <v>0</v>
      </c>
      <c r="AS461" s="44">
        <v>0</v>
      </c>
      <c r="AT461" s="44">
        <v>0</v>
      </c>
      <c r="AU461" s="44">
        <v>0</v>
      </c>
      <c r="AV461" s="44">
        <v>0</v>
      </c>
      <c r="AW461" s="44">
        <v>0</v>
      </c>
      <c r="AX461" s="44">
        <v>0</v>
      </c>
      <c r="AY461" s="44">
        <v>308.02722188953487</v>
      </c>
      <c r="AZ461" s="44">
        <v>0</v>
      </c>
      <c r="BA461" s="44">
        <v>0</v>
      </c>
      <c r="BB461" s="44">
        <v>0</v>
      </c>
      <c r="BC461" s="44">
        <v>308.02722188953487</v>
      </c>
      <c r="BD461" s="44">
        <v>308.02722188953487</v>
      </c>
      <c r="BE461" s="44">
        <v>0</v>
      </c>
      <c r="BF461" s="44">
        <v>0</v>
      </c>
      <c r="BG461" s="44">
        <v>0</v>
      </c>
      <c r="BH461" s="44">
        <v>308.02722188953487</v>
      </c>
      <c r="BI461" s="44">
        <v>204.68051339314923</v>
      </c>
      <c r="BJ461" s="44">
        <v>0</v>
      </c>
      <c r="BK461" s="44">
        <v>0</v>
      </c>
      <c r="BL461" s="44">
        <v>0</v>
      </c>
      <c r="BM461" s="44">
        <v>204.68051339314923</v>
      </c>
      <c r="BN461" s="44">
        <v>2.8455696653509293</v>
      </c>
      <c r="BO461" s="44">
        <v>83.774838293102647</v>
      </c>
      <c r="BP461" s="44">
        <v>0</v>
      </c>
      <c r="BQ461" s="44">
        <v>0</v>
      </c>
      <c r="BR461" s="44">
        <v>0</v>
      </c>
      <c r="BS461" s="44">
        <v>83.774838293102647</v>
      </c>
      <c r="BT461" s="64">
        <v>2019</v>
      </c>
      <c r="BU461" s="44">
        <v>0</v>
      </c>
      <c r="BV461" s="44">
        <v>0</v>
      </c>
      <c r="BW461" s="44">
        <v>0</v>
      </c>
      <c r="BX461" s="44">
        <v>582.43266000000006</v>
      </c>
      <c r="BY461" s="44">
        <v>0</v>
      </c>
      <c r="BZ461" s="44">
        <v>0</v>
      </c>
      <c r="CA461" s="44">
        <v>0</v>
      </c>
      <c r="CB461" s="44">
        <v>0</v>
      </c>
      <c r="CC461" s="44">
        <v>0</v>
      </c>
      <c r="CD461" s="44">
        <v>0</v>
      </c>
      <c r="CE461" s="44">
        <v>0</v>
      </c>
      <c r="CF461" s="44">
        <v>0</v>
      </c>
      <c r="CG461" s="44">
        <v>0</v>
      </c>
      <c r="CH461" s="44">
        <v>308.02722188953487</v>
      </c>
      <c r="CI461" s="44">
        <v>0</v>
      </c>
      <c r="CJ461" s="44">
        <v>0</v>
      </c>
      <c r="CK461" s="44">
        <v>0</v>
      </c>
      <c r="CL461" s="44">
        <v>0</v>
      </c>
      <c r="CM461" s="44">
        <v>0</v>
      </c>
      <c r="CN461" s="44">
        <v>0</v>
      </c>
      <c r="CO461" s="44">
        <v>0</v>
      </c>
      <c r="CP461" s="44">
        <v>0</v>
      </c>
      <c r="CQ461" s="44">
        <v>0</v>
      </c>
      <c r="CR461" s="44">
        <v>0</v>
      </c>
      <c r="CS461" s="44">
        <v>0</v>
      </c>
      <c r="CT461" s="44">
        <v>0</v>
      </c>
      <c r="CU461" s="44">
        <v>0</v>
      </c>
      <c r="CV461" s="44">
        <v>0</v>
      </c>
      <c r="CW461" s="44">
        <v>0</v>
      </c>
      <c r="CX461" s="44">
        <v>0</v>
      </c>
      <c r="CY461" s="44">
        <v>0</v>
      </c>
      <c r="CZ461" s="44">
        <v>0</v>
      </c>
      <c r="DA461" s="44">
        <v>0</v>
      </c>
      <c r="DB461" s="44">
        <v>0</v>
      </c>
      <c r="DC461" s="44">
        <v>0</v>
      </c>
      <c r="DD461" s="44">
        <v>0</v>
      </c>
      <c r="DE461" s="44">
        <v>0</v>
      </c>
      <c r="DF461" s="44">
        <v>0</v>
      </c>
      <c r="DG461" s="44">
        <v>0</v>
      </c>
      <c r="DH461" s="44">
        <v>0</v>
      </c>
      <c r="DI461" s="44">
        <v>0</v>
      </c>
      <c r="DJ461" s="44">
        <v>0</v>
      </c>
      <c r="DK461" s="44">
        <v>0</v>
      </c>
      <c r="DL461" s="44">
        <v>0</v>
      </c>
      <c r="DM461" s="44">
        <v>0</v>
      </c>
      <c r="DN461" s="44">
        <v>0</v>
      </c>
      <c r="DO461" s="44">
        <v>0</v>
      </c>
      <c r="DP461" s="44">
        <v>0</v>
      </c>
      <c r="DQ461" s="44">
        <v>0</v>
      </c>
      <c r="DR461" s="44">
        <v>0</v>
      </c>
      <c r="DS461" s="44">
        <v>0</v>
      </c>
      <c r="DT461" s="44">
        <v>0</v>
      </c>
      <c r="DU461" s="44">
        <v>0</v>
      </c>
      <c r="DV461" s="44">
        <v>83.774838293102647</v>
      </c>
      <c r="DW461" s="44">
        <v>0</v>
      </c>
      <c r="DX461" s="44">
        <v>0</v>
      </c>
      <c r="DY461" s="44">
        <v>0</v>
      </c>
      <c r="DZ461" s="44">
        <v>0</v>
      </c>
      <c r="EA461" s="44">
        <v>0</v>
      </c>
      <c r="EB461" s="44">
        <v>0</v>
      </c>
    </row>
    <row r="462" spans="2:132" x14ac:dyDescent="0.25">
      <c r="B462" s="41" t="s">
        <v>551</v>
      </c>
      <c r="C462" s="47" t="s">
        <v>101</v>
      </c>
      <c r="D462" s="46">
        <v>5</v>
      </c>
      <c r="E462" s="86" t="s">
        <v>52</v>
      </c>
      <c r="F462" s="43">
        <v>2725.3</v>
      </c>
      <c r="G462" s="43">
        <v>512.96565116279066</v>
      </c>
      <c r="H462" s="44">
        <v>512.96565116279066</v>
      </c>
      <c r="I462" s="44">
        <v>340.85972073826707</v>
      </c>
      <c r="J462" s="44">
        <v>340.85972073826707</v>
      </c>
      <c r="K462" s="44">
        <v>528.35462069767436</v>
      </c>
      <c r="L462" s="44">
        <v>528.35462069767436</v>
      </c>
      <c r="M462" s="44">
        <v>267.07940000000002</v>
      </c>
      <c r="N462" s="44">
        <v>1929.5124000000001</v>
      </c>
      <c r="O462" s="44">
        <v>307.95890000000003</v>
      </c>
      <c r="P462" s="44">
        <v>95.103831725581387</v>
      </c>
      <c r="Q462" s="44">
        <v>95.103831725581387</v>
      </c>
      <c r="R462" s="44">
        <v>63.195392224874716</v>
      </c>
      <c r="S462" s="44">
        <v>63.195392224874716</v>
      </c>
      <c r="T462" s="44">
        <v>295.87858759069769</v>
      </c>
      <c r="U462" s="44">
        <v>295.87858759069769</v>
      </c>
      <c r="V462" s="44">
        <v>196.60788692183249</v>
      </c>
      <c r="W462" s="44">
        <v>196.60788692183249</v>
      </c>
      <c r="X462" s="44">
        <v>116.23801655348836</v>
      </c>
      <c r="Y462" s="44">
        <v>116.23801655348836</v>
      </c>
      <c r="Z462" s="44">
        <v>77.238812719291317</v>
      </c>
      <c r="AA462" s="44">
        <v>77.238812719291317</v>
      </c>
      <c r="AB462" s="44">
        <v>4.2262480000064517</v>
      </c>
      <c r="AC462" s="44">
        <v>9.8140132128429673</v>
      </c>
      <c r="AD462" s="44">
        <v>3.9871003859059009</v>
      </c>
      <c r="AE462" s="44">
        <v>25.86559744619673</v>
      </c>
      <c r="AF462" s="44">
        <v>80.470747610389836</v>
      </c>
      <c r="AG462" s="44">
        <v>31.613507989796002</v>
      </c>
      <c r="AH462" s="44">
        <v>143.69776358998183</v>
      </c>
      <c r="AJ462" s="63" t="s">
        <v>63</v>
      </c>
      <c r="AK462" s="44">
        <v>0</v>
      </c>
      <c r="AL462" s="44">
        <v>0</v>
      </c>
      <c r="AM462" s="44">
        <v>307.95890000000003</v>
      </c>
      <c r="AN462" s="44">
        <v>307.95890000000003</v>
      </c>
      <c r="AO462" s="44">
        <v>0</v>
      </c>
      <c r="AP462" s="44">
        <v>0</v>
      </c>
      <c r="AQ462" s="44">
        <v>0</v>
      </c>
      <c r="AR462" s="44">
        <v>0</v>
      </c>
      <c r="AS462" s="44">
        <v>0</v>
      </c>
      <c r="AT462" s="44">
        <v>0</v>
      </c>
      <c r="AU462" s="44">
        <v>0</v>
      </c>
      <c r="AV462" s="44">
        <v>0</v>
      </c>
      <c r="AW462" s="44">
        <v>0</v>
      </c>
      <c r="AX462" s="44">
        <v>0</v>
      </c>
      <c r="AY462" s="44">
        <v>116.23801655348836</v>
      </c>
      <c r="AZ462" s="44">
        <v>0</v>
      </c>
      <c r="BA462" s="44">
        <v>0</v>
      </c>
      <c r="BB462" s="44">
        <v>0</v>
      </c>
      <c r="BC462" s="44">
        <v>116.23801655348836</v>
      </c>
      <c r="BD462" s="44">
        <v>116.23801655348836</v>
      </c>
      <c r="BE462" s="44">
        <v>0</v>
      </c>
      <c r="BF462" s="44">
        <v>0</v>
      </c>
      <c r="BG462" s="44">
        <v>0</v>
      </c>
      <c r="BH462" s="44">
        <v>116.23801655348836</v>
      </c>
      <c r="BI462" s="44">
        <v>77.238812719291317</v>
      </c>
      <c r="BJ462" s="44">
        <v>0</v>
      </c>
      <c r="BK462" s="44">
        <v>0</v>
      </c>
      <c r="BL462" s="44">
        <v>0</v>
      </c>
      <c r="BM462" s="44">
        <v>77.238812719291317</v>
      </c>
      <c r="BN462" s="44">
        <v>3.9871003859059009</v>
      </c>
      <c r="BO462" s="44">
        <v>31.613507989796002</v>
      </c>
      <c r="BP462" s="44">
        <v>0</v>
      </c>
      <c r="BQ462" s="44">
        <v>0</v>
      </c>
      <c r="BR462" s="44">
        <v>0</v>
      </c>
      <c r="BS462" s="44">
        <v>31.613507989796002</v>
      </c>
      <c r="BT462" s="64">
        <v>2019</v>
      </c>
      <c r="BU462" s="44">
        <v>0</v>
      </c>
      <c r="BV462" s="44">
        <v>0</v>
      </c>
      <c r="BW462" s="44">
        <v>0</v>
      </c>
      <c r="BX462" s="44">
        <v>307.95890000000003</v>
      </c>
      <c r="BY462" s="44">
        <v>0</v>
      </c>
      <c r="BZ462" s="44">
        <v>0</v>
      </c>
      <c r="CA462" s="44">
        <v>0</v>
      </c>
      <c r="CB462" s="44">
        <v>0</v>
      </c>
      <c r="CC462" s="44">
        <v>0</v>
      </c>
      <c r="CD462" s="44">
        <v>0</v>
      </c>
      <c r="CE462" s="44">
        <v>0</v>
      </c>
      <c r="CF462" s="44">
        <v>0</v>
      </c>
      <c r="CG462" s="44">
        <v>0</v>
      </c>
      <c r="CH462" s="44">
        <v>116.23801655348836</v>
      </c>
      <c r="CI462" s="44">
        <v>0</v>
      </c>
      <c r="CJ462" s="44">
        <v>0</v>
      </c>
      <c r="CK462" s="44">
        <v>0</v>
      </c>
      <c r="CL462" s="44">
        <v>0</v>
      </c>
      <c r="CM462" s="44">
        <v>0</v>
      </c>
      <c r="CN462" s="44">
        <v>0</v>
      </c>
      <c r="CO462" s="44">
        <v>0</v>
      </c>
      <c r="CP462" s="44">
        <v>0</v>
      </c>
      <c r="CQ462" s="44">
        <v>0</v>
      </c>
      <c r="CR462" s="44">
        <v>0</v>
      </c>
      <c r="CS462" s="44">
        <v>0</v>
      </c>
      <c r="CT462" s="44">
        <v>0</v>
      </c>
      <c r="CU462" s="44">
        <v>0</v>
      </c>
      <c r="CV462" s="44">
        <v>0</v>
      </c>
      <c r="CW462" s="44">
        <v>0</v>
      </c>
      <c r="CX462" s="44">
        <v>0</v>
      </c>
      <c r="CY462" s="44">
        <v>0</v>
      </c>
      <c r="CZ462" s="44">
        <v>0</v>
      </c>
      <c r="DA462" s="44">
        <v>0</v>
      </c>
      <c r="DB462" s="44">
        <v>0</v>
      </c>
      <c r="DC462" s="44">
        <v>0</v>
      </c>
      <c r="DD462" s="44">
        <v>0</v>
      </c>
      <c r="DE462" s="44">
        <v>0</v>
      </c>
      <c r="DF462" s="44">
        <v>0</v>
      </c>
      <c r="DG462" s="44">
        <v>0</v>
      </c>
      <c r="DH462" s="44">
        <v>0</v>
      </c>
      <c r="DI462" s="44">
        <v>0</v>
      </c>
      <c r="DJ462" s="44">
        <v>0</v>
      </c>
      <c r="DK462" s="44">
        <v>0</v>
      </c>
      <c r="DL462" s="44">
        <v>0</v>
      </c>
      <c r="DM462" s="44">
        <v>0</v>
      </c>
      <c r="DN462" s="44">
        <v>0</v>
      </c>
      <c r="DO462" s="44">
        <v>0</v>
      </c>
      <c r="DP462" s="44">
        <v>0</v>
      </c>
      <c r="DQ462" s="44">
        <v>0</v>
      </c>
      <c r="DR462" s="44">
        <v>0</v>
      </c>
      <c r="DS462" s="44">
        <v>0</v>
      </c>
      <c r="DT462" s="44">
        <v>0</v>
      </c>
      <c r="DU462" s="44">
        <v>0</v>
      </c>
      <c r="DV462" s="44">
        <v>31.613507989796002</v>
      </c>
      <c r="DW462" s="44">
        <v>0</v>
      </c>
      <c r="DX462" s="44">
        <v>0</v>
      </c>
      <c r="DY462" s="44">
        <v>0</v>
      </c>
      <c r="DZ462" s="44">
        <v>0</v>
      </c>
      <c r="EA462" s="44">
        <v>0</v>
      </c>
      <c r="EB462" s="44">
        <v>0</v>
      </c>
    </row>
    <row r="463" spans="2:132" x14ac:dyDescent="0.25">
      <c r="B463" s="41" t="s">
        <v>552</v>
      </c>
      <c r="C463" s="47" t="s">
        <v>101</v>
      </c>
      <c r="D463" s="46">
        <v>5</v>
      </c>
      <c r="E463" s="86" t="s">
        <v>52</v>
      </c>
      <c r="F463" s="43">
        <v>3421.6</v>
      </c>
      <c r="G463" s="43">
        <v>701.20308139534893</v>
      </c>
      <c r="H463" s="44">
        <v>701.20308139534893</v>
      </c>
      <c r="I463" s="44">
        <v>465.94130808454486</v>
      </c>
      <c r="J463" s="44">
        <v>465.94130808454486</v>
      </c>
      <c r="K463" s="44">
        <v>722.23917383720936</v>
      </c>
      <c r="L463" s="44">
        <v>722.23917383720936</v>
      </c>
      <c r="M463" s="44">
        <v>321.63039999999995</v>
      </c>
      <c r="N463" s="44">
        <v>2333.5311999999999</v>
      </c>
      <c r="O463" s="44">
        <v>376.37599999999998</v>
      </c>
      <c r="P463" s="44">
        <v>144.44783476744189</v>
      </c>
      <c r="Q463" s="44">
        <v>144.44783476744189</v>
      </c>
      <c r="R463" s="44">
        <v>95.983909465416247</v>
      </c>
      <c r="S463" s="44">
        <v>95.983909465416247</v>
      </c>
      <c r="T463" s="44">
        <v>433.34350430232558</v>
      </c>
      <c r="U463" s="44">
        <v>433.34350430232558</v>
      </c>
      <c r="V463" s="44">
        <v>287.95172839624865</v>
      </c>
      <c r="W463" s="44">
        <v>287.95172839624865</v>
      </c>
      <c r="X463" s="44">
        <v>180.55979345930234</v>
      </c>
      <c r="Y463" s="44">
        <v>180.55979345930234</v>
      </c>
      <c r="Z463" s="44">
        <v>119.97988683177029</v>
      </c>
      <c r="AA463" s="44">
        <v>119.97988683177029</v>
      </c>
      <c r="AB463" s="44">
        <v>3.3508783064924637</v>
      </c>
      <c r="AC463" s="44">
        <v>8.103897180949863</v>
      </c>
      <c r="AD463" s="44">
        <v>3.1369924571418819</v>
      </c>
      <c r="AE463" s="44">
        <v>39.285794045082696</v>
      </c>
      <c r="AF463" s="44">
        <v>117.85738213524806</v>
      </c>
      <c r="AG463" s="44">
        <v>49.107242556353363</v>
      </c>
      <c r="AH463" s="44">
        <v>196.42897022541345</v>
      </c>
      <c r="AJ463" s="63" t="s">
        <v>63</v>
      </c>
      <c r="AK463" s="44">
        <v>0</v>
      </c>
      <c r="AL463" s="44">
        <v>0</v>
      </c>
      <c r="AM463" s="44">
        <v>376.37599999999998</v>
      </c>
      <c r="AN463" s="44">
        <v>376.37599999999998</v>
      </c>
      <c r="AO463" s="44">
        <v>0</v>
      </c>
      <c r="AP463" s="44">
        <v>0</v>
      </c>
      <c r="AQ463" s="44">
        <v>0</v>
      </c>
      <c r="AR463" s="44">
        <v>0</v>
      </c>
      <c r="AS463" s="44">
        <v>0</v>
      </c>
      <c r="AT463" s="44">
        <v>0</v>
      </c>
      <c r="AU463" s="44">
        <v>0</v>
      </c>
      <c r="AV463" s="44">
        <v>0</v>
      </c>
      <c r="AW463" s="44">
        <v>0</v>
      </c>
      <c r="AX463" s="44">
        <v>0</v>
      </c>
      <c r="AY463" s="44">
        <v>180.55979345930234</v>
      </c>
      <c r="AZ463" s="44">
        <v>0</v>
      </c>
      <c r="BA463" s="44">
        <v>0</v>
      </c>
      <c r="BB463" s="44">
        <v>0</v>
      </c>
      <c r="BC463" s="44">
        <v>180.55979345930234</v>
      </c>
      <c r="BD463" s="44">
        <v>180.55979345930234</v>
      </c>
      <c r="BE463" s="44">
        <v>0</v>
      </c>
      <c r="BF463" s="44">
        <v>0</v>
      </c>
      <c r="BG463" s="44">
        <v>0</v>
      </c>
      <c r="BH463" s="44">
        <v>180.55979345930234</v>
      </c>
      <c r="BI463" s="44">
        <v>119.97988683177029</v>
      </c>
      <c r="BJ463" s="44">
        <v>0</v>
      </c>
      <c r="BK463" s="44">
        <v>0</v>
      </c>
      <c r="BL463" s="44">
        <v>0</v>
      </c>
      <c r="BM463" s="44">
        <v>119.97988683177029</v>
      </c>
      <c r="BN463" s="44">
        <v>3.1369924571418819</v>
      </c>
      <c r="BO463" s="44">
        <v>49.107242556353363</v>
      </c>
      <c r="BP463" s="44">
        <v>0</v>
      </c>
      <c r="BQ463" s="44">
        <v>0</v>
      </c>
      <c r="BR463" s="44">
        <v>0</v>
      </c>
      <c r="BS463" s="44">
        <v>49.107242556353363</v>
      </c>
      <c r="BT463" s="64">
        <v>2019</v>
      </c>
      <c r="BU463" s="44">
        <v>0</v>
      </c>
      <c r="BV463" s="44">
        <v>0</v>
      </c>
      <c r="BW463" s="44">
        <v>0</v>
      </c>
      <c r="BX463" s="44">
        <v>376.37599999999998</v>
      </c>
      <c r="BY463" s="44">
        <v>0</v>
      </c>
      <c r="BZ463" s="44">
        <v>0</v>
      </c>
      <c r="CA463" s="44">
        <v>0</v>
      </c>
      <c r="CB463" s="44">
        <v>0</v>
      </c>
      <c r="CC463" s="44">
        <v>0</v>
      </c>
      <c r="CD463" s="44">
        <v>0</v>
      </c>
      <c r="CE463" s="44">
        <v>0</v>
      </c>
      <c r="CF463" s="44">
        <v>0</v>
      </c>
      <c r="CG463" s="44">
        <v>0</v>
      </c>
      <c r="CH463" s="44">
        <v>180.55979345930234</v>
      </c>
      <c r="CI463" s="44">
        <v>0</v>
      </c>
      <c r="CJ463" s="44">
        <v>0</v>
      </c>
      <c r="CK463" s="44">
        <v>0</v>
      </c>
      <c r="CL463" s="44">
        <v>0</v>
      </c>
      <c r="CM463" s="44">
        <v>0</v>
      </c>
      <c r="CN463" s="44">
        <v>0</v>
      </c>
      <c r="CO463" s="44">
        <v>0</v>
      </c>
      <c r="CP463" s="44">
        <v>0</v>
      </c>
      <c r="CQ463" s="44">
        <v>0</v>
      </c>
      <c r="CR463" s="44">
        <v>0</v>
      </c>
      <c r="CS463" s="44">
        <v>0</v>
      </c>
      <c r="CT463" s="44">
        <v>0</v>
      </c>
      <c r="CU463" s="44">
        <v>0</v>
      </c>
      <c r="CV463" s="44">
        <v>0</v>
      </c>
      <c r="CW463" s="44">
        <v>0</v>
      </c>
      <c r="CX463" s="44">
        <v>0</v>
      </c>
      <c r="CY463" s="44">
        <v>0</v>
      </c>
      <c r="CZ463" s="44">
        <v>0</v>
      </c>
      <c r="DA463" s="44">
        <v>0</v>
      </c>
      <c r="DB463" s="44">
        <v>0</v>
      </c>
      <c r="DC463" s="44">
        <v>0</v>
      </c>
      <c r="DD463" s="44">
        <v>0</v>
      </c>
      <c r="DE463" s="44">
        <v>0</v>
      </c>
      <c r="DF463" s="44">
        <v>0</v>
      </c>
      <c r="DG463" s="44">
        <v>0</v>
      </c>
      <c r="DH463" s="44">
        <v>0</v>
      </c>
      <c r="DI463" s="44">
        <v>0</v>
      </c>
      <c r="DJ463" s="44">
        <v>0</v>
      </c>
      <c r="DK463" s="44">
        <v>0</v>
      </c>
      <c r="DL463" s="44">
        <v>0</v>
      </c>
      <c r="DM463" s="44">
        <v>0</v>
      </c>
      <c r="DN463" s="44">
        <v>0</v>
      </c>
      <c r="DO463" s="44">
        <v>0</v>
      </c>
      <c r="DP463" s="44">
        <v>0</v>
      </c>
      <c r="DQ463" s="44">
        <v>0</v>
      </c>
      <c r="DR463" s="44">
        <v>0</v>
      </c>
      <c r="DS463" s="44">
        <v>0</v>
      </c>
      <c r="DT463" s="44">
        <v>0</v>
      </c>
      <c r="DU463" s="44">
        <v>0</v>
      </c>
      <c r="DV463" s="44">
        <v>49.107242556353363</v>
      </c>
      <c r="DW463" s="44">
        <v>0</v>
      </c>
      <c r="DX463" s="44">
        <v>0</v>
      </c>
      <c r="DY463" s="44">
        <v>0</v>
      </c>
      <c r="DZ463" s="44">
        <v>0</v>
      </c>
      <c r="EA463" s="44">
        <v>0</v>
      </c>
      <c r="EB463" s="44">
        <v>0</v>
      </c>
    </row>
    <row r="464" spans="2:132" x14ac:dyDescent="0.25">
      <c r="B464" s="41" t="s">
        <v>553</v>
      </c>
      <c r="C464" s="47" t="s">
        <v>101</v>
      </c>
      <c r="D464" s="46">
        <v>5</v>
      </c>
      <c r="E464" s="86" t="s">
        <v>52</v>
      </c>
      <c r="F464" s="43">
        <v>3583.38</v>
      </c>
      <c r="G464" s="43">
        <v>721.27853488372091</v>
      </c>
      <c r="H464" s="44">
        <v>721.27853488372091</v>
      </c>
      <c r="I464" s="44">
        <v>479.28121389349917</v>
      </c>
      <c r="J464" s="44">
        <v>479.28121389349917</v>
      </c>
      <c r="K464" s="44">
        <v>742.91689093023251</v>
      </c>
      <c r="L464" s="44">
        <v>742.91689093023251</v>
      </c>
      <c r="M464" s="44">
        <v>336.83772000000005</v>
      </c>
      <c r="N464" s="44">
        <v>2443.8651600000003</v>
      </c>
      <c r="O464" s="44">
        <v>394.17179999999996</v>
      </c>
      <c r="P464" s="44">
        <v>148.5833781860465</v>
      </c>
      <c r="Q464" s="44">
        <v>148.5833781860465</v>
      </c>
      <c r="R464" s="44">
        <v>98.731930062060826</v>
      </c>
      <c r="S464" s="44">
        <v>98.731930062060826</v>
      </c>
      <c r="T464" s="44">
        <v>445.75013455813951</v>
      </c>
      <c r="U464" s="44">
        <v>445.75013455813951</v>
      </c>
      <c r="V464" s="44">
        <v>296.19579018618248</v>
      </c>
      <c r="W464" s="44">
        <v>296.19579018618248</v>
      </c>
      <c r="X464" s="44">
        <v>185.72922273255813</v>
      </c>
      <c r="Y464" s="44">
        <v>185.72922273255813</v>
      </c>
      <c r="Z464" s="44">
        <v>123.41491257757603</v>
      </c>
      <c r="AA464" s="44">
        <v>123.41491257757603</v>
      </c>
      <c r="AB464" s="44">
        <v>3.4116391707147922</v>
      </c>
      <c r="AC464" s="44">
        <v>8.2508436681825827</v>
      </c>
      <c r="AD464" s="44">
        <v>3.1938749683287408</v>
      </c>
      <c r="AE464" s="44">
        <v>40.410546847846184</v>
      </c>
      <c r="AF464" s="44">
        <v>121.23164054353856</v>
      </c>
      <c r="AG464" s="44">
        <v>50.513183559807736</v>
      </c>
      <c r="AH464" s="44">
        <v>202.05273423923094</v>
      </c>
      <c r="AJ464" s="63" t="s">
        <v>63</v>
      </c>
      <c r="AK464" s="44">
        <v>0</v>
      </c>
      <c r="AL464" s="44">
        <v>0</v>
      </c>
      <c r="AM464" s="44">
        <v>394.17179999999996</v>
      </c>
      <c r="AN464" s="44">
        <v>394.17179999999996</v>
      </c>
      <c r="AO464" s="44">
        <v>0</v>
      </c>
      <c r="AP464" s="44">
        <v>0</v>
      </c>
      <c r="AQ464" s="44">
        <v>0</v>
      </c>
      <c r="AR464" s="44">
        <v>0</v>
      </c>
      <c r="AS464" s="44">
        <v>0</v>
      </c>
      <c r="AT464" s="44">
        <v>0</v>
      </c>
      <c r="AU464" s="44">
        <v>0</v>
      </c>
      <c r="AV464" s="44">
        <v>0</v>
      </c>
      <c r="AW464" s="44">
        <v>0</v>
      </c>
      <c r="AX464" s="44">
        <v>0</v>
      </c>
      <c r="AY464" s="44">
        <v>185.72922273255813</v>
      </c>
      <c r="AZ464" s="44">
        <v>0</v>
      </c>
      <c r="BA464" s="44">
        <v>0</v>
      </c>
      <c r="BB464" s="44">
        <v>0</v>
      </c>
      <c r="BC464" s="44">
        <v>185.72922273255813</v>
      </c>
      <c r="BD464" s="44">
        <v>185.72922273255813</v>
      </c>
      <c r="BE464" s="44">
        <v>0</v>
      </c>
      <c r="BF464" s="44">
        <v>0</v>
      </c>
      <c r="BG464" s="44">
        <v>0</v>
      </c>
      <c r="BH464" s="44">
        <v>185.72922273255813</v>
      </c>
      <c r="BI464" s="44">
        <v>123.41491257757603</v>
      </c>
      <c r="BJ464" s="44">
        <v>0</v>
      </c>
      <c r="BK464" s="44">
        <v>0</v>
      </c>
      <c r="BL464" s="44">
        <v>0</v>
      </c>
      <c r="BM464" s="44">
        <v>123.41491257757603</v>
      </c>
      <c r="BN464" s="44">
        <v>3.1938749683287408</v>
      </c>
      <c r="BO464" s="44">
        <v>50.513183559807736</v>
      </c>
      <c r="BP464" s="44">
        <v>0</v>
      </c>
      <c r="BQ464" s="44">
        <v>0</v>
      </c>
      <c r="BR464" s="44">
        <v>0</v>
      </c>
      <c r="BS464" s="44">
        <v>50.513183559807736</v>
      </c>
      <c r="BT464" s="64">
        <v>2019</v>
      </c>
      <c r="BU464" s="44">
        <v>0</v>
      </c>
      <c r="BV464" s="44">
        <v>0</v>
      </c>
      <c r="BW464" s="44">
        <v>0</v>
      </c>
      <c r="BX464" s="44">
        <v>394.17179999999996</v>
      </c>
      <c r="BY464" s="44">
        <v>0</v>
      </c>
      <c r="BZ464" s="44">
        <v>0</v>
      </c>
      <c r="CA464" s="44">
        <v>0</v>
      </c>
      <c r="CB464" s="44">
        <v>0</v>
      </c>
      <c r="CC464" s="44">
        <v>0</v>
      </c>
      <c r="CD464" s="44">
        <v>0</v>
      </c>
      <c r="CE464" s="44">
        <v>0</v>
      </c>
      <c r="CF464" s="44">
        <v>0</v>
      </c>
      <c r="CG464" s="44">
        <v>0</v>
      </c>
      <c r="CH464" s="44">
        <v>185.72922273255813</v>
      </c>
      <c r="CI464" s="44">
        <v>0</v>
      </c>
      <c r="CJ464" s="44">
        <v>0</v>
      </c>
      <c r="CK464" s="44">
        <v>0</v>
      </c>
      <c r="CL464" s="44">
        <v>0</v>
      </c>
      <c r="CM464" s="44">
        <v>0</v>
      </c>
      <c r="CN464" s="44">
        <v>0</v>
      </c>
      <c r="CO464" s="44">
        <v>0</v>
      </c>
      <c r="CP464" s="44">
        <v>0</v>
      </c>
      <c r="CQ464" s="44">
        <v>0</v>
      </c>
      <c r="CR464" s="44">
        <v>0</v>
      </c>
      <c r="CS464" s="44">
        <v>0</v>
      </c>
      <c r="CT464" s="44">
        <v>0</v>
      </c>
      <c r="CU464" s="44">
        <v>0</v>
      </c>
      <c r="CV464" s="44">
        <v>0</v>
      </c>
      <c r="CW464" s="44">
        <v>0</v>
      </c>
      <c r="CX464" s="44">
        <v>0</v>
      </c>
      <c r="CY464" s="44">
        <v>0</v>
      </c>
      <c r="CZ464" s="44">
        <v>0</v>
      </c>
      <c r="DA464" s="44">
        <v>0</v>
      </c>
      <c r="DB464" s="44">
        <v>0</v>
      </c>
      <c r="DC464" s="44">
        <v>0</v>
      </c>
      <c r="DD464" s="44">
        <v>0</v>
      </c>
      <c r="DE464" s="44">
        <v>0</v>
      </c>
      <c r="DF464" s="44">
        <v>0</v>
      </c>
      <c r="DG464" s="44">
        <v>0</v>
      </c>
      <c r="DH464" s="44">
        <v>0</v>
      </c>
      <c r="DI464" s="44">
        <v>0</v>
      </c>
      <c r="DJ464" s="44">
        <v>0</v>
      </c>
      <c r="DK464" s="44">
        <v>0</v>
      </c>
      <c r="DL464" s="44">
        <v>0</v>
      </c>
      <c r="DM464" s="44">
        <v>0</v>
      </c>
      <c r="DN464" s="44">
        <v>0</v>
      </c>
      <c r="DO464" s="44">
        <v>0</v>
      </c>
      <c r="DP464" s="44">
        <v>0</v>
      </c>
      <c r="DQ464" s="44">
        <v>0</v>
      </c>
      <c r="DR464" s="44">
        <v>0</v>
      </c>
      <c r="DS464" s="44">
        <v>0</v>
      </c>
      <c r="DT464" s="44">
        <v>0</v>
      </c>
      <c r="DU464" s="44">
        <v>0</v>
      </c>
      <c r="DV464" s="44">
        <v>50.513183559807736</v>
      </c>
      <c r="DW464" s="44">
        <v>0</v>
      </c>
      <c r="DX464" s="44">
        <v>0</v>
      </c>
      <c r="DY464" s="44">
        <v>0</v>
      </c>
      <c r="DZ464" s="44">
        <v>0</v>
      </c>
      <c r="EA464" s="44">
        <v>0</v>
      </c>
      <c r="EB464" s="44">
        <v>0</v>
      </c>
    </row>
    <row r="465" spans="2:132" x14ac:dyDescent="0.25">
      <c r="B465" s="41" t="s">
        <v>554</v>
      </c>
      <c r="C465" s="47" t="s">
        <v>101</v>
      </c>
      <c r="D465" s="46">
        <v>5</v>
      </c>
      <c r="E465" s="86" t="s">
        <v>52</v>
      </c>
      <c r="F465" s="43">
        <v>2562.9</v>
      </c>
      <c r="G465" s="43">
        <v>531.64231395348838</v>
      </c>
      <c r="H465" s="44">
        <v>531.64231395348838</v>
      </c>
      <c r="I465" s="44">
        <v>353.27014636565417</v>
      </c>
      <c r="J465" s="44">
        <v>353.27014636565417</v>
      </c>
      <c r="K465" s="44">
        <v>547.59158337209306</v>
      </c>
      <c r="L465" s="44">
        <v>547.59158337209306</v>
      </c>
      <c r="M465" s="44">
        <v>251.16420000000002</v>
      </c>
      <c r="N465" s="44">
        <v>1814.5331999999999</v>
      </c>
      <c r="O465" s="44">
        <v>289.60770000000002</v>
      </c>
      <c r="P465" s="44">
        <v>109.51831667441861</v>
      </c>
      <c r="Q465" s="44">
        <v>109.51831667441861</v>
      </c>
      <c r="R465" s="44">
        <v>72.773650151324773</v>
      </c>
      <c r="S465" s="44">
        <v>72.773650151324773</v>
      </c>
      <c r="T465" s="44">
        <v>328.5549500232558</v>
      </c>
      <c r="U465" s="44">
        <v>328.5549500232558</v>
      </c>
      <c r="V465" s="44">
        <v>218.32095045397426</v>
      </c>
      <c r="W465" s="44">
        <v>218.32095045397426</v>
      </c>
      <c r="X465" s="44">
        <v>136.89789584302326</v>
      </c>
      <c r="Y465" s="44">
        <v>136.89789584302326</v>
      </c>
      <c r="Z465" s="44">
        <v>90.967062689155952</v>
      </c>
      <c r="AA465" s="44">
        <v>90.967062689155952</v>
      </c>
      <c r="AB465" s="44">
        <v>3.4513068875579527</v>
      </c>
      <c r="AC465" s="44">
        <v>8.3113104639150706</v>
      </c>
      <c r="AD465" s="44">
        <v>3.1836545166861119</v>
      </c>
      <c r="AE465" s="44">
        <v>29.785936493699037</v>
      </c>
      <c r="AF465" s="44">
        <v>89.357809481097092</v>
      </c>
      <c r="AG465" s="44">
        <v>37.232420617123793</v>
      </c>
      <c r="AH465" s="44">
        <v>148.92968246849517</v>
      </c>
      <c r="AJ465" s="63" t="s">
        <v>63</v>
      </c>
      <c r="AK465" s="44">
        <v>0</v>
      </c>
      <c r="AL465" s="44">
        <v>0</v>
      </c>
      <c r="AM465" s="44">
        <v>289.60770000000002</v>
      </c>
      <c r="AN465" s="44">
        <v>289.60770000000002</v>
      </c>
      <c r="AO465" s="44">
        <v>0</v>
      </c>
      <c r="AP465" s="44">
        <v>0</v>
      </c>
      <c r="AQ465" s="44">
        <v>0</v>
      </c>
      <c r="AR465" s="44">
        <v>0</v>
      </c>
      <c r="AS465" s="44">
        <v>0</v>
      </c>
      <c r="AT465" s="44">
        <v>0</v>
      </c>
      <c r="AU465" s="44">
        <v>0</v>
      </c>
      <c r="AV465" s="44">
        <v>0</v>
      </c>
      <c r="AW465" s="44">
        <v>0</v>
      </c>
      <c r="AX465" s="44">
        <v>0</v>
      </c>
      <c r="AY465" s="44">
        <v>136.89789584302326</v>
      </c>
      <c r="AZ465" s="44">
        <v>0</v>
      </c>
      <c r="BA465" s="44">
        <v>0</v>
      </c>
      <c r="BB465" s="44">
        <v>0</v>
      </c>
      <c r="BC465" s="44">
        <v>136.89789584302326</v>
      </c>
      <c r="BD465" s="44">
        <v>136.89789584302326</v>
      </c>
      <c r="BE465" s="44">
        <v>0</v>
      </c>
      <c r="BF465" s="44">
        <v>0</v>
      </c>
      <c r="BG465" s="44">
        <v>0</v>
      </c>
      <c r="BH465" s="44">
        <v>136.89789584302326</v>
      </c>
      <c r="BI465" s="44">
        <v>90.967062689155952</v>
      </c>
      <c r="BJ465" s="44">
        <v>0</v>
      </c>
      <c r="BK465" s="44">
        <v>0</v>
      </c>
      <c r="BL465" s="44">
        <v>0</v>
      </c>
      <c r="BM465" s="44">
        <v>90.967062689155952</v>
      </c>
      <c r="BN465" s="44">
        <v>3.1836545166861119</v>
      </c>
      <c r="BO465" s="44">
        <v>37.232420617123793</v>
      </c>
      <c r="BP465" s="44">
        <v>0</v>
      </c>
      <c r="BQ465" s="44">
        <v>0</v>
      </c>
      <c r="BR465" s="44">
        <v>0</v>
      </c>
      <c r="BS465" s="44">
        <v>37.232420617123793</v>
      </c>
      <c r="BT465" s="64">
        <v>2019</v>
      </c>
      <c r="BU465" s="44">
        <v>0</v>
      </c>
      <c r="BV465" s="44">
        <v>0</v>
      </c>
      <c r="BW465" s="44">
        <v>0</v>
      </c>
      <c r="BX465" s="44">
        <v>289.60770000000002</v>
      </c>
      <c r="BY465" s="44">
        <v>0</v>
      </c>
      <c r="BZ465" s="44">
        <v>0</v>
      </c>
      <c r="CA465" s="44">
        <v>0</v>
      </c>
      <c r="CB465" s="44">
        <v>0</v>
      </c>
      <c r="CC465" s="44">
        <v>0</v>
      </c>
      <c r="CD465" s="44">
        <v>0</v>
      </c>
      <c r="CE465" s="44">
        <v>0</v>
      </c>
      <c r="CF465" s="44">
        <v>0</v>
      </c>
      <c r="CG465" s="44">
        <v>0</v>
      </c>
      <c r="CH465" s="44">
        <v>136.89789584302326</v>
      </c>
      <c r="CI465" s="44">
        <v>0</v>
      </c>
      <c r="CJ465" s="44">
        <v>0</v>
      </c>
      <c r="CK465" s="44">
        <v>0</v>
      </c>
      <c r="CL465" s="44">
        <v>0</v>
      </c>
      <c r="CM465" s="44">
        <v>0</v>
      </c>
      <c r="CN465" s="44">
        <v>0</v>
      </c>
      <c r="CO465" s="44">
        <v>0</v>
      </c>
      <c r="CP465" s="44">
        <v>0</v>
      </c>
      <c r="CQ465" s="44">
        <v>0</v>
      </c>
      <c r="CR465" s="44">
        <v>0</v>
      </c>
      <c r="CS465" s="44">
        <v>0</v>
      </c>
      <c r="CT465" s="44">
        <v>0</v>
      </c>
      <c r="CU465" s="44">
        <v>0</v>
      </c>
      <c r="CV465" s="44">
        <v>0</v>
      </c>
      <c r="CW465" s="44">
        <v>0</v>
      </c>
      <c r="CX465" s="44">
        <v>0</v>
      </c>
      <c r="CY465" s="44">
        <v>0</v>
      </c>
      <c r="CZ465" s="44">
        <v>0</v>
      </c>
      <c r="DA465" s="44">
        <v>0</v>
      </c>
      <c r="DB465" s="44">
        <v>0</v>
      </c>
      <c r="DC465" s="44">
        <v>0</v>
      </c>
      <c r="DD465" s="44">
        <v>0</v>
      </c>
      <c r="DE465" s="44">
        <v>0</v>
      </c>
      <c r="DF465" s="44">
        <v>0</v>
      </c>
      <c r="DG465" s="44">
        <v>0</v>
      </c>
      <c r="DH465" s="44">
        <v>0</v>
      </c>
      <c r="DI465" s="44">
        <v>0</v>
      </c>
      <c r="DJ465" s="44">
        <v>0</v>
      </c>
      <c r="DK465" s="44">
        <v>0</v>
      </c>
      <c r="DL465" s="44">
        <v>0</v>
      </c>
      <c r="DM465" s="44">
        <v>0</v>
      </c>
      <c r="DN465" s="44">
        <v>0</v>
      </c>
      <c r="DO465" s="44">
        <v>0</v>
      </c>
      <c r="DP465" s="44">
        <v>0</v>
      </c>
      <c r="DQ465" s="44">
        <v>0</v>
      </c>
      <c r="DR465" s="44">
        <v>0</v>
      </c>
      <c r="DS465" s="44">
        <v>0</v>
      </c>
      <c r="DT465" s="44">
        <v>0</v>
      </c>
      <c r="DU465" s="44">
        <v>0</v>
      </c>
      <c r="DV465" s="44">
        <v>37.232420617123793</v>
      </c>
      <c r="DW465" s="44">
        <v>0</v>
      </c>
      <c r="DX465" s="44">
        <v>0</v>
      </c>
      <c r="DY465" s="44">
        <v>0</v>
      </c>
      <c r="DZ465" s="44">
        <v>0</v>
      </c>
      <c r="EA465" s="44">
        <v>0</v>
      </c>
      <c r="EB465" s="44">
        <v>0</v>
      </c>
    </row>
    <row r="466" spans="2:132" x14ac:dyDescent="0.25">
      <c r="B466" s="41" t="s">
        <v>555</v>
      </c>
      <c r="C466" s="47" t="s">
        <v>101</v>
      </c>
      <c r="D466" s="46">
        <v>5</v>
      </c>
      <c r="E466" s="86" t="s">
        <v>52</v>
      </c>
      <c r="F466" s="43">
        <v>1723.2</v>
      </c>
      <c r="G466" s="43">
        <v>357.45774418604657</v>
      </c>
      <c r="H466" s="44">
        <v>357.45774418604657</v>
      </c>
      <c r="I466" s="44">
        <v>237.52652167409869</v>
      </c>
      <c r="J466" s="44">
        <v>237.52652167409869</v>
      </c>
      <c r="K466" s="44">
        <v>368.18147651162798</v>
      </c>
      <c r="L466" s="44">
        <v>368.18147651162798</v>
      </c>
      <c r="M466" s="44">
        <v>168.87360000000001</v>
      </c>
      <c r="N466" s="44">
        <v>1220.0256000000002</v>
      </c>
      <c r="O466" s="44">
        <v>194.7216</v>
      </c>
      <c r="P466" s="44">
        <v>73.636295302325593</v>
      </c>
      <c r="Q466" s="44">
        <v>73.636295302325593</v>
      </c>
      <c r="R466" s="44">
        <v>48.930463464864332</v>
      </c>
      <c r="S466" s="44">
        <v>48.930463464864332</v>
      </c>
      <c r="T466" s="44">
        <v>220.90888590697679</v>
      </c>
      <c r="U466" s="44">
        <v>220.90888590697679</v>
      </c>
      <c r="V466" s="44">
        <v>146.79139039459301</v>
      </c>
      <c r="W466" s="44">
        <v>146.79139039459301</v>
      </c>
      <c r="X466" s="44">
        <v>92.045369127906994</v>
      </c>
      <c r="Y466" s="44">
        <v>92.045369127906994</v>
      </c>
      <c r="Z466" s="44">
        <v>61.163079331080418</v>
      </c>
      <c r="AA466" s="44">
        <v>61.163079331080418</v>
      </c>
      <c r="AB466" s="44">
        <v>3.4512977814171668</v>
      </c>
      <c r="AC466" s="44">
        <v>8.3112885348413403</v>
      </c>
      <c r="AD466" s="44">
        <v>3.1836461167358352</v>
      </c>
      <c r="AE466" s="44">
        <v>20.02702453897977</v>
      </c>
      <c r="AF466" s="44">
        <v>60.081073616939307</v>
      </c>
      <c r="AG466" s="44">
        <v>25.03378067372471</v>
      </c>
      <c r="AH466" s="44">
        <v>100.13512269489884</v>
      </c>
      <c r="AJ466" s="63" t="s">
        <v>63</v>
      </c>
      <c r="AK466" s="44">
        <v>0</v>
      </c>
      <c r="AL466" s="44">
        <v>0</v>
      </c>
      <c r="AM466" s="44">
        <v>194.7216</v>
      </c>
      <c r="AN466" s="44">
        <v>194.7216</v>
      </c>
      <c r="AO466" s="44">
        <v>0</v>
      </c>
      <c r="AP466" s="44">
        <v>0</v>
      </c>
      <c r="AQ466" s="44">
        <v>0</v>
      </c>
      <c r="AR466" s="44">
        <v>0</v>
      </c>
      <c r="AS466" s="44">
        <v>0</v>
      </c>
      <c r="AT466" s="44">
        <v>0</v>
      </c>
      <c r="AU466" s="44">
        <v>0</v>
      </c>
      <c r="AV466" s="44">
        <v>0</v>
      </c>
      <c r="AW466" s="44">
        <v>0</v>
      </c>
      <c r="AX466" s="44">
        <v>0</v>
      </c>
      <c r="AY466" s="44">
        <v>92.045369127906994</v>
      </c>
      <c r="AZ466" s="44">
        <v>0</v>
      </c>
      <c r="BA466" s="44">
        <v>0</v>
      </c>
      <c r="BB466" s="44">
        <v>0</v>
      </c>
      <c r="BC466" s="44">
        <v>92.045369127906994</v>
      </c>
      <c r="BD466" s="44">
        <v>92.045369127906994</v>
      </c>
      <c r="BE466" s="44">
        <v>0</v>
      </c>
      <c r="BF466" s="44">
        <v>0</v>
      </c>
      <c r="BG466" s="44">
        <v>0</v>
      </c>
      <c r="BH466" s="44">
        <v>92.045369127906994</v>
      </c>
      <c r="BI466" s="44">
        <v>61.163079331080418</v>
      </c>
      <c r="BJ466" s="44">
        <v>0</v>
      </c>
      <c r="BK466" s="44">
        <v>0</v>
      </c>
      <c r="BL466" s="44">
        <v>0</v>
      </c>
      <c r="BM466" s="44">
        <v>61.163079331080418</v>
      </c>
      <c r="BN466" s="44">
        <v>3.1836461167358352</v>
      </c>
      <c r="BO466" s="44">
        <v>25.03378067372471</v>
      </c>
      <c r="BP466" s="44">
        <v>0</v>
      </c>
      <c r="BQ466" s="44">
        <v>0</v>
      </c>
      <c r="BR466" s="44">
        <v>0</v>
      </c>
      <c r="BS466" s="44">
        <v>25.03378067372471</v>
      </c>
      <c r="BT466" s="64">
        <v>2019</v>
      </c>
      <c r="BU466" s="44">
        <v>0</v>
      </c>
      <c r="BV466" s="44">
        <v>0</v>
      </c>
      <c r="BW466" s="44">
        <v>0</v>
      </c>
      <c r="BX466" s="44">
        <v>194.7216</v>
      </c>
      <c r="BY466" s="44">
        <v>0</v>
      </c>
      <c r="BZ466" s="44">
        <v>0</v>
      </c>
      <c r="CA466" s="44">
        <v>0</v>
      </c>
      <c r="CB466" s="44">
        <v>0</v>
      </c>
      <c r="CC466" s="44">
        <v>0</v>
      </c>
      <c r="CD466" s="44">
        <v>0</v>
      </c>
      <c r="CE466" s="44">
        <v>0</v>
      </c>
      <c r="CF466" s="44">
        <v>0</v>
      </c>
      <c r="CG466" s="44">
        <v>0</v>
      </c>
      <c r="CH466" s="44">
        <v>92.045369127906994</v>
      </c>
      <c r="CI466" s="44">
        <v>0</v>
      </c>
      <c r="CJ466" s="44">
        <v>0</v>
      </c>
      <c r="CK466" s="44">
        <v>0</v>
      </c>
      <c r="CL466" s="44">
        <v>0</v>
      </c>
      <c r="CM466" s="44">
        <v>0</v>
      </c>
      <c r="CN466" s="44">
        <v>0</v>
      </c>
      <c r="CO466" s="44">
        <v>0</v>
      </c>
      <c r="CP466" s="44">
        <v>0</v>
      </c>
      <c r="CQ466" s="44">
        <v>0</v>
      </c>
      <c r="CR466" s="44">
        <v>0</v>
      </c>
      <c r="CS466" s="44">
        <v>0</v>
      </c>
      <c r="CT466" s="44">
        <v>0</v>
      </c>
      <c r="CU466" s="44">
        <v>0</v>
      </c>
      <c r="CV466" s="44">
        <v>0</v>
      </c>
      <c r="CW466" s="44">
        <v>0</v>
      </c>
      <c r="CX466" s="44">
        <v>0</v>
      </c>
      <c r="CY466" s="44">
        <v>0</v>
      </c>
      <c r="CZ466" s="44">
        <v>0</v>
      </c>
      <c r="DA466" s="44">
        <v>0</v>
      </c>
      <c r="DB466" s="44">
        <v>0</v>
      </c>
      <c r="DC466" s="44">
        <v>0</v>
      </c>
      <c r="DD466" s="44">
        <v>0</v>
      </c>
      <c r="DE466" s="44">
        <v>0</v>
      </c>
      <c r="DF466" s="44">
        <v>0</v>
      </c>
      <c r="DG466" s="44">
        <v>0</v>
      </c>
      <c r="DH466" s="44">
        <v>0</v>
      </c>
      <c r="DI466" s="44">
        <v>0</v>
      </c>
      <c r="DJ466" s="44">
        <v>0</v>
      </c>
      <c r="DK466" s="44">
        <v>0</v>
      </c>
      <c r="DL466" s="44">
        <v>0</v>
      </c>
      <c r="DM466" s="44">
        <v>0</v>
      </c>
      <c r="DN466" s="44">
        <v>0</v>
      </c>
      <c r="DO466" s="44">
        <v>0</v>
      </c>
      <c r="DP466" s="44">
        <v>0</v>
      </c>
      <c r="DQ466" s="44">
        <v>0</v>
      </c>
      <c r="DR466" s="44">
        <v>0</v>
      </c>
      <c r="DS466" s="44">
        <v>0</v>
      </c>
      <c r="DT466" s="44">
        <v>0</v>
      </c>
      <c r="DU466" s="44">
        <v>0</v>
      </c>
      <c r="DV466" s="44">
        <v>25.03378067372471</v>
      </c>
      <c r="DW466" s="44">
        <v>0</v>
      </c>
      <c r="DX466" s="44">
        <v>0</v>
      </c>
      <c r="DY466" s="44">
        <v>0</v>
      </c>
      <c r="DZ466" s="44">
        <v>0</v>
      </c>
      <c r="EA466" s="44">
        <v>0</v>
      </c>
      <c r="EB466" s="44">
        <v>0</v>
      </c>
    </row>
    <row r="467" spans="2:132" x14ac:dyDescent="0.25">
      <c r="B467" s="41" t="s">
        <v>556</v>
      </c>
      <c r="C467" s="47" t="s">
        <v>101</v>
      </c>
      <c r="D467" s="46">
        <v>5</v>
      </c>
      <c r="E467" s="86" t="s">
        <v>52</v>
      </c>
      <c r="F467" s="43">
        <v>2542.5</v>
      </c>
      <c r="G467" s="43">
        <v>527.41110465116287</v>
      </c>
      <c r="H467" s="44">
        <v>527.41110465116287</v>
      </c>
      <c r="I467" s="44">
        <v>350.45855689975809</v>
      </c>
      <c r="J467" s="44">
        <v>350.45855689975809</v>
      </c>
      <c r="K467" s="44">
        <v>543.23343779069774</v>
      </c>
      <c r="L467" s="44">
        <v>543.23343779069774</v>
      </c>
      <c r="M467" s="44">
        <v>249.16499999999999</v>
      </c>
      <c r="N467" s="44">
        <v>1800.09</v>
      </c>
      <c r="O467" s="44">
        <v>287.30250000000001</v>
      </c>
      <c r="P467" s="44">
        <v>108.64668755813955</v>
      </c>
      <c r="Q467" s="44">
        <v>108.64668755813955</v>
      </c>
      <c r="R467" s="44">
        <v>72.194462721350163</v>
      </c>
      <c r="S467" s="44">
        <v>72.194462721350163</v>
      </c>
      <c r="T467" s="44">
        <v>325.94006267441864</v>
      </c>
      <c r="U467" s="44">
        <v>325.94006267441864</v>
      </c>
      <c r="V467" s="44">
        <v>216.58338816405049</v>
      </c>
      <c r="W467" s="44">
        <v>216.58338816405049</v>
      </c>
      <c r="X467" s="44">
        <v>135.80835944767443</v>
      </c>
      <c r="Y467" s="44">
        <v>135.80835944767443</v>
      </c>
      <c r="Z467" s="44">
        <v>90.243078401687711</v>
      </c>
      <c r="AA467" s="44">
        <v>90.243078401687711</v>
      </c>
      <c r="AB467" s="44">
        <v>3.4513034740864428</v>
      </c>
      <c r="AC467" s="44">
        <v>8.3113022437183712</v>
      </c>
      <c r="AD467" s="44">
        <v>3.1836513679328</v>
      </c>
      <c r="AE467" s="44">
        <v>29.548877613578284</v>
      </c>
      <c r="AF467" s="44">
        <v>88.646632840734853</v>
      </c>
      <c r="AG467" s="44">
        <v>36.936097016972859</v>
      </c>
      <c r="AH467" s="44">
        <v>147.74438806789144</v>
      </c>
      <c r="AJ467" s="63" t="s">
        <v>63</v>
      </c>
      <c r="AK467" s="44">
        <v>0</v>
      </c>
      <c r="AL467" s="44">
        <v>0</v>
      </c>
      <c r="AM467" s="44">
        <v>287.30250000000001</v>
      </c>
      <c r="AN467" s="44">
        <v>287.30250000000001</v>
      </c>
      <c r="AO467" s="44">
        <v>0</v>
      </c>
      <c r="AP467" s="44">
        <v>0</v>
      </c>
      <c r="AQ467" s="44">
        <v>0</v>
      </c>
      <c r="AR467" s="44">
        <v>0</v>
      </c>
      <c r="AS467" s="44">
        <v>0</v>
      </c>
      <c r="AT467" s="44">
        <v>0</v>
      </c>
      <c r="AU467" s="44">
        <v>0</v>
      </c>
      <c r="AV467" s="44">
        <v>0</v>
      </c>
      <c r="AW467" s="44">
        <v>0</v>
      </c>
      <c r="AX467" s="44">
        <v>0</v>
      </c>
      <c r="AY467" s="44">
        <v>135.80835944767443</v>
      </c>
      <c r="AZ467" s="44">
        <v>0</v>
      </c>
      <c r="BA467" s="44">
        <v>0</v>
      </c>
      <c r="BB467" s="44">
        <v>0</v>
      </c>
      <c r="BC467" s="44">
        <v>135.80835944767443</v>
      </c>
      <c r="BD467" s="44">
        <v>135.80835944767443</v>
      </c>
      <c r="BE467" s="44">
        <v>0</v>
      </c>
      <c r="BF467" s="44">
        <v>0</v>
      </c>
      <c r="BG467" s="44">
        <v>0</v>
      </c>
      <c r="BH467" s="44">
        <v>135.80835944767443</v>
      </c>
      <c r="BI467" s="44">
        <v>90.243078401687711</v>
      </c>
      <c r="BJ467" s="44">
        <v>0</v>
      </c>
      <c r="BK467" s="44">
        <v>0</v>
      </c>
      <c r="BL467" s="44">
        <v>0</v>
      </c>
      <c r="BM467" s="44">
        <v>90.243078401687711</v>
      </c>
      <c r="BN467" s="44">
        <v>3.1836513679328</v>
      </c>
      <c r="BO467" s="44">
        <v>36.936097016972859</v>
      </c>
      <c r="BP467" s="44">
        <v>0</v>
      </c>
      <c r="BQ467" s="44">
        <v>0</v>
      </c>
      <c r="BR467" s="44">
        <v>0</v>
      </c>
      <c r="BS467" s="44">
        <v>36.936097016972859</v>
      </c>
      <c r="BT467" s="64">
        <v>2019</v>
      </c>
      <c r="BU467" s="44">
        <v>0</v>
      </c>
      <c r="BV467" s="44">
        <v>0</v>
      </c>
      <c r="BW467" s="44">
        <v>0</v>
      </c>
      <c r="BX467" s="44">
        <v>287.30250000000001</v>
      </c>
      <c r="BY467" s="44">
        <v>0</v>
      </c>
      <c r="BZ467" s="44">
        <v>0</v>
      </c>
      <c r="CA467" s="44">
        <v>0</v>
      </c>
      <c r="CB467" s="44">
        <v>0</v>
      </c>
      <c r="CC467" s="44">
        <v>0</v>
      </c>
      <c r="CD467" s="44">
        <v>0</v>
      </c>
      <c r="CE467" s="44">
        <v>0</v>
      </c>
      <c r="CF467" s="44">
        <v>0</v>
      </c>
      <c r="CG467" s="44">
        <v>0</v>
      </c>
      <c r="CH467" s="44">
        <v>135.80835944767443</v>
      </c>
      <c r="CI467" s="44">
        <v>0</v>
      </c>
      <c r="CJ467" s="44">
        <v>0</v>
      </c>
      <c r="CK467" s="44">
        <v>0</v>
      </c>
      <c r="CL467" s="44">
        <v>0</v>
      </c>
      <c r="CM467" s="44">
        <v>0</v>
      </c>
      <c r="CN467" s="44">
        <v>0</v>
      </c>
      <c r="CO467" s="44">
        <v>0</v>
      </c>
      <c r="CP467" s="44">
        <v>0</v>
      </c>
      <c r="CQ467" s="44">
        <v>0</v>
      </c>
      <c r="CR467" s="44">
        <v>0</v>
      </c>
      <c r="CS467" s="44">
        <v>0</v>
      </c>
      <c r="CT467" s="44">
        <v>0</v>
      </c>
      <c r="CU467" s="44">
        <v>0</v>
      </c>
      <c r="CV467" s="44">
        <v>0</v>
      </c>
      <c r="CW467" s="44">
        <v>0</v>
      </c>
      <c r="CX467" s="44">
        <v>0</v>
      </c>
      <c r="CY467" s="44">
        <v>0</v>
      </c>
      <c r="CZ467" s="44">
        <v>0</v>
      </c>
      <c r="DA467" s="44">
        <v>0</v>
      </c>
      <c r="DB467" s="44">
        <v>0</v>
      </c>
      <c r="DC467" s="44">
        <v>0</v>
      </c>
      <c r="DD467" s="44">
        <v>0</v>
      </c>
      <c r="DE467" s="44">
        <v>0</v>
      </c>
      <c r="DF467" s="44">
        <v>0</v>
      </c>
      <c r="DG467" s="44">
        <v>0</v>
      </c>
      <c r="DH467" s="44">
        <v>0</v>
      </c>
      <c r="DI467" s="44">
        <v>0</v>
      </c>
      <c r="DJ467" s="44">
        <v>0</v>
      </c>
      <c r="DK467" s="44">
        <v>0</v>
      </c>
      <c r="DL467" s="44">
        <v>0</v>
      </c>
      <c r="DM467" s="44">
        <v>0</v>
      </c>
      <c r="DN467" s="44">
        <v>0</v>
      </c>
      <c r="DO467" s="44">
        <v>0</v>
      </c>
      <c r="DP467" s="44">
        <v>0</v>
      </c>
      <c r="DQ467" s="44">
        <v>0</v>
      </c>
      <c r="DR467" s="44">
        <v>0</v>
      </c>
      <c r="DS467" s="44">
        <v>0</v>
      </c>
      <c r="DT467" s="44">
        <v>0</v>
      </c>
      <c r="DU467" s="44">
        <v>0</v>
      </c>
      <c r="DV467" s="44">
        <v>36.936097016972859</v>
      </c>
      <c r="DW467" s="44">
        <v>0</v>
      </c>
      <c r="DX467" s="44">
        <v>0</v>
      </c>
      <c r="DY467" s="44">
        <v>0</v>
      </c>
      <c r="DZ467" s="44">
        <v>0</v>
      </c>
      <c r="EA467" s="44">
        <v>0</v>
      </c>
      <c r="EB467" s="44">
        <v>0</v>
      </c>
    </row>
    <row r="468" spans="2:132" x14ac:dyDescent="0.25">
      <c r="B468" s="41" t="s">
        <v>557</v>
      </c>
      <c r="C468" s="47" t="s">
        <v>101</v>
      </c>
      <c r="D468" s="46">
        <v>5</v>
      </c>
      <c r="E468" s="86" t="s">
        <v>52</v>
      </c>
      <c r="F468" s="43">
        <v>2689.75</v>
      </c>
      <c r="G468" s="43">
        <v>555.20159302325578</v>
      </c>
      <c r="H468" s="44">
        <v>555.20159302325578</v>
      </c>
      <c r="I468" s="44">
        <v>368.92501383350992</v>
      </c>
      <c r="J468" s="44">
        <v>368.92501383350992</v>
      </c>
      <c r="K468" s="44">
        <v>571.85764081395348</v>
      </c>
      <c r="L468" s="44">
        <v>571.85764081395348</v>
      </c>
      <c r="M468" s="44">
        <v>263.59550000000002</v>
      </c>
      <c r="N468" s="44">
        <v>1904.3430000000001</v>
      </c>
      <c r="O468" s="44">
        <v>303.94175000000001</v>
      </c>
      <c r="P468" s="44">
        <v>114.3715281627907</v>
      </c>
      <c r="Q468" s="44">
        <v>114.3715281627907</v>
      </c>
      <c r="R468" s="44">
        <v>75.998552849703046</v>
      </c>
      <c r="S468" s="44">
        <v>75.998552849703046</v>
      </c>
      <c r="T468" s="44">
        <v>343.11458448837209</v>
      </c>
      <c r="U468" s="44">
        <v>343.11458448837209</v>
      </c>
      <c r="V468" s="44">
        <v>227.99565854910915</v>
      </c>
      <c r="W468" s="44">
        <v>227.99565854910915</v>
      </c>
      <c r="X468" s="44">
        <v>142.96441020348837</v>
      </c>
      <c r="Y468" s="44">
        <v>142.96441020348837</v>
      </c>
      <c r="Z468" s="44">
        <v>94.998191062128811</v>
      </c>
      <c r="AA468" s="44">
        <v>94.998191062128811</v>
      </c>
      <c r="AB468" s="44">
        <v>3.4684278860058582</v>
      </c>
      <c r="AC468" s="44">
        <v>8.3525406234426782</v>
      </c>
      <c r="AD468" s="44">
        <v>3.1994477642339749</v>
      </c>
      <c r="AE468" s="44">
        <v>31.10587505350076</v>
      </c>
      <c r="AF468" s="44">
        <v>93.317625160502288</v>
      </c>
      <c r="AG468" s="44">
        <v>38.882343816875952</v>
      </c>
      <c r="AH468" s="44">
        <v>155.52937526750381</v>
      </c>
      <c r="AJ468" s="63" t="s">
        <v>63</v>
      </c>
      <c r="AK468" s="44">
        <v>0</v>
      </c>
      <c r="AL468" s="44">
        <v>0</v>
      </c>
      <c r="AM468" s="44">
        <v>303.94175000000001</v>
      </c>
      <c r="AN468" s="44">
        <v>303.94175000000001</v>
      </c>
      <c r="AO468" s="44">
        <v>0</v>
      </c>
      <c r="AP468" s="44">
        <v>0</v>
      </c>
      <c r="AQ468" s="44">
        <v>0</v>
      </c>
      <c r="AR468" s="44">
        <v>0</v>
      </c>
      <c r="AS468" s="44">
        <v>0</v>
      </c>
      <c r="AT468" s="44">
        <v>0</v>
      </c>
      <c r="AU468" s="44">
        <v>0</v>
      </c>
      <c r="AV468" s="44">
        <v>0</v>
      </c>
      <c r="AW468" s="44">
        <v>0</v>
      </c>
      <c r="AX468" s="44">
        <v>0</v>
      </c>
      <c r="AY468" s="44">
        <v>142.96441020348837</v>
      </c>
      <c r="AZ468" s="44">
        <v>0</v>
      </c>
      <c r="BA468" s="44">
        <v>0</v>
      </c>
      <c r="BB468" s="44">
        <v>0</v>
      </c>
      <c r="BC468" s="44">
        <v>142.96441020348837</v>
      </c>
      <c r="BD468" s="44">
        <v>142.96441020348837</v>
      </c>
      <c r="BE468" s="44">
        <v>0</v>
      </c>
      <c r="BF468" s="44">
        <v>0</v>
      </c>
      <c r="BG468" s="44">
        <v>0</v>
      </c>
      <c r="BH468" s="44">
        <v>142.96441020348837</v>
      </c>
      <c r="BI468" s="44">
        <v>94.998191062128811</v>
      </c>
      <c r="BJ468" s="44">
        <v>0</v>
      </c>
      <c r="BK468" s="44">
        <v>0</v>
      </c>
      <c r="BL468" s="44">
        <v>0</v>
      </c>
      <c r="BM468" s="44">
        <v>94.998191062128811</v>
      </c>
      <c r="BN468" s="44">
        <v>3.1994477642339749</v>
      </c>
      <c r="BO468" s="44">
        <v>38.882343816875952</v>
      </c>
      <c r="BP468" s="44">
        <v>0</v>
      </c>
      <c r="BQ468" s="44">
        <v>0</v>
      </c>
      <c r="BR468" s="44">
        <v>0</v>
      </c>
      <c r="BS468" s="44">
        <v>38.882343816875952</v>
      </c>
      <c r="BT468" s="64">
        <v>2019</v>
      </c>
      <c r="BU468" s="44">
        <v>0</v>
      </c>
      <c r="BV468" s="44">
        <v>0</v>
      </c>
      <c r="BW468" s="44">
        <v>0</v>
      </c>
      <c r="BX468" s="44">
        <v>303.94175000000001</v>
      </c>
      <c r="BY468" s="44">
        <v>0</v>
      </c>
      <c r="BZ468" s="44">
        <v>0</v>
      </c>
      <c r="CA468" s="44">
        <v>0</v>
      </c>
      <c r="CB468" s="44">
        <v>0</v>
      </c>
      <c r="CC468" s="44">
        <v>0</v>
      </c>
      <c r="CD468" s="44">
        <v>0</v>
      </c>
      <c r="CE468" s="44">
        <v>0</v>
      </c>
      <c r="CF468" s="44">
        <v>0</v>
      </c>
      <c r="CG468" s="44">
        <v>0</v>
      </c>
      <c r="CH468" s="44">
        <v>142.96441020348837</v>
      </c>
      <c r="CI468" s="44">
        <v>0</v>
      </c>
      <c r="CJ468" s="44">
        <v>0</v>
      </c>
      <c r="CK468" s="44">
        <v>0</v>
      </c>
      <c r="CL468" s="44">
        <v>0</v>
      </c>
      <c r="CM468" s="44">
        <v>0</v>
      </c>
      <c r="CN468" s="44">
        <v>0</v>
      </c>
      <c r="CO468" s="44">
        <v>0</v>
      </c>
      <c r="CP468" s="44">
        <v>0</v>
      </c>
      <c r="CQ468" s="44">
        <v>0</v>
      </c>
      <c r="CR468" s="44">
        <v>0</v>
      </c>
      <c r="CS468" s="44">
        <v>0</v>
      </c>
      <c r="CT468" s="44">
        <v>0</v>
      </c>
      <c r="CU468" s="44">
        <v>0</v>
      </c>
      <c r="CV468" s="44">
        <v>0</v>
      </c>
      <c r="CW468" s="44">
        <v>0</v>
      </c>
      <c r="CX468" s="44">
        <v>0</v>
      </c>
      <c r="CY468" s="44">
        <v>0</v>
      </c>
      <c r="CZ468" s="44">
        <v>0</v>
      </c>
      <c r="DA468" s="44">
        <v>0</v>
      </c>
      <c r="DB468" s="44">
        <v>0</v>
      </c>
      <c r="DC468" s="44">
        <v>0</v>
      </c>
      <c r="DD468" s="44">
        <v>0</v>
      </c>
      <c r="DE468" s="44">
        <v>0</v>
      </c>
      <c r="DF468" s="44">
        <v>0</v>
      </c>
      <c r="DG468" s="44">
        <v>0</v>
      </c>
      <c r="DH468" s="44">
        <v>0</v>
      </c>
      <c r="DI468" s="44">
        <v>0</v>
      </c>
      <c r="DJ468" s="44">
        <v>0</v>
      </c>
      <c r="DK468" s="44">
        <v>0</v>
      </c>
      <c r="DL468" s="44">
        <v>0</v>
      </c>
      <c r="DM468" s="44">
        <v>0</v>
      </c>
      <c r="DN468" s="44">
        <v>0</v>
      </c>
      <c r="DO468" s="44">
        <v>0</v>
      </c>
      <c r="DP468" s="44">
        <v>0</v>
      </c>
      <c r="DQ468" s="44">
        <v>0</v>
      </c>
      <c r="DR468" s="44">
        <v>0</v>
      </c>
      <c r="DS468" s="44">
        <v>0</v>
      </c>
      <c r="DT468" s="44">
        <v>0</v>
      </c>
      <c r="DU468" s="44">
        <v>0</v>
      </c>
      <c r="DV468" s="44">
        <v>38.882343816875952</v>
      </c>
      <c r="DW468" s="44">
        <v>0</v>
      </c>
      <c r="DX468" s="44">
        <v>0</v>
      </c>
      <c r="DY468" s="44">
        <v>0</v>
      </c>
      <c r="DZ468" s="44">
        <v>0</v>
      </c>
      <c r="EA468" s="44">
        <v>0</v>
      </c>
      <c r="EB468" s="44">
        <v>0</v>
      </c>
    </row>
    <row r="469" spans="2:132" x14ac:dyDescent="0.25">
      <c r="B469" s="41" t="s">
        <v>558</v>
      </c>
      <c r="C469" s="47" t="s">
        <v>101</v>
      </c>
      <c r="D469" s="46">
        <v>5</v>
      </c>
      <c r="E469" s="86" t="s">
        <v>52</v>
      </c>
      <c r="F469" s="43">
        <v>2518.7800000000002</v>
      </c>
      <c r="G469" s="43">
        <v>504.88033720930235</v>
      </c>
      <c r="H469" s="44">
        <v>504.88033720930235</v>
      </c>
      <c r="I469" s="44">
        <v>335.48712346977544</v>
      </c>
      <c r="J469" s="44">
        <v>335.48712346977544</v>
      </c>
      <c r="K469" s="44">
        <v>520.02674732558148</v>
      </c>
      <c r="L469" s="44">
        <v>520.02674732558148</v>
      </c>
      <c r="M469" s="44">
        <v>246.84044000000003</v>
      </c>
      <c r="N469" s="44">
        <v>1783.2962400000001</v>
      </c>
      <c r="O469" s="44">
        <v>284.62214</v>
      </c>
      <c r="P469" s="44">
        <v>104.0053494651163</v>
      </c>
      <c r="Q469" s="44">
        <v>104.0053494651163</v>
      </c>
      <c r="R469" s="44">
        <v>69.110347434773757</v>
      </c>
      <c r="S469" s="44">
        <v>69.110347434773757</v>
      </c>
      <c r="T469" s="44">
        <v>312.01604839534889</v>
      </c>
      <c r="U469" s="44">
        <v>312.01604839534889</v>
      </c>
      <c r="V469" s="44">
        <v>207.33104230432124</v>
      </c>
      <c r="W469" s="44">
        <v>207.33104230432124</v>
      </c>
      <c r="X469" s="44">
        <v>130.00668683139537</v>
      </c>
      <c r="Y469" s="44">
        <v>130.00668683139537</v>
      </c>
      <c r="Z469" s="44">
        <v>86.387934293467183</v>
      </c>
      <c r="AA469" s="44">
        <v>86.387934293467183</v>
      </c>
      <c r="AB469" s="44">
        <v>3.5716857049947213</v>
      </c>
      <c r="AC469" s="44">
        <v>8.6012023099872881</v>
      </c>
      <c r="AD469" s="44">
        <v>3.2946978339951309</v>
      </c>
      <c r="AE469" s="44">
        <v>28.286562725233509</v>
      </c>
      <c r="AF469" s="44">
        <v>84.859688175700526</v>
      </c>
      <c r="AG469" s="44">
        <v>35.358203406541882</v>
      </c>
      <c r="AH469" s="44">
        <v>141.43281362616753</v>
      </c>
      <c r="AJ469" s="63" t="s">
        <v>63</v>
      </c>
      <c r="AK469" s="44">
        <v>0</v>
      </c>
      <c r="AL469" s="44">
        <v>0</v>
      </c>
      <c r="AM469" s="44">
        <v>284.62214</v>
      </c>
      <c r="AN469" s="44">
        <v>284.62214</v>
      </c>
      <c r="AO469" s="44">
        <v>0</v>
      </c>
      <c r="AP469" s="44">
        <v>0</v>
      </c>
      <c r="AQ469" s="44">
        <v>0</v>
      </c>
      <c r="AR469" s="44">
        <v>0</v>
      </c>
      <c r="AS469" s="44">
        <v>0</v>
      </c>
      <c r="AT469" s="44">
        <v>0</v>
      </c>
      <c r="AU469" s="44">
        <v>0</v>
      </c>
      <c r="AV469" s="44">
        <v>0</v>
      </c>
      <c r="AW469" s="44">
        <v>0</v>
      </c>
      <c r="AX469" s="44">
        <v>0</v>
      </c>
      <c r="AY469" s="44">
        <v>130.00668683139537</v>
      </c>
      <c r="AZ469" s="44">
        <v>0</v>
      </c>
      <c r="BA469" s="44">
        <v>0</v>
      </c>
      <c r="BB469" s="44">
        <v>0</v>
      </c>
      <c r="BC469" s="44">
        <v>130.00668683139537</v>
      </c>
      <c r="BD469" s="44">
        <v>130.00668683139537</v>
      </c>
      <c r="BE469" s="44">
        <v>0</v>
      </c>
      <c r="BF469" s="44">
        <v>0</v>
      </c>
      <c r="BG469" s="44">
        <v>0</v>
      </c>
      <c r="BH469" s="44">
        <v>130.00668683139537</v>
      </c>
      <c r="BI469" s="44">
        <v>86.387934293467183</v>
      </c>
      <c r="BJ469" s="44">
        <v>0</v>
      </c>
      <c r="BK469" s="44">
        <v>0</v>
      </c>
      <c r="BL469" s="44">
        <v>0</v>
      </c>
      <c r="BM469" s="44">
        <v>86.387934293467183</v>
      </c>
      <c r="BN469" s="44">
        <v>3.2946978339951309</v>
      </c>
      <c r="BO469" s="44">
        <v>35.358203406541882</v>
      </c>
      <c r="BP469" s="44">
        <v>0</v>
      </c>
      <c r="BQ469" s="44">
        <v>0</v>
      </c>
      <c r="BR469" s="44">
        <v>0</v>
      </c>
      <c r="BS469" s="44">
        <v>35.358203406541882</v>
      </c>
      <c r="BT469" s="64">
        <v>2019</v>
      </c>
      <c r="BU469" s="44">
        <v>0</v>
      </c>
      <c r="BV469" s="44">
        <v>0</v>
      </c>
      <c r="BW469" s="44">
        <v>0</v>
      </c>
      <c r="BX469" s="44">
        <v>284.62214</v>
      </c>
      <c r="BY469" s="44">
        <v>0</v>
      </c>
      <c r="BZ469" s="44">
        <v>0</v>
      </c>
      <c r="CA469" s="44">
        <v>0</v>
      </c>
      <c r="CB469" s="44">
        <v>0</v>
      </c>
      <c r="CC469" s="44">
        <v>0</v>
      </c>
      <c r="CD469" s="44">
        <v>0</v>
      </c>
      <c r="CE469" s="44">
        <v>0</v>
      </c>
      <c r="CF469" s="44">
        <v>0</v>
      </c>
      <c r="CG469" s="44">
        <v>0</v>
      </c>
      <c r="CH469" s="44">
        <v>130.00668683139537</v>
      </c>
      <c r="CI469" s="44">
        <v>0</v>
      </c>
      <c r="CJ469" s="44">
        <v>0</v>
      </c>
      <c r="CK469" s="44">
        <v>0</v>
      </c>
      <c r="CL469" s="44">
        <v>0</v>
      </c>
      <c r="CM469" s="44">
        <v>0</v>
      </c>
      <c r="CN469" s="44">
        <v>0</v>
      </c>
      <c r="CO469" s="44">
        <v>0</v>
      </c>
      <c r="CP469" s="44">
        <v>0</v>
      </c>
      <c r="CQ469" s="44">
        <v>0</v>
      </c>
      <c r="CR469" s="44">
        <v>0</v>
      </c>
      <c r="CS469" s="44">
        <v>0</v>
      </c>
      <c r="CT469" s="44">
        <v>0</v>
      </c>
      <c r="CU469" s="44">
        <v>0</v>
      </c>
      <c r="CV469" s="44">
        <v>0</v>
      </c>
      <c r="CW469" s="44">
        <v>0</v>
      </c>
      <c r="CX469" s="44">
        <v>0</v>
      </c>
      <c r="CY469" s="44">
        <v>0</v>
      </c>
      <c r="CZ469" s="44">
        <v>0</v>
      </c>
      <c r="DA469" s="44">
        <v>0</v>
      </c>
      <c r="DB469" s="44">
        <v>0</v>
      </c>
      <c r="DC469" s="44">
        <v>0</v>
      </c>
      <c r="DD469" s="44">
        <v>0</v>
      </c>
      <c r="DE469" s="44">
        <v>0</v>
      </c>
      <c r="DF469" s="44">
        <v>0</v>
      </c>
      <c r="DG469" s="44">
        <v>0</v>
      </c>
      <c r="DH469" s="44">
        <v>0</v>
      </c>
      <c r="DI469" s="44">
        <v>0</v>
      </c>
      <c r="DJ469" s="44">
        <v>0</v>
      </c>
      <c r="DK469" s="44">
        <v>0</v>
      </c>
      <c r="DL469" s="44">
        <v>0</v>
      </c>
      <c r="DM469" s="44">
        <v>0</v>
      </c>
      <c r="DN469" s="44">
        <v>0</v>
      </c>
      <c r="DO469" s="44">
        <v>0</v>
      </c>
      <c r="DP469" s="44">
        <v>0</v>
      </c>
      <c r="DQ469" s="44">
        <v>0</v>
      </c>
      <c r="DR469" s="44">
        <v>0</v>
      </c>
      <c r="DS469" s="44">
        <v>0</v>
      </c>
      <c r="DT469" s="44">
        <v>0</v>
      </c>
      <c r="DU469" s="44">
        <v>0</v>
      </c>
      <c r="DV469" s="44">
        <v>35.358203406541882</v>
      </c>
      <c r="DW469" s="44">
        <v>0</v>
      </c>
      <c r="DX469" s="44">
        <v>0</v>
      </c>
      <c r="DY469" s="44">
        <v>0</v>
      </c>
      <c r="DZ469" s="44">
        <v>0</v>
      </c>
      <c r="EA469" s="44">
        <v>0</v>
      </c>
      <c r="EB469" s="44">
        <v>0</v>
      </c>
    </row>
    <row r="470" spans="2:132" x14ac:dyDescent="0.25">
      <c r="B470" s="41" t="s">
        <v>559</v>
      </c>
      <c r="C470" s="47" t="s">
        <v>101</v>
      </c>
      <c r="D470" s="46">
        <v>5</v>
      </c>
      <c r="E470" s="86" t="s">
        <v>52</v>
      </c>
      <c r="F470" s="43">
        <v>2753.1</v>
      </c>
      <c r="G470" s="43">
        <v>560.63217441860468</v>
      </c>
      <c r="H470" s="44">
        <v>560.63217441860468</v>
      </c>
      <c r="I470" s="44">
        <v>372.53357213301609</v>
      </c>
      <c r="J470" s="44">
        <v>372.53357213301609</v>
      </c>
      <c r="K470" s="44">
        <v>577.45113965116286</v>
      </c>
      <c r="L470" s="44">
        <v>577.45113965116286</v>
      </c>
      <c r="M470" s="44">
        <v>269.80379999999997</v>
      </c>
      <c r="N470" s="44">
        <v>1949.1948</v>
      </c>
      <c r="O470" s="44">
        <v>311.1003</v>
      </c>
      <c r="P470" s="44">
        <v>115.49022793023258</v>
      </c>
      <c r="Q470" s="44">
        <v>115.49022793023258</v>
      </c>
      <c r="R470" s="44">
        <v>76.741915859401317</v>
      </c>
      <c r="S470" s="44">
        <v>76.741915859401317</v>
      </c>
      <c r="T470" s="44">
        <v>346.47068379069771</v>
      </c>
      <c r="U470" s="44">
        <v>346.47068379069771</v>
      </c>
      <c r="V470" s="44">
        <v>230.22574757820394</v>
      </c>
      <c r="W470" s="44">
        <v>230.22574757820394</v>
      </c>
      <c r="X470" s="44">
        <v>144.36278491279072</v>
      </c>
      <c r="Y470" s="44">
        <v>144.36278491279072</v>
      </c>
      <c r="Z470" s="44">
        <v>95.92739482425165</v>
      </c>
      <c r="AA470" s="44">
        <v>95.92739482425165</v>
      </c>
      <c r="AB470" s="44">
        <v>3.5157292723093709</v>
      </c>
      <c r="AC470" s="44">
        <v>8.466450084336854</v>
      </c>
      <c r="AD470" s="44">
        <v>3.2430808797629305</v>
      </c>
      <c r="AE470" s="44">
        <v>31.41013027984431</v>
      </c>
      <c r="AF470" s="44">
        <v>94.23039083953293</v>
      </c>
      <c r="AG470" s="44">
        <v>39.262662849805388</v>
      </c>
      <c r="AH470" s="44">
        <v>157.05065139922155</v>
      </c>
      <c r="AJ470" s="63" t="s">
        <v>63</v>
      </c>
      <c r="AK470" s="44">
        <v>0</v>
      </c>
      <c r="AL470" s="44">
        <v>0</v>
      </c>
      <c r="AM470" s="44">
        <v>311.1003</v>
      </c>
      <c r="AN470" s="44">
        <v>311.1003</v>
      </c>
      <c r="AO470" s="44">
        <v>0</v>
      </c>
      <c r="AP470" s="44">
        <v>0</v>
      </c>
      <c r="AQ470" s="44">
        <v>0</v>
      </c>
      <c r="AR470" s="44">
        <v>0</v>
      </c>
      <c r="AS470" s="44">
        <v>0</v>
      </c>
      <c r="AT470" s="44">
        <v>0</v>
      </c>
      <c r="AU470" s="44">
        <v>0</v>
      </c>
      <c r="AV470" s="44">
        <v>0</v>
      </c>
      <c r="AW470" s="44">
        <v>0</v>
      </c>
      <c r="AX470" s="44">
        <v>0</v>
      </c>
      <c r="AY470" s="44">
        <v>144.36278491279072</v>
      </c>
      <c r="AZ470" s="44">
        <v>0</v>
      </c>
      <c r="BA470" s="44">
        <v>0</v>
      </c>
      <c r="BB470" s="44">
        <v>0</v>
      </c>
      <c r="BC470" s="44">
        <v>144.36278491279072</v>
      </c>
      <c r="BD470" s="44">
        <v>144.36278491279072</v>
      </c>
      <c r="BE470" s="44">
        <v>0</v>
      </c>
      <c r="BF470" s="44">
        <v>0</v>
      </c>
      <c r="BG470" s="44">
        <v>0</v>
      </c>
      <c r="BH470" s="44">
        <v>144.36278491279072</v>
      </c>
      <c r="BI470" s="44">
        <v>95.92739482425165</v>
      </c>
      <c r="BJ470" s="44">
        <v>0</v>
      </c>
      <c r="BK470" s="44">
        <v>0</v>
      </c>
      <c r="BL470" s="44">
        <v>0</v>
      </c>
      <c r="BM470" s="44">
        <v>95.92739482425165</v>
      </c>
      <c r="BN470" s="44">
        <v>3.2430808797629305</v>
      </c>
      <c r="BO470" s="44">
        <v>39.262662849805388</v>
      </c>
      <c r="BP470" s="44">
        <v>0</v>
      </c>
      <c r="BQ470" s="44">
        <v>0</v>
      </c>
      <c r="BR470" s="44">
        <v>0</v>
      </c>
      <c r="BS470" s="44">
        <v>39.262662849805388</v>
      </c>
      <c r="BT470" s="64">
        <v>2019</v>
      </c>
      <c r="BU470" s="44">
        <v>0</v>
      </c>
      <c r="BV470" s="44">
        <v>0</v>
      </c>
      <c r="BW470" s="44">
        <v>0</v>
      </c>
      <c r="BX470" s="44">
        <v>311.1003</v>
      </c>
      <c r="BY470" s="44">
        <v>0</v>
      </c>
      <c r="BZ470" s="44">
        <v>0</v>
      </c>
      <c r="CA470" s="44">
        <v>0</v>
      </c>
      <c r="CB470" s="44">
        <v>0</v>
      </c>
      <c r="CC470" s="44">
        <v>0</v>
      </c>
      <c r="CD470" s="44">
        <v>0</v>
      </c>
      <c r="CE470" s="44">
        <v>0</v>
      </c>
      <c r="CF470" s="44">
        <v>0</v>
      </c>
      <c r="CG470" s="44">
        <v>0</v>
      </c>
      <c r="CH470" s="44">
        <v>144.36278491279072</v>
      </c>
      <c r="CI470" s="44">
        <v>0</v>
      </c>
      <c r="CJ470" s="44">
        <v>0</v>
      </c>
      <c r="CK470" s="44">
        <v>0</v>
      </c>
      <c r="CL470" s="44">
        <v>0</v>
      </c>
      <c r="CM470" s="44">
        <v>0</v>
      </c>
      <c r="CN470" s="44">
        <v>0</v>
      </c>
      <c r="CO470" s="44">
        <v>0</v>
      </c>
      <c r="CP470" s="44">
        <v>0</v>
      </c>
      <c r="CQ470" s="44">
        <v>0</v>
      </c>
      <c r="CR470" s="44">
        <v>0</v>
      </c>
      <c r="CS470" s="44">
        <v>0</v>
      </c>
      <c r="CT470" s="44">
        <v>0</v>
      </c>
      <c r="CU470" s="44">
        <v>0</v>
      </c>
      <c r="CV470" s="44">
        <v>0</v>
      </c>
      <c r="CW470" s="44">
        <v>0</v>
      </c>
      <c r="CX470" s="44">
        <v>0</v>
      </c>
      <c r="CY470" s="44">
        <v>0</v>
      </c>
      <c r="CZ470" s="44">
        <v>0</v>
      </c>
      <c r="DA470" s="44">
        <v>0</v>
      </c>
      <c r="DB470" s="44">
        <v>0</v>
      </c>
      <c r="DC470" s="44">
        <v>0</v>
      </c>
      <c r="DD470" s="44">
        <v>0</v>
      </c>
      <c r="DE470" s="44">
        <v>0</v>
      </c>
      <c r="DF470" s="44">
        <v>0</v>
      </c>
      <c r="DG470" s="44">
        <v>0</v>
      </c>
      <c r="DH470" s="44">
        <v>0</v>
      </c>
      <c r="DI470" s="44">
        <v>0</v>
      </c>
      <c r="DJ470" s="44">
        <v>0</v>
      </c>
      <c r="DK470" s="44">
        <v>0</v>
      </c>
      <c r="DL470" s="44">
        <v>0</v>
      </c>
      <c r="DM470" s="44">
        <v>0</v>
      </c>
      <c r="DN470" s="44">
        <v>0</v>
      </c>
      <c r="DO470" s="44">
        <v>0</v>
      </c>
      <c r="DP470" s="44">
        <v>0</v>
      </c>
      <c r="DQ470" s="44">
        <v>0</v>
      </c>
      <c r="DR470" s="44">
        <v>0</v>
      </c>
      <c r="DS470" s="44">
        <v>0</v>
      </c>
      <c r="DT470" s="44">
        <v>0</v>
      </c>
      <c r="DU470" s="44">
        <v>0</v>
      </c>
      <c r="DV470" s="44">
        <v>39.262662849805388</v>
      </c>
      <c r="DW470" s="44">
        <v>0</v>
      </c>
      <c r="DX470" s="44">
        <v>0</v>
      </c>
      <c r="DY470" s="44">
        <v>0</v>
      </c>
      <c r="DZ470" s="44">
        <v>0</v>
      </c>
      <c r="EA470" s="44">
        <v>0</v>
      </c>
      <c r="EB470" s="44">
        <v>0</v>
      </c>
    </row>
    <row r="471" spans="2:132" x14ac:dyDescent="0.25">
      <c r="B471" s="41" t="s">
        <v>560</v>
      </c>
      <c r="C471" s="47" t="s">
        <v>101</v>
      </c>
      <c r="D471" s="46">
        <v>5</v>
      </c>
      <c r="E471" s="86" t="s">
        <v>52</v>
      </c>
      <c r="F471" s="43">
        <v>2558.5</v>
      </c>
      <c r="G471" s="43">
        <v>522.03860465116281</v>
      </c>
      <c r="H471" s="44">
        <v>522.03860465116281</v>
      </c>
      <c r="I471" s="44">
        <v>346.8885930132576</v>
      </c>
      <c r="J471" s="44">
        <v>346.8885930132576</v>
      </c>
      <c r="K471" s="44">
        <v>537.69976279069772</v>
      </c>
      <c r="L471" s="44">
        <v>537.69976279069772</v>
      </c>
      <c r="M471" s="44">
        <v>250.733</v>
      </c>
      <c r="N471" s="44">
        <v>1811.4179999999999</v>
      </c>
      <c r="O471" s="44">
        <v>289.1105</v>
      </c>
      <c r="P471" s="44">
        <v>107.53995255813955</v>
      </c>
      <c r="Q471" s="44">
        <v>107.53995255813955</v>
      </c>
      <c r="R471" s="44">
        <v>71.459050160731081</v>
      </c>
      <c r="S471" s="44">
        <v>71.459050160731081</v>
      </c>
      <c r="T471" s="44">
        <v>322.6198576744186</v>
      </c>
      <c r="U471" s="44">
        <v>322.6198576744186</v>
      </c>
      <c r="V471" s="44">
        <v>214.3771504821932</v>
      </c>
      <c r="W471" s="44">
        <v>214.3771504821932</v>
      </c>
      <c r="X471" s="44">
        <v>134.42494069767443</v>
      </c>
      <c r="Y471" s="44">
        <v>134.42494069767443</v>
      </c>
      <c r="Z471" s="44">
        <v>89.323812700913848</v>
      </c>
      <c r="AA471" s="44">
        <v>89.323812700913848</v>
      </c>
      <c r="AB471" s="44">
        <v>3.5087648021633711</v>
      </c>
      <c r="AC471" s="44">
        <v>8.4496785031689363</v>
      </c>
      <c r="AD471" s="44">
        <v>3.2366565113833548</v>
      </c>
      <c r="AE471" s="44">
        <v>29.24787647124559</v>
      </c>
      <c r="AF471" s="44">
        <v>87.743629413736755</v>
      </c>
      <c r="AG471" s="44">
        <v>36.559845589056984</v>
      </c>
      <c r="AH471" s="44">
        <v>146.23938235622794</v>
      </c>
      <c r="AJ471" s="63" t="s">
        <v>63</v>
      </c>
      <c r="AK471" s="44">
        <v>0</v>
      </c>
      <c r="AL471" s="44">
        <v>0</v>
      </c>
      <c r="AM471" s="44">
        <v>289.1105</v>
      </c>
      <c r="AN471" s="44">
        <v>289.1105</v>
      </c>
      <c r="AO471" s="44">
        <v>0</v>
      </c>
      <c r="AP471" s="44">
        <v>0</v>
      </c>
      <c r="AQ471" s="44">
        <v>0</v>
      </c>
      <c r="AR471" s="44">
        <v>0</v>
      </c>
      <c r="AS471" s="44">
        <v>0</v>
      </c>
      <c r="AT471" s="44">
        <v>0</v>
      </c>
      <c r="AU471" s="44">
        <v>0</v>
      </c>
      <c r="AV471" s="44">
        <v>0</v>
      </c>
      <c r="AW471" s="44">
        <v>0</v>
      </c>
      <c r="AX471" s="44">
        <v>0</v>
      </c>
      <c r="AY471" s="44">
        <v>134.42494069767443</v>
      </c>
      <c r="AZ471" s="44">
        <v>0</v>
      </c>
      <c r="BA471" s="44">
        <v>0</v>
      </c>
      <c r="BB471" s="44">
        <v>0</v>
      </c>
      <c r="BC471" s="44">
        <v>134.42494069767443</v>
      </c>
      <c r="BD471" s="44">
        <v>134.42494069767443</v>
      </c>
      <c r="BE471" s="44">
        <v>0</v>
      </c>
      <c r="BF471" s="44">
        <v>0</v>
      </c>
      <c r="BG471" s="44">
        <v>0</v>
      </c>
      <c r="BH471" s="44">
        <v>134.42494069767443</v>
      </c>
      <c r="BI471" s="44">
        <v>89.323812700913848</v>
      </c>
      <c r="BJ471" s="44">
        <v>0</v>
      </c>
      <c r="BK471" s="44">
        <v>0</v>
      </c>
      <c r="BL471" s="44">
        <v>0</v>
      </c>
      <c r="BM471" s="44">
        <v>89.323812700913848</v>
      </c>
      <c r="BN471" s="44">
        <v>3.2366565113833548</v>
      </c>
      <c r="BO471" s="44">
        <v>36.559845589056984</v>
      </c>
      <c r="BP471" s="44">
        <v>0</v>
      </c>
      <c r="BQ471" s="44">
        <v>0</v>
      </c>
      <c r="BR471" s="44">
        <v>0</v>
      </c>
      <c r="BS471" s="44">
        <v>36.559845589056984</v>
      </c>
      <c r="BT471" s="64">
        <v>2019</v>
      </c>
      <c r="BU471" s="44">
        <v>0</v>
      </c>
      <c r="BV471" s="44">
        <v>0</v>
      </c>
      <c r="BW471" s="44">
        <v>0</v>
      </c>
      <c r="BX471" s="44">
        <v>289.1105</v>
      </c>
      <c r="BY471" s="44">
        <v>0</v>
      </c>
      <c r="BZ471" s="44">
        <v>0</v>
      </c>
      <c r="CA471" s="44">
        <v>0</v>
      </c>
      <c r="CB471" s="44">
        <v>0</v>
      </c>
      <c r="CC471" s="44">
        <v>0</v>
      </c>
      <c r="CD471" s="44">
        <v>0</v>
      </c>
      <c r="CE471" s="44">
        <v>0</v>
      </c>
      <c r="CF471" s="44">
        <v>0</v>
      </c>
      <c r="CG471" s="44">
        <v>0</v>
      </c>
      <c r="CH471" s="44">
        <v>134.42494069767443</v>
      </c>
      <c r="CI471" s="44">
        <v>0</v>
      </c>
      <c r="CJ471" s="44">
        <v>0</v>
      </c>
      <c r="CK471" s="44">
        <v>0</v>
      </c>
      <c r="CL471" s="44">
        <v>0</v>
      </c>
      <c r="CM471" s="44">
        <v>0</v>
      </c>
      <c r="CN471" s="44">
        <v>0</v>
      </c>
      <c r="CO471" s="44">
        <v>0</v>
      </c>
      <c r="CP471" s="44">
        <v>0</v>
      </c>
      <c r="CQ471" s="44">
        <v>0</v>
      </c>
      <c r="CR471" s="44">
        <v>0</v>
      </c>
      <c r="CS471" s="44">
        <v>0</v>
      </c>
      <c r="CT471" s="44">
        <v>0</v>
      </c>
      <c r="CU471" s="44">
        <v>0</v>
      </c>
      <c r="CV471" s="44">
        <v>0</v>
      </c>
      <c r="CW471" s="44">
        <v>0</v>
      </c>
      <c r="CX471" s="44">
        <v>0</v>
      </c>
      <c r="CY471" s="44">
        <v>0</v>
      </c>
      <c r="CZ471" s="44">
        <v>0</v>
      </c>
      <c r="DA471" s="44">
        <v>0</v>
      </c>
      <c r="DB471" s="44">
        <v>0</v>
      </c>
      <c r="DC471" s="44">
        <v>0</v>
      </c>
      <c r="DD471" s="44">
        <v>0</v>
      </c>
      <c r="DE471" s="44">
        <v>0</v>
      </c>
      <c r="DF471" s="44">
        <v>0</v>
      </c>
      <c r="DG471" s="44">
        <v>0</v>
      </c>
      <c r="DH471" s="44">
        <v>0</v>
      </c>
      <c r="DI471" s="44">
        <v>0</v>
      </c>
      <c r="DJ471" s="44">
        <v>0</v>
      </c>
      <c r="DK471" s="44">
        <v>0</v>
      </c>
      <c r="DL471" s="44">
        <v>0</v>
      </c>
      <c r="DM471" s="44">
        <v>0</v>
      </c>
      <c r="DN471" s="44">
        <v>0</v>
      </c>
      <c r="DO471" s="44">
        <v>0</v>
      </c>
      <c r="DP471" s="44">
        <v>0</v>
      </c>
      <c r="DQ471" s="44">
        <v>0</v>
      </c>
      <c r="DR471" s="44">
        <v>0</v>
      </c>
      <c r="DS471" s="44">
        <v>0</v>
      </c>
      <c r="DT471" s="44">
        <v>0</v>
      </c>
      <c r="DU471" s="44">
        <v>0</v>
      </c>
      <c r="DV471" s="44">
        <v>36.559845589056984</v>
      </c>
      <c r="DW471" s="44">
        <v>0</v>
      </c>
      <c r="DX471" s="44">
        <v>0</v>
      </c>
      <c r="DY471" s="44">
        <v>0</v>
      </c>
      <c r="DZ471" s="44">
        <v>0</v>
      </c>
      <c r="EA471" s="44">
        <v>0</v>
      </c>
      <c r="EB471" s="44">
        <v>0</v>
      </c>
    </row>
    <row r="472" spans="2:132" x14ac:dyDescent="0.25">
      <c r="B472" s="41" t="s">
        <v>561</v>
      </c>
      <c r="C472" s="47" t="s">
        <v>101</v>
      </c>
      <c r="D472" s="46">
        <v>5</v>
      </c>
      <c r="E472" s="86" t="s">
        <v>52</v>
      </c>
      <c r="F472" s="43">
        <v>2678.1</v>
      </c>
      <c r="G472" s="43">
        <v>369.51817441860464</v>
      </c>
      <c r="H472" s="44">
        <v>369.51817441860464</v>
      </c>
      <c r="I472" s="44">
        <v>245.54053756723789</v>
      </c>
      <c r="J472" s="44">
        <v>245.54053756723789</v>
      </c>
      <c r="K472" s="44">
        <v>410.16517360465122</v>
      </c>
      <c r="L472" s="44">
        <v>410.16517360465122</v>
      </c>
      <c r="M472" s="44">
        <v>262.4538</v>
      </c>
      <c r="N472" s="44">
        <v>1896.0948000000001</v>
      </c>
      <c r="O472" s="44">
        <v>302.62529999999998</v>
      </c>
      <c r="P472" s="44">
        <v>73.82973124883722</v>
      </c>
      <c r="Q472" s="44">
        <v>73.82973124883722</v>
      </c>
      <c r="R472" s="44">
        <v>49.058999405934138</v>
      </c>
      <c r="S472" s="44">
        <v>49.058999405934138</v>
      </c>
      <c r="T472" s="44">
        <v>229.6924972186047</v>
      </c>
      <c r="U472" s="44">
        <v>229.6924972186047</v>
      </c>
      <c r="V472" s="44">
        <v>152.62799815179511</v>
      </c>
      <c r="W472" s="44">
        <v>152.62799815179511</v>
      </c>
      <c r="X472" s="44">
        <v>90.236338193023272</v>
      </c>
      <c r="Y472" s="44">
        <v>90.236338193023272</v>
      </c>
      <c r="Z472" s="44">
        <v>59.960999273919505</v>
      </c>
      <c r="AA472" s="44">
        <v>59.960999273919505</v>
      </c>
      <c r="AB472" s="44">
        <v>5.3497585188876435</v>
      </c>
      <c r="AC472" s="44">
        <v>12.42298151689215</v>
      </c>
      <c r="AD472" s="44">
        <v>5.0470356342381564</v>
      </c>
      <c r="AE472" s="44">
        <v>20.079633737087903</v>
      </c>
      <c r="AF472" s="44">
        <v>62.469971626495699</v>
      </c>
      <c r="AG472" s="44">
        <v>24.541774567551883</v>
      </c>
      <c r="AH472" s="44">
        <v>111.55352076159946</v>
      </c>
      <c r="AJ472" s="63" t="s">
        <v>63</v>
      </c>
      <c r="AK472" s="44">
        <v>0</v>
      </c>
      <c r="AL472" s="44">
        <v>0</v>
      </c>
      <c r="AM472" s="44">
        <v>302.62529999999998</v>
      </c>
      <c r="AN472" s="44">
        <v>302.62529999999998</v>
      </c>
      <c r="AO472" s="44">
        <v>0</v>
      </c>
      <c r="AP472" s="44">
        <v>0</v>
      </c>
      <c r="AQ472" s="44">
        <v>0</v>
      </c>
      <c r="AR472" s="44">
        <v>0</v>
      </c>
      <c r="AS472" s="44">
        <v>0</v>
      </c>
      <c r="AT472" s="44">
        <v>0</v>
      </c>
      <c r="AU472" s="44">
        <v>0</v>
      </c>
      <c r="AV472" s="44">
        <v>0</v>
      </c>
      <c r="AW472" s="44">
        <v>0</v>
      </c>
      <c r="AX472" s="44">
        <v>0</v>
      </c>
      <c r="AY472" s="44">
        <v>90.236338193023272</v>
      </c>
      <c r="AZ472" s="44">
        <v>0</v>
      </c>
      <c r="BA472" s="44">
        <v>0</v>
      </c>
      <c r="BB472" s="44">
        <v>0</v>
      </c>
      <c r="BC472" s="44">
        <v>90.236338193023272</v>
      </c>
      <c r="BD472" s="44">
        <v>90.236338193023272</v>
      </c>
      <c r="BE472" s="44">
        <v>0</v>
      </c>
      <c r="BF472" s="44">
        <v>0</v>
      </c>
      <c r="BG472" s="44">
        <v>0</v>
      </c>
      <c r="BH472" s="44">
        <v>90.236338193023272</v>
      </c>
      <c r="BI472" s="44">
        <v>59.960999273919505</v>
      </c>
      <c r="BJ472" s="44">
        <v>0</v>
      </c>
      <c r="BK472" s="44">
        <v>0</v>
      </c>
      <c r="BL472" s="44">
        <v>0</v>
      </c>
      <c r="BM472" s="44">
        <v>59.960999273919505</v>
      </c>
      <c r="BN472" s="44">
        <v>5.0470356342381564</v>
      </c>
      <c r="BO472" s="44">
        <v>24.541774567551883</v>
      </c>
      <c r="BP472" s="44">
        <v>0</v>
      </c>
      <c r="BQ472" s="44">
        <v>0</v>
      </c>
      <c r="BR472" s="44">
        <v>0</v>
      </c>
      <c r="BS472" s="44">
        <v>24.541774567551883</v>
      </c>
      <c r="BT472" s="64">
        <v>2019</v>
      </c>
      <c r="BU472" s="44">
        <v>0</v>
      </c>
      <c r="BV472" s="44">
        <v>0</v>
      </c>
      <c r="BW472" s="44">
        <v>0</v>
      </c>
      <c r="BX472" s="44">
        <v>302.62529999999998</v>
      </c>
      <c r="BY472" s="44">
        <v>0</v>
      </c>
      <c r="BZ472" s="44">
        <v>0</v>
      </c>
      <c r="CA472" s="44">
        <v>0</v>
      </c>
      <c r="CB472" s="44">
        <v>0</v>
      </c>
      <c r="CC472" s="44">
        <v>0</v>
      </c>
      <c r="CD472" s="44">
        <v>0</v>
      </c>
      <c r="CE472" s="44">
        <v>0</v>
      </c>
      <c r="CF472" s="44">
        <v>0</v>
      </c>
      <c r="CG472" s="44">
        <v>0</v>
      </c>
      <c r="CH472" s="44">
        <v>90.236338193023272</v>
      </c>
      <c r="CI472" s="44">
        <v>0</v>
      </c>
      <c r="CJ472" s="44">
        <v>0</v>
      </c>
      <c r="CK472" s="44">
        <v>0</v>
      </c>
      <c r="CL472" s="44">
        <v>0</v>
      </c>
      <c r="CM472" s="44">
        <v>0</v>
      </c>
      <c r="CN472" s="44">
        <v>0</v>
      </c>
      <c r="CO472" s="44">
        <v>0</v>
      </c>
      <c r="CP472" s="44">
        <v>0</v>
      </c>
      <c r="CQ472" s="44">
        <v>0</v>
      </c>
      <c r="CR472" s="44">
        <v>0</v>
      </c>
      <c r="CS472" s="44">
        <v>0</v>
      </c>
      <c r="CT472" s="44">
        <v>0</v>
      </c>
      <c r="CU472" s="44">
        <v>0</v>
      </c>
      <c r="CV472" s="44">
        <v>0</v>
      </c>
      <c r="CW472" s="44">
        <v>0</v>
      </c>
      <c r="CX472" s="44">
        <v>0</v>
      </c>
      <c r="CY472" s="44">
        <v>0</v>
      </c>
      <c r="CZ472" s="44">
        <v>0</v>
      </c>
      <c r="DA472" s="44">
        <v>0</v>
      </c>
      <c r="DB472" s="44">
        <v>0</v>
      </c>
      <c r="DC472" s="44">
        <v>0</v>
      </c>
      <c r="DD472" s="44">
        <v>0</v>
      </c>
      <c r="DE472" s="44">
        <v>0</v>
      </c>
      <c r="DF472" s="44">
        <v>0</v>
      </c>
      <c r="DG472" s="44">
        <v>0</v>
      </c>
      <c r="DH472" s="44">
        <v>0</v>
      </c>
      <c r="DI472" s="44">
        <v>0</v>
      </c>
      <c r="DJ472" s="44">
        <v>0</v>
      </c>
      <c r="DK472" s="44">
        <v>0</v>
      </c>
      <c r="DL472" s="44">
        <v>0</v>
      </c>
      <c r="DM472" s="44">
        <v>0</v>
      </c>
      <c r="DN472" s="44">
        <v>0</v>
      </c>
      <c r="DO472" s="44">
        <v>0</v>
      </c>
      <c r="DP472" s="44">
        <v>0</v>
      </c>
      <c r="DQ472" s="44">
        <v>0</v>
      </c>
      <c r="DR472" s="44">
        <v>0</v>
      </c>
      <c r="DS472" s="44">
        <v>0</v>
      </c>
      <c r="DT472" s="44">
        <v>0</v>
      </c>
      <c r="DU472" s="44">
        <v>0</v>
      </c>
      <c r="DV472" s="44">
        <v>24.541774567551883</v>
      </c>
      <c r="DW472" s="44">
        <v>0</v>
      </c>
      <c r="DX472" s="44">
        <v>0</v>
      </c>
      <c r="DY472" s="44">
        <v>0</v>
      </c>
      <c r="DZ472" s="44">
        <v>0</v>
      </c>
      <c r="EA472" s="44">
        <v>0</v>
      </c>
      <c r="EB472" s="44">
        <v>0</v>
      </c>
    </row>
    <row r="473" spans="2:132" x14ac:dyDescent="0.25">
      <c r="B473" s="41" t="s">
        <v>562</v>
      </c>
      <c r="C473" s="47" t="s">
        <v>101</v>
      </c>
      <c r="D473" s="46">
        <v>5</v>
      </c>
      <c r="E473" s="86" t="s">
        <v>52</v>
      </c>
      <c r="F473" s="43">
        <v>6038.89</v>
      </c>
      <c r="G473" s="43">
        <v>1207.6778488372092</v>
      </c>
      <c r="H473" s="44">
        <v>1207.6778488372092</v>
      </c>
      <c r="I473" s="44">
        <v>802.48791193585146</v>
      </c>
      <c r="J473" s="44">
        <v>802.48791193585146</v>
      </c>
      <c r="K473" s="44">
        <v>1243.9081843023255</v>
      </c>
      <c r="L473" s="44">
        <v>1243.9081843023255</v>
      </c>
      <c r="M473" s="44">
        <v>452.91674999999998</v>
      </c>
      <c r="N473" s="44">
        <v>3889.0451600000001</v>
      </c>
      <c r="O473" s="44">
        <v>609.92789000000005</v>
      </c>
      <c r="P473" s="44">
        <v>223.90347317441856</v>
      </c>
      <c r="Q473" s="44">
        <v>223.90347317441856</v>
      </c>
      <c r="R473" s="44">
        <v>148.78125887290685</v>
      </c>
      <c r="S473" s="44">
        <v>148.78125887290685</v>
      </c>
      <c r="T473" s="44">
        <v>696.58858320930233</v>
      </c>
      <c r="U473" s="44">
        <v>696.58858320930233</v>
      </c>
      <c r="V473" s="44">
        <v>462.87502760459915</v>
      </c>
      <c r="W473" s="44">
        <v>462.87502760459915</v>
      </c>
      <c r="X473" s="44">
        <v>273.65980054651163</v>
      </c>
      <c r="Y473" s="44">
        <v>273.65980054651163</v>
      </c>
      <c r="Z473" s="44">
        <v>181.84376084466396</v>
      </c>
      <c r="AA473" s="44">
        <v>181.84376084466396</v>
      </c>
      <c r="AB473" s="44">
        <v>3.0441787724547638</v>
      </c>
      <c r="AC473" s="44">
        <v>8.401933411975147</v>
      </c>
      <c r="AD473" s="44">
        <v>3.3541315201956121</v>
      </c>
      <c r="AE473" s="44">
        <v>60.89551807592445</v>
      </c>
      <c r="AF473" s="44">
        <v>189.4527229028761</v>
      </c>
      <c r="AG473" s="44">
        <v>74.427855426129895</v>
      </c>
      <c r="AH473" s="44">
        <v>338.30843375513587</v>
      </c>
      <c r="AJ473" s="63" t="s">
        <v>63</v>
      </c>
      <c r="AK473" s="44">
        <v>0</v>
      </c>
      <c r="AL473" s="44">
        <v>0</v>
      </c>
      <c r="AM473" s="44">
        <v>609.92789000000005</v>
      </c>
      <c r="AN473" s="44">
        <v>609.92789000000005</v>
      </c>
      <c r="AO473" s="44">
        <v>0</v>
      </c>
      <c r="AP473" s="44">
        <v>0</v>
      </c>
      <c r="AQ473" s="44">
        <v>0</v>
      </c>
      <c r="AR473" s="44">
        <v>0</v>
      </c>
      <c r="AS473" s="44">
        <v>0</v>
      </c>
      <c r="AT473" s="44">
        <v>0</v>
      </c>
      <c r="AU473" s="44">
        <v>0</v>
      </c>
      <c r="AV473" s="44">
        <v>0</v>
      </c>
      <c r="AW473" s="44">
        <v>0</v>
      </c>
      <c r="AX473" s="44">
        <v>0</v>
      </c>
      <c r="AY473" s="44">
        <v>273.65980054651163</v>
      </c>
      <c r="AZ473" s="44">
        <v>0</v>
      </c>
      <c r="BA473" s="44">
        <v>0</v>
      </c>
      <c r="BB473" s="44">
        <v>0</v>
      </c>
      <c r="BC473" s="44">
        <v>273.65980054651163</v>
      </c>
      <c r="BD473" s="44">
        <v>273.65980054651163</v>
      </c>
      <c r="BE473" s="44">
        <v>0</v>
      </c>
      <c r="BF473" s="44">
        <v>0</v>
      </c>
      <c r="BG473" s="44">
        <v>0</v>
      </c>
      <c r="BH473" s="44">
        <v>273.65980054651163</v>
      </c>
      <c r="BI473" s="44">
        <v>181.84376084466396</v>
      </c>
      <c r="BJ473" s="44">
        <v>0</v>
      </c>
      <c r="BK473" s="44">
        <v>0</v>
      </c>
      <c r="BL473" s="44">
        <v>0</v>
      </c>
      <c r="BM473" s="44">
        <v>181.84376084466396</v>
      </c>
      <c r="BN473" s="44">
        <v>3.3541315201956121</v>
      </c>
      <c r="BO473" s="44">
        <v>74.427855426129895</v>
      </c>
      <c r="BP473" s="44">
        <v>0</v>
      </c>
      <c r="BQ473" s="44">
        <v>0</v>
      </c>
      <c r="BR473" s="44">
        <v>0</v>
      </c>
      <c r="BS473" s="44">
        <v>74.427855426129895</v>
      </c>
      <c r="BT473" s="64">
        <v>2019</v>
      </c>
      <c r="BU473" s="44">
        <v>0</v>
      </c>
      <c r="BV473" s="44">
        <v>0</v>
      </c>
      <c r="BW473" s="44">
        <v>0</v>
      </c>
      <c r="BX473" s="44">
        <v>609.92789000000005</v>
      </c>
      <c r="BY473" s="44">
        <v>0</v>
      </c>
      <c r="BZ473" s="44">
        <v>0</v>
      </c>
      <c r="CA473" s="44">
        <v>0</v>
      </c>
      <c r="CB473" s="44">
        <v>0</v>
      </c>
      <c r="CC473" s="44">
        <v>0</v>
      </c>
      <c r="CD473" s="44">
        <v>0</v>
      </c>
      <c r="CE473" s="44">
        <v>0</v>
      </c>
      <c r="CF473" s="44">
        <v>0</v>
      </c>
      <c r="CG473" s="44">
        <v>0</v>
      </c>
      <c r="CH473" s="44">
        <v>273.65980054651163</v>
      </c>
      <c r="CI473" s="44">
        <v>0</v>
      </c>
      <c r="CJ473" s="44">
        <v>0</v>
      </c>
      <c r="CK473" s="44">
        <v>0</v>
      </c>
      <c r="CL473" s="44">
        <v>0</v>
      </c>
      <c r="CM473" s="44">
        <v>0</v>
      </c>
      <c r="CN473" s="44">
        <v>0</v>
      </c>
      <c r="CO473" s="44">
        <v>0</v>
      </c>
      <c r="CP473" s="44">
        <v>0</v>
      </c>
      <c r="CQ473" s="44">
        <v>0</v>
      </c>
      <c r="CR473" s="44">
        <v>0</v>
      </c>
      <c r="CS473" s="44">
        <v>0</v>
      </c>
      <c r="CT473" s="44">
        <v>0</v>
      </c>
      <c r="CU473" s="44">
        <v>0</v>
      </c>
      <c r="CV473" s="44">
        <v>0</v>
      </c>
      <c r="CW473" s="44">
        <v>0</v>
      </c>
      <c r="CX473" s="44">
        <v>0</v>
      </c>
      <c r="CY473" s="44">
        <v>0</v>
      </c>
      <c r="CZ473" s="44">
        <v>0</v>
      </c>
      <c r="DA473" s="44">
        <v>0</v>
      </c>
      <c r="DB473" s="44">
        <v>0</v>
      </c>
      <c r="DC473" s="44">
        <v>0</v>
      </c>
      <c r="DD473" s="44">
        <v>0</v>
      </c>
      <c r="DE473" s="44">
        <v>0</v>
      </c>
      <c r="DF473" s="44">
        <v>0</v>
      </c>
      <c r="DG473" s="44">
        <v>0</v>
      </c>
      <c r="DH473" s="44">
        <v>0</v>
      </c>
      <c r="DI473" s="44">
        <v>0</v>
      </c>
      <c r="DJ473" s="44">
        <v>0</v>
      </c>
      <c r="DK473" s="44">
        <v>0</v>
      </c>
      <c r="DL473" s="44">
        <v>0</v>
      </c>
      <c r="DM473" s="44">
        <v>0</v>
      </c>
      <c r="DN473" s="44">
        <v>0</v>
      </c>
      <c r="DO473" s="44">
        <v>0</v>
      </c>
      <c r="DP473" s="44">
        <v>0</v>
      </c>
      <c r="DQ473" s="44">
        <v>0</v>
      </c>
      <c r="DR473" s="44">
        <v>0</v>
      </c>
      <c r="DS473" s="44">
        <v>0</v>
      </c>
      <c r="DT473" s="44">
        <v>0</v>
      </c>
      <c r="DU473" s="44">
        <v>0</v>
      </c>
      <c r="DV473" s="44">
        <v>74.427855426129895</v>
      </c>
      <c r="DW473" s="44">
        <v>0</v>
      </c>
      <c r="DX473" s="44">
        <v>0</v>
      </c>
      <c r="DY473" s="44">
        <v>0</v>
      </c>
      <c r="DZ473" s="44">
        <v>0</v>
      </c>
      <c r="EA473" s="44">
        <v>0</v>
      </c>
      <c r="EB473" s="44">
        <v>0</v>
      </c>
    </row>
    <row r="474" spans="2:132" x14ac:dyDescent="0.25">
      <c r="B474" s="41" t="s">
        <v>563</v>
      </c>
      <c r="C474" s="47" t="s">
        <v>101</v>
      </c>
      <c r="D474" s="46">
        <v>5</v>
      </c>
      <c r="E474" s="86" t="s">
        <v>52</v>
      </c>
      <c r="F474" s="43">
        <v>3087.83</v>
      </c>
      <c r="G474" s="43">
        <v>572.78127906976749</v>
      </c>
      <c r="H474" s="44">
        <v>572.78127906976749</v>
      </c>
      <c r="I474" s="44">
        <v>380.60651114799339</v>
      </c>
      <c r="J474" s="44">
        <v>380.60651114799339</v>
      </c>
      <c r="K474" s="44">
        <v>589.96471744186056</v>
      </c>
      <c r="L474" s="44">
        <v>589.96471744186056</v>
      </c>
      <c r="M474" s="44">
        <v>290.25602000000003</v>
      </c>
      <c r="N474" s="44">
        <v>2105.9000599999999</v>
      </c>
      <c r="O474" s="44">
        <v>339.66129999999998</v>
      </c>
      <c r="P474" s="44">
        <v>106.1936491395349</v>
      </c>
      <c r="Q474" s="44">
        <v>106.1936491395349</v>
      </c>
      <c r="R474" s="44">
        <v>70.564447166837979</v>
      </c>
      <c r="S474" s="44">
        <v>70.564447166837979</v>
      </c>
      <c r="T474" s="44">
        <v>330.38024176744193</v>
      </c>
      <c r="U474" s="44">
        <v>330.38024176744193</v>
      </c>
      <c r="V474" s="44">
        <v>219.53383563016263</v>
      </c>
      <c r="W474" s="44">
        <v>219.53383563016263</v>
      </c>
      <c r="X474" s="44">
        <v>129.79223783720931</v>
      </c>
      <c r="Y474" s="44">
        <v>129.79223783720931</v>
      </c>
      <c r="Z474" s="44">
        <v>86.245435426135302</v>
      </c>
      <c r="AA474" s="44">
        <v>86.245435426135302</v>
      </c>
      <c r="AB474" s="44">
        <v>4.1133464748010793</v>
      </c>
      <c r="AC474" s="44">
        <v>9.5925990358392941</v>
      </c>
      <c r="AD474" s="44">
        <v>3.938310454596778</v>
      </c>
      <c r="AE474" s="44">
        <v>28.881719381313118</v>
      </c>
      <c r="AF474" s="44">
        <v>89.854238075196378</v>
      </c>
      <c r="AG474" s="44">
        <v>35.299879243827142</v>
      </c>
      <c r="AH474" s="44">
        <v>160.45399656285065</v>
      </c>
      <c r="AJ474" s="63" t="s">
        <v>63</v>
      </c>
      <c r="AK474" s="44">
        <v>0</v>
      </c>
      <c r="AL474" s="44">
        <v>0</v>
      </c>
      <c r="AM474" s="44">
        <v>339.66129999999998</v>
      </c>
      <c r="AN474" s="44">
        <v>339.66129999999998</v>
      </c>
      <c r="AO474" s="44">
        <v>0</v>
      </c>
      <c r="AP474" s="44">
        <v>0</v>
      </c>
      <c r="AQ474" s="44">
        <v>0</v>
      </c>
      <c r="AR474" s="44">
        <v>0</v>
      </c>
      <c r="AS474" s="44">
        <v>0</v>
      </c>
      <c r="AT474" s="44">
        <v>0</v>
      </c>
      <c r="AU474" s="44">
        <v>0</v>
      </c>
      <c r="AV474" s="44">
        <v>0</v>
      </c>
      <c r="AW474" s="44">
        <v>0</v>
      </c>
      <c r="AX474" s="44">
        <v>0</v>
      </c>
      <c r="AY474" s="44">
        <v>129.79223783720931</v>
      </c>
      <c r="AZ474" s="44">
        <v>0</v>
      </c>
      <c r="BA474" s="44">
        <v>0</v>
      </c>
      <c r="BB474" s="44">
        <v>0</v>
      </c>
      <c r="BC474" s="44">
        <v>129.79223783720931</v>
      </c>
      <c r="BD474" s="44">
        <v>129.79223783720931</v>
      </c>
      <c r="BE474" s="44">
        <v>0</v>
      </c>
      <c r="BF474" s="44">
        <v>0</v>
      </c>
      <c r="BG474" s="44">
        <v>0</v>
      </c>
      <c r="BH474" s="44">
        <v>129.79223783720931</v>
      </c>
      <c r="BI474" s="44">
        <v>86.245435426135302</v>
      </c>
      <c r="BJ474" s="44">
        <v>0</v>
      </c>
      <c r="BK474" s="44">
        <v>0</v>
      </c>
      <c r="BL474" s="44">
        <v>0</v>
      </c>
      <c r="BM474" s="44">
        <v>86.245435426135302</v>
      </c>
      <c r="BN474" s="44">
        <v>3.938310454596778</v>
      </c>
      <c r="BO474" s="44">
        <v>35.299879243827142</v>
      </c>
      <c r="BP474" s="44">
        <v>0</v>
      </c>
      <c r="BQ474" s="44">
        <v>0</v>
      </c>
      <c r="BR474" s="44">
        <v>0</v>
      </c>
      <c r="BS474" s="44">
        <v>35.299879243827142</v>
      </c>
      <c r="BT474" s="64">
        <v>2019</v>
      </c>
      <c r="BU474" s="44">
        <v>0</v>
      </c>
      <c r="BV474" s="44">
        <v>0</v>
      </c>
      <c r="BW474" s="44">
        <v>0</v>
      </c>
      <c r="BX474" s="44">
        <v>339.66129999999998</v>
      </c>
      <c r="BY474" s="44">
        <v>0</v>
      </c>
      <c r="BZ474" s="44">
        <v>0</v>
      </c>
      <c r="CA474" s="44">
        <v>0</v>
      </c>
      <c r="CB474" s="44">
        <v>0</v>
      </c>
      <c r="CC474" s="44">
        <v>0</v>
      </c>
      <c r="CD474" s="44">
        <v>0</v>
      </c>
      <c r="CE474" s="44">
        <v>0</v>
      </c>
      <c r="CF474" s="44">
        <v>0</v>
      </c>
      <c r="CG474" s="44">
        <v>0</v>
      </c>
      <c r="CH474" s="44">
        <v>129.79223783720931</v>
      </c>
      <c r="CI474" s="44">
        <v>0</v>
      </c>
      <c r="CJ474" s="44">
        <v>0</v>
      </c>
      <c r="CK474" s="44">
        <v>0</v>
      </c>
      <c r="CL474" s="44">
        <v>0</v>
      </c>
      <c r="CM474" s="44">
        <v>0</v>
      </c>
      <c r="CN474" s="44">
        <v>0</v>
      </c>
      <c r="CO474" s="44">
        <v>0</v>
      </c>
      <c r="CP474" s="44">
        <v>0</v>
      </c>
      <c r="CQ474" s="44">
        <v>0</v>
      </c>
      <c r="CR474" s="44">
        <v>0</v>
      </c>
      <c r="CS474" s="44">
        <v>0</v>
      </c>
      <c r="CT474" s="44">
        <v>0</v>
      </c>
      <c r="CU474" s="44">
        <v>0</v>
      </c>
      <c r="CV474" s="44">
        <v>0</v>
      </c>
      <c r="CW474" s="44">
        <v>0</v>
      </c>
      <c r="CX474" s="44">
        <v>0</v>
      </c>
      <c r="CY474" s="44">
        <v>0</v>
      </c>
      <c r="CZ474" s="44">
        <v>0</v>
      </c>
      <c r="DA474" s="44">
        <v>0</v>
      </c>
      <c r="DB474" s="44">
        <v>0</v>
      </c>
      <c r="DC474" s="44">
        <v>0</v>
      </c>
      <c r="DD474" s="44">
        <v>0</v>
      </c>
      <c r="DE474" s="44">
        <v>0</v>
      </c>
      <c r="DF474" s="44">
        <v>0</v>
      </c>
      <c r="DG474" s="44">
        <v>0</v>
      </c>
      <c r="DH474" s="44">
        <v>0</v>
      </c>
      <c r="DI474" s="44">
        <v>0</v>
      </c>
      <c r="DJ474" s="44">
        <v>0</v>
      </c>
      <c r="DK474" s="44">
        <v>0</v>
      </c>
      <c r="DL474" s="44">
        <v>0</v>
      </c>
      <c r="DM474" s="44">
        <v>0</v>
      </c>
      <c r="DN474" s="44">
        <v>0</v>
      </c>
      <c r="DO474" s="44">
        <v>0</v>
      </c>
      <c r="DP474" s="44">
        <v>0</v>
      </c>
      <c r="DQ474" s="44">
        <v>0</v>
      </c>
      <c r="DR474" s="44">
        <v>0</v>
      </c>
      <c r="DS474" s="44">
        <v>0</v>
      </c>
      <c r="DT474" s="44">
        <v>0</v>
      </c>
      <c r="DU474" s="44">
        <v>0</v>
      </c>
      <c r="DV474" s="44">
        <v>35.299879243827142</v>
      </c>
      <c r="DW474" s="44">
        <v>0</v>
      </c>
      <c r="DX474" s="44">
        <v>0</v>
      </c>
      <c r="DY474" s="44">
        <v>0</v>
      </c>
      <c r="DZ474" s="44">
        <v>0</v>
      </c>
      <c r="EA474" s="44">
        <v>0</v>
      </c>
      <c r="EB474" s="44">
        <v>0</v>
      </c>
    </row>
    <row r="475" spans="2:132" x14ac:dyDescent="0.25">
      <c r="B475" s="41" t="s">
        <v>564</v>
      </c>
      <c r="C475" s="50">
        <v>1</v>
      </c>
      <c r="D475" s="46">
        <v>5</v>
      </c>
      <c r="E475" s="86" t="s">
        <v>52</v>
      </c>
      <c r="F475" s="43">
        <v>3224.21</v>
      </c>
      <c r="G475" s="43">
        <v>659.37325581395351</v>
      </c>
      <c r="H475" s="44">
        <v>659.37325581395351</v>
      </c>
      <c r="I475" s="44">
        <v>438.14587454258236</v>
      </c>
      <c r="J475" s="44">
        <v>438.14587454258236</v>
      </c>
      <c r="K475" s="44">
        <v>679.15445348837216</v>
      </c>
      <c r="L475" s="44">
        <v>679.15445348837216</v>
      </c>
      <c r="M475" s="44">
        <v>340.69152333333335</v>
      </c>
      <c r="N475" s="44">
        <v>2236.5270033333336</v>
      </c>
      <c r="O475" s="44">
        <v>392.27888333333334</v>
      </c>
      <c r="P475" s="44">
        <v>135.83089069767445</v>
      </c>
      <c r="Q475" s="44">
        <v>135.83089069767445</v>
      </c>
      <c r="R475" s="44">
        <v>90.258050155771983</v>
      </c>
      <c r="S475" s="44">
        <v>90.258050155771983</v>
      </c>
      <c r="T475" s="44">
        <v>407.49267209302326</v>
      </c>
      <c r="U475" s="44">
        <v>407.49267209302326</v>
      </c>
      <c r="V475" s="44">
        <v>270.77415046731591</v>
      </c>
      <c r="W475" s="44">
        <v>270.77415046731591</v>
      </c>
      <c r="X475" s="44">
        <v>169.78861337209304</v>
      </c>
      <c r="Y475" s="44">
        <v>169.78861337209304</v>
      </c>
      <c r="Z475" s="44">
        <v>112.82256269471496</v>
      </c>
      <c r="AA475" s="44">
        <v>112.82256269471496</v>
      </c>
      <c r="AB475" s="44">
        <v>3.7746386360590596</v>
      </c>
      <c r="AC475" s="44">
        <v>8.2597507903668816</v>
      </c>
      <c r="AD475" s="44">
        <v>3.4769542010386294</v>
      </c>
      <c r="AE475" s="44">
        <v>36.942224890391685</v>
      </c>
      <c r="AF475" s="44">
        <v>110.82667467117504</v>
      </c>
      <c r="AG475" s="44">
        <v>46.177781112989599</v>
      </c>
      <c r="AH475" s="44">
        <v>184.7111244519584</v>
      </c>
      <c r="AJ475" s="63" t="s">
        <v>63</v>
      </c>
      <c r="AK475" s="44">
        <v>0</v>
      </c>
      <c r="AL475" s="44">
        <v>0</v>
      </c>
      <c r="AM475" s="44">
        <v>392.27888333333334</v>
      </c>
      <c r="AN475" s="44">
        <v>392.27888333333334</v>
      </c>
      <c r="AO475" s="44">
        <v>0</v>
      </c>
      <c r="AP475" s="44">
        <v>0</v>
      </c>
      <c r="AQ475" s="44">
        <v>0</v>
      </c>
      <c r="AR475" s="44">
        <v>0</v>
      </c>
      <c r="AS475" s="44">
        <v>0</v>
      </c>
      <c r="AT475" s="44">
        <v>0</v>
      </c>
      <c r="AU475" s="44">
        <v>0</v>
      </c>
      <c r="AV475" s="44">
        <v>0</v>
      </c>
      <c r="AW475" s="44">
        <v>0</v>
      </c>
      <c r="AX475" s="44">
        <v>0</v>
      </c>
      <c r="AY475" s="44">
        <v>169.78861337209304</v>
      </c>
      <c r="AZ475" s="44">
        <v>0</v>
      </c>
      <c r="BA475" s="44">
        <v>0</v>
      </c>
      <c r="BB475" s="44">
        <v>0</v>
      </c>
      <c r="BC475" s="44">
        <v>169.78861337209304</v>
      </c>
      <c r="BD475" s="44">
        <v>169.78861337209304</v>
      </c>
      <c r="BE475" s="44">
        <v>0</v>
      </c>
      <c r="BF475" s="44">
        <v>0</v>
      </c>
      <c r="BG475" s="44">
        <v>0</v>
      </c>
      <c r="BH475" s="44">
        <v>169.78861337209304</v>
      </c>
      <c r="BI475" s="44">
        <v>112.82256269471496</v>
      </c>
      <c r="BJ475" s="44">
        <v>0</v>
      </c>
      <c r="BK475" s="44">
        <v>0</v>
      </c>
      <c r="BL475" s="44">
        <v>0</v>
      </c>
      <c r="BM475" s="44">
        <v>112.82256269471496</v>
      </c>
      <c r="BN475" s="44">
        <v>3.4769542010386294</v>
      </c>
      <c r="BO475" s="44">
        <v>46.177781112989599</v>
      </c>
      <c r="BP475" s="44">
        <v>0</v>
      </c>
      <c r="BQ475" s="44">
        <v>0</v>
      </c>
      <c r="BR475" s="44">
        <v>0</v>
      </c>
      <c r="BS475" s="44">
        <v>46.177781112989599</v>
      </c>
      <c r="BT475" s="64">
        <v>2019</v>
      </c>
      <c r="BU475" s="44">
        <v>0</v>
      </c>
      <c r="BV475" s="44">
        <v>0</v>
      </c>
      <c r="BW475" s="44">
        <v>0</v>
      </c>
      <c r="BX475" s="44">
        <v>392.27888333333334</v>
      </c>
      <c r="BY475" s="44">
        <v>0</v>
      </c>
      <c r="BZ475" s="44">
        <v>0</v>
      </c>
      <c r="CA475" s="44">
        <v>0</v>
      </c>
      <c r="CB475" s="44">
        <v>0</v>
      </c>
      <c r="CC475" s="44">
        <v>0</v>
      </c>
      <c r="CD475" s="44">
        <v>0</v>
      </c>
      <c r="CE475" s="44">
        <v>0</v>
      </c>
      <c r="CF475" s="44">
        <v>0</v>
      </c>
      <c r="CG475" s="44">
        <v>0</v>
      </c>
      <c r="CH475" s="44">
        <v>169.78861337209304</v>
      </c>
      <c r="CI475" s="44">
        <v>0</v>
      </c>
      <c r="CJ475" s="44">
        <v>0</v>
      </c>
      <c r="CK475" s="44">
        <v>0</v>
      </c>
      <c r="CL475" s="44">
        <v>0</v>
      </c>
      <c r="CM475" s="44">
        <v>0</v>
      </c>
      <c r="CN475" s="44">
        <v>0</v>
      </c>
      <c r="CO475" s="44">
        <v>0</v>
      </c>
      <c r="CP475" s="44">
        <v>0</v>
      </c>
      <c r="CQ475" s="44">
        <v>0</v>
      </c>
      <c r="CR475" s="44">
        <v>0</v>
      </c>
      <c r="CS475" s="44">
        <v>0</v>
      </c>
      <c r="CT475" s="44">
        <v>0</v>
      </c>
      <c r="CU475" s="44">
        <v>0</v>
      </c>
      <c r="CV475" s="44">
        <v>0</v>
      </c>
      <c r="CW475" s="44">
        <v>0</v>
      </c>
      <c r="CX475" s="44">
        <v>0</v>
      </c>
      <c r="CY475" s="44">
        <v>0</v>
      </c>
      <c r="CZ475" s="44">
        <v>0</v>
      </c>
      <c r="DA475" s="44">
        <v>0</v>
      </c>
      <c r="DB475" s="44">
        <v>0</v>
      </c>
      <c r="DC475" s="44">
        <v>0</v>
      </c>
      <c r="DD475" s="44">
        <v>0</v>
      </c>
      <c r="DE475" s="44">
        <v>0</v>
      </c>
      <c r="DF475" s="44">
        <v>0</v>
      </c>
      <c r="DG475" s="44">
        <v>0</v>
      </c>
      <c r="DH475" s="44">
        <v>0</v>
      </c>
      <c r="DI475" s="44">
        <v>0</v>
      </c>
      <c r="DJ475" s="44">
        <v>0</v>
      </c>
      <c r="DK475" s="44">
        <v>0</v>
      </c>
      <c r="DL475" s="44">
        <v>0</v>
      </c>
      <c r="DM475" s="44">
        <v>0</v>
      </c>
      <c r="DN475" s="44">
        <v>0</v>
      </c>
      <c r="DO475" s="44">
        <v>0</v>
      </c>
      <c r="DP475" s="44">
        <v>0</v>
      </c>
      <c r="DQ475" s="44">
        <v>0</v>
      </c>
      <c r="DR475" s="44">
        <v>0</v>
      </c>
      <c r="DS475" s="44">
        <v>0</v>
      </c>
      <c r="DT475" s="44">
        <v>0</v>
      </c>
      <c r="DU475" s="44">
        <v>0</v>
      </c>
      <c r="DV475" s="44">
        <v>46.177781112989599</v>
      </c>
      <c r="DW475" s="44">
        <v>0</v>
      </c>
      <c r="DX475" s="44">
        <v>0</v>
      </c>
      <c r="DY475" s="44">
        <v>0</v>
      </c>
      <c r="DZ475" s="44">
        <v>0</v>
      </c>
      <c r="EA475" s="44">
        <v>0</v>
      </c>
      <c r="EB475" s="44">
        <v>0</v>
      </c>
    </row>
    <row r="476" spans="2:132" x14ac:dyDescent="0.25">
      <c r="B476" s="41" t="s">
        <v>565</v>
      </c>
      <c r="C476" s="50">
        <v>1</v>
      </c>
      <c r="D476" s="46">
        <v>5</v>
      </c>
      <c r="E476" s="86" t="s">
        <v>52</v>
      </c>
      <c r="F476" s="43">
        <v>3274.4</v>
      </c>
      <c r="G476" s="43">
        <v>664.94999999999993</v>
      </c>
      <c r="H476" s="44">
        <v>664.94999999999993</v>
      </c>
      <c r="I476" s="44">
        <v>441.85155631986237</v>
      </c>
      <c r="J476" s="44">
        <v>441.85155631986237</v>
      </c>
      <c r="K476" s="44">
        <v>684.8984999999999</v>
      </c>
      <c r="L476" s="44">
        <v>684.8984999999999</v>
      </c>
      <c r="M476" s="44">
        <v>345.99493333333334</v>
      </c>
      <c r="N476" s="44">
        <v>2271.3421333333331</v>
      </c>
      <c r="O476" s="44">
        <v>398.38533333333339</v>
      </c>
      <c r="P476" s="44">
        <v>136.97969999999998</v>
      </c>
      <c r="Q476" s="44">
        <v>136.97969999999998</v>
      </c>
      <c r="R476" s="44">
        <v>91.021420601891649</v>
      </c>
      <c r="S476" s="44">
        <v>91.021420601891649</v>
      </c>
      <c r="T476" s="44">
        <v>410.93909999999994</v>
      </c>
      <c r="U476" s="44">
        <v>410.93909999999994</v>
      </c>
      <c r="V476" s="44">
        <v>273.06426180567496</v>
      </c>
      <c r="W476" s="44">
        <v>273.06426180567496</v>
      </c>
      <c r="X476" s="44">
        <v>171.22462499999997</v>
      </c>
      <c r="Y476" s="44">
        <v>171.22462499999997</v>
      </c>
      <c r="Z476" s="44">
        <v>113.77677575236456</v>
      </c>
      <c r="AA476" s="44">
        <v>113.77677575236456</v>
      </c>
      <c r="AB476" s="44">
        <v>3.8012473442558279</v>
      </c>
      <c r="AC476" s="44">
        <v>8.3179765756008166</v>
      </c>
      <c r="AD476" s="44">
        <v>3.5014644306709841</v>
      </c>
      <c r="AE476" s="44">
        <v>37.254669072894643</v>
      </c>
      <c r="AF476" s="44">
        <v>111.76400721868394</v>
      </c>
      <c r="AG476" s="44">
        <v>46.568336341118311</v>
      </c>
      <c r="AH476" s="44">
        <v>186.27334536447324</v>
      </c>
      <c r="AJ476" s="63" t="s">
        <v>63</v>
      </c>
      <c r="AK476" s="44">
        <v>0</v>
      </c>
      <c r="AL476" s="44">
        <v>0</v>
      </c>
      <c r="AM476" s="44">
        <v>398.38533333333339</v>
      </c>
      <c r="AN476" s="44">
        <v>398.38533333333339</v>
      </c>
      <c r="AO476" s="44">
        <v>0</v>
      </c>
      <c r="AP476" s="44">
        <v>0</v>
      </c>
      <c r="AQ476" s="44">
        <v>0</v>
      </c>
      <c r="AR476" s="44">
        <v>0</v>
      </c>
      <c r="AS476" s="44">
        <v>0</v>
      </c>
      <c r="AT476" s="44">
        <v>0</v>
      </c>
      <c r="AU476" s="44">
        <v>0</v>
      </c>
      <c r="AV476" s="44">
        <v>0</v>
      </c>
      <c r="AW476" s="44">
        <v>0</v>
      </c>
      <c r="AX476" s="44">
        <v>0</v>
      </c>
      <c r="AY476" s="44">
        <v>171.22462499999997</v>
      </c>
      <c r="AZ476" s="44">
        <v>0</v>
      </c>
      <c r="BA476" s="44">
        <v>0</v>
      </c>
      <c r="BB476" s="44">
        <v>0</v>
      </c>
      <c r="BC476" s="44">
        <v>171.22462499999997</v>
      </c>
      <c r="BD476" s="44">
        <v>171.22462499999997</v>
      </c>
      <c r="BE476" s="44">
        <v>0</v>
      </c>
      <c r="BF476" s="44">
        <v>0</v>
      </c>
      <c r="BG476" s="44">
        <v>0</v>
      </c>
      <c r="BH476" s="44">
        <v>171.22462499999997</v>
      </c>
      <c r="BI476" s="44">
        <v>113.77677575236456</v>
      </c>
      <c r="BJ476" s="44">
        <v>0</v>
      </c>
      <c r="BK476" s="44">
        <v>0</v>
      </c>
      <c r="BL476" s="44">
        <v>0</v>
      </c>
      <c r="BM476" s="44">
        <v>113.77677575236456</v>
      </c>
      <c r="BN476" s="44">
        <v>3.5014644306709841</v>
      </c>
      <c r="BO476" s="44">
        <v>46.568336341118311</v>
      </c>
      <c r="BP476" s="44">
        <v>0</v>
      </c>
      <c r="BQ476" s="44">
        <v>0</v>
      </c>
      <c r="BR476" s="44">
        <v>0</v>
      </c>
      <c r="BS476" s="44">
        <v>46.568336341118311</v>
      </c>
      <c r="BT476" s="64">
        <v>2019</v>
      </c>
      <c r="BU476" s="44">
        <v>0</v>
      </c>
      <c r="BV476" s="44">
        <v>0</v>
      </c>
      <c r="BW476" s="44">
        <v>0</v>
      </c>
      <c r="BX476" s="44">
        <v>398.38533333333339</v>
      </c>
      <c r="BY476" s="44">
        <v>0</v>
      </c>
      <c r="BZ476" s="44">
        <v>0</v>
      </c>
      <c r="CA476" s="44">
        <v>0</v>
      </c>
      <c r="CB476" s="44">
        <v>0</v>
      </c>
      <c r="CC476" s="44">
        <v>0</v>
      </c>
      <c r="CD476" s="44">
        <v>0</v>
      </c>
      <c r="CE476" s="44">
        <v>0</v>
      </c>
      <c r="CF476" s="44">
        <v>0</v>
      </c>
      <c r="CG476" s="44">
        <v>0</v>
      </c>
      <c r="CH476" s="44">
        <v>171.22462499999997</v>
      </c>
      <c r="CI476" s="44">
        <v>0</v>
      </c>
      <c r="CJ476" s="44">
        <v>0</v>
      </c>
      <c r="CK476" s="44">
        <v>0</v>
      </c>
      <c r="CL476" s="44">
        <v>0</v>
      </c>
      <c r="CM476" s="44">
        <v>0</v>
      </c>
      <c r="CN476" s="44">
        <v>0</v>
      </c>
      <c r="CO476" s="44">
        <v>0</v>
      </c>
      <c r="CP476" s="44">
        <v>0</v>
      </c>
      <c r="CQ476" s="44">
        <v>0</v>
      </c>
      <c r="CR476" s="44">
        <v>0</v>
      </c>
      <c r="CS476" s="44">
        <v>0</v>
      </c>
      <c r="CT476" s="44">
        <v>0</v>
      </c>
      <c r="CU476" s="44">
        <v>0</v>
      </c>
      <c r="CV476" s="44">
        <v>0</v>
      </c>
      <c r="CW476" s="44">
        <v>0</v>
      </c>
      <c r="CX476" s="44">
        <v>0</v>
      </c>
      <c r="CY476" s="44">
        <v>0</v>
      </c>
      <c r="CZ476" s="44">
        <v>0</v>
      </c>
      <c r="DA476" s="44">
        <v>0</v>
      </c>
      <c r="DB476" s="44">
        <v>0</v>
      </c>
      <c r="DC476" s="44">
        <v>0</v>
      </c>
      <c r="DD476" s="44">
        <v>0</v>
      </c>
      <c r="DE476" s="44">
        <v>0</v>
      </c>
      <c r="DF476" s="44">
        <v>0</v>
      </c>
      <c r="DG476" s="44">
        <v>0</v>
      </c>
      <c r="DH476" s="44">
        <v>0</v>
      </c>
      <c r="DI476" s="44">
        <v>0</v>
      </c>
      <c r="DJ476" s="44">
        <v>0</v>
      </c>
      <c r="DK476" s="44">
        <v>0</v>
      </c>
      <c r="DL476" s="44">
        <v>0</v>
      </c>
      <c r="DM476" s="44">
        <v>0</v>
      </c>
      <c r="DN476" s="44">
        <v>0</v>
      </c>
      <c r="DO476" s="44">
        <v>0</v>
      </c>
      <c r="DP476" s="44">
        <v>0</v>
      </c>
      <c r="DQ476" s="44">
        <v>0</v>
      </c>
      <c r="DR476" s="44">
        <v>0</v>
      </c>
      <c r="DS476" s="44">
        <v>0</v>
      </c>
      <c r="DT476" s="44">
        <v>0</v>
      </c>
      <c r="DU476" s="44">
        <v>0</v>
      </c>
      <c r="DV476" s="44">
        <v>46.568336341118311</v>
      </c>
      <c r="DW476" s="44">
        <v>0</v>
      </c>
      <c r="DX476" s="44">
        <v>0</v>
      </c>
      <c r="DY476" s="44">
        <v>0</v>
      </c>
      <c r="DZ476" s="44">
        <v>0</v>
      </c>
      <c r="EA476" s="44">
        <v>0</v>
      </c>
      <c r="EB476" s="44">
        <v>0</v>
      </c>
    </row>
    <row r="477" spans="2:132" x14ac:dyDescent="0.25">
      <c r="B477" s="41" t="s">
        <v>566</v>
      </c>
      <c r="C477" s="47" t="s">
        <v>101</v>
      </c>
      <c r="D477" s="46">
        <v>5</v>
      </c>
      <c r="E477" s="86" t="s">
        <v>52</v>
      </c>
      <c r="F477" s="43">
        <v>2527.8000000000002</v>
      </c>
      <c r="G477" s="43">
        <v>524.36244186046508</v>
      </c>
      <c r="H477" s="44">
        <v>524.36244186046508</v>
      </c>
      <c r="I477" s="44">
        <v>348.43275586394446</v>
      </c>
      <c r="J477" s="44">
        <v>348.43275586394446</v>
      </c>
      <c r="K477" s="44">
        <v>540.09331511627909</v>
      </c>
      <c r="L477" s="44">
        <v>540.09331511627909</v>
      </c>
      <c r="M477" s="44">
        <v>247.72440000000003</v>
      </c>
      <c r="N477" s="44">
        <v>1789.6824000000001</v>
      </c>
      <c r="O477" s="44">
        <v>285.64140000000003</v>
      </c>
      <c r="P477" s="44">
        <v>108.01866302325583</v>
      </c>
      <c r="Q477" s="44">
        <v>108.01866302325583</v>
      </c>
      <c r="R477" s="44">
        <v>71.777147707972574</v>
      </c>
      <c r="S477" s="44">
        <v>71.777147707972574</v>
      </c>
      <c r="T477" s="44">
        <v>324.05598906976746</v>
      </c>
      <c r="U477" s="44">
        <v>324.05598906976746</v>
      </c>
      <c r="V477" s="44">
        <v>215.33144312391769</v>
      </c>
      <c r="W477" s="44">
        <v>215.33144312391769</v>
      </c>
      <c r="X477" s="44">
        <v>135.02332877906977</v>
      </c>
      <c r="Y477" s="44">
        <v>135.02332877906977</v>
      </c>
      <c r="Z477" s="44">
        <v>89.721434634965703</v>
      </c>
      <c r="AA477" s="44">
        <v>89.721434634965703</v>
      </c>
      <c r="AB477" s="44">
        <v>3.4512990263680301</v>
      </c>
      <c r="AC477" s="44">
        <v>8.311291532886278</v>
      </c>
      <c r="AD477" s="44">
        <v>3.1836472651394896</v>
      </c>
      <c r="AE477" s="44">
        <v>29.378072405093</v>
      </c>
      <c r="AF477" s="44">
        <v>88.134217215279008</v>
      </c>
      <c r="AG477" s="44">
        <v>36.722590506366252</v>
      </c>
      <c r="AH477" s="44">
        <v>146.89036202546501</v>
      </c>
      <c r="AJ477" s="63" t="s">
        <v>63</v>
      </c>
      <c r="AK477" s="44">
        <v>0</v>
      </c>
      <c r="AL477" s="44">
        <v>0</v>
      </c>
      <c r="AM477" s="44">
        <v>285.64140000000003</v>
      </c>
      <c r="AN477" s="44">
        <v>285.64140000000003</v>
      </c>
      <c r="AO477" s="44">
        <v>0</v>
      </c>
      <c r="AP477" s="44">
        <v>0</v>
      </c>
      <c r="AQ477" s="44">
        <v>0</v>
      </c>
      <c r="AR477" s="44">
        <v>0</v>
      </c>
      <c r="AS477" s="44">
        <v>0</v>
      </c>
      <c r="AT477" s="44">
        <v>0</v>
      </c>
      <c r="AU477" s="44">
        <v>0</v>
      </c>
      <c r="AV477" s="44">
        <v>0</v>
      </c>
      <c r="AW477" s="44">
        <v>0</v>
      </c>
      <c r="AX477" s="44">
        <v>0</v>
      </c>
      <c r="AY477" s="44">
        <v>135.02332877906977</v>
      </c>
      <c r="AZ477" s="44">
        <v>0</v>
      </c>
      <c r="BA477" s="44">
        <v>0</v>
      </c>
      <c r="BB477" s="44">
        <v>0</v>
      </c>
      <c r="BC477" s="44">
        <v>135.02332877906977</v>
      </c>
      <c r="BD477" s="44">
        <v>135.02332877906977</v>
      </c>
      <c r="BE477" s="44">
        <v>0</v>
      </c>
      <c r="BF477" s="44">
        <v>0</v>
      </c>
      <c r="BG477" s="44">
        <v>0</v>
      </c>
      <c r="BH477" s="44">
        <v>135.02332877906977</v>
      </c>
      <c r="BI477" s="44">
        <v>89.721434634965703</v>
      </c>
      <c r="BJ477" s="44">
        <v>0</v>
      </c>
      <c r="BK477" s="44">
        <v>0</v>
      </c>
      <c r="BL477" s="44">
        <v>0</v>
      </c>
      <c r="BM477" s="44">
        <v>89.721434634965703</v>
      </c>
      <c r="BN477" s="44">
        <v>3.1836472651394896</v>
      </c>
      <c r="BO477" s="44">
        <v>36.722590506366252</v>
      </c>
      <c r="BP477" s="44">
        <v>0</v>
      </c>
      <c r="BQ477" s="44">
        <v>0</v>
      </c>
      <c r="BR477" s="44">
        <v>0</v>
      </c>
      <c r="BS477" s="44">
        <v>36.722590506366252</v>
      </c>
      <c r="BT477" s="64">
        <v>2019</v>
      </c>
      <c r="BU477" s="44">
        <v>0</v>
      </c>
      <c r="BV477" s="44">
        <v>0</v>
      </c>
      <c r="BW477" s="44">
        <v>0</v>
      </c>
      <c r="BX477" s="44">
        <v>285.64140000000003</v>
      </c>
      <c r="BY477" s="44">
        <v>0</v>
      </c>
      <c r="BZ477" s="44">
        <v>0</v>
      </c>
      <c r="CA477" s="44">
        <v>0</v>
      </c>
      <c r="CB477" s="44">
        <v>0</v>
      </c>
      <c r="CC477" s="44">
        <v>0</v>
      </c>
      <c r="CD477" s="44">
        <v>0</v>
      </c>
      <c r="CE477" s="44">
        <v>0</v>
      </c>
      <c r="CF477" s="44">
        <v>0</v>
      </c>
      <c r="CG477" s="44">
        <v>0</v>
      </c>
      <c r="CH477" s="44">
        <v>135.02332877906977</v>
      </c>
      <c r="CI477" s="44">
        <v>0</v>
      </c>
      <c r="CJ477" s="44">
        <v>0</v>
      </c>
      <c r="CK477" s="44">
        <v>0</v>
      </c>
      <c r="CL477" s="44">
        <v>0</v>
      </c>
      <c r="CM477" s="44">
        <v>0</v>
      </c>
      <c r="CN477" s="44">
        <v>0</v>
      </c>
      <c r="CO477" s="44">
        <v>0</v>
      </c>
      <c r="CP477" s="44">
        <v>0</v>
      </c>
      <c r="CQ477" s="44">
        <v>0</v>
      </c>
      <c r="CR477" s="44">
        <v>0</v>
      </c>
      <c r="CS477" s="44">
        <v>0</v>
      </c>
      <c r="CT477" s="44">
        <v>0</v>
      </c>
      <c r="CU477" s="44">
        <v>0</v>
      </c>
      <c r="CV477" s="44">
        <v>0</v>
      </c>
      <c r="CW477" s="44">
        <v>0</v>
      </c>
      <c r="CX477" s="44">
        <v>0</v>
      </c>
      <c r="CY477" s="44">
        <v>0</v>
      </c>
      <c r="CZ477" s="44">
        <v>0</v>
      </c>
      <c r="DA477" s="44">
        <v>0</v>
      </c>
      <c r="DB477" s="44">
        <v>0</v>
      </c>
      <c r="DC477" s="44">
        <v>0</v>
      </c>
      <c r="DD477" s="44">
        <v>0</v>
      </c>
      <c r="DE477" s="44">
        <v>0</v>
      </c>
      <c r="DF477" s="44">
        <v>0</v>
      </c>
      <c r="DG477" s="44">
        <v>0</v>
      </c>
      <c r="DH477" s="44">
        <v>0</v>
      </c>
      <c r="DI477" s="44">
        <v>0</v>
      </c>
      <c r="DJ477" s="44">
        <v>0</v>
      </c>
      <c r="DK477" s="44">
        <v>0</v>
      </c>
      <c r="DL477" s="44">
        <v>0</v>
      </c>
      <c r="DM477" s="44">
        <v>0</v>
      </c>
      <c r="DN477" s="44">
        <v>0</v>
      </c>
      <c r="DO477" s="44">
        <v>0</v>
      </c>
      <c r="DP477" s="44">
        <v>0</v>
      </c>
      <c r="DQ477" s="44">
        <v>0</v>
      </c>
      <c r="DR477" s="44">
        <v>0</v>
      </c>
      <c r="DS477" s="44">
        <v>0</v>
      </c>
      <c r="DT477" s="44">
        <v>0</v>
      </c>
      <c r="DU477" s="44">
        <v>0</v>
      </c>
      <c r="DV477" s="44">
        <v>36.722590506366252</v>
      </c>
      <c r="DW477" s="44">
        <v>0</v>
      </c>
      <c r="DX477" s="44">
        <v>0</v>
      </c>
      <c r="DY477" s="44">
        <v>0</v>
      </c>
      <c r="DZ477" s="44">
        <v>0</v>
      </c>
      <c r="EA477" s="44">
        <v>0</v>
      </c>
      <c r="EB477" s="44">
        <v>0</v>
      </c>
    </row>
    <row r="478" spans="2:132" x14ac:dyDescent="0.25">
      <c r="B478" s="41" t="s">
        <v>567</v>
      </c>
      <c r="C478" s="47" t="s">
        <v>101</v>
      </c>
      <c r="D478" s="46">
        <v>5</v>
      </c>
      <c r="E478" s="86" t="s">
        <v>52</v>
      </c>
      <c r="F478" s="43">
        <v>4489.9799999999996</v>
      </c>
      <c r="G478" s="43">
        <v>582.07366279069765</v>
      </c>
      <c r="H478" s="44">
        <v>582.07366279069765</v>
      </c>
      <c r="I478" s="44">
        <v>386.78119226539224</v>
      </c>
      <c r="J478" s="44">
        <v>386.78119226539224</v>
      </c>
      <c r="K478" s="44">
        <v>646.10176569767441</v>
      </c>
      <c r="L478" s="44">
        <v>646.10176569767441</v>
      </c>
      <c r="M478" s="44">
        <v>422.05811999999992</v>
      </c>
      <c r="N478" s="44">
        <v>3062.1663599999997</v>
      </c>
      <c r="O478" s="44">
        <v>493.8977999999999</v>
      </c>
      <c r="P478" s="44">
        <v>116.29831782558139</v>
      </c>
      <c r="Q478" s="44">
        <v>116.29831782558139</v>
      </c>
      <c r="R478" s="44">
        <v>77.278882214625369</v>
      </c>
      <c r="S478" s="44">
        <v>77.278882214625369</v>
      </c>
      <c r="T478" s="44">
        <v>361.81698879069768</v>
      </c>
      <c r="U478" s="44">
        <v>361.81698879069768</v>
      </c>
      <c r="V478" s="44">
        <v>240.42318911216782</v>
      </c>
      <c r="W478" s="44">
        <v>240.42318911216782</v>
      </c>
      <c r="X478" s="44">
        <v>142.14238845348837</v>
      </c>
      <c r="Y478" s="44">
        <v>142.14238845348837</v>
      </c>
      <c r="Z478" s="44">
        <v>94.451967151208777</v>
      </c>
      <c r="AA478" s="44">
        <v>94.451967151208777</v>
      </c>
      <c r="AB478" s="44">
        <v>5.4614935918434329</v>
      </c>
      <c r="AC478" s="44">
        <v>12.736568262437309</v>
      </c>
      <c r="AD478" s="44">
        <v>5.2290896092117984</v>
      </c>
      <c r="AE478" s="44">
        <v>31.629908258861423</v>
      </c>
      <c r="AF478" s="44">
        <v>98.404159027568866</v>
      </c>
      <c r="AG478" s="44">
        <v>38.658776760830627</v>
      </c>
      <c r="AH478" s="44">
        <v>175.72171254923012</v>
      </c>
      <c r="AJ478" s="63" t="s">
        <v>63</v>
      </c>
      <c r="AK478" s="44">
        <v>0</v>
      </c>
      <c r="AL478" s="44">
        <v>0</v>
      </c>
      <c r="AM478" s="44">
        <v>493.8977999999999</v>
      </c>
      <c r="AN478" s="44">
        <v>493.8977999999999</v>
      </c>
      <c r="AO478" s="44">
        <v>0</v>
      </c>
      <c r="AP478" s="44">
        <v>0</v>
      </c>
      <c r="AQ478" s="44">
        <v>0</v>
      </c>
      <c r="AR478" s="44">
        <v>0</v>
      </c>
      <c r="AS478" s="44">
        <v>0</v>
      </c>
      <c r="AT478" s="44">
        <v>0</v>
      </c>
      <c r="AU478" s="44">
        <v>0</v>
      </c>
      <c r="AV478" s="44">
        <v>0</v>
      </c>
      <c r="AW478" s="44">
        <v>0</v>
      </c>
      <c r="AX478" s="44">
        <v>0</v>
      </c>
      <c r="AY478" s="44">
        <v>142.14238845348837</v>
      </c>
      <c r="AZ478" s="44">
        <v>0</v>
      </c>
      <c r="BA478" s="44">
        <v>0</v>
      </c>
      <c r="BB478" s="44">
        <v>0</v>
      </c>
      <c r="BC478" s="44">
        <v>142.14238845348837</v>
      </c>
      <c r="BD478" s="44">
        <v>142.14238845348837</v>
      </c>
      <c r="BE478" s="44">
        <v>0</v>
      </c>
      <c r="BF478" s="44">
        <v>0</v>
      </c>
      <c r="BG478" s="44">
        <v>0</v>
      </c>
      <c r="BH478" s="44">
        <v>142.14238845348837</v>
      </c>
      <c r="BI478" s="44">
        <v>94.451967151208777</v>
      </c>
      <c r="BJ478" s="44">
        <v>0</v>
      </c>
      <c r="BK478" s="44">
        <v>0</v>
      </c>
      <c r="BL478" s="44">
        <v>0</v>
      </c>
      <c r="BM478" s="44">
        <v>94.451967151208777</v>
      </c>
      <c r="BN478" s="44">
        <v>5.2290896092117984</v>
      </c>
      <c r="BO478" s="44">
        <v>38.658776760830627</v>
      </c>
      <c r="BP478" s="44">
        <v>0</v>
      </c>
      <c r="BQ478" s="44">
        <v>0</v>
      </c>
      <c r="BR478" s="44">
        <v>0</v>
      </c>
      <c r="BS478" s="44">
        <v>38.658776760830627</v>
      </c>
      <c r="BT478" s="64">
        <v>2019</v>
      </c>
      <c r="BU478" s="44">
        <v>0</v>
      </c>
      <c r="BV478" s="44">
        <v>0</v>
      </c>
      <c r="BW478" s="44">
        <v>0</v>
      </c>
      <c r="BX478" s="44">
        <v>493.8977999999999</v>
      </c>
      <c r="BY478" s="44">
        <v>0</v>
      </c>
      <c r="BZ478" s="44">
        <v>0</v>
      </c>
      <c r="CA478" s="44">
        <v>0</v>
      </c>
      <c r="CB478" s="44">
        <v>0</v>
      </c>
      <c r="CC478" s="44">
        <v>0</v>
      </c>
      <c r="CD478" s="44">
        <v>0</v>
      </c>
      <c r="CE478" s="44">
        <v>0</v>
      </c>
      <c r="CF478" s="44">
        <v>0</v>
      </c>
      <c r="CG478" s="44">
        <v>0</v>
      </c>
      <c r="CH478" s="44">
        <v>142.14238845348837</v>
      </c>
      <c r="CI478" s="44">
        <v>0</v>
      </c>
      <c r="CJ478" s="44">
        <v>0</v>
      </c>
      <c r="CK478" s="44">
        <v>0</v>
      </c>
      <c r="CL478" s="44">
        <v>0</v>
      </c>
      <c r="CM478" s="44">
        <v>0</v>
      </c>
      <c r="CN478" s="44">
        <v>0</v>
      </c>
      <c r="CO478" s="44">
        <v>0</v>
      </c>
      <c r="CP478" s="44">
        <v>0</v>
      </c>
      <c r="CQ478" s="44">
        <v>0</v>
      </c>
      <c r="CR478" s="44">
        <v>0</v>
      </c>
      <c r="CS478" s="44">
        <v>0</v>
      </c>
      <c r="CT478" s="44">
        <v>0</v>
      </c>
      <c r="CU478" s="44">
        <v>0</v>
      </c>
      <c r="CV478" s="44">
        <v>0</v>
      </c>
      <c r="CW478" s="44">
        <v>0</v>
      </c>
      <c r="CX478" s="44">
        <v>0</v>
      </c>
      <c r="CY478" s="44">
        <v>0</v>
      </c>
      <c r="CZ478" s="44">
        <v>0</v>
      </c>
      <c r="DA478" s="44">
        <v>0</v>
      </c>
      <c r="DB478" s="44">
        <v>0</v>
      </c>
      <c r="DC478" s="44">
        <v>0</v>
      </c>
      <c r="DD478" s="44">
        <v>0</v>
      </c>
      <c r="DE478" s="44">
        <v>0</v>
      </c>
      <c r="DF478" s="44">
        <v>0</v>
      </c>
      <c r="DG478" s="44">
        <v>0</v>
      </c>
      <c r="DH478" s="44">
        <v>0</v>
      </c>
      <c r="DI478" s="44">
        <v>0</v>
      </c>
      <c r="DJ478" s="44">
        <v>0</v>
      </c>
      <c r="DK478" s="44">
        <v>0</v>
      </c>
      <c r="DL478" s="44">
        <v>0</v>
      </c>
      <c r="DM478" s="44">
        <v>0</v>
      </c>
      <c r="DN478" s="44">
        <v>0</v>
      </c>
      <c r="DO478" s="44">
        <v>0</v>
      </c>
      <c r="DP478" s="44">
        <v>0</v>
      </c>
      <c r="DQ478" s="44">
        <v>0</v>
      </c>
      <c r="DR478" s="44">
        <v>0</v>
      </c>
      <c r="DS478" s="44">
        <v>0</v>
      </c>
      <c r="DT478" s="44">
        <v>0</v>
      </c>
      <c r="DU478" s="44">
        <v>0</v>
      </c>
      <c r="DV478" s="44">
        <v>38.658776760830627</v>
      </c>
      <c r="DW478" s="44">
        <v>0</v>
      </c>
      <c r="DX478" s="44">
        <v>0</v>
      </c>
      <c r="DY478" s="44">
        <v>0</v>
      </c>
      <c r="DZ478" s="44">
        <v>0</v>
      </c>
      <c r="EA478" s="44">
        <v>0</v>
      </c>
      <c r="EB478" s="44">
        <v>0</v>
      </c>
    </row>
    <row r="479" spans="2:132" x14ac:dyDescent="0.25">
      <c r="B479" s="41" t="s">
        <v>568</v>
      </c>
      <c r="C479" s="47" t="s">
        <v>101</v>
      </c>
      <c r="D479" s="46">
        <v>5</v>
      </c>
      <c r="E479" s="86" t="s">
        <v>52</v>
      </c>
      <c r="F479" s="43">
        <v>2688.9</v>
      </c>
      <c r="G479" s="43">
        <v>397.19520930232557</v>
      </c>
      <c r="H479" s="44">
        <v>397.19520930232557</v>
      </c>
      <c r="I479" s="44">
        <v>263.93160597492448</v>
      </c>
      <c r="J479" s="44">
        <v>263.93160597492448</v>
      </c>
      <c r="K479" s="44">
        <v>440.88668232558143</v>
      </c>
      <c r="L479" s="44">
        <v>440.88668232558143</v>
      </c>
      <c r="M479" s="44">
        <v>263.51220000000001</v>
      </c>
      <c r="N479" s="44">
        <v>1903.7411999999999</v>
      </c>
      <c r="O479" s="44">
        <v>303.84570000000002</v>
      </c>
      <c r="P479" s="44">
        <v>79.359602818604657</v>
      </c>
      <c r="Q479" s="44">
        <v>79.359602818604657</v>
      </c>
      <c r="R479" s="44">
        <v>52.733534873789921</v>
      </c>
      <c r="S479" s="44">
        <v>52.733534873789921</v>
      </c>
      <c r="T479" s="44">
        <v>246.89654210232564</v>
      </c>
      <c r="U479" s="44">
        <v>246.89654210232564</v>
      </c>
      <c r="V479" s="44">
        <v>164.05988627401311</v>
      </c>
      <c r="W479" s="44">
        <v>164.05988627401311</v>
      </c>
      <c r="X479" s="44">
        <v>96.995070111627911</v>
      </c>
      <c r="Y479" s="44">
        <v>96.995070111627911</v>
      </c>
      <c r="Z479" s="44">
        <v>64.452098179076572</v>
      </c>
      <c r="AA479" s="44">
        <v>64.452098179076572</v>
      </c>
      <c r="AB479" s="44">
        <v>4.9970516983296926</v>
      </c>
      <c r="AC479" s="44">
        <v>11.603940751369095</v>
      </c>
      <c r="AD479" s="44">
        <v>4.7142871773666952</v>
      </c>
      <c r="AE479" s="44">
        <v>21.583605021499348</v>
      </c>
      <c r="AF479" s="44">
        <v>67.148993400220206</v>
      </c>
      <c r="AG479" s="44">
        <v>26.379961692943645</v>
      </c>
      <c r="AH479" s="44">
        <v>119.90891678610748</v>
      </c>
      <c r="AJ479" s="63" t="s">
        <v>63</v>
      </c>
      <c r="AK479" s="44">
        <v>0</v>
      </c>
      <c r="AL479" s="44">
        <v>0</v>
      </c>
      <c r="AM479" s="44">
        <v>303.84570000000002</v>
      </c>
      <c r="AN479" s="44">
        <v>303.84570000000002</v>
      </c>
      <c r="AO479" s="44">
        <v>0</v>
      </c>
      <c r="AP479" s="44">
        <v>0</v>
      </c>
      <c r="AQ479" s="44">
        <v>0</v>
      </c>
      <c r="AR479" s="44">
        <v>0</v>
      </c>
      <c r="AS479" s="44">
        <v>0</v>
      </c>
      <c r="AT479" s="44">
        <v>0</v>
      </c>
      <c r="AU479" s="44">
        <v>0</v>
      </c>
      <c r="AV479" s="44">
        <v>0</v>
      </c>
      <c r="AW479" s="44">
        <v>0</v>
      </c>
      <c r="AX479" s="44">
        <v>0</v>
      </c>
      <c r="AY479" s="44">
        <v>96.995070111627911</v>
      </c>
      <c r="AZ479" s="44">
        <v>0</v>
      </c>
      <c r="BA479" s="44">
        <v>0</v>
      </c>
      <c r="BB479" s="44">
        <v>0</v>
      </c>
      <c r="BC479" s="44">
        <v>96.995070111627911</v>
      </c>
      <c r="BD479" s="44">
        <v>96.995070111627911</v>
      </c>
      <c r="BE479" s="44">
        <v>0</v>
      </c>
      <c r="BF479" s="44">
        <v>0</v>
      </c>
      <c r="BG479" s="44">
        <v>0</v>
      </c>
      <c r="BH479" s="44">
        <v>96.995070111627911</v>
      </c>
      <c r="BI479" s="44">
        <v>64.452098179076572</v>
      </c>
      <c r="BJ479" s="44">
        <v>0</v>
      </c>
      <c r="BK479" s="44">
        <v>0</v>
      </c>
      <c r="BL479" s="44">
        <v>0</v>
      </c>
      <c r="BM479" s="44">
        <v>64.452098179076572</v>
      </c>
      <c r="BN479" s="44">
        <v>4.7142871773666952</v>
      </c>
      <c r="BO479" s="44">
        <v>26.379961692943645</v>
      </c>
      <c r="BP479" s="44">
        <v>0</v>
      </c>
      <c r="BQ479" s="44">
        <v>0</v>
      </c>
      <c r="BR479" s="44">
        <v>0</v>
      </c>
      <c r="BS479" s="44">
        <v>26.379961692943645</v>
      </c>
      <c r="BT479" s="64">
        <v>2019</v>
      </c>
      <c r="BU479" s="44">
        <v>0</v>
      </c>
      <c r="BV479" s="44">
        <v>0</v>
      </c>
      <c r="BW479" s="44">
        <v>0</v>
      </c>
      <c r="BX479" s="44">
        <v>303.84570000000002</v>
      </c>
      <c r="BY479" s="44">
        <v>0</v>
      </c>
      <c r="BZ479" s="44">
        <v>0</v>
      </c>
      <c r="CA479" s="44">
        <v>0</v>
      </c>
      <c r="CB479" s="44">
        <v>0</v>
      </c>
      <c r="CC479" s="44">
        <v>0</v>
      </c>
      <c r="CD479" s="44">
        <v>0</v>
      </c>
      <c r="CE479" s="44">
        <v>0</v>
      </c>
      <c r="CF479" s="44">
        <v>0</v>
      </c>
      <c r="CG479" s="44">
        <v>0</v>
      </c>
      <c r="CH479" s="44">
        <v>96.995070111627911</v>
      </c>
      <c r="CI479" s="44">
        <v>0</v>
      </c>
      <c r="CJ479" s="44">
        <v>0</v>
      </c>
      <c r="CK479" s="44">
        <v>0</v>
      </c>
      <c r="CL479" s="44">
        <v>0</v>
      </c>
      <c r="CM479" s="44">
        <v>0</v>
      </c>
      <c r="CN479" s="44">
        <v>0</v>
      </c>
      <c r="CO479" s="44">
        <v>0</v>
      </c>
      <c r="CP479" s="44">
        <v>0</v>
      </c>
      <c r="CQ479" s="44">
        <v>0</v>
      </c>
      <c r="CR479" s="44">
        <v>0</v>
      </c>
      <c r="CS479" s="44">
        <v>0</v>
      </c>
      <c r="CT479" s="44">
        <v>0</v>
      </c>
      <c r="CU479" s="44">
        <v>0</v>
      </c>
      <c r="CV479" s="44">
        <v>0</v>
      </c>
      <c r="CW479" s="44">
        <v>0</v>
      </c>
      <c r="CX479" s="44">
        <v>0</v>
      </c>
      <c r="CY479" s="44">
        <v>0</v>
      </c>
      <c r="CZ479" s="44">
        <v>0</v>
      </c>
      <c r="DA479" s="44">
        <v>0</v>
      </c>
      <c r="DB479" s="44">
        <v>0</v>
      </c>
      <c r="DC479" s="44">
        <v>0</v>
      </c>
      <c r="DD479" s="44">
        <v>0</v>
      </c>
      <c r="DE479" s="44">
        <v>0</v>
      </c>
      <c r="DF479" s="44">
        <v>0</v>
      </c>
      <c r="DG479" s="44">
        <v>0</v>
      </c>
      <c r="DH479" s="44">
        <v>0</v>
      </c>
      <c r="DI479" s="44">
        <v>0</v>
      </c>
      <c r="DJ479" s="44">
        <v>0</v>
      </c>
      <c r="DK479" s="44">
        <v>0</v>
      </c>
      <c r="DL479" s="44">
        <v>0</v>
      </c>
      <c r="DM479" s="44">
        <v>0</v>
      </c>
      <c r="DN479" s="44">
        <v>0</v>
      </c>
      <c r="DO479" s="44">
        <v>0</v>
      </c>
      <c r="DP479" s="44">
        <v>0</v>
      </c>
      <c r="DQ479" s="44">
        <v>0</v>
      </c>
      <c r="DR479" s="44">
        <v>0</v>
      </c>
      <c r="DS479" s="44">
        <v>0</v>
      </c>
      <c r="DT479" s="44">
        <v>0</v>
      </c>
      <c r="DU479" s="44">
        <v>0</v>
      </c>
      <c r="DV479" s="44">
        <v>26.379961692943645</v>
      </c>
      <c r="DW479" s="44">
        <v>0</v>
      </c>
      <c r="DX479" s="44">
        <v>0</v>
      </c>
      <c r="DY479" s="44">
        <v>0</v>
      </c>
      <c r="DZ479" s="44">
        <v>0</v>
      </c>
      <c r="EA479" s="44">
        <v>0</v>
      </c>
      <c r="EB479" s="44">
        <v>0</v>
      </c>
    </row>
    <row r="480" spans="2:132" x14ac:dyDescent="0.25">
      <c r="B480" s="41" t="s">
        <v>569</v>
      </c>
      <c r="C480" s="47" t="s">
        <v>101</v>
      </c>
      <c r="D480" s="46">
        <v>5</v>
      </c>
      <c r="E480" s="86" t="s">
        <v>52</v>
      </c>
      <c r="F480" s="43">
        <v>2721.32</v>
      </c>
      <c r="G480" s="43">
        <v>552.02431395348833</v>
      </c>
      <c r="H480" s="44">
        <v>552.02431395348833</v>
      </c>
      <c r="I480" s="44">
        <v>366.81374877322077</v>
      </c>
      <c r="J480" s="44">
        <v>366.81374877322077</v>
      </c>
      <c r="K480" s="44">
        <v>568.58504337209297</v>
      </c>
      <c r="L480" s="44">
        <v>568.58504337209297</v>
      </c>
      <c r="M480" s="44">
        <v>266.68936000000002</v>
      </c>
      <c r="N480" s="44">
        <v>1926.6945600000001</v>
      </c>
      <c r="O480" s="44">
        <v>307.50916000000001</v>
      </c>
      <c r="P480" s="44">
        <v>113.71700867441859</v>
      </c>
      <c r="Q480" s="44">
        <v>113.71700867441859</v>
      </c>
      <c r="R480" s="44">
        <v>75.563632247283479</v>
      </c>
      <c r="S480" s="44">
        <v>75.563632247283479</v>
      </c>
      <c r="T480" s="44">
        <v>341.15102602325578</v>
      </c>
      <c r="U480" s="44">
        <v>341.15102602325578</v>
      </c>
      <c r="V480" s="44">
        <v>226.69089674185045</v>
      </c>
      <c r="W480" s="44">
        <v>226.69089674185045</v>
      </c>
      <c r="X480" s="44">
        <v>142.14626084302324</v>
      </c>
      <c r="Y480" s="44">
        <v>142.14626084302324</v>
      </c>
      <c r="Z480" s="44">
        <v>94.454540309104345</v>
      </c>
      <c r="AA480" s="44">
        <v>94.454540309104345</v>
      </c>
      <c r="AB480" s="44">
        <v>3.5293348409623007</v>
      </c>
      <c r="AC480" s="44">
        <v>8.4992145149704381</v>
      </c>
      <c r="AD480" s="44">
        <v>3.2556313226835916</v>
      </c>
      <c r="AE480" s="44">
        <v>30.927863954476138</v>
      </c>
      <c r="AF480" s="44">
        <v>92.783591863428413</v>
      </c>
      <c r="AG480" s="44">
        <v>38.659829943095176</v>
      </c>
      <c r="AH480" s="44">
        <v>154.6393197723807</v>
      </c>
      <c r="AJ480" s="63" t="s">
        <v>63</v>
      </c>
      <c r="AK480" s="44">
        <v>0</v>
      </c>
      <c r="AL480" s="44">
        <v>0</v>
      </c>
      <c r="AM480" s="44">
        <v>307.50916000000001</v>
      </c>
      <c r="AN480" s="44">
        <v>307.50916000000001</v>
      </c>
      <c r="AO480" s="44">
        <v>0</v>
      </c>
      <c r="AP480" s="44">
        <v>0</v>
      </c>
      <c r="AQ480" s="44">
        <v>0</v>
      </c>
      <c r="AR480" s="44">
        <v>0</v>
      </c>
      <c r="AS480" s="44">
        <v>0</v>
      </c>
      <c r="AT480" s="44">
        <v>0</v>
      </c>
      <c r="AU480" s="44">
        <v>0</v>
      </c>
      <c r="AV480" s="44">
        <v>0</v>
      </c>
      <c r="AW480" s="44">
        <v>0</v>
      </c>
      <c r="AX480" s="44">
        <v>0</v>
      </c>
      <c r="AY480" s="44">
        <v>142.14626084302324</v>
      </c>
      <c r="AZ480" s="44">
        <v>0</v>
      </c>
      <c r="BA480" s="44">
        <v>0</v>
      </c>
      <c r="BB480" s="44">
        <v>0</v>
      </c>
      <c r="BC480" s="44">
        <v>142.14626084302324</v>
      </c>
      <c r="BD480" s="44">
        <v>142.14626084302324</v>
      </c>
      <c r="BE480" s="44">
        <v>0</v>
      </c>
      <c r="BF480" s="44">
        <v>0</v>
      </c>
      <c r="BG480" s="44">
        <v>0</v>
      </c>
      <c r="BH480" s="44">
        <v>142.14626084302324</v>
      </c>
      <c r="BI480" s="44">
        <v>94.454540309104345</v>
      </c>
      <c r="BJ480" s="44">
        <v>0</v>
      </c>
      <c r="BK480" s="44">
        <v>0</v>
      </c>
      <c r="BL480" s="44">
        <v>0</v>
      </c>
      <c r="BM480" s="44">
        <v>94.454540309104345</v>
      </c>
      <c r="BN480" s="44">
        <v>3.2556313226835916</v>
      </c>
      <c r="BO480" s="44">
        <v>38.659829943095176</v>
      </c>
      <c r="BP480" s="44">
        <v>0</v>
      </c>
      <c r="BQ480" s="44">
        <v>0</v>
      </c>
      <c r="BR480" s="44">
        <v>0</v>
      </c>
      <c r="BS480" s="44">
        <v>38.659829943095176</v>
      </c>
      <c r="BT480" s="64">
        <v>2019</v>
      </c>
      <c r="BU480" s="44">
        <v>0</v>
      </c>
      <c r="BV480" s="44">
        <v>0</v>
      </c>
      <c r="BW480" s="44">
        <v>0</v>
      </c>
      <c r="BX480" s="44">
        <v>307.50916000000001</v>
      </c>
      <c r="BY480" s="44">
        <v>0</v>
      </c>
      <c r="BZ480" s="44">
        <v>0</v>
      </c>
      <c r="CA480" s="44">
        <v>0</v>
      </c>
      <c r="CB480" s="44">
        <v>0</v>
      </c>
      <c r="CC480" s="44">
        <v>0</v>
      </c>
      <c r="CD480" s="44">
        <v>0</v>
      </c>
      <c r="CE480" s="44">
        <v>0</v>
      </c>
      <c r="CF480" s="44">
        <v>0</v>
      </c>
      <c r="CG480" s="44">
        <v>0</v>
      </c>
      <c r="CH480" s="44">
        <v>142.14626084302324</v>
      </c>
      <c r="CI480" s="44">
        <v>0</v>
      </c>
      <c r="CJ480" s="44">
        <v>0</v>
      </c>
      <c r="CK480" s="44">
        <v>0</v>
      </c>
      <c r="CL480" s="44">
        <v>0</v>
      </c>
      <c r="CM480" s="44">
        <v>0</v>
      </c>
      <c r="CN480" s="44">
        <v>0</v>
      </c>
      <c r="CO480" s="44">
        <v>0</v>
      </c>
      <c r="CP480" s="44">
        <v>0</v>
      </c>
      <c r="CQ480" s="44">
        <v>0</v>
      </c>
      <c r="CR480" s="44">
        <v>0</v>
      </c>
      <c r="CS480" s="44">
        <v>0</v>
      </c>
      <c r="CT480" s="44">
        <v>0</v>
      </c>
      <c r="CU480" s="44">
        <v>0</v>
      </c>
      <c r="CV480" s="44">
        <v>0</v>
      </c>
      <c r="CW480" s="44">
        <v>0</v>
      </c>
      <c r="CX480" s="44">
        <v>0</v>
      </c>
      <c r="CY480" s="44">
        <v>0</v>
      </c>
      <c r="CZ480" s="44">
        <v>0</v>
      </c>
      <c r="DA480" s="44">
        <v>0</v>
      </c>
      <c r="DB480" s="44">
        <v>0</v>
      </c>
      <c r="DC480" s="44">
        <v>0</v>
      </c>
      <c r="DD480" s="44">
        <v>0</v>
      </c>
      <c r="DE480" s="44">
        <v>0</v>
      </c>
      <c r="DF480" s="44">
        <v>0</v>
      </c>
      <c r="DG480" s="44">
        <v>0</v>
      </c>
      <c r="DH480" s="44">
        <v>0</v>
      </c>
      <c r="DI480" s="44">
        <v>0</v>
      </c>
      <c r="DJ480" s="44">
        <v>0</v>
      </c>
      <c r="DK480" s="44">
        <v>0</v>
      </c>
      <c r="DL480" s="44">
        <v>0</v>
      </c>
      <c r="DM480" s="44">
        <v>0</v>
      </c>
      <c r="DN480" s="44">
        <v>0</v>
      </c>
      <c r="DO480" s="44">
        <v>0</v>
      </c>
      <c r="DP480" s="44">
        <v>0</v>
      </c>
      <c r="DQ480" s="44">
        <v>0</v>
      </c>
      <c r="DR480" s="44">
        <v>0</v>
      </c>
      <c r="DS480" s="44">
        <v>0</v>
      </c>
      <c r="DT480" s="44">
        <v>0</v>
      </c>
      <c r="DU480" s="44">
        <v>0</v>
      </c>
      <c r="DV480" s="44">
        <v>38.659829943095176</v>
      </c>
      <c r="DW480" s="44">
        <v>0</v>
      </c>
      <c r="DX480" s="44">
        <v>0</v>
      </c>
      <c r="DY480" s="44">
        <v>0</v>
      </c>
      <c r="DZ480" s="44">
        <v>0</v>
      </c>
      <c r="EA480" s="44">
        <v>0</v>
      </c>
      <c r="EB480" s="44">
        <v>0</v>
      </c>
    </row>
    <row r="481" spans="2:132" x14ac:dyDescent="0.25">
      <c r="B481" s="41" t="s">
        <v>570</v>
      </c>
      <c r="C481" s="47" t="s">
        <v>101</v>
      </c>
      <c r="D481" s="46">
        <v>5</v>
      </c>
      <c r="E481" s="86" t="s">
        <v>52</v>
      </c>
      <c r="F481" s="43">
        <v>4452.3100000000004</v>
      </c>
      <c r="G481" s="43">
        <v>914.46009302325569</v>
      </c>
      <c r="H481" s="44">
        <v>914.46009302325569</v>
      </c>
      <c r="I481" s="44">
        <v>607.64811684296819</v>
      </c>
      <c r="J481" s="44">
        <v>607.64811684296819</v>
      </c>
      <c r="K481" s="44">
        <v>941.89389581395335</v>
      </c>
      <c r="L481" s="44">
        <v>941.89389581395335</v>
      </c>
      <c r="M481" s="44">
        <v>418.51714000000004</v>
      </c>
      <c r="N481" s="44">
        <v>3036.4754200000002</v>
      </c>
      <c r="O481" s="44">
        <v>489.75410000000005</v>
      </c>
      <c r="P481" s="44">
        <v>188.37877916279069</v>
      </c>
      <c r="Q481" s="44">
        <v>188.37877916279069</v>
      </c>
      <c r="R481" s="44">
        <v>125.17551206965146</v>
      </c>
      <c r="S481" s="44">
        <v>125.17551206965146</v>
      </c>
      <c r="T481" s="44">
        <v>565.13633748837196</v>
      </c>
      <c r="U481" s="44">
        <v>565.13633748837196</v>
      </c>
      <c r="V481" s="44">
        <v>375.52653620895433</v>
      </c>
      <c r="W481" s="44">
        <v>375.52653620895433</v>
      </c>
      <c r="X481" s="44">
        <v>235.47347395348834</v>
      </c>
      <c r="Y481" s="44">
        <v>235.47347395348834</v>
      </c>
      <c r="Z481" s="44">
        <v>156.46939008706431</v>
      </c>
      <c r="AA481" s="44">
        <v>156.46939008706431</v>
      </c>
      <c r="AB481" s="44">
        <v>3.3434426037508387</v>
      </c>
      <c r="AC481" s="44">
        <v>8.0859143821208246</v>
      </c>
      <c r="AD481" s="44">
        <v>3.13003137372419</v>
      </c>
      <c r="AE481" s="44">
        <v>51.233789226182196</v>
      </c>
      <c r="AF481" s="44">
        <v>153.70136767854657</v>
      </c>
      <c r="AG481" s="44">
        <v>64.042236532727742</v>
      </c>
      <c r="AH481" s="44">
        <v>256.16894613091097</v>
      </c>
      <c r="AJ481" s="63" t="s">
        <v>63</v>
      </c>
      <c r="AK481" s="44">
        <v>0</v>
      </c>
      <c r="AL481" s="44">
        <v>0</v>
      </c>
      <c r="AM481" s="44">
        <v>489.75410000000005</v>
      </c>
      <c r="AN481" s="44">
        <v>489.75410000000005</v>
      </c>
      <c r="AO481" s="44">
        <v>0</v>
      </c>
      <c r="AP481" s="44">
        <v>0</v>
      </c>
      <c r="AQ481" s="44">
        <v>0</v>
      </c>
      <c r="AR481" s="44">
        <v>0</v>
      </c>
      <c r="AS481" s="44">
        <v>0</v>
      </c>
      <c r="AT481" s="44">
        <v>0</v>
      </c>
      <c r="AU481" s="44">
        <v>0</v>
      </c>
      <c r="AV481" s="44">
        <v>0</v>
      </c>
      <c r="AW481" s="44">
        <v>0</v>
      </c>
      <c r="AX481" s="44">
        <v>0</v>
      </c>
      <c r="AY481" s="44">
        <v>235.47347395348834</v>
      </c>
      <c r="AZ481" s="44">
        <v>0</v>
      </c>
      <c r="BA481" s="44">
        <v>0</v>
      </c>
      <c r="BB481" s="44">
        <v>0</v>
      </c>
      <c r="BC481" s="44">
        <v>235.47347395348834</v>
      </c>
      <c r="BD481" s="44">
        <v>235.47347395348834</v>
      </c>
      <c r="BE481" s="44">
        <v>0</v>
      </c>
      <c r="BF481" s="44">
        <v>0</v>
      </c>
      <c r="BG481" s="44">
        <v>0</v>
      </c>
      <c r="BH481" s="44">
        <v>235.47347395348834</v>
      </c>
      <c r="BI481" s="44">
        <v>156.46939008706431</v>
      </c>
      <c r="BJ481" s="44">
        <v>0</v>
      </c>
      <c r="BK481" s="44">
        <v>0</v>
      </c>
      <c r="BL481" s="44">
        <v>0</v>
      </c>
      <c r="BM481" s="44">
        <v>156.46939008706431</v>
      </c>
      <c r="BN481" s="44">
        <v>3.13003137372419</v>
      </c>
      <c r="BO481" s="44">
        <v>64.042236532727742</v>
      </c>
      <c r="BP481" s="44">
        <v>0</v>
      </c>
      <c r="BQ481" s="44">
        <v>0</v>
      </c>
      <c r="BR481" s="44">
        <v>0</v>
      </c>
      <c r="BS481" s="44">
        <v>64.042236532727742</v>
      </c>
      <c r="BT481" s="64">
        <v>2019</v>
      </c>
      <c r="BU481" s="44">
        <v>0</v>
      </c>
      <c r="BV481" s="44">
        <v>0</v>
      </c>
      <c r="BW481" s="44">
        <v>0</v>
      </c>
      <c r="BX481" s="44">
        <v>489.75410000000005</v>
      </c>
      <c r="BY481" s="44">
        <v>0</v>
      </c>
      <c r="BZ481" s="44">
        <v>0</v>
      </c>
      <c r="CA481" s="44">
        <v>0</v>
      </c>
      <c r="CB481" s="44">
        <v>0</v>
      </c>
      <c r="CC481" s="44">
        <v>0</v>
      </c>
      <c r="CD481" s="44">
        <v>0</v>
      </c>
      <c r="CE481" s="44">
        <v>0</v>
      </c>
      <c r="CF481" s="44">
        <v>0</v>
      </c>
      <c r="CG481" s="44">
        <v>0</v>
      </c>
      <c r="CH481" s="44">
        <v>235.47347395348834</v>
      </c>
      <c r="CI481" s="44">
        <v>0</v>
      </c>
      <c r="CJ481" s="44">
        <v>0</v>
      </c>
      <c r="CK481" s="44">
        <v>0</v>
      </c>
      <c r="CL481" s="44">
        <v>0</v>
      </c>
      <c r="CM481" s="44">
        <v>0</v>
      </c>
      <c r="CN481" s="44">
        <v>0</v>
      </c>
      <c r="CO481" s="44">
        <v>0</v>
      </c>
      <c r="CP481" s="44">
        <v>0</v>
      </c>
      <c r="CQ481" s="44">
        <v>0</v>
      </c>
      <c r="CR481" s="44">
        <v>0</v>
      </c>
      <c r="CS481" s="44">
        <v>0</v>
      </c>
      <c r="CT481" s="44">
        <v>0</v>
      </c>
      <c r="CU481" s="44">
        <v>0</v>
      </c>
      <c r="CV481" s="44">
        <v>0</v>
      </c>
      <c r="CW481" s="44">
        <v>0</v>
      </c>
      <c r="CX481" s="44">
        <v>0</v>
      </c>
      <c r="CY481" s="44">
        <v>0</v>
      </c>
      <c r="CZ481" s="44">
        <v>0</v>
      </c>
      <c r="DA481" s="44">
        <v>0</v>
      </c>
      <c r="DB481" s="44">
        <v>0</v>
      </c>
      <c r="DC481" s="44">
        <v>0</v>
      </c>
      <c r="DD481" s="44">
        <v>0</v>
      </c>
      <c r="DE481" s="44">
        <v>0</v>
      </c>
      <c r="DF481" s="44">
        <v>0</v>
      </c>
      <c r="DG481" s="44">
        <v>0</v>
      </c>
      <c r="DH481" s="44">
        <v>0</v>
      </c>
      <c r="DI481" s="44">
        <v>0</v>
      </c>
      <c r="DJ481" s="44">
        <v>0</v>
      </c>
      <c r="DK481" s="44">
        <v>0</v>
      </c>
      <c r="DL481" s="44">
        <v>0</v>
      </c>
      <c r="DM481" s="44">
        <v>0</v>
      </c>
      <c r="DN481" s="44">
        <v>0</v>
      </c>
      <c r="DO481" s="44">
        <v>0</v>
      </c>
      <c r="DP481" s="44">
        <v>0</v>
      </c>
      <c r="DQ481" s="44">
        <v>0</v>
      </c>
      <c r="DR481" s="44">
        <v>0</v>
      </c>
      <c r="DS481" s="44">
        <v>0</v>
      </c>
      <c r="DT481" s="44">
        <v>0</v>
      </c>
      <c r="DU481" s="44">
        <v>0</v>
      </c>
      <c r="DV481" s="44">
        <v>64.042236532727742</v>
      </c>
      <c r="DW481" s="44">
        <v>0</v>
      </c>
      <c r="DX481" s="44">
        <v>0</v>
      </c>
      <c r="DY481" s="44">
        <v>0</v>
      </c>
      <c r="DZ481" s="44">
        <v>0</v>
      </c>
      <c r="EA481" s="44">
        <v>0</v>
      </c>
      <c r="EB481" s="44">
        <v>0</v>
      </c>
    </row>
    <row r="482" spans="2:132" x14ac:dyDescent="0.25">
      <c r="B482" s="41" t="s">
        <v>571</v>
      </c>
      <c r="C482" s="47" t="s">
        <v>101</v>
      </c>
      <c r="D482" s="46">
        <v>5</v>
      </c>
      <c r="E482" s="86" t="s">
        <v>52</v>
      </c>
      <c r="F482" s="43">
        <v>4489.0200000000004</v>
      </c>
      <c r="G482" s="43">
        <v>894.75491860465115</v>
      </c>
      <c r="H482" s="44">
        <v>894.75491860465115</v>
      </c>
      <c r="I482" s="44">
        <v>594.554257177708</v>
      </c>
      <c r="J482" s="44">
        <v>594.554257177708</v>
      </c>
      <c r="K482" s="44">
        <v>921.59756616279071</v>
      </c>
      <c r="L482" s="44">
        <v>921.59756616279071</v>
      </c>
      <c r="M482" s="44">
        <v>421.96788000000004</v>
      </c>
      <c r="N482" s="44">
        <v>3061.5116400000002</v>
      </c>
      <c r="O482" s="44">
        <v>493.79220000000009</v>
      </c>
      <c r="P482" s="44">
        <v>165.88756190930232</v>
      </c>
      <c r="Q482" s="44">
        <v>165.88756190930232</v>
      </c>
      <c r="R482" s="44">
        <v>110.23035928074707</v>
      </c>
      <c r="S482" s="44">
        <v>110.23035928074707</v>
      </c>
      <c r="T482" s="44">
        <v>516.09463705116286</v>
      </c>
      <c r="U482" s="44">
        <v>516.09463705116286</v>
      </c>
      <c r="V482" s="44">
        <v>342.93889554010201</v>
      </c>
      <c r="W482" s="44">
        <v>342.93889554010201</v>
      </c>
      <c r="X482" s="44">
        <v>202.75146455581395</v>
      </c>
      <c r="Y482" s="44">
        <v>202.75146455581395</v>
      </c>
      <c r="Z482" s="44">
        <v>134.72599467646864</v>
      </c>
      <c r="AA482" s="44">
        <v>134.72599467646864</v>
      </c>
      <c r="AB482" s="44">
        <v>3.828055018175935</v>
      </c>
      <c r="AC482" s="44">
        <v>8.9272802817491961</v>
      </c>
      <c r="AD482" s="44">
        <v>3.6651590599556823</v>
      </c>
      <c r="AE482" s="44">
        <v>45.116803601120324</v>
      </c>
      <c r="AF482" s="44">
        <v>140.36338898126326</v>
      </c>
      <c r="AG482" s="44">
        <v>55.142759956924849</v>
      </c>
      <c r="AH482" s="44">
        <v>250.64890889511292</v>
      </c>
      <c r="AJ482" s="63" t="s">
        <v>63</v>
      </c>
      <c r="AK482" s="44">
        <v>0</v>
      </c>
      <c r="AL482" s="44">
        <v>0</v>
      </c>
      <c r="AM482" s="44">
        <v>493.79220000000009</v>
      </c>
      <c r="AN482" s="44">
        <v>493.79220000000009</v>
      </c>
      <c r="AO482" s="44">
        <v>0</v>
      </c>
      <c r="AP482" s="44">
        <v>0</v>
      </c>
      <c r="AQ482" s="44">
        <v>0</v>
      </c>
      <c r="AR482" s="44">
        <v>0</v>
      </c>
      <c r="AS482" s="44">
        <v>0</v>
      </c>
      <c r="AT482" s="44">
        <v>0</v>
      </c>
      <c r="AU482" s="44">
        <v>0</v>
      </c>
      <c r="AV482" s="44">
        <v>0</v>
      </c>
      <c r="AW482" s="44">
        <v>0</v>
      </c>
      <c r="AX482" s="44">
        <v>0</v>
      </c>
      <c r="AY482" s="44">
        <v>202.75146455581395</v>
      </c>
      <c r="AZ482" s="44">
        <v>0</v>
      </c>
      <c r="BA482" s="44">
        <v>0</v>
      </c>
      <c r="BB482" s="44">
        <v>0</v>
      </c>
      <c r="BC482" s="44">
        <v>202.75146455581395</v>
      </c>
      <c r="BD482" s="44">
        <v>202.75146455581395</v>
      </c>
      <c r="BE482" s="44">
        <v>0</v>
      </c>
      <c r="BF482" s="44">
        <v>0</v>
      </c>
      <c r="BG482" s="44">
        <v>0</v>
      </c>
      <c r="BH482" s="44">
        <v>202.75146455581395</v>
      </c>
      <c r="BI482" s="44">
        <v>134.72599467646864</v>
      </c>
      <c r="BJ482" s="44">
        <v>0</v>
      </c>
      <c r="BK482" s="44">
        <v>0</v>
      </c>
      <c r="BL482" s="44">
        <v>0</v>
      </c>
      <c r="BM482" s="44">
        <v>134.72599467646864</v>
      </c>
      <c r="BN482" s="44">
        <v>3.6651590599556823</v>
      </c>
      <c r="BO482" s="44">
        <v>55.142759956924849</v>
      </c>
      <c r="BP482" s="44">
        <v>0</v>
      </c>
      <c r="BQ482" s="44">
        <v>0</v>
      </c>
      <c r="BR482" s="44">
        <v>0</v>
      </c>
      <c r="BS482" s="44">
        <v>55.142759956924849</v>
      </c>
      <c r="BT482" s="64">
        <v>2019</v>
      </c>
      <c r="BU482" s="44">
        <v>0</v>
      </c>
      <c r="BV482" s="44">
        <v>0</v>
      </c>
      <c r="BW482" s="44">
        <v>0</v>
      </c>
      <c r="BX482" s="44">
        <v>493.79220000000009</v>
      </c>
      <c r="BY482" s="44">
        <v>0</v>
      </c>
      <c r="BZ482" s="44">
        <v>0</v>
      </c>
      <c r="CA482" s="44">
        <v>0</v>
      </c>
      <c r="CB482" s="44">
        <v>0</v>
      </c>
      <c r="CC482" s="44">
        <v>0</v>
      </c>
      <c r="CD482" s="44">
        <v>0</v>
      </c>
      <c r="CE482" s="44">
        <v>0</v>
      </c>
      <c r="CF482" s="44">
        <v>0</v>
      </c>
      <c r="CG482" s="44">
        <v>0</v>
      </c>
      <c r="CH482" s="44">
        <v>202.75146455581395</v>
      </c>
      <c r="CI482" s="44">
        <v>0</v>
      </c>
      <c r="CJ482" s="44">
        <v>0</v>
      </c>
      <c r="CK482" s="44">
        <v>0</v>
      </c>
      <c r="CL482" s="44">
        <v>0</v>
      </c>
      <c r="CM482" s="44">
        <v>0</v>
      </c>
      <c r="CN482" s="44">
        <v>0</v>
      </c>
      <c r="CO482" s="44">
        <v>0</v>
      </c>
      <c r="CP482" s="44">
        <v>0</v>
      </c>
      <c r="CQ482" s="44">
        <v>0</v>
      </c>
      <c r="CR482" s="44">
        <v>0</v>
      </c>
      <c r="CS482" s="44">
        <v>0</v>
      </c>
      <c r="CT482" s="44">
        <v>0</v>
      </c>
      <c r="CU482" s="44">
        <v>0</v>
      </c>
      <c r="CV482" s="44">
        <v>0</v>
      </c>
      <c r="CW482" s="44">
        <v>0</v>
      </c>
      <c r="CX482" s="44">
        <v>0</v>
      </c>
      <c r="CY482" s="44">
        <v>0</v>
      </c>
      <c r="CZ482" s="44">
        <v>0</v>
      </c>
      <c r="DA482" s="44">
        <v>0</v>
      </c>
      <c r="DB482" s="44">
        <v>0</v>
      </c>
      <c r="DC482" s="44">
        <v>0</v>
      </c>
      <c r="DD482" s="44">
        <v>0</v>
      </c>
      <c r="DE482" s="44">
        <v>0</v>
      </c>
      <c r="DF482" s="44">
        <v>0</v>
      </c>
      <c r="DG482" s="44">
        <v>0</v>
      </c>
      <c r="DH482" s="44">
        <v>0</v>
      </c>
      <c r="DI482" s="44">
        <v>0</v>
      </c>
      <c r="DJ482" s="44">
        <v>0</v>
      </c>
      <c r="DK482" s="44">
        <v>0</v>
      </c>
      <c r="DL482" s="44">
        <v>0</v>
      </c>
      <c r="DM482" s="44">
        <v>0</v>
      </c>
      <c r="DN482" s="44">
        <v>0</v>
      </c>
      <c r="DO482" s="44">
        <v>0</v>
      </c>
      <c r="DP482" s="44">
        <v>0</v>
      </c>
      <c r="DQ482" s="44">
        <v>0</v>
      </c>
      <c r="DR482" s="44">
        <v>0</v>
      </c>
      <c r="DS482" s="44">
        <v>0</v>
      </c>
      <c r="DT482" s="44">
        <v>0</v>
      </c>
      <c r="DU482" s="44">
        <v>0</v>
      </c>
      <c r="DV482" s="44">
        <v>55.142759956924849</v>
      </c>
      <c r="DW482" s="44">
        <v>0</v>
      </c>
      <c r="DX482" s="44">
        <v>0</v>
      </c>
      <c r="DY482" s="44">
        <v>0</v>
      </c>
      <c r="DZ482" s="44">
        <v>0</v>
      </c>
      <c r="EA482" s="44">
        <v>0</v>
      </c>
      <c r="EB482" s="44">
        <v>0</v>
      </c>
    </row>
    <row r="483" spans="2:132" x14ac:dyDescent="0.25">
      <c r="B483" s="41" t="s">
        <v>572</v>
      </c>
      <c r="C483" s="47" t="s">
        <v>101</v>
      </c>
      <c r="D483" s="46">
        <v>5</v>
      </c>
      <c r="E483" s="86" t="s">
        <v>52</v>
      </c>
      <c r="F483" s="43">
        <v>4329.1000000000004</v>
      </c>
      <c r="G483" s="43">
        <v>842.24038372093025</v>
      </c>
      <c r="H483" s="44">
        <v>842.24038372093025</v>
      </c>
      <c r="I483" s="44">
        <v>559.65895833150034</v>
      </c>
      <c r="J483" s="44">
        <v>559.65895833150034</v>
      </c>
      <c r="K483" s="44">
        <v>867.50759523255817</v>
      </c>
      <c r="L483" s="44">
        <v>867.50759523255817</v>
      </c>
      <c r="M483" s="44">
        <v>406.93540000000002</v>
      </c>
      <c r="N483" s="44">
        <v>2952.4462000000003</v>
      </c>
      <c r="O483" s="44">
        <v>476.20100000000008</v>
      </c>
      <c r="P483" s="44">
        <v>156.15136714186048</v>
      </c>
      <c r="Q483" s="44">
        <v>156.15136714186048</v>
      </c>
      <c r="R483" s="44">
        <v>103.76077087466017</v>
      </c>
      <c r="S483" s="44">
        <v>103.76077087466017</v>
      </c>
      <c r="T483" s="44">
        <v>485.8042533302326</v>
      </c>
      <c r="U483" s="44">
        <v>485.8042533302326</v>
      </c>
      <c r="V483" s="44">
        <v>322.81128716560943</v>
      </c>
      <c r="W483" s="44">
        <v>322.81128716560943</v>
      </c>
      <c r="X483" s="44">
        <v>190.85167095116279</v>
      </c>
      <c r="Y483" s="44">
        <v>190.85167095116279</v>
      </c>
      <c r="Z483" s="44">
        <v>126.81871995791798</v>
      </c>
      <c r="AA483" s="44">
        <v>126.81871995791798</v>
      </c>
      <c r="AB483" s="44">
        <v>3.9218617649975394</v>
      </c>
      <c r="AC483" s="44">
        <v>9.1460438881287605</v>
      </c>
      <c r="AD483" s="44">
        <v>3.7549740303167938</v>
      </c>
      <c r="AE483" s="44">
        <v>42.468829382383575</v>
      </c>
      <c r="AF483" s="44">
        <v>132.12524696741556</v>
      </c>
      <c r="AG483" s="44">
        <v>51.906347022913259</v>
      </c>
      <c r="AH483" s="44">
        <v>235.9379410132421</v>
      </c>
      <c r="AJ483" s="63" t="s">
        <v>63</v>
      </c>
      <c r="AK483" s="44">
        <v>0</v>
      </c>
      <c r="AL483" s="44">
        <v>0</v>
      </c>
      <c r="AM483" s="44">
        <v>476.20100000000008</v>
      </c>
      <c r="AN483" s="44">
        <v>476.20100000000008</v>
      </c>
      <c r="AO483" s="44">
        <v>0</v>
      </c>
      <c r="AP483" s="44">
        <v>0</v>
      </c>
      <c r="AQ483" s="44">
        <v>0</v>
      </c>
      <c r="AR483" s="44">
        <v>0</v>
      </c>
      <c r="AS483" s="44">
        <v>0</v>
      </c>
      <c r="AT483" s="44">
        <v>0</v>
      </c>
      <c r="AU483" s="44">
        <v>0</v>
      </c>
      <c r="AV483" s="44">
        <v>0</v>
      </c>
      <c r="AW483" s="44">
        <v>0</v>
      </c>
      <c r="AX483" s="44">
        <v>0</v>
      </c>
      <c r="AY483" s="44">
        <v>190.85167095116279</v>
      </c>
      <c r="AZ483" s="44">
        <v>0</v>
      </c>
      <c r="BA483" s="44">
        <v>0</v>
      </c>
      <c r="BB483" s="44">
        <v>0</v>
      </c>
      <c r="BC483" s="44">
        <v>190.85167095116279</v>
      </c>
      <c r="BD483" s="44">
        <v>190.85167095116279</v>
      </c>
      <c r="BE483" s="44">
        <v>0</v>
      </c>
      <c r="BF483" s="44">
        <v>0</v>
      </c>
      <c r="BG483" s="44">
        <v>0</v>
      </c>
      <c r="BH483" s="44">
        <v>190.85167095116279</v>
      </c>
      <c r="BI483" s="44">
        <v>126.81871995791798</v>
      </c>
      <c r="BJ483" s="44">
        <v>0</v>
      </c>
      <c r="BK483" s="44">
        <v>0</v>
      </c>
      <c r="BL483" s="44">
        <v>0</v>
      </c>
      <c r="BM483" s="44">
        <v>126.81871995791798</v>
      </c>
      <c r="BN483" s="44">
        <v>3.7549740303167938</v>
      </c>
      <c r="BO483" s="44">
        <v>51.906347022913259</v>
      </c>
      <c r="BP483" s="44">
        <v>0</v>
      </c>
      <c r="BQ483" s="44">
        <v>0</v>
      </c>
      <c r="BR483" s="44">
        <v>0</v>
      </c>
      <c r="BS483" s="44">
        <v>51.906347022913259</v>
      </c>
      <c r="BT483" s="64">
        <v>2019</v>
      </c>
      <c r="BU483" s="44">
        <v>0</v>
      </c>
      <c r="BV483" s="44">
        <v>0</v>
      </c>
      <c r="BW483" s="44">
        <v>0</v>
      </c>
      <c r="BX483" s="44">
        <v>476.20100000000008</v>
      </c>
      <c r="BY483" s="44">
        <v>0</v>
      </c>
      <c r="BZ483" s="44">
        <v>0</v>
      </c>
      <c r="CA483" s="44">
        <v>0</v>
      </c>
      <c r="CB483" s="44">
        <v>0</v>
      </c>
      <c r="CC483" s="44">
        <v>0</v>
      </c>
      <c r="CD483" s="44">
        <v>0</v>
      </c>
      <c r="CE483" s="44">
        <v>0</v>
      </c>
      <c r="CF483" s="44">
        <v>0</v>
      </c>
      <c r="CG483" s="44">
        <v>0</v>
      </c>
      <c r="CH483" s="44">
        <v>190.85167095116279</v>
      </c>
      <c r="CI483" s="44">
        <v>0</v>
      </c>
      <c r="CJ483" s="44">
        <v>0</v>
      </c>
      <c r="CK483" s="44">
        <v>0</v>
      </c>
      <c r="CL483" s="44">
        <v>0</v>
      </c>
      <c r="CM483" s="44">
        <v>0</v>
      </c>
      <c r="CN483" s="44">
        <v>0</v>
      </c>
      <c r="CO483" s="44">
        <v>0</v>
      </c>
      <c r="CP483" s="44">
        <v>0</v>
      </c>
      <c r="CQ483" s="44">
        <v>0</v>
      </c>
      <c r="CR483" s="44">
        <v>0</v>
      </c>
      <c r="CS483" s="44">
        <v>0</v>
      </c>
      <c r="CT483" s="44">
        <v>0</v>
      </c>
      <c r="CU483" s="44">
        <v>0</v>
      </c>
      <c r="CV483" s="44">
        <v>0</v>
      </c>
      <c r="CW483" s="44">
        <v>0</v>
      </c>
      <c r="CX483" s="44">
        <v>0</v>
      </c>
      <c r="CY483" s="44">
        <v>0</v>
      </c>
      <c r="CZ483" s="44">
        <v>0</v>
      </c>
      <c r="DA483" s="44">
        <v>0</v>
      </c>
      <c r="DB483" s="44">
        <v>0</v>
      </c>
      <c r="DC483" s="44">
        <v>0</v>
      </c>
      <c r="DD483" s="44">
        <v>0</v>
      </c>
      <c r="DE483" s="44">
        <v>0</v>
      </c>
      <c r="DF483" s="44">
        <v>0</v>
      </c>
      <c r="DG483" s="44">
        <v>0</v>
      </c>
      <c r="DH483" s="44">
        <v>0</v>
      </c>
      <c r="DI483" s="44">
        <v>0</v>
      </c>
      <c r="DJ483" s="44">
        <v>0</v>
      </c>
      <c r="DK483" s="44">
        <v>0</v>
      </c>
      <c r="DL483" s="44">
        <v>0</v>
      </c>
      <c r="DM483" s="44">
        <v>0</v>
      </c>
      <c r="DN483" s="44">
        <v>0</v>
      </c>
      <c r="DO483" s="44">
        <v>0</v>
      </c>
      <c r="DP483" s="44">
        <v>0</v>
      </c>
      <c r="DQ483" s="44">
        <v>0</v>
      </c>
      <c r="DR483" s="44">
        <v>0</v>
      </c>
      <c r="DS483" s="44">
        <v>0</v>
      </c>
      <c r="DT483" s="44">
        <v>0</v>
      </c>
      <c r="DU483" s="44">
        <v>0</v>
      </c>
      <c r="DV483" s="44">
        <v>51.906347022913259</v>
      </c>
      <c r="DW483" s="44">
        <v>0</v>
      </c>
      <c r="DX483" s="44">
        <v>0</v>
      </c>
      <c r="DY483" s="44">
        <v>0</v>
      </c>
      <c r="DZ483" s="44">
        <v>0</v>
      </c>
      <c r="EA483" s="44">
        <v>0</v>
      </c>
      <c r="EB483" s="44">
        <v>0</v>
      </c>
    </row>
    <row r="484" spans="2:132" x14ac:dyDescent="0.25">
      <c r="B484" s="41" t="s">
        <v>573</v>
      </c>
      <c r="C484" s="47" t="s">
        <v>101</v>
      </c>
      <c r="D484" s="46">
        <v>5</v>
      </c>
      <c r="E484" s="86" t="s">
        <v>52</v>
      </c>
      <c r="F484" s="43">
        <v>4462.2700000000004</v>
      </c>
      <c r="G484" s="43">
        <v>439.90083720930227</v>
      </c>
      <c r="H484" s="44">
        <v>439.90083720930227</v>
      </c>
      <c r="I484" s="44">
        <v>292.30899999600069</v>
      </c>
      <c r="J484" s="44">
        <v>292.30899999600069</v>
      </c>
      <c r="K484" s="44">
        <v>545.47703813953478</v>
      </c>
      <c r="L484" s="44">
        <v>545.47703813953478</v>
      </c>
      <c r="M484" s="44">
        <v>419.45338000000004</v>
      </c>
      <c r="N484" s="44">
        <v>3043.2681400000001</v>
      </c>
      <c r="O484" s="44">
        <v>490.8497000000001</v>
      </c>
      <c r="P484" s="44">
        <v>98.185866865116253</v>
      </c>
      <c r="Q484" s="44">
        <v>98.185866865116253</v>
      </c>
      <c r="R484" s="44">
        <v>65.243368799107344</v>
      </c>
      <c r="S484" s="44">
        <v>65.243368799107344</v>
      </c>
      <c r="T484" s="44">
        <v>305.46714135813949</v>
      </c>
      <c r="U484" s="44">
        <v>305.46714135813949</v>
      </c>
      <c r="V484" s="44">
        <v>202.97936959722287</v>
      </c>
      <c r="W484" s="44">
        <v>202.97936959722287</v>
      </c>
      <c r="X484" s="44">
        <v>120.00494839069765</v>
      </c>
      <c r="Y484" s="44">
        <v>120.00494839069765</v>
      </c>
      <c r="Z484" s="44">
        <v>79.741895198908978</v>
      </c>
      <c r="AA484" s="44">
        <v>79.741895198908978</v>
      </c>
      <c r="AB484" s="44">
        <v>6.429057660887354</v>
      </c>
      <c r="AC484" s="44">
        <v>14.992992371780613</v>
      </c>
      <c r="AD484" s="44">
        <v>6.1554807391474675</v>
      </c>
      <c r="AE484" s="44">
        <v>26.703825294515891</v>
      </c>
      <c r="AF484" s="44">
        <v>83.078567582938334</v>
      </c>
      <c r="AG484" s="44">
        <v>32.638008693297202</v>
      </c>
      <c r="AH484" s="44">
        <v>148.35458496953274</v>
      </c>
      <c r="AJ484" s="63" t="s">
        <v>63</v>
      </c>
      <c r="AK484" s="44">
        <v>0</v>
      </c>
      <c r="AL484" s="44">
        <v>0</v>
      </c>
      <c r="AM484" s="44">
        <v>490.8497000000001</v>
      </c>
      <c r="AN484" s="44">
        <v>490.8497000000001</v>
      </c>
      <c r="AO484" s="44">
        <v>0</v>
      </c>
      <c r="AP484" s="44">
        <v>0</v>
      </c>
      <c r="AQ484" s="44">
        <v>0</v>
      </c>
      <c r="AR484" s="44">
        <v>0</v>
      </c>
      <c r="AS484" s="44">
        <v>0</v>
      </c>
      <c r="AT484" s="44">
        <v>0</v>
      </c>
      <c r="AU484" s="44">
        <v>0</v>
      </c>
      <c r="AV484" s="44">
        <v>0</v>
      </c>
      <c r="AW484" s="44">
        <v>0</v>
      </c>
      <c r="AX484" s="44">
        <v>0</v>
      </c>
      <c r="AY484" s="44">
        <v>120.00494839069765</v>
      </c>
      <c r="AZ484" s="44">
        <v>0</v>
      </c>
      <c r="BA484" s="44">
        <v>0</v>
      </c>
      <c r="BB484" s="44">
        <v>0</v>
      </c>
      <c r="BC484" s="44">
        <v>120.00494839069765</v>
      </c>
      <c r="BD484" s="44">
        <v>120.00494839069765</v>
      </c>
      <c r="BE484" s="44">
        <v>0</v>
      </c>
      <c r="BF484" s="44">
        <v>0</v>
      </c>
      <c r="BG484" s="44">
        <v>0</v>
      </c>
      <c r="BH484" s="44">
        <v>120.00494839069765</v>
      </c>
      <c r="BI484" s="44">
        <v>79.741895198908978</v>
      </c>
      <c r="BJ484" s="44">
        <v>0</v>
      </c>
      <c r="BK484" s="44">
        <v>0</v>
      </c>
      <c r="BL484" s="44">
        <v>0</v>
      </c>
      <c r="BM484" s="44">
        <v>79.741895198908978</v>
      </c>
      <c r="BN484" s="44">
        <v>6.1554807391474675</v>
      </c>
      <c r="BO484" s="44">
        <v>32.638008693297202</v>
      </c>
      <c r="BP484" s="44">
        <v>0</v>
      </c>
      <c r="BQ484" s="44">
        <v>0</v>
      </c>
      <c r="BR484" s="44">
        <v>0</v>
      </c>
      <c r="BS484" s="44">
        <v>32.638008693297202</v>
      </c>
      <c r="BT484" s="64">
        <v>2019</v>
      </c>
      <c r="BU484" s="44">
        <v>0</v>
      </c>
      <c r="BV484" s="44">
        <v>0</v>
      </c>
      <c r="BW484" s="44">
        <v>0</v>
      </c>
      <c r="BX484" s="44">
        <v>490.8497000000001</v>
      </c>
      <c r="BY484" s="44">
        <v>0</v>
      </c>
      <c r="BZ484" s="44">
        <v>0</v>
      </c>
      <c r="CA484" s="44">
        <v>0</v>
      </c>
      <c r="CB484" s="44">
        <v>0</v>
      </c>
      <c r="CC484" s="44">
        <v>0</v>
      </c>
      <c r="CD484" s="44">
        <v>0</v>
      </c>
      <c r="CE484" s="44">
        <v>0</v>
      </c>
      <c r="CF484" s="44">
        <v>0</v>
      </c>
      <c r="CG484" s="44">
        <v>0</v>
      </c>
      <c r="CH484" s="44">
        <v>120.00494839069765</v>
      </c>
      <c r="CI484" s="44">
        <v>0</v>
      </c>
      <c r="CJ484" s="44">
        <v>0</v>
      </c>
      <c r="CK484" s="44">
        <v>0</v>
      </c>
      <c r="CL484" s="44">
        <v>0</v>
      </c>
      <c r="CM484" s="44">
        <v>0</v>
      </c>
      <c r="CN484" s="44">
        <v>0</v>
      </c>
      <c r="CO484" s="44">
        <v>0</v>
      </c>
      <c r="CP484" s="44">
        <v>0</v>
      </c>
      <c r="CQ484" s="44">
        <v>0</v>
      </c>
      <c r="CR484" s="44">
        <v>0</v>
      </c>
      <c r="CS484" s="44">
        <v>0</v>
      </c>
      <c r="CT484" s="44">
        <v>0</v>
      </c>
      <c r="CU484" s="44">
        <v>0</v>
      </c>
      <c r="CV484" s="44">
        <v>0</v>
      </c>
      <c r="CW484" s="44">
        <v>0</v>
      </c>
      <c r="CX484" s="44">
        <v>0</v>
      </c>
      <c r="CY484" s="44">
        <v>0</v>
      </c>
      <c r="CZ484" s="44">
        <v>0</v>
      </c>
      <c r="DA484" s="44">
        <v>0</v>
      </c>
      <c r="DB484" s="44">
        <v>0</v>
      </c>
      <c r="DC484" s="44">
        <v>0</v>
      </c>
      <c r="DD484" s="44">
        <v>0</v>
      </c>
      <c r="DE484" s="44">
        <v>0</v>
      </c>
      <c r="DF484" s="44">
        <v>0</v>
      </c>
      <c r="DG484" s="44">
        <v>0</v>
      </c>
      <c r="DH484" s="44">
        <v>0</v>
      </c>
      <c r="DI484" s="44">
        <v>0</v>
      </c>
      <c r="DJ484" s="44">
        <v>0</v>
      </c>
      <c r="DK484" s="44">
        <v>0</v>
      </c>
      <c r="DL484" s="44">
        <v>0</v>
      </c>
      <c r="DM484" s="44">
        <v>0</v>
      </c>
      <c r="DN484" s="44">
        <v>0</v>
      </c>
      <c r="DO484" s="44">
        <v>0</v>
      </c>
      <c r="DP484" s="44">
        <v>0</v>
      </c>
      <c r="DQ484" s="44">
        <v>0</v>
      </c>
      <c r="DR484" s="44">
        <v>0</v>
      </c>
      <c r="DS484" s="44">
        <v>0</v>
      </c>
      <c r="DT484" s="44">
        <v>0</v>
      </c>
      <c r="DU484" s="44">
        <v>0</v>
      </c>
      <c r="DV484" s="44">
        <v>32.638008693297202</v>
      </c>
      <c r="DW484" s="44">
        <v>0</v>
      </c>
      <c r="DX484" s="44">
        <v>0</v>
      </c>
      <c r="DY484" s="44">
        <v>0</v>
      </c>
      <c r="DZ484" s="44">
        <v>0</v>
      </c>
      <c r="EA484" s="44">
        <v>0</v>
      </c>
      <c r="EB484" s="44">
        <v>0</v>
      </c>
    </row>
    <row r="485" spans="2:132" x14ac:dyDescent="0.25">
      <c r="B485" s="41" t="s">
        <v>574</v>
      </c>
      <c r="C485" s="47" t="s">
        <v>101</v>
      </c>
      <c r="D485" s="46">
        <v>5</v>
      </c>
      <c r="E485" s="86" t="s">
        <v>52</v>
      </c>
      <c r="F485" s="43">
        <v>3520.02</v>
      </c>
      <c r="G485" s="43">
        <v>718.83826744186035</v>
      </c>
      <c r="H485" s="44">
        <v>718.83826744186035</v>
      </c>
      <c r="I485" s="44">
        <v>477.65968450478908</v>
      </c>
      <c r="J485" s="44">
        <v>477.65968450478908</v>
      </c>
      <c r="K485" s="44">
        <v>740.40341546511615</v>
      </c>
      <c r="L485" s="44">
        <v>740.40341546511615</v>
      </c>
      <c r="M485" s="44">
        <v>330.88188000000002</v>
      </c>
      <c r="N485" s="44">
        <v>2400.65364</v>
      </c>
      <c r="O485" s="44">
        <v>387.2022</v>
      </c>
      <c r="P485" s="44">
        <v>148.08068309302323</v>
      </c>
      <c r="Q485" s="44">
        <v>148.08068309302323</v>
      </c>
      <c r="R485" s="44">
        <v>98.397895007986534</v>
      </c>
      <c r="S485" s="44">
        <v>98.397895007986534</v>
      </c>
      <c r="T485" s="44">
        <v>444.2420492790697</v>
      </c>
      <c r="U485" s="44">
        <v>444.2420492790697</v>
      </c>
      <c r="V485" s="44">
        <v>295.19368502395963</v>
      </c>
      <c r="W485" s="44">
        <v>295.19368502395963</v>
      </c>
      <c r="X485" s="44">
        <v>185.10085386627904</v>
      </c>
      <c r="Y485" s="44">
        <v>185.10085386627904</v>
      </c>
      <c r="Z485" s="44">
        <v>122.99736875998317</v>
      </c>
      <c r="AA485" s="44">
        <v>122.99736875998317</v>
      </c>
      <c r="AB485" s="44">
        <v>3.3626926670854469</v>
      </c>
      <c r="AC485" s="44">
        <v>8.1324694998307603</v>
      </c>
      <c r="AD485" s="44">
        <v>3.1480527096119073</v>
      </c>
      <c r="AE485" s="44">
        <v>40.273827762206857</v>
      </c>
      <c r="AF485" s="44">
        <v>120.82148328662058</v>
      </c>
      <c r="AG485" s="44">
        <v>50.342284702758569</v>
      </c>
      <c r="AH485" s="44">
        <v>201.36913881103428</v>
      </c>
      <c r="AJ485" s="63" t="s">
        <v>63</v>
      </c>
      <c r="AK485" s="44">
        <v>0</v>
      </c>
      <c r="AL485" s="44">
        <v>0</v>
      </c>
      <c r="AM485" s="44">
        <v>387.2022</v>
      </c>
      <c r="AN485" s="44">
        <v>387.2022</v>
      </c>
      <c r="AO485" s="44">
        <v>0</v>
      </c>
      <c r="AP485" s="44">
        <v>0</v>
      </c>
      <c r="AQ485" s="44">
        <v>0</v>
      </c>
      <c r="AR485" s="44">
        <v>0</v>
      </c>
      <c r="AS485" s="44">
        <v>0</v>
      </c>
      <c r="AT485" s="44">
        <v>0</v>
      </c>
      <c r="AU485" s="44">
        <v>0</v>
      </c>
      <c r="AV485" s="44">
        <v>0</v>
      </c>
      <c r="AW485" s="44">
        <v>0</v>
      </c>
      <c r="AX485" s="44">
        <v>0</v>
      </c>
      <c r="AY485" s="44">
        <v>185.10085386627904</v>
      </c>
      <c r="AZ485" s="44">
        <v>0</v>
      </c>
      <c r="BA485" s="44">
        <v>0</v>
      </c>
      <c r="BB485" s="44">
        <v>0</v>
      </c>
      <c r="BC485" s="44">
        <v>185.10085386627904</v>
      </c>
      <c r="BD485" s="44">
        <v>185.10085386627904</v>
      </c>
      <c r="BE485" s="44">
        <v>0</v>
      </c>
      <c r="BF485" s="44">
        <v>0</v>
      </c>
      <c r="BG485" s="44">
        <v>0</v>
      </c>
      <c r="BH485" s="44">
        <v>185.10085386627904</v>
      </c>
      <c r="BI485" s="44">
        <v>122.99736875998317</v>
      </c>
      <c r="BJ485" s="44">
        <v>0</v>
      </c>
      <c r="BK485" s="44">
        <v>0</v>
      </c>
      <c r="BL485" s="44">
        <v>0</v>
      </c>
      <c r="BM485" s="44">
        <v>122.99736875998317</v>
      </c>
      <c r="BN485" s="44">
        <v>3.1480527096119073</v>
      </c>
      <c r="BO485" s="44">
        <v>50.342284702758569</v>
      </c>
      <c r="BP485" s="44">
        <v>0</v>
      </c>
      <c r="BQ485" s="44">
        <v>0</v>
      </c>
      <c r="BR485" s="44">
        <v>0</v>
      </c>
      <c r="BS485" s="44">
        <v>50.342284702758569</v>
      </c>
      <c r="BT485" s="64">
        <v>2019</v>
      </c>
      <c r="BU485" s="44">
        <v>0</v>
      </c>
      <c r="BV485" s="44">
        <v>0</v>
      </c>
      <c r="BW485" s="44">
        <v>0</v>
      </c>
      <c r="BX485" s="44">
        <v>387.2022</v>
      </c>
      <c r="BY485" s="44">
        <v>0</v>
      </c>
      <c r="BZ485" s="44">
        <v>0</v>
      </c>
      <c r="CA485" s="44">
        <v>0</v>
      </c>
      <c r="CB485" s="44">
        <v>0</v>
      </c>
      <c r="CC485" s="44">
        <v>0</v>
      </c>
      <c r="CD485" s="44">
        <v>0</v>
      </c>
      <c r="CE485" s="44">
        <v>0</v>
      </c>
      <c r="CF485" s="44">
        <v>0</v>
      </c>
      <c r="CG485" s="44">
        <v>0</v>
      </c>
      <c r="CH485" s="44">
        <v>185.10085386627904</v>
      </c>
      <c r="CI485" s="44">
        <v>0</v>
      </c>
      <c r="CJ485" s="44">
        <v>0</v>
      </c>
      <c r="CK485" s="44">
        <v>0</v>
      </c>
      <c r="CL485" s="44">
        <v>0</v>
      </c>
      <c r="CM485" s="44">
        <v>0</v>
      </c>
      <c r="CN485" s="44">
        <v>0</v>
      </c>
      <c r="CO485" s="44">
        <v>0</v>
      </c>
      <c r="CP485" s="44">
        <v>0</v>
      </c>
      <c r="CQ485" s="44">
        <v>0</v>
      </c>
      <c r="CR485" s="44">
        <v>0</v>
      </c>
      <c r="CS485" s="44">
        <v>0</v>
      </c>
      <c r="CT485" s="44">
        <v>0</v>
      </c>
      <c r="CU485" s="44">
        <v>0</v>
      </c>
      <c r="CV485" s="44">
        <v>0</v>
      </c>
      <c r="CW485" s="44">
        <v>0</v>
      </c>
      <c r="CX485" s="44">
        <v>0</v>
      </c>
      <c r="CY485" s="44">
        <v>0</v>
      </c>
      <c r="CZ485" s="44">
        <v>0</v>
      </c>
      <c r="DA485" s="44">
        <v>0</v>
      </c>
      <c r="DB485" s="44">
        <v>0</v>
      </c>
      <c r="DC485" s="44">
        <v>0</v>
      </c>
      <c r="DD485" s="44">
        <v>0</v>
      </c>
      <c r="DE485" s="44">
        <v>0</v>
      </c>
      <c r="DF485" s="44">
        <v>0</v>
      </c>
      <c r="DG485" s="44">
        <v>0</v>
      </c>
      <c r="DH485" s="44">
        <v>0</v>
      </c>
      <c r="DI485" s="44">
        <v>0</v>
      </c>
      <c r="DJ485" s="44">
        <v>0</v>
      </c>
      <c r="DK485" s="44">
        <v>0</v>
      </c>
      <c r="DL485" s="44">
        <v>0</v>
      </c>
      <c r="DM485" s="44">
        <v>0</v>
      </c>
      <c r="DN485" s="44">
        <v>0</v>
      </c>
      <c r="DO485" s="44">
        <v>0</v>
      </c>
      <c r="DP485" s="44">
        <v>0</v>
      </c>
      <c r="DQ485" s="44">
        <v>0</v>
      </c>
      <c r="DR485" s="44">
        <v>0</v>
      </c>
      <c r="DS485" s="44">
        <v>0</v>
      </c>
      <c r="DT485" s="44">
        <v>0</v>
      </c>
      <c r="DU485" s="44">
        <v>0</v>
      </c>
      <c r="DV485" s="44">
        <v>50.342284702758569</v>
      </c>
      <c r="DW485" s="44">
        <v>0</v>
      </c>
      <c r="DX485" s="44">
        <v>0</v>
      </c>
      <c r="DY485" s="44">
        <v>0</v>
      </c>
      <c r="DZ485" s="44">
        <v>0</v>
      </c>
      <c r="EA485" s="44">
        <v>0</v>
      </c>
      <c r="EB485" s="44">
        <v>0</v>
      </c>
    </row>
    <row r="486" spans="2:132" x14ac:dyDescent="0.25">
      <c r="B486" s="41" t="s">
        <v>575</v>
      </c>
      <c r="C486" s="47" t="s">
        <v>101</v>
      </c>
      <c r="D486" s="46">
        <v>5</v>
      </c>
      <c r="E486" s="86" t="s">
        <v>52</v>
      </c>
      <c r="F486" s="43">
        <v>3537.75</v>
      </c>
      <c r="G486" s="43">
        <v>720.15805813953489</v>
      </c>
      <c r="H486" s="44">
        <v>720.15805813953489</v>
      </c>
      <c r="I486" s="44">
        <v>478.53667010338137</v>
      </c>
      <c r="J486" s="44">
        <v>478.53667010338137</v>
      </c>
      <c r="K486" s="44">
        <v>741.76279988372096</v>
      </c>
      <c r="L486" s="44">
        <v>741.76279988372096</v>
      </c>
      <c r="M486" s="44">
        <v>332.54849999999999</v>
      </c>
      <c r="N486" s="44">
        <v>2412.7455</v>
      </c>
      <c r="O486" s="44">
        <v>389.15249999999997</v>
      </c>
      <c r="P486" s="44">
        <v>148.3525599767442</v>
      </c>
      <c r="Q486" s="44">
        <v>148.3525599767442</v>
      </c>
      <c r="R486" s="44">
        <v>98.57855404129657</v>
      </c>
      <c r="S486" s="44">
        <v>98.57855404129657</v>
      </c>
      <c r="T486" s="44">
        <v>445.05767993023255</v>
      </c>
      <c r="U486" s="44">
        <v>445.05767993023255</v>
      </c>
      <c r="V486" s="44">
        <v>295.73566212388971</v>
      </c>
      <c r="W486" s="44">
        <v>295.73566212388971</v>
      </c>
      <c r="X486" s="44">
        <v>185.44069997093024</v>
      </c>
      <c r="Y486" s="44">
        <v>185.44069997093024</v>
      </c>
      <c r="Z486" s="44">
        <v>123.22319255162071</v>
      </c>
      <c r="AA486" s="44">
        <v>123.22319255162071</v>
      </c>
      <c r="AB486" s="44">
        <v>3.3734365779060691</v>
      </c>
      <c r="AC486" s="44">
        <v>8.158453000467869</v>
      </c>
      <c r="AD486" s="44">
        <v>3.1581108388907877</v>
      </c>
      <c r="AE486" s="44">
        <v>40.347770713838337</v>
      </c>
      <c r="AF486" s="44">
        <v>121.04331214151499</v>
      </c>
      <c r="AG486" s="44">
        <v>50.434713392297915</v>
      </c>
      <c r="AH486" s="44">
        <v>201.73885356919166</v>
      </c>
      <c r="AJ486" s="63" t="s">
        <v>63</v>
      </c>
      <c r="AK486" s="44">
        <v>0</v>
      </c>
      <c r="AL486" s="44">
        <v>0</v>
      </c>
      <c r="AM486" s="44">
        <v>389.15249999999997</v>
      </c>
      <c r="AN486" s="44">
        <v>389.15249999999997</v>
      </c>
      <c r="AO486" s="44">
        <v>0</v>
      </c>
      <c r="AP486" s="44">
        <v>0</v>
      </c>
      <c r="AQ486" s="44">
        <v>0</v>
      </c>
      <c r="AR486" s="44">
        <v>0</v>
      </c>
      <c r="AS486" s="44">
        <v>0</v>
      </c>
      <c r="AT486" s="44">
        <v>0</v>
      </c>
      <c r="AU486" s="44">
        <v>0</v>
      </c>
      <c r="AV486" s="44">
        <v>0</v>
      </c>
      <c r="AW486" s="44">
        <v>0</v>
      </c>
      <c r="AX486" s="44">
        <v>0</v>
      </c>
      <c r="AY486" s="44">
        <v>185.44069997093024</v>
      </c>
      <c r="AZ486" s="44">
        <v>0</v>
      </c>
      <c r="BA486" s="44">
        <v>0</v>
      </c>
      <c r="BB486" s="44">
        <v>0</v>
      </c>
      <c r="BC486" s="44">
        <v>185.44069997093024</v>
      </c>
      <c r="BD486" s="44">
        <v>185.44069997093024</v>
      </c>
      <c r="BE486" s="44">
        <v>0</v>
      </c>
      <c r="BF486" s="44">
        <v>0</v>
      </c>
      <c r="BG486" s="44">
        <v>0</v>
      </c>
      <c r="BH486" s="44">
        <v>185.44069997093024</v>
      </c>
      <c r="BI486" s="44">
        <v>123.22319255162071</v>
      </c>
      <c r="BJ486" s="44">
        <v>0</v>
      </c>
      <c r="BK486" s="44">
        <v>0</v>
      </c>
      <c r="BL486" s="44">
        <v>0</v>
      </c>
      <c r="BM486" s="44">
        <v>123.22319255162071</v>
      </c>
      <c r="BN486" s="44">
        <v>3.1581108388907877</v>
      </c>
      <c r="BO486" s="44">
        <v>50.434713392297915</v>
      </c>
      <c r="BP486" s="44">
        <v>0</v>
      </c>
      <c r="BQ486" s="44">
        <v>0</v>
      </c>
      <c r="BR486" s="44">
        <v>0</v>
      </c>
      <c r="BS486" s="44">
        <v>50.434713392297915</v>
      </c>
      <c r="BT486" s="64">
        <v>2019</v>
      </c>
      <c r="BU486" s="44">
        <v>0</v>
      </c>
      <c r="BV486" s="44">
        <v>0</v>
      </c>
      <c r="BW486" s="44">
        <v>0</v>
      </c>
      <c r="BX486" s="44">
        <v>389.15249999999997</v>
      </c>
      <c r="BY486" s="44">
        <v>0</v>
      </c>
      <c r="BZ486" s="44">
        <v>0</v>
      </c>
      <c r="CA486" s="44">
        <v>0</v>
      </c>
      <c r="CB486" s="44">
        <v>0</v>
      </c>
      <c r="CC486" s="44">
        <v>0</v>
      </c>
      <c r="CD486" s="44">
        <v>0</v>
      </c>
      <c r="CE486" s="44">
        <v>0</v>
      </c>
      <c r="CF486" s="44">
        <v>0</v>
      </c>
      <c r="CG486" s="44">
        <v>0</v>
      </c>
      <c r="CH486" s="44">
        <v>185.44069997093024</v>
      </c>
      <c r="CI486" s="44">
        <v>0</v>
      </c>
      <c r="CJ486" s="44">
        <v>0</v>
      </c>
      <c r="CK486" s="44">
        <v>0</v>
      </c>
      <c r="CL486" s="44">
        <v>0</v>
      </c>
      <c r="CM486" s="44">
        <v>0</v>
      </c>
      <c r="CN486" s="44">
        <v>0</v>
      </c>
      <c r="CO486" s="44">
        <v>0</v>
      </c>
      <c r="CP486" s="44">
        <v>0</v>
      </c>
      <c r="CQ486" s="44">
        <v>0</v>
      </c>
      <c r="CR486" s="44">
        <v>0</v>
      </c>
      <c r="CS486" s="44">
        <v>0</v>
      </c>
      <c r="CT486" s="44">
        <v>0</v>
      </c>
      <c r="CU486" s="44">
        <v>0</v>
      </c>
      <c r="CV486" s="44">
        <v>0</v>
      </c>
      <c r="CW486" s="44">
        <v>0</v>
      </c>
      <c r="CX486" s="44">
        <v>0</v>
      </c>
      <c r="CY486" s="44">
        <v>0</v>
      </c>
      <c r="CZ486" s="44">
        <v>0</v>
      </c>
      <c r="DA486" s="44">
        <v>0</v>
      </c>
      <c r="DB486" s="44">
        <v>0</v>
      </c>
      <c r="DC486" s="44">
        <v>0</v>
      </c>
      <c r="DD486" s="44">
        <v>0</v>
      </c>
      <c r="DE486" s="44">
        <v>0</v>
      </c>
      <c r="DF486" s="44">
        <v>0</v>
      </c>
      <c r="DG486" s="44">
        <v>0</v>
      </c>
      <c r="DH486" s="44">
        <v>0</v>
      </c>
      <c r="DI486" s="44">
        <v>0</v>
      </c>
      <c r="DJ486" s="44">
        <v>0</v>
      </c>
      <c r="DK486" s="44">
        <v>0</v>
      </c>
      <c r="DL486" s="44">
        <v>0</v>
      </c>
      <c r="DM486" s="44">
        <v>0</v>
      </c>
      <c r="DN486" s="44">
        <v>0</v>
      </c>
      <c r="DO486" s="44">
        <v>0</v>
      </c>
      <c r="DP486" s="44">
        <v>0</v>
      </c>
      <c r="DQ486" s="44">
        <v>0</v>
      </c>
      <c r="DR486" s="44">
        <v>0</v>
      </c>
      <c r="DS486" s="44">
        <v>0</v>
      </c>
      <c r="DT486" s="44">
        <v>0</v>
      </c>
      <c r="DU486" s="44">
        <v>0</v>
      </c>
      <c r="DV486" s="44">
        <v>50.434713392297915</v>
      </c>
      <c r="DW486" s="44">
        <v>0</v>
      </c>
      <c r="DX486" s="44">
        <v>0</v>
      </c>
      <c r="DY486" s="44">
        <v>0</v>
      </c>
      <c r="DZ486" s="44">
        <v>0</v>
      </c>
      <c r="EA486" s="44">
        <v>0</v>
      </c>
      <c r="EB486" s="44">
        <v>0</v>
      </c>
    </row>
    <row r="487" spans="2:132" x14ac:dyDescent="0.25">
      <c r="B487" s="41" t="s">
        <v>576</v>
      </c>
      <c r="C487" s="47" t="s">
        <v>101</v>
      </c>
      <c r="D487" s="46">
        <v>5</v>
      </c>
      <c r="E487" s="86" t="s">
        <v>52</v>
      </c>
      <c r="F487" s="43">
        <v>2535.9299999999998</v>
      </c>
      <c r="G487" s="43">
        <v>526.04711627906977</v>
      </c>
      <c r="H487" s="44">
        <v>526.04711627906977</v>
      </c>
      <c r="I487" s="44">
        <v>349.55220245955729</v>
      </c>
      <c r="J487" s="44">
        <v>349.55220245955729</v>
      </c>
      <c r="K487" s="44">
        <v>541.82852976744186</v>
      </c>
      <c r="L487" s="44">
        <v>541.82852976744186</v>
      </c>
      <c r="M487" s="44">
        <v>248.52113999999997</v>
      </c>
      <c r="N487" s="44">
        <v>1795.4384399999999</v>
      </c>
      <c r="O487" s="44">
        <v>286.56008999999995</v>
      </c>
      <c r="P487" s="44">
        <v>108.36570595348837</v>
      </c>
      <c r="Q487" s="44">
        <v>108.36570595348837</v>
      </c>
      <c r="R487" s="44">
        <v>72.007753706668794</v>
      </c>
      <c r="S487" s="44">
        <v>72.007753706668794</v>
      </c>
      <c r="T487" s="44">
        <v>325.09711786046512</v>
      </c>
      <c r="U487" s="44">
        <v>325.09711786046512</v>
      </c>
      <c r="V487" s="44">
        <v>216.0232611200064</v>
      </c>
      <c r="W487" s="44">
        <v>216.0232611200064</v>
      </c>
      <c r="X487" s="44">
        <v>135.45713244186047</v>
      </c>
      <c r="Y487" s="44">
        <v>135.45713244186047</v>
      </c>
      <c r="Z487" s="44">
        <v>90.009692133336003</v>
      </c>
      <c r="AA487" s="44">
        <v>90.009692133336003</v>
      </c>
      <c r="AB487" s="44">
        <v>3.4513108270586685</v>
      </c>
      <c r="AC487" s="44">
        <v>8.3113199508759763</v>
      </c>
      <c r="AD487" s="44">
        <v>3.1836581506745261</v>
      </c>
      <c r="AE487" s="44">
        <v>29.472458431050871</v>
      </c>
      <c r="AF487" s="44">
        <v>88.417375293152617</v>
      </c>
      <c r="AG487" s="44">
        <v>36.840573038813588</v>
      </c>
      <c r="AH487" s="44">
        <v>147.36229215525435</v>
      </c>
      <c r="AJ487" s="63" t="s">
        <v>63</v>
      </c>
      <c r="AK487" s="44">
        <v>0</v>
      </c>
      <c r="AL487" s="44">
        <v>0</v>
      </c>
      <c r="AM487" s="44">
        <v>286.56008999999995</v>
      </c>
      <c r="AN487" s="44">
        <v>286.56008999999995</v>
      </c>
      <c r="AO487" s="44">
        <v>0</v>
      </c>
      <c r="AP487" s="44">
        <v>0</v>
      </c>
      <c r="AQ487" s="44">
        <v>0</v>
      </c>
      <c r="AR487" s="44">
        <v>0</v>
      </c>
      <c r="AS487" s="44">
        <v>0</v>
      </c>
      <c r="AT487" s="44">
        <v>0</v>
      </c>
      <c r="AU487" s="44">
        <v>0</v>
      </c>
      <c r="AV487" s="44">
        <v>0</v>
      </c>
      <c r="AW487" s="44">
        <v>0</v>
      </c>
      <c r="AX487" s="44">
        <v>0</v>
      </c>
      <c r="AY487" s="44">
        <v>135.45713244186047</v>
      </c>
      <c r="AZ487" s="44">
        <v>0</v>
      </c>
      <c r="BA487" s="44">
        <v>0</v>
      </c>
      <c r="BB487" s="44">
        <v>0</v>
      </c>
      <c r="BC487" s="44">
        <v>135.45713244186047</v>
      </c>
      <c r="BD487" s="44">
        <v>135.45713244186047</v>
      </c>
      <c r="BE487" s="44">
        <v>0</v>
      </c>
      <c r="BF487" s="44">
        <v>0</v>
      </c>
      <c r="BG487" s="44">
        <v>0</v>
      </c>
      <c r="BH487" s="44">
        <v>135.45713244186047</v>
      </c>
      <c r="BI487" s="44">
        <v>90.009692133336003</v>
      </c>
      <c r="BJ487" s="44">
        <v>0</v>
      </c>
      <c r="BK487" s="44">
        <v>0</v>
      </c>
      <c r="BL487" s="44">
        <v>0</v>
      </c>
      <c r="BM487" s="44">
        <v>90.009692133336003</v>
      </c>
      <c r="BN487" s="44">
        <v>3.1836581506745261</v>
      </c>
      <c r="BO487" s="44">
        <v>36.840573038813588</v>
      </c>
      <c r="BP487" s="44">
        <v>0</v>
      </c>
      <c r="BQ487" s="44">
        <v>0</v>
      </c>
      <c r="BR487" s="44">
        <v>0</v>
      </c>
      <c r="BS487" s="44">
        <v>36.840573038813588</v>
      </c>
      <c r="BT487" s="64">
        <v>2019</v>
      </c>
      <c r="BU487" s="44">
        <v>0</v>
      </c>
      <c r="BV487" s="44">
        <v>0</v>
      </c>
      <c r="BW487" s="44">
        <v>0</v>
      </c>
      <c r="BX487" s="44">
        <v>286.56008999999995</v>
      </c>
      <c r="BY487" s="44">
        <v>0</v>
      </c>
      <c r="BZ487" s="44">
        <v>0</v>
      </c>
      <c r="CA487" s="44">
        <v>0</v>
      </c>
      <c r="CB487" s="44">
        <v>0</v>
      </c>
      <c r="CC487" s="44">
        <v>0</v>
      </c>
      <c r="CD487" s="44">
        <v>0</v>
      </c>
      <c r="CE487" s="44">
        <v>0</v>
      </c>
      <c r="CF487" s="44">
        <v>0</v>
      </c>
      <c r="CG487" s="44">
        <v>0</v>
      </c>
      <c r="CH487" s="44">
        <v>135.45713244186047</v>
      </c>
      <c r="CI487" s="44">
        <v>0</v>
      </c>
      <c r="CJ487" s="44">
        <v>0</v>
      </c>
      <c r="CK487" s="44">
        <v>0</v>
      </c>
      <c r="CL487" s="44">
        <v>0</v>
      </c>
      <c r="CM487" s="44">
        <v>0</v>
      </c>
      <c r="CN487" s="44">
        <v>0</v>
      </c>
      <c r="CO487" s="44">
        <v>0</v>
      </c>
      <c r="CP487" s="44">
        <v>0</v>
      </c>
      <c r="CQ487" s="44">
        <v>0</v>
      </c>
      <c r="CR487" s="44">
        <v>0</v>
      </c>
      <c r="CS487" s="44">
        <v>0</v>
      </c>
      <c r="CT487" s="44">
        <v>0</v>
      </c>
      <c r="CU487" s="44">
        <v>0</v>
      </c>
      <c r="CV487" s="44">
        <v>0</v>
      </c>
      <c r="CW487" s="44">
        <v>0</v>
      </c>
      <c r="CX487" s="44">
        <v>0</v>
      </c>
      <c r="CY487" s="44">
        <v>0</v>
      </c>
      <c r="CZ487" s="44">
        <v>0</v>
      </c>
      <c r="DA487" s="44">
        <v>0</v>
      </c>
      <c r="DB487" s="44">
        <v>0</v>
      </c>
      <c r="DC487" s="44">
        <v>0</v>
      </c>
      <c r="DD487" s="44">
        <v>0</v>
      </c>
      <c r="DE487" s="44">
        <v>0</v>
      </c>
      <c r="DF487" s="44">
        <v>0</v>
      </c>
      <c r="DG487" s="44">
        <v>0</v>
      </c>
      <c r="DH487" s="44">
        <v>0</v>
      </c>
      <c r="DI487" s="44">
        <v>0</v>
      </c>
      <c r="DJ487" s="44">
        <v>0</v>
      </c>
      <c r="DK487" s="44">
        <v>0</v>
      </c>
      <c r="DL487" s="44">
        <v>0</v>
      </c>
      <c r="DM487" s="44">
        <v>0</v>
      </c>
      <c r="DN487" s="44">
        <v>0</v>
      </c>
      <c r="DO487" s="44">
        <v>0</v>
      </c>
      <c r="DP487" s="44">
        <v>0</v>
      </c>
      <c r="DQ487" s="44">
        <v>0</v>
      </c>
      <c r="DR487" s="44">
        <v>0</v>
      </c>
      <c r="DS487" s="44">
        <v>0</v>
      </c>
      <c r="DT487" s="44">
        <v>0</v>
      </c>
      <c r="DU487" s="44">
        <v>0</v>
      </c>
      <c r="DV487" s="44">
        <v>36.840573038813588</v>
      </c>
      <c r="DW487" s="44">
        <v>0</v>
      </c>
      <c r="DX487" s="44">
        <v>0</v>
      </c>
      <c r="DY487" s="44">
        <v>0</v>
      </c>
      <c r="DZ487" s="44">
        <v>0</v>
      </c>
      <c r="EA487" s="44">
        <v>0</v>
      </c>
      <c r="EB487" s="44">
        <v>0</v>
      </c>
    </row>
    <row r="488" spans="2:132" x14ac:dyDescent="0.25">
      <c r="B488" s="41" t="s">
        <v>577</v>
      </c>
      <c r="C488" s="47" t="s">
        <v>101</v>
      </c>
      <c r="D488" s="46">
        <v>5</v>
      </c>
      <c r="E488" s="86" t="s">
        <v>52</v>
      </c>
      <c r="F488" s="43">
        <v>2543.3000000000002</v>
      </c>
      <c r="G488" s="43">
        <v>518.94686046511629</v>
      </c>
      <c r="H488" s="44">
        <v>518.94686046511629</v>
      </c>
      <c r="I488" s="44">
        <v>344.83416489031976</v>
      </c>
      <c r="J488" s="44">
        <v>344.83416489031976</v>
      </c>
      <c r="K488" s="44">
        <v>534.51526627906981</v>
      </c>
      <c r="L488" s="44">
        <v>534.51526627906981</v>
      </c>
      <c r="M488" s="44">
        <v>249.24340000000004</v>
      </c>
      <c r="N488" s="44">
        <v>1800.6564000000001</v>
      </c>
      <c r="O488" s="44">
        <v>287.3929</v>
      </c>
      <c r="P488" s="44">
        <v>106.90305325581397</v>
      </c>
      <c r="Q488" s="44">
        <v>106.90305325581397</v>
      </c>
      <c r="R488" s="44">
        <v>71.035837967405882</v>
      </c>
      <c r="S488" s="44">
        <v>71.035837967405882</v>
      </c>
      <c r="T488" s="44">
        <v>320.70915976744186</v>
      </c>
      <c r="U488" s="44">
        <v>320.70915976744186</v>
      </c>
      <c r="V488" s="44">
        <v>213.10751390221759</v>
      </c>
      <c r="W488" s="44">
        <v>213.10751390221759</v>
      </c>
      <c r="X488" s="44">
        <v>133.62881656976745</v>
      </c>
      <c r="Y488" s="44">
        <v>133.62881656976745</v>
      </c>
      <c r="Z488" s="44">
        <v>88.794797459257339</v>
      </c>
      <c r="AA488" s="44">
        <v>88.794797459257339</v>
      </c>
      <c r="AB488" s="44">
        <v>3.5086993710746821</v>
      </c>
      <c r="AC488" s="44">
        <v>8.4495209344247453</v>
      </c>
      <c r="AD488" s="44">
        <v>3.2365961545423598</v>
      </c>
      <c r="AE488" s="44">
        <v>29.074657572818328</v>
      </c>
      <c r="AF488" s="44">
        <v>87.223972718454974</v>
      </c>
      <c r="AG488" s="44">
        <v>36.343321966022906</v>
      </c>
      <c r="AH488" s="44">
        <v>145.37328786409162</v>
      </c>
      <c r="AJ488" s="63" t="s">
        <v>63</v>
      </c>
      <c r="AK488" s="44">
        <v>0</v>
      </c>
      <c r="AL488" s="44">
        <v>0</v>
      </c>
      <c r="AM488" s="44">
        <v>287.3929</v>
      </c>
      <c r="AN488" s="44">
        <v>287.3929</v>
      </c>
      <c r="AO488" s="44">
        <v>0</v>
      </c>
      <c r="AP488" s="44">
        <v>0</v>
      </c>
      <c r="AQ488" s="44">
        <v>0</v>
      </c>
      <c r="AR488" s="44">
        <v>0</v>
      </c>
      <c r="AS488" s="44">
        <v>0</v>
      </c>
      <c r="AT488" s="44">
        <v>0</v>
      </c>
      <c r="AU488" s="44">
        <v>0</v>
      </c>
      <c r="AV488" s="44">
        <v>0</v>
      </c>
      <c r="AW488" s="44">
        <v>0</v>
      </c>
      <c r="AX488" s="44">
        <v>0</v>
      </c>
      <c r="AY488" s="44">
        <v>133.62881656976745</v>
      </c>
      <c r="AZ488" s="44">
        <v>0</v>
      </c>
      <c r="BA488" s="44">
        <v>0</v>
      </c>
      <c r="BB488" s="44">
        <v>0</v>
      </c>
      <c r="BC488" s="44">
        <v>133.62881656976745</v>
      </c>
      <c r="BD488" s="44">
        <v>133.62881656976745</v>
      </c>
      <c r="BE488" s="44">
        <v>0</v>
      </c>
      <c r="BF488" s="44">
        <v>0</v>
      </c>
      <c r="BG488" s="44">
        <v>0</v>
      </c>
      <c r="BH488" s="44">
        <v>133.62881656976745</v>
      </c>
      <c r="BI488" s="44">
        <v>88.794797459257339</v>
      </c>
      <c r="BJ488" s="44">
        <v>0</v>
      </c>
      <c r="BK488" s="44">
        <v>0</v>
      </c>
      <c r="BL488" s="44">
        <v>0</v>
      </c>
      <c r="BM488" s="44">
        <v>88.794797459257339</v>
      </c>
      <c r="BN488" s="44">
        <v>3.2365961545423598</v>
      </c>
      <c r="BO488" s="44">
        <v>36.343321966022906</v>
      </c>
      <c r="BP488" s="44">
        <v>0</v>
      </c>
      <c r="BQ488" s="44">
        <v>0</v>
      </c>
      <c r="BR488" s="44">
        <v>0</v>
      </c>
      <c r="BS488" s="44">
        <v>36.343321966022906</v>
      </c>
      <c r="BT488" s="64">
        <v>2019</v>
      </c>
      <c r="BU488" s="44">
        <v>0</v>
      </c>
      <c r="BV488" s="44">
        <v>0</v>
      </c>
      <c r="BW488" s="44">
        <v>0</v>
      </c>
      <c r="BX488" s="44">
        <v>287.3929</v>
      </c>
      <c r="BY488" s="44">
        <v>0</v>
      </c>
      <c r="BZ488" s="44">
        <v>0</v>
      </c>
      <c r="CA488" s="44">
        <v>0</v>
      </c>
      <c r="CB488" s="44">
        <v>0</v>
      </c>
      <c r="CC488" s="44">
        <v>0</v>
      </c>
      <c r="CD488" s="44">
        <v>0</v>
      </c>
      <c r="CE488" s="44">
        <v>0</v>
      </c>
      <c r="CF488" s="44">
        <v>0</v>
      </c>
      <c r="CG488" s="44">
        <v>0</v>
      </c>
      <c r="CH488" s="44">
        <v>133.62881656976745</v>
      </c>
      <c r="CI488" s="44">
        <v>0</v>
      </c>
      <c r="CJ488" s="44">
        <v>0</v>
      </c>
      <c r="CK488" s="44">
        <v>0</v>
      </c>
      <c r="CL488" s="44">
        <v>0</v>
      </c>
      <c r="CM488" s="44">
        <v>0</v>
      </c>
      <c r="CN488" s="44">
        <v>0</v>
      </c>
      <c r="CO488" s="44">
        <v>0</v>
      </c>
      <c r="CP488" s="44">
        <v>0</v>
      </c>
      <c r="CQ488" s="44">
        <v>0</v>
      </c>
      <c r="CR488" s="44">
        <v>0</v>
      </c>
      <c r="CS488" s="44">
        <v>0</v>
      </c>
      <c r="CT488" s="44">
        <v>0</v>
      </c>
      <c r="CU488" s="44">
        <v>0</v>
      </c>
      <c r="CV488" s="44">
        <v>0</v>
      </c>
      <c r="CW488" s="44">
        <v>0</v>
      </c>
      <c r="CX488" s="44">
        <v>0</v>
      </c>
      <c r="CY488" s="44">
        <v>0</v>
      </c>
      <c r="CZ488" s="44">
        <v>0</v>
      </c>
      <c r="DA488" s="44">
        <v>0</v>
      </c>
      <c r="DB488" s="44">
        <v>0</v>
      </c>
      <c r="DC488" s="44">
        <v>0</v>
      </c>
      <c r="DD488" s="44">
        <v>0</v>
      </c>
      <c r="DE488" s="44">
        <v>0</v>
      </c>
      <c r="DF488" s="44">
        <v>0</v>
      </c>
      <c r="DG488" s="44">
        <v>0</v>
      </c>
      <c r="DH488" s="44">
        <v>0</v>
      </c>
      <c r="DI488" s="44">
        <v>0</v>
      </c>
      <c r="DJ488" s="44">
        <v>0</v>
      </c>
      <c r="DK488" s="44">
        <v>0</v>
      </c>
      <c r="DL488" s="44">
        <v>0</v>
      </c>
      <c r="DM488" s="44">
        <v>0</v>
      </c>
      <c r="DN488" s="44">
        <v>0</v>
      </c>
      <c r="DO488" s="44">
        <v>0</v>
      </c>
      <c r="DP488" s="44">
        <v>0</v>
      </c>
      <c r="DQ488" s="44">
        <v>0</v>
      </c>
      <c r="DR488" s="44">
        <v>0</v>
      </c>
      <c r="DS488" s="44">
        <v>0</v>
      </c>
      <c r="DT488" s="44">
        <v>0</v>
      </c>
      <c r="DU488" s="44">
        <v>0</v>
      </c>
      <c r="DV488" s="44">
        <v>36.343321966022906</v>
      </c>
      <c r="DW488" s="44">
        <v>0</v>
      </c>
      <c r="DX488" s="44">
        <v>0</v>
      </c>
      <c r="DY488" s="44">
        <v>0</v>
      </c>
      <c r="DZ488" s="44">
        <v>0</v>
      </c>
      <c r="EA488" s="44">
        <v>0</v>
      </c>
      <c r="EB488" s="44">
        <v>0</v>
      </c>
    </row>
    <row r="489" spans="2:132" x14ac:dyDescent="0.25">
      <c r="B489" s="41" t="s">
        <v>578</v>
      </c>
      <c r="C489" s="47" t="s">
        <v>101</v>
      </c>
      <c r="D489" s="46">
        <v>5</v>
      </c>
      <c r="E489" s="86" t="s">
        <v>52</v>
      </c>
      <c r="F489" s="43">
        <v>2534.4499999999998</v>
      </c>
      <c r="G489" s="43">
        <v>517.11190697674419</v>
      </c>
      <c r="H489" s="44">
        <v>517.11190697674419</v>
      </c>
      <c r="I489" s="44">
        <v>343.61485959727247</v>
      </c>
      <c r="J489" s="44">
        <v>343.61485959727247</v>
      </c>
      <c r="K489" s="44">
        <v>532.62526418604648</v>
      </c>
      <c r="L489" s="44">
        <v>532.62526418604648</v>
      </c>
      <c r="M489" s="44">
        <v>248.37609999999998</v>
      </c>
      <c r="N489" s="44">
        <v>1794.3905999999999</v>
      </c>
      <c r="O489" s="44">
        <v>286.39284999999995</v>
      </c>
      <c r="P489" s="44">
        <v>106.5250528372093</v>
      </c>
      <c r="Q489" s="44">
        <v>106.5250528372093</v>
      </c>
      <c r="R489" s="44">
        <v>70.784661077038137</v>
      </c>
      <c r="S489" s="44">
        <v>70.784661077038137</v>
      </c>
      <c r="T489" s="44">
        <v>319.57515851162788</v>
      </c>
      <c r="U489" s="44">
        <v>319.57515851162788</v>
      </c>
      <c r="V489" s="44">
        <v>212.35398323111437</v>
      </c>
      <c r="W489" s="44">
        <v>212.35398323111437</v>
      </c>
      <c r="X489" s="44">
        <v>133.15631604651162</v>
      </c>
      <c r="Y489" s="44">
        <v>133.15631604651162</v>
      </c>
      <c r="Z489" s="44">
        <v>88.480826346297661</v>
      </c>
      <c r="AA489" s="44">
        <v>88.480826346297661</v>
      </c>
      <c r="AB489" s="44">
        <v>3.5088972133338476</v>
      </c>
      <c r="AC489" s="44">
        <v>8.449997370885594</v>
      </c>
      <c r="AD489" s="44">
        <v>3.236778653932447</v>
      </c>
      <c r="AE489" s="44">
        <v>28.971851970933283</v>
      </c>
      <c r="AF489" s="44">
        <v>86.915555912799846</v>
      </c>
      <c r="AG489" s="44">
        <v>36.214814963666605</v>
      </c>
      <c r="AH489" s="44">
        <v>144.85925985466642</v>
      </c>
      <c r="AJ489" s="63" t="s">
        <v>63</v>
      </c>
      <c r="AK489" s="44">
        <v>0</v>
      </c>
      <c r="AL489" s="44">
        <v>0</v>
      </c>
      <c r="AM489" s="44">
        <v>286.39284999999995</v>
      </c>
      <c r="AN489" s="44">
        <v>286.39284999999995</v>
      </c>
      <c r="AO489" s="44">
        <v>0</v>
      </c>
      <c r="AP489" s="44">
        <v>0</v>
      </c>
      <c r="AQ489" s="44">
        <v>0</v>
      </c>
      <c r="AR489" s="44">
        <v>0</v>
      </c>
      <c r="AS489" s="44">
        <v>0</v>
      </c>
      <c r="AT489" s="44">
        <v>0</v>
      </c>
      <c r="AU489" s="44">
        <v>0</v>
      </c>
      <c r="AV489" s="44">
        <v>0</v>
      </c>
      <c r="AW489" s="44">
        <v>0</v>
      </c>
      <c r="AX489" s="44">
        <v>0</v>
      </c>
      <c r="AY489" s="44">
        <v>133.15631604651162</v>
      </c>
      <c r="AZ489" s="44">
        <v>0</v>
      </c>
      <c r="BA489" s="44">
        <v>0</v>
      </c>
      <c r="BB489" s="44">
        <v>0</v>
      </c>
      <c r="BC489" s="44">
        <v>133.15631604651162</v>
      </c>
      <c r="BD489" s="44">
        <v>133.15631604651162</v>
      </c>
      <c r="BE489" s="44">
        <v>0</v>
      </c>
      <c r="BF489" s="44">
        <v>0</v>
      </c>
      <c r="BG489" s="44">
        <v>0</v>
      </c>
      <c r="BH489" s="44">
        <v>133.15631604651162</v>
      </c>
      <c r="BI489" s="44">
        <v>88.480826346297661</v>
      </c>
      <c r="BJ489" s="44">
        <v>0</v>
      </c>
      <c r="BK489" s="44">
        <v>0</v>
      </c>
      <c r="BL489" s="44">
        <v>0</v>
      </c>
      <c r="BM489" s="44">
        <v>88.480826346297661</v>
      </c>
      <c r="BN489" s="44">
        <v>3.236778653932447</v>
      </c>
      <c r="BO489" s="44">
        <v>36.214814963666605</v>
      </c>
      <c r="BP489" s="44">
        <v>0</v>
      </c>
      <c r="BQ489" s="44">
        <v>0</v>
      </c>
      <c r="BR489" s="44">
        <v>0</v>
      </c>
      <c r="BS489" s="44">
        <v>36.214814963666605</v>
      </c>
      <c r="BT489" s="64">
        <v>2019</v>
      </c>
      <c r="BU489" s="44">
        <v>0</v>
      </c>
      <c r="BV489" s="44">
        <v>0</v>
      </c>
      <c r="BW489" s="44">
        <v>0</v>
      </c>
      <c r="BX489" s="44">
        <v>286.39284999999995</v>
      </c>
      <c r="BY489" s="44">
        <v>0</v>
      </c>
      <c r="BZ489" s="44">
        <v>0</v>
      </c>
      <c r="CA489" s="44">
        <v>0</v>
      </c>
      <c r="CB489" s="44">
        <v>0</v>
      </c>
      <c r="CC489" s="44">
        <v>0</v>
      </c>
      <c r="CD489" s="44">
        <v>0</v>
      </c>
      <c r="CE489" s="44">
        <v>0</v>
      </c>
      <c r="CF489" s="44">
        <v>0</v>
      </c>
      <c r="CG489" s="44">
        <v>0</v>
      </c>
      <c r="CH489" s="44">
        <v>133.15631604651162</v>
      </c>
      <c r="CI489" s="44">
        <v>0</v>
      </c>
      <c r="CJ489" s="44">
        <v>0</v>
      </c>
      <c r="CK489" s="44">
        <v>0</v>
      </c>
      <c r="CL489" s="44">
        <v>0</v>
      </c>
      <c r="CM489" s="44">
        <v>0</v>
      </c>
      <c r="CN489" s="44">
        <v>0</v>
      </c>
      <c r="CO489" s="44">
        <v>0</v>
      </c>
      <c r="CP489" s="44">
        <v>0</v>
      </c>
      <c r="CQ489" s="44">
        <v>0</v>
      </c>
      <c r="CR489" s="44">
        <v>0</v>
      </c>
      <c r="CS489" s="44">
        <v>0</v>
      </c>
      <c r="CT489" s="44">
        <v>0</v>
      </c>
      <c r="CU489" s="44">
        <v>0</v>
      </c>
      <c r="CV489" s="44">
        <v>0</v>
      </c>
      <c r="CW489" s="44">
        <v>0</v>
      </c>
      <c r="CX489" s="44">
        <v>0</v>
      </c>
      <c r="CY489" s="44">
        <v>0</v>
      </c>
      <c r="CZ489" s="44">
        <v>0</v>
      </c>
      <c r="DA489" s="44">
        <v>0</v>
      </c>
      <c r="DB489" s="44">
        <v>0</v>
      </c>
      <c r="DC489" s="44">
        <v>0</v>
      </c>
      <c r="DD489" s="44">
        <v>0</v>
      </c>
      <c r="DE489" s="44">
        <v>0</v>
      </c>
      <c r="DF489" s="44">
        <v>0</v>
      </c>
      <c r="DG489" s="44">
        <v>0</v>
      </c>
      <c r="DH489" s="44">
        <v>0</v>
      </c>
      <c r="DI489" s="44">
        <v>0</v>
      </c>
      <c r="DJ489" s="44">
        <v>0</v>
      </c>
      <c r="DK489" s="44">
        <v>0</v>
      </c>
      <c r="DL489" s="44">
        <v>0</v>
      </c>
      <c r="DM489" s="44">
        <v>0</v>
      </c>
      <c r="DN489" s="44">
        <v>0</v>
      </c>
      <c r="DO489" s="44">
        <v>0</v>
      </c>
      <c r="DP489" s="44">
        <v>0</v>
      </c>
      <c r="DQ489" s="44">
        <v>0</v>
      </c>
      <c r="DR489" s="44">
        <v>0</v>
      </c>
      <c r="DS489" s="44">
        <v>0</v>
      </c>
      <c r="DT489" s="44">
        <v>0</v>
      </c>
      <c r="DU489" s="44">
        <v>0</v>
      </c>
      <c r="DV489" s="44">
        <v>36.214814963666605</v>
      </c>
      <c r="DW489" s="44">
        <v>0</v>
      </c>
      <c r="DX489" s="44">
        <v>0</v>
      </c>
      <c r="DY489" s="44">
        <v>0</v>
      </c>
      <c r="DZ489" s="44">
        <v>0</v>
      </c>
      <c r="EA489" s="44">
        <v>0</v>
      </c>
      <c r="EB489" s="44">
        <v>0</v>
      </c>
    </row>
    <row r="490" spans="2:132" x14ac:dyDescent="0.25">
      <c r="B490" s="41" t="s">
        <v>579</v>
      </c>
      <c r="C490" s="47" t="s">
        <v>101</v>
      </c>
      <c r="D490" s="46">
        <v>5</v>
      </c>
      <c r="E490" s="86" t="s">
        <v>52</v>
      </c>
      <c r="F490" s="43">
        <v>2675.85</v>
      </c>
      <c r="G490" s="43">
        <v>552.33216279069768</v>
      </c>
      <c r="H490" s="44">
        <v>552.33216279069768</v>
      </c>
      <c r="I490" s="44">
        <v>367.01831075206462</v>
      </c>
      <c r="J490" s="44">
        <v>367.01831075206462</v>
      </c>
      <c r="K490" s="44">
        <v>568.90212767441858</v>
      </c>
      <c r="L490" s="44">
        <v>568.90212767441858</v>
      </c>
      <c r="M490" s="44">
        <v>262.23329999999999</v>
      </c>
      <c r="N490" s="44">
        <v>1894.5018</v>
      </c>
      <c r="O490" s="44">
        <v>302.37104999999997</v>
      </c>
      <c r="P490" s="44">
        <v>113.78042553488372</v>
      </c>
      <c r="Q490" s="44">
        <v>113.78042553488372</v>
      </c>
      <c r="R490" s="44">
        <v>75.605772014925307</v>
      </c>
      <c r="S490" s="44">
        <v>75.605772014925307</v>
      </c>
      <c r="T490" s="44">
        <v>341.34127660465111</v>
      </c>
      <c r="U490" s="44">
        <v>341.34127660465111</v>
      </c>
      <c r="V490" s="44">
        <v>226.81731604477591</v>
      </c>
      <c r="W490" s="44">
        <v>226.81731604477591</v>
      </c>
      <c r="X490" s="44">
        <v>142.22553191860464</v>
      </c>
      <c r="Y490" s="44">
        <v>142.22553191860464</v>
      </c>
      <c r="Z490" s="44">
        <v>94.507215018656638</v>
      </c>
      <c r="AA490" s="44">
        <v>94.507215018656638</v>
      </c>
      <c r="AB490" s="44">
        <v>3.4684296319100163</v>
      </c>
      <c r="AC490" s="44">
        <v>8.3525448278649375</v>
      </c>
      <c r="AD490" s="44">
        <v>3.1994493747414841</v>
      </c>
      <c r="AE490" s="44">
        <v>30.945111576936039</v>
      </c>
      <c r="AF490" s="44">
        <v>92.8353347308081</v>
      </c>
      <c r="AG490" s="44">
        <v>38.681389471170043</v>
      </c>
      <c r="AH490" s="44">
        <v>154.72555788468017</v>
      </c>
      <c r="AJ490" s="63" t="s">
        <v>63</v>
      </c>
      <c r="AK490" s="44">
        <v>0</v>
      </c>
      <c r="AL490" s="44">
        <v>0</v>
      </c>
      <c r="AM490" s="44">
        <v>302.37104999999997</v>
      </c>
      <c r="AN490" s="44">
        <v>302.37104999999997</v>
      </c>
      <c r="AO490" s="44">
        <v>0</v>
      </c>
      <c r="AP490" s="44">
        <v>0</v>
      </c>
      <c r="AQ490" s="44">
        <v>0</v>
      </c>
      <c r="AR490" s="44">
        <v>0</v>
      </c>
      <c r="AS490" s="44">
        <v>0</v>
      </c>
      <c r="AT490" s="44">
        <v>0</v>
      </c>
      <c r="AU490" s="44">
        <v>0</v>
      </c>
      <c r="AV490" s="44">
        <v>0</v>
      </c>
      <c r="AW490" s="44">
        <v>0</v>
      </c>
      <c r="AX490" s="44">
        <v>0</v>
      </c>
      <c r="AY490" s="44">
        <v>142.22553191860464</v>
      </c>
      <c r="AZ490" s="44">
        <v>0</v>
      </c>
      <c r="BA490" s="44">
        <v>0</v>
      </c>
      <c r="BB490" s="44">
        <v>0</v>
      </c>
      <c r="BC490" s="44">
        <v>142.22553191860464</v>
      </c>
      <c r="BD490" s="44">
        <v>142.22553191860464</v>
      </c>
      <c r="BE490" s="44">
        <v>0</v>
      </c>
      <c r="BF490" s="44">
        <v>0</v>
      </c>
      <c r="BG490" s="44">
        <v>0</v>
      </c>
      <c r="BH490" s="44">
        <v>142.22553191860464</v>
      </c>
      <c r="BI490" s="44">
        <v>94.507215018656638</v>
      </c>
      <c r="BJ490" s="44">
        <v>0</v>
      </c>
      <c r="BK490" s="44">
        <v>0</v>
      </c>
      <c r="BL490" s="44">
        <v>0</v>
      </c>
      <c r="BM490" s="44">
        <v>94.507215018656638</v>
      </c>
      <c r="BN490" s="44">
        <v>3.1994493747414841</v>
      </c>
      <c r="BO490" s="44">
        <v>38.681389471170043</v>
      </c>
      <c r="BP490" s="44">
        <v>0</v>
      </c>
      <c r="BQ490" s="44">
        <v>0</v>
      </c>
      <c r="BR490" s="44">
        <v>0</v>
      </c>
      <c r="BS490" s="44">
        <v>38.681389471170043</v>
      </c>
      <c r="BT490" s="64">
        <v>2019</v>
      </c>
      <c r="BU490" s="44">
        <v>0</v>
      </c>
      <c r="BV490" s="44">
        <v>0</v>
      </c>
      <c r="BW490" s="44">
        <v>0</v>
      </c>
      <c r="BX490" s="44">
        <v>302.37104999999997</v>
      </c>
      <c r="BY490" s="44">
        <v>0</v>
      </c>
      <c r="BZ490" s="44">
        <v>0</v>
      </c>
      <c r="CA490" s="44">
        <v>0</v>
      </c>
      <c r="CB490" s="44">
        <v>0</v>
      </c>
      <c r="CC490" s="44">
        <v>0</v>
      </c>
      <c r="CD490" s="44">
        <v>0</v>
      </c>
      <c r="CE490" s="44">
        <v>0</v>
      </c>
      <c r="CF490" s="44">
        <v>0</v>
      </c>
      <c r="CG490" s="44">
        <v>0</v>
      </c>
      <c r="CH490" s="44">
        <v>142.22553191860464</v>
      </c>
      <c r="CI490" s="44">
        <v>0</v>
      </c>
      <c r="CJ490" s="44">
        <v>0</v>
      </c>
      <c r="CK490" s="44">
        <v>0</v>
      </c>
      <c r="CL490" s="44">
        <v>0</v>
      </c>
      <c r="CM490" s="44">
        <v>0</v>
      </c>
      <c r="CN490" s="44">
        <v>0</v>
      </c>
      <c r="CO490" s="44">
        <v>0</v>
      </c>
      <c r="CP490" s="44">
        <v>0</v>
      </c>
      <c r="CQ490" s="44">
        <v>0</v>
      </c>
      <c r="CR490" s="44">
        <v>0</v>
      </c>
      <c r="CS490" s="44">
        <v>0</v>
      </c>
      <c r="CT490" s="44">
        <v>0</v>
      </c>
      <c r="CU490" s="44">
        <v>0</v>
      </c>
      <c r="CV490" s="44">
        <v>0</v>
      </c>
      <c r="CW490" s="44">
        <v>0</v>
      </c>
      <c r="CX490" s="44">
        <v>0</v>
      </c>
      <c r="CY490" s="44">
        <v>0</v>
      </c>
      <c r="CZ490" s="44">
        <v>0</v>
      </c>
      <c r="DA490" s="44">
        <v>0</v>
      </c>
      <c r="DB490" s="44">
        <v>0</v>
      </c>
      <c r="DC490" s="44">
        <v>0</v>
      </c>
      <c r="DD490" s="44">
        <v>0</v>
      </c>
      <c r="DE490" s="44">
        <v>0</v>
      </c>
      <c r="DF490" s="44">
        <v>0</v>
      </c>
      <c r="DG490" s="44">
        <v>0</v>
      </c>
      <c r="DH490" s="44">
        <v>0</v>
      </c>
      <c r="DI490" s="44">
        <v>0</v>
      </c>
      <c r="DJ490" s="44">
        <v>0</v>
      </c>
      <c r="DK490" s="44">
        <v>0</v>
      </c>
      <c r="DL490" s="44">
        <v>0</v>
      </c>
      <c r="DM490" s="44">
        <v>0</v>
      </c>
      <c r="DN490" s="44">
        <v>0</v>
      </c>
      <c r="DO490" s="44">
        <v>0</v>
      </c>
      <c r="DP490" s="44">
        <v>0</v>
      </c>
      <c r="DQ490" s="44">
        <v>0</v>
      </c>
      <c r="DR490" s="44">
        <v>0</v>
      </c>
      <c r="DS490" s="44">
        <v>0</v>
      </c>
      <c r="DT490" s="44">
        <v>0</v>
      </c>
      <c r="DU490" s="44">
        <v>0</v>
      </c>
      <c r="DV490" s="44">
        <v>38.681389471170043</v>
      </c>
      <c r="DW490" s="44">
        <v>0</v>
      </c>
      <c r="DX490" s="44">
        <v>0</v>
      </c>
      <c r="DY490" s="44">
        <v>0</v>
      </c>
      <c r="DZ490" s="44">
        <v>0</v>
      </c>
      <c r="EA490" s="44">
        <v>0</v>
      </c>
      <c r="EB490" s="44">
        <v>0</v>
      </c>
    </row>
    <row r="491" spans="2:132" x14ac:dyDescent="0.25">
      <c r="B491" s="41" t="s">
        <v>580</v>
      </c>
      <c r="C491" s="47" t="s">
        <v>101</v>
      </c>
      <c r="D491" s="46">
        <v>5</v>
      </c>
      <c r="E491" s="86" t="s">
        <v>52</v>
      </c>
      <c r="F491" s="43">
        <v>4454.63</v>
      </c>
      <c r="G491" s="43">
        <v>557.36760465116276</v>
      </c>
      <c r="H491" s="44">
        <v>557.36760465116276</v>
      </c>
      <c r="I491" s="44">
        <v>370.36430341738486</v>
      </c>
      <c r="J491" s="44">
        <v>370.36430341738486</v>
      </c>
      <c r="K491" s="44">
        <v>618.67804116279069</v>
      </c>
      <c r="L491" s="44">
        <v>618.67804116279069</v>
      </c>
      <c r="M491" s="44">
        <v>418.73522000000003</v>
      </c>
      <c r="N491" s="44">
        <v>3038.0576599999999</v>
      </c>
      <c r="O491" s="44">
        <v>490.0093</v>
      </c>
      <c r="P491" s="44">
        <v>111.36204740930232</v>
      </c>
      <c r="Q491" s="44">
        <v>111.36204740930232</v>
      </c>
      <c r="R491" s="44">
        <v>73.998787822793489</v>
      </c>
      <c r="S491" s="44">
        <v>73.998787822793489</v>
      </c>
      <c r="T491" s="44">
        <v>346.45970305116282</v>
      </c>
      <c r="U491" s="44">
        <v>346.45970305116282</v>
      </c>
      <c r="V491" s="44">
        <v>230.21845100424645</v>
      </c>
      <c r="W491" s="44">
        <v>230.21845100424645</v>
      </c>
      <c r="X491" s="44">
        <v>136.10916905581396</v>
      </c>
      <c r="Y491" s="44">
        <v>136.10916905581396</v>
      </c>
      <c r="Z491" s="44">
        <v>90.442962894525394</v>
      </c>
      <c r="AA491" s="44">
        <v>90.442962894525394</v>
      </c>
      <c r="AB491" s="44">
        <v>5.6586767475536819</v>
      </c>
      <c r="AC491" s="44">
        <v>13.196412567053377</v>
      </c>
      <c r="AD491" s="44">
        <v>5.4178819923386294</v>
      </c>
      <c r="AE491" s="44">
        <v>30.287379980490272</v>
      </c>
      <c r="AF491" s="44">
        <v>94.227404383747526</v>
      </c>
      <c r="AG491" s="44">
        <v>37.017908865043665</v>
      </c>
      <c r="AH491" s="44">
        <v>168.26322211383484</v>
      </c>
      <c r="AJ491" s="63" t="s">
        <v>63</v>
      </c>
      <c r="AK491" s="44">
        <v>0</v>
      </c>
      <c r="AL491" s="44">
        <v>0</v>
      </c>
      <c r="AM491" s="44">
        <v>490.0093</v>
      </c>
      <c r="AN491" s="44">
        <v>490.0093</v>
      </c>
      <c r="AO491" s="44">
        <v>0</v>
      </c>
      <c r="AP491" s="44">
        <v>0</v>
      </c>
      <c r="AQ491" s="44">
        <v>0</v>
      </c>
      <c r="AR491" s="44">
        <v>0</v>
      </c>
      <c r="AS491" s="44">
        <v>0</v>
      </c>
      <c r="AT491" s="44">
        <v>0</v>
      </c>
      <c r="AU491" s="44">
        <v>0</v>
      </c>
      <c r="AV491" s="44">
        <v>0</v>
      </c>
      <c r="AW491" s="44">
        <v>0</v>
      </c>
      <c r="AX491" s="44">
        <v>0</v>
      </c>
      <c r="AY491" s="44">
        <v>136.10916905581396</v>
      </c>
      <c r="AZ491" s="44">
        <v>0</v>
      </c>
      <c r="BA491" s="44">
        <v>0</v>
      </c>
      <c r="BB491" s="44">
        <v>0</v>
      </c>
      <c r="BC491" s="44">
        <v>136.10916905581396</v>
      </c>
      <c r="BD491" s="44">
        <v>136.10916905581396</v>
      </c>
      <c r="BE491" s="44">
        <v>0</v>
      </c>
      <c r="BF491" s="44">
        <v>0</v>
      </c>
      <c r="BG491" s="44">
        <v>0</v>
      </c>
      <c r="BH491" s="44">
        <v>136.10916905581396</v>
      </c>
      <c r="BI491" s="44">
        <v>90.442962894525394</v>
      </c>
      <c r="BJ491" s="44">
        <v>0</v>
      </c>
      <c r="BK491" s="44">
        <v>0</v>
      </c>
      <c r="BL491" s="44">
        <v>0</v>
      </c>
      <c r="BM491" s="44">
        <v>90.442962894525394</v>
      </c>
      <c r="BN491" s="44">
        <v>5.4178819923386294</v>
      </c>
      <c r="BO491" s="44">
        <v>37.017908865043665</v>
      </c>
      <c r="BP491" s="44">
        <v>0</v>
      </c>
      <c r="BQ491" s="44">
        <v>0</v>
      </c>
      <c r="BR491" s="44">
        <v>0</v>
      </c>
      <c r="BS491" s="44">
        <v>37.017908865043665</v>
      </c>
      <c r="BT491" s="64">
        <v>2019</v>
      </c>
      <c r="BU491" s="44">
        <v>0</v>
      </c>
      <c r="BV491" s="44">
        <v>0</v>
      </c>
      <c r="BW491" s="44">
        <v>0</v>
      </c>
      <c r="BX491" s="44">
        <v>490.0093</v>
      </c>
      <c r="BY491" s="44">
        <v>0</v>
      </c>
      <c r="BZ491" s="44">
        <v>0</v>
      </c>
      <c r="CA491" s="44">
        <v>0</v>
      </c>
      <c r="CB491" s="44">
        <v>0</v>
      </c>
      <c r="CC491" s="44">
        <v>0</v>
      </c>
      <c r="CD491" s="44">
        <v>0</v>
      </c>
      <c r="CE491" s="44">
        <v>0</v>
      </c>
      <c r="CF491" s="44">
        <v>0</v>
      </c>
      <c r="CG491" s="44">
        <v>0</v>
      </c>
      <c r="CH491" s="44">
        <v>136.10916905581396</v>
      </c>
      <c r="CI491" s="44">
        <v>0</v>
      </c>
      <c r="CJ491" s="44">
        <v>0</v>
      </c>
      <c r="CK491" s="44">
        <v>0</v>
      </c>
      <c r="CL491" s="44">
        <v>0</v>
      </c>
      <c r="CM491" s="44">
        <v>0</v>
      </c>
      <c r="CN491" s="44">
        <v>0</v>
      </c>
      <c r="CO491" s="44">
        <v>0</v>
      </c>
      <c r="CP491" s="44">
        <v>0</v>
      </c>
      <c r="CQ491" s="44">
        <v>0</v>
      </c>
      <c r="CR491" s="44">
        <v>0</v>
      </c>
      <c r="CS491" s="44">
        <v>0</v>
      </c>
      <c r="CT491" s="44">
        <v>0</v>
      </c>
      <c r="CU491" s="44">
        <v>0</v>
      </c>
      <c r="CV491" s="44">
        <v>0</v>
      </c>
      <c r="CW491" s="44">
        <v>0</v>
      </c>
      <c r="CX491" s="44">
        <v>0</v>
      </c>
      <c r="CY491" s="44">
        <v>0</v>
      </c>
      <c r="CZ491" s="44">
        <v>0</v>
      </c>
      <c r="DA491" s="44">
        <v>0</v>
      </c>
      <c r="DB491" s="44">
        <v>0</v>
      </c>
      <c r="DC491" s="44">
        <v>0</v>
      </c>
      <c r="DD491" s="44">
        <v>0</v>
      </c>
      <c r="DE491" s="44">
        <v>0</v>
      </c>
      <c r="DF491" s="44">
        <v>0</v>
      </c>
      <c r="DG491" s="44">
        <v>0</v>
      </c>
      <c r="DH491" s="44">
        <v>0</v>
      </c>
      <c r="DI491" s="44">
        <v>0</v>
      </c>
      <c r="DJ491" s="44">
        <v>0</v>
      </c>
      <c r="DK491" s="44">
        <v>0</v>
      </c>
      <c r="DL491" s="44">
        <v>0</v>
      </c>
      <c r="DM491" s="44">
        <v>0</v>
      </c>
      <c r="DN491" s="44">
        <v>0</v>
      </c>
      <c r="DO491" s="44">
        <v>0</v>
      </c>
      <c r="DP491" s="44">
        <v>0</v>
      </c>
      <c r="DQ491" s="44">
        <v>0</v>
      </c>
      <c r="DR491" s="44">
        <v>0</v>
      </c>
      <c r="DS491" s="44">
        <v>0</v>
      </c>
      <c r="DT491" s="44">
        <v>0</v>
      </c>
      <c r="DU491" s="44">
        <v>0</v>
      </c>
      <c r="DV491" s="44">
        <v>37.017908865043665</v>
      </c>
      <c r="DW491" s="44">
        <v>0</v>
      </c>
      <c r="DX491" s="44">
        <v>0</v>
      </c>
      <c r="DY491" s="44">
        <v>0</v>
      </c>
      <c r="DZ491" s="44">
        <v>0</v>
      </c>
      <c r="EA491" s="44">
        <v>0</v>
      </c>
      <c r="EB491" s="44">
        <v>0</v>
      </c>
    </row>
    <row r="492" spans="2:132" x14ac:dyDescent="0.25">
      <c r="B492" s="41" t="s">
        <v>581</v>
      </c>
      <c r="C492" s="47" t="s">
        <v>101</v>
      </c>
      <c r="D492" s="46">
        <v>5</v>
      </c>
      <c r="E492" s="86" t="s">
        <v>52</v>
      </c>
      <c r="F492" s="43">
        <v>2676.55</v>
      </c>
      <c r="G492" s="43">
        <v>552.02683720930224</v>
      </c>
      <c r="H492" s="44">
        <v>552.02683720930224</v>
      </c>
      <c r="I492" s="44">
        <v>366.81542544741939</v>
      </c>
      <c r="J492" s="44">
        <v>366.81542544741939</v>
      </c>
      <c r="K492" s="44">
        <v>568.58764232558133</v>
      </c>
      <c r="L492" s="44">
        <v>568.58764232558133</v>
      </c>
      <c r="M492" s="44">
        <v>262.30190000000005</v>
      </c>
      <c r="N492" s="44">
        <v>1894.9974000000002</v>
      </c>
      <c r="O492" s="44">
        <v>302.45015000000001</v>
      </c>
      <c r="P492" s="44">
        <v>113.71752846511627</v>
      </c>
      <c r="Q492" s="44">
        <v>113.71752846511627</v>
      </c>
      <c r="R492" s="44">
        <v>75.56397764216841</v>
      </c>
      <c r="S492" s="44">
        <v>75.56397764216841</v>
      </c>
      <c r="T492" s="44">
        <v>341.15258539534881</v>
      </c>
      <c r="U492" s="44">
        <v>341.15258539534881</v>
      </c>
      <c r="V492" s="44">
        <v>226.69193292650522</v>
      </c>
      <c r="W492" s="44">
        <v>226.69193292650522</v>
      </c>
      <c r="X492" s="44">
        <v>142.14691058139533</v>
      </c>
      <c r="Y492" s="44">
        <v>142.14691058139533</v>
      </c>
      <c r="Z492" s="44">
        <v>94.454972052710502</v>
      </c>
      <c r="AA492" s="44">
        <v>94.454972052710502</v>
      </c>
      <c r="AB492" s="44">
        <v>3.47125585741562</v>
      </c>
      <c r="AC492" s="44">
        <v>8.3593508403070036</v>
      </c>
      <c r="AD492" s="44">
        <v>3.2020564235752249</v>
      </c>
      <c r="AE492" s="44">
        <v>30.928005323090826</v>
      </c>
      <c r="AF492" s="44">
        <v>92.784015969272474</v>
      </c>
      <c r="AG492" s="44">
        <v>38.660006653863533</v>
      </c>
      <c r="AH492" s="44">
        <v>154.64002661545413</v>
      </c>
      <c r="AJ492" s="63" t="s">
        <v>63</v>
      </c>
      <c r="AK492" s="44">
        <v>0</v>
      </c>
      <c r="AL492" s="44">
        <v>0</v>
      </c>
      <c r="AM492" s="44">
        <v>302.45015000000001</v>
      </c>
      <c r="AN492" s="44">
        <v>302.45015000000001</v>
      </c>
      <c r="AO492" s="44">
        <v>0</v>
      </c>
      <c r="AP492" s="44">
        <v>0</v>
      </c>
      <c r="AQ492" s="44">
        <v>0</v>
      </c>
      <c r="AR492" s="44">
        <v>0</v>
      </c>
      <c r="AS492" s="44">
        <v>0</v>
      </c>
      <c r="AT492" s="44">
        <v>0</v>
      </c>
      <c r="AU492" s="44">
        <v>0</v>
      </c>
      <c r="AV492" s="44">
        <v>0</v>
      </c>
      <c r="AW492" s="44">
        <v>0</v>
      </c>
      <c r="AX492" s="44">
        <v>0</v>
      </c>
      <c r="AY492" s="44">
        <v>142.14691058139533</v>
      </c>
      <c r="AZ492" s="44">
        <v>0</v>
      </c>
      <c r="BA492" s="44">
        <v>0</v>
      </c>
      <c r="BB492" s="44">
        <v>0</v>
      </c>
      <c r="BC492" s="44">
        <v>142.14691058139533</v>
      </c>
      <c r="BD492" s="44">
        <v>142.14691058139533</v>
      </c>
      <c r="BE492" s="44">
        <v>0</v>
      </c>
      <c r="BF492" s="44">
        <v>0</v>
      </c>
      <c r="BG492" s="44">
        <v>0</v>
      </c>
      <c r="BH492" s="44">
        <v>142.14691058139533</v>
      </c>
      <c r="BI492" s="44">
        <v>94.454972052710502</v>
      </c>
      <c r="BJ492" s="44">
        <v>0</v>
      </c>
      <c r="BK492" s="44">
        <v>0</v>
      </c>
      <c r="BL492" s="44">
        <v>0</v>
      </c>
      <c r="BM492" s="44">
        <v>94.454972052710502</v>
      </c>
      <c r="BN492" s="44">
        <v>3.2020564235752249</v>
      </c>
      <c r="BO492" s="44">
        <v>38.660006653863533</v>
      </c>
      <c r="BP492" s="44">
        <v>0</v>
      </c>
      <c r="BQ492" s="44">
        <v>0</v>
      </c>
      <c r="BR492" s="44">
        <v>0</v>
      </c>
      <c r="BS492" s="44">
        <v>38.660006653863533</v>
      </c>
      <c r="BT492" s="64">
        <v>2019</v>
      </c>
      <c r="BU492" s="44">
        <v>0</v>
      </c>
      <c r="BV492" s="44">
        <v>0</v>
      </c>
      <c r="BW492" s="44">
        <v>0</v>
      </c>
      <c r="BX492" s="44">
        <v>302.45015000000001</v>
      </c>
      <c r="BY492" s="44">
        <v>0</v>
      </c>
      <c r="BZ492" s="44">
        <v>0</v>
      </c>
      <c r="CA492" s="44">
        <v>0</v>
      </c>
      <c r="CB492" s="44">
        <v>0</v>
      </c>
      <c r="CC492" s="44">
        <v>0</v>
      </c>
      <c r="CD492" s="44">
        <v>0</v>
      </c>
      <c r="CE492" s="44">
        <v>0</v>
      </c>
      <c r="CF492" s="44">
        <v>0</v>
      </c>
      <c r="CG492" s="44">
        <v>0</v>
      </c>
      <c r="CH492" s="44">
        <v>142.14691058139533</v>
      </c>
      <c r="CI492" s="44">
        <v>0</v>
      </c>
      <c r="CJ492" s="44">
        <v>0</v>
      </c>
      <c r="CK492" s="44">
        <v>0</v>
      </c>
      <c r="CL492" s="44">
        <v>0</v>
      </c>
      <c r="CM492" s="44">
        <v>0</v>
      </c>
      <c r="CN492" s="44">
        <v>0</v>
      </c>
      <c r="CO492" s="44">
        <v>0</v>
      </c>
      <c r="CP492" s="44">
        <v>0</v>
      </c>
      <c r="CQ492" s="44">
        <v>0</v>
      </c>
      <c r="CR492" s="44">
        <v>0</v>
      </c>
      <c r="CS492" s="44">
        <v>0</v>
      </c>
      <c r="CT492" s="44">
        <v>0</v>
      </c>
      <c r="CU492" s="44">
        <v>0</v>
      </c>
      <c r="CV492" s="44">
        <v>0</v>
      </c>
      <c r="CW492" s="44">
        <v>0</v>
      </c>
      <c r="CX492" s="44">
        <v>0</v>
      </c>
      <c r="CY492" s="44">
        <v>0</v>
      </c>
      <c r="CZ492" s="44">
        <v>0</v>
      </c>
      <c r="DA492" s="44">
        <v>0</v>
      </c>
      <c r="DB492" s="44">
        <v>0</v>
      </c>
      <c r="DC492" s="44">
        <v>0</v>
      </c>
      <c r="DD492" s="44">
        <v>0</v>
      </c>
      <c r="DE492" s="44">
        <v>0</v>
      </c>
      <c r="DF492" s="44">
        <v>0</v>
      </c>
      <c r="DG492" s="44">
        <v>0</v>
      </c>
      <c r="DH492" s="44">
        <v>0</v>
      </c>
      <c r="DI492" s="44">
        <v>0</v>
      </c>
      <c r="DJ492" s="44">
        <v>0</v>
      </c>
      <c r="DK492" s="44">
        <v>0</v>
      </c>
      <c r="DL492" s="44">
        <v>0</v>
      </c>
      <c r="DM492" s="44">
        <v>0</v>
      </c>
      <c r="DN492" s="44">
        <v>0</v>
      </c>
      <c r="DO492" s="44">
        <v>0</v>
      </c>
      <c r="DP492" s="44">
        <v>0</v>
      </c>
      <c r="DQ492" s="44">
        <v>0</v>
      </c>
      <c r="DR492" s="44">
        <v>0</v>
      </c>
      <c r="DS492" s="44">
        <v>0</v>
      </c>
      <c r="DT492" s="44">
        <v>0</v>
      </c>
      <c r="DU492" s="44">
        <v>0</v>
      </c>
      <c r="DV492" s="44">
        <v>38.660006653863533</v>
      </c>
      <c r="DW492" s="44">
        <v>0</v>
      </c>
      <c r="DX492" s="44">
        <v>0</v>
      </c>
      <c r="DY492" s="44">
        <v>0</v>
      </c>
      <c r="DZ492" s="44">
        <v>0</v>
      </c>
      <c r="EA492" s="44">
        <v>0</v>
      </c>
      <c r="EB492" s="44">
        <v>0</v>
      </c>
    </row>
    <row r="493" spans="2:132" x14ac:dyDescent="0.25">
      <c r="B493" s="41" t="s">
        <v>582</v>
      </c>
      <c r="C493" s="47" t="s">
        <v>101</v>
      </c>
      <c r="D493" s="46">
        <v>5</v>
      </c>
      <c r="E493" s="86" t="s">
        <v>52</v>
      </c>
      <c r="F493" s="43">
        <v>3157.88</v>
      </c>
      <c r="G493" s="43">
        <v>627.78431395348844</v>
      </c>
      <c r="H493" s="44">
        <v>627.78431395348844</v>
      </c>
      <c r="I493" s="44">
        <v>417.15538935791562</v>
      </c>
      <c r="J493" s="44">
        <v>417.15538935791562</v>
      </c>
      <c r="K493" s="44">
        <v>646.61784337209315</v>
      </c>
      <c r="L493" s="44">
        <v>646.61784337209315</v>
      </c>
      <c r="M493" s="44">
        <v>296.84072000000003</v>
      </c>
      <c r="N493" s="44">
        <v>2153.67416</v>
      </c>
      <c r="O493" s="44">
        <v>347.36680000000001</v>
      </c>
      <c r="P493" s="44">
        <v>116.39121180697676</v>
      </c>
      <c r="Q493" s="44">
        <v>116.39121180697676</v>
      </c>
      <c r="R493" s="44">
        <v>77.34060918695755</v>
      </c>
      <c r="S493" s="44">
        <v>77.34060918695755</v>
      </c>
      <c r="T493" s="44">
        <v>362.10599228837219</v>
      </c>
      <c r="U493" s="44">
        <v>362.10599228837219</v>
      </c>
      <c r="V493" s="44">
        <v>240.61522858164577</v>
      </c>
      <c r="W493" s="44">
        <v>240.61522858164577</v>
      </c>
      <c r="X493" s="44">
        <v>142.25592554186051</v>
      </c>
      <c r="Y493" s="44">
        <v>142.25592554186051</v>
      </c>
      <c r="Z493" s="44">
        <v>94.527411228503695</v>
      </c>
      <c r="AA493" s="44">
        <v>94.527411228503695</v>
      </c>
      <c r="AB493" s="44">
        <v>3.8380964815319585</v>
      </c>
      <c r="AC493" s="44">
        <v>8.9506976457610765</v>
      </c>
      <c r="AD493" s="44">
        <v>3.6747732269986826</v>
      </c>
      <c r="AE493" s="44">
        <v>31.655172838472474</v>
      </c>
      <c r="AF493" s="44">
        <v>98.482759941914381</v>
      </c>
      <c r="AG493" s="44">
        <v>38.689655691466363</v>
      </c>
      <c r="AH493" s="44">
        <v>175.86207132484708</v>
      </c>
      <c r="AJ493" s="63" t="s">
        <v>63</v>
      </c>
      <c r="AK493" s="44">
        <v>0</v>
      </c>
      <c r="AL493" s="44">
        <v>0</v>
      </c>
      <c r="AM493" s="44">
        <v>347.36680000000001</v>
      </c>
      <c r="AN493" s="44">
        <v>347.36680000000001</v>
      </c>
      <c r="AO493" s="44">
        <v>0</v>
      </c>
      <c r="AP493" s="44">
        <v>0</v>
      </c>
      <c r="AQ493" s="44">
        <v>0</v>
      </c>
      <c r="AR493" s="44">
        <v>0</v>
      </c>
      <c r="AS493" s="44">
        <v>0</v>
      </c>
      <c r="AT493" s="44">
        <v>0</v>
      </c>
      <c r="AU493" s="44">
        <v>0</v>
      </c>
      <c r="AV493" s="44">
        <v>0</v>
      </c>
      <c r="AW493" s="44">
        <v>0</v>
      </c>
      <c r="AX493" s="44">
        <v>0</v>
      </c>
      <c r="AY493" s="44">
        <v>142.25592554186051</v>
      </c>
      <c r="AZ493" s="44">
        <v>0</v>
      </c>
      <c r="BA493" s="44">
        <v>0</v>
      </c>
      <c r="BB493" s="44">
        <v>0</v>
      </c>
      <c r="BC493" s="44">
        <v>142.25592554186051</v>
      </c>
      <c r="BD493" s="44">
        <v>142.25592554186051</v>
      </c>
      <c r="BE493" s="44">
        <v>0</v>
      </c>
      <c r="BF493" s="44">
        <v>0</v>
      </c>
      <c r="BG493" s="44">
        <v>0</v>
      </c>
      <c r="BH493" s="44">
        <v>142.25592554186051</v>
      </c>
      <c r="BI493" s="44">
        <v>94.527411228503695</v>
      </c>
      <c r="BJ493" s="44">
        <v>0</v>
      </c>
      <c r="BK493" s="44">
        <v>0</v>
      </c>
      <c r="BL493" s="44">
        <v>0</v>
      </c>
      <c r="BM493" s="44">
        <v>94.527411228503695</v>
      </c>
      <c r="BN493" s="44">
        <v>3.6747732269986826</v>
      </c>
      <c r="BO493" s="44">
        <v>38.689655691466363</v>
      </c>
      <c r="BP493" s="44">
        <v>0</v>
      </c>
      <c r="BQ493" s="44">
        <v>0</v>
      </c>
      <c r="BR493" s="44">
        <v>0</v>
      </c>
      <c r="BS493" s="44">
        <v>38.689655691466363</v>
      </c>
      <c r="BT493" s="64">
        <v>2019</v>
      </c>
      <c r="BU493" s="44">
        <v>0</v>
      </c>
      <c r="BV493" s="44">
        <v>0</v>
      </c>
      <c r="BW493" s="44">
        <v>0</v>
      </c>
      <c r="BX493" s="44">
        <v>347.36680000000001</v>
      </c>
      <c r="BY493" s="44">
        <v>0</v>
      </c>
      <c r="BZ493" s="44">
        <v>0</v>
      </c>
      <c r="CA493" s="44">
        <v>0</v>
      </c>
      <c r="CB493" s="44">
        <v>0</v>
      </c>
      <c r="CC493" s="44">
        <v>0</v>
      </c>
      <c r="CD493" s="44">
        <v>0</v>
      </c>
      <c r="CE493" s="44">
        <v>0</v>
      </c>
      <c r="CF493" s="44">
        <v>0</v>
      </c>
      <c r="CG493" s="44">
        <v>0</v>
      </c>
      <c r="CH493" s="44">
        <v>142.25592554186051</v>
      </c>
      <c r="CI493" s="44">
        <v>0</v>
      </c>
      <c r="CJ493" s="44">
        <v>0</v>
      </c>
      <c r="CK493" s="44">
        <v>0</v>
      </c>
      <c r="CL493" s="44">
        <v>0</v>
      </c>
      <c r="CM493" s="44">
        <v>0</v>
      </c>
      <c r="CN493" s="44">
        <v>0</v>
      </c>
      <c r="CO493" s="44">
        <v>0</v>
      </c>
      <c r="CP493" s="44">
        <v>0</v>
      </c>
      <c r="CQ493" s="44">
        <v>0</v>
      </c>
      <c r="CR493" s="44">
        <v>0</v>
      </c>
      <c r="CS493" s="44">
        <v>0</v>
      </c>
      <c r="CT493" s="44">
        <v>0</v>
      </c>
      <c r="CU493" s="44">
        <v>0</v>
      </c>
      <c r="CV493" s="44">
        <v>0</v>
      </c>
      <c r="CW493" s="44">
        <v>0</v>
      </c>
      <c r="CX493" s="44">
        <v>0</v>
      </c>
      <c r="CY493" s="44">
        <v>0</v>
      </c>
      <c r="CZ493" s="44">
        <v>0</v>
      </c>
      <c r="DA493" s="44">
        <v>0</v>
      </c>
      <c r="DB493" s="44">
        <v>0</v>
      </c>
      <c r="DC493" s="44">
        <v>0</v>
      </c>
      <c r="DD493" s="44">
        <v>0</v>
      </c>
      <c r="DE493" s="44">
        <v>0</v>
      </c>
      <c r="DF493" s="44">
        <v>0</v>
      </c>
      <c r="DG493" s="44">
        <v>0</v>
      </c>
      <c r="DH493" s="44">
        <v>0</v>
      </c>
      <c r="DI493" s="44">
        <v>0</v>
      </c>
      <c r="DJ493" s="44">
        <v>0</v>
      </c>
      <c r="DK493" s="44">
        <v>0</v>
      </c>
      <c r="DL493" s="44">
        <v>0</v>
      </c>
      <c r="DM493" s="44">
        <v>0</v>
      </c>
      <c r="DN493" s="44">
        <v>0</v>
      </c>
      <c r="DO493" s="44">
        <v>0</v>
      </c>
      <c r="DP493" s="44">
        <v>0</v>
      </c>
      <c r="DQ493" s="44">
        <v>0</v>
      </c>
      <c r="DR493" s="44">
        <v>0</v>
      </c>
      <c r="DS493" s="44">
        <v>0</v>
      </c>
      <c r="DT493" s="44">
        <v>0</v>
      </c>
      <c r="DU493" s="44">
        <v>0</v>
      </c>
      <c r="DV493" s="44">
        <v>38.689655691466363</v>
      </c>
      <c r="DW493" s="44">
        <v>0</v>
      </c>
      <c r="DX493" s="44">
        <v>0</v>
      </c>
      <c r="DY493" s="44">
        <v>0</v>
      </c>
      <c r="DZ493" s="44">
        <v>0</v>
      </c>
      <c r="EA493" s="44">
        <v>0</v>
      </c>
      <c r="EB493" s="44">
        <v>0</v>
      </c>
    </row>
    <row r="494" spans="2:132" x14ac:dyDescent="0.25">
      <c r="B494" s="41" t="s">
        <v>583</v>
      </c>
      <c r="C494" s="47" t="s">
        <v>101</v>
      </c>
      <c r="D494" s="46">
        <v>5</v>
      </c>
      <c r="E494" s="86" t="s">
        <v>52</v>
      </c>
      <c r="F494" s="43">
        <v>2550.5</v>
      </c>
      <c r="G494" s="43">
        <v>302.31009302325589</v>
      </c>
      <c r="H494" s="44">
        <v>302.31009302325589</v>
      </c>
      <c r="I494" s="44">
        <v>200.88154762542746</v>
      </c>
      <c r="J494" s="44">
        <v>200.88154762542746</v>
      </c>
      <c r="K494" s="44">
        <v>335.56420325581405</v>
      </c>
      <c r="L494" s="44">
        <v>335.56420325581405</v>
      </c>
      <c r="M494" s="44">
        <v>249.94900000000001</v>
      </c>
      <c r="N494" s="44">
        <v>1805.7539999999999</v>
      </c>
      <c r="O494" s="44">
        <v>288.20650000000001</v>
      </c>
      <c r="P494" s="44">
        <v>60.401556586046524</v>
      </c>
      <c r="Q494" s="44">
        <v>60.401556586046524</v>
      </c>
      <c r="R494" s="44">
        <v>40.136133215560406</v>
      </c>
      <c r="S494" s="44">
        <v>40.136133215560406</v>
      </c>
      <c r="T494" s="44">
        <v>187.91595382325588</v>
      </c>
      <c r="U494" s="44">
        <v>187.91595382325588</v>
      </c>
      <c r="V494" s="44">
        <v>124.86797000396572</v>
      </c>
      <c r="W494" s="44">
        <v>124.86797000396572</v>
      </c>
      <c r="X494" s="44">
        <v>73.824124716279087</v>
      </c>
      <c r="Y494" s="44">
        <v>73.824124716279087</v>
      </c>
      <c r="Z494" s="44">
        <v>49.055273930129388</v>
      </c>
      <c r="AA494" s="44">
        <v>49.055273930129388</v>
      </c>
      <c r="AB494" s="44">
        <v>6.227530655671063</v>
      </c>
      <c r="AC494" s="44">
        <v>14.461306610034987</v>
      </c>
      <c r="AD494" s="44">
        <v>5.8751379191256676</v>
      </c>
      <c r="AE494" s="44">
        <v>16.42754365866536</v>
      </c>
      <c r="AF494" s="44">
        <v>51.107913604736687</v>
      </c>
      <c r="AG494" s="44">
        <v>20.078108916146554</v>
      </c>
      <c r="AH494" s="44">
        <v>91.264131437029803</v>
      </c>
      <c r="AJ494" s="63" t="s">
        <v>63</v>
      </c>
      <c r="AK494" s="44">
        <v>0</v>
      </c>
      <c r="AL494" s="44">
        <v>0</v>
      </c>
      <c r="AM494" s="44">
        <v>288.20650000000001</v>
      </c>
      <c r="AN494" s="44">
        <v>288.20650000000001</v>
      </c>
      <c r="AO494" s="44">
        <v>0</v>
      </c>
      <c r="AP494" s="44">
        <v>0</v>
      </c>
      <c r="AQ494" s="44">
        <v>0</v>
      </c>
      <c r="AR494" s="44">
        <v>0</v>
      </c>
      <c r="AS494" s="44">
        <v>0</v>
      </c>
      <c r="AT494" s="44">
        <v>0</v>
      </c>
      <c r="AU494" s="44">
        <v>0</v>
      </c>
      <c r="AV494" s="44">
        <v>0</v>
      </c>
      <c r="AW494" s="44">
        <v>0</v>
      </c>
      <c r="AX494" s="44">
        <v>0</v>
      </c>
      <c r="AY494" s="44">
        <v>73.824124716279087</v>
      </c>
      <c r="AZ494" s="44">
        <v>0</v>
      </c>
      <c r="BA494" s="44">
        <v>0</v>
      </c>
      <c r="BB494" s="44">
        <v>0</v>
      </c>
      <c r="BC494" s="44">
        <v>73.824124716279087</v>
      </c>
      <c r="BD494" s="44">
        <v>73.824124716279087</v>
      </c>
      <c r="BE494" s="44">
        <v>0</v>
      </c>
      <c r="BF494" s="44">
        <v>0</v>
      </c>
      <c r="BG494" s="44">
        <v>0</v>
      </c>
      <c r="BH494" s="44">
        <v>73.824124716279087</v>
      </c>
      <c r="BI494" s="44">
        <v>49.055273930129388</v>
      </c>
      <c r="BJ494" s="44">
        <v>0</v>
      </c>
      <c r="BK494" s="44">
        <v>0</v>
      </c>
      <c r="BL494" s="44">
        <v>0</v>
      </c>
      <c r="BM494" s="44">
        <v>49.055273930129388</v>
      </c>
      <c r="BN494" s="44">
        <v>5.8751379191256676</v>
      </c>
      <c r="BO494" s="44">
        <v>20.078108916146554</v>
      </c>
      <c r="BP494" s="44">
        <v>0</v>
      </c>
      <c r="BQ494" s="44">
        <v>0</v>
      </c>
      <c r="BR494" s="44">
        <v>0</v>
      </c>
      <c r="BS494" s="44">
        <v>20.078108916146554</v>
      </c>
      <c r="BT494" s="64">
        <v>2019</v>
      </c>
      <c r="BU494" s="44">
        <v>0</v>
      </c>
      <c r="BV494" s="44">
        <v>0</v>
      </c>
      <c r="BW494" s="44">
        <v>0</v>
      </c>
      <c r="BX494" s="44">
        <v>288.20650000000001</v>
      </c>
      <c r="BY494" s="44">
        <v>0</v>
      </c>
      <c r="BZ494" s="44">
        <v>0</v>
      </c>
      <c r="CA494" s="44">
        <v>0</v>
      </c>
      <c r="CB494" s="44">
        <v>0</v>
      </c>
      <c r="CC494" s="44">
        <v>0</v>
      </c>
      <c r="CD494" s="44">
        <v>0</v>
      </c>
      <c r="CE494" s="44">
        <v>0</v>
      </c>
      <c r="CF494" s="44">
        <v>0</v>
      </c>
      <c r="CG494" s="44">
        <v>0</v>
      </c>
      <c r="CH494" s="44">
        <v>73.824124716279087</v>
      </c>
      <c r="CI494" s="44">
        <v>0</v>
      </c>
      <c r="CJ494" s="44">
        <v>0</v>
      </c>
      <c r="CK494" s="44">
        <v>0</v>
      </c>
      <c r="CL494" s="44">
        <v>0</v>
      </c>
      <c r="CM494" s="44">
        <v>0</v>
      </c>
      <c r="CN494" s="44">
        <v>0</v>
      </c>
      <c r="CO494" s="44">
        <v>0</v>
      </c>
      <c r="CP494" s="44">
        <v>0</v>
      </c>
      <c r="CQ494" s="44">
        <v>0</v>
      </c>
      <c r="CR494" s="44">
        <v>0</v>
      </c>
      <c r="CS494" s="44">
        <v>0</v>
      </c>
      <c r="CT494" s="44">
        <v>0</v>
      </c>
      <c r="CU494" s="44">
        <v>0</v>
      </c>
      <c r="CV494" s="44">
        <v>0</v>
      </c>
      <c r="CW494" s="44">
        <v>0</v>
      </c>
      <c r="CX494" s="44">
        <v>0</v>
      </c>
      <c r="CY494" s="44">
        <v>0</v>
      </c>
      <c r="CZ494" s="44">
        <v>0</v>
      </c>
      <c r="DA494" s="44">
        <v>0</v>
      </c>
      <c r="DB494" s="44">
        <v>0</v>
      </c>
      <c r="DC494" s="44">
        <v>0</v>
      </c>
      <c r="DD494" s="44">
        <v>0</v>
      </c>
      <c r="DE494" s="44">
        <v>0</v>
      </c>
      <c r="DF494" s="44">
        <v>0</v>
      </c>
      <c r="DG494" s="44">
        <v>0</v>
      </c>
      <c r="DH494" s="44">
        <v>0</v>
      </c>
      <c r="DI494" s="44">
        <v>0</v>
      </c>
      <c r="DJ494" s="44">
        <v>0</v>
      </c>
      <c r="DK494" s="44">
        <v>0</v>
      </c>
      <c r="DL494" s="44">
        <v>0</v>
      </c>
      <c r="DM494" s="44">
        <v>0</v>
      </c>
      <c r="DN494" s="44">
        <v>0</v>
      </c>
      <c r="DO494" s="44">
        <v>0</v>
      </c>
      <c r="DP494" s="44">
        <v>0</v>
      </c>
      <c r="DQ494" s="44">
        <v>0</v>
      </c>
      <c r="DR494" s="44">
        <v>0</v>
      </c>
      <c r="DS494" s="44">
        <v>0</v>
      </c>
      <c r="DT494" s="44">
        <v>0</v>
      </c>
      <c r="DU494" s="44">
        <v>0</v>
      </c>
      <c r="DV494" s="44">
        <v>20.078108916146554</v>
      </c>
      <c r="DW494" s="44">
        <v>0</v>
      </c>
      <c r="DX494" s="44">
        <v>0</v>
      </c>
      <c r="DY494" s="44">
        <v>0</v>
      </c>
      <c r="DZ494" s="44">
        <v>0</v>
      </c>
      <c r="EA494" s="44">
        <v>0</v>
      </c>
      <c r="EB494" s="44">
        <v>0</v>
      </c>
    </row>
    <row r="495" spans="2:132" x14ac:dyDescent="0.25">
      <c r="B495" s="41" t="s">
        <v>584</v>
      </c>
      <c r="C495" s="47" t="s">
        <v>101</v>
      </c>
      <c r="D495" s="46">
        <v>5</v>
      </c>
      <c r="E495" s="86" t="s">
        <v>52</v>
      </c>
      <c r="F495" s="43">
        <v>2592.92</v>
      </c>
      <c r="G495" s="43">
        <v>538.34352325581392</v>
      </c>
      <c r="H495" s="44">
        <v>538.34352325581392</v>
      </c>
      <c r="I495" s="44">
        <v>357.72302216001117</v>
      </c>
      <c r="J495" s="44">
        <v>357.72302216001117</v>
      </c>
      <c r="K495" s="44">
        <v>554.49382895348833</v>
      </c>
      <c r="L495" s="44">
        <v>554.49382895348833</v>
      </c>
      <c r="M495" s="44">
        <v>254.10616000000002</v>
      </c>
      <c r="N495" s="44">
        <v>1835.78736</v>
      </c>
      <c r="O495" s="44">
        <v>292.99996000000004</v>
      </c>
      <c r="P495" s="44">
        <v>110.89876579069767</v>
      </c>
      <c r="Q495" s="44">
        <v>110.89876579069767</v>
      </c>
      <c r="R495" s="44">
        <v>73.690942564962299</v>
      </c>
      <c r="S495" s="44">
        <v>73.690942564962299</v>
      </c>
      <c r="T495" s="44">
        <v>332.696297372093</v>
      </c>
      <c r="U495" s="44">
        <v>332.696297372093</v>
      </c>
      <c r="V495" s="44">
        <v>221.07282769488691</v>
      </c>
      <c r="W495" s="44">
        <v>221.07282769488691</v>
      </c>
      <c r="X495" s="44">
        <v>138.62345723837208</v>
      </c>
      <c r="Y495" s="44">
        <v>138.62345723837208</v>
      </c>
      <c r="Z495" s="44">
        <v>92.113678206202877</v>
      </c>
      <c r="AA495" s="44">
        <v>92.113678206202877</v>
      </c>
      <c r="AB495" s="44">
        <v>3.4482685545240863</v>
      </c>
      <c r="AC495" s="44">
        <v>8.3039936619151451</v>
      </c>
      <c r="AD495" s="44">
        <v>3.1808518094793614</v>
      </c>
      <c r="AE495" s="44">
        <v>30.161380263826622</v>
      </c>
      <c r="AF495" s="44">
        <v>90.484140791479874</v>
      </c>
      <c r="AG495" s="44">
        <v>37.70172532978328</v>
      </c>
      <c r="AH495" s="44">
        <v>150.80690131913312</v>
      </c>
      <c r="AJ495" s="63" t="s">
        <v>63</v>
      </c>
      <c r="AK495" s="44">
        <v>0</v>
      </c>
      <c r="AL495" s="44">
        <v>0</v>
      </c>
      <c r="AM495" s="44">
        <v>292.99996000000004</v>
      </c>
      <c r="AN495" s="44">
        <v>292.99996000000004</v>
      </c>
      <c r="AO495" s="44">
        <v>0</v>
      </c>
      <c r="AP495" s="44">
        <v>0</v>
      </c>
      <c r="AQ495" s="44">
        <v>0</v>
      </c>
      <c r="AR495" s="44">
        <v>0</v>
      </c>
      <c r="AS495" s="44">
        <v>0</v>
      </c>
      <c r="AT495" s="44">
        <v>0</v>
      </c>
      <c r="AU495" s="44">
        <v>0</v>
      </c>
      <c r="AV495" s="44">
        <v>0</v>
      </c>
      <c r="AW495" s="44">
        <v>0</v>
      </c>
      <c r="AX495" s="44">
        <v>0</v>
      </c>
      <c r="AY495" s="44">
        <v>138.62345723837208</v>
      </c>
      <c r="AZ495" s="44">
        <v>0</v>
      </c>
      <c r="BA495" s="44">
        <v>0</v>
      </c>
      <c r="BB495" s="44">
        <v>0</v>
      </c>
      <c r="BC495" s="44">
        <v>138.62345723837208</v>
      </c>
      <c r="BD495" s="44">
        <v>138.62345723837208</v>
      </c>
      <c r="BE495" s="44">
        <v>0</v>
      </c>
      <c r="BF495" s="44">
        <v>0</v>
      </c>
      <c r="BG495" s="44">
        <v>0</v>
      </c>
      <c r="BH495" s="44">
        <v>138.62345723837208</v>
      </c>
      <c r="BI495" s="44">
        <v>92.113678206202877</v>
      </c>
      <c r="BJ495" s="44">
        <v>0</v>
      </c>
      <c r="BK495" s="44">
        <v>0</v>
      </c>
      <c r="BL495" s="44">
        <v>0</v>
      </c>
      <c r="BM495" s="44">
        <v>92.113678206202877</v>
      </c>
      <c r="BN495" s="44">
        <v>3.1808518094793614</v>
      </c>
      <c r="BO495" s="44">
        <v>37.70172532978328</v>
      </c>
      <c r="BP495" s="44">
        <v>0</v>
      </c>
      <c r="BQ495" s="44">
        <v>0</v>
      </c>
      <c r="BR495" s="44">
        <v>0</v>
      </c>
      <c r="BS495" s="44">
        <v>37.70172532978328</v>
      </c>
      <c r="BT495" s="64">
        <v>2019</v>
      </c>
      <c r="BU495" s="44">
        <v>0</v>
      </c>
      <c r="BV495" s="44">
        <v>0</v>
      </c>
      <c r="BW495" s="44">
        <v>0</v>
      </c>
      <c r="BX495" s="44">
        <v>292.99996000000004</v>
      </c>
      <c r="BY495" s="44">
        <v>0</v>
      </c>
      <c r="BZ495" s="44">
        <v>0</v>
      </c>
      <c r="CA495" s="44">
        <v>0</v>
      </c>
      <c r="CB495" s="44">
        <v>0</v>
      </c>
      <c r="CC495" s="44">
        <v>0</v>
      </c>
      <c r="CD495" s="44">
        <v>0</v>
      </c>
      <c r="CE495" s="44">
        <v>0</v>
      </c>
      <c r="CF495" s="44">
        <v>0</v>
      </c>
      <c r="CG495" s="44">
        <v>0</v>
      </c>
      <c r="CH495" s="44">
        <v>138.62345723837208</v>
      </c>
      <c r="CI495" s="44">
        <v>0</v>
      </c>
      <c r="CJ495" s="44">
        <v>0</v>
      </c>
      <c r="CK495" s="44">
        <v>0</v>
      </c>
      <c r="CL495" s="44">
        <v>0</v>
      </c>
      <c r="CM495" s="44">
        <v>0</v>
      </c>
      <c r="CN495" s="44">
        <v>0</v>
      </c>
      <c r="CO495" s="44">
        <v>0</v>
      </c>
      <c r="CP495" s="44">
        <v>0</v>
      </c>
      <c r="CQ495" s="44">
        <v>0</v>
      </c>
      <c r="CR495" s="44">
        <v>0</v>
      </c>
      <c r="CS495" s="44">
        <v>0</v>
      </c>
      <c r="CT495" s="44">
        <v>0</v>
      </c>
      <c r="CU495" s="44">
        <v>0</v>
      </c>
      <c r="CV495" s="44">
        <v>0</v>
      </c>
      <c r="CW495" s="44">
        <v>0</v>
      </c>
      <c r="CX495" s="44">
        <v>0</v>
      </c>
      <c r="CY495" s="44">
        <v>0</v>
      </c>
      <c r="CZ495" s="44">
        <v>0</v>
      </c>
      <c r="DA495" s="44">
        <v>0</v>
      </c>
      <c r="DB495" s="44">
        <v>0</v>
      </c>
      <c r="DC495" s="44">
        <v>0</v>
      </c>
      <c r="DD495" s="44">
        <v>0</v>
      </c>
      <c r="DE495" s="44">
        <v>0</v>
      </c>
      <c r="DF495" s="44">
        <v>0</v>
      </c>
      <c r="DG495" s="44">
        <v>0</v>
      </c>
      <c r="DH495" s="44">
        <v>0</v>
      </c>
      <c r="DI495" s="44">
        <v>0</v>
      </c>
      <c r="DJ495" s="44">
        <v>0</v>
      </c>
      <c r="DK495" s="44">
        <v>0</v>
      </c>
      <c r="DL495" s="44">
        <v>0</v>
      </c>
      <c r="DM495" s="44">
        <v>0</v>
      </c>
      <c r="DN495" s="44">
        <v>0</v>
      </c>
      <c r="DO495" s="44">
        <v>0</v>
      </c>
      <c r="DP495" s="44">
        <v>0</v>
      </c>
      <c r="DQ495" s="44">
        <v>0</v>
      </c>
      <c r="DR495" s="44">
        <v>0</v>
      </c>
      <c r="DS495" s="44">
        <v>0</v>
      </c>
      <c r="DT495" s="44">
        <v>0</v>
      </c>
      <c r="DU495" s="44">
        <v>0</v>
      </c>
      <c r="DV495" s="44">
        <v>37.70172532978328</v>
      </c>
      <c r="DW495" s="44">
        <v>0</v>
      </c>
      <c r="DX495" s="44">
        <v>0</v>
      </c>
      <c r="DY495" s="44">
        <v>0</v>
      </c>
      <c r="DZ495" s="44">
        <v>0</v>
      </c>
      <c r="EA495" s="44">
        <v>0</v>
      </c>
      <c r="EB495" s="44">
        <v>0</v>
      </c>
    </row>
    <row r="496" spans="2:132" x14ac:dyDescent="0.25">
      <c r="B496" s="41" t="s">
        <v>585</v>
      </c>
      <c r="C496" s="47" t="s">
        <v>101</v>
      </c>
      <c r="D496" s="46">
        <v>5</v>
      </c>
      <c r="E496" s="86" t="s">
        <v>52</v>
      </c>
      <c r="F496" s="43">
        <v>2504.98</v>
      </c>
      <c r="G496" s="43">
        <v>517.0628023255814</v>
      </c>
      <c r="H496" s="44">
        <v>517.0628023255814</v>
      </c>
      <c r="I496" s="44">
        <v>343.5822301265772</v>
      </c>
      <c r="J496" s="44">
        <v>343.5822301265772</v>
      </c>
      <c r="K496" s="44">
        <v>532.57468639534886</v>
      </c>
      <c r="L496" s="44">
        <v>532.57468639534886</v>
      </c>
      <c r="M496" s="44">
        <v>245.48804000000001</v>
      </c>
      <c r="N496" s="44">
        <v>1773.52584</v>
      </c>
      <c r="O496" s="44">
        <v>283.06273999999996</v>
      </c>
      <c r="P496" s="44">
        <v>106.51493727906978</v>
      </c>
      <c r="Q496" s="44">
        <v>106.51493727906978</v>
      </c>
      <c r="R496" s="44">
        <v>70.777939406074921</v>
      </c>
      <c r="S496" s="44">
        <v>70.777939406074921</v>
      </c>
      <c r="T496" s="44">
        <v>319.54481183720929</v>
      </c>
      <c r="U496" s="44">
        <v>319.54481183720929</v>
      </c>
      <c r="V496" s="44">
        <v>212.33381821822471</v>
      </c>
      <c r="W496" s="44">
        <v>212.33381821822471</v>
      </c>
      <c r="X496" s="44">
        <v>133.14367159883722</v>
      </c>
      <c r="Y496" s="44">
        <v>133.14367159883722</v>
      </c>
      <c r="Z496" s="44">
        <v>88.47242425759363</v>
      </c>
      <c r="AA496" s="44">
        <v>88.47242425759363</v>
      </c>
      <c r="AB496" s="44">
        <v>3.4684259256483752</v>
      </c>
      <c r="AC496" s="44">
        <v>8.3525359025818027</v>
      </c>
      <c r="AD496" s="44">
        <v>3.1994459559042157</v>
      </c>
      <c r="AE496" s="44">
        <v>28.969100820427222</v>
      </c>
      <c r="AF496" s="44">
        <v>86.907302461281645</v>
      </c>
      <c r="AG496" s="44">
        <v>36.211376025534022</v>
      </c>
      <c r="AH496" s="44">
        <v>144.84550410213609</v>
      </c>
      <c r="AJ496" s="63" t="s">
        <v>63</v>
      </c>
      <c r="AK496" s="44">
        <v>0</v>
      </c>
      <c r="AL496" s="44">
        <v>0</v>
      </c>
      <c r="AM496" s="44">
        <v>283.06273999999996</v>
      </c>
      <c r="AN496" s="44">
        <v>283.06273999999996</v>
      </c>
      <c r="AO496" s="44">
        <v>0</v>
      </c>
      <c r="AP496" s="44">
        <v>0</v>
      </c>
      <c r="AQ496" s="44">
        <v>0</v>
      </c>
      <c r="AR496" s="44">
        <v>0</v>
      </c>
      <c r="AS496" s="44">
        <v>0</v>
      </c>
      <c r="AT496" s="44">
        <v>0</v>
      </c>
      <c r="AU496" s="44">
        <v>0</v>
      </c>
      <c r="AV496" s="44">
        <v>0</v>
      </c>
      <c r="AW496" s="44">
        <v>0</v>
      </c>
      <c r="AX496" s="44">
        <v>0</v>
      </c>
      <c r="AY496" s="44">
        <v>133.14367159883722</v>
      </c>
      <c r="AZ496" s="44">
        <v>0</v>
      </c>
      <c r="BA496" s="44">
        <v>0</v>
      </c>
      <c r="BB496" s="44">
        <v>0</v>
      </c>
      <c r="BC496" s="44">
        <v>133.14367159883722</v>
      </c>
      <c r="BD496" s="44">
        <v>133.14367159883722</v>
      </c>
      <c r="BE496" s="44">
        <v>0</v>
      </c>
      <c r="BF496" s="44">
        <v>0</v>
      </c>
      <c r="BG496" s="44">
        <v>0</v>
      </c>
      <c r="BH496" s="44">
        <v>133.14367159883722</v>
      </c>
      <c r="BI496" s="44">
        <v>88.47242425759363</v>
      </c>
      <c r="BJ496" s="44">
        <v>0</v>
      </c>
      <c r="BK496" s="44">
        <v>0</v>
      </c>
      <c r="BL496" s="44">
        <v>0</v>
      </c>
      <c r="BM496" s="44">
        <v>88.47242425759363</v>
      </c>
      <c r="BN496" s="44">
        <v>3.1994459559042157</v>
      </c>
      <c r="BO496" s="44">
        <v>36.211376025534022</v>
      </c>
      <c r="BP496" s="44">
        <v>0</v>
      </c>
      <c r="BQ496" s="44">
        <v>0</v>
      </c>
      <c r="BR496" s="44">
        <v>0</v>
      </c>
      <c r="BS496" s="44">
        <v>36.211376025534022</v>
      </c>
      <c r="BT496" s="64">
        <v>2019</v>
      </c>
      <c r="BU496" s="44">
        <v>0</v>
      </c>
      <c r="BV496" s="44">
        <v>0</v>
      </c>
      <c r="BW496" s="44">
        <v>0</v>
      </c>
      <c r="BX496" s="44">
        <v>283.06273999999996</v>
      </c>
      <c r="BY496" s="44">
        <v>0</v>
      </c>
      <c r="BZ496" s="44">
        <v>0</v>
      </c>
      <c r="CA496" s="44">
        <v>0</v>
      </c>
      <c r="CB496" s="44">
        <v>0</v>
      </c>
      <c r="CC496" s="44">
        <v>0</v>
      </c>
      <c r="CD496" s="44">
        <v>0</v>
      </c>
      <c r="CE496" s="44">
        <v>0</v>
      </c>
      <c r="CF496" s="44">
        <v>0</v>
      </c>
      <c r="CG496" s="44">
        <v>0</v>
      </c>
      <c r="CH496" s="44">
        <v>133.14367159883722</v>
      </c>
      <c r="CI496" s="44">
        <v>0</v>
      </c>
      <c r="CJ496" s="44">
        <v>0</v>
      </c>
      <c r="CK496" s="44">
        <v>0</v>
      </c>
      <c r="CL496" s="44">
        <v>0</v>
      </c>
      <c r="CM496" s="44">
        <v>0</v>
      </c>
      <c r="CN496" s="44">
        <v>0</v>
      </c>
      <c r="CO496" s="44">
        <v>0</v>
      </c>
      <c r="CP496" s="44">
        <v>0</v>
      </c>
      <c r="CQ496" s="44">
        <v>0</v>
      </c>
      <c r="CR496" s="44">
        <v>0</v>
      </c>
      <c r="CS496" s="44">
        <v>0</v>
      </c>
      <c r="CT496" s="44">
        <v>0</v>
      </c>
      <c r="CU496" s="44">
        <v>0</v>
      </c>
      <c r="CV496" s="44">
        <v>0</v>
      </c>
      <c r="CW496" s="44">
        <v>0</v>
      </c>
      <c r="CX496" s="44">
        <v>0</v>
      </c>
      <c r="CY496" s="44">
        <v>0</v>
      </c>
      <c r="CZ496" s="44">
        <v>0</v>
      </c>
      <c r="DA496" s="44">
        <v>0</v>
      </c>
      <c r="DB496" s="44">
        <v>0</v>
      </c>
      <c r="DC496" s="44">
        <v>0</v>
      </c>
      <c r="DD496" s="44">
        <v>0</v>
      </c>
      <c r="DE496" s="44">
        <v>0</v>
      </c>
      <c r="DF496" s="44">
        <v>0</v>
      </c>
      <c r="DG496" s="44">
        <v>0</v>
      </c>
      <c r="DH496" s="44">
        <v>0</v>
      </c>
      <c r="DI496" s="44">
        <v>0</v>
      </c>
      <c r="DJ496" s="44">
        <v>0</v>
      </c>
      <c r="DK496" s="44">
        <v>0</v>
      </c>
      <c r="DL496" s="44">
        <v>0</v>
      </c>
      <c r="DM496" s="44">
        <v>0</v>
      </c>
      <c r="DN496" s="44">
        <v>0</v>
      </c>
      <c r="DO496" s="44">
        <v>0</v>
      </c>
      <c r="DP496" s="44">
        <v>0</v>
      </c>
      <c r="DQ496" s="44">
        <v>0</v>
      </c>
      <c r="DR496" s="44">
        <v>0</v>
      </c>
      <c r="DS496" s="44">
        <v>0</v>
      </c>
      <c r="DT496" s="44">
        <v>0</v>
      </c>
      <c r="DU496" s="44">
        <v>0</v>
      </c>
      <c r="DV496" s="44">
        <v>36.211376025534022</v>
      </c>
      <c r="DW496" s="44">
        <v>0</v>
      </c>
      <c r="DX496" s="44">
        <v>0</v>
      </c>
      <c r="DY496" s="44">
        <v>0</v>
      </c>
      <c r="DZ496" s="44">
        <v>0</v>
      </c>
      <c r="EA496" s="44">
        <v>0</v>
      </c>
      <c r="EB496" s="44">
        <v>0</v>
      </c>
    </row>
    <row r="497" spans="2:132" x14ac:dyDescent="0.25">
      <c r="B497" s="41" t="s">
        <v>586</v>
      </c>
      <c r="C497" s="47" t="s">
        <v>101</v>
      </c>
      <c r="D497" s="46">
        <v>9</v>
      </c>
      <c r="E497" s="86" t="s">
        <v>52</v>
      </c>
      <c r="F497" s="43">
        <v>16117.6</v>
      </c>
      <c r="G497" s="43">
        <v>2172.4183139534885</v>
      </c>
      <c r="H497" s="44">
        <v>2172.4183139534885</v>
      </c>
      <c r="I497" s="44">
        <v>1443.5467523845707</v>
      </c>
      <c r="J497" s="44">
        <v>1443.5467523845707</v>
      </c>
      <c r="K497" s="44">
        <v>2411.3843284883724</v>
      </c>
      <c r="L497" s="44">
        <v>2411.3843284883724</v>
      </c>
      <c r="M497" s="44">
        <v>1095.9968000000001</v>
      </c>
      <c r="N497" s="44">
        <v>9880.0888000000014</v>
      </c>
      <c r="O497" s="44">
        <v>1482.8191999999999</v>
      </c>
      <c r="P497" s="44">
        <v>434.049179127907</v>
      </c>
      <c r="Q497" s="44">
        <v>434.049179127907</v>
      </c>
      <c r="R497" s="44">
        <v>288.42064112643726</v>
      </c>
      <c r="S497" s="44">
        <v>288.42064112643726</v>
      </c>
      <c r="T497" s="44">
        <v>1350.3752239534886</v>
      </c>
      <c r="U497" s="44">
        <v>1350.3752239534886</v>
      </c>
      <c r="V497" s="44">
        <v>897.30866128224932</v>
      </c>
      <c r="W497" s="44">
        <v>897.30866128224932</v>
      </c>
      <c r="X497" s="44">
        <v>530.50455226744191</v>
      </c>
      <c r="Y497" s="44">
        <v>530.50455226744191</v>
      </c>
      <c r="Z497" s="44">
        <v>352.51411693231222</v>
      </c>
      <c r="AA497" s="44">
        <v>352.51411693231222</v>
      </c>
      <c r="AB497" s="44">
        <v>3.7999943267567291</v>
      </c>
      <c r="AC497" s="44">
        <v>11.010802889031972</v>
      </c>
      <c r="AD497" s="44">
        <v>4.2064108322922076</v>
      </c>
      <c r="AE497" s="44">
        <v>118.04930606339295</v>
      </c>
      <c r="AF497" s="44">
        <v>367.26450775277812</v>
      </c>
      <c r="AG497" s="44">
        <v>144.28248518859138</v>
      </c>
      <c r="AH497" s="44">
        <v>655.82947812996088</v>
      </c>
      <c r="AJ497" s="63" t="s">
        <v>63</v>
      </c>
      <c r="AK497" s="44">
        <v>0</v>
      </c>
      <c r="AL497" s="44">
        <v>0</v>
      </c>
      <c r="AM497" s="44">
        <v>1482.8191999999999</v>
      </c>
      <c r="AN497" s="44">
        <v>1482.8191999999999</v>
      </c>
      <c r="AO497" s="44">
        <v>0</v>
      </c>
      <c r="AP497" s="44">
        <v>0</v>
      </c>
      <c r="AQ497" s="44">
        <v>0</v>
      </c>
      <c r="AR497" s="44">
        <v>0</v>
      </c>
      <c r="AS497" s="44">
        <v>0</v>
      </c>
      <c r="AT497" s="44">
        <v>0</v>
      </c>
      <c r="AU497" s="44">
        <v>0</v>
      </c>
      <c r="AV497" s="44">
        <v>0</v>
      </c>
      <c r="AW497" s="44">
        <v>0</v>
      </c>
      <c r="AX497" s="44">
        <v>0</v>
      </c>
      <c r="AY497" s="44">
        <v>530.50455226744191</v>
      </c>
      <c r="AZ497" s="44">
        <v>0</v>
      </c>
      <c r="BA497" s="44">
        <v>0</v>
      </c>
      <c r="BB497" s="44">
        <v>0</v>
      </c>
      <c r="BC497" s="44">
        <v>530.50455226744191</v>
      </c>
      <c r="BD497" s="44">
        <v>530.50455226744191</v>
      </c>
      <c r="BE497" s="44">
        <v>0</v>
      </c>
      <c r="BF497" s="44">
        <v>0</v>
      </c>
      <c r="BG497" s="44">
        <v>0</v>
      </c>
      <c r="BH497" s="44">
        <v>530.50455226744191</v>
      </c>
      <c r="BI497" s="44">
        <v>352.51411693231222</v>
      </c>
      <c r="BJ497" s="44">
        <v>0</v>
      </c>
      <c r="BK497" s="44">
        <v>0</v>
      </c>
      <c r="BL497" s="44">
        <v>0</v>
      </c>
      <c r="BM497" s="44">
        <v>352.51411693231222</v>
      </c>
      <c r="BN497" s="44">
        <v>4.2064108322922076</v>
      </c>
      <c r="BO497" s="44">
        <v>144.28248518859138</v>
      </c>
      <c r="BP497" s="44">
        <v>0</v>
      </c>
      <c r="BQ497" s="44">
        <v>0</v>
      </c>
      <c r="BR497" s="44">
        <v>0</v>
      </c>
      <c r="BS497" s="44">
        <v>144.28248518859138</v>
      </c>
      <c r="BT497" s="64">
        <v>2019</v>
      </c>
      <c r="BU497" s="44">
        <v>0</v>
      </c>
      <c r="BV497" s="44">
        <v>0</v>
      </c>
      <c r="BW497" s="44">
        <v>0</v>
      </c>
      <c r="BX497" s="44">
        <v>1482.8191999999999</v>
      </c>
      <c r="BY497" s="44">
        <v>0</v>
      </c>
      <c r="BZ497" s="44">
        <v>0</v>
      </c>
      <c r="CA497" s="44">
        <v>0</v>
      </c>
      <c r="CB497" s="44">
        <v>0</v>
      </c>
      <c r="CC497" s="44">
        <v>0</v>
      </c>
      <c r="CD497" s="44">
        <v>0</v>
      </c>
      <c r="CE497" s="44">
        <v>0</v>
      </c>
      <c r="CF497" s="44">
        <v>0</v>
      </c>
      <c r="CG497" s="44">
        <v>0</v>
      </c>
      <c r="CH497" s="44">
        <v>530.50455226744191</v>
      </c>
      <c r="CI497" s="44">
        <v>0</v>
      </c>
      <c r="CJ497" s="44">
        <v>0</v>
      </c>
      <c r="CK497" s="44">
        <v>0</v>
      </c>
      <c r="CL497" s="44">
        <v>0</v>
      </c>
      <c r="CM497" s="44">
        <v>0</v>
      </c>
      <c r="CN497" s="44">
        <v>0</v>
      </c>
      <c r="CO497" s="44">
        <v>0</v>
      </c>
      <c r="CP497" s="44">
        <v>0</v>
      </c>
      <c r="CQ497" s="44">
        <v>0</v>
      </c>
      <c r="CR497" s="44">
        <v>0</v>
      </c>
      <c r="CS497" s="44">
        <v>0</v>
      </c>
      <c r="CT497" s="44">
        <v>0</v>
      </c>
      <c r="CU497" s="44">
        <v>0</v>
      </c>
      <c r="CV497" s="44">
        <v>0</v>
      </c>
      <c r="CW497" s="44">
        <v>0</v>
      </c>
      <c r="CX497" s="44">
        <v>0</v>
      </c>
      <c r="CY497" s="44">
        <v>0</v>
      </c>
      <c r="CZ497" s="44">
        <v>0</v>
      </c>
      <c r="DA497" s="44">
        <v>0</v>
      </c>
      <c r="DB497" s="44">
        <v>0</v>
      </c>
      <c r="DC497" s="44">
        <v>0</v>
      </c>
      <c r="DD497" s="44">
        <v>0</v>
      </c>
      <c r="DE497" s="44">
        <v>0</v>
      </c>
      <c r="DF497" s="44">
        <v>0</v>
      </c>
      <c r="DG497" s="44">
        <v>0</v>
      </c>
      <c r="DH497" s="44">
        <v>0</v>
      </c>
      <c r="DI497" s="44">
        <v>0</v>
      </c>
      <c r="DJ497" s="44">
        <v>0</v>
      </c>
      <c r="DK497" s="44">
        <v>0</v>
      </c>
      <c r="DL497" s="44">
        <v>0</v>
      </c>
      <c r="DM497" s="44">
        <v>0</v>
      </c>
      <c r="DN497" s="44">
        <v>0</v>
      </c>
      <c r="DO497" s="44">
        <v>0</v>
      </c>
      <c r="DP497" s="44">
        <v>0</v>
      </c>
      <c r="DQ497" s="44">
        <v>0</v>
      </c>
      <c r="DR497" s="44">
        <v>0</v>
      </c>
      <c r="DS497" s="44">
        <v>0</v>
      </c>
      <c r="DT497" s="44">
        <v>0</v>
      </c>
      <c r="DU497" s="44">
        <v>0</v>
      </c>
      <c r="DV497" s="44">
        <v>144.28248518859138</v>
      </c>
      <c r="DW497" s="44">
        <v>0</v>
      </c>
      <c r="DX497" s="44">
        <v>0</v>
      </c>
      <c r="DY497" s="44">
        <v>0</v>
      </c>
      <c r="DZ497" s="44">
        <v>0</v>
      </c>
      <c r="EA497" s="44">
        <v>0</v>
      </c>
      <c r="EB497" s="44">
        <v>0</v>
      </c>
    </row>
    <row r="498" spans="2:132" x14ac:dyDescent="0.25">
      <c r="B498" s="41" t="s">
        <v>587</v>
      </c>
      <c r="C498" s="47" t="s">
        <v>101</v>
      </c>
      <c r="D498" s="46">
        <v>9</v>
      </c>
      <c r="E498" s="86" t="s">
        <v>52</v>
      </c>
      <c r="F498" s="43">
        <v>5153</v>
      </c>
      <c r="G498" s="43">
        <v>1026.6022209302325</v>
      </c>
      <c r="H498" s="44">
        <v>1026.6022209302325</v>
      </c>
      <c r="I498" s="44">
        <v>682.1652591013617</v>
      </c>
      <c r="J498" s="44">
        <v>682.1652591013617</v>
      </c>
      <c r="K498" s="44">
        <v>1057.4002875581396</v>
      </c>
      <c r="L498" s="44">
        <v>1057.4002875581396</v>
      </c>
      <c r="M498" s="44">
        <v>463.77</v>
      </c>
      <c r="N498" s="44">
        <v>3411.2860000000001</v>
      </c>
      <c r="O498" s="44">
        <v>520.45299999999997</v>
      </c>
      <c r="P498" s="44">
        <v>190.33205176046511</v>
      </c>
      <c r="Q498" s="44">
        <v>190.33205176046511</v>
      </c>
      <c r="R498" s="44">
        <v>126.47343903739247</v>
      </c>
      <c r="S498" s="44">
        <v>126.47343903739247</v>
      </c>
      <c r="T498" s="44">
        <v>592.14416103255826</v>
      </c>
      <c r="U498" s="44">
        <v>592.14416103255826</v>
      </c>
      <c r="V498" s="44">
        <v>393.47292144966553</v>
      </c>
      <c r="W498" s="44">
        <v>393.47292144966553</v>
      </c>
      <c r="X498" s="44">
        <v>232.6280632627907</v>
      </c>
      <c r="Y498" s="44">
        <v>232.6280632627907</v>
      </c>
      <c r="Z498" s="44">
        <v>154.57864771236856</v>
      </c>
      <c r="AA498" s="44">
        <v>154.57864771236856</v>
      </c>
      <c r="AB498" s="44">
        <v>3.6669359474196335</v>
      </c>
      <c r="AC498" s="44">
        <v>8.6696842756849897</v>
      </c>
      <c r="AD498" s="44">
        <v>3.366913915358027</v>
      </c>
      <c r="AE498" s="44">
        <v>51.765025053355963</v>
      </c>
      <c r="AF498" s="44">
        <v>161.04674461044081</v>
      </c>
      <c r="AG498" s="44">
        <v>63.268363954101737</v>
      </c>
      <c r="AH498" s="44">
        <v>287.58347251864427</v>
      </c>
      <c r="AJ498" s="63" t="s">
        <v>63</v>
      </c>
      <c r="AK498" s="44">
        <v>0</v>
      </c>
      <c r="AL498" s="44">
        <v>0</v>
      </c>
      <c r="AM498" s="44">
        <v>520.45299999999997</v>
      </c>
      <c r="AN498" s="44">
        <v>520.45299999999997</v>
      </c>
      <c r="AO498" s="44">
        <v>0</v>
      </c>
      <c r="AP498" s="44">
        <v>0</v>
      </c>
      <c r="AQ498" s="44">
        <v>0</v>
      </c>
      <c r="AR498" s="44">
        <v>0</v>
      </c>
      <c r="AS498" s="44">
        <v>0</v>
      </c>
      <c r="AT498" s="44">
        <v>0</v>
      </c>
      <c r="AU498" s="44">
        <v>0</v>
      </c>
      <c r="AV498" s="44">
        <v>0</v>
      </c>
      <c r="AW498" s="44">
        <v>0</v>
      </c>
      <c r="AX498" s="44">
        <v>0</v>
      </c>
      <c r="AY498" s="44">
        <v>232.6280632627907</v>
      </c>
      <c r="AZ498" s="44">
        <v>0</v>
      </c>
      <c r="BA498" s="44">
        <v>0</v>
      </c>
      <c r="BB498" s="44">
        <v>0</v>
      </c>
      <c r="BC498" s="44">
        <v>232.6280632627907</v>
      </c>
      <c r="BD498" s="44">
        <v>232.6280632627907</v>
      </c>
      <c r="BE498" s="44">
        <v>0</v>
      </c>
      <c r="BF498" s="44">
        <v>0</v>
      </c>
      <c r="BG498" s="44">
        <v>0</v>
      </c>
      <c r="BH498" s="44">
        <v>232.6280632627907</v>
      </c>
      <c r="BI498" s="44">
        <v>154.57864771236856</v>
      </c>
      <c r="BJ498" s="44">
        <v>0</v>
      </c>
      <c r="BK498" s="44">
        <v>0</v>
      </c>
      <c r="BL498" s="44">
        <v>0</v>
      </c>
      <c r="BM498" s="44">
        <v>154.57864771236856</v>
      </c>
      <c r="BN498" s="44">
        <v>3.366913915358027</v>
      </c>
      <c r="BO498" s="44">
        <v>63.268363954101737</v>
      </c>
      <c r="BP498" s="44">
        <v>0</v>
      </c>
      <c r="BQ498" s="44">
        <v>0</v>
      </c>
      <c r="BR498" s="44">
        <v>0</v>
      </c>
      <c r="BS498" s="44">
        <v>63.268363954101737</v>
      </c>
      <c r="BT498" s="64">
        <v>2019</v>
      </c>
      <c r="BU498" s="44">
        <v>0</v>
      </c>
      <c r="BV498" s="44">
        <v>0</v>
      </c>
      <c r="BW498" s="44">
        <v>0</v>
      </c>
      <c r="BX498" s="44">
        <v>520.45299999999997</v>
      </c>
      <c r="BY498" s="44">
        <v>0</v>
      </c>
      <c r="BZ498" s="44">
        <v>0</v>
      </c>
      <c r="CA498" s="44">
        <v>0</v>
      </c>
      <c r="CB498" s="44">
        <v>0</v>
      </c>
      <c r="CC498" s="44">
        <v>0</v>
      </c>
      <c r="CD498" s="44">
        <v>0</v>
      </c>
      <c r="CE498" s="44">
        <v>0</v>
      </c>
      <c r="CF498" s="44">
        <v>0</v>
      </c>
      <c r="CG498" s="44">
        <v>0</v>
      </c>
      <c r="CH498" s="44">
        <v>232.6280632627907</v>
      </c>
      <c r="CI498" s="44">
        <v>0</v>
      </c>
      <c r="CJ498" s="44">
        <v>0</v>
      </c>
      <c r="CK498" s="44">
        <v>0</v>
      </c>
      <c r="CL498" s="44">
        <v>0</v>
      </c>
      <c r="CM498" s="44">
        <v>0</v>
      </c>
      <c r="CN498" s="44">
        <v>0</v>
      </c>
      <c r="CO498" s="44">
        <v>0</v>
      </c>
      <c r="CP498" s="44">
        <v>0</v>
      </c>
      <c r="CQ498" s="44">
        <v>0</v>
      </c>
      <c r="CR498" s="44">
        <v>0</v>
      </c>
      <c r="CS498" s="44">
        <v>0</v>
      </c>
      <c r="CT498" s="44">
        <v>0</v>
      </c>
      <c r="CU498" s="44">
        <v>0</v>
      </c>
      <c r="CV498" s="44">
        <v>0</v>
      </c>
      <c r="CW498" s="44">
        <v>0</v>
      </c>
      <c r="CX498" s="44">
        <v>0</v>
      </c>
      <c r="CY498" s="44">
        <v>0</v>
      </c>
      <c r="CZ498" s="44">
        <v>0</v>
      </c>
      <c r="DA498" s="44">
        <v>0</v>
      </c>
      <c r="DB498" s="44">
        <v>0</v>
      </c>
      <c r="DC498" s="44">
        <v>0</v>
      </c>
      <c r="DD498" s="44">
        <v>0</v>
      </c>
      <c r="DE498" s="44">
        <v>0</v>
      </c>
      <c r="DF498" s="44">
        <v>0</v>
      </c>
      <c r="DG498" s="44">
        <v>0</v>
      </c>
      <c r="DH498" s="44">
        <v>0</v>
      </c>
      <c r="DI498" s="44">
        <v>0</v>
      </c>
      <c r="DJ498" s="44">
        <v>0</v>
      </c>
      <c r="DK498" s="44">
        <v>0</v>
      </c>
      <c r="DL498" s="44">
        <v>0</v>
      </c>
      <c r="DM498" s="44">
        <v>0</v>
      </c>
      <c r="DN498" s="44">
        <v>0</v>
      </c>
      <c r="DO498" s="44">
        <v>0</v>
      </c>
      <c r="DP498" s="44">
        <v>0</v>
      </c>
      <c r="DQ498" s="44">
        <v>0</v>
      </c>
      <c r="DR498" s="44">
        <v>0</v>
      </c>
      <c r="DS498" s="44">
        <v>0</v>
      </c>
      <c r="DT498" s="44">
        <v>0</v>
      </c>
      <c r="DU498" s="44">
        <v>0</v>
      </c>
      <c r="DV498" s="44">
        <v>63.268363954101737</v>
      </c>
      <c r="DW498" s="44">
        <v>0</v>
      </c>
      <c r="DX498" s="44">
        <v>0</v>
      </c>
      <c r="DY498" s="44">
        <v>0</v>
      </c>
      <c r="DZ498" s="44">
        <v>0</v>
      </c>
      <c r="EA498" s="44">
        <v>0</v>
      </c>
      <c r="EB498" s="44">
        <v>0</v>
      </c>
    </row>
    <row r="499" spans="2:132" x14ac:dyDescent="0.25">
      <c r="B499" s="41" t="s">
        <v>588</v>
      </c>
      <c r="C499" s="47" t="s">
        <v>101</v>
      </c>
      <c r="D499" s="46">
        <v>9</v>
      </c>
      <c r="E499" s="86" t="s">
        <v>52</v>
      </c>
      <c r="F499" s="43">
        <v>7494.7</v>
      </c>
      <c r="G499" s="43">
        <v>989.88073255813958</v>
      </c>
      <c r="H499" s="44">
        <v>989.88073255813958</v>
      </c>
      <c r="I499" s="44">
        <v>657.76425633785925</v>
      </c>
      <c r="J499" s="44">
        <v>657.76425633785925</v>
      </c>
      <c r="K499" s="44">
        <v>1098.7676131395351</v>
      </c>
      <c r="L499" s="44">
        <v>1098.7676131395351</v>
      </c>
      <c r="M499" s="44">
        <v>562.10249999999996</v>
      </c>
      <c r="N499" s="44">
        <v>4826.5868</v>
      </c>
      <c r="O499" s="44">
        <v>756.96469999999999</v>
      </c>
      <c r="P499" s="44">
        <v>197.77817036511632</v>
      </c>
      <c r="Q499" s="44">
        <v>197.77817036511632</v>
      </c>
      <c r="R499" s="44">
        <v>131.4212984163043</v>
      </c>
      <c r="S499" s="44">
        <v>131.4212984163043</v>
      </c>
      <c r="T499" s="44">
        <v>615.30986335813975</v>
      </c>
      <c r="U499" s="44">
        <v>615.30986335813975</v>
      </c>
      <c r="V499" s="44">
        <v>408.86626173961344</v>
      </c>
      <c r="W499" s="44">
        <v>408.86626173961344</v>
      </c>
      <c r="X499" s="44">
        <v>241.72887489069774</v>
      </c>
      <c r="Y499" s="44">
        <v>241.72887489069774</v>
      </c>
      <c r="Z499" s="44">
        <v>160.62603139770525</v>
      </c>
      <c r="AA499" s="44">
        <v>160.62603139770525</v>
      </c>
      <c r="AB499" s="44">
        <v>4.2771035347666659</v>
      </c>
      <c r="AC499" s="44">
        <v>11.804805755955996</v>
      </c>
      <c r="AD499" s="44">
        <v>4.7125904401247274</v>
      </c>
      <c r="AE499" s="44">
        <v>53.790162241521834</v>
      </c>
      <c r="AF499" s="44">
        <v>167.34717141806794</v>
      </c>
      <c r="AG499" s="44">
        <v>65.743531628526696</v>
      </c>
      <c r="AH499" s="44">
        <v>298.83423467512131</v>
      </c>
      <c r="AJ499" s="63" t="s">
        <v>63</v>
      </c>
      <c r="AK499" s="44">
        <v>0</v>
      </c>
      <c r="AL499" s="44">
        <v>0</v>
      </c>
      <c r="AM499" s="44">
        <v>756.96469999999999</v>
      </c>
      <c r="AN499" s="44">
        <v>756.96469999999999</v>
      </c>
      <c r="AO499" s="44">
        <v>0</v>
      </c>
      <c r="AP499" s="44">
        <v>0</v>
      </c>
      <c r="AQ499" s="44">
        <v>0</v>
      </c>
      <c r="AR499" s="44">
        <v>0</v>
      </c>
      <c r="AS499" s="44">
        <v>0</v>
      </c>
      <c r="AT499" s="44">
        <v>0</v>
      </c>
      <c r="AU499" s="44">
        <v>0</v>
      </c>
      <c r="AV499" s="44">
        <v>0</v>
      </c>
      <c r="AW499" s="44">
        <v>0</v>
      </c>
      <c r="AX499" s="44">
        <v>0</v>
      </c>
      <c r="AY499" s="44">
        <v>241.72887489069774</v>
      </c>
      <c r="AZ499" s="44">
        <v>0</v>
      </c>
      <c r="BA499" s="44">
        <v>0</v>
      </c>
      <c r="BB499" s="44">
        <v>0</v>
      </c>
      <c r="BC499" s="44">
        <v>241.72887489069774</v>
      </c>
      <c r="BD499" s="44">
        <v>241.72887489069774</v>
      </c>
      <c r="BE499" s="44">
        <v>0</v>
      </c>
      <c r="BF499" s="44">
        <v>0</v>
      </c>
      <c r="BG499" s="44">
        <v>0</v>
      </c>
      <c r="BH499" s="44">
        <v>241.72887489069774</v>
      </c>
      <c r="BI499" s="44">
        <v>160.62603139770525</v>
      </c>
      <c r="BJ499" s="44">
        <v>0</v>
      </c>
      <c r="BK499" s="44">
        <v>0</v>
      </c>
      <c r="BL499" s="44">
        <v>0</v>
      </c>
      <c r="BM499" s="44">
        <v>160.62603139770525</v>
      </c>
      <c r="BN499" s="44">
        <v>4.7125904401247274</v>
      </c>
      <c r="BO499" s="44">
        <v>65.743531628526696</v>
      </c>
      <c r="BP499" s="44">
        <v>0</v>
      </c>
      <c r="BQ499" s="44">
        <v>0</v>
      </c>
      <c r="BR499" s="44">
        <v>0</v>
      </c>
      <c r="BS499" s="44">
        <v>65.743531628526696</v>
      </c>
      <c r="BT499" s="64">
        <v>2019</v>
      </c>
      <c r="BU499" s="44">
        <v>0</v>
      </c>
      <c r="BV499" s="44">
        <v>0</v>
      </c>
      <c r="BW499" s="44">
        <v>0</v>
      </c>
      <c r="BX499" s="44">
        <v>756.96469999999999</v>
      </c>
      <c r="BY499" s="44">
        <v>0</v>
      </c>
      <c r="BZ499" s="44">
        <v>0</v>
      </c>
      <c r="CA499" s="44">
        <v>0</v>
      </c>
      <c r="CB499" s="44">
        <v>0</v>
      </c>
      <c r="CC499" s="44">
        <v>0</v>
      </c>
      <c r="CD499" s="44">
        <v>0</v>
      </c>
      <c r="CE499" s="44">
        <v>0</v>
      </c>
      <c r="CF499" s="44">
        <v>0</v>
      </c>
      <c r="CG499" s="44">
        <v>0</v>
      </c>
      <c r="CH499" s="44">
        <v>241.72887489069774</v>
      </c>
      <c r="CI499" s="44">
        <v>0</v>
      </c>
      <c r="CJ499" s="44">
        <v>0</v>
      </c>
      <c r="CK499" s="44">
        <v>0</v>
      </c>
      <c r="CL499" s="44">
        <v>0</v>
      </c>
      <c r="CM499" s="44">
        <v>0</v>
      </c>
      <c r="CN499" s="44">
        <v>0</v>
      </c>
      <c r="CO499" s="44">
        <v>0</v>
      </c>
      <c r="CP499" s="44">
        <v>0</v>
      </c>
      <c r="CQ499" s="44">
        <v>0</v>
      </c>
      <c r="CR499" s="44">
        <v>0</v>
      </c>
      <c r="CS499" s="44">
        <v>0</v>
      </c>
      <c r="CT499" s="44">
        <v>0</v>
      </c>
      <c r="CU499" s="44">
        <v>0</v>
      </c>
      <c r="CV499" s="44">
        <v>0</v>
      </c>
      <c r="CW499" s="44">
        <v>0</v>
      </c>
      <c r="CX499" s="44">
        <v>0</v>
      </c>
      <c r="CY499" s="44">
        <v>0</v>
      </c>
      <c r="CZ499" s="44">
        <v>0</v>
      </c>
      <c r="DA499" s="44">
        <v>0</v>
      </c>
      <c r="DB499" s="44">
        <v>0</v>
      </c>
      <c r="DC499" s="44">
        <v>0</v>
      </c>
      <c r="DD499" s="44">
        <v>0</v>
      </c>
      <c r="DE499" s="44">
        <v>0</v>
      </c>
      <c r="DF499" s="44">
        <v>0</v>
      </c>
      <c r="DG499" s="44">
        <v>0</v>
      </c>
      <c r="DH499" s="44">
        <v>0</v>
      </c>
      <c r="DI499" s="44">
        <v>0</v>
      </c>
      <c r="DJ499" s="44">
        <v>0</v>
      </c>
      <c r="DK499" s="44">
        <v>0</v>
      </c>
      <c r="DL499" s="44">
        <v>0</v>
      </c>
      <c r="DM499" s="44">
        <v>0</v>
      </c>
      <c r="DN499" s="44">
        <v>0</v>
      </c>
      <c r="DO499" s="44">
        <v>0</v>
      </c>
      <c r="DP499" s="44">
        <v>0</v>
      </c>
      <c r="DQ499" s="44">
        <v>0</v>
      </c>
      <c r="DR499" s="44">
        <v>0</v>
      </c>
      <c r="DS499" s="44">
        <v>0</v>
      </c>
      <c r="DT499" s="44">
        <v>0</v>
      </c>
      <c r="DU499" s="44">
        <v>0</v>
      </c>
      <c r="DV499" s="44">
        <v>65.743531628526696</v>
      </c>
      <c r="DW499" s="44">
        <v>0</v>
      </c>
      <c r="DX499" s="44">
        <v>0</v>
      </c>
      <c r="DY499" s="44">
        <v>0</v>
      </c>
      <c r="DZ499" s="44">
        <v>0</v>
      </c>
      <c r="EA499" s="44">
        <v>0</v>
      </c>
      <c r="EB499" s="44">
        <v>0</v>
      </c>
    </row>
    <row r="500" spans="2:132" x14ac:dyDescent="0.25">
      <c r="B500" s="41" t="s">
        <v>589</v>
      </c>
      <c r="C500" s="47" t="s">
        <v>101</v>
      </c>
      <c r="D500" s="46">
        <v>9</v>
      </c>
      <c r="E500" s="86" t="s">
        <v>52</v>
      </c>
      <c r="F500" s="43">
        <v>6903.9</v>
      </c>
      <c r="G500" s="43">
        <v>881.84681395348832</v>
      </c>
      <c r="H500" s="44">
        <v>881.84681395348832</v>
      </c>
      <c r="I500" s="44">
        <v>585.97697147313477</v>
      </c>
      <c r="J500" s="44">
        <v>585.97697147313477</v>
      </c>
      <c r="K500" s="44">
        <v>978.84996348837217</v>
      </c>
      <c r="L500" s="44">
        <v>978.84996348837217</v>
      </c>
      <c r="M500" s="44">
        <v>517.79250000000002</v>
      </c>
      <c r="N500" s="44">
        <v>4446.1115999999993</v>
      </c>
      <c r="O500" s="44">
        <v>697.29389999999989</v>
      </c>
      <c r="P500" s="44">
        <v>176.19299342790697</v>
      </c>
      <c r="Q500" s="44">
        <v>176.19299342790697</v>
      </c>
      <c r="R500" s="44">
        <v>117.07819890033234</v>
      </c>
      <c r="S500" s="44">
        <v>117.07819890033234</v>
      </c>
      <c r="T500" s="44">
        <v>548.15597955348846</v>
      </c>
      <c r="U500" s="44">
        <v>548.15597955348846</v>
      </c>
      <c r="V500" s="44">
        <v>364.24328546770067</v>
      </c>
      <c r="W500" s="44">
        <v>364.24328546770067</v>
      </c>
      <c r="X500" s="44">
        <v>215.34699196744188</v>
      </c>
      <c r="Y500" s="44">
        <v>215.34699196744188</v>
      </c>
      <c r="Z500" s="44">
        <v>143.09557643373955</v>
      </c>
      <c r="AA500" s="44">
        <v>143.09557643373955</v>
      </c>
      <c r="AB500" s="44">
        <v>4.4226209906149334</v>
      </c>
      <c r="AC500" s="44">
        <v>12.206433934097213</v>
      </c>
      <c r="AD500" s="44">
        <v>4.8729242187502706</v>
      </c>
      <c r="AE500" s="44">
        <v>47.919594386024912</v>
      </c>
      <c r="AF500" s="44">
        <v>149.08318253429974</v>
      </c>
      <c r="AG500" s="44">
        <v>58.568393138474896</v>
      </c>
      <c r="AH500" s="44">
        <v>266.21996881124954</v>
      </c>
      <c r="AJ500" s="63" t="s">
        <v>63</v>
      </c>
      <c r="AK500" s="44">
        <v>0</v>
      </c>
      <c r="AL500" s="44">
        <v>0</v>
      </c>
      <c r="AM500" s="44">
        <v>697.29389999999989</v>
      </c>
      <c r="AN500" s="44">
        <v>697.29389999999989</v>
      </c>
      <c r="AO500" s="44">
        <v>0</v>
      </c>
      <c r="AP500" s="44">
        <v>0</v>
      </c>
      <c r="AQ500" s="44">
        <v>0</v>
      </c>
      <c r="AR500" s="44">
        <v>0</v>
      </c>
      <c r="AS500" s="44">
        <v>0</v>
      </c>
      <c r="AT500" s="44">
        <v>0</v>
      </c>
      <c r="AU500" s="44">
        <v>0</v>
      </c>
      <c r="AV500" s="44">
        <v>0</v>
      </c>
      <c r="AW500" s="44">
        <v>0</v>
      </c>
      <c r="AX500" s="44">
        <v>0</v>
      </c>
      <c r="AY500" s="44">
        <v>215.34699196744188</v>
      </c>
      <c r="AZ500" s="44">
        <v>0</v>
      </c>
      <c r="BA500" s="44">
        <v>0</v>
      </c>
      <c r="BB500" s="44">
        <v>0</v>
      </c>
      <c r="BC500" s="44">
        <v>215.34699196744188</v>
      </c>
      <c r="BD500" s="44">
        <v>215.34699196744188</v>
      </c>
      <c r="BE500" s="44">
        <v>0</v>
      </c>
      <c r="BF500" s="44">
        <v>0</v>
      </c>
      <c r="BG500" s="44">
        <v>0</v>
      </c>
      <c r="BH500" s="44">
        <v>215.34699196744188</v>
      </c>
      <c r="BI500" s="44">
        <v>143.09557643373955</v>
      </c>
      <c r="BJ500" s="44">
        <v>0</v>
      </c>
      <c r="BK500" s="44">
        <v>0</v>
      </c>
      <c r="BL500" s="44">
        <v>0</v>
      </c>
      <c r="BM500" s="44">
        <v>143.09557643373955</v>
      </c>
      <c r="BN500" s="44">
        <v>4.8729242187502706</v>
      </c>
      <c r="BO500" s="44">
        <v>58.568393138474896</v>
      </c>
      <c r="BP500" s="44">
        <v>0</v>
      </c>
      <c r="BQ500" s="44">
        <v>0</v>
      </c>
      <c r="BR500" s="44">
        <v>0</v>
      </c>
      <c r="BS500" s="44">
        <v>58.568393138474896</v>
      </c>
      <c r="BT500" s="64">
        <v>2019</v>
      </c>
      <c r="BU500" s="44">
        <v>0</v>
      </c>
      <c r="BV500" s="44">
        <v>0</v>
      </c>
      <c r="BW500" s="44">
        <v>0</v>
      </c>
      <c r="BX500" s="44">
        <v>697.29389999999989</v>
      </c>
      <c r="BY500" s="44">
        <v>0</v>
      </c>
      <c r="BZ500" s="44">
        <v>0</v>
      </c>
      <c r="CA500" s="44">
        <v>0</v>
      </c>
      <c r="CB500" s="44">
        <v>0</v>
      </c>
      <c r="CC500" s="44">
        <v>0</v>
      </c>
      <c r="CD500" s="44">
        <v>0</v>
      </c>
      <c r="CE500" s="44">
        <v>0</v>
      </c>
      <c r="CF500" s="44">
        <v>0</v>
      </c>
      <c r="CG500" s="44">
        <v>0</v>
      </c>
      <c r="CH500" s="44">
        <v>215.34699196744188</v>
      </c>
      <c r="CI500" s="44">
        <v>0</v>
      </c>
      <c r="CJ500" s="44">
        <v>0</v>
      </c>
      <c r="CK500" s="44">
        <v>0</v>
      </c>
      <c r="CL500" s="44">
        <v>0</v>
      </c>
      <c r="CM500" s="44">
        <v>0</v>
      </c>
      <c r="CN500" s="44">
        <v>0</v>
      </c>
      <c r="CO500" s="44">
        <v>0</v>
      </c>
      <c r="CP500" s="44">
        <v>0</v>
      </c>
      <c r="CQ500" s="44">
        <v>0</v>
      </c>
      <c r="CR500" s="44">
        <v>0</v>
      </c>
      <c r="CS500" s="44">
        <v>0</v>
      </c>
      <c r="CT500" s="44">
        <v>0</v>
      </c>
      <c r="CU500" s="44">
        <v>0</v>
      </c>
      <c r="CV500" s="44">
        <v>0</v>
      </c>
      <c r="CW500" s="44">
        <v>0</v>
      </c>
      <c r="CX500" s="44">
        <v>0</v>
      </c>
      <c r="CY500" s="44">
        <v>0</v>
      </c>
      <c r="CZ500" s="44">
        <v>0</v>
      </c>
      <c r="DA500" s="44">
        <v>0</v>
      </c>
      <c r="DB500" s="44">
        <v>0</v>
      </c>
      <c r="DC500" s="44">
        <v>0</v>
      </c>
      <c r="DD500" s="44">
        <v>0</v>
      </c>
      <c r="DE500" s="44">
        <v>0</v>
      </c>
      <c r="DF500" s="44">
        <v>0</v>
      </c>
      <c r="DG500" s="44">
        <v>0</v>
      </c>
      <c r="DH500" s="44">
        <v>0</v>
      </c>
      <c r="DI500" s="44">
        <v>0</v>
      </c>
      <c r="DJ500" s="44">
        <v>0</v>
      </c>
      <c r="DK500" s="44">
        <v>0</v>
      </c>
      <c r="DL500" s="44">
        <v>0</v>
      </c>
      <c r="DM500" s="44">
        <v>0</v>
      </c>
      <c r="DN500" s="44">
        <v>0</v>
      </c>
      <c r="DO500" s="44">
        <v>0</v>
      </c>
      <c r="DP500" s="44">
        <v>0</v>
      </c>
      <c r="DQ500" s="44">
        <v>0</v>
      </c>
      <c r="DR500" s="44">
        <v>0</v>
      </c>
      <c r="DS500" s="44">
        <v>0</v>
      </c>
      <c r="DT500" s="44">
        <v>0</v>
      </c>
      <c r="DU500" s="44">
        <v>0</v>
      </c>
      <c r="DV500" s="44">
        <v>58.568393138474896</v>
      </c>
      <c r="DW500" s="44">
        <v>0</v>
      </c>
      <c r="DX500" s="44">
        <v>0</v>
      </c>
      <c r="DY500" s="44">
        <v>0</v>
      </c>
      <c r="DZ500" s="44">
        <v>0</v>
      </c>
      <c r="EA500" s="44">
        <v>0</v>
      </c>
      <c r="EB500" s="44">
        <v>0</v>
      </c>
    </row>
    <row r="501" spans="2:132" x14ac:dyDescent="0.25">
      <c r="B501" s="41" t="s">
        <v>590</v>
      </c>
      <c r="C501" s="47" t="s">
        <v>101</v>
      </c>
      <c r="D501" s="46">
        <v>9</v>
      </c>
      <c r="E501" s="86" t="s">
        <v>52</v>
      </c>
      <c r="F501" s="43">
        <v>7035.67</v>
      </c>
      <c r="G501" s="43">
        <v>1297.3164883720931</v>
      </c>
      <c r="H501" s="44">
        <v>1297.3164883720931</v>
      </c>
      <c r="I501" s="44">
        <v>862.05174738946994</v>
      </c>
      <c r="J501" s="44">
        <v>862.05174738946994</v>
      </c>
      <c r="K501" s="44">
        <v>1336.2359830232558</v>
      </c>
      <c r="L501" s="44">
        <v>1336.2359830232558</v>
      </c>
      <c r="M501" s="44">
        <v>527.67525000000001</v>
      </c>
      <c r="N501" s="44">
        <v>4530.9714800000002</v>
      </c>
      <c r="O501" s="44">
        <v>710.60266999999999</v>
      </c>
      <c r="P501" s="44">
        <v>240.52247694418602</v>
      </c>
      <c r="Q501" s="44">
        <v>240.52247694418602</v>
      </c>
      <c r="R501" s="44">
        <v>159.8243939660077</v>
      </c>
      <c r="S501" s="44">
        <v>159.8243939660077</v>
      </c>
      <c r="T501" s="44">
        <v>748.29215049302331</v>
      </c>
      <c r="U501" s="44">
        <v>748.29215049302331</v>
      </c>
      <c r="V501" s="44">
        <v>497.23144789424629</v>
      </c>
      <c r="W501" s="44">
        <v>497.23144789424629</v>
      </c>
      <c r="X501" s="44">
        <v>293.97191626511631</v>
      </c>
      <c r="Y501" s="44">
        <v>293.97191626511631</v>
      </c>
      <c r="Z501" s="44">
        <v>195.34092595845388</v>
      </c>
      <c r="AA501" s="44">
        <v>195.34092595845388</v>
      </c>
      <c r="AB501" s="44">
        <v>3.3015939363563533</v>
      </c>
      <c r="AC501" s="44">
        <v>9.1123992643435336</v>
      </c>
      <c r="AD501" s="44">
        <v>3.6377562280580906</v>
      </c>
      <c r="AE501" s="44">
        <v>65.415424936312348</v>
      </c>
      <c r="AF501" s="44">
        <v>203.51465535741622</v>
      </c>
      <c r="AG501" s="44">
        <v>79.952186033270664</v>
      </c>
      <c r="AH501" s="44">
        <v>363.41902742395752</v>
      </c>
      <c r="AJ501" s="63" t="s">
        <v>63</v>
      </c>
      <c r="AK501" s="44">
        <v>0</v>
      </c>
      <c r="AL501" s="44">
        <v>0</v>
      </c>
      <c r="AM501" s="44">
        <v>710.60266999999999</v>
      </c>
      <c r="AN501" s="44">
        <v>710.60266999999999</v>
      </c>
      <c r="AO501" s="44">
        <v>0</v>
      </c>
      <c r="AP501" s="44">
        <v>0</v>
      </c>
      <c r="AQ501" s="44">
        <v>0</v>
      </c>
      <c r="AR501" s="44">
        <v>0</v>
      </c>
      <c r="AS501" s="44">
        <v>0</v>
      </c>
      <c r="AT501" s="44">
        <v>0</v>
      </c>
      <c r="AU501" s="44">
        <v>0</v>
      </c>
      <c r="AV501" s="44">
        <v>0</v>
      </c>
      <c r="AW501" s="44">
        <v>0</v>
      </c>
      <c r="AX501" s="44">
        <v>0</v>
      </c>
      <c r="AY501" s="44">
        <v>293.97191626511631</v>
      </c>
      <c r="AZ501" s="44">
        <v>0</v>
      </c>
      <c r="BA501" s="44">
        <v>0</v>
      </c>
      <c r="BB501" s="44">
        <v>0</v>
      </c>
      <c r="BC501" s="44">
        <v>293.97191626511631</v>
      </c>
      <c r="BD501" s="44">
        <v>293.97191626511631</v>
      </c>
      <c r="BE501" s="44">
        <v>0</v>
      </c>
      <c r="BF501" s="44">
        <v>0</v>
      </c>
      <c r="BG501" s="44">
        <v>0</v>
      </c>
      <c r="BH501" s="44">
        <v>293.97191626511631</v>
      </c>
      <c r="BI501" s="44">
        <v>195.34092595845388</v>
      </c>
      <c r="BJ501" s="44">
        <v>0</v>
      </c>
      <c r="BK501" s="44">
        <v>0</v>
      </c>
      <c r="BL501" s="44">
        <v>0</v>
      </c>
      <c r="BM501" s="44">
        <v>195.34092595845388</v>
      </c>
      <c r="BN501" s="44">
        <v>3.6377562280580906</v>
      </c>
      <c r="BO501" s="44">
        <v>79.952186033270664</v>
      </c>
      <c r="BP501" s="44">
        <v>0</v>
      </c>
      <c r="BQ501" s="44">
        <v>0</v>
      </c>
      <c r="BR501" s="44">
        <v>0</v>
      </c>
      <c r="BS501" s="44">
        <v>79.952186033270664</v>
      </c>
      <c r="BT501" s="64">
        <v>2019</v>
      </c>
      <c r="BU501" s="44">
        <v>0</v>
      </c>
      <c r="BV501" s="44">
        <v>0</v>
      </c>
      <c r="BW501" s="44">
        <v>0</v>
      </c>
      <c r="BX501" s="44">
        <v>710.60266999999999</v>
      </c>
      <c r="BY501" s="44">
        <v>0</v>
      </c>
      <c r="BZ501" s="44">
        <v>0</v>
      </c>
      <c r="CA501" s="44">
        <v>0</v>
      </c>
      <c r="CB501" s="44">
        <v>0</v>
      </c>
      <c r="CC501" s="44">
        <v>0</v>
      </c>
      <c r="CD501" s="44">
        <v>0</v>
      </c>
      <c r="CE501" s="44">
        <v>0</v>
      </c>
      <c r="CF501" s="44">
        <v>0</v>
      </c>
      <c r="CG501" s="44">
        <v>0</v>
      </c>
      <c r="CH501" s="44">
        <v>293.97191626511631</v>
      </c>
      <c r="CI501" s="44">
        <v>0</v>
      </c>
      <c r="CJ501" s="44">
        <v>0</v>
      </c>
      <c r="CK501" s="44">
        <v>0</v>
      </c>
      <c r="CL501" s="44">
        <v>0</v>
      </c>
      <c r="CM501" s="44">
        <v>0</v>
      </c>
      <c r="CN501" s="44">
        <v>0</v>
      </c>
      <c r="CO501" s="44">
        <v>0</v>
      </c>
      <c r="CP501" s="44">
        <v>0</v>
      </c>
      <c r="CQ501" s="44">
        <v>0</v>
      </c>
      <c r="CR501" s="44">
        <v>0</v>
      </c>
      <c r="CS501" s="44">
        <v>0</v>
      </c>
      <c r="CT501" s="44">
        <v>0</v>
      </c>
      <c r="CU501" s="44">
        <v>0</v>
      </c>
      <c r="CV501" s="44">
        <v>0</v>
      </c>
      <c r="CW501" s="44">
        <v>0</v>
      </c>
      <c r="CX501" s="44">
        <v>0</v>
      </c>
      <c r="CY501" s="44">
        <v>0</v>
      </c>
      <c r="CZ501" s="44">
        <v>0</v>
      </c>
      <c r="DA501" s="44">
        <v>0</v>
      </c>
      <c r="DB501" s="44">
        <v>0</v>
      </c>
      <c r="DC501" s="44">
        <v>0</v>
      </c>
      <c r="DD501" s="44">
        <v>0</v>
      </c>
      <c r="DE501" s="44">
        <v>0</v>
      </c>
      <c r="DF501" s="44">
        <v>0</v>
      </c>
      <c r="DG501" s="44">
        <v>0</v>
      </c>
      <c r="DH501" s="44">
        <v>0</v>
      </c>
      <c r="DI501" s="44">
        <v>0</v>
      </c>
      <c r="DJ501" s="44">
        <v>0</v>
      </c>
      <c r="DK501" s="44">
        <v>0</v>
      </c>
      <c r="DL501" s="44">
        <v>0</v>
      </c>
      <c r="DM501" s="44">
        <v>0</v>
      </c>
      <c r="DN501" s="44">
        <v>0</v>
      </c>
      <c r="DO501" s="44">
        <v>0</v>
      </c>
      <c r="DP501" s="44">
        <v>0</v>
      </c>
      <c r="DQ501" s="44">
        <v>0</v>
      </c>
      <c r="DR501" s="44">
        <v>0</v>
      </c>
      <c r="DS501" s="44">
        <v>0</v>
      </c>
      <c r="DT501" s="44">
        <v>0</v>
      </c>
      <c r="DU501" s="44">
        <v>0</v>
      </c>
      <c r="DV501" s="44">
        <v>79.952186033270664</v>
      </c>
      <c r="DW501" s="44">
        <v>0</v>
      </c>
      <c r="DX501" s="44">
        <v>0</v>
      </c>
      <c r="DY501" s="44">
        <v>0</v>
      </c>
      <c r="DZ501" s="44">
        <v>0</v>
      </c>
      <c r="EA501" s="44">
        <v>0</v>
      </c>
      <c r="EB501" s="44">
        <v>0</v>
      </c>
    </row>
    <row r="502" spans="2:132" x14ac:dyDescent="0.25">
      <c r="B502" s="41" t="s">
        <v>591</v>
      </c>
      <c r="C502" s="47" t="s">
        <v>101</v>
      </c>
      <c r="D502" s="46">
        <v>9</v>
      </c>
      <c r="E502" s="86" t="s">
        <v>52</v>
      </c>
      <c r="F502" s="43">
        <v>1917.93</v>
      </c>
      <c r="G502" s="43">
        <v>217.41519767441861</v>
      </c>
      <c r="H502" s="44">
        <v>217.41519767441861</v>
      </c>
      <c r="I502" s="44">
        <v>144.46987511847868</v>
      </c>
      <c r="J502" s="44">
        <v>144.46987511847868</v>
      </c>
      <c r="K502" s="44">
        <v>241.33086941860466</v>
      </c>
      <c r="L502" s="44">
        <v>241.33086941860466</v>
      </c>
      <c r="M502" s="44">
        <v>187.95714000000001</v>
      </c>
      <c r="N502" s="44">
        <v>1357.89444</v>
      </c>
      <c r="O502" s="44">
        <v>216.72609</v>
      </c>
      <c r="P502" s="44">
        <v>43.439556495348839</v>
      </c>
      <c r="Q502" s="44">
        <v>43.439556495348839</v>
      </c>
      <c r="R502" s="44">
        <v>28.865081048672039</v>
      </c>
      <c r="S502" s="44">
        <v>28.865081048672039</v>
      </c>
      <c r="T502" s="44">
        <v>135.14528687441862</v>
      </c>
      <c r="U502" s="44">
        <v>135.14528687441862</v>
      </c>
      <c r="V502" s="44">
        <v>89.802474373646348</v>
      </c>
      <c r="W502" s="44">
        <v>89.802474373646348</v>
      </c>
      <c r="X502" s="44">
        <v>53.092791272093024</v>
      </c>
      <c r="Y502" s="44">
        <v>53.092791272093024</v>
      </c>
      <c r="Z502" s="44">
        <v>35.279543503932494</v>
      </c>
      <c r="AA502" s="44">
        <v>35.279543503932494</v>
      </c>
      <c r="AB502" s="44">
        <v>6.5115749955133806</v>
      </c>
      <c r="AC502" s="44">
        <v>15.12090228549973</v>
      </c>
      <c r="AD502" s="44">
        <v>6.1431092490140147</v>
      </c>
      <c r="AE502" s="44">
        <v>11.814351337515941</v>
      </c>
      <c r="AF502" s="44">
        <v>36.755759716716263</v>
      </c>
      <c r="AG502" s="44">
        <v>14.439762745852816</v>
      </c>
      <c r="AH502" s="44">
        <v>65.635285208421891</v>
      </c>
      <c r="AJ502" s="63" t="s">
        <v>63</v>
      </c>
      <c r="AK502" s="44">
        <v>0</v>
      </c>
      <c r="AL502" s="44">
        <v>0</v>
      </c>
      <c r="AM502" s="44">
        <v>216.72609</v>
      </c>
      <c r="AN502" s="44">
        <v>216.72609</v>
      </c>
      <c r="AO502" s="44">
        <v>0</v>
      </c>
      <c r="AP502" s="44">
        <v>0</v>
      </c>
      <c r="AQ502" s="44">
        <v>0</v>
      </c>
      <c r="AR502" s="44">
        <v>0</v>
      </c>
      <c r="AS502" s="44">
        <v>0</v>
      </c>
      <c r="AT502" s="44">
        <v>0</v>
      </c>
      <c r="AU502" s="44">
        <v>0</v>
      </c>
      <c r="AV502" s="44">
        <v>0</v>
      </c>
      <c r="AW502" s="44">
        <v>0</v>
      </c>
      <c r="AX502" s="44">
        <v>0</v>
      </c>
      <c r="AY502" s="44">
        <v>53.092791272093024</v>
      </c>
      <c r="AZ502" s="44">
        <v>0</v>
      </c>
      <c r="BA502" s="44">
        <v>0</v>
      </c>
      <c r="BB502" s="44">
        <v>0</v>
      </c>
      <c r="BC502" s="44">
        <v>53.092791272093024</v>
      </c>
      <c r="BD502" s="44">
        <v>53.092791272093024</v>
      </c>
      <c r="BE502" s="44">
        <v>0</v>
      </c>
      <c r="BF502" s="44">
        <v>0</v>
      </c>
      <c r="BG502" s="44">
        <v>0</v>
      </c>
      <c r="BH502" s="44">
        <v>53.092791272093024</v>
      </c>
      <c r="BI502" s="44">
        <v>35.279543503932494</v>
      </c>
      <c r="BJ502" s="44">
        <v>0</v>
      </c>
      <c r="BK502" s="44">
        <v>0</v>
      </c>
      <c r="BL502" s="44">
        <v>0</v>
      </c>
      <c r="BM502" s="44">
        <v>35.279543503932494</v>
      </c>
      <c r="BN502" s="44">
        <v>6.1431092490140147</v>
      </c>
      <c r="BO502" s="44">
        <v>14.439762745852816</v>
      </c>
      <c r="BP502" s="44">
        <v>0</v>
      </c>
      <c r="BQ502" s="44">
        <v>0</v>
      </c>
      <c r="BR502" s="44">
        <v>0</v>
      </c>
      <c r="BS502" s="44">
        <v>14.439762745852816</v>
      </c>
      <c r="BT502" s="64">
        <v>2019</v>
      </c>
      <c r="BU502" s="44">
        <v>0</v>
      </c>
      <c r="BV502" s="44">
        <v>0</v>
      </c>
      <c r="BW502" s="44">
        <v>0</v>
      </c>
      <c r="BX502" s="44">
        <v>216.72609</v>
      </c>
      <c r="BY502" s="44">
        <v>0</v>
      </c>
      <c r="BZ502" s="44">
        <v>0</v>
      </c>
      <c r="CA502" s="44">
        <v>0</v>
      </c>
      <c r="CB502" s="44">
        <v>0</v>
      </c>
      <c r="CC502" s="44">
        <v>0</v>
      </c>
      <c r="CD502" s="44">
        <v>0</v>
      </c>
      <c r="CE502" s="44">
        <v>0</v>
      </c>
      <c r="CF502" s="44">
        <v>0</v>
      </c>
      <c r="CG502" s="44">
        <v>0</v>
      </c>
      <c r="CH502" s="44">
        <v>53.092791272093024</v>
      </c>
      <c r="CI502" s="44">
        <v>0</v>
      </c>
      <c r="CJ502" s="44">
        <v>0</v>
      </c>
      <c r="CK502" s="44">
        <v>0</v>
      </c>
      <c r="CL502" s="44">
        <v>0</v>
      </c>
      <c r="CM502" s="44">
        <v>0</v>
      </c>
      <c r="CN502" s="44">
        <v>0</v>
      </c>
      <c r="CO502" s="44">
        <v>0</v>
      </c>
      <c r="CP502" s="44">
        <v>0</v>
      </c>
      <c r="CQ502" s="44">
        <v>0</v>
      </c>
      <c r="CR502" s="44">
        <v>0</v>
      </c>
      <c r="CS502" s="44">
        <v>0</v>
      </c>
      <c r="CT502" s="44">
        <v>0</v>
      </c>
      <c r="CU502" s="44">
        <v>0</v>
      </c>
      <c r="CV502" s="44">
        <v>0</v>
      </c>
      <c r="CW502" s="44">
        <v>0</v>
      </c>
      <c r="CX502" s="44">
        <v>0</v>
      </c>
      <c r="CY502" s="44">
        <v>0</v>
      </c>
      <c r="CZ502" s="44">
        <v>0</v>
      </c>
      <c r="DA502" s="44">
        <v>0</v>
      </c>
      <c r="DB502" s="44">
        <v>0</v>
      </c>
      <c r="DC502" s="44">
        <v>0</v>
      </c>
      <c r="DD502" s="44">
        <v>0</v>
      </c>
      <c r="DE502" s="44">
        <v>0</v>
      </c>
      <c r="DF502" s="44">
        <v>0</v>
      </c>
      <c r="DG502" s="44">
        <v>0</v>
      </c>
      <c r="DH502" s="44">
        <v>0</v>
      </c>
      <c r="DI502" s="44">
        <v>0</v>
      </c>
      <c r="DJ502" s="44">
        <v>0</v>
      </c>
      <c r="DK502" s="44">
        <v>0</v>
      </c>
      <c r="DL502" s="44">
        <v>0</v>
      </c>
      <c r="DM502" s="44">
        <v>0</v>
      </c>
      <c r="DN502" s="44">
        <v>0</v>
      </c>
      <c r="DO502" s="44">
        <v>0</v>
      </c>
      <c r="DP502" s="44">
        <v>0</v>
      </c>
      <c r="DQ502" s="44">
        <v>0</v>
      </c>
      <c r="DR502" s="44">
        <v>0</v>
      </c>
      <c r="DS502" s="44">
        <v>0</v>
      </c>
      <c r="DT502" s="44">
        <v>0</v>
      </c>
      <c r="DU502" s="44">
        <v>0</v>
      </c>
      <c r="DV502" s="44">
        <v>14.439762745852816</v>
      </c>
      <c r="DW502" s="44">
        <v>0</v>
      </c>
      <c r="DX502" s="44">
        <v>0</v>
      </c>
      <c r="DY502" s="44">
        <v>0</v>
      </c>
      <c r="DZ502" s="44">
        <v>0</v>
      </c>
      <c r="EA502" s="44">
        <v>0</v>
      </c>
      <c r="EB502" s="44">
        <v>0</v>
      </c>
    </row>
    <row r="503" spans="2:132" x14ac:dyDescent="0.25">
      <c r="B503" s="41" t="s">
        <v>592</v>
      </c>
      <c r="C503" s="47" t="s">
        <v>101</v>
      </c>
      <c r="D503" s="46">
        <v>9</v>
      </c>
      <c r="E503" s="86" t="s">
        <v>52</v>
      </c>
      <c r="F503" s="43">
        <v>3840.4</v>
      </c>
      <c r="G503" s="43">
        <v>781.97486046511631</v>
      </c>
      <c r="H503" s="44">
        <v>781.97486046511631</v>
      </c>
      <c r="I503" s="44">
        <v>519.61321768481673</v>
      </c>
      <c r="J503" s="44">
        <v>519.61321768481673</v>
      </c>
      <c r="K503" s="44">
        <v>805.43410627906985</v>
      </c>
      <c r="L503" s="44">
        <v>805.43410627906985</v>
      </c>
      <c r="M503" s="44">
        <v>360.99760000000003</v>
      </c>
      <c r="N503" s="44">
        <v>2619.1528000000003</v>
      </c>
      <c r="O503" s="44">
        <v>422.44400000000002</v>
      </c>
      <c r="P503" s="44">
        <v>161.08682125581399</v>
      </c>
      <c r="Q503" s="44">
        <v>161.08682125581399</v>
      </c>
      <c r="R503" s="44">
        <v>107.04032284307227</v>
      </c>
      <c r="S503" s="44">
        <v>107.04032284307227</v>
      </c>
      <c r="T503" s="44">
        <v>483.26046376744188</v>
      </c>
      <c r="U503" s="44">
        <v>483.26046376744188</v>
      </c>
      <c r="V503" s="44">
        <v>321.12096852921673</v>
      </c>
      <c r="W503" s="44">
        <v>321.12096852921673</v>
      </c>
      <c r="X503" s="44">
        <v>201.35852656976746</v>
      </c>
      <c r="Y503" s="44">
        <v>201.35852656976746</v>
      </c>
      <c r="Z503" s="44">
        <v>133.80040355384031</v>
      </c>
      <c r="AA503" s="44">
        <v>133.80040355384031</v>
      </c>
      <c r="AB503" s="44">
        <v>3.3725384080655738</v>
      </c>
      <c r="AC503" s="44">
        <v>8.1562808308536248</v>
      </c>
      <c r="AD503" s="44">
        <v>3.1572699990401123</v>
      </c>
      <c r="AE503" s="44">
        <v>43.811135649223075</v>
      </c>
      <c r="AF503" s="44">
        <v>131.4334069476692</v>
      </c>
      <c r="AG503" s="44">
        <v>54.763919561528837</v>
      </c>
      <c r="AH503" s="44">
        <v>219.05567824611535</v>
      </c>
      <c r="AJ503" s="63" t="s">
        <v>63</v>
      </c>
      <c r="AK503" s="44">
        <v>0</v>
      </c>
      <c r="AL503" s="44">
        <v>0</v>
      </c>
      <c r="AM503" s="44">
        <v>422.44400000000002</v>
      </c>
      <c r="AN503" s="44">
        <v>422.44400000000002</v>
      </c>
      <c r="AO503" s="44">
        <v>0</v>
      </c>
      <c r="AP503" s="44">
        <v>0</v>
      </c>
      <c r="AQ503" s="44">
        <v>0</v>
      </c>
      <c r="AR503" s="44">
        <v>0</v>
      </c>
      <c r="AS503" s="44">
        <v>0</v>
      </c>
      <c r="AT503" s="44">
        <v>0</v>
      </c>
      <c r="AU503" s="44">
        <v>0</v>
      </c>
      <c r="AV503" s="44">
        <v>0</v>
      </c>
      <c r="AW503" s="44">
        <v>0</v>
      </c>
      <c r="AX503" s="44">
        <v>0</v>
      </c>
      <c r="AY503" s="44">
        <v>201.35852656976746</v>
      </c>
      <c r="AZ503" s="44">
        <v>0</v>
      </c>
      <c r="BA503" s="44">
        <v>0</v>
      </c>
      <c r="BB503" s="44">
        <v>0</v>
      </c>
      <c r="BC503" s="44">
        <v>201.35852656976746</v>
      </c>
      <c r="BD503" s="44">
        <v>201.35852656976746</v>
      </c>
      <c r="BE503" s="44">
        <v>0</v>
      </c>
      <c r="BF503" s="44">
        <v>0</v>
      </c>
      <c r="BG503" s="44">
        <v>0</v>
      </c>
      <c r="BH503" s="44">
        <v>201.35852656976746</v>
      </c>
      <c r="BI503" s="44">
        <v>133.80040355384031</v>
      </c>
      <c r="BJ503" s="44">
        <v>0</v>
      </c>
      <c r="BK503" s="44">
        <v>0</v>
      </c>
      <c r="BL503" s="44">
        <v>0</v>
      </c>
      <c r="BM503" s="44">
        <v>133.80040355384031</v>
      </c>
      <c r="BN503" s="44">
        <v>3.1572699990401123</v>
      </c>
      <c r="BO503" s="44">
        <v>54.763919561528837</v>
      </c>
      <c r="BP503" s="44">
        <v>0</v>
      </c>
      <c r="BQ503" s="44">
        <v>0</v>
      </c>
      <c r="BR503" s="44">
        <v>0</v>
      </c>
      <c r="BS503" s="44">
        <v>54.763919561528837</v>
      </c>
      <c r="BT503" s="64">
        <v>2019</v>
      </c>
      <c r="BU503" s="44">
        <v>0</v>
      </c>
      <c r="BV503" s="44">
        <v>0</v>
      </c>
      <c r="BW503" s="44">
        <v>0</v>
      </c>
      <c r="BX503" s="44">
        <v>422.44400000000002</v>
      </c>
      <c r="BY503" s="44">
        <v>0</v>
      </c>
      <c r="BZ503" s="44">
        <v>0</v>
      </c>
      <c r="CA503" s="44">
        <v>0</v>
      </c>
      <c r="CB503" s="44">
        <v>0</v>
      </c>
      <c r="CC503" s="44">
        <v>0</v>
      </c>
      <c r="CD503" s="44">
        <v>0</v>
      </c>
      <c r="CE503" s="44">
        <v>0</v>
      </c>
      <c r="CF503" s="44">
        <v>0</v>
      </c>
      <c r="CG503" s="44">
        <v>0</v>
      </c>
      <c r="CH503" s="44">
        <v>201.35852656976746</v>
      </c>
      <c r="CI503" s="44">
        <v>0</v>
      </c>
      <c r="CJ503" s="44">
        <v>0</v>
      </c>
      <c r="CK503" s="44">
        <v>0</v>
      </c>
      <c r="CL503" s="44">
        <v>0</v>
      </c>
      <c r="CM503" s="44">
        <v>0</v>
      </c>
      <c r="CN503" s="44">
        <v>0</v>
      </c>
      <c r="CO503" s="44">
        <v>0</v>
      </c>
      <c r="CP503" s="44">
        <v>0</v>
      </c>
      <c r="CQ503" s="44">
        <v>0</v>
      </c>
      <c r="CR503" s="44">
        <v>0</v>
      </c>
      <c r="CS503" s="44">
        <v>0</v>
      </c>
      <c r="CT503" s="44">
        <v>0</v>
      </c>
      <c r="CU503" s="44">
        <v>0</v>
      </c>
      <c r="CV503" s="44">
        <v>0</v>
      </c>
      <c r="CW503" s="44">
        <v>0</v>
      </c>
      <c r="CX503" s="44">
        <v>0</v>
      </c>
      <c r="CY503" s="44">
        <v>0</v>
      </c>
      <c r="CZ503" s="44">
        <v>0</v>
      </c>
      <c r="DA503" s="44">
        <v>0</v>
      </c>
      <c r="DB503" s="44">
        <v>0</v>
      </c>
      <c r="DC503" s="44">
        <v>0</v>
      </c>
      <c r="DD503" s="44">
        <v>0</v>
      </c>
      <c r="DE503" s="44">
        <v>0</v>
      </c>
      <c r="DF503" s="44">
        <v>0</v>
      </c>
      <c r="DG503" s="44">
        <v>0</v>
      </c>
      <c r="DH503" s="44">
        <v>0</v>
      </c>
      <c r="DI503" s="44">
        <v>0</v>
      </c>
      <c r="DJ503" s="44">
        <v>0</v>
      </c>
      <c r="DK503" s="44">
        <v>0</v>
      </c>
      <c r="DL503" s="44">
        <v>0</v>
      </c>
      <c r="DM503" s="44">
        <v>0</v>
      </c>
      <c r="DN503" s="44">
        <v>0</v>
      </c>
      <c r="DO503" s="44">
        <v>0</v>
      </c>
      <c r="DP503" s="44">
        <v>0</v>
      </c>
      <c r="DQ503" s="44">
        <v>0</v>
      </c>
      <c r="DR503" s="44">
        <v>0</v>
      </c>
      <c r="DS503" s="44">
        <v>0</v>
      </c>
      <c r="DT503" s="44">
        <v>0</v>
      </c>
      <c r="DU503" s="44">
        <v>0</v>
      </c>
      <c r="DV503" s="44">
        <v>54.763919561528837</v>
      </c>
      <c r="DW503" s="44">
        <v>0</v>
      </c>
      <c r="DX503" s="44">
        <v>0</v>
      </c>
      <c r="DY503" s="44">
        <v>0</v>
      </c>
      <c r="DZ503" s="44">
        <v>0</v>
      </c>
      <c r="EA503" s="44">
        <v>0</v>
      </c>
      <c r="EB503" s="44">
        <v>0</v>
      </c>
    </row>
    <row r="504" spans="2:132" x14ac:dyDescent="0.25">
      <c r="B504" s="41" t="s">
        <v>593</v>
      </c>
      <c r="C504" s="47" t="s">
        <v>101</v>
      </c>
      <c r="D504" s="46">
        <v>9</v>
      </c>
      <c r="E504" s="86" t="s">
        <v>52</v>
      </c>
      <c r="F504" s="43">
        <v>3443.14</v>
      </c>
      <c r="G504" s="43">
        <v>538.96637209302332</v>
      </c>
      <c r="H504" s="44">
        <v>538.96637209302332</v>
      </c>
      <c r="I504" s="44">
        <v>358.13689798236322</v>
      </c>
      <c r="J504" s="44">
        <v>358.13689798236322</v>
      </c>
      <c r="K504" s="44">
        <v>555.13536325581401</v>
      </c>
      <c r="L504" s="44">
        <v>555.13536325581401</v>
      </c>
      <c r="M504" s="44">
        <v>323.65515999999997</v>
      </c>
      <c r="N504" s="44">
        <v>2348.2214800000002</v>
      </c>
      <c r="O504" s="44">
        <v>378.74539999999996</v>
      </c>
      <c r="P504" s="44">
        <v>99.924365386046517</v>
      </c>
      <c r="Q504" s="44">
        <v>99.924365386046517</v>
      </c>
      <c r="R504" s="44">
        <v>66.39858088593013</v>
      </c>
      <c r="S504" s="44">
        <v>66.39858088593013</v>
      </c>
      <c r="T504" s="44">
        <v>310.87580342325589</v>
      </c>
      <c r="U504" s="44">
        <v>310.87580342325589</v>
      </c>
      <c r="V504" s="44">
        <v>206.57336275622711</v>
      </c>
      <c r="W504" s="44">
        <v>206.57336275622711</v>
      </c>
      <c r="X504" s="44">
        <v>122.12977991627908</v>
      </c>
      <c r="Y504" s="44">
        <v>122.12977991627908</v>
      </c>
      <c r="Z504" s="44">
        <v>81.153821082803503</v>
      </c>
      <c r="AA504" s="44">
        <v>81.153821082803503</v>
      </c>
      <c r="AB504" s="44">
        <v>4.8744288760632619</v>
      </c>
      <c r="AC504" s="44">
        <v>11.367494088630812</v>
      </c>
      <c r="AD504" s="44">
        <v>4.6670063706988669</v>
      </c>
      <c r="AE504" s="44">
        <v>27.176648545559466</v>
      </c>
      <c r="AF504" s="44">
        <v>84.549573252851687</v>
      </c>
      <c r="AG504" s="44">
        <v>33.215903777906014</v>
      </c>
      <c r="AH504" s="44">
        <v>150.98138080866372</v>
      </c>
      <c r="AJ504" s="63" t="s">
        <v>63</v>
      </c>
      <c r="AK504" s="44">
        <v>0</v>
      </c>
      <c r="AL504" s="44">
        <v>0</v>
      </c>
      <c r="AM504" s="44">
        <v>378.74539999999996</v>
      </c>
      <c r="AN504" s="44">
        <v>378.74539999999996</v>
      </c>
      <c r="AO504" s="44">
        <v>0</v>
      </c>
      <c r="AP504" s="44">
        <v>0</v>
      </c>
      <c r="AQ504" s="44">
        <v>0</v>
      </c>
      <c r="AR504" s="44">
        <v>0</v>
      </c>
      <c r="AS504" s="44">
        <v>0</v>
      </c>
      <c r="AT504" s="44">
        <v>0</v>
      </c>
      <c r="AU504" s="44">
        <v>0</v>
      </c>
      <c r="AV504" s="44">
        <v>0</v>
      </c>
      <c r="AW504" s="44">
        <v>0</v>
      </c>
      <c r="AX504" s="44">
        <v>0</v>
      </c>
      <c r="AY504" s="44">
        <v>122.12977991627908</v>
      </c>
      <c r="AZ504" s="44">
        <v>0</v>
      </c>
      <c r="BA504" s="44">
        <v>0</v>
      </c>
      <c r="BB504" s="44">
        <v>0</v>
      </c>
      <c r="BC504" s="44">
        <v>122.12977991627908</v>
      </c>
      <c r="BD504" s="44">
        <v>122.12977991627908</v>
      </c>
      <c r="BE504" s="44">
        <v>0</v>
      </c>
      <c r="BF504" s="44">
        <v>0</v>
      </c>
      <c r="BG504" s="44">
        <v>0</v>
      </c>
      <c r="BH504" s="44">
        <v>122.12977991627908</v>
      </c>
      <c r="BI504" s="44">
        <v>81.153821082803503</v>
      </c>
      <c r="BJ504" s="44">
        <v>0</v>
      </c>
      <c r="BK504" s="44">
        <v>0</v>
      </c>
      <c r="BL504" s="44">
        <v>0</v>
      </c>
      <c r="BM504" s="44">
        <v>81.153821082803503</v>
      </c>
      <c r="BN504" s="44">
        <v>4.6670063706988669</v>
      </c>
      <c r="BO504" s="44">
        <v>33.215903777906014</v>
      </c>
      <c r="BP504" s="44">
        <v>0</v>
      </c>
      <c r="BQ504" s="44">
        <v>0</v>
      </c>
      <c r="BR504" s="44">
        <v>0</v>
      </c>
      <c r="BS504" s="44">
        <v>33.215903777906014</v>
      </c>
      <c r="BT504" s="64">
        <v>2019</v>
      </c>
      <c r="BU504" s="44">
        <v>0</v>
      </c>
      <c r="BV504" s="44">
        <v>0</v>
      </c>
      <c r="BW504" s="44">
        <v>0</v>
      </c>
      <c r="BX504" s="44">
        <v>378.74539999999996</v>
      </c>
      <c r="BY504" s="44">
        <v>0</v>
      </c>
      <c r="BZ504" s="44">
        <v>0</v>
      </c>
      <c r="CA504" s="44">
        <v>0</v>
      </c>
      <c r="CB504" s="44">
        <v>0</v>
      </c>
      <c r="CC504" s="44">
        <v>0</v>
      </c>
      <c r="CD504" s="44">
        <v>0</v>
      </c>
      <c r="CE504" s="44">
        <v>0</v>
      </c>
      <c r="CF504" s="44">
        <v>0</v>
      </c>
      <c r="CG504" s="44">
        <v>0</v>
      </c>
      <c r="CH504" s="44">
        <v>122.12977991627908</v>
      </c>
      <c r="CI504" s="44">
        <v>0</v>
      </c>
      <c r="CJ504" s="44">
        <v>0</v>
      </c>
      <c r="CK504" s="44">
        <v>0</v>
      </c>
      <c r="CL504" s="44">
        <v>0</v>
      </c>
      <c r="CM504" s="44">
        <v>0</v>
      </c>
      <c r="CN504" s="44">
        <v>0</v>
      </c>
      <c r="CO504" s="44">
        <v>0</v>
      </c>
      <c r="CP504" s="44">
        <v>0</v>
      </c>
      <c r="CQ504" s="44">
        <v>0</v>
      </c>
      <c r="CR504" s="44">
        <v>0</v>
      </c>
      <c r="CS504" s="44">
        <v>0</v>
      </c>
      <c r="CT504" s="44">
        <v>0</v>
      </c>
      <c r="CU504" s="44">
        <v>0</v>
      </c>
      <c r="CV504" s="44">
        <v>0</v>
      </c>
      <c r="CW504" s="44">
        <v>0</v>
      </c>
      <c r="CX504" s="44">
        <v>0</v>
      </c>
      <c r="CY504" s="44">
        <v>0</v>
      </c>
      <c r="CZ504" s="44">
        <v>0</v>
      </c>
      <c r="DA504" s="44">
        <v>0</v>
      </c>
      <c r="DB504" s="44">
        <v>0</v>
      </c>
      <c r="DC504" s="44">
        <v>0</v>
      </c>
      <c r="DD504" s="44">
        <v>0</v>
      </c>
      <c r="DE504" s="44">
        <v>0</v>
      </c>
      <c r="DF504" s="44">
        <v>0</v>
      </c>
      <c r="DG504" s="44">
        <v>0</v>
      </c>
      <c r="DH504" s="44">
        <v>0</v>
      </c>
      <c r="DI504" s="44">
        <v>0</v>
      </c>
      <c r="DJ504" s="44">
        <v>0</v>
      </c>
      <c r="DK504" s="44">
        <v>0</v>
      </c>
      <c r="DL504" s="44">
        <v>0</v>
      </c>
      <c r="DM504" s="44">
        <v>0</v>
      </c>
      <c r="DN504" s="44">
        <v>0</v>
      </c>
      <c r="DO504" s="44">
        <v>0</v>
      </c>
      <c r="DP504" s="44">
        <v>0</v>
      </c>
      <c r="DQ504" s="44">
        <v>0</v>
      </c>
      <c r="DR504" s="44">
        <v>0</v>
      </c>
      <c r="DS504" s="44">
        <v>0</v>
      </c>
      <c r="DT504" s="44">
        <v>0</v>
      </c>
      <c r="DU504" s="44">
        <v>0</v>
      </c>
      <c r="DV504" s="44">
        <v>33.215903777906014</v>
      </c>
      <c r="DW504" s="44">
        <v>0</v>
      </c>
      <c r="DX504" s="44">
        <v>0</v>
      </c>
      <c r="DY504" s="44">
        <v>0</v>
      </c>
      <c r="DZ504" s="44">
        <v>0</v>
      </c>
      <c r="EA504" s="44">
        <v>0</v>
      </c>
      <c r="EB504" s="44">
        <v>0</v>
      </c>
    </row>
    <row r="505" spans="2:132" x14ac:dyDescent="0.25">
      <c r="B505" s="41" t="s">
        <v>594</v>
      </c>
      <c r="C505" s="47" t="s">
        <v>101</v>
      </c>
      <c r="D505" s="46">
        <v>9</v>
      </c>
      <c r="E505" s="86" t="s">
        <v>52</v>
      </c>
      <c r="F505" s="43">
        <v>11194.3</v>
      </c>
      <c r="G505" s="43">
        <v>1143.148488372093</v>
      </c>
      <c r="H505" s="44">
        <v>1143.148488372093</v>
      </c>
      <c r="I505" s="44">
        <v>759.60890095782759</v>
      </c>
      <c r="J505" s="44">
        <v>759.60890095782759</v>
      </c>
      <c r="K505" s="44">
        <v>1268.8948220930233</v>
      </c>
      <c r="L505" s="44">
        <v>1268.8948220930233</v>
      </c>
      <c r="M505" s="44">
        <v>761.21239999999989</v>
      </c>
      <c r="N505" s="44">
        <v>6862.1058999999996</v>
      </c>
      <c r="O505" s="44">
        <v>1029.8756000000001</v>
      </c>
      <c r="P505" s="44">
        <v>228.4010679767442</v>
      </c>
      <c r="Q505" s="44">
        <v>228.4010679767442</v>
      </c>
      <c r="R505" s="44">
        <v>151.76985841137397</v>
      </c>
      <c r="S505" s="44">
        <v>151.76985841137397</v>
      </c>
      <c r="T505" s="44">
        <v>710.58110037209315</v>
      </c>
      <c r="U505" s="44">
        <v>710.58110037209315</v>
      </c>
      <c r="V505" s="44">
        <v>472.17289283538571</v>
      </c>
      <c r="W505" s="44">
        <v>472.17289283538571</v>
      </c>
      <c r="X505" s="44">
        <v>279.15686086046514</v>
      </c>
      <c r="Y505" s="44">
        <v>279.15686086046514</v>
      </c>
      <c r="Z505" s="44">
        <v>185.49649361390152</v>
      </c>
      <c r="AA505" s="44">
        <v>185.49649361390152</v>
      </c>
      <c r="AB505" s="44">
        <v>5.015570337666948</v>
      </c>
      <c r="AC505" s="44">
        <v>14.533036529888946</v>
      </c>
      <c r="AD505" s="44">
        <v>5.551994972711543</v>
      </c>
      <c r="AE505" s="44">
        <v>62.118738786618174</v>
      </c>
      <c r="AF505" s="44">
        <v>193.25829844725655</v>
      </c>
      <c r="AG505" s="44">
        <v>75.92290296142221</v>
      </c>
      <c r="AH505" s="44">
        <v>345.10410437010097</v>
      </c>
      <c r="AJ505" s="63" t="s">
        <v>63</v>
      </c>
      <c r="AK505" s="44">
        <v>0</v>
      </c>
      <c r="AL505" s="44">
        <v>0</v>
      </c>
      <c r="AM505" s="44">
        <v>1029.8756000000001</v>
      </c>
      <c r="AN505" s="44">
        <v>1029.8756000000001</v>
      </c>
      <c r="AO505" s="44">
        <v>0</v>
      </c>
      <c r="AP505" s="44">
        <v>0</v>
      </c>
      <c r="AQ505" s="44">
        <v>0</v>
      </c>
      <c r="AR505" s="44">
        <v>0</v>
      </c>
      <c r="AS505" s="44">
        <v>0</v>
      </c>
      <c r="AT505" s="44">
        <v>0</v>
      </c>
      <c r="AU505" s="44">
        <v>0</v>
      </c>
      <c r="AV505" s="44">
        <v>0</v>
      </c>
      <c r="AW505" s="44">
        <v>0</v>
      </c>
      <c r="AX505" s="44">
        <v>0</v>
      </c>
      <c r="AY505" s="44">
        <v>279.15686086046514</v>
      </c>
      <c r="AZ505" s="44">
        <v>0</v>
      </c>
      <c r="BA505" s="44">
        <v>0</v>
      </c>
      <c r="BB505" s="44">
        <v>0</v>
      </c>
      <c r="BC505" s="44">
        <v>279.15686086046514</v>
      </c>
      <c r="BD505" s="44">
        <v>279.15686086046514</v>
      </c>
      <c r="BE505" s="44">
        <v>0</v>
      </c>
      <c r="BF505" s="44">
        <v>0</v>
      </c>
      <c r="BG505" s="44">
        <v>0</v>
      </c>
      <c r="BH505" s="44">
        <v>279.15686086046514</v>
      </c>
      <c r="BI505" s="44">
        <v>185.49649361390152</v>
      </c>
      <c r="BJ505" s="44">
        <v>0</v>
      </c>
      <c r="BK505" s="44">
        <v>0</v>
      </c>
      <c r="BL505" s="44">
        <v>0</v>
      </c>
      <c r="BM505" s="44">
        <v>185.49649361390152</v>
      </c>
      <c r="BN505" s="44">
        <v>5.551994972711543</v>
      </c>
      <c r="BO505" s="44">
        <v>75.92290296142221</v>
      </c>
      <c r="BP505" s="44">
        <v>0</v>
      </c>
      <c r="BQ505" s="44">
        <v>0</v>
      </c>
      <c r="BR505" s="44">
        <v>0</v>
      </c>
      <c r="BS505" s="44">
        <v>75.92290296142221</v>
      </c>
      <c r="BT505" s="64">
        <v>2019</v>
      </c>
      <c r="BU505" s="44">
        <v>0</v>
      </c>
      <c r="BV505" s="44">
        <v>0</v>
      </c>
      <c r="BW505" s="44">
        <v>0</v>
      </c>
      <c r="BX505" s="44">
        <v>1029.8756000000001</v>
      </c>
      <c r="BY505" s="44">
        <v>0</v>
      </c>
      <c r="BZ505" s="44">
        <v>0</v>
      </c>
      <c r="CA505" s="44">
        <v>0</v>
      </c>
      <c r="CB505" s="44">
        <v>0</v>
      </c>
      <c r="CC505" s="44">
        <v>0</v>
      </c>
      <c r="CD505" s="44">
        <v>0</v>
      </c>
      <c r="CE505" s="44">
        <v>0</v>
      </c>
      <c r="CF505" s="44">
        <v>0</v>
      </c>
      <c r="CG505" s="44">
        <v>0</v>
      </c>
      <c r="CH505" s="44">
        <v>279.15686086046514</v>
      </c>
      <c r="CI505" s="44">
        <v>0</v>
      </c>
      <c r="CJ505" s="44">
        <v>0</v>
      </c>
      <c r="CK505" s="44">
        <v>0</v>
      </c>
      <c r="CL505" s="44">
        <v>0</v>
      </c>
      <c r="CM505" s="44">
        <v>0</v>
      </c>
      <c r="CN505" s="44">
        <v>0</v>
      </c>
      <c r="CO505" s="44">
        <v>0</v>
      </c>
      <c r="CP505" s="44">
        <v>0</v>
      </c>
      <c r="CQ505" s="44">
        <v>0</v>
      </c>
      <c r="CR505" s="44">
        <v>0</v>
      </c>
      <c r="CS505" s="44">
        <v>0</v>
      </c>
      <c r="CT505" s="44">
        <v>0</v>
      </c>
      <c r="CU505" s="44">
        <v>0</v>
      </c>
      <c r="CV505" s="44">
        <v>0</v>
      </c>
      <c r="CW505" s="44">
        <v>0</v>
      </c>
      <c r="CX505" s="44">
        <v>0</v>
      </c>
      <c r="CY505" s="44">
        <v>0</v>
      </c>
      <c r="CZ505" s="44">
        <v>0</v>
      </c>
      <c r="DA505" s="44">
        <v>0</v>
      </c>
      <c r="DB505" s="44">
        <v>0</v>
      </c>
      <c r="DC505" s="44">
        <v>0</v>
      </c>
      <c r="DD505" s="44">
        <v>0</v>
      </c>
      <c r="DE505" s="44">
        <v>0</v>
      </c>
      <c r="DF505" s="44">
        <v>0</v>
      </c>
      <c r="DG505" s="44">
        <v>0</v>
      </c>
      <c r="DH505" s="44">
        <v>0</v>
      </c>
      <c r="DI505" s="44">
        <v>0</v>
      </c>
      <c r="DJ505" s="44">
        <v>0</v>
      </c>
      <c r="DK505" s="44">
        <v>0</v>
      </c>
      <c r="DL505" s="44">
        <v>0</v>
      </c>
      <c r="DM505" s="44">
        <v>0</v>
      </c>
      <c r="DN505" s="44">
        <v>0</v>
      </c>
      <c r="DO505" s="44">
        <v>0</v>
      </c>
      <c r="DP505" s="44">
        <v>0</v>
      </c>
      <c r="DQ505" s="44">
        <v>0</v>
      </c>
      <c r="DR505" s="44">
        <v>0</v>
      </c>
      <c r="DS505" s="44">
        <v>0</v>
      </c>
      <c r="DT505" s="44">
        <v>0</v>
      </c>
      <c r="DU505" s="44">
        <v>0</v>
      </c>
      <c r="DV505" s="44">
        <v>75.92290296142221</v>
      </c>
      <c r="DW505" s="44">
        <v>0</v>
      </c>
      <c r="DX505" s="44">
        <v>0</v>
      </c>
      <c r="DY505" s="44">
        <v>0</v>
      </c>
      <c r="DZ505" s="44">
        <v>0</v>
      </c>
      <c r="EA505" s="44">
        <v>0</v>
      </c>
      <c r="EB505" s="44">
        <v>0</v>
      </c>
    </row>
    <row r="506" spans="2:132" x14ac:dyDescent="0.25">
      <c r="B506" s="41" t="s">
        <v>595</v>
      </c>
      <c r="C506" s="47" t="s">
        <v>101</v>
      </c>
      <c r="D506" s="46">
        <v>9</v>
      </c>
      <c r="E506" s="86" t="s">
        <v>52</v>
      </c>
      <c r="F506" s="43">
        <v>7485.39</v>
      </c>
      <c r="G506" s="43">
        <v>1012.2610348837208</v>
      </c>
      <c r="H506" s="44">
        <v>1012.2610348837208</v>
      </c>
      <c r="I506" s="44">
        <v>672.63570744465983</v>
      </c>
      <c r="J506" s="44">
        <v>672.63570744465983</v>
      </c>
      <c r="K506" s="44">
        <v>1123.6097487209302</v>
      </c>
      <c r="L506" s="44">
        <v>1123.6097487209302</v>
      </c>
      <c r="M506" s="44">
        <v>561.40425000000005</v>
      </c>
      <c r="N506" s="44">
        <v>4820.5911599999999</v>
      </c>
      <c r="O506" s="44">
        <v>756.02439000000004</v>
      </c>
      <c r="P506" s="44">
        <v>202.24975476976741</v>
      </c>
      <c r="Q506" s="44">
        <v>202.24975476976741</v>
      </c>
      <c r="R506" s="44">
        <v>134.39261434744304</v>
      </c>
      <c r="S506" s="44">
        <v>134.39261434744304</v>
      </c>
      <c r="T506" s="44">
        <v>629.22145928372095</v>
      </c>
      <c r="U506" s="44">
        <v>629.22145928372095</v>
      </c>
      <c r="V506" s="44">
        <v>418.11035574760064</v>
      </c>
      <c r="W506" s="44">
        <v>418.11035574760064</v>
      </c>
      <c r="X506" s="44">
        <v>247.19414471860463</v>
      </c>
      <c r="Y506" s="44">
        <v>247.19414471860463</v>
      </c>
      <c r="Z506" s="44">
        <v>164.25763975798594</v>
      </c>
      <c r="AA506" s="44">
        <v>164.25763975798594</v>
      </c>
      <c r="AB506" s="44">
        <v>4.1773445120176822</v>
      </c>
      <c r="AC506" s="44">
        <v>11.529470853168801</v>
      </c>
      <c r="AD506" s="44">
        <v>4.6026741350594831</v>
      </c>
      <c r="AE506" s="44">
        <v>55.006308847382357</v>
      </c>
      <c r="AF506" s="44">
        <v>171.13073863630072</v>
      </c>
      <c r="AG506" s="44">
        <v>67.229933035689555</v>
      </c>
      <c r="AH506" s="44">
        <v>305.5906047076798</v>
      </c>
      <c r="AJ506" s="63" t="s">
        <v>63</v>
      </c>
      <c r="AK506" s="44">
        <v>0</v>
      </c>
      <c r="AL506" s="44">
        <v>0</v>
      </c>
      <c r="AM506" s="44">
        <v>756.02439000000004</v>
      </c>
      <c r="AN506" s="44">
        <v>756.02439000000004</v>
      </c>
      <c r="AO506" s="44">
        <v>0</v>
      </c>
      <c r="AP506" s="44">
        <v>0</v>
      </c>
      <c r="AQ506" s="44">
        <v>0</v>
      </c>
      <c r="AR506" s="44">
        <v>0</v>
      </c>
      <c r="AS506" s="44">
        <v>0</v>
      </c>
      <c r="AT506" s="44">
        <v>0</v>
      </c>
      <c r="AU506" s="44">
        <v>0</v>
      </c>
      <c r="AV506" s="44">
        <v>0</v>
      </c>
      <c r="AW506" s="44">
        <v>0</v>
      </c>
      <c r="AX506" s="44">
        <v>0</v>
      </c>
      <c r="AY506" s="44">
        <v>247.19414471860463</v>
      </c>
      <c r="AZ506" s="44">
        <v>0</v>
      </c>
      <c r="BA506" s="44">
        <v>0</v>
      </c>
      <c r="BB506" s="44">
        <v>0</v>
      </c>
      <c r="BC506" s="44">
        <v>247.19414471860463</v>
      </c>
      <c r="BD506" s="44">
        <v>247.19414471860463</v>
      </c>
      <c r="BE506" s="44">
        <v>0</v>
      </c>
      <c r="BF506" s="44">
        <v>0</v>
      </c>
      <c r="BG506" s="44">
        <v>0</v>
      </c>
      <c r="BH506" s="44">
        <v>247.19414471860463</v>
      </c>
      <c r="BI506" s="44">
        <v>164.25763975798594</v>
      </c>
      <c r="BJ506" s="44">
        <v>0</v>
      </c>
      <c r="BK506" s="44">
        <v>0</v>
      </c>
      <c r="BL506" s="44">
        <v>0</v>
      </c>
      <c r="BM506" s="44">
        <v>164.25763975798594</v>
      </c>
      <c r="BN506" s="44">
        <v>4.6026741350594831</v>
      </c>
      <c r="BO506" s="44">
        <v>67.229933035689555</v>
      </c>
      <c r="BP506" s="44">
        <v>0</v>
      </c>
      <c r="BQ506" s="44">
        <v>0</v>
      </c>
      <c r="BR506" s="44">
        <v>0</v>
      </c>
      <c r="BS506" s="44">
        <v>67.229933035689555</v>
      </c>
      <c r="BT506" s="64">
        <v>2019</v>
      </c>
      <c r="BU506" s="44">
        <v>0</v>
      </c>
      <c r="BV506" s="44">
        <v>0</v>
      </c>
      <c r="BW506" s="44">
        <v>0</v>
      </c>
      <c r="BX506" s="44">
        <v>756.02439000000004</v>
      </c>
      <c r="BY506" s="44">
        <v>0</v>
      </c>
      <c r="BZ506" s="44">
        <v>0</v>
      </c>
      <c r="CA506" s="44">
        <v>0</v>
      </c>
      <c r="CB506" s="44">
        <v>0</v>
      </c>
      <c r="CC506" s="44">
        <v>0</v>
      </c>
      <c r="CD506" s="44">
        <v>0</v>
      </c>
      <c r="CE506" s="44">
        <v>0</v>
      </c>
      <c r="CF506" s="44">
        <v>0</v>
      </c>
      <c r="CG506" s="44">
        <v>0</v>
      </c>
      <c r="CH506" s="44">
        <v>247.19414471860463</v>
      </c>
      <c r="CI506" s="44">
        <v>0</v>
      </c>
      <c r="CJ506" s="44">
        <v>0</v>
      </c>
      <c r="CK506" s="44">
        <v>0</v>
      </c>
      <c r="CL506" s="44">
        <v>0</v>
      </c>
      <c r="CM506" s="44">
        <v>0</v>
      </c>
      <c r="CN506" s="44">
        <v>0</v>
      </c>
      <c r="CO506" s="44">
        <v>0</v>
      </c>
      <c r="CP506" s="44">
        <v>0</v>
      </c>
      <c r="CQ506" s="44">
        <v>0</v>
      </c>
      <c r="CR506" s="44">
        <v>0</v>
      </c>
      <c r="CS506" s="44">
        <v>0</v>
      </c>
      <c r="CT506" s="44">
        <v>0</v>
      </c>
      <c r="CU506" s="44">
        <v>0</v>
      </c>
      <c r="CV506" s="44">
        <v>0</v>
      </c>
      <c r="CW506" s="44">
        <v>0</v>
      </c>
      <c r="CX506" s="44">
        <v>0</v>
      </c>
      <c r="CY506" s="44">
        <v>0</v>
      </c>
      <c r="CZ506" s="44">
        <v>0</v>
      </c>
      <c r="DA506" s="44">
        <v>0</v>
      </c>
      <c r="DB506" s="44">
        <v>0</v>
      </c>
      <c r="DC506" s="44">
        <v>0</v>
      </c>
      <c r="DD506" s="44">
        <v>0</v>
      </c>
      <c r="DE506" s="44">
        <v>0</v>
      </c>
      <c r="DF506" s="44">
        <v>0</v>
      </c>
      <c r="DG506" s="44">
        <v>0</v>
      </c>
      <c r="DH506" s="44">
        <v>0</v>
      </c>
      <c r="DI506" s="44">
        <v>0</v>
      </c>
      <c r="DJ506" s="44">
        <v>0</v>
      </c>
      <c r="DK506" s="44">
        <v>0</v>
      </c>
      <c r="DL506" s="44">
        <v>0</v>
      </c>
      <c r="DM506" s="44">
        <v>0</v>
      </c>
      <c r="DN506" s="44">
        <v>0</v>
      </c>
      <c r="DO506" s="44">
        <v>0</v>
      </c>
      <c r="DP506" s="44">
        <v>0</v>
      </c>
      <c r="DQ506" s="44">
        <v>0</v>
      </c>
      <c r="DR506" s="44">
        <v>0</v>
      </c>
      <c r="DS506" s="44">
        <v>0</v>
      </c>
      <c r="DT506" s="44">
        <v>0</v>
      </c>
      <c r="DU506" s="44">
        <v>0</v>
      </c>
      <c r="DV506" s="44">
        <v>67.229933035689555</v>
      </c>
      <c r="DW506" s="44">
        <v>0</v>
      </c>
      <c r="DX506" s="44">
        <v>0</v>
      </c>
      <c r="DY506" s="44">
        <v>0</v>
      </c>
      <c r="DZ506" s="44">
        <v>0</v>
      </c>
      <c r="EA506" s="44">
        <v>0</v>
      </c>
      <c r="EB506" s="44">
        <v>0</v>
      </c>
    </row>
    <row r="507" spans="2:132" x14ac:dyDescent="0.25">
      <c r="B507" s="41" t="s">
        <v>596</v>
      </c>
      <c r="C507" s="47" t="s">
        <v>101</v>
      </c>
      <c r="D507" s="46">
        <v>9</v>
      </c>
      <c r="E507" s="86" t="s">
        <v>52</v>
      </c>
      <c r="F507" s="43">
        <v>3883.89</v>
      </c>
      <c r="G507" s="43">
        <v>425.10032558139534</v>
      </c>
      <c r="H507" s="44">
        <v>425.10032558139534</v>
      </c>
      <c r="I507" s="44">
        <v>282.47423182227197</v>
      </c>
      <c r="J507" s="44">
        <v>282.47423182227197</v>
      </c>
      <c r="K507" s="44">
        <v>471.86136139534887</v>
      </c>
      <c r="L507" s="44">
        <v>471.86136139534887</v>
      </c>
      <c r="M507" s="44">
        <v>365.08565999999996</v>
      </c>
      <c r="N507" s="44">
        <v>2648.8129800000002</v>
      </c>
      <c r="O507" s="44">
        <v>427.22789999999998</v>
      </c>
      <c r="P507" s="44">
        <v>84.935045051162788</v>
      </c>
      <c r="Q507" s="44">
        <v>84.935045051162788</v>
      </c>
      <c r="R507" s="44">
        <v>56.438351518089945</v>
      </c>
      <c r="S507" s="44">
        <v>56.438351518089945</v>
      </c>
      <c r="T507" s="44">
        <v>264.24236238139537</v>
      </c>
      <c r="U507" s="44">
        <v>264.24236238139537</v>
      </c>
      <c r="V507" s="44">
        <v>175.58598250072427</v>
      </c>
      <c r="W507" s="44">
        <v>175.58598250072427</v>
      </c>
      <c r="X507" s="44">
        <v>103.80949950697675</v>
      </c>
      <c r="Y507" s="44">
        <v>103.80949950697675</v>
      </c>
      <c r="Z507" s="44">
        <v>68.98020741099883</v>
      </c>
      <c r="AA507" s="44">
        <v>68.98020741099883</v>
      </c>
      <c r="AB507" s="44">
        <v>6.4687513043852922</v>
      </c>
      <c r="AC507" s="44">
        <v>15.085560602704001</v>
      </c>
      <c r="AD507" s="44">
        <v>6.1934852914327259</v>
      </c>
      <c r="AE507" s="44">
        <v>23.099970258895794</v>
      </c>
      <c r="AF507" s="44">
        <v>71.866574138786916</v>
      </c>
      <c r="AG507" s="44">
        <v>28.233296983094863</v>
      </c>
      <c r="AH507" s="44">
        <v>128.33316810497664</v>
      </c>
      <c r="AJ507" s="63" t="s">
        <v>63</v>
      </c>
      <c r="AK507" s="44">
        <v>0</v>
      </c>
      <c r="AL507" s="44">
        <v>0</v>
      </c>
      <c r="AM507" s="44">
        <v>427.22789999999998</v>
      </c>
      <c r="AN507" s="44">
        <v>427.22789999999998</v>
      </c>
      <c r="AO507" s="44">
        <v>0</v>
      </c>
      <c r="AP507" s="44">
        <v>0</v>
      </c>
      <c r="AQ507" s="44">
        <v>0</v>
      </c>
      <c r="AR507" s="44">
        <v>0</v>
      </c>
      <c r="AS507" s="44">
        <v>0</v>
      </c>
      <c r="AT507" s="44">
        <v>0</v>
      </c>
      <c r="AU507" s="44">
        <v>0</v>
      </c>
      <c r="AV507" s="44">
        <v>0</v>
      </c>
      <c r="AW507" s="44">
        <v>0</v>
      </c>
      <c r="AX507" s="44">
        <v>0</v>
      </c>
      <c r="AY507" s="44">
        <v>103.80949950697675</v>
      </c>
      <c r="AZ507" s="44">
        <v>0</v>
      </c>
      <c r="BA507" s="44">
        <v>0</v>
      </c>
      <c r="BB507" s="44">
        <v>0</v>
      </c>
      <c r="BC507" s="44">
        <v>103.80949950697675</v>
      </c>
      <c r="BD507" s="44">
        <v>103.80949950697675</v>
      </c>
      <c r="BE507" s="44">
        <v>0</v>
      </c>
      <c r="BF507" s="44">
        <v>0</v>
      </c>
      <c r="BG507" s="44">
        <v>0</v>
      </c>
      <c r="BH507" s="44">
        <v>103.80949950697675</v>
      </c>
      <c r="BI507" s="44">
        <v>68.98020741099883</v>
      </c>
      <c r="BJ507" s="44">
        <v>0</v>
      </c>
      <c r="BK507" s="44">
        <v>0</v>
      </c>
      <c r="BL507" s="44">
        <v>0</v>
      </c>
      <c r="BM507" s="44">
        <v>68.98020741099883</v>
      </c>
      <c r="BN507" s="44">
        <v>6.1934852914327259</v>
      </c>
      <c r="BO507" s="44">
        <v>28.233296983094863</v>
      </c>
      <c r="BP507" s="44">
        <v>0</v>
      </c>
      <c r="BQ507" s="44">
        <v>0</v>
      </c>
      <c r="BR507" s="44">
        <v>0</v>
      </c>
      <c r="BS507" s="44">
        <v>28.233296983094863</v>
      </c>
      <c r="BT507" s="64">
        <v>2019</v>
      </c>
      <c r="BU507" s="44">
        <v>0</v>
      </c>
      <c r="BV507" s="44">
        <v>0</v>
      </c>
      <c r="BW507" s="44">
        <v>0</v>
      </c>
      <c r="BX507" s="44">
        <v>427.22789999999998</v>
      </c>
      <c r="BY507" s="44">
        <v>0</v>
      </c>
      <c r="BZ507" s="44">
        <v>0</v>
      </c>
      <c r="CA507" s="44">
        <v>0</v>
      </c>
      <c r="CB507" s="44">
        <v>0</v>
      </c>
      <c r="CC507" s="44">
        <v>0</v>
      </c>
      <c r="CD507" s="44">
        <v>0</v>
      </c>
      <c r="CE507" s="44">
        <v>0</v>
      </c>
      <c r="CF507" s="44">
        <v>0</v>
      </c>
      <c r="CG507" s="44">
        <v>0</v>
      </c>
      <c r="CH507" s="44">
        <v>103.80949950697675</v>
      </c>
      <c r="CI507" s="44">
        <v>0</v>
      </c>
      <c r="CJ507" s="44">
        <v>0</v>
      </c>
      <c r="CK507" s="44">
        <v>0</v>
      </c>
      <c r="CL507" s="44">
        <v>0</v>
      </c>
      <c r="CM507" s="44">
        <v>0</v>
      </c>
      <c r="CN507" s="44">
        <v>0</v>
      </c>
      <c r="CO507" s="44">
        <v>0</v>
      </c>
      <c r="CP507" s="44">
        <v>0</v>
      </c>
      <c r="CQ507" s="44">
        <v>0</v>
      </c>
      <c r="CR507" s="44">
        <v>0</v>
      </c>
      <c r="CS507" s="44">
        <v>0</v>
      </c>
      <c r="CT507" s="44">
        <v>0</v>
      </c>
      <c r="CU507" s="44">
        <v>0</v>
      </c>
      <c r="CV507" s="44">
        <v>0</v>
      </c>
      <c r="CW507" s="44">
        <v>0</v>
      </c>
      <c r="CX507" s="44">
        <v>0</v>
      </c>
      <c r="CY507" s="44">
        <v>0</v>
      </c>
      <c r="CZ507" s="44">
        <v>0</v>
      </c>
      <c r="DA507" s="44">
        <v>0</v>
      </c>
      <c r="DB507" s="44">
        <v>0</v>
      </c>
      <c r="DC507" s="44">
        <v>0</v>
      </c>
      <c r="DD507" s="44">
        <v>0</v>
      </c>
      <c r="DE507" s="44">
        <v>0</v>
      </c>
      <c r="DF507" s="44">
        <v>0</v>
      </c>
      <c r="DG507" s="44">
        <v>0</v>
      </c>
      <c r="DH507" s="44">
        <v>0</v>
      </c>
      <c r="DI507" s="44">
        <v>0</v>
      </c>
      <c r="DJ507" s="44">
        <v>0</v>
      </c>
      <c r="DK507" s="44">
        <v>0</v>
      </c>
      <c r="DL507" s="44">
        <v>0</v>
      </c>
      <c r="DM507" s="44">
        <v>0</v>
      </c>
      <c r="DN507" s="44">
        <v>0</v>
      </c>
      <c r="DO507" s="44">
        <v>0</v>
      </c>
      <c r="DP507" s="44">
        <v>0</v>
      </c>
      <c r="DQ507" s="44">
        <v>0</v>
      </c>
      <c r="DR507" s="44">
        <v>0</v>
      </c>
      <c r="DS507" s="44">
        <v>0</v>
      </c>
      <c r="DT507" s="44">
        <v>0</v>
      </c>
      <c r="DU507" s="44">
        <v>0</v>
      </c>
      <c r="DV507" s="44">
        <v>28.233296983094863</v>
      </c>
      <c r="DW507" s="44">
        <v>0</v>
      </c>
      <c r="DX507" s="44">
        <v>0</v>
      </c>
      <c r="DY507" s="44">
        <v>0</v>
      </c>
      <c r="DZ507" s="44">
        <v>0</v>
      </c>
      <c r="EA507" s="44">
        <v>0</v>
      </c>
      <c r="EB507" s="44">
        <v>0</v>
      </c>
    </row>
    <row r="508" spans="2:132" x14ac:dyDescent="0.25">
      <c r="B508" s="41" t="s">
        <v>597</v>
      </c>
      <c r="C508" s="47" t="s">
        <v>101</v>
      </c>
      <c r="D508" s="46">
        <v>9</v>
      </c>
      <c r="E508" s="86" t="s">
        <v>52</v>
      </c>
      <c r="F508" s="43">
        <v>7220.3</v>
      </c>
      <c r="G508" s="43">
        <v>891.93882558139524</v>
      </c>
      <c r="H508" s="44">
        <v>891.93882558139524</v>
      </c>
      <c r="I508" s="44">
        <v>592.68299605271045</v>
      </c>
      <c r="J508" s="44">
        <v>592.68299605271045</v>
      </c>
      <c r="K508" s="44">
        <v>990.05209639534883</v>
      </c>
      <c r="L508" s="44">
        <v>990.05209639534883</v>
      </c>
      <c r="M508" s="44">
        <v>541.52250000000004</v>
      </c>
      <c r="N508" s="44">
        <v>4649.8732</v>
      </c>
      <c r="O508" s="44">
        <v>729.25030000000004</v>
      </c>
      <c r="P508" s="44">
        <v>178.20937735116277</v>
      </c>
      <c r="Q508" s="44">
        <v>178.20937735116277</v>
      </c>
      <c r="R508" s="44">
        <v>118.41806261133155</v>
      </c>
      <c r="S508" s="44">
        <v>118.41806261133155</v>
      </c>
      <c r="T508" s="44">
        <v>554.42917398139537</v>
      </c>
      <c r="U508" s="44">
        <v>554.42917398139537</v>
      </c>
      <c r="V508" s="44">
        <v>368.41175034636484</v>
      </c>
      <c r="W508" s="44">
        <v>368.41175034636484</v>
      </c>
      <c r="X508" s="44">
        <v>217.81146120697673</v>
      </c>
      <c r="Y508" s="44">
        <v>217.81146120697673</v>
      </c>
      <c r="Z508" s="44">
        <v>144.7331876360719</v>
      </c>
      <c r="AA508" s="44">
        <v>144.7331876360719</v>
      </c>
      <c r="AB508" s="44">
        <v>4.5729721299137447</v>
      </c>
      <c r="AC508" s="44">
        <v>12.621403078561935</v>
      </c>
      <c r="AD508" s="44">
        <v>5.0385838376867804</v>
      </c>
      <c r="AE508" s="44">
        <v>48.467994738666945</v>
      </c>
      <c r="AF508" s="44">
        <v>150.78931696474163</v>
      </c>
      <c r="AG508" s="44">
        <v>59.23866023614849</v>
      </c>
      <c r="AH508" s="44">
        <v>269.26663743703858</v>
      </c>
      <c r="AJ508" s="63" t="s">
        <v>63</v>
      </c>
      <c r="AK508" s="44">
        <v>0</v>
      </c>
      <c r="AL508" s="44">
        <v>0</v>
      </c>
      <c r="AM508" s="44">
        <v>729.25030000000004</v>
      </c>
      <c r="AN508" s="44">
        <v>729.25030000000004</v>
      </c>
      <c r="AO508" s="44">
        <v>0</v>
      </c>
      <c r="AP508" s="44">
        <v>0</v>
      </c>
      <c r="AQ508" s="44">
        <v>0</v>
      </c>
      <c r="AR508" s="44">
        <v>0</v>
      </c>
      <c r="AS508" s="44">
        <v>0</v>
      </c>
      <c r="AT508" s="44">
        <v>0</v>
      </c>
      <c r="AU508" s="44">
        <v>0</v>
      </c>
      <c r="AV508" s="44">
        <v>0</v>
      </c>
      <c r="AW508" s="44">
        <v>0</v>
      </c>
      <c r="AX508" s="44">
        <v>0</v>
      </c>
      <c r="AY508" s="44">
        <v>217.81146120697673</v>
      </c>
      <c r="AZ508" s="44">
        <v>0</v>
      </c>
      <c r="BA508" s="44">
        <v>0</v>
      </c>
      <c r="BB508" s="44">
        <v>0</v>
      </c>
      <c r="BC508" s="44">
        <v>217.81146120697673</v>
      </c>
      <c r="BD508" s="44">
        <v>217.81146120697673</v>
      </c>
      <c r="BE508" s="44">
        <v>0</v>
      </c>
      <c r="BF508" s="44">
        <v>0</v>
      </c>
      <c r="BG508" s="44">
        <v>0</v>
      </c>
      <c r="BH508" s="44">
        <v>217.81146120697673</v>
      </c>
      <c r="BI508" s="44">
        <v>144.7331876360719</v>
      </c>
      <c r="BJ508" s="44">
        <v>0</v>
      </c>
      <c r="BK508" s="44">
        <v>0</v>
      </c>
      <c r="BL508" s="44">
        <v>0</v>
      </c>
      <c r="BM508" s="44">
        <v>144.7331876360719</v>
      </c>
      <c r="BN508" s="44">
        <v>5.0385838376867804</v>
      </c>
      <c r="BO508" s="44">
        <v>59.23866023614849</v>
      </c>
      <c r="BP508" s="44">
        <v>0</v>
      </c>
      <c r="BQ508" s="44">
        <v>0</v>
      </c>
      <c r="BR508" s="44">
        <v>0</v>
      </c>
      <c r="BS508" s="44">
        <v>59.23866023614849</v>
      </c>
      <c r="BT508" s="64">
        <v>2019</v>
      </c>
      <c r="BU508" s="44">
        <v>0</v>
      </c>
      <c r="BV508" s="44">
        <v>0</v>
      </c>
      <c r="BW508" s="44">
        <v>0</v>
      </c>
      <c r="BX508" s="44">
        <v>729.25030000000004</v>
      </c>
      <c r="BY508" s="44">
        <v>0</v>
      </c>
      <c r="BZ508" s="44">
        <v>0</v>
      </c>
      <c r="CA508" s="44">
        <v>0</v>
      </c>
      <c r="CB508" s="44">
        <v>0</v>
      </c>
      <c r="CC508" s="44">
        <v>0</v>
      </c>
      <c r="CD508" s="44">
        <v>0</v>
      </c>
      <c r="CE508" s="44">
        <v>0</v>
      </c>
      <c r="CF508" s="44">
        <v>0</v>
      </c>
      <c r="CG508" s="44">
        <v>0</v>
      </c>
      <c r="CH508" s="44">
        <v>217.81146120697673</v>
      </c>
      <c r="CI508" s="44">
        <v>0</v>
      </c>
      <c r="CJ508" s="44">
        <v>0</v>
      </c>
      <c r="CK508" s="44">
        <v>0</v>
      </c>
      <c r="CL508" s="44">
        <v>0</v>
      </c>
      <c r="CM508" s="44">
        <v>0</v>
      </c>
      <c r="CN508" s="44">
        <v>0</v>
      </c>
      <c r="CO508" s="44">
        <v>0</v>
      </c>
      <c r="CP508" s="44">
        <v>0</v>
      </c>
      <c r="CQ508" s="44">
        <v>0</v>
      </c>
      <c r="CR508" s="44">
        <v>0</v>
      </c>
      <c r="CS508" s="44">
        <v>0</v>
      </c>
      <c r="CT508" s="44">
        <v>0</v>
      </c>
      <c r="CU508" s="44">
        <v>0</v>
      </c>
      <c r="CV508" s="44">
        <v>0</v>
      </c>
      <c r="CW508" s="44">
        <v>0</v>
      </c>
      <c r="CX508" s="44">
        <v>0</v>
      </c>
      <c r="CY508" s="44">
        <v>0</v>
      </c>
      <c r="CZ508" s="44">
        <v>0</v>
      </c>
      <c r="DA508" s="44">
        <v>0</v>
      </c>
      <c r="DB508" s="44">
        <v>0</v>
      </c>
      <c r="DC508" s="44">
        <v>0</v>
      </c>
      <c r="DD508" s="44">
        <v>0</v>
      </c>
      <c r="DE508" s="44">
        <v>0</v>
      </c>
      <c r="DF508" s="44">
        <v>0</v>
      </c>
      <c r="DG508" s="44">
        <v>0</v>
      </c>
      <c r="DH508" s="44">
        <v>0</v>
      </c>
      <c r="DI508" s="44">
        <v>0</v>
      </c>
      <c r="DJ508" s="44">
        <v>0</v>
      </c>
      <c r="DK508" s="44">
        <v>0</v>
      </c>
      <c r="DL508" s="44">
        <v>0</v>
      </c>
      <c r="DM508" s="44">
        <v>0</v>
      </c>
      <c r="DN508" s="44">
        <v>0</v>
      </c>
      <c r="DO508" s="44">
        <v>0</v>
      </c>
      <c r="DP508" s="44">
        <v>0</v>
      </c>
      <c r="DQ508" s="44">
        <v>0</v>
      </c>
      <c r="DR508" s="44">
        <v>0</v>
      </c>
      <c r="DS508" s="44">
        <v>0</v>
      </c>
      <c r="DT508" s="44">
        <v>0</v>
      </c>
      <c r="DU508" s="44">
        <v>0</v>
      </c>
      <c r="DV508" s="44">
        <v>59.23866023614849</v>
      </c>
      <c r="DW508" s="44">
        <v>0</v>
      </c>
      <c r="DX508" s="44">
        <v>0</v>
      </c>
      <c r="DY508" s="44">
        <v>0</v>
      </c>
      <c r="DZ508" s="44">
        <v>0</v>
      </c>
      <c r="EA508" s="44">
        <v>0</v>
      </c>
      <c r="EB508" s="44">
        <v>0</v>
      </c>
    </row>
    <row r="509" spans="2:132" x14ac:dyDescent="0.25">
      <c r="B509" s="41" t="s">
        <v>598</v>
      </c>
      <c r="C509" s="47" t="s">
        <v>101</v>
      </c>
      <c r="D509" s="46">
        <v>9</v>
      </c>
      <c r="E509" s="86" t="s">
        <v>52</v>
      </c>
      <c r="F509" s="43">
        <v>10324.89</v>
      </c>
      <c r="G509" s="43">
        <v>1494.4435581395348</v>
      </c>
      <c r="H509" s="44">
        <v>1494.4435581395348</v>
      </c>
      <c r="I509" s="44">
        <v>993.04039701653699</v>
      </c>
      <c r="J509" s="44">
        <v>993.04039701653699</v>
      </c>
      <c r="K509" s="44">
        <v>1658.8323495348839</v>
      </c>
      <c r="L509" s="44">
        <v>1658.8323495348839</v>
      </c>
      <c r="M509" s="44">
        <v>702.09252000000004</v>
      </c>
      <c r="N509" s="44">
        <v>6329.1575699999994</v>
      </c>
      <c r="O509" s="44">
        <v>949.88987999999983</v>
      </c>
      <c r="P509" s="44">
        <v>298.5898229162791</v>
      </c>
      <c r="Q509" s="44">
        <v>298.5898229162791</v>
      </c>
      <c r="R509" s="44">
        <v>198.40947132390411</v>
      </c>
      <c r="S509" s="44">
        <v>198.40947132390411</v>
      </c>
      <c r="T509" s="44">
        <v>928.946115739535</v>
      </c>
      <c r="U509" s="44">
        <v>928.946115739535</v>
      </c>
      <c r="V509" s="44">
        <v>617.27391078547953</v>
      </c>
      <c r="W509" s="44">
        <v>617.27391078547953</v>
      </c>
      <c r="X509" s="44">
        <v>364.94311689767443</v>
      </c>
      <c r="Y509" s="44">
        <v>364.94311689767443</v>
      </c>
      <c r="Z509" s="44">
        <v>242.50046495143835</v>
      </c>
      <c r="AA509" s="44">
        <v>242.50046495143835</v>
      </c>
      <c r="AB509" s="44">
        <v>3.5386038545197858</v>
      </c>
      <c r="AC509" s="44">
        <v>10.253402030139524</v>
      </c>
      <c r="AD509" s="44">
        <v>3.917064159816019</v>
      </c>
      <c r="AE509" s="44">
        <v>81.20812822104439</v>
      </c>
      <c r="AF509" s="44">
        <v>252.64751002102699</v>
      </c>
      <c r="AG509" s="44">
        <v>99.254378936832026</v>
      </c>
      <c r="AH509" s="44">
        <v>451.15626789469104</v>
      </c>
      <c r="AJ509" s="63" t="s">
        <v>63</v>
      </c>
      <c r="AK509" s="44">
        <v>0</v>
      </c>
      <c r="AL509" s="44">
        <v>0</v>
      </c>
      <c r="AM509" s="44">
        <v>949.88987999999983</v>
      </c>
      <c r="AN509" s="44">
        <v>949.88987999999983</v>
      </c>
      <c r="AO509" s="44">
        <v>0</v>
      </c>
      <c r="AP509" s="44">
        <v>0</v>
      </c>
      <c r="AQ509" s="44">
        <v>0</v>
      </c>
      <c r="AR509" s="44">
        <v>0</v>
      </c>
      <c r="AS509" s="44">
        <v>0</v>
      </c>
      <c r="AT509" s="44">
        <v>0</v>
      </c>
      <c r="AU509" s="44">
        <v>0</v>
      </c>
      <c r="AV509" s="44">
        <v>0</v>
      </c>
      <c r="AW509" s="44">
        <v>0</v>
      </c>
      <c r="AX509" s="44">
        <v>0</v>
      </c>
      <c r="AY509" s="44">
        <v>364.94311689767443</v>
      </c>
      <c r="AZ509" s="44">
        <v>0</v>
      </c>
      <c r="BA509" s="44">
        <v>0</v>
      </c>
      <c r="BB509" s="44">
        <v>0</v>
      </c>
      <c r="BC509" s="44">
        <v>364.94311689767443</v>
      </c>
      <c r="BD509" s="44">
        <v>364.94311689767443</v>
      </c>
      <c r="BE509" s="44">
        <v>0</v>
      </c>
      <c r="BF509" s="44">
        <v>0</v>
      </c>
      <c r="BG509" s="44">
        <v>0</v>
      </c>
      <c r="BH509" s="44">
        <v>364.94311689767443</v>
      </c>
      <c r="BI509" s="44">
        <v>242.50046495143835</v>
      </c>
      <c r="BJ509" s="44">
        <v>0</v>
      </c>
      <c r="BK509" s="44">
        <v>0</v>
      </c>
      <c r="BL509" s="44">
        <v>0</v>
      </c>
      <c r="BM509" s="44">
        <v>242.50046495143835</v>
      </c>
      <c r="BN509" s="44">
        <v>3.917064159816019</v>
      </c>
      <c r="BO509" s="44">
        <v>99.254378936832026</v>
      </c>
      <c r="BP509" s="44">
        <v>0</v>
      </c>
      <c r="BQ509" s="44">
        <v>0</v>
      </c>
      <c r="BR509" s="44">
        <v>0</v>
      </c>
      <c r="BS509" s="44">
        <v>99.254378936832026</v>
      </c>
      <c r="BT509" s="64">
        <v>2019</v>
      </c>
      <c r="BU509" s="44">
        <v>0</v>
      </c>
      <c r="BV509" s="44">
        <v>0</v>
      </c>
      <c r="BW509" s="44">
        <v>0</v>
      </c>
      <c r="BX509" s="44">
        <v>949.88987999999983</v>
      </c>
      <c r="BY509" s="44">
        <v>0</v>
      </c>
      <c r="BZ509" s="44">
        <v>0</v>
      </c>
      <c r="CA509" s="44">
        <v>0</v>
      </c>
      <c r="CB509" s="44">
        <v>0</v>
      </c>
      <c r="CC509" s="44">
        <v>0</v>
      </c>
      <c r="CD509" s="44">
        <v>0</v>
      </c>
      <c r="CE509" s="44">
        <v>0</v>
      </c>
      <c r="CF509" s="44">
        <v>0</v>
      </c>
      <c r="CG509" s="44">
        <v>0</v>
      </c>
      <c r="CH509" s="44">
        <v>364.94311689767443</v>
      </c>
      <c r="CI509" s="44">
        <v>0</v>
      </c>
      <c r="CJ509" s="44">
        <v>0</v>
      </c>
      <c r="CK509" s="44">
        <v>0</v>
      </c>
      <c r="CL509" s="44">
        <v>0</v>
      </c>
      <c r="CM509" s="44">
        <v>0</v>
      </c>
      <c r="CN509" s="44">
        <v>0</v>
      </c>
      <c r="CO509" s="44">
        <v>0</v>
      </c>
      <c r="CP509" s="44">
        <v>0</v>
      </c>
      <c r="CQ509" s="44">
        <v>0</v>
      </c>
      <c r="CR509" s="44">
        <v>0</v>
      </c>
      <c r="CS509" s="44">
        <v>0</v>
      </c>
      <c r="CT509" s="44">
        <v>0</v>
      </c>
      <c r="CU509" s="44">
        <v>0</v>
      </c>
      <c r="CV509" s="44">
        <v>0</v>
      </c>
      <c r="CW509" s="44">
        <v>0</v>
      </c>
      <c r="CX509" s="44">
        <v>0</v>
      </c>
      <c r="CY509" s="44">
        <v>0</v>
      </c>
      <c r="CZ509" s="44">
        <v>0</v>
      </c>
      <c r="DA509" s="44">
        <v>0</v>
      </c>
      <c r="DB509" s="44">
        <v>0</v>
      </c>
      <c r="DC509" s="44">
        <v>0</v>
      </c>
      <c r="DD509" s="44">
        <v>0</v>
      </c>
      <c r="DE509" s="44">
        <v>0</v>
      </c>
      <c r="DF509" s="44">
        <v>0</v>
      </c>
      <c r="DG509" s="44">
        <v>0</v>
      </c>
      <c r="DH509" s="44">
        <v>0</v>
      </c>
      <c r="DI509" s="44">
        <v>0</v>
      </c>
      <c r="DJ509" s="44">
        <v>0</v>
      </c>
      <c r="DK509" s="44">
        <v>0</v>
      </c>
      <c r="DL509" s="44">
        <v>0</v>
      </c>
      <c r="DM509" s="44">
        <v>0</v>
      </c>
      <c r="DN509" s="44">
        <v>0</v>
      </c>
      <c r="DO509" s="44">
        <v>0</v>
      </c>
      <c r="DP509" s="44">
        <v>0</v>
      </c>
      <c r="DQ509" s="44">
        <v>0</v>
      </c>
      <c r="DR509" s="44">
        <v>0</v>
      </c>
      <c r="DS509" s="44">
        <v>0</v>
      </c>
      <c r="DT509" s="44">
        <v>0</v>
      </c>
      <c r="DU509" s="44">
        <v>0</v>
      </c>
      <c r="DV509" s="44">
        <v>99.254378936832026</v>
      </c>
      <c r="DW509" s="44">
        <v>0</v>
      </c>
      <c r="DX509" s="44">
        <v>0</v>
      </c>
      <c r="DY509" s="44">
        <v>0</v>
      </c>
      <c r="DZ509" s="44">
        <v>0</v>
      </c>
      <c r="EA509" s="44">
        <v>0</v>
      </c>
      <c r="EB509" s="44">
        <v>0</v>
      </c>
    </row>
    <row r="510" spans="2:132" x14ac:dyDescent="0.25">
      <c r="B510" s="41" t="s">
        <v>599</v>
      </c>
      <c r="C510" s="47" t="s">
        <v>101</v>
      </c>
      <c r="D510" s="46">
        <v>9</v>
      </c>
      <c r="E510" s="86" t="s">
        <v>52</v>
      </c>
      <c r="F510" s="43">
        <v>3561</v>
      </c>
      <c r="G510" s="43">
        <v>713.7521162790697</v>
      </c>
      <c r="H510" s="44">
        <v>713.7521162790697</v>
      </c>
      <c r="I510" s="44">
        <v>474.27999609670252</v>
      </c>
      <c r="J510" s="44">
        <v>474.27999609670252</v>
      </c>
      <c r="K510" s="44">
        <v>735.16467976744184</v>
      </c>
      <c r="L510" s="44">
        <v>735.16467976744184</v>
      </c>
      <c r="M510" s="44">
        <v>334.73399999999998</v>
      </c>
      <c r="N510" s="44">
        <v>2428.6019999999999</v>
      </c>
      <c r="O510" s="44">
        <v>391.71</v>
      </c>
      <c r="P510" s="44">
        <v>147.03293595348836</v>
      </c>
      <c r="Q510" s="44">
        <v>147.03293595348836</v>
      </c>
      <c r="R510" s="44">
        <v>97.701679195920732</v>
      </c>
      <c r="S510" s="44">
        <v>97.701679195920732</v>
      </c>
      <c r="T510" s="44">
        <v>441.09880786046512</v>
      </c>
      <c r="U510" s="44">
        <v>441.09880786046512</v>
      </c>
      <c r="V510" s="44">
        <v>293.10503758776218</v>
      </c>
      <c r="W510" s="44">
        <v>293.10503758776218</v>
      </c>
      <c r="X510" s="44">
        <v>183.79116994186046</v>
      </c>
      <c r="Y510" s="44">
        <v>183.79116994186046</v>
      </c>
      <c r="Z510" s="44">
        <v>122.12709899490092</v>
      </c>
      <c r="AA510" s="44">
        <v>122.12709899490092</v>
      </c>
      <c r="AB510" s="44">
        <v>3.4260823637305089</v>
      </c>
      <c r="AC510" s="44">
        <v>8.2857736598021532</v>
      </c>
      <c r="AD510" s="44">
        <v>3.2073962554072848</v>
      </c>
      <c r="AE510" s="44">
        <v>39.988869677502016</v>
      </c>
      <c r="AF510" s="44">
        <v>119.96660903250606</v>
      </c>
      <c r="AG510" s="44">
        <v>49.986087096877526</v>
      </c>
      <c r="AH510" s="44">
        <v>199.9443483875101</v>
      </c>
      <c r="AJ510" s="63" t="s">
        <v>63</v>
      </c>
      <c r="AK510" s="44">
        <v>0</v>
      </c>
      <c r="AL510" s="44">
        <v>0</v>
      </c>
      <c r="AM510" s="44">
        <v>391.71</v>
      </c>
      <c r="AN510" s="44">
        <v>391.71</v>
      </c>
      <c r="AO510" s="44">
        <v>0</v>
      </c>
      <c r="AP510" s="44">
        <v>0</v>
      </c>
      <c r="AQ510" s="44">
        <v>0</v>
      </c>
      <c r="AR510" s="44">
        <v>0</v>
      </c>
      <c r="AS510" s="44">
        <v>0</v>
      </c>
      <c r="AT510" s="44">
        <v>0</v>
      </c>
      <c r="AU510" s="44">
        <v>0</v>
      </c>
      <c r="AV510" s="44">
        <v>0</v>
      </c>
      <c r="AW510" s="44">
        <v>0</v>
      </c>
      <c r="AX510" s="44">
        <v>0</v>
      </c>
      <c r="AY510" s="44">
        <v>183.79116994186046</v>
      </c>
      <c r="AZ510" s="44">
        <v>0</v>
      </c>
      <c r="BA510" s="44">
        <v>0</v>
      </c>
      <c r="BB510" s="44">
        <v>0</v>
      </c>
      <c r="BC510" s="44">
        <v>183.79116994186046</v>
      </c>
      <c r="BD510" s="44">
        <v>183.79116994186046</v>
      </c>
      <c r="BE510" s="44">
        <v>0</v>
      </c>
      <c r="BF510" s="44">
        <v>0</v>
      </c>
      <c r="BG510" s="44">
        <v>0</v>
      </c>
      <c r="BH510" s="44">
        <v>183.79116994186046</v>
      </c>
      <c r="BI510" s="44">
        <v>122.12709899490092</v>
      </c>
      <c r="BJ510" s="44">
        <v>0</v>
      </c>
      <c r="BK510" s="44">
        <v>0</v>
      </c>
      <c r="BL510" s="44">
        <v>0</v>
      </c>
      <c r="BM510" s="44">
        <v>122.12709899490092</v>
      </c>
      <c r="BN510" s="44">
        <v>3.2073962554072848</v>
      </c>
      <c r="BO510" s="44">
        <v>49.986087096877526</v>
      </c>
      <c r="BP510" s="44">
        <v>0</v>
      </c>
      <c r="BQ510" s="44">
        <v>0</v>
      </c>
      <c r="BR510" s="44">
        <v>0</v>
      </c>
      <c r="BS510" s="44">
        <v>49.986087096877526</v>
      </c>
      <c r="BT510" s="64">
        <v>2019</v>
      </c>
      <c r="BU510" s="44">
        <v>0</v>
      </c>
      <c r="BV510" s="44">
        <v>0</v>
      </c>
      <c r="BW510" s="44">
        <v>0</v>
      </c>
      <c r="BX510" s="44">
        <v>391.71</v>
      </c>
      <c r="BY510" s="44">
        <v>0</v>
      </c>
      <c r="BZ510" s="44">
        <v>0</v>
      </c>
      <c r="CA510" s="44">
        <v>0</v>
      </c>
      <c r="CB510" s="44">
        <v>0</v>
      </c>
      <c r="CC510" s="44">
        <v>0</v>
      </c>
      <c r="CD510" s="44">
        <v>0</v>
      </c>
      <c r="CE510" s="44">
        <v>0</v>
      </c>
      <c r="CF510" s="44">
        <v>0</v>
      </c>
      <c r="CG510" s="44">
        <v>0</v>
      </c>
      <c r="CH510" s="44">
        <v>183.79116994186046</v>
      </c>
      <c r="CI510" s="44">
        <v>0</v>
      </c>
      <c r="CJ510" s="44">
        <v>0</v>
      </c>
      <c r="CK510" s="44">
        <v>0</v>
      </c>
      <c r="CL510" s="44">
        <v>0</v>
      </c>
      <c r="CM510" s="44">
        <v>0</v>
      </c>
      <c r="CN510" s="44">
        <v>0</v>
      </c>
      <c r="CO510" s="44">
        <v>0</v>
      </c>
      <c r="CP510" s="44">
        <v>0</v>
      </c>
      <c r="CQ510" s="44">
        <v>0</v>
      </c>
      <c r="CR510" s="44">
        <v>0</v>
      </c>
      <c r="CS510" s="44">
        <v>0</v>
      </c>
      <c r="CT510" s="44">
        <v>0</v>
      </c>
      <c r="CU510" s="44">
        <v>0</v>
      </c>
      <c r="CV510" s="44">
        <v>0</v>
      </c>
      <c r="CW510" s="44">
        <v>0</v>
      </c>
      <c r="CX510" s="44">
        <v>0</v>
      </c>
      <c r="CY510" s="44">
        <v>0</v>
      </c>
      <c r="CZ510" s="44">
        <v>0</v>
      </c>
      <c r="DA510" s="44">
        <v>0</v>
      </c>
      <c r="DB510" s="44">
        <v>0</v>
      </c>
      <c r="DC510" s="44">
        <v>0</v>
      </c>
      <c r="DD510" s="44">
        <v>0</v>
      </c>
      <c r="DE510" s="44">
        <v>0</v>
      </c>
      <c r="DF510" s="44">
        <v>0</v>
      </c>
      <c r="DG510" s="44">
        <v>0</v>
      </c>
      <c r="DH510" s="44">
        <v>0</v>
      </c>
      <c r="DI510" s="44">
        <v>0</v>
      </c>
      <c r="DJ510" s="44">
        <v>0</v>
      </c>
      <c r="DK510" s="44">
        <v>0</v>
      </c>
      <c r="DL510" s="44">
        <v>0</v>
      </c>
      <c r="DM510" s="44">
        <v>0</v>
      </c>
      <c r="DN510" s="44">
        <v>0</v>
      </c>
      <c r="DO510" s="44">
        <v>0</v>
      </c>
      <c r="DP510" s="44">
        <v>0</v>
      </c>
      <c r="DQ510" s="44">
        <v>0</v>
      </c>
      <c r="DR510" s="44">
        <v>0</v>
      </c>
      <c r="DS510" s="44">
        <v>0</v>
      </c>
      <c r="DT510" s="44">
        <v>0</v>
      </c>
      <c r="DU510" s="44">
        <v>0</v>
      </c>
      <c r="DV510" s="44">
        <v>49.986087096877526</v>
      </c>
      <c r="DW510" s="44">
        <v>0</v>
      </c>
      <c r="DX510" s="44">
        <v>0</v>
      </c>
      <c r="DY510" s="44">
        <v>0</v>
      </c>
      <c r="DZ510" s="44">
        <v>0</v>
      </c>
      <c r="EA510" s="44">
        <v>0</v>
      </c>
      <c r="EB510" s="44">
        <v>0</v>
      </c>
    </row>
    <row r="511" spans="2:132" x14ac:dyDescent="0.25">
      <c r="B511" s="41" t="s">
        <v>600</v>
      </c>
      <c r="C511" s="47" t="s">
        <v>101</v>
      </c>
      <c r="D511" s="46">
        <v>9</v>
      </c>
      <c r="E511" s="86" t="s">
        <v>52</v>
      </c>
      <c r="F511" s="43">
        <v>2587.6999999999998</v>
      </c>
      <c r="G511" s="43">
        <v>482.78767441860469</v>
      </c>
      <c r="H511" s="44">
        <v>482.78767441860469</v>
      </c>
      <c r="I511" s="44">
        <v>320.80680549501091</v>
      </c>
      <c r="J511" s="44">
        <v>320.80680549501091</v>
      </c>
      <c r="K511" s="44">
        <v>497.27130465116284</v>
      </c>
      <c r="L511" s="44">
        <v>497.27130465116284</v>
      </c>
      <c r="M511" s="44">
        <v>253.59459999999999</v>
      </c>
      <c r="N511" s="44">
        <v>1832.0916</v>
      </c>
      <c r="O511" s="44">
        <v>292.4101</v>
      </c>
      <c r="P511" s="44">
        <v>89.508834837209307</v>
      </c>
      <c r="Q511" s="44">
        <v>89.508834837209307</v>
      </c>
      <c r="R511" s="44">
        <v>59.477581738775022</v>
      </c>
      <c r="S511" s="44">
        <v>59.477581738775022</v>
      </c>
      <c r="T511" s="44">
        <v>278.47193060465122</v>
      </c>
      <c r="U511" s="44">
        <v>278.47193060465122</v>
      </c>
      <c r="V511" s="44">
        <v>185.04136540952231</v>
      </c>
      <c r="W511" s="44">
        <v>185.04136540952231</v>
      </c>
      <c r="X511" s="44">
        <v>109.39968702325582</v>
      </c>
      <c r="Y511" s="44">
        <v>109.39968702325582</v>
      </c>
      <c r="Z511" s="44">
        <v>72.69482212516948</v>
      </c>
      <c r="AA511" s="44">
        <v>72.69482212516948</v>
      </c>
      <c r="AB511" s="44">
        <v>4.2637005840920885</v>
      </c>
      <c r="AC511" s="44">
        <v>9.9009840094150086</v>
      </c>
      <c r="AD511" s="44">
        <v>4.0224336679236119</v>
      </c>
      <c r="AE511" s="44">
        <v>24.34391388622268</v>
      </c>
      <c r="AF511" s="44">
        <v>75.736620979359458</v>
      </c>
      <c r="AG511" s="44">
        <v>29.753672527605499</v>
      </c>
      <c r="AH511" s="44">
        <v>135.24396603457046</v>
      </c>
      <c r="AJ511" s="63" t="s">
        <v>63</v>
      </c>
      <c r="AK511" s="44">
        <v>0</v>
      </c>
      <c r="AL511" s="44">
        <v>0</v>
      </c>
      <c r="AM511" s="44">
        <v>292.4101</v>
      </c>
      <c r="AN511" s="44">
        <v>292.4101</v>
      </c>
      <c r="AO511" s="44">
        <v>0</v>
      </c>
      <c r="AP511" s="44">
        <v>0</v>
      </c>
      <c r="AQ511" s="44">
        <v>0</v>
      </c>
      <c r="AR511" s="44">
        <v>0</v>
      </c>
      <c r="AS511" s="44">
        <v>0</v>
      </c>
      <c r="AT511" s="44">
        <v>0</v>
      </c>
      <c r="AU511" s="44">
        <v>0</v>
      </c>
      <c r="AV511" s="44">
        <v>0</v>
      </c>
      <c r="AW511" s="44">
        <v>0</v>
      </c>
      <c r="AX511" s="44">
        <v>0</v>
      </c>
      <c r="AY511" s="44">
        <v>109.39968702325582</v>
      </c>
      <c r="AZ511" s="44">
        <v>0</v>
      </c>
      <c r="BA511" s="44">
        <v>0</v>
      </c>
      <c r="BB511" s="44">
        <v>0</v>
      </c>
      <c r="BC511" s="44">
        <v>109.39968702325582</v>
      </c>
      <c r="BD511" s="44">
        <v>109.39968702325582</v>
      </c>
      <c r="BE511" s="44">
        <v>0</v>
      </c>
      <c r="BF511" s="44">
        <v>0</v>
      </c>
      <c r="BG511" s="44">
        <v>0</v>
      </c>
      <c r="BH511" s="44">
        <v>109.39968702325582</v>
      </c>
      <c r="BI511" s="44">
        <v>72.69482212516948</v>
      </c>
      <c r="BJ511" s="44">
        <v>0</v>
      </c>
      <c r="BK511" s="44">
        <v>0</v>
      </c>
      <c r="BL511" s="44">
        <v>0</v>
      </c>
      <c r="BM511" s="44">
        <v>72.69482212516948</v>
      </c>
      <c r="BN511" s="44">
        <v>4.0224336679236119</v>
      </c>
      <c r="BO511" s="44">
        <v>29.753672527605499</v>
      </c>
      <c r="BP511" s="44">
        <v>0</v>
      </c>
      <c r="BQ511" s="44">
        <v>0</v>
      </c>
      <c r="BR511" s="44">
        <v>0</v>
      </c>
      <c r="BS511" s="44">
        <v>29.753672527605499</v>
      </c>
      <c r="BT511" s="64">
        <v>2019</v>
      </c>
      <c r="BU511" s="44">
        <v>0</v>
      </c>
      <c r="BV511" s="44">
        <v>0</v>
      </c>
      <c r="BW511" s="44">
        <v>0</v>
      </c>
      <c r="BX511" s="44">
        <v>292.4101</v>
      </c>
      <c r="BY511" s="44">
        <v>0</v>
      </c>
      <c r="BZ511" s="44">
        <v>0</v>
      </c>
      <c r="CA511" s="44">
        <v>0</v>
      </c>
      <c r="CB511" s="44">
        <v>0</v>
      </c>
      <c r="CC511" s="44">
        <v>0</v>
      </c>
      <c r="CD511" s="44">
        <v>0</v>
      </c>
      <c r="CE511" s="44">
        <v>0</v>
      </c>
      <c r="CF511" s="44">
        <v>0</v>
      </c>
      <c r="CG511" s="44">
        <v>0</v>
      </c>
      <c r="CH511" s="44">
        <v>109.39968702325582</v>
      </c>
      <c r="CI511" s="44">
        <v>0</v>
      </c>
      <c r="CJ511" s="44">
        <v>0</v>
      </c>
      <c r="CK511" s="44">
        <v>0</v>
      </c>
      <c r="CL511" s="44">
        <v>0</v>
      </c>
      <c r="CM511" s="44">
        <v>0</v>
      </c>
      <c r="CN511" s="44">
        <v>0</v>
      </c>
      <c r="CO511" s="44">
        <v>0</v>
      </c>
      <c r="CP511" s="44">
        <v>0</v>
      </c>
      <c r="CQ511" s="44">
        <v>0</v>
      </c>
      <c r="CR511" s="44">
        <v>0</v>
      </c>
      <c r="CS511" s="44">
        <v>0</v>
      </c>
      <c r="CT511" s="44">
        <v>0</v>
      </c>
      <c r="CU511" s="44">
        <v>0</v>
      </c>
      <c r="CV511" s="44">
        <v>0</v>
      </c>
      <c r="CW511" s="44">
        <v>0</v>
      </c>
      <c r="CX511" s="44">
        <v>0</v>
      </c>
      <c r="CY511" s="44">
        <v>0</v>
      </c>
      <c r="CZ511" s="44">
        <v>0</v>
      </c>
      <c r="DA511" s="44">
        <v>0</v>
      </c>
      <c r="DB511" s="44">
        <v>0</v>
      </c>
      <c r="DC511" s="44">
        <v>0</v>
      </c>
      <c r="DD511" s="44">
        <v>0</v>
      </c>
      <c r="DE511" s="44">
        <v>0</v>
      </c>
      <c r="DF511" s="44">
        <v>0</v>
      </c>
      <c r="DG511" s="44">
        <v>0</v>
      </c>
      <c r="DH511" s="44">
        <v>0</v>
      </c>
      <c r="DI511" s="44">
        <v>0</v>
      </c>
      <c r="DJ511" s="44">
        <v>0</v>
      </c>
      <c r="DK511" s="44">
        <v>0</v>
      </c>
      <c r="DL511" s="44">
        <v>0</v>
      </c>
      <c r="DM511" s="44">
        <v>0</v>
      </c>
      <c r="DN511" s="44">
        <v>0</v>
      </c>
      <c r="DO511" s="44">
        <v>0</v>
      </c>
      <c r="DP511" s="44">
        <v>0</v>
      </c>
      <c r="DQ511" s="44">
        <v>0</v>
      </c>
      <c r="DR511" s="44">
        <v>0</v>
      </c>
      <c r="DS511" s="44">
        <v>0</v>
      </c>
      <c r="DT511" s="44">
        <v>0</v>
      </c>
      <c r="DU511" s="44">
        <v>0</v>
      </c>
      <c r="DV511" s="44">
        <v>29.753672527605499</v>
      </c>
      <c r="DW511" s="44">
        <v>0</v>
      </c>
      <c r="DX511" s="44">
        <v>0</v>
      </c>
      <c r="DY511" s="44">
        <v>0</v>
      </c>
      <c r="DZ511" s="44">
        <v>0</v>
      </c>
      <c r="EA511" s="44">
        <v>0</v>
      </c>
      <c r="EB511" s="44">
        <v>0</v>
      </c>
    </row>
    <row r="512" spans="2:132" x14ac:dyDescent="0.25">
      <c r="B512" s="41" t="s">
        <v>601</v>
      </c>
      <c r="C512" s="47" t="s">
        <v>101</v>
      </c>
      <c r="D512" s="46">
        <v>9</v>
      </c>
      <c r="E512" s="86" t="s">
        <v>52</v>
      </c>
      <c r="F512" s="43">
        <v>7258.2</v>
      </c>
      <c r="G512" s="43">
        <v>1224.8995</v>
      </c>
      <c r="H512" s="44">
        <v>1224.8995</v>
      </c>
      <c r="I512" s="44">
        <v>813.93149922613929</v>
      </c>
      <c r="J512" s="44">
        <v>813.93149922613929</v>
      </c>
      <c r="K512" s="44">
        <v>1261.646485</v>
      </c>
      <c r="L512" s="44">
        <v>1261.646485</v>
      </c>
      <c r="M512" s="44">
        <v>544.36500000000001</v>
      </c>
      <c r="N512" s="44">
        <v>4674.2807999999995</v>
      </c>
      <c r="O512" s="44">
        <v>733.07819999999992</v>
      </c>
      <c r="P512" s="44">
        <v>227.0963673</v>
      </c>
      <c r="Q512" s="44">
        <v>227.0963673</v>
      </c>
      <c r="R512" s="44">
        <v>150.90289995652623</v>
      </c>
      <c r="S512" s="44">
        <v>150.90289995652623</v>
      </c>
      <c r="T512" s="44">
        <v>706.5220316000001</v>
      </c>
      <c r="U512" s="44">
        <v>706.5220316000001</v>
      </c>
      <c r="V512" s="44">
        <v>469.4756887536372</v>
      </c>
      <c r="W512" s="44">
        <v>469.4756887536372</v>
      </c>
      <c r="X512" s="44">
        <v>277.5622267</v>
      </c>
      <c r="Y512" s="44">
        <v>277.5622267</v>
      </c>
      <c r="Z512" s="44">
        <v>184.43687772464315</v>
      </c>
      <c r="AA512" s="44">
        <v>184.43687772464315</v>
      </c>
      <c r="AB512" s="44">
        <v>3.6073859425950507</v>
      </c>
      <c r="AC512" s="44">
        <v>9.9563852015623375</v>
      </c>
      <c r="AD512" s="44">
        <v>3.9746834203865467</v>
      </c>
      <c r="AE512" s="44">
        <v>61.76389648552329</v>
      </c>
      <c r="AF512" s="44">
        <v>192.15434462162804</v>
      </c>
      <c r="AG512" s="44">
        <v>75.489206815639577</v>
      </c>
      <c r="AH512" s="44">
        <v>343.13275825290714</v>
      </c>
      <c r="AJ512" s="63" t="s">
        <v>63</v>
      </c>
      <c r="AK512" s="44">
        <v>0</v>
      </c>
      <c r="AL512" s="44">
        <v>0</v>
      </c>
      <c r="AM512" s="44">
        <v>733.07819999999992</v>
      </c>
      <c r="AN512" s="44">
        <v>733.07819999999992</v>
      </c>
      <c r="AO512" s="44">
        <v>0</v>
      </c>
      <c r="AP512" s="44">
        <v>0</v>
      </c>
      <c r="AQ512" s="44">
        <v>0</v>
      </c>
      <c r="AR512" s="44">
        <v>0</v>
      </c>
      <c r="AS512" s="44">
        <v>0</v>
      </c>
      <c r="AT512" s="44">
        <v>0</v>
      </c>
      <c r="AU512" s="44">
        <v>0</v>
      </c>
      <c r="AV512" s="44">
        <v>0</v>
      </c>
      <c r="AW512" s="44">
        <v>0</v>
      </c>
      <c r="AX512" s="44">
        <v>0</v>
      </c>
      <c r="AY512" s="44">
        <v>277.5622267</v>
      </c>
      <c r="AZ512" s="44">
        <v>0</v>
      </c>
      <c r="BA512" s="44">
        <v>0</v>
      </c>
      <c r="BB512" s="44">
        <v>0</v>
      </c>
      <c r="BC512" s="44">
        <v>277.5622267</v>
      </c>
      <c r="BD512" s="44">
        <v>277.5622267</v>
      </c>
      <c r="BE512" s="44">
        <v>0</v>
      </c>
      <c r="BF512" s="44">
        <v>0</v>
      </c>
      <c r="BG512" s="44">
        <v>0</v>
      </c>
      <c r="BH512" s="44">
        <v>277.5622267</v>
      </c>
      <c r="BI512" s="44">
        <v>184.43687772464315</v>
      </c>
      <c r="BJ512" s="44">
        <v>0</v>
      </c>
      <c r="BK512" s="44">
        <v>0</v>
      </c>
      <c r="BL512" s="44">
        <v>0</v>
      </c>
      <c r="BM512" s="44">
        <v>184.43687772464315</v>
      </c>
      <c r="BN512" s="44">
        <v>3.9746834203865467</v>
      </c>
      <c r="BO512" s="44">
        <v>75.489206815639577</v>
      </c>
      <c r="BP512" s="44">
        <v>0</v>
      </c>
      <c r="BQ512" s="44">
        <v>0</v>
      </c>
      <c r="BR512" s="44">
        <v>0</v>
      </c>
      <c r="BS512" s="44">
        <v>75.489206815639577</v>
      </c>
      <c r="BT512" s="64">
        <v>2019</v>
      </c>
      <c r="BU512" s="44">
        <v>0</v>
      </c>
      <c r="BV512" s="44">
        <v>0</v>
      </c>
      <c r="BW512" s="44">
        <v>0</v>
      </c>
      <c r="BX512" s="44">
        <v>733.07819999999992</v>
      </c>
      <c r="BY512" s="44">
        <v>0</v>
      </c>
      <c r="BZ512" s="44">
        <v>0</v>
      </c>
      <c r="CA512" s="44">
        <v>0</v>
      </c>
      <c r="CB512" s="44">
        <v>0</v>
      </c>
      <c r="CC512" s="44">
        <v>0</v>
      </c>
      <c r="CD512" s="44">
        <v>0</v>
      </c>
      <c r="CE512" s="44">
        <v>0</v>
      </c>
      <c r="CF512" s="44">
        <v>0</v>
      </c>
      <c r="CG512" s="44">
        <v>0</v>
      </c>
      <c r="CH512" s="44">
        <v>277.5622267</v>
      </c>
      <c r="CI512" s="44">
        <v>0</v>
      </c>
      <c r="CJ512" s="44">
        <v>0</v>
      </c>
      <c r="CK512" s="44">
        <v>0</v>
      </c>
      <c r="CL512" s="44">
        <v>0</v>
      </c>
      <c r="CM512" s="44">
        <v>0</v>
      </c>
      <c r="CN512" s="44">
        <v>0</v>
      </c>
      <c r="CO512" s="44">
        <v>0</v>
      </c>
      <c r="CP512" s="44">
        <v>0</v>
      </c>
      <c r="CQ512" s="44">
        <v>0</v>
      </c>
      <c r="CR512" s="44">
        <v>0</v>
      </c>
      <c r="CS512" s="44">
        <v>0</v>
      </c>
      <c r="CT512" s="44">
        <v>0</v>
      </c>
      <c r="CU512" s="44">
        <v>0</v>
      </c>
      <c r="CV512" s="44">
        <v>0</v>
      </c>
      <c r="CW512" s="44">
        <v>0</v>
      </c>
      <c r="CX512" s="44">
        <v>0</v>
      </c>
      <c r="CY512" s="44">
        <v>0</v>
      </c>
      <c r="CZ512" s="44">
        <v>0</v>
      </c>
      <c r="DA512" s="44">
        <v>0</v>
      </c>
      <c r="DB512" s="44">
        <v>0</v>
      </c>
      <c r="DC512" s="44">
        <v>0</v>
      </c>
      <c r="DD512" s="44">
        <v>0</v>
      </c>
      <c r="DE512" s="44">
        <v>0</v>
      </c>
      <c r="DF512" s="44">
        <v>0</v>
      </c>
      <c r="DG512" s="44">
        <v>0</v>
      </c>
      <c r="DH512" s="44">
        <v>0</v>
      </c>
      <c r="DI512" s="44">
        <v>0</v>
      </c>
      <c r="DJ512" s="44">
        <v>0</v>
      </c>
      <c r="DK512" s="44">
        <v>0</v>
      </c>
      <c r="DL512" s="44">
        <v>0</v>
      </c>
      <c r="DM512" s="44">
        <v>0</v>
      </c>
      <c r="DN512" s="44">
        <v>0</v>
      </c>
      <c r="DO512" s="44">
        <v>0</v>
      </c>
      <c r="DP512" s="44">
        <v>0</v>
      </c>
      <c r="DQ512" s="44">
        <v>0</v>
      </c>
      <c r="DR512" s="44">
        <v>0</v>
      </c>
      <c r="DS512" s="44">
        <v>0</v>
      </c>
      <c r="DT512" s="44">
        <v>0</v>
      </c>
      <c r="DU512" s="44">
        <v>0</v>
      </c>
      <c r="DV512" s="44">
        <v>75.489206815639577</v>
      </c>
      <c r="DW512" s="44">
        <v>0</v>
      </c>
      <c r="DX512" s="44">
        <v>0</v>
      </c>
      <c r="DY512" s="44">
        <v>0</v>
      </c>
      <c r="DZ512" s="44">
        <v>0</v>
      </c>
      <c r="EA512" s="44">
        <v>0</v>
      </c>
      <c r="EB512" s="44">
        <v>0</v>
      </c>
    </row>
    <row r="513" spans="2:132" x14ac:dyDescent="0.25">
      <c r="B513" s="41" t="s">
        <v>602</v>
      </c>
      <c r="C513" s="47" t="s">
        <v>101</v>
      </c>
      <c r="D513" s="46">
        <v>9</v>
      </c>
      <c r="E513" s="86" t="s">
        <v>52</v>
      </c>
      <c r="F513" s="43">
        <v>4154.2</v>
      </c>
      <c r="G513" s="43">
        <v>629.20102325581399</v>
      </c>
      <c r="H513" s="44">
        <v>629.20102325581399</v>
      </c>
      <c r="I513" s="44">
        <v>418.09677624427604</v>
      </c>
      <c r="J513" s="44">
        <v>418.09677624427604</v>
      </c>
      <c r="K513" s="44">
        <v>648.07705395348842</v>
      </c>
      <c r="L513" s="44">
        <v>648.07705395348842</v>
      </c>
      <c r="M513" s="44">
        <v>390.4948</v>
      </c>
      <c r="N513" s="44">
        <v>2833.1644000000001</v>
      </c>
      <c r="O513" s="44">
        <v>456.96199999999999</v>
      </c>
      <c r="P513" s="44">
        <v>116.65386971162791</v>
      </c>
      <c r="Q513" s="44">
        <v>116.65386971162791</v>
      </c>
      <c r="R513" s="44">
        <v>77.515142315688777</v>
      </c>
      <c r="S513" s="44">
        <v>77.515142315688777</v>
      </c>
      <c r="T513" s="44">
        <v>362.92315021395353</v>
      </c>
      <c r="U513" s="44">
        <v>362.92315021395353</v>
      </c>
      <c r="V513" s="44">
        <v>241.15822053769844</v>
      </c>
      <c r="W513" s="44">
        <v>241.15822053769844</v>
      </c>
      <c r="X513" s="44">
        <v>142.57695186976744</v>
      </c>
      <c r="Y513" s="44">
        <v>142.57695186976744</v>
      </c>
      <c r="Z513" s="44">
        <v>94.740729496952952</v>
      </c>
      <c r="AA513" s="44">
        <v>94.740729496952952</v>
      </c>
      <c r="AB513" s="44">
        <v>5.0376582991961465</v>
      </c>
      <c r="AC513" s="44">
        <v>11.748156018414114</v>
      </c>
      <c r="AD513" s="44">
        <v>4.8232898609324808</v>
      </c>
      <c r="AE513" s="44">
        <v>31.726608484171496</v>
      </c>
      <c r="AF513" s="44">
        <v>98.705004172978008</v>
      </c>
      <c r="AG513" s="44">
        <v>38.776965925098494</v>
      </c>
      <c r="AH513" s="44">
        <v>176.25893602317498</v>
      </c>
      <c r="AJ513" s="63" t="s">
        <v>63</v>
      </c>
      <c r="AK513" s="44">
        <v>0</v>
      </c>
      <c r="AL513" s="44">
        <v>0</v>
      </c>
      <c r="AM513" s="44">
        <v>456.96199999999999</v>
      </c>
      <c r="AN513" s="44">
        <v>456.96199999999999</v>
      </c>
      <c r="AO513" s="44">
        <v>0</v>
      </c>
      <c r="AP513" s="44">
        <v>0</v>
      </c>
      <c r="AQ513" s="44">
        <v>0</v>
      </c>
      <c r="AR513" s="44">
        <v>0</v>
      </c>
      <c r="AS513" s="44">
        <v>0</v>
      </c>
      <c r="AT513" s="44">
        <v>0</v>
      </c>
      <c r="AU513" s="44">
        <v>0</v>
      </c>
      <c r="AV513" s="44">
        <v>0</v>
      </c>
      <c r="AW513" s="44">
        <v>0</v>
      </c>
      <c r="AX513" s="44">
        <v>0</v>
      </c>
      <c r="AY513" s="44">
        <v>142.57695186976744</v>
      </c>
      <c r="AZ513" s="44">
        <v>0</v>
      </c>
      <c r="BA513" s="44">
        <v>0</v>
      </c>
      <c r="BB513" s="44">
        <v>0</v>
      </c>
      <c r="BC513" s="44">
        <v>142.57695186976744</v>
      </c>
      <c r="BD513" s="44">
        <v>142.57695186976744</v>
      </c>
      <c r="BE513" s="44">
        <v>0</v>
      </c>
      <c r="BF513" s="44">
        <v>0</v>
      </c>
      <c r="BG513" s="44">
        <v>0</v>
      </c>
      <c r="BH513" s="44">
        <v>142.57695186976744</v>
      </c>
      <c r="BI513" s="44">
        <v>94.740729496952952</v>
      </c>
      <c r="BJ513" s="44">
        <v>0</v>
      </c>
      <c r="BK513" s="44">
        <v>0</v>
      </c>
      <c r="BL513" s="44">
        <v>0</v>
      </c>
      <c r="BM513" s="44">
        <v>94.740729496952952</v>
      </c>
      <c r="BN513" s="44">
        <v>4.8232898609324808</v>
      </c>
      <c r="BO513" s="44">
        <v>38.776965925098494</v>
      </c>
      <c r="BP513" s="44">
        <v>0</v>
      </c>
      <c r="BQ513" s="44">
        <v>0</v>
      </c>
      <c r="BR513" s="44">
        <v>0</v>
      </c>
      <c r="BS513" s="44">
        <v>38.776965925098494</v>
      </c>
      <c r="BT513" s="64">
        <v>2019</v>
      </c>
      <c r="BU513" s="44">
        <v>0</v>
      </c>
      <c r="BV513" s="44">
        <v>0</v>
      </c>
      <c r="BW513" s="44">
        <v>0</v>
      </c>
      <c r="BX513" s="44">
        <v>456.96199999999999</v>
      </c>
      <c r="BY513" s="44">
        <v>0</v>
      </c>
      <c r="BZ513" s="44">
        <v>0</v>
      </c>
      <c r="CA513" s="44">
        <v>0</v>
      </c>
      <c r="CB513" s="44">
        <v>0</v>
      </c>
      <c r="CC513" s="44">
        <v>0</v>
      </c>
      <c r="CD513" s="44">
        <v>0</v>
      </c>
      <c r="CE513" s="44">
        <v>0</v>
      </c>
      <c r="CF513" s="44">
        <v>0</v>
      </c>
      <c r="CG513" s="44">
        <v>0</v>
      </c>
      <c r="CH513" s="44">
        <v>142.57695186976744</v>
      </c>
      <c r="CI513" s="44">
        <v>0</v>
      </c>
      <c r="CJ513" s="44">
        <v>0</v>
      </c>
      <c r="CK513" s="44">
        <v>0</v>
      </c>
      <c r="CL513" s="44">
        <v>0</v>
      </c>
      <c r="CM513" s="44">
        <v>0</v>
      </c>
      <c r="CN513" s="44">
        <v>0</v>
      </c>
      <c r="CO513" s="44">
        <v>0</v>
      </c>
      <c r="CP513" s="44">
        <v>0</v>
      </c>
      <c r="CQ513" s="44">
        <v>0</v>
      </c>
      <c r="CR513" s="44">
        <v>0</v>
      </c>
      <c r="CS513" s="44">
        <v>0</v>
      </c>
      <c r="CT513" s="44">
        <v>0</v>
      </c>
      <c r="CU513" s="44">
        <v>0</v>
      </c>
      <c r="CV513" s="44">
        <v>0</v>
      </c>
      <c r="CW513" s="44">
        <v>0</v>
      </c>
      <c r="CX513" s="44">
        <v>0</v>
      </c>
      <c r="CY513" s="44">
        <v>0</v>
      </c>
      <c r="CZ513" s="44">
        <v>0</v>
      </c>
      <c r="DA513" s="44">
        <v>0</v>
      </c>
      <c r="DB513" s="44">
        <v>0</v>
      </c>
      <c r="DC513" s="44">
        <v>0</v>
      </c>
      <c r="DD513" s="44">
        <v>0</v>
      </c>
      <c r="DE513" s="44">
        <v>0</v>
      </c>
      <c r="DF513" s="44">
        <v>0</v>
      </c>
      <c r="DG513" s="44">
        <v>0</v>
      </c>
      <c r="DH513" s="44">
        <v>0</v>
      </c>
      <c r="DI513" s="44">
        <v>0</v>
      </c>
      <c r="DJ513" s="44">
        <v>0</v>
      </c>
      <c r="DK513" s="44">
        <v>0</v>
      </c>
      <c r="DL513" s="44">
        <v>0</v>
      </c>
      <c r="DM513" s="44">
        <v>0</v>
      </c>
      <c r="DN513" s="44">
        <v>0</v>
      </c>
      <c r="DO513" s="44">
        <v>0</v>
      </c>
      <c r="DP513" s="44">
        <v>0</v>
      </c>
      <c r="DQ513" s="44">
        <v>0</v>
      </c>
      <c r="DR513" s="44">
        <v>0</v>
      </c>
      <c r="DS513" s="44">
        <v>0</v>
      </c>
      <c r="DT513" s="44">
        <v>0</v>
      </c>
      <c r="DU513" s="44">
        <v>0</v>
      </c>
      <c r="DV513" s="44">
        <v>38.776965925098494</v>
      </c>
      <c r="DW513" s="44">
        <v>0</v>
      </c>
      <c r="DX513" s="44">
        <v>0</v>
      </c>
      <c r="DY513" s="44">
        <v>0</v>
      </c>
      <c r="DZ513" s="44">
        <v>0</v>
      </c>
      <c r="EA513" s="44">
        <v>0</v>
      </c>
      <c r="EB513" s="44">
        <v>0</v>
      </c>
    </row>
    <row r="514" spans="2:132" x14ac:dyDescent="0.25">
      <c r="B514" s="41" t="s">
        <v>603</v>
      </c>
      <c r="C514" s="47" t="s">
        <v>101</v>
      </c>
      <c r="D514" s="46">
        <v>9</v>
      </c>
      <c r="E514" s="86" t="s">
        <v>52</v>
      </c>
      <c r="F514" s="43">
        <v>8913.81</v>
      </c>
      <c r="G514" s="43">
        <v>1286.5998488372095</v>
      </c>
      <c r="H514" s="44">
        <v>1286.5998488372095</v>
      </c>
      <c r="I514" s="44">
        <v>854.93066481633321</v>
      </c>
      <c r="J514" s="44">
        <v>854.93066481633321</v>
      </c>
      <c r="K514" s="44">
        <v>1428.1258322093026</v>
      </c>
      <c r="L514" s="44">
        <v>1428.1258322093026</v>
      </c>
      <c r="M514" s="44">
        <v>606.13907999999992</v>
      </c>
      <c r="N514" s="44">
        <v>5464.1655299999993</v>
      </c>
      <c r="O514" s="44">
        <v>820.07051999999987</v>
      </c>
      <c r="P514" s="44">
        <v>257.06264979767445</v>
      </c>
      <c r="Q514" s="44">
        <v>257.06264979767445</v>
      </c>
      <c r="R514" s="44">
        <v>170.81514683030338</v>
      </c>
      <c r="S514" s="44">
        <v>170.81514683030338</v>
      </c>
      <c r="T514" s="44">
        <v>799.75046603720955</v>
      </c>
      <c r="U514" s="44">
        <v>799.75046603720955</v>
      </c>
      <c r="V514" s="44">
        <v>531.42490124983283</v>
      </c>
      <c r="W514" s="44">
        <v>531.42490124983283</v>
      </c>
      <c r="X514" s="44">
        <v>314.1876830860466</v>
      </c>
      <c r="Y514" s="44">
        <v>314.1876830860466</v>
      </c>
      <c r="Z514" s="44">
        <v>208.7740683481486</v>
      </c>
      <c r="AA514" s="44">
        <v>208.7740683481486</v>
      </c>
      <c r="AB514" s="44">
        <v>3.5485089656725228</v>
      </c>
      <c r="AC514" s="44">
        <v>10.282102922066862</v>
      </c>
      <c r="AD514" s="44">
        <v>3.9280286411455192</v>
      </c>
      <c r="AE514" s="44">
        <v>69.913891979715032</v>
      </c>
      <c r="AF514" s="44">
        <v>217.50988615911348</v>
      </c>
      <c r="AG514" s="44">
        <v>85.450312419651723</v>
      </c>
      <c r="AH514" s="44">
        <v>388.4105109984169</v>
      </c>
      <c r="AJ514" s="63" t="s">
        <v>63</v>
      </c>
      <c r="AK514" s="44">
        <v>0</v>
      </c>
      <c r="AL514" s="44">
        <v>0</v>
      </c>
      <c r="AM514" s="44">
        <v>820.07051999999987</v>
      </c>
      <c r="AN514" s="44">
        <v>820.07051999999987</v>
      </c>
      <c r="AO514" s="44">
        <v>0</v>
      </c>
      <c r="AP514" s="44">
        <v>0</v>
      </c>
      <c r="AQ514" s="44">
        <v>0</v>
      </c>
      <c r="AR514" s="44">
        <v>0</v>
      </c>
      <c r="AS514" s="44">
        <v>0</v>
      </c>
      <c r="AT514" s="44">
        <v>0</v>
      </c>
      <c r="AU514" s="44">
        <v>0</v>
      </c>
      <c r="AV514" s="44">
        <v>0</v>
      </c>
      <c r="AW514" s="44">
        <v>0</v>
      </c>
      <c r="AX514" s="44">
        <v>0</v>
      </c>
      <c r="AY514" s="44">
        <v>314.1876830860466</v>
      </c>
      <c r="AZ514" s="44">
        <v>0</v>
      </c>
      <c r="BA514" s="44">
        <v>0</v>
      </c>
      <c r="BB514" s="44">
        <v>0</v>
      </c>
      <c r="BC514" s="44">
        <v>314.1876830860466</v>
      </c>
      <c r="BD514" s="44">
        <v>314.1876830860466</v>
      </c>
      <c r="BE514" s="44">
        <v>0</v>
      </c>
      <c r="BF514" s="44">
        <v>0</v>
      </c>
      <c r="BG514" s="44">
        <v>0</v>
      </c>
      <c r="BH514" s="44">
        <v>314.1876830860466</v>
      </c>
      <c r="BI514" s="44">
        <v>208.7740683481486</v>
      </c>
      <c r="BJ514" s="44">
        <v>0</v>
      </c>
      <c r="BK514" s="44">
        <v>0</v>
      </c>
      <c r="BL514" s="44">
        <v>0</v>
      </c>
      <c r="BM514" s="44">
        <v>208.7740683481486</v>
      </c>
      <c r="BN514" s="44">
        <v>3.9280286411455192</v>
      </c>
      <c r="BO514" s="44">
        <v>85.450312419651723</v>
      </c>
      <c r="BP514" s="44">
        <v>0</v>
      </c>
      <c r="BQ514" s="44">
        <v>0</v>
      </c>
      <c r="BR514" s="44">
        <v>0</v>
      </c>
      <c r="BS514" s="44">
        <v>85.450312419651723</v>
      </c>
      <c r="BT514" s="64">
        <v>2019</v>
      </c>
      <c r="BU514" s="44">
        <v>0</v>
      </c>
      <c r="BV514" s="44">
        <v>0</v>
      </c>
      <c r="BW514" s="44">
        <v>0</v>
      </c>
      <c r="BX514" s="44">
        <v>820.07051999999987</v>
      </c>
      <c r="BY514" s="44">
        <v>0</v>
      </c>
      <c r="BZ514" s="44">
        <v>0</v>
      </c>
      <c r="CA514" s="44">
        <v>0</v>
      </c>
      <c r="CB514" s="44">
        <v>0</v>
      </c>
      <c r="CC514" s="44">
        <v>0</v>
      </c>
      <c r="CD514" s="44">
        <v>0</v>
      </c>
      <c r="CE514" s="44">
        <v>0</v>
      </c>
      <c r="CF514" s="44">
        <v>0</v>
      </c>
      <c r="CG514" s="44">
        <v>0</v>
      </c>
      <c r="CH514" s="44">
        <v>314.1876830860466</v>
      </c>
      <c r="CI514" s="44">
        <v>0</v>
      </c>
      <c r="CJ514" s="44">
        <v>0</v>
      </c>
      <c r="CK514" s="44">
        <v>0</v>
      </c>
      <c r="CL514" s="44">
        <v>0</v>
      </c>
      <c r="CM514" s="44">
        <v>0</v>
      </c>
      <c r="CN514" s="44">
        <v>0</v>
      </c>
      <c r="CO514" s="44">
        <v>0</v>
      </c>
      <c r="CP514" s="44">
        <v>0</v>
      </c>
      <c r="CQ514" s="44">
        <v>0</v>
      </c>
      <c r="CR514" s="44">
        <v>0</v>
      </c>
      <c r="CS514" s="44">
        <v>0</v>
      </c>
      <c r="CT514" s="44">
        <v>0</v>
      </c>
      <c r="CU514" s="44">
        <v>0</v>
      </c>
      <c r="CV514" s="44">
        <v>0</v>
      </c>
      <c r="CW514" s="44">
        <v>0</v>
      </c>
      <c r="CX514" s="44">
        <v>0</v>
      </c>
      <c r="CY514" s="44">
        <v>0</v>
      </c>
      <c r="CZ514" s="44">
        <v>0</v>
      </c>
      <c r="DA514" s="44">
        <v>0</v>
      </c>
      <c r="DB514" s="44">
        <v>0</v>
      </c>
      <c r="DC514" s="44">
        <v>0</v>
      </c>
      <c r="DD514" s="44">
        <v>0</v>
      </c>
      <c r="DE514" s="44">
        <v>0</v>
      </c>
      <c r="DF514" s="44">
        <v>0</v>
      </c>
      <c r="DG514" s="44">
        <v>0</v>
      </c>
      <c r="DH514" s="44">
        <v>0</v>
      </c>
      <c r="DI514" s="44">
        <v>0</v>
      </c>
      <c r="DJ514" s="44">
        <v>0</v>
      </c>
      <c r="DK514" s="44">
        <v>0</v>
      </c>
      <c r="DL514" s="44">
        <v>0</v>
      </c>
      <c r="DM514" s="44">
        <v>0</v>
      </c>
      <c r="DN514" s="44">
        <v>0</v>
      </c>
      <c r="DO514" s="44">
        <v>0</v>
      </c>
      <c r="DP514" s="44">
        <v>0</v>
      </c>
      <c r="DQ514" s="44">
        <v>0</v>
      </c>
      <c r="DR514" s="44">
        <v>0</v>
      </c>
      <c r="DS514" s="44">
        <v>0</v>
      </c>
      <c r="DT514" s="44">
        <v>0</v>
      </c>
      <c r="DU514" s="44">
        <v>0</v>
      </c>
      <c r="DV514" s="44">
        <v>85.450312419651723</v>
      </c>
      <c r="DW514" s="44">
        <v>0</v>
      </c>
      <c r="DX514" s="44">
        <v>0</v>
      </c>
      <c r="DY514" s="44">
        <v>0</v>
      </c>
      <c r="DZ514" s="44">
        <v>0</v>
      </c>
      <c r="EA514" s="44">
        <v>0</v>
      </c>
      <c r="EB514" s="44">
        <v>0</v>
      </c>
    </row>
    <row r="515" spans="2:132" x14ac:dyDescent="0.25">
      <c r="B515" s="41" t="s">
        <v>604</v>
      </c>
      <c r="C515" s="47" t="s">
        <v>101</v>
      </c>
      <c r="D515" s="46">
        <v>9</v>
      </c>
      <c r="E515" s="86" t="s">
        <v>52</v>
      </c>
      <c r="F515" s="43">
        <v>7165.04</v>
      </c>
      <c r="G515" s="43">
        <v>1303.0078953488373</v>
      </c>
      <c r="H515" s="44">
        <v>1303.0078953488373</v>
      </c>
      <c r="I515" s="44">
        <v>865.83362126017323</v>
      </c>
      <c r="J515" s="44">
        <v>865.83362126017323</v>
      </c>
      <c r="K515" s="44">
        <v>1342.0981322093025</v>
      </c>
      <c r="L515" s="44">
        <v>1342.0981322093025</v>
      </c>
      <c r="M515" s="44">
        <v>537.37800000000004</v>
      </c>
      <c r="N515" s="44">
        <v>4614.2857599999998</v>
      </c>
      <c r="O515" s="44">
        <v>723.66904</v>
      </c>
      <c r="P515" s="44">
        <v>241.57766379767446</v>
      </c>
      <c r="Q515" s="44">
        <v>241.57766379767446</v>
      </c>
      <c r="R515" s="44">
        <v>160.52555338163614</v>
      </c>
      <c r="S515" s="44">
        <v>160.52555338163614</v>
      </c>
      <c r="T515" s="44">
        <v>751.57495403720952</v>
      </c>
      <c r="U515" s="44">
        <v>751.57495403720952</v>
      </c>
      <c r="V515" s="44">
        <v>499.41283274286803</v>
      </c>
      <c r="W515" s="44">
        <v>499.41283274286803</v>
      </c>
      <c r="X515" s="44">
        <v>295.26158908604657</v>
      </c>
      <c r="Y515" s="44">
        <v>295.26158908604657</v>
      </c>
      <c r="Z515" s="44">
        <v>196.19789857755526</v>
      </c>
      <c r="AA515" s="44">
        <v>196.19789857755526</v>
      </c>
      <c r="AB515" s="44">
        <v>3.347616554994385</v>
      </c>
      <c r="AC515" s="44">
        <v>9.2394216917845018</v>
      </c>
      <c r="AD515" s="44">
        <v>3.688464786048359</v>
      </c>
      <c r="AE515" s="44">
        <v>65.702406416318368</v>
      </c>
      <c r="AF515" s="44">
        <v>204.40748662854605</v>
      </c>
      <c r="AG515" s="44">
        <v>80.302941175500223</v>
      </c>
      <c r="AH515" s="44">
        <v>365.01336897954644</v>
      </c>
      <c r="AJ515" s="63" t="s">
        <v>63</v>
      </c>
      <c r="AK515" s="44">
        <v>0</v>
      </c>
      <c r="AL515" s="44">
        <v>0</v>
      </c>
      <c r="AM515" s="44">
        <v>723.66904</v>
      </c>
      <c r="AN515" s="44">
        <v>723.66904</v>
      </c>
      <c r="AO515" s="44">
        <v>0</v>
      </c>
      <c r="AP515" s="44">
        <v>0</v>
      </c>
      <c r="AQ515" s="44">
        <v>0</v>
      </c>
      <c r="AR515" s="44">
        <v>0</v>
      </c>
      <c r="AS515" s="44">
        <v>0</v>
      </c>
      <c r="AT515" s="44">
        <v>0</v>
      </c>
      <c r="AU515" s="44">
        <v>0</v>
      </c>
      <c r="AV515" s="44">
        <v>0</v>
      </c>
      <c r="AW515" s="44">
        <v>0</v>
      </c>
      <c r="AX515" s="44">
        <v>0</v>
      </c>
      <c r="AY515" s="44">
        <v>295.26158908604657</v>
      </c>
      <c r="AZ515" s="44">
        <v>0</v>
      </c>
      <c r="BA515" s="44">
        <v>0</v>
      </c>
      <c r="BB515" s="44">
        <v>0</v>
      </c>
      <c r="BC515" s="44">
        <v>295.26158908604657</v>
      </c>
      <c r="BD515" s="44">
        <v>295.26158908604657</v>
      </c>
      <c r="BE515" s="44">
        <v>0</v>
      </c>
      <c r="BF515" s="44">
        <v>0</v>
      </c>
      <c r="BG515" s="44">
        <v>0</v>
      </c>
      <c r="BH515" s="44">
        <v>295.26158908604657</v>
      </c>
      <c r="BI515" s="44">
        <v>196.19789857755526</v>
      </c>
      <c r="BJ515" s="44">
        <v>0</v>
      </c>
      <c r="BK515" s="44">
        <v>0</v>
      </c>
      <c r="BL515" s="44">
        <v>0</v>
      </c>
      <c r="BM515" s="44">
        <v>196.19789857755526</v>
      </c>
      <c r="BN515" s="44">
        <v>3.688464786048359</v>
      </c>
      <c r="BO515" s="44">
        <v>80.302941175500223</v>
      </c>
      <c r="BP515" s="44">
        <v>0</v>
      </c>
      <c r="BQ515" s="44">
        <v>0</v>
      </c>
      <c r="BR515" s="44">
        <v>0</v>
      </c>
      <c r="BS515" s="44">
        <v>80.302941175500223</v>
      </c>
      <c r="BT515" s="64">
        <v>2019</v>
      </c>
      <c r="BU515" s="44">
        <v>0</v>
      </c>
      <c r="BV515" s="44">
        <v>0</v>
      </c>
      <c r="BW515" s="44">
        <v>0</v>
      </c>
      <c r="BX515" s="44">
        <v>723.66904</v>
      </c>
      <c r="BY515" s="44">
        <v>0</v>
      </c>
      <c r="BZ515" s="44">
        <v>0</v>
      </c>
      <c r="CA515" s="44">
        <v>0</v>
      </c>
      <c r="CB515" s="44">
        <v>0</v>
      </c>
      <c r="CC515" s="44">
        <v>0</v>
      </c>
      <c r="CD515" s="44">
        <v>0</v>
      </c>
      <c r="CE515" s="44">
        <v>0</v>
      </c>
      <c r="CF515" s="44">
        <v>0</v>
      </c>
      <c r="CG515" s="44">
        <v>0</v>
      </c>
      <c r="CH515" s="44">
        <v>295.26158908604657</v>
      </c>
      <c r="CI515" s="44">
        <v>0</v>
      </c>
      <c r="CJ515" s="44">
        <v>0</v>
      </c>
      <c r="CK515" s="44">
        <v>0</v>
      </c>
      <c r="CL515" s="44">
        <v>0</v>
      </c>
      <c r="CM515" s="44">
        <v>0</v>
      </c>
      <c r="CN515" s="44">
        <v>0</v>
      </c>
      <c r="CO515" s="44">
        <v>0</v>
      </c>
      <c r="CP515" s="44">
        <v>0</v>
      </c>
      <c r="CQ515" s="44">
        <v>0</v>
      </c>
      <c r="CR515" s="44">
        <v>0</v>
      </c>
      <c r="CS515" s="44">
        <v>0</v>
      </c>
      <c r="CT515" s="44">
        <v>0</v>
      </c>
      <c r="CU515" s="44">
        <v>0</v>
      </c>
      <c r="CV515" s="44">
        <v>0</v>
      </c>
      <c r="CW515" s="44">
        <v>0</v>
      </c>
      <c r="CX515" s="44">
        <v>0</v>
      </c>
      <c r="CY515" s="44">
        <v>0</v>
      </c>
      <c r="CZ515" s="44">
        <v>0</v>
      </c>
      <c r="DA515" s="44">
        <v>0</v>
      </c>
      <c r="DB515" s="44">
        <v>0</v>
      </c>
      <c r="DC515" s="44">
        <v>0</v>
      </c>
      <c r="DD515" s="44">
        <v>0</v>
      </c>
      <c r="DE515" s="44">
        <v>0</v>
      </c>
      <c r="DF515" s="44">
        <v>0</v>
      </c>
      <c r="DG515" s="44">
        <v>0</v>
      </c>
      <c r="DH515" s="44">
        <v>0</v>
      </c>
      <c r="DI515" s="44">
        <v>0</v>
      </c>
      <c r="DJ515" s="44">
        <v>0</v>
      </c>
      <c r="DK515" s="44">
        <v>0</v>
      </c>
      <c r="DL515" s="44">
        <v>0</v>
      </c>
      <c r="DM515" s="44">
        <v>0</v>
      </c>
      <c r="DN515" s="44">
        <v>0</v>
      </c>
      <c r="DO515" s="44">
        <v>0</v>
      </c>
      <c r="DP515" s="44">
        <v>0</v>
      </c>
      <c r="DQ515" s="44">
        <v>0</v>
      </c>
      <c r="DR515" s="44">
        <v>0</v>
      </c>
      <c r="DS515" s="44">
        <v>0</v>
      </c>
      <c r="DT515" s="44">
        <v>0</v>
      </c>
      <c r="DU515" s="44">
        <v>0</v>
      </c>
      <c r="DV515" s="44">
        <v>80.302941175500223</v>
      </c>
      <c r="DW515" s="44">
        <v>0</v>
      </c>
      <c r="DX515" s="44">
        <v>0</v>
      </c>
      <c r="DY515" s="44">
        <v>0</v>
      </c>
      <c r="DZ515" s="44">
        <v>0</v>
      </c>
      <c r="EA515" s="44">
        <v>0</v>
      </c>
      <c r="EB515" s="44">
        <v>0</v>
      </c>
    </row>
    <row r="516" spans="2:132" x14ac:dyDescent="0.25">
      <c r="B516" s="41" t="s">
        <v>605</v>
      </c>
      <c r="C516" s="47" t="s">
        <v>101</v>
      </c>
      <c r="D516" s="46">
        <v>9</v>
      </c>
      <c r="E516" s="86" t="s">
        <v>52</v>
      </c>
      <c r="F516" s="43">
        <v>9275.08</v>
      </c>
      <c r="G516" s="43">
        <v>1898.7776744186046</v>
      </c>
      <c r="H516" s="44">
        <v>1898.7776744186046</v>
      </c>
      <c r="I516" s="44">
        <v>1261.7157238097143</v>
      </c>
      <c r="J516" s="44">
        <v>1261.7157238097143</v>
      </c>
      <c r="K516" s="44">
        <v>1955.7410046511629</v>
      </c>
      <c r="L516" s="44">
        <v>1955.7410046511629</v>
      </c>
      <c r="M516" s="44">
        <v>630.70543999999995</v>
      </c>
      <c r="N516" s="44">
        <v>5685.6240399999997</v>
      </c>
      <c r="O516" s="44">
        <v>853.30736000000002</v>
      </c>
      <c r="P516" s="44">
        <v>391.14820093023263</v>
      </c>
      <c r="Q516" s="44">
        <v>391.14820093023263</v>
      </c>
      <c r="R516" s="44">
        <v>259.91343910480117</v>
      </c>
      <c r="S516" s="44">
        <v>259.91343910480117</v>
      </c>
      <c r="T516" s="44">
        <v>1173.4446027906977</v>
      </c>
      <c r="U516" s="44">
        <v>1173.4446027906977</v>
      </c>
      <c r="V516" s="44">
        <v>779.74031731440334</v>
      </c>
      <c r="W516" s="44">
        <v>779.74031731440334</v>
      </c>
      <c r="X516" s="44">
        <v>488.93525116279073</v>
      </c>
      <c r="Y516" s="44">
        <v>488.93525116279073</v>
      </c>
      <c r="Z516" s="44">
        <v>324.89179888100142</v>
      </c>
      <c r="AA516" s="44">
        <v>324.89179888100142</v>
      </c>
      <c r="AB516" s="44">
        <v>2.4265980326846033</v>
      </c>
      <c r="AC516" s="44">
        <v>7.2916891864493243</v>
      </c>
      <c r="AD516" s="44">
        <v>2.6264355177292185</v>
      </c>
      <c r="AE516" s="44">
        <v>106.38143304529007</v>
      </c>
      <c r="AF516" s="44">
        <v>319.14429913587014</v>
      </c>
      <c r="AG516" s="44">
        <v>132.97679130661257</v>
      </c>
      <c r="AH516" s="44">
        <v>531.90716522645027</v>
      </c>
      <c r="AJ516" s="63" t="s">
        <v>63</v>
      </c>
      <c r="AK516" s="44">
        <v>0</v>
      </c>
      <c r="AL516" s="44">
        <v>0</v>
      </c>
      <c r="AM516" s="44">
        <v>853.30736000000002</v>
      </c>
      <c r="AN516" s="44">
        <v>853.30736000000002</v>
      </c>
      <c r="AO516" s="44">
        <v>0</v>
      </c>
      <c r="AP516" s="44">
        <v>0</v>
      </c>
      <c r="AQ516" s="44">
        <v>0</v>
      </c>
      <c r="AR516" s="44">
        <v>0</v>
      </c>
      <c r="AS516" s="44">
        <v>0</v>
      </c>
      <c r="AT516" s="44">
        <v>0</v>
      </c>
      <c r="AU516" s="44">
        <v>0</v>
      </c>
      <c r="AV516" s="44">
        <v>0</v>
      </c>
      <c r="AW516" s="44">
        <v>0</v>
      </c>
      <c r="AX516" s="44">
        <v>0</v>
      </c>
      <c r="AY516" s="44">
        <v>488.93525116279073</v>
      </c>
      <c r="AZ516" s="44">
        <v>0</v>
      </c>
      <c r="BA516" s="44">
        <v>0</v>
      </c>
      <c r="BB516" s="44">
        <v>0</v>
      </c>
      <c r="BC516" s="44">
        <v>488.93525116279073</v>
      </c>
      <c r="BD516" s="44">
        <v>488.93525116279073</v>
      </c>
      <c r="BE516" s="44">
        <v>0</v>
      </c>
      <c r="BF516" s="44">
        <v>0</v>
      </c>
      <c r="BG516" s="44">
        <v>0</v>
      </c>
      <c r="BH516" s="44">
        <v>488.93525116279073</v>
      </c>
      <c r="BI516" s="44">
        <v>324.89179888100142</v>
      </c>
      <c r="BJ516" s="44">
        <v>0</v>
      </c>
      <c r="BK516" s="44">
        <v>0</v>
      </c>
      <c r="BL516" s="44">
        <v>0</v>
      </c>
      <c r="BM516" s="44">
        <v>324.89179888100142</v>
      </c>
      <c r="BN516" s="44">
        <v>2.6264355177292185</v>
      </c>
      <c r="BO516" s="44">
        <v>132.97679130661257</v>
      </c>
      <c r="BP516" s="44">
        <v>0</v>
      </c>
      <c r="BQ516" s="44">
        <v>0</v>
      </c>
      <c r="BR516" s="44">
        <v>0</v>
      </c>
      <c r="BS516" s="44">
        <v>132.97679130661257</v>
      </c>
      <c r="BT516" s="64">
        <v>2019</v>
      </c>
      <c r="BU516" s="44">
        <v>0</v>
      </c>
      <c r="BV516" s="44">
        <v>0</v>
      </c>
      <c r="BW516" s="44">
        <v>0</v>
      </c>
      <c r="BX516" s="44">
        <v>853.30736000000002</v>
      </c>
      <c r="BY516" s="44">
        <v>0</v>
      </c>
      <c r="BZ516" s="44">
        <v>0</v>
      </c>
      <c r="CA516" s="44">
        <v>0</v>
      </c>
      <c r="CB516" s="44">
        <v>0</v>
      </c>
      <c r="CC516" s="44">
        <v>0</v>
      </c>
      <c r="CD516" s="44">
        <v>0</v>
      </c>
      <c r="CE516" s="44">
        <v>0</v>
      </c>
      <c r="CF516" s="44">
        <v>0</v>
      </c>
      <c r="CG516" s="44">
        <v>0</v>
      </c>
      <c r="CH516" s="44">
        <v>488.93525116279073</v>
      </c>
      <c r="CI516" s="44">
        <v>0</v>
      </c>
      <c r="CJ516" s="44">
        <v>0</v>
      </c>
      <c r="CK516" s="44">
        <v>0</v>
      </c>
      <c r="CL516" s="44">
        <v>0</v>
      </c>
      <c r="CM516" s="44">
        <v>0</v>
      </c>
      <c r="CN516" s="44">
        <v>0</v>
      </c>
      <c r="CO516" s="44">
        <v>0</v>
      </c>
      <c r="CP516" s="44">
        <v>0</v>
      </c>
      <c r="CQ516" s="44">
        <v>0</v>
      </c>
      <c r="CR516" s="44">
        <v>0</v>
      </c>
      <c r="CS516" s="44">
        <v>0</v>
      </c>
      <c r="CT516" s="44">
        <v>0</v>
      </c>
      <c r="CU516" s="44">
        <v>0</v>
      </c>
      <c r="CV516" s="44">
        <v>0</v>
      </c>
      <c r="CW516" s="44">
        <v>0</v>
      </c>
      <c r="CX516" s="44">
        <v>0</v>
      </c>
      <c r="CY516" s="44">
        <v>0</v>
      </c>
      <c r="CZ516" s="44">
        <v>0</v>
      </c>
      <c r="DA516" s="44">
        <v>0</v>
      </c>
      <c r="DB516" s="44">
        <v>0</v>
      </c>
      <c r="DC516" s="44">
        <v>0</v>
      </c>
      <c r="DD516" s="44">
        <v>0</v>
      </c>
      <c r="DE516" s="44">
        <v>0</v>
      </c>
      <c r="DF516" s="44">
        <v>0</v>
      </c>
      <c r="DG516" s="44">
        <v>0</v>
      </c>
      <c r="DH516" s="44">
        <v>0</v>
      </c>
      <c r="DI516" s="44">
        <v>0</v>
      </c>
      <c r="DJ516" s="44">
        <v>0</v>
      </c>
      <c r="DK516" s="44">
        <v>0</v>
      </c>
      <c r="DL516" s="44">
        <v>0</v>
      </c>
      <c r="DM516" s="44">
        <v>0</v>
      </c>
      <c r="DN516" s="44">
        <v>0</v>
      </c>
      <c r="DO516" s="44">
        <v>0</v>
      </c>
      <c r="DP516" s="44">
        <v>0</v>
      </c>
      <c r="DQ516" s="44">
        <v>0</v>
      </c>
      <c r="DR516" s="44">
        <v>0</v>
      </c>
      <c r="DS516" s="44">
        <v>0</v>
      </c>
      <c r="DT516" s="44">
        <v>0</v>
      </c>
      <c r="DU516" s="44">
        <v>0</v>
      </c>
      <c r="DV516" s="44">
        <v>132.97679130661257</v>
      </c>
      <c r="DW516" s="44">
        <v>0</v>
      </c>
      <c r="DX516" s="44">
        <v>0</v>
      </c>
      <c r="DY516" s="44">
        <v>0</v>
      </c>
      <c r="DZ516" s="44">
        <v>0</v>
      </c>
      <c r="EA516" s="44">
        <v>0</v>
      </c>
      <c r="EB516" s="44">
        <v>0</v>
      </c>
    </row>
    <row r="517" spans="2:132" x14ac:dyDescent="0.25">
      <c r="B517" s="41" t="s">
        <v>606</v>
      </c>
      <c r="C517" s="47" t="s">
        <v>101</v>
      </c>
      <c r="D517" s="46">
        <v>9</v>
      </c>
      <c r="E517" s="86" t="s">
        <v>52</v>
      </c>
      <c r="F517" s="43">
        <v>9258.75</v>
      </c>
      <c r="G517" s="43">
        <v>1004.1152906976745</v>
      </c>
      <c r="H517" s="44">
        <v>1004.1152906976745</v>
      </c>
      <c r="I517" s="44">
        <v>667.22295498810217</v>
      </c>
      <c r="J517" s="44">
        <v>667.22295498810217</v>
      </c>
      <c r="K517" s="44">
        <v>1114.5679726744188</v>
      </c>
      <c r="L517" s="44">
        <v>1114.5679726744188</v>
      </c>
      <c r="M517" s="44">
        <v>629.59500000000003</v>
      </c>
      <c r="N517" s="44">
        <v>5675.6137500000004</v>
      </c>
      <c r="O517" s="44">
        <v>851.80499999999995</v>
      </c>
      <c r="P517" s="44">
        <v>200.62223508139539</v>
      </c>
      <c r="Q517" s="44">
        <v>200.62223508139539</v>
      </c>
      <c r="R517" s="44">
        <v>133.31114640662284</v>
      </c>
      <c r="S517" s="44">
        <v>133.31114640662284</v>
      </c>
      <c r="T517" s="44">
        <v>624.1580646976746</v>
      </c>
      <c r="U517" s="44">
        <v>624.1580646976746</v>
      </c>
      <c r="V517" s="44">
        <v>414.74578882060439</v>
      </c>
      <c r="W517" s="44">
        <v>414.74578882060439</v>
      </c>
      <c r="X517" s="44">
        <v>245.20495398837213</v>
      </c>
      <c r="Y517" s="44">
        <v>245.20495398837213</v>
      </c>
      <c r="Z517" s="44">
        <v>162.93584560809455</v>
      </c>
      <c r="AA517" s="44">
        <v>162.93584560809455</v>
      </c>
      <c r="AB517" s="44">
        <v>4.7227483745404353</v>
      </c>
      <c r="AC517" s="44">
        <v>13.684560284842219</v>
      </c>
      <c r="AD517" s="44">
        <v>5.2278551525661507</v>
      </c>
      <c r="AE517" s="44">
        <v>54.563668752536771</v>
      </c>
      <c r="AF517" s="44">
        <v>169.75363611900332</v>
      </c>
      <c r="AG517" s="44">
        <v>66.688928475322712</v>
      </c>
      <c r="AH517" s="44">
        <v>303.13149306964874</v>
      </c>
      <c r="AJ517" s="63" t="s">
        <v>63</v>
      </c>
      <c r="AK517" s="44">
        <v>0</v>
      </c>
      <c r="AL517" s="44">
        <v>0</v>
      </c>
      <c r="AM517" s="44">
        <v>851.80499999999995</v>
      </c>
      <c r="AN517" s="44">
        <v>851.80499999999995</v>
      </c>
      <c r="AO517" s="44">
        <v>0</v>
      </c>
      <c r="AP517" s="44">
        <v>0</v>
      </c>
      <c r="AQ517" s="44">
        <v>0</v>
      </c>
      <c r="AR517" s="44">
        <v>0</v>
      </c>
      <c r="AS517" s="44">
        <v>0</v>
      </c>
      <c r="AT517" s="44">
        <v>0</v>
      </c>
      <c r="AU517" s="44">
        <v>0</v>
      </c>
      <c r="AV517" s="44">
        <v>0</v>
      </c>
      <c r="AW517" s="44">
        <v>0</v>
      </c>
      <c r="AX517" s="44">
        <v>0</v>
      </c>
      <c r="AY517" s="44">
        <v>245.20495398837213</v>
      </c>
      <c r="AZ517" s="44">
        <v>0</v>
      </c>
      <c r="BA517" s="44">
        <v>0</v>
      </c>
      <c r="BB517" s="44">
        <v>0</v>
      </c>
      <c r="BC517" s="44">
        <v>245.20495398837213</v>
      </c>
      <c r="BD517" s="44">
        <v>245.20495398837213</v>
      </c>
      <c r="BE517" s="44">
        <v>0</v>
      </c>
      <c r="BF517" s="44">
        <v>0</v>
      </c>
      <c r="BG517" s="44">
        <v>0</v>
      </c>
      <c r="BH517" s="44">
        <v>245.20495398837213</v>
      </c>
      <c r="BI517" s="44">
        <v>162.93584560809455</v>
      </c>
      <c r="BJ517" s="44">
        <v>0</v>
      </c>
      <c r="BK517" s="44">
        <v>0</v>
      </c>
      <c r="BL517" s="44">
        <v>0</v>
      </c>
      <c r="BM517" s="44">
        <v>162.93584560809455</v>
      </c>
      <c r="BN517" s="44">
        <v>5.2278551525661507</v>
      </c>
      <c r="BO517" s="44">
        <v>66.688928475322712</v>
      </c>
      <c r="BP517" s="44">
        <v>0</v>
      </c>
      <c r="BQ517" s="44">
        <v>0</v>
      </c>
      <c r="BR517" s="44">
        <v>0</v>
      </c>
      <c r="BS517" s="44">
        <v>66.688928475322712</v>
      </c>
      <c r="BT517" s="64">
        <v>2019</v>
      </c>
      <c r="BU517" s="44">
        <v>0</v>
      </c>
      <c r="BV517" s="44">
        <v>0</v>
      </c>
      <c r="BW517" s="44">
        <v>0</v>
      </c>
      <c r="BX517" s="44">
        <v>851.80499999999995</v>
      </c>
      <c r="BY517" s="44">
        <v>0</v>
      </c>
      <c r="BZ517" s="44">
        <v>0</v>
      </c>
      <c r="CA517" s="44">
        <v>0</v>
      </c>
      <c r="CB517" s="44">
        <v>0</v>
      </c>
      <c r="CC517" s="44">
        <v>0</v>
      </c>
      <c r="CD517" s="44">
        <v>0</v>
      </c>
      <c r="CE517" s="44">
        <v>0</v>
      </c>
      <c r="CF517" s="44">
        <v>0</v>
      </c>
      <c r="CG517" s="44">
        <v>0</v>
      </c>
      <c r="CH517" s="44">
        <v>245.20495398837213</v>
      </c>
      <c r="CI517" s="44">
        <v>0</v>
      </c>
      <c r="CJ517" s="44">
        <v>0</v>
      </c>
      <c r="CK517" s="44">
        <v>0</v>
      </c>
      <c r="CL517" s="44">
        <v>0</v>
      </c>
      <c r="CM517" s="44">
        <v>0</v>
      </c>
      <c r="CN517" s="44">
        <v>0</v>
      </c>
      <c r="CO517" s="44">
        <v>0</v>
      </c>
      <c r="CP517" s="44">
        <v>0</v>
      </c>
      <c r="CQ517" s="44">
        <v>0</v>
      </c>
      <c r="CR517" s="44">
        <v>0</v>
      </c>
      <c r="CS517" s="44">
        <v>0</v>
      </c>
      <c r="CT517" s="44">
        <v>0</v>
      </c>
      <c r="CU517" s="44">
        <v>0</v>
      </c>
      <c r="CV517" s="44">
        <v>0</v>
      </c>
      <c r="CW517" s="44">
        <v>0</v>
      </c>
      <c r="CX517" s="44">
        <v>0</v>
      </c>
      <c r="CY517" s="44">
        <v>0</v>
      </c>
      <c r="CZ517" s="44">
        <v>0</v>
      </c>
      <c r="DA517" s="44">
        <v>0</v>
      </c>
      <c r="DB517" s="44">
        <v>0</v>
      </c>
      <c r="DC517" s="44">
        <v>0</v>
      </c>
      <c r="DD517" s="44">
        <v>0</v>
      </c>
      <c r="DE517" s="44">
        <v>0</v>
      </c>
      <c r="DF517" s="44">
        <v>0</v>
      </c>
      <c r="DG517" s="44">
        <v>0</v>
      </c>
      <c r="DH517" s="44">
        <v>0</v>
      </c>
      <c r="DI517" s="44">
        <v>0</v>
      </c>
      <c r="DJ517" s="44">
        <v>0</v>
      </c>
      <c r="DK517" s="44">
        <v>0</v>
      </c>
      <c r="DL517" s="44">
        <v>0</v>
      </c>
      <c r="DM517" s="44">
        <v>0</v>
      </c>
      <c r="DN517" s="44">
        <v>0</v>
      </c>
      <c r="DO517" s="44">
        <v>0</v>
      </c>
      <c r="DP517" s="44">
        <v>0</v>
      </c>
      <c r="DQ517" s="44">
        <v>0</v>
      </c>
      <c r="DR517" s="44">
        <v>0</v>
      </c>
      <c r="DS517" s="44">
        <v>0</v>
      </c>
      <c r="DT517" s="44">
        <v>0</v>
      </c>
      <c r="DU517" s="44">
        <v>0</v>
      </c>
      <c r="DV517" s="44">
        <v>66.688928475322712</v>
      </c>
      <c r="DW517" s="44">
        <v>0</v>
      </c>
      <c r="DX517" s="44">
        <v>0</v>
      </c>
      <c r="DY517" s="44">
        <v>0</v>
      </c>
      <c r="DZ517" s="44">
        <v>0</v>
      </c>
      <c r="EA517" s="44">
        <v>0</v>
      </c>
      <c r="EB517" s="44">
        <v>0</v>
      </c>
    </row>
    <row r="518" spans="2:132" x14ac:dyDescent="0.25">
      <c r="B518" s="41" t="s">
        <v>607</v>
      </c>
      <c r="C518" s="47" t="s">
        <v>101</v>
      </c>
      <c r="D518" s="46">
        <v>9</v>
      </c>
      <c r="E518" s="86" t="s">
        <v>52</v>
      </c>
      <c r="F518" s="43">
        <v>14353.06</v>
      </c>
      <c r="G518" s="43">
        <v>2360.6629651162789</v>
      </c>
      <c r="H518" s="44">
        <v>2360.6629651162789</v>
      </c>
      <c r="I518" s="44">
        <v>1568.633137955168</v>
      </c>
      <c r="J518" s="44">
        <v>1568.633137955168</v>
      </c>
      <c r="K518" s="44">
        <v>2431.4828540697672</v>
      </c>
      <c r="L518" s="44">
        <v>2431.4828540697672</v>
      </c>
      <c r="M518" s="44">
        <v>976.00807999999995</v>
      </c>
      <c r="N518" s="44">
        <v>8798.4257799999996</v>
      </c>
      <c r="O518" s="44">
        <v>1320.48152</v>
      </c>
      <c r="P518" s="44">
        <v>437.6669137325581</v>
      </c>
      <c r="Q518" s="44">
        <v>437.6669137325581</v>
      </c>
      <c r="R518" s="44">
        <v>290.82458377688812</v>
      </c>
      <c r="S518" s="44">
        <v>290.82458377688812</v>
      </c>
      <c r="T518" s="44">
        <v>1361.6303982790698</v>
      </c>
      <c r="U518" s="44">
        <v>1361.6303982790698</v>
      </c>
      <c r="V518" s="44">
        <v>904.787593972541</v>
      </c>
      <c r="W518" s="44">
        <v>904.787593972541</v>
      </c>
      <c r="X518" s="44">
        <v>534.9262278953488</v>
      </c>
      <c r="Y518" s="44">
        <v>534.9262278953488</v>
      </c>
      <c r="Z518" s="44">
        <v>355.45226906064107</v>
      </c>
      <c r="AA518" s="44">
        <v>355.45226906064107</v>
      </c>
      <c r="AB518" s="44">
        <v>3.3560026711798341</v>
      </c>
      <c r="AC518" s="44">
        <v>9.7242997567747587</v>
      </c>
      <c r="AD518" s="44">
        <v>3.7149334381509393</v>
      </c>
      <c r="AE518" s="44">
        <v>119.03322926872802</v>
      </c>
      <c r="AF518" s="44">
        <v>370.32560216937611</v>
      </c>
      <c r="AG518" s="44">
        <v>145.48505799511202</v>
      </c>
      <c r="AH518" s="44">
        <v>661.29571815960014</v>
      </c>
      <c r="AJ518" s="63" t="s">
        <v>63</v>
      </c>
      <c r="AK518" s="44">
        <v>0</v>
      </c>
      <c r="AL518" s="44">
        <v>0</v>
      </c>
      <c r="AM518" s="44">
        <v>1320.48152</v>
      </c>
      <c r="AN518" s="44">
        <v>1320.48152</v>
      </c>
      <c r="AO518" s="44">
        <v>0</v>
      </c>
      <c r="AP518" s="44">
        <v>0</v>
      </c>
      <c r="AQ518" s="44">
        <v>0</v>
      </c>
      <c r="AR518" s="44">
        <v>0</v>
      </c>
      <c r="AS518" s="44">
        <v>0</v>
      </c>
      <c r="AT518" s="44">
        <v>0</v>
      </c>
      <c r="AU518" s="44">
        <v>0</v>
      </c>
      <c r="AV518" s="44">
        <v>0</v>
      </c>
      <c r="AW518" s="44">
        <v>0</v>
      </c>
      <c r="AX518" s="44">
        <v>0</v>
      </c>
      <c r="AY518" s="44">
        <v>534.9262278953488</v>
      </c>
      <c r="AZ518" s="44">
        <v>0</v>
      </c>
      <c r="BA518" s="44">
        <v>0</v>
      </c>
      <c r="BB518" s="44">
        <v>0</v>
      </c>
      <c r="BC518" s="44">
        <v>534.9262278953488</v>
      </c>
      <c r="BD518" s="44">
        <v>534.9262278953488</v>
      </c>
      <c r="BE518" s="44">
        <v>0</v>
      </c>
      <c r="BF518" s="44">
        <v>0</v>
      </c>
      <c r="BG518" s="44">
        <v>0</v>
      </c>
      <c r="BH518" s="44">
        <v>534.9262278953488</v>
      </c>
      <c r="BI518" s="44">
        <v>355.45226906064107</v>
      </c>
      <c r="BJ518" s="44">
        <v>0</v>
      </c>
      <c r="BK518" s="44">
        <v>0</v>
      </c>
      <c r="BL518" s="44">
        <v>0</v>
      </c>
      <c r="BM518" s="44">
        <v>355.45226906064107</v>
      </c>
      <c r="BN518" s="44">
        <v>3.7149334381509393</v>
      </c>
      <c r="BO518" s="44">
        <v>145.48505799511202</v>
      </c>
      <c r="BP518" s="44">
        <v>0</v>
      </c>
      <c r="BQ518" s="44">
        <v>0</v>
      </c>
      <c r="BR518" s="44">
        <v>0</v>
      </c>
      <c r="BS518" s="44">
        <v>145.48505799511202</v>
      </c>
      <c r="BT518" s="64">
        <v>2019</v>
      </c>
      <c r="BU518" s="44">
        <v>0</v>
      </c>
      <c r="BV518" s="44">
        <v>0</v>
      </c>
      <c r="BW518" s="44">
        <v>0</v>
      </c>
      <c r="BX518" s="44">
        <v>1320.48152</v>
      </c>
      <c r="BY518" s="44">
        <v>0</v>
      </c>
      <c r="BZ518" s="44">
        <v>0</v>
      </c>
      <c r="CA518" s="44">
        <v>0</v>
      </c>
      <c r="CB518" s="44">
        <v>0</v>
      </c>
      <c r="CC518" s="44">
        <v>0</v>
      </c>
      <c r="CD518" s="44">
        <v>0</v>
      </c>
      <c r="CE518" s="44">
        <v>0</v>
      </c>
      <c r="CF518" s="44">
        <v>0</v>
      </c>
      <c r="CG518" s="44">
        <v>0</v>
      </c>
      <c r="CH518" s="44">
        <v>534.9262278953488</v>
      </c>
      <c r="CI518" s="44">
        <v>0</v>
      </c>
      <c r="CJ518" s="44">
        <v>0</v>
      </c>
      <c r="CK518" s="44">
        <v>0</v>
      </c>
      <c r="CL518" s="44">
        <v>0</v>
      </c>
      <c r="CM518" s="44">
        <v>0</v>
      </c>
      <c r="CN518" s="44">
        <v>0</v>
      </c>
      <c r="CO518" s="44">
        <v>0</v>
      </c>
      <c r="CP518" s="44">
        <v>0</v>
      </c>
      <c r="CQ518" s="44">
        <v>0</v>
      </c>
      <c r="CR518" s="44">
        <v>0</v>
      </c>
      <c r="CS518" s="44">
        <v>0</v>
      </c>
      <c r="CT518" s="44">
        <v>0</v>
      </c>
      <c r="CU518" s="44">
        <v>0</v>
      </c>
      <c r="CV518" s="44">
        <v>0</v>
      </c>
      <c r="CW518" s="44">
        <v>0</v>
      </c>
      <c r="CX518" s="44">
        <v>0</v>
      </c>
      <c r="CY518" s="44">
        <v>0</v>
      </c>
      <c r="CZ518" s="44">
        <v>0</v>
      </c>
      <c r="DA518" s="44">
        <v>0</v>
      </c>
      <c r="DB518" s="44">
        <v>0</v>
      </c>
      <c r="DC518" s="44">
        <v>0</v>
      </c>
      <c r="DD518" s="44">
        <v>0</v>
      </c>
      <c r="DE518" s="44">
        <v>0</v>
      </c>
      <c r="DF518" s="44">
        <v>0</v>
      </c>
      <c r="DG518" s="44">
        <v>0</v>
      </c>
      <c r="DH518" s="44">
        <v>0</v>
      </c>
      <c r="DI518" s="44">
        <v>0</v>
      </c>
      <c r="DJ518" s="44">
        <v>0</v>
      </c>
      <c r="DK518" s="44">
        <v>0</v>
      </c>
      <c r="DL518" s="44">
        <v>0</v>
      </c>
      <c r="DM518" s="44">
        <v>0</v>
      </c>
      <c r="DN518" s="44">
        <v>0</v>
      </c>
      <c r="DO518" s="44">
        <v>0</v>
      </c>
      <c r="DP518" s="44">
        <v>0</v>
      </c>
      <c r="DQ518" s="44">
        <v>0</v>
      </c>
      <c r="DR518" s="44">
        <v>0</v>
      </c>
      <c r="DS518" s="44">
        <v>0</v>
      </c>
      <c r="DT518" s="44">
        <v>0</v>
      </c>
      <c r="DU518" s="44">
        <v>0</v>
      </c>
      <c r="DV518" s="44">
        <v>145.48505799511202</v>
      </c>
      <c r="DW518" s="44">
        <v>0</v>
      </c>
      <c r="DX518" s="44">
        <v>0</v>
      </c>
      <c r="DY518" s="44">
        <v>0</v>
      </c>
      <c r="DZ518" s="44">
        <v>0</v>
      </c>
      <c r="EA518" s="44">
        <v>0</v>
      </c>
      <c r="EB518" s="44">
        <v>0</v>
      </c>
    </row>
    <row r="519" spans="2:132" x14ac:dyDescent="0.25">
      <c r="B519" s="41" t="s">
        <v>608</v>
      </c>
      <c r="C519" s="47" t="s">
        <v>101</v>
      </c>
      <c r="D519" s="46">
        <v>9</v>
      </c>
      <c r="E519" s="86" t="s">
        <v>52</v>
      </c>
      <c r="F519" s="43">
        <v>7330.71</v>
      </c>
      <c r="G519" s="43">
        <v>1130.3287790697673</v>
      </c>
      <c r="H519" s="44">
        <v>1130.3287790697673</v>
      </c>
      <c r="I519" s="44">
        <v>751.09035293647128</v>
      </c>
      <c r="J519" s="44">
        <v>751.09035293647128</v>
      </c>
      <c r="K519" s="44">
        <v>1164.2386424418603</v>
      </c>
      <c r="L519" s="44">
        <v>1164.2386424418603</v>
      </c>
      <c r="M519" s="44">
        <v>549.80325000000005</v>
      </c>
      <c r="N519" s="44">
        <v>4720.9772400000002</v>
      </c>
      <c r="O519" s="44">
        <v>740.40170999999998</v>
      </c>
      <c r="P519" s="44">
        <v>209.56295563953483</v>
      </c>
      <c r="Q519" s="44">
        <v>209.56295563953483</v>
      </c>
      <c r="R519" s="44">
        <v>139.25215143442176</v>
      </c>
      <c r="S519" s="44">
        <v>139.25215143442176</v>
      </c>
      <c r="T519" s="44">
        <v>651.9736397674418</v>
      </c>
      <c r="U519" s="44">
        <v>651.9736397674418</v>
      </c>
      <c r="V519" s="44">
        <v>433.22891557375669</v>
      </c>
      <c r="W519" s="44">
        <v>433.22891557375669</v>
      </c>
      <c r="X519" s="44">
        <v>256.13250133720925</v>
      </c>
      <c r="Y519" s="44">
        <v>256.13250133720925</v>
      </c>
      <c r="Z519" s="44">
        <v>170.19707397540438</v>
      </c>
      <c r="AA519" s="44">
        <v>170.19707397540438</v>
      </c>
      <c r="AB519" s="44">
        <v>3.9482567725994508</v>
      </c>
      <c r="AC519" s="44">
        <v>10.897188692374481</v>
      </c>
      <c r="AD519" s="44">
        <v>4.3502610985368486</v>
      </c>
      <c r="AE519" s="44">
        <v>56.995296108026025</v>
      </c>
      <c r="AF519" s="44">
        <v>177.31869900274765</v>
      </c>
      <c r="AG519" s="44">
        <v>69.660917465365145</v>
      </c>
      <c r="AH519" s="44">
        <v>316.64053393347791</v>
      </c>
      <c r="AJ519" s="63" t="s">
        <v>63</v>
      </c>
      <c r="AK519" s="44">
        <v>0</v>
      </c>
      <c r="AL519" s="44">
        <v>0</v>
      </c>
      <c r="AM519" s="44">
        <v>740.40170999999998</v>
      </c>
      <c r="AN519" s="44">
        <v>740.40170999999998</v>
      </c>
      <c r="AO519" s="44">
        <v>0</v>
      </c>
      <c r="AP519" s="44">
        <v>0</v>
      </c>
      <c r="AQ519" s="44">
        <v>0</v>
      </c>
      <c r="AR519" s="44">
        <v>0</v>
      </c>
      <c r="AS519" s="44">
        <v>0</v>
      </c>
      <c r="AT519" s="44">
        <v>0</v>
      </c>
      <c r="AU519" s="44">
        <v>0</v>
      </c>
      <c r="AV519" s="44">
        <v>0</v>
      </c>
      <c r="AW519" s="44">
        <v>0</v>
      </c>
      <c r="AX519" s="44">
        <v>0</v>
      </c>
      <c r="AY519" s="44">
        <v>256.13250133720925</v>
      </c>
      <c r="AZ519" s="44">
        <v>0</v>
      </c>
      <c r="BA519" s="44">
        <v>0</v>
      </c>
      <c r="BB519" s="44">
        <v>0</v>
      </c>
      <c r="BC519" s="44">
        <v>256.13250133720925</v>
      </c>
      <c r="BD519" s="44">
        <v>256.13250133720925</v>
      </c>
      <c r="BE519" s="44">
        <v>0</v>
      </c>
      <c r="BF519" s="44">
        <v>0</v>
      </c>
      <c r="BG519" s="44">
        <v>0</v>
      </c>
      <c r="BH519" s="44">
        <v>256.13250133720925</v>
      </c>
      <c r="BI519" s="44">
        <v>170.19707397540438</v>
      </c>
      <c r="BJ519" s="44">
        <v>0</v>
      </c>
      <c r="BK519" s="44">
        <v>0</v>
      </c>
      <c r="BL519" s="44">
        <v>0</v>
      </c>
      <c r="BM519" s="44">
        <v>170.19707397540438</v>
      </c>
      <c r="BN519" s="44">
        <v>4.3502610985368486</v>
      </c>
      <c r="BO519" s="44">
        <v>69.660917465365145</v>
      </c>
      <c r="BP519" s="44">
        <v>0</v>
      </c>
      <c r="BQ519" s="44">
        <v>0</v>
      </c>
      <c r="BR519" s="44">
        <v>0</v>
      </c>
      <c r="BS519" s="44">
        <v>69.660917465365145</v>
      </c>
      <c r="BT519" s="64">
        <v>2019</v>
      </c>
      <c r="BU519" s="44">
        <v>0</v>
      </c>
      <c r="BV519" s="44">
        <v>0</v>
      </c>
      <c r="BW519" s="44">
        <v>0</v>
      </c>
      <c r="BX519" s="44">
        <v>740.40170999999998</v>
      </c>
      <c r="BY519" s="44">
        <v>0</v>
      </c>
      <c r="BZ519" s="44">
        <v>0</v>
      </c>
      <c r="CA519" s="44">
        <v>0</v>
      </c>
      <c r="CB519" s="44">
        <v>0</v>
      </c>
      <c r="CC519" s="44">
        <v>0</v>
      </c>
      <c r="CD519" s="44">
        <v>0</v>
      </c>
      <c r="CE519" s="44">
        <v>0</v>
      </c>
      <c r="CF519" s="44">
        <v>0</v>
      </c>
      <c r="CG519" s="44">
        <v>0</v>
      </c>
      <c r="CH519" s="44">
        <v>256.13250133720925</v>
      </c>
      <c r="CI519" s="44">
        <v>0</v>
      </c>
      <c r="CJ519" s="44">
        <v>0</v>
      </c>
      <c r="CK519" s="44">
        <v>0</v>
      </c>
      <c r="CL519" s="44">
        <v>0</v>
      </c>
      <c r="CM519" s="44">
        <v>0</v>
      </c>
      <c r="CN519" s="44">
        <v>0</v>
      </c>
      <c r="CO519" s="44">
        <v>0</v>
      </c>
      <c r="CP519" s="44">
        <v>0</v>
      </c>
      <c r="CQ519" s="44">
        <v>0</v>
      </c>
      <c r="CR519" s="44">
        <v>0</v>
      </c>
      <c r="CS519" s="44">
        <v>0</v>
      </c>
      <c r="CT519" s="44">
        <v>0</v>
      </c>
      <c r="CU519" s="44">
        <v>0</v>
      </c>
      <c r="CV519" s="44">
        <v>0</v>
      </c>
      <c r="CW519" s="44">
        <v>0</v>
      </c>
      <c r="CX519" s="44">
        <v>0</v>
      </c>
      <c r="CY519" s="44">
        <v>0</v>
      </c>
      <c r="CZ519" s="44">
        <v>0</v>
      </c>
      <c r="DA519" s="44">
        <v>0</v>
      </c>
      <c r="DB519" s="44">
        <v>0</v>
      </c>
      <c r="DC519" s="44">
        <v>0</v>
      </c>
      <c r="DD519" s="44">
        <v>0</v>
      </c>
      <c r="DE519" s="44">
        <v>0</v>
      </c>
      <c r="DF519" s="44">
        <v>0</v>
      </c>
      <c r="DG519" s="44">
        <v>0</v>
      </c>
      <c r="DH519" s="44">
        <v>0</v>
      </c>
      <c r="DI519" s="44">
        <v>0</v>
      </c>
      <c r="DJ519" s="44">
        <v>0</v>
      </c>
      <c r="DK519" s="44">
        <v>0</v>
      </c>
      <c r="DL519" s="44">
        <v>0</v>
      </c>
      <c r="DM519" s="44">
        <v>0</v>
      </c>
      <c r="DN519" s="44">
        <v>0</v>
      </c>
      <c r="DO519" s="44">
        <v>0</v>
      </c>
      <c r="DP519" s="44">
        <v>0</v>
      </c>
      <c r="DQ519" s="44">
        <v>0</v>
      </c>
      <c r="DR519" s="44">
        <v>0</v>
      </c>
      <c r="DS519" s="44">
        <v>0</v>
      </c>
      <c r="DT519" s="44">
        <v>0</v>
      </c>
      <c r="DU519" s="44">
        <v>0</v>
      </c>
      <c r="DV519" s="44">
        <v>69.660917465365145</v>
      </c>
      <c r="DW519" s="44">
        <v>0</v>
      </c>
      <c r="DX519" s="44">
        <v>0</v>
      </c>
      <c r="DY519" s="44">
        <v>0</v>
      </c>
      <c r="DZ519" s="44">
        <v>0</v>
      </c>
      <c r="EA519" s="44">
        <v>0</v>
      </c>
      <c r="EB519" s="44">
        <v>0</v>
      </c>
    </row>
    <row r="520" spans="2:132" x14ac:dyDescent="0.25">
      <c r="B520" s="41" t="s">
        <v>609</v>
      </c>
      <c r="C520" s="47" t="s">
        <v>101</v>
      </c>
      <c r="D520" s="46">
        <v>9</v>
      </c>
      <c r="E520" s="86" t="s">
        <v>52</v>
      </c>
      <c r="F520" s="43">
        <v>3863.2</v>
      </c>
      <c r="G520" s="43">
        <v>768.27476744186026</v>
      </c>
      <c r="H520" s="44">
        <v>768.27476744186026</v>
      </c>
      <c r="I520" s="44">
        <v>510.50966490031783</v>
      </c>
      <c r="J520" s="44">
        <v>510.50966490031783</v>
      </c>
      <c r="K520" s="44">
        <v>791.32301046511611</v>
      </c>
      <c r="L520" s="44">
        <v>791.32301046511611</v>
      </c>
      <c r="M520" s="44">
        <v>363.14080000000001</v>
      </c>
      <c r="N520" s="44">
        <v>2634.7024000000001</v>
      </c>
      <c r="O520" s="44">
        <v>424.952</v>
      </c>
      <c r="P520" s="44">
        <v>142.4381418837209</v>
      </c>
      <c r="Q520" s="44">
        <v>142.4381418837209</v>
      </c>
      <c r="R520" s="44">
        <v>94.648491872518932</v>
      </c>
      <c r="S520" s="44">
        <v>94.648491872518932</v>
      </c>
      <c r="T520" s="44">
        <v>443.14088586046506</v>
      </c>
      <c r="U520" s="44">
        <v>443.14088586046506</v>
      </c>
      <c r="V520" s="44">
        <v>294.46197471450336</v>
      </c>
      <c r="W520" s="44">
        <v>294.46197471450336</v>
      </c>
      <c r="X520" s="44">
        <v>174.09106230232555</v>
      </c>
      <c r="Y520" s="44">
        <v>174.09106230232555</v>
      </c>
      <c r="Z520" s="44">
        <v>115.68149006641202</v>
      </c>
      <c r="AA520" s="44">
        <v>115.68149006641202</v>
      </c>
      <c r="AB520" s="44">
        <v>3.8367309696715566</v>
      </c>
      <c r="AC520" s="44">
        <v>8.9475131807917982</v>
      </c>
      <c r="AD520" s="44">
        <v>3.6734658220259586</v>
      </c>
      <c r="AE520" s="44">
        <v>38.739213469120152</v>
      </c>
      <c r="AF520" s="44">
        <v>120.52199745948492</v>
      </c>
      <c r="AG520" s="44">
        <v>47.347927573369077</v>
      </c>
      <c r="AH520" s="44">
        <v>215.21785260622306</v>
      </c>
      <c r="AJ520" s="63" t="s">
        <v>63</v>
      </c>
      <c r="AK520" s="44">
        <v>0</v>
      </c>
      <c r="AL520" s="44">
        <v>0</v>
      </c>
      <c r="AM520" s="44">
        <v>424.952</v>
      </c>
      <c r="AN520" s="44">
        <v>424.952</v>
      </c>
      <c r="AO520" s="44">
        <v>0</v>
      </c>
      <c r="AP520" s="44">
        <v>0</v>
      </c>
      <c r="AQ520" s="44">
        <v>0</v>
      </c>
      <c r="AR520" s="44">
        <v>0</v>
      </c>
      <c r="AS520" s="44">
        <v>0</v>
      </c>
      <c r="AT520" s="44">
        <v>0</v>
      </c>
      <c r="AU520" s="44">
        <v>0</v>
      </c>
      <c r="AV520" s="44">
        <v>0</v>
      </c>
      <c r="AW520" s="44">
        <v>0</v>
      </c>
      <c r="AX520" s="44">
        <v>0</v>
      </c>
      <c r="AY520" s="44">
        <v>174.09106230232555</v>
      </c>
      <c r="AZ520" s="44">
        <v>0</v>
      </c>
      <c r="BA520" s="44">
        <v>0</v>
      </c>
      <c r="BB520" s="44">
        <v>0</v>
      </c>
      <c r="BC520" s="44">
        <v>174.09106230232555</v>
      </c>
      <c r="BD520" s="44">
        <v>174.09106230232555</v>
      </c>
      <c r="BE520" s="44">
        <v>0</v>
      </c>
      <c r="BF520" s="44">
        <v>0</v>
      </c>
      <c r="BG520" s="44">
        <v>0</v>
      </c>
      <c r="BH520" s="44">
        <v>174.09106230232555</v>
      </c>
      <c r="BI520" s="44">
        <v>115.68149006641202</v>
      </c>
      <c r="BJ520" s="44">
        <v>0</v>
      </c>
      <c r="BK520" s="44">
        <v>0</v>
      </c>
      <c r="BL520" s="44">
        <v>0</v>
      </c>
      <c r="BM520" s="44">
        <v>115.68149006641202</v>
      </c>
      <c r="BN520" s="44">
        <v>3.6734658220259586</v>
      </c>
      <c r="BO520" s="44">
        <v>47.347927573369077</v>
      </c>
      <c r="BP520" s="44">
        <v>0</v>
      </c>
      <c r="BQ520" s="44">
        <v>0</v>
      </c>
      <c r="BR520" s="44">
        <v>0</v>
      </c>
      <c r="BS520" s="44">
        <v>47.347927573369077</v>
      </c>
      <c r="BT520" s="64">
        <v>2019</v>
      </c>
      <c r="BU520" s="44">
        <v>0</v>
      </c>
      <c r="BV520" s="44">
        <v>0</v>
      </c>
      <c r="BW520" s="44">
        <v>0</v>
      </c>
      <c r="BX520" s="44">
        <v>424.952</v>
      </c>
      <c r="BY520" s="44">
        <v>0</v>
      </c>
      <c r="BZ520" s="44">
        <v>0</v>
      </c>
      <c r="CA520" s="44">
        <v>0</v>
      </c>
      <c r="CB520" s="44">
        <v>0</v>
      </c>
      <c r="CC520" s="44">
        <v>0</v>
      </c>
      <c r="CD520" s="44">
        <v>0</v>
      </c>
      <c r="CE520" s="44">
        <v>0</v>
      </c>
      <c r="CF520" s="44">
        <v>0</v>
      </c>
      <c r="CG520" s="44">
        <v>0</v>
      </c>
      <c r="CH520" s="44">
        <v>174.09106230232555</v>
      </c>
      <c r="CI520" s="44">
        <v>0</v>
      </c>
      <c r="CJ520" s="44">
        <v>0</v>
      </c>
      <c r="CK520" s="44">
        <v>0</v>
      </c>
      <c r="CL520" s="44">
        <v>0</v>
      </c>
      <c r="CM520" s="44">
        <v>0</v>
      </c>
      <c r="CN520" s="44">
        <v>0</v>
      </c>
      <c r="CO520" s="44">
        <v>0</v>
      </c>
      <c r="CP520" s="44">
        <v>0</v>
      </c>
      <c r="CQ520" s="44">
        <v>0</v>
      </c>
      <c r="CR520" s="44">
        <v>0</v>
      </c>
      <c r="CS520" s="44">
        <v>0</v>
      </c>
      <c r="CT520" s="44">
        <v>0</v>
      </c>
      <c r="CU520" s="44">
        <v>0</v>
      </c>
      <c r="CV520" s="44">
        <v>0</v>
      </c>
      <c r="CW520" s="44">
        <v>0</v>
      </c>
      <c r="CX520" s="44">
        <v>0</v>
      </c>
      <c r="CY520" s="44">
        <v>0</v>
      </c>
      <c r="CZ520" s="44">
        <v>0</v>
      </c>
      <c r="DA520" s="44">
        <v>0</v>
      </c>
      <c r="DB520" s="44">
        <v>0</v>
      </c>
      <c r="DC520" s="44">
        <v>0</v>
      </c>
      <c r="DD520" s="44">
        <v>0</v>
      </c>
      <c r="DE520" s="44">
        <v>0</v>
      </c>
      <c r="DF520" s="44">
        <v>0</v>
      </c>
      <c r="DG520" s="44">
        <v>0</v>
      </c>
      <c r="DH520" s="44">
        <v>0</v>
      </c>
      <c r="DI520" s="44">
        <v>0</v>
      </c>
      <c r="DJ520" s="44">
        <v>0</v>
      </c>
      <c r="DK520" s="44">
        <v>0</v>
      </c>
      <c r="DL520" s="44">
        <v>0</v>
      </c>
      <c r="DM520" s="44">
        <v>0</v>
      </c>
      <c r="DN520" s="44">
        <v>0</v>
      </c>
      <c r="DO520" s="44">
        <v>0</v>
      </c>
      <c r="DP520" s="44">
        <v>0</v>
      </c>
      <c r="DQ520" s="44">
        <v>0</v>
      </c>
      <c r="DR520" s="44">
        <v>0</v>
      </c>
      <c r="DS520" s="44">
        <v>0</v>
      </c>
      <c r="DT520" s="44">
        <v>0</v>
      </c>
      <c r="DU520" s="44">
        <v>0</v>
      </c>
      <c r="DV520" s="44">
        <v>47.347927573369077</v>
      </c>
      <c r="DW520" s="44">
        <v>0</v>
      </c>
      <c r="DX520" s="44">
        <v>0</v>
      </c>
      <c r="DY520" s="44">
        <v>0</v>
      </c>
      <c r="DZ520" s="44">
        <v>0</v>
      </c>
      <c r="EA520" s="44">
        <v>0</v>
      </c>
      <c r="EB520" s="44">
        <v>0</v>
      </c>
    </row>
    <row r="521" spans="2:132" x14ac:dyDescent="0.25">
      <c r="B521" s="41" t="s">
        <v>610</v>
      </c>
      <c r="C521" s="47" t="s">
        <v>101</v>
      </c>
      <c r="D521" s="46">
        <v>9</v>
      </c>
      <c r="E521" s="86" t="s">
        <v>52</v>
      </c>
      <c r="F521" s="43">
        <v>15353.1</v>
      </c>
      <c r="G521" s="43">
        <v>3094.0871279069765</v>
      </c>
      <c r="H521" s="44">
        <v>3094.0871279069765</v>
      </c>
      <c r="I521" s="44">
        <v>2055.9849806074903</v>
      </c>
      <c r="J521" s="44">
        <v>2055.9849806074903</v>
      </c>
      <c r="K521" s="44">
        <v>3186.9097417441858</v>
      </c>
      <c r="L521" s="44">
        <v>3186.9097417441858</v>
      </c>
      <c r="M521" s="44">
        <v>1044.0108</v>
      </c>
      <c r="N521" s="44">
        <v>9411.4503000000004</v>
      </c>
      <c r="O521" s="44">
        <v>1412.4851999999998</v>
      </c>
      <c r="P521" s="44">
        <v>637.38194834883723</v>
      </c>
      <c r="Q521" s="44">
        <v>637.38194834883723</v>
      </c>
      <c r="R521" s="44">
        <v>423.5329060051431</v>
      </c>
      <c r="S521" s="44">
        <v>423.5329060051431</v>
      </c>
      <c r="T521" s="44">
        <v>1912.1458450465113</v>
      </c>
      <c r="U521" s="44">
        <v>1912.1458450465113</v>
      </c>
      <c r="V521" s="44">
        <v>1270.5987180154291</v>
      </c>
      <c r="W521" s="44">
        <v>1270.5987180154291</v>
      </c>
      <c r="X521" s="44">
        <v>796.72743543604645</v>
      </c>
      <c r="Y521" s="44">
        <v>796.72743543604645</v>
      </c>
      <c r="Z521" s="44">
        <v>529.41613250642877</v>
      </c>
      <c r="AA521" s="44">
        <v>529.41613250642877</v>
      </c>
      <c r="AB521" s="44">
        <v>2.4650051629927479</v>
      </c>
      <c r="AC521" s="44">
        <v>7.4070988476203672</v>
      </c>
      <c r="AD521" s="44">
        <v>2.6680055881803866</v>
      </c>
      <c r="AE521" s="44">
        <v>173.3501647234792</v>
      </c>
      <c r="AF521" s="44">
        <v>520.05049417043745</v>
      </c>
      <c r="AG521" s="44">
        <v>216.68770590434897</v>
      </c>
      <c r="AH521" s="44">
        <v>866.75082361739589</v>
      </c>
      <c r="AJ521" s="63" t="s">
        <v>63</v>
      </c>
      <c r="AK521" s="44">
        <v>0</v>
      </c>
      <c r="AL521" s="44">
        <v>0</v>
      </c>
      <c r="AM521" s="44">
        <v>1412.4851999999998</v>
      </c>
      <c r="AN521" s="44">
        <v>1412.4851999999998</v>
      </c>
      <c r="AO521" s="44">
        <v>0</v>
      </c>
      <c r="AP521" s="44">
        <v>0</v>
      </c>
      <c r="AQ521" s="44">
        <v>0</v>
      </c>
      <c r="AR521" s="44">
        <v>0</v>
      </c>
      <c r="AS521" s="44">
        <v>0</v>
      </c>
      <c r="AT521" s="44">
        <v>0</v>
      </c>
      <c r="AU521" s="44">
        <v>0</v>
      </c>
      <c r="AV521" s="44">
        <v>0</v>
      </c>
      <c r="AW521" s="44">
        <v>0</v>
      </c>
      <c r="AX521" s="44">
        <v>0</v>
      </c>
      <c r="AY521" s="44">
        <v>796.72743543604645</v>
      </c>
      <c r="AZ521" s="44">
        <v>0</v>
      </c>
      <c r="BA521" s="44">
        <v>0</v>
      </c>
      <c r="BB521" s="44">
        <v>0</v>
      </c>
      <c r="BC521" s="44">
        <v>796.72743543604645</v>
      </c>
      <c r="BD521" s="44">
        <v>796.72743543604645</v>
      </c>
      <c r="BE521" s="44">
        <v>0</v>
      </c>
      <c r="BF521" s="44">
        <v>0</v>
      </c>
      <c r="BG521" s="44">
        <v>0</v>
      </c>
      <c r="BH521" s="44">
        <v>796.72743543604645</v>
      </c>
      <c r="BI521" s="44">
        <v>529.41613250642877</v>
      </c>
      <c r="BJ521" s="44">
        <v>0</v>
      </c>
      <c r="BK521" s="44">
        <v>0</v>
      </c>
      <c r="BL521" s="44">
        <v>0</v>
      </c>
      <c r="BM521" s="44">
        <v>529.41613250642877</v>
      </c>
      <c r="BN521" s="44">
        <v>2.6680055881803866</v>
      </c>
      <c r="BO521" s="44">
        <v>216.68770590434897</v>
      </c>
      <c r="BP521" s="44">
        <v>0</v>
      </c>
      <c r="BQ521" s="44">
        <v>0</v>
      </c>
      <c r="BR521" s="44">
        <v>0</v>
      </c>
      <c r="BS521" s="44">
        <v>216.68770590434897</v>
      </c>
      <c r="BT521" s="64">
        <v>2019</v>
      </c>
      <c r="BU521" s="44">
        <v>0</v>
      </c>
      <c r="BV521" s="44">
        <v>0</v>
      </c>
      <c r="BW521" s="44">
        <v>0</v>
      </c>
      <c r="BX521" s="44">
        <v>1412.4851999999998</v>
      </c>
      <c r="BY521" s="44">
        <v>0</v>
      </c>
      <c r="BZ521" s="44">
        <v>0</v>
      </c>
      <c r="CA521" s="44">
        <v>0</v>
      </c>
      <c r="CB521" s="44">
        <v>0</v>
      </c>
      <c r="CC521" s="44">
        <v>0</v>
      </c>
      <c r="CD521" s="44">
        <v>0</v>
      </c>
      <c r="CE521" s="44">
        <v>0</v>
      </c>
      <c r="CF521" s="44">
        <v>0</v>
      </c>
      <c r="CG521" s="44">
        <v>0</v>
      </c>
      <c r="CH521" s="44">
        <v>796.72743543604645</v>
      </c>
      <c r="CI521" s="44">
        <v>0</v>
      </c>
      <c r="CJ521" s="44">
        <v>0</v>
      </c>
      <c r="CK521" s="44">
        <v>0</v>
      </c>
      <c r="CL521" s="44">
        <v>0</v>
      </c>
      <c r="CM521" s="44">
        <v>0</v>
      </c>
      <c r="CN521" s="44">
        <v>0</v>
      </c>
      <c r="CO521" s="44">
        <v>0</v>
      </c>
      <c r="CP521" s="44">
        <v>0</v>
      </c>
      <c r="CQ521" s="44">
        <v>0</v>
      </c>
      <c r="CR521" s="44">
        <v>0</v>
      </c>
      <c r="CS521" s="44">
        <v>0</v>
      </c>
      <c r="CT521" s="44">
        <v>0</v>
      </c>
      <c r="CU521" s="44">
        <v>0</v>
      </c>
      <c r="CV521" s="44">
        <v>0</v>
      </c>
      <c r="CW521" s="44">
        <v>0</v>
      </c>
      <c r="CX521" s="44">
        <v>0</v>
      </c>
      <c r="CY521" s="44">
        <v>0</v>
      </c>
      <c r="CZ521" s="44">
        <v>0</v>
      </c>
      <c r="DA521" s="44">
        <v>0</v>
      </c>
      <c r="DB521" s="44">
        <v>0</v>
      </c>
      <c r="DC521" s="44">
        <v>0</v>
      </c>
      <c r="DD521" s="44">
        <v>0</v>
      </c>
      <c r="DE521" s="44">
        <v>0</v>
      </c>
      <c r="DF521" s="44">
        <v>0</v>
      </c>
      <c r="DG521" s="44">
        <v>0</v>
      </c>
      <c r="DH521" s="44">
        <v>0</v>
      </c>
      <c r="DI521" s="44">
        <v>0</v>
      </c>
      <c r="DJ521" s="44">
        <v>0</v>
      </c>
      <c r="DK521" s="44">
        <v>0</v>
      </c>
      <c r="DL521" s="44">
        <v>0</v>
      </c>
      <c r="DM521" s="44">
        <v>0</v>
      </c>
      <c r="DN521" s="44">
        <v>0</v>
      </c>
      <c r="DO521" s="44">
        <v>0</v>
      </c>
      <c r="DP521" s="44">
        <v>0</v>
      </c>
      <c r="DQ521" s="44">
        <v>0</v>
      </c>
      <c r="DR521" s="44">
        <v>0</v>
      </c>
      <c r="DS521" s="44">
        <v>0</v>
      </c>
      <c r="DT521" s="44">
        <v>0</v>
      </c>
      <c r="DU521" s="44">
        <v>0</v>
      </c>
      <c r="DV521" s="44">
        <v>216.68770590434897</v>
      </c>
      <c r="DW521" s="44">
        <v>0</v>
      </c>
      <c r="DX521" s="44">
        <v>0</v>
      </c>
      <c r="DY521" s="44">
        <v>0</v>
      </c>
      <c r="DZ521" s="44">
        <v>0</v>
      </c>
      <c r="EA521" s="44">
        <v>0</v>
      </c>
      <c r="EB521" s="44">
        <v>0</v>
      </c>
    </row>
    <row r="522" spans="2:132" x14ac:dyDescent="0.25">
      <c r="B522" s="41" t="s">
        <v>611</v>
      </c>
      <c r="C522" s="47" t="s">
        <v>101</v>
      </c>
      <c r="D522" s="46">
        <v>9</v>
      </c>
      <c r="E522" s="86" t="s">
        <v>52</v>
      </c>
      <c r="F522" s="43">
        <v>5857.45</v>
      </c>
      <c r="G522" s="43">
        <v>754.26824418604645</v>
      </c>
      <c r="H522" s="44">
        <v>754.26824418604645</v>
      </c>
      <c r="I522" s="44">
        <v>501.20249278329896</v>
      </c>
      <c r="J522" s="44">
        <v>501.20249278329896</v>
      </c>
      <c r="K522" s="44">
        <v>837.23775104651168</v>
      </c>
      <c r="L522" s="44">
        <v>837.23775104651168</v>
      </c>
      <c r="M522" s="44">
        <v>527.17049999999995</v>
      </c>
      <c r="N522" s="44">
        <v>3877.6318999999999</v>
      </c>
      <c r="O522" s="44">
        <v>591.60244999999998</v>
      </c>
      <c r="P522" s="44">
        <v>150.70279518837211</v>
      </c>
      <c r="Q522" s="44">
        <v>150.70279518837211</v>
      </c>
      <c r="R522" s="44">
        <v>100.14025805810314</v>
      </c>
      <c r="S522" s="44">
        <v>100.14025805810314</v>
      </c>
      <c r="T522" s="44">
        <v>468.85314058604661</v>
      </c>
      <c r="U522" s="44">
        <v>468.85314058604661</v>
      </c>
      <c r="V522" s="44">
        <v>311.54746951409874</v>
      </c>
      <c r="W522" s="44">
        <v>311.54746951409874</v>
      </c>
      <c r="X522" s="44">
        <v>184.19230523023256</v>
      </c>
      <c r="Y522" s="44">
        <v>184.19230523023256</v>
      </c>
      <c r="Z522" s="44">
        <v>122.39364873768162</v>
      </c>
      <c r="AA522" s="44">
        <v>122.39364873768162</v>
      </c>
      <c r="AB522" s="44">
        <v>5.2643213650810283</v>
      </c>
      <c r="AC522" s="44">
        <v>12.446359798870143</v>
      </c>
      <c r="AD522" s="44">
        <v>4.83360416248349</v>
      </c>
      <c r="AE522" s="44">
        <v>40.986969332704213</v>
      </c>
      <c r="AF522" s="44">
        <v>127.51501570174645</v>
      </c>
      <c r="AG522" s="44">
        <v>50.095184739971813</v>
      </c>
      <c r="AH522" s="44">
        <v>227.70538518169008</v>
      </c>
      <c r="AJ522" s="63" t="s">
        <v>63</v>
      </c>
      <c r="AK522" s="44">
        <v>0</v>
      </c>
      <c r="AL522" s="44">
        <v>0</v>
      </c>
      <c r="AM522" s="44">
        <v>591.60244999999998</v>
      </c>
      <c r="AN522" s="44">
        <v>591.60244999999998</v>
      </c>
      <c r="AO522" s="44">
        <v>0</v>
      </c>
      <c r="AP522" s="44">
        <v>0</v>
      </c>
      <c r="AQ522" s="44">
        <v>0</v>
      </c>
      <c r="AR522" s="44">
        <v>0</v>
      </c>
      <c r="AS522" s="44">
        <v>0</v>
      </c>
      <c r="AT522" s="44">
        <v>0</v>
      </c>
      <c r="AU522" s="44">
        <v>0</v>
      </c>
      <c r="AV522" s="44">
        <v>0</v>
      </c>
      <c r="AW522" s="44">
        <v>0</v>
      </c>
      <c r="AX522" s="44">
        <v>0</v>
      </c>
      <c r="AY522" s="44">
        <v>184.19230523023256</v>
      </c>
      <c r="AZ522" s="44">
        <v>0</v>
      </c>
      <c r="BA522" s="44">
        <v>0</v>
      </c>
      <c r="BB522" s="44">
        <v>0</v>
      </c>
      <c r="BC522" s="44">
        <v>184.19230523023256</v>
      </c>
      <c r="BD522" s="44">
        <v>184.19230523023256</v>
      </c>
      <c r="BE522" s="44">
        <v>0</v>
      </c>
      <c r="BF522" s="44">
        <v>0</v>
      </c>
      <c r="BG522" s="44">
        <v>0</v>
      </c>
      <c r="BH522" s="44">
        <v>184.19230523023256</v>
      </c>
      <c r="BI522" s="44">
        <v>122.39364873768162</v>
      </c>
      <c r="BJ522" s="44">
        <v>0</v>
      </c>
      <c r="BK522" s="44">
        <v>0</v>
      </c>
      <c r="BL522" s="44">
        <v>0</v>
      </c>
      <c r="BM522" s="44">
        <v>122.39364873768162</v>
      </c>
      <c r="BN522" s="44">
        <v>4.83360416248349</v>
      </c>
      <c r="BO522" s="44">
        <v>50.095184739971813</v>
      </c>
      <c r="BP522" s="44">
        <v>0</v>
      </c>
      <c r="BQ522" s="44">
        <v>0</v>
      </c>
      <c r="BR522" s="44">
        <v>0</v>
      </c>
      <c r="BS522" s="44">
        <v>50.095184739971813</v>
      </c>
      <c r="BT522" s="64">
        <v>2019</v>
      </c>
      <c r="BU522" s="44">
        <v>0</v>
      </c>
      <c r="BV522" s="44">
        <v>0</v>
      </c>
      <c r="BW522" s="44">
        <v>0</v>
      </c>
      <c r="BX522" s="44">
        <v>591.60244999999998</v>
      </c>
      <c r="BY522" s="44">
        <v>0</v>
      </c>
      <c r="BZ522" s="44">
        <v>0</v>
      </c>
      <c r="CA522" s="44">
        <v>0</v>
      </c>
      <c r="CB522" s="44">
        <v>0</v>
      </c>
      <c r="CC522" s="44">
        <v>0</v>
      </c>
      <c r="CD522" s="44">
        <v>0</v>
      </c>
      <c r="CE522" s="44">
        <v>0</v>
      </c>
      <c r="CF522" s="44">
        <v>0</v>
      </c>
      <c r="CG522" s="44">
        <v>0</v>
      </c>
      <c r="CH522" s="44">
        <v>184.19230523023256</v>
      </c>
      <c r="CI522" s="44">
        <v>0</v>
      </c>
      <c r="CJ522" s="44">
        <v>0</v>
      </c>
      <c r="CK522" s="44">
        <v>0</v>
      </c>
      <c r="CL522" s="44">
        <v>0</v>
      </c>
      <c r="CM522" s="44">
        <v>0</v>
      </c>
      <c r="CN522" s="44">
        <v>0</v>
      </c>
      <c r="CO522" s="44">
        <v>0</v>
      </c>
      <c r="CP522" s="44">
        <v>0</v>
      </c>
      <c r="CQ522" s="44">
        <v>0</v>
      </c>
      <c r="CR522" s="44">
        <v>0</v>
      </c>
      <c r="CS522" s="44">
        <v>0</v>
      </c>
      <c r="CT522" s="44">
        <v>0</v>
      </c>
      <c r="CU522" s="44">
        <v>0</v>
      </c>
      <c r="CV522" s="44">
        <v>0</v>
      </c>
      <c r="CW522" s="44">
        <v>0</v>
      </c>
      <c r="CX522" s="44">
        <v>0</v>
      </c>
      <c r="CY522" s="44">
        <v>0</v>
      </c>
      <c r="CZ522" s="44">
        <v>0</v>
      </c>
      <c r="DA522" s="44">
        <v>0</v>
      </c>
      <c r="DB522" s="44">
        <v>0</v>
      </c>
      <c r="DC522" s="44">
        <v>0</v>
      </c>
      <c r="DD522" s="44">
        <v>0</v>
      </c>
      <c r="DE522" s="44">
        <v>0</v>
      </c>
      <c r="DF522" s="44">
        <v>0</v>
      </c>
      <c r="DG522" s="44">
        <v>0</v>
      </c>
      <c r="DH522" s="44">
        <v>0</v>
      </c>
      <c r="DI522" s="44">
        <v>0</v>
      </c>
      <c r="DJ522" s="44">
        <v>0</v>
      </c>
      <c r="DK522" s="44">
        <v>0</v>
      </c>
      <c r="DL522" s="44">
        <v>0</v>
      </c>
      <c r="DM522" s="44">
        <v>0</v>
      </c>
      <c r="DN522" s="44">
        <v>0</v>
      </c>
      <c r="DO522" s="44">
        <v>0</v>
      </c>
      <c r="DP522" s="44">
        <v>0</v>
      </c>
      <c r="DQ522" s="44">
        <v>0</v>
      </c>
      <c r="DR522" s="44">
        <v>0</v>
      </c>
      <c r="DS522" s="44">
        <v>0</v>
      </c>
      <c r="DT522" s="44">
        <v>0</v>
      </c>
      <c r="DU522" s="44">
        <v>0</v>
      </c>
      <c r="DV522" s="44">
        <v>50.095184739971813</v>
      </c>
      <c r="DW522" s="44">
        <v>0</v>
      </c>
      <c r="DX522" s="44">
        <v>0</v>
      </c>
      <c r="DY522" s="44">
        <v>0</v>
      </c>
      <c r="DZ522" s="44">
        <v>0</v>
      </c>
      <c r="EA522" s="44">
        <v>0</v>
      </c>
      <c r="EB522" s="44">
        <v>0</v>
      </c>
    </row>
    <row r="523" spans="2:132" x14ac:dyDescent="0.25">
      <c r="B523" s="41" t="s">
        <v>612</v>
      </c>
      <c r="C523" s="47" t="s">
        <v>101</v>
      </c>
      <c r="D523" s="46">
        <v>9</v>
      </c>
      <c r="E523" s="86" t="s">
        <v>52</v>
      </c>
      <c r="F523" s="43">
        <v>5777.9</v>
      </c>
      <c r="G523" s="43">
        <v>724.9168255813953</v>
      </c>
      <c r="H523" s="44">
        <v>724.9168255813953</v>
      </c>
      <c r="I523" s="44">
        <v>481.6988158291507</v>
      </c>
      <c r="J523" s="44">
        <v>481.6988158291507</v>
      </c>
      <c r="K523" s="44">
        <v>804.65767639534886</v>
      </c>
      <c r="L523" s="44">
        <v>804.65767639534886</v>
      </c>
      <c r="M523" s="44">
        <v>520.01099999999997</v>
      </c>
      <c r="N523" s="44">
        <v>3824.9697999999999</v>
      </c>
      <c r="O523" s="44">
        <v>583.5678999999999</v>
      </c>
      <c r="P523" s="44">
        <v>144.83838175116279</v>
      </c>
      <c r="Q523" s="44">
        <v>144.83838175116279</v>
      </c>
      <c r="R523" s="44">
        <v>96.24342340266432</v>
      </c>
      <c r="S523" s="44">
        <v>96.24342340266432</v>
      </c>
      <c r="T523" s="44">
        <v>450.60829878139538</v>
      </c>
      <c r="U523" s="44">
        <v>450.60829878139538</v>
      </c>
      <c r="V523" s="44">
        <v>299.42398391940014</v>
      </c>
      <c r="W523" s="44">
        <v>299.42398391940014</v>
      </c>
      <c r="X523" s="44">
        <v>177.02468880697674</v>
      </c>
      <c r="Y523" s="44">
        <v>177.02468880697674</v>
      </c>
      <c r="Z523" s="44">
        <v>117.6308508254786</v>
      </c>
      <c r="AA523" s="44">
        <v>117.6308508254786</v>
      </c>
      <c r="AB523" s="44">
        <v>5.4030808715559928</v>
      </c>
      <c r="AC523" s="44">
        <v>12.774426917750239</v>
      </c>
      <c r="AD523" s="44">
        <v>4.9610106184286842</v>
      </c>
      <c r="AE523" s="44">
        <v>39.392011963766556</v>
      </c>
      <c r="AF523" s="44">
        <v>122.55292610949596</v>
      </c>
      <c r="AG523" s="44">
        <v>48.145792400159124</v>
      </c>
      <c r="AH523" s="44">
        <v>218.8445109098142</v>
      </c>
      <c r="AJ523" s="63" t="s">
        <v>63</v>
      </c>
      <c r="AK523" s="44">
        <v>0</v>
      </c>
      <c r="AL523" s="44">
        <v>0</v>
      </c>
      <c r="AM523" s="44">
        <v>583.5678999999999</v>
      </c>
      <c r="AN523" s="44">
        <v>583.5678999999999</v>
      </c>
      <c r="AO523" s="44">
        <v>0</v>
      </c>
      <c r="AP523" s="44">
        <v>0</v>
      </c>
      <c r="AQ523" s="44">
        <v>0</v>
      </c>
      <c r="AR523" s="44">
        <v>0</v>
      </c>
      <c r="AS523" s="44">
        <v>0</v>
      </c>
      <c r="AT523" s="44">
        <v>0</v>
      </c>
      <c r="AU523" s="44">
        <v>0</v>
      </c>
      <c r="AV523" s="44">
        <v>0</v>
      </c>
      <c r="AW523" s="44">
        <v>0</v>
      </c>
      <c r="AX523" s="44">
        <v>0</v>
      </c>
      <c r="AY523" s="44">
        <v>177.02468880697674</v>
      </c>
      <c r="AZ523" s="44">
        <v>0</v>
      </c>
      <c r="BA523" s="44">
        <v>0</v>
      </c>
      <c r="BB523" s="44">
        <v>0</v>
      </c>
      <c r="BC523" s="44">
        <v>177.02468880697674</v>
      </c>
      <c r="BD523" s="44">
        <v>177.02468880697674</v>
      </c>
      <c r="BE523" s="44">
        <v>0</v>
      </c>
      <c r="BF523" s="44">
        <v>0</v>
      </c>
      <c r="BG523" s="44">
        <v>0</v>
      </c>
      <c r="BH523" s="44">
        <v>177.02468880697674</v>
      </c>
      <c r="BI523" s="44">
        <v>117.6308508254786</v>
      </c>
      <c r="BJ523" s="44">
        <v>0</v>
      </c>
      <c r="BK523" s="44">
        <v>0</v>
      </c>
      <c r="BL523" s="44">
        <v>0</v>
      </c>
      <c r="BM523" s="44">
        <v>117.6308508254786</v>
      </c>
      <c r="BN523" s="44">
        <v>4.9610106184286842</v>
      </c>
      <c r="BO523" s="44">
        <v>48.145792400159124</v>
      </c>
      <c r="BP523" s="44">
        <v>0</v>
      </c>
      <c r="BQ523" s="44">
        <v>0</v>
      </c>
      <c r="BR523" s="44">
        <v>0</v>
      </c>
      <c r="BS523" s="44">
        <v>48.145792400159124</v>
      </c>
      <c r="BT523" s="64">
        <v>2019</v>
      </c>
      <c r="BU523" s="44">
        <v>0</v>
      </c>
      <c r="BV523" s="44">
        <v>0</v>
      </c>
      <c r="BW523" s="44">
        <v>0</v>
      </c>
      <c r="BX523" s="44">
        <v>583.5678999999999</v>
      </c>
      <c r="BY523" s="44">
        <v>0</v>
      </c>
      <c r="BZ523" s="44">
        <v>0</v>
      </c>
      <c r="CA523" s="44">
        <v>0</v>
      </c>
      <c r="CB523" s="44">
        <v>0</v>
      </c>
      <c r="CC523" s="44">
        <v>0</v>
      </c>
      <c r="CD523" s="44">
        <v>0</v>
      </c>
      <c r="CE523" s="44">
        <v>0</v>
      </c>
      <c r="CF523" s="44">
        <v>0</v>
      </c>
      <c r="CG523" s="44">
        <v>0</v>
      </c>
      <c r="CH523" s="44">
        <v>177.02468880697674</v>
      </c>
      <c r="CI523" s="44">
        <v>0</v>
      </c>
      <c r="CJ523" s="44">
        <v>0</v>
      </c>
      <c r="CK523" s="44">
        <v>0</v>
      </c>
      <c r="CL523" s="44">
        <v>0</v>
      </c>
      <c r="CM523" s="44">
        <v>0</v>
      </c>
      <c r="CN523" s="44">
        <v>0</v>
      </c>
      <c r="CO523" s="44">
        <v>0</v>
      </c>
      <c r="CP523" s="44">
        <v>0</v>
      </c>
      <c r="CQ523" s="44">
        <v>0</v>
      </c>
      <c r="CR523" s="44">
        <v>0</v>
      </c>
      <c r="CS523" s="44">
        <v>0</v>
      </c>
      <c r="CT523" s="44">
        <v>0</v>
      </c>
      <c r="CU523" s="44">
        <v>0</v>
      </c>
      <c r="CV523" s="44">
        <v>0</v>
      </c>
      <c r="CW523" s="44">
        <v>0</v>
      </c>
      <c r="CX523" s="44">
        <v>0</v>
      </c>
      <c r="CY523" s="44">
        <v>0</v>
      </c>
      <c r="CZ523" s="44">
        <v>0</v>
      </c>
      <c r="DA523" s="44">
        <v>0</v>
      </c>
      <c r="DB523" s="44">
        <v>0</v>
      </c>
      <c r="DC523" s="44">
        <v>0</v>
      </c>
      <c r="DD523" s="44">
        <v>0</v>
      </c>
      <c r="DE523" s="44">
        <v>0</v>
      </c>
      <c r="DF523" s="44">
        <v>0</v>
      </c>
      <c r="DG523" s="44">
        <v>0</v>
      </c>
      <c r="DH523" s="44">
        <v>0</v>
      </c>
      <c r="DI523" s="44">
        <v>0</v>
      </c>
      <c r="DJ523" s="44">
        <v>0</v>
      </c>
      <c r="DK523" s="44">
        <v>0</v>
      </c>
      <c r="DL523" s="44">
        <v>0</v>
      </c>
      <c r="DM523" s="44">
        <v>0</v>
      </c>
      <c r="DN523" s="44">
        <v>0</v>
      </c>
      <c r="DO523" s="44">
        <v>0</v>
      </c>
      <c r="DP523" s="44">
        <v>0</v>
      </c>
      <c r="DQ523" s="44">
        <v>0</v>
      </c>
      <c r="DR523" s="44">
        <v>0</v>
      </c>
      <c r="DS523" s="44">
        <v>0</v>
      </c>
      <c r="DT523" s="44">
        <v>0</v>
      </c>
      <c r="DU523" s="44">
        <v>0</v>
      </c>
      <c r="DV523" s="44">
        <v>48.145792400159124</v>
      </c>
      <c r="DW523" s="44">
        <v>0</v>
      </c>
      <c r="DX523" s="44">
        <v>0</v>
      </c>
      <c r="DY523" s="44">
        <v>0</v>
      </c>
      <c r="DZ523" s="44">
        <v>0</v>
      </c>
      <c r="EA523" s="44">
        <v>0</v>
      </c>
      <c r="EB523" s="44">
        <v>0</v>
      </c>
    </row>
    <row r="524" spans="2:132" x14ac:dyDescent="0.25">
      <c r="B524" s="41" t="s">
        <v>613</v>
      </c>
      <c r="C524" s="47" t="s">
        <v>101</v>
      </c>
      <c r="D524" s="46">
        <v>9</v>
      </c>
      <c r="E524" s="86" t="s">
        <v>52</v>
      </c>
      <c r="F524" s="43">
        <v>5934.49</v>
      </c>
      <c r="G524" s="43">
        <v>815.02709302325593</v>
      </c>
      <c r="H524" s="44">
        <v>815.02709302325593</v>
      </c>
      <c r="I524" s="44">
        <v>541.5760425523406</v>
      </c>
      <c r="J524" s="44">
        <v>541.5760425523406</v>
      </c>
      <c r="K524" s="44">
        <v>904.68007325581414</v>
      </c>
      <c r="L524" s="44">
        <v>904.68007325581414</v>
      </c>
      <c r="M524" s="44">
        <v>534.10410000000002</v>
      </c>
      <c r="N524" s="44">
        <v>3928.63238</v>
      </c>
      <c r="O524" s="44">
        <v>599.38348999999994</v>
      </c>
      <c r="P524" s="44">
        <v>162.84241318604654</v>
      </c>
      <c r="Q524" s="44">
        <v>162.84241318604654</v>
      </c>
      <c r="R524" s="44">
        <v>108.20689330195766</v>
      </c>
      <c r="S524" s="44">
        <v>108.20689330195766</v>
      </c>
      <c r="T524" s="44">
        <v>506.62084102325599</v>
      </c>
      <c r="U524" s="44">
        <v>506.62084102325599</v>
      </c>
      <c r="V524" s="44">
        <v>336.64366805053504</v>
      </c>
      <c r="W524" s="44">
        <v>336.64366805053504</v>
      </c>
      <c r="X524" s="44">
        <v>199.0296161162791</v>
      </c>
      <c r="Y524" s="44">
        <v>199.0296161162791</v>
      </c>
      <c r="Z524" s="44">
        <v>132.25286959128158</v>
      </c>
      <c r="AA524" s="44">
        <v>132.25286959128158</v>
      </c>
      <c r="AB524" s="44">
        <v>4.9359526339006079</v>
      </c>
      <c r="AC524" s="44">
        <v>11.670002298722149</v>
      </c>
      <c r="AD524" s="44">
        <v>4.5321019638541946</v>
      </c>
      <c r="AE524" s="44">
        <v>44.288607832238938</v>
      </c>
      <c r="AF524" s="44">
        <v>137.78677992252116</v>
      </c>
      <c r="AG524" s="44">
        <v>54.130520683847593</v>
      </c>
      <c r="AH524" s="44">
        <v>246.04782129021635</v>
      </c>
      <c r="AJ524" s="63" t="s">
        <v>63</v>
      </c>
      <c r="AK524" s="44">
        <v>0</v>
      </c>
      <c r="AL524" s="44">
        <v>0</v>
      </c>
      <c r="AM524" s="44">
        <v>599.38348999999994</v>
      </c>
      <c r="AN524" s="44">
        <v>599.38348999999994</v>
      </c>
      <c r="AO524" s="44">
        <v>0</v>
      </c>
      <c r="AP524" s="44">
        <v>0</v>
      </c>
      <c r="AQ524" s="44">
        <v>0</v>
      </c>
      <c r="AR524" s="44">
        <v>0</v>
      </c>
      <c r="AS524" s="44">
        <v>0</v>
      </c>
      <c r="AT524" s="44">
        <v>0</v>
      </c>
      <c r="AU524" s="44">
        <v>0</v>
      </c>
      <c r="AV524" s="44">
        <v>0</v>
      </c>
      <c r="AW524" s="44">
        <v>0</v>
      </c>
      <c r="AX524" s="44">
        <v>0</v>
      </c>
      <c r="AY524" s="44">
        <v>199.0296161162791</v>
      </c>
      <c r="AZ524" s="44">
        <v>0</v>
      </c>
      <c r="BA524" s="44">
        <v>0</v>
      </c>
      <c r="BB524" s="44">
        <v>0</v>
      </c>
      <c r="BC524" s="44">
        <v>199.0296161162791</v>
      </c>
      <c r="BD524" s="44">
        <v>199.0296161162791</v>
      </c>
      <c r="BE524" s="44">
        <v>0</v>
      </c>
      <c r="BF524" s="44">
        <v>0</v>
      </c>
      <c r="BG524" s="44">
        <v>0</v>
      </c>
      <c r="BH524" s="44">
        <v>199.0296161162791</v>
      </c>
      <c r="BI524" s="44">
        <v>132.25286959128158</v>
      </c>
      <c r="BJ524" s="44">
        <v>0</v>
      </c>
      <c r="BK524" s="44">
        <v>0</v>
      </c>
      <c r="BL524" s="44">
        <v>0</v>
      </c>
      <c r="BM524" s="44">
        <v>132.25286959128158</v>
      </c>
      <c r="BN524" s="44">
        <v>4.5321019638541946</v>
      </c>
      <c r="BO524" s="44">
        <v>54.130520683847593</v>
      </c>
      <c r="BP524" s="44">
        <v>0</v>
      </c>
      <c r="BQ524" s="44">
        <v>0</v>
      </c>
      <c r="BR524" s="44">
        <v>0</v>
      </c>
      <c r="BS524" s="44">
        <v>54.130520683847593</v>
      </c>
      <c r="BT524" s="64">
        <v>2019</v>
      </c>
      <c r="BU524" s="44">
        <v>0</v>
      </c>
      <c r="BV524" s="44">
        <v>0</v>
      </c>
      <c r="BW524" s="44">
        <v>0</v>
      </c>
      <c r="BX524" s="44">
        <v>599.38348999999994</v>
      </c>
      <c r="BY524" s="44">
        <v>0</v>
      </c>
      <c r="BZ524" s="44">
        <v>0</v>
      </c>
      <c r="CA524" s="44">
        <v>0</v>
      </c>
      <c r="CB524" s="44">
        <v>0</v>
      </c>
      <c r="CC524" s="44">
        <v>0</v>
      </c>
      <c r="CD524" s="44">
        <v>0</v>
      </c>
      <c r="CE524" s="44">
        <v>0</v>
      </c>
      <c r="CF524" s="44">
        <v>0</v>
      </c>
      <c r="CG524" s="44">
        <v>0</v>
      </c>
      <c r="CH524" s="44">
        <v>199.0296161162791</v>
      </c>
      <c r="CI524" s="44">
        <v>0</v>
      </c>
      <c r="CJ524" s="44">
        <v>0</v>
      </c>
      <c r="CK524" s="44">
        <v>0</v>
      </c>
      <c r="CL524" s="44">
        <v>0</v>
      </c>
      <c r="CM524" s="44">
        <v>0</v>
      </c>
      <c r="CN524" s="44">
        <v>0</v>
      </c>
      <c r="CO524" s="44">
        <v>0</v>
      </c>
      <c r="CP524" s="44">
        <v>0</v>
      </c>
      <c r="CQ524" s="44">
        <v>0</v>
      </c>
      <c r="CR524" s="44">
        <v>0</v>
      </c>
      <c r="CS524" s="44">
        <v>0</v>
      </c>
      <c r="CT524" s="44">
        <v>0</v>
      </c>
      <c r="CU524" s="44">
        <v>0</v>
      </c>
      <c r="CV524" s="44">
        <v>0</v>
      </c>
      <c r="CW524" s="44">
        <v>0</v>
      </c>
      <c r="CX524" s="44">
        <v>0</v>
      </c>
      <c r="CY524" s="44">
        <v>0</v>
      </c>
      <c r="CZ524" s="44">
        <v>0</v>
      </c>
      <c r="DA524" s="44">
        <v>0</v>
      </c>
      <c r="DB524" s="44">
        <v>0</v>
      </c>
      <c r="DC524" s="44">
        <v>0</v>
      </c>
      <c r="DD524" s="44">
        <v>0</v>
      </c>
      <c r="DE524" s="44">
        <v>0</v>
      </c>
      <c r="DF524" s="44">
        <v>0</v>
      </c>
      <c r="DG524" s="44">
        <v>0</v>
      </c>
      <c r="DH524" s="44">
        <v>0</v>
      </c>
      <c r="DI524" s="44">
        <v>0</v>
      </c>
      <c r="DJ524" s="44">
        <v>0</v>
      </c>
      <c r="DK524" s="44">
        <v>0</v>
      </c>
      <c r="DL524" s="44">
        <v>0</v>
      </c>
      <c r="DM524" s="44">
        <v>0</v>
      </c>
      <c r="DN524" s="44">
        <v>0</v>
      </c>
      <c r="DO524" s="44">
        <v>0</v>
      </c>
      <c r="DP524" s="44">
        <v>0</v>
      </c>
      <c r="DQ524" s="44">
        <v>0</v>
      </c>
      <c r="DR524" s="44">
        <v>0</v>
      </c>
      <c r="DS524" s="44">
        <v>0</v>
      </c>
      <c r="DT524" s="44">
        <v>0</v>
      </c>
      <c r="DU524" s="44">
        <v>0</v>
      </c>
      <c r="DV524" s="44">
        <v>54.130520683847593</v>
      </c>
      <c r="DW524" s="44">
        <v>0</v>
      </c>
      <c r="DX524" s="44">
        <v>0</v>
      </c>
      <c r="DY524" s="44">
        <v>0</v>
      </c>
      <c r="DZ524" s="44">
        <v>0</v>
      </c>
      <c r="EA524" s="44">
        <v>0</v>
      </c>
      <c r="EB524" s="44">
        <v>0</v>
      </c>
    </row>
    <row r="525" spans="2:132" x14ac:dyDescent="0.25">
      <c r="B525" s="41" t="s">
        <v>614</v>
      </c>
      <c r="C525" s="47" t="s">
        <v>101</v>
      </c>
      <c r="D525" s="46">
        <v>9</v>
      </c>
      <c r="E525" s="86" t="s">
        <v>52</v>
      </c>
      <c r="F525" s="43">
        <v>21709.21</v>
      </c>
      <c r="G525" s="43">
        <v>4514.9823255813953</v>
      </c>
      <c r="H525" s="44">
        <v>4514.9823255813953</v>
      </c>
      <c r="I525" s="44">
        <v>3000.1533458377494</v>
      </c>
      <c r="J525" s="44">
        <v>3000.1533458377494</v>
      </c>
      <c r="K525" s="44">
        <v>4650.4317953488371</v>
      </c>
      <c r="L525" s="44">
        <v>4650.4317953488371</v>
      </c>
      <c r="M525" s="44">
        <v>1476.2262800000001</v>
      </c>
      <c r="N525" s="44">
        <v>13307.745729999999</v>
      </c>
      <c r="O525" s="44">
        <v>1997.2473199999999</v>
      </c>
      <c r="P525" s="44">
        <v>930.08635906976747</v>
      </c>
      <c r="Q525" s="44">
        <v>930.08635906976747</v>
      </c>
      <c r="R525" s="44">
        <v>618.03158924257639</v>
      </c>
      <c r="S525" s="44">
        <v>618.03158924257639</v>
      </c>
      <c r="T525" s="44">
        <v>2790.2590772093022</v>
      </c>
      <c r="U525" s="44">
        <v>2790.2590772093022</v>
      </c>
      <c r="V525" s="44">
        <v>1854.0947677277288</v>
      </c>
      <c r="W525" s="44">
        <v>1854.0947677277288</v>
      </c>
      <c r="X525" s="44">
        <v>1162.6079488372093</v>
      </c>
      <c r="Y525" s="44">
        <v>1162.6079488372093</v>
      </c>
      <c r="Z525" s="44">
        <v>772.5394865532204</v>
      </c>
      <c r="AA525" s="44">
        <v>772.5394865532204</v>
      </c>
      <c r="AB525" s="44">
        <v>2.3885935698030862</v>
      </c>
      <c r="AC525" s="44">
        <v>7.1774895014180968</v>
      </c>
      <c r="AD525" s="44">
        <v>2.5853012755515756</v>
      </c>
      <c r="AE525" s="44">
        <v>252.95762449733542</v>
      </c>
      <c r="AF525" s="44">
        <v>758.87287349200619</v>
      </c>
      <c r="AG525" s="44">
        <v>316.19703062166923</v>
      </c>
      <c r="AH525" s="44">
        <v>1264.7881224866769</v>
      </c>
      <c r="AJ525" s="63" t="s">
        <v>63</v>
      </c>
      <c r="AK525" s="44">
        <v>0</v>
      </c>
      <c r="AL525" s="44">
        <v>0</v>
      </c>
      <c r="AM525" s="44">
        <v>1997.2473199999999</v>
      </c>
      <c r="AN525" s="44">
        <v>1997.2473199999999</v>
      </c>
      <c r="AO525" s="44">
        <v>0</v>
      </c>
      <c r="AP525" s="44">
        <v>0</v>
      </c>
      <c r="AQ525" s="44">
        <v>0</v>
      </c>
      <c r="AR525" s="44">
        <v>0</v>
      </c>
      <c r="AS525" s="44">
        <v>0</v>
      </c>
      <c r="AT525" s="44">
        <v>0</v>
      </c>
      <c r="AU525" s="44">
        <v>0</v>
      </c>
      <c r="AV525" s="44">
        <v>0</v>
      </c>
      <c r="AW525" s="44">
        <v>0</v>
      </c>
      <c r="AX525" s="44">
        <v>0</v>
      </c>
      <c r="AY525" s="44">
        <v>1162.6079488372093</v>
      </c>
      <c r="AZ525" s="44">
        <v>0</v>
      </c>
      <c r="BA525" s="44">
        <v>0</v>
      </c>
      <c r="BB525" s="44">
        <v>0</v>
      </c>
      <c r="BC525" s="44">
        <v>1162.6079488372093</v>
      </c>
      <c r="BD525" s="44">
        <v>1162.6079488372093</v>
      </c>
      <c r="BE525" s="44">
        <v>0</v>
      </c>
      <c r="BF525" s="44">
        <v>0</v>
      </c>
      <c r="BG525" s="44">
        <v>0</v>
      </c>
      <c r="BH525" s="44">
        <v>1162.6079488372093</v>
      </c>
      <c r="BI525" s="44">
        <v>772.5394865532204</v>
      </c>
      <c r="BJ525" s="44">
        <v>0</v>
      </c>
      <c r="BK525" s="44">
        <v>0</v>
      </c>
      <c r="BL525" s="44">
        <v>0</v>
      </c>
      <c r="BM525" s="44">
        <v>772.5394865532204</v>
      </c>
      <c r="BN525" s="44">
        <v>2.5853012755515756</v>
      </c>
      <c r="BO525" s="44">
        <v>316.19703062166923</v>
      </c>
      <c r="BP525" s="44">
        <v>0</v>
      </c>
      <c r="BQ525" s="44">
        <v>0</v>
      </c>
      <c r="BR525" s="44">
        <v>0</v>
      </c>
      <c r="BS525" s="44">
        <v>316.19703062166923</v>
      </c>
      <c r="BT525" s="64">
        <v>2019</v>
      </c>
      <c r="BU525" s="44">
        <v>0</v>
      </c>
      <c r="BV525" s="44">
        <v>0</v>
      </c>
      <c r="BW525" s="44">
        <v>0</v>
      </c>
      <c r="BX525" s="44">
        <v>1997.2473199999999</v>
      </c>
      <c r="BY525" s="44">
        <v>0</v>
      </c>
      <c r="BZ525" s="44">
        <v>0</v>
      </c>
      <c r="CA525" s="44">
        <v>0</v>
      </c>
      <c r="CB525" s="44">
        <v>0</v>
      </c>
      <c r="CC525" s="44">
        <v>0</v>
      </c>
      <c r="CD525" s="44">
        <v>0</v>
      </c>
      <c r="CE525" s="44">
        <v>0</v>
      </c>
      <c r="CF525" s="44">
        <v>0</v>
      </c>
      <c r="CG525" s="44">
        <v>0</v>
      </c>
      <c r="CH525" s="44">
        <v>1162.6079488372093</v>
      </c>
      <c r="CI525" s="44">
        <v>0</v>
      </c>
      <c r="CJ525" s="44">
        <v>0</v>
      </c>
      <c r="CK525" s="44">
        <v>0</v>
      </c>
      <c r="CL525" s="44">
        <v>0</v>
      </c>
      <c r="CM525" s="44">
        <v>0</v>
      </c>
      <c r="CN525" s="44">
        <v>0</v>
      </c>
      <c r="CO525" s="44">
        <v>0</v>
      </c>
      <c r="CP525" s="44">
        <v>0</v>
      </c>
      <c r="CQ525" s="44">
        <v>0</v>
      </c>
      <c r="CR525" s="44">
        <v>0</v>
      </c>
      <c r="CS525" s="44">
        <v>0</v>
      </c>
      <c r="CT525" s="44">
        <v>0</v>
      </c>
      <c r="CU525" s="44">
        <v>0</v>
      </c>
      <c r="CV525" s="44">
        <v>0</v>
      </c>
      <c r="CW525" s="44">
        <v>0</v>
      </c>
      <c r="CX525" s="44">
        <v>0</v>
      </c>
      <c r="CY525" s="44">
        <v>0</v>
      </c>
      <c r="CZ525" s="44">
        <v>0</v>
      </c>
      <c r="DA525" s="44">
        <v>0</v>
      </c>
      <c r="DB525" s="44">
        <v>0</v>
      </c>
      <c r="DC525" s="44">
        <v>0</v>
      </c>
      <c r="DD525" s="44">
        <v>0</v>
      </c>
      <c r="DE525" s="44">
        <v>0</v>
      </c>
      <c r="DF525" s="44">
        <v>0</v>
      </c>
      <c r="DG525" s="44">
        <v>0</v>
      </c>
      <c r="DH525" s="44">
        <v>0</v>
      </c>
      <c r="DI525" s="44">
        <v>0</v>
      </c>
      <c r="DJ525" s="44">
        <v>0</v>
      </c>
      <c r="DK525" s="44">
        <v>0</v>
      </c>
      <c r="DL525" s="44">
        <v>0</v>
      </c>
      <c r="DM525" s="44">
        <v>0</v>
      </c>
      <c r="DN525" s="44">
        <v>0</v>
      </c>
      <c r="DO525" s="44">
        <v>0</v>
      </c>
      <c r="DP525" s="44">
        <v>0</v>
      </c>
      <c r="DQ525" s="44">
        <v>0</v>
      </c>
      <c r="DR525" s="44">
        <v>0</v>
      </c>
      <c r="DS525" s="44">
        <v>0</v>
      </c>
      <c r="DT525" s="44">
        <v>0</v>
      </c>
      <c r="DU525" s="44">
        <v>0</v>
      </c>
      <c r="DV525" s="44">
        <v>316.19703062166923</v>
      </c>
      <c r="DW525" s="44">
        <v>0</v>
      </c>
      <c r="DX525" s="44">
        <v>0</v>
      </c>
      <c r="DY525" s="44">
        <v>0</v>
      </c>
      <c r="DZ525" s="44">
        <v>0</v>
      </c>
      <c r="EA525" s="44">
        <v>0</v>
      </c>
      <c r="EB525" s="44">
        <v>0</v>
      </c>
    </row>
    <row r="526" spans="2:132" x14ac:dyDescent="0.25">
      <c r="B526" s="41" t="s">
        <v>615</v>
      </c>
      <c r="C526" s="47" t="s">
        <v>101</v>
      </c>
      <c r="D526" s="46">
        <v>9</v>
      </c>
      <c r="E526" s="86" t="s">
        <v>52</v>
      </c>
      <c r="F526" s="43">
        <v>5810.25</v>
      </c>
      <c r="G526" s="43">
        <v>1176.2437558139534</v>
      </c>
      <c r="H526" s="44">
        <v>1176.2437558139534</v>
      </c>
      <c r="I526" s="44">
        <v>781.60032200603882</v>
      </c>
      <c r="J526" s="44">
        <v>781.60032200603882</v>
      </c>
      <c r="K526" s="44">
        <v>1211.5310684883721</v>
      </c>
      <c r="L526" s="44">
        <v>1211.5310684883721</v>
      </c>
      <c r="M526" s="44">
        <v>522.92250000000001</v>
      </c>
      <c r="N526" s="44">
        <v>3846.3854999999999</v>
      </c>
      <c r="O526" s="44">
        <v>586.83524999999997</v>
      </c>
      <c r="P526" s="44">
        <v>242.30621369767442</v>
      </c>
      <c r="Q526" s="44">
        <v>242.30621369767442</v>
      </c>
      <c r="R526" s="44">
        <v>161.00966633324401</v>
      </c>
      <c r="S526" s="44">
        <v>161.00966633324401</v>
      </c>
      <c r="T526" s="44">
        <v>726.91864109302321</v>
      </c>
      <c r="U526" s="44">
        <v>726.91864109302321</v>
      </c>
      <c r="V526" s="44">
        <v>483.02899899973204</v>
      </c>
      <c r="W526" s="44">
        <v>483.02899899973204</v>
      </c>
      <c r="X526" s="44">
        <v>302.88276712209301</v>
      </c>
      <c r="Y526" s="44">
        <v>302.88276712209301</v>
      </c>
      <c r="Z526" s="44">
        <v>201.26208291655502</v>
      </c>
      <c r="AA526" s="44">
        <v>201.26208291655502</v>
      </c>
      <c r="AB526" s="44">
        <v>3.2477708445013471</v>
      </c>
      <c r="AC526" s="44">
        <v>7.9630529594810797</v>
      </c>
      <c r="AD526" s="44">
        <v>2.9157764915078759</v>
      </c>
      <c r="AE526" s="44">
        <v>65.900551728562363</v>
      </c>
      <c r="AF526" s="44">
        <v>197.70165518568706</v>
      </c>
      <c r="AG526" s="44">
        <v>82.375689660702946</v>
      </c>
      <c r="AH526" s="44">
        <v>329.50275864281178</v>
      </c>
      <c r="AJ526" s="63" t="s">
        <v>63</v>
      </c>
      <c r="AK526" s="44">
        <v>0</v>
      </c>
      <c r="AL526" s="44">
        <v>0</v>
      </c>
      <c r="AM526" s="44">
        <v>586.83524999999997</v>
      </c>
      <c r="AN526" s="44">
        <v>586.83524999999997</v>
      </c>
      <c r="AO526" s="44">
        <v>0</v>
      </c>
      <c r="AP526" s="44">
        <v>0</v>
      </c>
      <c r="AQ526" s="44">
        <v>0</v>
      </c>
      <c r="AR526" s="44">
        <v>0</v>
      </c>
      <c r="AS526" s="44">
        <v>0</v>
      </c>
      <c r="AT526" s="44">
        <v>0</v>
      </c>
      <c r="AU526" s="44">
        <v>0</v>
      </c>
      <c r="AV526" s="44">
        <v>0</v>
      </c>
      <c r="AW526" s="44">
        <v>0</v>
      </c>
      <c r="AX526" s="44">
        <v>0</v>
      </c>
      <c r="AY526" s="44">
        <v>302.88276712209301</v>
      </c>
      <c r="AZ526" s="44">
        <v>0</v>
      </c>
      <c r="BA526" s="44">
        <v>0</v>
      </c>
      <c r="BB526" s="44">
        <v>0</v>
      </c>
      <c r="BC526" s="44">
        <v>302.88276712209301</v>
      </c>
      <c r="BD526" s="44">
        <v>302.88276712209301</v>
      </c>
      <c r="BE526" s="44">
        <v>0</v>
      </c>
      <c r="BF526" s="44">
        <v>0</v>
      </c>
      <c r="BG526" s="44">
        <v>0</v>
      </c>
      <c r="BH526" s="44">
        <v>302.88276712209301</v>
      </c>
      <c r="BI526" s="44">
        <v>201.26208291655502</v>
      </c>
      <c r="BJ526" s="44">
        <v>0</v>
      </c>
      <c r="BK526" s="44">
        <v>0</v>
      </c>
      <c r="BL526" s="44">
        <v>0</v>
      </c>
      <c r="BM526" s="44">
        <v>201.26208291655502</v>
      </c>
      <c r="BN526" s="44">
        <v>2.9157764915078759</v>
      </c>
      <c r="BO526" s="44">
        <v>82.375689660702946</v>
      </c>
      <c r="BP526" s="44">
        <v>0</v>
      </c>
      <c r="BQ526" s="44">
        <v>0</v>
      </c>
      <c r="BR526" s="44">
        <v>0</v>
      </c>
      <c r="BS526" s="44">
        <v>82.375689660702946</v>
      </c>
      <c r="BT526" s="64">
        <v>2019</v>
      </c>
      <c r="BU526" s="44">
        <v>0</v>
      </c>
      <c r="BV526" s="44">
        <v>0</v>
      </c>
      <c r="BW526" s="44">
        <v>0</v>
      </c>
      <c r="BX526" s="44">
        <v>586.83524999999997</v>
      </c>
      <c r="BY526" s="44">
        <v>0</v>
      </c>
      <c r="BZ526" s="44">
        <v>0</v>
      </c>
      <c r="CA526" s="44">
        <v>0</v>
      </c>
      <c r="CB526" s="44">
        <v>0</v>
      </c>
      <c r="CC526" s="44">
        <v>0</v>
      </c>
      <c r="CD526" s="44">
        <v>0</v>
      </c>
      <c r="CE526" s="44">
        <v>0</v>
      </c>
      <c r="CF526" s="44">
        <v>0</v>
      </c>
      <c r="CG526" s="44">
        <v>0</v>
      </c>
      <c r="CH526" s="44">
        <v>302.88276712209301</v>
      </c>
      <c r="CI526" s="44">
        <v>0</v>
      </c>
      <c r="CJ526" s="44">
        <v>0</v>
      </c>
      <c r="CK526" s="44">
        <v>0</v>
      </c>
      <c r="CL526" s="44">
        <v>0</v>
      </c>
      <c r="CM526" s="44">
        <v>0</v>
      </c>
      <c r="CN526" s="44">
        <v>0</v>
      </c>
      <c r="CO526" s="44">
        <v>0</v>
      </c>
      <c r="CP526" s="44">
        <v>0</v>
      </c>
      <c r="CQ526" s="44">
        <v>0</v>
      </c>
      <c r="CR526" s="44">
        <v>0</v>
      </c>
      <c r="CS526" s="44">
        <v>0</v>
      </c>
      <c r="CT526" s="44">
        <v>0</v>
      </c>
      <c r="CU526" s="44">
        <v>0</v>
      </c>
      <c r="CV526" s="44">
        <v>0</v>
      </c>
      <c r="CW526" s="44">
        <v>0</v>
      </c>
      <c r="CX526" s="44">
        <v>0</v>
      </c>
      <c r="CY526" s="44">
        <v>0</v>
      </c>
      <c r="CZ526" s="44">
        <v>0</v>
      </c>
      <c r="DA526" s="44">
        <v>0</v>
      </c>
      <c r="DB526" s="44">
        <v>0</v>
      </c>
      <c r="DC526" s="44">
        <v>0</v>
      </c>
      <c r="DD526" s="44">
        <v>0</v>
      </c>
      <c r="DE526" s="44">
        <v>0</v>
      </c>
      <c r="DF526" s="44">
        <v>0</v>
      </c>
      <c r="DG526" s="44">
        <v>0</v>
      </c>
      <c r="DH526" s="44">
        <v>0</v>
      </c>
      <c r="DI526" s="44">
        <v>0</v>
      </c>
      <c r="DJ526" s="44">
        <v>0</v>
      </c>
      <c r="DK526" s="44">
        <v>0</v>
      </c>
      <c r="DL526" s="44">
        <v>0</v>
      </c>
      <c r="DM526" s="44">
        <v>0</v>
      </c>
      <c r="DN526" s="44">
        <v>0</v>
      </c>
      <c r="DO526" s="44">
        <v>0</v>
      </c>
      <c r="DP526" s="44">
        <v>0</v>
      </c>
      <c r="DQ526" s="44">
        <v>0</v>
      </c>
      <c r="DR526" s="44">
        <v>0</v>
      </c>
      <c r="DS526" s="44">
        <v>0</v>
      </c>
      <c r="DT526" s="44">
        <v>0</v>
      </c>
      <c r="DU526" s="44">
        <v>0</v>
      </c>
      <c r="DV526" s="44">
        <v>82.375689660702946</v>
      </c>
      <c r="DW526" s="44">
        <v>0</v>
      </c>
      <c r="DX526" s="44">
        <v>0</v>
      </c>
      <c r="DY526" s="44">
        <v>0</v>
      </c>
      <c r="DZ526" s="44">
        <v>0</v>
      </c>
      <c r="EA526" s="44">
        <v>0</v>
      </c>
      <c r="EB526" s="44">
        <v>0</v>
      </c>
    </row>
    <row r="527" spans="2:132" x14ac:dyDescent="0.25">
      <c r="B527" s="41" t="s">
        <v>616</v>
      </c>
      <c r="C527" s="47" t="s">
        <v>101</v>
      </c>
      <c r="D527" s="46">
        <v>9</v>
      </c>
      <c r="E527" s="86" t="s">
        <v>52</v>
      </c>
      <c r="F527" s="43">
        <v>5755.01</v>
      </c>
      <c r="G527" s="43">
        <v>1157.9844186046512</v>
      </c>
      <c r="H527" s="44">
        <v>1157.9844186046512</v>
      </c>
      <c r="I527" s="44">
        <v>769.46720438321097</v>
      </c>
      <c r="J527" s="44">
        <v>769.46720438321097</v>
      </c>
      <c r="K527" s="44">
        <v>1192.7239511627909</v>
      </c>
      <c r="L527" s="44">
        <v>1192.7239511627909</v>
      </c>
      <c r="M527" s="44">
        <v>517.95090000000005</v>
      </c>
      <c r="N527" s="44">
        <v>3809.8166200000001</v>
      </c>
      <c r="O527" s="44">
        <v>581.25601000000006</v>
      </c>
      <c r="P527" s="44">
        <v>238.54479023255817</v>
      </c>
      <c r="Q527" s="44">
        <v>238.54479023255817</v>
      </c>
      <c r="R527" s="44">
        <v>158.5102441029415</v>
      </c>
      <c r="S527" s="44">
        <v>158.5102441029415</v>
      </c>
      <c r="T527" s="44">
        <v>715.63437069767451</v>
      </c>
      <c r="U527" s="44">
        <v>715.63437069767451</v>
      </c>
      <c r="V527" s="44">
        <v>475.53073230882444</v>
      </c>
      <c r="W527" s="44">
        <v>475.53073230882444</v>
      </c>
      <c r="X527" s="44">
        <v>298.18098779069771</v>
      </c>
      <c r="Y527" s="44">
        <v>298.18098779069771</v>
      </c>
      <c r="Z527" s="44">
        <v>198.13780512867686</v>
      </c>
      <c r="AA527" s="44">
        <v>198.13780512867686</v>
      </c>
      <c r="AB527" s="44">
        <v>3.267617830830079</v>
      </c>
      <c r="AC527" s="44">
        <v>8.0117148296648608</v>
      </c>
      <c r="AD527" s="44">
        <v>2.9335946747896715</v>
      </c>
      <c r="AE527" s="44">
        <v>64.877549149085795</v>
      </c>
      <c r="AF527" s="44">
        <v>194.63264744725737</v>
      </c>
      <c r="AG527" s="44">
        <v>81.09693643635724</v>
      </c>
      <c r="AH527" s="44">
        <v>324.38774574542896</v>
      </c>
      <c r="AJ527" s="63" t="s">
        <v>63</v>
      </c>
      <c r="AK527" s="44">
        <v>0</v>
      </c>
      <c r="AL527" s="44">
        <v>0</v>
      </c>
      <c r="AM527" s="44">
        <v>581.25601000000006</v>
      </c>
      <c r="AN527" s="44">
        <v>581.25601000000006</v>
      </c>
      <c r="AO527" s="44">
        <v>0</v>
      </c>
      <c r="AP527" s="44">
        <v>0</v>
      </c>
      <c r="AQ527" s="44">
        <v>0</v>
      </c>
      <c r="AR527" s="44">
        <v>0</v>
      </c>
      <c r="AS527" s="44">
        <v>0</v>
      </c>
      <c r="AT527" s="44">
        <v>0</v>
      </c>
      <c r="AU527" s="44">
        <v>0</v>
      </c>
      <c r="AV527" s="44">
        <v>0</v>
      </c>
      <c r="AW527" s="44">
        <v>0</v>
      </c>
      <c r="AX527" s="44">
        <v>0</v>
      </c>
      <c r="AY527" s="44">
        <v>298.18098779069771</v>
      </c>
      <c r="AZ527" s="44">
        <v>0</v>
      </c>
      <c r="BA527" s="44">
        <v>0</v>
      </c>
      <c r="BB527" s="44">
        <v>0</v>
      </c>
      <c r="BC527" s="44">
        <v>298.18098779069771</v>
      </c>
      <c r="BD527" s="44">
        <v>298.18098779069771</v>
      </c>
      <c r="BE527" s="44">
        <v>0</v>
      </c>
      <c r="BF527" s="44">
        <v>0</v>
      </c>
      <c r="BG527" s="44">
        <v>0</v>
      </c>
      <c r="BH527" s="44">
        <v>298.18098779069771</v>
      </c>
      <c r="BI527" s="44">
        <v>198.13780512867686</v>
      </c>
      <c r="BJ527" s="44">
        <v>0</v>
      </c>
      <c r="BK527" s="44">
        <v>0</v>
      </c>
      <c r="BL527" s="44">
        <v>0</v>
      </c>
      <c r="BM527" s="44">
        <v>198.13780512867686</v>
      </c>
      <c r="BN527" s="44">
        <v>2.9335946747896715</v>
      </c>
      <c r="BO527" s="44">
        <v>81.09693643635724</v>
      </c>
      <c r="BP527" s="44">
        <v>0</v>
      </c>
      <c r="BQ527" s="44">
        <v>0</v>
      </c>
      <c r="BR527" s="44">
        <v>0</v>
      </c>
      <c r="BS527" s="44">
        <v>81.09693643635724</v>
      </c>
      <c r="BT527" s="64">
        <v>2019</v>
      </c>
      <c r="BU527" s="44">
        <v>0</v>
      </c>
      <c r="BV527" s="44">
        <v>0</v>
      </c>
      <c r="BW527" s="44">
        <v>0</v>
      </c>
      <c r="BX527" s="44">
        <v>581.25601000000006</v>
      </c>
      <c r="BY527" s="44">
        <v>0</v>
      </c>
      <c r="BZ527" s="44">
        <v>0</v>
      </c>
      <c r="CA527" s="44">
        <v>0</v>
      </c>
      <c r="CB527" s="44">
        <v>0</v>
      </c>
      <c r="CC527" s="44">
        <v>0</v>
      </c>
      <c r="CD527" s="44">
        <v>0</v>
      </c>
      <c r="CE527" s="44">
        <v>0</v>
      </c>
      <c r="CF527" s="44">
        <v>0</v>
      </c>
      <c r="CG527" s="44">
        <v>0</v>
      </c>
      <c r="CH527" s="44">
        <v>298.18098779069771</v>
      </c>
      <c r="CI527" s="44">
        <v>0</v>
      </c>
      <c r="CJ527" s="44">
        <v>0</v>
      </c>
      <c r="CK527" s="44">
        <v>0</v>
      </c>
      <c r="CL527" s="44">
        <v>0</v>
      </c>
      <c r="CM527" s="44">
        <v>0</v>
      </c>
      <c r="CN527" s="44">
        <v>0</v>
      </c>
      <c r="CO527" s="44">
        <v>0</v>
      </c>
      <c r="CP527" s="44">
        <v>0</v>
      </c>
      <c r="CQ527" s="44">
        <v>0</v>
      </c>
      <c r="CR527" s="44">
        <v>0</v>
      </c>
      <c r="CS527" s="44">
        <v>0</v>
      </c>
      <c r="CT527" s="44">
        <v>0</v>
      </c>
      <c r="CU527" s="44">
        <v>0</v>
      </c>
      <c r="CV527" s="44">
        <v>0</v>
      </c>
      <c r="CW527" s="44">
        <v>0</v>
      </c>
      <c r="CX527" s="44">
        <v>0</v>
      </c>
      <c r="CY527" s="44">
        <v>0</v>
      </c>
      <c r="CZ527" s="44">
        <v>0</v>
      </c>
      <c r="DA527" s="44">
        <v>0</v>
      </c>
      <c r="DB527" s="44">
        <v>0</v>
      </c>
      <c r="DC527" s="44">
        <v>0</v>
      </c>
      <c r="DD527" s="44">
        <v>0</v>
      </c>
      <c r="DE527" s="44">
        <v>0</v>
      </c>
      <c r="DF527" s="44">
        <v>0</v>
      </c>
      <c r="DG527" s="44">
        <v>0</v>
      </c>
      <c r="DH527" s="44">
        <v>0</v>
      </c>
      <c r="DI527" s="44">
        <v>0</v>
      </c>
      <c r="DJ527" s="44">
        <v>0</v>
      </c>
      <c r="DK527" s="44">
        <v>0</v>
      </c>
      <c r="DL527" s="44">
        <v>0</v>
      </c>
      <c r="DM527" s="44">
        <v>0</v>
      </c>
      <c r="DN527" s="44">
        <v>0</v>
      </c>
      <c r="DO527" s="44">
        <v>0</v>
      </c>
      <c r="DP527" s="44">
        <v>0</v>
      </c>
      <c r="DQ527" s="44">
        <v>0</v>
      </c>
      <c r="DR527" s="44">
        <v>0</v>
      </c>
      <c r="DS527" s="44">
        <v>0</v>
      </c>
      <c r="DT527" s="44">
        <v>0</v>
      </c>
      <c r="DU527" s="44">
        <v>0</v>
      </c>
      <c r="DV527" s="44">
        <v>81.09693643635724</v>
      </c>
      <c r="DW527" s="44">
        <v>0</v>
      </c>
      <c r="DX527" s="44">
        <v>0</v>
      </c>
      <c r="DY527" s="44">
        <v>0</v>
      </c>
      <c r="DZ527" s="44">
        <v>0</v>
      </c>
      <c r="EA527" s="44">
        <v>0</v>
      </c>
      <c r="EB527" s="44">
        <v>0</v>
      </c>
    </row>
    <row r="528" spans="2:132" x14ac:dyDescent="0.25">
      <c r="B528" s="41" t="s">
        <v>617</v>
      </c>
      <c r="C528" s="47" t="s">
        <v>101</v>
      </c>
      <c r="D528" s="46">
        <v>9</v>
      </c>
      <c r="E528" s="86" t="s">
        <v>52</v>
      </c>
      <c r="F528" s="43">
        <v>3839.66</v>
      </c>
      <c r="G528" s="43">
        <v>791.70369767441866</v>
      </c>
      <c r="H528" s="44">
        <v>791.70369767441866</v>
      </c>
      <c r="I528" s="44">
        <v>526.07791707892579</v>
      </c>
      <c r="J528" s="44">
        <v>526.07791707892579</v>
      </c>
      <c r="K528" s="44">
        <v>815.45480860465125</v>
      </c>
      <c r="L528" s="44">
        <v>815.45480860465125</v>
      </c>
      <c r="M528" s="44">
        <v>360.92803999999995</v>
      </c>
      <c r="N528" s="44">
        <v>2618.6481200000003</v>
      </c>
      <c r="O528" s="44">
        <v>422.36259999999999</v>
      </c>
      <c r="P528" s="44">
        <v>163.09096172093027</v>
      </c>
      <c r="Q528" s="44">
        <v>163.09096172093027</v>
      </c>
      <c r="R528" s="44">
        <v>108.37205091825874</v>
      </c>
      <c r="S528" s="44">
        <v>108.37205091825874</v>
      </c>
      <c r="T528" s="44">
        <v>489.27288516279071</v>
      </c>
      <c r="U528" s="44">
        <v>489.27288516279071</v>
      </c>
      <c r="V528" s="44">
        <v>325.11615275477612</v>
      </c>
      <c r="W528" s="44">
        <v>325.11615275477612</v>
      </c>
      <c r="X528" s="44">
        <v>203.86370215116281</v>
      </c>
      <c r="Y528" s="44">
        <v>203.86370215116281</v>
      </c>
      <c r="Z528" s="44">
        <v>135.4650636478234</v>
      </c>
      <c r="AA528" s="44">
        <v>135.4650636478234</v>
      </c>
      <c r="AB528" s="44">
        <v>3.3304531652006419</v>
      </c>
      <c r="AC528" s="44">
        <v>8.0545002080384354</v>
      </c>
      <c r="AD528" s="44">
        <v>3.1178710482729421</v>
      </c>
      <c r="AE528" s="44">
        <v>44.356206121734729</v>
      </c>
      <c r="AF528" s="44">
        <v>133.06861836520414</v>
      </c>
      <c r="AG528" s="44">
        <v>55.445257652168401</v>
      </c>
      <c r="AH528" s="44">
        <v>221.7810306086736</v>
      </c>
      <c r="AJ528" s="63" t="s">
        <v>63</v>
      </c>
      <c r="AK528" s="44">
        <v>0</v>
      </c>
      <c r="AL528" s="44">
        <v>0</v>
      </c>
      <c r="AM528" s="44">
        <v>422.36259999999999</v>
      </c>
      <c r="AN528" s="44">
        <v>422.36259999999999</v>
      </c>
      <c r="AO528" s="44">
        <v>0</v>
      </c>
      <c r="AP528" s="44">
        <v>0</v>
      </c>
      <c r="AQ528" s="44">
        <v>0</v>
      </c>
      <c r="AR528" s="44">
        <v>0</v>
      </c>
      <c r="AS528" s="44">
        <v>0</v>
      </c>
      <c r="AT528" s="44">
        <v>0</v>
      </c>
      <c r="AU528" s="44">
        <v>0</v>
      </c>
      <c r="AV528" s="44">
        <v>0</v>
      </c>
      <c r="AW528" s="44">
        <v>0</v>
      </c>
      <c r="AX528" s="44">
        <v>0</v>
      </c>
      <c r="AY528" s="44">
        <v>203.86370215116281</v>
      </c>
      <c r="AZ528" s="44">
        <v>0</v>
      </c>
      <c r="BA528" s="44">
        <v>0</v>
      </c>
      <c r="BB528" s="44">
        <v>0</v>
      </c>
      <c r="BC528" s="44">
        <v>203.86370215116281</v>
      </c>
      <c r="BD528" s="44">
        <v>203.86370215116281</v>
      </c>
      <c r="BE528" s="44">
        <v>0</v>
      </c>
      <c r="BF528" s="44">
        <v>0</v>
      </c>
      <c r="BG528" s="44">
        <v>0</v>
      </c>
      <c r="BH528" s="44">
        <v>203.86370215116281</v>
      </c>
      <c r="BI528" s="44">
        <v>135.4650636478234</v>
      </c>
      <c r="BJ528" s="44">
        <v>0</v>
      </c>
      <c r="BK528" s="44">
        <v>0</v>
      </c>
      <c r="BL528" s="44">
        <v>0</v>
      </c>
      <c r="BM528" s="44">
        <v>135.4650636478234</v>
      </c>
      <c r="BN528" s="44">
        <v>3.1178710482729421</v>
      </c>
      <c r="BO528" s="44">
        <v>55.445257652168401</v>
      </c>
      <c r="BP528" s="44">
        <v>0</v>
      </c>
      <c r="BQ528" s="44">
        <v>0</v>
      </c>
      <c r="BR528" s="44">
        <v>0</v>
      </c>
      <c r="BS528" s="44">
        <v>55.445257652168401</v>
      </c>
      <c r="BT528" s="64">
        <v>2020</v>
      </c>
      <c r="BU528" s="44">
        <v>0</v>
      </c>
      <c r="BV528" s="44">
        <v>0</v>
      </c>
      <c r="BW528" s="44">
        <v>0</v>
      </c>
      <c r="BX528" s="44">
        <v>0</v>
      </c>
      <c r="BY528" s="44">
        <v>422.36259999999999</v>
      </c>
      <c r="BZ528" s="44">
        <v>0</v>
      </c>
      <c r="CA528" s="44">
        <v>0</v>
      </c>
      <c r="CB528" s="44">
        <v>0</v>
      </c>
      <c r="CC528" s="44">
        <v>0</v>
      </c>
      <c r="CD528" s="44">
        <v>0</v>
      </c>
      <c r="CE528" s="44">
        <v>0</v>
      </c>
      <c r="CF528" s="44">
        <v>0</v>
      </c>
      <c r="CG528" s="44">
        <v>0</v>
      </c>
      <c r="CH528" s="44">
        <v>0</v>
      </c>
      <c r="CI528" s="44">
        <v>203.86370215116281</v>
      </c>
      <c r="CJ528" s="44">
        <v>0</v>
      </c>
      <c r="CK528" s="44">
        <v>0</v>
      </c>
      <c r="CL528" s="44">
        <v>0</v>
      </c>
      <c r="CM528" s="44">
        <v>0</v>
      </c>
      <c r="CN528" s="44">
        <v>0</v>
      </c>
      <c r="CO528" s="44">
        <v>0</v>
      </c>
      <c r="CP528" s="44">
        <v>0</v>
      </c>
      <c r="CQ528" s="44">
        <v>0</v>
      </c>
      <c r="CR528" s="44">
        <v>0</v>
      </c>
      <c r="CS528" s="44">
        <v>0</v>
      </c>
      <c r="CT528" s="44">
        <v>0</v>
      </c>
      <c r="CU528" s="44">
        <v>0</v>
      </c>
      <c r="CV528" s="44">
        <v>0</v>
      </c>
      <c r="CW528" s="44">
        <v>0</v>
      </c>
      <c r="CX528" s="44">
        <v>0</v>
      </c>
      <c r="CY528" s="44">
        <v>0</v>
      </c>
      <c r="CZ528" s="44">
        <v>0</v>
      </c>
      <c r="DA528" s="44">
        <v>0</v>
      </c>
      <c r="DB528" s="44">
        <v>0</v>
      </c>
      <c r="DC528" s="44">
        <v>0</v>
      </c>
      <c r="DD528" s="44">
        <v>0</v>
      </c>
      <c r="DE528" s="44">
        <v>0</v>
      </c>
      <c r="DF528" s="44">
        <v>0</v>
      </c>
      <c r="DG528" s="44">
        <v>0</v>
      </c>
      <c r="DH528" s="44">
        <v>0</v>
      </c>
      <c r="DI528" s="44">
        <v>0</v>
      </c>
      <c r="DJ528" s="44">
        <v>0</v>
      </c>
      <c r="DK528" s="44">
        <v>0</v>
      </c>
      <c r="DL528" s="44">
        <v>0</v>
      </c>
      <c r="DM528" s="44">
        <v>0</v>
      </c>
      <c r="DN528" s="44">
        <v>0</v>
      </c>
      <c r="DO528" s="44">
        <v>0</v>
      </c>
      <c r="DP528" s="44">
        <v>0</v>
      </c>
      <c r="DQ528" s="44">
        <v>0</v>
      </c>
      <c r="DR528" s="44">
        <v>0</v>
      </c>
      <c r="DS528" s="44">
        <v>0</v>
      </c>
      <c r="DT528" s="44">
        <v>0</v>
      </c>
      <c r="DU528" s="44">
        <v>0</v>
      </c>
      <c r="DV528" s="44">
        <v>0</v>
      </c>
      <c r="DW528" s="44">
        <v>55.445257652168401</v>
      </c>
      <c r="DX528" s="44">
        <v>0</v>
      </c>
      <c r="DY528" s="44">
        <v>0</v>
      </c>
      <c r="DZ528" s="44">
        <v>0</v>
      </c>
      <c r="EA528" s="44">
        <v>0</v>
      </c>
      <c r="EB528" s="44">
        <v>0</v>
      </c>
    </row>
    <row r="529" spans="2:132" x14ac:dyDescent="0.25">
      <c r="B529" s="41" t="s">
        <v>618</v>
      </c>
      <c r="C529" s="47" t="s">
        <v>101</v>
      </c>
      <c r="D529" s="46">
        <v>9</v>
      </c>
      <c r="E529" s="86" t="s">
        <v>52</v>
      </c>
      <c r="F529" s="43">
        <v>19566.490000000002</v>
      </c>
      <c r="G529" s="43">
        <v>2807.4186627906979</v>
      </c>
      <c r="H529" s="44">
        <v>2807.4186627906979</v>
      </c>
      <c r="I529" s="44">
        <v>1865.4971131596315</v>
      </c>
      <c r="J529" s="44">
        <v>1865.4971131596315</v>
      </c>
      <c r="K529" s="44">
        <v>3116.2347156976748</v>
      </c>
      <c r="L529" s="44">
        <v>3116.2347156976748</v>
      </c>
      <c r="M529" s="44">
        <v>1330.5213200000001</v>
      </c>
      <c r="N529" s="44">
        <v>11994.258370000001</v>
      </c>
      <c r="O529" s="44">
        <v>1800.11708</v>
      </c>
      <c r="P529" s="44">
        <v>560.92224882558139</v>
      </c>
      <c r="Q529" s="44">
        <v>560.92224882558139</v>
      </c>
      <c r="R529" s="44">
        <v>372.72632320929432</v>
      </c>
      <c r="S529" s="44">
        <v>372.72632320929432</v>
      </c>
      <c r="T529" s="44">
        <v>1745.091440790698</v>
      </c>
      <c r="U529" s="44">
        <v>1745.091440790698</v>
      </c>
      <c r="V529" s="44">
        <v>1159.593005540027</v>
      </c>
      <c r="W529" s="44">
        <v>1159.593005540027</v>
      </c>
      <c r="X529" s="44">
        <v>685.57163745348851</v>
      </c>
      <c r="Y529" s="44">
        <v>685.57163745348851</v>
      </c>
      <c r="Z529" s="44">
        <v>455.55439503358201</v>
      </c>
      <c r="AA529" s="44">
        <v>455.55439503358201</v>
      </c>
      <c r="AB529" s="44">
        <v>3.5697004401078538</v>
      </c>
      <c r="AC529" s="44">
        <v>10.343507000039406</v>
      </c>
      <c r="AD529" s="44">
        <v>3.951486583434896</v>
      </c>
      <c r="AE529" s="44">
        <v>152.55525275366281</v>
      </c>
      <c r="AF529" s="44">
        <v>474.6163419002844</v>
      </c>
      <c r="AG529" s="44">
        <v>186.45642003225458</v>
      </c>
      <c r="AH529" s="44">
        <v>847.52918196479345</v>
      </c>
      <c r="AJ529" s="63" t="s">
        <v>63</v>
      </c>
      <c r="AK529" s="44">
        <v>0</v>
      </c>
      <c r="AL529" s="44">
        <v>0</v>
      </c>
      <c r="AM529" s="44">
        <v>1800.11708</v>
      </c>
      <c r="AN529" s="44">
        <v>1800.11708</v>
      </c>
      <c r="AO529" s="44">
        <v>0</v>
      </c>
      <c r="AP529" s="44">
        <v>0</v>
      </c>
      <c r="AQ529" s="44">
        <v>0</v>
      </c>
      <c r="AR529" s="44">
        <v>0</v>
      </c>
      <c r="AS529" s="44">
        <v>0</v>
      </c>
      <c r="AT529" s="44">
        <v>0</v>
      </c>
      <c r="AU529" s="44">
        <v>0</v>
      </c>
      <c r="AV529" s="44">
        <v>0</v>
      </c>
      <c r="AW529" s="44">
        <v>0</v>
      </c>
      <c r="AX529" s="44">
        <v>0</v>
      </c>
      <c r="AY529" s="44">
        <v>685.57163745348851</v>
      </c>
      <c r="AZ529" s="44">
        <v>0</v>
      </c>
      <c r="BA529" s="44">
        <v>0</v>
      </c>
      <c r="BB529" s="44">
        <v>0</v>
      </c>
      <c r="BC529" s="44">
        <v>685.57163745348851</v>
      </c>
      <c r="BD529" s="44">
        <v>685.57163745348851</v>
      </c>
      <c r="BE529" s="44">
        <v>0</v>
      </c>
      <c r="BF529" s="44">
        <v>0</v>
      </c>
      <c r="BG529" s="44">
        <v>0</v>
      </c>
      <c r="BH529" s="44">
        <v>685.57163745348851</v>
      </c>
      <c r="BI529" s="44">
        <v>455.55439503358201</v>
      </c>
      <c r="BJ529" s="44">
        <v>0</v>
      </c>
      <c r="BK529" s="44">
        <v>0</v>
      </c>
      <c r="BL529" s="44">
        <v>0</v>
      </c>
      <c r="BM529" s="44">
        <v>455.55439503358201</v>
      </c>
      <c r="BN529" s="44">
        <v>3.951486583434896</v>
      </c>
      <c r="BO529" s="44">
        <v>186.45642003225458</v>
      </c>
      <c r="BP529" s="44">
        <v>0</v>
      </c>
      <c r="BQ529" s="44">
        <v>0</v>
      </c>
      <c r="BR529" s="44">
        <v>0</v>
      </c>
      <c r="BS529" s="44">
        <v>186.45642003225458</v>
      </c>
      <c r="BT529" s="64">
        <v>2020</v>
      </c>
      <c r="BU529" s="44">
        <v>0</v>
      </c>
      <c r="BV529" s="44">
        <v>0</v>
      </c>
      <c r="BW529" s="44">
        <v>0</v>
      </c>
      <c r="BX529" s="44">
        <v>0</v>
      </c>
      <c r="BY529" s="44">
        <v>1800.11708</v>
      </c>
      <c r="BZ529" s="44">
        <v>0</v>
      </c>
      <c r="CA529" s="44">
        <v>0</v>
      </c>
      <c r="CB529" s="44">
        <v>0</v>
      </c>
      <c r="CC529" s="44">
        <v>0</v>
      </c>
      <c r="CD529" s="44">
        <v>0</v>
      </c>
      <c r="CE529" s="44">
        <v>0</v>
      </c>
      <c r="CF529" s="44">
        <v>0</v>
      </c>
      <c r="CG529" s="44">
        <v>0</v>
      </c>
      <c r="CH529" s="44">
        <v>0</v>
      </c>
      <c r="CI529" s="44">
        <v>685.57163745348851</v>
      </c>
      <c r="CJ529" s="44">
        <v>0</v>
      </c>
      <c r="CK529" s="44">
        <v>0</v>
      </c>
      <c r="CL529" s="44">
        <v>0</v>
      </c>
      <c r="CM529" s="44">
        <v>0</v>
      </c>
      <c r="CN529" s="44">
        <v>0</v>
      </c>
      <c r="CO529" s="44">
        <v>0</v>
      </c>
      <c r="CP529" s="44">
        <v>0</v>
      </c>
      <c r="CQ529" s="44">
        <v>0</v>
      </c>
      <c r="CR529" s="44">
        <v>0</v>
      </c>
      <c r="CS529" s="44">
        <v>0</v>
      </c>
      <c r="CT529" s="44">
        <v>0</v>
      </c>
      <c r="CU529" s="44">
        <v>0</v>
      </c>
      <c r="CV529" s="44">
        <v>0</v>
      </c>
      <c r="CW529" s="44">
        <v>0</v>
      </c>
      <c r="CX529" s="44">
        <v>0</v>
      </c>
      <c r="CY529" s="44">
        <v>0</v>
      </c>
      <c r="CZ529" s="44">
        <v>0</v>
      </c>
      <c r="DA529" s="44">
        <v>0</v>
      </c>
      <c r="DB529" s="44">
        <v>0</v>
      </c>
      <c r="DC529" s="44">
        <v>0</v>
      </c>
      <c r="DD529" s="44">
        <v>0</v>
      </c>
      <c r="DE529" s="44">
        <v>0</v>
      </c>
      <c r="DF529" s="44">
        <v>0</v>
      </c>
      <c r="DG529" s="44">
        <v>0</v>
      </c>
      <c r="DH529" s="44">
        <v>0</v>
      </c>
      <c r="DI529" s="44">
        <v>0</v>
      </c>
      <c r="DJ529" s="44">
        <v>0</v>
      </c>
      <c r="DK529" s="44">
        <v>0</v>
      </c>
      <c r="DL529" s="44">
        <v>0</v>
      </c>
      <c r="DM529" s="44">
        <v>0</v>
      </c>
      <c r="DN529" s="44">
        <v>0</v>
      </c>
      <c r="DO529" s="44">
        <v>0</v>
      </c>
      <c r="DP529" s="44">
        <v>0</v>
      </c>
      <c r="DQ529" s="44">
        <v>0</v>
      </c>
      <c r="DR529" s="44">
        <v>0</v>
      </c>
      <c r="DS529" s="44">
        <v>0</v>
      </c>
      <c r="DT529" s="44">
        <v>0</v>
      </c>
      <c r="DU529" s="44">
        <v>0</v>
      </c>
      <c r="DV529" s="44">
        <v>0</v>
      </c>
      <c r="DW529" s="44">
        <v>186.45642003225458</v>
      </c>
      <c r="DX529" s="44">
        <v>0</v>
      </c>
      <c r="DY529" s="44">
        <v>0</v>
      </c>
      <c r="DZ529" s="44">
        <v>0</v>
      </c>
      <c r="EA529" s="44">
        <v>0</v>
      </c>
      <c r="EB529" s="44">
        <v>0</v>
      </c>
    </row>
    <row r="530" spans="2:132" x14ac:dyDescent="0.25">
      <c r="B530" s="41" t="s">
        <v>619</v>
      </c>
      <c r="C530" s="47" t="s">
        <v>101</v>
      </c>
      <c r="D530" s="46">
        <v>9</v>
      </c>
      <c r="E530" s="86" t="s">
        <v>52</v>
      </c>
      <c r="F530" s="43">
        <v>3765.53</v>
      </c>
      <c r="G530" s="43">
        <v>466.85774418604649</v>
      </c>
      <c r="H530" s="44">
        <v>466.85774418604649</v>
      </c>
      <c r="I530" s="44">
        <v>310.22155176868159</v>
      </c>
      <c r="J530" s="44">
        <v>310.22155176868159</v>
      </c>
      <c r="K530" s="44">
        <v>518.21209604651165</v>
      </c>
      <c r="L530" s="44">
        <v>518.21209604651165</v>
      </c>
      <c r="M530" s="44">
        <v>353.95981999999998</v>
      </c>
      <c r="N530" s="44">
        <v>2568.0914600000001</v>
      </c>
      <c r="O530" s="44">
        <v>414.20830000000007</v>
      </c>
      <c r="P530" s="44">
        <v>93.278177288372092</v>
      </c>
      <c r="Q530" s="44">
        <v>93.278177288372092</v>
      </c>
      <c r="R530" s="44">
        <v>61.982266043382587</v>
      </c>
      <c r="S530" s="44">
        <v>61.982266043382587</v>
      </c>
      <c r="T530" s="44">
        <v>290.19877378604656</v>
      </c>
      <c r="U530" s="44">
        <v>290.19877378604656</v>
      </c>
      <c r="V530" s="44">
        <v>192.83371657941254</v>
      </c>
      <c r="W530" s="44">
        <v>192.83371657941254</v>
      </c>
      <c r="X530" s="44">
        <v>114.00666113023256</v>
      </c>
      <c r="Y530" s="44">
        <v>114.00666113023256</v>
      </c>
      <c r="Z530" s="44">
        <v>75.756102941912062</v>
      </c>
      <c r="AA530" s="44">
        <v>75.756102941912062</v>
      </c>
      <c r="AB530" s="44">
        <v>5.7106627846141773</v>
      </c>
      <c r="AC530" s="44">
        <v>13.317647481748411</v>
      </c>
      <c r="AD530" s="44">
        <v>5.4676558576093193</v>
      </c>
      <c r="AE530" s="44">
        <v>25.369070209681436</v>
      </c>
      <c r="AF530" s="44">
        <v>78.925996207897811</v>
      </c>
      <c r="AG530" s="44">
        <v>31.006641367388422</v>
      </c>
      <c r="AH530" s="44">
        <v>140.93927894267463</v>
      </c>
      <c r="AJ530" s="63" t="s">
        <v>63</v>
      </c>
      <c r="AK530" s="44">
        <v>0</v>
      </c>
      <c r="AL530" s="44">
        <v>0</v>
      </c>
      <c r="AM530" s="44">
        <v>414.20830000000007</v>
      </c>
      <c r="AN530" s="44">
        <v>414.20830000000007</v>
      </c>
      <c r="AO530" s="44">
        <v>0</v>
      </c>
      <c r="AP530" s="44">
        <v>0</v>
      </c>
      <c r="AQ530" s="44">
        <v>0</v>
      </c>
      <c r="AR530" s="44">
        <v>0</v>
      </c>
      <c r="AS530" s="44">
        <v>0</v>
      </c>
      <c r="AT530" s="44">
        <v>0</v>
      </c>
      <c r="AU530" s="44">
        <v>0</v>
      </c>
      <c r="AV530" s="44">
        <v>0</v>
      </c>
      <c r="AW530" s="44">
        <v>0</v>
      </c>
      <c r="AX530" s="44">
        <v>0</v>
      </c>
      <c r="AY530" s="44">
        <v>114.00666113023256</v>
      </c>
      <c r="AZ530" s="44">
        <v>0</v>
      </c>
      <c r="BA530" s="44">
        <v>0</v>
      </c>
      <c r="BB530" s="44">
        <v>0</v>
      </c>
      <c r="BC530" s="44">
        <v>114.00666113023256</v>
      </c>
      <c r="BD530" s="44">
        <v>114.00666113023256</v>
      </c>
      <c r="BE530" s="44">
        <v>0</v>
      </c>
      <c r="BF530" s="44">
        <v>0</v>
      </c>
      <c r="BG530" s="44">
        <v>0</v>
      </c>
      <c r="BH530" s="44">
        <v>114.00666113023256</v>
      </c>
      <c r="BI530" s="44">
        <v>75.756102941912062</v>
      </c>
      <c r="BJ530" s="44">
        <v>0</v>
      </c>
      <c r="BK530" s="44">
        <v>0</v>
      </c>
      <c r="BL530" s="44">
        <v>0</v>
      </c>
      <c r="BM530" s="44">
        <v>75.756102941912062</v>
      </c>
      <c r="BN530" s="44">
        <v>5.4676558576093193</v>
      </c>
      <c r="BO530" s="44">
        <v>31.006641367388422</v>
      </c>
      <c r="BP530" s="44">
        <v>0</v>
      </c>
      <c r="BQ530" s="44">
        <v>0</v>
      </c>
      <c r="BR530" s="44">
        <v>0</v>
      </c>
      <c r="BS530" s="44">
        <v>31.006641367388422</v>
      </c>
      <c r="BT530" s="64">
        <v>2020</v>
      </c>
      <c r="BU530" s="44">
        <v>0</v>
      </c>
      <c r="BV530" s="44">
        <v>0</v>
      </c>
      <c r="BW530" s="44">
        <v>0</v>
      </c>
      <c r="BX530" s="44">
        <v>0</v>
      </c>
      <c r="BY530" s="44">
        <v>414.20830000000007</v>
      </c>
      <c r="BZ530" s="44">
        <v>0</v>
      </c>
      <c r="CA530" s="44">
        <v>0</v>
      </c>
      <c r="CB530" s="44">
        <v>0</v>
      </c>
      <c r="CC530" s="44">
        <v>0</v>
      </c>
      <c r="CD530" s="44">
        <v>0</v>
      </c>
      <c r="CE530" s="44">
        <v>0</v>
      </c>
      <c r="CF530" s="44">
        <v>0</v>
      </c>
      <c r="CG530" s="44">
        <v>0</v>
      </c>
      <c r="CH530" s="44">
        <v>0</v>
      </c>
      <c r="CI530" s="44">
        <v>114.00666113023256</v>
      </c>
      <c r="CJ530" s="44">
        <v>0</v>
      </c>
      <c r="CK530" s="44">
        <v>0</v>
      </c>
      <c r="CL530" s="44">
        <v>0</v>
      </c>
      <c r="CM530" s="44">
        <v>0</v>
      </c>
      <c r="CN530" s="44">
        <v>0</v>
      </c>
      <c r="CO530" s="44">
        <v>0</v>
      </c>
      <c r="CP530" s="44">
        <v>0</v>
      </c>
      <c r="CQ530" s="44">
        <v>0</v>
      </c>
      <c r="CR530" s="44">
        <v>0</v>
      </c>
      <c r="CS530" s="44">
        <v>0</v>
      </c>
      <c r="CT530" s="44">
        <v>0</v>
      </c>
      <c r="CU530" s="44">
        <v>0</v>
      </c>
      <c r="CV530" s="44">
        <v>0</v>
      </c>
      <c r="CW530" s="44">
        <v>0</v>
      </c>
      <c r="CX530" s="44">
        <v>0</v>
      </c>
      <c r="CY530" s="44">
        <v>0</v>
      </c>
      <c r="CZ530" s="44">
        <v>0</v>
      </c>
      <c r="DA530" s="44">
        <v>0</v>
      </c>
      <c r="DB530" s="44">
        <v>0</v>
      </c>
      <c r="DC530" s="44">
        <v>0</v>
      </c>
      <c r="DD530" s="44">
        <v>0</v>
      </c>
      <c r="DE530" s="44">
        <v>0</v>
      </c>
      <c r="DF530" s="44">
        <v>0</v>
      </c>
      <c r="DG530" s="44">
        <v>0</v>
      </c>
      <c r="DH530" s="44">
        <v>0</v>
      </c>
      <c r="DI530" s="44">
        <v>0</v>
      </c>
      <c r="DJ530" s="44">
        <v>0</v>
      </c>
      <c r="DK530" s="44">
        <v>0</v>
      </c>
      <c r="DL530" s="44">
        <v>0</v>
      </c>
      <c r="DM530" s="44">
        <v>0</v>
      </c>
      <c r="DN530" s="44">
        <v>0</v>
      </c>
      <c r="DO530" s="44">
        <v>0</v>
      </c>
      <c r="DP530" s="44">
        <v>0</v>
      </c>
      <c r="DQ530" s="44">
        <v>0</v>
      </c>
      <c r="DR530" s="44">
        <v>0</v>
      </c>
      <c r="DS530" s="44">
        <v>0</v>
      </c>
      <c r="DT530" s="44">
        <v>0</v>
      </c>
      <c r="DU530" s="44">
        <v>0</v>
      </c>
      <c r="DV530" s="44">
        <v>0</v>
      </c>
      <c r="DW530" s="44">
        <v>31.006641367388422</v>
      </c>
      <c r="DX530" s="44">
        <v>0</v>
      </c>
      <c r="DY530" s="44">
        <v>0</v>
      </c>
      <c r="DZ530" s="44">
        <v>0</v>
      </c>
      <c r="EA530" s="44">
        <v>0</v>
      </c>
      <c r="EB530" s="44">
        <v>0</v>
      </c>
    </row>
    <row r="531" spans="2:132" x14ac:dyDescent="0.25">
      <c r="B531" s="41" t="s">
        <v>620</v>
      </c>
      <c r="C531" s="47" t="s">
        <v>101</v>
      </c>
      <c r="D531" s="46">
        <v>9</v>
      </c>
      <c r="E531" s="86" t="s">
        <v>52</v>
      </c>
      <c r="F531" s="43">
        <v>3824.05</v>
      </c>
      <c r="G531" s="43">
        <v>637.72055813953489</v>
      </c>
      <c r="H531" s="44">
        <v>637.72055813953489</v>
      </c>
      <c r="I531" s="44">
        <v>423.75790828050953</v>
      </c>
      <c r="J531" s="44">
        <v>423.75790828050953</v>
      </c>
      <c r="K531" s="44">
        <v>656.85217488372098</v>
      </c>
      <c r="L531" s="44">
        <v>656.85217488372098</v>
      </c>
      <c r="M531" s="44">
        <v>359.46070000000003</v>
      </c>
      <c r="N531" s="44">
        <v>2608.0021000000002</v>
      </c>
      <c r="O531" s="44">
        <v>420.64550000000003</v>
      </c>
      <c r="P531" s="44">
        <v>118.23339147906977</v>
      </c>
      <c r="Q531" s="44">
        <v>118.23339147906977</v>
      </c>
      <c r="R531" s="44">
        <v>78.564716195206458</v>
      </c>
      <c r="S531" s="44">
        <v>78.564716195206458</v>
      </c>
      <c r="T531" s="44">
        <v>367.83721793488377</v>
      </c>
      <c r="U531" s="44">
        <v>367.83721793488377</v>
      </c>
      <c r="V531" s="44">
        <v>244.42356149619792</v>
      </c>
      <c r="W531" s="44">
        <v>244.42356149619792</v>
      </c>
      <c r="X531" s="44">
        <v>144.5074784744186</v>
      </c>
      <c r="Y531" s="44">
        <v>144.5074784744186</v>
      </c>
      <c r="Z531" s="44">
        <v>96.02354201636345</v>
      </c>
      <c r="AA531" s="44">
        <v>96.02354201636345</v>
      </c>
      <c r="AB531" s="44">
        <v>4.5753452364909339</v>
      </c>
      <c r="AC531" s="44">
        <v>10.67001104163425</v>
      </c>
      <c r="AD531" s="44">
        <v>4.3806496945125968</v>
      </c>
      <c r="AE531" s="44">
        <v>32.156194479318806</v>
      </c>
      <c r="AF531" s="44">
        <v>100.04149393565852</v>
      </c>
      <c r="AG531" s="44">
        <v>39.302015474722985</v>
      </c>
      <c r="AH531" s="44">
        <v>178.64552488510449</v>
      </c>
      <c r="AJ531" s="63" t="s">
        <v>63</v>
      </c>
      <c r="AK531" s="44">
        <v>0</v>
      </c>
      <c r="AL531" s="44">
        <v>0</v>
      </c>
      <c r="AM531" s="44">
        <v>420.64550000000003</v>
      </c>
      <c r="AN531" s="44">
        <v>420.64550000000003</v>
      </c>
      <c r="AO531" s="44">
        <v>0</v>
      </c>
      <c r="AP531" s="44">
        <v>0</v>
      </c>
      <c r="AQ531" s="44">
        <v>0</v>
      </c>
      <c r="AR531" s="44">
        <v>0</v>
      </c>
      <c r="AS531" s="44">
        <v>0</v>
      </c>
      <c r="AT531" s="44">
        <v>0</v>
      </c>
      <c r="AU531" s="44">
        <v>0</v>
      </c>
      <c r="AV531" s="44">
        <v>0</v>
      </c>
      <c r="AW531" s="44">
        <v>0</v>
      </c>
      <c r="AX531" s="44">
        <v>0</v>
      </c>
      <c r="AY531" s="44">
        <v>144.5074784744186</v>
      </c>
      <c r="AZ531" s="44">
        <v>0</v>
      </c>
      <c r="BA531" s="44">
        <v>0</v>
      </c>
      <c r="BB531" s="44">
        <v>0</v>
      </c>
      <c r="BC531" s="44">
        <v>144.5074784744186</v>
      </c>
      <c r="BD531" s="44">
        <v>144.5074784744186</v>
      </c>
      <c r="BE531" s="44">
        <v>0</v>
      </c>
      <c r="BF531" s="44">
        <v>0</v>
      </c>
      <c r="BG531" s="44">
        <v>0</v>
      </c>
      <c r="BH531" s="44">
        <v>144.5074784744186</v>
      </c>
      <c r="BI531" s="44">
        <v>96.02354201636345</v>
      </c>
      <c r="BJ531" s="44">
        <v>0</v>
      </c>
      <c r="BK531" s="44">
        <v>0</v>
      </c>
      <c r="BL531" s="44">
        <v>0</v>
      </c>
      <c r="BM531" s="44">
        <v>96.02354201636345</v>
      </c>
      <c r="BN531" s="44">
        <v>4.3806496945125968</v>
      </c>
      <c r="BO531" s="44">
        <v>39.302015474722985</v>
      </c>
      <c r="BP531" s="44">
        <v>0</v>
      </c>
      <c r="BQ531" s="44">
        <v>0</v>
      </c>
      <c r="BR531" s="44">
        <v>0</v>
      </c>
      <c r="BS531" s="44">
        <v>39.302015474722985</v>
      </c>
      <c r="BT531" s="64">
        <v>2020</v>
      </c>
      <c r="BU531" s="44">
        <v>0</v>
      </c>
      <c r="BV531" s="44">
        <v>0</v>
      </c>
      <c r="BW531" s="44">
        <v>0</v>
      </c>
      <c r="BX531" s="44">
        <v>0</v>
      </c>
      <c r="BY531" s="44">
        <v>420.64550000000003</v>
      </c>
      <c r="BZ531" s="44">
        <v>0</v>
      </c>
      <c r="CA531" s="44">
        <v>0</v>
      </c>
      <c r="CB531" s="44">
        <v>0</v>
      </c>
      <c r="CC531" s="44">
        <v>0</v>
      </c>
      <c r="CD531" s="44">
        <v>0</v>
      </c>
      <c r="CE531" s="44">
        <v>0</v>
      </c>
      <c r="CF531" s="44">
        <v>0</v>
      </c>
      <c r="CG531" s="44">
        <v>0</v>
      </c>
      <c r="CH531" s="44">
        <v>0</v>
      </c>
      <c r="CI531" s="44">
        <v>144.5074784744186</v>
      </c>
      <c r="CJ531" s="44">
        <v>0</v>
      </c>
      <c r="CK531" s="44">
        <v>0</v>
      </c>
      <c r="CL531" s="44">
        <v>0</v>
      </c>
      <c r="CM531" s="44">
        <v>0</v>
      </c>
      <c r="CN531" s="44">
        <v>0</v>
      </c>
      <c r="CO531" s="44">
        <v>0</v>
      </c>
      <c r="CP531" s="44">
        <v>0</v>
      </c>
      <c r="CQ531" s="44">
        <v>0</v>
      </c>
      <c r="CR531" s="44">
        <v>0</v>
      </c>
      <c r="CS531" s="44">
        <v>0</v>
      </c>
      <c r="CT531" s="44">
        <v>0</v>
      </c>
      <c r="CU531" s="44">
        <v>0</v>
      </c>
      <c r="CV531" s="44">
        <v>0</v>
      </c>
      <c r="CW531" s="44">
        <v>0</v>
      </c>
      <c r="CX531" s="44">
        <v>0</v>
      </c>
      <c r="CY531" s="44">
        <v>0</v>
      </c>
      <c r="CZ531" s="44">
        <v>0</v>
      </c>
      <c r="DA531" s="44">
        <v>0</v>
      </c>
      <c r="DB531" s="44">
        <v>0</v>
      </c>
      <c r="DC531" s="44">
        <v>0</v>
      </c>
      <c r="DD531" s="44">
        <v>0</v>
      </c>
      <c r="DE531" s="44">
        <v>0</v>
      </c>
      <c r="DF531" s="44">
        <v>0</v>
      </c>
      <c r="DG531" s="44">
        <v>0</v>
      </c>
      <c r="DH531" s="44">
        <v>0</v>
      </c>
      <c r="DI531" s="44">
        <v>0</v>
      </c>
      <c r="DJ531" s="44">
        <v>0</v>
      </c>
      <c r="DK531" s="44">
        <v>0</v>
      </c>
      <c r="DL531" s="44">
        <v>0</v>
      </c>
      <c r="DM531" s="44">
        <v>0</v>
      </c>
      <c r="DN531" s="44">
        <v>0</v>
      </c>
      <c r="DO531" s="44">
        <v>0</v>
      </c>
      <c r="DP531" s="44">
        <v>0</v>
      </c>
      <c r="DQ531" s="44">
        <v>0</v>
      </c>
      <c r="DR531" s="44">
        <v>0</v>
      </c>
      <c r="DS531" s="44">
        <v>0</v>
      </c>
      <c r="DT531" s="44">
        <v>0</v>
      </c>
      <c r="DU531" s="44">
        <v>0</v>
      </c>
      <c r="DV531" s="44">
        <v>0</v>
      </c>
      <c r="DW531" s="44">
        <v>39.302015474722985</v>
      </c>
      <c r="DX531" s="44">
        <v>0</v>
      </c>
      <c r="DY531" s="44">
        <v>0</v>
      </c>
      <c r="DZ531" s="44">
        <v>0</v>
      </c>
      <c r="EA531" s="44">
        <v>0</v>
      </c>
      <c r="EB531" s="44">
        <v>0</v>
      </c>
    </row>
    <row r="532" spans="2:132" x14ac:dyDescent="0.25">
      <c r="B532" s="41" t="s">
        <v>621</v>
      </c>
      <c r="C532" s="47" t="s">
        <v>101</v>
      </c>
      <c r="D532" s="46">
        <v>9</v>
      </c>
      <c r="E532" s="86" t="s">
        <v>52</v>
      </c>
      <c r="F532" s="43">
        <v>3842.09</v>
      </c>
      <c r="G532" s="43">
        <v>524.00090697674409</v>
      </c>
      <c r="H532" s="44">
        <v>524.00090697674409</v>
      </c>
      <c r="I532" s="44">
        <v>348.19252013037647</v>
      </c>
      <c r="J532" s="44">
        <v>348.19252013037647</v>
      </c>
      <c r="K532" s="44">
        <v>581.64100674418603</v>
      </c>
      <c r="L532" s="44">
        <v>581.64100674418603</v>
      </c>
      <c r="M532" s="44">
        <v>361.15646000000004</v>
      </c>
      <c r="N532" s="44">
        <v>2620.3053799999998</v>
      </c>
      <c r="O532" s="44">
        <v>422.62990000000002</v>
      </c>
      <c r="P532" s="44">
        <v>104.69538121395348</v>
      </c>
      <c r="Q532" s="44">
        <v>104.69538121395348</v>
      </c>
      <c r="R532" s="44">
        <v>69.568865522049222</v>
      </c>
      <c r="S532" s="44">
        <v>69.568865522049222</v>
      </c>
      <c r="T532" s="44">
        <v>325.7189637767442</v>
      </c>
      <c r="U532" s="44">
        <v>325.7189637767442</v>
      </c>
      <c r="V532" s="44">
        <v>216.43647051304205</v>
      </c>
      <c r="W532" s="44">
        <v>216.43647051304205</v>
      </c>
      <c r="X532" s="44">
        <v>127.96102148372093</v>
      </c>
      <c r="Y532" s="44">
        <v>127.96102148372093</v>
      </c>
      <c r="Z532" s="44">
        <v>85.028613415837953</v>
      </c>
      <c r="AA532" s="44">
        <v>85.028613415837953</v>
      </c>
      <c r="AB532" s="44">
        <v>5.191351868251104</v>
      </c>
      <c r="AC532" s="44">
        <v>12.106579698831787</v>
      </c>
      <c r="AD532" s="44">
        <v>4.9704432781127581</v>
      </c>
      <c r="AE532" s="44">
        <v>28.474232171528982</v>
      </c>
      <c r="AF532" s="44">
        <v>88.586500089201294</v>
      </c>
      <c r="AG532" s="44">
        <v>34.801839320757644</v>
      </c>
      <c r="AH532" s="44">
        <v>158.19017873071658</v>
      </c>
      <c r="AJ532" s="63" t="s">
        <v>63</v>
      </c>
      <c r="AK532" s="44">
        <v>0</v>
      </c>
      <c r="AL532" s="44">
        <v>0</v>
      </c>
      <c r="AM532" s="44">
        <v>422.62990000000002</v>
      </c>
      <c r="AN532" s="44">
        <v>422.62990000000002</v>
      </c>
      <c r="AO532" s="44">
        <v>0</v>
      </c>
      <c r="AP532" s="44">
        <v>0</v>
      </c>
      <c r="AQ532" s="44">
        <v>0</v>
      </c>
      <c r="AR532" s="44">
        <v>0</v>
      </c>
      <c r="AS532" s="44">
        <v>0</v>
      </c>
      <c r="AT532" s="44">
        <v>0</v>
      </c>
      <c r="AU532" s="44">
        <v>0</v>
      </c>
      <c r="AV532" s="44">
        <v>0</v>
      </c>
      <c r="AW532" s="44">
        <v>0</v>
      </c>
      <c r="AX532" s="44">
        <v>0</v>
      </c>
      <c r="AY532" s="44">
        <v>127.96102148372093</v>
      </c>
      <c r="AZ532" s="44">
        <v>0</v>
      </c>
      <c r="BA532" s="44">
        <v>0</v>
      </c>
      <c r="BB532" s="44">
        <v>0</v>
      </c>
      <c r="BC532" s="44">
        <v>127.96102148372093</v>
      </c>
      <c r="BD532" s="44">
        <v>127.96102148372093</v>
      </c>
      <c r="BE532" s="44">
        <v>0</v>
      </c>
      <c r="BF532" s="44">
        <v>0</v>
      </c>
      <c r="BG532" s="44">
        <v>0</v>
      </c>
      <c r="BH532" s="44">
        <v>127.96102148372093</v>
      </c>
      <c r="BI532" s="44">
        <v>85.028613415837953</v>
      </c>
      <c r="BJ532" s="44">
        <v>0</v>
      </c>
      <c r="BK532" s="44">
        <v>0</v>
      </c>
      <c r="BL532" s="44">
        <v>0</v>
      </c>
      <c r="BM532" s="44">
        <v>85.028613415837953</v>
      </c>
      <c r="BN532" s="44">
        <v>4.9704432781127581</v>
      </c>
      <c r="BO532" s="44">
        <v>34.801839320757644</v>
      </c>
      <c r="BP532" s="44">
        <v>0</v>
      </c>
      <c r="BQ532" s="44">
        <v>0</v>
      </c>
      <c r="BR532" s="44">
        <v>0</v>
      </c>
      <c r="BS532" s="44">
        <v>34.801839320757644</v>
      </c>
      <c r="BT532" s="64">
        <v>2020</v>
      </c>
      <c r="BU532" s="44">
        <v>0</v>
      </c>
      <c r="BV532" s="44">
        <v>0</v>
      </c>
      <c r="BW532" s="44">
        <v>0</v>
      </c>
      <c r="BX532" s="44">
        <v>0</v>
      </c>
      <c r="BY532" s="44">
        <v>422.62990000000002</v>
      </c>
      <c r="BZ532" s="44">
        <v>0</v>
      </c>
      <c r="CA532" s="44">
        <v>0</v>
      </c>
      <c r="CB532" s="44">
        <v>0</v>
      </c>
      <c r="CC532" s="44">
        <v>0</v>
      </c>
      <c r="CD532" s="44">
        <v>0</v>
      </c>
      <c r="CE532" s="44">
        <v>0</v>
      </c>
      <c r="CF532" s="44">
        <v>0</v>
      </c>
      <c r="CG532" s="44">
        <v>0</v>
      </c>
      <c r="CH532" s="44">
        <v>0</v>
      </c>
      <c r="CI532" s="44">
        <v>127.96102148372093</v>
      </c>
      <c r="CJ532" s="44">
        <v>0</v>
      </c>
      <c r="CK532" s="44">
        <v>0</v>
      </c>
      <c r="CL532" s="44">
        <v>0</v>
      </c>
      <c r="CM532" s="44">
        <v>0</v>
      </c>
      <c r="CN532" s="44">
        <v>0</v>
      </c>
      <c r="CO532" s="44">
        <v>0</v>
      </c>
      <c r="CP532" s="44">
        <v>0</v>
      </c>
      <c r="CQ532" s="44">
        <v>0</v>
      </c>
      <c r="CR532" s="44">
        <v>0</v>
      </c>
      <c r="CS532" s="44">
        <v>0</v>
      </c>
      <c r="CT532" s="44">
        <v>0</v>
      </c>
      <c r="CU532" s="44">
        <v>0</v>
      </c>
      <c r="CV532" s="44">
        <v>0</v>
      </c>
      <c r="CW532" s="44">
        <v>0</v>
      </c>
      <c r="CX532" s="44">
        <v>0</v>
      </c>
      <c r="CY532" s="44">
        <v>0</v>
      </c>
      <c r="CZ532" s="44">
        <v>0</v>
      </c>
      <c r="DA532" s="44">
        <v>0</v>
      </c>
      <c r="DB532" s="44">
        <v>0</v>
      </c>
      <c r="DC532" s="44">
        <v>0</v>
      </c>
      <c r="DD532" s="44">
        <v>0</v>
      </c>
      <c r="DE532" s="44">
        <v>0</v>
      </c>
      <c r="DF532" s="44">
        <v>0</v>
      </c>
      <c r="DG532" s="44">
        <v>0</v>
      </c>
      <c r="DH532" s="44">
        <v>0</v>
      </c>
      <c r="DI532" s="44">
        <v>0</v>
      </c>
      <c r="DJ532" s="44">
        <v>0</v>
      </c>
      <c r="DK532" s="44">
        <v>0</v>
      </c>
      <c r="DL532" s="44">
        <v>0</v>
      </c>
      <c r="DM532" s="44">
        <v>0</v>
      </c>
      <c r="DN532" s="44">
        <v>0</v>
      </c>
      <c r="DO532" s="44">
        <v>0</v>
      </c>
      <c r="DP532" s="44">
        <v>0</v>
      </c>
      <c r="DQ532" s="44">
        <v>0</v>
      </c>
      <c r="DR532" s="44">
        <v>0</v>
      </c>
      <c r="DS532" s="44">
        <v>0</v>
      </c>
      <c r="DT532" s="44">
        <v>0</v>
      </c>
      <c r="DU532" s="44">
        <v>0</v>
      </c>
      <c r="DV532" s="44">
        <v>0</v>
      </c>
      <c r="DW532" s="44">
        <v>34.801839320757644</v>
      </c>
      <c r="DX532" s="44">
        <v>0</v>
      </c>
      <c r="DY532" s="44">
        <v>0</v>
      </c>
      <c r="DZ532" s="44">
        <v>0</v>
      </c>
      <c r="EA532" s="44">
        <v>0</v>
      </c>
      <c r="EB532" s="44">
        <v>0</v>
      </c>
    </row>
    <row r="533" spans="2:132" ht="30" x14ac:dyDescent="0.25">
      <c r="B533" s="41" t="s">
        <v>622</v>
      </c>
      <c r="C533" s="47" t="s">
        <v>101</v>
      </c>
      <c r="D533" s="46">
        <v>9</v>
      </c>
      <c r="E533" s="86" t="s">
        <v>52</v>
      </c>
      <c r="F533" s="43">
        <v>19869.75</v>
      </c>
      <c r="G533" s="43">
        <v>3107.5215813953487</v>
      </c>
      <c r="H533" s="44">
        <v>3107.5215813953487</v>
      </c>
      <c r="I533" s="44">
        <v>2064.9120190045792</v>
      </c>
      <c r="J533" s="44">
        <v>2064.9120190045792</v>
      </c>
      <c r="K533" s="44">
        <v>3200.7472288372091</v>
      </c>
      <c r="L533" s="44">
        <v>3200.7472288372091</v>
      </c>
      <c r="M533" s="44">
        <v>1351.143</v>
      </c>
      <c r="N533" s="44">
        <v>12180.15675</v>
      </c>
      <c r="O533" s="44">
        <v>1828.0170000000001</v>
      </c>
      <c r="P533" s="44">
        <v>576.13450119069762</v>
      </c>
      <c r="Q533" s="44">
        <v>576.13450119069762</v>
      </c>
      <c r="R533" s="44">
        <v>382.83468832344892</v>
      </c>
      <c r="S533" s="44">
        <v>382.83468832344892</v>
      </c>
      <c r="T533" s="44">
        <v>1792.4184481488373</v>
      </c>
      <c r="U533" s="44">
        <v>1792.4184481488373</v>
      </c>
      <c r="V533" s="44">
        <v>1191.0412525618412</v>
      </c>
      <c r="W533" s="44">
        <v>1191.0412525618412</v>
      </c>
      <c r="X533" s="44">
        <v>704.16439034418602</v>
      </c>
      <c r="Y533" s="44">
        <v>704.16439034418602</v>
      </c>
      <c r="Z533" s="44">
        <v>467.90906350643763</v>
      </c>
      <c r="AA533" s="44">
        <v>467.90906350643763</v>
      </c>
      <c r="AB533" s="44">
        <v>3.5293118445380998</v>
      </c>
      <c r="AC533" s="44">
        <v>10.226477650376415</v>
      </c>
      <c r="AD533" s="44">
        <v>3.906778351975329</v>
      </c>
      <c r="AE533" s="44">
        <v>156.69256235293747</v>
      </c>
      <c r="AF533" s="44">
        <v>487.48797176469446</v>
      </c>
      <c r="AG533" s="44">
        <v>191.51313176470137</v>
      </c>
      <c r="AH533" s="44">
        <v>870.51423529409715</v>
      </c>
      <c r="AJ533" s="63" t="s">
        <v>63</v>
      </c>
      <c r="AK533" s="44">
        <v>0</v>
      </c>
      <c r="AL533" s="44">
        <v>0</v>
      </c>
      <c r="AM533" s="44">
        <v>1828.0170000000001</v>
      </c>
      <c r="AN533" s="44">
        <v>1828.0170000000001</v>
      </c>
      <c r="AO533" s="44">
        <v>0</v>
      </c>
      <c r="AP533" s="44">
        <v>0</v>
      </c>
      <c r="AQ533" s="44">
        <v>0</v>
      </c>
      <c r="AR533" s="44">
        <v>0</v>
      </c>
      <c r="AS533" s="44">
        <v>0</v>
      </c>
      <c r="AT533" s="44">
        <v>0</v>
      </c>
      <c r="AU533" s="44">
        <v>0</v>
      </c>
      <c r="AV533" s="44">
        <v>0</v>
      </c>
      <c r="AW533" s="44">
        <v>0</v>
      </c>
      <c r="AX533" s="44">
        <v>0</v>
      </c>
      <c r="AY533" s="44">
        <v>704.16439034418602</v>
      </c>
      <c r="AZ533" s="44">
        <v>0</v>
      </c>
      <c r="BA533" s="44">
        <v>0</v>
      </c>
      <c r="BB533" s="44">
        <v>0</v>
      </c>
      <c r="BC533" s="44">
        <v>704.16439034418602</v>
      </c>
      <c r="BD533" s="44">
        <v>704.16439034418602</v>
      </c>
      <c r="BE533" s="44">
        <v>0</v>
      </c>
      <c r="BF533" s="44">
        <v>0</v>
      </c>
      <c r="BG533" s="44">
        <v>0</v>
      </c>
      <c r="BH533" s="44">
        <v>704.16439034418602</v>
      </c>
      <c r="BI533" s="44">
        <v>467.90906350643763</v>
      </c>
      <c r="BJ533" s="44">
        <v>0</v>
      </c>
      <c r="BK533" s="44">
        <v>0</v>
      </c>
      <c r="BL533" s="44">
        <v>0</v>
      </c>
      <c r="BM533" s="44">
        <v>467.90906350643763</v>
      </c>
      <c r="BN533" s="44">
        <v>3.906778351975329</v>
      </c>
      <c r="BO533" s="44">
        <v>191.51313176470137</v>
      </c>
      <c r="BP533" s="44">
        <v>0</v>
      </c>
      <c r="BQ533" s="44">
        <v>0</v>
      </c>
      <c r="BR533" s="44">
        <v>0</v>
      </c>
      <c r="BS533" s="44">
        <v>191.51313176470137</v>
      </c>
      <c r="BT533" s="64">
        <v>2020</v>
      </c>
      <c r="BU533" s="44">
        <v>0</v>
      </c>
      <c r="BV533" s="44">
        <v>0</v>
      </c>
      <c r="BW533" s="44">
        <v>0</v>
      </c>
      <c r="BX533" s="44">
        <v>0</v>
      </c>
      <c r="BY533" s="44">
        <v>1828.0170000000001</v>
      </c>
      <c r="BZ533" s="44">
        <v>0</v>
      </c>
      <c r="CA533" s="44">
        <v>0</v>
      </c>
      <c r="CB533" s="44">
        <v>0</v>
      </c>
      <c r="CC533" s="44">
        <v>0</v>
      </c>
      <c r="CD533" s="44">
        <v>0</v>
      </c>
      <c r="CE533" s="44">
        <v>0</v>
      </c>
      <c r="CF533" s="44">
        <v>0</v>
      </c>
      <c r="CG533" s="44">
        <v>0</v>
      </c>
      <c r="CH533" s="44">
        <v>0</v>
      </c>
      <c r="CI533" s="44">
        <v>704.16439034418602</v>
      </c>
      <c r="CJ533" s="44">
        <v>0</v>
      </c>
      <c r="CK533" s="44">
        <v>0</v>
      </c>
      <c r="CL533" s="44">
        <v>0</v>
      </c>
      <c r="CM533" s="44">
        <v>0</v>
      </c>
      <c r="CN533" s="44">
        <v>0</v>
      </c>
      <c r="CO533" s="44">
        <v>0</v>
      </c>
      <c r="CP533" s="44">
        <v>0</v>
      </c>
      <c r="CQ533" s="44">
        <v>0</v>
      </c>
      <c r="CR533" s="44">
        <v>0</v>
      </c>
      <c r="CS533" s="44">
        <v>0</v>
      </c>
      <c r="CT533" s="44">
        <v>0</v>
      </c>
      <c r="CU533" s="44">
        <v>0</v>
      </c>
      <c r="CV533" s="44">
        <v>0</v>
      </c>
      <c r="CW533" s="44">
        <v>0</v>
      </c>
      <c r="CX533" s="44">
        <v>0</v>
      </c>
      <c r="CY533" s="44">
        <v>0</v>
      </c>
      <c r="CZ533" s="44">
        <v>0</v>
      </c>
      <c r="DA533" s="44">
        <v>0</v>
      </c>
      <c r="DB533" s="44">
        <v>0</v>
      </c>
      <c r="DC533" s="44">
        <v>0</v>
      </c>
      <c r="DD533" s="44">
        <v>0</v>
      </c>
      <c r="DE533" s="44">
        <v>0</v>
      </c>
      <c r="DF533" s="44">
        <v>0</v>
      </c>
      <c r="DG533" s="44">
        <v>0</v>
      </c>
      <c r="DH533" s="44">
        <v>0</v>
      </c>
      <c r="DI533" s="44">
        <v>0</v>
      </c>
      <c r="DJ533" s="44">
        <v>0</v>
      </c>
      <c r="DK533" s="44">
        <v>0</v>
      </c>
      <c r="DL533" s="44">
        <v>0</v>
      </c>
      <c r="DM533" s="44">
        <v>0</v>
      </c>
      <c r="DN533" s="44">
        <v>0</v>
      </c>
      <c r="DO533" s="44">
        <v>0</v>
      </c>
      <c r="DP533" s="44">
        <v>0</v>
      </c>
      <c r="DQ533" s="44">
        <v>0</v>
      </c>
      <c r="DR533" s="44">
        <v>0</v>
      </c>
      <c r="DS533" s="44">
        <v>0</v>
      </c>
      <c r="DT533" s="44">
        <v>0</v>
      </c>
      <c r="DU533" s="44">
        <v>0</v>
      </c>
      <c r="DV533" s="44">
        <v>0</v>
      </c>
      <c r="DW533" s="44">
        <v>191.51313176470137</v>
      </c>
      <c r="DX533" s="44">
        <v>0</v>
      </c>
      <c r="DY533" s="44">
        <v>0</v>
      </c>
      <c r="DZ533" s="44">
        <v>0</v>
      </c>
      <c r="EA533" s="44">
        <v>0</v>
      </c>
      <c r="EB533" s="44">
        <v>0</v>
      </c>
    </row>
    <row r="534" spans="2:132" x14ac:dyDescent="0.25">
      <c r="B534" s="41" t="s">
        <v>623</v>
      </c>
      <c r="C534" s="47" t="s">
        <v>101</v>
      </c>
      <c r="D534" s="46">
        <v>9</v>
      </c>
      <c r="E534" s="86" t="s">
        <v>52</v>
      </c>
      <c r="F534" s="43">
        <v>16353.84</v>
      </c>
      <c r="G534" s="43">
        <v>2215.3275813953487</v>
      </c>
      <c r="H534" s="44">
        <v>2215.3275813953487</v>
      </c>
      <c r="I534" s="44">
        <v>1472.0594625127476</v>
      </c>
      <c r="J534" s="44">
        <v>1472.0594625127476</v>
      </c>
      <c r="K534" s="44">
        <v>2459.0136153488374</v>
      </c>
      <c r="L534" s="44">
        <v>2459.0136153488374</v>
      </c>
      <c r="M534" s="44">
        <v>1112.0611200000001</v>
      </c>
      <c r="N534" s="44">
        <v>10024.903920000001</v>
      </c>
      <c r="O534" s="44">
        <v>1504.5532800000001</v>
      </c>
      <c r="P534" s="44">
        <v>442.62245076279072</v>
      </c>
      <c r="Q534" s="44">
        <v>442.62245076279072</v>
      </c>
      <c r="R534" s="44">
        <v>294.11748061004698</v>
      </c>
      <c r="S534" s="44">
        <v>294.11748061004698</v>
      </c>
      <c r="T534" s="44">
        <v>1377.0476245953491</v>
      </c>
      <c r="U534" s="44">
        <v>1377.0476245953491</v>
      </c>
      <c r="V534" s="44">
        <v>915.0321618979242</v>
      </c>
      <c r="W534" s="44">
        <v>915.0321618979242</v>
      </c>
      <c r="X534" s="44">
        <v>540.98299537674427</v>
      </c>
      <c r="Y534" s="44">
        <v>540.98299537674427</v>
      </c>
      <c r="Z534" s="44">
        <v>359.47692074561303</v>
      </c>
      <c r="AA534" s="44">
        <v>359.47692074561303</v>
      </c>
      <c r="AB534" s="44">
        <v>3.7810099477712318</v>
      </c>
      <c r="AC534" s="44">
        <v>10.955794055595526</v>
      </c>
      <c r="AD534" s="44">
        <v>4.1853960384419517</v>
      </c>
      <c r="AE534" s="44">
        <v>120.38099753030103</v>
      </c>
      <c r="AF534" s="44">
        <v>374.51865898315879</v>
      </c>
      <c r="AG534" s="44">
        <v>147.13233031481238</v>
      </c>
      <c r="AH534" s="44">
        <v>668.78331961278354</v>
      </c>
      <c r="AJ534" s="63" t="s">
        <v>63</v>
      </c>
      <c r="AK534" s="44">
        <v>0</v>
      </c>
      <c r="AL534" s="44">
        <v>0</v>
      </c>
      <c r="AM534" s="44">
        <v>1504.5532800000001</v>
      </c>
      <c r="AN534" s="44">
        <v>1504.5532800000001</v>
      </c>
      <c r="AO534" s="44">
        <v>0</v>
      </c>
      <c r="AP534" s="44">
        <v>0</v>
      </c>
      <c r="AQ534" s="44">
        <v>0</v>
      </c>
      <c r="AR534" s="44">
        <v>0</v>
      </c>
      <c r="AS534" s="44">
        <v>0</v>
      </c>
      <c r="AT534" s="44">
        <v>0</v>
      </c>
      <c r="AU534" s="44">
        <v>0</v>
      </c>
      <c r="AV534" s="44">
        <v>0</v>
      </c>
      <c r="AW534" s="44">
        <v>0</v>
      </c>
      <c r="AX534" s="44">
        <v>0</v>
      </c>
      <c r="AY534" s="44">
        <v>540.98299537674427</v>
      </c>
      <c r="AZ534" s="44">
        <v>0</v>
      </c>
      <c r="BA534" s="44">
        <v>0</v>
      </c>
      <c r="BB534" s="44">
        <v>0</v>
      </c>
      <c r="BC534" s="44">
        <v>540.98299537674427</v>
      </c>
      <c r="BD534" s="44">
        <v>540.98299537674427</v>
      </c>
      <c r="BE534" s="44">
        <v>0</v>
      </c>
      <c r="BF534" s="44">
        <v>0</v>
      </c>
      <c r="BG534" s="44">
        <v>0</v>
      </c>
      <c r="BH534" s="44">
        <v>540.98299537674427</v>
      </c>
      <c r="BI534" s="44">
        <v>359.47692074561303</v>
      </c>
      <c r="BJ534" s="44">
        <v>0</v>
      </c>
      <c r="BK534" s="44">
        <v>0</v>
      </c>
      <c r="BL534" s="44">
        <v>0</v>
      </c>
      <c r="BM534" s="44">
        <v>359.47692074561303</v>
      </c>
      <c r="BN534" s="44">
        <v>4.1853960384419517</v>
      </c>
      <c r="BO534" s="44">
        <v>147.13233031481238</v>
      </c>
      <c r="BP534" s="44">
        <v>0</v>
      </c>
      <c r="BQ534" s="44">
        <v>0</v>
      </c>
      <c r="BR534" s="44">
        <v>0</v>
      </c>
      <c r="BS534" s="44">
        <v>147.13233031481238</v>
      </c>
      <c r="BT534" s="64">
        <v>2020</v>
      </c>
      <c r="BU534" s="44">
        <v>0</v>
      </c>
      <c r="BV534" s="44">
        <v>0</v>
      </c>
      <c r="BW534" s="44">
        <v>0</v>
      </c>
      <c r="BX534" s="44">
        <v>0</v>
      </c>
      <c r="BY534" s="44">
        <v>1504.5532800000001</v>
      </c>
      <c r="BZ534" s="44">
        <v>0</v>
      </c>
      <c r="CA534" s="44">
        <v>0</v>
      </c>
      <c r="CB534" s="44">
        <v>0</v>
      </c>
      <c r="CC534" s="44">
        <v>0</v>
      </c>
      <c r="CD534" s="44">
        <v>0</v>
      </c>
      <c r="CE534" s="44">
        <v>0</v>
      </c>
      <c r="CF534" s="44">
        <v>0</v>
      </c>
      <c r="CG534" s="44">
        <v>0</v>
      </c>
      <c r="CH534" s="44">
        <v>0</v>
      </c>
      <c r="CI534" s="44">
        <v>540.98299537674427</v>
      </c>
      <c r="CJ534" s="44">
        <v>0</v>
      </c>
      <c r="CK534" s="44">
        <v>0</v>
      </c>
      <c r="CL534" s="44">
        <v>0</v>
      </c>
      <c r="CM534" s="44">
        <v>0</v>
      </c>
      <c r="CN534" s="44">
        <v>0</v>
      </c>
      <c r="CO534" s="44">
        <v>0</v>
      </c>
      <c r="CP534" s="44">
        <v>0</v>
      </c>
      <c r="CQ534" s="44">
        <v>0</v>
      </c>
      <c r="CR534" s="44">
        <v>0</v>
      </c>
      <c r="CS534" s="44">
        <v>0</v>
      </c>
      <c r="CT534" s="44">
        <v>0</v>
      </c>
      <c r="CU534" s="44">
        <v>0</v>
      </c>
      <c r="CV534" s="44">
        <v>0</v>
      </c>
      <c r="CW534" s="44">
        <v>0</v>
      </c>
      <c r="CX534" s="44">
        <v>0</v>
      </c>
      <c r="CY534" s="44">
        <v>0</v>
      </c>
      <c r="CZ534" s="44">
        <v>0</v>
      </c>
      <c r="DA534" s="44">
        <v>0</v>
      </c>
      <c r="DB534" s="44">
        <v>0</v>
      </c>
      <c r="DC534" s="44">
        <v>0</v>
      </c>
      <c r="DD534" s="44">
        <v>0</v>
      </c>
      <c r="DE534" s="44">
        <v>0</v>
      </c>
      <c r="DF534" s="44">
        <v>0</v>
      </c>
      <c r="DG534" s="44">
        <v>0</v>
      </c>
      <c r="DH534" s="44">
        <v>0</v>
      </c>
      <c r="DI534" s="44">
        <v>0</v>
      </c>
      <c r="DJ534" s="44">
        <v>0</v>
      </c>
      <c r="DK534" s="44">
        <v>0</v>
      </c>
      <c r="DL534" s="44">
        <v>0</v>
      </c>
      <c r="DM534" s="44">
        <v>0</v>
      </c>
      <c r="DN534" s="44">
        <v>0</v>
      </c>
      <c r="DO534" s="44">
        <v>0</v>
      </c>
      <c r="DP534" s="44">
        <v>0</v>
      </c>
      <c r="DQ534" s="44">
        <v>0</v>
      </c>
      <c r="DR534" s="44">
        <v>0</v>
      </c>
      <c r="DS534" s="44">
        <v>0</v>
      </c>
      <c r="DT534" s="44">
        <v>0</v>
      </c>
      <c r="DU534" s="44">
        <v>0</v>
      </c>
      <c r="DV534" s="44">
        <v>0</v>
      </c>
      <c r="DW534" s="44">
        <v>147.13233031481238</v>
      </c>
      <c r="DX534" s="44">
        <v>0</v>
      </c>
      <c r="DY534" s="44">
        <v>0</v>
      </c>
      <c r="DZ534" s="44">
        <v>0</v>
      </c>
      <c r="EA534" s="44">
        <v>0</v>
      </c>
      <c r="EB534" s="44">
        <v>0</v>
      </c>
    </row>
    <row r="535" spans="2:132" x14ac:dyDescent="0.25">
      <c r="B535" s="41" t="s">
        <v>624</v>
      </c>
      <c r="C535" s="47" t="s">
        <v>101</v>
      </c>
      <c r="D535" s="46">
        <v>9</v>
      </c>
      <c r="E535" s="86" t="s">
        <v>52</v>
      </c>
      <c r="F535" s="43">
        <v>9559.48</v>
      </c>
      <c r="G535" s="43">
        <v>1291.8211511627906</v>
      </c>
      <c r="H535" s="44">
        <v>1291.8211511627906</v>
      </c>
      <c r="I535" s="44">
        <v>858.40015960327128</v>
      </c>
      <c r="J535" s="44">
        <v>858.40015960327128</v>
      </c>
      <c r="K535" s="44">
        <v>1433.9214777906977</v>
      </c>
      <c r="L535" s="44">
        <v>1433.9214777906977</v>
      </c>
      <c r="M535" s="44">
        <v>650.04463999999996</v>
      </c>
      <c r="N535" s="44">
        <v>5859.9612399999996</v>
      </c>
      <c r="O535" s="44">
        <v>879.47215999999992</v>
      </c>
      <c r="P535" s="44">
        <v>258.10586600232557</v>
      </c>
      <c r="Q535" s="44">
        <v>258.10586600232557</v>
      </c>
      <c r="R535" s="44">
        <v>171.50835188873361</v>
      </c>
      <c r="S535" s="44">
        <v>171.50835188873361</v>
      </c>
      <c r="T535" s="44">
        <v>802.9960275627908</v>
      </c>
      <c r="U535" s="44">
        <v>802.9960275627908</v>
      </c>
      <c r="V535" s="44">
        <v>533.58153920939355</v>
      </c>
      <c r="W535" s="44">
        <v>533.58153920939355</v>
      </c>
      <c r="X535" s="44">
        <v>315.46272511395352</v>
      </c>
      <c r="Y535" s="44">
        <v>315.46272511395352</v>
      </c>
      <c r="Z535" s="44">
        <v>209.6213189751189</v>
      </c>
      <c r="AA535" s="44">
        <v>209.6213189751189</v>
      </c>
      <c r="AB535" s="44">
        <v>3.7901631777192852</v>
      </c>
      <c r="AC535" s="44">
        <v>10.982316308548999</v>
      </c>
      <c r="AD535" s="44">
        <v>4.1955282234646623</v>
      </c>
      <c r="AE535" s="44">
        <v>70.197617776134194</v>
      </c>
      <c r="AF535" s="44">
        <v>218.39258863686197</v>
      </c>
      <c r="AG535" s="44">
        <v>85.797088393052917</v>
      </c>
      <c r="AH535" s="44">
        <v>389.98676542296778</v>
      </c>
      <c r="AJ535" s="63" t="s">
        <v>63</v>
      </c>
      <c r="AK535" s="44">
        <v>0</v>
      </c>
      <c r="AL535" s="44">
        <v>0</v>
      </c>
      <c r="AM535" s="44">
        <v>879.47215999999992</v>
      </c>
      <c r="AN535" s="44">
        <v>879.47215999999992</v>
      </c>
      <c r="AO535" s="44">
        <v>0</v>
      </c>
      <c r="AP535" s="44">
        <v>0</v>
      </c>
      <c r="AQ535" s="44">
        <v>0</v>
      </c>
      <c r="AR535" s="44">
        <v>0</v>
      </c>
      <c r="AS535" s="44">
        <v>0</v>
      </c>
      <c r="AT535" s="44">
        <v>0</v>
      </c>
      <c r="AU535" s="44">
        <v>0</v>
      </c>
      <c r="AV535" s="44">
        <v>0</v>
      </c>
      <c r="AW535" s="44">
        <v>0</v>
      </c>
      <c r="AX535" s="44">
        <v>0</v>
      </c>
      <c r="AY535" s="44">
        <v>315.46272511395352</v>
      </c>
      <c r="AZ535" s="44">
        <v>0</v>
      </c>
      <c r="BA535" s="44">
        <v>0</v>
      </c>
      <c r="BB535" s="44">
        <v>0</v>
      </c>
      <c r="BC535" s="44">
        <v>315.46272511395352</v>
      </c>
      <c r="BD535" s="44">
        <v>315.46272511395352</v>
      </c>
      <c r="BE535" s="44">
        <v>0</v>
      </c>
      <c r="BF535" s="44">
        <v>0</v>
      </c>
      <c r="BG535" s="44">
        <v>0</v>
      </c>
      <c r="BH535" s="44">
        <v>315.46272511395352</v>
      </c>
      <c r="BI535" s="44">
        <v>209.6213189751189</v>
      </c>
      <c r="BJ535" s="44">
        <v>0</v>
      </c>
      <c r="BK535" s="44">
        <v>0</v>
      </c>
      <c r="BL535" s="44">
        <v>0</v>
      </c>
      <c r="BM535" s="44">
        <v>209.6213189751189</v>
      </c>
      <c r="BN535" s="44">
        <v>4.1955282234646623</v>
      </c>
      <c r="BO535" s="44">
        <v>85.797088393052917</v>
      </c>
      <c r="BP535" s="44">
        <v>0</v>
      </c>
      <c r="BQ535" s="44">
        <v>0</v>
      </c>
      <c r="BR535" s="44">
        <v>0</v>
      </c>
      <c r="BS535" s="44">
        <v>85.797088393052917</v>
      </c>
      <c r="BT535" s="64">
        <v>2020</v>
      </c>
      <c r="BU535" s="44">
        <v>0</v>
      </c>
      <c r="BV535" s="44">
        <v>0</v>
      </c>
      <c r="BW535" s="44">
        <v>0</v>
      </c>
      <c r="BX535" s="44">
        <v>0</v>
      </c>
      <c r="BY535" s="44">
        <v>879.47215999999992</v>
      </c>
      <c r="BZ535" s="44">
        <v>0</v>
      </c>
      <c r="CA535" s="44">
        <v>0</v>
      </c>
      <c r="CB535" s="44">
        <v>0</v>
      </c>
      <c r="CC535" s="44">
        <v>0</v>
      </c>
      <c r="CD535" s="44">
        <v>0</v>
      </c>
      <c r="CE535" s="44">
        <v>0</v>
      </c>
      <c r="CF535" s="44">
        <v>0</v>
      </c>
      <c r="CG535" s="44">
        <v>0</v>
      </c>
      <c r="CH535" s="44">
        <v>0</v>
      </c>
      <c r="CI535" s="44">
        <v>315.46272511395352</v>
      </c>
      <c r="CJ535" s="44">
        <v>0</v>
      </c>
      <c r="CK535" s="44">
        <v>0</v>
      </c>
      <c r="CL535" s="44">
        <v>0</v>
      </c>
      <c r="CM535" s="44">
        <v>0</v>
      </c>
      <c r="CN535" s="44">
        <v>0</v>
      </c>
      <c r="CO535" s="44">
        <v>0</v>
      </c>
      <c r="CP535" s="44">
        <v>0</v>
      </c>
      <c r="CQ535" s="44">
        <v>0</v>
      </c>
      <c r="CR535" s="44">
        <v>0</v>
      </c>
      <c r="CS535" s="44">
        <v>0</v>
      </c>
      <c r="CT535" s="44">
        <v>0</v>
      </c>
      <c r="CU535" s="44">
        <v>0</v>
      </c>
      <c r="CV535" s="44">
        <v>0</v>
      </c>
      <c r="CW535" s="44">
        <v>0</v>
      </c>
      <c r="CX535" s="44">
        <v>0</v>
      </c>
      <c r="CY535" s="44">
        <v>0</v>
      </c>
      <c r="CZ535" s="44">
        <v>0</v>
      </c>
      <c r="DA535" s="44">
        <v>0</v>
      </c>
      <c r="DB535" s="44">
        <v>0</v>
      </c>
      <c r="DC535" s="44">
        <v>0</v>
      </c>
      <c r="DD535" s="44">
        <v>0</v>
      </c>
      <c r="DE535" s="44">
        <v>0</v>
      </c>
      <c r="DF535" s="44">
        <v>0</v>
      </c>
      <c r="DG535" s="44">
        <v>0</v>
      </c>
      <c r="DH535" s="44">
        <v>0</v>
      </c>
      <c r="DI535" s="44">
        <v>0</v>
      </c>
      <c r="DJ535" s="44">
        <v>0</v>
      </c>
      <c r="DK535" s="44">
        <v>0</v>
      </c>
      <c r="DL535" s="44">
        <v>0</v>
      </c>
      <c r="DM535" s="44">
        <v>0</v>
      </c>
      <c r="DN535" s="44">
        <v>0</v>
      </c>
      <c r="DO535" s="44">
        <v>0</v>
      </c>
      <c r="DP535" s="44">
        <v>0</v>
      </c>
      <c r="DQ535" s="44">
        <v>0</v>
      </c>
      <c r="DR535" s="44">
        <v>0</v>
      </c>
      <c r="DS535" s="44">
        <v>0</v>
      </c>
      <c r="DT535" s="44">
        <v>0</v>
      </c>
      <c r="DU535" s="44">
        <v>0</v>
      </c>
      <c r="DV535" s="44">
        <v>0</v>
      </c>
      <c r="DW535" s="44">
        <v>85.797088393052917</v>
      </c>
      <c r="DX535" s="44">
        <v>0</v>
      </c>
      <c r="DY535" s="44">
        <v>0</v>
      </c>
      <c r="DZ535" s="44">
        <v>0</v>
      </c>
      <c r="EA535" s="44">
        <v>0</v>
      </c>
      <c r="EB535" s="44">
        <v>0</v>
      </c>
    </row>
    <row r="536" spans="2:132" x14ac:dyDescent="0.25">
      <c r="B536" s="41" t="s">
        <v>625</v>
      </c>
      <c r="C536" s="47" t="s">
        <v>101</v>
      </c>
      <c r="D536" s="46">
        <v>9</v>
      </c>
      <c r="E536" s="86" t="s">
        <v>52</v>
      </c>
      <c r="F536" s="43">
        <v>7734.14</v>
      </c>
      <c r="G536" s="43">
        <v>997.78206976744184</v>
      </c>
      <c r="H536" s="44">
        <v>997.78206976744184</v>
      </c>
      <c r="I536" s="44">
        <v>663.0146031954248</v>
      </c>
      <c r="J536" s="44">
        <v>663.0146031954248</v>
      </c>
      <c r="K536" s="44">
        <v>1107.5380974418606</v>
      </c>
      <c r="L536" s="44">
        <v>1107.5380974418606</v>
      </c>
      <c r="M536" s="44">
        <v>580.06050000000005</v>
      </c>
      <c r="N536" s="44">
        <v>4980.7861600000006</v>
      </c>
      <c r="O536" s="44">
        <v>781.14814000000001</v>
      </c>
      <c r="P536" s="44">
        <v>199.3568575395349</v>
      </c>
      <c r="Q536" s="44">
        <v>199.3568575395349</v>
      </c>
      <c r="R536" s="44">
        <v>132.4703177184459</v>
      </c>
      <c r="S536" s="44">
        <v>132.4703177184459</v>
      </c>
      <c r="T536" s="44">
        <v>620.221334567442</v>
      </c>
      <c r="U536" s="44">
        <v>620.221334567442</v>
      </c>
      <c r="V536" s="44">
        <v>412.12987734627615</v>
      </c>
      <c r="W536" s="44">
        <v>412.12987734627615</v>
      </c>
      <c r="X536" s="44">
        <v>243.65838143720933</v>
      </c>
      <c r="Y536" s="44">
        <v>243.65838143720933</v>
      </c>
      <c r="Z536" s="44">
        <v>161.90816610032275</v>
      </c>
      <c r="AA536" s="44">
        <v>161.90816610032275</v>
      </c>
      <c r="AB536" s="44">
        <v>4.3787960200478118</v>
      </c>
      <c r="AC536" s="44">
        <v>12.085477015331961</v>
      </c>
      <c r="AD536" s="44">
        <v>4.8246370693617715</v>
      </c>
      <c r="AE536" s="44">
        <v>54.219521250576371</v>
      </c>
      <c r="AF536" s="44">
        <v>168.68295500179318</v>
      </c>
      <c r="AG536" s="44">
        <v>66.268303750704447</v>
      </c>
      <c r="AH536" s="44">
        <v>301.21956250320204</v>
      </c>
      <c r="AJ536" s="63" t="s">
        <v>63</v>
      </c>
      <c r="AK536" s="44">
        <v>0</v>
      </c>
      <c r="AL536" s="44">
        <v>0</v>
      </c>
      <c r="AM536" s="44">
        <v>781.14814000000001</v>
      </c>
      <c r="AN536" s="44">
        <v>781.14814000000001</v>
      </c>
      <c r="AO536" s="44">
        <v>0</v>
      </c>
      <c r="AP536" s="44">
        <v>0</v>
      </c>
      <c r="AQ536" s="44">
        <v>0</v>
      </c>
      <c r="AR536" s="44">
        <v>0</v>
      </c>
      <c r="AS536" s="44">
        <v>0</v>
      </c>
      <c r="AT536" s="44">
        <v>0</v>
      </c>
      <c r="AU536" s="44">
        <v>0</v>
      </c>
      <c r="AV536" s="44">
        <v>0</v>
      </c>
      <c r="AW536" s="44">
        <v>0</v>
      </c>
      <c r="AX536" s="44">
        <v>0</v>
      </c>
      <c r="AY536" s="44">
        <v>243.65838143720933</v>
      </c>
      <c r="AZ536" s="44">
        <v>0</v>
      </c>
      <c r="BA536" s="44">
        <v>0</v>
      </c>
      <c r="BB536" s="44">
        <v>0</v>
      </c>
      <c r="BC536" s="44">
        <v>243.65838143720933</v>
      </c>
      <c r="BD536" s="44">
        <v>243.65838143720933</v>
      </c>
      <c r="BE536" s="44">
        <v>0</v>
      </c>
      <c r="BF536" s="44">
        <v>0</v>
      </c>
      <c r="BG536" s="44">
        <v>0</v>
      </c>
      <c r="BH536" s="44">
        <v>243.65838143720933</v>
      </c>
      <c r="BI536" s="44">
        <v>161.90816610032275</v>
      </c>
      <c r="BJ536" s="44">
        <v>0</v>
      </c>
      <c r="BK536" s="44">
        <v>0</v>
      </c>
      <c r="BL536" s="44">
        <v>0</v>
      </c>
      <c r="BM536" s="44">
        <v>161.90816610032275</v>
      </c>
      <c r="BN536" s="44">
        <v>4.8246370693617715</v>
      </c>
      <c r="BO536" s="44">
        <v>66.268303750704447</v>
      </c>
      <c r="BP536" s="44">
        <v>0</v>
      </c>
      <c r="BQ536" s="44">
        <v>0</v>
      </c>
      <c r="BR536" s="44">
        <v>0</v>
      </c>
      <c r="BS536" s="44">
        <v>66.268303750704447</v>
      </c>
      <c r="BT536" s="64">
        <v>2020</v>
      </c>
      <c r="BU536" s="44">
        <v>0</v>
      </c>
      <c r="BV536" s="44">
        <v>0</v>
      </c>
      <c r="BW536" s="44">
        <v>0</v>
      </c>
      <c r="BX536" s="44">
        <v>0</v>
      </c>
      <c r="BY536" s="44">
        <v>781.14814000000001</v>
      </c>
      <c r="BZ536" s="44">
        <v>0</v>
      </c>
      <c r="CA536" s="44">
        <v>0</v>
      </c>
      <c r="CB536" s="44">
        <v>0</v>
      </c>
      <c r="CC536" s="44">
        <v>0</v>
      </c>
      <c r="CD536" s="44">
        <v>0</v>
      </c>
      <c r="CE536" s="44">
        <v>0</v>
      </c>
      <c r="CF536" s="44">
        <v>0</v>
      </c>
      <c r="CG536" s="44">
        <v>0</v>
      </c>
      <c r="CH536" s="44">
        <v>0</v>
      </c>
      <c r="CI536" s="44">
        <v>243.65838143720933</v>
      </c>
      <c r="CJ536" s="44">
        <v>0</v>
      </c>
      <c r="CK536" s="44">
        <v>0</v>
      </c>
      <c r="CL536" s="44">
        <v>0</v>
      </c>
      <c r="CM536" s="44">
        <v>0</v>
      </c>
      <c r="CN536" s="44">
        <v>0</v>
      </c>
      <c r="CO536" s="44">
        <v>0</v>
      </c>
      <c r="CP536" s="44">
        <v>0</v>
      </c>
      <c r="CQ536" s="44">
        <v>0</v>
      </c>
      <c r="CR536" s="44">
        <v>0</v>
      </c>
      <c r="CS536" s="44">
        <v>0</v>
      </c>
      <c r="CT536" s="44">
        <v>0</v>
      </c>
      <c r="CU536" s="44">
        <v>0</v>
      </c>
      <c r="CV536" s="44">
        <v>0</v>
      </c>
      <c r="CW536" s="44">
        <v>0</v>
      </c>
      <c r="CX536" s="44">
        <v>0</v>
      </c>
      <c r="CY536" s="44">
        <v>0</v>
      </c>
      <c r="CZ536" s="44">
        <v>0</v>
      </c>
      <c r="DA536" s="44">
        <v>0</v>
      </c>
      <c r="DB536" s="44">
        <v>0</v>
      </c>
      <c r="DC536" s="44">
        <v>0</v>
      </c>
      <c r="DD536" s="44">
        <v>0</v>
      </c>
      <c r="DE536" s="44">
        <v>0</v>
      </c>
      <c r="DF536" s="44">
        <v>0</v>
      </c>
      <c r="DG536" s="44">
        <v>0</v>
      </c>
      <c r="DH536" s="44">
        <v>0</v>
      </c>
      <c r="DI536" s="44">
        <v>0</v>
      </c>
      <c r="DJ536" s="44">
        <v>0</v>
      </c>
      <c r="DK536" s="44">
        <v>0</v>
      </c>
      <c r="DL536" s="44">
        <v>0</v>
      </c>
      <c r="DM536" s="44">
        <v>0</v>
      </c>
      <c r="DN536" s="44">
        <v>0</v>
      </c>
      <c r="DO536" s="44">
        <v>0</v>
      </c>
      <c r="DP536" s="44">
        <v>0</v>
      </c>
      <c r="DQ536" s="44">
        <v>0</v>
      </c>
      <c r="DR536" s="44">
        <v>0</v>
      </c>
      <c r="DS536" s="44">
        <v>0</v>
      </c>
      <c r="DT536" s="44">
        <v>0</v>
      </c>
      <c r="DU536" s="44">
        <v>0</v>
      </c>
      <c r="DV536" s="44">
        <v>0</v>
      </c>
      <c r="DW536" s="44">
        <v>66.268303750704447</v>
      </c>
      <c r="DX536" s="44">
        <v>0</v>
      </c>
      <c r="DY536" s="44">
        <v>0</v>
      </c>
      <c r="DZ536" s="44">
        <v>0</v>
      </c>
      <c r="EA536" s="44">
        <v>0</v>
      </c>
      <c r="EB536" s="44">
        <v>0</v>
      </c>
    </row>
    <row r="537" spans="2:132" x14ac:dyDescent="0.25">
      <c r="B537" s="41" t="s">
        <v>626</v>
      </c>
      <c r="C537" s="47" t="s">
        <v>101</v>
      </c>
      <c r="D537" s="46">
        <v>9</v>
      </c>
      <c r="E537" s="86" t="s">
        <v>52</v>
      </c>
      <c r="F537" s="43">
        <v>8987.98</v>
      </c>
      <c r="G537" s="43">
        <v>1329.4666046511627</v>
      </c>
      <c r="H537" s="44">
        <v>1329.4666046511627</v>
      </c>
      <c r="I537" s="44">
        <v>883.41512646123692</v>
      </c>
      <c r="J537" s="44">
        <v>883.41512646123692</v>
      </c>
      <c r="K537" s="44">
        <v>1475.7079311627908</v>
      </c>
      <c r="L537" s="44">
        <v>1475.7079311627908</v>
      </c>
      <c r="M537" s="44">
        <v>611.18263999999999</v>
      </c>
      <c r="N537" s="44">
        <v>5509.6317399999989</v>
      </c>
      <c r="O537" s="44">
        <v>826.89415999999994</v>
      </c>
      <c r="P537" s="44">
        <v>265.62742760930234</v>
      </c>
      <c r="Q537" s="44">
        <v>265.62742760930234</v>
      </c>
      <c r="R537" s="44">
        <v>176.50634226695516</v>
      </c>
      <c r="S537" s="44">
        <v>176.50634226695516</v>
      </c>
      <c r="T537" s="44">
        <v>826.3964414511629</v>
      </c>
      <c r="U537" s="44">
        <v>826.3964414511629</v>
      </c>
      <c r="V537" s="44">
        <v>549.13084260830499</v>
      </c>
      <c r="W537" s="44">
        <v>549.13084260830499</v>
      </c>
      <c r="X537" s="44">
        <v>324.65574485581396</v>
      </c>
      <c r="Y537" s="44">
        <v>324.65574485581396</v>
      </c>
      <c r="Z537" s="44">
        <v>215.72997388183407</v>
      </c>
      <c r="AA537" s="44">
        <v>215.72997388183407</v>
      </c>
      <c r="AB537" s="44">
        <v>3.4626667356554433</v>
      </c>
      <c r="AC537" s="44">
        <v>10.033367846959598</v>
      </c>
      <c r="AD537" s="44">
        <v>3.833005423960838</v>
      </c>
      <c r="AE537" s="44">
        <v>72.243273362905882</v>
      </c>
      <c r="AF537" s="44">
        <v>224.75685046237388</v>
      </c>
      <c r="AG537" s="44">
        <v>88.297334110218301</v>
      </c>
      <c r="AH537" s="44">
        <v>401.35151868281048</v>
      </c>
      <c r="AJ537" s="63" t="s">
        <v>63</v>
      </c>
      <c r="AK537" s="44">
        <v>0</v>
      </c>
      <c r="AL537" s="44">
        <v>0</v>
      </c>
      <c r="AM537" s="44">
        <v>826.89415999999994</v>
      </c>
      <c r="AN537" s="44">
        <v>826.89415999999994</v>
      </c>
      <c r="AO537" s="44">
        <v>0</v>
      </c>
      <c r="AP537" s="44">
        <v>0</v>
      </c>
      <c r="AQ537" s="44">
        <v>0</v>
      </c>
      <c r="AR537" s="44">
        <v>0</v>
      </c>
      <c r="AS537" s="44">
        <v>0</v>
      </c>
      <c r="AT537" s="44">
        <v>0</v>
      </c>
      <c r="AU537" s="44">
        <v>0</v>
      </c>
      <c r="AV537" s="44">
        <v>0</v>
      </c>
      <c r="AW537" s="44">
        <v>0</v>
      </c>
      <c r="AX537" s="44">
        <v>0</v>
      </c>
      <c r="AY537" s="44">
        <v>324.65574485581396</v>
      </c>
      <c r="AZ537" s="44">
        <v>0</v>
      </c>
      <c r="BA537" s="44">
        <v>0</v>
      </c>
      <c r="BB537" s="44">
        <v>0</v>
      </c>
      <c r="BC537" s="44">
        <v>324.65574485581396</v>
      </c>
      <c r="BD537" s="44">
        <v>324.65574485581396</v>
      </c>
      <c r="BE537" s="44">
        <v>0</v>
      </c>
      <c r="BF537" s="44">
        <v>0</v>
      </c>
      <c r="BG537" s="44">
        <v>0</v>
      </c>
      <c r="BH537" s="44">
        <v>324.65574485581396</v>
      </c>
      <c r="BI537" s="44">
        <v>215.72997388183407</v>
      </c>
      <c r="BJ537" s="44">
        <v>0</v>
      </c>
      <c r="BK537" s="44">
        <v>0</v>
      </c>
      <c r="BL537" s="44">
        <v>0</v>
      </c>
      <c r="BM537" s="44">
        <v>215.72997388183407</v>
      </c>
      <c r="BN537" s="44">
        <v>3.833005423960838</v>
      </c>
      <c r="BO537" s="44">
        <v>88.297334110218301</v>
      </c>
      <c r="BP537" s="44">
        <v>0</v>
      </c>
      <c r="BQ537" s="44">
        <v>0</v>
      </c>
      <c r="BR537" s="44">
        <v>0</v>
      </c>
      <c r="BS537" s="44">
        <v>88.297334110218301</v>
      </c>
      <c r="BT537" s="64">
        <v>2020</v>
      </c>
      <c r="BU537" s="44">
        <v>0</v>
      </c>
      <c r="BV537" s="44">
        <v>0</v>
      </c>
      <c r="BW537" s="44">
        <v>0</v>
      </c>
      <c r="BX537" s="44">
        <v>0</v>
      </c>
      <c r="BY537" s="44">
        <v>826.89415999999994</v>
      </c>
      <c r="BZ537" s="44">
        <v>0</v>
      </c>
      <c r="CA537" s="44">
        <v>0</v>
      </c>
      <c r="CB537" s="44">
        <v>0</v>
      </c>
      <c r="CC537" s="44">
        <v>0</v>
      </c>
      <c r="CD537" s="44">
        <v>0</v>
      </c>
      <c r="CE537" s="44">
        <v>0</v>
      </c>
      <c r="CF537" s="44">
        <v>0</v>
      </c>
      <c r="CG537" s="44">
        <v>0</v>
      </c>
      <c r="CH537" s="44">
        <v>0</v>
      </c>
      <c r="CI537" s="44">
        <v>324.65574485581396</v>
      </c>
      <c r="CJ537" s="44">
        <v>0</v>
      </c>
      <c r="CK537" s="44">
        <v>0</v>
      </c>
      <c r="CL537" s="44">
        <v>0</v>
      </c>
      <c r="CM537" s="44">
        <v>0</v>
      </c>
      <c r="CN537" s="44">
        <v>0</v>
      </c>
      <c r="CO537" s="44">
        <v>0</v>
      </c>
      <c r="CP537" s="44">
        <v>0</v>
      </c>
      <c r="CQ537" s="44">
        <v>0</v>
      </c>
      <c r="CR537" s="44">
        <v>0</v>
      </c>
      <c r="CS537" s="44">
        <v>0</v>
      </c>
      <c r="CT537" s="44">
        <v>0</v>
      </c>
      <c r="CU537" s="44">
        <v>0</v>
      </c>
      <c r="CV537" s="44">
        <v>0</v>
      </c>
      <c r="CW537" s="44">
        <v>0</v>
      </c>
      <c r="CX537" s="44">
        <v>0</v>
      </c>
      <c r="CY537" s="44">
        <v>0</v>
      </c>
      <c r="CZ537" s="44">
        <v>0</v>
      </c>
      <c r="DA537" s="44">
        <v>0</v>
      </c>
      <c r="DB537" s="44">
        <v>0</v>
      </c>
      <c r="DC537" s="44">
        <v>0</v>
      </c>
      <c r="DD537" s="44">
        <v>0</v>
      </c>
      <c r="DE537" s="44">
        <v>0</v>
      </c>
      <c r="DF537" s="44">
        <v>0</v>
      </c>
      <c r="DG537" s="44">
        <v>0</v>
      </c>
      <c r="DH537" s="44">
        <v>0</v>
      </c>
      <c r="DI537" s="44">
        <v>0</v>
      </c>
      <c r="DJ537" s="44">
        <v>0</v>
      </c>
      <c r="DK537" s="44">
        <v>0</v>
      </c>
      <c r="DL537" s="44">
        <v>0</v>
      </c>
      <c r="DM537" s="44">
        <v>0</v>
      </c>
      <c r="DN537" s="44">
        <v>0</v>
      </c>
      <c r="DO537" s="44">
        <v>0</v>
      </c>
      <c r="DP537" s="44">
        <v>0</v>
      </c>
      <c r="DQ537" s="44">
        <v>0</v>
      </c>
      <c r="DR537" s="44">
        <v>0</v>
      </c>
      <c r="DS537" s="44">
        <v>0</v>
      </c>
      <c r="DT537" s="44">
        <v>0</v>
      </c>
      <c r="DU537" s="44">
        <v>0</v>
      </c>
      <c r="DV537" s="44">
        <v>0</v>
      </c>
      <c r="DW537" s="44">
        <v>88.297334110218301</v>
      </c>
      <c r="DX537" s="44">
        <v>0</v>
      </c>
      <c r="DY537" s="44">
        <v>0</v>
      </c>
      <c r="DZ537" s="44">
        <v>0</v>
      </c>
      <c r="EA537" s="44">
        <v>0</v>
      </c>
      <c r="EB537" s="44">
        <v>0</v>
      </c>
    </row>
    <row r="538" spans="2:132" x14ac:dyDescent="0.25">
      <c r="B538" s="41" t="s">
        <v>627</v>
      </c>
      <c r="C538" s="47" t="s">
        <v>101</v>
      </c>
      <c r="D538" s="46">
        <v>9</v>
      </c>
      <c r="E538" s="86" t="s">
        <v>52</v>
      </c>
      <c r="F538" s="43">
        <v>7639.98</v>
      </c>
      <c r="G538" s="43">
        <v>1523.546511627907</v>
      </c>
      <c r="H538" s="44">
        <v>1523.546511627907</v>
      </c>
      <c r="I538" s="44">
        <v>1012.3789717850786</v>
      </c>
      <c r="J538" s="44">
        <v>1012.3789717850786</v>
      </c>
      <c r="K538" s="44">
        <v>1569.2529069767443</v>
      </c>
      <c r="L538" s="44">
        <v>1569.2529069767443</v>
      </c>
      <c r="M538" s="44">
        <v>572.99850000000004</v>
      </c>
      <c r="N538" s="44">
        <v>4920.1471200000005</v>
      </c>
      <c r="O538" s="44">
        <v>771.63797999999997</v>
      </c>
      <c r="P538" s="44">
        <v>282.46552325581393</v>
      </c>
      <c r="Q538" s="44">
        <v>282.46552325581393</v>
      </c>
      <c r="R538" s="44">
        <v>187.69506136895356</v>
      </c>
      <c r="S538" s="44">
        <v>187.69506136895356</v>
      </c>
      <c r="T538" s="44">
        <v>878.78162790697684</v>
      </c>
      <c r="U538" s="44">
        <v>878.78162790697684</v>
      </c>
      <c r="V538" s="44">
        <v>583.94019092563349</v>
      </c>
      <c r="W538" s="44">
        <v>583.94019092563349</v>
      </c>
      <c r="X538" s="44">
        <v>345.23563953488372</v>
      </c>
      <c r="Y538" s="44">
        <v>345.23563953488372</v>
      </c>
      <c r="Z538" s="44">
        <v>229.40507500649883</v>
      </c>
      <c r="AA538" s="44">
        <v>229.40507500649883</v>
      </c>
      <c r="AB538" s="44">
        <v>3.0528160720950068</v>
      </c>
      <c r="AC538" s="44">
        <v>8.4257723589822167</v>
      </c>
      <c r="AD538" s="44">
        <v>3.3636482539810428</v>
      </c>
      <c r="AE538" s="44">
        <v>76.822767120948413</v>
      </c>
      <c r="AF538" s="44">
        <v>239.00416437628397</v>
      </c>
      <c r="AG538" s="44">
        <v>93.894493147825841</v>
      </c>
      <c r="AH538" s="44">
        <v>426.79315067193562</v>
      </c>
      <c r="AJ538" s="63" t="s">
        <v>63</v>
      </c>
      <c r="AK538" s="44">
        <v>0</v>
      </c>
      <c r="AL538" s="44">
        <v>0</v>
      </c>
      <c r="AM538" s="44">
        <v>771.63797999999997</v>
      </c>
      <c r="AN538" s="44">
        <v>771.63797999999997</v>
      </c>
      <c r="AO538" s="44">
        <v>0</v>
      </c>
      <c r="AP538" s="44">
        <v>0</v>
      </c>
      <c r="AQ538" s="44">
        <v>0</v>
      </c>
      <c r="AR538" s="44">
        <v>0</v>
      </c>
      <c r="AS538" s="44">
        <v>0</v>
      </c>
      <c r="AT538" s="44">
        <v>0</v>
      </c>
      <c r="AU538" s="44">
        <v>0</v>
      </c>
      <c r="AV538" s="44">
        <v>0</v>
      </c>
      <c r="AW538" s="44">
        <v>0</v>
      </c>
      <c r="AX538" s="44">
        <v>0</v>
      </c>
      <c r="AY538" s="44">
        <v>345.23563953488372</v>
      </c>
      <c r="AZ538" s="44">
        <v>0</v>
      </c>
      <c r="BA538" s="44">
        <v>0</v>
      </c>
      <c r="BB538" s="44">
        <v>0</v>
      </c>
      <c r="BC538" s="44">
        <v>345.23563953488372</v>
      </c>
      <c r="BD538" s="44">
        <v>345.23563953488372</v>
      </c>
      <c r="BE538" s="44">
        <v>0</v>
      </c>
      <c r="BF538" s="44">
        <v>0</v>
      </c>
      <c r="BG538" s="44">
        <v>0</v>
      </c>
      <c r="BH538" s="44">
        <v>345.23563953488372</v>
      </c>
      <c r="BI538" s="44">
        <v>229.40507500649883</v>
      </c>
      <c r="BJ538" s="44">
        <v>0</v>
      </c>
      <c r="BK538" s="44">
        <v>0</v>
      </c>
      <c r="BL538" s="44">
        <v>0</v>
      </c>
      <c r="BM538" s="44">
        <v>229.40507500649883</v>
      </c>
      <c r="BN538" s="44">
        <v>3.3636482539810428</v>
      </c>
      <c r="BO538" s="44">
        <v>93.894493147825841</v>
      </c>
      <c r="BP538" s="44">
        <v>0</v>
      </c>
      <c r="BQ538" s="44">
        <v>0</v>
      </c>
      <c r="BR538" s="44">
        <v>0</v>
      </c>
      <c r="BS538" s="44">
        <v>93.894493147825841</v>
      </c>
      <c r="BT538" s="64">
        <v>2020</v>
      </c>
      <c r="BU538" s="44">
        <v>0</v>
      </c>
      <c r="BV538" s="44">
        <v>0</v>
      </c>
      <c r="BW538" s="44">
        <v>0</v>
      </c>
      <c r="BX538" s="44">
        <v>0</v>
      </c>
      <c r="BY538" s="44">
        <v>771.63797999999997</v>
      </c>
      <c r="BZ538" s="44">
        <v>0</v>
      </c>
      <c r="CA538" s="44">
        <v>0</v>
      </c>
      <c r="CB538" s="44">
        <v>0</v>
      </c>
      <c r="CC538" s="44">
        <v>0</v>
      </c>
      <c r="CD538" s="44">
        <v>0</v>
      </c>
      <c r="CE538" s="44">
        <v>0</v>
      </c>
      <c r="CF538" s="44">
        <v>0</v>
      </c>
      <c r="CG538" s="44">
        <v>0</v>
      </c>
      <c r="CH538" s="44">
        <v>0</v>
      </c>
      <c r="CI538" s="44">
        <v>345.23563953488372</v>
      </c>
      <c r="CJ538" s="44">
        <v>0</v>
      </c>
      <c r="CK538" s="44">
        <v>0</v>
      </c>
      <c r="CL538" s="44">
        <v>0</v>
      </c>
      <c r="CM538" s="44">
        <v>0</v>
      </c>
      <c r="CN538" s="44">
        <v>0</v>
      </c>
      <c r="CO538" s="44">
        <v>0</v>
      </c>
      <c r="CP538" s="44">
        <v>0</v>
      </c>
      <c r="CQ538" s="44">
        <v>0</v>
      </c>
      <c r="CR538" s="44">
        <v>0</v>
      </c>
      <c r="CS538" s="44">
        <v>0</v>
      </c>
      <c r="CT538" s="44">
        <v>0</v>
      </c>
      <c r="CU538" s="44">
        <v>0</v>
      </c>
      <c r="CV538" s="44">
        <v>0</v>
      </c>
      <c r="CW538" s="44">
        <v>0</v>
      </c>
      <c r="CX538" s="44">
        <v>0</v>
      </c>
      <c r="CY538" s="44">
        <v>0</v>
      </c>
      <c r="CZ538" s="44">
        <v>0</v>
      </c>
      <c r="DA538" s="44">
        <v>0</v>
      </c>
      <c r="DB538" s="44">
        <v>0</v>
      </c>
      <c r="DC538" s="44">
        <v>0</v>
      </c>
      <c r="DD538" s="44">
        <v>0</v>
      </c>
      <c r="DE538" s="44">
        <v>0</v>
      </c>
      <c r="DF538" s="44">
        <v>0</v>
      </c>
      <c r="DG538" s="44">
        <v>0</v>
      </c>
      <c r="DH538" s="44">
        <v>0</v>
      </c>
      <c r="DI538" s="44">
        <v>0</v>
      </c>
      <c r="DJ538" s="44">
        <v>0</v>
      </c>
      <c r="DK538" s="44">
        <v>0</v>
      </c>
      <c r="DL538" s="44">
        <v>0</v>
      </c>
      <c r="DM538" s="44">
        <v>0</v>
      </c>
      <c r="DN538" s="44">
        <v>0</v>
      </c>
      <c r="DO538" s="44">
        <v>0</v>
      </c>
      <c r="DP538" s="44">
        <v>0</v>
      </c>
      <c r="DQ538" s="44">
        <v>0</v>
      </c>
      <c r="DR538" s="44">
        <v>0</v>
      </c>
      <c r="DS538" s="44">
        <v>0</v>
      </c>
      <c r="DT538" s="44">
        <v>0</v>
      </c>
      <c r="DU538" s="44">
        <v>0</v>
      </c>
      <c r="DV538" s="44">
        <v>0</v>
      </c>
      <c r="DW538" s="44">
        <v>93.894493147825841</v>
      </c>
      <c r="DX538" s="44">
        <v>0</v>
      </c>
      <c r="DY538" s="44">
        <v>0</v>
      </c>
      <c r="DZ538" s="44">
        <v>0</v>
      </c>
      <c r="EA538" s="44">
        <v>0</v>
      </c>
      <c r="EB538" s="44">
        <v>0</v>
      </c>
    </row>
    <row r="539" spans="2:132" x14ac:dyDescent="0.25">
      <c r="B539" s="41" t="s">
        <v>628</v>
      </c>
      <c r="C539" s="47" t="s">
        <v>101</v>
      </c>
      <c r="D539" s="46">
        <v>9</v>
      </c>
      <c r="E539" s="86" t="s">
        <v>52</v>
      </c>
      <c r="F539" s="43">
        <v>11526.33</v>
      </c>
      <c r="G539" s="43">
        <v>1565.1906395348838</v>
      </c>
      <c r="H539" s="44">
        <v>1565.1906395348838</v>
      </c>
      <c r="I539" s="44">
        <v>1040.0510113779519</v>
      </c>
      <c r="J539" s="44">
        <v>1040.0510113779519</v>
      </c>
      <c r="K539" s="44">
        <v>1737.361609883721</v>
      </c>
      <c r="L539" s="44">
        <v>1737.361609883721</v>
      </c>
      <c r="M539" s="44">
        <v>783.79043999999999</v>
      </c>
      <c r="N539" s="44">
        <v>7065.6402900000003</v>
      </c>
      <c r="O539" s="44">
        <v>1060.42236</v>
      </c>
      <c r="P539" s="44">
        <v>312.72508977906978</v>
      </c>
      <c r="Q539" s="44">
        <v>312.72508977906978</v>
      </c>
      <c r="R539" s="44">
        <v>207.80219207331481</v>
      </c>
      <c r="S539" s="44">
        <v>207.80219207331481</v>
      </c>
      <c r="T539" s="44">
        <v>972.92250153488385</v>
      </c>
      <c r="U539" s="44">
        <v>972.92250153488385</v>
      </c>
      <c r="V539" s="44">
        <v>646.49570867253499</v>
      </c>
      <c r="W539" s="44">
        <v>646.49570867253499</v>
      </c>
      <c r="X539" s="44">
        <v>382.21955417441865</v>
      </c>
      <c r="Y539" s="44">
        <v>382.21955417441865</v>
      </c>
      <c r="Z539" s="44">
        <v>253.98045697849591</v>
      </c>
      <c r="AA539" s="44">
        <v>253.98045697849591</v>
      </c>
      <c r="AB539" s="44">
        <v>3.7718102594580447</v>
      </c>
      <c r="AC539" s="44">
        <v>10.929137185625018</v>
      </c>
      <c r="AD539" s="44">
        <v>4.1752124262450012</v>
      </c>
      <c r="AE539" s="44">
        <v>85.052527714037296</v>
      </c>
      <c r="AF539" s="44">
        <v>264.60786399922716</v>
      </c>
      <c r="AG539" s="44">
        <v>103.95308942826782</v>
      </c>
      <c r="AH539" s="44">
        <v>472.51404285576274</v>
      </c>
      <c r="AJ539" s="63" t="s">
        <v>63</v>
      </c>
      <c r="AK539" s="44">
        <v>0</v>
      </c>
      <c r="AL539" s="44">
        <v>0</v>
      </c>
      <c r="AM539" s="44">
        <v>1060.42236</v>
      </c>
      <c r="AN539" s="44">
        <v>1060.42236</v>
      </c>
      <c r="AO539" s="44">
        <v>0</v>
      </c>
      <c r="AP539" s="44">
        <v>0</v>
      </c>
      <c r="AQ539" s="44">
        <v>0</v>
      </c>
      <c r="AR539" s="44">
        <v>0</v>
      </c>
      <c r="AS539" s="44">
        <v>0</v>
      </c>
      <c r="AT539" s="44">
        <v>0</v>
      </c>
      <c r="AU539" s="44">
        <v>0</v>
      </c>
      <c r="AV539" s="44">
        <v>0</v>
      </c>
      <c r="AW539" s="44">
        <v>0</v>
      </c>
      <c r="AX539" s="44">
        <v>0</v>
      </c>
      <c r="AY539" s="44">
        <v>382.21955417441865</v>
      </c>
      <c r="AZ539" s="44">
        <v>0</v>
      </c>
      <c r="BA539" s="44">
        <v>0</v>
      </c>
      <c r="BB539" s="44">
        <v>0</v>
      </c>
      <c r="BC539" s="44">
        <v>382.21955417441865</v>
      </c>
      <c r="BD539" s="44">
        <v>382.21955417441865</v>
      </c>
      <c r="BE539" s="44">
        <v>0</v>
      </c>
      <c r="BF539" s="44">
        <v>0</v>
      </c>
      <c r="BG539" s="44">
        <v>0</v>
      </c>
      <c r="BH539" s="44">
        <v>382.21955417441865</v>
      </c>
      <c r="BI539" s="44">
        <v>253.98045697849591</v>
      </c>
      <c r="BJ539" s="44">
        <v>0</v>
      </c>
      <c r="BK539" s="44">
        <v>0</v>
      </c>
      <c r="BL539" s="44">
        <v>0</v>
      </c>
      <c r="BM539" s="44">
        <v>253.98045697849591</v>
      </c>
      <c r="BN539" s="44">
        <v>4.1752124262450012</v>
      </c>
      <c r="BO539" s="44">
        <v>103.95308942826782</v>
      </c>
      <c r="BP539" s="44">
        <v>0</v>
      </c>
      <c r="BQ539" s="44">
        <v>0</v>
      </c>
      <c r="BR539" s="44">
        <v>0</v>
      </c>
      <c r="BS539" s="44">
        <v>103.95308942826782</v>
      </c>
      <c r="BT539" s="64">
        <v>2020</v>
      </c>
      <c r="BU539" s="44">
        <v>0</v>
      </c>
      <c r="BV539" s="44">
        <v>0</v>
      </c>
      <c r="BW539" s="44">
        <v>0</v>
      </c>
      <c r="BX539" s="44">
        <v>0</v>
      </c>
      <c r="BY539" s="44">
        <v>1060.42236</v>
      </c>
      <c r="BZ539" s="44">
        <v>0</v>
      </c>
      <c r="CA539" s="44">
        <v>0</v>
      </c>
      <c r="CB539" s="44">
        <v>0</v>
      </c>
      <c r="CC539" s="44">
        <v>0</v>
      </c>
      <c r="CD539" s="44">
        <v>0</v>
      </c>
      <c r="CE539" s="44">
        <v>0</v>
      </c>
      <c r="CF539" s="44">
        <v>0</v>
      </c>
      <c r="CG539" s="44">
        <v>0</v>
      </c>
      <c r="CH539" s="44">
        <v>0</v>
      </c>
      <c r="CI539" s="44">
        <v>382.21955417441865</v>
      </c>
      <c r="CJ539" s="44">
        <v>0</v>
      </c>
      <c r="CK539" s="44">
        <v>0</v>
      </c>
      <c r="CL539" s="44">
        <v>0</v>
      </c>
      <c r="CM539" s="44">
        <v>0</v>
      </c>
      <c r="CN539" s="44">
        <v>0</v>
      </c>
      <c r="CO539" s="44">
        <v>0</v>
      </c>
      <c r="CP539" s="44">
        <v>0</v>
      </c>
      <c r="CQ539" s="44">
        <v>0</v>
      </c>
      <c r="CR539" s="44">
        <v>0</v>
      </c>
      <c r="CS539" s="44">
        <v>0</v>
      </c>
      <c r="CT539" s="44">
        <v>0</v>
      </c>
      <c r="CU539" s="44">
        <v>0</v>
      </c>
      <c r="CV539" s="44">
        <v>0</v>
      </c>
      <c r="CW539" s="44">
        <v>0</v>
      </c>
      <c r="CX539" s="44">
        <v>0</v>
      </c>
      <c r="CY539" s="44">
        <v>0</v>
      </c>
      <c r="CZ539" s="44">
        <v>0</v>
      </c>
      <c r="DA539" s="44">
        <v>0</v>
      </c>
      <c r="DB539" s="44">
        <v>0</v>
      </c>
      <c r="DC539" s="44">
        <v>0</v>
      </c>
      <c r="DD539" s="44">
        <v>0</v>
      </c>
      <c r="DE539" s="44">
        <v>0</v>
      </c>
      <c r="DF539" s="44">
        <v>0</v>
      </c>
      <c r="DG539" s="44">
        <v>0</v>
      </c>
      <c r="DH539" s="44">
        <v>0</v>
      </c>
      <c r="DI539" s="44">
        <v>0</v>
      </c>
      <c r="DJ539" s="44">
        <v>0</v>
      </c>
      <c r="DK539" s="44">
        <v>0</v>
      </c>
      <c r="DL539" s="44">
        <v>0</v>
      </c>
      <c r="DM539" s="44">
        <v>0</v>
      </c>
      <c r="DN539" s="44">
        <v>0</v>
      </c>
      <c r="DO539" s="44">
        <v>0</v>
      </c>
      <c r="DP539" s="44">
        <v>0</v>
      </c>
      <c r="DQ539" s="44">
        <v>0</v>
      </c>
      <c r="DR539" s="44">
        <v>0</v>
      </c>
      <c r="DS539" s="44">
        <v>0</v>
      </c>
      <c r="DT539" s="44">
        <v>0</v>
      </c>
      <c r="DU539" s="44">
        <v>0</v>
      </c>
      <c r="DV539" s="44">
        <v>0</v>
      </c>
      <c r="DW539" s="44">
        <v>103.95308942826782</v>
      </c>
      <c r="DX539" s="44">
        <v>0</v>
      </c>
      <c r="DY539" s="44">
        <v>0</v>
      </c>
      <c r="DZ539" s="44">
        <v>0</v>
      </c>
      <c r="EA539" s="44">
        <v>0</v>
      </c>
      <c r="EB539" s="44">
        <v>0</v>
      </c>
    </row>
    <row r="540" spans="2:132" x14ac:dyDescent="0.25">
      <c r="B540" s="41" t="s">
        <v>629</v>
      </c>
      <c r="C540" s="47" t="s">
        <v>101</v>
      </c>
      <c r="D540" s="46">
        <v>9</v>
      </c>
      <c r="E540" s="86" t="s">
        <v>52</v>
      </c>
      <c r="F540" s="43">
        <v>8529</v>
      </c>
      <c r="G540" s="43">
        <v>1314.4056744186046</v>
      </c>
      <c r="H540" s="44">
        <v>1314.4056744186046</v>
      </c>
      <c r="I540" s="44">
        <v>873.40731314763332</v>
      </c>
      <c r="J540" s="44">
        <v>873.40731314763332</v>
      </c>
      <c r="K540" s="44">
        <v>1353.8378446511626</v>
      </c>
      <c r="L540" s="44">
        <v>1353.8378446511626</v>
      </c>
      <c r="M540" s="44">
        <v>579.97199999999998</v>
      </c>
      <c r="N540" s="44">
        <v>5228.277</v>
      </c>
      <c r="O540" s="44">
        <v>784.66800000000001</v>
      </c>
      <c r="P540" s="44">
        <v>243.69081203720927</v>
      </c>
      <c r="Q540" s="44">
        <v>243.69081203720927</v>
      </c>
      <c r="R540" s="44">
        <v>161.92971585757121</v>
      </c>
      <c r="S540" s="44">
        <v>161.92971585757121</v>
      </c>
      <c r="T540" s="44">
        <v>758.14919300465112</v>
      </c>
      <c r="U540" s="44">
        <v>758.14919300465112</v>
      </c>
      <c r="V540" s="44">
        <v>503.78133822355494</v>
      </c>
      <c r="W540" s="44">
        <v>503.78133822355494</v>
      </c>
      <c r="X540" s="44">
        <v>297.84432582325576</v>
      </c>
      <c r="Y540" s="44">
        <v>297.84432582325576</v>
      </c>
      <c r="Z540" s="44">
        <v>197.91409715925369</v>
      </c>
      <c r="AA540" s="44">
        <v>197.91409715925369</v>
      </c>
      <c r="AB540" s="44">
        <v>3.5816279731518019</v>
      </c>
      <c r="AC540" s="44">
        <v>10.378068029347947</v>
      </c>
      <c r="AD540" s="44">
        <v>3.9646897884621555</v>
      </c>
      <c r="AE540" s="44">
        <v>66.277123972027994</v>
      </c>
      <c r="AF540" s="44">
        <v>206.19549680186492</v>
      </c>
      <c r="AG540" s="44">
        <v>81.005373743589772</v>
      </c>
      <c r="AH540" s="44">
        <v>368.20624428904443</v>
      </c>
      <c r="AJ540" s="63" t="s">
        <v>63</v>
      </c>
      <c r="AK540" s="44">
        <v>0</v>
      </c>
      <c r="AL540" s="44">
        <v>0</v>
      </c>
      <c r="AM540" s="44">
        <v>784.66800000000001</v>
      </c>
      <c r="AN540" s="44">
        <v>784.66800000000001</v>
      </c>
      <c r="AO540" s="44">
        <v>0</v>
      </c>
      <c r="AP540" s="44">
        <v>0</v>
      </c>
      <c r="AQ540" s="44">
        <v>0</v>
      </c>
      <c r="AR540" s="44">
        <v>0</v>
      </c>
      <c r="AS540" s="44">
        <v>0</v>
      </c>
      <c r="AT540" s="44">
        <v>0</v>
      </c>
      <c r="AU540" s="44">
        <v>0</v>
      </c>
      <c r="AV540" s="44">
        <v>0</v>
      </c>
      <c r="AW540" s="44">
        <v>0</v>
      </c>
      <c r="AX540" s="44">
        <v>0</v>
      </c>
      <c r="AY540" s="44">
        <v>297.84432582325576</v>
      </c>
      <c r="AZ540" s="44">
        <v>0</v>
      </c>
      <c r="BA540" s="44">
        <v>0</v>
      </c>
      <c r="BB540" s="44">
        <v>0</v>
      </c>
      <c r="BC540" s="44">
        <v>297.84432582325576</v>
      </c>
      <c r="BD540" s="44">
        <v>297.84432582325576</v>
      </c>
      <c r="BE540" s="44">
        <v>0</v>
      </c>
      <c r="BF540" s="44">
        <v>0</v>
      </c>
      <c r="BG540" s="44">
        <v>0</v>
      </c>
      <c r="BH540" s="44">
        <v>297.84432582325576</v>
      </c>
      <c r="BI540" s="44">
        <v>197.91409715925369</v>
      </c>
      <c r="BJ540" s="44">
        <v>0</v>
      </c>
      <c r="BK540" s="44">
        <v>0</v>
      </c>
      <c r="BL540" s="44">
        <v>0</v>
      </c>
      <c r="BM540" s="44">
        <v>197.91409715925369</v>
      </c>
      <c r="BN540" s="44">
        <v>3.9646897884621555</v>
      </c>
      <c r="BO540" s="44">
        <v>81.005373743589772</v>
      </c>
      <c r="BP540" s="44">
        <v>0</v>
      </c>
      <c r="BQ540" s="44">
        <v>0</v>
      </c>
      <c r="BR540" s="44">
        <v>0</v>
      </c>
      <c r="BS540" s="44">
        <v>81.005373743589772</v>
      </c>
      <c r="BT540" s="64">
        <v>2020</v>
      </c>
      <c r="BU540" s="44">
        <v>0</v>
      </c>
      <c r="BV540" s="44">
        <v>0</v>
      </c>
      <c r="BW540" s="44">
        <v>0</v>
      </c>
      <c r="BX540" s="44">
        <v>0</v>
      </c>
      <c r="BY540" s="44">
        <v>784.66800000000001</v>
      </c>
      <c r="BZ540" s="44">
        <v>0</v>
      </c>
      <c r="CA540" s="44">
        <v>0</v>
      </c>
      <c r="CB540" s="44">
        <v>0</v>
      </c>
      <c r="CC540" s="44">
        <v>0</v>
      </c>
      <c r="CD540" s="44">
        <v>0</v>
      </c>
      <c r="CE540" s="44">
        <v>0</v>
      </c>
      <c r="CF540" s="44">
        <v>0</v>
      </c>
      <c r="CG540" s="44">
        <v>0</v>
      </c>
      <c r="CH540" s="44">
        <v>0</v>
      </c>
      <c r="CI540" s="44">
        <v>297.84432582325576</v>
      </c>
      <c r="CJ540" s="44">
        <v>0</v>
      </c>
      <c r="CK540" s="44">
        <v>0</v>
      </c>
      <c r="CL540" s="44">
        <v>0</v>
      </c>
      <c r="CM540" s="44">
        <v>0</v>
      </c>
      <c r="CN540" s="44">
        <v>0</v>
      </c>
      <c r="CO540" s="44">
        <v>0</v>
      </c>
      <c r="CP540" s="44">
        <v>0</v>
      </c>
      <c r="CQ540" s="44">
        <v>0</v>
      </c>
      <c r="CR540" s="44">
        <v>0</v>
      </c>
      <c r="CS540" s="44">
        <v>0</v>
      </c>
      <c r="CT540" s="44">
        <v>0</v>
      </c>
      <c r="CU540" s="44">
        <v>0</v>
      </c>
      <c r="CV540" s="44">
        <v>0</v>
      </c>
      <c r="CW540" s="44">
        <v>0</v>
      </c>
      <c r="CX540" s="44">
        <v>0</v>
      </c>
      <c r="CY540" s="44">
        <v>0</v>
      </c>
      <c r="CZ540" s="44">
        <v>0</v>
      </c>
      <c r="DA540" s="44">
        <v>0</v>
      </c>
      <c r="DB540" s="44">
        <v>0</v>
      </c>
      <c r="DC540" s="44">
        <v>0</v>
      </c>
      <c r="DD540" s="44">
        <v>0</v>
      </c>
      <c r="DE540" s="44">
        <v>0</v>
      </c>
      <c r="DF540" s="44">
        <v>0</v>
      </c>
      <c r="DG540" s="44">
        <v>0</v>
      </c>
      <c r="DH540" s="44">
        <v>0</v>
      </c>
      <c r="DI540" s="44">
        <v>0</v>
      </c>
      <c r="DJ540" s="44">
        <v>0</v>
      </c>
      <c r="DK540" s="44">
        <v>0</v>
      </c>
      <c r="DL540" s="44">
        <v>0</v>
      </c>
      <c r="DM540" s="44">
        <v>0</v>
      </c>
      <c r="DN540" s="44">
        <v>0</v>
      </c>
      <c r="DO540" s="44">
        <v>0</v>
      </c>
      <c r="DP540" s="44">
        <v>0</v>
      </c>
      <c r="DQ540" s="44">
        <v>0</v>
      </c>
      <c r="DR540" s="44">
        <v>0</v>
      </c>
      <c r="DS540" s="44">
        <v>0</v>
      </c>
      <c r="DT540" s="44">
        <v>0</v>
      </c>
      <c r="DU540" s="44">
        <v>0</v>
      </c>
      <c r="DV540" s="44">
        <v>0</v>
      </c>
      <c r="DW540" s="44">
        <v>81.005373743589772</v>
      </c>
      <c r="DX540" s="44">
        <v>0</v>
      </c>
      <c r="DY540" s="44">
        <v>0</v>
      </c>
      <c r="DZ540" s="44">
        <v>0</v>
      </c>
      <c r="EA540" s="44">
        <v>0</v>
      </c>
      <c r="EB540" s="44">
        <v>0</v>
      </c>
    </row>
    <row r="541" spans="2:132" x14ac:dyDescent="0.25">
      <c r="B541" s="41" t="s">
        <v>630</v>
      </c>
      <c r="C541" s="47" t="s">
        <v>101</v>
      </c>
      <c r="D541" s="46">
        <v>9</v>
      </c>
      <c r="E541" s="86" t="s">
        <v>52</v>
      </c>
      <c r="F541" s="43">
        <v>14223.48</v>
      </c>
      <c r="G541" s="43">
        <v>2185.265511627907</v>
      </c>
      <c r="H541" s="44">
        <v>2185.265511627907</v>
      </c>
      <c r="I541" s="44">
        <v>1452.0835661101003</v>
      </c>
      <c r="J541" s="44">
        <v>1452.0835661101003</v>
      </c>
      <c r="K541" s="44">
        <v>2250.8234769767441</v>
      </c>
      <c r="L541" s="44">
        <v>2250.8234769767441</v>
      </c>
      <c r="M541" s="44">
        <v>967.19664</v>
      </c>
      <c r="N541" s="44">
        <v>8718.9932399999998</v>
      </c>
      <c r="O541" s="44">
        <v>1308.56016</v>
      </c>
      <c r="P541" s="44">
        <v>405.14822585581391</v>
      </c>
      <c r="Q541" s="44">
        <v>405.14822585581391</v>
      </c>
      <c r="R541" s="44">
        <v>269.21629315681253</v>
      </c>
      <c r="S541" s="44">
        <v>269.21629315681253</v>
      </c>
      <c r="T541" s="44">
        <v>1260.4611471069768</v>
      </c>
      <c r="U541" s="44">
        <v>1260.4611471069768</v>
      </c>
      <c r="V541" s="44">
        <v>837.5618009323058</v>
      </c>
      <c r="W541" s="44">
        <v>837.5618009323058</v>
      </c>
      <c r="X541" s="44">
        <v>495.18116493488372</v>
      </c>
      <c r="Y541" s="44">
        <v>495.18116493488372</v>
      </c>
      <c r="Z541" s="44">
        <v>329.04213608054869</v>
      </c>
      <c r="AA541" s="44">
        <v>329.04213608054869</v>
      </c>
      <c r="AB541" s="44">
        <v>3.5926378327950208</v>
      </c>
      <c r="AC541" s="44">
        <v>10.409970022862462</v>
      </c>
      <c r="AD541" s="44">
        <v>3.9768771732009052</v>
      </c>
      <c r="AE541" s="44">
        <v>110.18905049236294</v>
      </c>
      <c r="AF541" s="44">
        <v>342.81037930957365</v>
      </c>
      <c r="AG541" s="44">
        <v>134.67550615733251</v>
      </c>
      <c r="AH541" s="44">
        <v>612.1613916242386</v>
      </c>
      <c r="AJ541" s="63" t="s">
        <v>63</v>
      </c>
      <c r="AK541" s="44">
        <v>0</v>
      </c>
      <c r="AL541" s="44">
        <v>0</v>
      </c>
      <c r="AM541" s="44">
        <v>1308.56016</v>
      </c>
      <c r="AN541" s="44">
        <v>1308.56016</v>
      </c>
      <c r="AO541" s="44">
        <v>0</v>
      </c>
      <c r="AP541" s="44">
        <v>0</v>
      </c>
      <c r="AQ541" s="44">
        <v>0</v>
      </c>
      <c r="AR541" s="44">
        <v>0</v>
      </c>
      <c r="AS541" s="44">
        <v>0</v>
      </c>
      <c r="AT541" s="44">
        <v>0</v>
      </c>
      <c r="AU541" s="44">
        <v>0</v>
      </c>
      <c r="AV541" s="44">
        <v>0</v>
      </c>
      <c r="AW541" s="44">
        <v>0</v>
      </c>
      <c r="AX541" s="44">
        <v>0</v>
      </c>
      <c r="AY541" s="44">
        <v>495.18116493488372</v>
      </c>
      <c r="AZ541" s="44">
        <v>0</v>
      </c>
      <c r="BA541" s="44">
        <v>0</v>
      </c>
      <c r="BB541" s="44">
        <v>0</v>
      </c>
      <c r="BC541" s="44">
        <v>495.18116493488372</v>
      </c>
      <c r="BD541" s="44">
        <v>495.18116493488372</v>
      </c>
      <c r="BE541" s="44">
        <v>0</v>
      </c>
      <c r="BF541" s="44">
        <v>0</v>
      </c>
      <c r="BG541" s="44">
        <v>0</v>
      </c>
      <c r="BH541" s="44">
        <v>495.18116493488372</v>
      </c>
      <c r="BI541" s="44">
        <v>329.04213608054869</v>
      </c>
      <c r="BJ541" s="44">
        <v>0</v>
      </c>
      <c r="BK541" s="44">
        <v>0</v>
      </c>
      <c r="BL541" s="44">
        <v>0</v>
      </c>
      <c r="BM541" s="44">
        <v>329.04213608054869</v>
      </c>
      <c r="BN541" s="44">
        <v>3.9768771732009052</v>
      </c>
      <c r="BO541" s="44">
        <v>134.67550615733251</v>
      </c>
      <c r="BP541" s="44">
        <v>0</v>
      </c>
      <c r="BQ541" s="44">
        <v>0</v>
      </c>
      <c r="BR541" s="44">
        <v>0</v>
      </c>
      <c r="BS541" s="44">
        <v>134.67550615733251</v>
      </c>
      <c r="BT541" s="64">
        <v>2020</v>
      </c>
      <c r="BU541" s="44">
        <v>0</v>
      </c>
      <c r="BV541" s="44">
        <v>0</v>
      </c>
      <c r="BW541" s="44">
        <v>0</v>
      </c>
      <c r="BX541" s="44">
        <v>0</v>
      </c>
      <c r="BY541" s="44">
        <v>1308.56016</v>
      </c>
      <c r="BZ541" s="44">
        <v>0</v>
      </c>
      <c r="CA541" s="44">
        <v>0</v>
      </c>
      <c r="CB541" s="44">
        <v>0</v>
      </c>
      <c r="CC541" s="44">
        <v>0</v>
      </c>
      <c r="CD541" s="44">
        <v>0</v>
      </c>
      <c r="CE541" s="44">
        <v>0</v>
      </c>
      <c r="CF541" s="44">
        <v>0</v>
      </c>
      <c r="CG541" s="44">
        <v>0</v>
      </c>
      <c r="CH541" s="44">
        <v>0</v>
      </c>
      <c r="CI541" s="44">
        <v>495.18116493488372</v>
      </c>
      <c r="CJ541" s="44">
        <v>0</v>
      </c>
      <c r="CK541" s="44">
        <v>0</v>
      </c>
      <c r="CL541" s="44">
        <v>0</v>
      </c>
      <c r="CM541" s="44">
        <v>0</v>
      </c>
      <c r="CN541" s="44">
        <v>0</v>
      </c>
      <c r="CO541" s="44">
        <v>0</v>
      </c>
      <c r="CP541" s="44">
        <v>0</v>
      </c>
      <c r="CQ541" s="44">
        <v>0</v>
      </c>
      <c r="CR541" s="44">
        <v>0</v>
      </c>
      <c r="CS541" s="44">
        <v>0</v>
      </c>
      <c r="CT541" s="44">
        <v>0</v>
      </c>
      <c r="CU541" s="44">
        <v>0</v>
      </c>
      <c r="CV541" s="44">
        <v>0</v>
      </c>
      <c r="CW541" s="44">
        <v>0</v>
      </c>
      <c r="CX541" s="44">
        <v>0</v>
      </c>
      <c r="CY541" s="44">
        <v>0</v>
      </c>
      <c r="CZ541" s="44">
        <v>0</v>
      </c>
      <c r="DA541" s="44">
        <v>0</v>
      </c>
      <c r="DB541" s="44">
        <v>0</v>
      </c>
      <c r="DC541" s="44">
        <v>0</v>
      </c>
      <c r="DD541" s="44">
        <v>0</v>
      </c>
      <c r="DE541" s="44">
        <v>0</v>
      </c>
      <c r="DF541" s="44">
        <v>0</v>
      </c>
      <c r="DG541" s="44">
        <v>0</v>
      </c>
      <c r="DH541" s="44">
        <v>0</v>
      </c>
      <c r="DI541" s="44">
        <v>0</v>
      </c>
      <c r="DJ541" s="44">
        <v>0</v>
      </c>
      <c r="DK541" s="44">
        <v>0</v>
      </c>
      <c r="DL541" s="44">
        <v>0</v>
      </c>
      <c r="DM541" s="44">
        <v>0</v>
      </c>
      <c r="DN541" s="44">
        <v>0</v>
      </c>
      <c r="DO541" s="44">
        <v>0</v>
      </c>
      <c r="DP541" s="44">
        <v>0</v>
      </c>
      <c r="DQ541" s="44">
        <v>0</v>
      </c>
      <c r="DR541" s="44">
        <v>0</v>
      </c>
      <c r="DS541" s="44">
        <v>0</v>
      </c>
      <c r="DT541" s="44">
        <v>0</v>
      </c>
      <c r="DU541" s="44">
        <v>0</v>
      </c>
      <c r="DV541" s="44">
        <v>0</v>
      </c>
      <c r="DW541" s="44">
        <v>134.67550615733251</v>
      </c>
      <c r="DX541" s="44">
        <v>0</v>
      </c>
      <c r="DY541" s="44">
        <v>0</v>
      </c>
      <c r="DZ541" s="44">
        <v>0</v>
      </c>
      <c r="EA541" s="44">
        <v>0</v>
      </c>
      <c r="EB541" s="44">
        <v>0</v>
      </c>
    </row>
    <row r="542" spans="2:132" x14ac:dyDescent="0.25">
      <c r="B542" s="41" t="s">
        <v>631</v>
      </c>
      <c r="C542" s="47" t="s">
        <v>101</v>
      </c>
      <c r="D542" s="46">
        <v>9</v>
      </c>
      <c r="E542" s="86" t="s">
        <v>52</v>
      </c>
      <c r="F542" s="43">
        <v>14584.33</v>
      </c>
      <c r="G542" s="43">
        <v>2077.2452790697675</v>
      </c>
      <c r="H542" s="44">
        <v>2077.2452790697675</v>
      </c>
      <c r="I542" s="44">
        <v>1380.3053754644166</v>
      </c>
      <c r="J542" s="44">
        <v>1380.3053754644166</v>
      </c>
      <c r="K542" s="44">
        <v>2305.7422597674422</v>
      </c>
      <c r="L542" s="44">
        <v>2305.7422597674422</v>
      </c>
      <c r="M542" s="44">
        <v>991.73443999999995</v>
      </c>
      <c r="N542" s="44">
        <v>8940.1942899999995</v>
      </c>
      <c r="O542" s="44">
        <v>1341.75836</v>
      </c>
      <c r="P542" s="44">
        <v>415.03360675813957</v>
      </c>
      <c r="Q542" s="44">
        <v>415.03360675813957</v>
      </c>
      <c r="R542" s="44">
        <v>275.78501401779044</v>
      </c>
      <c r="S542" s="44">
        <v>275.78501401779044</v>
      </c>
      <c r="T542" s="44">
        <v>1291.2156654697678</v>
      </c>
      <c r="U542" s="44">
        <v>1291.2156654697678</v>
      </c>
      <c r="V542" s="44">
        <v>857.99782138868147</v>
      </c>
      <c r="W542" s="44">
        <v>857.99782138868147</v>
      </c>
      <c r="X542" s="44">
        <v>507.2632971488373</v>
      </c>
      <c r="Y542" s="44">
        <v>507.2632971488373</v>
      </c>
      <c r="Z542" s="44">
        <v>337.07057268841055</v>
      </c>
      <c r="AA542" s="44">
        <v>337.07057268841055</v>
      </c>
      <c r="AB542" s="44">
        <v>3.5960418064486448</v>
      </c>
      <c r="AC542" s="44">
        <v>10.419833322572043</v>
      </c>
      <c r="AD542" s="44">
        <v>3.9806452082078581</v>
      </c>
      <c r="AE542" s="44">
        <v>112.87759919100701</v>
      </c>
      <c r="AF542" s="44">
        <v>351.17475303868855</v>
      </c>
      <c r="AG542" s="44">
        <v>137.96151012234191</v>
      </c>
      <c r="AH542" s="44">
        <v>627.09777328337236</v>
      </c>
      <c r="AJ542" s="63" t="s">
        <v>63</v>
      </c>
      <c r="AK542" s="44">
        <v>0</v>
      </c>
      <c r="AL542" s="44">
        <v>0</v>
      </c>
      <c r="AM542" s="44">
        <v>1341.75836</v>
      </c>
      <c r="AN542" s="44">
        <v>1341.75836</v>
      </c>
      <c r="AO542" s="44">
        <v>0</v>
      </c>
      <c r="AP542" s="44">
        <v>0</v>
      </c>
      <c r="AQ542" s="44">
        <v>0</v>
      </c>
      <c r="AR542" s="44">
        <v>0</v>
      </c>
      <c r="AS542" s="44">
        <v>0</v>
      </c>
      <c r="AT542" s="44">
        <v>0</v>
      </c>
      <c r="AU542" s="44">
        <v>0</v>
      </c>
      <c r="AV542" s="44">
        <v>0</v>
      </c>
      <c r="AW542" s="44">
        <v>0</v>
      </c>
      <c r="AX542" s="44">
        <v>0</v>
      </c>
      <c r="AY542" s="44">
        <v>507.2632971488373</v>
      </c>
      <c r="AZ542" s="44">
        <v>0</v>
      </c>
      <c r="BA542" s="44">
        <v>0</v>
      </c>
      <c r="BB542" s="44">
        <v>0</v>
      </c>
      <c r="BC542" s="44">
        <v>507.2632971488373</v>
      </c>
      <c r="BD542" s="44">
        <v>507.2632971488373</v>
      </c>
      <c r="BE542" s="44">
        <v>0</v>
      </c>
      <c r="BF542" s="44">
        <v>0</v>
      </c>
      <c r="BG542" s="44">
        <v>0</v>
      </c>
      <c r="BH542" s="44">
        <v>507.2632971488373</v>
      </c>
      <c r="BI542" s="44">
        <v>337.07057268841055</v>
      </c>
      <c r="BJ542" s="44">
        <v>0</v>
      </c>
      <c r="BK542" s="44">
        <v>0</v>
      </c>
      <c r="BL542" s="44">
        <v>0</v>
      </c>
      <c r="BM542" s="44">
        <v>337.07057268841055</v>
      </c>
      <c r="BN542" s="44">
        <v>3.9806452082078581</v>
      </c>
      <c r="BO542" s="44">
        <v>137.96151012234191</v>
      </c>
      <c r="BP542" s="44">
        <v>0</v>
      </c>
      <c r="BQ542" s="44">
        <v>0</v>
      </c>
      <c r="BR542" s="44">
        <v>0</v>
      </c>
      <c r="BS542" s="44">
        <v>137.96151012234191</v>
      </c>
      <c r="BT542" s="64">
        <v>2020</v>
      </c>
      <c r="BU542" s="44">
        <v>0</v>
      </c>
      <c r="BV542" s="44">
        <v>0</v>
      </c>
      <c r="BW542" s="44">
        <v>0</v>
      </c>
      <c r="BX542" s="44">
        <v>0</v>
      </c>
      <c r="BY542" s="44">
        <v>1341.75836</v>
      </c>
      <c r="BZ542" s="44">
        <v>0</v>
      </c>
      <c r="CA542" s="44">
        <v>0</v>
      </c>
      <c r="CB542" s="44">
        <v>0</v>
      </c>
      <c r="CC542" s="44">
        <v>0</v>
      </c>
      <c r="CD542" s="44">
        <v>0</v>
      </c>
      <c r="CE542" s="44">
        <v>0</v>
      </c>
      <c r="CF542" s="44">
        <v>0</v>
      </c>
      <c r="CG542" s="44">
        <v>0</v>
      </c>
      <c r="CH542" s="44">
        <v>0</v>
      </c>
      <c r="CI542" s="44">
        <v>507.2632971488373</v>
      </c>
      <c r="CJ542" s="44">
        <v>0</v>
      </c>
      <c r="CK542" s="44">
        <v>0</v>
      </c>
      <c r="CL542" s="44">
        <v>0</v>
      </c>
      <c r="CM542" s="44">
        <v>0</v>
      </c>
      <c r="CN542" s="44">
        <v>0</v>
      </c>
      <c r="CO542" s="44">
        <v>0</v>
      </c>
      <c r="CP542" s="44">
        <v>0</v>
      </c>
      <c r="CQ542" s="44">
        <v>0</v>
      </c>
      <c r="CR542" s="44">
        <v>0</v>
      </c>
      <c r="CS542" s="44">
        <v>0</v>
      </c>
      <c r="CT542" s="44">
        <v>0</v>
      </c>
      <c r="CU542" s="44">
        <v>0</v>
      </c>
      <c r="CV542" s="44">
        <v>0</v>
      </c>
      <c r="CW542" s="44">
        <v>0</v>
      </c>
      <c r="CX542" s="44">
        <v>0</v>
      </c>
      <c r="CY542" s="44">
        <v>0</v>
      </c>
      <c r="CZ542" s="44">
        <v>0</v>
      </c>
      <c r="DA542" s="44">
        <v>0</v>
      </c>
      <c r="DB542" s="44">
        <v>0</v>
      </c>
      <c r="DC542" s="44">
        <v>0</v>
      </c>
      <c r="DD542" s="44">
        <v>0</v>
      </c>
      <c r="DE542" s="44">
        <v>0</v>
      </c>
      <c r="DF542" s="44">
        <v>0</v>
      </c>
      <c r="DG542" s="44">
        <v>0</v>
      </c>
      <c r="DH542" s="44">
        <v>0</v>
      </c>
      <c r="DI542" s="44">
        <v>0</v>
      </c>
      <c r="DJ542" s="44">
        <v>0</v>
      </c>
      <c r="DK542" s="44">
        <v>0</v>
      </c>
      <c r="DL542" s="44">
        <v>0</v>
      </c>
      <c r="DM542" s="44">
        <v>0</v>
      </c>
      <c r="DN542" s="44">
        <v>0</v>
      </c>
      <c r="DO542" s="44">
        <v>0</v>
      </c>
      <c r="DP542" s="44">
        <v>0</v>
      </c>
      <c r="DQ542" s="44">
        <v>0</v>
      </c>
      <c r="DR542" s="44">
        <v>0</v>
      </c>
      <c r="DS542" s="44">
        <v>0</v>
      </c>
      <c r="DT542" s="44">
        <v>0</v>
      </c>
      <c r="DU542" s="44">
        <v>0</v>
      </c>
      <c r="DV542" s="44">
        <v>0</v>
      </c>
      <c r="DW542" s="44">
        <v>137.96151012234191</v>
      </c>
      <c r="DX542" s="44">
        <v>0</v>
      </c>
      <c r="DY542" s="44">
        <v>0</v>
      </c>
      <c r="DZ542" s="44">
        <v>0</v>
      </c>
      <c r="EA542" s="44">
        <v>0</v>
      </c>
      <c r="EB542" s="44">
        <v>0</v>
      </c>
    </row>
    <row r="543" spans="2:132" x14ac:dyDescent="0.25">
      <c r="B543" s="41" t="s">
        <v>632</v>
      </c>
      <c r="C543" s="47" t="s">
        <v>101</v>
      </c>
      <c r="D543" s="46">
        <v>9</v>
      </c>
      <c r="E543" s="86" t="s">
        <v>52</v>
      </c>
      <c r="F543" s="43">
        <v>7191.62</v>
      </c>
      <c r="G543" s="43">
        <v>785.69122093023248</v>
      </c>
      <c r="H543" s="44">
        <v>785.69122093023248</v>
      </c>
      <c r="I543" s="44">
        <v>522.08269607470652</v>
      </c>
      <c r="J543" s="44">
        <v>522.08269607470652</v>
      </c>
      <c r="K543" s="44">
        <v>872.11725523255814</v>
      </c>
      <c r="L543" s="44">
        <v>872.11725523255814</v>
      </c>
      <c r="M543" s="44">
        <v>539.37149999999997</v>
      </c>
      <c r="N543" s="44">
        <v>4631.4032800000004</v>
      </c>
      <c r="O543" s="44">
        <v>726.35361999999998</v>
      </c>
      <c r="P543" s="44">
        <v>156.98110594186045</v>
      </c>
      <c r="Q543" s="44">
        <v>156.98110594186045</v>
      </c>
      <c r="R543" s="44">
        <v>104.31212267572636</v>
      </c>
      <c r="S543" s="44">
        <v>104.31212267572636</v>
      </c>
      <c r="T543" s="44">
        <v>488.38566293023263</v>
      </c>
      <c r="U543" s="44">
        <v>488.38566293023263</v>
      </c>
      <c r="V543" s="44">
        <v>324.52660388003761</v>
      </c>
      <c r="W543" s="44">
        <v>324.52660388003761</v>
      </c>
      <c r="X543" s="44">
        <v>191.86579615116278</v>
      </c>
      <c r="Y543" s="44">
        <v>191.86579615116278</v>
      </c>
      <c r="Z543" s="44">
        <v>127.49259438144334</v>
      </c>
      <c r="AA543" s="44">
        <v>127.49259438144334</v>
      </c>
      <c r="AB543" s="44">
        <v>5.1707460855411469</v>
      </c>
      <c r="AC543" s="44">
        <v>14.271259196093565</v>
      </c>
      <c r="AD543" s="44">
        <v>5.6972220506144264</v>
      </c>
      <c r="AE543" s="44">
        <v>42.694495261422148</v>
      </c>
      <c r="AF543" s="44">
        <v>132.82731859109117</v>
      </c>
      <c r="AG543" s="44">
        <v>52.182160875071517</v>
      </c>
      <c r="AH543" s="44">
        <v>237.19164034123418</v>
      </c>
      <c r="AJ543" s="63" t="s">
        <v>63</v>
      </c>
      <c r="AK543" s="44">
        <v>0</v>
      </c>
      <c r="AL543" s="44">
        <v>0</v>
      </c>
      <c r="AM543" s="44">
        <v>726.35361999999998</v>
      </c>
      <c r="AN543" s="44">
        <v>726.35361999999998</v>
      </c>
      <c r="AO543" s="44">
        <v>0</v>
      </c>
      <c r="AP543" s="44">
        <v>0</v>
      </c>
      <c r="AQ543" s="44">
        <v>0</v>
      </c>
      <c r="AR543" s="44">
        <v>0</v>
      </c>
      <c r="AS543" s="44">
        <v>0</v>
      </c>
      <c r="AT543" s="44">
        <v>0</v>
      </c>
      <c r="AU543" s="44">
        <v>0</v>
      </c>
      <c r="AV543" s="44">
        <v>0</v>
      </c>
      <c r="AW543" s="44">
        <v>0</v>
      </c>
      <c r="AX543" s="44">
        <v>0</v>
      </c>
      <c r="AY543" s="44">
        <v>191.86579615116278</v>
      </c>
      <c r="AZ543" s="44">
        <v>0</v>
      </c>
      <c r="BA543" s="44">
        <v>0</v>
      </c>
      <c r="BB543" s="44">
        <v>0</v>
      </c>
      <c r="BC543" s="44">
        <v>191.86579615116278</v>
      </c>
      <c r="BD543" s="44">
        <v>191.86579615116278</v>
      </c>
      <c r="BE543" s="44">
        <v>0</v>
      </c>
      <c r="BF543" s="44">
        <v>0</v>
      </c>
      <c r="BG543" s="44">
        <v>0</v>
      </c>
      <c r="BH543" s="44">
        <v>191.86579615116278</v>
      </c>
      <c r="BI543" s="44">
        <v>127.49259438144334</v>
      </c>
      <c r="BJ543" s="44">
        <v>0</v>
      </c>
      <c r="BK543" s="44">
        <v>0</v>
      </c>
      <c r="BL543" s="44">
        <v>0</v>
      </c>
      <c r="BM543" s="44">
        <v>127.49259438144334</v>
      </c>
      <c r="BN543" s="44">
        <v>5.6972220506144264</v>
      </c>
      <c r="BO543" s="44">
        <v>52.182160875071517</v>
      </c>
      <c r="BP543" s="44">
        <v>0</v>
      </c>
      <c r="BQ543" s="44">
        <v>0</v>
      </c>
      <c r="BR543" s="44">
        <v>0</v>
      </c>
      <c r="BS543" s="44">
        <v>52.182160875071517</v>
      </c>
      <c r="BT543" s="64">
        <v>2020</v>
      </c>
      <c r="BU543" s="44">
        <v>0</v>
      </c>
      <c r="BV543" s="44">
        <v>0</v>
      </c>
      <c r="BW543" s="44">
        <v>0</v>
      </c>
      <c r="BX543" s="44">
        <v>0</v>
      </c>
      <c r="BY543" s="44">
        <v>726.35361999999998</v>
      </c>
      <c r="BZ543" s="44">
        <v>0</v>
      </c>
      <c r="CA543" s="44">
        <v>0</v>
      </c>
      <c r="CB543" s="44">
        <v>0</v>
      </c>
      <c r="CC543" s="44">
        <v>0</v>
      </c>
      <c r="CD543" s="44">
        <v>0</v>
      </c>
      <c r="CE543" s="44">
        <v>0</v>
      </c>
      <c r="CF543" s="44">
        <v>0</v>
      </c>
      <c r="CG543" s="44">
        <v>0</v>
      </c>
      <c r="CH543" s="44">
        <v>0</v>
      </c>
      <c r="CI543" s="44">
        <v>191.86579615116278</v>
      </c>
      <c r="CJ543" s="44">
        <v>0</v>
      </c>
      <c r="CK543" s="44">
        <v>0</v>
      </c>
      <c r="CL543" s="44">
        <v>0</v>
      </c>
      <c r="CM543" s="44">
        <v>0</v>
      </c>
      <c r="CN543" s="44">
        <v>0</v>
      </c>
      <c r="CO543" s="44">
        <v>0</v>
      </c>
      <c r="CP543" s="44">
        <v>0</v>
      </c>
      <c r="CQ543" s="44">
        <v>0</v>
      </c>
      <c r="CR543" s="44">
        <v>0</v>
      </c>
      <c r="CS543" s="44">
        <v>0</v>
      </c>
      <c r="CT543" s="44">
        <v>0</v>
      </c>
      <c r="CU543" s="44">
        <v>0</v>
      </c>
      <c r="CV543" s="44">
        <v>0</v>
      </c>
      <c r="CW543" s="44">
        <v>0</v>
      </c>
      <c r="CX543" s="44">
        <v>0</v>
      </c>
      <c r="CY543" s="44">
        <v>0</v>
      </c>
      <c r="CZ543" s="44">
        <v>0</v>
      </c>
      <c r="DA543" s="44">
        <v>0</v>
      </c>
      <c r="DB543" s="44">
        <v>0</v>
      </c>
      <c r="DC543" s="44">
        <v>0</v>
      </c>
      <c r="DD543" s="44">
        <v>0</v>
      </c>
      <c r="DE543" s="44">
        <v>0</v>
      </c>
      <c r="DF543" s="44">
        <v>0</v>
      </c>
      <c r="DG543" s="44">
        <v>0</v>
      </c>
      <c r="DH543" s="44">
        <v>0</v>
      </c>
      <c r="DI543" s="44">
        <v>0</v>
      </c>
      <c r="DJ543" s="44">
        <v>0</v>
      </c>
      <c r="DK543" s="44">
        <v>0</v>
      </c>
      <c r="DL543" s="44">
        <v>0</v>
      </c>
      <c r="DM543" s="44">
        <v>0</v>
      </c>
      <c r="DN543" s="44">
        <v>0</v>
      </c>
      <c r="DO543" s="44">
        <v>0</v>
      </c>
      <c r="DP543" s="44">
        <v>0</v>
      </c>
      <c r="DQ543" s="44">
        <v>0</v>
      </c>
      <c r="DR543" s="44">
        <v>0</v>
      </c>
      <c r="DS543" s="44">
        <v>0</v>
      </c>
      <c r="DT543" s="44">
        <v>0</v>
      </c>
      <c r="DU543" s="44">
        <v>0</v>
      </c>
      <c r="DV543" s="44">
        <v>0</v>
      </c>
      <c r="DW543" s="44">
        <v>52.182160875071517</v>
      </c>
      <c r="DX543" s="44">
        <v>0</v>
      </c>
      <c r="DY543" s="44">
        <v>0</v>
      </c>
      <c r="DZ543" s="44">
        <v>0</v>
      </c>
      <c r="EA543" s="44">
        <v>0</v>
      </c>
      <c r="EB543" s="44">
        <v>0</v>
      </c>
    </row>
    <row r="544" spans="2:132" x14ac:dyDescent="0.25">
      <c r="B544" s="41" t="s">
        <v>633</v>
      </c>
      <c r="C544" s="47" t="s">
        <v>101</v>
      </c>
      <c r="D544" s="46">
        <v>9</v>
      </c>
      <c r="E544" s="86" t="s">
        <v>52</v>
      </c>
      <c r="F544" s="43">
        <v>6970.19</v>
      </c>
      <c r="G544" s="43">
        <v>1003.4243488372094</v>
      </c>
      <c r="H544" s="44">
        <v>1003.4243488372094</v>
      </c>
      <c r="I544" s="44">
        <v>666.76383214221448</v>
      </c>
      <c r="J544" s="44">
        <v>666.76383214221448</v>
      </c>
      <c r="K544" s="44">
        <v>1113.8010272093027</v>
      </c>
      <c r="L544" s="44">
        <v>1113.8010272093027</v>
      </c>
      <c r="M544" s="44">
        <v>522.76424999999995</v>
      </c>
      <c r="N544" s="44">
        <v>4488.8023599999997</v>
      </c>
      <c r="O544" s="44">
        <v>703.98918999999989</v>
      </c>
      <c r="P544" s="44">
        <v>200.48418489767448</v>
      </c>
      <c r="Q544" s="44">
        <v>200.48418489767448</v>
      </c>
      <c r="R544" s="44">
        <v>133.21941366201449</v>
      </c>
      <c r="S544" s="44">
        <v>133.21941366201449</v>
      </c>
      <c r="T544" s="44">
        <v>623.72857523720961</v>
      </c>
      <c r="U544" s="44">
        <v>623.72857523720961</v>
      </c>
      <c r="V544" s="44">
        <v>414.46039805960066</v>
      </c>
      <c r="W544" s="44">
        <v>414.46039805960066</v>
      </c>
      <c r="X544" s="44">
        <v>245.03622598604659</v>
      </c>
      <c r="Y544" s="44">
        <v>245.03622598604659</v>
      </c>
      <c r="Z544" s="44">
        <v>162.8237278091288</v>
      </c>
      <c r="AA544" s="44">
        <v>162.8237278091288</v>
      </c>
      <c r="AB544" s="44">
        <v>3.9240846032116887</v>
      </c>
      <c r="AC544" s="44">
        <v>10.83047350486426</v>
      </c>
      <c r="AD544" s="44">
        <v>4.3236277628114248</v>
      </c>
      <c r="AE544" s="44">
        <v>54.526122941661328</v>
      </c>
      <c r="AF544" s="44">
        <v>169.63682692961305</v>
      </c>
      <c r="AG544" s="44">
        <v>66.643039150919407</v>
      </c>
      <c r="AH544" s="44">
        <v>302.92290523145181</v>
      </c>
      <c r="AJ544" s="63" t="s">
        <v>63</v>
      </c>
      <c r="AK544" s="44">
        <v>0</v>
      </c>
      <c r="AL544" s="44">
        <v>0</v>
      </c>
      <c r="AM544" s="44">
        <v>703.98918999999989</v>
      </c>
      <c r="AN544" s="44">
        <v>703.98918999999989</v>
      </c>
      <c r="AO544" s="44">
        <v>0</v>
      </c>
      <c r="AP544" s="44">
        <v>0</v>
      </c>
      <c r="AQ544" s="44">
        <v>0</v>
      </c>
      <c r="AR544" s="44">
        <v>0</v>
      </c>
      <c r="AS544" s="44">
        <v>0</v>
      </c>
      <c r="AT544" s="44">
        <v>0</v>
      </c>
      <c r="AU544" s="44">
        <v>0</v>
      </c>
      <c r="AV544" s="44">
        <v>0</v>
      </c>
      <c r="AW544" s="44">
        <v>0</v>
      </c>
      <c r="AX544" s="44">
        <v>0</v>
      </c>
      <c r="AY544" s="44">
        <v>245.03622598604659</v>
      </c>
      <c r="AZ544" s="44">
        <v>0</v>
      </c>
      <c r="BA544" s="44">
        <v>0</v>
      </c>
      <c r="BB544" s="44">
        <v>0</v>
      </c>
      <c r="BC544" s="44">
        <v>245.03622598604659</v>
      </c>
      <c r="BD544" s="44">
        <v>245.03622598604659</v>
      </c>
      <c r="BE544" s="44">
        <v>0</v>
      </c>
      <c r="BF544" s="44">
        <v>0</v>
      </c>
      <c r="BG544" s="44">
        <v>0</v>
      </c>
      <c r="BH544" s="44">
        <v>245.03622598604659</v>
      </c>
      <c r="BI544" s="44">
        <v>162.8237278091288</v>
      </c>
      <c r="BJ544" s="44">
        <v>0</v>
      </c>
      <c r="BK544" s="44">
        <v>0</v>
      </c>
      <c r="BL544" s="44">
        <v>0</v>
      </c>
      <c r="BM544" s="44">
        <v>162.8237278091288</v>
      </c>
      <c r="BN544" s="44">
        <v>4.3236277628114248</v>
      </c>
      <c r="BO544" s="44">
        <v>66.643039150919407</v>
      </c>
      <c r="BP544" s="44">
        <v>0</v>
      </c>
      <c r="BQ544" s="44">
        <v>0</v>
      </c>
      <c r="BR544" s="44">
        <v>0</v>
      </c>
      <c r="BS544" s="44">
        <v>66.643039150919407</v>
      </c>
      <c r="BT544" s="64">
        <v>2020</v>
      </c>
      <c r="BU544" s="44">
        <v>0</v>
      </c>
      <c r="BV544" s="44">
        <v>0</v>
      </c>
      <c r="BW544" s="44">
        <v>0</v>
      </c>
      <c r="BX544" s="44">
        <v>0</v>
      </c>
      <c r="BY544" s="44">
        <v>703.98918999999989</v>
      </c>
      <c r="BZ544" s="44">
        <v>0</v>
      </c>
      <c r="CA544" s="44">
        <v>0</v>
      </c>
      <c r="CB544" s="44">
        <v>0</v>
      </c>
      <c r="CC544" s="44">
        <v>0</v>
      </c>
      <c r="CD544" s="44">
        <v>0</v>
      </c>
      <c r="CE544" s="44">
        <v>0</v>
      </c>
      <c r="CF544" s="44">
        <v>0</v>
      </c>
      <c r="CG544" s="44">
        <v>0</v>
      </c>
      <c r="CH544" s="44">
        <v>0</v>
      </c>
      <c r="CI544" s="44">
        <v>245.03622598604659</v>
      </c>
      <c r="CJ544" s="44">
        <v>0</v>
      </c>
      <c r="CK544" s="44">
        <v>0</v>
      </c>
      <c r="CL544" s="44">
        <v>0</v>
      </c>
      <c r="CM544" s="44">
        <v>0</v>
      </c>
      <c r="CN544" s="44">
        <v>0</v>
      </c>
      <c r="CO544" s="44">
        <v>0</v>
      </c>
      <c r="CP544" s="44">
        <v>0</v>
      </c>
      <c r="CQ544" s="44">
        <v>0</v>
      </c>
      <c r="CR544" s="44">
        <v>0</v>
      </c>
      <c r="CS544" s="44">
        <v>0</v>
      </c>
      <c r="CT544" s="44">
        <v>0</v>
      </c>
      <c r="CU544" s="44">
        <v>0</v>
      </c>
      <c r="CV544" s="44">
        <v>0</v>
      </c>
      <c r="CW544" s="44">
        <v>0</v>
      </c>
      <c r="CX544" s="44">
        <v>0</v>
      </c>
      <c r="CY544" s="44">
        <v>0</v>
      </c>
      <c r="CZ544" s="44">
        <v>0</v>
      </c>
      <c r="DA544" s="44">
        <v>0</v>
      </c>
      <c r="DB544" s="44">
        <v>0</v>
      </c>
      <c r="DC544" s="44">
        <v>0</v>
      </c>
      <c r="DD544" s="44">
        <v>0</v>
      </c>
      <c r="DE544" s="44">
        <v>0</v>
      </c>
      <c r="DF544" s="44">
        <v>0</v>
      </c>
      <c r="DG544" s="44">
        <v>0</v>
      </c>
      <c r="DH544" s="44">
        <v>0</v>
      </c>
      <c r="DI544" s="44">
        <v>0</v>
      </c>
      <c r="DJ544" s="44">
        <v>0</v>
      </c>
      <c r="DK544" s="44">
        <v>0</v>
      </c>
      <c r="DL544" s="44">
        <v>0</v>
      </c>
      <c r="DM544" s="44">
        <v>0</v>
      </c>
      <c r="DN544" s="44">
        <v>0</v>
      </c>
      <c r="DO544" s="44">
        <v>0</v>
      </c>
      <c r="DP544" s="44">
        <v>0</v>
      </c>
      <c r="DQ544" s="44">
        <v>0</v>
      </c>
      <c r="DR544" s="44">
        <v>0</v>
      </c>
      <c r="DS544" s="44">
        <v>0</v>
      </c>
      <c r="DT544" s="44">
        <v>0</v>
      </c>
      <c r="DU544" s="44">
        <v>0</v>
      </c>
      <c r="DV544" s="44">
        <v>0</v>
      </c>
      <c r="DW544" s="44">
        <v>66.643039150919407</v>
      </c>
      <c r="DX544" s="44">
        <v>0</v>
      </c>
      <c r="DY544" s="44">
        <v>0</v>
      </c>
      <c r="DZ544" s="44">
        <v>0</v>
      </c>
      <c r="EA544" s="44">
        <v>0</v>
      </c>
      <c r="EB544" s="44">
        <v>0</v>
      </c>
    </row>
    <row r="545" spans="2:132" x14ac:dyDescent="0.25">
      <c r="B545" s="41" t="s">
        <v>634</v>
      </c>
      <c r="C545" s="47" t="s">
        <v>101</v>
      </c>
      <c r="D545" s="46">
        <v>9</v>
      </c>
      <c r="E545" s="86" t="s">
        <v>52</v>
      </c>
      <c r="F545" s="43">
        <v>7284.85</v>
      </c>
      <c r="G545" s="43">
        <v>1018.7800348837209</v>
      </c>
      <c r="H545" s="44">
        <v>1018.7800348837209</v>
      </c>
      <c r="I545" s="44">
        <v>676.96750727269091</v>
      </c>
      <c r="J545" s="44">
        <v>676.96750727269091</v>
      </c>
      <c r="K545" s="44">
        <v>1130.8458387209303</v>
      </c>
      <c r="L545" s="44">
        <v>1130.8458387209303</v>
      </c>
      <c r="M545" s="44">
        <v>546.36374999999998</v>
      </c>
      <c r="N545" s="44">
        <v>4691.4434000000001</v>
      </c>
      <c r="O545" s="44">
        <v>735.76985000000013</v>
      </c>
      <c r="P545" s="44">
        <v>203.55225096976744</v>
      </c>
      <c r="Q545" s="44">
        <v>203.55225096976744</v>
      </c>
      <c r="R545" s="44">
        <v>135.25810795308365</v>
      </c>
      <c r="S545" s="44">
        <v>135.25810795308365</v>
      </c>
      <c r="T545" s="44">
        <v>633.27366968372098</v>
      </c>
      <c r="U545" s="44">
        <v>633.27366968372098</v>
      </c>
      <c r="V545" s="44">
        <v>420.80300252070469</v>
      </c>
      <c r="W545" s="44">
        <v>420.80300252070469</v>
      </c>
      <c r="X545" s="44">
        <v>248.78608451860467</v>
      </c>
      <c r="Y545" s="44">
        <v>248.78608451860467</v>
      </c>
      <c r="Z545" s="44">
        <v>165.31546527599113</v>
      </c>
      <c r="AA545" s="44">
        <v>165.31546527599113</v>
      </c>
      <c r="AB545" s="44">
        <v>4.0394158861775198</v>
      </c>
      <c r="AC545" s="44">
        <v>11.148787845849954</v>
      </c>
      <c r="AD545" s="44">
        <v>4.4507018673155949</v>
      </c>
      <c r="AE545" s="44">
        <v>55.360551592108067</v>
      </c>
      <c r="AF545" s="44">
        <v>172.23282717544734</v>
      </c>
      <c r="AG545" s="44">
        <v>67.662896390354305</v>
      </c>
      <c r="AH545" s="44">
        <v>307.55861995615595</v>
      </c>
      <c r="AJ545" s="63" t="s">
        <v>63</v>
      </c>
      <c r="AK545" s="44">
        <v>0</v>
      </c>
      <c r="AL545" s="44">
        <v>0</v>
      </c>
      <c r="AM545" s="44">
        <v>735.76985000000013</v>
      </c>
      <c r="AN545" s="44">
        <v>735.76985000000013</v>
      </c>
      <c r="AO545" s="44">
        <v>0</v>
      </c>
      <c r="AP545" s="44">
        <v>0</v>
      </c>
      <c r="AQ545" s="44">
        <v>0</v>
      </c>
      <c r="AR545" s="44">
        <v>0</v>
      </c>
      <c r="AS545" s="44">
        <v>0</v>
      </c>
      <c r="AT545" s="44">
        <v>0</v>
      </c>
      <c r="AU545" s="44">
        <v>0</v>
      </c>
      <c r="AV545" s="44">
        <v>0</v>
      </c>
      <c r="AW545" s="44">
        <v>0</v>
      </c>
      <c r="AX545" s="44">
        <v>0</v>
      </c>
      <c r="AY545" s="44">
        <v>248.78608451860467</v>
      </c>
      <c r="AZ545" s="44">
        <v>0</v>
      </c>
      <c r="BA545" s="44">
        <v>0</v>
      </c>
      <c r="BB545" s="44">
        <v>0</v>
      </c>
      <c r="BC545" s="44">
        <v>248.78608451860467</v>
      </c>
      <c r="BD545" s="44">
        <v>248.78608451860467</v>
      </c>
      <c r="BE545" s="44">
        <v>0</v>
      </c>
      <c r="BF545" s="44">
        <v>0</v>
      </c>
      <c r="BG545" s="44">
        <v>0</v>
      </c>
      <c r="BH545" s="44">
        <v>248.78608451860467</v>
      </c>
      <c r="BI545" s="44">
        <v>165.31546527599113</v>
      </c>
      <c r="BJ545" s="44">
        <v>0</v>
      </c>
      <c r="BK545" s="44">
        <v>0</v>
      </c>
      <c r="BL545" s="44">
        <v>0</v>
      </c>
      <c r="BM545" s="44">
        <v>165.31546527599113</v>
      </c>
      <c r="BN545" s="44">
        <v>4.4507018673155949</v>
      </c>
      <c r="BO545" s="44">
        <v>67.662896390354305</v>
      </c>
      <c r="BP545" s="44">
        <v>0</v>
      </c>
      <c r="BQ545" s="44">
        <v>0</v>
      </c>
      <c r="BR545" s="44">
        <v>0</v>
      </c>
      <c r="BS545" s="44">
        <v>67.662896390354305</v>
      </c>
      <c r="BT545" s="64">
        <v>2020</v>
      </c>
      <c r="BU545" s="44">
        <v>0</v>
      </c>
      <c r="BV545" s="44">
        <v>0</v>
      </c>
      <c r="BW545" s="44">
        <v>0</v>
      </c>
      <c r="BX545" s="44">
        <v>0</v>
      </c>
      <c r="BY545" s="44">
        <v>735.76985000000013</v>
      </c>
      <c r="BZ545" s="44">
        <v>0</v>
      </c>
      <c r="CA545" s="44">
        <v>0</v>
      </c>
      <c r="CB545" s="44">
        <v>0</v>
      </c>
      <c r="CC545" s="44">
        <v>0</v>
      </c>
      <c r="CD545" s="44">
        <v>0</v>
      </c>
      <c r="CE545" s="44">
        <v>0</v>
      </c>
      <c r="CF545" s="44">
        <v>0</v>
      </c>
      <c r="CG545" s="44">
        <v>0</v>
      </c>
      <c r="CH545" s="44">
        <v>0</v>
      </c>
      <c r="CI545" s="44">
        <v>248.78608451860467</v>
      </c>
      <c r="CJ545" s="44">
        <v>0</v>
      </c>
      <c r="CK545" s="44">
        <v>0</v>
      </c>
      <c r="CL545" s="44">
        <v>0</v>
      </c>
      <c r="CM545" s="44">
        <v>0</v>
      </c>
      <c r="CN545" s="44">
        <v>0</v>
      </c>
      <c r="CO545" s="44">
        <v>0</v>
      </c>
      <c r="CP545" s="44">
        <v>0</v>
      </c>
      <c r="CQ545" s="44">
        <v>0</v>
      </c>
      <c r="CR545" s="44">
        <v>0</v>
      </c>
      <c r="CS545" s="44">
        <v>0</v>
      </c>
      <c r="CT545" s="44">
        <v>0</v>
      </c>
      <c r="CU545" s="44">
        <v>0</v>
      </c>
      <c r="CV545" s="44">
        <v>0</v>
      </c>
      <c r="CW545" s="44">
        <v>0</v>
      </c>
      <c r="CX545" s="44">
        <v>0</v>
      </c>
      <c r="CY545" s="44">
        <v>0</v>
      </c>
      <c r="CZ545" s="44">
        <v>0</v>
      </c>
      <c r="DA545" s="44">
        <v>0</v>
      </c>
      <c r="DB545" s="44">
        <v>0</v>
      </c>
      <c r="DC545" s="44">
        <v>0</v>
      </c>
      <c r="DD545" s="44">
        <v>0</v>
      </c>
      <c r="DE545" s="44">
        <v>0</v>
      </c>
      <c r="DF545" s="44">
        <v>0</v>
      </c>
      <c r="DG545" s="44">
        <v>0</v>
      </c>
      <c r="DH545" s="44">
        <v>0</v>
      </c>
      <c r="DI545" s="44">
        <v>0</v>
      </c>
      <c r="DJ545" s="44">
        <v>0</v>
      </c>
      <c r="DK545" s="44">
        <v>0</v>
      </c>
      <c r="DL545" s="44">
        <v>0</v>
      </c>
      <c r="DM545" s="44">
        <v>0</v>
      </c>
      <c r="DN545" s="44">
        <v>0</v>
      </c>
      <c r="DO545" s="44">
        <v>0</v>
      </c>
      <c r="DP545" s="44">
        <v>0</v>
      </c>
      <c r="DQ545" s="44">
        <v>0</v>
      </c>
      <c r="DR545" s="44">
        <v>0</v>
      </c>
      <c r="DS545" s="44">
        <v>0</v>
      </c>
      <c r="DT545" s="44">
        <v>0</v>
      </c>
      <c r="DU545" s="44">
        <v>0</v>
      </c>
      <c r="DV545" s="44">
        <v>0</v>
      </c>
      <c r="DW545" s="44">
        <v>67.662896390354305</v>
      </c>
      <c r="DX545" s="44">
        <v>0</v>
      </c>
      <c r="DY545" s="44">
        <v>0</v>
      </c>
      <c r="DZ545" s="44">
        <v>0</v>
      </c>
      <c r="EA545" s="44">
        <v>0</v>
      </c>
      <c r="EB545" s="44">
        <v>0</v>
      </c>
    </row>
    <row r="546" spans="2:132" x14ac:dyDescent="0.25">
      <c r="B546" s="41" t="s">
        <v>635</v>
      </c>
      <c r="C546" s="47" t="s">
        <v>101</v>
      </c>
      <c r="D546" s="46">
        <v>9</v>
      </c>
      <c r="E546" s="86" t="s">
        <v>52</v>
      </c>
      <c r="F546" s="43">
        <v>9501.26</v>
      </c>
      <c r="G546" s="43">
        <v>888.17082558139532</v>
      </c>
      <c r="H546" s="44">
        <v>888.17082558139532</v>
      </c>
      <c r="I546" s="44">
        <v>590.17920379131749</v>
      </c>
      <c r="J546" s="44">
        <v>590.17920379131749</v>
      </c>
      <c r="K546" s="44">
        <v>1101.3318237209303</v>
      </c>
      <c r="L546" s="44">
        <v>1101.3318237209303</v>
      </c>
      <c r="M546" s="44">
        <v>646.08568000000002</v>
      </c>
      <c r="N546" s="44">
        <v>5824.2723800000003</v>
      </c>
      <c r="O546" s="44">
        <v>874.11592000000007</v>
      </c>
      <c r="P546" s="44">
        <v>198.23972826976745</v>
      </c>
      <c r="Q546" s="44">
        <v>198.23972826976745</v>
      </c>
      <c r="R546" s="44">
        <v>131.72799828622209</v>
      </c>
      <c r="S546" s="44">
        <v>131.72799828622209</v>
      </c>
      <c r="T546" s="44">
        <v>616.74582128372106</v>
      </c>
      <c r="U546" s="44">
        <v>616.74582128372106</v>
      </c>
      <c r="V546" s="44">
        <v>409.82043911269102</v>
      </c>
      <c r="W546" s="44">
        <v>409.82043911269102</v>
      </c>
      <c r="X546" s="44">
        <v>242.29300121860467</v>
      </c>
      <c r="Y546" s="44">
        <v>242.29300121860467</v>
      </c>
      <c r="Z546" s="44">
        <v>161.00088679427145</v>
      </c>
      <c r="AA546" s="44">
        <v>161.00088679427145</v>
      </c>
      <c r="AB546" s="44">
        <v>4.9046951931674228</v>
      </c>
      <c r="AC546" s="44">
        <v>14.211766481462536</v>
      </c>
      <c r="AD546" s="44">
        <v>5.429261523987468</v>
      </c>
      <c r="AE546" s="44">
        <v>53.915693155925624</v>
      </c>
      <c r="AF546" s="44">
        <v>167.73771204065753</v>
      </c>
      <c r="AG546" s="44">
        <v>65.89695830168688</v>
      </c>
      <c r="AH546" s="44">
        <v>299.53162864403123</v>
      </c>
      <c r="AJ546" s="63" t="s">
        <v>63</v>
      </c>
      <c r="AK546" s="44">
        <v>0</v>
      </c>
      <c r="AL546" s="44">
        <v>0</v>
      </c>
      <c r="AM546" s="44">
        <v>874.11592000000007</v>
      </c>
      <c r="AN546" s="44">
        <v>874.11592000000007</v>
      </c>
      <c r="AO546" s="44">
        <v>0</v>
      </c>
      <c r="AP546" s="44">
        <v>0</v>
      </c>
      <c r="AQ546" s="44">
        <v>0</v>
      </c>
      <c r="AR546" s="44">
        <v>0</v>
      </c>
      <c r="AS546" s="44">
        <v>0</v>
      </c>
      <c r="AT546" s="44">
        <v>0</v>
      </c>
      <c r="AU546" s="44">
        <v>0</v>
      </c>
      <c r="AV546" s="44">
        <v>0</v>
      </c>
      <c r="AW546" s="44">
        <v>0</v>
      </c>
      <c r="AX546" s="44">
        <v>0</v>
      </c>
      <c r="AY546" s="44">
        <v>242.29300121860467</v>
      </c>
      <c r="AZ546" s="44">
        <v>0</v>
      </c>
      <c r="BA546" s="44">
        <v>0</v>
      </c>
      <c r="BB546" s="44">
        <v>0</v>
      </c>
      <c r="BC546" s="44">
        <v>242.29300121860467</v>
      </c>
      <c r="BD546" s="44">
        <v>242.29300121860467</v>
      </c>
      <c r="BE546" s="44">
        <v>0</v>
      </c>
      <c r="BF546" s="44">
        <v>0</v>
      </c>
      <c r="BG546" s="44">
        <v>0</v>
      </c>
      <c r="BH546" s="44">
        <v>242.29300121860467</v>
      </c>
      <c r="BI546" s="44">
        <v>161.00088679427145</v>
      </c>
      <c r="BJ546" s="44">
        <v>0</v>
      </c>
      <c r="BK546" s="44">
        <v>0</v>
      </c>
      <c r="BL546" s="44">
        <v>0</v>
      </c>
      <c r="BM546" s="44">
        <v>161.00088679427145</v>
      </c>
      <c r="BN546" s="44">
        <v>5.429261523987468</v>
      </c>
      <c r="BO546" s="44">
        <v>65.89695830168688</v>
      </c>
      <c r="BP546" s="44">
        <v>0</v>
      </c>
      <c r="BQ546" s="44">
        <v>0</v>
      </c>
      <c r="BR546" s="44">
        <v>0</v>
      </c>
      <c r="BS546" s="44">
        <v>65.89695830168688</v>
      </c>
      <c r="BT546" s="64">
        <v>2020</v>
      </c>
      <c r="BU546" s="44">
        <v>0</v>
      </c>
      <c r="BV546" s="44">
        <v>0</v>
      </c>
      <c r="BW546" s="44">
        <v>0</v>
      </c>
      <c r="BX546" s="44">
        <v>0</v>
      </c>
      <c r="BY546" s="44">
        <v>874.11592000000007</v>
      </c>
      <c r="BZ546" s="44">
        <v>0</v>
      </c>
      <c r="CA546" s="44">
        <v>0</v>
      </c>
      <c r="CB546" s="44">
        <v>0</v>
      </c>
      <c r="CC546" s="44">
        <v>0</v>
      </c>
      <c r="CD546" s="44">
        <v>0</v>
      </c>
      <c r="CE546" s="44">
        <v>0</v>
      </c>
      <c r="CF546" s="44">
        <v>0</v>
      </c>
      <c r="CG546" s="44">
        <v>0</v>
      </c>
      <c r="CH546" s="44">
        <v>0</v>
      </c>
      <c r="CI546" s="44">
        <v>242.29300121860467</v>
      </c>
      <c r="CJ546" s="44">
        <v>0</v>
      </c>
      <c r="CK546" s="44">
        <v>0</v>
      </c>
      <c r="CL546" s="44">
        <v>0</v>
      </c>
      <c r="CM546" s="44">
        <v>0</v>
      </c>
      <c r="CN546" s="44">
        <v>0</v>
      </c>
      <c r="CO546" s="44">
        <v>0</v>
      </c>
      <c r="CP546" s="44">
        <v>0</v>
      </c>
      <c r="CQ546" s="44">
        <v>0</v>
      </c>
      <c r="CR546" s="44">
        <v>0</v>
      </c>
      <c r="CS546" s="44">
        <v>0</v>
      </c>
      <c r="CT546" s="44">
        <v>0</v>
      </c>
      <c r="CU546" s="44">
        <v>0</v>
      </c>
      <c r="CV546" s="44">
        <v>0</v>
      </c>
      <c r="CW546" s="44">
        <v>0</v>
      </c>
      <c r="CX546" s="44">
        <v>0</v>
      </c>
      <c r="CY546" s="44">
        <v>0</v>
      </c>
      <c r="CZ546" s="44">
        <v>0</v>
      </c>
      <c r="DA546" s="44">
        <v>0</v>
      </c>
      <c r="DB546" s="44">
        <v>0</v>
      </c>
      <c r="DC546" s="44">
        <v>0</v>
      </c>
      <c r="DD546" s="44">
        <v>0</v>
      </c>
      <c r="DE546" s="44">
        <v>0</v>
      </c>
      <c r="DF546" s="44">
        <v>0</v>
      </c>
      <c r="DG546" s="44">
        <v>0</v>
      </c>
      <c r="DH546" s="44">
        <v>0</v>
      </c>
      <c r="DI546" s="44">
        <v>0</v>
      </c>
      <c r="DJ546" s="44">
        <v>0</v>
      </c>
      <c r="DK546" s="44">
        <v>0</v>
      </c>
      <c r="DL546" s="44">
        <v>0</v>
      </c>
      <c r="DM546" s="44">
        <v>0</v>
      </c>
      <c r="DN546" s="44">
        <v>0</v>
      </c>
      <c r="DO546" s="44">
        <v>0</v>
      </c>
      <c r="DP546" s="44">
        <v>0</v>
      </c>
      <c r="DQ546" s="44">
        <v>0</v>
      </c>
      <c r="DR546" s="44">
        <v>0</v>
      </c>
      <c r="DS546" s="44">
        <v>0</v>
      </c>
      <c r="DT546" s="44">
        <v>0</v>
      </c>
      <c r="DU546" s="44">
        <v>0</v>
      </c>
      <c r="DV546" s="44">
        <v>0</v>
      </c>
      <c r="DW546" s="44">
        <v>65.89695830168688</v>
      </c>
      <c r="DX546" s="44">
        <v>0</v>
      </c>
      <c r="DY546" s="44">
        <v>0</v>
      </c>
      <c r="DZ546" s="44">
        <v>0</v>
      </c>
      <c r="EA546" s="44">
        <v>0</v>
      </c>
      <c r="EB546" s="44">
        <v>0</v>
      </c>
    </row>
    <row r="547" spans="2:132" x14ac:dyDescent="0.25">
      <c r="B547" s="41" t="s">
        <v>636</v>
      </c>
      <c r="C547" s="47" t="s">
        <v>101</v>
      </c>
      <c r="D547" s="46">
        <v>9</v>
      </c>
      <c r="E547" s="86" t="s">
        <v>52</v>
      </c>
      <c r="F547" s="43">
        <v>13113.8</v>
      </c>
      <c r="G547" s="43">
        <v>1668.0076860465115</v>
      </c>
      <c r="H547" s="44">
        <v>1668.0076860465115</v>
      </c>
      <c r="I547" s="44">
        <v>1108.371745293847</v>
      </c>
      <c r="J547" s="44">
        <v>1108.371745293847</v>
      </c>
      <c r="K547" s="44">
        <v>1851.4885315116278</v>
      </c>
      <c r="L547" s="44">
        <v>1851.4885315116278</v>
      </c>
      <c r="M547" s="44">
        <v>891.73839999999996</v>
      </c>
      <c r="N547" s="44">
        <v>8038.759399999999</v>
      </c>
      <c r="O547" s="44">
        <v>1206.4695999999999</v>
      </c>
      <c r="P547" s="44">
        <v>333.26793567209302</v>
      </c>
      <c r="Q547" s="44">
        <v>333.26793567209302</v>
      </c>
      <c r="R547" s="44">
        <v>221.45267470971064</v>
      </c>
      <c r="S547" s="44">
        <v>221.45267470971064</v>
      </c>
      <c r="T547" s="44">
        <v>1036.8335776465117</v>
      </c>
      <c r="U547" s="44">
        <v>1036.8335776465117</v>
      </c>
      <c r="V547" s="44">
        <v>688.9638768746554</v>
      </c>
      <c r="W547" s="44">
        <v>688.9638768746554</v>
      </c>
      <c r="X547" s="44">
        <v>407.32747693255811</v>
      </c>
      <c r="Y547" s="44">
        <v>407.32747693255811</v>
      </c>
      <c r="Z547" s="44">
        <v>270.66438020075742</v>
      </c>
      <c r="AA547" s="44">
        <v>270.66438020075742</v>
      </c>
      <c r="AB547" s="44">
        <v>4.0267673495880221</v>
      </c>
      <c r="AC547" s="44">
        <v>11.667896779242183</v>
      </c>
      <c r="AD547" s="44">
        <v>4.4574376543567951</v>
      </c>
      <c r="AE547" s="44">
        <v>90.639610512145723</v>
      </c>
      <c r="AF547" s="44">
        <v>281.98989937112003</v>
      </c>
      <c r="AG547" s="44">
        <v>110.78174618151144</v>
      </c>
      <c r="AH547" s="44">
        <v>503.55339173414291</v>
      </c>
      <c r="AJ547" s="63" t="s">
        <v>63</v>
      </c>
      <c r="AK547" s="44">
        <v>0</v>
      </c>
      <c r="AL547" s="44">
        <v>0</v>
      </c>
      <c r="AM547" s="44">
        <v>1206.4695999999999</v>
      </c>
      <c r="AN547" s="44">
        <v>1206.4695999999999</v>
      </c>
      <c r="AO547" s="44">
        <v>0</v>
      </c>
      <c r="AP547" s="44">
        <v>0</v>
      </c>
      <c r="AQ547" s="44">
        <v>0</v>
      </c>
      <c r="AR547" s="44">
        <v>0</v>
      </c>
      <c r="AS547" s="44">
        <v>0</v>
      </c>
      <c r="AT547" s="44">
        <v>0</v>
      </c>
      <c r="AU547" s="44">
        <v>0</v>
      </c>
      <c r="AV547" s="44">
        <v>0</v>
      </c>
      <c r="AW547" s="44">
        <v>0</v>
      </c>
      <c r="AX547" s="44">
        <v>0</v>
      </c>
      <c r="AY547" s="44">
        <v>407.32747693255811</v>
      </c>
      <c r="AZ547" s="44">
        <v>0</v>
      </c>
      <c r="BA547" s="44">
        <v>0</v>
      </c>
      <c r="BB547" s="44">
        <v>0</v>
      </c>
      <c r="BC547" s="44">
        <v>407.32747693255811</v>
      </c>
      <c r="BD547" s="44">
        <v>407.32747693255811</v>
      </c>
      <c r="BE547" s="44">
        <v>0</v>
      </c>
      <c r="BF547" s="44">
        <v>0</v>
      </c>
      <c r="BG547" s="44">
        <v>0</v>
      </c>
      <c r="BH547" s="44">
        <v>407.32747693255811</v>
      </c>
      <c r="BI547" s="44">
        <v>270.66438020075742</v>
      </c>
      <c r="BJ547" s="44">
        <v>0</v>
      </c>
      <c r="BK547" s="44">
        <v>0</v>
      </c>
      <c r="BL547" s="44">
        <v>0</v>
      </c>
      <c r="BM547" s="44">
        <v>270.66438020075742</v>
      </c>
      <c r="BN547" s="44">
        <v>4.4574376543567951</v>
      </c>
      <c r="BO547" s="44">
        <v>110.78174618151144</v>
      </c>
      <c r="BP547" s="44">
        <v>0</v>
      </c>
      <c r="BQ547" s="44">
        <v>0</v>
      </c>
      <c r="BR547" s="44">
        <v>0</v>
      </c>
      <c r="BS547" s="44">
        <v>110.78174618151144</v>
      </c>
      <c r="BT547" s="64">
        <v>2020</v>
      </c>
      <c r="BU547" s="44">
        <v>0</v>
      </c>
      <c r="BV547" s="44">
        <v>0</v>
      </c>
      <c r="BW547" s="44">
        <v>0</v>
      </c>
      <c r="BX547" s="44">
        <v>0</v>
      </c>
      <c r="BY547" s="44">
        <v>1206.4695999999999</v>
      </c>
      <c r="BZ547" s="44">
        <v>0</v>
      </c>
      <c r="CA547" s="44">
        <v>0</v>
      </c>
      <c r="CB547" s="44">
        <v>0</v>
      </c>
      <c r="CC547" s="44">
        <v>0</v>
      </c>
      <c r="CD547" s="44">
        <v>0</v>
      </c>
      <c r="CE547" s="44">
        <v>0</v>
      </c>
      <c r="CF547" s="44">
        <v>0</v>
      </c>
      <c r="CG547" s="44">
        <v>0</v>
      </c>
      <c r="CH547" s="44">
        <v>0</v>
      </c>
      <c r="CI547" s="44">
        <v>407.32747693255811</v>
      </c>
      <c r="CJ547" s="44">
        <v>0</v>
      </c>
      <c r="CK547" s="44">
        <v>0</v>
      </c>
      <c r="CL547" s="44">
        <v>0</v>
      </c>
      <c r="CM547" s="44">
        <v>0</v>
      </c>
      <c r="CN547" s="44">
        <v>0</v>
      </c>
      <c r="CO547" s="44">
        <v>0</v>
      </c>
      <c r="CP547" s="44">
        <v>0</v>
      </c>
      <c r="CQ547" s="44">
        <v>0</v>
      </c>
      <c r="CR547" s="44">
        <v>0</v>
      </c>
      <c r="CS547" s="44">
        <v>0</v>
      </c>
      <c r="CT547" s="44">
        <v>0</v>
      </c>
      <c r="CU547" s="44">
        <v>0</v>
      </c>
      <c r="CV547" s="44">
        <v>0</v>
      </c>
      <c r="CW547" s="44">
        <v>0</v>
      </c>
      <c r="CX547" s="44">
        <v>0</v>
      </c>
      <c r="CY547" s="44">
        <v>0</v>
      </c>
      <c r="CZ547" s="44">
        <v>0</v>
      </c>
      <c r="DA547" s="44">
        <v>0</v>
      </c>
      <c r="DB547" s="44">
        <v>0</v>
      </c>
      <c r="DC547" s="44">
        <v>0</v>
      </c>
      <c r="DD547" s="44">
        <v>0</v>
      </c>
      <c r="DE547" s="44">
        <v>0</v>
      </c>
      <c r="DF547" s="44">
        <v>0</v>
      </c>
      <c r="DG547" s="44">
        <v>0</v>
      </c>
      <c r="DH547" s="44">
        <v>0</v>
      </c>
      <c r="DI547" s="44">
        <v>0</v>
      </c>
      <c r="DJ547" s="44">
        <v>0</v>
      </c>
      <c r="DK547" s="44">
        <v>0</v>
      </c>
      <c r="DL547" s="44">
        <v>0</v>
      </c>
      <c r="DM547" s="44">
        <v>0</v>
      </c>
      <c r="DN547" s="44">
        <v>0</v>
      </c>
      <c r="DO547" s="44">
        <v>0</v>
      </c>
      <c r="DP547" s="44">
        <v>0</v>
      </c>
      <c r="DQ547" s="44">
        <v>0</v>
      </c>
      <c r="DR547" s="44">
        <v>0</v>
      </c>
      <c r="DS547" s="44">
        <v>0</v>
      </c>
      <c r="DT547" s="44">
        <v>0</v>
      </c>
      <c r="DU547" s="44">
        <v>0</v>
      </c>
      <c r="DV547" s="44">
        <v>0</v>
      </c>
      <c r="DW547" s="44">
        <v>110.78174618151144</v>
      </c>
      <c r="DX547" s="44">
        <v>0</v>
      </c>
      <c r="DY547" s="44">
        <v>0</v>
      </c>
      <c r="DZ547" s="44">
        <v>0</v>
      </c>
      <c r="EA547" s="44">
        <v>0</v>
      </c>
      <c r="EB547" s="44">
        <v>0</v>
      </c>
    </row>
    <row r="548" spans="2:132" x14ac:dyDescent="0.25">
      <c r="B548" s="41" t="s">
        <v>637</v>
      </c>
      <c r="C548" s="47" t="s">
        <v>101</v>
      </c>
      <c r="D548" s="46">
        <v>9</v>
      </c>
      <c r="E548" s="86" t="s">
        <v>52</v>
      </c>
      <c r="F548" s="43">
        <v>12773.3</v>
      </c>
      <c r="G548" s="43">
        <v>1648.3307441860466</v>
      </c>
      <c r="H548" s="44">
        <v>1648.3307441860466</v>
      </c>
      <c r="I548" s="44">
        <v>1095.2966458357496</v>
      </c>
      <c r="J548" s="44">
        <v>1095.2966458357496</v>
      </c>
      <c r="K548" s="44">
        <v>1829.6471260465119</v>
      </c>
      <c r="L548" s="44">
        <v>1829.6471260465119</v>
      </c>
      <c r="M548" s="44">
        <v>868.58439999999996</v>
      </c>
      <c r="N548" s="44">
        <v>7830.0328999999992</v>
      </c>
      <c r="O548" s="44">
        <v>1175.1435999999999</v>
      </c>
      <c r="P548" s="44">
        <v>329.33648268837214</v>
      </c>
      <c r="Q548" s="44">
        <v>329.33648268837214</v>
      </c>
      <c r="R548" s="44">
        <v>218.84026983798279</v>
      </c>
      <c r="S548" s="44">
        <v>218.84026983798279</v>
      </c>
      <c r="T548" s="44">
        <v>1024.6023905860468</v>
      </c>
      <c r="U548" s="44">
        <v>1024.6023905860468</v>
      </c>
      <c r="V548" s="44">
        <v>680.83639505150211</v>
      </c>
      <c r="W548" s="44">
        <v>680.83639505150211</v>
      </c>
      <c r="X548" s="44">
        <v>402.52236773023259</v>
      </c>
      <c r="Y548" s="44">
        <v>402.52236773023259</v>
      </c>
      <c r="Z548" s="44">
        <v>267.47144091309008</v>
      </c>
      <c r="AA548" s="44">
        <v>267.47144091309008</v>
      </c>
      <c r="AB548" s="44">
        <v>3.9690336730212028</v>
      </c>
      <c r="AC548" s="44">
        <v>11.500608599820364</v>
      </c>
      <c r="AD548" s="44">
        <v>4.3935292530234697</v>
      </c>
      <c r="AE548" s="44">
        <v>89.570364632032351</v>
      </c>
      <c r="AF548" s="44">
        <v>278.66335663298958</v>
      </c>
      <c r="AG548" s="44">
        <v>109.47489010581731</v>
      </c>
      <c r="AH548" s="44">
        <v>497.61313684462419</v>
      </c>
      <c r="AJ548" s="63" t="s">
        <v>63</v>
      </c>
      <c r="AK548" s="44">
        <v>0</v>
      </c>
      <c r="AL548" s="44">
        <v>0</v>
      </c>
      <c r="AM548" s="44">
        <v>1175.1435999999999</v>
      </c>
      <c r="AN548" s="44">
        <v>1175.1435999999999</v>
      </c>
      <c r="AO548" s="44">
        <v>0</v>
      </c>
      <c r="AP548" s="44">
        <v>0</v>
      </c>
      <c r="AQ548" s="44">
        <v>0</v>
      </c>
      <c r="AR548" s="44">
        <v>0</v>
      </c>
      <c r="AS548" s="44">
        <v>0</v>
      </c>
      <c r="AT548" s="44">
        <v>0</v>
      </c>
      <c r="AU548" s="44">
        <v>0</v>
      </c>
      <c r="AV548" s="44">
        <v>0</v>
      </c>
      <c r="AW548" s="44">
        <v>0</v>
      </c>
      <c r="AX548" s="44">
        <v>0</v>
      </c>
      <c r="AY548" s="44">
        <v>402.52236773023259</v>
      </c>
      <c r="AZ548" s="44">
        <v>0</v>
      </c>
      <c r="BA548" s="44">
        <v>0</v>
      </c>
      <c r="BB548" s="44">
        <v>0</v>
      </c>
      <c r="BC548" s="44">
        <v>402.52236773023259</v>
      </c>
      <c r="BD548" s="44">
        <v>402.52236773023259</v>
      </c>
      <c r="BE548" s="44">
        <v>0</v>
      </c>
      <c r="BF548" s="44">
        <v>0</v>
      </c>
      <c r="BG548" s="44">
        <v>0</v>
      </c>
      <c r="BH548" s="44">
        <v>402.52236773023259</v>
      </c>
      <c r="BI548" s="44">
        <v>267.47144091309008</v>
      </c>
      <c r="BJ548" s="44">
        <v>0</v>
      </c>
      <c r="BK548" s="44">
        <v>0</v>
      </c>
      <c r="BL548" s="44">
        <v>0</v>
      </c>
      <c r="BM548" s="44">
        <v>267.47144091309008</v>
      </c>
      <c r="BN548" s="44">
        <v>4.3935292530234697</v>
      </c>
      <c r="BO548" s="44">
        <v>109.47489010581731</v>
      </c>
      <c r="BP548" s="44">
        <v>0</v>
      </c>
      <c r="BQ548" s="44">
        <v>0</v>
      </c>
      <c r="BR548" s="44">
        <v>0</v>
      </c>
      <c r="BS548" s="44">
        <v>109.47489010581731</v>
      </c>
      <c r="BT548" s="64">
        <v>2020</v>
      </c>
      <c r="BU548" s="44">
        <v>0</v>
      </c>
      <c r="BV548" s="44">
        <v>0</v>
      </c>
      <c r="BW548" s="44">
        <v>0</v>
      </c>
      <c r="BX548" s="44">
        <v>0</v>
      </c>
      <c r="BY548" s="44">
        <v>1175.1435999999999</v>
      </c>
      <c r="BZ548" s="44">
        <v>0</v>
      </c>
      <c r="CA548" s="44">
        <v>0</v>
      </c>
      <c r="CB548" s="44">
        <v>0</v>
      </c>
      <c r="CC548" s="44">
        <v>0</v>
      </c>
      <c r="CD548" s="44">
        <v>0</v>
      </c>
      <c r="CE548" s="44">
        <v>0</v>
      </c>
      <c r="CF548" s="44">
        <v>0</v>
      </c>
      <c r="CG548" s="44">
        <v>0</v>
      </c>
      <c r="CH548" s="44">
        <v>0</v>
      </c>
      <c r="CI548" s="44">
        <v>402.52236773023259</v>
      </c>
      <c r="CJ548" s="44">
        <v>0</v>
      </c>
      <c r="CK548" s="44">
        <v>0</v>
      </c>
      <c r="CL548" s="44">
        <v>0</v>
      </c>
      <c r="CM548" s="44">
        <v>0</v>
      </c>
      <c r="CN548" s="44">
        <v>0</v>
      </c>
      <c r="CO548" s="44">
        <v>0</v>
      </c>
      <c r="CP548" s="44">
        <v>0</v>
      </c>
      <c r="CQ548" s="44">
        <v>0</v>
      </c>
      <c r="CR548" s="44">
        <v>0</v>
      </c>
      <c r="CS548" s="44">
        <v>0</v>
      </c>
      <c r="CT548" s="44">
        <v>0</v>
      </c>
      <c r="CU548" s="44">
        <v>0</v>
      </c>
      <c r="CV548" s="44">
        <v>0</v>
      </c>
      <c r="CW548" s="44">
        <v>0</v>
      </c>
      <c r="CX548" s="44">
        <v>0</v>
      </c>
      <c r="CY548" s="44">
        <v>0</v>
      </c>
      <c r="CZ548" s="44">
        <v>0</v>
      </c>
      <c r="DA548" s="44">
        <v>0</v>
      </c>
      <c r="DB548" s="44">
        <v>0</v>
      </c>
      <c r="DC548" s="44">
        <v>0</v>
      </c>
      <c r="DD548" s="44">
        <v>0</v>
      </c>
      <c r="DE548" s="44">
        <v>0</v>
      </c>
      <c r="DF548" s="44">
        <v>0</v>
      </c>
      <c r="DG548" s="44">
        <v>0</v>
      </c>
      <c r="DH548" s="44">
        <v>0</v>
      </c>
      <c r="DI548" s="44">
        <v>0</v>
      </c>
      <c r="DJ548" s="44">
        <v>0</v>
      </c>
      <c r="DK548" s="44">
        <v>0</v>
      </c>
      <c r="DL548" s="44">
        <v>0</v>
      </c>
      <c r="DM548" s="44">
        <v>0</v>
      </c>
      <c r="DN548" s="44">
        <v>0</v>
      </c>
      <c r="DO548" s="44">
        <v>0</v>
      </c>
      <c r="DP548" s="44">
        <v>0</v>
      </c>
      <c r="DQ548" s="44">
        <v>0</v>
      </c>
      <c r="DR548" s="44">
        <v>0</v>
      </c>
      <c r="DS548" s="44">
        <v>0</v>
      </c>
      <c r="DT548" s="44">
        <v>0</v>
      </c>
      <c r="DU548" s="44">
        <v>0</v>
      </c>
      <c r="DV548" s="44">
        <v>0</v>
      </c>
      <c r="DW548" s="44">
        <v>109.47489010581731</v>
      </c>
      <c r="DX548" s="44">
        <v>0</v>
      </c>
      <c r="DY548" s="44">
        <v>0</v>
      </c>
      <c r="DZ548" s="44">
        <v>0</v>
      </c>
      <c r="EA548" s="44">
        <v>0</v>
      </c>
      <c r="EB548" s="44">
        <v>0</v>
      </c>
    </row>
    <row r="549" spans="2:132" x14ac:dyDescent="0.25">
      <c r="B549" s="41" t="s">
        <v>638</v>
      </c>
      <c r="C549" s="47" t="s">
        <v>101</v>
      </c>
      <c r="D549" s="46">
        <v>9</v>
      </c>
      <c r="E549" s="86" t="s">
        <v>52</v>
      </c>
      <c r="F549" s="43">
        <v>14614.84</v>
      </c>
      <c r="G549" s="43">
        <v>2738.4295348837209</v>
      </c>
      <c r="H549" s="44">
        <v>2738.4295348837209</v>
      </c>
      <c r="I549" s="44">
        <v>1819.6546384850726</v>
      </c>
      <c r="J549" s="44">
        <v>1819.6546384850726</v>
      </c>
      <c r="K549" s="44">
        <v>2820.5824209302327</v>
      </c>
      <c r="L549" s="44">
        <v>2820.5824209302327</v>
      </c>
      <c r="M549" s="44">
        <v>993.80912000000001</v>
      </c>
      <c r="N549" s="44">
        <v>8958.8969199999992</v>
      </c>
      <c r="O549" s="44">
        <v>1344.56528</v>
      </c>
      <c r="P549" s="44">
        <v>507.70483576744186</v>
      </c>
      <c r="Q549" s="44">
        <v>507.70483576744186</v>
      </c>
      <c r="R549" s="44">
        <v>337.36396997513248</v>
      </c>
      <c r="S549" s="44">
        <v>337.36396997513248</v>
      </c>
      <c r="T549" s="44">
        <v>1579.5261557209305</v>
      </c>
      <c r="U549" s="44">
        <v>1579.5261557209305</v>
      </c>
      <c r="V549" s="44">
        <v>1049.5767954781902</v>
      </c>
      <c r="W549" s="44">
        <v>1049.5767954781902</v>
      </c>
      <c r="X549" s="44">
        <v>620.5281326046512</v>
      </c>
      <c r="Y549" s="44">
        <v>620.5281326046512</v>
      </c>
      <c r="Z549" s="44">
        <v>412.33374108071752</v>
      </c>
      <c r="AA549" s="44">
        <v>412.33374108071752</v>
      </c>
      <c r="AB549" s="44">
        <v>2.9458069279693824</v>
      </c>
      <c r="AC549" s="44">
        <v>8.5357231205919533</v>
      </c>
      <c r="AD549" s="44">
        <v>3.2608664924580864</v>
      </c>
      <c r="AE549" s="44">
        <v>138.08159634766594</v>
      </c>
      <c r="AF549" s="44">
        <v>429.58718863718298</v>
      </c>
      <c r="AG549" s="44">
        <v>168.76639553603616</v>
      </c>
      <c r="AH549" s="44">
        <v>767.11997970925518</v>
      </c>
      <c r="AJ549" s="63" t="s">
        <v>63</v>
      </c>
      <c r="AK549" s="44">
        <v>0</v>
      </c>
      <c r="AL549" s="44">
        <v>0</v>
      </c>
      <c r="AM549" s="44">
        <v>1344.56528</v>
      </c>
      <c r="AN549" s="44">
        <v>1344.56528</v>
      </c>
      <c r="AO549" s="44">
        <v>0</v>
      </c>
      <c r="AP549" s="44">
        <v>0</v>
      </c>
      <c r="AQ549" s="44">
        <v>0</v>
      </c>
      <c r="AR549" s="44">
        <v>0</v>
      </c>
      <c r="AS549" s="44">
        <v>0</v>
      </c>
      <c r="AT549" s="44">
        <v>0</v>
      </c>
      <c r="AU549" s="44">
        <v>0</v>
      </c>
      <c r="AV549" s="44">
        <v>0</v>
      </c>
      <c r="AW549" s="44">
        <v>0</v>
      </c>
      <c r="AX549" s="44">
        <v>0</v>
      </c>
      <c r="AY549" s="44">
        <v>620.5281326046512</v>
      </c>
      <c r="AZ549" s="44">
        <v>0</v>
      </c>
      <c r="BA549" s="44">
        <v>0</v>
      </c>
      <c r="BB549" s="44">
        <v>0</v>
      </c>
      <c r="BC549" s="44">
        <v>620.5281326046512</v>
      </c>
      <c r="BD549" s="44">
        <v>620.5281326046512</v>
      </c>
      <c r="BE549" s="44">
        <v>0</v>
      </c>
      <c r="BF549" s="44">
        <v>0</v>
      </c>
      <c r="BG549" s="44">
        <v>0</v>
      </c>
      <c r="BH549" s="44">
        <v>620.5281326046512</v>
      </c>
      <c r="BI549" s="44">
        <v>412.33374108071752</v>
      </c>
      <c r="BJ549" s="44">
        <v>0</v>
      </c>
      <c r="BK549" s="44">
        <v>0</v>
      </c>
      <c r="BL549" s="44">
        <v>0</v>
      </c>
      <c r="BM549" s="44">
        <v>412.33374108071752</v>
      </c>
      <c r="BN549" s="44">
        <v>3.2608664924580864</v>
      </c>
      <c r="BO549" s="44">
        <v>168.76639553603616</v>
      </c>
      <c r="BP549" s="44">
        <v>0</v>
      </c>
      <c r="BQ549" s="44">
        <v>0</v>
      </c>
      <c r="BR549" s="44">
        <v>0</v>
      </c>
      <c r="BS549" s="44">
        <v>168.76639553603616</v>
      </c>
      <c r="BT549" s="64">
        <v>2020</v>
      </c>
      <c r="BU549" s="44">
        <v>0</v>
      </c>
      <c r="BV549" s="44">
        <v>0</v>
      </c>
      <c r="BW549" s="44">
        <v>0</v>
      </c>
      <c r="BX549" s="44">
        <v>0</v>
      </c>
      <c r="BY549" s="44">
        <v>1344.56528</v>
      </c>
      <c r="BZ549" s="44">
        <v>0</v>
      </c>
      <c r="CA549" s="44">
        <v>0</v>
      </c>
      <c r="CB549" s="44">
        <v>0</v>
      </c>
      <c r="CC549" s="44">
        <v>0</v>
      </c>
      <c r="CD549" s="44">
        <v>0</v>
      </c>
      <c r="CE549" s="44">
        <v>0</v>
      </c>
      <c r="CF549" s="44">
        <v>0</v>
      </c>
      <c r="CG549" s="44">
        <v>0</v>
      </c>
      <c r="CH549" s="44">
        <v>0</v>
      </c>
      <c r="CI549" s="44">
        <v>620.5281326046512</v>
      </c>
      <c r="CJ549" s="44">
        <v>0</v>
      </c>
      <c r="CK549" s="44">
        <v>0</v>
      </c>
      <c r="CL549" s="44">
        <v>0</v>
      </c>
      <c r="CM549" s="44">
        <v>0</v>
      </c>
      <c r="CN549" s="44">
        <v>0</v>
      </c>
      <c r="CO549" s="44">
        <v>0</v>
      </c>
      <c r="CP549" s="44">
        <v>0</v>
      </c>
      <c r="CQ549" s="44">
        <v>0</v>
      </c>
      <c r="CR549" s="44">
        <v>0</v>
      </c>
      <c r="CS549" s="44">
        <v>0</v>
      </c>
      <c r="CT549" s="44">
        <v>0</v>
      </c>
      <c r="CU549" s="44">
        <v>0</v>
      </c>
      <c r="CV549" s="44">
        <v>0</v>
      </c>
      <c r="CW549" s="44">
        <v>0</v>
      </c>
      <c r="CX549" s="44">
        <v>0</v>
      </c>
      <c r="CY549" s="44">
        <v>0</v>
      </c>
      <c r="CZ549" s="44">
        <v>0</v>
      </c>
      <c r="DA549" s="44">
        <v>0</v>
      </c>
      <c r="DB549" s="44">
        <v>0</v>
      </c>
      <c r="DC549" s="44">
        <v>0</v>
      </c>
      <c r="DD549" s="44">
        <v>0</v>
      </c>
      <c r="DE549" s="44">
        <v>0</v>
      </c>
      <c r="DF549" s="44">
        <v>0</v>
      </c>
      <c r="DG549" s="44">
        <v>0</v>
      </c>
      <c r="DH549" s="44">
        <v>0</v>
      </c>
      <c r="DI549" s="44">
        <v>0</v>
      </c>
      <c r="DJ549" s="44">
        <v>0</v>
      </c>
      <c r="DK549" s="44">
        <v>0</v>
      </c>
      <c r="DL549" s="44">
        <v>0</v>
      </c>
      <c r="DM549" s="44">
        <v>0</v>
      </c>
      <c r="DN549" s="44">
        <v>0</v>
      </c>
      <c r="DO549" s="44">
        <v>0</v>
      </c>
      <c r="DP549" s="44">
        <v>0</v>
      </c>
      <c r="DQ549" s="44">
        <v>0</v>
      </c>
      <c r="DR549" s="44">
        <v>0</v>
      </c>
      <c r="DS549" s="44">
        <v>0</v>
      </c>
      <c r="DT549" s="44">
        <v>0</v>
      </c>
      <c r="DU549" s="44">
        <v>0</v>
      </c>
      <c r="DV549" s="44">
        <v>0</v>
      </c>
      <c r="DW549" s="44">
        <v>168.76639553603616</v>
      </c>
      <c r="DX549" s="44">
        <v>0</v>
      </c>
      <c r="DY549" s="44">
        <v>0</v>
      </c>
      <c r="DZ549" s="44">
        <v>0</v>
      </c>
      <c r="EA549" s="44">
        <v>0</v>
      </c>
      <c r="EB549" s="44">
        <v>0</v>
      </c>
    </row>
    <row r="550" spans="2:132" x14ac:dyDescent="0.25">
      <c r="B550" s="41" t="s">
        <v>639</v>
      </c>
      <c r="C550" s="47" t="s">
        <v>101</v>
      </c>
      <c r="D550" s="46">
        <v>9</v>
      </c>
      <c r="E550" s="86" t="s">
        <v>52</v>
      </c>
      <c r="F550" s="43">
        <v>12442.76</v>
      </c>
      <c r="G550" s="43">
        <v>1836.2502209302324</v>
      </c>
      <c r="H550" s="44">
        <v>1836.2502209302324</v>
      </c>
      <c r="I550" s="44">
        <v>1220.1669567797796</v>
      </c>
      <c r="J550" s="44">
        <v>1220.1669567797796</v>
      </c>
      <c r="K550" s="44">
        <v>2038.2377452325582</v>
      </c>
      <c r="L550" s="44">
        <v>2038.2377452325582</v>
      </c>
      <c r="M550" s="44">
        <v>846.10768000000007</v>
      </c>
      <c r="N550" s="44">
        <v>7627.4118799999997</v>
      </c>
      <c r="O550" s="44">
        <v>1144.7339199999999</v>
      </c>
      <c r="P550" s="44">
        <v>366.88279414186047</v>
      </c>
      <c r="Q550" s="44">
        <v>366.88279414186047</v>
      </c>
      <c r="R550" s="44">
        <v>243.78935796459999</v>
      </c>
      <c r="S550" s="44">
        <v>243.78935796459999</v>
      </c>
      <c r="T550" s="44">
        <v>1141.4131373302328</v>
      </c>
      <c r="U550" s="44">
        <v>1141.4131373302328</v>
      </c>
      <c r="V550" s="44">
        <v>758.45578033431116</v>
      </c>
      <c r="W550" s="44">
        <v>758.45578033431116</v>
      </c>
      <c r="X550" s="44">
        <v>448.41230395116281</v>
      </c>
      <c r="Y550" s="44">
        <v>448.41230395116281</v>
      </c>
      <c r="Z550" s="44">
        <v>297.96477084562218</v>
      </c>
      <c r="AA550" s="44">
        <v>297.96477084562218</v>
      </c>
      <c r="AB550" s="44">
        <v>3.4706505938739998</v>
      </c>
      <c r="AC550" s="44">
        <v>10.056501747060322</v>
      </c>
      <c r="AD550" s="44">
        <v>3.8418431707589193</v>
      </c>
      <c r="AE550" s="44">
        <v>99.781917205935954</v>
      </c>
      <c r="AF550" s="44">
        <v>310.4326313073563</v>
      </c>
      <c r="AG550" s="44">
        <v>121.95567658503283</v>
      </c>
      <c r="AH550" s="44">
        <v>554.34398447742194</v>
      </c>
      <c r="AJ550" s="63" t="s">
        <v>63</v>
      </c>
      <c r="AK550" s="44">
        <v>0</v>
      </c>
      <c r="AL550" s="44">
        <v>0</v>
      </c>
      <c r="AM550" s="44">
        <v>1144.7339199999999</v>
      </c>
      <c r="AN550" s="44">
        <v>1144.7339199999999</v>
      </c>
      <c r="AO550" s="44">
        <v>0</v>
      </c>
      <c r="AP550" s="44">
        <v>0</v>
      </c>
      <c r="AQ550" s="44">
        <v>0</v>
      </c>
      <c r="AR550" s="44">
        <v>0</v>
      </c>
      <c r="AS550" s="44">
        <v>0</v>
      </c>
      <c r="AT550" s="44">
        <v>0</v>
      </c>
      <c r="AU550" s="44">
        <v>0</v>
      </c>
      <c r="AV550" s="44">
        <v>0</v>
      </c>
      <c r="AW550" s="44">
        <v>0</v>
      </c>
      <c r="AX550" s="44">
        <v>0</v>
      </c>
      <c r="AY550" s="44">
        <v>448.41230395116281</v>
      </c>
      <c r="AZ550" s="44">
        <v>0</v>
      </c>
      <c r="BA550" s="44">
        <v>0</v>
      </c>
      <c r="BB550" s="44">
        <v>0</v>
      </c>
      <c r="BC550" s="44">
        <v>448.41230395116281</v>
      </c>
      <c r="BD550" s="44">
        <v>448.41230395116281</v>
      </c>
      <c r="BE550" s="44">
        <v>0</v>
      </c>
      <c r="BF550" s="44">
        <v>0</v>
      </c>
      <c r="BG550" s="44">
        <v>0</v>
      </c>
      <c r="BH550" s="44">
        <v>448.41230395116281</v>
      </c>
      <c r="BI550" s="44">
        <v>297.96477084562218</v>
      </c>
      <c r="BJ550" s="44">
        <v>0</v>
      </c>
      <c r="BK550" s="44">
        <v>0</v>
      </c>
      <c r="BL550" s="44">
        <v>0</v>
      </c>
      <c r="BM550" s="44">
        <v>297.96477084562218</v>
      </c>
      <c r="BN550" s="44">
        <v>3.8418431707589193</v>
      </c>
      <c r="BO550" s="44">
        <v>121.95567658503283</v>
      </c>
      <c r="BP550" s="44">
        <v>0</v>
      </c>
      <c r="BQ550" s="44">
        <v>0</v>
      </c>
      <c r="BR550" s="44">
        <v>0</v>
      </c>
      <c r="BS550" s="44">
        <v>121.95567658503283</v>
      </c>
      <c r="BT550" s="64">
        <v>2020</v>
      </c>
      <c r="BU550" s="44">
        <v>0</v>
      </c>
      <c r="BV550" s="44">
        <v>0</v>
      </c>
      <c r="BW550" s="44">
        <v>0</v>
      </c>
      <c r="BX550" s="44">
        <v>0</v>
      </c>
      <c r="BY550" s="44">
        <v>1144.7339199999999</v>
      </c>
      <c r="BZ550" s="44">
        <v>0</v>
      </c>
      <c r="CA550" s="44">
        <v>0</v>
      </c>
      <c r="CB550" s="44">
        <v>0</v>
      </c>
      <c r="CC550" s="44">
        <v>0</v>
      </c>
      <c r="CD550" s="44">
        <v>0</v>
      </c>
      <c r="CE550" s="44">
        <v>0</v>
      </c>
      <c r="CF550" s="44">
        <v>0</v>
      </c>
      <c r="CG550" s="44">
        <v>0</v>
      </c>
      <c r="CH550" s="44">
        <v>0</v>
      </c>
      <c r="CI550" s="44">
        <v>448.41230395116281</v>
      </c>
      <c r="CJ550" s="44">
        <v>0</v>
      </c>
      <c r="CK550" s="44">
        <v>0</v>
      </c>
      <c r="CL550" s="44">
        <v>0</v>
      </c>
      <c r="CM550" s="44">
        <v>0</v>
      </c>
      <c r="CN550" s="44">
        <v>0</v>
      </c>
      <c r="CO550" s="44">
        <v>0</v>
      </c>
      <c r="CP550" s="44">
        <v>0</v>
      </c>
      <c r="CQ550" s="44">
        <v>0</v>
      </c>
      <c r="CR550" s="44">
        <v>0</v>
      </c>
      <c r="CS550" s="44">
        <v>0</v>
      </c>
      <c r="CT550" s="44">
        <v>0</v>
      </c>
      <c r="CU550" s="44">
        <v>0</v>
      </c>
      <c r="CV550" s="44">
        <v>0</v>
      </c>
      <c r="CW550" s="44">
        <v>0</v>
      </c>
      <c r="CX550" s="44">
        <v>0</v>
      </c>
      <c r="CY550" s="44">
        <v>0</v>
      </c>
      <c r="CZ550" s="44">
        <v>0</v>
      </c>
      <c r="DA550" s="44">
        <v>0</v>
      </c>
      <c r="DB550" s="44">
        <v>0</v>
      </c>
      <c r="DC550" s="44">
        <v>0</v>
      </c>
      <c r="DD550" s="44">
        <v>0</v>
      </c>
      <c r="DE550" s="44">
        <v>0</v>
      </c>
      <c r="DF550" s="44">
        <v>0</v>
      </c>
      <c r="DG550" s="44">
        <v>0</v>
      </c>
      <c r="DH550" s="44">
        <v>0</v>
      </c>
      <c r="DI550" s="44">
        <v>0</v>
      </c>
      <c r="DJ550" s="44">
        <v>0</v>
      </c>
      <c r="DK550" s="44">
        <v>0</v>
      </c>
      <c r="DL550" s="44">
        <v>0</v>
      </c>
      <c r="DM550" s="44">
        <v>0</v>
      </c>
      <c r="DN550" s="44">
        <v>0</v>
      </c>
      <c r="DO550" s="44">
        <v>0</v>
      </c>
      <c r="DP550" s="44">
        <v>0</v>
      </c>
      <c r="DQ550" s="44">
        <v>0</v>
      </c>
      <c r="DR550" s="44">
        <v>0</v>
      </c>
      <c r="DS550" s="44">
        <v>0</v>
      </c>
      <c r="DT550" s="44">
        <v>0</v>
      </c>
      <c r="DU550" s="44">
        <v>0</v>
      </c>
      <c r="DV550" s="44">
        <v>0</v>
      </c>
      <c r="DW550" s="44">
        <v>121.95567658503283</v>
      </c>
      <c r="DX550" s="44">
        <v>0</v>
      </c>
      <c r="DY550" s="44">
        <v>0</v>
      </c>
      <c r="DZ550" s="44">
        <v>0</v>
      </c>
      <c r="EA550" s="44">
        <v>0</v>
      </c>
      <c r="EB550" s="44">
        <v>0</v>
      </c>
    </row>
    <row r="551" spans="2:132" x14ac:dyDescent="0.25">
      <c r="B551" s="41" t="s">
        <v>640</v>
      </c>
      <c r="C551" s="47" t="s">
        <v>101</v>
      </c>
      <c r="D551" s="46">
        <v>9</v>
      </c>
      <c r="E551" s="86" t="s">
        <v>52</v>
      </c>
      <c r="F551" s="43">
        <v>10713.71</v>
      </c>
      <c r="G551" s="43">
        <v>2103.8379186046513</v>
      </c>
      <c r="H551" s="44">
        <v>2103.8379186046513</v>
      </c>
      <c r="I551" s="44">
        <v>1397.975875750365</v>
      </c>
      <c r="J551" s="44">
        <v>1397.975875750365</v>
      </c>
      <c r="K551" s="44">
        <v>2166.9530561627907</v>
      </c>
      <c r="L551" s="44">
        <v>2166.9530561627907</v>
      </c>
      <c r="M551" s="44">
        <v>728.5322799999999</v>
      </c>
      <c r="N551" s="44">
        <v>6567.5042299999996</v>
      </c>
      <c r="O551" s="44">
        <v>985.66131999999993</v>
      </c>
      <c r="P551" s="44">
        <v>390.0515501093023</v>
      </c>
      <c r="Q551" s="44">
        <v>390.0515501093023</v>
      </c>
      <c r="R551" s="44">
        <v>259.18472736411763</v>
      </c>
      <c r="S551" s="44">
        <v>259.18472736411763</v>
      </c>
      <c r="T551" s="44">
        <v>1213.4937114511629</v>
      </c>
      <c r="U551" s="44">
        <v>1213.4937114511629</v>
      </c>
      <c r="V551" s="44">
        <v>806.35248513281056</v>
      </c>
      <c r="W551" s="44">
        <v>806.35248513281056</v>
      </c>
      <c r="X551" s="44">
        <v>476.72967235581399</v>
      </c>
      <c r="Y551" s="44">
        <v>476.72967235581399</v>
      </c>
      <c r="Z551" s="44">
        <v>316.78133344503271</v>
      </c>
      <c r="AA551" s="44">
        <v>316.78133344503271</v>
      </c>
      <c r="AB551" s="44">
        <v>2.8108611468318339</v>
      </c>
      <c r="AC551" s="44">
        <v>8.1447063797642993</v>
      </c>
      <c r="AD551" s="44">
        <v>3.1114880074555593</v>
      </c>
      <c r="AE551" s="44">
        <v>106.08317451922908</v>
      </c>
      <c r="AF551" s="44">
        <v>330.03654294871274</v>
      </c>
      <c r="AG551" s="44">
        <v>129.65721330128</v>
      </c>
      <c r="AH551" s="44">
        <v>589.35096955127267</v>
      </c>
      <c r="AJ551" s="63" t="s">
        <v>63</v>
      </c>
      <c r="AK551" s="44">
        <v>0</v>
      </c>
      <c r="AL551" s="44">
        <v>0</v>
      </c>
      <c r="AM551" s="44">
        <v>985.66131999999993</v>
      </c>
      <c r="AN551" s="44">
        <v>985.66131999999993</v>
      </c>
      <c r="AO551" s="44">
        <v>0</v>
      </c>
      <c r="AP551" s="44">
        <v>0</v>
      </c>
      <c r="AQ551" s="44">
        <v>0</v>
      </c>
      <c r="AR551" s="44">
        <v>0</v>
      </c>
      <c r="AS551" s="44">
        <v>0</v>
      </c>
      <c r="AT551" s="44">
        <v>0</v>
      </c>
      <c r="AU551" s="44">
        <v>0</v>
      </c>
      <c r="AV551" s="44">
        <v>0</v>
      </c>
      <c r="AW551" s="44">
        <v>0</v>
      </c>
      <c r="AX551" s="44">
        <v>0</v>
      </c>
      <c r="AY551" s="44">
        <v>476.72967235581399</v>
      </c>
      <c r="AZ551" s="44">
        <v>0</v>
      </c>
      <c r="BA551" s="44">
        <v>0</v>
      </c>
      <c r="BB551" s="44">
        <v>0</v>
      </c>
      <c r="BC551" s="44">
        <v>476.72967235581399</v>
      </c>
      <c r="BD551" s="44">
        <v>476.72967235581399</v>
      </c>
      <c r="BE551" s="44">
        <v>0</v>
      </c>
      <c r="BF551" s="44">
        <v>0</v>
      </c>
      <c r="BG551" s="44">
        <v>0</v>
      </c>
      <c r="BH551" s="44">
        <v>476.72967235581399</v>
      </c>
      <c r="BI551" s="44">
        <v>316.78133344503271</v>
      </c>
      <c r="BJ551" s="44">
        <v>0</v>
      </c>
      <c r="BK551" s="44">
        <v>0</v>
      </c>
      <c r="BL551" s="44">
        <v>0</v>
      </c>
      <c r="BM551" s="44">
        <v>316.78133344503271</v>
      </c>
      <c r="BN551" s="44">
        <v>3.1114880074555593</v>
      </c>
      <c r="BO551" s="44">
        <v>129.65721330128</v>
      </c>
      <c r="BP551" s="44">
        <v>0</v>
      </c>
      <c r="BQ551" s="44">
        <v>0</v>
      </c>
      <c r="BR551" s="44">
        <v>0</v>
      </c>
      <c r="BS551" s="44">
        <v>129.65721330128</v>
      </c>
      <c r="BT551" s="64">
        <v>2020</v>
      </c>
      <c r="BU551" s="44">
        <v>0</v>
      </c>
      <c r="BV551" s="44">
        <v>0</v>
      </c>
      <c r="BW551" s="44">
        <v>0</v>
      </c>
      <c r="BX551" s="44">
        <v>0</v>
      </c>
      <c r="BY551" s="44">
        <v>985.66131999999993</v>
      </c>
      <c r="BZ551" s="44">
        <v>0</v>
      </c>
      <c r="CA551" s="44">
        <v>0</v>
      </c>
      <c r="CB551" s="44">
        <v>0</v>
      </c>
      <c r="CC551" s="44">
        <v>0</v>
      </c>
      <c r="CD551" s="44">
        <v>0</v>
      </c>
      <c r="CE551" s="44">
        <v>0</v>
      </c>
      <c r="CF551" s="44">
        <v>0</v>
      </c>
      <c r="CG551" s="44">
        <v>0</v>
      </c>
      <c r="CH551" s="44">
        <v>0</v>
      </c>
      <c r="CI551" s="44">
        <v>476.72967235581399</v>
      </c>
      <c r="CJ551" s="44">
        <v>0</v>
      </c>
      <c r="CK551" s="44">
        <v>0</v>
      </c>
      <c r="CL551" s="44">
        <v>0</v>
      </c>
      <c r="CM551" s="44">
        <v>0</v>
      </c>
      <c r="CN551" s="44">
        <v>0</v>
      </c>
      <c r="CO551" s="44">
        <v>0</v>
      </c>
      <c r="CP551" s="44">
        <v>0</v>
      </c>
      <c r="CQ551" s="44">
        <v>0</v>
      </c>
      <c r="CR551" s="44">
        <v>0</v>
      </c>
      <c r="CS551" s="44">
        <v>0</v>
      </c>
      <c r="CT551" s="44">
        <v>0</v>
      </c>
      <c r="CU551" s="44">
        <v>0</v>
      </c>
      <c r="CV551" s="44">
        <v>0</v>
      </c>
      <c r="CW551" s="44">
        <v>0</v>
      </c>
      <c r="CX551" s="44">
        <v>0</v>
      </c>
      <c r="CY551" s="44">
        <v>0</v>
      </c>
      <c r="CZ551" s="44">
        <v>0</v>
      </c>
      <c r="DA551" s="44">
        <v>0</v>
      </c>
      <c r="DB551" s="44">
        <v>0</v>
      </c>
      <c r="DC551" s="44">
        <v>0</v>
      </c>
      <c r="DD551" s="44">
        <v>0</v>
      </c>
      <c r="DE551" s="44">
        <v>0</v>
      </c>
      <c r="DF551" s="44">
        <v>0</v>
      </c>
      <c r="DG551" s="44">
        <v>0</v>
      </c>
      <c r="DH551" s="44">
        <v>0</v>
      </c>
      <c r="DI551" s="44">
        <v>0</v>
      </c>
      <c r="DJ551" s="44">
        <v>0</v>
      </c>
      <c r="DK551" s="44">
        <v>0</v>
      </c>
      <c r="DL551" s="44">
        <v>0</v>
      </c>
      <c r="DM551" s="44">
        <v>0</v>
      </c>
      <c r="DN551" s="44">
        <v>0</v>
      </c>
      <c r="DO551" s="44">
        <v>0</v>
      </c>
      <c r="DP551" s="44">
        <v>0</v>
      </c>
      <c r="DQ551" s="44">
        <v>0</v>
      </c>
      <c r="DR551" s="44">
        <v>0</v>
      </c>
      <c r="DS551" s="44">
        <v>0</v>
      </c>
      <c r="DT551" s="44">
        <v>0</v>
      </c>
      <c r="DU551" s="44">
        <v>0</v>
      </c>
      <c r="DV551" s="44">
        <v>0</v>
      </c>
      <c r="DW551" s="44">
        <v>129.65721330128</v>
      </c>
      <c r="DX551" s="44">
        <v>0</v>
      </c>
      <c r="DY551" s="44">
        <v>0</v>
      </c>
      <c r="DZ551" s="44">
        <v>0</v>
      </c>
      <c r="EA551" s="44">
        <v>0</v>
      </c>
      <c r="EB551" s="44">
        <v>0</v>
      </c>
    </row>
    <row r="552" spans="2:132" x14ac:dyDescent="0.25">
      <c r="B552" s="41" t="s">
        <v>641</v>
      </c>
      <c r="C552" s="47" t="s">
        <v>101</v>
      </c>
      <c r="D552" s="46">
        <v>9</v>
      </c>
      <c r="E552" s="86" t="s">
        <v>52</v>
      </c>
      <c r="F552" s="43">
        <v>3431.78</v>
      </c>
      <c r="G552" s="43">
        <v>694.86689534883715</v>
      </c>
      <c r="H552" s="44">
        <v>694.86689534883715</v>
      </c>
      <c r="I552" s="44">
        <v>461.73098600651878</v>
      </c>
      <c r="J552" s="44">
        <v>461.73098600651878</v>
      </c>
      <c r="K552" s="44">
        <v>715.71290220930223</v>
      </c>
      <c r="L552" s="44">
        <v>715.71290220930223</v>
      </c>
      <c r="M552" s="44">
        <v>322.58732000000003</v>
      </c>
      <c r="N552" s="44">
        <v>2340.4739599999998</v>
      </c>
      <c r="O552" s="44">
        <v>377.49580000000003</v>
      </c>
      <c r="P552" s="44">
        <v>143.14258044186045</v>
      </c>
      <c r="Q552" s="44">
        <v>143.14258044186045</v>
      </c>
      <c r="R552" s="44">
        <v>95.11658311734287</v>
      </c>
      <c r="S552" s="44">
        <v>95.11658311734287</v>
      </c>
      <c r="T552" s="44">
        <v>429.42774132558134</v>
      </c>
      <c r="U552" s="44">
        <v>429.42774132558134</v>
      </c>
      <c r="V552" s="44">
        <v>285.3497493520286</v>
      </c>
      <c r="W552" s="44">
        <v>285.3497493520286</v>
      </c>
      <c r="X552" s="44">
        <v>178.92822555232556</v>
      </c>
      <c r="Y552" s="44">
        <v>178.92822555232556</v>
      </c>
      <c r="Z552" s="44">
        <v>118.89572889667858</v>
      </c>
      <c r="AA552" s="44">
        <v>118.89572889667858</v>
      </c>
      <c r="AB552" s="44">
        <v>3.3914939900861705</v>
      </c>
      <c r="AC552" s="44">
        <v>8.2021237632580419</v>
      </c>
      <c r="AD552" s="44">
        <v>3.1750156502934361</v>
      </c>
      <c r="AE552" s="44">
        <v>38.930801166900736</v>
      </c>
      <c r="AF552" s="44">
        <v>116.79240350070222</v>
      </c>
      <c r="AG552" s="44">
        <v>48.663501458625923</v>
      </c>
      <c r="AH552" s="44">
        <v>194.65400583450369</v>
      </c>
      <c r="AJ552" s="63" t="s">
        <v>63</v>
      </c>
      <c r="AK552" s="44">
        <v>0</v>
      </c>
      <c r="AL552" s="44">
        <v>0</v>
      </c>
      <c r="AM552" s="44">
        <v>377.49580000000003</v>
      </c>
      <c r="AN552" s="44">
        <v>377.49580000000003</v>
      </c>
      <c r="AO552" s="44">
        <v>0</v>
      </c>
      <c r="AP552" s="44">
        <v>0</v>
      </c>
      <c r="AQ552" s="44">
        <v>0</v>
      </c>
      <c r="AR552" s="44">
        <v>0</v>
      </c>
      <c r="AS552" s="44">
        <v>0</v>
      </c>
      <c r="AT552" s="44">
        <v>0</v>
      </c>
      <c r="AU552" s="44">
        <v>0</v>
      </c>
      <c r="AV552" s="44">
        <v>0</v>
      </c>
      <c r="AW552" s="44">
        <v>0</v>
      </c>
      <c r="AX552" s="44">
        <v>0</v>
      </c>
      <c r="AY552" s="44">
        <v>178.92822555232556</v>
      </c>
      <c r="AZ552" s="44">
        <v>0</v>
      </c>
      <c r="BA552" s="44">
        <v>0</v>
      </c>
      <c r="BB552" s="44">
        <v>0</v>
      </c>
      <c r="BC552" s="44">
        <v>178.92822555232556</v>
      </c>
      <c r="BD552" s="44">
        <v>178.92822555232556</v>
      </c>
      <c r="BE552" s="44">
        <v>0</v>
      </c>
      <c r="BF552" s="44">
        <v>0</v>
      </c>
      <c r="BG552" s="44">
        <v>0</v>
      </c>
      <c r="BH552" s="44">
        <v>178.92822555232556</v>
      </c>
      <c r="BI552" s="44">
        <v>118.89572889667858</v>
      </c>
      <c r="BJ552" s="44">
        <v>0</v>
      </c>
      <c r="BK552" s="44">
        <v>0</v>
      </c>
      <c r="BL552" s="44">
        <v>0</v>
      </c>
      <c r="BM552" s="44">
        <v>118.89572889667858</v>
      </c>
      <c r="BN552" s="44">
        <v>3.1750156502934361</v>
      </c>
      <c r="BO552" s="44">
        <v>48.663501458625923</v>
      </c>
      <c r="BP552" s="44">
        <v>0</v>
      </c>
      <c r="BQ552" s="44">
        <v>0</v>
      </c>
      <c r="BR552" s="44">
        <v>0</v>
      </c>
      <c r="BS552" s="44">
        <v>48.663501458625923</v>
      </c>
      <c r="BT552" s="64">
        <v>2020</v>
      </c>
      <c r="BU552" s="44">
        <v>0</v>
      </c>
      <c r="BV552" s="44">
        <v>0</v>
      </c>
      <c r="BW552" s="44">
        <v>0</v>
      </c>
      <c r="BX552" s="44">
        <v>0</v>
      </c>
      <c r="BY552" s="44">
        <v>377.49580000000003</v>
      </c>
      <c r="BZ552" s="44">
        <v>0</v>
      </c>
      <c r="CA552" s="44">
        <v>0</v>
      </c>
      <c r="CB552" s="44">
        <v>0</v>
      </c>
      <c r="CC552" s="44">
        <v>0</v>
      </c>
      <c r="CD552" s="44">
        <v>0</v>
      </c>
      <c r="CE552" s="44">
        <v>0</v>
      </c>
      <c r="CF552" s="44">
        <v>0</v>
      </c>
      <c r="CG552" s="44">
        <v>0</v>
      </c>
      <c r="CH552" s="44">
        <v>0</v>
      </c>
      <c r="CI552" s="44">
        <v>178.92822555232556</v>
      </c>
      <c r="CJ552" s="44">
        <v>0</v>
      </c>
      <c r="CK552" s="44">
        <v>0</v>
      </c>
      <c r="CL552" s="44">
        <v>0</v>
      </c>
      <c r="CM552" s="44">
        <v>0</v>
      </c>
      <c r="CN552" s="44">
        <v>0</v>
      </c>
      <c r="CO552" s="44">
        <v>0</v>
      </c>
      <c r="CP552" s="44">
        <v>0</v>
      </c>
      <c r="CQ552" s="44">
        <v>0</v>
      </c>
      <c r="CR552" s="44">
        <v>0</v>
      </c>
      <c r="CS552" s="44">
        <v>0</v>
      </c>
      <c r="CT552" s="44">
        <v>0</v>
      </c>
      <c r="CU552" s="44">
        <v>0</v>
      </c>
      <c r="CV552" s="44">
        <v>0</v>
      </c>
      <c r="CW552" s="44">
        <v>0</v>
      </c>
      <c r="CX552" s="44">
        <v>0</v>
      </c>
      <c r="CY552" s="44">
        <v>0</v>
      </c>
      <c r="CZ552" s="44">
        <v>0</v>
      </c>
      <c r="DA552" s="44">
        <v>0</v>
      </c>
      <c r="DB552" s="44">
        <v>0</v>
      </c>
      <c r="DC552" s="44">
        <v>0</v>
      </c>
      <c r="DD552" s="44">
        <v>0</v>
      </c>
      <c r="DE552" s="44">
        <v>0</v>
      </c>
      <c r="DF552" s="44">
        <v>0</v>
      </c>
      <c r="DG552" s="44">
        <v>0</v>
      </c>
      <c r="DH552" s="44">
        <v>0</v>
      </c>
      <c r="DI552" s="44">
        <v>0</v>
      </c>
      <c r="DJ552" s="44">
        <v>0</v>
      </c>
      <c r="DK552" s="44">
        <v>0</v>
      </c>
      <c r="DL552" s="44">
        <v>0</v>
      </c>
      <c r="DM552" s="44">
        <v>0</v>
      </c>
      <c r="DN552" s="44">
        <v>0</v>
      </c>
      <c r="DO552" s="44">
        <v>0</v>
      </c>
      <c r="DP552" s="44">
        <v>0</v>
      </c>
      <c r="DQ552" s="44">
        <v>0</v>
      </c>
      <c r="DR552" s="44">
        <v>0</v>
      </c>
      <c r="DS552" s="44">
        <v>0</v>
      </c>
      <c r="DT552" s="44">
        <v>0</v>
      </c>
      <c r="DU552" s="44">
        <v>0</v>
      </c>
      <c r="DV552" s="44">
        <v>0</v>
      </c>
      <c r="DW552" s="44">
        <v>48.663501458625923</v>
      </c>
      <c r="DX552" s="44">
        <v>0</v>
      </c>
      <c r="DY552" s="44">
        <v>0</v>
      </c>
      <c r="DZ552" s="44">
        <v>0</v>
      </c>
      <c r="EA552" s="44">
        <v>0</v>
      </c>
      <c r="EB552" s="44">
        <v>0</v>
      </c>
    </row>
    <row r="553" spans="2:132" x14ac:dyDescent="0.25">
      <c r="B553" s="41" t="s">
        <v>642</v>
      </c>
      <c r="C553" s="47" t="s">
        <v>101</v>
      </c>
      <c r="D553" s="46">
        <v>9</v>
      </c>
      <c r="E553" s="86" t="s">
        <v>52</v>
      </c>
      <c r="F553" s="43">
        <v>16734.7</v>
      </c>
      <c r="G553" s="43">
        <v>2477.3683023255821</v>
      </c>
      <c r="H553" s="44">
        <v>2477.3683023255821</v>
      </c>
      <c r="I553" s="44">
        <v>1646.1824798256318</v>
      </c>
      <c r="J553" s="44">
        <v>1646.1824798256318</v>
      </c>
      <c r="K553" s="44">
        <v>2749.8788155813963</v>
      </c>
      <c r="L553" s="44">
        <v>2749.8788155813963</v>
      </c>
      <c r="M553" s="44">
        <v>1137.9596000000001</v>
      </c>
      <c r="N553" s="44">
        <v>10258.3711</v>
      </c>
      <c r="O553" s="44">
        <v>1539.5924000000002</v>
      </c>
      <c r="P553" s="44">
        <v>494.97818680465133</v>
      </c>
      <c r="Q553" s="44">
        <v>494.97818680465133</v>
      </c>
      <c r="R553" s="44">
        <v>328.90725946916126</v>
      </c>
      <c r="S553" s="44">
        <v>328.90725946916126</v>
      </c>
      <c r="T553" s="44">
        <v>1539.932136725582</v>
      </c>
      <c r="U553" s="44">
        <v>1539.932136725582</v>
      </c>
      <c r="V553" s="44">
        <v>1023.2670294596129</v>
      </c>
      <c r="W553" s="44">
        <v>1023.2670294596129</v>
      </c>
      <c r="X553" s="44">
        <v>604.97333942790715</v>
      </c>
      <c r="Y553" s="44">
        <v>604.97333942790715</v>
      </c>
      <c r="Z553" s="44">
        <v>401.99776157341927</v>
      </c>
      <c r="AA553" s="44">
        <v>401.99776157341927</v>
      </c>
      <c r="AB553" s="44">
        <v>3.459819043935382</v>
      </c>
      <c r="AC553" s="44">
        <v>10.025116420898897</v>
      </c>
      <c r="AD553" s="44">
        <v>3.8298531662814126</v>
      </c>
      <c r="AE553" s="44">
        <v>134.62030175061497</v>
      </c>
      <c r="AF553" s="44">
        <v>418.81871655746886</v>
      </c>
      <c r="AG553" s="44">
        <v>164.53592436186275</v>
      </c>
      <c r="AH553" s="44">
        <v>747.89056528119443</v>
      </c>
      <c r="AJ553" s="63" t="s">
        <v>63</v>
      </c>
      <c r="AK553" s="44">
        <v>0</v>
      </c>
      <c r="AL553" s="44">
        <v>0</v>
      </c>
      <c r="AM553" s="44">
        <v>1539.5924000000002</v>
      </c>
      <c r="AN553" s="44">
        <v>1539.5924000000002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4">
        <v>0</v>
      </c>
      <c r="AU553" s="44">
        <v>0</v>
      </c>
      <c r="AV553" s="44">
        <v>0</v>
      </c>
      <c r="AW553" s="44">
        <v>0</v>
      </c>
      <c r="AX553" s="44">
        <v>0</v>
      </c>
      <c r="AY553" s="44">
        <v>604.97333942790715</v>
      </c>
      <c r="AZ553" s="44">
        <v>0</v>
      </c>
      <c r="BA553" s="44">
        <v>0</v>
      </c>
      <c r="BB553" s="44">
        <v>0</v>
      </c>
      <c r="BC553" s="44">
        <v>604.97333942790715</v>
      </c>
      <c r="BD553" s="44">
        <v>604.97333942790715</v>
      </c>
      <c r="BE553" s="44">
        <v>0</v>
      </c>
      <c r="BF553" s="44">
        <v>0</v>
      </c>
      <c r="BG553" s="44">
        <v>0</v>
      </c>
      <c r="BH553" s="44">
        <v>604.97333942790715</v>
      </c>
      <c r="BI553" s="44">
        <v>401.99776157341927</v>
      </c>
      <c r="BJ553" s="44">
        <v>0</v>
      </c>
      <c r="BK553" s="44">
        <v>0</v>
      </c>
      <c r="BL553" s="44">
        <v>0</v>
      </c>
      <c r="BM553" s="44">
        <v>401.99776157341927</v>
      </c>
      <c r="BN553" s="44">
        <v>3.8298531662814126</v>
      </c>
      <c r="BO553" s="44">
        <v>164.53592436186275</v>
      </c>
      <c r="BP553" s="44">
        <v>0</v>
      </c>
      <c r="BQ553" s="44">
        <v>0</v>
      </c>
      <c r="BR553" s="44">
        <v>0</v>
      </c>
      <c r="BS553" s="44">
        <v>164.53592436186275</v>
      </c>
      <c r="BT553" s="64">
        <v>2020</v>
      </c>
      <c r="BU553" s="44">
        <v>0</v>
      </c>
      <c r="BV553" s="44">
        <v>0</v>
      </c>
      <c r="BW553" s="44">
        <v>0</v>
      </c>
      <c r="BX553" s="44">
        <v>0</v>
      </c>
      <c r="BY553" s="44">
        <v>1539.5924000000002</v>
      </c>
      <c r="BZ553" s="44">
        <v>0</v>
      </c>
      <c r="CA553" s="44">
        <v>0</v>
      </c>
      <c r="CB553" s="44">
        <v>0</v>
      </c>
      <c r="CC553" s="44">
        <v>0</v>
      </c>
      <c r="CD553" s="44">
        <v>0</v>
      </c>
      <c r="CE553" s="44">
        <v>0</v>
      </c>
      <c r="CF553" s="44">
        <v>0</v>
      </c>
      <c r="CG553" s="44">
        <v>0</v>
      </c>
      <c r="CH553" s="44">
        <v>0</v>
      </c>
      <c r="CI553" s="44">
        <v>604.97333942790715</v>
      </c>
      <c r="CJ553" s="44">
        <v>0</v>
      </c>
      <c r="CK553" s="44">
        <v>0</v>
      </c>
      <c r="CL553" s="44">
        <v>0</v>
      </c>
      <c r="CM553" s="44">
        <v>0</v>
      </c>
      <c r="CN553" s="44">
        <v>0</v>
      </c>
      <c r="CO553" s="44">
        <v>0</v>
      </c>
      <c r="CP553" s="44">
        <v>0</v>
      </c>
      <c r="CQ553" s="44">
        <v>0</v>
      </c>
      <c r="CR553" s="44">
        <v>0</v>
      </c>
      <c r="CS553" s="44">
        <v>0</v>
      </c>
      <c r="CT553" s="44">
        <v>0</v>
      </c>
      <c r="CU553" s="44">
        <v>0</v>
      </c>
      <c r="CV553" s="44">
        <v>0</v>
      </c>
      <c r="CW553" s="44">
        <v>0</v>
      </c>
      <c r="CX553" s="44">
        <v>0</v>
      </c>
      <c r="CY553" s="44">
        <v>0</v>
      </c>
      <c r="CZ553" s="44">
        <v>0</v>
      </c>
      <c r="DA553" s="44">
        <v>0</v>
      </c>
      <c r="DB553" s="44">
        <v>0</v>
      </c>
      <c r="DC553" s="44">
        <v>0</v>
      </c>
      <c r="DD553" s="44">
        <v>0</v>
      </c>
      <c r="DE553" s="44">
        <v>0</v>
      </c>
      <c r="DF553" s="44">
        <v>0</v>
      </c>
      <c r="DG553" s="44">
        <v>0</v>
      </c>
      <c r="DH553" s="44">
        <v>0</v>
      </c>
      <c r="DI553" s="44">
        <v>0</v>
      </c>
      <c r="DJ553" s="44">
        <v>0</v>
      </c>
      <c r="DK553" s="44">
        <v>0</v>
      </c>
      <c r="DL553" s="44">
        <v>0</v>
      </c>
      <c r="DM553" s="44">
        <v>0</v>
      </c>
      <c r="DN553" s="44">
        <v>0</v>
      </c>
      <c r="DO553" s="44">
        <v>0</v>
      </c>
      <c r="DP553" s="44">
        <v>0</v>
      </c>
      <c r="DQ553" s="44">
        <v>0</v>
      </c>
      <c r="DR553" s="44">
        <v>0</v>
      </c>
      <c r="DS553" s="44">
        <v>0</v>
      </c>
      <c r="DT553" s="44">
        <v>0</v>
      </c>
      <c r="DU553" s="44">
        <v>0</v>
      </c>
      <c r="DV553" s="44">
        <v>0</v>
      </c>
      <c r="DW553" s="44">
        <v>164.53592436186275</v>
      </c>
      <c r="DX553" s="44">
        <v>0</v>
      </c>
      <c r="DY553" s="44">
        <v>0</v>
      </c>
      <c r="DZ553" s="44">
        <v>0</v>
      </c>
      <c r="EA553" s="44">
        <v>0</v>
      </c>
      <c r="EB553" s="44">
        <v>0</v>
      </c>
    </row>
    <row r="554" spans="2:132" x14ac:dyDescent="0.25">
      <c r="B554" s="41" t="s">
        <v>643</v>
      </c>
      <c r="C554" s="47" t="s">
        <v>101</v>
      </c>
      <c r="D554" s="46">
        <v>9</v>
      </c>
      <c r="E554" s="86" t="s">
        <v>52</v>
      </c>
      <c r="F554" s="43">
        <v>5668.63</v>
      </c>
      <c r="G554" s="43">
        <v>1160.7779186046512</v>
      </c>
      <c r="H554" s="44">
        <v>1160.7779186046512</v>
      </c>
      <c r="I554" s="44">
        <v>771.32345270651285</v>
      </c>
      <c r="J554" s="44">
        <v>771.32345270651285</v>
      </c>
      <c r="K554" s="44">
        <v>1195.6012561627908</v>
      </c>
      <c r="L554" s="44">
        <v>1195.6012561627908</v>
      </c>
      <c r="M554" s="44">
        <v>510.17670000000004</v>
      </c>
      <c r="N554" s="44">
        <v>3752.6330600000001</v>
      </c>
      <c r="O554" s="44">
        <v>572.53162999999995</v>
      </c>
      <c r="P554" s="44">
        <v>239.12025123255819</v>
      </c>
      <c r="Q554" s="44">
        <v>239.12025123255819</v>
      </c>
      <c r="R554" s="44">
        <v>158.89263125754167</v>
      </c>
      <c r="S554" s="44">
        <v>158.89263125754167</v>
      </c>
      <c r="T554" s="44">
        <v>717.36075369767445</v>
      </c>
      <c r="U554" s="44">
        <v>717.36075369767445</v>
      </c>
      <c r="V554" s="44">
        <v>476.67789377262494</v>
      </c>
      <c r="W554" s="44">
        <v>476.67789377262494</v>
      </c>
      <c r="X554" s="44">
        <v>298.90031404069771</v>
      </c>
      <c r="Y554" s="44">
        <v>298.90031404069771</v>
      </c>
      <c r="Z554" s="44">
        <v>198.61578907192708</v>
      </c>
      <c r="AA554" s="44">
        <v>198.61578907192708</v>
      </c>
      <c r="AB554" s="44">
        <v>3.2108266819062137</v>
      </c>
      <c r="AC554" s="44">
        <v>7.8724713460070879</v>
      </c>
      <c r="AD554" s="44">
        <v>2.8826088433113557</v>
      </c>
      <c r="AE554" s="44">
        <v>65.034058537844544</v>
      </c>
      <c r="AF554" s="44">
        <v>195.1021756135336</v>
      </c>
      <c r="AG554" s="44">
        <v>81.29257317230568</v>
      </c>
      <c r="AH554" s="44">
        <v>325.17029268922272</v>
      </c>
      <c r="AJ554" s="63" t="s">
        <v>63</v>
      </c>
      <c r="AK554" s="44">
        <v>0</v>
      </c>
      <c r="AL554" s="44">
        <v>0</v>
      </c>
      <c r="AM554" s="44">
        <v>572.53162999999995</v>
      </c>
      <c r="AN554" s="44">
        <v>572.53162999999995</v>
      </c>
      <c r="AO554" s="44">
        <v>0</v>
      </c>
      <c r="AP554" s="44">
        <v>0</v>
      </c>
      <c r="AQ554" s="44">
        <v>0</v>
      </c>
      <c r="AR554" s="44">
        <v>0</v>
      </c>
      <c r="AS554" s="44">
        <v>0</v>
      </c>
      <c r="AT554" s="44">
        <v>0</v>
      </c>
      <c r="AU554" s="44">
        <v>0</v>
      </c>
      <c r="AV554" s="44">
        <v>0</v>
      </c>
      <c r="AW554" s="44">
        <v>0</v>
      </c>
      <c r="AX554" s="44">
        <v>0</v>
      </c>
      <c r="AY554" s="44">
        <v>298.90031404069771</v>
      </c>
      <c r="AZ554" s="44">
        <v>0</v>
      </c>
      <c r="BA554" s="44">
        <v>0</v>
      </c>
      <c r="BB554" s="44">
        <v>0</v>
      </c>
      <c r="BC554" s="44">
        <v>298.90031404069771</v>
      </c>
      <c r="BD554" s="44">
        <v>298.90031404069771</v>
      </c>
      <c r="BE554" s="44">
        <v>0</v>
      </c>
      <c r="BF554" s="44">
        <v>0</v>
      </c>
      <c r="BG554" s="44">
        <v>0</v>
      </c>
      <c r="BH554" s="44">
        <v>298.90031404069771</v>
      </c>
      <c r="BI554" s="44">
        <v>198.61578907192708</v>
      </c>
      <c r="BJ554" s="44">
        <v>0</v>
      </c>
      <c r="BK554" s="44">
        <v>0</v>
      </c>
      <c r="BL554" s="44">
        <v>0</v>
      </c>
      <c r="BM554" s="44">
        <v>198.61578907192708</v>
      </c>
      <c r="BN554" s="44">
        <v>2.8826088433113557</v>
      </c>
      <c r="BO554" s="44">
        <v>81.29257317230568</v>
      </c>
      <c r="BP554" s="44">
        <v>0</v>
      </c>
      <c r="BQ554" s="44">
        <v>0</v>
      </c>
      <c r="BR554" s="44">
        <v>0</v>
      </c>
      <c r="BS554" s="44">
        <v>81.29257317230568</v>
      </c>
      <c r="BT554" s="64">
        <v>2020</v>
      </c>
      <c r="BU554" s="44">
        <v>0</v>
      </c>
      <c r="BV554" s="44">
        <v>0</v>
      </c>
      <c r="BW554" s="44">
        <v>0</v>
      </c>
      <c r="BX554" s="44">
        <v>0</v>
      </c>
      <c r="BY554" s="44">
        <v>572.53162999999995</v>
      </c>
      <c r="BZ554" s="44">
        <v>0</v>
      </c>
      <c r="CA554" s="44">
        <v>0</v>
      </c>
      <c r="CB554" s="44">
        <v>0</v>
      </c>
      <c r="CC554" s="44">
        <v>0</v>
      </c>
      <c r="CD554" s="44">
        <v>0</v>
      </c>
      <c r="CE554" s="44">
        <v>0</v>
      </c>
      <c r="CF554" s="44">
        <v>0</v>
      </c>
      <c r="CG554" s="44">
        <v>0</v>
      </c>
      <c r="CH554" s="44">
        <v>0</v>
      </c>
      <c r="CI554" s="44">
        <v>298.90031404069771</v>
      </c>
      <c r="CJ554" s="44">
        <v>0</v>
      </c>
      <c r="CK554" s="44">
        <v>0</v>
      </c>
      <c r="CL554" s="44">
        <v>0</v>
      </c>
      <c r="CM554" s="44">
        <v>0</v>
      </c>
      <c r="CN554" s="44">
        <v>0</v>
      </c>
      <c r="CO554" s="44">
        <v>0</v>
      </c>
      <c r="CP554" s="44">
        <v>0</v>
      </c>
      <c r="CQ554" s="44">
        <v>0</v>
      </c>
      <c r="CR554" s="44">
        <v>0</v>
      </c>
      <c r="CS554" s="44">
        <v>0</v>
      </c>
      <c r="CT554" s="44">
        <v>0</v>
      </c>
      <c r="CU554" s="44">
        <v>0</v>
      </c>
      <c r="CV554" s="44">
        <v>0</v>
      </c>
      <c r="CW554" s="44">
        <v>0</v>
      </c>
      <c r="CX554" s="44">
        <v>0</v>
      </c>
      <c r="CY554" s="44">
        <v>0</v>
      </c>
      <c r="CZ554" s="44">
        <v>0</v>
      </c>
      <c r="DA554" s="44">
        <v>0</v>
      </c>
      <c r="DB554" s="44">
        <v>0</v>
      </c>
      <c r="DC554" s="44">
        <v>0</v>
      </c>
      <c r="DD554" s="44">
        <v>0</v>
      </c>
      <c r="DE554" s="44">
        <v>0</v>
      </c>
      <c r="DF554" s="44">
        <v>0</v>
      </c>
      <c r="DG554" s="44">
        <v>0</v>
      </c>
      <c r="DH554" s="44">
        <v>0</v>
      </c>
      <c r="DI554" s="44">
        <v>0</v>
      </c>
      <c r="DJ554" s="44">
        <v>0</v>
      </c>
      <c r="DK554" s="44">
        <v>0</v>
      </c>
      <c r="DL554" s="44">
        <v>0</v>
      </c>
      <c r="DM554" s="44">
        <v>0</v>
      </c>
      <c r="DN554" s="44">
        <v>0</v>
      </c>
      <c r="DO554" s="44">
        <v>0</v>
      </c>
      <c r="DP554" s="44">
        <v>0</v>
      </c>
      <c r="DQ554" s="44">
        <v>0</v>
      </c>
      <c r="DR554" s="44">
        <v>0</v>
      </c>
      <c r="DS554" s="44">
        <v>0</v>
      </c>
      <c r="DT554" s="44">
        <v>0</v>
      </c>
      <c r="DU554" s="44">
        <v>0</v>
      </c>
      <c r="DV554" s="44">
        <v>0</v>
      </c>
      <c r="DW554" s="44">
        <v>81.29257317230568</v>
      </c>
      <c r="DX554" s="44">
        <v>0</v>
      </c>
      <c r="DY554" s="44">
        <v>0</v>
      </c>
      <c r="DZ554" s="44">
        <v>0</v>
      </c>
      <c r="EA554" s="44">
        <v>0</v>
      </c>
      <c r="EB554" s="44">
        <v>0</v>
      </c>
    </row>
    <row r="555" spans="2:132" x14ac:dyDescent="0.25">
      <c r="B555" s="41" t="s">
        <v>644</v>
      </c>
      <c r="C555" s="48" t="s">
        <v>101</v>
      </c>
      <c r="D555" s="46">
        <v>9</v>
      </c>
      <c r="E555" s="86" t="s">
        <v>52</v>
      </c>
      <c r="F555" s="43">
        <v>11170</v>
      </c>
      <c r="G555" s="43">
        <v>1685.8699302325583</v>
      </c>
      <c r="H555" s="44">
        <v>1685.8699302325583</v>
      </c>
      <c r="I555" s="44">
        <v>1120.240999212142</v>
      </c>
      <c r="J555" s="44">
        <v>1120.240999212142</v>
      </c>
      <c r="K555" s="44">
        <v>1736.4460281395352</v>
      </c>
      <c r="L555" s="44">
        <v>1736.4460281395352</v>
      </c>
      <c r="M555" s="44">
        <v>759.56</v>
      </c>
      <c r="N555" s="44">
        <v>6847.21</v>
      </c>
      <c r="O555" s="44">
        <v>1027.6400000000001</v>
      </c>
      <c r="P555" s="44">
        <v>312.56028506511632</v>
      </c>
      <c r="Q555" s="44">
        <v>312.56028506511632</v>
      </c>
      <c r="R555" s="44">
        <v>207.69268125393111</v>
      </c>
      <c r="S555" s="44">
        <v>207.69268125393111</v>
      </c>
      <c r="T555" s="44">
        <v>972.40977575813986</v>
      </c>
      <c r="U555" s="44">
        <v>972.40977575813986</v>
      </c>
      <c r="V555" s="44">
        <v>646.1550083455636</v>
      </c>
      <c r="W555" s="44">
        <v>646.1550083455636</v>
      </c>
      <c r="X555" s="44">
        <v>382.01812619069773</v>
      </c>
      <c r="Y555" s="44">
        <v>382.01812619069773</v>
      </c>
      <c r="Z555" s="44">
        <v>253.84661042147135</v>
      </c>
      <c r="AA555" s="44">
        <v>253.84661042147135</v>
      </c>
      <c r="AB555" s="44">
        <v>3.6571341629093794</v>
      </c>
      <c r="AC555" s="44">
        <v>10.596853559228489</v>
      </c>
      <c r="AD555" s="44">
        <v>4.0482715065360519</v>
      </c>
      <c r="AE555" s="44">
        <v>85.007705414966779</v>
      </c>
      <c r="AF555" s="44">
        <v>264.46841684656334</v>
      </c>
      <c r="AG555" s="44">
        <v>103.89830661829274</v>
      </c>
      <c r="AH555" s="44">
        <v>472.26503008314882</v>
      </c>
      <c r="AJ555" s="63" t="s">
        <v>63</v>
      </c>
      <c r="AK555" s="44">
        <v>0</v>
      </c>
      <c r="AL555" s="44">
        <v>0</v>
      </c>
      <c r="AM555" s="44">
        <v>1027.6400000000001</v>
      </c>
      <c r="AN555" s="44">
        <v>1027.6400000000001</v>
      </c>
      <c r="AO555" s="44">
        <v>0</v>
      </c>
      <c r="AP555" s="44">
        <v>0</v>
      </c>
      <c r="AQ555" s="44">
        <v>0</v>
      </c>
      <c r="AR555" s="44">
        <v>0</v>
      </c>
      <c r="AS555" s="44">
        <v>0</v>
      </c>
      <c r="AT555" s="44">
        <v>0</v>
      </c>
      <c r="AU555" s="44">
        <v>0</v>
      </c>
      <c r="AV555" s="44">
        <v>0</v>
      </c>
      <c r="AW555" s="44">
        <v>0</v>
      </c>
      <c r="AX555" s="44">
        <v>0</v>
      </c>
      <c r="AY555" s="44">
        <v>382.01812619069773</v>
      </c>
      <c r="AZ555" s="44">
        <v>0</v>
      </c>
      <c r="BA555" s="44">
        <v>0</v>
      </c>
      <c r="BB555" s="44">
        <v>0</v>
      </c>
      <c r="BC555" s="44">
        <v>382.01812619069773</v>
      </c>
      <c r="BD555" s="44">
        <v>382.01812619069773</v>
      </c>
      <c r="BE555" s="44">
        <v>0</v>
      </c>
      <c r="BF555" s="44">
        <v>0</v>
      </c>
      <c r="BG555" s="44">
        <v>0</v>
      </c>
      <c r="BH555" s="44">
        <v>382.01812619069773</v>
      </c>
      <c r="BI555" s="44">
        <v>253.84661042147135</v>
      </c>
      <c r="BJ555" s="44">
        <v>0</v>
      </c>
      <c r="BK555" s="44">
        <v>0</v>
      </c>
      <c r="BL555" s="44">
        <v>0</v>
      </c>
      <c r="BM555" s="44">
        <v>253.84661042147135</v>
      </c>
      <c r="BN555" s="44">
        <v>4.0482715065360519</v>
      </c>
      <c r="BO555" s="44">
        <v>103.89830661829274</v>
      </c>
      <c r="BP555" s="44">
        <v>0</v>
      </c>
      <c r="BQ555" s="44">
        <v>0</v>
      </c>
      <c r="BR555" s="44">
        <v>0</v>
      </c>
      <c r="BS555" s="44">
        <v>103.89830661829274</v>
      </c>
      <c r="BT555" s="64">
        <v>2020</v>
      </c>
      <c r="BU555" s="44">
        <v>0</v>
      </c>
      <c r="BV555" s="44">
        <v>0</v>
      </c>
      <c r="BW555" s="44">
        <v>0</v>
      </c>
      <c r="BX555" s="44">
        <v>0</v>
      </c>
      <c r="BY555" s="44">
        <v>1027.6400000000001</v>
      </c>
      <c r="BZ555" s="44">
        <v>0</v>
      </c>
      <c r="CA555" s="44">
        <v>0</v>
      </c>
      <c r="CB555" s="44">
        <v>0</v>
      </c>
      <c r="CC555" s="44">
        <v>0</v>
      </c>
      <c r="CD555" s="44">
        <v>0</v>
      </c>
      <c r="CE555" s="44">
        <v>0</v>
      </c>
      <c r="CF555" s="44">
        <v>0</v>
      </c>
      <c r="CG555" s="44">
        <v>0</v>
      </c>
      <c r="CH555" s="44">
        <v>0</v>
      </c>
      <c r="CI555" s="44">
        <v>382.01812619069773</v>
      </c>
      <c r="CJ555" s="44">
        <v>0</v>
      </c>
      <c r="CK555" s="44">
        <v>0</v>
      </c>
      <c r="CL555" s="44">
        <v>0</v>
      </c>
      <c r="CM555" s="44">
        <v>0</v>
      </c>
      <c r="CN555" s="44">
        <v>0</v>
      </c>
      <c r="CO555" s="44">
        <v>0</v>
      </c>
      <c r="CP555" s="44">
        <v>0</v>
      </c>
      <c r="CQ555" s="44">
        <v>0</v>
      </c>
      <c r="CR555" s="44">
        <v>0</v>
      </c>
      <c r="CS555" s="44">
        <v>0</v>
      </c>
      <c r="CT555" s="44">
        <v>0</v>
      </c>
      <c r="CU555" s="44">
        <v>0</v>
      </c>
      <c r="CV555" s="44">
        <v>0</v>
      </c>
      <c r="CW555" s="44">
        <v>0</v>
      </c>
      <c r="CX555" s="44">
        <v>0</v>
      </c>
      <c r="CY555" s="44">
        <v>0</v>
      </c>
      <c r="CZ555" s="44">
        <v>0</v>
      </c>
      <c r="DA555" s="44">
        <v>0</v>
      </c>
      <c r="DB555" s="44">
        <v>0</v>
      </c>
      <c r="DC555" s="44">
        <v>0</v>
      </c>
      <c r="DD555" s="44">
        <v>0</v>
      </c>
      <c r="DE555" s="44">
        <v>0</v>
      </c>
      <c r="DF555" s="44">
        <v>0</v>
      </c>
      <c r="DG555" s="44">
        <v>0</v>
      </c>
      <c r="DH555" s="44">
        <v>0</v>
      </c>
      <c r="DI555" s="44">
        <v>0</v>
      </c>
      <c r="DJ555" s="44">
        <v>0</v>
      </c>
      <c r="DK555" s="44">
        <v>0</v>
      </c>
      <c r="DL555" s="44">
        <v>0</v>
      </c>
      <c r="DM555" s="44">
        <v>0</v>
      </c>
      <c r="DN555" s="44">
        <v>0</v>
      </c>
      <c r="DO555" s="44">
        <v>0</v>
      </c>
      <c r="DP555" s="44">
        <v>0</v>
      </c>
      <c r="DQ555" s="44">
        <v>0</v>
      </c>
      <c r="DR555" s="44">
        <v>0</v>
      </c>
      <c r="DS555" s="44">
        <v>0</v>
      </c>
      <c r="DT555" s="44">
        <v>0</v>
      </c>
      <c r="DU555" s="44">
        <v>0</v>
      </c>
      <c r="DV555" s="44">
        <v>0</v>
      </c>
      <c r="DW555" s="44">
        <v>103.89830661829274</v>
      </c>
      <c r="DX555" s="44">
        <v>0</v>
      </c>
      <c r="DY555" s="44">
        <v>0</v>
      </c>
      <c r="DZ555" s="44">
        <v>0</v>
      </c>
      <c r="EA555" s="44">
        <v>0</v>
      </c>
      <c r="EB555" s="44">
        <v>0</v>
      </c>
    </row>
    <row r="556" spans="2:132" x14ac:dyDescent="0.25">
      <c r="B556" s="41" t="s">
        <v>645</v>
      </c>
      <c r="C556" s="47" t="s">
        <v>101</v>
      </c>
      <c r="D556" s="46">
        <v>9</v>
      </c>
      <c r="E556" s="86" t="s">
        <v>52</v>
      </c>
      <c r="F556" s="43">
        <v>17034.3</v>
      </c>
      <c r="G556" s="43">
        <v>3346.1162209302329</v>
      </c>
      <c r="H556" s="44">
        <v>3346.1162209302329</v>
      </c>
      <c r="I556" s="44">
        <v>2223.4553873902701</v>
      </c>
      <c r="J556" s="44">
        <v>2223.4553873902701</v>
      </c>
      <c r="K556" s="44">
        <v>3446.49970755814</v>
      </c>
      <c r="L556" s="44">
        <v>3446.49970755814</v>
      </c>
      <c r="M556" s="44">
        <v>1158.3324</v>
      </c>
      <c r="N556" s="44">
        <v>10442.025900000001</v>
      </c>
      <c r="O556" s="44">
        <v>1567.1555999999998</v>
      </c>
      <c r="P556" s="44">
        <v>620.36994736046518</v>
      </c>
      <c r="Q556" s="44">
        <v>620.36994736046518</v>
      </c>
      <c r="R556" s="44">
        <v>412.22862882215605</v>
      </c>
      <c r="S556" s="44">
        <v>412.22862882215605</v>
      </c>
      <c r="T556" s="44">
        <v>1930.0398362325586</v>
      </c>
      <c r="U556" s="44">
        <v>1930.0398362325586</v>
      </c>
      <c r="V556" s="44">
        <v>1282.4890674467078</v>
      </c>
      <c r="W556" s="44">
        <v>1282.4890674467078</v>
      </c>
      <c r="X556" s="44">
        <v>758.22993566279081</v>
      </c>
      <c r="Y556" s="44">
        <v>758.22993566279081</v>
      </c>
      <c r="Z556" s="44">
        <v>503.8349907826352</v>
      </c>
      <c r="AA556" s="44">
        <v>503.8349907826352</v>
      </c>
      <c r="AB556" s="44">
        <v>2.8099271108599506</v>
      </c>
      <c r="AC556" s="44">
        <v>8.1419999320453513</v>
      </c>
      <c r="AD556" s="44">
        <v>3.1104540745882874</v>
      </c>
      <c r="AE556" s="44">
        <v>168.72337354865871</v>
      </c>
      <c r="AF556" s="44">
        <v>524.91716215138274</v>
      </c>
      <c r="AG556" s="44">
        <v>206.21745655947177</v>
      </c>
      <c r="AH556" s="44">
        <v>937.35207527032617</v>
      </c>
      <c r="AJ556" s="63" t="s">
        <v>63</v>
      </c>
      <c r="AK556" s="44">
        <v>0</v>
      </c>
      <c r="AL556" s="44">
        <v>0</v>
      </c>
      <c r="AM556" s="44">
        <v>1567.1555999999998</v>
      </c>
      <c r="AN556" s="44">
        <v>1567.1555999999998</v>
      </c>
      <c r="AO556" s="44">
        <v>0</v>
      </c>
      <c r="AP556" s="44">
        <v>0</v>
      </c>
      <c r="AQ556" s="44">
        <v>0</v>
      </c>
      <c r="AR556" s="44">
        <v>0</v>
      </c>
      <c r="AS556" s="44">
        <v>0</v>
      </c>
      <c r="AT556" s="44">
        <v>0</v>
      </c>
      <c r="AU556" s="44">
        <v>0</v>
      </c>
      <c r="AV556" s="44">
        <v>0</v>
      </c>
      <c r="AW556" s="44">
        <v>0</v>
      </c>
      <c r="AX556" s="44">
        <v>0</v>
      </c>
      <c r="AY556" s="44">
        <v>758.22993566279081</v>
      </c>
      <c r="AZ556" s="44">
        <v>0</v>
      </c>
      <c r="BA556" s="44">
        <v>0</v>
      </c>
      <c r="BB556" s="44">
        <v>0</v>
      </c>
      <c r="BC556" s="44">
        <v>758.22993566279081</v>
      </c>
      <c r="BD556" s="44">
        <v>758.22993566279081</v>
      </c>
      <c r="BE556" s="44">
        <v>0</v>
      </c>
      <c r="BF556" s="44">
        <v>0</v>
      </c>
      <c r="BG556" s="44">
        <v>0</v>
      </c>
      <c r="BH556" s="44">
        <v>758.22993566279081</v>
      </c>
      <c r="BI556" s="44">
        <v>503.8349907826352</v>
      </c>
      <c r="BJ556" s="44">
        <v>0</v>
      </c>
      <c r="BK556" s="44">
        <v>0</v>
      </c>
      <c r="BL556" s="44">
        <v>0</v>
      </c>
      <c r="BM556" s="44">
        <v>503.8349907826352</v>
      </c>
      <c r="BN556" s="44">
        <v>3.1104540745882874</v>
      </c>
      <c r="BO556" s="44">
        <v>206.21745655947177</v>
      </c>
      <c r="BP556" s="44">
        <v>0</v>
      </c>
      <c r="BQ556" s="44">
        <v>0</v>
      </c>
      <c r="BR556" s="44">
        <v>0</v>
      </c>
      <c r="BS556" s="44">
        <v>206.21745655947177</v>
      </c>
      <c r="BT556" s="64">
        <v>2020</v>
      </c>
      <c r="BU556" s="44">
        <v>0</v>
      </c>
      <c r="BV556" s="44">
        <v>0</v>
      </c>
      <c r="BW556" s="44">
        <v>0</v>
      </c>
      <c r="BX556" s="44">
        <v>0</v>
      </c>
      <c r="BY556" s="44">
        <v>1567.1555999999998</v>
      </c>
      <c r="BZ556" s="44">
        <v>0</v>
      </c>
      <c r="CA556" s="44">
        <v>0</v>
      </c>
      <c r="CB556" s="44">
        <v>0</v>
      </c>
      <c r="CC556" s="44">
        <v>0</v>
      </c>
      <c r="CD556" s="44">
        <v>0</v>
      </c>
      <c r="CE556" s="44">
        <v>0</v>
      </c>
      <c r="CF556" s="44">
        <v>0</v>
      </c>
      <c r="CG556" s="44">
        <v>0</v>
      </c>
      <c r="CH556" s="44">
        <v>0</v>
      </c>
      <c r="CI556" s="44">
        <v>758.22993566279081</v>
      </c>
      <c r="CJ556" s="44">
        <v>0</v>
      </c>
      <c r="CK556" s="44">
        <v>0</v>
      </c>
      <c r="CL556" s="44">
        <v>0</v>
      </c>
      <c r="CM556" s="44">
        <v>0</v>
      </c>
      <c r="CN556" s="44">
        <v>0</v>
      </c>
      <c r="CO556" s="44">
        <v>0</v>
      </c>
      <c r="CP556" s="44">
        <v>0</v>
      </c>
      <c r="CQ556" s="44">
        <v>0</v>
      </c>
      <c r="CR556" s="44">
        <v>0</v>
      </c>
      <c r="CS556" s="44">
        <v>0</v>
      </c>
      <c r="CT556" s="44">
        <v>0</v>
      </c>
      <c r="CU556" s="44">
        <v>0</v>
      </c>
      <c r="CV556" s="44">
        <v>0</v>
      </c>
      <c r="CW556" s="44">
        <v>0</v>
      </c>
      <c r="CX556" s="44">
        <v>0</v>
      </c>
      <c r="CY556" s="44">
        <v>0</v>
      </c>
      <c r="CZ556" s="44">
        <v>0</v>
      </c>
      <c r="DA556" s="44">
        <v>0</v>
      </c>
      <c r="DB556" s="44">
        <v>0</v>
      </c>
      <c r="DC556" s="44">
        <v>0</v>
      </c>
      <c r="DD556" s="44">
        <v>0</v>
      </c>
      <c r="DE556" s="44">
        <v>0</v>
      </c>
      <c r="DF556" s="44">
        <v>0</v>
      </c>
      <c r="DG556" s="44">
        <v>0</v>
      </c>
      <c r="DH556" s="44">
        <v>0</v>
      </c>
      <c r="DI556" s="44">
        <v>0</v>
      </c>
      <c r="DJ556" s="44">
        <v>0</v>
      </c>
      <c r="DK556" s="44">
        <v>0</v>
      </c>
      <c r="DL556" s="44">
        <v>0</v>
      </c>
      <c r="DM556" s="44">
        <v>0</v>
      </c>
      <c r="DN556" s="44">
        <v>0</v>
      </c>
      <c r="DO556" s="44">
        <v>0</v>
      </c>
      <c r="DP556" s="44">
        <v>0</v>
      </c>
      <c r="DQ556" s="44">
        <v>0</v>
      </c>
      <c r="DR556" s="44">
        <v>0</v>
      </c>
      <c r="DS556" s="44">
        <v>0</v>
      </c>
      <c r="DT556" s="44">
        <v>0</v>
      </c>
      <c r="DU556" s="44">
        <v>0</v>
      </c>
      <c r="DV556" s="44">
        <v>0</v>
      </c>
      <c r="DW556" s="44">
        <v>206.21745655947177</v>
      </c>
      <c r="DX556" s="44">
        <v>0</v>
      </c>
      <c r="DY556" s="44">
        <v>0</v>
      </c>
      <c r="DZ556" s="44">
        <v>0</v>
      </c>
      <c r="EA556" s="44">
        <v>0</v>
      </c>
      <c r="EB556" s="44">
        <v>0</v>
      </c>
    </row>
    <row r="557" spans="2:132" x14ac:dyDescent="0.25">
      <c r="B557" s="41" t="s">
        <v>646</v>
      </c>
      <c r="C557" s="47" t="s">
        <v>101</v>
      </c>
      <c r="D557" s="46">
        <v>9</v>
      </c>
      <c r="E557" s="86" t="s">
        <v>52</v>
      </c>
      <c r="F557" s="43">
        <v>16812.05</v>
      </c>
      <c r="G557" s="43">
        <v>2347.8221860465119</v>
      </c>
      <c r="H557" s="44">
        <v>2347.8221860465119</v>
      </c>
      <c r="I557" s="44">
        <v>1560.1005893179229</v>
      </c>
      <c r="J557" s="44">
        <v>1560.1005893179229</v>
      </c>
      <c r="K557" s="44">
        <v>2606.0826265116284</v>
      </c>
      <c r="L557" s="44">
        <v>2606.0826265116284</v>
      </c>
      <c r="M557" s="44">
        <v>1143.2194</v>
      </c>
      <c r="N557" s="44">
        <v>10305.78665</v>
      </c>
      <c r="O557" s="44">
        <v>1546.7085999999999</v>
      </c>
      <c r="P557" s="44">
        <v>469.09487277209308</v>
      </c>
      <c r="Q557" s="44">
        <v>469.09487277209308</v>
      </c>
      <c r="R557" s="44">
        <v>311.70809774572103</v>
      </c>
      <c r="S557" s="44">
        <v>311.70809774572103</v>
      </c>
      <c r="T557" s="44">
        <v>1459.4062708465121</v>
      </c>
      <c r="U557" s="44">
        <v>1459.4062708465121</v>
      </c>
      <c r="V557" s="44">
        <v>969.75852632002113</v>
      </c>
      <c r="W557" s="44">
        <v>969.75852632002113</v>
      </c>
      <c r="X557" s="44">
        <v>573.33817783255824</v>
      </c>
      <c r="Y557" s="44">
        <v>573.33817783255824</v>
      </c>
      <c r="Z557" s="44">
        <v>380.97656391143681</v>
      </c>
      <c r="AA557" s="44">
        <v>380.97656391143681</v>
      </c>
      <c r="AB557" s="44">
        <v>3.6675960883524832</v>
      </c>
      <c r="AC557" s="44">
        <v>10.627167867353281</v>
      </c>
      <c r="AD557" s="44">
        <v>4.0598523544864387</v>
      </c>
      <c r="AE557" s="44">
        <v>127.58076013391727</v>
      </c>
      <c r="AF557" s="44">
        <v>396.9179204166316</v>
      </c>
      <c r="AG557" s="44">
        <v>155.93204016367667</v>
      </c>
      <c r="AH557" s="44">
        <v>708.7820007439849</v>
      </c>
      <c r="AJ557" s="63" t="s">
        <v>63</v>
      </c>
      <c r="AK557" s="44">
        <v>0</v>
      </c>
      <c r="AL557" s="44">
        <v>0</v>
      </c>
      <c r="AM557" s="44">
        <v>1546.7085999999999</v>
      </c>
      <c r="AN557" s="44">
        <v>1546.7085999999999</v>
      </c>
      <c r="AO557" s="44">
        <v>0</v>
      </c>
      <c r="AP557" s="44">
        <v>0</v>
      </c>
      <c r="AQ557" s="44">
        <v>0</v>
      </c>
      <c r="AR557" s="44">
        <v>0</v>
      </c>
      <c r="AS557" s="44">
        <v>0</v>
      </c>
      <c r="AT557" s="44">
        <v>0</v>
      </c>
      <c r="AU557" s="44">
        <v>0</v>
      </c>
      <c r="AV557" s="44">
        <v>0</v>
      </c>
      <c r="AW557" s="44">
        <v>0</v>
      </c>
      <c r="AX557" s="44">
        <v>0</v>
      </c>
      <c r="AY557" s="44">
        <v>573.33817783255824</v>
      </c>
      <c r="AZ557" s="44">
        <v>0</v>
      </c>
      <c r="BA557" s="44">
        <v>0</v>
      </c>
      <c r="BB557" s="44">
        <v>0</v>
      </c>
      <c r="BC557" s="44">
        <v>573.33817783255824</v>
      </c>
      <c r="BD557" s="44">
        <v>573.33817783255824</v>
      </c>
      <c r="BE557" s="44">
        <v>0</v>
      </c>
      <c r="BF557" s="44">
        <v>0</v>
      </c>
      <c r="BG557" s="44">
        <v>0</v>
      </c>
      <c r="BH557" s="44">
        <v>573.33817783255824</v>
      </c>
      <c r="BI557" s="44">
        <v>380.97656391143681</v>
      </c>
      <c r="BJ557" s="44">
        <v>0</v>
      </c>
      <c r="BK557" s="44">
        <v>0</v>
      </c>
      <c r="BL557" s="44">
        <v>0</v>
      </c>
      <c r="BM557" s="44">
        <v>380.97656391143681</v>
      </c>
      <c r="BN557" s="44">
        <v>4.0598523544864387</v>
      </c>
      <c r="BO557" s="44">
        <v>155.93204016367667</v>
      </c>
      <c r="BP557" s="44">
        <v>0</v>
      </c>
      <c r="BQ557" s="44">
        <v>0</v>
      </c>
      <c r="BR557" s="44">
        <v>0</v>
      </c>
      <c r="BS557" s="44">
        <v>155.93204016367667</v>
      </c>
      <c r="BT557" s="64">
        <v>2020</v>
      </c>
      <c r="BU557" s="44">
        <v>0</v>
      </c>
      <c r="BV557" s="44">
        <v>0</v>
      </c>
      <c r="BW557" s="44">
        <v>0</v>
      </c>
      <c r="BX557" s="44">
        <v>0</v>
      </c>
      <c r="BY557" s="44">
        <v>1546.7085999999999</v>
      </c>
      <c r="BZ557" s="44">
        <v>0</v>
      </c>
      <c r="CA557" s="44">
        <v>0</v>
      </c>
      <c r="CB557" s="44">
        <v>0</v>
      </c>
      <c r="CC557" s="44">
        <v>0</v>
      </c>
      <c r="CD557" s="44">
        <v>0</v>
      </c>
      <c r="CE557" s="44">
        <v>0</v>
      </c>
      <c r="CF557" s="44">
        <v>0</v>
      </c>
      <c r="CG557" s="44">
        <v>0</v>
      </c>
      <c r="CH557" s="44">
        <v>0</v>
      </c>
      <c r="CI557" s="44">
        <v>573.33817783255824</v>
      </c>
      <c r="CJ557" s="44">
        <v>0</v>
      </c>
      <c r="CK557" s="44">
        <v>0</v>
      </c>
      <c r="CL557" s="44">
        <v>0</v>
      </c>
      <c r="CM557" s="44">
        <v>0</v>
      </c>
      <c r="CN557" s="44">
        <v>0</v>
      </c>
      <c r="CO557" s="44">
        <v>0</v>
      </c>
      <c r="CP557" s="44">
        <v>0</v>
      </c>
      <c r="CQ557" s="44">
        <v>0</v>
      </c>
      <c r="CR557" s="44">
        <v>0</v>
      </c>
      <c r="CS557" s="44">
        <v>0</v>
      </c>
      <c r="CT557" s="44">
        <v>0</v>
      </c>
      <c r="CU557" s="44">
        <v>0</v>
      </c>
      <c r="CV557" s="44">
        <v>0</v>
      </c>
      <c r="CW557" s="44">
        <v>0</v>
      </c>
      <c r="CX557" s="44">
        <v>0</v>
      </c>
      <c r="CY557" s="44">
        <v>0</v>
      </c>
      <c r="CZ557" s="44">
        <v>0</v>
      </c>
      <c r="DA557" s="44">
        <v>0</v>
      </c>
      <c r="DB557" s="44">
        <v>0</v>
      </c>
      <c r="DC557" s="44">
        <v>0</v>
      </c>
      <c r="DD557" s="44">
        <v>0</v>
      </c>
      <c r="DE557" s="44">
        <v>0</v>
      </c>
      <c r="DF557" s="44">
        <v>0</v>
      </c>
      <c r="DG557" s="44">
        <v>0</v>
      </c>
      <c r="DH557" s="44">
        <v>0</v>
      </c>
      <c r="DI557" s="44">
        <v>0</v>
      </c>
      <c r="DJ557" s="44">
        <v>0</v>
      </c>
      <c r="DK557" s="44">
        <v>0</v>
      </c>
      <c r="DL557" s="44">
        <v>0</v>
      </c>
      <c r="DM557" s="44">
        <v>0</v>
      </c>
      <c r="DN557" s="44">
        <v>0</v>
      </c>
      <c r="DO557" s="44">
        <v>0</v>
      </c>
      <c r="DP557" s="44">
        <v>0</v>
      </c>
      <c r="DQ557" s="44">
        <v>0</v>
      </c>
      <c r="DR557" s="44">
        <v>0</v>
      </c>
      <c r="DS557" s="44">
        <v>0</v>
      </c>
      <c r="DT557" s="44">
        <v>0</v>
      </c>
      <c r="DU557" s="44">
        <v>0</v>
      </c>
      <c r="DV557" s="44">
        <v>0</v>
      </c>
      <c r="DW557" s="44">
        <v>155.93204016367667</v>
      </c>
      <c r="DX557" s="44">
        <v>0</v>
      </c>
      <c r="DY557" s="44">
        <v>0</v>
      </c>
      <c r="DZ557" s="44">
        <v>0</v>
      </c>
      <c r="EA557" s="44">
        <v>0</v>
      </c>
      <c r="EB557" s="44">
        <v>0</v>
      </c>
    </row>
    <row r="558" spans="2:132" x14ac:dyDescent="0.25">
      <c r="B558" s="41" t="s">
        <v>647</v>
      </c>
      <c r="C558" s="47" t="s">
        <v>101</v>
      </c>
      <c r="D558" s="46">
        <v>9</v>
      </c>
      <c r="E558" s="86" t="s">
        <v>52</v>
      </c>
      <c r="F558" s="43">
        <v>5463.74</v>
      </c>
      <c r="G558" s="43">
        <v>2210.4022209302325</v>
      </c>
      <c r="H558" s="44">
        <v>2210.4022209302325</v>
      </c>
      <c r="I558" s="44">
        <v>1468.7866176568218</v>
      </c>
      <c r="J558" s="44">
        <v>1468.7866176568218</v>
      </c>
      <c r="K558" s="44">
        <v>2276.7142875581394</v>
      </c>
      <c r="L558" s="44">
        <v>2276.7142875581394</v>
      </c>
      <c r="M558" s="44">
        <v>491.73659999999995</v>
      </c>
      <c r="N558" s="44">
        <v>3616.9958799999999</v>
      </c>
      <c r="O558" s="44">
        <v>551.83773999999994</v>
      </c>
      <c r="P558" s="44">
        <v>455.34285751162793</v>
      </c>
      <c r="Q558" s="44">
        <v>455.34285751162793</v>
      </c>
      <c r="R558" s="44">
        <v>302.5700432373053</v>
      </c>
      <c r="S558" s="44">
        <v>302.5700432373053</v>
      </c>
      <c r="T558" s="44">
        <v>1366.0285725348836</v>
      </c>
      <c r="U558" s="44">
        <v>1366.0285725348836</v>
      </c>
      <c r="V558" s="44">
        <v>907.71012971191578</v>
      </c>
      <c r="W558" s="44">
        <v>907.71012971191578</v>
      </c>
      <c r="X558" s="44">
        <v>569.17857188953485</v>
      </c>
      <c r="Y558" s="44">
        <v>569.17857188953485</v>
      </c>
      <c r="Z558" s="44">
        <v>378.21255404663157</v>
      </c>
      <c r="AA558" s="44">
        <v>378.21255404663157</v>
      </c>
      <c r="AB558" s="44">
        <v>1.6251992257354162</v>
      </c>
      <c r="AC558" s="44">
        <v>3.9847477312475768</v>
      </c>
      <c r="AD558" s="44">
        <v>1.4590677493269071</v>
      </c>
      <c r="AE558" s="44">
        <v>123.84059441874906</v>
      </c>
      <c r="AF558" s="44">
        <v>371.52178325624715</v>
      </c>
      <c r="AG558" s="44">
        <v>154.80074302343633</v>
      </c>
      <c r="AH558" s="44">
        <v>619.2029720937453</v>
      </c>
      <c r="AJ558" s="63" t="s">
        <v>63</v>
      </c>
      <c r="AK558" s="44">
        <v>0</v>
      </c>
      <c r="AL558" s="44">
        <v>0</v>
      </c>
      <c r="AM558" s="44">
        <v>551.83773999999994</v>
      </c>
      <c r="AN558" s="44">
        <v>551.83773999999994</v>
      </c>
      <c r="AO558" s="44">
        <v>0</v>
      </c>
      <c r="AP558" s="44">
        <v>0</v>
      </c>
      <c r="AQ558" s="44">
        <v>0</v>
      </c>
      <c r="AR558" s="44">
        <v>0</v>
      </c>
      <c r="AS558" s="44">
        <v>0</v>
      </c>
      <c r="AT558" s="44">
        <v>0</v>
      </c>
      <c r="AU558" s="44">
        <v>0</v>
      </c>
      <c r="AV558" s="44">
        <v>0</v>
      </c>
      <c r="AW558" s="44">
        <v>0</v>
      </c>
      <c r="AX558" s="44">
        <v>0</v>
      </c>
      <c r="AY558" s="44">
        <v>569.17857188953485</v>
      </c>
      <c r="AZ558" s="44">
        <v>0</v>
      </c>
      <c r="BA558" s="44">
        <v>0</v>
      </c>
      <c r="BB558" s="44">
        <v>0</v>
      </c>
      <c r="BC558" s="44">
        <v>569.17857188953485</v>
      </c>
      <c r="BD558" s="44">
        <v>569.17857188953485</v>
      </c>
      <c r="BE558" s="44">
        <v>0</v>
      </c>
      <c r="BF558" s="44">
        <v>0</v>
      </c>
      <c r="BG558" s="44">
        <v>0</v>
      </c>
      <c r="BH558" s="44">
        <v>569.17857188953485</v>
      </c>
      <c r="BI558" s="44">
        <v>378.21255404663157</v>
      </c>
      <c r="BJ558" s="44">
        <v>0</v>
      </c>
      <c r="BK558" s="44">
        <v>0</v>
      </c>
      <c r="BL558" s="44">
        <v>0</v>
      </c>
      <c r="BM558" s="44">
        <v>378.21255404663157</v>
      </c>
      <c r="BN558" s="44">
        <v>1.4590677493269071</v>
      </c>
      <c r="BO558" s="44">
        <v>154.80074302343633</v>
      </c>
      <c r="BP558" s="44">
        <v>0</v>
      </c>
      <c r="BQ558" s="44">
        <v>0</v>
      </c>
      <c r="BR558" s="44">
        <v>0</v>
      </c>
      <c r="BS558" s="44">
        <v>154.80074302343633</v>
      </c>
      <c r="BT558" s="64">
        <v>2020</v>
      </c>
      <c r="BU558" s="44">
        <v>0</v>
      </c>
      <c r="BV558" s="44">
        <v>0</v>
      </c>
      <c r="BW558" s="44">
        <v>0</v>
      </c>
      <c r="BX558" s="44">
        <v>0</v>
      </c>
      <c r="BY558" s="44">
        <v>551.83773999999994</v>
      </c>
      <c r="BZ558" s="44">
        <v>0</v>
      </c>
      <c r="CA558" s="44">
        <v>0</v>
      </c>
      <c r="CB558" s="44">
        <v>0</v>
      </c>
      <c r="CC558" s="44">
        <v>0</v>
      </c>
      <c r="CD558" s="44">
        <v>0</v>
      </c>
      <c r="CE558" s="44">
        <v>0</v>
      </c>
      <c r="CF558" s="44">
        <v>0</v>
      </c>
      <c r="CG558" s="44">
        <v>0</v>
      </c>
      <c r="CH558" s="44">
        <v>0</v>
      </c>
      <c r="CI558" s="44">
        <v>569.17857188953485</v>
      </c>
      <c r="CJ558" s="44">
        <v>0</v>
      </c>
      <c r="CK558" s="44">
        <v>0</v>
      </c>
      <c r="CL558" s="44">
        <v>0</v>
      </c>
      <c r="CM558" s="44">
        <v>0</v>
      </c>
      <c r="CN558" s="44">
        <v>0</v>
      </c>
      <c r="CO558" s="44">
        <v>0</v>
      </c>
      <c r="CP558" s="44">
        <v>0</v>
      </c>
      <c r="CQ558" s="44">
        <v>0</v>
      </c>
      <c r="CR558" s="44">
        <v>0</v>
      </c>
      <c r="CS558" s="44">
        <v>0</v>
      </c>
      <c r="CT558" s="44">
        <v>0</v>
      </c>
      <c r="CU558" s="44">
        <v>0</v>
      </c>
      <c r="CV558" s="44">
        <v>0</v>
      </c>
      <c r="CW558" s="44">
        <v>0</v>
      </c>
      <c r="CX558" s="44">
        <v>0</v>
      </c>
      <c r="CY558" s="44">
        <v>0</v>
      </c>
      <c r="CZ558" s="44">
        <v>0</v>
      </c>
      <c r="DA558" s="44">
        <v>0</v>
      </c>
      <c r="DB558" s="44">
        <v>0</v>
      </c>
      <c r="DC558" s="44">
        <v>0</v>
      </c>
      <c r="DD558" s="44">
        <v>0</v>
      </c>
      <c r="DE558" s="44">
        <v>0</v>
      </c>
      <c r="DF558" s="44">
        <v>0</v>
      </c>
      <c r="DG558" s="44">
        <v>0</v>
      </c>
      <c r="DH558" s="44">
        <v>0</v>
      </c>
      <c r="DI558" s="44">
        <v>0</v>
      </c>
      <c r="DJ558" s="44">
        <v>0</v>
      </c>
      <c r="DK558" s="44">
        <v>0</v>
      </c>
      <c r="DL558" s="44">
        <v>0</v>
      </c>
      <c r="DM558" s="44">
        <v>0</v>
      </c>
      <c r="DN558" s="44">
        <v>0</v>
      </c>
      <c r="DO558" s="44">
        <v>0</v>
      </c>
      <c r="DP558" s="44">
        <v>0</v>
      </c>
      <c r="DQ558" s="44">
        <v>0</v>
      </c>
      <c r="DR558" s="44">
        <v>0</v>
      </c>
      <c r="DS558" s="44">
        <v>0</v>
      </c>
      <c r="DT558" s="44">
        <v>0</v>
      </c>
      <c r="DU558" s="44">
        <v>0</v>
      </c>
      <c r="DV558" s="44">
        <v>0</v>
      </c>
      <c r="DW558" s="44">
        <v>154.80074302343633</v>
      </c>
      <c r="DX558" s="44">
        <v>0</v>
      </c>
      <c r="DY558" s="44">
        <v>0</v>
      </c>
      <c r="DZ558" s="44">
        <v>0</v>
      </c>
      <c r="EA558" s="44">
        <v>0</v>
      </c>
      <c r="EB558" s="44">
        <v>0</v>
      </c>
    </row>
    <row r="559" spans="2:132" x14ac:dyDescent="0.25">
      <c r="B559" s="41" t="s">
        <v>648</v>
      </c>
      <c r="C559" s="47" t="s">
        <v>101</v>
      </c>
      <c r="D559" s="46">
        <v>9</v>
      </c>
      <c r="E559" s="86" t="s">
        <v>52</v>
      </c>
      <c r="F559" s="43">
        <v>5590.42</v>
      </c>
      <c r="G559" s="43">
        <v>805.44448837209291</v>
      </c>
      <c r="H559" s="44">
        <v>805.44448837209291</v>
      </c>
      <c r="I559" s="44">
        <v>535.20851299566073</v>
      </c>
      <c r="J559" s="44">
        <v>535.20851299566073</v>
      </c>
      <c r="K559" s="44">
        <v>894.04338209302318</v>
      </c>
      <c r="L559" s="44">
        <v>894.04338209302318</v>
      </c>
      <c r="M559" s="44">
        <v>503.13779999999997</v>
      </c>
      <c r="N559" s="44">
        <v>3700.8580400000001</v>
      </c>
      <c r="O559" s="44">
        <v>564.63242000000002</v>
      </c>
      <c r="P559" s="44">
        <v>160.92780877674417</v>
      </c>
      <c r="Q559" s="44">
        <v>160.92780877674417</v>
      </c>
      <c r="R559" s="44">
        <v>106.93466089653302</v>
      </c>
      <c r="S559" s="44">
        <v>106.93466089653302</v>
      </c>
      <c r="T559" s="44">
        <v>500.66429397209305</v>
      </c>
      <c r="U559" s="44">
        <v>500.66429397209305</v>
      </c>
      <c r="V559" s="44">
        <v>332.68561167810276</v>
      </c>
      <c r="W559" s="44">
        <v>332.68561167810276</v>
      </c>
      <c r="X559" s="44">
        <v>196.6895440604651</v>
      </c>
      <c r="Y559" s="44">
        <v>196.6895440604651</v>
      </c>
      <c r="Z559" s="44">
        <v>130.69791887354035</v>
      </c>
      <c r="AA559" s="44">
        <v>130.69791887354035</v>
      </c>
      <c r="AB559" s="44">
        <v>4.7050955768852347</v>
      </c>
      <c r="AC559" s="44">
        <v>11.124190256778661</v>
      </c>
      <c r="AD559" s="44">
        <v>4.3201332115037161</v>
      </c>
      <c r="AE559" s="44">
        <v>43.767888676962173</v>
      </c>
      <c r="AF559" s="44">
        <v>136.16676477277122</v>
      </c>
      <c r="AG559" s="44">
        <v>53.494086160731548</v>
      </c>
      <c r="AH559" s="44">
        <v>243.1549370942343</v>
      </c>
      <c r="AJ559" s="63" t="s">
        <v>63</v>
      </c>
      <c r="AK559" s="44">
        <v>0</v>
      </c>
      <c r="AL559" s="44">
        <v>0</v>
      </c>
      <c r="AM559" s="44">
        <v>564.63242000000002</v>
      </c>
      <c r="AN559" s="44">
        <v>564.63242000000002</v>
      </c>
      <c r="AO559" s="44">
        <v>0</v>
      </c>
      <c r="AP559" s="44">
        <v>0</v>
      </c>
      <c r="AQ559" s="44">
        <v>0</v>
      </c>
      <c r="AR559" s="44">
        <v>0</v>
      </c>
      <c r="AS559" s="44">
        <v>0</v>
      </c>
      <c r="AT559" s="44">
        <v>0</v>
      </c>
      <c r="AU559" s="44">
        <v>0</v>
      </c>
      <c r="AV559" s="44">
        <v>0</v>
      </c>
      <c r="AW559" s="44">
        <v>0</v>
      </c>
      <c r="AX559" s="44">
        <v>0</v>
      </c>
      <c r="AY559" s="44">
        <v>196.6895440604651</v>
      </c>
      <c r="AZ559" s="44">
        <v>0</v>
      </c>
      <c r="BA559" s="44">
        <v>0</v>
      </c>
      <c r="BB559" s="44">
        <v>0</v>
      </c>
      <c r="BC559" s="44">
        <v>196.6895440604651</v>
      </c>
      <c r="BD559" s="44">
        <v>196.6895440604651</v>
      </c>
      <c r="BE559" s="44">
        <v>0</v>
      </c>
      <c r="BF559" s="44">
        <v>0</v>
      </c>
      <c r="BG559" s="44">
        <v>0</v>
      </c>
      <c r="BH559" s="44">
        <v>196.6895440604651</v>
      </c>
      <c r="BI559" s="44">
        <v>130.69791887354035</v>
      </c>
      <c r="BJ559" s="44">
        <v>0</v>
      </c>
      <c r="BK559" s="44">
        <v>0</v>
      </c>
      <c r="BL559" s="44">
        <v>0</v>
      </c>
      <c r="BM559" s="44">
        <v>130.69791887354035</v>
      </c>
      <c r="BN559" s="44">
        <v>4.3201332115037161</v>
      </c>
      <c r="BO559" s="44">
        <v>53.494086160731548</v>
      </c>
      <c r="BP559" s="44">
        <v>0</v>
      </c>
      <c r="BQ559" s="44">
        <v>0</v>
      </c>
      <c r="BR559" s="44">
        <v>0</v>
      </c>
      <c r="BS559" s="44">
        <v>53.494086160731548</v>
      </c>
      <c r="BT559" s="64">
        <v>2020</v>
      </c>
      <c r="BU559" s="44">
        <v>0</v>
      </c>
      <c r="BV559" s="44">
        <v>0</v>
      </c>
      <c r="BW559" s="44">
        <v>0</v>
      </c>
      <c r="BX559" s="44">
        <v>0</v>
      </c>
      <c r="BY559" s="44">
        <v>564.63242000000002</v>
      </c>
      <c r="BZ559" s="44">
        <v>0</v>
      </c>
      <c r="CA559" s="44">
        <v>0</v>
      </c>
      <c r="CB559" s="44">
        <v>0</v>
      </c>
      <c r="CC559" s="44">
        <v>0</v>
      </c>
      <c r="CD559" s="44">
        <v>0</v>
      </c>
      <c r="CE559" s="44">
        <v>0</v>
      </c>
      <c r="CF559" s="44">
        <v>0</v>
      </c>
      <c r="CG559" s="44">
        <v>0</v>
      </c>
      <c r="CH559" s="44">
        <v>0</v>
      </c>
      <c r="CI559" s="44">
        <v>196.6895440604651</v>
      </c>
      <c r="CJ559" s="44">
        <v>0</v>
      </c>
      <c r="CK559" s="44">
        <v>0</v>
      </c>
      <c r="CL559" s="44">
        <v>0</v>
      </c>
      <c r="CM559" s="44">
        <v>0</v>
      </c>
      <c r="CN559" s="44">
        <v>0</v>
      </c>
      <c r="CO559" s="44">
        <v>0</v>
      </c>
      <c r="CP559" s="44">
        <v>0</v>
      </c>
      <c r="CQ559" s="44">
        <v>0</v>
      </c>
      <c r="CR559" s="44">
        <v>0</v>
      </c>
      <c r="CS559" s="44">
        <v>0</v>
      </c>
      <c r="CT559" s="44">
        <v>0</v>
      </c>
      <c r="CU559" s="44">
        <v>0</v>
      </c>
      <c r="CV559" s="44">
        <v>0</v>
      </c>
      <c r="CW559" s="44">
        <v>0</v>
      </c>
      <c r="CX559" s="44">
        <v>0</v>
      </c>
      <c r="CY559" s="44">
        <v>0</v>
      </c>
      <c r="CZ559" s="44">
        <v>0</v>
      </c>
      <c r="DA559" s="44">
        <v>0</v>
      </c>
      <c r="DB559" s="44">
        <v>0</v>
      </c>
      <c r="DC559" s="44">
        <v>0</v>
      </c>
      <c r="DD559" s="44">
        <v>0</v>
      </c>
      <c r="DE559" s="44">
        <v>0</v>
      </c>
      <c r="DF559" s="44">
        <v>0</v>
      </c>
      <c r="DG559" s="44">
        <v>0</v>
      </c>
      <c r="DH559" s="44">
        <v>0</v>
      </c>
      <c r="DI559" s="44">
        <v>0</v>
      </c>
      <c r="DJ559" s="44">
        <v>0</v>
      </c>
      <c r="DK559" s="44">
        <v>0</v>
      </c>
      <c r="DL559" s="44">
        <v>0</v>
      </c>
      <c r="DM559" s="44">
        <v>0</v>
      </c>
      <c r="DN559" s="44">
        <v>0</v>
      </c>
      <c r="DO559" s="44">
        <v>0</v>
      </c>
      <c r="DP559" s="44">
        <v>0</v>
      </c>
      <c r="DQ559" s="44">
        <v>0</v>
      </c>
      <c r="DR559" s="44">
        <v>0</v>
      </c>
      <c r="DS559" s="44">
        <v>0</v>
      </c>
      <c r="DT559" s="44">
        <v>0</v>
      </c>
      <c r="DU559" s="44">
        <v>0</v>
      </c>
      <c r="DV559" s="44">
        <v>0</v>
      </c>
      <c r="DW559" s="44">
        <v>53.494086160731548</v>
      </c>
      <c r="DX559" s="44">
        <v>0</v>
      </c>
      <c r="DY559" s="44">
        <v>0</v>
      </c>
      <c r="DZ559" s="44">
        <v>0</v>
      </c>
      <c r="EA559" s="44">
        <v>0</v>
      </c>
      <c r="EB559" s="44">
        <v>0</v>
      </c>
    </row>
    <row r="560" spans="2:132" x14ac:dyDescent="0.25">
      <c r="B560" s="41" t="s">
        <v>649</v>
      </c>
      <c r="C560" s="47" t="s">
        <v>101</v>
      </c>
      <c r="D560" s="46">
        <v>9</v>
      </c>
      <c r="E560" s="86" t="s">
        <v>52</v>
      </c>
      <c r="F560" s="43">
        <v>1931.98</v>
      </c>
      <c r="G560" s="43">
        <v>390.8752209302325</v>
      </c>
      <c r="H560" s="44">
        <v>390.8752209302325</v>
      </c>
      <c r="I560" s="44">
        <v>259.73204706352851</v>
      </c>
      <c r="J560" s="44">
        <v>259.73204706352851</v>
      </c>
      <c r="K560" s="44">
        <v>402.60147755813949</v>
      </c>
      <c r="L560" s="44">
        <v>402.60147755813949</v>
      </c>
      <c r="M560" s="44">
        <v>189.33404000000002</v>
      </c>
      <c r="N560" s="44">
        <v>1367.84184</v>
      </c>
      <c r="O560" s="44">
        <v>218.31374</v>
      </c>
      <c r="P560" s="44">
        <v>80.520295511627907</v>
      </c>
      <c r="Q560" s="44">
        <v>80.520295511627907</v>
      </c>
      <c r="R560" s="44">
        <v>53.504801695086883</v>
      </c>
      <c r="S560" s="44">
        <v>53.504801695086883</v>
      </c>
      <c r="T560" s="44">
        <v>241.56088653488368</v>
      </c>
      <c r="U560" s="44">
        <v>241.56088653488368</v>
      </c>
      <c r="V560" s="44">
        <v>160.51440508526062</v>
      </c>
      <c r="W560" s="44">
        <v>160.51440508526062</v>
      </c>
      <c r="X560" s="44">
        <v>100.65036938953487</v>
      </c>
      <c r="Y560" s="44">
        <v>100.65036938953487</v>
      </c>
      <c r="Z560" s="44">
        <v>66.881002118858603</v>
      </c>
      <c r="AA560" s="44">
        <v>66.881002118858603</v>
      </c>
      <c r="AB560" s="44">
        <v>3.5386364214370269</v>
      </c>
      <c r="AC560" s="44">
        <v>8.5216142393789642</v>
      </c>
      <c r="AD560" s="44">
        <v>3.264211556101094</v>
      </c>
      <c r="AE560" s="44">
        <v>21.899281155801788</v>
      </c>
      <c r="AF560" s="44">
        <v>65.697843467405349</v>
      </c>
      <c r="AG560" s="44">
        <v>27.374101444752231</v>
      </c>
      <c r="AH560" s="44">
        <v>109.49640577900892</v>
      </c>
      <c r="AJ560" s="63" t="s">
        <v>63</v>
      </c>
      <c r="AK560" s="44">
        <v>0</v>
      </c>
      <c r="AL560" s="44">
        <v>0</v>
      </c>
      <c r="AM560" s="44">
        <v>218.31374</v>
      </c>
      <c r="AN560" s="44">
        <v>218.31374</v>
      </c>
      <c r="AO560" s="44">
        <v>0</v>
      </c>
      <c r="AP560" s="44">
        <v>0</v>
      </c>
      <c r="AQ560" s="44">
        <v>0</v>
      </c>
      <c r="AR560" s="44">
        <v>0</v>
      </c>
      <c r="AS560" s="44">
        <v>0</v>
      </c>
      <c r="AT560" s="44">
        <v>0</v>
      </c>
      <c r="AU560" s="44">
        <v>0</v>
      </c>
      <c r="AV560" s="44">
        <v>0</v>
      </c>
      <c r="AW560" s="44">
        <v>0</v>
      </c>
      <c r="AX560" s="44">
        <v>0</v>
      </c>
      <c r="AY560" s="44">
        <v>100.65036938953487</v>
      </c>
      <c r="AZ560" s="44">
        <v>0</v>
      </c>
      <c r="BA560" s="44">
        <v>0</v>
      </c>
      <c r="BB560" s="44">
        <v>0</v>
      </c>
      <c r="BC560" s="44">
        <v>100.65036938953487</v>
      </c>
      <c r="BD560" s="44">
        <v>100.65036938953487</v>
      </c>
      <c r="BE560" s="44">
        <v>0</v>
      </c>
      <c r="BF560" s="44">
        <v>0</v>
      </c>
      <c r="BG560" s="44">
        <v>0</v>
      </c>
      <c r="BH560" s="44">
        <v>100.65036938953487</v>
      </c>
      <c r="BI560" s="44">
        <v>66.881002118858603</v>
      </c>
      <c r="BJ560" s="44">
        <v>0</v>
      </c>
      <c r="BK560" s="44">
        <v>0</v>
      </c>
      <c r="BL560" s="44">
        <v>0</v>
      </c>
      <c r="BM560" s="44">
        <v>66.881002118858603</v>
      </c>
      <c r="BN560" s="44">
        <v>3.264211556101094</v>
      </c>
      <c r="BO560" s="44">
        <v>27.374101444752231</v>
      </c>
      <c r="BP560" s="44">
        <v>0</v>
      </c>
      <c r="BQ560" s="44">
        <v>0</v>
      </c>
      <c r="BR560" s="44">
        <v>0</v>
      </c>
      <c r="BS560" s="44">
        <v>27.374101444752231</v>
      </c>
      <c r="BT560" s="64">
        <v>2020</v>
      </c>
      <c r="BU560" s="44">
        <v>0</v>
      </c>
      <c r="BV560" s="44">
        <v>0</v>
      </c>
      <c r="BW560" s="44">
        <v>0</v>
      </c>
      <c r="BX560" s="44">
        <v>0</v>
      </c>
      <c r="BY560" s="44">
        <v>218.31374</v>
      </c>
      <c r="BZ560" s="44">
        <v>0</v>
      </c>
      <c r="CA560" s="44">
        <v>0</v>
      </c>
      <c r="CB560" s="44">
        <v>0</v>
      </c>
      <c r="CC560" s="44">
        <v>0</v>
      </c>
      <c r="CD560" s="44">
        <v>0</v>
      </c>
      <c r="CE560" s="44">
        <v>0</v>
      </c>
      <c r="CF560" s="44">
        <v>0</v>
      </c>
      <c r="CG560" s="44">
        <v>0</v>
      </c>
      <c r="CH560" s="44">
        <v>0</v>
      </c>
      <c r="CI560" s="44">
        <v>100.65036938953487</v>
      </c>
      <c r="CJ560" s="44">
        <v>0</v>
      </c>
      <c r="CK560" s="44">
        <v>0</v>
      </c>
      <c r="CL560" s="44">
        <v>0</v>
      </c>
      <c r="CM560" s="44">
        <v>0</v>
      </c>
      <c r="CN560" s="44">
        <v>0</v>
      </c>
      <c r="CO560" s="44">
        <v>0</v>
      </c>
      <c r="CP560" s="44">
        <v>0</v>
      </c>
      <c r="CQ560" s="44">
        <v>0</v>
      </c>
      <c r="CR560" s="44">
        <v>0</v>
      </c>
      <c r="CS560" s="44">
        <v>0</v>
      </c>
      <c r="CT560" s="44">
        <v>0</v>
      </c>
      <c r="CU560" s="44">
        <v>0</v>
      </c>
      <c r="CV560" s="44">
        <v>0</v>
      </c>
      <c r="CW560" s="44">
        <v>0</v>
      </c>
      <c r="CX560" s="44">
        <v>0</v>
      </c>
      <c r="CY560" s="44">
        <v>0</v>
      </c>
      <c r="CZ560" s="44">
        <v>0</v>
      </c>
      <c r="DA560" s="44">
        <v>0</v>
      </c>
      <c r="DB560" s="44">
        <v>0</v>
      </c>
      <c r="DC560" s="44">
        <v>0</v>
      </c>
      <c r="DD560" s="44">
        <v>0</v>
      </c>
      <c r="DE560" s="44">
        <v>0</v>
      </c>
      <c r="DF560" s="44">
        <v>0</v>
      </c>
      <c r="DG560" s="44">
        <v>0</v>
      </c>
      <c r="DH560" s="44">
        <v>0</v>
      </c>
      <c r="DI560" s="44">
        <v>0</v>
      </c>
      <c r="DJ560" s="44">
        <v>0</v>
      </c>
      <c r="DK560" s="44">
        <v>0</v>
      </c>
      <c r="DL560" s="44">
        <v>0</v>
      </c>
      <c r="DM560" s="44">
        <v>0</v>
      </c>
      <c r="DN560" s="44">
        <v>0</v>
      </c>
      <c r="DO560" s="44">
        <v>0</v>
      </c>
      <c r="DP560" s="44">
        <v>0</v>
      </c>
      <c r="DQ560" s="44">
        <v>0</v>
      </c>
      <c r="DR560" s="44">
        <v>0</v>
      </c>
      <c r="DS560" s="44">
        <v>0</v>
      </c>
      <c r="DT560" s="44">
        <v>0</v>
      </c>
      <c r="DU560" s="44">
        <v>0</v>
      </c>
      <c r="DV560" s="44">
        <v>0</v>
      </c>
      <c r="DW560" s="44">
        <v>27.374101444752231</v>
      </c>
      <c r="DX560" s="44">
        <v>0</v>
      </c>
      <c r="DY560" s="44">
        <v>0</v>
      </c>
      <c r="DZ560" s="44">
        <v>0</v>
      </c>
      <c r="EA560" s="44">
        <v>0</v>
      </c>
      <c r="EB560" s="44">
        <v>0</v>
      </c>
    </row>
    <row r="561" spans="2:132" x14ac:dyDescent="0.25">
      <c r="B561" s="41" t="s">
        <v>650</v>
      </c>
      <c r="C561" s="47" t="s">
        <v>101</v>
      </c>
      <c r="D561" s="46">
        <v>9</v>
      </c>
      <c r="E561" s="86" t="s">
        <v>52</v>
      </c>
      <c r="F561" s="43">
        <v>1923.47</v>
      </c>
      <c r="G561" s="43">
        <v>395.06183720930227</v>
      </c>
      <c r="H561" s="44">
        <v>395.06183720930227</v>
      </c>
      <c r="I561" s="44">
        <v>262.51400498310301</v>
      </c>
      <c r="J561" s="44">
        <v>262.51400498310301</v>
      </c>
      <c r="K561" s="44">
        <v>406.91369232558134</v>
      </c>
      <c r="L561" s="44">
        <v>406.91369232558134</v>
      </c>
      <c r="M561" s="44">
        <v>188.50005999999999</v>
      </c>
      <c r="N561" s="44">
        <v>1361.8167599999999</v>
      </c>
      <c r="O561" s="44">
        <v>217.35211000000001</v>
      </c>
      <c r="P561" s="44">
        <v>81.382738465116276</v>
      </c>
      <c r="Q561" s="44">
        <v>81.382738465116276</v>
      </c>
      <c r="R561" s="44">
        <v>54.077885026519226</v>
      </c>
      <c r="S561" s="44">
        <v>54.077885026519226</v>
      </c>
      <c r="T561" s="44">
        <v>244.14821539534879</v>
      </c>
      <c r="U561" s="44">
        <v>244.14821539534879</v>
      </c>
      <c r="V561" s="44">
        <v>162.23365507955765</v>
      </c>
      <c r="W561" s="44">
        <v>162.23365507955765</v>
      </c>
      <c r="X561" s="44">
        <v>101.72842308139533</v>
      </c>
      <c r="Y561" s="44">
        <v>101.72842308139533</v>
      </c>
      <c r="Z561" s="44">
        <v>67.597356283149026</v>
      </c>
      <c r="AA561" s="44">
        <v>67.597356283149026</v>
      </c>
      <c r="AB561" s="44">
        <v>3.4857143526889325</v>
      </c>
      <c r="AC561" s="44">
        <v>8.3941692574957987</v>
      </c>
      <c r="AD561" s="44">
        <v>3.2153936477865264</v>
      </c>
      <c r="AE561" s="44">
        <v>22.1338416551054</v>
      </c>
      <c r="AF561" s="44">
        <v>66.401524965316185</v>
      </c>
      <c r="AG561" s="44">
        <v>27.667302068881749</v>
      </c>
      <c r="AH561" s="44">
        <v>110.669208275527</v>
      </c>
      <c r="AJ561" s="63" t="s">
        <v>63</v>
      </c>
      <c r="AK561" s="44">
        <v>0</v>
      </c>
      <c r="AL561" s="44">
        <v>0</v>
      </c>
      <c r="AM561" s="44">
        <v>217.35211000000001</v>
      </c>
      <c r="AN561" s="44">
        <v>217.35211000000001</v>
      </c>
      <c r="AO561" s="44">
        <v>0</v>
      </c>
      <c r="AP561" s="44">
        <v>0</v>
      </c>
      <c r="AQ561" s="44">
        <v>0</v>
      </c>
      <c r="AR561" s="44">
        <v>0</v>
      </c>
      <c r="AS561" s="44">
        <v>0</v>
      </c>
      <c r="AT561" s="44">
        <v>0</v>
      </c>
      <c r="AU561" s="44">
        <v>0</v>
      </c>
      <c r="AV561" s="44">
        <v>0</v>
      </c>
      <c r="AW561" s="44">
        <v>0</v>
      </c>
      <c r="AX561" s="44">
        <v>0</v>
      </c>
      <c r="AY561" s="44">
        <v>101.72842308139533</v>
      </c>
      <c r="AZ561" s="44">
        <v>0</v>
      </c>
      <c r="BA561" s="44">
        <v>0</v>
      </c>
      <c r="BB561" s="44">
        <v>0</v>
      </c>
      <c r="BC561" s="44">
        <v>101.72842308139533</v>
      </c>
      <c r="BD561" s="44">
        <v>101.72842308139533</v>
      </c>
      <c r="BE561" s="44">
        <v>0</v>
      </c>
      <c r="BF561" s="44">
        <v>0</v>
      </c>
      <c r="BG561" s="44">
        <v>0</v>
      </c>
      <c r="BH561" s="44">
        <v>101.72842308139533</v>
      </c>
      <c r="BI561" s="44">
        <v>67.597356283149026</v>
      </c>
      <c r="BJ561" s="44">
        <v>0</v>
      </c>
      <c r="BK561" s="44">
        <v>0</v>
      </c>
      <c r="BL561" s="44">
        <v>0</v>
      </c>
      <c r="BM561" s="44">
        <v>67.597356283149026</v>
      </c>
      <c r="BN561" s="44">
        <v>3.2153936477865264</v>
      </c>
      <c r="BO561" s="44">
        <v>27.667302068881749</v>
      </c>
      <c r="BP561" s="44">
        <v>0</v>
      </c>
      <c r="BQ561" s="44">
        <v>0</v>
      </c>
      <c r="BR561" s="44">
        <v>0</v>
      </c>
      <c r="BS561" s="44">
        <v>27.667302068881749</v>
      </c>
      <c r="BT561" s="64">
        <v>2020</v>
      </c>
      <c r="BU561" s="44">
        <v>0</v>
      </c>
      <c r="BV561" s="44">
        <v>0</v>
      </c>
      <c r="BW561" s="44">
        <v>0</v>
      </c>
      <c r="BX561" s="44">
        <v>0</v>
      </c>
      <c r="BY561" s="44">
        <v>217.35211000000001</v>
      </c>
      <c r="BZ561" s="44">
        <v>0</v>
      </c>
      <c r="CA561" s="44">
        <v>0</v>
      </c>
      <c r="CB561" s="44">
        <v>0</v>
      </c>
      <c r="CC561" s="44">
        <v>0</v>
      </c>
      <c r="CD561" s="44">
        <v>0</v>
      </c>
      <c r="CE561" s="44">
        <v>0</v>
      </c>
      <c r="CF561" s="44">
        <v>0</v>
      </c>
      <c r="CG561" s="44">
        <v>0</v>
      </c>
      <c r="CH561" s="44">
        <v>0</v>
      </c>
      <c r="CI561" s="44">
        <v>101.72842308139533</v>
      </c>
      <c r="CJ561" s="44">
        <v>0</v>
      </c>
      <c r="CK561" s="44">
        <v>0</v>
      </c>
      <c r="CL561" s="44">
        <v>0</v>
      </c>
      <c r="CM561" s="44">
        <v>0</v>
      </c>
      <c r="CN561" s="44">
        <v>0</v>
      </c>
      <c r="CO561" s="44">
        <v>0</v>
      </c>
      <c r="CP561" s="44">
        <v>0</v>
      </c>
      <c r="CQ561" s="44">
        <v>0</v>
      </c>
      <c r="CR561" s="44">
        <v>0</v>
      </c>
      <c r="CS561" s="44">
        <v>0</v>
      </c>
      <c r="CT561" s="44">
        <v>0</v>
      </c>
      <c r="CU561" s="44">
        <v>0</v>
      </c>
      <c r="CV561" s="44">
        <v>0</v>
      </c>
      <c r="CW561" s="44">
        <v>0</v>
      </c>
      <c r="CX561" s="44">
        <v>0</v>
      </c>
      <c r="CY561" s="44">
        <v>0</v>
      </c>
      <c r="CZ561" s="44">
        <v>0</v>
      </c>
      <c r="DA561" s="44">
        <v>0</v>
      </c>
      <c r="DB561" s="44">
        <v>0</v>
      </c>
      <c r="DC561" s="44">
        <v>0</v>
      </c>
      <c r="DD561" s="44">
        <v>0</v>
      </c>
      <c r="DE561" s="44">
        <v>0</v>
      </c>
      <c r="DF561" s="44">
        <v>0</v>
      </c>
      <c r="DG561" s="44">
        <v>0</v>
      </c>
      <c r="DH561" s="44">
        <v>0</v>
      </c>
      <c r="DI561" s="44">
        <v>0</v>
      </c>
      <c r="DJ561" s="44">
        <v>0</v>
      </c>
      <c r="DK561" s="44">
        <v>0</v>
      </c>
      <c r="DL561" s="44">
        <v>0</v>
      </c>
      <c r="DM561" s="44">
        <v>0</v>
      </c>
      <c r="DN561" s="44">
        <v>0</v>
      </c>
      <c r="DO561" s="44">
        <v>0</v>
      </c>
      <c r="DP561" s="44">
        <v>0</v>
      </c>
      <c r="DQ561" s="44">
        <v>0</v>
      </c>
      <c r="DR561" s="44">
        <v>0</v>
      </c>
      <c r="DS561" s="44">
        <v>0</v>
      </c>
      <c r="DT561" s="44">
        <v>0</v>
      </c>
      <c r="DU561" s="44">
        <v>0</v>
      </c>
      <c r="DV561" s="44">
        <v>0</v>
      </c>
      <c r="DW561" s="44">
        <v>27.667302068881749</v>
      </c>
      <c r="DX561" s="44">
        <v>0</v>
      </c>
      <c r="DY561" s="44">
        <v>0</v>
      </c>
      <c r="DZ561" s="44">
        <v>0</v>
      </c>
      <c r="EA561" s="44">
        <v>0</v>
      </c>
      <c r="EB561" s="44">
        <v>0</v>
      </c>
    </row>
    <row r="562" spans="2:132" x14ac:dyDescent="0.25">
      <c r="B562" s="41" t="s">
        <v>651</v>
      </c>
      <c r="C562" s="47" t="s">
        <v>101</v>
      </c>
      <c r="D562" s="46">
        <v>9</v>
      </c>
      <c r="E562" s="86" t="s">
        <v>52</v>
      </c>
      <c r="F562" s="43">
        <v>3676.18</v>
      </c>
      <c r="G562" s="43">
        <v>1414.1326860465115</v>
      </c>
      <c r="H562" s="44">
        <v>1414.1326860465115</v>
      </c>
      <c r="I562" s="44">
        <v>939.67475475214451</v>
      </c>
      <c r="J562" s="44">
        <v>939.67475475214451</v>
      </c>
      <c r="K562" s="44">
        <v>1456.5566666279069</v>
      </c>
      <c r="L562" s="44">
        <v>1456.5566666279069</v>
      </c>
      <c r="M562" s="44">
        <v>345.56092000000001</v>
      </c>
      <c r="N562" s="44">
        <v>2507.1547599999999</v>
      </c>
      <c r="O562" s="44">
        <v>404.37979999999999</v>
      </c>
      <c r="P562" s="44">
        <v>291.31133332558142</v>
      </c>
      <c r="Q562" s="44">
        <v>291.31133332558142</v>
      </c>
      <c r="R562" s="44">
        <v>193.5729994789418</v>
      </c>
      <c r="S562" s="44">
        <v>193.5729994789418</v>
      </c>
      <c r="T562" s="44">
        <v>873.93399997674408</v>
      </c>
      <c r="U562" s="44">
        <v>873.93399997674408</v>
      </c>
      <c r="V562" s="44">
        <v>580.71899843682525</v>
      </c>
      <c r="W562" s="44">
        <v>580.71899843682525</v>
      </c>
      <c r="X562" s="44">
        <v>364.13916665697673</v>
      </c>
      <c r="Y562" s="44">
        <v>364.13916665697673</v>
      </c>
      <c r="Z562" s="44">
        <v>241.96624934867722</v>
      </c>
      <c r="AA562" s="44">
        <v>241.96624934867722</v>
      </c>
      <c r="AB562" s="44">
        <v>1.7851710772172671</v>
      </c>
      <c r="AC562" s="44">
        <v>4.3173286335538172</v>
      </c>
      <c r="AD562" s="44">
        <v>1.6712239871821224</v>
      </c>
      <c r="AE562" s="44">
        <v>79.228581463006876</v>
      </c>
      <c r="AF562" s="44">
        <v>237.68574438902058</v>
      </c>
      <c r="AG562" s="44">
        <v>99.035726828758584</v>
      </c>
      <c r="AH562" s="44">
        <v>396.14290731503434</v>
      </c>
      <c r="AJ562" s="63" t="s">
        <v>63</v>
      </c>
      <c r="AK562" s="44">
        <v>0</v>
      </c>
      <c r="AL562" s="44">
        <v>0</v>
      </c>
      <c r="AM562" s="44">
        <v>404.37979999999999</v>
      </c>
      <c r="AN562" s="44">
        <v>404.37979999999999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4">
        <v>0</v>
      </c>
      <c r="AU562" s="44">
        <v>0</v>
      </c>
      <c r="AV562" s="44">
        <v>0</v>
      </c>
      <c r="AW562" s="44">
        <v>0</v>
      </c>
      <c r="AX562" s="44">
        <v>0</v>
      </c>
      <c r="AY562" s="44">
        <v>364.13916665697673</v>
      </c>
      <c r="AZ562" s="44">
        <v>0</v>
      </c>
      <c r="BA562" s="44">
        <v>0</v>
      </c>
      <c r="BB562" s="44">
        <v>0</v>
      </c>
      <c r="BC562" s="44">
        <v>364.13916665697673</v>
      </c>
      <c r="BD562" s="44">
        <v>364.13916665697673</v>
      </c>
      <c r="BE562" s="44">
        <v>0</v>
      </c>
      <c r="BF562" s="44">
        <v>0</v>
      </c>
      <c r="BG562" s="44">
        <v>0</v>
      </c>
      <c r="BH562" s="44">
        <v>364.13916665697673</v>
      </c>
      <c r="BI562" s="44">
        <v>241.96624934867722</v>
      </c>
      <c r="BJ562" s="44">
        <v>0</v>
      </c>
      <c r="BK562" s="44">
        <v>0</v>
      </c>
      <c r="BL562" s="44">
        <v>0</v>
      </c>
      <c r="BM562" s="44">
        <v>241.96624934867722</v>
      </c>
      <c r="BN562" s="44">
        <v>1.6712239871821224</v>
      </c>
      <c r="BO562" s="44">
        <v>99.035726828758584</v>
      </c>
      <c r="BP562" s="44">
        <v>0</v>
      </c>
      <c r="BQ562" s="44">
        <v>0</v>
      </c>
      <c r="BR562" s="44">
        <v>0</v>
      </c>
      <c r="BS562" s="44">
        <v>99.035726828758584</v>
      </c>
      <c r="BT562" s="64">
        <v>2020</v>
      </c>
      <c r="BU562" s="44">
        <v>0</v>
      </c>
      <c r="BV562" s="44">
        <v>0</v>
      </c>
      <c r="BW562" s="44">
        <v>0</v>
      </c>
      <c r="BX562" s="44">
        <v>0</v>
      </c>
      <c r="BY562" s="44">
        <v>404.37979999999999</v>
      </c>
      <c r="BZ562" s="44">
        <v>0</v>
      </c>
      <c r="CA562" s="44">
        <v>0</v>
      </c>
      <c r="CB562" s="44">
        <v>0</v>
      </c>
      <c r="CC562" s="44">
        <v>0</v>
      </c>
      <c r="CD562" s="44">
        <v>0</v>
      </c>
      <c r="CE562" s="44">
        <v>0</v>
      </c>
      <c r="CF562" s="44">
        <v>0</v>
      </c>
      <c r="CG562" s="44">
        <v>0</v>
      </c>
      <c r="CH562" s="44">
        <v>0</v>
      </c>
      <c r="CI562" s="44">
        <v>364.13916665697673</v>
      </c>
      <c r="CJ562" s="44">
        <v>0</v>
      </c>
      <c r="CK562" s="44">
        <v>0</v>
      </c>
      <c r="CL562" s="44">
        <v>0</v>
      </c>
      <c r="CM562" s="44">
        <v>0</v>
      </c>
      <c r="CN562" s="44">
        <v>0</v>
      </c>
      <c r="CO562" s="44">
        <v>0</v>
      </c>
      <c r="CP562" s="44">
        <v>0</v>
      </c>
      <c r="CQ562" s="44">
        <v>0</v>
      </c>
      <c r="CR562" s="44">
        <v>0</v>
      </c>
      <c r="CS562" s="44">
        <v>0</v>
      </c>
      <c r="CT562" s="44">
        <v>0</v>
      </c>
      <c r="CU562" s="44">
        <v>0</v>
      </c>
      <c r="CV562" s="44">
        <v>0</v>
      </c>
      <c r="CW562" s="44">
        <v>0</v>
      </c>
      <c r="CX562" s="44">
        <v>0</v>
      </c>
      <c r="CY562" s="44">
        <v>0</v>
      </c>
      <c r="CZ562" s="44">
        <v>0</v>
      </c>
      <c r="DA562" s="44">
        <v>0</v>
      </c>
      <c r="DB562" s="44">
        <v>0</v>
      </c>
      <c r="DC562" s="44">
        <v>0</v>
      </c>
      <c r="DD562" s="44">
        <v>0</v>
      </c>
      <c r="DE562" s="44">
        <v>0</v>
      </c>
      <c r="DF562" s="44">
        <v>0</v>
      </c>
      <c r="DG562" s="44">
        <v>0</v>
      </c>
      <c r="DH562" s="44">
        <v>0</v>
      </c>
      <c r="DI562" s="44">
        <v>0</v>
      </c>
      <c r="DJ562" s="44">
        <v>0</v>
      </c>
      <c r="DK562" s="44">
        <v>0</v>
      </c>
      <c r="DL562" s="44">
        <v>0</v>
      </c>
      <c r="DM562" s="44">
        <v>0</v>
      </c>
      <c r="DN562" s="44">
        <v>0</v>
      </c>
      <c r="DO562" s="44">
        <v>0</v>
      </c>
      <c r="DP562" s="44">
        <v>0</v>
      </c>
      <c r="DQ562" s="44">
        <v>0</v>
      </c>
      <c r="DR562" s="44">
        <v>0</v>
      </c>
      <c r="DS562" s="44">
        <v>0</v>
      </c>
      <c r="DT562" s="44">
        <v>0</v>
      </c>
      <c r="DU562" s="44">
        <v>0</v>
      </c>
      <c r="DV562" s="44">
        <v>0</v>
      </c>
      <c r="DW562" s="44">
        <v>99.035726828758584</v>
      </c>
      <c r="DX562" s="44">
        <v>0</v>
      </c>
      <c r="DY562" s="44">
        <v>0</v>
      </c>
      <c r="DZ562" s="44">
        <v>0</v>
      </c>
      <c r="EA562" s="44">
        <v>0</v>
      </c>
      <c r="EB562" s="44">
        <v>0</v>
      </c>
    </row>
    <row r="563" spans="2:132" x14ac:dyDescent="0.25">
      <c r="B563" s="41" t="s">
        <v>652</v>
      </c>
      <c r="C563" s="47" t="s">
        <v>101</v>
      </c>
      <c r="D563" s="46">
        <v>9</v>
      </c>
      <c r="E563" s="86" t="s">
        <v>52</v>
      </c>
      <c r="F563" s="43">
        <v>7382.67</v>
      </c>
      <c r="G563" s="43">
        <v>1479.840023255814</v>
      </c>
      <c r="H563" s="44">
        <v>1479.840023255814</v>
      </c>
      <c r="I563" s="44">
        <v>983.33651760283146</v>
      </c>
      <c r="J563" s="44">
        <v>983.33651760283146</v>
      </c>
      <c r="K563" s="44">
        <v>1524.2352239534885</v>
      </c>
      <c r="L563" s="44">
        <v>1524.2352239534885</v>
      </c>
      <c r="M563" s="44">
        <v>553.70024999999998</v>
      </c>
      <c r="N563" s="44">
        <v>4754.43948</v>
      </c>
      <c r="O563" s="44">
        <v>745.64967000000001</v>
      </c>
      <c r="P563" s="44">
        <v>304.84704479069768</v>
      </c>
      <c r="Q563" s="44">
        <v>304.84704479069768</v>
      </c>
      <c r="R563" s="44">
        <v>202.56732262618328</v>
      </c>
      <c r="S563" s="44">
        <v>202.56732262618328</v>
      </c>
      <c r="T563" s="44">
        <v>914.5411343720931</v>
      </c>
      <c r="U563" s="44">
        <v>914.5411343720931</v>
      </c>
      <c r="V563" s="44">
        <v>607.70196787854991</v>
      </c>
      <c r="W563" s="44">
        <v>607.70196787854991</v>
      </c>
      <c r="X563" s="44">
        <v>381.05880598837211</v>
      </c>
      <c r="Y563" s="44">
        <v>381.05880598837211</v>
      </c>
      <c r="Z563" s="44">
        <v>253.20915328272912</v>
      </c>
      <c r="AA563" s="44">
        <v>253.20915328272912</v>
      </c>
      <c r="AB563" s="44">
        <v>2.733413478647766</v>
      </c>
      <c r="AC563" s="44">
        <v>7.8236368011073836</v>
      </c>
      <c r="AD563" s="44">
        <v>2.9447974543298598</v>
      </c>
      <c r="AE563" s="44">
        <v>82.909918561125011</v>
      </c>
      <c r="AF563" s="44">
        <v>248.72975568337503</v>
      </c>
      <c r="AG563" s="44">
        <v>103.63739820140627</v>
      </c>
      <c r="AH563" s="44">
        <v>414.54959280562508</v>
      </c>
      <c r="AJ563" s="63" t="s">
        <v>63</v>
      </c>
      <c r="AK563" s="44">
        <v>0</v>
      </c>
      <c r="AL563" s="44">
        <v>0</v>
      </c>
      <c r="AM563" s="44">
        <v>745.64967000000001</v>
      </c>
      <c r="AN563" s="44">
        <v>745.64967000000001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4">
        <v>0</v>
      </c>
      <c r="AU563" s="44">
        <v>0</v>
      </c>
      <c r="AV563" s="44">
        <v>0</v>
      </c>
      <c r="AW563" s="44">
        <v>0</v>
      </c>
      <c r="AX563" s="44">
        <v>0</v>
      </c>
      <c r="AY563" s="44">
        <v>381.05880598837211</v>
      </c>
      <c r="AZ563" s="44">
        <v>0</v>
      </c>
      <c r="BA563" s="44">
        <v>0</v>
      </c>
      <c r="BB563" s="44">
        <v>0</v>
      </c>
      <c r="BC563" s="44">
        <v>381.05880598837211</v>
      </c>
      <c r="BD563" s="44">
        <v>381.05880598837211</v>
      </c>
      <c r="BE563" s="44">
        <v>0</v>
      </c>
      <c r="BF563" s="44">
        <v>0</v>
      </c>
      <c r="BG563" s="44">
        <v>0</v>
      </c>
      <c r="BH563" s="44">
        <v>381.05880598837211</v>
      </c>
      <c r="BI563" s="44">
        <v>253.20915328272912</v>
      </c>
      <c r="BJ563" s="44">
        <v>0</v>
      </c>
      <c r="BK563" s="44">
        <v>0</v>
      </c>
      <c r="BL563" s="44">
        <v>0</v>
      </c>
      <c r="BM563" s="44">
        <v>253.20915328272912</v>
      </c>
      <c r="BN563" s="44">
        <v>2.9447974543298598</v>
      </c>
      <c r="BO563" s="44">
        <v>103.63739820140627</v>
      </c>
      <c r="BP563" s="44">
        <v>0</v>
      </c>
      <c r="BQ563" s="44">
        <v>0</v>
      </c>
      <c r="BR563" s="44">
        <v>0</v>
      </c>
      <c r="BS563" s="44">
        <v>103.63739820140627</v>
      </c>
      <c r="BT563" s="64">
        <v>2020</v>
      </c>
      <c r="BU563" s="44">
        <v>0</v>
      </c>
      <c r="BV563" s="44">
        <v>0</v>
      </c>
      <c r="BW563" s="44">
        <v>0</v>
      </c>
      <c r="BX563" s="44">
        <v>0</v>
      </c>
      <c r="BY563" s="44">
        <v>745.64967000000001</v>
      </c>
      <c r="BZ563" s="44">
        <v>0</v>
      </c>
      <c r="CA563" s="44">
        <v>0</v>
      </c>
      <c r="CB563" s="44">
        <v>0</v>
      </c>
      <c r="CC563" s="44">
        <v>0</v>
      </c>
      <c r="CD563" s="44">
        <v>0</v>
      </c>
      <c r="CE563" s="44">
        <v>0</v>
      </c>
      <c r="CF563" s="44">
        <v>0</v>
      </c>
      <c r="CG563" s="44">
        <v>0</v>
      </c>
      <c r="CH563" s="44">
        <v>0</v>
      </c>
      <c r="CI563" s="44">
        <v>381.05880598837211</v>
      </c>
      <c r="CJ563" s="44">
        <v>0</v>
      </c>
      <c r="CK563" s="44">
        <v>0</v>
      </c>
      <c r="CL563" s="44">
        <v>0</v>
      </c>
      <c r="CM563" s="44">
        <v>0</v>
      </c>
      <c r="CN563" s="44">
        <v>0</v>
      </c>
      <c r="CO563" s="44">
        <v>0</v>
      </c>
      <c r="CP563" s="44">
        <v>0</v>
      </c>
      <c r="CQ563" s="44">
        <v>0</v>
      </c>
      <c r="CR563" s="44">
        <v>0</v>
      </c>
      <c r="CS563" s="44">
        <v>0</v>
      </c>
      <c r="CT563" s="44">
        <v>0</v>
      </c>
      <c r="CU563" s="44">
        <v>0</v>
      </c>
      <c r="CV563" s="44">
        <v>0</v>
      </c>
      <c r="CW563" s="44">
        <v>0</v>
      </c>
      <c r="CX563" s="44">
        <v>0</v>
      </c>
      <c r="CY563" s="44">
        <v>0</v>
      </c>
      <c r="CZ563" s="44">
        <v>0</v>
      </c>
      <c r="DA563" s="44">
        <v>0</v>
      </c>
      <c r="DB563" s="44">
        <v>0</v>
      </c>
      <c r="DC563" s="44">
        <v>0</v>
      </c>
      <c r="DD563" s="44">
        <v>0</v>
      </c>
      <c r="DE563" s="44">
        <v>0</v>
      </c>
      <c r="DF563" s="44">
        <v>0</v>
      </c>
      <c r="DG563" s="44">
        <v>0</v>
      </c>
      <c r="DH563" s="44">
        <v>0</v>
      </c>
      <c r="DI563" s="44">
        <v>0</v>
      </c>
      <c r="DJ563" s="44">
        <v>0</v>
      </c>
      <c r="DK563" s="44">
        <v>0</v>
      </c>
      <c r="DL563" s="44">
        <v>0</v>
      </c>
      <c r="DM563" s="44">
        <v>0</v>
      </c>
      <c r="DN563" s="44">
        <v>0</v>
      </c>
      <c r="DO563" s="44">
        <v>0</v>
      </c>
      <c r="DP563" s="44">
        <v>0</v>
      </c>
      <c r="DQ563" s="44">
        <v>0</v>
      </c>
      <c r="DR563" s="44">
        <v>0</v>
      </c>
      <c r="DS563" s="44">
        <v>0</v>
      </c>
      <c r="DT563" s="44">
        <v>0</v>
      </c>
      <c r="DU563" s="44">
        <v>0</v>
      </c>
      <c r="DV563" s="44">
        <v>0</v>
      </c>
      <c r="DW563" s="44">
        <v>103.63739820140627</v>
      </c>
      <c r="DX563" s="44">
        <v>0</v>
      </c>
      <c r="DY563" s="44">
        <v>0</v>
      </c>
      <c r="DZ563" s="44">
        <v>0</v>
      </c>
      <c r="EA563" s="44">
        <v>0</v>
      </c>
      <c r="EB563" s="44">
        <v>0</v>
      </c>
    </row>
    <row r="564" spans="2:132" x14ac:dyDescent="0.25">
      <c r="B564" s="41" t="s">
        <v>653</v>
      </c>
      <c r="C564" s="47" t="s">
        <v>101</v>
      </c>
      <c r="D564" s="46">
        <v>9</v>
      </c>
      <c r="E564" s="86" t="s">
        <v>52</v>
      </c>
      <c r="F564" s="43">
        <v>7585.81</v>
      </c>
      <c r="G564" s="43">
        <v>1186.4841279069767</v>
      </c>
      <c r="H564" s="44">
        <v>1186.4841279069767</v>
      </c>
      <c r="I564" s="44">
        <v>788.40493039252931</v>
      </c>
      <c r="J564" s="44">
        <v>788.40493039252931</v>
      </c>
      <c r="K564" s="44">
        <v>1222.0786517441861</v>
      </c>
      <c r="L564" s="44">
        <v>1222.0786517441861</v>
      </c>
      <c r="M564" s="44">
        <v>568.93574999999998</v>
      </c>
      <c r="N564" s="44">
        <v>4885.2616400000006</v>
      </c>
      <c r="O564" s="44">
        <v>766.16681000000005</v>
      </c>
      <c r="P564" s="44">
        <v>219.9741573139535</v>
      </c>
      <c r="Q564" s="44">
        <v>219.9741573139535</v>
      </c>
      <c r="R564" s="44">
        <v>146.17027409477495</v>
      </c>
      <c r="S564" s="44">
        <v>146.17027409477495</v>
      </c>
      <c r="T564" s="44">
        <v>684.36404497674425</v>
      </c>
      <c r="U564" s="44">
        <v>684.36404497674425</v>
      </c>
      <c r="V564" s="44">
        <v>454.75196385041096</v>
      </c>
      <c r="W564" s="44">
        <v>454.75196385041096</v>
      </c>
      <c r="X564" s="44">
        <v>268.85730338372093</v>
      </c>
      <c r="Y564" s="44">
        <v>268.85730338372093</v>
      </c>
      <c r="Z564" s="44">
        <v>178.65255722694715</v>
      </c>
      <c r="AA564" s="44">
        <v>178.65255722694715</v>
      </c>
      <c r="AB564" s="44">
        <v>3.8922807904917058</v>
      </c>
      <c r="AC564" s="44">
        <v>10.74269498175711</v>
      </c>
      <c r="AD564" s="44">
        <v>4.2885857437054078</v>
      </c>
      <c r="AE564" s="44">
        <v>59.826853433904482</v>
      </c>
      <c r="AF564" s="44">
        <v>186.12798846103618</v>
      </c>
      <c r="AG564" s="44">
        <v>73.121709752549918</v>
      </c>
      <c r="AH564" s="44">
        <v>332.37140796613602</v>
      </c>
      <c r="AJ564" s="63" t="s">
        <v>63</v>
      </c>
      <c r="AK564" s="44">
        <v>0</v>
      </c>
      <c r="AL564" s="44">
        <v>0</v>
      </c>
      <c r="AM564" s="44">
        <v>766.16681000000005</v>
      </c>
      <c r="AN564" s="44">
        <v>766.16681000000005</v>
      </c>
      <c r="AO564" s="44">
        <v>0</v>
      </c>
      <c r="AP564" s="44">
        <v>0</v>
      </c>
      <c r="AQ564" s="44">
        <v>0</v>
      </c>
      <c r="AR564" s="44">
        <v>0</v>
      </c>
      <c r="AS564" s="44">
        <v>0</v>
      </c>
      <c r="AT564" s="44">
        <v>0</v>
      </c>
      <c r="AU564" s="44">
        <v>0</v>
      </c>
      <c r="AV564" s="44">
        <v>0</v>
      </c>
      <c r="AW564" s="44">
        <v>0</v>
      </c>
      <c r="AX564" s="44">
        <v>0</v>
      </c>
      <c r="AY564" s="44">
        <v>268.85730338372093</v>
      </c>
      <c r="AZ564" s="44">
        <v>0</v>
      </c>
      <c r="BA564" s="44">
        <v>0</v>
      </c>
      <c r="BB564" s="44">
        <v>0</v>
      </c>
      <c r="BC564" s="44">
        <v>268.85730338372093</v>
      </c>
      <c r="BD564" s="44">
        <v>268.85730338372093</v>
      </c>
      <c r="BE564" s="44">
        <v>0</v>
      </c>
      <c r="BF564" s="44">
        <v>0</v>
      </c>
      <c r="BG564" s="44">
        <v>0</v>
      </c>
      <c r="BH564" s="44">
        <v>268.85730338372093</v>
      </c>
      <c r="BI564" s="44">
        <v>178.65255722694715</v>
      </c>
      <c r="BJ564" s="44">
        <v>0</v>
      </c>
      <c r="BK564" s="44">
        <v>0</v>
      </c>
      <c r="BL564" s="44">
        <v>0</v>
      </c>
      <c r="BM564" s="44">
        <v>178.65255722694715</v>
      </c>
      <c r="BN564" s="44">
        <v>4.2885857437054078</v>
      </c>
      <c r="BO564" s="44">
        <v>73.121709752549918</v>
      </c>
      <c r="BP564" s="44">
        <v>0</v>
      </c>
      <c r="BQ564" s="44">
        <v>0</v>
      </c>
      <c r="BR564" s="44">
        <v>0</v>
      </c>
      <c r="BS564" s="44">
        <v>73.121709752549918</v>
      </c>
      <c r="BT564" s="64">
        <v>2020</v>
      </c>
      <c r="BU564" s="44">
        <v>0</v>
      </c>
      <c r="BV564" s="44">
        <v>0</v>
      </c>
      <c r="BW564" s="44">
        <v>0</v>
      </c>
      <c r="BX564" s="44">
        <v>0</v>
      </c>
      <c r="BY564" s="44">
        <v>766.16681000000005</v>
      </c>
      <c r="BZ564" s="44">
        <v>0</v>
      </c>
      <c r="CA564" s="44">
        <v>0</v>
      </c>
      <c r="CB564" s="44">
        <v>0</v>
      </c>
      <c r="CC564" s="44">
        <v>0</v>
      </c>
      <c r="CD564" s="44">
        <v>0</v>
      </c>
      <c r="CE564" s="44">
        <v>0</v>
      </c>
      <c r="CF564" s="44">
        <v>0</v>
      </c>
      <c r="CG564" s="44">
        <v>0</v>
      </c>
      <c r="CH564" s="44">
        <v>0</v>
      </c>
      <c r="CI564" s="44">
        <v>268.85730338372093</v>
      </c>
      <c r="CJ564" s="44">
        <v>0</v>
      </c>
      <c r="CK564" s="44">
        <v>0</v>
      </c>
      <c r="CL564" s="44">
        <v>0</v>
      </c>
      <c r="CM564" s="44">
        <v>0</v>
      </c>
      <c r="CN564" s="44">
        <v>0</v>
      </c>
      <c r="CO564" s="44">
        <v>0</v>
      </c>
      <c r="CP564" s="44">
        <v>0</v>
      </c>
      <c r="CQ564" s="44">
        <v>0</v>
      </c>
      <c r="CR564" s="44">
        <v>0</v>
      </c>
      <c r="CS564" s="44">
        <v>0</v>
      </c>
      <c r="CT564" s="44">
        <v>0</v>
      </c>
      <c r="CU564" s="44">
        <v>0</v>
      </c>
      <c r="CV564" s="44">
        <v>0</v>
      </c>
      <c r="CW564" s="44">
        <v>0</v>
      </c>
      <c r="CX564" s="44">
        <v>0</v>
      </c>
      <c r="CY564" s="44">
        <v>0</v>
      </c>
      <c r="CZ564" s="44">
        <v>0</v>
      </c>
      <c r="DA564" s="44">
        <v>0</v>
      </c>
      <c r="DB564" s="44">
        <v>0</v>
      </c>
      <c r="DC564" s="44">
        <v>0</v>
      </c>
      <c r="DD564" s="44">
        <v>0</v>
      </c>
      <c r="DE564" s="44">
        <v>0</v>
      </c>
      <c r="DF564" s="44">
        <v>0</v>
      </c>
      <c r="DG564" s="44">
        <v>0</v>
      </c>
      <c r="DH564" s="44">
        <v>0</v>
      </c>
      <c r="DI564" s="44">
        <v>0</v>
      </c>
      <c r="DJ564" s="44">
        <v>0</v>
      </c>
      <c r="DK564" s="44">
        <v>0</v>
      </c>
      <c r="DL564" s="44">
        <v>0</v>
      </c>
      <c r="DM564" s="44">
        <v>0</v>
      </c>
      <c r="DN564" s="44">
        <v>0</v>
      </c>
      <c r="DO564" s="44">
        <v>0</v>
      </c>
      <c r="DP564" s="44">
        <v>0</v>
      </c>
      <c r="DQ564" s="44">
        <v>0</v>
      </c>
      <c r="DR564" s="44">
        <v>0</v>
      </c>
      <c r="DS564" s="44">
        <v>0</v>
      </c>
      <c r="DT564" s="44">
        <v>0</v>
      </c>
      <c r="DU564" s="44">
        <v>0</v>
      </c>
      <c r="DV564" s="44">
        <v>0</v>
      </c>
      <c r="DW564" s="44">
        <v>73.121709752549918</v>
      </c>
      <c r="DX564" s="44">
        <v>0</v>
      </c>
      <c r="DY564" s="44">
        <v>0</v>
      </c>
      <c r="DZ564" s="44">
        <v>0</v>
      </c>
      <c r="EA564" s="44">
        <v>0</v>
      </c>
      <c r="EB564" s="44">
        <v>0</v>
      </c>
    </row>
    <row r="565" spans="2:132" x14ac:dyDescent="0.25">
      <c r="B565" s="41" t="s">
        <v>654</v>
      </c>
      <c r="C565" s="47" t="s">
        <v>101</v>
      </c>
      <c r="D565" s="46">
        <v>9</v>
      </c>
      <c r="E565" s="86" t="s">
        <v>52</v>
      </c>
      <c r="F565" s="43">
        <v>3434.66</v>
      </c>
      <c r="G565" s="43">
        <v>718.41673255813942</v>
      </c>
      <c r="H565" s="44">
        <v>718.41673255813942</v>
      </c>
      <c r="I565" s="44">
        <v>477.37957946769575</v>
      </c>
      <c r="J565" s="44">
        <v>477.37957946769575</v>
      </c>
      <c r="K565" s="44">
        <v>739.96923453488364</v>
      </c>
      <c r="L565" s="44">
        <v>739.96923453488364</v>
      </c>
      <c r="M565" s="44">
        <v>322.85803999999996</v>
      </c>
      <c r="N565" s="44">
        <v>2342.4381200000003</v>
      </c>
      <c r="O565" s="44">
        <v>377.81259999999997</v>
      </c>
      <c r="P565" s="44">
        <v>147.99384690697673</v>
      </c>
      <c r="Q565" s="44">
        <v>147.99384690697673</v>
      </c>
      <c r="R565" s="44">
        <v>98.340193370345332</v>
      </c>
      <c r="S565" s="44">
        <v>98.340193370345332</v>
      </c>
      <c r="T565" s="44">
        <v>443.98154072093018</v>
      </c>
      <c r="U565" s="44">
        <v>443.98154072093018</v>
      </c>
      <c r="V565" s="44">
        <v>295.020580111036</v>
      </c>
      <c r="W565" s="44">
        <v>295.020580111036</v>
      </c>
      <c r="X565" s="44">
        <v>184.99230863372091</v>
      </c>
      <c r="Y565" s="44">
        <v>184.99230863372091</v>
      </c>
      <c r="Z565" s="44">
        <v>122.92524171293165</v>
      </c>
      <c r="AA565" s="44">
        <v>122.92524171293165</v>
      </c>
      <c r="AB565" s="44">
        <v>3.2830730643789683</v>
      </c>
      <c r="AC565" s="44">
        <v>7.9399142904484288</v>
      </c>
      <c r="AD565" s="44">
        <v>3.0735152092058433</v>
      </c>
      <c r="AE565" s="44">
        <v>40.250210734466869</v>
      </c>
      <c r="AF565" s="44">
        <v>120.75063220340061</v>
      </c>
      <c r="AG565" s="44">
        <v>50.312763418083591</v>
      </c>
      <c r="AH565" s="44">
        <v>201.25105367233436</v>
      </c>
      <c r="AJ565" s="63" t="s">
        <v>63</v>
      </c>
      <c r="AK565" s="44">
        <v>0</v>
      </c>
      <c r="AL565" s="44">
        <v>0</v>
      </c>
      <c r="AM565" s="44">
        <v>377.81259999999997</v>
      </c>
      <c r="AN565" s="44">
        <v>377.81259999999997</v>
      </c>
      <c r="AO565" s="44">
        <v>0</v>
      </c>
      <c r="AP565" s="44">
        <v>0</v>
      </c>
      <c r="AQ565" s="44">
        <v>0</v>
      </c>
      <c r="AR565" s="44">
        <v>0</v>
      </c>
      <c r="AS565" s="44">
        <v>0</v>
      </c>
      <c r="AT565" s="44">
        <v>0</v>
      </c>
      <c r="AU565" s="44">
        <v>0</v>
      </c>
      <c r="AV565" s="44">
        <v>0</v>
      </c>
      <c r="AW565" s="44">
        <v>0</v>
      </c>
      <c r="AX565" s="44">
        <v>0</v>
      </c>
      <c r="AY565" s="44">
        <v>184.99230863372091</v>
      </c>
      <c r="AZ565" s="44">
        <v>0</v>
      </c>
      <c r="BA565" s="44">
        <v>0</v>
      </c>
      <c r="BB565" s="44">
        <v>0</v>
      </c>
      <c r="BC565" s="44">
        <v>184.99230863372091</v>
      </c>
      <c r="BD565" s="44">
        <v>184.99230863372091</v>
      </c>
      <c r="BE565" s="44">
        <v>0</v>
      </c>
      <c r="BF565" s="44">
        <v>0</v>
      </c>
      <c r="BG565" s="44">
        <v>0</v>
      </c>
      <c r="BH565" s="44">
        <v>184.99230863372091</v>
      </c>
      <c r="BI565" s="44">
        <v>122.92524171293165</v>
      </c>
      <c r="BJ565" s="44">
        <v>0</v>
      </c>
      <c r="BK565" s="44">
        <v>0</v>
      </c>
      <c r="BL565" s="44">
        <v>0</v>
      </c>
      <c r="BM565" s="44">
        <v>122.92524171293165</v>
      </c>
      <c r="BN565" s="44">
        <v>3.0735152092058433</v>
      </c>
      <c r="BO565" s="44">
        <v>50.312763418083591</v>
      </c>
      <c r="BP565" s="44">
        <v>0</v>
      </c>
      <c r="BQ565" s="44">
        <v>0</v>
      </c>
      <c r="BR565" s="44">
        <v>0</v>
      </c>
      <c r="BS565" s="44">
        <v>50.312763418083591</v>
      </c>
      <c r="BT565" s="64">
        <v>2020</v>
      </c>
      <c r="BU565" s="44">
        <v>0</v>
      </c>
      <c r="BV565" s="44">
        <v>0</v>
      </c>
      <c r="BW565" s="44">
        <v>0</v>
      </c>
      <c r="BX565" s="44">
        <v>0</v>
      </c>
      <c r="BY565" s="44">
        <v>377.81259999999997</v>
      </c>
      <c r="BZ565" s="44">
        <v>0</v>
      </c>
      <c r="CA565" s="44">
        <v>0</v>
      </c>
      <c r="CB565" s="44">
        <v>0</v>
      </c>
      <c r="CC565" s="44">
        <v>0</v>
      </c>
      <c r="CD565" s="44">
        <v>0</v>
      </c>
      <c r="CE565" s="44">
        <v>0</v>
      </c>
      <c r="CF565" s="44">
        <v>0</v>
      </c>
      <c r="CG565" s="44">
        <v>0</v>
      </c>
      <c r="CH565" s="44">
        <v>0</v>
      </c>
      <c r="CI565" s="44">
        <v>184.99230863372091</v>
      </c>
      <c r="CJ565" s="44">
        <v>0</v>
      </c>
      <c r="CK565" s="44">
        <v>0</v>
      </c>
      <c r="CL565" s="44">
        <v>0</v>
      </c>
      <c r="CM565" s="44">
        <v>0</v>
      </c>
      <c r="CN565" s="44">
        <v>0</v>
      </c>
      <c r="CO565" s="44">
        <v>0</v>
      </c>
      <c r="CP565" s="44">
        <v>0</v>
      </c>
      <c r="CQ565" s="44">
        <v>0</v>
      </c>
      <c r="CR565" s="44">
        <v>0</v>
      </c>
      <c r="CS565" s="44">
        <v>0</v>
      </c>
      <c r="CT565" s="44">
        <v>0</v>
      </c>
      <c r="CU565" s="44">
        <v>0</v>
      </c>
      <c r="CV565" s="44">
        <v>0</v>
      </c>
      <c r="CW565" s="44">
        <v>0</v>
      </c>
      <c r="CX565" s="44">
        <v>0</v>
      </c>
      <c r="CY565" s="44">
        <v>0</v>
      </c>
      <c r="CZ565" s="44">
        <v>0</v>
      </c>
      <c r="DA565" s="44">
        <v>0</v>
      </c>
      <c r="DB565" s="44">
        <v>0</v>
      </c>
      <c r="DC565" s="44">
        <v>0</v>
      </c>
      <c r="DD565" s="44">
        <v>0</v>
      </c>
      <c r="DE565" s="44">
        <v>0</v>
      </c>
      <c r="DF565" s="44">
        <v>0</v>
      </c>
      <c r="DG565" s="44">
        <v>0</v>
      </c>
      <c r="DH565" s="44">
        <v>0</v>
      </c>
      <c r="DI565" s="44">
        <v>0</v>
      </c>
      <c r="DJ565" s="44">
        <v>0</v>
      </c>
      <c r="DK565" s="44">
        <v>0</v>
      </c>
      <c r="DL565" s="44">
        <v>0</v>
      </c>
      <c r="DM565" s="44">
        <v>0</v>
      </c>
      <c r="DN565" s="44">
        <v>0</v>
      </c>
      <c r="DO565" s="44">
        <v>0</v>
      </c>
      <c r="DP565" s="44">
        <v>0</v>
      </c>
      <c r="DQ565" s="44">
        <v>0</v>
      </c>
      <c r="DR565" s="44">
        <v>0</v>
      </c>
      <c r="DS565" s="44">
        <v>0</v>
      </c>
      <c r="DT565" s="44">
        <v>0</v>
      </c>
      <c r="DU565" s="44">
        <v>0</v>
      </c>
      <c r="DV565" s="44">
        <v>0</v>
      </c>
      <c r="DW565" s="44">
        <v>50.312763418083591</v>
      </c>
      <c r="DX565" s="44">
        <v>0</v>
      </c>
      <c r="DY565" s="44">
        <v>0</v>
      </c>
      <c r="DZ565" s="44">
        <v>0</v>
      </c>
      <c r="EA565" s="44">
        <v>0</v>
      </c>
      <c r="EB565" s="44">
        <v>0</v>
      </c>
    </row>
    <row r="566" spans="2:132" x14ac:dyDescent="0.25">
      <c r="B566" s="41" t="s">
        <v>655</v>
      </c>
      <c r="C566" s="47" t="s">
        <v>101</v>
      </c>
      <c r="D566" s="46">
        <v>9</v>
      </c>
      <c r="E566" s="86" t="s">
        <v>52</v>
      </c>
      <c r="F566" s="43">
        <v>3783.3</v>
      </c>
      <c r="G566" s="43">
        <v>514.14423255813949</v>
      </c>
      <c r="H566" s="44">
        <v>514.14423255813949</v>
      </c>
      <c r="I566" s="44">
        <v>341.64287439460895</v>
      </c>
      <c r="J566" s="44">
        <v>341.64287439460895</v>
      </c>
      <c r="K566" s="44">
        <v>570.70009813953493</v>
      </c>
      <c r="L566" s="44">
        <v>570.70009813953493</v>
      </c>
      <c r="M566" s="44">
        <v>355.6302</v>
      </c>
      <c r="N566" s="44">
        <v>2580.2105999999999</v>
      </c>
      <c r="O566" s="44">
        <v>416.16300000000001</v>
      </c>
      <c r="P566" s="44">
        <v>102.72601766511629</v>
      </c>
      <c r="Q566" s="44">
        <v>102.72601766511629</v>
      </c>
      <c r="R566" s="44">
        <v>68.26024630404288</v>
      </c>
      <c r="S566" s="44">
        <v>68.26024630404288</v>
      </c>
      <c r="T566" s="44">
        <v>319.59205495813961</v>
      </c>
      <c r="U566" s="44">
        <v>319.59205495813961</v>
      </c>
      <c r="V566" s="44">
        <v>212.36521072368899</v>
      </c>
      <c r="W566" s="44">
        <v>212.36521072368899</v>
      </c>
      <c r="X566" s="44">
        <v>125.55402159069769</v>
      </c>
      <c r="Y566" s="44">
        <v>125.55402159069769</v>
      </c>
      <c r="Z566" s="44">
        <v>83.42918992716352</v>
      </c>
      <c r="AA566" s="44">
        <v>83.42918992716352</v>
      </c>
      <c r="AB566" s="44">
        <v>5.2099167415242231</v>
      </c>
      <c r="AC566" s="44">
        <v>12.149874224724801</v>
      </c>
      <c r="AD566" s="44">
        <v>4.9882181567785118</v>
      </c>
      <c r="AE566" s="44">
        <v>27.938620053119092</v>
      </c>
      <c r="AF566" s="44">
        <v>86.920151276370518</v>
      </c>
      <c r="AG566" s="44">
        <v>34.147202287145561</v>
      </c>
      <c r="AH566" s="44">
        <v>155.21455585066164</v>
      </c>
      <c r="AJ566" s="63" t="s">
        <v>63</v>
      </c>
      <c r="AK566" s="44">
        <v>0</v>
      </c>
      <c r="AL566" s="44">
        <v>0</v>
      </c>
      <c r="AM566" s="44">
        <v>416.16300000000001</v>
      </c>
      <c r="AN566" s="44">
        <v>416.16300000000001</v>
      </c>
      <c r="AO566" s="44">
        <v>0</v>
      </c>
      <c r="AP566" s="44">
        <v>0</v>
      </c>
      <c r="AQ566" s="44">
        <v>0</v>
      </c>
      <c r="AR566" s="44">
        <v>0</v>
      </c>
      <c r="AS566" s="44">
        <v>0</v>
      </c>
      <c r="AT566" s="44">
        <v>0</v>
      </c>
      <c r="AU566" s="44">
        <v>0</v>
      </c>
      <c r="AV566" s="44">
        <v>0</v>
      </c>
      <c r="AW566" s="44">
        <v>0</v>
      </c>
      <c r="AX566" s="44">
        <v>0</v>
      </c>
      <c r="AY566" s="44">
        <v>125.55402159069769</v>
      </c>
      <c r="AZ566" s="44">
        <v>0</v>
      </c>
      <c r="BA566" s="44">
        <v>0</v>
      </c>
      <c r="BB566" s="44">
        <v>0</v>
      </c>
      <c r="BC566" s="44">
        <v>125.55402159069769</v>
      </c>
      <c r="BD566" s="44">
        <v>125.55402159069769</v>
      </c>
      <c r="BE566" s="44">
        <v>0</v>
      </c>
      <c r="BF566" s="44">
        <v>0</v>
      </c>
      <c r="BG566" s="44">
        <v>0</v>
      </c>
      <c r="BH566" s="44">
        <v>125.55402159069769</v>
      </c>
      <c r="BI566" s="44">
        <v>83.42918992716352</v>
      </c>
      <c r="BJ566" s="44">
        <v>0</v>
      </c>
      <c r="BK566" s="44">
        <v>0</v>
      </c>
      <c r="BL566" s="44">
        <v>0</v>
      </c>
      <c r="BM566" s="44">
        <v>83.42918992716352</v>
      </c>
      <c r="BN566" s="44">
        <v>4.9882181567785118</v>
      </c>
      <c r="BO566" s="44">
        <v>34.147202287145561</v>
      </c>
      <c r="BP566" s="44">
        <v>0</v>
      </c>
      <c r="BQ566" s="44">
        <v>0</v>
      </c>
      <c r="BR566" s="44">
        <v>0</v>
      </c>
      <c r="BS566" s="44">
        <v>34.147202287145561</v>
      </c>
      <c r="BT566" s="64">
        <v>2020</v>
      </c>
      <c r="BU566" s="44">
        <v>0</v>
      </c>
      <c r="BV566" s="44">
        <v>0</v>
      </c>
      <c r="BW566" s="44">
        <v>0</v>
      </c>
      <c r="BX566" s="44">
        <v>0</v>
      </c>
      <c r="BY566" s="44">
        <v>416.16300000000001</v>
      </c>
      <c r="BZ566" s="44">
        <v>0</v>
      </c>
      <c r="CA566" s="44">
        <v>0</v>
      </c>
      <c r="CB566" s="44">
        <v>0</v>
      </c>
      <c r="CC566" s="44">
        <v>0</v>
      </c>
      <c r="CD566" s="44">
        <v>0</v>
      </c>
      <c r="CE566" s="44">
        <v>0</v>
      </c>
      <c r="CF566" s="44">
        <v>0</v>
      </c>
      <c r="CG566" s="44">
        <v>0</v>
      </c>
      <c r="CH566" s="44">
        <v>0</v>
      </c>
      <c r="CI566" s="44">
        <v>125.55402159069769</v>
      </c>
      <c r="CJ566" s="44">
        <v>0</v>
      </c>
      <c r="CK566" s="44">
        <v>0</v>
      </c>
      <c r="CL566" s="44">
        <v>0</v>
      </c>
      <c r="CM566" s="44">
        <v>0</v>
      </c>
      <c r="CN566" s="44">
        <v>0</v>
      </c>
      <c r="CO566" s="44">
        <v>0</v>
      </c>
      <c r="CP566" s="44">
        <v>0</v>
      </c>
      <c r="CQ566" s="44">
        <v>0</v>
      </c>
      <c r="CR566" s="44">
        <v>0</v>
      </c>
      <c r="CS566" s="44">
        <v>0</v>
      </c>
      <c r="CT566" s="44">
        <v>0</v>
      </c>
      <c r="CU566" s="44">
        <v>0</v>
      </c>
      <c r="CV566" s="44">
        <v>0</v>
      </c>
      <c r="CW566" s="44">
        <v>0</v>
      </c>
      <c r="CX566" s="44">
        <v>0</v>
      </c>
      <c r="CY566" s="44">
        <v>0</v>
      </c>
      <c r="CZ566" s="44">
        <v>0</v>
      </c>
      <c r="DA566" s="44">
        <v>0</v>
      </c>
      <c r="DB566" s="44">
        <v>0</v>
      </c>
      <c r="DC566" s="44">
        <v>0</v>
      </c>
      <c r="DD566" s="44">
        <v>0</v>
      </c>
      <c r="DE566" s="44">
        <v>0</v>
      </c>
      <c r="DF566" s="44">
        <v>0</v>
      </c>
      <c r="DG566" s="44">
        <v>0</v>
      </c>
      <c r="DH566" s="44">
        <v>0</v>
      </c>
      <c r="DI566" s="44">
        <v>0</v>
      </c>
      <c r="DJ566" s="44">
        <v>0</v>
      </c>
      <c r="DK566" s="44">
        <v>0</v>
      </c>
      <c r="DL566" s="44">
        <v>0</v>
      </c>
      <c r="DM566" s="44">
        <v>0</v>
      </c>
      <c r="DN566" s="44">
        <v>0</v>
      </c>
      <c r="DO566" s="44">
        <v>0</v>
      </c>
      <c r="DP566" s="44">
        <v>0</v>
      </c>
      <c r="DQ566" s="44">
        <v>0</v>
      </c>
      <c r="DR566" s="44">
        <v>0</v>
      </c>
      <c r="DS566" s="44">
        <v>0</v>
      </c>
      <c r="DT566" s="44">
        <v>0</v>
      </c>
      <c r="DU566" s="44">
        <v>0</v>
      </c>
      <c r="DV566" s="44">
        <v>0</v>
      </c>
      <c r="DW566" s="44">
        <v>34.147202287145561</v>
      </c>
      <c r="DX566" s="44">
        <v>0</v>
      </c>
      <c r="DY566" s="44">
        <v>0</v>
      </c>
      <c r="DZ566" s="44">
        <v>0</v>
      </c>
      <c r="EA566" s="44">
        <v>0</v>
      </c>
      <c r="EB566" s="44">
        <v>0</v>
      </c>
    </row>
    <row r="567" spans="2:132" x14ac:dyDescent="0.25">
      <c r="B567" s="41" t="s">
        <v>656</v>
      </c>
      <c r="C567" s="47" t="s">
        <v>101</v>
      </c>
      <c r="D567" s="46">
        <v>9</v>
      </c>
      <c r="E567" s="86" t="s">
        <v>52</v>
      </c>
      <c r="F567" s="43">
        <v>3833.63</v>
      </c>
      <c r="G567" s="43">
        <v>784.07934883720941</v>
      </c>
      <c r="H567" s="44">
        <v>784.07934883720941</v>
      </c>
      <c r="I567" s="44">
        <v>521.01162577935975</v>
      </c>
      <c r="J567" s="44">
        <v>521.01162577935975</v>
      </c>
      <c r="K567" s="44">
        <v>807.60172930232568</v>
      </c>
      <c r="L567" s="44">
        <v>807.60172930232568</v>
      </c>
      <c r="M567" s="44">
        <v>360.36122</v>
      </c>
      <c r="N567" s="44">
        <v>2614.53566</v>
      </c>
      <c r="O567" s="44">
        <v>421.69929999999999</v>
      </c>
      <c r="P567" s="44">
        <v>161.52034586046514</v>
      </c>
      <c r="Q567" s="44">
        <v>161.52034586046514</v>
      </c>
      <c r="R567" s="44">
        <v>107.32839491054811</v>
      </c>
      <c r="S567" s="44">
        <v>107.32839491054811</v>
      </c>
      <c r="T567" s="44">
        <v>484.5610375813954</v>
      </c>
      <c r="U567" s="44">
        <v>484.5610375813954</v>
      </c>
      <c r="V567" s="44">
        <v>321.98518473164432</v>
      </c>
      <c r="W567" s="44">
        <v>321.98518473164432</v>
      </c>
      <c r="X567" s="44">
        <v>201.90043232558142</v>
      </c>
      <c r="Y567" s="44">
        <v>201.90043232558142</v>
      </c>
      <c r="Z567" s="44">
        <v>134.16049363818513</v>
      </c>
      <c r="AA567" s="44">
        <v>134.16049363818513</v>
      </c>
      <c r="AB567" s="44">
        <v>3.3575571525162546</v>
      </c>
      <c r="AC567" s="44">
        <v>8.1200495674329289</v>
      </c>
      <c r="AD567" s="44">
        <v>3.1432449938450047</v>
      </c>
      <c r="AE567" s="44">
        <v>43.929042285616909</v>
      </c>
      <c r="AF567" s="44">
        <v>131.7871268568507</v>
      </c>
      <c r="AG567" s="44">
        <v>54.911302857021134</v>
      </c>
      <c r="AH567" s="44">
        <v>219.64521142808454</v>
      </c>
      <c r="AJ567" s="63" t="s">
        <v>63</v>
      </c>
      <c r="AK567" s="44">
        <v>0</v>
      </c>
      <c r="AL567" s="44">
        <v>0</v>
      </c>
      <c r="AM567" s="44">
        <v>421.69929999999999</v>
      </c>
      <c r="AN567" s="44">
        <v>421.69929999999999</v>
      </c>
      <c r="AO567" s="44">
        <v>0</v>
      </c>
      <c r="AP567" s="44">
        <v>0</v>
      </c>
      <c r="AQ567" s="44">
        <v>0</v>
      </c>
      <c r="AR567" s="44">
        <v>0</v>
      </c>
      <c r="AS567" s="44">
        <v>0</v>
      </c>
      <c r="AT567" s="44">
        <v>0</v>
      </c>
      <c r="AU567" s="44">
        <v>0</v>
      </c>
      <c r="AV567" s="44">
        <v>0</v>
      </c>
      <c r="AW567" s="44">
        <v>0</v>
      </c>
      <c r="AX567" s="44">
        <v>0</v>
      </c>
      <c r="AY567" s="44">
        <v>201.90043232558142</v>
      </c>
      <c r="AZ567" s="44">
        <v>0</v>
      </c>
      <c r="BA567" s="44">
        <v>0</v>
      </c>
      <c r="BB567" s="44">
        <v>0</v>
      </c>
      <c r="BC567" s="44">
        <v>201.90043232558142</v>
      </c>
      <c r="BD567" s="44">
        <v>201.90043232558142</v>
      </c>
      <c r="BE567" s="44">
        <v>0</v>
      </c>
      <c r="BF567" s="44">
        <v>0</v>
      </c>
      <c r="BG567" s="44">
        <v>0</v>
      </c>
      <c r="BH567" s="44">
        <v>201.90043232558142</v>
      </c>
      <c r="BI567" s="44">
        <v>134.16049363818513</v>
      </c>
      <c r="BJ567" s="44">
        <v>0</v>
      </c>
      <c r="BK567" s="44">
        <v>0</v>
      </c>
      <c r="BL567" s="44">
        <v>0</v>
      </c>
      <c r="BM567" s="44">
        <v>134.16049363818513</v>
      </c>
      <c r="BN567" s="44">
        <v>3.1432449938450047</v>
      </c>
      <c r="BO567" s="44">
        <v>54.911302857021134</v>
      </c>
      <c r="BP567" s="44">
        <v>0</v>
      </c>
      <c r="BQ567" s="44">
        <v>0</v>
      </c>
      <c r="BR567" s="44">
        <v>0</v>
      </c>
      <c r="BS567" s="44">
        <v>54.911302857021134</v>
      </c>
      <c r="BT567" s="64">
        <v>2020</v>
      </c>
      <c r="BU567" s="44">
        <v>0</v>
      </c>
      <c r="BV567" s="44">
        <v>0</v>
      </c>
      <c r="BW567" s="44">
        <v>0</v>
      </c>
      <c r="BX567" s="44">
        <v>0</v>
      </c>
      <c r="BY567" s="44">
        <v>421.69929999999999</v>
      </c>
      <c r="BZ567" s="44">
        <v>0</v>
      </c>
      <c r="CA567" s="44">
        <v>0</v>
      </c>
      <c r="CB567" s="44">
        <v>0</v>
      </c>
      <c r="CC567" s="44">
        <v>0</v>
      </c>
      <c r="CD567" s="44">
        <v>0</v>
      </c>
      <c r="CE567" s="44">
        <v>0</v>
      </c>
      <c r="CF567" s="44">
        <v>0</v>
      </c>
      <c r="CG567" s="44">
        <v>0</v>
      </c>
      <c r="CH567" s="44">
        <v>0</v>
      </c>
      <c r="CI567" s="44">
        <v>201.90043232558142</v>
      </c>
      <c r="CJ567" s="44">
        <v>0</v>
      </c>
      <c r="CK567" s="44">
        <v>0</v>
      </c>
      <c r="CL567" s="44">
        <v>0</v>
      </c>
      <c r="CM567" s="44">
        <v>0</v>
      </c>
      <c r="CN567" s="44">
        <v>0</v>
      </c>
      <c r="CO567" s="44">
        <v>0</v>
      </c>
      <c r="CP567" s="44">
        <v>0</v>
      </c>
      <c r="CQ567" s="44">
        <v>0</v>
      </c>
      <c r="CR567" s="44">
        <v>0</v>
      </c>
      <c r="CS567" s="44">
        <v>0</v>
      </c>
      <c r="CT567" s="44">
        <v>0</v>
      </c>
      <c r="CU567" s="44">
        <v>0</v>
      </c>
      <c r="CV567" s="44">
        <v>0</v>
      </c>
      <c r="CW567" s="44">
        <v>0</v>
      </c>
      <c r="CX567" s="44">
        <v>0</v>
      </c>
      <c r="CY567" s="44">
        <v>0</v>
      </c>
      <c r="CZ567" s="44">
        <v>0</v>
      </c>
      <c r="DA567" s="44">
        <v>0</v>
      </c>
      <c r="DB567" s="44">
        <v>0</v>
      </c>
      <c r="DC567" s="44">
        <v>0</v>
      </c>
      <c r="DD567" s="44">
        <v>0</v>
      </c>
      <c r="DE567" s="44">
        <v>0</v>
      </c>
      <c r="DF567" s="44">
        <v>0</v>
      </c>
      <c r="DG567" s="44">
        <v>0</v>
      </c>
      <c r="DH567" s="44">
        <v>0</v>
      </c>
      <c r="DI567" s="44">
        <v>0</v>
      </c>
      <c r="DJ567" s="44">
        <v>0</v>
      </c>
      <c r="DK567" s="44">
        <v>0</v>
      </c>
      <c r="DL567" s="44">
        <v>0</v>
      </c>
      <c r="DM567" s="44">
        <v>0</v>
      </c>
      <c r="DN567" s="44">
        <v>0</v>
      </c>
      <c r="DO567" s="44">
        <v>0</v>
      </c>
      <c r="DP567" s="44">
        <v>0</v>
      </c>
      <c r="DQ567" s="44">
        <v>0</v>
      </c>
      <c r="DR567" s="44">
        <v>0</v>
      </c>
      <c r="DS567" s="44">
        <v>0</v>
      </c>
      <c r="DT567" s="44">
        <v>0</v>
      </c>
      <c r="DU567" s="44">
        <v>0</v>
      </c>
      <c r="DV567" s="44">
        <v>0</v>
      </c>
      <c r="DW567" s="44">
        <v>54.911302857021134</v>
      </c>
      <c r="DX567" s="44">
        <v>0</v>
      </c>
      <c r="DY567" s="44">
        <v>0</v>
      </c>
      <c r="DZ567" s="44">
        <v>0</v>
      </c>
      <c r="EA567" s="44">
        <v>0</v>
      </c>
      <c r="EB567" s="44">
        <v>0</v>
      </c>
    </row>
    <row r="568" spans="2:132" x14ac:dyDescent="0.25">
      <c r="B568" s="41" t="s">
        <v>657</v>
      </c>
      <c r="C568" s="47" t="s">
        <v>101</v>
      </c>
      <c r="D568" s="46">
        <v>9</v>
      </c>
      <c r="E568" s="86" t="s">
        <v>52</v>
      </c>
      <c r="F568" s="43">
        <v>13285.43</v>
      </c>
      <c r="G568" s="43">
        <v>1924.4018139534883</v>
      </c>
      <c r="H568" s="44">
        <v>1924.4018139534883</v>
      </c>
      <c r="I568" s="44">
        <v>1278.742667087924</v>
      </c>
      <c r="J568" s="44">
        <v>1278.742667087924</v>
      </c>
      <c r="K568" s="44">
        <v>2136.0860134883724</v>
      </c>
      <c r="L568" s="44">
        <v>2136.0860134883724</v>
      </c>
      <c r="M568" s="44">
        <v>903.40923999999995</v>
      </c>
      <c r="N568" s="44">
        <v>8143.9685899999995</v>
      </c>
      <c r="O568" s="44">
        <v>1222.25956</v>
      </c>
      <c r="P568" s="44">
        <v>384.49548242790701</v>
      </c>
      <c r="Q568" s="44">
        <v>384.49548242790701</v>
      </c>
      <c r="R568" s="44">
        <v>255.49278488416726</v>
      </c>
      <c r="S568" s="44">
        <v>255.49278488416726</v>
      </c>
      <c r="T568" s="44">
        <v>1196.2081675534887</v>
      </c>
      <c r="U568" s="44">
        <v>1196.2081675534887</v>
      </c>
      <c r="V568" s="44">
        <v>794.8664418618539</v>
      </c>
      <c r="W568" s="44">
        <v>794.8664418618539</v>
      </c>
      <c r="X568" s="44">
        <v>469.9389229674419</v>
      </c>
      <c r="Y568" s="44">
        <v>469.9389229674419</v>
      </c>
      <c r="Z568" s="44">
        <v>312.26895930287111</v>
      </c>
      <c r="AA568" s="44">
        <v>312.26895930287111</v>
      </c>
      <c r="AB568" s="44">
        <v>3.5359481498061816</v>
      </c>
      <c r="AC568" s="44">
        <v>10.245706902563391</v>
      </c>
      <c r="AD568" s="44">
        <v>3.914124422512725</v>
      </c>
      <c r="AE568" s="44">
        <v>104.57207862095373</v>
      </c>
      <c r="AF568" s="44">
        <v>325.33535570963392</v>
      </c>
      <c r="AG568" s="44">
        <v>127.81031831449901</v>
      </c>
      <c r="AH568" s="44">
        <v>580.95599233863186</v>
      </c>
      <c r="AJ568" s="63" t="s">
        <v>63</v>
      </c>
      <c r="AK568" s="44">
        <v>0</v>
      </c>
      <c r="AL568" s="44">
        <v>0</v>
      </c>
      <c r="AM568" s="44">
        <v>1222.25956</v>
      </c>
      <c r="AN568" s="44">
        <v>1222.25956</v>
      </c>
      <c r="AO568" s="44">
        <v>0</v>
      </c>
      <c r="AP568" s="44">
        <v>0</v>
      </c>
      <c r="AQ568" s="44">
        <v>0</v>
      </c>
      <c r="AR568" s="44">
        <v>0</v>
      </c>
      <c r="AS568" s="44">
        <v>0</v>
      </c>
      <c r="AT568" s="44">
        <v>0</v>
      </c>
      <c r="AU568" s="44">
        <v>0</v>
      </c>
      <c r="AV568" s="44">
        <v>0</v>
      </c>
      <c r="AW568" s="44">
        <v>0</v>
      </c>
      <c r="AX568" s="44">
        <v>0</v>
      </c>
      <c r="AY568" s="44">
        <v>469.9389229674419</v>
      </c>
      <c r="AZ568" s="44">
        <v>0</v>
      </c>
      <c r="BA568" s="44">
        <v>0</v>
      </c>
      <c r="BB568" s="44">
        <v>0</v>
      </c>
      <c r="BC568" s="44">
        <v>469.9389229674419</v>
      </c>
      <c r="BD568" s="44">
        <v>469.9389229674419</v>
      </c>
      <c r="BE568" s="44">
        <v>0</v>
      </c>
      <c r="BF568" s="44">
        <v>0</v>
      </c>
      <c r="BG568" s="44">
        <v>0</v>
      </c>
      <c r="BH568" s="44">
        <v>469.9389229674419</v>
      </c>
      <c r="BI568" s="44">
        <v>312.26895930287111</v>
      </c>
      <c r="BJ568" s="44">
        <v>0</v>
      </c>
      <c r="BK568" s="44">
        <v>0</v>
      </c>
      <c r="BL568" s="44">
        <v>0</v>
      </c>
      <c r="BM568" s="44">
        <v>312.26895930287111</v>
      </c>
      <c r="BN568" s="44">
        <v>3.914124422512725</v>
      </c>
      <c r="BO568" s="44">
        <v>127.81031831449901</v>
      </c>
      <c r="BP568" s="44">
        <v>0</v>
      </c>
      <c r="BQ568" s="44">
        <v>0</v>
      </c>
      <c r="BR568" s="44">
        <v>0</v>
      </c>
      <c r="BS568" s="44">
        <v>127.81031831449901</v>
      </c>
      <c r="BT568" s="64">
        <v>2020</v>
      </c>
      <c r="BU568" s="44">
        <v>0</v>
      </c>
      <c r="BV568" s="44">
        <v>0</v>
      </c>
      <c r="BW568" s="44">
        <v>0</v>
      </c>
      <c r="BX568" s="44">
        <v>0</v>
      </c>
      <c r="BY568" s="44">
        <v>1222.25956</v>
      </c>
      <c r="BZ568" s="44">
        <v>0</v>
      </c>
      <c r="CA568" s="44">
        <v>0</v>
      </c>
      <c r="CB568" s="44">
        <v>0</v>
      </c>
      <c r="CC568" s="44">
        <v>0</v>
      </c>
      <c r="CD568" s="44">
        <v>0</v>
      </c>
      <c r="CE568" s="44">
        <v>0</v>
      </c>
      <c r="CF568" s="44">
        <v>0</v>
      </c>
      <c r="CG568" s="44">
        <v>0</v>
      </c>
      <c r="CH568" s="44">
        <v>0</v>
      </c>
      <c r="CI568" s="44">
        <v>469.9389229674419</v>
      </c>
      <c r="CJ568" s="44">
        <v>0</v>
      </c>
      <c r="CK568" s="44">
        <v>0</v>
      </c>
      <c r="CL568" s="44">
        <v>0</v>
      </c>
      <c r="CM568" s="44">
        <v>0</v>
      </c>
      <c r="CN568" s="44">
        <v>0</v>
      </c>
      <c r="CO568" s="44">
        <v>0</v>
      </c>
      <c r="CP568" s="44">
        <v>0</v>
      </c>
      <c r="CQ568" s="44">
        <v>0</v>
      </c>
      <c r="CR568" s="44">
        <v>0</v>
      </c>
      <c r="CS568" s="44">
        <v>0</v>
      </c>
      <c r="CT568" s="44">
        <v>0</v>
      </c>
      <c r="CU568" s="44">
        <v>0</v>
      </c>
      <c r="CV568" s="44">
        <v>0</v>
      </c>
      <c r="CW568" s="44">
        <v>0</v>
      </c>
      <c r="CX568" s="44">
        <v>0</v>
      </c>
      <c r="CY568" s="44">
        <v>0</v>
      </c>
      <c r="CZ568" s="44">
        <v>0</v>
      </c>
      <c r="DA568" s="44">
        <v>0</v>
      </c>
      <c r="DB568" s="44">
        <v>0</v>
      </c>
      <c r="DC568" s="44">
        <v>0</v>
      </c>
      <c r="DD568" s="44">
        <v>0</v>
      </c>
      <c r="DE568" s="44">
        <v>0</v>
      </c>
      <c r="DF568" s="44">
        <v>0</v>
      </c>
      <c r="DG568" s="44">
        <v>0</v>
      </c>
      <c r="DH568" s="44">
        <v>0</v>
      </c>
      <c r="DI568" s="44">
        <v>0</v>
      </c>
      <c r="DJ568" s="44">
        <v>0</v>
      </c>
      <c r="DK568" s="44">
        <v>0</v>
      </c>
      <c r="DL568" s="44">
        <v>0</v>
      </c>
      <c r="DM568" s="44">
        <v>0</v>
      </c>
      <c r="DN568" s="44">
        <v>0</v>
      </c>
      <c r="DO568" s="44">
        <v>0</v>
      </c>
      <c r="DP568" s="44">
        <v>0</v>
      </c>
      <c r="DQ568" s="44">
        <v>0</v>
      </c>
      <c r="DR568" s="44">
        <v>0</v>
      </c>
      <c r="DS568" s="44">
        <v>0</v>
      </c>
      <c r="DT568" s="44">
        <v>0</v>
      </c>
      <c r="DU568" s="44">
        <v>0</v>
      </c>
      <c r="DV568" s="44">
        <v>0</v>
      </c>
      <c r="DW568" s="44">
        <v>127.81031831449901</v>
      </c>
      <c r="DX568" s="44">
        <v>0</v>
      </c>
      <c r="DY568" s="44">
        <v>0</v>
      </c>
      <c r="DZ568" s="44">
        <v>0</v>
      </c>
      <c r="EA568" s="44">
        <v>0</v>
      </c>
      <c r="EB568" s="44">
        <v>0</v>
      </c>
    </row>
    <row r="569" spans="2:132" x14ac:dyDescent="0.25">
      <c r="B569" s="41" t="s">
        <v>658</v>
      </c>
      <c r="C569" s="47" t="s">
        <v>101</v>
      </c>
      <c r="D569" s="46">
        <v>9</v>
      </c>
      <c r="E569" s="86" t="s">
        <v>52</v>
      </c>
      <c r="F569" s="43">
        <v>3850.66</v>
      </c>
      <c r="G569" s="43">
        <v>400.80146511627913</v>
      </c>
      <c r="H569" s="44">
        <v>400.80146511627913</v>
      </c>
      <c r="I569" s="44">
        <v>266.32792110220163</v>
      </c>
      <c r="J569" s="44">
        <v>266.32792110220163</v>
      </c>
      <c r="K569" s="44">
        <v>444.88962627906989</v>
      </c>
      <c r="L569" s="44">
        <v>444.88962627906989</v>
      </c>
      <c r="M569" s="44">
        <v>361.96204</v>
      </c>
      <c r="N569" s="44">
        <v>2626.1501200000002</v>
      </c>
      <c r="O569" s="44">
        <v>423.57259999999997</v>
      </c>
      <c r="P569" s="44">
        <v>80.080132730232577</v>
      </c>
      <c r="Q569" s="44">
        <v>80.080132730232577</v>
      </c>
      <c r="R569" s="44">
        <v>53.212318636219891</v>
      </c>
      <c r="S569" s="44">
        <v>53.212318636219891</v>
      </c>
      <c r="T569" s="44">
        <v>249.13819071627915</v>
      </c>
      <c r="U569" s="44">
        <v>249.13819071627915</v>
      </c>
      <c r="V569" s="44">
        <v>165.54943575712858</v>
      </c>
      <c r="W569" s="44">
        <v>165.54943575712858</v>
      </c>
      <c r="X569" s="44">
        <v>97.87571778139538</v>
      </c>
      <c r="Y569" s="44">
        <v>97.87571778139538</v>
      </c>
      <c r="Z569" s="44">
        <v>65.037278333157658</v>
      </c>
      <c r="AA569" s="44">
        <v>65.037278333157658</v>
      </c>
      <c r="AB569" s="44">
        <v>6.8022226671706099</v>
      </c>
      <c r="AC569" s="44">
        <v>15.863238119716261</v>
      </c>
      <c r="AD569" s="44">
        <v>6.5127663834612202</v>
      </c>
      <c r="AE569" s="44">
        <v>21.779569119937438</v>
      </c>
      <c r="AF569" s="44">
        <v>67.758659484249819</v>
      </c>
      <c r="AG569" s="44">
        <v>26.619473368812425</v>
      </c>
      <c r="AH569" s="44">
        <v>120.99760622187466</v>
      </c>
      <c r="AJ569" s="63" t="s">
        <v>63</v>
      </c>
      <c r="AK569" s="44">
        <v>0</v>
      </c>
      <c r="AL569" s="44">
        <v>0</v>
      </c>
      <c r="AM569" s="44">
        <v>423.57259999999997</v>
      </c>
      <c r="AN569" s="44">
        <v>423.57259999999997</v>
      </c>
      <c r="AO569" s="44">
        <v>0</v>
      </c>
      <c r="AP569" s="44">
        <v>0</v>
      </c>
      <c r="AQ569" s="44">
        <v>0</v>
      </c>
      <c r="AR569" s="44">
        <v>0</v>
      </c>
      <c r="AS569" s="44">
        <v>0</v>
      </c>
      <c r="AT569" s="44">
        <v>0</v>
      </c>
      <c r="AU569" s="44">
        <v>0</v>
      </c>
      <c r="AV569" s="44">
        <v>0</v>
      </c>
      <c r="AW569" s="44">
        <v>0</v>
      </c>
      <c r="AX569" s="44">
        <v>0</v>
      </c>
      <c r="AY569" s="44">
        <v>97.87571778139538</v>
      </c>
      <c r="AZ569" s="44">
        <v>0</v>
      </c>
      <c r="BA569" s="44">
        <v>0</v>
      </c>
      <c r="BB569" s="44">
        <v>0</v>
      </c>
      <c r="BC569" s="44">
        <v>97.87571778139538</v>
      </c>
      <c r="BD569" s="44">
        <v>97.87571778139538</v>
      </c>
      <c r="BE569" s="44">
        <v>0</v>
      </c>
      <c r="BF569" s="44">
        <v>0</v>
      </c>
      <c r="BG569" s="44">
        <v>0</v>
      </c>
      <c r="BH569" s="44">
        <v>97.87571778139538</v>
      </c>
      <c r="BI569" s="44">
        <v>65.037278333157658</v>
      </c>
      <c r="BJ569" s="44">
        <v>0</v>
      </c>
      <c r="BK569" s="44">
        <v>0</v>
      </c>
      <c r="BL569" s="44">
        <v>0</v>
      </c>
      <c r="BM569" s="44">
        <v>65.037278333157658</v>
      </c>
      <c r="BN569" s="44">
        <v>6.5127663834612202</v>
      </c>
      <c r="BO569" s="44">
        <v>26.619473368812425</v>
      </c>
      <c r="BP569" s="44">
        <v>0</v>
      </c>
      <c r="BQ569" s="44">
        <v>0</v>
      </c>
      <c r="BR569" s="44">
        <v>0</v>
      </c>
      <c r="BS569" s="44">
        <v>26.619473368812425</v>
      </c>
      <c r="BT569" s="64">
        <v>2020</v>
      </c>
      <c r="BU569" s="44">
        <v>0</v>
      </c>
      <c r="BV569" s="44">
        <v>0</v>
      </c>
      <c r="BW569" s="44">
        <v>0</v>
      </c>
      <c r="BX569" s="44">
        <v>0</v>
      </c>
      <c r="BY569" s="44">
        <v>423.57259999999997</v>
      </c>
      <c r="BZ569" s="44">
        <v>0</v>
      </c>
      <c r="CA569" s="44">
        <v>0</v>
      </c>
      <c r="CB569" s="44">
        <v>0</v>
      </c>
      <c r="CC569" s="44">
        <v>0</v>
      </c>
      <c r="CD569" s="44">
        <v>0</v>
      </c>
      <c r="CE569" s="44">
        <v>0</v>
      </c>
      <c r="CF569" s="44">
        <v>0</v>
      </c>
      <c r="CG569" s="44">
        <v>0</v>
      </c>
      <c r="CH569" s="44">
        <v>0</v>
      </c>
      <c r="CI569" s="44">
        <v>97.87571778139538</v>
      </c>
      <c r="CJ569" s="44">
        <v>0</v>
      </c>
      <c r="CK569" s="44">
        <v>0</v>
      </c>
      <c r="CL569" s="44">
        <v>0</v>
      </c>
      <c r="CM569" s="44">
        <v>0</v>
      </c>
      <c r="CN569" s="44">
        <v>0</v>
      </c>
      <c r="CO569" s="44">
        <v>0</v>
      </c>
      <c r="CP569" s="44">
        <v>0</v>
      </c>
      <c r="CQ569" s="44">
        <v>0</v>
      </c>
      <c r="CR569" s="44">
        <v>0</v>
      </c>
      <c r="CS569" s="44">
        <v>0</v>
      </c>
      <c r="CT569" s="44">
        <v>0</v>
      </c>
      <c r="CU569" s="44">
        <v>0</v>
      </c>
      <c r="CV569" s="44">
        <v>0</v>
      </c>
      <c r="CW569" s="44">
        <v>0</v>
      </c>
      <c r="CX569" s="44">
        <v>0</v>
      </c>
      <c r="CY569" s="44">
        <v>0</v>
      </c>
      <c r="CZ569" s="44">
        <v>0</v>
      </c>
      <c r="DA569" s="44">
        <v>0</v>
      </c>
      <c r="DB569" s="44">
        <v>0</v>
      </c>
      <c r="DC569" s="44">
        <v>0</v>
      </c>
      <c r="DD569" s="44">
        <v>0</v>
      </c>
      <c r="DE569" s="44">
        <v>0</v>
      </c>
      <c r="DF569" s="44">
        <v>0</v>
      </c>
      <c r="DG569" s="44">
        <v>0</v>
      </c>
      <c r="DH569" s="44">
        <v>0</v>
      </c>
      <c r="DI569" s="44">
        <v>0</v>
      </c>
      <c r="DJ569" s="44">
        <v>0</v>
      </c>
      <c r="DK569" s="44">
        <v>0</v>
      </c>
      <c r="DL569" s="44">
        <v>0</v>
      </c>
      <c r="DM569" s="44">
        <v>0</v>
      </c>
      <c r="DN569" s="44">
        <v>0</v>
      </c>
      <c r="DO569" s="44">
        <v>0</v>
      </c>
      <c r="DP569" s="44">
        <v>0</v>
      </c>
      <c r="DQ569" s="44">
        <v>0</v>
      </c>
      <c r="DR569" s="44">
        <v>0</v>
      </c>
      <c r="DS569" s="44">
        <v>0</v>
      </c>
      <c r="DT569" s="44">
        <v>0</v>
      </c>
      <c r="DU569" s="44">
        <v>0</v>
      </c>
      <c r="DV569" s="44">
        <v>0</v>
      </c>
      <c r="DW569" s="44">
        <v>26.619473368812425</v>
      </c>
      <c r="DX569" s="44">
        <v>0</v>
      </c>
      <c r="DY569" s="44">
        <v>0</v>
      </c>
      <c r="DZ569" s="44">
        <v>0</v>
      </c>
      <c r="EA569" s="44">
        <v>0</v>
      </c>
      <c r="EB569" s="44">
        <v>0</v>
      </c>
    </row>
    <row r="570" spans="2:132" x14ac:dyDescent="0.25">
      <c r="B570" s="41" t="s">
        <v>659</v>
      </c>
      <c r="C570" s="47" t="s">
        <v>101</v>
      </c>
      <c r="D570" s="46">
        <v>9</v>
      </c>
      <c r="E570" s="86" t="s">
        <v>52</v>
      </c>
      <c r="F570" s="43">
        <v>5755.86</v>
      </c>
      <c r="G570" s="43">
        <v>601.63099999999997</v>
      </c>
      <c r="H570" s="44">
        <v>601.63099999999997</v>
      </c>
      <c r="I570" s="44">
        <v>399.77681582115218</v>
      </c>
      <c r="J570" s="44">
        <v>399.77681582115218</v>
      </c>
      <c r="K570" s="44">
        <v>667.81041000000005</v>
      </c>
      <c r="L570" s="44">
        <v>667.81041000000005</v>
      </c>
      <c r="M570" s="44">
        <v>518.02739999999994</v>
      </c>
      <c r="N570" s="44">
        <v>3810.37932</v>
      </c>
      <c r="O570" s="44">
        <v>581.34186</v>
      </c>
      <c r="P570" s="44">
        <v>120.20587380000001</v>
      </c>
      <c r="Q570" s="44">
        <v>120.20587380000001</v>
      </c>
      <c r="R570" s="44">
        <v>79.875407801066217</v>
      </c>
      <c r="S570" s="44">
        <v>79.875407801066217</v>
      </c>
      <c r="T570" s="44">
        <v>373.97382960000004</v>
      </c>
      <c r="U570" s="44">
        <v>373.97382960000004</v>
      </c>
      <c r="V570" s="44">
        <v>248.50126871442822</v>
      </c>
      <c r="W570" s="44">
        <v>248.50126871442822</v>
      </c>
      <c r="X570" s="44">
        <v>146.9182902</v>
      </c>
      <c r="Y570" s="44">
        <v>146.9182902</v>
      </c>
      <c r="Z570" s="44">
        <v>97.625498423525372</v>
      </c>
      <c r="AA570" s="44">
        <v>97.625498423525372</v>
      </c>
      <c r="AB570" s="44">
        <v>6.485442944969666</v>
      </c>
      <c r="AC570" s="44">
        <v>15.333440105606856</v>
      </c>
      <c r="AD570" s="44">
        <v>5.9548157949266942</v>
      </c>
      <c r="AE570" s="44">
        <v>32.692654817006733</v>
      </c>
      <c r="AF570" s="44">
        <v>101.71048165290985</v>
      </c>
      <c r="AG570" s="44">
        <v>39.957689220786008</v>
      </c>
      <c r="AH570" s="44">
        <v>181.62586009448188</v>
      </c>
      <c r="AJ570" s="63" t="s">
        <v>63</v>
      </c>
      <c r="AK570" s="44">
        <v>0</v>
      </c>
      <c r="AL570" s="44">
        <v>0</v>
      </c>
      <c r="AM570" s="44">
        <v>581.34186</v>
      </c>
      <c r="AN570" s="44">
        <v>581.34186</v>
      </c>
      <c r="AO570" s="44">
        <v>0</v>
      </c>
      <c r="AP570" s="44">
        <v>0</v>
      </c>
      <c r="AQ570" s="44">
        <v>0</v>
      </c>
      <c r="AR570" s="44">
        <v>0</v>
      </c>
      <c r="AS570" s="44">
        <v>0</v>
      </c>
      <c r="AT570" s="44">
        <v>0</v>
      </c>
      <c r="AU570" s="44">
        <v>0</v>
      </c>
      <c r="AV570" s="44">
        <v>0</v>
      </c>
      <c r="AW570" s="44">
        <v>0</v>
      </c>
      <c r="AX570" s="44">
        <v>0</v>
      </c>
      <c r="AY570" s="44">
        <v>146.9182902</v>
      </c>
      <c r="AZ570" s="44">
        <v>0</v>
      </c>
      <c r="BA570" s="44">
        <v>0</v>
      </c>
      <c r="BB570" s="44">
        <v>0</v>
      </c>
      <c r="BC570" s="44">
        <v>146.9182902</v>
      </c>
      <c r="BD570" s="44">
        <v>146.9182902</v>
      </c>
      <c r="BE570" s="44">
        <v>0</v>
      </c>
      <c r="BF570" s="44">
        <v>0</v>
      </c>
      <c r="BG570" s="44">
        <v>0</v>
      </c>
      <c r="BH570" s="44">
        <v>146.9182902</v>
      </c>
      <c r="BI570" s="44">
        <v>97.625498423525372</v>
      </c>
      <c r="BJ570" s="44">
        <v>0</v>
      </c>
      <c r="BK570" s="44">
        <v>0</v>
      </c>
      <c r="BL570" s="44">
        <v>0</v>
      </c>
      <c r="BM570" s="44">
        <v>97.625498423525372</v>
      </c>
      <c r="BN570" s="44">
        <v>5.9548157949266942</v>
      </c>
      <c r="BO570" s="44">
        <v>39.957689220786008</v>
      </c>
      <c r="BP570" s="44">
        <v>0</v>
      </c>
      <c r="BQ570" s="44">
        <v>0</v>
      </c>
      <c r="BR570" s="44">
        <v>0</v>
      </c>
      <c r="BS570" s="44">
        <v>39.957689220786008</v>
      </c>
      <c r="BT570" s="64">
        <v>2020</v>
      </c>
      <c r="BU570" s="44">
        <v>0</v>
      </c>
      <c r="BV570" s="44">
        <v>0</v>
      </c>
      <c r="BW570" s="44">
        <v>0</v>
      </c>
      <c r="BX570" s="44">
        <v>0</v>
      </c>
      <c r="BY570" s="44">
        <v>581.34186</v>
      </c>
      <c r="BZ570" s="44">
        <v>0</v>
      </c>
      <c r="CA570" s="44">
        <v>0</v>
      </c>
      <c r="CB570" s="44">
        <v>0</v>
      </c>
      <c r="CC570" s="44">
        <v>0</v>
      </c>
      <c r="CD570" s="44">
        <v>0</v>
      </c>
      <c r="CE570" s="44">
        <v>0</v>
      </c>
      <c r="CF570" s="44">
        <v>0</v>
      </c>
      <c r="CG570" s="44">
        <v>0</v>
      </c>
      <c r="CH570" s="44">
        <v>0</v>
      </c>
      <c r="CI570" s="44">
        <v>146.9182902</v>
      </c>
      <c r="CJ570" s="44">
        <v>0</v>
      </c>
      <c r="CK570" s="44">
        <v>0</v>
      </c>
      <c r="CL570" s="44">
        <v>0</v>
      </c>
      <c r="CM570" s="44">
        <v>0</v>
      </c>
      <c r="CN570" s="44">
        <v>0</v>
      </c>
      <c r="CO570" s="44">
        <v>0</v>
      </c>
      <c r="CP570" s="44">
        <v>0</v>
      </c>
      <c r="CQ570" s="44">
        <v>0</v>
      </c>
      <c r="CR570" s="44">
        <v>0</v>
      </c>
      <c r="CS570" s="44">
        <v>0</v>
      </c>
      <c r="CT570" s="44">
        <v>0</v>
      </c>
      <c r="CU570" s="44">
        <v>0</v>
      </c>
      <c r="CV570" s="44">
        <v>0</v>
      </c>
      <c r="CW570" s="44">
        <v>0</v>
      </c>
      <c r="CX570" s="44">
        <v>0</v>
      </c>
      <c r="CY570" s="44">
        <v>0</v>
      </c>
      <c r="CZ570" s="44">
        <v>0</v>
      </c>
      <c r="DA570" s="44">
        <v>0</v>
      </c>
      <c r="DB570" s="44">
        <v>0</v>
      </c>
      <c r="DC570" s="44">
        <v>0</v>
      </c>
      <c r="DD570" s="44">
        <v>0</v>
      </c>
      <c r="DE570" s="44">
        <v>0</v>
      </c>
      <c r="DF570" s="44">
        <v>0</v>
      </c>
      <c r="DG570" s="44">
        <v>0</v>
      </c>
      <c r="DH570" s="44">
        <v>0</v>
      </c>
      <c r="DI570" s="44">
        <v>0</v>
      </c>
      <c r="DJ570" s="44">
        <v>0</v>
      </c>
      <c r="DK570" s="44">
        <v>0</v>
      </c>
      <c r="DL570" s="44">
        <v>0</v>
      </c>
      <c r="DM570" s="44">
        <v>0</v>
      </c>
      <c r="DN570" s="44">
        <v>0</v>
      </c>
      <c r="DO570" s="44">
        <v>0</v>
      </c>
      <c r="DP570" s="44">
        <v>0</v>
      </c>
      <c r="DQ570" s="44">
        <v>0</v>
      </c>
      <c r="DR570" s="44">
        <v>0</v>
      </c>
      <c r="DS570" s="44">
        <v>0</v>
      </c>
      <c r="DT570" s="44">
        <v>0</v>
      </c>
      <c r="DU570" s="44">
        <v>0</v>
      </c>
      <c r="DV570" s="44">
        <v>0</v>
      </c>
      <c r="DW570" s="44">
        <v>39.957689220786008</v>
      </c>
      <c r="DX570" s="44">
        <v>0</v>
      </c>
      <c r="DY570" s="44">
        <v>0</v>
      </c>
      <c r="DZ570" s="44">
        <v>0</v>
      </c>
      <c r="EA570" s="44">
        <v>0</v>
      </c>
      <c r="EB570" s="44">
        <v>0</v>
      </c>
    </row>
    <row r="571" spans="2:132" x14ac:dyDescent="0.25">
      <c r="B571" s="41" t="s">
        <v>660</v>
      </c>
      <c r="C571" s="47" t="s">
        <v>101</v>
      </c>
      <c r="D571" s="46">
        <v>9</v>
      </c>
      <c r="E571" s="86" t="s">
        <v>52</v>
      </c>
      <c r="F571" s="43">
        <v>3617.62</v>
      </c>
      <c r="G571" s="43">
        <v>425.21259302325581</v>
      </c>
      <c r="H571" s="44">
        <v>425.21259302325581</v>
      </c>
      <c r="I571" s="44">
        <v>282.54883223419785</v>
      </c>
      <c r="J571" s="44">
        <v>282.54883223419785</v>
      </c>
      <c r="K571" s="44">
        <v>471.98597825581396</v>
      </c>
      <c r="L571" s="44">
        <v>471.98597825581396</v>
      </c>
      <c r="M571" s="44">
        <v>340.05627999999996</v>
      </c>
      <c r="N571" s="44">
        <v>2467.21684</v>
      </c>
      <c r="O571" s="44">
        <v>397.93819999999999</v>
      </c>
      <c r="P571" s="44">
        <v>84.957476086046512</v>
      </c>
      <c r="Q571" s="44">
        <v>84.957476086046512</v>
      </c>
      <c r="R571" s="44">
        <v>56.453256680392727</v>
      </c>
      <c r="S571" s="44">
        <v>56.453256680392727</v>
      </c>
      <c r="T571" s="44">
        <v>264.31214782325583</v>
      </c>
      <c r="U571" s="44">
        <v>264.31214782325583</v>
      </c>
      <c r="V571" s="44">
        <v>175.63235411677738</v>
      </c>
      <c r="W571" s="44">
        <v>175.63235411677738</v>
      </c>
      <c r="X571" s="44">
        <v>103.83691521627907</v>
      </c>
      <c r="Y571" s="44">
        <v>103.83691521627907</v>
      </c>
      <c r="Z571" s="44">
        <v>68.998424831591109</v>
      </c>
      <c r="AA571" s="44">
        <v>68.998424831591109</v>
      </c>
      <c r="AB571" s="44">
        <v>6.0236787033423331</v>
      </c>
      <c r="AC571" s="44">
        <v>14.047621535378132</v>
      </c>
      <c r="AD571" s="44">
        <v>5.7673519500086172</v>
      </c>
      <c r="AE571" s="44">
        <v>23.106070876589918</v>
      </c>
      <c r="AF571" s="44">
        <v>71.885553838279748</v>
      </c>
      <c r="AG571" s="44">
        <v>28.240753293609899</v>
      </c>
      <c r="AH571" s="44">
        <v>128.36706042549955</v>
      </c>
      <c r="AJ571" s="63" t="s">
        <v>63</v>
      </c>
      <c r="AK571" s="44">
        <v>0</v>
      </c>
      <c r="AL571" s="44">
        <v>0</v>
      </c>
      <c r="AM571" s="44">
        <v>397.93819999999999</v>
      </c>
      <c r="AN571" s="44">
        <v>397.93819999999999</v>
      </c>
      <c r="AO571" s="44">
        <v>0</v>
      </c>
      <c r="AP571" s="44">
        <v>0</v>
      </c>
      <c r="AQ571" s="44">
        <v>0</v>
      </c>
      <c r="AR571" s="44">
        <v>0</v>
      </c>
      <c r="AS571" s="44">
        <v>0</v>
      </c>
      <c r="AT571" s="44">
        <v>0</v>
      </c>
      <c r="AU571" s="44">
        <v>0</v>
      </c>
      <c r="AV571" s="44">
        <v>0</v>
      </c>
      <c r="AW571" s="44">
        <v>0</v>
      </c>
      <c r="AX571" s="44">
        <v>0</v>
      </c>
      <c r="AY571" s="44">
        <v>103.83691521627907</v>
      </c>
      <c r="AZ571" s="44">
        <v>0</v>
      </c>
      <c r="BA571" s="44">
        <v>0</v>
      </c>
      <c r="BB571" s="44">
        <v>0</v>
      </c>
      <c r="BC571" s="44">
        <v>103.83691521627907</v>
      </c>
      <c r="BD571" s="44">
        <v>103.83691521627907</v>
      </c>
      <c r="BE571" s="44">
        <v>0</v>
      </c>
      <c r="BF571" s="44">
        <v>0</v>
      </c>
      <c r="BG571" s="44">
        <v>0</v>
      </c>
      <c r="BH571" s="44">
        <v>103.83691521627907</v>
      </c>
      <c r="BI571" s="44">
        <v>68.998424831591109</v>
      </c>
      <c r="BJ571" s="44">
        <v>0</v>
      </c>
      <c r="BK571" s="44">
        <v>0</v>
      </c>
      <c r="BL571" s="44">
        <v>0</v>
      </c>
      <c r="BM571" s="44">
        <v>68.998424831591109</v>
      </c>
      <c r="BN571" s="44">
        <v>5.7673519500086172</v>
      </c>
      <c r="BO571" s="44">
        <v>28.240753293609899</v>
      </c>
      <c r="BP571" s="44">
        <v>0</v>
      </c>
      <c r="BQ571" s="44">
        <v>0</v>
      </c>
      <c r="BR571" s="44">
        <v>0</v>
      </c>
      <c r="BS571" s="44">
        <v>28.240753293609899</v>
      </c>
      <c r="BT571" s="64">
        <v>2020</v>
      </c>
      <c r="BU571" s="44">
        <v>0</v>
      </c>
      <c r="BV571" s="44">
        <v>0</v>
      </c>
      <c r="BW571" s="44">
        <v>0</v>
      </c>
      <c r="BX571" s="44">
        <v>0</v>
      </c>
      <c r="BY571" s="44">
        <v>397.93819999999999</v>
      </c>
      <c r="BZ571" s="44">
        <v>0</v>
      </c>
      <c r="CA571" s="44">
        <v>0</v>
      </c>
      <c r="CB571" s="44">
        <v>0</v>
      </c>
      <c r="CC571" s="44">
        <v>0</v>
      </c>
      <c r="CD571" s="44">
        <v>0</v>
      </c>
      <c r="CE571" s="44">
        <v>0</v>
      </c>
      <c r="CF571" s="44">
        <v>0</v>
      </c>
      <c r="CG571" s="44">
        <v>0</v>
      </c>
      <c r="CH571" s="44">
        <v>0</v>
      </c>
      <c r="CI571" s="44">
        <v>103.83691521627907</v>
      </c>
      <c r="CJ571" s="44">
        <v>0</v>
      </c>
      <c r="CK571" s="44">
        <v>0</v>
      </c>
      <c r="CL571" s="44">
        <v>0</v>
      </c>
      <c r="CM571" s="44">
        <v>0</v>
      </c>
      <c r="CN571" s="44">
        <v>0</v>
      </c>
      <c r="CO571" s="44">
        <v>0</v>
      </c>
      <c r="CP571" s="44">
        <v>0</v>
      </c>
      <c r="CQ571" s="44">
        <v>0</v>
      </c>
      <c r="CR571" s="44">
        <v>0</v>
      </c>
      <c r="CS571" s="44">
        <v>0</v>
      </c>
      <c r="CT571" s="44">
        <v>0</v>
      </c>
      <c r="CU571" s="44">
        <v>0</v>
      </c>
      <c r="CV571" s="44">
        <v>0</v>
      </c>
      <c r="CW571" s="44">
        <v>0</v>
      </c>
      <c r="CX571" s="44">
        <v>0</v>
      </c>
      <c r="CY571" s="44">
        <v>0</v>
      </c>
      <c r="CZ571" s="44">
        <v>0</v>
      </c>
      <c r="DA571" s="44">
        <v>0</v>
      </c>
      <c r="DB571" s="44">
        <v>0</v>
      </c>
      <c r="DC571" s="44">
        <v>0</v>
      </c>
      <c r="DD571" s="44">
        <v>0</v>
      </c>
      <c r="DE571" s="44">
        <v>0</v>
      </c>
      <c r="DF571" s="44">
        <v>0</v>
      </c>
      <c r="DG571" s="44">
        <v>0</v>
      </c>
      <c r="DH571" s="44">
        <v>0</v>
      </c>
      <c r="DI571" s="44">
        <v>0</v>
      </c>
      <c r="DJ571" s="44">
        <v>0</v>
      </c>
      <c r="DK571" s="44">
        <v>0</v>
      </c>
      <c r="DL571" s="44">
        <v>0</v>
      </c>
      <c r="DM571" s="44">
        <v>0</v>
      </c>
      <c r="DN571" s="44">
        <v>0</v>
      </c>
      <c r="DO571" s="44">
        <v>0</v>
      </c>
      <c r="DP571" s="44">
        <v>0</v>
      </c>
      <c r="DQ571" s="44">
        <v>0</v>
      </c>
      <c r="DR571" s="44">
        <v>0</v>
      </c>
      <c r="DS571" s="44">
        <v>0</v>
      </c>
      <c r="DT571" s="44">
        <v>0</v>
      </c>
      <c r="DU571" s="44">
        <v>0</v>
      </c>
      <c r="DV571" s="44">
        <v>0</v>
      </c>
      <c r="DW571" s="44">
        <v>28.240753293609899</v>
      </c>
      <c r="DX571" s="44">
        <v>0</v>
      </c>
      <c r="DY571" s="44">
        <v>0</v>
      </c>
      <c r="DZ571" s="44">
        <v>0</v>
      </c>
      <c r="EA571" s="44">
        <v>0</v>
      </c>
      <c r="EB571" s="44">
        <v>0</v>
      </c>
    </row>
    <row r="572" spans="2:132" x14ac:dyDescent="0.25">
      <c r="B572" s="41" t="s">
        <v>661</v>
      </c>
      <c r="C572" s="47" t="s">
        <v>101</v>
      </c>
      <c r="D572" s="46">
        <v>9</v>
      </c>
      <c r="E572" s="86" t="s">
        <v>52</v>
      </c>
      <c r="F572" s="43">
        <v>3660.4</v>
      </c>
      <c r="G572" s="43">
        <v>426.31143023255817</v>
      </c>
      <c r="H572" s="44">
        <v>426.31143023255817</v>
      </c>
      <c r="I572" s="44">
        <v>283.27899680457517</v>
      </c>
      <c r="J572" s="44">
        <v>283.27899680457517</v>
      </c>
      <c r="K572" s="44">
        <v>473.20568755813963</v>
      </c>
      <c r="L572" s="44">
        <v>473.20568755813963</v>
      </c>
      <c r="M572" s="44">
        <v>344.07760000000002</v>
      </c>
      <c r="N572" s="44">
        <v>2496.3928000000001</v>
      </c>
      <c r="O572" s="44">
        <v>402.64400000000001</v>
      </c>
      <c r="P572" s="44">
        <v>85.177023760465133</v>
      </c>
      <c r="Q572" s="44">
        <v>85.177023760465133</v>
      </c>
      <c r="R572" s="44">
        <v>56.599143561554129</v>
      </c>
      <c r="S572" s="44">
        <v>56.599143561554129</v>
      </c>
      <c r="T572" s="44">
        <v>264.9951850325582</v>
      </c>
      <c r="U572" s="44">
        <v>264.9951850325582</v>
      </c>
      <c r="V572" s="44">
        <v>176.08622441372395</v>
      </c>
      <c r="W572" s="44">
        <v>176.08622441372395</v>
      </c>
      <c r="X572" s="44">
        <v>104.10525126279072</v>
      </c>
      <c r="Y572" s="44">
        <v>104.10525126279072</v>
      </c>
      <c r="Z572" s="44">
        <v>69.176731019677263</v>
      </c>
      <c r="AA572" s="44">
        <v>69.176731019677263</v>
      </c>
      <c r="AB572" s="44">
        <v>6.079201527595556</v>
      </c>
      <c r="AC572" s="44">
        <v>14.177104474309088</v>
      </c>
      <c r="AD572" s="44">
        <v>5.8205121008893617</v>
      </c>
      <c r="AE572" s="44">
        <v>23.165781738536538</v>
      </c>
      <c r="AF572" s="44">
        <v>72.071320964335897</v>
      </c>
      <c r="AG572" s="44">
        <v>28.313733235989101</v>
      </c>
      <c r="AH572" s="44">
        <v>128.69878743631409</v>
      </c>
      <c r="AJ572" s="63" t="s">
        <v>63</v>
      </c>
      <c r="AK572" s="44">
        <v>0</v>
      </c>
      <c r="AL572" s="44">
        <v>0</v>
      </c>
      <c r="AM572" s="44">
        <v>402.64400000000001</v>
      </c>
      <c r="AN572" s="44">
        <v>402.64400000000001</v>
      </c>
      <c r="AO572" s="44">
        <v>0</v>
      </c>
      <c r="AP572" s="44">
        <v>0</v>
      </c>
      <c r="AQ572" s="44">
        <v>0</v>
      </c>
      <c r="AR572" s="44">
        <v>0</v>
      </c>
      <c r="AS572" s="44">
        <v>0</v>
      </c>
      <c r="AT572" s="44">
        <v>0</v>
      </c>
      <c r="AU572" s="44">
        <v>0</v>
      </c>
      <c r="AV572" s="44">
        <v>0</v>
      </c>
      <c r="AW572" s="44">
        <v>0</v>
      </c>
      <c r="AX572" s="44">
        <v>0</v>
      </c>
      <c r="AY572" s="44">
        <v>104.10525126279072</v>
      </c>
      <c r="AZ572" s="44">
        <v>0</v>
      </c>
      <c r="BA572" s="44">
        <v>0</v>
      </c>
      <c r="BB572" s="44">
        <v>0</v>
      </c>
      <c r="BC572" s="44">
        <v>104.10525126279072</v>
      </c>
      <c r="BD572" s="44">
        <v>104.10525126279072</v>
      </c>
      <c r="BE572" s="44">
        <v>0</v>
      </c>
      <c r="BF572" s="44">
        <v>0</v>
      </c>
      <c r="BG572" s="44">
        <v>0</v>
      </c>
      <c r="BH572" s="44">
        <v>104.10525126279072</v>
      </c>
      <c r="BI572" s="44">
        <v>69.176731019677263</v>
      </c>
      <c r="BJ572" s="44">
        <v>0</v>
      </c>
      <c r="BK572" s="44">
        <v>0</v>
      </c>
      <c r="BL572" s="44">
        <v>0</v>
      </c>
      <c r="BM572" s="44">
        <v>69.176731019677263</v>
      </c>
      <c r="BN572" s="44">
        <v>5.8205121008893617</v>
      </c>
      <c r="BO572" s="44">
        <v>28.313733235989101</v>
      </c>
      <c r="BP572" s="44">
        <v>0</v>
      </c>
      <c r="BQ572" s="44">
        <v>0</v>
      </c>
      <c r="BR572" s="44">
        <v>0</v>
      </c>
      <c r="BS572" s="44">
        <v>28.313733235989101</v>
      </c>
      <c r="BT572" s="64">
        <v>2020</v>
      </c>
      <c r="BU572" s="44">
        <v>0</v>
      </c>
      <c r="BV572" s="44">
        <v>0</v>
      </c>
      <c r="BW572" s="44">
        <v>0</v>
      </c>
      <c r="BX572" s="44">
        <v>0</v>
      </c>
      <c r="BY572" s="44">
        <v>402.64400000000001</v>
      </c>
      <c r="BZ572" s="44">
        <v>0</v>
      </c>
      <c r="CA572" s="44">
        <v>0</v>
      </c>
      <c r="CB572" s="44">
        <v>0</v>
      </c>
      <c r="CC572" s="44">
        <v>0</v>
      </c>
      <c r="CD572" s="44">
        <v>0</v>
      </c>
      <c r="CE572" s="44">
        <v>0</v>
      </c>
      <c r="CF572" s="44">
        <v>0</v>
      </c>
      <c r="CG572" s="44">
        <v>0</v>
      </c>
      <c r="CH572" s="44">
        <v>0</v>
      </c>
      <c r="CI572" s="44">
        <v>104.10525126279072</v>
      </c>
      <c r="CJ572" s="44">
        <v>0</v>
      </c>
      <c r="CK572" s="44">
        <v>0</v>
      </c>
      <c r="CL572" s="44">
        <v>0</v>
      </c>
      <c r="CM572" s="44">
        <v>0</v>
      </c>
      <c r="CN572" s="44">
        <v>0</v>
      </c>
      <c r="CO572" s="44">
        <v>0</v>
      </c>
      <c r="CP572" s="44">
        <v>0</v>
      </c>
      <c r="CQ572" s="44">
        <v>0</v>
      </c>
      <c r="CR572" s="44">
        <v>0</v>
      </c>
      <c r="CS572" s="44">
        <v>0</v>
      </c>
      <c r="CT572" s="44">
        <v>0</v>
      </c>
      <c r="CU572" s="44">
        <v>0</v>
      </c>
      <c r="CV572" s="44">
        <v>0</v>
      </c>
      <c r="CW572" s="44">
        <v>0</v>
      </c>
      <c r="CX572" s="44">
        <v>0</v>
      </c>
      <c r="CY572" s="44">
        <v>0</v>
      </c>
      <c r="CZ572" s="44">
        <v>0</v>
      </c>
      <c r="DA572" s="44">
        <v>0</v>
      </c>
      <c r="DB572" s="44">
        <v>0</v>
      </c>
      <c r="DC572" s="44">
        <v>0</v>
      </c>
      <c r="DD572" s="44">
        <v>0</v>
      </c>
      <c r="DE572" s="44">
        <v>0</v>
      </c>
      <c r="DF572" s="44">
        <v>0</v>
      </c>
      <c r="DG572" s="44">
        <v>0</v>
      </c>
      <c r="DH572" s="44">
        <v>0</v>
      </c>
      <c r="DI572" s="44">
        <v>0</v>
      </c>
      <c r="DJ572" s="44">
        <v>0</v>
      </c>
      <c r="DK572" s="44">
        <v>0</v>
      </c>
      <c r="DL572" s="44">
        <v>0</v>
      </c>
      <c r="DM572" s="44">
        <v>0</v>
      </c>
      <c r="DN572" s="44">
        <v>0</v>
      </c>
      <c r="DO572" s="44">
        <v>0</v>
      </c>
      <c r="DP572" s="44">
        <v>0</v>
      </c>
      <c r="DQ572" s="44">
        <v>0</v>
      </c>
      <c r="DR572" s="44">
        <v>0</v>
      </c>
      <c r="DS572" s="44">
        <v>0</v>
      </c>
      <c r="DT572" s="44">
        <v>0</v>
      </c>
      <c r="DU572" s="44">
        <v>0</v>
      </c>
      <c r="DV572" s="44">
        <v>0</v>
      </c>
      <c r="DW572" s="44">
        <v>28.313733235989101</v>
      </c>
      <c r="DX572" s="44">
        <v>0</v>
      </c>
      <c r="DY572" s="44">
        <v>0</v>
      </c>
      <c r="DZ572" s="44">
        <v>0</v>
      </c>
      <c r="EA572" s="44">
        <v>0</v>
      </c>
      <c r="EB572" s="44">
        <v>0</v>
      </c>
    </row>
    <row r="573" spans="2:132" x14ac:dyDescent="0.25">
      <c r="B573" s="41" t="s">
        <v>662</v>
      </c>
      <c r="C573" s="47" t="s">
        <v>101</v>
      </c>
      <c r="D573" s="46">
        <v>9</v>
      </c>
      <c r="E573" s="86" t="s">
        <v>52</v>
      </c>
      <c r="F573" s="43">
        <v>5478.13</v>
      </c>
      <c r="G573" s="43">
        <v>845.05858139534894</v>
      </c>
      <c r="H573" s="44">
        <v>845.05858139534894</v>
      </c>
      <c r="I573" s="44">
        <v>561.53161797276493</v>
      </c>
      <c r="J573" s="44">
        <v>561.53161797276493</v>
      </c>
      <c r="K573" s="44">
        <v>870.41033883720945</v>
      </c>
      <c r="L573" s="44">
        <v>870.41033883720945</v>
      </c>
      <c r="M573" s="44">
        <v>493.0317</v>
      </c>
      <c r="N573" s="44">
        <v>3626.5220600000002</v>
      </c>
      <c r="O573" s="44">
        <v>553.29112999999995</v>
      </c>
      <c r="P573" s="44">
        <v>156.6738609906977</v>
      </c>
      <c r="Q573" s="44">
        <v>156.6738609906977</v>
      </c>
      <c r="R573" s="44">
        <v>104.10796197215063</v>
      </c>
      <c r="S573" s="44">
        <v>104.10796197215063</v>
      </c>
      <c r="T573" s="44">
        <v>487.42978974883732</v>
      </c>
      <c r="U573" s="44">
        <v>487.42978974883732</v>
      </c>
      <c r="V573" s="44">
        <v>323.89143724669088</v>
      </c>
      <c r="W573" s="44">
        <v>323.89143724669088</v>
      </c>
      <c r="X573" s="44">
        <v>191.49027454418609</v>
      </c>
      <c r="Y573" s="44">
        <v>191.49027454418609</v>
      </c>
      <c r="Z573" s="44">
        <v>127.24306463262856</v>
      </c>
      <c r="AA573" s="44">
        <v>127.24306463262856</v>
      </c>
      <c r="AB573" s="44">
        <v>4.7357732363629239</v>
      </c>
      <c r="AC573" s="44">
        <v>11.196721008829483</v>
      </c>
      <c r="AD573" s="44">
        <v>4.3483008806605019</v>
      </c>
      <c r="AE573" s="44">
        <v>42.610933179012228</v>
      </c>
      <c r="AF573" s="44">
        <v>132.56734766803805</v>
      </c>
      <c r="AG573" s="44">
        <v>52.08002944101495</v>
      </c>
      <c r="AH573" s="44">
        <v>236.72740655006794</v>
      </c>
      <c r="AJ573" s="63" t="s">
        <v>63</v>
      </c>
      <c r="AK573" s="44">
        <v>0</v>
      </c>
      <c r="AL573" s="44">
        <v>0</v>
      </c>
      <c r="AM573" s="44">
        <v>553.29112999999995</v>
      </c>
      <c r="AN573" s="44">
        <v>553.29112999999995</v>
      </c>
      <c r="AO573" s="44">
        <v>0</v>
      </c>
      <c r="AP573" s="44">
        <v>0</v>
      </c>
      <c r="AQ573" s="44">
        <v>0</v>
      </c>
      <c r="AR573" s="44">
        <v>0</v>
      </c>
      <c r="AS573" s="44">
        <v>0</v>
      </c>
      <c r="AT573" s="44">
        <v>0</v>
      </c>
      <c r="AU573" s="44">
        <v>0</v>
      </c>
      <c r="AV573" s="44">
        <v>0</v>
      </c>
      <c r="AW573" s="44">
        <v>0</v>
      </c>
      <c r="AX573" s="44">
        <v>0</v>
      </c>
      <c r="AY573" s="44">
        <v>191.49027454418609</v>
      </c>
      <c r="AZ573" s="44">
        <v>0</v>
      </c>
      <c r="BA573" s="44">
        <v>0</v>
      </c>
      <c r="BB573" s="44">
        <v>0</v>
      </c>
      <c r="BC573" s="44">
        <v>191.49027454418609</v>
      </c>
      <c r="BD573" s="44">
        <v>191.49027454418609</v>
      </c>
      <c r="BE573" s="44">
        <v>0</v>
      </c>
      <c r="BF573" s="44">
        <v>0</v>
      </c>
      <c r="BG573" s="44">
        <v>0</v>
      </c>
      <c r="BH573" s="44">
        <v>191.49027454418609</v>
      </c>
      <c r="BI573" s="44">
        <v>127.24306463262856</v>
      </c>
      <c r="BJ573" s="44">
        <v>0</v>
      </c>
      <c r="BK573" s="44">
        <v>0</v>
      </c>
      <c r="BL573" s="44">
        <v>0</v>
      </c>
      <c r="BM573" s="44">
        <v>127.24306463262856</v>
      </c>
      <c r="BN573" s="44">
        <v>4.3483008806605019</v>
      </c>
      <c r="BO573" s="44">
        <v>52.08002944101495</v>
      </c>
      <c r="BP573" s="44">
        <v>0</v>
      </c>
      <c r="BQ573" s="44">
        <v>0</v>
      </c>
      <c r="BR573" s="44">
        <v>0</v>
      </c>
      <c r="BS573" s="44">
        <v>52.08002944101495</v>
      </c>
      <c r="BT573" s="64">
        <v>2020</v>
      </c>
      <c r="BU573" s="44">
        <v>0</v>
      </c>
      <c r="BV573" s="44">
        <v>0</v>
      </c>
      <c r="BW573" s="44">
        <v>0</v>
      </c>
      <c r="BX573" s="44">
        <v>0</v>
      </c>
      <c r="BY573" s="44">
        <v>553.29112999999995</v>
      </c>
      <c r="BZ573" s="44">
        <v>0</v>
      </c>
      <c r="CA573" s="44">
        <v>0</v>
      </c>
      <c r="CB573" s="44">
        <v>0</v>
      </c>
      <c r="CC573" s="44">
        <v>0</v>
      </c>
      <c r="CD573" s="44">
        <v>0</v>
      </c>
      <c r="CE573" s="44">
        <v>0</v>
      </c>
      <c r="CF573" s="44">
        <v>0</v>
      </c>
      <c r="CG573" s="44">
        <v>0</v>
      </c>
      <c r="CH573" s="44">
        <v>0</v>
      </c>
      <c r="CI573" s="44">
        <v>191.49027454418609</v>
      </c>
      <c r="CJ573" s="44">
        <v>0</v>
      </c>
      <c r="CK573" s="44">
        <v>0</v>
      </c>
      <c r="CL573" s="44">
        <v>0</v>
      </c>
      <c r="CM573" s="44">
        <v>0</v>
      </c>
      <c r="CN573" s="44">
        <v>0</v>
      </c>
      <c r="CO573" s="44">
        <v>0</v>
      </c>
      <c r="CP573" s="44">
        <v>0</v>
      </c>
      <c r="CQ573" s="44">
        <v>0</v>
      </c>
      <c r="CR573" s="44">
        <v>0</v>
      </c>
      <c r="CS573" s="44">
        <v>0</v>
      </c>
      <c r="CT573" s="44">
        <v>0</v>
      </c>
      <c r="CU573" s="44">
        <v>0</v>
      </c>
      <c r="CV573" s="44">
        <v>0</v>
      </c>
      <c r="CW573" s="44">
        <v>0</v>
      </c>
      <c r="CX573" s="44">
        <v>0</v>
      </c>
      <c r="CY573" s="44">
        <v>0</v>
      </c>
      <c r="CZ573" s="44">
        <v>0</v>
      </c>
      <c r="DA573" s="44">
        <v>0</v>
      </c>
      <c r="DB573" s="44">
        <v>0</v>
      </c>
      <c r="DC573" s="44">
        <v>0</v>
      </c>
      <c r="DD573" s="44">
        <v>0</v>
      </c>
      <c r="DE573" s="44">
        <v>0</v>
      </c>
      <c r="DF573" s="44">
        <v>0</v>
      </c>
      <c r="DG573" s="44">
        <v>0</v>
      </c>
      <c r="DH573" s="44">
        <v>0</v>
      </c>
      <c r="DI573" s="44">
        <v>0</v>
      </c>
      <c r="DJ573" s="44">
        <v>0</v>
      </c>
      <c r="DK573" s="44">
        <v>0</v>
      </c>
      <c r="DL573" s="44">
        <v>0</v>
      </c>
      <c r="DM573" s="44">
        <v>0</v>
      </c>
      <c r="DN573" s="44">
        <v>0</v>
      </c>
      <c r="DO573" s="44">
        <v>0</v>
      </c>
      <c r="DP573" s="44">
        <v>0</v>
      </c>
      <c r="DQ573" s="44">
        <v>0</v>
      </c>
      <c r="DR573" s="44">
        <v>0</v>
      </c>
      <c r="DS573" s="44">
        <v>0</v>
      </c>
      <c r="DT573" s="44">
        <v>0</v>
      </c>
      <c r="DU573" s="44">
        <v>0</v>
      </c>
      <c r="DV573" s="44">
        <v>0</v>
      </c>
      <c r="DW573" s="44">
        <v>52.08002944101495</v>
      </c>
      <c r="DX573" s="44">
        <v>0</v>
      </c>
      <c r="DY573" s="44">
        <v>0</v>
      </c>
      <c r="DZ573" s="44">
        <v>0</v>
      </c>
      <c r="EA573" s="44">
        <v>0</v>
      </c>
      <c r="EB573" s="44">
        <v>0</v>
      </c>
    </row>
    <row r="574" spans="2:132" x14ac:dyDescent="0.25">
      <c r="B574" s="41" t="s">
        <v>663</v>
      </c>
      <c r="C574" s="47" t="s">
        <v>101</v>
      </c>
      <c r="D574" s="46">
        <v>9</v>
      </c>
      <c r="E574" s="86" t="s">
        <v>52</v>
      </c>
      <c r="F574" s="43">
        <v>3861.68</v>
      </c>
      <c r="G574" s="43">
        <v>457.0575</v>
      </c>
      <c r="H574" s="44">
        <v>457.0575</v>
      </c>
      <c r="I574" s="44">
        <v>303.70940326741186</v>
      </c>
      <c r="J574" s="44">
        <v>303.70940326741186</v>
      </c>
      <c r="K574" s="44">
        <v>507.33382500000005</v>
      </c>
      <c r="L574" s="44">
        <v>507.33382500000005</v>
      </c>
      <c r="M574" s="44">
        <v>362.99791999999997</v>
      </c>
      <c r="N574" s="44">
        <v>2633.6657599999999</v>
      </c>
      <c r="O574" s="44">
        <v>424.78479999999996</v>
      </c>
      <c r="P574" s="44">
        <v>91.320088500000011</v>
      </c>
      <c r="Q574" s="44">
        <v>91.320088500000011</v>
      </c>
      <c r="R574" s="44">
        <v>60.681138772828895</v>
      </c>
      <c r="S574" s="44">
        <v>60.681138772828895</v>
      </c>
      <c r="T574" s="44">
        <v>284.10694200000006</v>
      </c>
      <c r="U574" s="44">
        <v>284.10694200000006</v>
      </c>
      <c r="V574" s="44">
        <v>188.78576507102326</v>
      </c>
      <c r="W574" s="44">
        <v>188.78576507102326</v>
      </c>
      <c r="X574" s="44">
        <v>111.61344150000001</v>
      </c>
      <c r="Y574" s="44">
        <v>111.61344150000001</v>
      </c>
      <c r="Z574" s="44">
        <v>74.165836277901988</v>
      </c>
      <c r="AA574" s="44">
        <v>74.165836277901988</v>
      </c>
      <c r="AB574" s="44">
        <v>5.9820551713597538</v>
      </c>
      <c r="AC574" s="44">
        <v>13.950552675458269</v>
      </c>
      <c r="AD574" s="44">
        <v>5.7274996321529557</v>
      </c>
      <c r="AE574" s="44">
        <v>24.836524512573419</v>
      </c>
      <c r="AF574" s="44">
        <v>77.269187372450645</v>
      </c>
      <c r="AG574" s="44">
        <v>30.355752182034177</v>
      </c>
      <c r="AH574" s="44">
        <v>137.98069173651899</v>
      </c>
      <c r="AJ574" s="63" t="s">
        <v>63</v>
      </c>
      <c r="AK574" s="44">
        <v>0</v>
      </c>
      <c r="AL574" s="44">
        <v>0</v>
      </c>
      <c r="AM574" s="44">
        <v>424.78479999999996</v>
      </c>
      <c r="AN574" s="44">
        <v>424.78479999999996</v>
      </c>
      <c r="AO574" s="44">
        <v>0</v>
      </c>
      <c r="AP574" s="44">
        <v>0</v>
      </c>
      <c r="AQ574" s="44">
        <v>0</v>
      </c>
      <c r="AR574" s="44">
        <v>0</v>
      </c>
      <c r="AS574" s="44">
        <v>0</v>
      </c>
      <c r="AT574" s="44">
        <v>0</v>
      </c>
      <c r="AU574" s="44">
        <v>0</v>
      </c>
      <c r="AV574" s="44">
        <v>0</v>
      </c>
      <c r="AW574" s="44">
        <v>0</v>
      </c>
      <c r="AX574" s="44">
        <v>0</v>
      </c>
      <c r="AY574" s="44">
        <v>111.61344150000001</v>
      </c>
      <c r="AZ574" s="44">
        <v>0</v>
      </c>
      <c r="BA574" s="44">
        <v>0</v>
      </c>
      <c r="BB574" s="44">
        <v>0</v>
      </c>
      <c r="BC574" s="44">
        <v>111.61344150000001</v>
      </c>
      <c r="BD574" s="44">
        <v>111.61344150000001</v>
      </c>
      <c r="BE574" s="44">
        <v>0</v>
      </c>
      <c r="BF574" s="44">
        <v>0</v>
      </c>
      <c r="BG574" s="44">
        <v>0</v>
      </c>
      <c r="BH574" s="44">
        <v>111.61344150000001</v>
      </c>
      <c r="BI574" s="44">
        <v>74.165836277901988</v>
      </c>
      <c r="BJ574" s="44">
        <v>0</v>
      </c>
      <c r="BK574" s="44">
        <v>0</v>
      </c>
      <c r="BL574" s="44">
        <v>0</v>
      </c>
      <c r="BM574" s="44">
        <v>74.165836277901988</v>
      </c>
      <c r="BN574" s="44">
        <v>5.7274996321529557</v>
      </c>
      <c r="BO574" s="44">
        <v>30.355752182034177</v>
      </c>
      <c r="BP574" s="44">
        <v>0</v>
      </c>
      <c r="BQ574" s="44">
        <v>0</v>
      </c>
      <c r="BR574" s="44">
        <v>0</v>
      </c>
      <c r="BS574" s="44">
        <v>30.355752182034177</v>
      </c>
      <c r="BT574" s="64">
        <v>2020</v>
      </c>
      <c r="BU574" s="44">
        <v>0</v>
      </c>
      <c r="BV574" s="44">
        <v>0</v>
      </c>
      <c r="BW574" s="44">
        <v>0</v>
      </c>
      <c r="BX574" s="44">
        <v>0</v>
      </c>
      <c r="BY574" s="44">
        <v>424.78479999999996</v>
      </c>
      <c r="BZ574" s="44">
        <v>0</v>
      </c>
      <c r="CA574" s="44">
        <v>0</v>
      </c>
      <c r="CB574" s="44">
        <v>0</v>
      </c>
      <c r="CC574" s="44">
        <v>0</v>
      </c>
      <c r="CD574" s="44">
        <v>0</v>
      </c>
      <c r="CE574" s="44">
        <v>0</v>
      </c>
      <c r="CF574" s="44">
        <v>0</v>
      </c>
      <c r="CG574" s="44">
        <v>0</v>
      </c>
      <c r="CH574" s="44">
        <v>0</v>
      </c>
      <c r="CI574" s="44">
        <v>111.61344150000001</v>
      </c>
      <c r="CJ574" s="44">
        <v>0</v>
      </c>
      <c r="CK574" s="44">
        <v>0</v>
      </c>
      <c r="CL574" s="44">
        <v>0</v>
      </c>
      <c r="CM574" s="44">
        <v>0</v>
      </c>
      <c r="CN574" s="44">
        <v>0</v>
      </c>
      <c r="CO574" s="44">
        <v>0</v>
      </c>
      <c r="CP574" s="44">
        <v>0</v>
      </c>
      <c r="CQ574" s="44">
        <v>0</v>
      </c>
      <c r="CR574" s="44">
        <v>0</v>
      </c>
      <c r="CS574" s="44">
        <v>0</v>
      </c>
      <c r="CT574" s="44">
        <v>0</v>
      </c>
      <c r="CU574" s="44">
        <v>0</v>
      </c>
      <c r="CV574" s="44">
        <v>0</v>
      </c>
      <c r="CW574" s="44">
        <v>0</v>
      </c>
      <c r="CX574" s="44">
        <v>0</v>
      </c>
      <c r="CY574" s="44">
        <v>0</v>
      </c>
      <c r="CZ574" s="44">
        <v>0</v>
      </c>
      <c r="DA574" s="44">
        <v>0</v>
      </c>
      <c r="DB574" s="44">
        <v>0</v>
      </c>
      <c r="DC574" s="44">
        <v>0</v>
      </c>
      <c r="DD574" s="44">
        <v>0</v>
      </c>
      <c r="DE574" s="44">
        <v>0</v>
      </c>
      <c r="DF574" s="44">
        <v>0</v>
      </c>
      <c r="DG574" s="44">
        <v>0</v>
      </c>
      <c r="DH574" s="44">
        <v>0</v>
      </c>
      <c r="DI574" s="44">
        <v>0</v>
      </c>
      <c r="DJ574" s="44">
        <v>0</v>
      </c>
      <c r="DK574" s="44">
        <v>0</v>
      </c>
      <c r="DL574" s="44">
        <v>0</v>
      </c>
      <c r="DM574" s="44">
        <v>0</v>
      </c>
      <c r="DN574" s="44">
        <v>0</v>
      </c>
      <c r="DO574" s="44">
        <v>0</v>
      </c>
      <c r="DP574" s="44">
        <v>0</v>
      </c>
      <c r="DQ574" s="44">
        <v>0</v>
      </c>
      <c r="DR574" s="44">
        <v>0</v>
      </c>
      <c r="DS574" s="44">
        <v>0</v>
      </c>
      <c r="DT574" s="44">
        <v>0</v>
      </c>
      <c r="DU574" s="44">
        <v>0</v>
      </c>
      <c r="DV574" s="44">
        <v>0</v>
      </c>
      <c r="DW574" s="44">
        <v>30.355752182034177</v>
      </c>
      <c r="DX574" s="44">
        <v>0</v>
      </c>
      <c r="DY574" s="44">
        <v>0</v>
      </c>
      <c r="DZ574" s="44">
        <v>0</v>
      </c>
      <c r="EA574" s="44">
        <v>0</v>
      </c>
      <c r="EB574" s="44">
        <v>0</v>
      </c>
    </row>
    <row r="575" spans="2:132" x14ac:dyDescent="0.25">
      <c r="B575" s="41" t="s">
        <v>664</v>
      </c>
      <c r="C575" s="47" t="s">
        <v>101</v>
      </c>
      <c r="D575" s="46">
        <v>9</v>
      </c>
      <c r="E575" s="86" t="s">
        <v>52</v>
      </c>
      <c r="F575" s="43">
        <v>3646.8</v>
      </c>
      <c r="G575" s="43">
        <v>543.48853488372094</v>
      </c>
      <c r="H575" s="44">
        <v>543.48853488372094</v>
      </c>
      <c r="I575" s="44">
        <v>361.14182266392049</v>
      </c>
      <c r="J575" s="44">
        <v>361.14182266392049</v>
      </c>
      <c r="K575" s="44">
        <v>603.27227372093034</v>
      </c>
      <c r="L575" s="44">
        <v>603.27227372093034</v>
      </c>
      <c r="M575" s="44">
        <v>342.79919999999998</v>
      </c>
      <c r="N575" s="44">
        <v>2487.1176</v>
      </c>
      <c r="O575" s="44">
        <v>401.14800000000002</v>
      </c>
      <c r="P575" s="44">
        <v>108.58900926976746</v>
      </c>
      <c r="Q575" s="44">
        <v>108.58900926976746</v>
      </c>
      <c r="R575" s="44">
        <v>72.156136168251322</v>
      </c>
      <c r="S575" s="44">
        <v>72.156136168251322</v>
      </c>
      <c r="T575" s="44">
        <v>337.83247328372101</v>
      </c>
      <c r="U575" s="44">
        <v>337.83247328372101</v>
      </c>
      <c r="V575" s="44">
        <v>224.48575696789302</v>
      </c>
      <c r="W575" s="44">
        <v>224.48575696789302</v>
      </c>
      <c r="X575" s="44">
        <v>132.71990021860466</v>
      </c>
      <c r="Y575" s="44">
        <v>132.71990021860466</v>
      </c>
      <c r="Z575" s="44">
        <v>88.190833094529395</v>
      </c>
      <c r="AA575" s="44">
        <v>88.190833094529395</v>
      </c>
      <c r="AB575" s="44">
        <v>4.7507976203253452</v>
      </c>
      <c r="AC575" s="44">
        <v>11.079177733114351</v>
      </c>
      <c r="AD575" s="44">
        <v>4.5486360194604378</v>
      </c>
      <c r="AE575" s="44">
        <v>29.533190723141285</v>
      </c>
      <c r="AF575" s="44">
        <v>91.881037805328447</v>
      </c>
      <c r="AG575" s="44">
        <v>36.096121994950458</v>
      </c>
      <c r="AH575" s="44">
        <v>164.07328179522938</v>
      </c>
      <c r="AJ575" s="63" t="s">
        <v>63</v>
      </c>
      <c r="AK575" s="44">
        <v>0</v>
      </c>
      <c r="AL575" s="44">
        <v>0</v>
      </c>
      <c r="AM575" s="44">
        <v>401.14800000000002</v>
      </c>
      <c r="AN575" s="44">
        <v>401.14800000000002</v>
      </c>
      <c r="AO575" s="44">
        <v>0</v>
      </c>
      <c r="AP575" s="44">
        <v>0</v>
      </c>
      <c r="AQ575" s="44">
        <v>0</v>
      </c>
      <c r="AR575" s="44">
        <v>0</v>
      </c>
      <c r="AS575" s="44">
        <v>0</v>
      </c>
      <c r="AT575" s="44">
        <v>0</v>
      </c>
      <c r="AU575" s="44">
        <v>0</v>
      </c>
      <c r="AV575" s="44">
        <v>0</v>
      </c>
      <c r="AW575" s="44">
        <v>0</v>
      </c>
      <c r="AX575" s="44">
        <v>0</v>
      </c>
      <c r="AY575" s="44">
        <v>132.71990021860466</v>
      </c>
      <c r="AZ575" s="44">
        <v>0</v>
      </c>
      <c r="BA575" s="44">
        <v>0</v>
      </c>
      <c r="BB575" s="44">
        <v>0</v>
      </c>
      <c r="BC575" s="44">
        <v>132.71990021860466</v>
      </c>
      <c r="BD575" s="44">
        <v>132.71990021860466</v>
      </c>
      <c r="BE575" s="44">
        <v>0</v>
      </c>
      <c r="BF575" s="44">
        <v>0</v>
      </c>
      <c r="BG575" s="44">
        <v>0</v>
      </c>
      <c r="BH575" s="44">
        <v>132.71990021860466</v>
      </c>
      <c r="BI575" s="44">
        <v>88.190833094529395</v>
      </c>
      <c r="BJ575" s="44">
        <v>0</v>
      </c>
      <c r="BK575" s="44">
        <v>0</v>
      </c>
      <c r="BL575" s="44">
        <v>0</v>
      </c>
      <c r="BM575" s="44">
        <v>88.190833094529395</v>
      </c>
      <c r="BN575" s="44">
        <v>4.5486360194604378</v>
      </c>
      <c r="BO575" s="44">
        <v>36.096121994950458</v>
      </c>
      <c r="BP575" s="44">
        <v>0</v>
      </c>
      <c r="BQ575" s="44">
        <v>0</v>
      </c>
      <c r="BR575" s="44">
        <v>0</v>
      </c>
      <c r="BS575" s="44">
        <v>36.096121994950458</v>
      </c>
      <c r="BT575" s="64">
        <v>2020</v>
      </c>
      <c r="BU575" s="44">
        <v>0</v>
      </c>
      <c r="BV575" s="44">
        <v>0</v>
      </c>
      <c r="BW575" s="44">
        <v>0</v>
      </c>
      <c r="BX575" s="44">
        <v>0</v>
      </c>
      <c r="BY575" s="44">
        <v>401.14800000000002</v>
      </c>
      <c r="BZ575" s="44">
        <v>0</v>
      </c>
      <c r="CA575" s="44">
        <v>0</v>
      </c>
      <c r="CB575" s="44">
        <v>0</v>
      </c>
      <c r="CC575" s="44">
        <v>0</v>
      </c>
      <c r="CD575" s="44">
        <v>0</v>
      </c>
      <c r="CE575" s="44">
        <v>0</v>
      </c>
      <c r="CF575" s="44">
        <v>0</v>
      </c>
      <c r="CG575" s="44">
        <v>0</v>
      </c>
      <c r="CH575" s="44">
        <v>0</v>
      </c>
      <c r="CI575" s="44">
        <v>132.71990021860466</v>
      </c>
      <c r="CJ575" s="44">
        <v>0</v>
      </c>
      <c r="CK575" s="44">
        <v>0</v>
      </c>
      <c r="CL575" s="44">
        <v>0</v>
      </c>
      <c r="CM575" s="44">
        <v>0</v>
      </c>
      <c r="CN575" s="44">
        <v>0</v>
      </c>
      <c r="CO575" s="44">
        <v>0</v>
      </c>
      <c r="CP575" s="44">
        <v>0</v>
      </c>
      <c r="CQ575" s="44">
        <v>0</v>
      </c>
      <c r="CR575" s="44">
        <v>0</v>
      </c>
      <c r="CS575" s="44">
        <v>0</v>
      </c>
      <c r="CT575" s="44">
        <v>0</v>
      </c>
      <c r="CU575" s="44">
        <v>0</v>
      </c>
      <c r="CV575" s="44">
        <v>0</v>
      </c>
      <c r="CW575" s="44">
        <v>0</v>
      </c>
      <c r="CX575" s="44">
        <v>0</v>
      </c>
      <c r="CY575" s="44">
        <v>0</v>
      </c>
      <c r="CZ575" s="44">
        <v>0</v>
      </c>
      <c r="DA575" s="44">
        <v>0</v>
      </c>
      <c r="DB575" s="44">
        <v>0</v>
      </c>
      <c r="DC575" s="44">
        <v>0</v>
      </c>
      <c r="DD575" s="44">
        <v>0</v>
      </c>
      <c r="DE575" s="44">
        <v>0</v>
      </c>
      <c r="DF575" s="44">
        <v>0</v>
      </c>
      <c r="DG575" s="44">
        <v>0</v>
      </c>
      <c r="DH575" s="44">
        <v>0</v>
      </c>
      <c r="DI575" s="44">
        <v>0</v>
      </c>
      <c r="DJ575" s="44">
        <v>0</v>
      </c>
      <c r="DK575" s="44">
        <v>0</v>
      </c>
      <c r="DL575" s="44">
        <v>0</v>
      </c>
      <c r="DM575" s="44">
        <v>0</v>
      </c>
      <c r="DN575" s="44">
        <v>0</v>
      </c>
      <c r="DO575" s="44">
        <v>0</v>
      </c>
      <c r="DP575" s="44">
        <v>0</v>
      </c>
      <c r="DQ575" s="44">
        <v>0</v>
      </c>
      <c r="DR575" s="44">
        <v>0</v>
      </c>
      <c r="DS575" s="44">
        <v>0</v>
      </c>
      <c r="DT575" s="44">
        <v>0</v>
      </c>
      <c r="DU575" s="44">
        <v>0</v>
      </c>
      <c r="DV575" s="44">
        <v>0</v>
      </c>
      <c r="DW575" s="44">
        <v>36.096121994950458</v>
      </c>
      <c r="DX575" s="44">
        <v>0</v>
      </c>
      <c r="DY575" s="44">
        <v>0</v>
      </c>
      <c r="DZ575" s="44">
        <v>0</v>
      </c>
      <c r="EA575" s="44">
        <v>0</v>
      </c>
      <c r="EB575" s="44">
        <v>0</v>
      </c>
    </row>
    <row r="576" spans="2:132" x14ac:dyDescent="0.25">
      <c r="B576" s="41" t="s">
        <v>665</v>
      </c>
      <c r="C576" s="47" t="s">
        <v>101</v>
      </c>
      <c r="D576" s="46">
        <v>9</v>
      </c>
      <c r="E576" s="86" t="s">
        <v>52</v>
      </c>
      <c r="F576" s="43">
        <v>5783.06</v>
      </c>
      <c r="G576" s="43">
        <v>660.55304651162805</v>
      </c>
      <c r="H576" s="44">
        <v>660.55304651162805</v>
      </c>
      <c r="I576" s="44">
        <v>438.92983176628218</v>
      </c>
      <c r="J576" s="44">
        <v>438.92983176628218</v>
      </c>
      <c r="K576" s="44">
        <v>733.2138816279072</v>
      </c>
      <c r="L576" s="44">
        <v>733.2138816279072</v>
      </c>
      <c r="M576" s="44">
        <v>520.47540000000004</v>
      </c>
      <c r="N576" s="44">
        <v>3828.3857200000002</v>
      </c>
      <c r="O576" s="44">
        <v>584.08906000000002</v>
      </c>
      <c r="P576" s="44">
        <v>131.97849869302328</v>
      </c>
      <c r="Q576" s="44">
        <v>131.97849869302328</v>
      </c>
      <c r="R576" s="44">
        <v>87.698180386903175</v>
      </c>
      <c r="S576" s="44">
        <v>87.698180386903175</v>
      </c>
      <c r="T576" s="44">
        <v>410.59977371162807</v>
      </c>
      <c r="U576" s="44">
        <v>410.59977371162807</v>
      </c>
      <c r="V576" s="44">
        <v>272.83878342592106</v>
      </c>
      <c r="W576" s="44">
        <v>272.83878342592106</v>
      </c>
      <c r="X576" s="44">
        <v>161.30705395813959</v>
      </c>
      <c r="Y576" s="44">
        <v>161.30705395813959</v>
      </c>
      <c r="Z576" s="44">
        <v>107.18666491732611</v>
      </c>
      <c r="AA576" s="44">
        <v>107.18666491732611</v>
      </c>
      <c r="AB576" s="44">
        <v>5.9348483366905489</v>
      </c>
      <c r="AC576" s="44">
        <v>14.031677138889794</v>
      </c>
      <c r="AD576" s="44">
        <v>5.4492698364158674</v>
      </c>
      <c r="AE576" s="44">
        <v>35.894481397944674</v>
      </c>
      <c r="AF576" s="44">
        <v>111.67171990471678</v>
      </c>
      <c r="AG576" s="44">
        <v>43.871032819710159</v>
      </c>
      <c r="AH576" s="44">
        <v>199.41378554413708</v>
      </c>
      <c r="AJ576" s="63" t="s">
        <v>63</v>
      </c>
      <c r="AK576" s="44">
        <v>0</v>
      </c>
      <c r="AL576" s="44">
        <v>0</v>
      </c>
      <c r="AM576" s="44">
        <v>584.08906000000002</v>
      </c>
      <c r="AN576" s="44">
        <v>584.08906000000002</v>
      </c>
      <c r="AO576" s="44">
        <v>0</v>
      </c>
      <c r="AP576" s="44">
        <v>0</v>
      </c>
      <c r="AQ576" s="44">
        <v>0</v>
      </c>
      <c r="AR576" s="44">
        <v>0</v>
      </c>
      <c r="AS576" s="44">
        <v>0</v>
      </c>
      <c r="AT576" s="44">
        <v>0</v>
      </c>
      <c r="AU576" s="44">
        <v>0</v>
      </c>
      <c r="AV576" s="44">
        <v>0</v>
      </c>
      <c r="AW576" s="44">
        <v>0</v>
      </c>
      <c r="AX576" s="44">
        <v>0</v>
      </c>
      <c r="AY576" s="44">
        <v>161.30705395813959</v>
      </c>
      <c r="AZ576" s="44">
        <v>0</v>
      </c>
      <c r="BA576" s="44">
        <v>0</v>
      </c>
      <c r="BB576" s="44">
        <v>0</v>
      </c>
      <c r="BC576" s="44">
        <v>161.30705395813959</v>
      </c>
      <c r="BD576" s="44">
        <v>161.30705395813959</v>
      </c>
      <c r="BE576" s="44">
        <v>0</v>
      </c>
      <c r="BF576" s="44">
        <v>0</v>
      </c>
      <c r="BG576" s="44">
        <v>0</v>
      </c>
      <c r="BH576" s="44">
        <v>161.30705395813959</v>
      </c>
      <c r="BI576" s="44">
        <v>107.18666491732611</v>
      </c>
      <c r="BJ576" s="44">
        <v>0</v>
      </c>
      <c r="BK576" s="44">
        <v>0</v>
      </c>
      <c r="BL576" s="44">
        <v>0</v>
      </c>
      <c r="BM576" s="44">
        <v>107.18666491732611</v>
      </c>
      <c r="BN576" s="44">
        <v>5.4492698364158674</v>
      </c>
      <c r="BO576" s="44">
        <v>43.871032819710159</v>
      </c>
      <c r="BP576" s="44">
        <v>0</v>
      </c>
      <c r="BQ576" s="44">
        <v>0</v>
      </c>
      <c r="BR576" s="44">
        <v>0</v>
      </c>
      <c r="BS576" s="44">
        <v>43.871032819710159</v>
      </c>
      <c r="BT576" s="64">
        <v>2020</v>
      </c>
      <c r="BU576" s="44">
        <v>0</v>
      </c>
      <c r="BV576" s="44">
        <v>0</v>
      </c>
      <c r="BW576" s="44">
        <v>0</v>
      </c>
      <c r="BX576" s="44">
        <v>0</v>
      </c>
      <c r="BY576" s="44">
        <v>584.08906000000002</v>
      </c>
      <c r="BZ576" s="44">
        <v>0</v>
      </c>
      <c r="CA576" s="44">
        <v>0</v>
      </c>
      <c r="CB576" s="44">
        <v>0</v>
      </c>
      <c r="CC576" s="44">
        <v>0</v>
      </c>
      <c r="CD576" s="44">
        <v>0</v>
      </c>
      <c r="CE576" s="44">
        <v>0</v>
      </c>
      <c r="CF576" s="44">
        <v>0</v>
      </c>
      <c r="CG576" s="44">
        <v>0</v>
      </c>
      <c r="CH576" s="44">
        <v>0</v>
      </c>
      <c r="CI576" s="44">
        <v>161.30705395813959</v>
      </c>
      <c r="CJ576" s="44">
        <v>0</v>
      </c>
      <c r="CK576" s="44">
        <v>0</v>
      </c>
      <c r="CL576" s="44">
        <v>0</v>
      </c>
      <c r="CM576" s="44">
        <v>0</v>
      </c>
      <c r="CN576" s="44">
        <v>0</v>
      </c>
      <c r="CO576" s="44">
        <v>0</v>
      </c>
      <c r="CP576" s="44">
        <v>0</v>
      </c>
      <c r="CQ576" s="44">
        <v>0</v>
      </c>
      <c r="CR576" s="44">
        <v>0</v>
      </c>
      <c r="CS576" s="44">
        <v>0</v>
      </c>
      <c r="CT576" s="44">
        <v>0</v>
      </c>
      <c r="CU576" s="44">
        <v>0</v>
      </c>
      <c r="CV576" s="44">
        <v>0</v>
      </c>
      <c r="CW576" s="44">
        <v>0</v>
      </c>
      <c r="CX576" s="44">
        <v>0</v>
      </c>
      <c r="CY576" s="44">
        <v>0</v>
      </c>
      <c r="CZ576" s="44">
        <v>0</v>
      </c>
      <c r="DA576" s="44">
        <v>0</v>
      </c>
      <c r="DB576" s="44">
        <v>0</v>
      </c>
      <c r="DC576" s="44">
        <v>0</v>
      </c>
      <c r="DD576" s="44">
        <v>0</v>
      </c>
      <c r="DE576" s="44">
        <v>0</v>
      </c>
      <c r="DF576" s="44">
        <v>0</v>
      </c>
      <c r="DG576" s="44">
        <v>0</v>
      </c>
      <c r="DH576" s="44">
        <v>0</v>
      </c>
      <c r="DI576" s="44">
        <v>0</v>
      </c>
      <c r="DJ576" s="44">
        <v>0</v>
      </c>
      <c r="DK576" s="44">
        <v>0</v>
      </c>
      <c r="DL576" s="44">
        <v>0</v>
      </c>
      <c r="DM576" s="44">
        <v>0</v>
      </c>
      <c r="DN576" s="44">
        <v>0</v>
      </c>
      <c r="DO576" s="44">
        <v>0</v>
      </c>
      <c r="DP576" s="44">
        <v>0</v>
      </c>
      <c r="DQ576" s="44">
        <v>0</v>
      </c>
      <c r="DR576" s="44">
        <v>0</v>
      </c>
      <c r="DS576" s="44">
        <v>0</v>
      </c>
      <c r="DT576" s="44">
        <v>0</v>
      </c>
      <c r="DU576" s="44">
        <v>0</v>
      </c>
      <c r="DV576" s="44">
        <v>0</v>
      </c>
      <c r="DW576" s="44">
        <v>43.871032819710159</v>
      </c>
      <c r="DX576" s="44">
        <v>0</v>
      </c>
      <c r="DY576" s="44">
        <v>0</v>
      </c>
      <c r="DZ576" s="44">
        <v>0</v>
      </c>
      <c r="EA576" s="44">
        <v>0</v>
      </c>
      <c r="EB576" s="44">
        <v>0</v>
      </c>
    </row>
    <row r="577" spans="2:132" x14ac:dyDescent="0.25">
      <c r="B577" s="41" t="s">
        <v>666</v>
      </c>
      <c r="C577" s="47" t="s">
        <v>101</v>
      </c>
      <c r="D577" s="46">
        <v>9</v>
      </c>
      <c r="E577" s="86" t="s">
        <v>52</v>
      </c>
      <c r="F577" s="43">
        <v>12676.04</v>
      </c>
      <c r="G577" s="43">
        <v>1573.7513255813953</v>
      </c>
      <c r="H577" s="44">
        <v>1573.7513255813953</v>
      </c>
      <c r="I577" s="44">
        <v>1045.7394878841808</v>
      </c>
      <c r="J577" s="44">
        <v>1045.7394878841808</v>
      </c>
      <c r="K577" s="44">
        <v>1746.8639713953489</v>
      </c>
      <c r="L577" s="44">
        <v>1746.8639713953489</v>
      </c>
      <c r="M577" s="44">
        <v>861.97072000000014</v>
      </c>
      <c r="N577" s="44">
        <v>7770.4125200000008</v>
      </c>
      <c r="O577" s="44">
        <v>1166.1956800000003</v>
      </c>
      <c r="P577" s="44">
        <v>314.43551485116279</v>
      </c>
      <c r="Q577" s="44">
        <v>314.43551485116279</v>
      </c>
      <c r="R577" s="44">
        <v>208.93874967925933</v>
      </c>
      <c r="S577" s="44">
        <v>208.93874967925933</v>
      </c>
      <c r="T577" s="44">
        <v>978.24382398139551</v>
      </c>
      <c r="U577" s="44">
        <v>978.24382398139551</v>
      </c>
      <c r="V577" s="44">
        <v>650.03166566880691</v>
      </c>
      <c r="W577" s="44">
        <v>650.03166566880691</v>
      </c>
      <c r="X577" s="44">
        <v>384.31007370697677</v>
      </c>
      <c r="Y577" s="44">
        <v>384.31007370697677</v>
      </c>
      <c r="Z577" s="44">
        <v>255.36958294131696</v>
      </c>
      <c r="AA577" s="44">
        <v>255.36958294131696</v>
      </c>
      <c r="AB577" s="44">
        <v>4.1254708440784986</v>
      </c>
      <c r="AC577" s="44">
        <v>11.953898448939638</v>
      </c>
      <c r="AD577" s="44">
        <v>4.5666976723221886</v>
      </c>
      <c r="AE577" s="44">
        <v>85.517715767703692</v>
      </c>
      <c r="AF577" s="44">
        <v>266.05511572174487</v>
      </c>
      <c r="AG577" s="44">
        <v>104.52165260497118</v>
      </c>
      <c r="AH577" s="44">
        <v>475.0984209316872</v>
      </c>
      <c r="AJ577" s="63" t="s">
        <v>63</v>
      </c>
      <c r="AK577" s="44">
        <v>0</v>
      </c>
      <c r="AL577" s="44">
        <v>0</v>
      </c>
      <c r="AM577" s="44">
        <v>1166.1956800000003</v>
      </c>
      <c r="AN577" s="44">
        <v>1166.1956800000003</v>
      </c>
      <c r="AO577" s="44">
        <v>0</v>
      </c>
      <c r="AP577" s="44">
        <v>0</v>
      </c>
      <c r="AQ577" s="44">
        <v>0</v>
      </c>
      <c r="AR577" s="44">
        <v>0</v>
      </c>
      <c r="AS577" s="44">
        <v>0</v>
      </c>
      <c r="AT577" s="44">
        <v>0</v>
      </c>
      <c r="AU577" s="44">
        <v>0</v>
      </c>
      <c r="AV577" s="44">
        <v>0</v>
      </c>
      <c r="AW577" s="44">
        <v>0</v>
      </c>
      <c r="AX577" s="44">
        <v>0</v>
      </c>
      <c r="AY577" s="44">
        <v>384.31007370697677</v>
      </c>
      <c r="AZ577" s="44">
        <v>0</v>
      </c>
      <c r="BA577" s="44">
        <v>0</v>
      </c>
      <c r="BB577" s="44">
        <v>0</v>
      </c>
      <c r="BC577" s="44">
        <v>384.31007370697677</v>
      </c>
      <c r="BD577" s="44">
        <v>384.31007370697677</v>
      </c>
      <c r="BE577" s="44">
        <v>0</v>
      </c>
      <c r="BF577" s="44">
        <v>0</v>
      </c>
      <c r="BG577" s="44">
        <v>0</v>
      </c>
      <c r="BH577" s="44">
        <v>384.31007370697677</v>
      </c>
      <c r="BI577" s="44">
        <v>255.36958294131696</v>
      </c>
      <c r="BJ577" s="44">
        <v>0</v>
      </c>
      <c r="BK577" s="44">
        <v>0</v>
      </c>
      <c r="BL577" s="44">
        <v>0</v>
      </c>
      <c r="BM577" s="44">
        <v>255.36958294131696</v>
      </c>
      <c r="BN577" s="44">
        <v>4.5666976723221886</v>
      </c>
      <c r="BO577" s="44">
        <v>104.52165260497118</v>
      </c>
      <c r="BP577" s="44">
        <v>0</v>
      </c>
      <c r="BQ577" s="44">
        <v>0</v>
      </c>
      <c r="BR577" s="44">
        <v>0</v>
      </c>
      <c r="BS577" s="44">
        <v>104.52165260497118</v>
      </c>
      <c r="BT577" s="64">
        <v>2020</v>
      </c>
      <c r="BU577" s="44">
        <v>0</v>
      </c>
      <c r="BV577" s="44">
        <v>0</v>
      </c>
      <c r="BW577" s="44">
        <v>0</v>
      </c>
      <c r="BX577" s="44">
        <v>0</v>
      </c>
      <c r="BY577" s="44">
        <v>1166.1956800000003</v>
      </c>
      <c r="BZ577" s="44">
        <v>0</v>
      </c>
      <c r="CA577" s="44">
        <v>0</v>
      </c>
      <c r="CB577" s="44">
        <v>0</v>
      </c>
      <c r="CC577" s="44">
        <v>0</v>
      </c>
      <c r="CD577" s="44">
        <v>0</v>
      </c>
      <c r="CE577" s="44">
        <v>0</v>
      </c>
      <c r="CF577" s="44">
        <v>0</v>
      </c>
      <c r="CG577" s="44">
        <v>0</v>
      </c>
      <c r="CH577" s="44">
        <v>0</v>
      </c>
      <c r="CI577" s="44">
        <v>384.31007370697677</v>
      </c>
      <c r="CJ577" s="44">
        <v>0</v>
      </c>
      <c r="CK577" s="44">
        <v>0</v>
      </c>
      <c r="CL577" s="44">
        <v>0</v>
      </c>
      <c r="CM577" s="44">
        <v>0</v>
      </c>
      <c r="CN577" s="44">
        <v>0</v>
      </c>
      <c r="CO577" s="44">
        <v>0</v>
      </c>
      <c r="CP577" s="44">
        <v>0</v>
      </c>
      <c r="CQ577" s="44">
        <v>0</v>
      </c>
      <c r="CR577" s="44">
        <v>0</v>
      </c>
      <c r="CS577" s="44">
        <v>0</v>
      </c>
      <c r="CT577" s="44">
        <v>0</v>
      </c>
      <c r="CU577" s="44">
        <v>0</v>
      </c>
      <c r="CV577" s="44">
        <v>0</v>
      </c>
      <c r="CW577" s="44">
        <v>0</v>
      </c>
      <c r="CX577" s="44">
        <v>0</v>
      </c>
      <c r="CY577" s="44">
        <v>0</v>
      </c>
      <c r="CZ577" s="44">
        <v>0</v>
      </c>
      <c r="DA577" s="44">
        <v>0</v>
      </c>
      <c r="DB577" s="44">
        <v>0</v>
      </c>
      <c r="DC577" s="44">
        <v>0</v>
      </c>
      <c r="DD577" s="44">
        <v>0</v>
      </c>
      <c r="DE577" s="44">
        <v>0</v>
      </c>
      <c r="DF577" s="44">
        <v>0</v>
      </c>
      <c r="DG577" s="44">
        <v>0</v>
      </c>
      <c r="DH577" s="44">
        <v>0</v>
      </c>
      <c r="DI577" s="44">
        <v>0</v>
      </c>
      <c r="DJ577" s="44">
        <v>0</v>
      </c>
      <c r="DK577" s="44">
        <v>0</v>
      </c>
      <c r="DL577" s="44">
        <v>0</v>
      </c>
      <c r="DM577" s="44">
        <v>0</v>
      </c>
      <c r="DN577" s="44">
        <v>0</v>
      </c>
      <c r="DO577" s="44">
        <v>0</v>
      </c>
      <c r="DP577" s="44">
        <v>0</v>
      </c>
      <c r="DQ577" s="44">
        <v>0</v>
      </c>
      <c r="DR577" s="44">
        <v>0</v>
      </c>
      <c r="DS577" s="44">
        <v>0</v>
      </c>
      <c r="DT577" s="44">
        <v>0</v>
      </c>
      <c r="DU577" s="44">
        <v>0</v>
      </c>
      <c r="DV577" s="44">
        <v>0</v>
      </c>
      <c r="DW577" s="44">
        <v>104.52165260497118</v>
      </c>
      <c r="DX577" s="44">
        <v>0</v>
      </c>
      <c r="DY577" s="44">
        <v>0</v>
      </c>
      <c r="DZ577" s="44">
        <v>0</v>
      </c>
      <c r="EA577" s="44">
        <v>0</v>
      </c>
      <c r="EB577" s="44">
        <v>0</v>
      </c>
    </row>
    <row r="578" spans="2:132" x14ac:dyDescent="0.25">
      <c r="B578" s="41" t="s">
        <v>667</v>
      </c>
      <c r="C578" s="47" t="s">
        <v>101</v>
      </c>
      <c r="D578" s="46">
        <v>9</v>
      </c>
      <c r="E578" s="86" t="s">
        <v>52</v>
      </c>
      <c r="F578" s="43">
        <v>14815.17</v>
      </c>
      <c r="G578" s="43">
        <v>1627.6296162790698</v>
      </c>
      <c r="H578" s="44">
        <v>1627.6296162790698</v>
      </c>
      <c r="I578" s="44">
        <v>1081.540986638405</v>
      </c>
      <c r="J578" s="44">
        <v>1081.540986638405</v>
      </c>
      <c r="K578" s="44">
        <v>1806.6688740697675</v>
      </c>
      <c r="L578" s="44">
        <v>1806.6688740697675</v>
      </c>
      <c r="M578" s="44">
        <v>1007.4315600000001</v>
      </c>
      <c r="N578" s="44">
        <v>9081.6992100000007</v>
      </c>
      <c r="O578" s="44">
        <v>1362.9956399999999</v>
      </c>
      <c r="P578" s="44">
        <v>325.20039733255817</v>
      </c>
      <c r="Q578" s="44">
        <v>325.20039733255817</v>
      </c>
      <c r="R578" s="44">
        <v>216.09188913035337</v>
      </c>
      <c r="S578" s="44">
        <v>216.09188913035337</v>
      </c>
      <c r="T578" s="44">
        <v>1011.7345694790699</v>
      </c>
      <c r="U578" s="44">
        <v>1011.7345694790699</v>
      </c>
      <c r="V578" s="44">
        <v>672.28587729443268</v>
      </c>
      <c r="W578" s="44">
        <v>672.28587729443268</v>
      </c>
      <c r="X578" s="44">
        <v>397.46715229534885</v>
      </c>
      <c r="Y578" s="44">
        <v>397.46715229534885</v>
      </c>
      <c r="Z578" s="44">
        <v>264.11230893709853</v>
      </c>
      <c r="AA578" s="44">
        <v>264.11230893709853</v>
      </c>
      <c r="AB578" s="44">
        <v>4.662051704274222</v>
      </c>
      <c r="AC578" s="44">
        <v>13.508686582185337</v>
      </c>
      <c r="AD578" s="44">
        <v>5.1606668598115712</v>
      </c>
      <c r="AE578" s="44">
        <v>88.445464437418877</v>
      </c>
      <c r="AF578" s="44">
        <v>275.16366713863653</v>
      </c>
      <c r="AG578" s="44">
        <v>108.10001209017862</v>
      </c>
      <c r="AH578" s="44">
        <v>491.36369131899374</v>
      </c>
      <c r="AJ578" s="63" t="s">
        <v>63</v>
      </c>
      <c r="AK578" s="44">
        <v>0</v>
      </c>
      <c r="AL578" s="44">
        <v>0</v>
      </c>
      <c r="AM578" s="44">
        <v>1362.9956399999999</v>
      </c>
      <c r="AN578" s="44">
        <v>1362.9956399999999</v>
      </c>
      <c r="AO578" s="44">
        <v>0</v>
      </c>
      <c r="AP578" s="44">
        <v>0</v>
      </c>
      <c r="AQ578" s="44">
        <v>0</v>
      </c>
      <c r="AR578" s="44">
        <v>0</v>
      </c>
      <c r="AS578" s="44">
        <v>0</v>
      </c>
      <c r="AT578" s="44">
        <v>0</v>
      </c>
      <c r="AU578" s="44">
        <v>0</v>
      </c>
      <c r="AV578" s="44">
        <v>0</v>
      </c>
      <c r="AW578" s="44">
        <v>0</v>
      </c>
      <c r="AX578" s="44">
        <v>0</v>
      </c>
      <c r="AY578" s="44">
        <v>397.46715229534885</v>
      </c>
      <c r="AZ578" s="44">
        <v>0</v>
      </c>
      <c r="BA578" s="44">
        <v>0</v>
      </c>
      <c r="BB578" s="44">
        <v>0</v>
      </c>
      <c r="BC578" s="44">
        <v>397.46715229534885</v>
      </c>
      <c r="BD578" s="44">
        <v>397.46715229534885</v>
      </c>
      <c r="BE578" s="44">
        <v>0</v>
      </c>
      <c r="BF578" s="44">
        <v>0</v>
      </c>
      <c r="BG578" s="44">
        <v>0</v>
      </c>
      <c r="BH578" s="44">
        <v>397.46715229534885</v>
      </c>
      <c r="BI578" s="44">
        <v>264.11230893709853</v>
      </c>
      <c r="BJ578" s="44">
        <v>0</v>
      </c>
      <c r="BK578" s="44">
        <v>0</v>
      </c>
      <c r="BL578" s="44">
        <v>0</v>
      </c>
      <c r="BM578" s="44">
        <v>264.11230893709853</v>
      </c>
      <c r="BN578" s="44">
        <v>5.1606668598115712</v>
      </c>
      <c r="BO578" s="44">
        <v>108.10001209017862</v>
      </c>
      <c r="BP578" s="44">
        <v>0</v>
      </c>
      <c r="BQ578" s="44">
        <v>0</v>
      </c>
      <c r="BR578" s="44">
        <v>0</v>
      </c>
      <c r="BS578" s="44">
        <v>108.10001209017862</v>
      </c>
      <c r="BT578" s="64">
        <v>2020</v>
      </c>
      <c r="BU578" s="44">
        <v>0</v>
      </c>
      <c r="BV578" s="44">
        <v>0</v>
      </c>
      <c r="BW578" s="44">
        <v>0</v>
      </c>
      <c r="BX578" s="44">
        <v>0</v>
      </c>
      <c r="BY578" s="44">
        <v>1362.9956399999999</v>
      </c>
      <c r="BZ578" s="44">
        <v>0</v>
      </c>
      <c r="CA578" s="44">
        <v>0</v>
      </c>
      <c r="CB578" s="44">
        <v>0</v>
      </c>
      <c r="CC578" s="44">
        <v>0</v>
      </c>
      <c r="CD578" s="44">
        <v>0</v>
      </c>
      <c r="CE578" s="44">
        <v>0</v>
      </c>
      <c r="CF578" s="44">
        <v>0</v>
      </c>
      <c r="CG578" s="44">
        <v>0</v>
      </c>
      <c r="CH578" s="44">
        <v>0</v>
      </c>
      <c r="CI578" s="44">
        <v>397.46715229534885</v>
      </c>
      <c r="CJ578" s="44">
        <v>0</v>
      </c>
      <c r="CK578" s="44">
        <v>0</v>
      </c>
      <c r="CL578" s="44">
        <v>0</v>
      </c>
      <c r="CM578" s="44">
        <v>0</v>
      </c>
      <c r="CN578" s="44">
        <v>0</v>
      </c>
      <c r="CO578" s="44">
        <v>0</v>
      </c>
      <c r="CP578" s="44">
        <v>0</v>
      </c>
      <c r="CQ578" s="44">
        <v>0</v>
      </c>
      <c r="CR578" s="44">
        <v>0</v>
      </c>
      <c r="CS578" s="44">
        <v>0</v>
      </c>
      <c r="CT578" s="44">
        <v>0</v>
      </c>
      <c r="CU578" s="44">
        <v>0</v>
      </c>
      <c r="CV578" s="44">
        <v>0</v>
      </c>
      <c r="CW578" s="44">
        <v>0</v>
      </c>
      <c r="CX578" s="44">
        <v>0</v>
      </c>
      <c r="CY578" s="44">
        <v>0</v>
      </c>
      <c r="CZ578" s="44">
        <v>0</v>
      </c>
      <c r="DA578" s="44">
        <v>0</v>
      </c>
      <c r="DB578" s="44">
        <v>0</v>
      </c>
      <c r="DC578" s="44">
        <v>0</v>
      </c>
      <c r="DD578" s="44">
        <v>0</v>
      </c>
      <c r="DE578" s="44">
        <v>0</v>
      </c>
      <c r="DF578" s="44">
        <v>0</v>
      </c>
      <c r="DG578" s="44">
        <v>0</v>
      </c>
      <c r="DH578" s="44">
        <v>0</v>
      </c>
      <c r="DI578" s="44">
        <v>0</v>
      </c>
      <c r="DJ578" s="44">
        <v>0</v>
      </c>
      <c r="DK578" s="44">
        <v>0</v>
      </c>
      <c r="DL578" s="44">
        <v>0</v>
      </c>
      <c r="DM578" s="44">
        <v>0</v>
      </c>
      <c r="DN578" s="44">
        <v>0</v>
      </c>
      <c r="DO578" s="44">
        <v>0</v>
      </c>
      <c r="DP578" s="44">
        <v>0</v>
      </c>
      <c r="DQ578" s="44">
        <v>0</v>
      </c>
      <c r="DR578" s="44">
        <v>0</v>
      </c>
      <c r="DS578" s="44">
        <v>0</v>
      </c>
      <c r="DT578" s="44">
        <v>0</v>
      </c>
      <c r="DU578" s="44">
        <v>0</v>
      </c>
      <c r="DV578" s="44">
        <v>0</v>
      </c>
      <c r="DW578" s="44">
        <v>108.10001209017862</v>
      </c>
      <c r="DX578" s="44">
        <v>0</v>
      </c>
      <c r="DY578" s="44">
        <v>0</v>
      </c>
      <c r="DZ578" s="44">
        <v>0</v>
      </c>
      <c r="EA578" s="44">
        <v>0</v>
      </c>
      <c r="EB578" s="44">
        <v>0</v>
      </c>
    </row>
    <row r="579" spans="2:132" x14ac:dyDescent="0.25">
      <c r="B579" s="41" t="s">
        <v>668</v>
      </c>
      <c r="C579" s="47" t="s">
        <v>101</v>
      </c>
      <c r="D579" s="46">
        <v>9</v>
      </c>
      <c r="E579" s="86" t="s">
        <v>52</v>
      </c>
      <c r="F579" s="43">
        <v>3851.76</v>
      </c>
      <c r="G579" s="43">
        <v>492.64870930232553</v>
      </c>
      <c r="H579" s="44">
        <v>492.64870930232553</v>
      </c>
      <c r="I579" s="44">
        <v>327.35934870923228</v>
      </c>
      <c r="J579" s="44">
        <v>327.35934870923228</v>
      </c>
      <c r="K579" s="44">
        <v>546.84006732558134</v>
      </c>
      <c r="L579" s="44">
        <v>546.84006732558134</v>
      </c>
      <c r="M579" s="44">
        <v>362.06544000000002</v>
      </c>
      <c r="N579" s="44">
        <v>2626.9003200000002</v>
      </c>
      <c r="O579" s="44">
        <v>423.69360000000006</v>
      </c>
      <c r="P579" s="44">
        <v>98.431212118604634</v>
      </c>
      <c r="Q579" s="44">
        <v>98.431212118604634</v>
      </c>
      <c r="R579" s="44">
        <v>65.406397872104606</v>
      </c>
      <c r="S579" s="44">
        <v>65.406397872104606</v>
      </c>
      <c r="T579" s="44">
        <v>306.23043770232556</v>
      </c>
      <c r="U579" s="44">
        <v>306.23043770232556</v>
      </c>
      <c r="V579" s="44">
        <v>203.4865711576588</v>
      </c>
      <c r="W579" s="44">
        <v>203.4865711576588</v>
      </c>
      <c r="X579" s="44">
        <v>120.30481481162789</v>
      </c>
      <c r="Y579" s="44">
        <v>120.30481481162789</v>
      </c>
      <c r="Z579" s="44">
        <v>79.941152954794532</v>
      </c>
      <c r="AA579" s="44">
        <v>79.941152954794532</v>
      </c>
      <c r="AB579" s="44">
        <v>5.5356272746892632</v>
      </c>
      <c r="AC579" s="44">
        <v>12.909452968101327</v>
      </c>
      <c r="AD579" s="44">
        <v>5.3000686672556769</v>
      </c>
      <c r="AE579" s="44">
        <v>26.770552380553568</v>
      </c>
      <c r="AF579" s="44">
        <v>83.286162961722212</v>
      </c>
      <c r="AG579" s="44">
        <v>32.719564020676579</v>
      </c>
      <c r="AH579" s="44">
        <v>148.72529100307537</v>
      </c>
      <c r="AJ579" s="63" t="s">
        <v>63</v>
      </c>
      <c r="AK579" s="44">
        <v>0</v>
      </c>
      <c r="AL579" s="44">
        <v>0</v>
      </c>
      <c r="AM579" s="44">
        <v>423.69360000000006</v>
      </c>
      <c r="AN579" s="44">
        <v>423.69360000000006</v>
      </c>
      <c r="AO579" s="44">
        <v>0</v>
      </c>
      <c r="AP579" s="44">
        <v>0</v>
      </c>
      <c r="AQ579" s="44">
        <v>0</v>
      </c>
      <c r="AR579" s="44">
        <v>0</v>
      </c>
      <c r="AS579" s="44">
        <v>0</v>
      </c>
      <c r="AT579" s="44">
        <v>0</v>
      </c>
      <c r="AU579" s="44">
        <v>0</v>
      </c>
      <c r="AV579" s="44">
        <v>0</v>
      </c>
      <c r="AW579" s="44">
        <v>0</v>
      </c>
      <c r="AX579" s="44">
        <v>0</v>
      </c>
      <c r="AY579" s="44">
        <v>120.30481481162789</v>
      </c>
      <c r="AZ579" s="44">
        <v>0</v>
      </c>
      <c r="BA579" s="44">
        <v>0</v>
      </c>
      <c r="BB579" s="44">
        <v>0</v>
      </c>
      <c r="BC579" s="44">
        <v>120.30481481162789</v>
      </c>
      <c r="BD579" s="44">
        <v>120.30481481162789</v>
      </c>
      <c r="BE579" s="44">
        <v>0</v>
      </c>
      <c r="BF579" s="44">
        <v>0</v>
      </c>
      <c r="BG579" s="44">
        <v>0</v>
      </c>
      <c r="BH579" s="44">
        <v>120.30481481162789</v>
      </c>
      <c r="BI579" s="44">
        <v>79.941152954794532</v>
      </c>
      <c r="BJ579" s="44">
        <v>0</v>
      </c>
      <c r="BK579" s="44">
        <v>0</v>
      </c>
      <c r="BL579" s="44">
        <v>0</v>
      </c>
      <c r="BM579" s="44">
        <v>79.941152954794532</v>
      </c>
      <c r="BN579" s="44">
        <v>5.3000686672556769</v>
      </c>
      <c r="BO579" s="44">
        <v>32.719564020676579</v>
      </c>
      <c r="BP579" s="44">
        <v>0</v>
      </c>
      <c r="BQ579" s="44">
        <v>0</v>
      </c>
      <c r="BR579" s="44">
        <v>0</v>
      </c>
      <c r="BS579" s="44">
        <v>32.719564020676579</v>
      </c>
      <c r="BT579" s="64">
        <v>2020</v>
      </c>
      <c r="BU579" s="44">
        <v>0</v>
      </c>
      <c r="BV579" s="44">
        <v>0</v>
      </c>
      <c r="BW579" s="44">
        <v>0</v>
      </c>
      <c r="BX579" s="44">
        <v>0</v>
      </c>
      <c r="BY579" s="44">
        <v>423.69360000000006</v>
      </c>
      <c r="BZ579" s="44">
        <v>0</v>
      </c>
      <c r="CA579" s="44">
        <v>0</v>
      </c>
      <c r="CB579" s="44">
        <v>0</v>
      </c>
      <c r="CC579" s="44">
        <v>0</v>
      </c>
      <c r="CD579" s="44">
        <v>0</v>
      </c>
      <c r="CE579" s="44">
        <v>0</v>
      </c>
      <c r="CF579" s="44">
        <v>0</v>
      </c>
      <c r="CG579" s="44">
        <v>0</v>
      </c>
      <c r="CH579" s="44">
        <v>0</v>
      </c>
      <c r="CI579" s="44">
        <v>120.30481481162789</v>
      </c>
      <c r="CJ579" s="44">
        <v>0</v>
      </c>
      <c r="CK579" s="44">
        <v>0</v>
      </c>
      <c r="CL579" s="44">
        <v>0</v>
      </c>
      <c r="CM579" s="44">
        <v>0</v>
      </c>
      <c r="CN579" s="44">
        <v>0</v>
      </c>
      <c r="CO579" s="44">
        <v>0</v>
      </c>
      <c r="CP579" s="44">
        <v>0</v>
      </c>
      <c r="CQ579" s="44">
        <v>0</v>
      </c>
      <c r="CR579" s="44">
        <v>0</v>
      </c>
      <c r="CS579" s="44">
        <v>0</v>
      </c>
      <c r="CT579" s="44">
        <v>0</v>
      </c>
      <c r="CU579" s="44">
        <v>0</v>
      </c>
      <c r="CV579" s="44">
        <v>0</v>
      </c>
      <c r="CW579" s="44">
        <v>0</v>
      </c>
      <c r="CX579" s="44">
        <v>0</v>
      </c>
      <c r="CY579" s="44">
        <v>0</v>
      </c>
      <c r="CZ579" s="44">
        <v>0</v>
      </c>
      <c r="DA579" s="44">
        <v>0</v>
      </c>
      <c r="DB579" s="44">
        <v>0</v>
      </c>
      <c r="DC579" s="44">
        <v>0</v>
      </c>
      <c r="DD579" s="44">
        <v>0</v>
      </c>
      <c r="DE579" s="44">
        <v>0</v>
      </c>
      <c r="DF579" s="44">
        <v>0</v>
      </c>
      <c r="DG579" s="44">
        <v>0</v>
      </c>
      <c r="DH579" s="44">
        <v>0</v>
      </c>
      <c r="DI579" s="44">
        <v>0</v>
      </c>
      <c r="DJ579" s="44">
        <v>0</v>
      </c>
      <c r="DK579" s="44">
        <v>0</v>
      </c>
      <c r="DL579" s="44">
        <v>0</v>
      </c>
      <c r="DM579" s="44">
        <v>0</v>
      </c>
      <c r="DN579" s="44">
        <v>0</v>
      </c>
      <c r="DO579" s="44">
        <v>0</v>
      </c>
      <c r="DP579" s="44">
        <v>0</v>
      </c>
      <c r="DQ579" s="44">
        <v>0</v>
      </c>
      <c r="DR579" s="44">
        <v>0</v>
      </c>
      <c r="DS579" s="44">
        <v>0</v>
      </c>
      <c r="DT579" s="44">
        <v>0</v>
      </c>
      <c r="DU579" s="44">
        <v>0</v>
      </c>
      <c r="DV579" s="44">
        <v>0</v>
      </c>
      <c r="DW579" s="44">
        <v>32.719564020676579</v>
      </c>
      <c r="DX579" s="44">
        <v>0</v>
      </c>
      <c r="DY579" s="44">
        <v>0</v>
      </c>
      <c r="DZ579" s="44">
        <v>0</v>
      </c>
      <c r="EA579" s="44">
        <v>0</v>
      </c>
      <c r="EB579" s="44">
        <v>0</v>
      </c>
    </row>
    <row r="580" spans="2:132" x14ac:dyDescent="0.25">
      <c r="B580" s="41" t="s">
        <v>669</v>
      </c>
      <c r="C580" s="47" t="s">
        <v>101</v>
      </c>
      <c r="D580" s="46">
        <v>9</v>
      </c>
      <c r="E580" s="86" t="s">
        <v>52</v>
      </c>
      <c r="F580" s="43">
        <v>5814.4</v>
      </c>
      <c r="G580" s="43">
        <v>1226.1349069767443</v>
      </c>
      <c r="H580" s="44">
        <v>1226.1349069767443</v>
      </c>
      <c r="I580" s="44">
        <v>814.75241282169213</v>
      </c>
      <c r="J580" s="44">
        <v>814.75241282169213</v>
      </c>
      <c r="K580" s="44">
        <v>1262.9189541860467</v>
      </c>
      <c r="L580" s="44">
        <v>1262.9189541860467</v>
      </c>
      <c r="M580" s="44">
        <v>523.29599999999994</v>
      </c>
      <c r="N580" s="44">
        <v>3849.1327999999999</v>
      </c>
      <c r="O580" s="44">
        <v>587.25439999999992</v>
      </c>
      <c r="P580" s="44">
        <v>252.58379083720934</v>
      </c>
      <c r="Q580" s="44">
        <v>252.58379083720934</v>
      </c>
      <c r="R580" s="44">
        <v>167.83899704126858</v>
      </c>
      <c r="S580" s="44">
        <v>167.83899704126858</v>
      </c>
      <c r="T580" s="44">
        <v>757.75137251162801</v>
      </c>
      <c r="U580" s="44">
        <v>757.75137251162801</v>
      </c>
      <c r="V580" s="44">
        <v>503.51699112380578</v>
      </c>
      <c r="W580" s="44">
        <v>503.51699112380578</v>
      </c>
      <c r="X580" s="44">
        <v>315.72973854651167</v>
      </c>
      <c r="Y580" s="44">
        <v>315.72973854651167</v>
      </c>
      <c r="Z580" s="44">
        <v>209.79874630158574</v>
      </c>
      <c r="AA580" s="44">
        <v>209.79874630158574</v>
      </c>
      <c r="AB580" s="44">
        <v>3.1178451326858854</v>
      </c>
      <c r="AC580" s="44">
        <v>7.6444943623631705</v>
      </c>
      <c r="AD580" s="44">
        <v>2.7991320746779946</v>
      </c>
      <c r="AE580" s="44">
        <v>68.69576689697432</v>
      </c>
      <c r="AF580" s="44">
        <v>206.08730069092297</v>
      </c>
      <c r="AG580" s="44">
        <v>85.86970862121791</v>
      </c>
      <c r="AH580" s="44">
        <v>343.47883448487164</v>
      </c>
      <c r="AJ580" s="63" t="s">
        <v>63</v>
      </c>
      <c r="AK580" s="44">
        <v>0</v>
      </c>
      <c r="AL580" s="44">
        <v>0</v>
      </c>
      <c r="AM580" s="44">
        <v>587.25439999999992</v>
      </c>
      <c r="AN580" s="44">
        <v>587.25439999999992</v>
      </c>
      <c r="AO580" s="44">
        <v>0</v>
      </c>
      <c r="AP580" s="44">
        <v>0</v>
      </c>
      <c r="AQ580" s="44">
        <v>0</v>
      </c>
      <c r="AR580" s="44">
        <v>0</v>
      </c>
      <c r="AS580" s="44">
        <v>0</v>
      </c>
      <c r="AT580" s="44">
        <v>0</v>
      </c>
      <c r="AU580" s="44">
        <v>0</v>
      </c>
      <c r="AV580" s="44">
        <v>0</v>
      </c>
      <c r="AW580" s="44">
        <v>0</v>
      </c>
      <c r="AX580" s="44">
        <v>0</v>
      </c>
      <c r="AY580" s="44">
        <v>315.72973854651167</v>
      </c>
      <c r="AZ580" s="44">
        <v>0</v>
      </c>
      <c r="BA580" s="44">
        <v>0</v>
      </c>
      <c r="BB580" s="44">
        <v>0</v>
      </c>
      <c r="BC580" s="44">
        <v>315.72973854651167</v>
      </c>
      <c r="BD580" s="44">
        <v>315.72973854651167</v>
      </c>
      <c r="BE580" s="44">
        <v>0</v>
      </c>
      <c r="BF580" s="44">
        <v>0</v>
      </c>
      <c r="BG580" s="44">
        <v>0</v>
      </c>
      <c r="BH580" s="44">
        <v>315.72973854651167</v>
      </c>
      <c r="BI580" s="44">
        <v>209.79874630158574</v>
      </c>
      <c r="BJ580" s="44">
        <v>0</v>
      </c>
      <c r="BK580" s="44">
        <v>0</v>
      </c>
      <c r="BL580" s="44">
        <v>0</v>
      </c>
      <c r="BM580" s="44">
        <v>209.79874630158574</v>
      </c>
      <c r="BN580" s="44">
        <v>2.7991320746779946</v>
      </c>
      <c r="BO580" s="44">
        <v>85.86970862121791</v>
      </c>
      <c r="BP580" s="44">
        <v>0</v>
      </c>
      <c r="BQ580" s="44">
        <v>0</v>
      </c>
      <c r="BR580" s="44">
        <v>0</v>
      </c>
      <c r="BS580" s="44">
        <v>85.86970862121791</v>
      </c>
      <c r="BT580" s="64">
        <v>2020</v>
      </c>
      <c r="BU580" s="44">
        <v>0</v>
      </c>
      <c r="BV580" s="44">
        <v>0</v>
      </c>
      <c r="BW580" s="44">
        <v>0</v>
      </c>
      <c r="BX580" s="44">
        <v>0</v>
      </c>
      <c r="BY580" s="44">
        <v>587.25439999999992</v>
      </c>
      <c r="BZ580" s="44">
        <v>0</v>
      </c>
      <c r="CA580" s="44">
        <v>0</v>
      </c>
      <c r="CB580" s="44">
        <v>0</v>
      </c>
      <c r="CC580" s="44">
        <v>0</v>
      </c>
      <c r="CD580" s="44">
        <v>0</v>
      </c>
      <c r="CE580" s="44">
        <v>0</v>
      </c>
      <c r="CF580" s="44">
        <v>0</v>
      </c>
      <c r="CG580" s="44">
        <v>0</v>
      </c>
      <c r="CH580" s="44">
        <v>0</v>
      </c>
      <c r="CI580" s="44">
        <v>315.72973854651167</v>
      </c>
      <c r="CJ580" s="44">
        <v>0</v>
      </c>
      <c r="CK580" s="44">
        <v>0</v>
      </c>
      <c r="CL580" s="44">
        <v>0</v>
      </c>
      <c r="CM580" s="44">
        <v>0</v>
      </c>
      <c r="CN580" s="44">
        <v>0</v>
      </c>
      <c r="CO580" s="44">
        <v>0</v>
      </c>
      <c r="CP580" s="44">
        <v>0</v>
      </c>
      <c r="CQ580" s="44">
        <v>0</v>
      </c>
      <c r="CR580" s="44">
        <v>0</v>
      </c>
      <c r="CS580" s="44">
        <v>0</v>
      </c>
      <c r="CT580" s="44">
        <v>0</v>
      </c>
      <c r="CU580" s="44">
        <v>0</v>
      </c>
      <c r="CV580" s="44">
        <v>0</v>
      </c>
      <c r="CW580" s="44">
        <v>0</v>
      </c>
      <c r="CX580" s="44">
        <v>0</v>
      </c>
      <c r="CY580" s="44">
        <v>0</v>
      </c>
      <c r="CZ580" s="44">
        <v>0</v>
      </c>
      <c r="DA580" s="44">
        <v>0</v>
      </c>
      <c r="DB580" s="44">
        <v>0</v>
      </c>
      <c r="DC580" s="44">
        <v>0</v>
      </c>
      <c r="DD580" s="44">
        <v>0</v>
      </c>
      <c r="DE580" s="44">
        <v>0</v>
      </c>
      <c r="DF580" s="44">
        <v>0</v>
      </c>
      <c r="DG580" s="44">
        <v>0</v>
      </c>
      <c r="DH580" s="44">
        <v>0</v>
      </c>
      <c r="DI580" s="44">
        <v>0</v>
      </c>
      <c r="DJ580" s="44">
        <v>0</v>
      </c>
      <c r="DK580" s="44">
        <v>0</v>
      </c>
      <c r="DL580" s="44">
        <v>0</v>
      </c>
      <c r="DM580" s="44">
        <v>0</v>
      </c>
      <c r="DN580" s="44">
        <v>0</v>
      </c>
      <c r="DO580" s="44">
        <v>0</v>
      </c>
      <c r="DP580" s="44">
        <v>0</v>
      </c>
      <c r="DQ580" s="44">
        <v>0</v>
      </c>
      <c r="DR580" s="44">
        <v>0</v>
      </c>
      <c r="DS580" s="44">
        <v>0</v>
      </c>
      <c r="DT580" s="44">
        <v>0</v>
      </c>
      <c r="DU580" s="44">
        <v>0</v>
      </c>
      <c r="DV580" s="44">
        <v>0</v>
      </c>
      <c r="DW580" s="44">
        <v>85.86970862121791</v>
      </c>
      <c r="DX580" s="44">
        <v>0</v>
      </c>
      <c r="DY580" s="44">
        <v>0</v>
      </c>
      <c r="DZ580" s="44">
        <v>0</v>
      </c>
      <c r="EA580" s="44">
        <v>0</v>
      </c>
      <c r="EB580" s="44">
        <v>0</v>
      </c>
    </row>
    <row r="581" spans="2:132" x14ac:dyDescent="0.25">
      <c r="B581" s="41" t="s">
        <v>670</v>
      </c>
      <c r="C581" s="47" t="s">
        <v>101</v>
      </c>
      <c r="D581" s="46">
        <v>9</v>
      </c>
      <c r="E581" s="86" t="s">
        <v>52</v>
      </c>
      <c r="F581" s="43">
        <v>11158.37</v>
      </c>
      <c r="G581" s="43">
        <v>1627.6650116279072</v>
      </c>
      <c r="H581" s="44">
        <v>1627.6650116279072</v>
      </c>
      <c r="I581" s="44">
        <v>1081.5645064368416</v>
      </c>
      <c r="J581" s="44">
        <v>1081.5645064368416</v>
      </c>
      <c r="K581" s="44">
        <v>1806.7081629069771</v>
      </c>
      <c r="L581" s="44">
        <v>1806.7081629069771</v>
      </c>
      <c r="M581" s="44">
        <v>758.76916000000006</v>
      </c>
      <c r="N581" s="44">
        <v>6840.0808100000004</v>
      </c>
      <c r="O581" s="44">
        <v>1026.5700400000001</v>
      </c>
      <c r="P581" s="44">
        <v>325.20746932325585</v>
      </c>
      <c r="Q581" s="44">
        <v>325.20746932325585</v>
      </c>
      <c r="R581" s="44">
        <v>216.09658838608092</v>
      </c>
      <c r="S581" s="44">
        <v>216.09658838608092</v>
      </c>
      <c r="T581" s="44">
        <v>1011.7565712279073</v>
      </c>
      <c r="U581" s="44">
        <v>1011.7565712279073</v>
      </c>
      <c r="V581" s="44">
        <v>672.30049720114084</v>
      </c>
      <c r="W581" s="44">
        <v>672.30049720114084</v>
      </c>
      <c r="X581" s="44">
        <v>397.47579583953495</v>
      </c>
      <c r="Y581" s="44">
        <v>397.47579583953495</v>
      </c>
      <c r="Z581" s="44">
        <v>264.11805247187669</v>
      </c>
      <c r="AA581" s="44">
        <v>264.11805247187669</v>
      </c>
      <c r="AB581" s="44">
        <v>3.5112500649217719</v>
      </c>
      <c r="AC581" s="44">
        <v>10.174142126141497</v>
      </c>
      <c r="AD581" s="44">
        <v>3.8867848312235656</v>
      </c>
      <c r="AE581" s="44">
        <v>88.447387822220634</v>
      </c>
      <c r="AF581" s="44">
        <v>275.16965100246426</v>
      </c>
      <c r="AG581" s="44">
        <v>108.10236289382523</v>
      </c>
      <c r="AH581" s="44">
        <v>491.3743767901147</v>
      </c>
      <c r="AJ581" s="63" t="s">
        <v>63</v>
      </c>
      <c r="AK581" s="44">
        <v>0</v>
      </c>
      <c r="AL581" s="44">
        <v>0</v>
      </c>
      <c r="AM581" s="44">
        <v>1026.5700400000001</v>
      </c>
      <c r="AN581" s="44">
        <v>1026.5700400000001</v>
      </c>
      <c r="AO581" s="44">
        <v>0</v>
      </c>
      <c r="AP581" s="44">
        <v>0</v>
      </c>
      <c r="AQ581" s="44">
        <v>0</v>
      </c>
      <c r="AR581" s="44">
        <v>0</v>
      </c>
      <c r="AS581" s="44">
        <v>0</v>
      </c>
      <c r="AT581" s="44">
        <v>0</v>
      </c>
      <c r="AU581" s="44">
        <v>0</v>
      </c>
      <c r="AV581" s="44">
        <v>0</v>
      </c>
      <c r="AW581" s="44">
        <v>0</v>
      </c>
      <c r="AX581" s="44">
        <v>0</v>
      </c>
      <c r="AY581" s="44">
        <v>397.47579583953495</v>
      </c>
      <c r="AZ581" s="44">
        <v>0</v>
      </c>
      <c r="BA581" s="44">
        <v>0</v>
      </c>
      <c r="BB581" s="44">
        <v>0</v>
      </c>
      <c r="BC581" s="44">
        <v>397.47579583953495</v>
      </c>
      <c r="BD581" s="44">
        <v>397.47579583953495</v>
      </c>
      <c r="BE581" s="44">
        <v>0</v>
      </c>
      <c r="BF581" s="44">
        <v>0</v>
      </c>
      <c r="BG581" s="44">
        <v>0</v>
      </c>
      <c r="BH581" s="44">
        <v>397.47579583953495</v>
      </c>
      <c r="BI581" s="44">
        <v>264.11805247187669</v>
      </c>
      <c r="BJ581" s="44">
        <v>0</v>
      </c>
      <c r="BK581" s="44">
        <v>0</v>
      </c>
      <c r="BL581" s="44">
        <v>0</v>
      </c>
      <c r="BM581" s="44">
        <v>264.11805247187669</v>
      </c>
      <c r="BN581" s="44">
        <v>3.8867848312235656</v>
      </c>
      <c r="BO581" s="44">
        <v>108.10236289382523</v>
      </c>
      <c r="BP581" s="44">
        <v>0</v>
      </c>
      <c r="BQ581" s="44">
        <v>0</v>
      </c>
      <c r="BR581" s="44">
        <v>0</v>
      </c>
      <c r="BS581" s="44">
        <v>108.10236289382523</v>
      </c>
      <c r="BT581" s="64">
        <v>2020</v>
      </c>
      <c r="BU581" s="44">
        <v>0</v>
      </c>
      <c r="BV581" s="44">
        <v>0</v>
      </c>
      <c r="BW581" s="44">
        <v>0</v>
      </c>
      <c r="BX581" s="44">
        <v>0</v>
      </c>
      <c r="BY581" s="44">
        <v>1026.5700400000001</v>
      </c>
      <c r="BZ581" s="44">
        <v>0</v>
      </c>
      <c r="CA581" s="44">
        <v>0</v>
      </c>
      <c r="CB581" s="44">
        <v>0</v>
      </c>
      <c r="CC581" s="44">
        <v>0</v>
      </c>
      <c r="CD581" s="44">
        <v>0</v>
      </c>
      <c r="CE581" s="44">
        <v>0</v>
      </c>
      <c r="CF581" s="44">
        <v>0</v>
      </c>
      <c r="CG581" s="44">
        <v>0</v>
      </c>
      <c r="CH581" s="44">
        <v>0</v>
      </c>
      <c r="CI581" s="44">
        <v>397.47579583953495</v>
      </c>
      <c r="CJ581" s="44">
        <v>0</v>
      </c>
      <c r="CK581" s="44">
        <v>0</v>
      </c>
      <c r="CL581" s="44">
        <v>0</v>
      </c>
      <c r="CM581" s="44">
        <v>0</v>
      </c>
      <c r="CN581" s="44">
        <v>0</v>
      </c>
      <c r="CO581" s="44">
        <v>0</v>
      </c>
      <c r="CP581" s="44">
        <v>0</v>
      </c>
      <c r="CQ581" s="44">
        <v>0</v>
      </c>
      <c r="CR581" s="44">
        <v>0</v>
      </c>
      <c r="CS581" s="44">
        <v>0</v>
      </c>
      <c r="CT581" s="44">
        <v>0</v>
      </c>
      <c r="CU581" s="44">
        <v>0</v>
      </c>
      <c r="CV581" s="44">
        <v>0</v>
      </c>
      <c r="CW581" s="44">
        <v>0</v>
      </c>
      <c r="CX581" s="44">
        <v>0</v>
      </c>
      <c r="CY581" s="44">
        <v>0</v>
      </c>
      <c r="CZ581" s="44">
        <v>0</v>
      </c>
      <c r="DA581" s="44">
        <v>0</v>
      </c>
      <c r="DB581" s="44">
        <v>0</v>
      </c>
      <c r="DC581" s="44">
        <v>0</v>
      </c>
      <c r="DD581" s="44">
        <v>0</v>
      </c>
      <c r="DE581" s="44">
        <v>0</v>
      </c>
      <c r="DF581" s="44">
        <v>0</v>
      </c>
      <c r="DG581" s="44">
        <v>0</v>
      </c>
      <c r="DH581" s="44">
        <v>0</v>
      </c>
      <c r="DI581" s="44">
        <v>0</v>
      </c>
      <c r="DJ581" s="44">
        <v>0</v>
      </c>
      <c r="DK581" s="44">
        <v>0</v>
      </c>
      <c r="DL581" s="44">
        <v>0</v>
      </c>
      <c r="DM581" s="44">
        <v>0</v>
      </c>
      <c r="DN581" s="44">
        <v>0</v>
      </c>
      <c r="DO581" s="44">
        <v>0</v>
      </c>
      <c r="DP581" s="44">
        <v>0</v>
      </c>
      <c r="DQ581" s="44">
        <v>0</v>
      </c>
      <c r="DR581" s="44">
        <v>0</v>
      </c>
      <c r="DS581" s="44">
        <v>0</v>
      </c>
      <c r="DT581" s="44">
        <v>0</v>
      </c>
      <c r="DU581" s="44">
        <v>0</v>
      </c>
      <c r="DV581" s="44">
        <v>0</v>
      </c>
      <c r="DW581" s="44">
        <v>108.10236289382523</v>
      </c>
      <c r="DX581" s="44">
        <v>0</v>
      </c>
      <c r="DY581" s="44">
        <v>0</v>
      </c>
      <c r="DZ581" s="44">
        <v>0</v>
      </c>
      <c r="EA581" s="44">
        <v>0</v>
      </c>
      <c r="EB581" s="44">
        <v>0</v>
      </c>
    </row>
    <row r="582" spans="2:132" x14ac:dyDescent="0.25">
      <c r="B582" s="41" t="s">
        <v>671</v>
      </c>
      <c r="C582" s="47" t="s">
        <v>101</v>
      </c>
      <c r="D582" s="46">
        <v>9</v>
      </c>
      <c r="E582" s="86" t="s">
        <v>52</v>
      </c>
      <c r="F582" s="43">
        <v>9057.0300000000007</v>
      </c>
      <c r="G582" s="43">
        <v>1277.6562906976746</v>
      </c>
      <c r="H582" s="44">
        <v>1277.6562906976746</v>
      </c>
      <c r="I582" s="44">
        <v>848.98777424863533</v>
      </c>
      <c r="J582" s="44">
        <v>848.98777424863533</v>
      </c>
      <c r="K582" s="44">
        <v>1418.198482674419</v>
      </c>
      <c r="L582" s="44">
        <v>1418.198482674419</v>
      </c>
      <c r="M582" s="44">
        <v>615.87804000000006</v>
      </c>
      <c r="N582" s="44">
        <v>5551.9593900000009</v>
      </c>
      <c r="O582" s="44">
        <v>833.24675999999999</v>
      </c>
      <c r="P582" s="44">
        <v>255.2757268813954</v>
      </c>
      <c r="Q582" s="44">
        <v>255.2757268813954</v>
      </c>
      <c r="R582" s="44">
        <v>169.62775729487734</v>
      </c>
      <c r="S582" s="44">
        <v>169.62775729487734</v>
      </c>
      <c r="T582" s="44">
        <v>794.19115029767465</v>
      </c>
      <c r="U582" s="44">
        <v>794.19115029767465</v>
      </c>
      <c r="V582" s="44">
        <v>527.73080047295184</v>
      </c>
      <c r="W582" s="44">
        <v>527.73080047295184</v>
      </c>
      <c r="X582" s="44">
        <v>312.00366618837216</v>
      </c>
      <c r="Y582" s="44">
        <v>312.00366618837216</v>
      </c>
      <c r="Z582" s="44">
        <v>207.32281447151678</v>
      </c>
      <c r="AA582" s="44">
        <v>207.32281447151678</v>
      </c>
      <c r="AB582" s="44">
        <v>3.6307621454274761</v>
      </c>
      <c r="AC582" s="44">
        <v>10.520438422438751</v>
      </c>
      <c r="AD582" s="44">
        <v>4.0190789524250663</v>
      </c>
      <c r="AE582" s="44">
        <v>69.427898639791323</v>
      </c>
      <c r="AF582" s="44">
        <v>215.99790687935078</v>
      </c>
      <c r="AG582" s="44">
        <v>84.856320559744944</v>
      </c>
      <c r="AH582" s="44">
        <v>385.7105479988407</v>
      </c>
      <c r="AJ582" s="63" t="s">
        <v>63</v>
      </c>
      <c r="AK582" s="44">
        <v>0</v>
      </c>
      <c r="AL582" s="44">
        <v>0</v>
      </c>
      <c r="AM582" s="44">
        <v>833.24675999999999</v>
      </c>
      <c r="AN582" s="44">
        <v>833.24675999999999</v>
      </c>
      <c r="AO582" s="44">
        <v>0</v>
      </c>
      <c r="AP582" s="44">
        <v>0</v>
      </c>
      <c r="AQ582" s="44">
        <v>0</v>
      </c>
      <c r="AR582" s="44">
        <v>0</v>
      </c>
      <c r="AS582" s="44">
        <v>0</v>
      </c>
      <c r="AT582" s="44">
        <v>0</v>
      </c>
      <c r="AU582" s="44">
        <v>0</v>
      </c>
      <c r="AV582" s="44">
        <v>0</v>
      </c>
      <c r="AW582" s="44">
        <v>0</v>
      </c>
      <c r="AX582" s="44">
        <v>0</v>
      </c>
      <c r="AY582" s="44">
        <v>312.00366618837216</v>
      </c>
      <c r="AZ582" s="44">
        <v>0</v>
      </c>
      <c r="BA582" s="44">
        <v>0</v>
      </c>
      <c r="BB582" s="44">
        <v>0</v>
      </c>
      <c r="BC582" s="44">
        <v>312.00366618837216</v>
      </c>
      <c r="BD582" s="44">
        <v>312.00366618837216</v>
      </c>
      <c r="BE582" s="44">
        <v>0</v>
      </c>
      <c r="BF582" s="44">
        <v>0</v>
      </c>
      <c r="BG582" s="44">
        <v>0</v>
      </c>
      <c r="BH582" s="44">
        <v>312.00366618837216</v>
      </c>
      <c r="BI582" s="44">
        <v>207.32281447151678</v>
      </c>
      <c r="BJ582" s="44">
        <v>0</v>
      </c>
      <c r="BK582" s="44">
        <v>0</v>
      </c>
      <c r="BL582" s="44">
        <v>0</v>
      </c>
      <c r="BM582" s="44">
        <v>207.32281447151678</v>
      </c>
      <c r="BN582" s="44">
        <v>4.0190789524250663</v>
      </c>
      <c r="BO582" s="44">
        <v>84.856320559744944</v>
      </c>
      <c r="BP582" s="44">
        <v>0</v>
      </c>
      <c r="BQ582" s="44">
        <v>0</v>
      </c>
      <c r="BR582" s="44">
        <v>0</v>
      </c>
      <c r="BS582" s="44">
        <v>84.856320559744944</v>
      </c>
      <c r="BT582" s="64">
        <v>2020</v>
      </c>
      <c r="BU582" s="44">
        <v>0</v>
      </c>
      <c r="BV582" s="44">
        <v>0</v>
      </c>
      <c r="BW582" s="44">
        <v>0</v>
      </c>
      <c r="BX582" s="44">
        <v>0</v>
      </c>
      <c r="BY582" s="44">
        <v>833.24675999999999</v>
      </c>
      <c r="BZ582" s="44">
        <v>0</v>
      </c>
      <c r="CA582" s="44">
        <v>0</v>
      </c>
      <c r="CB582" s="44">
        <v>0</v>
      </c>
      <c r="CC582" s="44">
        <v>0</v>
      </c>
      <c r="CD582" s="44">
        <v>0</v>
      </c>
      <c r="CE582" s="44">
        <v>0</v>
      </c>
      <c r="CF582" s="44">
        <v>0</v>
      </c>
      <c r="CG582" s="44">
        <v>0</v>
      </c>
      <c r="CH582" s="44">
        <v>0</v>
      </c>
      <c r="CI582" s="44">
        <v>312.00366618837216</v>
      </c>
      <c r="CJ582" s="44">
        <v>0</v>
      </c>
      <c r="CK582" s="44">
        <v>0</v>
      </c>
      <c r="CL582" s="44">
        <v>0</v>
      </c>
      <c r="CM582" s="44">
        <v>0</v>
      </c>
      <c r="CN582" s="44">
        <v>0</v>
      </c>
      <c r="CO582" s="44">
        <v>0</v>
      </c>
      <c r="CP582" s="44">
        <v>0</v>
      </c>
      <c r="CQ582" s="44">
        <v>0</v>
      </c>
      <c r="CR582" s="44">
        <v>0</v>
      </c>
      <c r="CS582" s="44">
        <v>0</v>
      </c>
      <c r="CT582" s="44">
        <v>0</v>
      </c>
      <c r="CU582" s="44">
        <v>0</v>
      </c>
      <c r="CV582" s="44">
        <v>0</v>
      </c>
      <c r="CW582" s="44">
        <v>0</v>
      </c>
      <c r="CX582" s="44">
        <v>0</v>
      </c>
      <c r="CY582" s="44">
        <v>0</v>
      </c>
      <c r="CZ582" s="44">
        <v>0</v>
      </c>
      <c r="DA582" s="44">
        <v>0</v>
      </c>
      <c r="DB582" s="44">
        <v>0</v>
      </c>
      <c r="DC582" s="44">
        <v>0</v>
      </c>
      <c r="DD582" s="44">
        <v>0</v>
      </c>
      <c r="DE582" s="44">
        <v>0</v>
      </c>
      <c r="DF582" s="44">
        <v>0</v>
      </c>
      <c r="DG582" s="44">
        <v>0</v>
      </c>
      <c r="DH582" s="44">
        <v>0</v>
      </c>
      <c r="DI582" s="44">
        <v>0</v>
      </c>
      <c r="DJ582" s="44">
        <v>0</v>
      </c>
      <c r="DK582" s="44">
        <v>0</v>
      </c>
      <c r="DL582" s="44">
        <v>0</v>
      </c>
      <c r="DM582" s="44">
        <v>0</v>
      </c>
      <c r="DN582" s="44">
        <v>0</v>
      </c>
      <c r="DO582" s="44">
        <v>0</v>
      </c>
      <c r="DP582" s="44">
        <v>0</v>
      </c>
      <c r="DQ582" s="44">
        <v>0</v>
      </c>
      <c r="DR582" s="44">
        <v>0</v>
      </c>
      <c r="DS582" s="44">
        <v>0</v>
      </c>
      <c r="DT582" s="44">
        <v>0</v>
      </c>
      <c r="DU582" s="44">
        <v>0</v>
      </c>
      <c r="DV582" s="44">
        <v>0</v>
      </c>
      <c r="DW582" s="44">
        <v>84.856320559744944</v>
      </c>
      <c r="DX582" s="44">
        <v>0</v>
      </c>
      <c r="DY582" s="44">
        <v>0</v>
      </c>
      <c r="DZ582" s="44">
        <v>0</v>
      </c>
      <c r="EA582" s="44">
        <v>0</v>
      </c>
      <c r="EB582" s="44">
        <v>0</v>
      </c>
    </row>
    <row r="583" spans="2:132" x14ac:dyDescent="0.25">
      <c r="B583" s="41" t="s">
        <v>672</v>
      </c>
      <c r="C583" s="47" t="s">
        <v>101</v>
      </c>
      <c r="D583" s="46">
        <v>9</v>
      </c>
      <c r="E583" s="86" t="s">
        <v>52</v>
      </c>
      <c r="F583" s="43">
        <v>3866.1</v>
      </c>
      <c r="G583" s="43">
        <v>448.09039534883721</v>
      </c>
      <c r="H583" s="44">
        <v>448.09039534883721</v>
      </c>
      <c r="I583" s="44">
        <v>297.75086631606308</v>
      </c>
      <c r="J583" s="44">
        <v>297.75086631606308</v>
      </c>
      <c r="K583" s="44">
        <v>497.38033883720937</v>
      </c>
      <c r="L583" s="44">
        <v>497.38033883720937</v>
      </c>
      <c r="M583" s="44">
        <v>363.41339999999997</v>
      </c>
      <c r="N583" s="44">
        <v>2636.6801999999998</v>
      </c>
      <c r="O583" s="44">
        <v>425.27100000000002</v>
      </c>
      <c r="P583" s="44">
        <v>89.528460990697681</v>
      </c>
      <c r="Q583" s="44">
        <v>89.528460990697681</v>
      </c>
      <c r="R583" s="44">
        <v>59.490623089949416</v>
      </c>
      <c r="S583" s="44">
        <v>59.490623089949416</v>
      </c>
      <c r="T583" s="44">
        <v>278.53298974883728</v>
      </c>
      <c r="U583" s="44">
        <v>278.53298974883728</v>
      </c>
      <c r="V583" s="44">
        <v>185.08193850206487</v>
      </c>
      <c r="W583" s="44">
        <v>185.08193850206487</v>
      </c>
      <c r="X583" s="44">
        <v>109.42367454418606</v>
      </c>
      <c r="Y583" s="44">
        <v>109.42367454418606</v>
      </c>
      <c r="Z583" s="44">
        <v>72.710761554382614</v>
      </c>
      <c r="AA583" s="44">
        <v>72.710761554382614</v>
      </c>
      <c r="AB583" s="44">
        <v>6.1087509446744468</v>
      </c>
      <c r="AC583" s="44">
        <v>14.246015690885924</v>
      </c>
      <c r="AD583" s="44">
        <v>5.8488040959648977</v>
      </c>
      <c r="AE583" s="44">
        <v>24.349251654179415</v>
      </c>
      <c r="AF583" s="44">
        <v>75.7532273685582</v>
      </c>
      <c r="AG583" s="44">
        <v>29.760196466219288</v>
      </c>
      <c r="AH583" s="44">
        <v>135.27362030099675</v>
      </c>
      <c r="AJ583" s="63" t="s">
        <v>63</v>
      </c>
      <c r="AK583" s="44">
        <v>0</v>
      </c>
      <c r="AL583" s="44">
        <v>0</v>
      </c>
      <c r="AM583" s="44">
        <v>425.27100000000002</v>
      </c>
      <c r="AN583" s="44">
        <v>425.27100000000002</v>
      </c>
      <c r="AO583" s="44">
        <v>0</v>
      </c>
      <c r="AP583" s="44">
        <v>0</v>
      </c>
      <c r="AQ583" s="44">
        <v>0</v>
      </c>
      <c r="AR583" s="44">
        <v>0</v>
      </c>
      <c r="AS583" s="44">
        <v>0</v>
      </c>
      <c r="AT583" s="44">
        <v>0</v>
      </c>
      <c r="AU583" s="44">
        <v>0</v>
      </c>
      <c r="AV583" s="44">
        <v>0</v>
      </c>
      <c r="AW583" s="44">
        <v>0</v>
      </c>
      <c r="AX583" s="44">
        <v>0</v>
      </c>
      <c r="AY583" s="44">
        <v>109.42367454418606</v>
      </c>
      <c r="AZ583" s="44">
        <v>0</v>
      </c>
      <c r="BA583" s="44">
        <v>0</v>
      </c>
      <c r="BB583" s="44">
        <v>0</v>
      </c>
      <c r="BC583" s="44">
        <v>109.42367454418606</v>
      </c>
      <c r="BD583" s="44">
        <v>109.42367454418606</v>
      </c>
      <c r="BE583" s="44">
        <v>0</v>
      </c>
      <c r="BF583" s="44">
        <v>0</v>
      </c>
      <c r="BG583" s="44">
        <v>0</v>
      </c>
      <c r="BH583" s="44">
        <v>109.42367454418606</v>
      </c>
      <c r="BI583" s="44">
        <v>72.710761554382614</v>
      </c>
      <c r="BJ583" s="44">
        <v>0</v>
      </c>
      <c r="BK583" s="44">
        <v>0</v>
      </c>
      <c r="BL583" s="44">
        <v>0</v>
      </c>
      <c r="BM583" s="44">
        <v>72.710761554382614</v>
      </c>
      <c r="BN583" s="44">
        <v>5.8488040959648977</v>
      </c>
      <c r="BO583" s="44">
        <v>29.760196466219288</v>
      </c>
      <c r="BP583" s="44">
        <v>0</v>
      </c>
      <c r="BQ583" s="44">
        <v>0</v>
      </c>
      <c r="BR583" s="44">
        <v>0</v>
      </c>
      <c r="BS583" s="44">
        <v>29.760196466219288</v>
      </c>
      <c r="BT583" s="64">
        <v>2020</v>
      </c>
      <c r="BU583" s="44">
        <v>0</v>
      </c>
      <c r="BV583" s="44">
        <v>0</v>
      </c>
      <c r="BW583" s="44">
        <v>0</v>
      </c>
      <c r="BX583" s="44">
        <v>0</v>
      </c>
      <c r="BY583" s="44">
        <v>425.27100000000002</v>
      </c>
      <c r="BZ583" s="44">
        <v>0</v>
      </c>
      <c r="CA583" s="44">
        <v>0</v>
      </c>
      <c r="CB583" s="44">
        <v>0</v>
      </c>
      <c r="CC583" s="44">
        <v>0</v>
      </c>
      <c r="CD583" s="44">
        <v>0</v>
      </c>
      <c r="CE583" s="44">
        <v>0</v>
      </c>
      <c r="CF583" s="44">
        <v>0</v>
      </c>
      <c r="CG583" s="44">
        <v>0</v>
      </c>
      <c r="CH583" s="44">
        <v>0</v>
      </c>
      <c r="CI583" s="44">
        <v>109.42367454418606</v>
      </c>
      <c r="CJ583" s="44">
        <v>0</v>
      </c>
      <c r="CK583" s="44">
        <v>0</v>
      </c>
      <c r="CL583" s="44">
        <v>0</v>
      </c>
      <c r="CM583" s="44">
        <v>0</v>
      </c>
      <c r="CN583" s="44">
        <v>0</v>
      </c>
      <c r="CO583" s="44">
        <v>0</v>
      </c>
      <c r="CP583" s="44">
        <v>0</v>
      </c>
      <c r="CQ583" s="44">
        <v>0</v>
      </c>
      <c r="CR583" s="44">
        <v>0</v>
      </c>
      <c r="CS583" s="44">
        <v>0</v>
      </c>
      <c r="CT583" s="44">
        <v>0</v>
      </c>
      <c r="CU583" s="44">
        <v>0</v>
      </c>
      <c r="CV583" s="44">
        <v>0</v>
      </c>
      <c r="CW583" s="44">
        <v>0</v>
      </c>
      <c r="CX583" s="44">
        <v>0</v>
      </c>
      <c r="CY583" s="44">
        <v>0</v>
      </c>
      <c r="CZ583" s="44">
        <v>0</v>
      </c>
      <c r="DA583" s="44">
        <v>0</v>
      </c>
      <c r="DB583" s="44">
        <v>0</v>
      </c>
      <c r="DC583" s="44">
        <v>0</v>
      </c>
      <c r="DD583" s="44">
        <v>0</v>
      </c>
      <c r="DE583" s="44">
        <v>0</v>
      </c>
      <c r="DF583" s="44">
        <v>0</v>
      </c>
      <c r="DG583" s="44">
        <v>0</v>
      </c>
      <c r="DH583" s="44">
        <v>0</v>
      </c>
      <c r="DI583" s="44">
        <v>0</v>
      </c>
      <c r="DJ583" s="44">
        <v>0</v>
      </c>
      <c r="DK583" s="44">
        <v>0</v>
      </c>
      <c r="DL583" s="44">
        <v>0</v>
      </c>
      <c r="DM583" s="44">
        <v>0</v>
      </c>
      <c r="DN583" s="44">
        <v>0</v>
      </c>
      <c r="DO583" s="44">
        <v>0</v>
      </c>
      <c r="DP583" s="44">
        <v>0</v>
      </c>
      <c r="DQ583" s="44">
        <v>0</v>
      </c>
      <c r="DR583" s="44">
        <v>0</v>
      </c>
      <c r="DS583" s="44">
        <v>0</v>
      </c>
      <c r="DT583" s="44">
        <v>0</v>
      </c>
      <c r="DU583" s="44">
        <v>0</v>
      </c>
      <c r="DV583" s="44">
        <v>0</v>
      </c>
      <c r="DW583" s="44">
        <v>29.760196466219288</v>
      </c>
      <c r="DX583" s="44">
        <v>0</v>
      </c>
      <c r="DY583" s="44">
        <v>0</v>
      </c>
      <c r="DZ583" s="44">
        <v>0</v>
      </c>
      <c r="EA583" s="44">
        <v>0</v>
      </c>
      <c r="EB583" s="44">
        <v>0</v>
      </c>
    </row>
    <row r="584" spans="2:132" x14ac:dyDescent="0.25">
      <c r="B584" s="41" t="s">
        <v>673</v>
      </c>
      <c r="C584" s="47" t="s">
        <v>101</v>
      </c>
      <c r="D584" s="46">
        <v>9</v>
      </c>
      <c r="E584" s="86" t="s">
        <v>52</v>
      </c>
      <c r="F584" s="43">
        <v>5524.61</v>
      </c>
      <c r="G584" s="43">
        <v>608.14622093023252</v>
      </c>
      <c r="H584" s="44">
        <v>608.14622093023252</v>
      </c>
      <c r="I584" s="44">
        <v>404.10610450118975</v>
      </c>
      <c r="J584" s="44">
        <v>404.10610450118975</v>
      </c>
      <c r="K584" s="44">
        <v>675.04230523255819</v>
      </c>
      <c r="L584" s="44">
        <v>675.04230523255819</v>
      </c>
      <c r="M584" s="44">
        <v>497.21489999999994</v>
      </c>
      <c r="N584" s="44">
        <v>3657.2918199999999</v>
      </c>
      <c r="O584" s="44">
        <v>557.98560999999995</v>
      </c>
      <c r="P584" s="44">
        <v>121.50761494186047</v>
      </c>
      <c r="Q584" s="44">
        <v>121.50761494186047</v>
      </c>
      <c r="R584" s="44">
        <v>80.740399679337713</v>
      </c>
      <c r="S584" s="44">
        <v>80.740399679337713</v>
      </c>
      <c r="T584" s="44">
        <v>378.02369093023265</v>
      </c>
      <c r="U584" s="44">
        <v>378.02369093023265</v>
      </c>
      <c r="V584" s="44">
        <v>251.19235455793964</v>
      </c>
      <c r="W584" s="44">
        <v>251.19235455793964</v>
      </c>
      <c r="X584" s="44">
        <v>148.5093071511628</v>
      </c>
      <c r="Y584" s="44">
        <v>148.5093071511628</v>
      </c>
      <c r="Z584" s="44">
        <v>98.682710719190553</v>
      </c>
      <c r="AA584" s="44">
        <v>98.682710719190553</v>
      </c>
      <c r="AB584" s="44">
        <v>6.1581922058188949</v>
      </c>
      <c r="AC584" s="44">
        <v>14.559725858043242</v>
      </c>
      <c r="AD584" s="44">
        <v>5.6543401162518938</v>
      </c>
      <c r="AE584" s="44">
        <v>33.046692206916219</v>
      </c>
      <c r="AF584" s="44">
        <v>102.81193131040602</v>
      </c>
      <c r="AG584" s="44">
        <v>40.390401586230936</v>
      </c>
      <c r="AH584" s="44">
        <v>183.59273448286788</v>
      </c>
      <c r="AJ584" s="63" t="s">
        <v>63</v>
      </c>
      <c r="AK584" s="44">
        <v>0</v>
      </c>
      <c r="AL584" s="44">
        <v>0</v>
      </c>
      <c r="AM584" s="44">
        <v>557.98560999999995</v>
      </c>
      <c r="AN584" s="44">
        <v>557.98560999999995</v>
      </c>
      <c r="AO584" s="44">
        <v>0</v>
      </c>
      <c r="AP584" s="44">
        <v>0</v>
      </c>
      <c r="AQ584" s="44">
        <v>0</v>
      </c>
      <c r="AR584" s="44">
        <v>0</v>
      </c>
      <c r="AS584" s="44">
        <v>0</v>
      </c>
      <c r="AT584" s="44">
        <v>0</v>
      </c>
      <c r="AU584" s="44">
        <v>0</v>
      </c>
      <c r="AV584" s="44">
        <v>0</v>
      </c>
      <c r="AW584" s="44">
        <v>0</v>
      </c>
      <c r="AX584" s="44">
        <v>0</v>
      </c>
      <c r="AY584" s="44">
        <v>148.5093071511628</v>
      </c>
      <c r="AZ584" s="44">
        <v>0</v>
      </c>
      <c r="BA584" s="44">
        <v>0</v>
      </c>
      <c r="BB584" s="44">
        <v>0</v>
      </c>
      <c r="BC584" s="44">
        <v>148.5093071511628</v>
      </c>
      <c r="BD584" s="44">
        <v>148.5093071511628</v>
      </c>
      <c r="BE584" s="44">
        <v>0</v>
      </c>
      <c r="BF584" s="44">
        <v>0</v>
      </c>
      <c r="BG584" s="44">
        <v>0</v>
      </c>
      <c r="BH584" s="44">
        <v>148.5093071511628</v>
      </c>
      <c r="BI584" s="44">
        <v>98.682710719190553</v>
      </c>
      <c r="BJ584" s="44">
        <v>0</v>
      </c>
      <c r="BK584" s="44">
        <v>0</v>
      </c>
      <c r="BL584" s="44">
        <v>0</v>
      </c>
      <c r="BM584" s="44">
        <v>98.682710719190553</v>
      </c>
      <c r="BN584" s="44">
        <v>5.6543401162518938</v>
      </c>
      <c r="BO584" s="44">
        <v>40.390401586230936</v>
      </c>
      <c r="BP584" s="44">
        <v>0</v>
      </c>
      <c r="BQ584" s="44">
        <v>0</v>
      </c>
      <c r="BR584" s="44">
        <v>0</v>
      </c>
      <c r="BS584" s="44">
        <v>40.390401586230936</v>
      </c>
      <c r="BT584" s="64">
        <v>2020</v>
      </c>
      <c r="BU584" s="44">
        <v>0</v>
      </c>
      <c r="BV584" s="44">
        <v>0</v>
      </c>
      <c r="BW584" s="44">
        <v>0</v>
      </c>
      <c r="BX584" s="44">
        <v>0</v>
      </c>
      <c r="BY584" s="44">
        <v>557.98560999999995</v>
      </c>
      <c r="BZ584" s="44">
        <v>0</v>
      </c>
      <c r="CA584" s="44">
        <v>0</v>
      </c>
      <c r="CB584" s="44">
        <v>0</v>
      </c>
      <c r="CC584" s="44">
        <v>0</v>
      </c>
      <c r="CD584" s="44">
        <v>0</v>
      </c>
      <c r="CE584" s="44">
        <v>0</v>
      </c>
      <c r="CF584" s="44">
        <v>0</v>
      </c>
      <c r="CG584" s="44">
        <v>0</v>
      </c>
      <c r="CH584" s="44">
        <v>0</v>
      </c>
      <c r="CI584" s="44">
        <v>148.5093071511628</v>
      </c>
      <c r="CJ584" s="44">
        <v>0</v>
      </c>
      <c r="CK584" s="44">
        <v>0</v>
      </c>
      <c r="CL584" s="44">
        <v>0</v>
      </c>
      <c r="CM584" s="44">
        <v>0</v>
      </c>
      <c r="CN584" s="44">
        <v>0</v>
      </c>
      <c r="CO584" s="44">
        <v>0</v>
      </c>
      <c r="CP584" s="44">
        <v>0</v>
      </c>
      <c r="CQ584" s="44">
        <v>0</v>
      </c>
      <c r="CR584" s="44">
        <v>0</v>
      </c>
      <c r="CS584" s="44">
        <v>0</v>
      </c>
      <c r="CT584" s="44">
        <v>0</v>
      </c>
      <c r="CU584" s="44">
        <v>0</v>
      </c>
      <c r="CV584" s="44">
        <v>0</v>
      </c>
      <c r="CW584" s="44">
        <v>0</v>
      </c>
      <c r="CX584" s="44">
        <v>0</v>
      </c>
      <c r="CY584" s="44">
        <v>0</v>
      </c>
      <c r="CZ584" s="44">
        <v>0</v>
      </c>
      <c r="DA584" s="44">
        <v>0</v>
      </c>
      <c r="DB584" s="44">
        <v>0</v>
      </c>
      <c r="DC584" s="44">
        <v>0</v>
      </c>
      <c r="DD584" s="44">
        <v>0</v>
      </c>
      <c r="DE584" s="44">
        <v>0</v>
      </c>
      <c r="DF584" s="44">
        <v>0</v>
      </c>
      <c r="DG584" s="44">
        <v>0</v>
      </c>
      <c r="DH584" s="44">
        <v>0</v>
      </c>
      <c r="DI584" s="44">
        <v>0</v>
      </c>
      <c r="DJ584" s="44">
        <v>0</v>
      </c>
      <c r="DK584" s="44">
        <v>0</v>
      </c>
      <c r="DL584" s="44">
        <v>0</v>
      </c>
      <c r="DM584" s="44">
        <v>0</v>
      </c>
      <c r="DN584" s="44">
        <v>0</v>
      </c>
      <c r="DO584" s="44">
        <v>0</v>
      </c>
      <c r="DP584" s="44">
        <v>0</v>
      </c>
      <c r="DQ584" s="44">
        <v>0</v>
      </c>
      <c r="DR584" s="44">
        <v>0</v>
      </c>
      <c r="DS584" s="44">
        <v>0</v>
      </c>
      <c r="DT584" s="44">
        <v>0</v>
      </c>
      <c r="DU584" s="44">
        <v>0</v>
      </c>
      <c r="DV584" s="44">
        <v>0</v>
      </c>
      <c r="DW584" s="44">
        <v>40.390401586230936</v>
      </c>
      <c r="DX584" s="44">
        <v>0</v>
      </c>
      <c r="DY584" s="44">
        <v>0</v>
      </c>
      <c r="DZ584" s="44">
        <v>0</v>
      </c>
      <c r="EA584" s="44">
        <v>0</v>
      </c>
      <c r="EB584" s="44">
        <v>0</v>
      </c>
    </row>
    <row r="585" spans="2:132" x14ac:dyDescent="0.25">
      <c r="B585" s="41" t="s">
        <v>674</v>
      </c>
      <c r="C585" s="47" t="s">
        <v>101</v>
      </c>
      <c r="D585" s="46">
        <v>9</v>
      </c>
      <c r="E585" s="86" t="s">
        <v>52</v>
      </c>
      <c r="F585" s="43">
        <v>3340.91</v>
      </c>
      <c r="G585" s="43">
        <v>556.38265116279069</v>
      </c>
      <c r="H585" s="44">
        <v>556.38265116279069</v>
      </c>
      <c r="I585" s="44">
        <v>369.70981325761363</v>
      </c>
      <c r="J585" s="44">
        <v>369.70981325761363</v>
      </c>
      <c r="K585" s="44">
        <v>573.07413069767438</v>
      </c>
      <c r="L585" s="44">
        <v>573.07413069767438</v>
      </c>
      <c r="M585" s="44">
        <v>314.04553999999996</v>
      </c>
      <c r="N585" s="44">
        <v>2278.5006200000003</v>
      </c>
      <c r="O585" s="44">
        <v>367.50009999999997</v>
      </c>
      <c r="P585" s="44">
        <v>103.15334352558138</v>
      </c>
      <c r="Q585" s="44">
        <v>103.15334352558138</v>
      </c>
      <c r="R585" s="44">
        <v>68.544199377961547</v>
      </c>
      <c r="S585" s="44">
        <v>68.544199377961547</v>
      </c>
      <c r="T585" s="44">
        <v>320.92151319069768</v>
      </c>
      <c r="U585" s="44">
        <v>320.92151319069768</v>
      </c>
      <c r="V585" s="44">
        <v>213.24862028699155</v>
      </c>
      <c r="W585" s="44">
        <v>213.24862028699155</v>
      </c>
      <c r="X585" s="44">
        <v>126.07630875348836</v>
      </c>
      <c r="Y585" s="44">
        <v>126.07630875348836</v>
      </c>
      <c r="Z585" s="44">
        <v>83.776243684175242</v>
      </c>
      <c r="AA585" s="44">
        <v>83.776243684175242</v>
      </c>
      <c r="AB585" s="44">
        <v>4.5816501301344612</v>
      </c>
      <c r="AC585" s="44">
        <v>10.684714475214786</v>
      </c>
      <c r="AD585" s="44">
        <v>4.3866862948095893</v>
      </c>
      <c r="AE585" s="44">
        <v>28.054840803477845</v>
      </c>
      <c r="AF585" s="44">
        <v>87.28172694415332</v>
      </c>
      <c r="AG585" s="44">
        <v>34.289249870917374</v>
      </c>
      <c r="AH585" s="44">
        <v>155.86022668598804</v>
      </c>
      <c r="AJ585" s="63" t="s">
        <v>63</v>
      </c>
      <c r="AK585" s="44">
        <v>0</v>
      </c>
      <c r="AL585" s="44">
        <v>0</v>
      </c>
      <c r="AM585" s="44">
        <v>367.50009999999997</v>
      </c>
      <c r="AN585" s="44">
        <v>367.50009999999997</v>
      </c>
      <c r="AO585" s="44">
        <v>0</v>
      </c>
      <c r="AP585" s="44">
        <v>0</v>
      </c>
      <c r="AQ585" s="44">
        <v>0</v>
      </c>
      <c r="AR585" s="44">
        <v>0</v>
      </c>
      <c r="AS585" s="44">
        <v>0</v>
      </c>
      <c r="AT585" s="44">
        <v>0</v>
      </c>
      <c r="AU585" s="44">
        <v>0</v>
      </c>
      <c r="AV585" s="44">
        <v>0</v>
      </c>
      <c r="AW585" s="44">
        <v>0</v>
      </c>
      <c r="AX585" s="44">
        <v>0</v>
      </c>
      <c r="AY585" s="44">
        <v>126.07630875348836</v>
      </c>
      <c r="AZ585" s="44">
        <v>0</v>
      </c>
      <c r="BA585" s="44">
        <v>0</v>
      </c>
      <c r="BB585" s="44">
        <v>0</v>
      </c>
      <c r="BC585" s="44">
        <v>126.07630875348836</v>
      </c>
      <c r="BD585" s="44">
        <v>126.07630875348836</v>
      </c>
      <c r="BE585" s="44">
        <v>0</v>
      </c>
      <c r="BF585" s="44">
        <v>0</v>
      </c>
      <c r="BG585" s="44">
        <v>0</v>
      </c>
      <c r="BH585" s="44">
        <v>126.07630875348836</v>
      </c>
      <c r="BI585" s="44">
        <v>83.776243684175242</v>
      </c>
      <c r="BJ585" s="44">
        <v>0</v>
      </c>
      <c r="BK585" s="44">
        <v>0</v>
      </c>
      <c r="BL585" s="44">
        <v>0</v>
      </c>
      <c r="BM585" s="44">
        <v>83.776243684175242</v>
      </c>
      <c r="BN585" s="44">
        <v>4.3866862948095893</v>
      </c>
      <c r="BO585" s="44">
        <v>34.289249870917374</v>
      </c>
      <c r="BP585" s="44">
        <v>0</v>
      </c>
      <c r="BQ585" s="44">
        <v>0</v>
      </c>
      <c r="BR585" s="44">
        <v>0</v>
      </c>
      <c r="BS585" s="44">
        <v>34.289249870917374</v>
      </c>
      <c r="BT585" s="64">
        <v>2020</v>
      </c>
      <c r="BU585" s="44">
        <v>0</v>
      </c>
      <c r="BV585" s="44">
        <v>0</v>
      </c>
      <c r="BW585" s="44">
        <v>0</v>
      </c>
      <c r="BX585" s="44">
        <v>0</v>
      </c>
      <c r="BY585" s="44">
        <v>367.50009999999997</v>
      </c>
      <c r="BZ585" s="44">
        <v>0</v>
      </c>
      <c r="CA585" s="44">
        <v>0</v>
      </c>
      <c r="CB585" s="44">
        <v>0</v>
      </c>
      <c r="CC585" s="44">
        <v>0</v>
      </c>
      <c r="CD585" s="44">
        <v>0</v>
      </c>
      <c r="CE585" s="44">
        <v>0</v>
      </c>
      <c r="CF585" s="44">
        <v>0</v>
      </c>
      <c r="CG585" s="44">
        <v>0</v>
      </c>
      <c r="CH585" s="44">
        <v>0</v>
      </c>
      <c r="CI585" s="44">
        <v>126.07630875348836</v>
      </c>
      <c r="CJ585" s="44">
        <v>0</v>
      </c>
      <c r="CK585" s="44">
        <v>0</v>
      </c>
      <c r="CL585" s="44">
        <v>0</v>
      </c>
      <c r="CM585" s="44">
        <v>0</v>
      </c>
      <c r="CN585" s="44">
        <v>0</v>
      </c>
      <c r="CO585" s="44">
        <v>0</v>
      </c>
      <c r="CP585" s="44">
        <v>0</v>
      </c>
      <c r="CQ585" s="44">
        <v>0</v>
      </c>
      <c r="CR585" s="44">
        <v>0</v>
      </c>
      <c r="CS585" s="44">
        <v>0</v>
      </c>
      <c r="CT585" s="44">
        <v>0</v>
      </c>
      <c r="CU585" s="44">
        <v>0</v>
      </c>
      <c r="CV585" s="44">
        <v>0</v>
      </c>
      <c r="CW585" s="44">
        <v>0</v>
      </c>
      <c r="CX585" s="44">
        <v>0</v>
      </c>
      <c r="CY585" s="44">
        <v>0</v>
      </c>
      <c r="CZ585" s="44">
        <v>0</v>
      </c>
      <c r="DA585" s="44">
        <v>0</v>
      </c>
      <c r="DB585" s="44">
        <v>0</v>
      </c>
      <c r="DC585" s="44">
        <v>0</v>
      </c>
      <c r="DD585" s="44">
        <v>0</v>
      </c>
      <c r="DE585" s="44">
        <v>0</v>
      </c>
      <c r="DF585" s="44">
        <v>0</v>
      </c>
      <c r="DG585" s="44">
        <v>0</v>
      </c>
      <c r="DH585" s="44">
        <v>0</v>
      </c>
      <c r="DI585" s="44">
        <v>0</v>
      </c>
      <c r="DJ585" s="44">
        <v>0</v>
      </c>
      <c r="DK585" s="44">
        <v>0</v>
      </c>
      <c r="DL585" s="44">
        <v>0</v>
      </c>
      <c r="DM585" s="44">
        <v>0</v>
      </c>
      <c r="DN585" s="44">
        <v>0</v>
      </c>
      <c r="DO585" s="44">
        <v>0</v>
      </c>
      <c r="DP585" s="44">
        <v>0</v>
      </c>
      <c r="DQ585" s="44">
        <v>0</v>
      </c>
      <c r="DR585" s="44">
        <v>0</v>
      </c>
      <c r="DS585" s="44">
        <v>0</v>
      </c>
      <c r="DT585" s="44">
        <v>0</v>
      </c>
      <c r="DU585" s="44">
        <v>0</v>
      </c>
      <c r="DV585" s="44">
        <v>0</v>
      </c>
      <c r="DW585" s="44">
        <v>34.289249870917374</v>
      </c>
      <c r="DX585" s="44">
        <v>0</v>
      </c>
      <c r="DY585" s="44">
        <v>0</v>
      </c>
      <c r="DZ585" s="44">
        <v>0</v>
      </c>
      <c r="EA585" s="44">
        <v>0</v>
      </c>
      <c r="EB585" s="44">
        <v>0</v>
      </c>
    </row>
    <row r="586" spans="2:132" x14ac:dyDescent="0.25">
      <c r="B586" s="41" t="s">
        <v>675</v>
      </c>
      <c r="C586" s="50">
        <v>1</v>
      </c>
      <c r="D586" s="46">
        <v>9</v>
      </c>
      <c r="E586" s="86" t="s">
        <v>52</v>
      </c>
      <c r="F586" s="43">
        <v>5793.56</v>
      </c>
      <c r="G586" s="43">
        <v>1154.6302325581396</v>
      </c>
      <c r="H586" s="44">
        <v>1154.6302325581396</v>
      </c>
      <c r="I586" s="44">
        <v>767.23838669039571</v>
      </c>
      <c r="J586" s="44">
        <v>767.23838669039571</v>
      </c>
      <c r="K586" s="44">
        <v>1189.2691395348838</v>
      </c>
      <c r="L586" s="44">
        <v>1189.2691395348838</v>
      </c>
      <c r="M586" s="44">
        <v>562.80297142857148</v>
      </c>
      <c r="N586" s="44">
        <v>3876.7192914285715</v>
      </c>
      <c r="O586" s="44">
        <v>597.56433142857145</v>
      </c>
      <c r="P586" s="44">
        <v>214.06844511627909</v>
      </c>
      <c r="Q586" s="44">
        <v>214.06844511627909</v>
      </c>
      <c r="R586" s="44">
        <v>142.24599689239938</v>
      </c>
      <c r="S586" s="44">
        <v>142.24599689239938</v>
      </c>
      <c r="T586" s="44">
        <v>665.99071813953503</v>
      </c>
      <c r="U586" s="44">
        <v>665.99071813953503</v>
      </c>
      <c r="V586" s="44">
        <v>442.54310144302036</v>
      </c>
      <c r="W586" s="44">
        <v>442.54310144302036</v>
      </c>
      <c r="X586" s="44">
        <v>261.63921069767446</v>
      </c>
      <c r="Y586" s="44">
        <v>261.63921069767446</v>
      </c>
      <c r="Z586" s="44">
        <v>173.8562184240437</v>
      </c>
      <c r="AA586" s="44">
        <v>173.8562184240437</v>
      </c>
      <c r="AB586" s="44">
        <v>3.9565469941083715</v>
      </c>
      <c r="AC586" s="44">
        <v>8.7600942796025461</v>
      </c>
      <c r="AD586" s="44">
        <v>3.4371179635984213</v>
      </c>
      <c r="AE586" s="44">
        <v>58.220663950615226</v>
      </c>
      <c r="AF586" s="44">
        <v>181.13095451302519</v>
      </c>
      <c r="AG586" s="44">
        <v>71.158589272974169</v>
      </c>
      <c r="AH586" s="44">
        <v>323.4481330589735</v>
      </c>
      <c r="AJ586" s="63" t="s">
        <v>63</v>
      </c>
      <c r="AK586" s="44">
        <v>0</v>
      </c>
      <c r="AL586" s="44">
        <v>0</v>
      </c>
      <c r="AM586" s="44">
        <v>597.56433142857145</v>
      </c>
      <c r="AN586" s="44">
        <v>597.56433142857145</v>
      </c>
      <c r="AO586" s="44">
        <v>0</v>
      </c>
      <c r="AP586" s="44">
        <v>0</v>
      </c>
      <c r="AQ586" s="44">
        <v>0</v>
      </c>
      <c r="AR586" s="44">
        <v>0</v>
      </c>
      <c r="AS586" s="44">
        <v>0</v>
      </c>
      <c r="AT586" s="44">
        <v>0</v>
      </c>
      <c r="AU586" s="44">
        <v>0</v>
      </c>
      <c r="AV586" s="44">
        <v>0</v>
      </c>
      <c r="AW586" s="44">
        <v>0</v>
      </c>
      <c r="AX586" s="44">
        <v>0</v>
      </c>
      <c r="AY586" s="44">
        <v>261.63921069767446</v>
      </c>
      <c r="AZ586" s="44">
        <v>0</v>
      </c>
      <c r="BA586" s="44">
        <v>0</v>
      </c>
      <c r="BB586" s="44">
        <v>0</v>
      </c>
      <c r="BC586" s="44">
        <v>261.63921069767446</v>
      </c>
      <c r="BD586" s="44">
        <v>261.63921069767446</v>
      </c>
      <c r="BE586" s="44">
        <v>0</v>
      </c>
      <c r="BF586" s="44">
        <v>0</v>
      </c>
      <c r="BG586" s="44">
        <v>0</v>
      </c>
      <c r="BH586" s="44">
        <v>261.63921069767446</v>
      </c>
      <c r="BI586" s="44">
        <v>173.8562184240437</v>
      </c>
      <c r="BJ586" s="44">
        <v>0</v>
      </c>
      <c r="BK586" s="44">
        <v>0</v>
      </c>
      <c r="BL586" s="44">
        <v>0</v>
      </c>
      <c r="BM586" s="44">
        <v>173.8562184240437</v>
      </c>
      <c r="BN586" s="44">
        <v>3.4371179635984213</v>
      </c>
      <c r="BO586" s="44">
        <v>71.158589272974169</v>
      </c>
      <c r="BP586" s="44">
        <v>0</v>
      </c>
      <c r="BQ586" s="44">
        <v>0</v>
      </c>
      <c r="BR586" s="44">
        <v>0</v>
      </c>
      <c r="BS586" s="44">
        <v>71.158589272974169</v>
      </c>
      <c r="BT586" s="64">
        <v>2020</v>
      </c>
      <c r="BU586" s="44">
        <v>0</v>
      </c>
      <c r="BV586" s="44">
        <v>0</v>
      </c>
      <c r="BW586" s="44">
        <v>0</v>
      </c>
      <c r="BX586" s="44">
        <v>0</v>
      </c>
      <c r="BY586" s="44">
        <v>597.56433142857145</v>
      </c>
      <c r="BZ586" s="44">
        <v>0</v>
      </c>
      <c r="CA586" s="44">
        <v>0</v>
      </c>
      <c r="CB586" s="44">
        <v>0</v>
      </c>
      <c r="CC586" s="44">
        <v>0</v>
      </c>
      <c r="CD586" s="44">
        <v>0</v>
      </c>
      <c r="CE586" s="44">
        <v>0</v>
      </c>
      <c r="CF586" s="44">
        <v>0</v>
      </c>
      <c r="CG586" s="44">
        <v>0</v>
      </c>
      <c r="CH586" s="44">
        <v>0</v>
      </c>
      <c r="CI586" s="44">
        <v>261.63921069767446</v>
      </c>
      <c r="CJ586" s="44">
        <v>0</v>
      </c>
      <c r="CK586" s="44">
        <v>0</v>
      </c>
      <c r="CL586" s="44">
        <v>0</v>
      </c>
      <c r="CM586" s="44">
        <v>0</v>
      </c>
      <c r="CN586" s="44">
        <v>0</v>
      </c>
      <c r="CO586" s="44">
        <v>0</v>
      </c>
      <c r="CP586" s="44">
        <v>0</v>
      </c>
      <c r="CQ586" s="44">
        <v>0</v>
      </c>
      <c r="CR586" s="44">
        <v>0</v>
      </c>
      <c r="CS586" s="44">
        <v>0</v>
      </c>
      <c r="CT586" s="44">
        <v>0</v>
      </c>
      <c r="CU586" s="44">
        <v>0</v>
      </c>
      <c r="CV586" s="44">
        <v>0</v>
      </c>
      <c r="CW586" s="44">
        <v>0</v>
      </c>
      <c r="CX586" s="44">
        <v>0</v>
      </c>
      <c r="CY586" s="44">
        <v>0</v>
      </c>
      <c r="CZ586" s="44">
        <v>0</v>
      </c>
      <c r="DA586" s="44">
        <v>0</v>
      </c>
      <c r="DB586" s="44">
        <v>0</v>
      </c>
      <c r="DC586" s="44">
        <v>0</v>
      </c>
      <c r="DD586" s="44">
        <v>0</v>
      </c>
      <c r="DE586" s="44">
        <v>0</v>
      </c>
      <c r="DF586" s="44">
        <v>0</v>
      </c>
      <c r="DG586" s="44">
        <v>0</v>
      </c>
      <c r="DH586" s="44">
        <v>0</v>
      </c>
      <c r="DI586" s="44">
        <v>0</v>
      </c>
      <c r="DJ586" s="44">
        <v>0</v>
      </c>
      <c r="DK586" s="44">
        <v>0</v>
      </c>
      <c r="DL586" s="44">
        <v>0</v>
      </c>
      <c r="DM586" s="44">
        <v>0</v>
      </c>
      <c r="DN586" s="44">
        <v>0</v>
      </c>
      <c r="DO586" s="44">
        <v>0</v>
      </c>
      <c r="DP586" s="44">
        <v>0</v>
      </c>
      <c r="DQ586" s="44">
        <v>0</v>
      </c>
      <c r="DR586" s="44">
        <v>0</v>
      </c>
      <c r="DS586" s="44">
        <v>0</v>
      </c>
      <c r="DT586" s="44">
        <v>0</v>
      </c>
      <c r="DU586" s="44">
        <v>0</v>
      </c>
      <c r="DV586" s="44">
        <v>0</v>
      </c>
      <c r="DW586" s="44">
        <v>71.158589272974169</v>
      </c>
      <c r="DX586" s="44">
        <v>0</v>
      </c>
      <c r="DY586" s="44">
        <v>0</v>
      </c>
      <c r="DZ586" s="44">
        <v>0</v>
      </c>
      <c r="EA586" s="44">
        <v>0</v>
      </c>
      <c r="EB586" s="44">
        <v>0</v>
      </c>
    </row>
    <row r="587" spans="2:132" x14ac:dyDescent="0.25">
      <c r="B587" s="41" t="s">
        <v>676</v>
      </c>
      <c r="C587" s="51" t="s">
        <v>101</v>
      </c>
      <c r="D587" s="46">
        <v>9</v>
      </c>
      <c r="E587" s="86" t="s">
        <v>52</v>
      </c>
      <c r="F587" s="43">
        <v>2497.84</v>
      </c>
      <c r="G587" s="43">
        <v>580.26608139534881</v>
      </c>
      <c r="H587" s="44">
        <v>580.26608139534881</v>
      </c>
      <c r="I587" s="44">
        <v>385.5800754104261</v>
      </c>
      <c r="J587" s="44">
        <v>385.5800754104261</v>
      </c>
      <c r="K587" s="44">
        <v>597.67406383720925</v>
      </c>
      <c r="L587" s="44">
        <v>597.67406383720925</v>
      </c>
      <c r="M587" s="44">
        <v>244.78832</v>
      </c>
      <c r="N587" s="44">
        <v>1768.4707200000003</v>
      </c>
      <c r="O587" s="44">
        <v>282.25592000000006</v>
      </c>
      <c r="P587" s="44">
        <v>119.53481276744185</v>
      </c>
      <c r="Q587" s="44">
        <v>119.53481276744185</v>
      </c>
      <c r="R587" s="44">
        <v>79.429495534547769</v>
      </c>
      <c r="S587" s="44">
        <v>79.429495534547769</v>
      </c>
      <c r="T587" s="44">
        <v>358.60443830232555</v>
      </c>
      <c r="U587" s="44">
        <v>358.60443830232555</v>
      </c>
      <c r="V587" s="44">
        <v>238.28848660364332</v>
      </c>
      <c r="W587" s="44">
        <v>238.28848660364332</v>
      </c>
      <c r="X587" s="44">
        <v>149.41851595930231</v>
      </c>
      <c r="Y587" s="44">
        <v>149.41851595930231</v>
      </c>
      <c r="Z587" s="44">
        <v>99.286869418184722</v>
      </c>
      <c r="AA587" s="44">
        <v>99.286869418184722</v>
      </c>
      <c r="AB587" s="44">
        <v>3.0818314827837425</v>
      </c>
      <c r="AC587" s="44">
        <v>7.4215533667037068</v>
      </c>
      <c r="AD587" s="44">
        <v>2.8428323065678609</v>
      </c>
      <c r="AE587" s="44">
        <v>32.51014487797439</v>
      </c>
      <c r="AF587" s="44">
        <v>97.530434633923164</v>
      </c>
      <c r="AG587" s="44">
        <v>40.63768109746799</v>
      </c>
      <c r="AH587" s="44">
        <v>162.55072438987196</v>
      </c>
      <c r="AJ587" s="63" t="s">
        <v>63</v>
      </c>
      <c r="AK587" s="44">
        <v>0</v>
      </c>
      <c r="AL587" s="44">
        <v>0</v>
      </c>
      <c r="AM587" s="44">
        <v>282.25592000000006</v>
      </c>
      <c r="AN587" s="44">
        <v>282.25592000000006</v>
      </c>
      <c r="AO587" s="44">
        <v>0</v>
      </c>
      <c r="AP587" s="44">
        <v>0</v>
      </c>
      <c r="AQ587" s="44">
        <v>0</v>
      </c>
      <c r="AR587" s="44">
        <v>0</v>
      </c>
      <c r="AS587" s="44">
        <v>0</v>
      </c>
      <c r="AT587" s="44">
        <v>0</v>
      </c>
      <c r="AU587" s="44">
        <v>0</v>
      </c>
      <c r="AV587" s="44">
        <v>0</v>
      </c>
      <c r="AW587" s="44">
        <v>0</v>
      </c>
      <c r="AX587" s="44">
        <v>0</v>
      </c>
      <c r="AY587" s="44">
        <v>149.41851595930231</v>
      </c>
      <c r="AZ587" s="44">
        <v>0</v>
      </c>
      <c r="BA587" s="44">
        <v>0</v>
      </c>
      <c r="BB587" s="44">
        <v>0</v>
      </c>
      <c r="BC587" s="44">
        <v>149.41851595930231</v>
      </c>
      <c r="BD587" s="44">
        <v>149.41851595930231</v>
      </c>
      <c r="BE587" s="44">
        <v>0</v>
      </c>
      <c r="BF587" s="44">
        <v>0</v>
      </c>
      <c r="BG587" s="44">
        <v>0</v>
      </c>
      <c r="BH587" s="44">
        <v>149.41851595930231</v>
      </c>
      <c r="BI587" s="44">
        <v>99.286869418184722</v>
      </c>
      <c r="BJ587" s="44">
        <v>0</v>
      </c>
      <c r="BK587" s="44">
        <v>0</v>
      </c>
      <c r="BL587" s="44">
        <v>0</v>
      </c>
      <c r="BM587" s="44">
        <v>99.286869418184722</v>
      </c>
      <c r="BN587" s="44">
        <v>2.8428323065678609</v>
      </c>
      <c r="BO587" s="44">
        <v>40.63768109746799</v>
      </c>
      <c r="BP587" s="44">
        <v>0</v>
      </c>
      <c r="BQ587" s="44">
        <v>0</v>
      </c>
      <c r="BR587" s="44">
        <v>0</v>
      </c>
      <c r="BS587" s="44">
        <v>40.63768109746799</v>
      </c>
      <c r="BT587" s="64">
        <v>2020</v>
      </c>
      <c r="BU587" s="44">
        <v>0</v>
      </c>
      <c r="BV587" s="44">
        <v>0</v>
      </c>
      <c r="BW587" s="44">
        <v>0</v>
      </c>
      <c r="BX587" s="44">
        <v>0</v>
      </c>
      <c r="BY587" s="44">
        <v>282.25592000000006</v>
      </c>
      <c r="BZ587" s="44">
        <v>0</v>
      </c>
      <c r="CA587" s="44">
        <v>0</v>
      </c>
      <c r="CB587" s="44">
        <v>0</v>
      </c>
      <c r="CC587" s="44">
        <v>0</v>
      </c>
      <c r="CD587" s="44">
        <v>0</v>
      </c>
      <c r="CE587" s="44">
        <v>0</v>
      </c>
      <c r="CF587" s="44">
        <v>0</v>
      </c>
      <c r="CG587" s="44">
        <v>0</v>
      </c>
      <c r="CH587" s="44">
        <v>0</v>
      </c>
      <c r="CI587" s="44">
        <v>149.41851595930231</v>
      </c>
      <c r="CJ587" s="44">
        <v>0</v>
      </c>
      <c r="CK587" s="44">
        <v>0</v>
      </c>
      <c r="CL587" s="44">
        <v>0</v>
      </c>
      <c r="CM587" s="44">
        <v>0</v>
      </c>
      <c r="CN587" s="44">
        <v>0</v>
      </c>
      <c r="CO587" s="44">
        <v>0</v>
      </c>
      <c r="CP587" s="44">
        <v>0</v>
      </c>
      <c r="CQ587" s="44">
        <v>0</v>
      </c>
      <c r="CR587" s="44">
        <v>0</v>
      </c>
      <c r="CS587" s="44">
        <v>0</v>
      </c>
      <c r="CT587" s="44">
        <v>0</v>
      </c>
      <c r="CU587" s="44">
        <v>0</v>
      </c>
      <c r="CV587" s="44">
        <v>0</v>
      </c>
      <c r="CW587" s="44">
        <v>0</v>
      </c>
      <c r="CX587" s="44">
        <v>0</v>
      </c>
      <c r="CY587" s="44">
        <v>0</v>
      </c>
      <c r="CZ587" s="44">
        <v>0</v>
      </c>
      <c r="DA587" s="44">
        <v>0</v>
      </c>
      <c r="DB587" s="44">
        <v>0</v>
      </c>
      <c r="DC587" s="44">
        <v>0</v>
      </c>
      <c r="DD587" s="44">
        <v>0</v>
      </c>
      <c r="DE587" s="44">
        <v>0</v>
      </c>
      <c r="DF587" s="44">
        <v>0</v>
      </c>
      <c r="DG587" s="44">
        <v>0</v>
      </c>
      <c r="DH587" s="44">
        <v>0</v>
      </c>
      <c r="DI587" s="44">
        <v>0</v>
      </c>
      <c r="DJ587" s="44">
        <v>0</v>
      </c>
      <c r="DK587" s="44">
        <v>0</v>
      </c>
      <c r="DL587" s="44">
        <v>0</v>
      </c>
      <c r="DM587" s="44">
        <v>0</v>
      </c>
      <c r="DN587" s="44">
        <v>0</v>
      </c>
      <c r="DO587" s="44">
        <v>0</v>
      </c>
      <c r="DP587" s="44">
        <v>0</v>
      </c>
      <c r="DQ587" s="44">
        <v>0</v>
      </c>
      <c r="DR587" s="44">
        <v>0</v>
      </c>
      <c r="DS587" s="44">
        <v>0</v>
      </c>
      <c r="DT587" s="44">
        <v>0</v>
      </c>
      <c r="DU587" s="44">
        <v>0</v>
      </c>
      <c r="DV587" s="44">
        <v>0</v>
      </c>
      <c r="DW587" s="44">
        <v>40.63768109746799</v>
      </c>
      <c r="DX587" s="44">
        <v>0</v>
      </c>
      <c r="DY587" s="44">
        <v>0</v>
      </c>
      <c r="DZ587" s="44">
        <v>0</v>
      </c>
      <c r="EA587" s="44">
        <v>0</v>
      </c>
      <c r="EB587" s="44">
        <v>0</v>
      </c>
    </row>
    <row r="588" spans="2:132" x14ac:dyDescent="0.25">
      <c r="B588" s="41" t="s">
        <v>677</v>
      </c>
      <c r="C588" s="47" t="s">
        <v>101</v>
      </c>
      <c r="D588" s="46">
        <v>9</v>
      </c>
      <c r="E588" s="86" t="s">
        <v>52</v>
      </c>
      <c r="F588" s="43">
        <v>2458.4</v>
      </c>
      <c r="G588" s="43">
        <v>488.05012790697668</v>
      </c>
      <c r="H588" s="44">
        <v>488.05012790697668</v>
      </c>
      <c r="I588" s="44">
        <v>324.3036447519446</v>
      </c>
      <c r="J588" s="44">
        <v>324.3036447519446</v>
      </c>
      <c r="K588" s="44">
        <v>502.691631744186</v>
      </c>
      <c r="L588" s="44">
        <v>502.691631744186</v>
      </c>
      <c r="M588" s="44">
        <v>240.92320000000001</v>
      </c>
      <c r="N588" s="44">
        <v>1740.5472</v>
      </c>
      <c r="O588" s="44">
        <v>277.79919999999998</v>
      </c>
      <c r="P588" s="44">
        <v>90.484493713953469</v>
      </c>
      <c r="Q588" s="44">
        <v>90.484493713953469</v>
      </c>
      <c r="R588" s="44">
        <v>60.125895737010524</v>
      </c>
      <c r="S588" s="44">
        <v>60.125895737010524</v>
      </c>
      <c r="T588" s="44">
        <v>281.50731377674418</v>
      </c>
      <c r="U588" s="44">
        <v>281.50731377674418</v>
      </c>
      <c r="V588" s="44">
        <v>187.05834229292168</v>
      </c>
      <c r="W588" s="44">
        <v>187.05834229292168</v>
      </c>
      <c r="X588" s="44">
        <v>110.59215898372092</v>
      </c>
      <c r="Y588" s="44">
        <v>110.59215898372092</v>
      </c>
      <c r="Z588" s="44">
        <v>73.487205900790656</v>
      </c>
      <c r="AA588" s="44">
        <v>73.487205900790656</v>
      </c>
      <c r="AB588" s="44">
        <v>4.006978973815098</v>
      </c>
      <c r="AC588" s="44">
        <v>9.3048360135385551</v>
      </c>
      <c r="AD588" s="44">
        <v>3.7802389762244468</v>
      </c>
      <c r="AE588" s="44">
        <v>24.609265968181802</v>
      </c>
      <c r="AF588" s="44">
        <v>76.562160789898954</v>
      </c>
      <c r="AG588" s="44">
        <v>30.077991738888873</v>
      </c>
      <c r="AH588" s="44">
        <v>136.71814426767671</v>
      </c>
      <c r="AJ588" s="63" t="s">
        <v>63</v>
      </c>
      <c r="AK588" s="44">
        <v>0</v>
      </c>
      <c r="AL588" s="44">
        <v>0</v>
      </c>
      <c r="AM588" s="44">
        <v>277.79919999999998</v>
      </c>
      <c r="AN588" s="44">
        <v>277.79919999999998</v>
      </c>
      <c r="AO588" s="44">
        <v>0</v>
      </c>
      <c r="AP588" s="44">
        <v>0</v>
      </c>
      <c r="AQ588" s="44">
        <v>0</v>
      </c>
      <c r="AR588" s="44">
        <v>0</v>
      </c>
      <c r="AS588" s="44">
        <v>0</v>
      </c>
      <c r="AT588" s="44">
        <v>0</v>
      </c>
      <c r="AU588" s="44">
        <v>0</v>
      </c>
      <c r="AV588" s="44">
        <v>0</v>
      </c>
      <c r="AW588" s="44">
        <v>0</v>
      </c>
      <c r="AX588" s="44">
        <v>0</v>
      </c>
      <c r="AY588" s="44">
        <v>110.59215898372092</v>
      </c>
      <c r="AZ588" s="44">
        <v>0</v>
      </c>
      <c r="BA588" s="44">
        <v>0</v>
      </c>
      <c r="BB588" s="44">
        <v>0</v>
      </c>
      <c r="BC588" s="44">
        <v>110.59215898372092</v>
      </c>
      <c r="BD588" s="44">
        <v>110.59215898372092</v>
      </c>
      <c r="BE588" s="44">
        <v>0</v>
      </c>
      <c r="BF588" s="44">
        <v>0</v>
      </c>
      <c r="BG588" s="44">
        <v>0</v>
      </c>
      <c r="BH588" s="44">
        <v>110.59215898372092</v>
      </c>
      <c r="BI588" s="44">
        <v>73.487205900790656</v>
      </c>
      <c r="BJ588" s="44">
        <v>0</v>
      </c>
      <c r="BK588" s="44">
        <v>0</v>
      </c>
      <c r="BL588" s="44">
        <v>0</v>
      </c>
      <c r="BM588" s="44">
        <v>73.487205900790656</v>
      </c>
      <c r="BN588" s="44">
        <v>3.7802389762244468</v>
      </c>
      <c r="BO588" s="44">
        <v>30.077991738888873</v>
      </c>
      <c r="BP588" s="44">
        <v>0</v>
      </c>
      <c r="BQ588" s="44">
        <v>0</v>
      </c>
      <c r="BR588" s="44">
        <v>0</v>
      </c>
      <c r="BS588" s="44">
        <v>30.077991738888873</v>
      </c>
      <c r="BT588" s="64">
        <v>2020</v>
      </c>
      <c r="BU588" s="44">
        <v>0</v>
      </c>
      <c r="BV588" s="44">
        <v>0</v>
      </c>
      <c r="BW588" s="44">
        <v>0</v>
      </c>
      <c r="BX588" s="44">
        <v>0</v>
      </c>
      <c r="BY588" s="44">
        <v>277.79919999999998</v>
      </c>
      <c r="BZ588" s="44">
        <v>0</v>
      </c>
      <c r="CA588" s="44">
        <v>0</v>
      </c>
      <c r="CB588" s="44">
        <v>0</v>
      </c>
      <c r="CC588" s="44">
        <v>0</v>
      </c>
      <c r="CD588" s="44">
        <v>0</v>
      </c>
      <c r="CE588" s="44">
        <v>0</v>
      </c>
      <c r="CF588" s="44">
        <v>0</v>
      </c>
      <c r="CG588" s="44">
        <v>0</v>
      </c>
      <c r="CH588" s="44">
        <v>0</v>
      </c>
      <c r="CI588" s="44">
        <v>110.59215898372092</v>
      </c>
      <c r="CJ588" s="44">
        <v>0</v>
      </c>
      <c r="CK588" s="44">
        <v>0</v>
      </c>
      <c r="CL588" s="44">
        <v>0</v>
      </c>
      <c r="CM588" s="44">
        <v>0</v>
      </c>
      <c r="CN588" s="44">
        <v>0</v>
      </c>
      <c r="CO588" s="44">
        <v>0</v>
      </c>
      <c r="CP588" s="44">
        <v>0</v>
      </c>
      <c r="CQ588" s="44">
        <v>0</v>
      </c>
      <c r="CR588" s="44">
        <v>0</v>
      </c>
      <c r="CS588" s="44">
        <v>0</v>
      </c>
      <c r="CT588" s="44">
        <v>0</v>
      </c>
      <c r="CU588" s="44">
        <v>0</v>
      </c>
      <c r="CV588" s="44">
        <v>0</v>
      </c>
      <c r="CW588" s="44">
        <v>0</v>
      </c>
      <c r="CX588" s="44">
        <v>0</v>
      </c>
      <c r="CY588" s="44">
        <v>0</v>
      </c>
      <c r="CZ588" s="44">
        <v>0</v>
      </c>
      <c r="DA588" s="44">
        <v>0</v>
      </c>
      <c r="DB588" s="44">
        <v>0</v>
      </c>
      <c r="DC588" s="44">
        <v>0</v>
      </c>
      <c r="DD588" s="44">
        <v>0</v>
      </c>
      <c r="DE588" s="44">
        <v>0</v>
      </c>
      <c r="DF588" s="44">
        <v>0</v>
      </c>
      <c r="DG588" s="44">
        <v>0</v>
      </c>
      <c r="DH588" s="44">
        <v>0</v>
      </c>
      <c r="DI588" s="44">
        <v>0</v>
      </c>
      <c r="DJ588" s="44">
        <v>0</v>
      </c>
      <c r="DK588" s="44">
        <v>0</v>
      </c>
      <c r="DL588" s="44">
        <v>0</v>
      </c>
      <c r="DM588" s="44">
        <v>0</v>
      </c>
      <c r="DN588" s="44">
        <v>0</v>
      </c>
      <c r="DO588" s="44">
        <v>0</v>
      </c>
      <c r="DP588" s="44">
        <v>0</v>
      </c>
      <c r="DQ588" s="44">
        <v>0</v>
      </c>
      <c r="DR588" s="44">
        <v>0</v>
      </c>
      <c r="DS588" s="44">
        <v>0</v>
      </c>
      <c r="DT588" s="44">
        <v>0</v>
      </c>
      <c r="DU588" s="44">
        <v>0</v>
      </c>
      <c r="DV588" s="44">
        <v>0</v>
      </c>
      <c r="DW588" s="44">
        <v>30.077991738888873</v>
      </c>
      <c r="DX588" s="44">
        <v>0</v>
      </c>
      <c r="DY588" s="44">
        <v>0</v>
      </c>
      <c r="DZ588" s="44">
        <v>0</v>
      </c>
      <c r="EA588" s="44">
        <v>0</v>
      </c>
      <c r="EB588" s="44">
        <v>0</v>
      </c>
    </row>
    <row r="589" spans="2:132" x14ac:dyDescent="0.25">
      <c r="B589" s="41" t="s">
        <v>678</v>
      </c>
      <c r="C589" s="47" t="s">
        <v>101</v>
      </c>
      <c r="D589" s="46">
        <v>9</v>
      </c>
      <c r="E589" s="86" t="s">
        <v>52</v>
      </c>
      <c r="F589" s="43">
        <v>5353.4</v>
      </c>
      <c r="G589" s="43">
        <v>1063.0520813953488</v>
      </c>
      <c r="H589" s="44">
        <v>1063.0520813953488</v>
      </c>
      <c r="I589" s="44">
        <v>706.38576827371071</v>
      </c>
      <c r="J589" s="44">
        <v>706.38576827371071</v>
      </c>
      <c r="K589" s="44">
        <v>1094.9436438372093</v>
      </c>
      <c r="L589" s="44">
        <v>1094.9436438372093</v>
      </c>
      <c r="M589" s="44">
        <v>481.80599999999993</v>
      </c>
      <c r="N589" s="44">
        <v>3543.9507999999996</v>
      </c>
      <c r="O589" s="44">
        <v>540.69339999999988</v>
      </c>
      <c r="P589" s="44">
        <v>197.08985589069766</v>
      </c>
      <c r="Q589" s="44">
        <v>197.08985589069766</v>
      </c>
      <c r="R589" s="44">
        <v>130.96392143794597</v>
      </c>
      <c r="S589" s="44">
        <v>130.96392143794597</v>
      </c>
      <c r="T589" s="44">
        <v>613.16844054883722</v>
      </c>
      <c r="U589" s="44">
        <v>613.16844054883722</v>
      </c>
      <c r="V589" s="44">
        <v>407.44331114027636</v>
      </c>
      <c r="W589" s="44">
        <v>407.44331114027636</v>
      </c>
      <c r="X589" s="44">
        <v>240.88760164418605</v>
      </c>
      <c r="Y589" s="44">
        <v>240.88760164418605</v>
      </c>
      <c r="Z589" s="44">
        <v>160.06701509082285</v>
      </c>
      <c r="AA589" s="44">
        <v>160.06701509082285</v>
      </c>
      <c r="AB589" s="44">
        <v>3.678921604590863</v>
      </c>
      <c r="AC589" s="44">
        <v>8.6980217937112556</v>
      </c>
      <c r="AD589" s="44">
        <v>3.3779189278516104</v>
      </c>
      <c r="AE589" s="44">
        <v>53.60295984611178</v>
      </c>
      <c r="AF589" s="44">
        <v>166.76476396568111</v>
      </c>
      <c r="AG589" s="44">
        <v>65.514728700803289</v>
      </c>
      <c r="AH589" s="44">
        <v>297.79422136728766</v>
      </c>
      <c r="AJ589" s="63" t="s">
        <v>63</v>
      </c>
      <c r="AK589" s="44">
        <v>0</v>
      </c>
      <c r="AL589" s="44">
        <v>0</v>
      </c>
      <c r="AM589" s="44">
        <v>540.69339999999988</v>
      </c>
      <c r="AN589" s="44">
        <v>540.69339999999988</v>
      </c>
      <c r="AO589" s="44">
        <v>0</v>
      </c>
      <c r="AP589" s="44">
        <v>0</v>
      </c>
      <c r="AQ589" s="44">
        <v>0</v>
      </c>
      <c r="AR589" s="44">
        <v>0</v>
      </c>
      <c r="AS589" s="44">
        <v>0</v>
      </c>
      <c r="AT589" s="44">
        <v>0</v>
      </c>
      <c r="AU589" s="44">
        <v>0</v>
      </c>
      <c r="AV589" s="44">
        <v>0</v>
      </c>
      <c r="AW589" s="44">
        <v>0</v>
      </c>
      <c r="AX589" s="44">
        <v>0</v>
      </c>
      <c r="AY589" s="44">
        <v>240.88760164418605</v>
      </c>
      <c r="AZ589" s="44">
        <v>0</v>
      </c>
      <c r="BA589" s="44">
        <v>0</v>
      </c>
      <c r="BB589" s="44">
        <v>0</v>
      </c>
      <c r="BC589" s="44">
        <v>240.88760164418605</v>
      </c>
      <c r="BD589" s="44">
        <v>240.88760164418605</v>
      </c>
      <c r="BE589" s="44">
        <v>0</v>
      </c>
      <c r="BF589" s="44">
        <v>0</v>
      </c>
      <c r="BG589" s="44">
        <v>0</v>
      </c>
      <c r="BH589" s="44">
        <v>240.88760164418605</v>
      </c>
      <c r="BI589" s="44">
        <v>160.06701509082285</v>
      </c>
      <c r="BJ589" s="44">
        <v>0</v>
      </c>
      <c r="BK589" s="44">
        <v>0</v>
      </c>
      <c r="BL589" s="44">
        <v>0</v>
      </c>
      <c r="BM589" s="44">
        <v>160.06701509082285</v>
      </c>
      <c r="BN589" s="44">
        <v>3.3779189278516104</v>
      </c>
      <c r="BO589" s="44">
        <v>65.514728700803289</v>
      </c>
      <c r="BP589" s="44">
        <v>0</v>
      </c>
      <c r="BQ589" s="44">
        <v>0</v>
      </c>
      <c r="BR589" s="44">
        <v>0</v>
      </c>
      <c r="BS589" s="44">
        <v>65.514728700803289</v>
      </c>
      <c r="BT589" s="64">
        <v>2020</v>
      </c>
      <c r="BU589" s="44">
        <v>0</v>
      </c>
      <c r="BV589" s="44">
        <v>0</v>
      </c>
      <c r="BW589" s="44">
        <v>0</v>
      </c>
      <c r="BX589" s="44">
        <v>0</v>
      </c>
      <c r="BY589" s="44">
        <v>540.69339999999988</v>
      </c>
      <c r="BZ589" s="44">
        <v>0</v>
      </c>
      <c r="CA589" s="44">
        <v>0</v>
      </c>
      <c r="CB589" s="44">
        <v>0</v>
      </c>
      <c r="CC589" s="44">
        <v>0</v>
      </c>
      <c r="CD589" s="44">
        <v>0</v>
      </c>
      <c r="CE589" s="44">
        <v>0</v>
      </c>
      <c r="CF589" s="44">
        <v>0</v>
      </c>
      <c r="CG589" s="44">
        <v>0</v>
      </c>
      <c r="CH589" s="44">
        <v>0</v>
      </c>
      <c r="CI589" s="44">
        <v>240.88760164418605</v>
      </c>
      <c r="CJ589" s="44">
        <v>0</v>
      </c>
      <c r="CK589" s="44">
        <v>0</v>
      </c>
      <c r="CL589" s="44">
        <v>0</v>
      </c>
      <c r="CM589" s="44">
        <v>0</v>
      </c>
      <c r="CN589" s="44">
        <v>0</v>
      </c>
      <c r="CO589" s="44">
        <v>0</v>
      </c>
      <c r="CP589" s="44">
        <v>0</v>
      </c>
      <c r="CQ589" s="44">
        <v>0</v>
      </c>
      <c r="CR589" s="44">
        <v>0</v>
      </c>
      <c r="CS589" s="44">
        <v>0</v>
      </c>
      <c r="CT589" s="44">
        <v>0</v>
      </c>
      <c r="CU589" s="44">
        <v>0</v>
      </c>
      <c r="CV589" s="44">
        <v>0</v>
      </c>
      <c r="CW589" s="44">
        <v>0</v>
      </c>
      <c r="CX589" s="44">
        <v>0</v>
      </c>
      <c r="CY589" s="44">
        <v>0</v>
      </c>
      <c r="CZ589" s="44">
        <v>0</v>
      </c>
      <c r="DA589" s="44">
        <v>0</v>
      </c>
      <c r="DB589" s="44">
        <v>0</v>
      </c>
      <c r="DC589" s="44">
        <v>0</v>
      </c>
      <c r="DD589" s="44">
        <v>0</v>
      </c>
      <c r="DE589" s="44">
        <v>0</v>
      </c>
      <c r="DF589" s="44">
        <v>0</v>
      </c>
      <c r="DG589" s="44">
        <v>0</v>
      </c>
      <c r="DH589" s="44">
        <v>0</v>
      </c>
      <c r="DI589" s="44">
        <v>0</v>
      </c>
      <c r="DJ589" s="44">
        <v>0</v>
      </c>
      <c r="DK589" s="44">
        <v>0</v>
      </c>
      <c r="DL589" s="44">
        <v>0</v>
      </c>
      <c r="DM589" s="44">
        <v>0</v>
      </c>
      <c r="DN589" s="44">
        <v>0</v>
      </c>
      <c r="DO589" s="44">
        <v>0</v>
      </c>
      <c r="DP589" s="44">
        <v>0</v>
      </c>
      <c r="DQ589" s="44">
        <v>0</v>
      </c>
      <c r="DR589" s="44">
        <v>0</v>
      </c>
      <c r="DS589" s="44">
        <v>0</v>
      </c>
      <c r="DT589" s="44">
        <v>0</v>
      </c>
      <c r="DU589" s="44">
        <v>0</v>
      </c>
      <c r="DV589" s="44">
        <v>0</v>
      </c>
      <c r="DW589" s="44">
        <v>65.514728700803289</v>
      </c>
      <c r="DX589" s="44">
        <v>0</v>
      </c>
      <c r="DY589" s="44">
        <v>0</v>
      </c>
      <c r="DZ589" s="44">
        <v>0</v>
      </c>
      <c r="EA589" s="44">
        <v>0</v>
      </c>
      <c r="EB589" s="44">
        <v>0</v>
      </c>
    </row>
    <row r="590" spans="2:132" x14ac:dyDescent="0.25">
      <c r="B590" s="41" t="s">
        <v>679</v>
      </c>
      <c r="C590" s="47" t="s">
        <v>101</v>
      </c>
      <c r="D590" s="46">
        <v>9</v>
      </c>
      <c r="E590" s="86" t="s">
        <v>52</v>
      </c>
      <c r="F590" s="43">
        <v>7672.81</v>
      </c>
      <c r="G590" s="43">
        <v>1025.3535348837213</v>
      </c>
      <c r="H590" s="44">
        <v>1025.3535348837213</v>
      </c>
      <c r="I590" s="44">
        <v>681.33552171809094</v>
      </c>
      <c r="J590" s="44">
        <v>681.33552171809094</v>
      </c>
      <c r="K590" s="44">
        <v>1138.1424237209308</v>
      </c>
      <c r="L590" s="44">
        <v>1138.1424237209308</v>
      </c>
      <c r="M590" s="44">
        <v>575.46074999999996</v>
      </c>
      <c r="N590" s="44">
        <v>4941.2896400000009</v>
      </c>
      <c r="O590" s="44">
        <v>774.95381000000009</v>
      </c>
      <c r="P590" s="44">
        <v>204.86563626976752</v>
      </c>
      <c r="Q590" s="44">
        <v>204.86563626976752</v>
      </c>
      <c r="R590" s="44">
        <v>136.13083723927457</v>
      </c>
      <c r="S590" s="44">
        <v>136.13083723927457</v>
      </c>
      <c r="T590" s="44">
        <v>637.35975728372125</v>
      </c>
      <c r="U590" s="44">
        <v>637.35975728372125</v>
      </c>
      <c r="V590" s="44">
        <v>423.51816029996542</v>
      </c>
      <c r="W590" s="44">
        <v>423.51816029996542</v>
      </c>
      <c r="X590" s="44">
        <v>250.39133321860476</v>
      </c>
      <c r="Y590" s="44">
        <v>250.39133321860476</v>
      </c>
      <c r="Z590" s="44">
        <v>166.38213440355784</v>
      </c>
      <c r="AA590" s="44">
        <v>166.38213440355784</v>
      </c>
      <c r="AB590" s="44">
        <v>4.2272622549769796</v>
      </c>
      <c r="AC590" s="44">
        <v>11.667243823736463</v>
      </c>
      <c r="AD590" s="44">
        <v>4.6576744118473625</v>
      </c>
      <c r="AE590" s="44">
        <v>55.717755869214145</v>
      </c>
      <c r="AF590" s="44">
        <v>173.34412937088848</v>
      </c>
      <c r="AG590" s="44">
        <v>68.099479395706183</v>
      </c>
      <c r="AH590" s="44">
        <v>309.54308816230082</v>
      </c>
      <c r="AJ590" s="63" t="s">
        <v>63</v>
      </c>
      <c r="AK590" s="44">
        <v>0</v>
      </c>
      <c r="AL590" s="44">
        <v>0</v>
      </c>
      <c r="AM590" s="44">
        <v>774.95381000000009</v>
      </c>
      <c r="AN590" s="44">
        <v>774.95381000000009</v>
      </c>
      <c r="AO590" s="44">
        <v>0</v>
      </c>
      <c r="AP590" s="44">
        <v>0</v>
      </c>
      <c r="AQ590" s="44">
        <v>0</v>
      </c>
      <c r="AR590" s="44">
        <v>0</v>
      </c>
      <c r="AS590" s="44">
        <v>0</v>
      </c>
      <c r="AT590" s="44">
        <v>0</v>
      </c>
      <c r="AU590" s="44">
        <v>0</v>
      </c>
      <c r="AV590" s="44">
        <v>0</v>
      </c>
      <c r="AW590" s="44">
        <v>0</v>
      </c>
      <c r="AX590" s="44">
        <v>0</v>
      </c>
      <c r="AY590" s="44">
        <v>250.39133321860476</v>
      </c>
      <c r="AZ590" s="44">
        <v>0</v>
      </c>
      <c r="BA590" s="44">
        <v>0</v>
      </c>
      <c r="BB590" s="44">
        <v>0</v>
      </c>
      <c r="BC590" s="44">
        <v>250.39133321860476</v>
      </c>
      <c r="BD590" s="44">
        <v>250.39133321860476</v>
      </c>
      <c r="BE590" s="44">
        <v>0</v>
      </c>
      <c r="BF590" s="44">
        <v>0</v>
      </c>
      <c r="BG590" s="44">
        <v>0</v>
      </c>
      <c r="BH590" s="44">
        <v>250.39133321860476</v>
      </c>
      <c r="BI590" s="44">
        <v>166.38213440355784</v>
      </c>
      <c r="BJ590" s="44">
        <v>0</v>
      </c>
      <c r="BK590" s="44">
        <v>0</v>
      </c>
      <c r="BL590" s="44">
        <v>0</v>
      </c>
      <c r="BM590" s="44">
        <v>166.38213440355784</v>
      </c>
      <c r="BN590" s="44">
        <v>4.6576744118473625</v>
      </c>
      <c r="BO590" s="44">
        <v>68.099479395706183</v>
      </c>
      <c r="BP590" s="44">
        <v>0</v>
      </c>
      <c r="BQ590" s="44">
        <v>0</v>
      </c>
      <c r="BR590" s="44">
        <v>0</v>
      </c>
      <c r="BS590" s="44">
        <v>68.099479395706183</v>
      </c>
      <c r="BT590" s="64">
        <v>2020</v>
      </c>
      <c r="BU590" s="44">
        <v>0</v>
      </c>
      <c r="BV590" s="44">
        <v>0</v>
      </c>
      <c r="BW590" s="44">
        <v>0</v>
      </c>
      <c r="BX590" s="44">
        <v>0</v>
      </c>
      <c r="BY590" s="44">
        <v>774.95381000000009</v>
      </c>
      <c r="BZ590" s="44">
        <v>0</v>
      </c>
      <c r="CA590" s="44">
        <v>0</v>
      </c>
      <c r="CB590" s="44">
        <v>0</v>
      </c>
      <c r="CC590" s="44">
        <v>0</v>
      </c>
      <c r="CD590" s="44">
        <v>0</v>
      </c>
      <c r="CE590" s="44">
        <v>0</v>
      </c>
      <c r="CF590" s="44">
        <v>0</v>
      </c>
      <c r="CG590" s="44">
        <v>0</v>
      </c>
      <c r="CH590" s="44">
        <v>0</v>
      </c>
      <c r="CI590" s="44">
        <v>250.39133321860476</v>
      </c>
      <c r="CJ590" s="44">
        <v>0</v>
      </c>
      <c r="CK590" s="44">
        <v>0</v>
      </c>
      <c r="CL590" s="44">
        <v>0</v>
      </c>
      <c r="CM590" s="44">
        <v>0</v>
      </c>
      <c r="CN590" s="44">
        <v>0</v>
      </c>
      <c r="CO590" s="44">
        <v>0</v>
      </c>
      <c r="CP590" s="44">
        <v>0</v>
      </c>
      <c r="CQ590" s="44">
        <v>0</v>
      </c>
      <c r="CR590" s="44">
        <v>0</v>
      </c>
      <c r="CS590" s="44">
        <v>0</v>
      </c>
      <c r="CT590" s="44">
        <v>0</v>
      </c>
      <c r="CU590" s="44">
        <v>0</v>
      </c>
      <c r="CV590" s="44">
        <v>0</v>
      </c>
      <c r="CW590" s="44">
        <v>0</v>
      </c>
      <c r="CX590" s="44">
        <v>0</v>
      </c>
      <c r="CY590" s="44">
        <v>0</v>
      </c>
      <c r="CZ590" s="44">
        <v>0</v>
      </c>
      <c r="DA590" s="44">
        <v>0</v>
      </c>
      <c r="DB590" s="44">
        <v>0</v>
      </c>
      <c r="DC590" s="44">
        <v>0</v>
      </c>
      <c r="DD590" s="44">
        <v>0</v>
      </c>
      <c r="DE590" s="44">
        <v>0</v>
      </c>
      <c r="DF590" s="44">
        <v>0</v>
      </c>
      <c r="DG590" s="44">
        <v>0</v>
      </c>
      <c r="DH590" s="44">
        <v>0</v>
      </c>
      <c r="DI590" s="44">
        <v>0</v>
      </c>
      <c r="DJ590" s="44">
        <v>0</v>
      </c>
      <c r="DK590" s="44">
        <v>0</v>
      </c>
      <c r="DL590" s="44">
        <v>0</v>
      </c>
      <c r="DM590" s="44">
        <v>0</v>
      </c>
      <c r="DN590" s="44">
        <v>0</v>
      </c>
      <c r="DO590" s="44">
        <v>0</v>
      </c>
      <c r="DP590" s="44">
        <v>0</v>
      </c>
      <c r="DQ590" s="44">
        <v>0</v>
      </c>
      <c r="DR590" s="44">
        <v>0</v>
      </c>
      <c r="DS590" s="44">
        <v>0</v>
      </c>
      <c r="DT590" s="44">
        <v>0</v>
      </c>
      <c r="DU590" s="44">
        <v>0</v>
      </c>
      <c r="DV590" s="44">
        <v>0</v>
      </c>
      <c r="DW590" s="44">
        <v>68.099479395706183</v>
      </c>
      <c r="DX590" s="44">
        <v>0</v>
      </c>
      <c r="DY590" s="44">
        <v>0</v>
      </c>
      <c r="DZ590" s="44">
        <v>0</v>
      </c>
      <c r="EA590" s="44">
        <v>0</v>
      </c>
      <c r="EB590" s="44">
        <v>0</v>
      </c>
    </row>
    <row r="591" spans="2:132" x14ac:dyDescent="0.25">
      <c r="B591" s="41" t="s">
        <v>680</v>
      </c>
      <c r="C591" s="47" t="s">
        <v>101</v>
      </c>
      <c r="D591" s="46">
        <v>9</v>
      </c>
      <c r="E591" s="86" t="s">
        <v>52</v>
      </c>
      <c r="F591" s="43">
        <v>3795.96</v>
      </c>
      <c r="G591" s="43">
        <v>441.10180232558133</v>
      </c>
      <c r="H591" s="44">
        <v>441.10180232558133</v>
      </c>
      <c r="I591" s="44">
        <v>293.10702737507245</v>
      </c>
      <c r="J591" s="44">
        <v>293.10702737507245</v>
      </c>
      <c r="K591" s="44">
        <v>489.62300058139533</v>
      </c>
      <c r="L591" s="44">
        <v>489.62300058139533</v>
      </c>
      <c r="M591" s="44">
        <v>356.82024000000001</v>
      </c>
      <c r="N591" s="44">
        <v>2588.8447200000001</v>
      </c>
      <c r="O591" s="44">
        <v>417.55559999999997</v>
      </c>
      <c r="P591" s="44">
        <v>88.132140104651157</v>
      </c>
      <c r="Q591" s="44">
        <v>88.132140104651157</v>
      </c>
      <c r="R591" s="44">
        <v>58.562784069539475</v>
      </c>
      <c r="S591" s="44">
        <v>58.562784069539475</v>
      </c>
      <c r="T591" s="44">
        <v>274.18888032558141</v>
      </c>
      <c r="U591" s="44">
        <v>274.18888032558141</v>
      </c>
      <c r="V591" s="44">
        <v>182.19532821634508</v>
      </c>
      <c r="W591" s="44">
        <v>182.19532821634508</v>
      </c>
      <c r="X591" s="44">
        <v>107.71706012790698</v>
      </c>
      <c r="Y591" s="44">
        <v>107.71706012790698</v>
      </c>
      <c r="Z591" s="44">
        <v>71.576736084992703</v>
      </c>
      <c r="AA591" s="44">
        <v>71.576736084992703</v>
      </c>
      <c r="AB591" s="44">
        <v>6.0929521311059824</v>
      </c>
      <c r="AC591" s="44">
        <v>14.209171801188644</v>
      </c>
      <c r="AD591" s="44">
        <v>5.833677572335513</v>
      </c>
      <c r="AE591" s="44">
        <v>23.969491204059914</v>
      </c>
      <c r="AF591" s="44">
        <v>74.571750412630848</v>
      </c>
      <c r="AG591" s="44">
        <v>29.296044804962118</v>
      </c>
      <c r="AH591" s="44">
        <v>133.16384002255509</v>
      </c>
      <c r="AJ591" s="63" t="s">
        <v>63</v>
      </c>
      <c r="AK591" s="44">
        <v>0</v>
      </c>
      <c r="AL591" s="44">
        <v>0</v>
      </c>
      <c r="AM591" s="44">
        <v>417.55559999999997</v>
      </c>
      <c r="AN591" s="44">
        <v>417.55559999999997</v>
      </c>
      <c r="AO591" s="44">
        <v>0</v>
      </c>
      <c r="AP591" s="44">
        <v>0</v>
      </c>
      <c r="AQ591" s="44">
        <v>0</v>
      </c>
      <c r="AR591" s="44">
        <v>0</v>
      </c>
      <c r="AS591" s="44">
        <v>0</v>
      </c>
      <c r="AT591" s="44">
        <v>0</v>
      </c>
      <c r="AU591" s="44">
        <v>0</v>
      </c>
      <c r="AV591" s="44">
        <v>0</v>
      </c>
      <c r="AW591" s="44">
        <v>0</v>
      </c>
      <c r="AX591" s="44">
        <v>0</v>
      </c>
      <c r="AY591" s="44">
        <v>107.71706012790698</v>
      </c>
      <c r="AZ591" s="44">
        <v>0</v>
      </c>
      <c r="BA591" s="44">
        <v>0</v>
      </c>
      <c r="BB591" s="44">
        <v>0</v>
      </c>
      <c r="BC591" s="44">
        <v>107.71706012790698</v>
      </c>
      <c r="BD591" s="44">
        <v>107.71706012790698</v>
      </c>
      <c r="BE591" s="44">
        <v>0</v>
      </c>
      <c r="BF591" s="44">
        <v>0</v>
      </c>
      <c r="BG591" s="44">
        <v>0</v>
      </c>
      <c r="BH591" s="44">
        <v>107.71706012790698</v>
      </c>
      <c r="BI591" s="44">
        <v>71.576736084992703</v>
      </c>
      <c r="BJ591" s="44">
        <v>0</v>
      </c>
      <c r="BK591" s="44">
        <v>0</v>
      </c>
      <c r="BL591" s="44">
        <v>0</v>
      </c>
      <c r="BM591" s="44">
        <v>71.576736084992703</v>
      </c>
      <c r="BN591" s="44">
        <v>5.833677572335513</v>
      </c>
      <c r="BO591" s="44">
        <v>29.296044804962118</v>
      </c>
      <c r="BP591" s="44">
        <v>0</v>
      </c>
      <c r="BQ591" s="44">
        <v>0</v>
      </c>
      <c r="BR591" s="44">
        <v>0</v>
      </c>
      <c r="BS591" s="44">
        <v>29.296044804962118</v>
      </c>
      <c r="BT591" s="64">
        <v>2020</v>
      </c>
      <c r="BU591" s="44">
        <v>0</v>
      </c>
      <c r="BV591" s="44">
        <v>0</v>
      </c>
      <c r="BW591" s="44">
        <v>0</v>
      </c>
      <c r="BX591" s="44">
        <v>0</v>
      </c>
      <c r="BY591" s="44">
        <v>417.55559999999997</v>
      </c>
      <c r="BZ591" s="44">
        <v>0</v>
      </c>
      <c r="CA591" s="44">
        <v>0</v>
      </c>
      <c r="CB591" s="44">
        <v>0</v>
      </c>
      <c r="CC591" s="44">
        <v>0</v>
      </c>
      <c r="CD591" s="44">
        <v>0</v>
      </c>
      <c r="CE591" s="44">
        <v>0</v>
      </c>
      <c r="CF591" s="44">
        <v>0</v>
      </c>
      <c r="CG591" s="44">
        <v>0</v>
      </c>
      <c r="CH591" s="44">
        <v>0</v>
      </c>
      <c r="CI591" s="44">
        <v>107.71706012790698</v>
      </c>
      <c r="CJ591" s="44">
        <v>0</v>
      </c>
      <c r="CK591" s="44">
        <v>0</v>
      </c>
      <c r="CL591" s="44">
        <v>0</v>
      </c>
      <c r="CM591" s="44">
        <v>0</v>
      </c>
      <c r="CN591" s="44">
        <v>0</v>
      </c>
      <c r="CO591" s="44">
        <v>0</v>
      </c>
      <c r="CP591" s="44">
        <v>0</v>
      </c>
      <c r="CQ591" s="44">
        <v>0</v>
      </c>
      <c r="CR591" s="44">
        <v>0</v>
      </c>
      <c r="CS591" s="44">
        <v>0</v>
      </c>
      <c r="CT591" s="44">
        <v>0</v>
      </c>
      <c r="CU591" s="44">
        <v>0</v>
      </c>
      <c r="CV591" s="44">
        <v>0</v>
      </c>
      <c r="CW591" s="44">
        <v>0</v>
      </c>
      <c r="CX591" s="44">
        <v>0</v>
      </c>
      <c r="CY591" s="44">
        <v>0</v>
      </c>
      <c r="CZ591" s="44">
        <v>0</v>
      </c>
      <c r="DA591" s="44">
        <v>0</v>
      </c>
      <c r="DB591" s="44">
        <v>0</v>
      </c>
      <c r="DC591" s="44">
        <v>0</v>
      </c>
      <c r="DD591" s="44">
        <v>0</v>
      </c>
      <c r="DE591" s="44">
        <v>0</v>
      </c>
      <c r="DF591" s="44">
        <v>0</v>
      </c>
      <c r="DG591" s="44">
        <v>0</v>
      </c>
      <c r="DH591" s="44">
        <v>0</v>
      </c>
      <c r="DI591" s="44">
        <v>0</v>
      </c>
      <c r="DJ591" s="44">
        <v>0</v>
      </c>
      <c r="DK591" s="44">
        <v>0</v>
      </c>
      <c r="DL591" s="44">
        <v>0</v>
      </c>
      <c r="DM591" s="44">
        <v>0</v>
      </c>
      <c r="DN591" s="44">
        <v>0</v>
      </c>
      <c r="DO591" s="44">
        <v>0</v>
      </c>
      <c r="DP591" s="44">
        <v>0</v>
      </c>
      <c r="DQ591" s="44">
        <v>0</v>
      </c>
      <c r="DR591" s="44">
        <v>0</v>
      </c>
      <c r="DS591" s="44">
        <v>0</v>
      </c>
      <c r="DT591" s="44">
        <v>0</v>
      </c>
      <c r="DU591" s="44">
        <v>0</v>
      </c>
      <c r="DV591" s="44">
        <v>0</v>
      </c>
      <c r="DW591" s="44">
        <v>29.296044804962118</v>
      </c>
      <c r="DX591" s="44">
        <v>0</v>
      </c>
      <c r="DY591" s="44">
        <v>0</v>
      </c>
      <c r="DZ591" s="44">
        <v>0</v>
      </c>
      <c r="EA591" s="44">
        <v>0</v>
      </c>
      <c r="EB591" s="44">
        <v>0</v>
      </c>
    </row>
    <row r="592" spans="2:132" x14ac:dyDescent="0.25">
      <c r="B592" s="41" t="s">
        <v>681</v>
      </c>
      <c r="C592" s="47" t="s">
        <v>101</v>
      </c>
      <c r="D592" s="46">
        <v>9</v>
      </c>
      <c r="E592" s="86" t="s">
        <v>52</v>
      </c>
      <c r="F592" s="43">
        <v>8003.1</v>
      </c>
      <c r="G592" s="43">
        <v>1633.7879302325582</v>
      </c>
      <c r="H592" s="44">
        <v>1633.7879302325582</v>
      </c>
      <c r="I592" s="44">
        <v>1085.6331147753406</v>
      </c>
      <c r="J592" s="44">
        <v>1085.6331147753406</v>
      </c>
      <c r="K592" s="44">
        <v>1682.801568139535</v>
      </c>
      <c r="L592" s="44">
        <v>1682.801568139535</v>
      </c>
      <c r="M592" s="44">
        <v>544.21080000000006</v>
      </c>
      <c r="N592" s="44">
        <v>4905.9003000000002</v>
      </c>
      <c r="O592" s="44">
        <v>736.28520000000003</v>
      </c>
      <c r="P592" s="44">
        <v>336.56031362790702</v>
      </c>
      <c r="Q592" s="44">
        <v>336.56031362790702</v>
      </c>
      <c r="R592" s="44">
        <v>223.64042164372015</v>
      </c>
      <c r="S592" s="44">
        <v>223.64042164372015</v>
      </c>
      <c r="T592" s="44">
        <v>1009.680940883721</v>
      </c>
      <c r="U592" s="44">
        <v>1009.680940883721</v>
      </c>
      <c r="V592" s="44">
        <v>670.92126493116041</v>
      </c>
      <c r="W592" s="44">
        <v>670.92126493116041</v>
      </c>
      <c r="X592" s="44">
        <v>420.70039203488375</v>
      </c>
      <c r="Y592" s="44">
        <v>420.70039203488375</v>
      </c>
      <c r="Z592" s="44">
        <v>279.55052705465016</v>
      </c>
      <c r="AA592" s="44">
        <v>279.55052705465016</v>
      </c>
      <c r="AB592" s="44">
        <v>2.4334187710796673</v>
      </c>
      <c r="AC592" s="44">
        <v>7.3121848366266464</v>
      </c>
      <c r="AD592" s="44">
        <v>2.6338179639921102</v>
      </c>
      <c r="AE592" s="44">
        <v>91.5350457569794</v>
      </c>
      <c r="AF592" s="44">
        <v>274.6051372709382</v>
      </c>
      <c r="AG592" s="44">
        <v>114.41880719622425</v>
      </c>
      <c r="AH592" s="44">
        <v>457.675228784897</v>
      </c>
      <c r="AJ592" s="63" t="s">
        <v>63</v>
      </c>
      <c r="AK592" s="44">
        <v>0</v>
      </c>
      <c r="AL592" s="44">
        <v>0</v>
      </c>
      <c r="AM592" s="44">
        <v>736.28520000000003</v>
      </c>
      <c r="AN592" s="44">
        <v>736.28520000000003</v>
      </c>
      <c r="AO592" s="44">
        <v>0</v>
      </c>
      <c r="AP592" s="44">
        <v>0</v>
      </c>
      <c r="AQ592" s="44">
        <v>0</v>
      </c>
      <c r="AR592" s="44">
        <v>0</v>
      </c>
      <c r="AS592" s="44">
        <v>0</v>
      </c>
      <c r="AT592" s="44">
        <v>0</v>
      </c>
      <c r="AU592" s="44">
        <v>0</v>
      </c>
      <c r="AV592" s="44">
        <v>0</v>
      </c>
      <c r="AW592" s="44">
        <v>0</v>
      </c>
      <c r="AX592" s="44">
        <v>0</v>
      </c>
      <c r="AY592" s="44">
        <v>420.70039203488375</v>
      </c>
      <c r="AZ592" s="44">
        <v>0</v>
      </c>
      <c r="BA592" s="44">
        <v>0</v>
      </c>
      <c r="BB592" s="44">
        <v>0</v>
      </c>
      <c r="BC592" s="44">
        <v>420.70039203488375</v>
      </c>
      <c r="BD592" s="44">
        <v>420.70039203488375</v>
      </c>
      <c r="BE592" s="44">
        <v>0</v>
      </c>
      <c r="BF592" s="44">
        <v>0</v>
      </c>
      <c r="BG592" s="44">
        <v>0</v>
      </c>
      <c r="BH592" s="44">
        <v>420.70039203488375</v>
      </c>
      <c r="BI592" s="44">
        <v>279.55052705465016</v>
      </c>
      <c r="BJ592" s="44">
        <v>0</v>
      </c>
      <c r="BK592" s="44">
        <v>0</v>
      </c>
      <c r="BL592" s="44">
        <v>0</v>
      </c>
      <c r="BM592" s="44">
        <v>279.55052705465016</v>
      </c>
      <c r="BN592" s="44">
        <v>2.6338179639921102</v>
      </c>
      <c r="BO592" s="44">
        <v>114.41880719622425</v>
      </c>
      <c r="BP592" s="44">
        <v>0</v>
      </c>
      <c r="BQ592" s="44">
        <v>0</v>
      </c>
      <c r="BR592" s="44">
        <v>0</v>
      </c>
      <c r="BS592" s="44">
        <v>114.41880719622425</v>
      </c>
      <c r="BT592" s="64">
        <v>2020</v>
      </c>
      <c r="BU592" s="44">
        <v>0</v>
      </c>
      <c r="BV592" s="44">
        <v>0</v>
      </c>
      <c r="BW592" s="44">
        <v>0</v>
      </c>
      <c r="BX592" s="44">
        <v>0</v>
      </c>
      <c r="BY592" s="44">
        <v>736.28520000000003</v>
      </c>
      <c r="BZ592" s="44">
        <v>0</v>
      </c>
      <c r="CA592" s="44">
        <v>0</v>
      </c>
      <c r="CB592" s="44">
        <v>0</v>
      </c>
      <c r="CC592" s="44">
        <v>0</v>
      </c>
      <c r="CD592" s="44">
        <v>0</v>
      </c>
      <c r="CE592" s="44">
        <v>0</v>
      </c>
      <c r="CF592" s="44">
        <v>0</v>
      </c>
      <c r="CG592" s="44">
        <v>0</v>
      </c>
      <c r="CH592" s="44">
        <v>0</v>
      </c>
      <c r="CI592" s="44">
        <v>420.70039203488375</v>
      </c>
      <c r="CJ592" s="44">
        <v>0</v>
      </c>
      <c r="CK592" s="44">
        <v>0</v>
      </c>
      <c r="CL592" s="44">
        <v>0</v>
      </c>
      <c r="CM592" s="44">
        <v>0</v>
      </c>
      <c r="CN592" s="44">
        <v>0</v>
      </c>
      <c r="CO592" s="44">
        <v>0</v>
      </c>
      <c r="CP592" s="44">
        <v>0</v>
      </c>
      <c r="CQ592" s="44">
        <v>0</v>
      </c>
      <c r="CR592" s="44">
        <v>0</v>
      </c>
      <c r="CS592" s="44">
        <v>0</v>
      </c>
      <c r="CT592" s="44">
        <v>0</v>
      </c>
      <c r="CU592" s="44">
        <v>0</v>
      </c>
      <c r="CV592" s="44">
        <v>0</v>
      </c>
      <c r="CW592" s="44">
        <v>0</v>
      </c>
      <c r="CX592" s="44">
        <v>0</v>
      </c>
      <c r="CY592" s="44">
        <v>0</v>
      </c>
      <c r="CZ592" s="44">
        <v>0</v>
      </c>
      <c r="DA592" s="44">
        <v>0</v>
      </c>
      <c r="DB592" s="44">
        <v>0</v>
      </c>
      <c r="DC592" s="44">
        <v>0</v>
      </c>
      <c r="DD592" s="44">
        <v>0</v>
      </c>
      <c r="DE592" s="44">
        <v>0</v>
      </c>
      <c r="DF592" s="44">
        <v>0</v>
      </c>
      <c r="DG592" s="44">
        <v>0</v>
      </c>
      <c r="DH592" s="44">
        <v>0</v>
      </c>
      <c r="DI592" s="44">
        <v>0</v>
      </c>
      <c r="DJ592" s="44">
        <v>0</v>
      </c>
      <c r="DK592" s="44">
        <v>0</v>
      </c>
      <c r="DL592" s="44">
        <v>0</v>
      </c>
      <c r="DM592" s="44">
        <v>0</v>
      </c>
      <c r="DN592" s="44">
        <v>0</v>
      </c>
      <c r="DO592" s="44">
        <v>0</v>
      </c>
      <c r="DP592" s="44">
        <v>0</v>
      </c>
      <c r="DQ592" s="44">
        <v>0</v>
      </c>
      <c r="DR592" s="44">
        <v>0</v>
      </c>
      <c r="DS592" s="44">
        <v>0</v>
      </c>
      <c r="DT592" s="44">
        <v>0</v>
      </c>
      <c r="DU592" s="44">
        <v>0</v>
      </c>
      <c r="DV592" s="44">
        <v>0</v>
      </c>
      <c r="DW592" s="44">
        <v>114.41880719622425</v>
      </c>
      <c r="DX592" s="44">
        <v>0</v>
      </c>
      <c r="DY592" s="44">
        <v>0</v>
      </c>
      <c r="DZ592" s="44">
        <v>0</v>
      </c>
      <c r="EA592" s="44">
        <v>0</v>
      </c>
      <c r="EB592" s="44">
        <v>0</v>
      </c>
    </row>
    <row r="593" spans="2:132" x14ac:dyDescent="0.25">
      <c r="B593" s="41" t="s">
        <v>682</v>
      </c>
      <c r="C593" s="47" t="s">
        <v>101</v>
      </c>
      <c r="D593" s="46">
        <v>9</v>
      </c>
      <c r="E593" s="86" t="s">
        <v>52</v>
      </c>
      <c r="F593" s="43">
        <v>1816</v>
      </c>
      <c r="G593" s="43">
        <v>278.28844186046513</v>
      </c>
      <c r="H593" s="44">
        <v>278.28844186046513</v>
      </c>
      <c r="I593" s="44">
        <v>184.9194392689316</v>
      </c>
      <c r="J593" s="44">
        <v>184.9194392689316</v>
      </c>
      <c r="K593" s="44">
        <v>286.63709511627911</v>
      </c>
      <c r="L593" s="44">
        <v>286.63709511627911</v>
      </c>
      <c r="M593" s="44">
        <v>177.96799999999999</v>
      </c>
      <c r="N593" s="44">
        <v>1285.7280000000001</v>
      </c>
      <c r="O593" s="44">
        <v>205.208</v>
      </c>
      <c r="P593" s="44">
        <v>51.594677120930236</v>
      </c>
      <c r="Q593" s="44">
        <v>51.594677120930236</v>
      </c>
      <c r="R593" s="44">
        <v>34.284064040459917</v>
      </c>
      <c r="S593" s="44">
        <v>34.284064040459917</v>
      </c>
      <c r="T593" s="44">
        <v>160.51677326511631</v>
      </c>
      <c r="U593" s="44">
        <v>160.51677326511631</v>
      </c>
      <c r="V593" s="44">
        <v>106.66153257031976</v>
      </c>
      <c r="W593" s="44">
        <v>106.66153257031976</v>
      </c>
      <c r="X593" s="44">
        <v>63.060160925581407</v>
      </c>
      <c r="Y593" s="44">
        <v>63.060160925581407</v>
      </c>
      <c r="Z593" s="44">
        <v>41.902744938339907</v>
      </c>
      <c r="AA593" s="44">
        <v>41.902744938339907</v>
      </c>
      <c r="AB593" s="44">
        <v>5.1909831865315983</v>
      </c>
      <c r="AC593" s="44">
        <v>12.054280198461859</v>
      </c>
      <c r="AD593" s="44">
        <v>4.8972448058465998</v>
      </c>
      <c r="AE593" s="44">
        <v>14.032317358434168</v>
      </c>
      <c r="AF593" s="44">
        <v>43.656098448461869</v>
      </c>
      <c r="AG593" s="44">
        <v>17.150610104752875</v>
      </c>
      <c r="AH593" s="44">
        <v>77.957318657967605</v>
      </c>
      <c r="AJ593" s="63" t="s">
        <v>63</v>
      </c>
      <c r="AK593" s="44">
        <v>0</v>
      </c>
      <c r="AL593" s="44">
        <v>0</v>
      </c>
      <c r="AM593" s="44">
        <v>205.208</v>
      </c>
      <c r="AN593" s="44">
        <v>205.208</v>
      </c>
      <c r="AO593" s="44">
        <v>0</v>
      </c>
      <c r="AP593" s="44">
        <v>0</v>
      </c>
      <c r="AQ593" s="44">
        <v>0</v>
      </c>
      <c r="AR593" s="44">
        <v>0</v>
      </c>
      <c r="AS593" s="44">
        <v>0</v>
      </c>
      <c r="AT593" s="44">
        <v>0</v>
      </c>
      <c r="AU593" s="44">
        <v>0</v>
      </c>
      <c r="AV593" s="44">
        <v>0</v>
      </c>
      <c r="AW593" s="44">
        <v>0</v>
      </c>
      <c r="AX593" s="44">
        <v>0</v>
      </c>
      <c r="AY593" s="44">
        <v>63.060160925581407</v>
      </c>
      <c r="AZ593" s="44">
        <v>0</v>
      </c>
      <c r="BA593" s="44">
        <v>0</v>
      </c>
      <c r="BB593" s="44">
        <v>0</v>
      </c>
      <c r="BC593" s="44">
        <v>63.060160925581407</v>
      </c>
      <c r="BD593" s="44">
        <v>63.060160925581407</v>
      </c>
      <c r="BE593" s="44">
        <v>0</v>
      </c>
      <c r="BF593" s="44">
        <v>0</v>
      </c>
      <c r="BG593" s="44">
        <v>0</v>
      </c>
      <c r="BH593" s="44">
        <v>63.060160925581407</v>
      </c>
      <c r="BI593" s="44">
        <v>41.902744938339907</v>
      </c>
      <c r="BJ593" s="44">
        <v>0</v>
      </c>
      <c r="BK593" s="44">
        <v>0</v>
      </c>
      <c r="BL593" s="44">
        <v>0</v>
      </c>
      <c r="BM593" s="44">
        <v>41.902744938339907</v>
      </c>
      <c r="BN593" s="44">
        <v>4.8972448058465998</v>
      </c>
      <c r="BO593" s="44">
        <v>17.150610104752875</v>
      </c>
      <c r="BP593" s="44">
        <v>0</v>
      </c>
      <c r="BQ593" s="44">
        <v>0</v>
      </c>
      <c r="BR593" s="44">
        <v>0</v>
      </c>
      <c r="BS593" s="44">
        <v>17.150610104752875</v>
      </c>
      <c r="BT593" s="64">
        <v>2020</v>
      </c>
      <c r="BU593" s="44">
        <v>0</v>
      </c>
      <c r="BV593" s="44">
        <v>0</v>
      </c>
      <c r="BW593" s="44">
        <v>0</v>
      </c>
      <c r="BX593" s="44">
        <v>0</v>
      </c>
      <c r="BY593" s="44">
        <v>205.208</v>
      </c>
      <c r="BZ593" s="44">
        <v>0</v>
      </c>
      <c r="CA593" s="44">
        <v>0</v>
      </c>
      <c r="CB593" s="44">
        <v>0</v>
      </c>
      <c r="CC593" s="44">
        <v>0</v>
      </c>
      <c r="CD593" s="44">
        <v>0</v>
      </c>
      <c r="CE593" s="44">
        <v>0</v>
      </c>
      <c r="CF593" s="44">
        <v>0</v>
      </c>
      <c r="CG593" s="44">
        <v>0</v>
      </c>
      <c r="CH593" s="44">
        <v>0</v>
      </c>
      <c r="CI593" s="44">
        <v>63.060160925581407</v>
      </c>
      <c r="CJ593" s="44">
        <v>0</v>
      </c>
      <c r="CK593" s="44">
        <v>0</v>
      </c>
      <c r="CL593" s="44">
        <v>0</v>
      </c>
      <c r="CM593" s="44">
        <v>0</v>
      </c>
      <c r="CN593" s="44">
        <v>0</v>
      </c>
      <c r="CO593" s="44">
        <v>0</v>
      </c>
      <c r="CP593" s="44">
        <v>0</v>
      </c>
      <c r="CQ593" s="44">
        <v>0</v>
      </c>
      <c r="CR593" s="44">
        <v>0</v>
      </c>
      <c r="CS593" s="44">
        <v>0</v>
      </c>
      <c r="CT593" s="44">
        <v>0</v>
      </c>
      <c r="CU593" s="44">
        <v>0</v>
      </c>
      <c r="CV593" s="44">
        <v>0</v>
      </c>
      <c r="CW593" s="44">
        <v>0</v>
      </c>
      <c r="CX593" s="44">
        <v>0</v>
      </c>
      <c r="CY593" s="44">
        <v>0</v>
      </c>
      <c r="CZ593" s="44">
        <v>0</v>
      </c>
      <c r="DA593" s="44">
        <v>0</v>
      </c>
      <c r="DB593" s="44">
        <v>0</v>
      </c>
      <c r="DC593" s="44">
        <v>0</v>
      </c>
      <c r="DD593" s="44">
        <v>0</v>
      </c>
      <c r="DE593" s="44">
        <v>0</v>
      </c>
      <c r="DF593" s="44">
        <v>0</v>
      </c>
      <c r="DG593" s="44">
        <v>0</v>
      </c>
      <c r="DH593" s="44">
        <v>0</v>
      </c>
      <c r="DI593" s="44">
        <v>0</v>
      </c>
      <c r="DJ593" s="44">
        <v>0</v>
      </c>
      <c r="DK593" s="44">
        <v>0</v>
      </c>
      <c r="DL593" s="44">
        <v>0</v>
      </c>
      <c r="DM593" s="44">
        <v>0</v>
      </c>
      <c r="DN593" s="44">
        <v>0</v>
      </c>
      <c r="DO593" s="44">
        <v>0</v>
      </c>
      <c r="DP593" s="44">
        <v>0</v>
      </c>
      <c r="DQ593" s="44">
        <v>0</v>
      </c>
      <c r="DR593" s="44">
        <v>0</v>
      </c>
      <c r="DS593" s="44">
        <v>0</v>
      </c>
      <c r="DT593" s="44">
        <v>0</v>
      </c>
      <c r="DU593" s="44">
        <v>0</v>
      </c>
      <c r="DV593" s="44">
        <v>0</v>
      </c>
      <c r="DW593" s="44">
        <v>17.150610104752875</v>
      </c>
      <c r="DX593" s="44">
        <v>0</v>
      </c>
      <c r="DY593" s="44">
        <v>0</v>
      </c>
      <c r="DZ593" s="44">
        <v>0</v>
      </c>
      <c r="EA593" s="44">
        <v>0</v>
      </c>
      <c r="EB593" s="44">
        <v>0</v>
      </c>
    </row>
    <row r="594" spans="2:132" x14ac:dyDescent="0.25">
      <c r="B594" s="41" t="s">
        <v>683</v>
      </c>
      <c r="C594" s="47" t="s">
        <v>101</v>
      </c>
      <c r="D594" s="46">
        <v>9</v>
      </c>
      <c r="E594" s="86" t="s">
        <v>52</v>
      </c>
      <c r="F594" s="43">
        <v>2025</v>
      </c>
      <c r="G594" s="43">
        <v>405.37873255813952</v>
      </c>
      <c r="H594" s="44">
        <v>405.37873255813952</v>
      </c>
      <c r="I594" s="44">
        <v>269.36946218480671</v>
      </c>
      <c r="J594" s="44">
        <v>269.36946218480671</v>
      </c>
      <c r="K594" s="44">
        <v>417.54009453488374</v>
      </c>
      <c r="L594" s="44">
        <v>417.54009453488374</v>
      </c>
      <c r="M594" s="44">
        <v>198.45</v>
      </c>
      <c r="N594" s="44">
        <v>1433.7</v>
      </c>
      <c r="O594" s="44">
        <v>228.82499999999999</v>
      </c>
      <c r="P594" s="44">
        <v>83.508018906976758</v>
      </c>
      <c r="Q594" s="44">
        <v>83.508018906976758</v>
      </c>
      <c r="R594" s="44">
        <v>55.490109210070194</v>
      </c>
      <c r="S594" s="44">
        <v>55.490109210070194</v>
      </c>
      <c r="T594" s="44">
        <v>250.52405672093022</v>
      </c>
      <c r="U594" s="44">
        <v>250.52405672093022</v>
      </c>
      <c r="V594" s="44">
        <v>166.47032763021056</v>
      </c>
      <c r="W594" s="44">
        <v>166.47032763021056</v>
      </c>
      <c r="X594" s="44">
        <v>104.38502363372093</v>
      </c>
      <c r="Y594" s="44">
        <v>104.38502363372093</v>
      </c>
      <c r="Z594" s="44">
        <v>69.362636512587741</v>
      </c>
      <c r="AA594" s="44">
        <v>69.362636512587741</v>
      </c>
      <c r="AB594" s="44">
        <v>3.5763130191134285</v>
      </c>
      <c r="AC594" s="44">
        <v>8.6123456378649923</v>
      </c>
      <c r="AD594" s="44">
        <v>3.2989662951821828</v>
      </c>
      <c r="AE594" s="44">
        <v>22.711858832458013</v>
      </c>
      <c r="AF594" s="44">
        <v>68.135576497374018</v>
      </c>
      <c r="AG594" s="44">
        <v>28.389823540572511</v>
      </c>
      <c r="AH594" s="44">
        <v>113.55929416229004</v>
      </c>
      <c r="AJ594" s="63" t="s">
        <v>63</v>
      </c>
      <c r="AK594" s="44">
        <v>0</v>
      </c>
      <c r="AL594" s="44">
        <v>0</v>
      </c>
      <c r="AM594" s="44">
        <v>228.82499999999999</v>
      </c>
      <c r="AN594" s="44">
        <v>228.82499999999999</v>
      </c>
      <c r="AO594" s="44">
        <v>0</v>
      </c>
      <c r="AP594" s="44">
        <v>0</v>
      </c>
      <c r="AQ594" s="44">
        <v>0</v>
      </c>
      <c r="AR594" s="44">
        <v>0</v>
      </c>
      <c r="AS594" s="44">
        <v>0</v>
      </c>
      <c r="AT594" s="44">
        <v>0</v>
      </c>
      <c r="AU594" s="44">
        <v>0</v>
      </c>
      <c r="AV594" s="44">
        <v>0</v>
      </c>
      <c r="AW594" s="44">
        <v>0</v>
      </c>
      <c r="AX594" s="44">
        <v>0</v>
      </c>
      <c r="AY594" s="44">
        <v>104.38502363372093</v>
      </c>
      <c r="AZ594" s="44">
        <v>0</v>
      </c>
      <c r="BA594" s="44">
        <v>0</v>
      </c>
      <c r="BB594" s="44">
        <v>0</v>
      </c>
      <c r="BC594" s="44">
        <v>104.38502363372093</v>
      </c>
      <c r="BD594" s="44">
        <v>104.38502363372093</v>
      </c>
      <c r="BE594" s="44">
        <v>0</v>
      </c>
      <c r="BF594" s="44">
        <v>0</v>
      </c>
      <c r="BG594" s="44">
        <v>0</v>
      </c>
      <c r="BH594" s="44">
        <v>104.38502363372093</v>
      </c>
      <c r="BI594" s="44">
        <v>69.362636512587741</v>
      </c>
      <c r="BJ594" s="44">
        <v>0</v>
      </c>
      <c r="BK594" s="44">
        <v>0</v>
      </c>
      <c r="BL594" s="44">
        <v>0</v>
      </c>
      <c r="BM594" s="44">
        <v>69.362636512587741</v>
      </c>
      <c r="BN594" s="44">
        <v>3.2989662951821828</v>
      </c>
      <c r="BO594" s="44">
        <v>28.389823540572511</v>
      </c>
      <c r="BP594" s="44">
        <v>0</v>
      </c>
      <c r="BQ594" s="44">
        <v>0</v>
      </c>
      <c r="BR594" s="44">
        <v>0</v>
      </c>
      <c r="BS594" s="44">
        <v>28.389823540572511</v>
      </c>
      <c r="BT594" s="64">
        <v>2020</v>
      </c>
      <c r="BU594" s="44">
        <v>0</v>
      </c>
      <c r="BV594" s="44">
        <v>0</v>
      </c>
      <c r="BW594" s="44">
        <v>0</v>
      </c>
      <c r="BX594" s="44">
        <v>0</v>
      </c>
      <c r="BY594" s="44">
        <v>228.82499999999999</v>
      </c>
      <c r="BZ594" s="44">
        <v>0</v>
      </c>
      <c r="CA594" s="44">
        <v>0</v>
      </c>
      <c r="CB594" s="44">
        <v>0</v>
      </c>
      <c r="CC594" s="44">
        <v>0</v>
      </c>
      <c r="CD594" s="44">
        <v>0</v>
      </c>
      <c r="CE594" s="44">
        <v>0</v>
      </c>
      <c r="CF594" s="44">
        <v>0</v>
      </c>
      <c r="CG594" s="44">
        <v>0</v>
      </c>
      <c r="CH594" s="44">
        <v>0</v>
      </c>
      <c r="CI594" s="44">
        <v>104.38502363372093</v>
      </c>
      <c r="CJ594" s="44">
        <v>0</v>
      </c>
      <c r="CK594" s="44">
        <v>0</v>
      </c>
      <c r="CL594" s="44">
        <v>0</v>
      </c>
      <c r="CM594" s="44">
        <v>0</v>
      </c>
      <c r="CN594" s="44">
        <v>0</v>
      </c>
      <c r="CO594" s="44">
        <v>0</v>
      </c>
      <c r="CP594" s="44">
        <v>0</v>
      </c>
      <c r="CQ594" s="44">
        <v>0</v>
      </c>
      <c r="CR594" s="44">
        <v>0</v>
      </c>
      <c r="CS594" s="44">
        <v>0</v>
      </c>
      <c r="CT594" s="44">
        <v>0</v>
      </c>
      <c r="CU594" s="44">
        <v>0</v>
      </c>
      <c r="CV594" s="44">
        <v>0</v>
      </c>
      <c r="CW594" s="44">
        <v>0</v>
      </c>
      <c r="CX594" s="44">
        <v>0</v>
      </c>
      <c r="CY594" s="44">
        <v>0</v>
      </c>
      <c r="CZ594" s="44">
        <v>0</v>
      </c>
      <c r="DA594" s="44">
        <v>0</v>
      </c>
      <c r="DB594" s="44">
        <v>0</v>
      </c>
      <c r="DC594" s="44">
        <v>0</v>
      </c>
      <c r="DD594" s="44">
        <v>0</v>
      </c>
      <c r="DE594" s="44">
        <v>0</v>
      </c>
      <c r="DF594" s="44">
        <v>0</v>
      </c>
      <c r="DG594" s="44">
        <v>0</v>
      </c>
      <c r="DH594" s="44">
        <v>0</v>
      </c>
      <c r="DI594" s="44">
        <v>0</v>
      </c>
      <c r="DJ594" s="44">
        <v>0</v>
      </c>
      <c r="DK594" s="44">
        <v>0</v>
      </c>
      <c r="DL594" s="44">
        <v>0</v>
      </c>
      <c r="DM594" s="44">
        <v>0</v>
      </c>
      <c r="DN594" s="44">
        <v>0</v>
      </c>
      <c r="DO594" s="44">
        <v>0</v>
      </c>
      <c r="DP594" s="44">
        <v>0</v>
      </c>
      <c r="DQ594" s="44">
        <v>0</v>
      </c>
      <c r="DR594" s="44">
        <v>0</v>
      </c>
      <c r="DS594" s="44">
        <v>0</v>
      </c>
      <c r="DT594" s="44">
        <v>0</v>
      </c>
      <c r="DU594" s="44">
        <v>0</v>
      </c>
      <c r="DV594" s="44">
        <v>0</v>
      </c>
      <c r="DW594" s="44">
        <v>28.389823540572511</v>
      </c>
      <c r="DX594" s="44">
        <v>0</v>
      </c>
      <c r="DY594" s="44">
        <v>0</v>
      </c>
      <c r="DZ594" s="44">
        <v>0</v>
      </c>
      <c r="EA594" s="44">
        <v>0</v>
      </c>
      <c r="EB594" s="44">
        <v>0</v>
      </c>
    </row>
    <row r="595" spans="2:132" x14ac:dyDescent="0.25">
      <c r="B595" s="41" t="s">
        <v>684</v>
      </c>
      <c r="C595" s="47" t="s">
        <v>101</v>
      </c>
      <c r="D595" s="46">
        <v>9</v>
      </c>
      <c r="E595" s="86" t="s">
        <v>52</v>
      </c>
      <c r="F595" s="43">
        <v>1924</v>
      </c>
      <c r="G595" s="43">
        <v>361.94608139534881</v>
      </c>
      <c r="H595" s="44">
        <v>361.94608139534881</v>
      </c>
      <c r="I595" s="44">
        <v>240.50896964946307</v>
      </c>
      <c r="J595" s="44">
        <v>240.50896964946307</v>
      </c>
      <c r="K595" s="44">
        <v>372.80446383720931</v>
      </c>
      <c r="L595" s="44">
        <v>372.80446383720931</v>
      </c>
      <c r="M595" s="44">
        <v>188.55199999999999</v>
      </c>
      <c r="N595" s="44">
        <v>1362.192</v>
      </c>
      <c r="O595" s="44">
        <v>217.41200000000001</v>
      </c>
      <c r="P595" s="44">
        <v>67.104803490697677</v>
      </c>
      <c r="Q595" s="44">
        <v>67.104803490697677</v>
      </c>
      <c r="R595" s="44">
        <v>44.590362973010457</v>
      </c>
      <c r="S595" s="44">
        <v>44.590362973010457</v>
      </c>
      <c r="T595" s="44">
        <v>208.77049974883724</v>
      </c>
      <c r="U595" s="44">
        <v>208.77049974883724</v>
      </c>
      <c r="V595" s="44">
        <v>138.72557369381033</v>
      </c>
      <c r="W595" s="44">
        <v>138.72557369381033</v>
      </c>
      <c r="X595" s="44">
        <v>82.016982044186051</v>
      </c>
      <c r="Y595" s="44">
        <v>82.016982044186051</v>
      </c>
      <c r="Z595" s="44">
        <v>54.499332522568338</v>
      </c>
      <c r="AA595" s="44">
        <v>54.499332522568338</v>
      </c>
      <c r="AB595" s="44">
        <v>4.2285370072929496</v>
      </c>
      <c r="AC595" s="44">
        <v>9.8193286481307123</v>
      </c>
      <c r="AD595" s="44">
        <v>3.9892598668060577</v>
      </c>
      <c r="AE595" s="44">
        <v>18.250640403268278</v>
      </c>
      <c r="AF595" s="44">
        <v>56.779770143501317</v>
      </c>
      <c r="AG595" s="44">
        <v>22.306338270661229</v>
      </c>
      <c r="AH595" s="44">
        <v>101.39244668482377</v>
      </c>
      <c r="AJ595" s="63" t="s">
        <v>63</v>
      </c>
      <c r="AK595" s="44">
        <v>0</v>
      </c>
      <c r="AL595" s="44">
        <v>0</v>
      </c>
      <c r="AM595" s="44">
        <v>217.41200000000001</v>
      </c>
      <c r="AN595" s="44">
        <v>217.41200000000001</v>
      </c>
      <c r="AO595" s="44">
        <v>0</v>
      </c>
      <c r="AP595" s="44">
        <v>0</v>
      </c>
      <c r="AQ595" s="44">
        <v>0</v>
      </c>
      <c r="AR595" s="44">
        <v>0</v>
      </c>
      <c r="AS595" s="44">
        <v>0</v>
      </c>
      <c r="AT595" s="44">
        <v>0</v>
      </c>
      <c r="AU595" s="44">
        <v>0</v>
      </c>
      <c r="AV595" s="44">
        <v>0</v>
      </c>
      <c r="AW595" s="44">
        <v>0</v>
      </c>
      <c r="AX595" s="44">
        <v>0</v>
      </c>
      <c r="AY595" s="44">
        <v>82.016982044186051</v>
      </c>
      <c r="AZ595" s="44">
        <v>0</v>
      </c>
      <c r="BA595" s="44">
        <v>0</v>
      </c>
      <c r="BB595" s="44">
        <v>0</v>
      </c>
      <c r="BC595" s="44">
        <v>82.016982044186051</v>
      </c>
      <c r="BD595" s="44">
        <v>82.016982044186051</v>
      </c>
      <c r="BE595" s="44">
        <v>0</v>
      </c>
      <c r="BF595" s="44">
        <v>0</v>
      </c>
      <c r="BG595" s="44">
        <v>0</v>
      </c>
      <c r="BH595" s="44">
        <v>82.016982044186051</v>
      </c>
      <c r="BI595" s="44">
        <v>54.499332522568338</v>
      </c>
      <c r="BJ595" s="44">
        <v>0</v>
      </c>
      <c r="BK595" s="44">
        <v>0</v>
      </c>
      <c r="BL595" s="44">
        <v>0</v>
      </c>
      <c r="BM595" s="44">
        <v>54.499332522568338</v>
      </c>
      <c r="BN595" s="44">
        <v>3.9892598668060577</v>
      </c>
      <c r="BO595" s="44">
        <v>22.306338270661229</v>
      </c>
      <c r="BP595" s="44">
        <v>0</v>
      </c>
      <c r="BQ595" s="44">
        <v>0</v>
      </c>
      <c r="BR595" s="44">
        <v>0</v>
      </c>
      <c r="BS595" s="44">
        <v>22.306338270661229</v>
      </c>
      <c r="BT595" s="64">
        <v>2020</v>
      </c>
      <c r="BU595" s="44">
        <v>0</v>
      </c>
      <c r="BV595" s="44">
        <v>0</v>
      </c>
      <c r="BW595" s="44">
        <v>0</v>
      </c>
      <c r="BX595" s="44">
        <v>0</v>
      </c>
      <c r="BY595" s="44">
        <v>217.41200000000001</v>
      </c>
      <c r="BZ595" s="44">
        <v>0</v>
      </c>
      <c r="CA595" s="44">
        <v>0</v>
      </c>
      <c r="CB595" s="44">
        <v>0</v>
      </c>
      <c r="CC595" s="44">
        <v>0</v>
      </c>
      <c r="CD595" s="44">
        <v>0</v>
      </c>
      <c r="CE595" s="44">
        <v>0</v>
      </c>
      <c r="CF595" s="44">
        <v>0</v>
      </c>
      <c r="CG595" s="44">
        <v>0</v>
      </c>
      <c r="CH595" s="44">
        <v>0</v>
      </c>
      <c r="CI595" s="44">
        <v>82.016982044186051</v>
      </c>
      <c r="CJ595" s="44">
        <v>0</v>
      </c>
      <c r="CK595" s="44">
        <v>0</v>
      </c>
      <c r="CL595" s="44">
        <v>0</v>
      </c>
      <c r="CM595" s="44">
        <v>0</v>
      </c>
      <c r="CN595" s="44">
        <v>0</v>
      </c>
      <c r="CO595" s="44">
        <v>0</v>
      </c>
      <c r="CP595" s="44">
        <v>0</v>
      </c>
      <c r="CQ595" s="44">
        <v>0</v>
      </c>
      <c r="CR595" s="44">
        <v>0</v>
      </c>
      <c r="CS595" s="44">
        <v>0</v>
      </c>
      <c r="CT595" s="44">
        <v>0</v>
      </c>
      <c r="CU595" s="44">
        <v>0</v>
      </c>
      <c r="CV595" s="44">
        <v>0</v>
      </c>
      <c r="CW595" s="44">
        <v>0</v>
      </c>
      <c r="CX595" s="44">
        <v>0</v>
      </c>
      <c r="CY595" s="44">
        <v>0</v>
      </c>
      <c r="CZ595" s="44">
        <v>0</v>
      </c>
      <c r="DA595" s="44">
        <v>0</v>
      </c>
      <c r="DB595" s="44">
        <v>0</v>
      </c>
      <c r="DC595" s="44">
        <v>0</v>
      </c>
      <c r="DD595" s="44">
        <v>0</v>
      </c>
      <c r="DE595" s="44">
        <v>0</v>
      </c>
      <c r="DF595" s="44">
        <v>0</v>
      </c>
      <c r="DG595" s="44">
        <v>0</v>
      </c>
      <c r="DH595" s="44">
        <v>0</v>
      </c>
      <c r="DI595" s="44">
        <v>0</v>
      </c>
      <c r="DJ595" s="44">
        <v>0</v>
      </c>
      <c r="DK595" s="44">
        <v>0</v>
      </c>
      <c r="DL595" s="44">
        <v>0</v>
      </c>
      <c r="DM595" s="44">
        <v>0</v>
      </c>
      <c r="DN595" s="44">
        <v>0</v>
      </c>
      <c r="DO595" s="44">
        <v>0</v>
      </c>
      <c r="DP595" s="44">
        <v>0</v>
      </c>
      <c r="DQ595" s="44">
        <v>0</v>
      </c>
      <c r="DR595" s="44">
        <v>0</v>
      </c>
      <c r="DS595" s="44">
        <v>0</v>
      </c>
      <c r="DT595" s="44">
        <v>0</v>
      </c>
      <c r="DU595" s="44">
        <v>0</v>
      </c>
      <c r="DV595" s="44">
        <v>0</v>
      </c>
      <c r="DW595" s="44">
        <v>22.306338270661229</v>
      </c>
      <c r="DX595" s="44">
        <v>0</v>
      </c>
      <c r="DY595" s="44">
        <v>0</v>
      </c>
      <c r="DZ595" s="44">
        <v>0</v>
      </c>
      <c r="EA595" s="44">
        <v>0</v>
      </c>
      <c r="EB595" s="44">
        <v>0</v>
      </c>
    </row>
    <row r="596" spans="2:132" x14ac:dyDescent="0.25">
      <c r="B596" s="41" t="s">
        <v>685</v>
      </c>
      <c r="C596" s="47" t="s">
        <v>101</v>
      </c>
      <c r="D596" s="46">
        <v>9</v>
      </c>
      <c r="E596" s="86" t="s">
        <v>52</v>
      </c>
      <c r="F596" s="43">
        <v>7081.39</v>
      </c>
      <c r="G596" s="43">
        <v>919.30695348837207</v>
      </c>
      <c r="H596" s="44">
        <v>919.30695348837207</v>
      </c>
      <c r="I596" s="44">
        <v>610.86879936011519</v>
      </c>
      <c r="J596" s="44">
        <v>610.86879936011519</v>
      </c>
      <c r="K596" s="44">
        <v>1020.4307183720931</v>
      </c>
      <c r="L596" s="44">
        <v>1020.4307183720931</v>
      </c>
      <c r="M596" s="44">
        <v>531.10424999999998</v>
      </c>
      <c r="N596" s="44">
        <v>4560.4151600000005</v>
      </c>
      <c r="O596" s="44">
        <v>715.22039000000007</v>
      </c>
      <c r="P596" s="44">
        <v>183.67752930697677</v>
      </c>
      <c r="Q596" s="44">
        <v>183.67752930697677</v>
      </c>
      <c r="R596" s="44">
        <v>122.05158611215103</v>
      </c>
      <c r="S596" s="44">
        <v>122.05158611215103</v>
      </c>
      <c r="T596" s="44">
        <v>571.44120228837221</v>
      </c>
      <c r="U596" s="44">
        <v>571.44120228837221</v>
      </c>
      <c r="V596" s="44">
        <v>379.71604568224768</v>
      </c>
      <c r="W596" s="44">
        <v>379.71604568224768</v>
      </c>
      <c r="X596" s="44">
        <v>224.49475804186048</v>
      </c>
      <c r="Y596" s="44">
        <v>224.49475804186048</v>
      </c>
      <c r="Z596" s="44">
        <v>149.17416080374014</v>
      </c>
      <c r="AA596" s="44">
        <v>149.17416080374014</v>
      </c>
      <c r="AB596" s="44">
        <v>4.351473560630156</v>
      </c>
      <c r="AC596" s="44">
        <v>12.010067027339232</v>
      </c>
      <c r="AD596" s="44">
        <v>4.7945326868034099</v>
      </c>
      <c r="AE596" s="44">
        <v>49.955180004470215</v>
      </c>
      <c r="AF596" s="44">
        <v>155.4161155694629</v>
      </c>
      <c r="AG596" s="44">
        <v>61.056331116574697</v>
      </c>
      <c r="AH596" s="44">
        <v>277.5287778026123</v>
      </c>
      <c r="AJ596" s="63" t="s">
        <v>63</v>
      </c>
      <c r="AK596" s="44">
        <v>0</v>
      </c>
      <c r="AL596" s="44">
        <v>0</v>
      </c>
      <c r="AM596" s="44">
        <v>715.22039000000007</v>
      </c>
      <c r="AN596" s="44">
        <v>715.22039000000007</v>
      </c>
      <c r="AO596" s="44">
        <v>0</v>
      </c>
      <c r="AP596" s="44">
        <v>0</v>
      </c>
      <c r="AQ596" s="44">
        <v>0</v>
      </c>
      <c r="AR596" s="44">
        <v>0</v>
      </c>
      <c r="AS596" s="44">
        <v>0</v>
      </c>
      <c r="AT596" s="44">
        <v>0</v>
      </c>
      <c r="AU596" s="44">
        <v>0</v>
      </c>
      <c r="AV596" s="44">
        <v>0</v>
      </c>
      <c r="AW596" s="44">
        <v>0</v>
      </c>
      <c r="AX596" s="44">
        <v>0</v>
      </c>
      <c r="AY596" s="44">
        <v>224.49475804186048</v>
      </c>
      <c r="AZ596" s="44">
        <v>0</v>
      </c>
      <c r="BA596" s="44">
        <v>0</v>
      </c>
      <c r="BB596" s="44">
        <v>0</v>
      </c>
      <c r="BC596" s="44">
        <v>224.49475804186048</v>
      </c>
      <c r="BD596" s="44">
        <v>224.49475804186048</v>
      </c>
      <c r="BE596" s="44">
        <v>0</v>
      </c>
      <c r="BF596" s="44">
        <v>0</v>
      </c>
      <c r="BG596" s="44">
        <v>0</v>
      </c>
      <c r="BH596" s="44">
        <v>224.49475804186048</v>
      </c>
      <c r="BI596" s="44">
        <v>149.17416080374014</v>
      </c>
      <c r="BJ596" s="44">
        <v>0</v>
      </c>
      <c r="BK596" s="44">
        <v>0</v>
      </c>
      <c r="BL596" s="44">
        <v>0</v>
      </c>
      <c r="BM596" s="44">
        <v>149.17416080374014</v>
      </c>
      <c r="BN596" s="44">
        <v>4.7945326868034099</v>
      </c>
      <c r="BO596" s="44">
        <v>61.056331116574697</v>
      </c>
      <c r="BP596" s="44">
        <v>0</v>
      </c>
      <c r="BQ596" s="44">
        <v>0</v>
      </c>
      <c r="BR596" s="44">
        <v>0</v>
      </c>
      <c r="BS596" s="44">
        <v>61.056331116574697</v>
      </c>
      <c r="BT596" s="64">
        <v>2020</v>
      </c>
      <c r="BU596" s="44">
        <v>0</v>
      </c>
      <c r="BV596" s="44">
        <v>0</v>
      </c>
      <c r="BW596" s="44">
        <v>0</v>
      </c>
      <c r="BX596" s="44">
        <v>0</v>
      </c>
      <c r="BY596" s="44">
        <v>715.22039000000007</v>
      </c>
      <c r="BZ596" s="44">
        <v>0</v>
      </c>
      <c r="CA596" s="44">
        <v>0</v>
      </c>
      <c r="CB596" s="44">
        <v>0</v>
      </c>
      <c r="CC596" s="44">
        <v>0</v>
      </c>
      <c r="CD596" s="44">
        <v>0</v>
      </c>
      <c r="CE596" s="44">
        <v>0</v>
      </c>
      <c r="CF596" s="44">
        <v>0</v>
      </c>
      <c r="CG596" s="44">
        <v>0</v>
      </c>
      <c r="CH596" s="44">
        <v>0</v>
      </c>
      <c r="CI596" s="44">
        <v>224.49475804186048</v>
      </c>
      <c r="CJ596" s="44">
        <v>0</v>
      </c>
      <c r="CK596" s="44">
        <v>0</v>
      </c>
      <c r="CL596" s="44">
        <v>0</v>
      </c>
      <c r="CM596" s="44">
        <v>0</v>
      </c>
      <c r="CN596" s="44">
        <v>0</v>
      </c>
      <c r="CO596" s="44">
        <v>0</v>
      </c>
      <c r="CP596" s="44">
        <v>0</v>
      </c>
      <c r="CQ596" s="44">
        <v>0</v>
      </c>
      <c r="CR596" s="44">
        <v>0</v>
      </c>
      <c r="CS596" s="44">
        <v>0</v>
      </c>
      <c r="CT596" s="44">
        <v>0</v>
      </c>
      <c r="CU596" s="44">
        <v>0</v>
      </c>
      <c r="CV596" s="44">
        <v>0</v>
      </c>
      <c r="CW596" s="44">
        <v>0</v>
      </c>
      <c r="CX596" s="44">
        <v>0</v>
      </c>
      <c r="CY596" s="44">
        <v>0</v>
      </c>
      <c r="CZ596" s="44">
        <v>0</v>
      </c>
      <c r="DA596" s="44">
        <v>0</v>
      </c>
      <c r="DB596" s="44">
        <v>0</v>
      </c>
      <c r="DC596" s="44">
        <v>0</v>
      </c>
      <c r="DD596" s="44">
        <v>0</v>
      </c>
      <c r="DE596" s="44">
        <v>0</v>
      </c>
      <c r="DF596" s="44">
        <v>0</v>
      </c>
      <c r="DG596" s="44">
        <v>0</v>
      </c>
      <c r="DH596" s="44">
        <v>0</v>
      </c>
      <c r="DI596" s="44">
        <v>0</v>
      </c>
      <c r="DJ596" s="44">
        <v>0</v>
      </c>
      <c r="DK596" s="44">
        <v>0</v>
      </c>
      <c r="DL596" s="44">
        <v>0</v>
      </c>
      <c r="DM596" s="44">
        <v>0</v>
      </c>
      <c r="DN596" s="44">
        <v>0</v>
      </c>
      <c r="DO596" s="44">
        <v>0</v>
      </c>
      <c r="DP596" s="44">
        <v>0</v>
      </c>
      <c r="DQ596" s="44">
        <v>0</v>
      </c>
      <c r="DR596" s="44">
        <v>0</v>
      </c>
      <c r="DS596" s="44">
        <v>0</v>
      </c>
      <c r="DT596" s="44">
        <v>0</v>
      </c>
      <c r="DU596" s="44">
        <v>0</v>
      </c>
      <c r="DV596" s="44">
        <v>0</v>
      </c>
      <c r="DW596" s="44">
        <v>61.056331116574697</v>
      </c>
      <c r="DX596" s="44">
        <v>0</v>
      </c>
      <c r="DY596" s="44">
        <v>0</v>
      </c>
      <c r="DZ596" s="44">
        <v>0</v>
      </c>
      <c r="EA596" s="44">
        <v>0</v>
      </c>
      <c r="EB596" s="44">
        <v>0</v>
      </c>
    </row>
    <row r="597" spans="2:132" x14ac:dyDescent="0.25">
      <c r="B597" s="41" t="s">
        <v>686</v>
      </c>
      <c r="C597" s="47" t="s">
        <v>101</v>
      </c>
      <c r="D597" s="46">
        <v>9</v>
      </c>
      <c r="E597" s="86" t="s">
        <v>52</v>
      </c>
      <c r="F597" s="43">
        <v>5283.6</v>
      </c>
      <c r="G597" s="43">
        <v>1023.6505697674419</v>
      </c>
      <c r="H597" s="44">
        <v>1023.6505697674419</v>
      </c>
      <c r="I597" s="44">
        <v>680.20392116619007</v>
      </c>
      <c r="J597" s="44">
        <v>680.20392116619007</v>
      </c>
      <c r="K597" s="44">
        <v>1054.3600868604651</v>
      </c>
      <c r="L597" s="44">
        <v>1054.3600868604651</v>
      </c>
      <c r="M597" s="44">
        <v>475.52400000000006</v>
      </c>
      <c r="N597" s="44">
        <v>3497.7432000000003</v>
      </c>
      <c r="O597" s="44">
        <v>533.64360000000011</v>
      </c>
      <c r="P597" s="44">
        <v>189.78481563488373</v>
      </c>
      <c r="Q597" s="44">
        <v>189.78481563488373</v>
      </c>
      <c r="R597" s="44">
        <v>126.10980698421164</v>
      </c>
      <c r="S597" s="44">
        <v>126.10980698421164</v>
      </c>
      <c r="T597" s="44">
        <v>590.44164864186052</v>
      </c>
      <c r="U597" s="44">
        <v>590.44164864186052</v>
      </c>
      <c r="V597" s="44">
        <v>392.34162172865848</v>
      </c>
      <c r="W597" s="44">
        <v>392.34162172865848</v>
      </c>
      <c r="X597" s="44">
        <v>231.95921910930232</v>
      </c>
      <c r="Y597" s="44">
        <v>231.95921910930232</v>
      </c>
      <c r="Z597" s="44">
        <v>154.13420853625868</v>
      </c>
      <c r="AA597" s="44">
        <v>154.13420853625868</v>
      </c>
      <c r="AB597" s="44">
        <v>3.7707138831759011</v>
      </c>
      <c r="AC597" s="44">
        <v>8.9150449666515943</v>
      </c>
      <c r="AD597" s="44">
        <v>3.462200929097873</v>
      </c>
      <c r="AE597" s="44">
        <v>51.616192045521458</v>
      </c>
      <c r="AF597" s="44">
        <v>160.58370858606679</v>
      </c>
      <c r="AG597" s="44">
        <v>63.086456944526226</v>
      </c>
      <c r="AH597" s="44">
        <v>286.75662247511923</v>
      </c>
      <c r="AJ597" s="63" t="s">
        <v>63</v>
      </c>
      <c r="AK597" s="44">
        <v>0</v>
      </c>
      <c r="AL597" s="44">
        <v>0</v>
      </c>
      <c r="AM597" s="44">
        <v>533.64360000000011</v>
      </c>
      <c r="AN597" s="44">
        <v>533.64360000000011</v>
      </c>
      <c r="AO597" s="44">
        <v>0</v>
      </c>
      <c r="AP597" s="44">
        <v>0</v>
      </c>
      <c r="AQ597" s="44">
        <v>0</v>
      </c>
      <c r="AR597" s="44">
        <v>0</v>
      </c>
      <c r="AS597" s="44">
        <v>0</v>
      </c>
      <c r="AT597" s="44">
        <v>0</v>
      </c>
      <c r="AU597" s="44">
        <v>0</v>
      </c>
      <c r="AV597" s="44">
        <v>0</v>
      </c>
      <c r="AW597" s="44">
        <v>0</v>
      </c>
      <c r="AX597" s="44">
        <v>0</v>
      </c>
      <c r="AY597" s="44">
        <v>231.95921910930232</v>
      </c>
      <c r="AZ597" s="44">
        <v>0</v>
      </c>
      <c r="BA597" s="44">
        <v>0</v>
      </c>
      <c r="BB597" s="44">
        <v>0</v>
      </c>
      <c r="BC597" s="44">
        <v>231.95921910930232</v>
      </c>
      <c r="BD597" s="44">
        <v>231.95921910930232</v>
      </c>
      <c r="BE597" s="44">
        <v>0</v>
      </c>
      <c r="BF597" s="44">
        <v>0</v>
      </c>
      <c r="BG597" s="44">
        <v>0</v>
      </c>
      <c r="BH597" s="44">
        <v>231.95921910930232</v>
      </c>
      <c r="BI597" s="44">
        <v>154.13420853625868</v>
      </c>
      <c r="BJ597" s="44">
        <v>0</v>
      </c>
      <c r="BK597" s="44">
        <v>0</v>
      </c>
      <c r="BL597" s="44">
        <v>0</v>
      </c>
      <c r="BM597" s="44">
        <v>154.13420853625868</v>
      </c>
      <c r="BN597" s="44">
        <v>3.462200929097873</v>
      </c>
      <c r="BO597" s="44">
        <v>63.086456944526226</v>
      </c>
      <c r="BP597" s="44">
        <v>0</v>
      </c>
      <c r="BQ597" s="44">
        <v>0</v>
      </c>
      <c r="BR597" s="44">
        <v>0</v>
      </c>
      <c r="BS597" s="44">
        <v>63.086456944526226</v>
      </c>
      <c r="BT597" s="64">
        <v>2021</v>
      </c>
      <c r="BU597" s="44">
        <v>0</v>
      </c>
      <c r="BV597" s="44">
        <v>0</v>
      </c>
      <c r="BW597" s="44">
        <v>0</v>
      </c>
      <c r="BX597" s="44">
        <v>0</v>
      </c>
      <c r="BY597" s="44">
        <v>0</v>
      </c>
      <c r="BZ597" s="44">
        <v>533.64360000000011</v>
      </c>
      <c r="CA597" s="44">
        <v>0</v>
      </c>
      <c r="CB597" s="44">
        <v>0</v>
      </c>
      <c r="CC597" s="44">
        <v>0</v>
      </c>
      <c r="CD597" s="44">
        <v>0</v>
      </c>
      <c r="CE597" s="44">
        <v>0</v>
      </c>
      <c r="CF597" s="44">
        <v>0</v>
      </c>
      <c r="CG597" s="44">
        <v>0</v>
      </c>
      <c r="CH597" s="44">
        <v>0</v>
      </c>
      <c r="CI597" s="44">
        <v>0</v>
      </c>
      <c r="CJ597" s="44">
        <v>231.95921910930232</v>
      </c>
      <c r="CK597" s="44">
        <v>0</v>
      </c>
      <c r="CL597" s="44">
        <v>0</v>
      </c>
      <c r="CM597" s="44">
        <v>0</v>
      </c>
      <c r="CN597" s="44">
        <v>0</v>
      </c>
      <c r="CO597" s="44">
        <v>0</v>
      </c>
      <c r="CP597" s="44">
        <v>0</v>
      </c>
      <c r="CQ597" s="44">
        <v>0</v>
      </c>
      <c r="CR597" s="44">
        <v>0</v>
      </c>
      <c r="CS597" s="44">
        <v>0</v>
      </c>
      <c r="CT597" s="44">
        <v>0</v>
      </c>
      <c r="CU597" s="44">
        <v>0</v>
      </c>
      <c r="CV597" s="44">
        <v>0</v>
      </c>
      <c r="CW597" s="44">
        <v>0</v>
      </c>
      <c r="CX597" s="44">
        <v>0</v>
      </c>
      <c r="CY597" s="44">
        <v>0</v>
      </c>
      <c r="CZ597" s="44">
        <v>0</v>
      </c>
      <c r="DA597" s="44">
        <v>0</v>
      </c>
      <c r="DB597" s="44">
        <v>0</v>
      </c>
      <c r="DC597" s="44">
        <v>0</v>
      </c>
      <c r="DD597" s="44">
        <v>0</v>
      </c>
      <c r="DE597" s="44">
        <v>0</v>
      </c>
      <c r="DF597" s="44">
        <v>0</v>
      </c>
      <c r="DG597" s="44">
        <v>0</v>
      </c>
      <c r="DH597" s="44">
        <v>0</v>
      </c>
      <c r="DI597" s="44">
        <v>0</v>
      </c>
      <c r="DJ597" s="44">
        <v>0</v>
      </c>
      <c r="DK597" s="44">
        <v>0</v>
      </c>
      <c r="DL597" s="44">
        <v>0</v>
      </c>
      <c r="DM597" s="44">
        <v>0</v>
      </c>
      <c r="DN597" s="44">
        <v>0</v>
      </c>
      <c r="DO597" s="44">
        <v>0</v>
      </c>
      <c r="DP597" s="44">
        <v>0</v>
      </c>
      <c r="DQ597" s="44">
        <v>0</v>
      </c>
      <c r="DR597" s="44">
        <v>0</v>
      </c>
      <c r="DS597" s="44">
        <v>0</v>
      </c>
      <c r="DT597" s="44">
        <v>0</v>
      </c>
      <c r="DU597" s="44">
        <v>0</v>
      </c>
      <c r="DV597" s="44">
        <v>0</v>
      </c>
      <c r="DW597" s="44">
        <v>0</v>
      </c>
      <c r="DX597" s="44">
        <v>63.086456944526226</v>
      </c>
      <c r="DY597" s="44">
        <v>0</v>
      </c>
      <c r="DZ597" s="44">
        <v>0</v>
      </c>
      <c r="EA597" s="44">
        <v>0</v>
      </c>
      <c r="EB597" s="44">
        <v>0</v>
      </c>
    </row>
    <row r="598" spans="2:132" x14ac:dyDescent="0.25">
      <c r="B598" s="41" t="s">
        <v>687</v>
      </c>
      <c r="C598" s="47" t="s">
        <v>101</v>
      </c>
      <c r="D598" s="46">
        <v>9</v>
      </c>
      <c r="E598" s="86" t="s">
        <v>52</v>
      </c>
      <c r="F598" s="43">
        <v>1797.03</v>
      </c>
      <c r="G598" s="43">
        <v>372.77244186046516</v>
      </c>
      <c r="H598" s="44">
        <v>372.77244186046516</v>
      </c>
      <c r="I598" s="44">
        <v>247.70296050710874</v>
      </c>
      <c r="J598" s="44">
        <v>247.70296050710874</v>
      </c>
      <c r="K598" s="44">
        <v>383.95561511627915</v>
      </c>
      <c r="L598" s="44">
        <v>383.95561511627915</v>
      </c>
      <c r="M598" s="44">
        <v>176.10893999999999</v>
      </c>
      <c r="N598" s="44">
        <v>1272.2972400000001</v>
      </c>
      <c r="O598" s="44">
        <v>203.06438999999997</v>
      </c>
      <c r="P598" s="44">
        <v>76.791123023255835</v>
      </c>
      <c r="Q598" s="44">
        <v>76.791123023255835</v>
      </c>
      <c r="R598" s="44">
        <v>51.026809864464411</v>
      </c>
      <c r="S598" s="44">
        <v>51.026809864464411</v>
      </c>
      <c r="T598" s="44">
        <v>230.37336906976748</v>
      </c>
      <c r="U598" s="44">
        <v>230.37336906976748</v>
      </c>
      <c r="V598" s="44">
        <v>153.08042959339321</v>
      </c>
      <c r="W598" s="44">
        <v>153.08042959339321</v>
      </c>
      <c r="X598" s="44">
        <v>95.988903779069787</v>
      </c>
      <c r="Y598" s="44">
        <v>95.988903779069787</v>
      </c>
      <c r="Z598" s="44">
        <v>63.783512330580507</v>
      </c>
      <c r="AA598" s="44">
        <v>63.783512330580507</v>
      </c>
      <c r="AB598" s="44">
        <v>3.4513021775763422</v>
      </c>
      <c r="AC598" s="44">
        <v>8.3112991215103769</v>
      </c>
      <c r="AD598" s="44">
        <v>3.183650171968381</v>
      </c>
      <c r="AE598" s="44">
        <v>20.885049945118421</v>
      </c>
      <c r="AF598" s="44">
        <v>62.655149835355253</v>
      </c>
      <c r="AG598" s="44">
        <v>26.106312431398024</v>
      </c>
      <c r="AH598" s="44">
        <v>104.4252497255921</v>
      </c>
      <c r="AJ598" s="63" t="s">
        <v>63</v>
      </c>
      <c r="AK598" s="44">
        <v>0</v>
      </c>
      <c r="AL598" s="44">
        <v>0</v>
      </c>
      <c r="AM598" s="44">
        <v>203.06438999999997</v>
      </c>
      <c r="AN598" s="44">
        <v>203.06438999999997</v>
      </c>
      <c r="AO598" s="44">
        <v>0</v>
      </c>
      <c r="AP598" s="44">
        <v>0</v>
      </c>
      <c r="AQ598" s="44">
        <v>0</v>
      </c>
      <c r="AR598" s="44">
        <v>0</v>
      </c>
      <c r="AS598" s="44">
        <v>0</v>
      </c>
      <c r="AT598" s="44">
        <v>0</v>
      </c>
      <c r="AU598" s="44">
        <v>0</v>
      </c>
      <c r="AV598" s="44">
        <v>0</v>
      </c>
      <c r="AW598" s="44">
        <v>0</v>
      </c>
      <c r="AX598" s="44">
        <v>0</v>
      </c>
      <c r="AY598" s="44">
        <v>95.988903779069787</v>
      </c>
      <c r="AZ598" s="44">
        <v>0</v>
      </c>
      <c r="BA598" s="44">
        <v>0</v>
      </c>
      <c r="BB598" s="44">
        <v>0</v>
      </c>
      <c r="BC598" s="44">
        <v>95.988903779069787</v>
      </c>
      <c r="BD598" s="44">
        <v>95.988903779069787</v>
      </c>
      <c r="BE598" s="44">
        <v>0</v>
      </c>
      <c r="BF598" s="44">
        <v>0</v>
      </c>
      <c r="BG598" s="44">
        <v>0</v>
      </c>
      <c r="BH598" s="44">
        <v>95.988903779069787</v>
      </c>
      <c r="BI598" s="44">
        <v>63.783512330580507</v>
      </c>
      <c r="BJ598" s="44">
        <v>0</v>
      </c>
      <c r="BK598" s="44">
        <v>0</v>
      </c>
      <c r="BL598" s="44">
        <v>0</v>
      </c>
      <c r="BM598" s="44">
        <v>63.783512330580507</v>
      </c>
      <c r="BN598" s="44">
        <v>3.183650171968381</v>
      </c>
      <c r="BO598" s="44">
        <v>26.106312431398024</v>
      </c>
      <c r="BP598" s="44">
        <v>0</v>
      </c>
      <c r="BQ598" s="44">
        <v>0</v>
      </c>
      <c r="BR598" s="44">
        <v>0</v>
      </c>
      <c r="BS598" s="44">
        <v>26.106312431398024</v>
      </c>
      <c r="BT598" s="64">
        <v>2021</v>
      </c>
      <c r="BU598" s="44">
        <v>0</v>
      </c>
      <c r="BV598" s="44">
        <v>0</v>
      </c>
      <c r="BW598" s="44">
        <v>0</v>
      </c>
      <c r="BX598" s="44">
        <v>0</v>
      </c>
      <c r="BY598" s="44">
        <v>0</v>
      </c>
      <c r="BZ598" s="44">
        <v>203.06438999999997</v>
      </c>
      <c r="CA598" s="44">
        <v>0</v>
      </c>
      <c r="CB598" s="44">
        <v>0</v>
      </c>
      <c r="CC598" s="44">
        <v>0</v>
      </c>
      <c r="CD598" s="44">
        <v>0</v>
      </c>
      <c r="CE598" s="44">
        <v>0</v>
      </c>
      <c r="CF598" s="44">
        <v>0</v>
      </c>
      <c r="CG598" s="44">
        <v>0</v>
      </c>
      <c r="CH598" s="44">
        <v>0</v>
      </c>
      <c r="CI598" s="44">
        <v>0</v>
      </c>
      <c r="CJ598" s="44">
        <v>95.988903779069787</v>
      </c>
      <c r="CK598" s="44">
        <v>0</v>
      </c>
      <c r="CL598" s="44">
        <v>0</v>
      </c>
      <c r="CM598" s="44">
        <v>0</v>
      </c>
      <c r="CN598" s="44">
        <v>0</v>
      </c>
      <c r="CO598" s="44">
        <v>0</v>
      </c>
      <c r="CP598" s="44">
        <v>0</v>
      </c>
      <c r="CQ598" s="44">
        <v>0</v>
      </c>
      <c r="CR598" s="44">
        <v>0</v>
      </c>
      <c r="CS598" s="44">
        <v>0</v>
      </c>
      <c r="CT598" s="44">
        <v>0</v>
      </c>
      <c r="CU598" s="44">
        <v>0</v>
      </c>
      <c r="CV598" s="44">
        <v>0</v>
      </c>
      <c r="CW598" s="44">
        <v>0</v>
      </c>
      <c r="CX598" s="44">
        <v>0</v>
      </c>
      <c r="CY598" s="44">
        <v>0</v>
      </c>
      <c r="CZ598" s="44">
        <v>0</v>
      </c>
      <c r="DA598" s="44">
        <v>0</v>
      </c>
      <c r="DB598" s="44">
        <v>0</v>
      </c>
      <c r="DC598" s="44">
        <v>0</v>
      </c>
      <c r="DD598" s="44">
        <v>0</v>
      </c>
      <c r="DE598" s="44">
        <v>0</v>
      </c>
      <c r="DF598" s="44">
        <v>0</v>
      </c>
      <c r="DG598" s="44">
        <v>0</v>
      </c>
      <c r="DH598" s="44">
        <v>0</v>
      </c>
      <c r="DI598" s="44">
        <v>0</v>
      </c>
      <c r="DJ598" s="44">
        <v>0</v>
      </c>
      <c r="DK598" s="44">
        <v>0</v>
      </c>
      <c r="DL598" s="44">
        <v>0</v>
      </c>
      <c r="DM598" s="44">
        <v>0</v>
      </c>
      <c r="DN598" s="44">
        <v>0</v>
      </c>
      <c r="DO598" s="44">
        <v>0</v>
      </c>
      <c r="DP598" s="44">
        <v>0</v>
      </c>
      <c r="DQ598" s="44">
        <v>0</v>
      </c>
      <c r="DR598" s="44">
        <v>0</v>
      </c>
      <c r="DS598" s="44">
        <v>0</v>
      </c>
      <c r="DT598" s="44">
        <v>0</v>
      </c>
      <c r="DU598" s="44">
        <v>0</v>
      </c>
      <c r="DV598" s="44">
        <v>0</v>
      </c>
      <c r="DW598" s="44">
        <v>0</v>
      </c>
      <c r="DX598" s="44">
        <v>26.106312431398024</v>
      </c>
      <c r="DY598" s="44">
        <v>0</v>
      </c>
      <c r="DZ598" s="44">
        <v>0</v>
      </c>
      <c r="EA598" s="44">
        <v>0</v>
      </c>
      <c r="EB598" s="44">
        <v>0</v>
      </c>
    </row>
    <row r="599" spans="2:132" x14ac:dyDescent="0.25">
      <c r="B599" s="41" t="s">
        <v>688</v>
      </c>
      <c r="C599" s="47" t="s">
        <v>101</v>
      </c>
      <c r="D599" s="46">
        <v>9</v>
      </c>
      <c r="E599" s="86" t="s">
        <v>52</v>
      </c>
      <c r="F599" s="43">
        <v>5488.2</v>
      </c>
      <c r="G599" s="43">
        <v>870.43547674418608</v>
      </c>
      <c r="H599" s="44">
        <v>870.43547674418608</v>
      </c>
      <c r="I599" s="44">
        <v>578.39427035933534</v>
      </c>
      <c r="J599" s="44">
        <v>578.39427035933534</v>
      </c>
      <c r="K599" s="44">
        <v>896.54854104651167</v>
      </c>
      <c r="L599" s="44">
        <v>896.54854104651167</v>
      </c>
      <c r="M599" s="44">
        <v>493.93799999999999</v>
      </c>
      <c r="N599" s="44">
        <v>3633.1884</v>
      </c>
      <c r="O599" s="44">
        <v>554.30819999999994</v>
      </c>
      <c r="P599" s="44">
        <v>161.37873738837209</v>
      </c>
      <c r="Q599" s="44">
        <v>161.37873738837209</v>
      </c>
      <c r="R599" s="44">
        <v>107.23429772462076</v>
      </c>
      <c r="S599" s="44">
        <v>107.23429772462076</v>
      </c>
      <c r="T599" s="44">
        <v>502.06718298604659</v>
      </c>
      <c r="U599" s="44">
        <v>502.06718298604659</v>
      </c>
      <c r="V599" s="44">
        <v>333.61781514326464</v>
      </c>
      <c r="W599" s="44">
        <v>333.61781514326464</v>
      </c>
      <c r="X599" s="44">
        <v>197.24067903023257</v>
      </c>
      <c r="Y599" s="44">
        <v>197.24067903023257</v>
      </c>
      <c r="Z599" s="44">
        <v>131.0641416634254</v>
      </c>
      <c r="AA599" s="44">
        <v>131.0641416634254</v>
      </c>
      <c r="AB599" s="44">
        <v>4.6061568964478132</v>
      </c>
      <c r="AC599" s="44">
        <v>10.890270948030187</v>
      </c>
      <c r="AD599" s="44">
        <v>4.2292895140111728</v>
      </c>
      <c r="AE599" s="44">
        <v>43.890528719258207</v>
      </c>
      <c r="AF599" s="44">
        <v>136.54831157102555</v>
      </c>
      <c r="AG599" s="44">
        <v>53.643979545760033</v>
      </c>
      <c r="AH599" s="44">
        <v>243.83627066254562</v>
      </c>
      <c r="AJ599" s="63" t="s">
        <v>63</v>
      </c>
      <c r="AK599" s="44">
        <v>0</v>
      </c>
      <c r="AL599" s="44">
        <v>0</v>
      </c>
      <c r="AM599" s="44">
        <v>554.30819999999994</v>
      </c>
      <c r="AN599" s="44">
        <v>554.30819999999994</v>
      </c>
      <c r="AO599" s="44">
        <v>0</v>
      </c>
      <c r="AP599" s="44">
        <v>0</v>
      </c>
      <c r="AQ599" s="44">
        <v>0</v>
      </c>
      <c r="AR599" s="44">
        <v>0</v>
      </c>
      <c r="AS599" s="44">
        <v>0</v>
      </c>
      <c r="AT599" s="44">
        <v>0</v>
      </c>
      <c r="AU599" s="44">
        <v>0</v>
      </c>
      <c r="AV599" s="44">
        <v>0</v>
      </c>
      <c r="AW599" s="44">
        <v>0</v>
      </c>
      <c r="AX599" s="44">
        <v>0</v>
      </c>
      <c r="AY599" s="44">
        <v>197.24067903023257</v>
      </c>
      <c r="AZ599" s="44">
        <v>0</v>
      </c>
      <c r="BA599" s="44">
        <v>0</v>
      </c>
      <c r="BB599" s="44">
        <v>0</v>
      </c>
      <c r="BC599" s="44">
        <v>197.24067903023257</v>
      </c>
      <c r="BD599" s="44">
        <v>197.24067903023257</v>
      </c>
      <c r="BE599" s="44">
        <v>0</v>
      </c>
      <c r="BF599" s="44">
        <v>0</v>
      </c>
      <c r="BG599" s="44">
        <v>0</v>
      </c>
      <c r="BH599" s="44">
        <v>197.24067903023257</v>
      </c>
      <c r="BI599" s="44">
        <v>131.0641416634254</v>
      </c>
      <c r="BJ599" s="44">
        <v>0</v>
      </c>
      <c r="BK599" s="44">
        <v>0</v>
      </c>
      <c r="BL599" s="44">
        <v>0</v>
      </c>
      <c r="BM599" s="44">
        <v>131.0641416634254</v>
      </c>
      <c r="BN599" s="44">
        <v>4.2292895140111728</v>
      </c>
      <c r="BO599" s="44">
        <v>53.643979545760033</v>
      </c>
      <c r="BP599" s="44">
        <v>0</v>
      </c>
      <c r="BQ599" s="44">
        <v>0</v>
      </c>
      <c r="BR599" s="44">
        <v>0</v>
      </c>
      <c r="BS599" s="44">
        <v>53.643979545760033</v>
      </c>
      <c r="BT599" s="64">
        <v>2021</v>
      </c>
      <c r="BU599" s="44">
        <v>0</v>
      </c>
      <c r="BV599" s="44">
        <v>0</v>
      </c>
      <c r="BW599" s="44">
        <v>0</v>
      </c>
      <c r="BX599" s="44">
        <v>0</v>
      </c>
      <c r="BY599" s="44">
        <v>0</v>
      </c>
      <c r="BZ599" s="44">
        <v>554.30819999999994</v>
      </c>
      <c r="CA599" s="44">
        <v>0</v>
      </c>
      <c r="CB599" s="44">
        <v>0</v>
      </c>
      <c r="CC599" s="44">
        <v>0</v>
      </c>
      <c r="CD599" s="44">
        <v>0</v>
      </c>
      <c r="CE599" s="44">
        <v>0</v>
      </c>
      <c r="CF599" s="44">
        <v>0</v>
      </c>
      <c r="CG599" s="44">
        <v>0</v>
      </c>
      <c r="CH599" s="44">
        <v>0</v>
      </c>
      <c r="CI599" s="44">
        <v>0</v>
      </c>
      <c r="CJ599" s="44">
        <v>197.24067903023257</v>
      </c>
      <c r="CK599" s="44">
        <v>0</v>
      </c>
      <c r="CL599" s="44">
        <v>0</v>
      </c>
      <c r="CM599" s="44">
        <v>0</v>
      </c>
      <c r="CN599" s="44">
        <v>0</v>
      </c>
      <c r="CO599" s="44">
        <v>0</v>
      </c>
      <c r="CP599" s="44">
        <v>0</v>
      </c>
      <c r="CQ599" s="44">
        <v>0</v>
      </c>
      <c r="CR599" s="44">
        <v>0</v>
      </c>
      <c r="CS599" s="44">
        <v>0</v>
      </c>
      <c r="CT599" s="44">
        <v>0</v>
      </c>
      <c r="CU599" s="44">
        <v>0</v>
      </c>
      <c r="CV599" s="44">
        <v>0</v>
      </c>
      <c r="CW599" s="44">
        <v>0</v>
      </c>
      <c r="CX599" s="44">
        <v>0</v>
      </c>
      <c r="CY599" s="44">
        <v>0</v>
      </c>
      <c r="CZ599" s="44">
        <v>0</v>
      </c>
      <c r="DA599" s="44">
        <v>0</v>
      </c>
      <c r="DB599" s="44">
        <v>0</v>
      </c>
      <c r="DC599" s="44">
        <v>0</v>
      </c>
      <c r="DD599" s="44">
        <v>0</v>
      </c>
      <c r="DE599" s="44">
        <v>0</v>
      </c>
      <c r="DF599" s="44">
        <v>0</v>
      </c>
      <c r="DG599" s="44">
        <v>0</v>
      </c>
      <c r="DH599" s="44">
        <v>0</v>
      </c>
      <c r="DI599" s="44">
        <v>0</v>
      </c>
      <c r="DJ599" s="44">
        <v>0</v>
      </c>
      <c r="DK599" s="44">
        <v>0</v>
      </c>
      <c r="DL599" s="44">
        <v>0</v>
      </c>
      <c r="DM599" s="44">
        <v>0</v>
      </c>
      <c r="DN599" s="44">
        <v>0</v>
      </c>
      <c r="DO599" s="44">
        <v>0</v>
      </c>
      <c r="DP599" s="44">
        <v>0</v>
      </c>
      <c r="DQ599" s="44">
        <v>0</v>
      </c>
      <c r="DR599" s="44">
        <v>0</v>
      </c>
      <c r="DS599" s="44">
        <v>0</v>
      </c>
      <c r="DT599" s="44">
        <v>0</v>
      </c>
      <c r="DU599" s="44">
        <v>0</v>
      </c>
      <c r="DV599" s="44">
        <v>0</v>
      </c>
      <c r="DW599" s="44">
        <v>0</v>
      </c>
      <c r="DX599" s="44">
        <v>53.643979545760033</v>
      </c>
      <c r="DY599" s="44">
        <v>0</v>
      </c>
      <c r="DZ599" s="44">
        <v>0</v>
      </c>
      <c r="EA599" s="44">
        <v>0</v>
      </c>
      <c r="EB599" s="44">
        <v>0</v>
      </c>
    </row>
    <row r="600" spans="2:132" x14ac:dyDescent="0.25">
      <c r="B600" s="41" t="s">
        <v>689</v>
      </c>
      <c r="C600" s="47" t="s">
        <v>101</v>
      </c>
      <c r="D600" s="46">
        <v>9</v>
      </c>
      <c r="E600" s="86" t="s">
        <v>52</v>
      </c>
      <c r="F600" s="43">
        <v>1987.9</v>
      </c>
      <c r="G600" s="43">
        <v>271.28002325581394</v>
      </c>
      <c r="H600" s="44">
        <v>271.28002325581394</v>
      </c>
      <c r="I600" s="44">
        <v>180.26242645923733</v>
      </c>
      <c r="J600" s="44">
        <v>180.26242645923733</v>
      </c>
      <c r="K600" s="44">
        <v>301.1208258139535</v>
      </c>
      <c r="L600" s="44">
        <v>301.1208258139535</v>
      </c>
      <c r="M600" s="44">
        <v>194.8142</v>
      </c>
      <c r="N600" s="44">
        <v>1407.4331999999999</v>
      </c>
      <c r="O600" s="44">
        <v>224.6327</v>
      </c>
      <c r="P600" s="44">
        <v>54.201748646511625</v>
      </c>
      <c r="Q600" s="44">
        <v>54.201748646511625</v>
      </c>
      <c r="R600" s="44">
        <v>36.016432806555621</v>
      </c>
      <c r="S600" s="44">
        <v>36.016432806555621</v>
      </c>
      <c r="T600" s="44">
        <v>168.62766245581398</v>
      </c>
      <c r="U600" s="44">
        <v>168.62766245581398</v>
      </c>
      <c r="V600" s="44">
        <v>112.05112428706194</v>
      </c>
      <c r="W600" s="44">
        <v>112.05112428706194</v>
      </c>
      <c r="X600" s="44">
        <v>66.246581679069777</v>
      </c>
      <c r="Y600" s="44">
        <v>66.246581679069777</v>
      </c>
      <c r="Z600" s="44">
        <v>44.020084541345767</v>
      </c>
      <c r="AA600" s="44">
        <v>44.020084541345767</v>
      </c>
      <c r="AB600" s="44">
        <v>5.4090365097051034</v>
      </c>
      <c r="AC600" s="44">
        <v>12.560634343965349</v>
      </c>
      <c r="AD600" s="44">
        <v>5.1029593046104722</v>
      </c>
      <c r="AE600" s="44">
        <v>14.741368312224411</v>
      </c>
      <c r="AF600" s="44">
        <v>45.862034749142623</v>
      </c>
      <c r="AG600" s="44">
        <v>18.017227937163174</v>
      </c>
      <c r="AH600" s="44">
        <v>81.896490623468964</v>
      </c>
      <c r="AJ600" s="63" t="s">
        <v>63</v>
      </c>
      <c r="AK600" s="44">
        <v>0</v>
      </c>
      <c r="AL600" s="44">
        <v>0</v>
      </c>
      <c r="AM600" s="44">
        <v>224.6327</v>
      </c>
      <c r="AN600" s="44">
        <v>224.6327</v>
      </c>
      <c r="AO600" s="44">
        <v>0</v>
      </c>
      <c r="AP600" s="44">
        <v>0</v>
      </c>
      <c r="AQ600" s="44">
        <v>0</v>
      </c>
      <c r="AR600" s="44">
        <v>0</v>
      </c>
      <c r="AS600" s="44">
        <v>0</v>
      </c>
      <c r="AT600" s="44">
        <v>0</v>
      </c>
      <c r="AU600" s="44">
        <v>0</v>
      </c>
      <c r="AV600" s="44">
        <v>0</v>
      </c>
      <c r="AW600" s="44">
        <v>0</v>
      </c>
      <c r="AX600" s="44">
        <v>0</v>
      </c>
      <c r="AY600" s="44">
        <v>66.246581679069777</v>
      </c>
      <c r="AZ600" s="44">
        <v>0</v>
      </c>
      <c r="BA600" s="44">
        <v>0</v>
      </c>
      <c r="BB600" s="44">
        <v>0</v>
      </c>
      <c r="BC600" s="44">
        <v>66.246581679069777</v>
      </c>
      <c r="BD600" s="44">
        <v>66.246581679069777</v>
      </c>
      <c r="BE600" s="44">
        <v>0</v>
      </c>
      <c r="BF600" s="44">
        <v>0</v>
      </c>
      <c r="BG600" s="44">
        <v>0</v>
      </c>
      <c r="BH600" s="44">
        <v>66.246581679069777</v>
      </c>
      <c r="BI600" s="44">
        <v>44.020084541345767</v>
      </c>
      <c r="BJ600" s="44">
        <v>0</v>
      </c>
      <c r="BK600" s="44">
        <v>0</v>
      </c>
      <c r="BL600" s="44">
        <v>0</v>
      </c>
      <c r="BM600" s="44">
        <v>44.020084541345767</v>
      </c>
      <c r="BN600" s="44">
        <v>5.1029593046104722</v>
      </c>
      <c r="BO600" s="44">
        <v>18.017227937163174</v>
      </c>
      <c r="BP600" s="44">
        <v>0</v>
      </c>
      <c r="BQ600" s="44">
        <v>0</v>
      </c>
      <c r="BR600" s="44">
        <v>0</v>
      </c>
      <c r="BS600" s="44">
        <v>18.017227937163174</v>
      </c>
      <c r="BT600" s="64">
        <v>2021</v>
      </c>
      <c r="BU600" s="44">
        <v>0</v>
      </c>
      <c r="BV600" s="44">
        <v>0</v>
      </c>
      <c r="BW600" s="44">
        <v>0</v>
      </c>
      <c r="BX600" s="44">
        <v>0</v>
      </c>
      <c r="BY600" s="44">
        <v>0</v>
      </c>
      <c r="BZ600" s="44">
        <v>224.6327</v>
      </c>
      <c r="CA600" s="44">
        <v>0</v>
      </c>
      <c r="CB600" s="44">
        <v>0</v>
      </c>
      <c r="CC600" s="44">
        <v>0</v>
      </c>
      <c r="CD600" s="44">
        <v>0</v>
      </c>
      <c r="CE600" s="44">
        <v>0</v>
      </c>
      <c r="CF600" s="44">
        <v>0</v>
      </c>
      <c r="CG600" s="44">
        <v>0</v>
      </c>
      <c r="CH600" s="44">
        <v>0</v>
      </c>
      <c r="CI600" s="44">
        <v>0</v>
      </c>
      <c r="CJ600" s="44">
        <v>66.246581679069777</v>
      </c>
      <c r="CK600" s="44">
        <v>0</v>
      </c>
      <c r="CL600" s="44">
        <v>0</v>
      </c>
      <c r="CM600" s="44">
        <v>0</v>
      </c>
      <c r="CN600" s="44">
        <v>0</v>
      </c>
      <c r="CO600" s="44">
        <v>0</v>
      </c>
      <c r="CP600" s="44">
        <v>0</v>
      </c>
      <c r="CQ600" s="44">
        <v>0</v>
      </c>
      <c r="CR600" s="44">
        <v>0</v>
      </c>
      <c r="CS600" s="44">
        <v>0</v>
      </c>
      <c r="CT600" s="44">
        <v>0</v>
      </c>
      <c r="CU600" s="44">
        <v>0</v>
      </c>
      <c r="CV600" s="44">
        <v>0</v>
      </c>
      <c r="CW600" s="44">
        <v>0</v>
      </c>
      <c r="CX600" s="44">
        <v>0</v>
      </c>
      <c r="CY600" s="44">
        <v>0</v>
      </c>
      <c r="CZ600" s="44">
        <v>0</v>
      </c>
      <c r="DA600" s="44">
        <v>0</v>
      </c>
      <c r="DB600" s="44">
        <v>0</v>
      </c>
      <c r="DC600" s="44">
        <v>0</v>
      </c>
      <c r="DD600" s="44">
        <v>0</v>
      </c>
      <c r="DE600" s="44">
        <v>0</v>
      </c>
      <c r="DF600" s="44">
        <v>0</v>
      </c>
      <c r="DG600" s="44">
        <v>0</v>
      </c>
      <c r="DH600" s="44">
        <v>0</v>
      </c>
      <c r="DI600" s="44">
        <v>0</v>
      </c>
      <c r="DJ600" s="44">
        <v>0</v>
      </c>
      <c r="DK600" s="44">
        <v>0</v>
      </c>
      <c r="DL600" s="44">
        <v>0</v>
      </c>
      <c r="DM600" s="44">
        <v>0</v>
      </c>
      <c r="DN600" s="44">
        <v>0</v>
      </c>
      <c r="DO600" s="44">
        <v>0</v>
      </c>
      <c r="DP600" s="44">
        <v>0</v>
      </c>
      <c r="DQ600" s="44">
        <v>0</v>
      </c>
      <c r="DR600" s="44">
        <v>0</v>
      </c>
      <c r="DS600" s="44">
        <v>0</v>
      </c>
      <c r="DT600" s="44">
        <v>0</v>
      </c>
      <c r="DU600" s="44">
        <v>0</v>
      </c>
      <c r="DV600" s="44">
        <v>0</v>
      </c>
      <c r="DW600" s="44">
        <v>0</v>
      </c>
      <c r="DX600" s="44">
        <v>18.017227937163174</v>
      </c>
      <c r="DY600" s="44">
        <v>0</v>
      </c>
      <c r="DZ600" s="44">
        <v>0</v>
      </c>
      <c r="EA600" s="44">
        <v>0</v>
      </c>
      <c r="EB600" s="44">
        <v>0</v>
      </c>
    </row>
    <row r="601" spans="2:132" x14ac:dyDescent="0.25">
      <c r="B601" s="41" t="s">
        <v>690</v>
      </c>
      <c r="C601" s="47" t="s">
        <v>101</v>
      </c>
      <c r="D601" s="46">
        <v>9</v>
      </c>
      <c r="E601" s="86" t="s">
        <v>52</v>
      </c>
      <c r="F601" s="43">
        <v>2026.7</v>
      </c>
      <c r="G601" s="43">
        <v>386.05874418604651</v>
      </c>
      <c r="H601" s="44">
        <v>386.05874418604651</v>
      </c>
      <c r="I601" s="44">
        <v>256.53155417624828</v>
      </c>
      <c r="J601" s="44">
        <v>256.53155417624828</v>
      </c>
      <c r="K601" s="44">
        <v>397.6405065116279</v>
      </c>
      <c r="L601" s="44">
        <v>397.6405065116279</v>
      </c>
      <c r="M601" s="44">
        <v>198.61660000000001</v>
      </c>
      <c r="N601" s="44">
        <v>1434.9036000000001</v>
      </c>
      <c r="O601" s="44">
        <v>229.0171</v>
      </c>
      <c r="P601" s="44">
        <v>71.575291172093017</v>
      </c>
      <c r="Q601" s="44">
        <v>71.575291172093017</v>
      </c>
      <c r="R601" s="44">
        <v>47.560950144276426</v>
      </c>
      <c r="S601" s="44">
        <v>47.560950144276426</v>
      </c>
      <c r="T601" s="44">
        <v>222.67868364651164</v>
      </c>
      <c r="U601" s="44">
        <v>222.67868364651164</v>
      </c>
      <c r="V601" s="44">
        <v>147.96740044886002</v>
      </c>
      <c r="W601" s="44">
        <v>147.96740044886002</v>
      </c>
      <c r="X601" s="44">
        <v>87.480911432558145</v>
      </c>
      <c r="Y601" s="44">
        <v>87.480911432558145</v>
      </c>
      <c r="Z601" s="44">
        <v>58.130050176337861</v>
      </c>
      <c r="AA601" s="44">
        <v>58.130050176337861</v>
      </c>
      <c r="AB601" s="44">
        <v>4.1760435693041318</v>
      </c>
      <c r="AC601" s="44">
        <v>9.6974306208476406</v>
      </c>
      <c r="AD601" s="44">
        <v>3.9397368367182763</v>
      </c>
      <c r="AE601" s="44">
        <v>19.466488730902487</v>
      </c>
      <c r="AF601" s="44">
        <v>60.562409385029966</v>
      </c>
      <c r="AG601" s="44">
        <v>23.792375115547486</v>
      </c>
      <c r="AH601" s="44">
        <v>108.14715961612494</v>
      </c>
      <c r="AJ601" s="63" t="s">
        <v>63</v>
      </c>
      <c r="AK601" s="44">
        <v>0</v>
      </c>
      <c r="AL601" s="44">
        <v>0</v>
      </c>
      <c r="AM601" s="44">
        <v>229.0171</v>
      </c>
      <c r="AN601" s="44">
        <v>229.0171</v>
      </c>
      <c r="AO601" s="44">
        <v>0</v>
      </c>
      <c r="AP601" s="44">
        <v>0</v>
      </c>
      <c r="AQ601" s="44">
        <v>0</v>
      </c>
      <c r="AR601" s="44">
        <v>0</v>
      </c>
      <c r="AS601" s="44">
        <v>0</v>
      </c>
      <c r="AT601" s="44">
        <v>0</v>
      </c>
      <c r="AU601" s="44">
        <v>0</v>
      </c>
      <c r="AV601" s="44">
        <v>0</v>
      </c>
      <c r="AW601" s="44">
        <v>0</v>
      </c>
      <c r="AX601" s="44">
        <v>0</v>
      </c>
      <c r="AY601" s="44">
        <v>87.480911432558145</v>
      </c>
      <c r="AZ601" s="44">
        <v>0</v>
      </c>
      <c r="BA601" s="44">
        <v>0</v>
      </c>
      <c r="BB601" s="44">
        <v>0</v>
      </c>
      <c r="BC601" s="44">
        <v>87.480911432558145</v>
      </c>
      <c r="BD601" s="44">
        <v>87.480911432558145</v>
      </c>
      <c r="BE601" s="44">
        <v>0</v>
      </c>
      <c r="BF601" s="44">
        <v>0</v>
      </c>
      <c r="BG601" s="44">
        <v>0</v>
      </c>
      <c r="BH601" s="44">
        <v>87.480911432558145</v>
      </c>
      <c r="BI601" s="44">
        <v>58.130050176337861</v>
      </c>
      <c r="BJ601" s="44">
        <v>0</v>
      </c>
      <c r="BK601" s="44">
        <v>0</v>
      </c>
      <c r="BL601" s="44">
        <v>0</v>
      </c>
      <c r="BM601" s="44">
        <v>58.130050176337861</v>
      </c>
      <c r="BN601" s="44">
        <v>3.9397368367182763</v>
      </c>
      <c r="BO601" s="44">
        <v>23.792375115547486</v>
      </c>
      <c r="BP601" s="44">
        <v>0</v>
      </c>
      <c r="BQ601" s="44">
        <v>0</v>
      </c>
      <c r="BR601" s="44">
        <v>0</v>
      </c>
      <c r="BS601" s="44">
        <v>23.792375115547486</v>
      </c>
      <c r="BT601" s="64">
        <v>2021</v>
      </c>
      <c r="BU601" s="44">
        <v>0</v>
      </c>
      <c r="BV601" s="44">
        <v>0</v>
      </c>
      <c r="BW601" s="44">
        <v>0</v>
      </c>
      <c r="BX601" s="44">
        <v>0</v>
      </c>
      <c r="BY601" s="44">
        <v>0</v>
      </c>
      <c r="BZ601" s="44">
        <v>229.0171</v>
      </c>
      <c r="CA601" s="44">
        <v>0</v>
      </c>
      <c r="CB601" s="44">
        <v>0</v>
      </c>
      <c r="CC601" s="44">
        <v>0</v>
      </c>
      <c r="CD601" s="44">
        <v>0</v>
      </c>
      <c r="CE601" s="44">
        <v>0</v>
      </c>
      <c r="CF601" s="44">
        <v>0</v>
      </c>
      <c r="CG601" s="44">
        <v>0</v>
      </c>
      <c r="CH601" s="44">
        <v>0</v>
      </c>
      <c r="CI601" s="44">
        <v>0</v>
      </c>
      <c r="CJ601" s="44">
        <v>87.480911432558145</v>
      </c>
      <c r="CK601" s="44">
        <v>0</v>
      </c>
      <c r="CL601" s="44">
        <v>0</v>
      </c>
      <c r="CM601" s="44">
        <v>0</v>
      </c>
      <c r="CN601" s="44">
        <v>0</v>
      </c>
      <c r="CO601" s="44">
        <v>0</v>
      </c>
      <c r="CP601" s="44">
        <v>0</v>
      </c>
      <c r="CQ601" s="44">
        <v>0</v>
      </c>
      <c r="CR601" s="44">
        <v>0</v>
      </c>
      <c r="CS601" s="44">
        <v>0</v>
      </c>
      <c r="CT601" s="44">
        <v>0</v>
      </c>
      <c r="CU601" s="44">
        <v>0</v>
      </c>
      <c r="CV601" s="44">
        <v>0</v>
      </c>
      <c r="CW601" s="44">
        <v>0</v>
      </c>
      <c r="CX601" s="44">
        <v>0</v>
      </c>
      <c r="CY601" s="44">
        <v>0</v>
      </c>
      <c r="CZ601" s="44">
        <v>0</v>
      </c>
      <c r="DA601" s="44">
        <v>0</v>
      </c>
      <c r="DB601" s="44">
        <v>0</v>
      </c>
      <c r="DC601" s="44">
        <v>0</v>
      </c>
      <c r="DD601" s="44">
        <v>0</v>
      </c>
      <c r="DE601" s="44">
        <v>0</v>
      </c>
      <c r="DF601" s="44">
        <v>0</v>
      </c>
      <c r="DG601" s="44">
        <v>0</v>
      </c>
      <c r="DH601" s="44">
        <v>0</v>
      </c>
      <c r="DI601" s="44">
        <v>0</v>
      </c>
      <c r="DJ601" s="44">
        <v>0</v>
      </c>
      <c r="DK601" s="44">
        <v>0</v>
      </c>
      <c r="DL601" s="44">
        <v>0</v>
      </c>
      <c r="DM601" s="44">
        <v>0</v>
      </c>
      <c r="DN601" s="44">
        <v>0</v>
      </c>
      <c r="DO601" s="44">
        <v>0</v>
      </c>
      <c r="DP601" s="44">
        <v>0</v>
      </c>
      <c r="DQ601" s="44">
        <v>0</v>
      </c>
      <c r="DR601" s="44">
        <v>0</v>
      </c>
      <c r="DS601" s="44">
        <v>0</v>
      </c>
      <c r="DT601" s="44">
        <v>0</v>
      </c>
      <c r="DU601" s="44">
        <v>0</v>
      </c>
      <c r="DV601" s="44">
        <v>0</v>
      </c>
      <c r="DW601" s="44">
        <v>0</v>
      </c>
      <c r="DX601" s="44">
        <v>23.792375115547486</v>
      </c>
      <c r="DY601" s="44">
        <v>0</v>
      </c>
      <c r="DZ601" s="44">
        <v>0</v>
      </c>
      <c r="EA601" s="44">
        <v>0</v>
      </c>
      <c r="EB601" s="44">
        <v>0</v>
      </c>
    </row>
    <row r="602" spans="2:132" x14ac:dyDescent="0.25">
      <c r="B602" s="41" t="s">
        <v>691</v>
      </c>
      <c r="C602" s="47" t="s">
        <v>101</v>
      </c>
      <c r="D602" s="46">
        <v>9</v>
      </c>
      <c r="E602" s="86" t="s">
        <v>52</v>
      </c>
      <c r="F602" s="43">
        <v>3771.9</v>
      </c>
      <c r="G602" s="43">
        <v>782.3061860465117</v>
      </c>
      <c r="H602" s="44">
        <v>782.3061860465117</v>
      </c>
      <c r="I602" s="44">
        <v>519.83337968765625</v>
      </c>
      <c r="J602" s="44">
        <v>519.83337968765625</v>
      </c>
      <c r="K602" s="44">
        <v>805.77537162790702</v>
      </c>
      <c r="L602" s="44">
        <v>805.77537162790702</v>
      </c>
      <c r="M602" s="44">
        <v>354.55860000000001</v>
      </c>
      <c r="N602" s="44">
        <v>2572.4358000000002</v>
      </c>
      <c r="O602" s="44">
        <v>414.90899999999999</v>
      </c>
      <c r="P602" s="44">
        <v>161.15507432558141</v>
      </c>
      <c r="Q602" s="44">
        <v>161.15507432558141</v>
      </c>
      <c r="R602" s="44">
        <v>107.08567621565719</v>
      </c>
      <c r="S602" s="44">
        <v>107.08567621565719</v>
      </c>
      <c r="T602" s="44">
        <v>483.4652229767442</v>
      </c>
      <c r="U602" s="44">
        <v>483.4652229767442</v>
      </c>
      <c r="V602" s="44">
        <v>321.25702864697155</v>
      </c>
      <c r="W602" s="44">
        <v>321.25702864697155</v>
      </c>
      <c r="X602" s="44">
        <v>201.44384290697676</v>
      </c>
      <c r="Y602" s="44">
        <v>201.44384290697676</v>
      </c>
      <c r="Z602" s="44">
        <v>133.85709526957149</v>
      </c>
      <c r="AA602" s="44">
        <v>133.85709526957149</v>
      </c>
      <c r="AB602" s="44">
        <v>3.3109806327968947</v>
      </c>
      <c r="AC602" s="44">
        <v>8.0074070622960374</v>
      </c>
      <c r="AD602" s="44">
        <v>3.0996414434694333</v>
      </c>
      <c r="AE602" s="44">
        <v>43.829698586120983</v>
      </c>
      <c r="AF602" s="44">
        <v>131.48909575836294</v>
      </c>
      <c r="AG602" s="44">
        <v>54.787123232651226</v>
      </c>
      <c r="AH602" s="44">
        <v>219.1484929306049</v>
      </c>
      <c r="AJ602" s="63" t="s">
        <v>63</v>
      </c>
      <c r="AK602" s="44">
        <v>0</v>
      </c>
      <c r="AL602" s="44">
        <v>0</v>
      </c>
      <c r="AM602" s="44">
        <v>414.90899999999999</v>
      </c>
      <c r="AN602" s="44">
        <v>414.90899999999999</v>
      </c>
      <c r="AO602" s="44">
        <v>0</v>
      </c>
      <c r="AP602" s="44">
        <v>0</v>
      </c>
      <c r="AQ602" s="44">
        <v>0</v>
      </c>
      <c r="AR602" s="44">
        <v>0</v>
      </c>
      <c r="AS602" s="44">
        <v>0</v>
      </c>
      <c r="AT602" s="44">
        <v>0</v>
      </c>
      <c r="AU602" s="44">
        <v>0</v>
      </c>
      <c r="AV602" s="44">
        <v>0</v>
      </c>
      <c r="AW602" s="44">
        <v>0</v>
      </c>
      <c r="AX602" s="44">
        <v>0</v>
      </c>
      <c r="AY602" s="44">
        <v>201.44384290697676</v>
      </c>
      <c r="AZ602" s="44">
        <v>0</v>
      </c>
      <c r="BA602" s="44">
        <v>0</v>
      </c>
      <c r="BB602" s="44">
        <v>0</v>
      </c>
      <c r="BC602" s="44">
        <v>201.44384290697676</v>
      </c>
      <c r="BD602" s="44">
        <v>201.44384290697676</v>
      </c>
      <c r="BE602" s="44">
        <v>0</v>
      </c>
      <c r="BF602" s="44">
        <v>0</v>
      </c>
      <c r="BG602" s="44">
        <v>0</v>
      </c>
      <c r="BH602" s="44">
        <v>201.44384290697676</v>
      </c>
      <c r="BI602" s="44">
        <v>133.85709526957149</v>
      </c>
      <c r="BJ602" s="44">
        <v>0</v>
      </c>
      <c r="BK602" s="44">
        <v>0</v>
      </c>
      <c r="BL602" s="44">
        <v>0</v>
      </c>
      <c r="BM602" s="44">
        <v>133.85709526957149</v>
      </c>
      <c r="BN602" s="44">
        <v>3.0996414434694333</v>
      </c>
      <c r="BO602" s="44">
        <v>54.787123232651226</v>
      </c>
      <c r="BP602" s="44">
        <v>0</v>
      </c>
      <c r="BQ602" s="44">
        <v>0</v>
      </c>
      <c r="BR602" s="44">
        <v>0</v>
      </c>
      <c r="BS602" s="44">
        <v>54.787123232651226</v>
      </c>
      <c r="BT602" s="64">
        <v>2021</v>
      </c>
      <c r="BU602" s="44">
        <v>0</v>
      </c>
      <c r="BV602" s="44">
        <v>0</v>
      </c>
      <c r="BW602" s="44">
        <v>0</v>
      </c>
      <c r="BX602" s="44">
        <v>0</v>
      </c>
      <c r="BY602" s="44">
        <v>0</v>
      </c>
      <c r="BZ602" s="44">
        <v>414.90899999999999</v>
      </c>
      <c r="CA602" s="44">
        <v>0</v>
      </c>
      <c r="CB602" s="44">
        <v>0</v>
      </c>
      <c r="CC602" s="44">
        <v>0</v>
      </c>
      <c r="CD602" s="44">
        <v>0</v>
      </c>
      <c r="CE602" s="44">
        <v>0</v>
      </c>
      <c r="CF602" s="44">
        <v>0</v>
      </c>
      <c r="CG602" s="44">
        <v>0</v>
      </c>
      <c r="CH602" s="44">
        <v>0</v>
      </c>
      <c r="CI602" s="44">
        <v>0</v>
      </c>
      <c r="CJ602" s="44">
        <v>201.44384290697676</v>
      </c>
      <c r="CK602" s="44">
        <v>0</v>
      </c>
      <c r="CL602" s="44">
        <v>0</v>
      </c>
      <c r="CM602" s="44">
        <v>0</v>
      </c>
      <c r="CN602" s="44">
        <v>0</v>
      </c>
      <c r="CO602" s="44">
        <v>0</v>
      </c>
      <c r="CP602" s="44">
        <v>0</v>
      </c>
      <c r="CQ602" s="44">
        <v>0</v>
      </c>
      <c r="CR602" s="44">
        <v>0</v>
      </c>
      <c r="CS602" s="44">
        <v>0</v>
      </c>
      <c r="CT602" s="44">
        <v>0</v>
      </c>
      <c r="CU602" s="44">
        <v>0</v>
      </c>
      <c r="CV602" s="44">
        <v>0</v>
      </c>
      <c r="CW602" s="44">
        <v>0</v>
      </c>
      <c r="CX602" s="44">
        <v>0</v>
      </c>
      <c r="CY602" s="44">
        <v>0</v>
      </c>
      <c r="CZ602" s="44">
        <v>0</v>
      </c>
      <c r="DA602" s="44">
        <v>0</v>
      </c>
      <c r="DB602" s="44">
        <v>0</v>
      </c>
      <c r="DC602" s="44">
        <v>0</v>
      </c>
      <c r="DD602" s="44">
        <v>0</v>
      </c>
      <c r="DE602" s="44">
        <v>0</v>
      </c>
      <c r="DF602" s="44">
        <v>0</v>
      </c>
      <c r="DG602" s="44">
        <v>0</v>
      </c>
      <c r="DH602" s="44">
        <v>0</v>
      </c>
      <c r="DI602" s="44">
        <v>0</v>
      </c>
      <c r="DJ602" s="44">
        <v>0</v>
      </c>
      <c r="DK602" s="44">
        <v>0</v>
      </c>
      <c r="DL602" s="44">
        <v>0</v>
      </c>
      <c r="DM602" s="44">
        <v>0</v>
      </c>
      <c r="DN602" s="44">
        <v>0</v>
      </c>
      <c r="DO602" s="44">
        <v>0</v>
      </c>
      <c r="DP602" s="44">
        <v>0</v>
      </c>
      <c r="DQ602" s="44">
        <v>0</v>
      </c>
      <c r="DR602" s="44">
        <v>0</v>
      </c>
      <c r="DS602" s="44">
        <v>0</v>
      </c>
      <c r="DT602" s="44">
        <v>0</v>
      </c>
      <c r="DU602" s="44">
        <v>0</v>
      </c>
      <c r="DV602" s="44">
        <v>0</v>
      </c>
      <c r="DW602" s="44">
        <v>0</v>
      </c>
      <c r="DX602" s="44">
        <v>54.787123232651226</v>
      </c>
      <c r="DY602" s="44">
        <v>0</v>
      </c>
      <c r="DZ602" s="44">
        <v>0</v>
      </c>
      <c r="EA602" s="44">
        <v>0</v>
      </c>
      <c r="EB602" s="44">
        <v>0</v>
      </c>
    </row>
    <row r="603" spans="2:132" x14ac:dyDescent="0.25">
      <c r="B603" s="41" t="s">
        <v>692</v>
      </c>
      <c r="C603" s="47" t="s">
        <v>101</v>
      </c>
      <c r="D603" s="46">
        <v>9</v>
      </c>
      <c r="E603" s="86" t="s">
        <v>52</v>
      </c>
      <c r="F603" s="43">
        <v>3571.16</v>
      </c>
      <c r="G603" s="43">
        <v>737.1370813953489</v>
      </c>
      <c r="H603" s="44">
        <v>737.1370813953489</v>
      </c>
      <c r="I603" s="44">
        <v>489.81903396588615</v>
      </c>
      <c r="J603" s="44">
        <v>489.81903396588615</v>
      </c>
      <c r="K603" s="44">
        <v>759.25119383720937</v>
      </c>
      <c r="L603" s="44">
        <v>759.25119383720937</v>
      </c>
      <c r="M603" s="44">
        <v>335.68903999999998</v>
      </c>
      <c r="N603" s="44">
        <v>2435.5311200000001</v>
      </c>
      <c r="O603" s="44">
        <v>392.82759999999996</v>
      </c>
      <c r="P603" s="44">
        <v>151.85023876744188</v>
      </c>
      <c r="Q603" s="44">
        <v>151.85023876744188</v>
      </c>
      <c r="R603" s="44">
        <v>100.90272099697256</v>
      </c>
      <c r="S603" s="44">
        <v>100.90272099697256</v>
      </c>
      <c r="T603" s="44">
        <v>455.55071630232561</v>
      </c>
      <c r="U603" s="44">
        <v>455.55071630232561</v>
      </c>
      <c r="V603" s="44">
        <v>302.70816299091763</v>
      </c>
      <c r="W603" s="44">
        <v>302.70816299091763</v>
      </c>
      <c r="X603" s="44">
        <v>189.81279845930234</v>
      </c>
      <c r="Y603" s="44">
        <v>189.81279845930234</v>
      </c>
      <c r="Z603" s="44">
        <v>126.12840124621569</v>
      </c>
      <c r="AA603" s="44">
        <v>126.12840124621569</v>
      </c>
      <c r="AB603" s="44">
        <v>3.3268581529141503</v>
      </c>
      <c r="AC603" s="44">
        <v>8.0458058875441534</v>
      </c>
      <c r="AD603" s="44">
        <v>3.1145055048558006</v>
      </c>
      <c r="AE603" s="44">
        <v>41.299042076461589</v>
      </c>
      <c r="AF603" s="44">
        <v>123.89712622938475</v>
      </c>
      <c r="AG603" s="44">
        <v>51.623802595576983</v>
      </c>
      <c r="AH603" s="44">
        <v>206.49521038230793</v>
      </c>
      <c r="AJ603" s="63" t="s">
        <v>63</v>
      </c>
      <c r="AK603" s="44">
        <v>0</v>
      </c>
      <c r="AL603" s="44">
        <v>0</v>
      </c>
      <c r="AM603" s="44">
        <v>392.82759999999996</v>
      </c>
      <c r="AN603" s="44">
        <v>392.82759999999996</v>
      </c>
      <c r="AO603" s="44">
        <v>0</v>
      </c>
      <c r="AP603" s="44">
        <v>0</v>
      </c>
      <c r="AQ603" s="44">
        <v>0</v>
      </c>
      <c r="AR603" s="44">
        <v>0</v>
      </c>
      <c r="AS603" s="44">
        <v>0</v>
      </c>
      <c r="AT603" s="44">
        <v>0</v>
      </c>
      <c r="AU603" s="44">
        <v>0</v>
      </c>
      <c r="AV603" s="44">
        <v>0</v>
      </c>
      <c r="AW603" s="44">
        <v>0</v>
      </c>
      <c r="AX603" s="44">
        <v>0</v>
      </c>
      <c r="AY603" s="44">
        <v>189.81279845930234</v>
      </c>
      <c r="AZ603" s="44">
        <v>0</v>
      </c>
      <c r="BA603" s="44">
        <v>0</v>
      </c>
      <c r="BB603" s="44">
        <v>0</v>
      </c>
      <c r="BC603" s="44">
        <v>189.81279845930234</v>
      </c>
      <c r="BD603" s="44">
        <v>189.81279845930234</v>
      </c>
      <c r="BE603" s="44">
        <v>0</v>
      </c>
      <c r="BF603" s="44">
        <v>0</v>
      </c>
      <c r="BG603" s="44">
        <v>0</v>
      </c>
      <c r="BH603" s="44">
        <v>189.81279845930234</v>
      </c>
      <c r="BI603" s="44">
        <v>126.12840124621569</v>
      </c>
      <c r="BJ603" s="44">
        <v>0</v>
      </c>
      <c r="BK603" s="44">
        <v>0</v>
      </c>
      <c r="BL603" s="44">
        <v>0</v>
      </c>
      <c r="BM603" s="44">
        <v>126.12840124621569</v>
      </c>
      <c r="BN603" s="44">
        <v>3.1145055048558006</v>
      </c>
      <c r="BO603" s="44">
        <v>51.623802595576983</v>
      </c>
      <c r="BP603" s="44">
        <v>0</v>
      </c>
      <c r="BQ603" s="44">
        <v>0</v>
      </c>
      <c r="BR603" s="44">
        <v>0</v>
      </c>
      <c r="BS603" s="44">
        <v>51.623802595576983</v>
      </c>
      <c r="BT603" s="64">
        <v>2021</v>
      </c>
      <c r="BU603" s="44">
        <v>0</v>
      </c>
      <c r="BV603" s="44">
        <v>0</v>
      </c>
      <c r="BW603" s="44">
        <v>0</v>
      </c>
      <c r="BX603" s="44">
        <v>0</v>
      </c>
      <c r="BY603" s="44">
        <v>0</v>
      </c>
      <c r="BZ603" s="44">
        <v>392.82759999999996</v>
      </c>
      <c r="CA603" s="44">
        <v>0</v>
      </c>
      <c r="CB603" s="44">
        <v>0</v>
      </c>
      <c r="CC603" s="44">
        <v>0</v>
      </c>
      <c r="CD603" s="44">
        <v>0</v>
      </c>
      <c r="CE603" s="44">
        <v>0</v>
      </c>
      <c r="CF603" s="44">
        <v>0</v>
      </c>
      <c r="CG603" s="44">
        <v>0</v>
      </c>
      <c r="CH603" s="44">
        <v>0</v>
      </c>
      <c r="CI603" s="44">
        <v>0</v>
      </c>
      <c r="CJ603" s="44">
        <v>189.81279845930234</v>
      </c>
      <c r="CK603" s="44">
        <v>0</v>
      </c>
      <c r="CL603" s="44">
        <v>0</v>
      </c>
      <c r="CM603" s="44">
        <v>0</v>
      </c>
      <c r="CN603" s="44">
        <v>0</v>
      </c>
      <c r="CO603" s="44">
        <v>0</v>
      </c>
      <c r="CP603" s="44">
        <v>0</v>
      </c>
      <c r="CQ603" s="44">
        <v>0</v>
      </c>
      <c r="CR603" s="44">
        <v>0</v>
      </c>
      <c r="CS603" s="44">
        <v>0</v>
      </c>
      <c r="CT603" s="44">
        <v>0</v>
      </c>
      <c r="CU603" s="44">
        <v>0</v>
      </c>
      <c r="CV603" s="44">
        <v>0</v>
      </c>
      <c r="CW603" s="44">
        <v>0</v>
      </c>
      <c r="CX603" s="44">
        <v>0</v>
      </c>
      <c r="CY603" s="44">
        <v>0</v>
      </c>
      <c r="CZ603" s="44">
        <v>0</v>
      </c>
      <c r="DA603" s="44">
        <v>0</v>
      </c>
      <c r="DB603" s="44">
        <v>0</v>
      </c>
      <c r="DC603" s="44">
        <v>0</v>
      </c>
      <c r="DD603" s="44">
        <v>0</v>
      </c>
      <c r="DE603" s="44">
        <v>0</v>
      </c>
      <c r="DF603" s="44">
        <v>0</v>
      </c>
      <c r="DG603" s="44">
        <v>0</v>
      </c>
      <c r="DH603" s="44">
        <v>0</v>
      </c>
      <c r="DI603" s="44">
        <v>0</v>
      </c>
      <c r="DJ603" s="44">
        <v>0</v>
      </c>
      <c r="DK603" s="44">
        <v>0</v>
      </c>
      <c r="DL603" s="44">
        <v>0</v>
      </c>
      <c r="DM603" s="44">
        <v>0</v>
      </c>
      <c r="DN603" s="44">
        <v>0</v>
      </c>
      <c r="DO603" s="44">
        <v>0</v>
      </c>
      <c r="DP603" s="44">
        <v>0</v>
      </c>
      <c r="DQ603" s="44">
        <v>0</v>
      </c>
      <c r="DR603" s="44">
        <v>0</v>
      </c>
      <c r="DS603" s="44">
        <v>0</v>
      </c>
      <c r="DT603" s="44">
        <v>0</v>
      </c>
      <c r="DU603" s="44">
        <v>0</v>
      </c>
      <c r="DV603" s="44">
        <v>0</v>
      </c>
      <c r="DW603" s="44">
        <v>0</v>
      </c>
      <c r="DX603" s="44">
        <v>51.623802595576983</v>
      </c>
      <c r="DY603" s="44">
        <v>0</v>
      </c>
      <c r="DZ603" s="44">
        <v>0</v>
      </c>
      <c r="EA603" s="44">
        <v>0</v>
      </c>
      <c r="EB603" s="44">
        <v>0</v>
      </c>
    </row>
    <row r="604" spans="2:132" x14ac:dyDescent="0.25">
      <c r="B604" s="41" t="s">
        <v>693</v>
      </c>
      <c r="C604" s="47" t="s">
        <v>101</v>
      </c>
      <c r="D604" s="46">
        <v>9</v>
      </c>
      <c r="E604" s="86" t="s">
        <v>52</v>
      </c>
      <c r="F604" s="43">
        <v>5570.35</v>
      </c>
      <c r="G604" s="43">
        <v>730.62946511627911</v>
      </c>
      <c r="H604" s="44">
        <v>730.62946511627911</v>
      </c>
      <c r="I604" s="44">
        <v>485.49479848827212</v>
      </c>
      <c r="J604" s="44">
        <v>485.49479848827212</v>
      </c>
      <c r="K604" s="44">
        <v>810.99870627906989</v>
      </c>
      <c r="L604" s="44">
        <v>810.99870627906989</v>
      </c>
      <c r="M604" s="44">
        <v>501.33150000000006</v>
      </c>
      <c r="N604" s="44">
        <v>3687.5717</v>
      </c>
      <c r="O604" s="44">
        <v>562.60535000000004</v>
      </c>
      <c r="P604" s="44">
        <v>145.97976713023257</v>
      </c>
      <c r="Q604" s="44">
        <v>145.97976713023257</v>
      </c>
      <c r="R604" s="44">
        <v>97.001860737956775</v>
      </c>
      <c r="S604" s="44">
        <v>97.001860737956775</v>
      </c>
      <c r="T604" s="44">
        <v>454.15927551627919</v>
      </c>
      <c r="U604" s="44">
        <v>454.15927551627919</v>
      </c>
      <c r="V604" s="44">
        <v>301.78356674031005</v>
      </c>
      <c r="W604" s="44">
        <v>301.78356674031005</v>
      </c>
      <c r="X604" s="44">
        <v>178.41971538139538</v>
      </c>
      <c r="Y604" s="44">
        <v>178.41971538139538</v>
      </c>
      <c r="Z604" s="44">
        <v>118.55782979083607</v>
      </c>
      <c r="AA604" s="44">
        <v>118.55782979083607</v>
      </c>
      <c r="AB604" s="44">
        <v>5.1682668372136629</v>
      </c>
      <c r="AC604" s="44">
        <v>12.21925945084087</v>
      </c>
      <c r="AD604" s="44">
        <v>4.7454086414416352</v>
      </c>
      <c r="AE604" s="44">
        <v>39.702437045599012</v>
      </c>
      <c r="AF604" s="44">
        <v>123.5186930307525</v>
      </c>
      <c r="AG604" s="44">
        <v>48.525200833509906</v>
      </c>
      <c r="AH604" s="44">
        <v>220.5690946977723</v>
      </c>
      <c r="AJ604" s="63" t="s">
        <v>63</v>
      </c>
      <c r="AK604" s="44">
        <v>0</v>
      </c>
      <c r="AL604" s="44">
        <v>0</v>
      </c>
      <c r="AM604" s="44">
        <v>562.60535000000004</v>
      </c>
      <c r="AN604" s="44">
        <v>562.60535000000004</v>
      </c>
      <c r="AO604" s="44">
        <v>0</v>
      </c>
      <c r="AP604" s="44">
        <v>0</v>
      </c>
      <c r="AQ604" s="44">
        <v>0</v>
      </c>
      <c r="AR604" s="44">
        <v>0</v>
      </c>
      <c r="AS604" s="44">
        <v>0</v>
      </c>
      <c r="AT604" s="44">
        <v>0</v>
      </c>
      <c r="AU604" s="44">
        <v>0</v>
      </c>
      <c r="AV604" s="44">
        <v>0</v>
      </c>
      <c r="AW604" s="44">
        <v>0</v>
      </c>
      <c r="AX604" s="44">
        <v>0</v>
      </c>
      <c r="AY604" s="44">
        <v>178.41971538139538</v>
      </c>
      <c r="AZ604" s="44">
        <v>0</v>
      </c>
      <c r="BA604" s="44">
        <v>0</v>
      </c>
      <c r="BB604" s="44">
        <v>0</v>
      </c>
      <c r="BC604" s="44">
        <v>178.41971538139538</v>
      </c>
      <c r="BD604" s="44">
        <v>178.41971538139538</v>
      </c>
      <c r="BE604" s="44">
        <v>0</v>
      </c>
      <c r="BF604" s="44">
        <v>0</v>
      </c>
      <c r="BG604" s="44">
        <v>0</v>
      </c>
      <c r="BH604" s="44">
        <v>178.41971538139538</v>
      </c>
      <c r="BI604" s="44">
        <v>118.55782979083607</v>
      </c>
      <c r="BJ604" s="44">
        <v>0</v>
      </c>
      <c r="BK604" s="44">
        <v>0</v>
      </c>
      <c r="BL604" s="44">
        <v>0</v>
      </c>
      <c r="BM604" s="44">
        <v>118.55782979083607</v>
      </c>
      <c r="BN604" s="44">
        <v>4.7454086414416352</v>
      </c>
      <c r="BO604" s="44">
        <v>48.525200833509906</v>
      </c>
      <c r="BP604" s="44">
        <v>0</v>
      </c>
      <c r="BQ604" s="44">
        <v>0</v>
      </c>
      <c r="BR604" s="44">
        <v>0</v>
      </c>
      <c r="BS604" s="44">
        <v>48.525200833509906</v>
      </c>
      <c r="BT604" s="64">
        <v>2021</v>
      </c>
      <c r="BU604" s="44">
        <v>0</v>
      </c>
      <c r="BV604" s="44">
        <v>0</v>
      </c>
      <c r="BW604" s="44">
        <v>0</v>
      </c>
      <c r="BX604" s="44">
        <v>0</v>
      </c>
      <c r="BY604" s="44">
        <v>0</v>
      </c>
      <c r="BZ604" s="44">
        <v>562.60535000000004</v>
      </c>
      <c r="CA604" s="44">
        <v>0</v>
      </c>
      <c r="CB604" s="44">
        <v>0</v>
      </c>
      <c r="CC604" s="44">
        <v>0</v>
      </c>
      <c r="CD604" s="44">
        <v>0</v>
      </c>
      <c r="CE604" s="44">
        <v>0</v>
      </c>
      <c r="CF604" s="44">
        <v>0</v>
      </c>
      <c r="CG604" s="44">
        <v>0</v>
      </c>
      <c r="CH604" s="44">
        <v>0</v>
      </c>
      <c r="CI604" s="44">
        <v>0</v>
      </c>
      <c r="CJ604" s="44">
        <v>178.41971538139538</v>
      </c>
      <c r="CK604" s="44">
        <v>0</v>
      </c>
      <c r="CL604" s="44">
        <v>0</v>
      </c>
      <c r="CM604" s="44">
        <v>0</v>
      </c>
      <c r="CN604" s="44">
        <v>0</v>
      </c>
      <c r="CO604" s="44">
        <v>0</v>
      </c>
      <c r="CP604" s="44">
        <v>0</v>
      </c>
      <c r="CQ604" s="44">
        <v>0</v>
      </c>
      <c r="CR604" s="44">
        <v>0</v>
      </c>
      <c r="CS604" s="44">
        <v>0</v>
      </c>
      <c r="CT604" s="44">
        <v>0</v>
      </c>
      <c r="CU604" s="44">
        <v>0</v>
      </c>
      <c r="CV604" s="44">
        <v>0</v>
      </c>
      <c r="CW604" s="44">
        <v>0</v>
      </c>
      <c r="CX604" s="44">
        <v>0</v>
      </c>
      <c r="CY604" s="44">
        <v>0</v>
      </c>
      <c r="CZ604" s="44">
        <v>0</v>
      </c>
      <c r="DA604" s="44">
        <v>0</v>
      </c>
      <c r="DB604" s="44">
        <v>0</v>
      </c>
      <c r="DC604" s="44">
        <v>0</v>
      </c>
      <c r="DD604" s="44">
        <v>0</v>
      </c>
      <c r="DE604" s="44">
        <v>0</v>
      </c>
      <c r="DF604" s="44">
        <v>0</v>
      </c>
      <c r="DG604" s="44">
        <v>0</v>
      </c>
      <c r="DH604" s="44">
        <v>0</v>
      </c>
      <c r="DI604" s="44">
        <v>0</v>
      </c>
      <c r="DJ604" s="44">
        <v>0</v>
      </c>
      <c r="DK604" s="44">
        <v>0</v>
      </c>
      <c r="DL604" s="44">
        <v>0</v>
      </c>
      <c r="DM604" s="44">
        <v>0</v>
      </c>
      <c r="DN604" s="44">
        <v>0</v>
      </c>
      <c r="DO604" s="44">
        <v>0</v>
      </c>
      <c r="DP604" s="44">
        <v>0</v>
      </c>
      <c r="DQ604" s="44">
        <v>0</v>
      </c>
      <c r="DR604" s="44">
        <v>0</v>
      </c>
      <c r="DS604" s="44">
        <v>0</v>
      </c>
      <c r="DT604" s="44">
        <v>0</v>
      </c>
      <c r="DU604" s="44">
        <v>0</v>
      </c>
      <c r="DV604" s="44">
        <v>0</v>
      </c>
      <c r="DW604" s="44">
        <v>0</v>
      </c>
      <c r="DX604" s="44">
        <v>48.525200833509906</v>
      </c>
      <c r="DY604" s="44">
        <v>0</v>
      </c>
      <c r="DZ604" s="44">
        <v>0</v>
      </c>
      <c r="EA604" s="44">
        <v>0</v>
      </c>
      <c r="EB604" s="44">
        <v>0</v>
      </c>
    </row>
    <row r="605" spans="2:132" x14ac:dyDescent="0.25">
      <c r="B605" s="41" t="s">
        <v>694</v>
      </c>
      <c r="C605" s="47" t="s">
        <v>101</v>
      </c>
      <c r="D605" s="46">
        <v>9</v>
      </c>
      <c r="E605" s="86" t="s">
        <v>52</v>
      </c>
      <c r="F605" s="43">
        <v>9661.27</v>
      </c>
      <c r="G605" s="43">
        <v>1529.4690581395348</v>
      </c>
      <c r="H605" s="44">
        <v>1529.4690581395348</v>
      </c>
      <c r="I605" s="44">
        <v>1016.3144351936651</v>
      </c>
      <c r="J605" s="44">
        <v>1016.3144351936651</v>
      </c>
      <c r="K605" s="44">
        <v>1575.3531298837208</v>
      </c>
      <c r="L605" s="44">
        <v>1575.3531298837208</v>
      </c>
      <c r="M605" s="44">
        <v>656.96636000000001</v>
      </c>
      <c r="N605" s="44">
        <v>5922.3585100000009</v>
      </c>
      <c r="O605" s="44">
        <v>888.83684000000005</v>
      </c>
      <c r="P605" s="44">
        <v>283.56356337906976</v>
      </c>
      <c r="Q605" s="44">
        <v>283.56356337906976</v>
      </c>
      <c r="R605" s="44">
        <v>188.42469628490551</v>
      </c>
      <c r="S605" s="44">
        <v>188.42469628490551</v>
      </c>
      <c r="T605" s="44">
        <v>882.19775273488381</v>
      </c>
      <c r="U605" s="44">
        <v>882.19775273488381</v>
      </c>
      <c r="V605" s="44">
        <v>586.21016621970614</v>
      </c>
      <c r="W605" s="44">
        <v>586.21016621970614</v>
      </c>
      <c r="X605" s="44">
        <v>346.57768857441857</v>
      </c>
      <c r="Y605" s="44">
        <v>346.57768857441857</v>
      </c>
      <c r="Z605" s="44">
        <v>230.29685101488451</v>
      </c>
      <c r="AA605" s="44">
        <v>230.29685101488451</v>
      </c>
      <c r="AB605" s="44">
        <v>3.4866255483126332</v>
      </c>
      <c r="AC605" s="44">
        <v>10.102790519979409</v>
      </c>
      <c r="AD605" s="44">
        <v>3.8595266764744123</v>
      </c>
      <c r="AE605" s="44">
        <v>77.121403498606242</v>
      </c>
      <c r="AF605" s="44">
        <v>239.93325532899721</v>
      </c>
      <c r="AG605" s="44">
        <v>94.259493164963175</v>
      </c>
      <c r="AH605" s="44">
        <v>428.45224165892353</v>
      </c>
      <c r="AJ605" s="63" t="s">
        <v>63</v>
      </c>
      <c r="AK605" s="44">
        <v>0</v>
      </c>
      <c r="AL605" s="44">
        <v>0</v>
      </c>
      <c r="AM605" s="44">
        <v>888.83684000000005</v>
      </c>
      <c r="AN605" s="44">
        <v>888.83684000000005</v>
      </c>
      <c r="AO605" s="44">
        <v>0</v>
      </c>
      <c r="AP605" s="44">
        <v>0</v>
      </c>
      <c r="AQ605" s="44">
        <v>0</v>
      </c>
      <c r="AR605" s="44">
        <v>0</v>
      </c>
      <c r="AS605" s="44">
        <v>0</v>
      </c>
      <c r="AT605" s="44">
        <v>0</v>
      </c>
      <c r="AU605" s="44">
        <v>0</v>
      </c>
      <c r="AV605" s="44">
        <v>0</v>
      </c>
      <c r="AW605" s="44">
        <v>0</v>
      </c>
      <c r="AX605" s="44">
        <v>0</v>
      </c>
      <c r="AY605" s="44">
        <v>346.57768857441857</v>
      </c>
      <c r="AZ605" s="44">
        <v>0</v>
      </c>
      <c r="BA605" s="44">
        <v>0</v>
      </c>
      <c r="BB605" s="44">
        <v>0</v>
      </c>
      <c r="BC605" s="44">
        <v>346.57768857441857</v>
      </c>
      <c r="BD605" s="44">
        <v>346.57768857441857</v>
      </c>
      <c r="BE605" s="44">
        <v>0</v>
      </c>
      <c r="BF605" s="44">
        <v>0</v>
      </c>
      <c r="BG605" s="44">
        <v>0</v>
      </c>
      <c r="BH605" s="44">
        <v>346.57768857441857</v>
      </c>
      <c r="BI605" s="44">
        <v>230.29685101488451</v>
      </c>
      <c r="BJ605" s="44">
        <v>0</v>
      </c>
      <c r="BK605" s="44">
        <v>0</v>
      </c>
      <c r="BL605" s="44">
        <v>0</v>
      </c>
      <c r="BM605" s="44">
        <v>230.29685101488451</v>
      </c>
      <c r="BN605" s="44">
        <v>3.8595266764744123</v>
      </c>
      <c r="BO605" s="44">
        <v>94.259493164963175</v>
      </c>
      <c r="BP605" s="44">
        <v>0</v>
      </c>
      <c r="BQ605" s="44">
        <v>0</v>
      </c>
      <c r="BR605" s="44">
        <v>0</v>
      </c>
      <c r="BS605" s="44">
        <v>94.259493164963175</v>
      </c>
      <c r="BT605" s="64">
        <v>2021</v>
      </c>
      <c r="BU605" s="44">
        <v>0</v>
      </c>
      <c r="BV605" s="44">
        <v>0</v>
      </c>
      <c r="BW605" s="44">
        <v>0</v>
      </c>
      <c r="BX605" s="44">
        <v>0</v>
      </c>
      <c r="BY605" s="44">
        <v>0</v>
      </c>
      <c r="BZ605" s="44">
        <v>888.83684000000005</v>
      </c>
      <c r="CA605" s="44">
        <v>0</v>
      </c>
      <c r="CB605" s="44">
        <v>0</v>
      </c>
      <c r="CC605" s="44">
        <v>0</v>
      </c>
      <c r="CD605" s="44">
        <v>0</v>
      </c>
      <c r="CE605" s="44">
        <v>0</v>
      </c>
      <c r="CF605" s="44">
        <v>0</v>
      </c>
      <c r="CG605" s="44">
        <v>0</v>
      </c>
      <c r="CH605" s="44">
        <v>0</v>
      </c>
      <c r="CI605" s="44">
        <v>0</v>
      </c>
      <c r="CJ605" s="44">
        <v>346.57768857441857</v>
      </c>
      <c r="CK605" s="44">
        <v>0</v>
      </c>
      <c r="CL605" s="44">
        <v>0</v>
      </c>
      <c r="CM605" s="44">
        <v>0</v>
      </c>
      <c r="CN605" s="44">
        <v>0</v>
      </c>
      <c r="CO605" s="44">
        <v>0</v>
      </c>
      <c r="CP605" s="44">
        <v>0</v>
      </c>
      <c r="CQ605" s="44">
        <v>0</v>
      </c>
      <c r="CR605" s="44">
        <v>0</v>
      </c>
      <c r="CS605" s="44">
        <v>0</v>
      </c>
      <c r="CT605" s="44">
        <v>0</v>
      </c>
      <c r="CU605" s="44">
        <v>0</v>
      </c>
      <c r="CV605" s="44">
        <v>0</v>
      </c>
      <c r="CW605" s="44">
        <v>0</v>
      </c>
      <c r="CX605" s="44">
        <v>0</v>
      </c>
      <c r="CY605" s="44">
        <v>0</v>
      </c>
      <c r="CZ605" s="44">
        <v>0</v>
      </c>
      <c r="DA605" s="44">
        <v>0</v>
      </c>
      <c r="DB605" s="44">
        <v>0</v>
      </c>
      <c r="DC605" s="44">
        <v>0</v>
      </c>
      <c r="DD605" s="44">
        <v>0</v>
      </c>
      <c r="DE605" s="44">
        <v>0</v>
      </c>
      <c r="DF605" s="44">
        <v>0</v>
      </c>
      <c r="DG605" s="44">
        <v>0</v>
      </c>
      <c r="DH605" s="44">
        <v>0</v>
      </c>
      <c r="DI605" s="44">
        <v>0</v>
      </c>
      <c r="DJ605" s="44">
        <v>0</v>
      </c>
      <c r="DK605" s="44">
        <v>0</v>
      </c>
      <c r="DL605" s="44">
        <v>0</v>
      </c>
      <c r="DM605" s="44">
        <v>0</v>
      </c>
      <c r="DN605" s="44">
        <v>0</v>
      </c>
      <c r="DO605" s="44">
        <v>0</v>
      </c>
      <c r="DP605" s="44">
        <v>0</v>
      </c>
      <c r="DQ605" s="44">
        <v>0</v>
      </c>
      <c r="DR605" s="44">
        <v>0</v>
      </c>
      <c r="DS605" s="44">
        <v>0</v>
      </c>
      <c r="DT605" s="44">
        <v>0</v>
      </c>
      <c r="DU605" s="44">
        <v>0</v>
      </c>
      <c r="DV605" s="44">
        <v>0</v>
      </c>
      <c r="DW605" s="44">
        <v>0</v>
      </c>
      <c r="DX605" s="44">
        <v>94.259493164963175</v>
      </c>
      <c r="DY605" s="44">
        <v>0</v>
      </c>
      <c r="DZ605" s="44">
        <v>0</v>
      </c>
      <c r="EA605" s="44">
        <v>0</v>
      </c>
      <c r="EB605" s="44">
        <v>0</v>
      </c>
    </row>
    <row r="606" spans="2:132" x14ac:dyDescent="0.25">
      <c r="B606" s="41" t="s">
        <v>695</v>
      </c>
      <c r="C606" s="47" t="s">
        <v>101</v>
      </c>
      <c r="D606" s="46">
        <v>9</v>
      </c>
      <c r="E606" s="86" t="s">
        <v>52</v>
      </c>
      <c r="F606" s="43">
        <v>3366.7</v>
      </c>
      <c r="G606" s="43">
        <v>694.97186046511627</v>
      </c>
      <c r="H606" s="44">
        <v>694.97186046511627</v>
      </c>
      <c r="I606" s="44">
        <v>461.80073410786059</v>
      </c>
      <c r="J606" s="44">
        <v>461.80073410786059</v>
      </c>
      <c r="K606" s="44">
        <v>715.8210162790698</v>
      </c>
      <c r="L606" s="44">
        <v>715.8210162790698</v>
      </c>
      <c r="M606" s="44">
        <v>316.46979999999996</v>
      </c>
      <c r="N606" s="44">
        <v>2296.0893999999998</v>
      </c>
      <c r="O606" s="44">
        <v>370.33699999999999</v>
      </c>
      <c r="P606" s="44">
        <v>143.16420325581396</v>
      </c>
      <c r="Q606" s="44">
        <v>143.16420325581396</v>
      </c>
      <c r="R606" s="44">
        <v>95.130951226219281</v>
      </c>
      <c r="S606" s="44">
        <v>95.130951226219281</v>
      </c>
      <c r="T606" s="44">
        <v>429.49260976744188</v>
      </c>
      <c r="U606" s="44">
        <v>429.49260976744188</v>
      </c>
      <c r="V606" s="44">
        <v>285.39285367865784</v>
      </c>
      <c r="W606" s="44">
        <v>285.39285367865784</v>
      </c>
      <c r="X606" s="44">
        <v>178.95525406976745</v>
      </c>
      <c r="Y606" s="44">
        <v>178.95525406976745</v>
      </c>
      <c r="Z606" s="44">
        <v>118.9136890327741</v>
      </c>
      <c r="AA606" s="44">
        <v>118.9136890327741</v>
      </c>
      <c r="AB606" s="44">
        <v>3.3266754502164266</v>
      </c>
      <c r="AC606" s="44">
        <v>8.0453640320836985</v>
      </c>
      <c r="AD606" s="44">
        <v>3.1143344640324</v>
      </c>
      <c r="AE606" s="44">
        <v>38.936681970978007</v>
      </c>
      <c r="AF606" s="44">
        <v>116.81004591293402</v>
      </c>
      <c r="AG606" s="44">
        <v>48.670852463722511</v>
      </c>
      <c r="AH606" s="44">
        <v>194.68340985489004</v>
      </c>
      <c r="AJ606" s="63" t="s">
        <v>63</v>
      </c>
      <c r="AK606" s="44">
        <v>0</v>
      </c>
      <c r="AL606" s="44">
        <v>0</v>
      </c>
      <c r="AM606" s="44">
        <v>370.33699999999999</v>
      </c>
      <c r="AN606" s="44">
        <v>370.33699999999999</v>
      </c>
      <c r="AO606" s="44">
        <v>0</v>
      </c>
      <c r="AP606" s="44">
        <v>0</v>
      </c>
      <c r="AQ606" s="44">
        <v>0</v>
      </c>
      <c r="AR606" s="44">
        <v>0</v>
      </c>
      <c r="AS606" s="44">
        <v>0</v>
      </c>
      <c r="AT606" s="44">
        <v>0</v>
      </c>
      <c r="AU606" s="44">
        <v>0</v>
      </c>
      <c r="AV606" s="44">
        <v>0</v>
      </c>
      <c r="AW606" s="44">
        <v>0</v>
      </c>
      <c r="AX606" s="44">
        <v>0</v>
      </c>
      <c r="AY606" s="44">
        <v>178.95525406976745</v>
      </c>
      <c r="AZ606" s="44">
        <v>0</v>
      </c>
      <c r="BA606" s="44">
        <v>0</v>
      </c>
      <c r="BB606" s="44">
        <v>0</v>
      </c>
      <c r="BC606" s="44">
        <v>178.95525406976745</v>
      </c>
      <c r="BD606" s="44">
        <v>178.95525406976745</v>
      </c>
      <c r="BE606" s="44">
        <v>0</v>
      </c>
      <c r="BF606" s="44">
        <v>0</v>
      </c>
      <c r="BG606" s="44">
        <v>0</v>
      </c>
      <c r="BH606" s="44">
        <v>178.95525406976745</v>
      </c>
      <c r="BI606" s="44">
        <v>118.9136890327741</v>
      </c>
      <c r="BJ606" s="44">
        <v>0</v>
      </c>
      <c r="BK606" s="44">
        <v>0</v>
      </c>
      <c r="BL606" s="44">
        <v>0</v>
      </c>
      <c r="BM606" s="44">
        <v>118.9136890327741</v>
      </c>
      <c r="BN606" s="44">
        <v>3.1143344640324</v>
      </c>
      <c r="BO606" s="44">
        <v>48.670852463722511</v>
      </c>
      <c r="BP606" s="44">
        <v>0</v>
      </c>
      <c r="BQ606" s="44">
        <v>0</v>
      </c>
      <c r="BR606" s="44">
        <v>0</v>
      </c>
      <c r="BS606" s="44">
        <v>48.670852463722511</v>
      </c>
      <c r="BT606" s="64">
        <v>2021</v>
      </c>
      <c r="BU606" s="44">
        <v>0</v>
      </c>
      <c r="BV606" s="44">
        <v>0</v>
      </c>
      <c r="BW606" s="44">
        <v>0</v>
      </c>
      <c r="BX606" s="44">
        <v>0</v>
      </c>
      <c r="BY606" s="44">
        <v>0</v>
      </c>
      <c r="BZ606" s="44">
        <v>370.33699999999999</v>
      </c>
      <c r="CA606" s="44">
        <v>0</v>
      </c>
      <c r="CB606" s="44">
        <v>0</v>
      </c>
      <c r="CC606" s="44">
        <v>0</v>
      </c>
      <c r="CD606" s="44">
        <v>0</v>
      </c>
      <c r="CE606" s="44">
        <v>0</v>
      </c>
      <c r="CF606" s="44">
        <v>0</v>
      </c>
      <c r="CG606" s="44">
        <v>0</v>
      </c>
      <c r="CH606" s="44">
        <v>0</v>
      </c>
      <c r="CI606" s="44">
        <v>0</v>
      </c>
      <c r="CJ606" s="44">
        <v>178.95525406976745</v>
      </c>
      <c r="CK606" s="44">
        <v>0</v>
      </c>
      <c r="CL606" s="44">
        <v>0</v>
      </c>
      <c r="CM606" s="44">
        <v>0</v>
      </c>
      <c r="CN606" s="44">
        <v>0</v>
      </c>
      <c r="CO606" s="44">
        <v>0</v>
      </c>
      <c r="CP606" s="44">
        <v>0</v>
      </c>
      <c r="CQ606" s="44">
        <v>0</v>
      </c>
      <c r="CR606" s="44">
        <v>0</v>
      </c>
      <c r="CS606" s="44">
        <v>0</v>
      </c>
      <c r="CT606" s="44">
        <v>0</v>
      </c>
      <c r="CU606" s="44">
        <v>0</v>
      </c>
      <c r="CV606" s="44">
        <v>0</v>
      </c>
      <c r="CW606" s="44">
        <v>0</v>
      </c>
      <c r="CX606" s="44">
        <v>0</v>
      </c>
      <c r="CY606" s="44">
        <v>0</v>
      </c>
      <c r="CZ606" s="44">
        <v>0</v>
      </c>
      <c r="DA606" s="44">
        <v>0</v>
      </c>
      <c r="DB606" s="44">
        <v>0</v>
      </c>
      <c r="DC606" s="44">
        <v>0</v>
      </c>
      <c r="DD606" s="44">
        <v>0</v>
      </c>
      <c r="DE606" s="44">
        <v>0</v>
      </c>
      <c r="DF606" s="44">
        <v>0</v>
      </c>
      <c r="DG606" s="44">
        <v>0</v>
      </c>
      <c r="DH606" s="44">
        <v>0</v>
      </c>
      <c r="DI606" s="44">
        <v>0</v>
      </c>
      <c r="DJ606" s="44">
        <v>0</v>
      </c>
      <c r="DK606" s="44">
        <v>0</v>
      </c>
      <c r="DL606" s="44">
        <v>0</v>
      </c>
      <c r="DM606" s="44">
        <v>0</v>
      </c>
      <c r="DN606" s="44">
        <v>0</v>
      </c>
      <c r="DO606" s="44">
        <v>0</v>
      </c>
      <c r="DP606" s="44">
        <v>0</v>
      </c>
      <c r="DQ606" s="44">
        <v>0</v>
      </c>
      <c r="DR606" s="44">
        <v>0</v>
      </c>
      <c r="DS606" s="44">
        <v>0</v>
      </c>
      <c r="DT606" s="44">
        <v>0</v>
      </c>
      <c r="DU606" s="44">
        <v>0</v>
      </c>
      <c r="DV606" s="44">
        <v>0</v>
      </c>
      <c r="DW606" s="44">
        <v>0</v>
      </c>
      <c r="DX606" s="44">
        <v>48.670852463722511</v>
      </c>
      <c r="DY606" s="44">
        <v>0</v>
      </c>
      <c r="DZ606" s="44">
        <v>0</v>
      </c>
      <c r="EA606" s="44">
        <v>0</v>
      </c>
      <c r="EB606" s="44">
        <v>0</v>
      </c>
    </row>
    <row r="607" spans="2:132" x14ac:dyDescent="0.25">
      <c r="B607" s="41" t="s">
        <v>696</v>
      </c>
      <c r="C607" s="47" t="s">
        <v>101</v>
      </c>
      <c r="D607" s="46">
        <v>9</v>
      </c>
      <c r="E607" s="86" t="s">
        <v>52</v>
      </c>
      <c r="F607" s="43">
        <v>8704.59</v>
      </c>
      <c r="G607" s="43">
        <v>1775.6800116279071</v>
      </c>
      <c r="H607" s="44">
        <v>1775.6800116279071</v>
      </c>
      <c r="I607" s="44">
        <v>1179.9187557919574</v>
      </c>
      <c r="J607" s="44">
        <v>1179.9187557919574</v>
      </c>
      <c r="K607" s="44">
        <v>1828.9504119767444</v>
      </c>
      <c r="L607" s="44">
        <v>1828.9504119767444</v>
      </c>
      <c r="M607" s="44">
        <v>591.91211999999996</v>
      </c>
      <c r="N607" s="44">
        <v>5335.9136699999999</v>
      </c>
      <c r="O607" s="44">
        <v>800.82227999999998</v>
      </c>
      <c r="P607" s="44">
        <v>365.79008239534892</v>
      </c>
      <c r="Q607" s="44">
        <v>365.79008239534892</v>
      </c>
      <c r="R607" s="44">
        <v>243.06326369314328</v>
      </c>
      <c r="S607" s="44">
        <v>243.06326369314328</v>
      </c>
      <c r="T607" s="44">
        <v>1097.3702471860465</v>
      </c>
      <c r="U607" s="44">
        <v>1097.3702471860465</v>
      </c>
      <c r="V607" s="44">
        <v>729.18979107942971</v>
      </c>
      <c r="W607" s="44">
        <v>729.18979107942971</v>
      </c>
      <c r="X607" s="44">
        <v>457.23760299418609</v>
      </c>
      <c r="Y607" s="44">
        <v>457.23760299418609</v>
      </c>
      <c r="Z607" s="44">
        <v>303.82907961642906</v>
      </c>
      <c r="AA607" s="44">
        <v>303.82907961642906</v>
      </c>
      <c r="AB607" s="44">
        <v>2.4352183501792481</v>
      </c>
      <c r="AC607" s="44">
        <v>7.317592395391566</v>
      </c>
      <c r="AD607" s="44">
        <v>2.6357657437234221</v>
      </c>
      <c r="AE607" s="44">
        <v>99.484729998573457</v>
      </c>
      <c r="AF607" s="44">
        <v>298.4541899957203</v>
      </c>
      <c r="AG607" s="44">
        <v>124.3559124982168</v>
      </c>
      <c r="AH607" s="44">
        <v>497.42364999286718</v>
      </c>
      <c r="AJ607" s="63" t="s">
        <v>63</v>
      </c>
      <c r="AK607" s="44">
        <v>0</v>
      </c>
      <c r="AL607" s="44">
        <v>0</v>
      </c>
      <c r="AM607" s="44">
        <v>800.82227999999998</v>
      </c>
      <c r="AN607" s="44">
        <v>800.82227999999998</v>
      </c>
      <c r="AO607" s="44">
        <v>0</v>
      </c>
      <c r="AP607" s="44">
        <v>0</v>
      </c>
      <c r="AQ607" s="44">
        <v>0</v>
      </c>
      <c r="AR607" s="44">
        <v>0</v>
      </c>
      <c r="AS607" s="44">
        <v>0</v>
      </c>
      <c r="AT607" s="44">
        <v>0</v>
      </c>
      <c r="AU607" s="44">
        <v>0</v>
      </c>
      <c r="AV607" s="44">
        <v>0</v>
      </c>
      <c r="AW607" s="44">
        <v>0</v>
      </c>
      <c r="AX607" s="44">
        <v>0</v>
      </c>
      <c r="AY607" s="44">
        <v>457.23760299418609</v>
      </c>
      <c r="AZ607" s="44">
        <v>0</v>
      </c>
      <c r="BA607" s="44">
        <v>0</v>
      </c>
      <c r="BB607" s="44">
        <v>0</v>
      </c>
      <c r="BC607" s="44">
        <v>457.23760299418609</v>
      </c>
      <c r="BD607" s="44">
        <v>457.23760299418609</v>
      </c>
      <c r="BE607" s="44">
        <v>0</v>
      </c>
      <c r="BF607" s="44">
        <v>0</v>
      </c>
      <c r="BG607" s="44">
        <v>0</v>
      </c>
      <c r="BH607" s="44">
        <v>457.23760299418609</v>
      </c>
      <c r="BI607" s="44">
        <v>303.82907961642906</v>
      </c>
      <c r="BJ607" s="44">
        <v>0</v>
      </c>
      <c r="BK607" s="44">
        <v>0</v>
      </c>
      <c r="BL607" s="44">
        <v>0</v>
      </c>
      <c r="BM607" s="44">
        <v>303.82907961642906</v>
      </c>
      <c r="BN607" s="44">
        <v>2.6357657437234221</v>
      </c>
      <c r="BO607" s="44">
        <v>124.3559124982168</v>
      </c>
      <c r="BP607" s="44">
        <v>0</v>
      </c>
      <c r="BQ607" s="44">
        <v>0</v>
      </c>
      <c r="BR607" s="44">
        <v>0</v>
      </c>
      <c r="BS607" s="44">
        <v>124.3559124982168</v>
      </c>
      <c r="BT607" s="64">
        <v>2021</v>
      </c>
      <c r="BU607" s="44">
        <v>0</v>
      </c>
      <c r="BV607" s="44">
        <v>0</v>
      </c>
      <c r="BW607" s="44">
        <v>0</v>
      </c>
      <c r="BX607" s="44">
        <v>0</v>
      </c>
      <c r="BY607" s="44">
        <v>0</v>
      </c>
      <c r="BZ607" s="44">
        <v>800.82227999999998</v>
      </c>
      <c r="CA607" s="44">
        <v>0</v>
      </c>
      <c r="CB607" s="44">
        <v>0</v>
      </c>
      <c r="CC607" s="44">
        <v>0</v>
      </c>
      <c r="CD607" s="44">
        <v>0</v>
      </c>
      <c r="CE607" s="44">
        <v>0</v>
      </c>
      <c r="CF607" s="44">
        <v>0</v>
      </c>
      <c r="CG607" s="44">
        <v>0</v>
      </c>
      <c r="CH607" s="44">
        <v>0</v>
      </c>
      <c r="CI607" s="44">
        <v>0</v>
      </c>
      <c r="CJ607" s="44">
        <v>457.23760299418609</v>
      </c>
      <c r="CK607" s="44">
        <v>0</v>
      </c>
      <c r="CL607" s="44">
        <v>0</v>
      </c>
      <c r="CM607" s="44">
        <v>0</v>
      </c>
      <c r="CN607" s="44">
        <v>0</v>
      </c>
      <c r="CO607" s="44">
        <v>0</v>
      </c>
      <c r="CP607" s="44">
        <v>0</v>
      </c>
      <c r="CQ607" s="44">
        <v>0</v>
      </c>
      <c r="CR607" s="44">
        <v>0</v>
      </c>
      <c r="CS607" s="44">
        <v>0</v>
      </c>
      <c r="CT607" s="44">
        <v>0</v>
      </c>
      <c r="CU607" s="44">
        <v>0</v>
      </c>
      <c r="CV607" s="44">
        <v>0</v>
      </c>
      <c r="CW607" s="44">
        <v>0</v>
      </c>
      <c r="CX607" s="44">
        <v>0</v>
      </c>
      <c r="CY607" s="44">
        <v>0</v>
      </c>
      <c r="CZ607" s="44">
        <v>0</v>
      </c>
      <c r="DA607" s="44">
        <v>0</v>
      </c>
      <c r="DB607" s="44">
        <v>0</v>
      </c>
      <c r="DC607" s="44">
        <v>0</v>
      </c>
      <c r="DD607" s="44">
        <v>0</v>
      </c>
      <c r="DE607" s="44">
        <v>0</v>
      </c>
      <c r="DF607" s="44">
        <v>0</v>
      </c>
      <c r="DG607" s="44">
        <v>0</v>
      </c>
      <c r="DH607" s="44">
        <v>0</v>
      </c>
      <c r="DI607" s="44">
        <v>0</v>
      </c>
      <c r="DJ607" s="44">
        <v>0</v>
      </c>
      <c r="DK607" s="44">
        <v>0</v>
      </c>
      <c r="DL607" s="44">
        <v>0</v>
      </c>
      <c r="DM607" s="44">
        <v>0</v>
      </c>
      <c r="DN607" s="44">
        <v>0</v>
      </c>
      <c r="DO607" s="44">
        <v>0</v>
      </c>
      <c r="DP607" s="44">
        <v>0</v>
      </c>
      <c r="DQ607" s="44">
        <v>0</v>
      </c>
      <c r="DR607" s="44">
        <v>0</v>
      </c>
      <c r="DS607" s="44">
        <v>0</v>
      </c>
      <c r="DT607" s="44">
        <v>0</v>
      </c>
      <c r="DU607" s="44">
        <v>0</v>
      </c>
      <c r="DV607" s="44">
        <v>0</v>
      </c>
      <c r="DW607" s="44">
        <v>0</v>
      </c>
      <c r="DX607" s="44">
        <v>124.3559124982168</v>
      </c>
      <c r="DY607" s="44">
        <v>0</v>
      </c>
      <c r="DZ607" s="44">
        <v>0</v>
      </c>
      <c r="EA607" s="44">
        <v>0</v>
      </c>
      <c r="EB607" s="44">
        <v>0</v>
      </c>
    </row>
    <row r="608" spans="2:132" x14ac:dyDescent="0.25">
      <c r="B608" s="41" t="s">
        <v>697</v>
      </c>
      <c r="C608" s="47" t="s">
        <v>101</v>
      </c>
      <c r="D608" s="46">
        <v>9</v>
      </c>
      <c r="E608" s="86" t="s">
        <v>52</v>
      </c>
      <c r="F608" s="43">
        <v>7308.6</v>
      </c>
      <c r="G608" s="43">
        <v>1375.2655465116279</v>
      </c>
      <c r="H608" s="44">
        <v>1375.2655465116279</v>
      </c>
      <c r="I608" s="44">
        <v>913.84799169749442</v>
      </c>
      <c r="J608" s="44">
        <v>913.84799169749442</v>
      </c>
      <c r="K608" s="44">
        <v>1416.5235129069767</v>
      </c>
      <c r="L608" s="44">
        <v>1416.5235129069767</v>
      </c>
      <c r="M608" s="44">
        <v>548.14499999999998</v>
      </c>
      <c r="N608" s="44">
        <v>4706.7384000000002</v>
      </c>
      <c r="O608" s="44">
        <v>738.16860000000008</v>
      </c>
      <c r="P608" s="44">
        <v>254.97423232325582</v>
      </c>
      <c r="Q608" s="44">
        <v>254.97423232325582</v>
      </c>
      <c r="R608" s="44">
        <v>169.42741766071546</v>
      </c>
      <c r="S608" s="44">
        <v>169.42741766071546</v>
      </c>
      <c r="T608" s="44">
        <v>793.25316722790706</v>
      </c>
      <c r="U608" s="44">
        <v>793.25316722790706</v>
      </c>
      <c r="V608" s="44">
        <v>527.10752161111486</v>
      </c>
      <c r="W608" s="44">
        <v>527.10752161111486</v>
      </c>
      <c r="X608" s="44">
        <v>311.6351728395349</v>
      </c>
      <c r="Y608" s="44">
        <v>311.6351728395349</v>
      </c>
      <c r="Z608" s="44">
        <v>207.07795491865224</v>
      </c>
      <c r="AA608" s="44">
        <v>207.07795491865224</v>
      </c>
      <c r="AB608" s="44">
        <v>3.2352791984215932</v>
      </c>
      <c r="AC608" s="44">
        <v>8.9293705876435965</v>
      </c>
      <c r="AD608" s="44">
        <v>3.5646894440790646</v>
      </c>
      <c r="AE608" s="44">
        <v>69.345900504368558</v>
      </c>
      <c r="AF608" s="44">
        <v>215.74280156914665</v>
      </c>
      <c r="AG608" s="44">
        <v>84.756100616450468</v>
      </c>
      <c r="AH608" s="44">
        <v>385.25500280204756</v>
      </c>
      <c r="AJ608" s="63" t="s">
        <v>63</v>
      </c>
      <c r="AK608" s="44">
        <v>0</v>
      </c>
      <c r="AL608" s="44">
        <v>0</v>
      </c>
      <c r="AM608" s="44">
        <v>738.16860000000008</v>
      </c>
      <c r="AN608" s="44">
        <v>738.16860000000008</v>
      </c>
      <c r="AO608" s="44">
        <v>0</v>
      </c>
      <c r="AP608" s="44">
        <v>0</v>
      </c>
      <c r="AQ608" s="44">
        <v>0</v>
      </c>
      <c r="AR608" s="44">
        <v>0</v>
      </c>
      <c r="AS608" s="44">
        <v>0</v>
      </c>
      <c r="AT608" s="44">
        <v>0</v>
      </c>
      <c r="AU608" s="44">
        <v>0</v>
      </c>
      <c r="AV608" s="44">
        <v>0</v>
      </c>
      <c r="AW608" s="44">
        <v>0</v>
      </c>
      <c r="AX608" s="44">
        <v>0</v>
      </c>
      <c r="AY608" s="44">
        <v>311.6351728395349</v>
      </c>
      <c r="AZ608" s="44">
        <v>0</v>
      </c>
      <c r="BA608" s="44">
        <v>0</v>
      </c>
      <c r="BB608" s="44">
        <v>0</v>
      </c>
      <c r="BC608" s="44">
        <v>311.6351728395349</v>
      </c>
      <c r="BD608" s="44">
        <v>311.6351728395349</v>
      </c>
      <c r="BE608" s="44">
        <v>0</v>
      </c>
      <c r="BF608" s="44">
        <v>0</v>
      </c>
      <c r="BG608" s="44">
        <v>0</v>
      </c>
      <c r="BH608" s="44">
        <v>311.6351728395349</v>
      </c>
      <c r="BI608" s="44">
        <v>207.07795491865224</v>
      </c>
      <c r="BJ608" s="44">
        <v>0</v>
      </c>
      <c r="BK608" s="44">
        <v>0</v>
      </c>
      <c r="BL608" s="44">
        <v>0</v>
      </c>
      <c r="BM608" s="44">
        <v>207.07795491865224</v>
      </c>
      <c r="BN608" s="44">
        <v>3.5646894440790646</v>
      </c>
      <c r="BO608" s="44">
        <v>84.756100616450468</v>
      </c>
      <c r="BP608" s="44">
        <v>0</v>
      </c>
      <c r="BQ608" s="44">
        <v>0</v>
      </c>
      <c r="BR608" s="44">
        <v>0</v>
      </c>
      <c r="BS608" s="44">
        <v>84.756100616450468</v>
      </c>
      <c r="BT608" s="64">
        <v>2021</v>
      </c>
      <c r="BU608" s="44">
        <v>0</v>
      </c>
      <c r="BV608" s="44">
        <v>0</v>
      </c>
      <c r="BW608" s="44">
        <v>0</v>
      </c>
      <c r="BX608" s="44">
        <v>0</v>
      </c>
      <c r="BY608" s="44">
        <v>0</v>
      </c>
      <c r="BZ608" s="44">
        <v>738.16860000000008</v>
      </c>
      <c r="CA608" s="44">
        <v>0</v>
      </c>
      <c r="CB608" s="44">
        <v>0</v>
      </c>
      <c r="CC608" s="44">
        <v>0</v>
      </c>
      <c r="CD608" s="44">
        <v>0</v>
      </c>
      <c r="CE608" s="44">
        <v>0</v>
      </c>
      <c r="CF608" s="44">
        <v>0</v>
      </c>
      <c r="CG608" s="44">
        <v>0</v>
      </c>
      <c r="CH608" s="44">
        <v>0</v>
      </c>
      <c r="CI608" s="44">
        <v>0</v>
      </c>
      <c r="CJ608" s="44">
        <v>311.6351728395349</v>
      </c>
      <c r="CK608" s="44">
        <v>0</v>
      </c>
      <c r="CL608" s="44">
        <v>0</v>
      </c>
      <c r="CM608" s="44">
        <v>0</v>
      </c>
      <c r="CN608" s="44">
        <v>0</v>
      </c>
      <c r="CO608" s="44">
        <v>0</v>
      </c>
      <c r="CP608" s="44">
        <v>0</v>
      </c>
      <c r="CQ608" s="44">
        <v>0</v>
      </c>
      <c r="CR608" s="44">
        <v>0</v>
      </c>
      <c r="CS608" s="44">
        <v>0</v>
      </c>
      <c r="CT608" s="44">
        <v>0</v>
      </c>
      <c r="CU608" s="44">
        <v>0</v>
      </c>
      <c r="CV608" s="44">
        <v>0</v>
      </c>
      <c r="CW608" s="44">
        <v>0</v>
      </c>
      <c r="CX608" s="44">
        <v>0</v>
      </c>
      <c r="CY608" s="44">
        <v>0</v>
      </c>
      <c r="CZ608" s="44">
        <v>0</v>
      </c>
      <c r="DA608" s="44">
        <v>0</v>
      </c>
      <c r="DB608" s="44">
        <v>0</v>
      </c>
      <c r="DC608" s="44">
        <v>0</v>
      </c>
      <c r="DD608" s="44">
        <v>0</v>
      </c>
      <c r="DE608" s="44">
        <v>0</v>
      </c>
      <c r="DF608" s="44">
        <v>0</v>
      </c>
      <c r="DG608" s="44">
        <v>0</v>
      </c>
      <c r="DH608" s="44">
        <v>0</v>
      </c>
      <c r="DI608" s="44">
        <v>0</v>
      </c>
      <c r="DJ608" s="44">
        <v>0</v>
      </c>
      <c r="DK608" s="44">
        <v>0</v>
      </c>
      <c r="DL608" s="44">
        <v>0</v>
      </c>
      <c r="DM608" s="44">
        <v>0</v>
      </c>
      <c r="DN608" s="44">
        <v>0</v>
      </c>
      <c r="DO608" s="44">
        <v>0</v>
      </c>
      <c r="DP608" s="44">
        <v>0</v>
      </c>
      <c r="DQ608" s="44">
        <v>0</v>
      </c>
      <c r="DR608" s="44">
        <v>0</v>
      </c>
      <c r="DS608" s="44">
        <v>0</v>
      </c>
      <c r="DT608" s="44">
        <v>0</v>
      </c>
      <c r="DU608" s="44">
        <v>0</v>
      </c>
      <c r="DV608" s="44">
        <v>0</v>
      </c>
      <c r="DW608" s="44">
        <v>0</v>
      </c>
      <c r="DX608" s="44">
        <v>84.756100616450468</v>
      </c>
      <c r="DY608" s="44">
        <v>0</v>
      </c>
      <c r="DZ608" s="44">
        <v>0</v>
      </c>
      <c r="EA608" s="44">
        <v>0</v>
      </c>
      <c r="EB608" s="44">
        <v>0</v>
      </c>
    </row>
    <row r="609" spans="2:132" x14ac:dyDescent="0.25">
      <c r="B609" s="41" t="s">
        <v>698</v>
      </c>
      <c r="C609" s="47" t="s">
        <v>101</v>
      </c>
      <c r="D609" s="46">
        <v>9</v>
      </c>
      <c r="E609" s="86" t="s">
        <v>52</v>
      </c>
      <c r="F609" s="43">
        <v>9561.4500000000007</v>
      </c>
      <c r="G609" s="43">
        <v>1337.856534883721</v>
      </c>
      <c r="H609" s="44">
        <v>1337.856534883721</v>
      </c>
      <c r="I609" s="44">
        <v>888.99013771121201</v>
      </c>
      <c r="J609" s="44">
        <v>888.99013771121201</v>
      </c>
      <c r="K609" s="44">
        <v>1485.0207537209305</v>
      </c>
      <c r="L609" s="44">
        <v>1485.0207537209305</v>
      </c>
      <c r="M609" s="44">
        <v>650.17860000000007</v>
      </c>
      <c r="N609" s="44">
        <v>5861.1688500000009</v>
      </c>
      <c r="O609" s="44">
        <v>879.65340000000003</v>
      </c>
      <c r="P609" s="44">
        <v>267.30373566976749</v>
      </c>
      <c r="Q609" s="44">
        <v>267.30373566976749</v>
      </c>
      <c r="R609" s="44">
        <v>177.62022951470018</v>
      </c>
      <c r="S609" s="44">
        <v>177.62022951470018</v>
      </c>
      <c r="T609" s="44">
        <v>831.61162208372116</v>
      </c>
      <c r="U609" s="44">
        <v>831.61162208372116</v>
      </c>
      <c r="V609" s="44">
        <v>552.59626960128946</v>
      </c>
      <c r="W609" s="44">
        <v>552.59626960128946</v>
      </c>
      <c r="X609" s="44">
        <v>326.70456581860475</v>
      </c>
      <c r="Y609" s="44">
        <v>326.70456581860475</v>
      </c>
      <c r="Z609" s="44">
        <v>217.09139162907803</v>
      </c>
      <c r="AA609" s="44">
        <v>217.09139162907803</v>
      </c>
      <c r="AB609" s="44">
        <v>3.6604985917225723</v>
      </c>
      <c r="AC609" s="44">
        <v>10.606602274439828</v>
      </c>
      <c r="AD609" s="44">
        <v>4.051995767307873</v>
      </c>
      <c r="AE609" s="44">
        <v>72.699182538184075</v>
      </c>
      <c r="AF609" s="44">
        <v>226.17523456323937</v>
      </c>
      <c r="AG609" s="44">
        <v>88.854556435558337</v>
      </c>
      <c r="AH609" s="44">
        <v>403.88434743435602</v>
      </c>
      <c r="AJ609" s="63" t="s">
        <v>63</v>
      </c>
      <c r="AK609" s="44">
        <v>0</v>
      </c>
      <c r="AL609" s="44">
        <v>0</v>
      </c>
      <c r="AM609" s="44">
        <v>879.65340000000003</v>
      </c>
      <c r="AN609" s="44">
        <v>879.65340000000003</v>
      </c>
      <c r="AO609" s="44">
        <v>0</v>
      </c>
      <c r="AP609" s="44">
        <v>0</v>
      </c>
      <c r="AQ609" s="44">
        <v>0</v>
      </c>
      <c r="AR609" s="44">
        <v>0</v>
      </c>
      <c r="AS609" s="44">
        <v>0</v>
      </c>
      <c r="AT609" s="44">
        <v>0</v>
      </c>
      <c r="AU609" s="44">
        <v>0</v>
      </c>
      <c r="AV609" s="44">
        <v>0</v>
      </c>
      <c r="AW609" s="44">
        <v>0</v>
      </c>
      <c r="AX609" s="44">
        <v>0</v>
      </c>
      <c r="AY609" s="44">
        <v>326.70456581860475</v>
      </c>
      <c r="AZ609" s="44">
        <v>0</v>
      </c>
      <c r="BA609" s="44">
        <v>0</v>
      </c>
      <c r="BB609" s="44">
        <v>0</v>
      </c>
      <c r="BC609" s="44">
        <v>326.70456581860475</v>
      </c>
      <c r="BD609" s="44">
        <v>326.70456581860475</v>
      </c>
      <c r="BE609" s="44">
        <v>0</v>
      </c>
      <c r="BF609" s="44">
        <v>0</v>
      </c>
      <c r="BG609" s="44">
        <v>0</v>
      </c>
      <c r="BH609" s="44">
        <v>326.70456581860475</v>
      </c>
      <c r="BI609" s="44">
        <v>217.09139162907803</v>
      </c>
      <c r="BJ609" s="44">
        <v>0</v>
      </c>
      <c r="BK609" s="44">
        <v>0</v>
      </c>
      <c r="BL609" s="44">
        <v>0</v>
      </c>
      <c r="BM609" s="44">
        <v>217.09139162907803</v>
      </c>
      <c r="BN609" s="44">
        <v>4.051995767307873</v>
      </c>
      <c r="BO609" s="44">
        <v>88.854556435558337</v>
      </c>
      <c r="BP609" s="44">
        <v>0</v>
      </c>
      <c r="BQ609" s="44">
        <v>0</v>
      </c>
      <c r="BR609" s="44">
        <v>0</v>
      </c>
      <c r="BS609" s="44">
        <v>88.854556435558337</v>
      </c>
      <c r="BT609" s="64">
        <v>2021</v>
      </c>
      <c r="BU609" s="44">
        <v>0</v>
      </c>
      <c r="BV609" s="44">
        <v>0</v>
      </c>
      <c r="BW609" s="44">
        <v>0</v>
      </c>
      <c r="BX609" s="44">
        <v>0</v>
      </c>
      <c r="BY609" s="44">
        <v>0</v>
      </c>
      <c r="BZ609" s="44">
        <v>879.65340000000003</v>
      </c>
      <c r="CA609" s="44">
        <v>0</v>
      </c>
      <c r="CB609" s="44">
        <v>0</v>
      </c>
      <c r="CC609" s="44">
        <v>0</v>
      </c>
      <c r="CD609" s="44">
        <v>0</v>
      </c>
      <c r="CE609" s="44">
        <v>0</v>
      </c>
      <c r="CF609" s="44">
        <v>0</v>
      </c>
      <c r="CG609" s="44">
        <v>0</v>
      </c>
      <c r="CH609" s="44">
        <v>0</v>
      </c>
      <c r="CI609" s="44">
        <v>0</v>
      </c>
      <c r="CJ609" s="44">
        <v>326.70456581860475</v>
      </c>
      <c r="CK609" s="44">
        <v>0</v>
      </c>
      <c r="CL609" s="44">
        <v>0</v>
      </c>
      <c r="CM609" s="44">
        <v>0</v>
      </c>
      <c r="CN609" s="44">
        <v>0</v>
      </c>
      <c r="CO609" s="44">
        <v>0</v>
      </c>
      <c r="CP609" s="44">
        <v>0</v>
      </c>
      <c r="CQ609" s="44">
        <v>0</v>
      </c>
      <c r="CR609" s="44">
        <v>0</v>
      </c>
      <c r="CS609" s="44">
        <v>0</v>
      </c>
      <c r="CT609" s="44">
        <v>0</v>
      </c>
      <c r="CU609" s="44">
        <v>0</v>
      </c>
      <c r="CV609" s="44">
        <v>0</v>
      </c>
      <c r="CW609" s="44">
        <v>0</v>
      </c>
      <c r="CX609" s="44">
        <v>0</v>
      </c>
      <c r="CY609" s="44">
        <v>0</v>
      </c>
      <c r="CZ609" s="44">
        <v>0</v>
      </c>
      <c r="DA609" s="44">
        <v>0</v>
      </c>
      <c r="DB609" s="44">
        <v>0</v>
      </c>
      <c r="DC609" s="44">
        <v>0</v>
      </c>
      <c r="DD609" s="44">
        <v>0</v>
      </c>
      <c r="DE609" s="44">
        <v>0</v>
      </c>
      <c r="DF609" s="44">
        <v>0</v>
      </c>
      <c r="DG609" s="44">
        <v>0</v>
      </c>
      <c r="DH609" s="44">
        <v>0</v>
      </c>
      <c r="DI609" s="44">
        <v>0</v>
      </c>
      <c r="DJ609" s="44">
        <v>0</v>
      </c>
      <c r="DK609" s="44">
        <v>0</v>
      </c>
      <c r="DL609" s="44">
        <v>0</v>
      </c>
      <c r="DM609" s="44">
        <v>0</v>
      </c>
      <c r="DN609" s="44">
        <v>0</v>
      </c>
      <c r="DO609" s="44">
        <v>0</v>
      </c>
      <c r="DP609" s="44">
        <v>0</v>
      </c>
      <c r="DQ609" s="44">
        <v>0</v>
      </c>
      <c r="DR609" s="44">
        <v>0</v>
      </c>
      <c r="DS609" s="44">
        <v>0</v>
      </c>
      <c r="DT609" s="44">
        <v>0</v>
      </c>
      <c r="DU609" s="44">
        <v>0</v>
      </c>
      <c r="DV609" s="44">
        <v>0</v>
      </c>
      <c r="DW609" s="44">
        <v>0</v>
      </c>
      <c r="DX609" s="44">
        <v>88.854556435558337</v>
      </c>
      <c r="DY609" s="44">
        <v>0</v>
      </c>
      <c r="DZ609" s="44">
        <v>0</v>
      </c>
      <c r="EA609" s="44">
        <v>0</v>
      </c>
      <c r="EB609" s="44">
        <v>0</v>
      </c>
    </row>
    <row r="610" spans="2:132" x14ac:dyDescent="0.25">
      <c r="B610" s="41" t="s">
        <v>699</v>
      </c>
      <c r="C610" s="47" t="s">
        <v>101</v>
      </c>
      <c r="D610" s="46">
        <v>9</v>
      </c>
      <c r="E610" s="86" t="s">
        <v>52</v>
      </c>
      <c r="F610" s="43">
        <v>7072.7</v>
      </c>
      <c r="G610" s="43">
        <v>1403.5706744186048</v>
      </c>
      <c r="H610" s="44">
        <v>1403.5706744186048</v>
      </c>
      <c r="I610" s="44">
        <v>932.65642062828692</v>
      </c>
      <c r="J610" s="44">
        <v>932.65642062828692</v>
      </c>
      <c r="K610" s="44">
        <v>1445.6777946511629</v>
      </c>
      <c r="L610" s="44">
        <v>1445.6777946511629</v>
      </c>
      <c r="M610" s="44">
        <v>530.45249999999999</v>
      </c>
      <c r="N610" s="44">
        <v>4554.8188</v>
      </c>
      <c r="O610" s="44">
        <v>714.34269999999992</v>
      </c>
      <c r="P610" s="44">
        <v>260.22200303720933</v>
      </c>
      <c r="Q610" s="44">
        <v>260.22200303720933</v>
      </c>
      <c r="R610" s="44">
        <v>172.9145003844844</v>
      </c>
      <c r="S610" s="44">
        <v>172.9145003844844</v>
      </c>
      <c r="T610" s="44">
        <v>809.57956500465127</v>
      </c>
      <c r="U610" s="44">
        <v>809.57956500465127</v>
      </c>
      <c r="V610" s="44">
        <v>537.95622341839601</v>
      </c>
      <c r="W610" s="44">
        <v>537.95622341839601</v>
      </c>
      <c r="X610" s="44">
        <v>318.04911482325582</v>
      </c>
      <c r="Y610" s="44">
        <v>318.04911482325582</v>
      </c>
      <c r="Z610" s="44">
        <v>211.33994491436982</v>
      </c>
      <c r="AA610" s="44">
        <v>211.33994491436982</v>
      </c>
      <c r="AB610" s="44">
        <v>3.0677155404579213</v>
      </c>
      <c r="AC610" s="44">
        <v>8.4668948916638609</v>
      </c>
      <c r="AD610" s="44">
        <v>3.3800647591227273</v>
      </c>
      <c r="AE610" s="44">
        <v>70.773148201062057</v>
      </c>
      <c r="AF610" s="44">
        <v>220.18312773663752</v>
      </c>
      <c r="AG610" s="44">
        <v>86.500514467964734</v>
      </c>
      <c r="AH610" s="44">
        <v>393.18415667256698</v>
      </c>
      <c r="AJ610" s="63" t="s">
        <v>63</v>
      </c>
      <c r="AK610" s="44">
        <v>0</v>
      </c>
      <c r="AL610" s="44">
        <v>0</v>
      </c>
      <c r="AM610" s="44">
        <v>714.34269999999992</v>
      </c>
      <c r="AN610" s="44">
        <v>714.34269999999992</v>
      </c>
      <c r="AO610" s="44">
        <v>0</v>
      </c>
      <c r="AP610" s="44">
        <v>0</v>
      </c>
      <c r="AQ610" s="44">
        <v>0</v>
      </c>
      <c r="AR610" s="44">
        <v>0</v>
      </c>
      <c r="AS610" s="44">
        <v>0</v>
      </c>
      <c r="AT610" s="44">
        <v>0</v>
      </c>
      <c r="AU610" s="44">
        <v>0</v>
      </c>
      <c r="AV610" s="44">
        <v>0</v>
      </c>
      <c r="AW610" s="44">
        <v>0</v>
      </c>
      <c r="AX610" s="44">
        <v>0</v>
      </c>
      <c r="AY610" s="44">
        <v>318.04911482325582</v>
      </c>
      <c r="AZ610" s="44">
        <v>0</v>
      </c>
      <c r="BA610" s="44">
        <v>0</v>
      </c>
      <c r="BB610" s="44">
        <v>0</v>
      </c>
      <c r="BC610" s="44">
        <v>318.04911482325582</v>
      </c>
      <c r="BD610" s="44">
        <v>318.04911482325582</v>
      </c>
      <c r="BE610" s="44">
        <v>0</v>
      </c>
      <c r="BF610" s="44">
        <v>0</v>
      </c>
      <c r="BG610" s="44">
        <v>0</v>
      </c>
      <c r="BH610" s="44">
        <v>318.04911482325582</v>
      </c>
      <c r="BI610" s="44">
        <v>211.33994491436982</v>
      </c>
      <c r="BJ610" s="44">
        <v>0</v>
      </c>
      <c r="BK610" s="44">
        <v>0</v>
      </c>
      <c r="BL610" s="44">
        <v>0</v>
      </c>
      <c r="BM610" s="44">
        <v>211.33994491436982</v>
      </c>
      <c r="BN610" s="44">
        <v>3.3800647591227273</v>
      </c>
      <c r="BO610" s="44">
        <v>86.500514467964734</v>
      </c>
      <c r="BP610" s="44">
        <v>0</v>
      </c>
      <c r="BQ610" s="44">
        <v>0</v>
      </c>
      <c r="BR610" s="44">
        <v>0</v>
      </c>
      <c r="BS610" s="44">
        <v>86.500514467964734</v>
      </c>
      <c r="BT610" s="64">
        <v>2021</v>
      </c>
      <c r="BU610" s="44">
        <v>0</v>
      </c>
      <c r="BV610" s="44">
        <v>0</v>
      </c>
      <c r="BW610" s="44">
        <v>0</v>
      </c>
      <c r="BX610" s="44">
        <v>0</v>
      </c>
      <c r="BY610" s="44">
        <v>0</v>
      </c>
      <c r="BZ610" s="44">
        <v>714.34269999999992</v>
      </c>
      <c r="CA610" s="44">
        <v>0</v>
      </c>
      <c r="CB610" s="44">
        <v>0</v>
      </c>
      <c r="CC610" s="44">
        <v>0</v>
      </c>
      <c r="CD610" s="44">
        <v>0</v>
      </c>
      <c r="CE610" s="44">
        <v>0</v>
      </c>
      <c r="CF610" s="44">
        <v>0</v>
      </c>
      <c r="CG610" s="44">
        <v>0</v>
      </c>
      <c r="CH610" s="44">
        <v>0</v>
      </c>
      <c r="CI610" s="44">
        <v>0</v>
      </c>
      <c r="CJ610" s="44">
        <v>318.04911482325582</v>
      </c>
      <c r="CK610" s="44">
        <v>0</v>
      </c>
      <c r="CL610" s="44">
        <v>0</v>
      </c>
      <c r="CM610" s="44">
        <v>0</v>
      </c>
      <c r="CN610" s="44">
        <v>0</v>
      </c>
      <c r="CO610" s="44">
        <v>0</v>
      </c>
      <c r="CP610" s="44">
        <v>0</v>
      </c>
      <c r="CQ610" s="44">
        <v>0</v>
      </c>
      <c r="CR610" s="44">
        <v>0</v>
      </c>
      <c r="CS610" s="44">
        <v>0</v>
      </c>
      <c r="CT610" s="44">
        <v>0</v>
      </c>
      <c r="CU610" s="44">
        <v>0</v>
      </c>
      <c r="CV610" s="44">
        <v>0</v>
      </c>
      <c r="CW610" s="44">
        <v>0</v>
      </c>
      <c r="CX610" s="44">
        <v>0</v>
      </c>
      <c r="CY610" s="44">
        <v>0</v>
      </c>
      <c r="CZ610" s="44">
        <v>0</v>
      </c>
      <c r="DA610" s="44">
        <v>0</v>
      </c>
      <c r="DB610" s="44">
        <v>0</v>
      </c>
      <c r="DC610" s="44">
        <v>0</v>
      </c>
      <c r="DD610" s="44">
        <v>0</v>
      </c>
      <c r="DE610" s="44">
        <v>0</v>
      </c>
      <c r="DF610" s="44">
        <v>0</v>
      </c>
      <c r="DG610" s="44">
        <v>0</v>
      </c>
      <c r="DH610" s="44">
        <v>0</v>
      </c>
      <c r="DI610" s="44">
        <v>0</v>
      </c>
      <c r="DJ610" s="44">
        <v>0</v>
      </c>
      <c r="DK610" s="44">
        <v>0</v>
      </c>
      <c r="DL610" s="44">
        <v>0</v>
      </c>
      <c r="DM610" s="44">
        <v>0</v>
      </c>
      <c r="DN610" s="44">
        <v>0</v>
      </c>
      <c r="DO610" s="44">
        <v>0</v>
      </c>
      <c r="DP610" s="44">
        <v>0</v>
      </c>
      <c r="DQ610" s="44">
        <v>0</v>
      </c>
      <c r="DR610" s="44">
        <v>0</v>
      </c>
      <c r="DS610" s="44">
        <v>0</v>
      </c>
      <c r="DT610" s="44">
        <v>0</v>
      </c>
      <c r="DU610" s="44">
        <v>0</v>
      </c>
      <c r="DV610" s="44">
        <v>0</v>
      </c>
      <c r="DW610" s="44">
        <v>0</v>
      </c>
      <c r="DX610" s="44">
        <v>86.500514467964734</v>
      </c>
      <c r="DY610" s="44">
        <v>0</v>
      </c>
      <c r="DZ610" s="44">
        <v>0</v>
      </c>
      <c r="EA610" s="44">
        <v>0</v>
      </c>
      <c r="EB610" s="44">
        <v>0</v>
      </c>
    </row>
    <row r="611" spans="2:132" x14ac:dyDescent="0.25">
      <c r="B611" s="41" t="s">
        <v>700</v>
      </c>
      <c r="C611" s="47" t="s">
        <v>101</v>
      </c>
      <c r="D611" s="46">
        <v>9</v>
      </c>
      <c r="E611" s="86" t="s">
        <v>52</v>
      </c>
      <c r="F611" s="43">
        <v>9445.7800000000007</v>
      </c>
      <c r="G611" s="43">
        <v>1770.0848953488371</v>
      </c>
      <c r="H611" s="44">
        <v>1770.0848953488371</v>
      </c>
      <c r="I611" s="44">
        <v>1176.200865972125</v>
      </c>
      <c r="J611" s="44">
        <v>1176.200865972125</v>
      </c>
      <c r="K611" s="44">
        <v>1823.1874422093022</v>
      </c>
      <c r="L611" s="44">
        <v>1823.1874422093022</v>
      </c>
      <c r="M611" s="44">
        <v>642.31304</v>
      </c>
      <c r="N611" s="44">
        <v>5790.2631400000009</v>
      </c>
      <c r="O611" s="44">
        <v>869.01175999999998</v>
      </c>
      <c r="P611" s="44">
        <v>328.1737395976744</v>
      </c>
      <c r="Q611" s="44">
        <v>328.1737395976744</v>
      </c>
      <c r="R611" s="44">
        <v>218.06764055123196</v>
      </c>
      <c r="S611" s="44">
        <v>218.06764055123196</v>
      </c>
      <c r="T611" s="44">
        <v>1020.9849676372093</v>
      </c>
      <c r="U611" s="44">
        <v>1020.9849676372093</v>
      </c>
      <c r="V611" s="44">
        <v>678.43265949272165</v>
      </c>
      <c r="W611" s="44">
        <v>678.43265949272165</v>
      </c>
      <c r="X611" s="44">
        <v>401.10123728604646</v>
      </c>
      <c r="Y611" s="44">
        <v>401.10123728604646</v>
      </c>
      <c r="Z611" s="44">
        <v>266.52711622928348</v>
      </c>
      <c r="AA611" s="44">
        <v>266.52711622928348</v>
      </c>
      <c r="AB611" s="44">
        <v>2.9454761759991506</v>
      </c>
      <c r="AC611" s="44">
        <v>8.5347647389639256</v>
      </c>
      <c r="AD611" s="44">
        <v>3.260500365945584</v>
      </c>
      <c r="AE611" s="44">
        <v>89.254130846582839</v>
      </c>
      <c r="AF611" s="44">
        <v>277.67951818936882</v>
      </c>
      <c r="AG611" s="44">
        <v>109.08838214582346</v>
      </c>
      <c r="AH611" s="44">
        <v>495.85628248101574</v>
      </c>
      <c r="AJ611" s="63" t="s">
        <v>63</v>
      </c>
      <c r="AK611" s="44">
        <v>0</v>
      </c>
      <c r="AL611" s="44">
        <v>0</v>
      </c>
      <c r="AM611" s="44">
        <v>869.01175999999998</v>
      </c>
      <c r="AN611" s="44">
        <v>869.01175999999998</v>
      </c>
      <c r="AO611" s="44">
        <v>0</v>
      </c>
      <c r="AP611" s="44">
        <v>0</v>
      </c>
      <c r="AQ611" s="44">
        <v>0</v>
      </c>
      <c r="AR611" s="44">
        <v>0</v>
      </c>
      <c r="AS611" s="44">
        <v>0</v>
      </c>
      <c r="AT611" s="44">
        <v>0</v>
      </c>
      <c r="AU611" s="44">
        <v>0</v>
      </c>
      <c r="AV611" s="44">
        <v>0</v>
      </c>
      <c r="AW611" s="44">
        <v>0</v>
      </c>
      <c r="AX611" s="44">
        <v>0</v>
      </c>
      <c r="AY611" s="44">
        <v>401.10123728604646</v>
      </c>
      <c r="AZ611" s="44">
        <v>0</v>
      </c>
      <c r="BA611" s="44">
        <v>0</v>
      </c>
      <c r="BB611" s="44">
        <v>0</v>
      </c>
      <c r="BC611" s="44">
        <v>401.10123728604646</v>
      </c>
      <c r="BD611" s="44">
        <v>401.10123728604646</v>
      </c>
      <c r="BE611" s="44">
        <v>0</v>
      </c>
      <c r="BF611" s="44">
        <v>0</v>
      </c>
      <c r="BG611" s="44">
        <v>0</v>
      </c>
      <c r="BH611" s="44">
        <v>401.10123728604646</v>
      </c>
      <c r="BI611" s="44">
        <v>266.52711622928348</v>
      </c>
      <c r="BJ611" s="44">
        <v>0</v>
      </c>
      <c r="BK611" s="44">
        <v>0</v>
      </c>
      <c r="BL611" s="44">
        <v>0</v>
      </c>
      <c r="BM611" s="44">
        <v>266.52711622928348</v>
      </c>
      <c r="BN611" s="44">
        <v>3.260500365945584</v>
      </c>
      <c r="BO611" s="44">
        <v>109.08838214582346</v>
      </c>
      <c r="BP611" s="44">
        <v>0</v>
      </c>
      <c r="BQ611" s="44">
        <v>0</v>
      </c>
      <c r="BR611" s="44">
        <v>0</v>
      </c>
      <c r="BS611" s="44">
        <v>109.08838214582346</v>
      </c>
      <c r="BT611" s="64">
        <v>2021</v>
      </c>
      <c r="BU611" s="44">
        <v>0</v>
      </c>
      <c r="BV611" s="44">
        <v>0</v>
      </c>
      <c r="BW611" s="44">
        <v>0</v>
      </c>
      <c r="BX611" s="44">
        <v>0</v>
      </c>
      <c r="BY611" s="44">
        <v>0</v>
      </c>
      <c r="BZ611" s="44">
        <v>869.01175999999998</v>
      </c>
      <c r="CA611" s="44">
        <v>0</v>
      </c>
      <c r="CB611" s="44">
        <v>0</v>
      </c>
      <c r="CC611" s="44">
        <v>0</v>
      </c>
      <c r="CD611" s="44">
        <v>0</v>
      </c>
      <c r="CE611" s="44">
        <v>0</v>
      </c>
      <c r="CF611" s="44">
        <v>0</v>
      </c>
      <c r="CG611" s="44">
        <v>0</v>
      </c>
      <c r="CH611" s="44">
        <v>0</v>
      </c>
      <c r="CI611" s="44">
        <v>0</v>
      </c>
      <c r="CJ611" s="44">
        <v>401.10123728604646</v>
      </c>
      <c r="CK611" s="44">
        <v>0</v>
      </c>
      <c r="CL611" s="44">
        <v>0</v>
      </c>
      <c r="CM611" s="44">
        <v>0</v>
      </c>
      <c r="CN611" s="44">
        <v>0</v>
      </c>
      <c r="CO611" s="44">
        <v>0</v>
      </c>
      <c r="CP611" s="44">
        <v>0</v>
      </c>
      <c r="CQ611" s="44">
        <v>0</v>
      </c>
      <c r="CR611" s="44">
        <v>0</v>
      </c>
      <c r="CS611" s="44">
        <v>0</v>
      </c>
      <c r="CT611" s="44">
        <v>0</v>
      </c>
      <c r="CU611" s="44">
        <v>0</v>
      </c>
      <c r="CV611" s="44">
        <v>0</v>
      </c>
      <c r="CW611" s="44">
        <v>0</v>
      </c>
      <c r="CX611" s="44">
        <v>0</v>
      </c>
      <c r="CY611" s="44">
        <v>0</v>
      </c>
      <c r="CZ611" s="44">
        <v>0</v>
      </c>
      <c r="DA611" s="44">
        <v>0</v>
      </c>
      <c r="DB611" s="44">
        <v>0</v>
      </c>
      <c r="DC611" s="44">
        <v>0</v>
      </c>
      <c r="DD611" s="44">
        <v>0</v>
      </c>
      <c r="DE611" s="44">
        <v>0</v>
      </c>
      <c r="DF611" s="44">
        <v>0</v>
      </c>
      <c r="DG611" s="44">
        <v>0</v>
      </c>
      <c r="DH611" s="44">
        <v>0</v>
      </c>
      <c r="DI611" s="44">
        <v>0</v>
      </c>
      <c r="DJ611" s="44">
        <v>0</v>
      </c>
      <c r="DK611" s="44">
        <v>0</v>
      </c>
      <c r="DL611" s="44">
        <v>0</v>
      </c>
      <c r="DM611" s="44">
        <v>0</v>
      </c>
      <c r="DN611" s="44">
        <v>0</v>
      </c>
      <c r="DO611" s="44">
        <v>0</v>
      </c>
      <c r="DP611" s="44">
        <v>0</v>
      </c>
      <c r="DQ611" s="44">
        <v>0</v>
      </c>
      <c r="DR611" s="44">
        <v>0</v>
      </c>
      <c r="DS611" s="44">
        <v>0</v>
      </c>
      <c r="DT611" s="44">
        <v>0</v>
      </c>
      <c r="DU611" s="44">
        <v>0</v>
      </c>
      <c r="DV611" s="44">
        <v>0</v>
      </c>
      <c r="DW611" s="44">
        <v>0</v>
      </c>
      <c r="DX611" s="44">
        <v>109.08838214582346</v>
      </c>
      <c r="DY611" s="44">
        <v>0</v>
      </c>
      <c r="DZ611" s="44">
        <v>0</v>
      </c>
      <c r="EA611" s="44">
        <v>0</v>
      </c>
      <c r="EB611" s="44">
        <v>0</v>
      </c>
    </row>
    <row r="612" spans="2:132" x14ac:dyDescent="0.25">
      <c r="B612" s="41" t="s">
        <v>701</v>
      </c>
      <c r="C612" s="47" t="s">
        <v>101</v>
      </c>
      <c r="D612" s="46">
        <v>9</v>
      </c>
      <c r="E612" s="86" t="s">
        <v>52</v>
      </c>
      <c r="F612" s="43">
        <v>7529.48</v>
      </c>
      <c r="G612" s="43">
        <v>1375.3574883720928</v>
      </c>
      <c r="H612" s="44">
        <v>1375.3574883720928</v>
      </c>
      <c r="I612" s="44">
        <v>913.9090859965205</v>
      </c>
      <c r="J612" s="44">
        <v>913.9090859965205</v>
      </c>
      <c r="K612" s="44">
        <v>1416.6182130232555</v>
      </c>
      <c r="L612" s="44">
        <v>1416.6182130232555</v>
      </c>
      <c r="M612" s="44">
        <v>564.71100000000001</v>
      </c>
      <c r="N612" s="44">
        <v>4848.9851200000003</v>
      </c>
      <c r="O612" s="44">
        <v>760.47748000000001</v>
      </c>
      <c r="P612" s="44">
        <v>254.99127834418599</v>
      </c>
      <c r="Q612" s="44">
        <v>254.99127834418599</v>
      </c>
      <c r="R612" s="44">
        <v>169.43874454375489</v>
      </c>
      <c r="S612" s="44">
        <v>169.43874454375489</v>
      </c>
      <c r="T612" s="44">
        <v>793.30619929302316</v>
      </c>
      <c r="U612" s="44">
        <v>793.30619929302316</v>
      </c>
      <c r="V612" s="44">
        <v>527.14276080279308</v>
      </c>
      <c r="W612" s="44">
        <v>527.14276080279308</v>
      </c>
      <c r="X612" s="44">
        <v>311.65600686511624</v>
      </c>
      <c r="Y612" s="44">
        <v>311.65600686511624</v>
      </c>
      <c r="Z612" s="44">
        <v>207.09179888681155</v>
      </c>
      <c r="AA612" s="44">
        <v>207.09179888681155</v>
      </c>
      <c r="AB612" s="44">
        <v>3.3328327680932048</v>
      </c>
      <c r="AC612" s="44">
        <v>9.1986184399372437</v>
      </c>
      <c r="AD612" s="44">
        <v>3.6721757408445126</v>
      </c>
      <c r="AE612" s="44">
        <v>69.350536548021481</v>
      </c>
      <c r="AF612" s="44">
        <v>215.75722481606684</v>
      </c>
      <c r="AG612" s="44">
        <v>84.761766892026259</v>
      </c>
      <c r="AH612" s="44">
        <v>385.28075860011933</v>
      </c>
      <c r="AJ612" s="63" t="s">
        <v>63</v>
      </c>
      <c r="AK612" s="44">
        <v>0</v>
      </c>
      <c r="AL612" s="44">
        <v>0</v>
      </c>
      <c r="AM612" s="44">
        <v>760.47748000000001</v>
      </c>
      <c r="AN612" s="44">
        <v>760.47748000000001</v>
      </c>
      <c r="AO612" s="44">
        <v>0</v>
      </c>
      <c r="AP612" s="44">
        <v>0</v>
      </c>
      <c r="AQ612" s="44">
        <v>0</v>
      </c>
      <c r="AR612" s="44">
        <v>0</v>
      </c>
      <c r="AS612" s="44">
        <v>0</v>
      </c>
      <c r="AT612" s="44">
        <v>0</v>
      </c>
      <c r="AU612" s="44">
        <v>0</v>
      </c>
      <c r="AV612" s="44">
        <v>0</v>
      </c>
      <c r="AW612" s="44">
        <v>0</v>
      </c>
      <c r="AX612" s="44">
        <v>0</v>
      </c>
      <c r="AY612" s="44">
        <v>311.65600686511624</v>
      </c>
      <c r="AZ612" s="44">
        <v>0</v>
      </c>
      <c r="BA612" s="44">
        <v>0</v>
      </c>
      <c r="BB612" s="44">
        <v>0</v>
      </c>
      <c r="BC612" s="44">
        <v>311.65600686511624</v>
      </c>
      <c r="BD612" s="44">
        <v>311.65600686511624</v>
      </c>
      <c r="BE612" s="44">
        <v>0</v>
      </c>
      <c r="BF612" s="44">
        <v>0</v>
      </c>
      <c r="BG612" s="44">
        <v>0</v>
      </c>
      <c r="BH612" s="44">
        <v>311.65600686511624</v>
      </c>
      <c r="BI612" s="44">
        <v>207.09179888681155</v>
      </c>
      <c r="BJ612" s="44">
        <v>0</v>
      </c>
      <c r="BK612" s="44">
        <v>0</v>
      </c>
      <c r="BL612" s="44">
        <v>0</v>
      </c>
      <c r="BM612" s="44">
        <v>207.09179888681155</v>
      </c>
      <c r="BN612" s="44">
        <v>3.6721757408445126</v>
      </c>
      <c r="BO612" s="44">
        <v>84.761766892026259</v>
      </c>
      <c r="BP612" s="44">
        <v>0</v>
      </c>
      <c r="BQ612" s="44">
        <v>0</v>
      </c>
      <c r="BR612" s="44">
        <v>0</v>
      </c>
      <c r="BS612" s="44">
        <v>84.761766892026259</v>
      </c>
      <c r="BT612" s="64">
        <v>2021</v>
      </c>
      <c r="BU612" s="44">
        <v>0</v>
      </c>
      <c r="BV612" s="44">
        <v>0</v>
      </c>
      <c r="BW612" s="44">
        <v>0</v>
      </c>
      <c r="BX612" s="44">
        <v>0</v>
      </c>
      <c r="BY612" s="44">
        <v>0</v>
      </c>
      <c r="BZ612" s="44">
        <v>760.47748000000001</v>
      </c>
      <c r="CA612" s="44">
        <v>0</v>
      </c>
      <c r="CB612" s="44">
        <v>0</v>
      </c>
      <c r="CC612" s="44">
        <v>0</v>
      </c>
      <c r="CD612" s="44">
        <v>0</v>
      </c>
      <c r="CE612" s="44">
        <v>0</v>
      </c>
      <c r="CF612" s="44">
        <v>0</v>
      </c>
      <c r="CG612" s="44">
        <v>0</v>
      </c>
      <c r="CH612" s="44">
        <v>0</v>
      </c>
      <c r="CI612" s="44">
        <v>0</v>
      </c>
      <c r="CJ612" s="44">
        <v>311.65600686511624</v>
      </c>
      <c r="CK612" s="44">
        <v>0</v>
      </c>
      <c r="CL612" s="44">
        <v>0</v>
      </c>
      <c r="CM612" s="44">
        <v>0</v>
      </c>
      <c r="CN612" s="44">
        <v>0</v>
      </c>
      <c r="CO612" s="44">
        <v>0</v>
      </c>
      <c r="CP612" s="44">
        <v>0</v>
      </c>
      <c r="CQ612" s="44">
        <v>0</v>
      </c>
      <c r="CR612" s="44">
        <v>0</v>
      </c>
      <c r="CS612" s="44">
        <v>0</v>
      </c>
      <c r="CT612" s="44">
        <v>0</v>
      </c>
      <c r="CU612" s="44">
        <v>0</v>
      </c>
      <c r="CV612" s="44">
        <v>0</v>
      </c>
      <c r="CW612" s="44">
        <v>0</v>
      </c>
      <c r="CX612" s="44">
        <v>0</v>
      </c>
      <c r="CY612" s="44">
        <v>0</v>
      </c>
      <c r="CZ612" s="44">
        <v>0</v>
      </c>
      <c r="DA612" s="44">
        <v>0</v>
      </c>
      <c r="DB612" s="44">
        <v>0</v>
      </c>
      <c r="DC612" s="44">
        <v>0</v>
      </c>
      <c r="DD612" s="44">
        <v>0</v>
      </c>
      <c r="DE612" s="44">
        <v>0</v>
      </c>
      <c r="DF612" s="44">
        <v>0</v>
      </c>
      <c r="DG612" s="44">
        <v>0</v>
      </c>
      <c r="DH612" s="44">
        <v>0</v>
      </c>
      <c r="DI612" s="44">
        <v>0</v>
      </c>
      <c r="DJ612" s="44">
        <v>0</v>
      </c>
      <c r="DK612" s="44">
        <v>0</v>
      </c>
      <c r="DL612" s="44">
        <v>0</v>
      </c>
      <c r="DM612" s="44">
        <v>0</v>
      </c>
      <c r="DN612" s="44">
        <v>0</v>
      </c>
      <c r="DO612" s="44">
        <v>0</v>
      </c>
      <c r="DP612" s="44">
        <v>0</v>
      </c>
      <c r="DQ612" s="44">
        <v>0</v>
      </c>
      <c r="DR612" s="44">
        <v>0</v>
      </c>
      <c r="DS612" s="44">
        <v>0</v>
      </c>
      <c r="DT612" s="44">
        <v>0</v>
      </c>
      <c r="DU612" s="44">
        <v>0</v>
      </c>
      <c r="DV612" s="44">
        <v>0</v>
      </c>
      <c r="DW612" s="44">
        <v>0</v>
      </c>
      <c r="DX612" s="44">
        <v>84.761766892026259</v>
      </c>
      <c r="DY612" s="44">
        <v>0</v>
      </c>
      <c r="DZ612" s="44">
        <v>0</v>
      </c>
      <c r="EA612" s="44">
        <v>0</v>
      </c>
      <c r="EB612" s="44">
        <v>0</v>
      </c>
    </row>
    <row r="613" spans="2:132" x14ac:dyDescent="0.25">
      <c r="B613" s="41" t="s">
        <v>702</v>
      </c>
      <c r="C613" s="47" t="s">
        <v>101</v>
      </c>
      <c r="D613" s="46">
        <v>9</v>
      </c>
      <c r="E613" s="86" t="s">
        <v>52</v>
      </c>
      <c r="F613" s="43">
        <v>7617.6</v>
      </c>
      <c r="G613" s="43">
        <v>1090.0458837209301</v>
      </c>
      <c r="H613" s="44">
        <v>1090.0458837209301</v>
      </c>
      <c r="I613" s="44">
        <v>724.32283657741596</v>
      </c>
      <c r="J613" s="44">
        <v>724.32283657741596</v>
      </c>
      <c r="K613" s="44">
        <v>1209.9509309302325</v>
      </c>
      <c r="L613" s="44">
        <v>1209.9509309302325</v>
      </c>
      <c r="M613" s="44">
        <v>571.32000000000005</v>
      </c>
      <c r="N613" s="44">
        <v>4905.7344000000003</v>
      </c>
      <c r="O613" s="44">
        <v>769.37760000000014</v>
      </c>
      <c r="P613" s="44">
        <v>217.79116756744185</v>
      </c>
      <c r="Q613" s="44">
        <v>217.79116756744185</v>
      </c>
      <c r="R613" s="44">
        <v>144.71970274816772</v>
      </c>
      <c r="S613" s="44">
        <v>144.71970274816772</v>
      </c>
      <c r="T613" s="44">
        <v>677.57252132093026</v>
      </c>
      <c r="U613" s="44">
        <v>677.57252132093026</v>
      </c>
      <c r="V613" s="44">
        <v>450.23907521652183</v>
      </c>
      <c r="W613" s="44">
        <v>450.23907521652183</v>
      </c>
      <c r="X613" s="44">
        <v>266.18920480465118</v>
      </c>
      <c r="Y613" s="44">
        <v>266.18920480465118</v>
      </c>
      <c r="Z613" s="44">
        <v>176.87963669220503</v>
      </c>
      <c r="AA613" s="44">
        <v>176.87963669220503</v>
      </c>
      <c r="AB613" s="44">
        <v>3.9477693026648608</v>
      </c>
      <c r="AC613" s="44">
        <v>10.895843275355015</v>
      </c>
      <c r="AD613" s="44">
        <v>4.3497239952998283</v>
      </c>
      <c r="AE613" s="44">
        <v>59.23314093054951</v>
      </c>
      <c r="AF613" s="44">
        <v>184.28088289504294</v>
      </c>
      <c r="AG613" s="44">
        <v>72.396061137338293</v>
      </c>
      <c r="AH613" s="44">
        <v>329.07300516971952</v>
      </c>
      <c r="AJ613" s="63" t="s">
        <v>63</v>
      </c>
      <c r="AK613" s="44">
        <v>0</v>
      </c>
      <c r="AL613" s="44">
        <v>0</v>
      </c>
      <c r="AM613" s="44">
        <v>769.37760000000014</v>
      </c>
      <c r="AN613" s="44">
        <v>769.37760000000014</v>
      </c>
      <c r="AO613" s="44">
        <v>0</v>
      </c>
      <c r="AP613" s="44">
        <v>0</v>
      </c>
      <c r="AQ613" s="44">
        <v>0</v>
      </c>
      <c r="AR613" s="44">
        <v>0</v>
      </c>
      <c r="AS613" s="44">
        <v>0</v>
      </c>
      <c r="AT613" s="44">
        <v>0</v>
      </c>
      <c r="AU613" s="44">
        <v>0</v>
      </c>
      <c r="AV613" s="44">
        <v>0</v>
      </c>
      <c r="AW613" s="44">
        <v>0</v>
      </c>
      <c r="AX613" s="44">
        <v>0</v>
      </c>
      <c r="AY613" s="44">
        <v>266.18920480465118</v>
      </c>
      <c r="AZ613" s="44">
        <v>0</v>
      </c>
      <c r="BA613" s="44">
        <v>0</v>
      </c>
      <c r="BB613" s="44">
        <v>0</v>
      </c>
      <c r="BC613" s="44">
        <v>266.18920480465118</v>
      </c>
      <c r="BD613" s="44">
        <v>266.18920480465118</v>
      </c>
      <c r="BE613" s="44">
        <v>0</v>
      </c>
      <c r="BF613" s="44">
        <v>0</v>
      </c>
      <c r="BG613" s="44">
        <v>0</v>
      </c>
      <c r="BH613" s="44">
        <v>266.18920480465118</v>
      </c>
      <c r="BI613" s="44">
        <v>176.87963669220503</v>
      </c>
      <c r="BJ613" s="44">
        <v>0</v>
      </c>
      <c r="BK613" s="44">
        <v>0</v>
      </c>
      <c r="BL613" s="44">
        <v>0</v>
      </c>
      <c r="BM613" s="44">
        <v>176.87963669220503</v>
      </c>
      <c r="BN613" s="44">
        <v>4.3497239952998283</v>
      </c>
      <c r="BO613" s="44">
        <v>72.396061137338293</v>
      </c>
      <c r="BP613" s="44">
        <v>0</v>
      </c>
      <c r="BQ613" s="44">
        <v>0</v>
      </c>
      <c r="BR613" s="44">
        <v>0</v>
      </c>
      <c r="BS613" s="44">
        <v>72.396061137338293</v>
      </c>
      <c r="BT613" s="64">
        <v>2021</v>
      </c>
      <c r="BU613" s="44">
        <v>0</v>
      </c>
      <c r="BV613" s="44">
        <v>0</v>
      </c>
      <c r="BW613" s="44">
        <v>0</v>
      </c>
      <c r="BX613" s="44">
        <v>0</v>
      </c>
      <c r="BY613" s="44">
        <v>0</v>
      </c>
      <c r="BZ613" s="44">
        <v>769.37760000000014</v>
      </c>
      <c r="CA613" s="44">
        <v>0</v>
      </c>
      <c r="CB613" s="44">
        <v>0</v>
      </c>
      <c r="CC613" s="44">
        <v>0</v>
      </c>
      <c r="CD613" s="44">
        <v>0</v>
      </c>
      <c r="CE613" s="44">
        <v>0</v>
      </c>
      <c r="CF613" s="44">
        <v>0</v>
      </c>
      <c r="CG613" s="44">
        <v>0</v>
      </c>
      <c r="CH613" s="44">
        <v>0</v>
      </c>
      <c r="CI613" s="44">
        <v>0</v>
      </c>
      <c r="CJ613" s="44">
        <v>266.18920480465118</v>
      </c>
      <c r="CK613" s="44">
        <v>0</v>
      </c>
      <c r="CL613" s="44">
        <v>0</v>
      </c>
      <c r="CM613" s="44">
        <v>0</v>
      </c>
      <c r="CN613" s="44">
        <v>0</v>
      </c>
      <c r="CO613" s="44">
        <v>0</v>
      </c>
      <c r="CP613" s="44">
        <v>0</v>
      </c>
      <c r="CQ613" s="44">
        <v>0</v>
      </c>
      <c r="CR613" s="44">
        <v>0</v>
      </c>
      <c r="CS613" s="44">
        <v>0</v>
      </c>
      <c r="CT613" s="44">
        <v>0</v>
      </c>
      <c r="CU613" s="44">
        <v>0</v>
      </c>
      <c r="CV613" s="44">
        <v>0</v>
      </c>
      <c r="CW613" s="44">
        <v>0</v>
      </c>
      <c r="CX613" s="44">
        <v>0</v>
      </c>
      <c r="CY613" s="44">
        <v>0</v>
      </c>
      <c r="CZ613" s="44">
        <v>0</v>
      </c>
      <c r="DA613" s="44">
        <v>0</v>
      </c>
      <c r="DB613" s="44">
        <v>0</v>
      </c>
      <c r="DC613" s="44">
        <v>0</v>
      </c>
      <c r="DD613" s="44">
        <v>0</v>
      </c>
      <c r="DE613" s="44">
        <v>0</v>
      </c>
      <c r="DF613" s="44">
        <v>0</v>
      </c>
      <c r="DG613" s="44">
        <v>0</v>
      </c>
      <c r="DH613" s="44">
        <v>0</v>
      </c>
      <c r="DI613" s="44">
        <v>0</v>
      </c>
      <c r="DJ613" s="44">
        <v>0</v>
      </c>
      <c r="DK613" s="44">
        <v>0</v>
      </c>
      <c r="DL613" s="44">
        <v>0</v>
      </c>
      <c r="DM613" s="44">
        <v>0</v>
      </c>
      <c r="DN613" s="44">
        <v>0</v>
      </c>
      <c r="DO613" s="44">
        <v>0</v>
      </c>
      <c r="DP613" s="44">
        <v>0</v>
      </c>
      <c r="DQ613" s="44">
        <v>0</v>
      </c>
      <c r="DR613" s="44">
        <v>0</v>
      </c>
      <c r="DS613" s="44">
        <v>0</v>
      </c>
      <c r="DT613" s="44">
        <v>0</v>
      </c>
      <c r="DU613" s="44">
        <v>0</v>
      </c>
      <c r="DV613" s="44">
        <v>0</v>
      </c>
      <c r="DW613" s="44">
        <v>0</v>
      </c>
      <c r="DX613" s="44">
        <v>72.396061137338293</v>
      </c>
      <c r="DY613" s="44">
        <v>0</v>
      </c>
      <c r="DZ613" s="44">
        <v>0</v>
      </c>
      <c r="EA613" s="44">
        <v>0</v>
      </c>
      <c r="EB613" s="44">
        <v>0</v>
      </c>
    </row>
    <row r="614" spans="2:132" x14ac:dyDescent="0.25">
      <c r="B614" s="41" t="s">
        <v>703</v>
      </c>
      <c r="C614" s="47" t="s">
        <v>101</v>
      </c>
      <c r="D614" s="46">
        <v>9</v>
      </c>
      <c r="E614" s="86" t="s">
        <v>52</v>
      </c>
      <c r="F614" s="43">
        <v>5212.3999999999996</v>
      </c>
      <c r="G614" s="43">
        <v>1081.2473837209304</v>
      </c>
      <c r="H614" s="44">
        <v>1081.2473837209304</v>
      </c>
      <c r="I614" s="44">
        <v>718.47633545961742</v>
      </c>
      <c r="J614" s="44">
        <v>718.47633545961742</v>
      </c>
      <c r="K614" s="44">
        <v>1113.6848052325583</v>
      </c>
      <c r="L614" s="44">
        <v>1113.6848052325583</v>
      </c>
      <c r="M614" s="44">
        <v>469.11599999999993</v>
      </c>
      <c r="N614" s="44">
        <v>3450.6088</v>
      </c>
      <c r="O614" s="44">
        <v>526.4523999999999</v>
      </c>
      <c r="P614" s="44">
        <v>222.73696104651168</v>
      </c>
      <c r="Q614" s="44">
        <v>222.73696104651168</v>
      </c>
      <c r="R614" s="44">
        <v>148.00612510468119</v>
      </c>
      <c r="S614" s="44">
        <v>148.00612510468119</v>
      </c>
      <c r="T614" s="44">
        <v>668.21088313953499</v>
      </c>
      <c r="U614" s="44">
        <v>668.21088313953499</v>
      </c>
      <c r="V614" s="44">
        <v>444.01837531404351</v>
      </c>
      <c r="W614" s="44">
        <v>444.01837531404351</v>
      </c>
      <c r="X614" s="44">
        <v>278.42120130813959</v>
      </c>
      <c r="Y614" s="44">
        <v>278.42120130813959</v>
      </c>
      <c r="Z614" s="44">
        <v>185.00765638085147</v>
      </c>
      <c r="AA614" s="44">
        <v>185.00765638085147</v>
      </c>
      <c r="AB614" s="44">
        <v>3.169571527314869</v>
      </c>
      <c r="AC614" s="44">
        <v>7.7713198188238657</v>
      </c>
      <c r="AD614" s="44">
        <v>2.8455708823004602</v>
      </c>
      <c r="AE614" s="44">
        <v>60.578259217168821</v>
      </c>
      <c r="AF614" s="44">
        <v>181.73477765150645</v>
      </c>
      <c r="AG614" s="44">
        <v>75.722824021461022</v>
      </c>
      <c r="AH614" s="44">
        <v>302.89129608584409</v>
      </c>
      <c r="AJ614" s="63" t="s">
        <v>63</v>
      </c>
      <c r="AK614" s="44">
        <v>0</v>
      </c>
      <c r="AL614" s="44">
        <v>0</v>
      </c>
      <c r="AM614" s="44">
        <v>526.4523999999999</v>
      </c>
      <c r="AN614" s="44">
        <v>526.4523999999999</v>
      </c>
      <c r="AO614" s="44">
        <v>0</v>
      </c>
      <c r="AP614" s="44">
        <v>0</v>
      </c>
      <c r="AQ614" s="44">
        <v>0</v>
      </c>
      <c r="AR614" s="44">
        <v>0</v>
      </c>
      <c r="AS614" s="44">
        <v>0</v>
      </c>
      <c r="AT614" s="44">
        <v>0</v>
      </c>
      <c r="AU614" s="44">
        <v>0</v>
      </c>
      <c r="AV614" s="44">
        <v>0</v>
      </c>
      <c r="AW614" s="44">
        <v>0</v>
      </c>
      <c r="AX614" s="44">
        <v>0</v>
      </c>
      <c r="AY614" s="44">
        <v>278.42120130813959</v>
      </c>
      <c r="AZ614" s="44">
        <v>0</v>
      </c>
      <c r="BA614" s="44">
        <v>0</v>
      </c>
      <c r="BB614" s="44">
        <v>0</v>
      </c>
      <c r="BC614" s="44">
        <v>278.42120130813959</v>
      </c>
      <c r="BD614" s="44">
        <v>278.42120130813959</v>
      </c>
      <c r="BE614" s="44">
        <v>0</v>
      </c>
      <c r="BF614" s="44">
        <v>0</v>
      </c>
      <c r="BG614" s="44">
        <v>0</v>
      </c>
      <c r="BH614" s="44">
        <v>278.42120130813959</v>
      </c>
      <c r="BI614" s="44">
        <v>185.00765638085147</v>
      </c>
      <c r="BJ614" s="44">
        <v>0</v>
      </c>
      <c r="BK614" s="44">
        <v>0</v>
      </c>
      <c r="BL614" s="44">
        <v>0</v>
      </c>
      <c r="BM614" s="44">
        <v>185.00765638085147</v>
      </c>
      <c r="BN614" s="44">
        <v>2.8455708823004602</v>
      </c>
      <c r="BO614" s="44">
        <v>75.722824021461022</v>
      </c>
      <c r="BP614" s="44">
        <v>0</v>
      </c>
      <c r="BQ614" s="44">
        <v>0</v>
      </c>
      <c r="BR614" s="44">
        <v>0</v>
      </c>
      <c r="BS614" s="44">
        <v>75.722824021461022</v>
      </c>
      <c r="BT614" s="64">
        <v>2021</v>
      </c>
      <c r="BU614" s="44">
        <v>0</v>
      </c>
      <c r="BV614" s="44">
        <v>0</v>
      </c>
      <c r="BW614" s="44">
        <v>0</v>
      </c>
      <c r="BX614" s="44">
        <v>0</v>
      </c>
      <c r="BY614" s="44">
        <v>0</v>
      </c>
      <c r="BZ614" s="44">
        <v>526.4523999999999</v>
      </c>
      <c r="CA614" s="44">
        <v>0</v>
      </c>
      <c r="CB614" s="44">
        <v>0</v>
      </c>
      <c r="CC614" s="44">
        <v>0</v>
      </c>
      <c r="CD614" s="44">
        <v>0</v>
      </c>
      <c r="CE614" s="44">
        <v>0</v>
      </c>
      <c r="CF614" s="44">
        <v>0</v>
      </c>
      <c r="CG614" s="44">
        <v>0</v>
      </c>
      <c r="CH614" s="44">
        <v>0</v>
      </c>
      <c r="CI614" s="44">
        <v>0</v>
      </c>
      <c r="CJ614" s="44">
        <v>278.42120130813959</v>
      </c>
      <c r="CK614" s="44">
        <v>0</v>
      </c>
      <c r="CL614" s="44">
        <v>0</v>
      </c>
      <c r="CM614" s="44">
        <v>0</v>
      </c>
      <c r="CN614" s="44">
        <v>0</v>
      </c>
      <c r="CO614" s="44">
        <v>0</v>
      </c>
      <c r="CP614" s="44">
        <v>0</v>
      </c>
      <c r="CQ614" s="44">
        <v>0</v>
      </c>
      <c r="CR614" s="44">
        <v>0</v>
      </c>
      <c r="CS614" s="44">
        <v>0</v>
      </c>
      <c r="CT614" s="44">
        <v>0</v>
      </c>
      <c r="CU614" s="44">
        <v>0</v>
      </c>
      <c r="CV614" s="44">
        <v>0</v>
      </c>
      <c r="CW614" s="44">
        <v>0</v>
      </c>
      <c r="CX614" s="44">
        <v>0</v>
      </c>
      <c r="CY614" s="44">
        <v>0</v>
      </c>
      <c r="CZ614" s="44">
        <v>0</v>
      </c>
      <c r="DA614" s="44">
        <v>0</v>
      </c>
      <c r="DB614" s="44">
        <v>0</v>
      </c>
      <c r="DC614" s="44">
        <v>0</v>
      </c>
      <c r="DD614" s="44">
        <v>0</v>
      </c>
      <c r="DE614" s="44">
        <v>0</v>
      </c>
      <c r="DF614" s="44">
        <v>0</v>
      </c>
      <c r="DG614" s="44">
        <v>0</v>
      </c>
      <c r="DH614" s="44">
        <v>0</v>
      </c>
      <c r="DI614" s="44">
        <v>0</v>
      </c>
      <c r="DJ614" s="44">
        <v>0</v>
      </c>
      <c r="DK614" s="44">
        <v>0</v>
      </c>
      <c r="DL614" s="44">
        <v>0</v>
      </c>
      <c r="DM614" s="44">
        <v>0</v>
      </c>
      <c r="DN614" s="44">
        <v>0</v>
      </c>
      <c r="DO614" s="44">
        <v>0</v>
      </c>
      <c r="DP614" s="44">
        <v>0</v>
      </c>
      <c r="DQ614" s="44">
        <v>0</v>
      </c>
      <c r="DR614" s="44">
        <v>0</v>
      </c>
      <c r="DS614" s="44">
        <v>0</v>
      </c>
      <c r="DT614" s="44">
        <v>0</v>
      </c>
      <c r="DU614" s="44">
        <v>0</v>
      </c>
      <c r="DV614" s="44">
        <v>0</v>
      </c>
      <c r="DW614" s="44">
        <v>0</v>
      </c>
      <c r="DX614" s="44">
        <v>75.722824021461022</v>
      </c>
      <c r="DY614" s="44">
        <v>0</v>
      </c>
      <c r="DZ614" s="44">
        <v>0</v>
      </c>
      <c r="EA614" s="44">
        <v>0</v>
      </c>
      <c r="EB614" s="44">
        <v>0</v>
      </c>
    </row>
    <row r="615" spans="2:132" x14ac:dyDescent="0.25">
      <c r="B615" s="41" t="s">
        <v>704</v>
      </c>
      <c r="C615" s="47" t="s">
        <v>101</v>
      </c>
      <c r="D615" s="46">
        <v>9</v>
      </c>
      <c r="E615" s="86" t="s">
        <v>52</v>
      </c>
      <c r="F615" s="43">
        <v>4781.32</v>
      </c>
      <c r="G615" s="43">
        <v>567.84186046511627</v>
      </c>
      <c r="H615" s="44">
        <v>567.84186046511627</v>
      </c>
      <c r="I615" s="44">
        <v>377.32432482153212</v>
      </c>
      <c r="J615" s="44">
        <v>377.32432482153212</v>
      </c>
      <c r="K615" s="44">
        <v>630.30446511627906</v>
      </c>
      <c r="L615" s="44">
        <v>630.30446511627906</v>
      </c>
      <c r="M615" s="44">
        <v>449.44407999999999</v>
      </c>
      <c r="N615" s="44">
        <v>3260.86024</v>
      </c>
      <c r="O615" s="44">
        <v>525.9452</v>
      </c>
      <c r="P615" s="44">
        <v>113.45480372093023</v>
      </c>
      <c r="Q615" s="44">
        <v>113.45480372093023</v>
      </c>
      <c r="R615" s="44">
        <v>75.389400099342112</v>
      </c>
      <c r="S615" s="44">
        <v>75.389400099342112</v>
      </c>
      <c r="T615" s="44">
        <v>352.97050046511629</v>
      </c>
      <c r="U615" s="44">
        <v>352.97050046511629</v>
      </c>
      <c r="V615" s="44">
        <v>234.54480030906439</v>
      </c>
      <c r="W615" s="44">
        <v>234.54480030906439</v>
      </c>
      <c r="X615" s="44">
        <v>138.66698232558139</v>
      </c>
      <c r="Y615" s="44">
        <v>138.66698232558139</v>
      </c>
      <c r="Z615" s="44">
        <v>92.142600121418141</v>
      </c>
      <c r="AA615" s="44">
        <v>92.142600121418141</v>
      </c>
      <c r="AB615" s="44">
        <v>5.961634916947987</v>
      </c>
      <c r="AC615" s="44">
        <v>13.902931276681892</v>
      </c>
      <c r="AD615" s="44">
        <v>5.7079483247374343</v>
      </c>
      <c r="AE615" s="44">
        <v>30.85655149889708</v>
      </c>
      <c r="AF615" s="44">
        <v>95.998160218790929</v>
      </c>
      <c r="AG615" s="44">
        <v>37.713562943096427</v>
      </c>
      <c r="AH615" s="44">
        <v>171.4252861049838</v>
      </c>
      <c r="AJ615" s="63" t="s">
        <v>63</v>
      </c>
      <c r="AK615" s="44">
        <v>0</v>
      </c>
      <c r="AL615" s="44">
        <v>0</v>
      </c>
      <c r="AM615" s="44">
        <v>525.9452</v>
      </c>
      <c r="AN615" s="44">
        <v>525.9452</v>
      </c>
      <c r="AO615" s="44">
        <v>0</v>
      </c>
      <c r="AP615" s="44">
        <v>0</v>
      </c>
      <c r="AQ615" s="44">
        <v>0</v>
      </c>
      <c r="AR615" s="44">
        <v>0</v>
      </c>
      <c r="AS615" s="44">
        <v>0</v>
      </c>
      <c r="AT615" s="44">
        <v>0</v>
      </c>
      <c r="AU615" s="44">
        <v>0</v>
      </c>
      <c r="AV615" s="44">
        <v>0</v>
      </c>
      <c r="AW615" s="44">
        <v>0</v>
      </c>
      <c r="AX615" s="44">
        <v>0</v>
      </c>
      <c r="AY615" s="44">
        <v>138.66698232558139</v>
      </c>
      <c r="AZ615" s="44">
        <v>0</v>
      </c>
      <c r="BA615" s="44">
        <v>0</v>
      </c>
      <c r="BB615" s="44">
        <v>0</v>
      </c>
      <c r="BC615" s="44">
        <v>138.66698232558139</v>
      </c>
      <c r="BD615" s="44">
        <v>138.66698232558139</v>
      </c>
      <c r="BE615" s="44">
        <v>0</v>
      </c>
      <c r="BF615" s="44">
        <v>0</v>
      </c>
      <c r="BG615" s="44">
        <v>0</v>
      </c>
      <c r="BH615" s="44">
        <v>138.66698232558139</v>
      </c>
      <c r="BI615" s="44">
        <v>92.142600121418141</v>
      </c>
      <c r="BJ615" s="44">
        <v>0</v>
      </c>
      <c r="BK615" s="44">
        <v>0</v>
      </c>
      <c r="BL615" s="44">
        <v>0</v>
      </c>
      <c r="BM615" s="44">
        <v>92.142600121418141</v>
      </c>
      <c r="BN615" s="44">
        <v>5.7079483247374343</v>
      </c>
      <c r="BO615" s="44">
        <v>37.713562943096427</v>
      </c>
      <c r="BP615" s="44">
        <v>0</v>
      </c>
      <c r="BQ615" s="44">
        <v>0</v>
      </c>
      <c r="BR615" s="44">
        <v>0</v>
      </c>
      <c r="BS615" s="44">
        <v>37.713562943096427</v>
      </c>
      <c r="BT615" s="64">
        <v>2021</v>
      </c>
      <c r="BU615" s="44">
        <v>0</v>
      </c>
      <c r="BV615" s="44">
        <v>0</v>
      </c>
      <c r="BW615" s="44">
        <v>0</v>
      </c>
      <c r="BX615" s="44">
        <v>0</v>
      </c>
      <c r="BY615" s="44">
        <v>0</v>
      </c>
      <c r="BZ615" s="44">
        <v>525.9452</v>
      </c>
      <c r="CA615" s="44">
        <v>0</v>
      </c>
      <c r="CB615" s="44">
        <v>0</v>
      </c>
      <c r="CC615" s="44">
        <v>0</v>
      </c>
      <c r="CD615" s="44">
        <v>0</v>
      </c>
      <c r="CE615" s="44">
        <v>0</v>
      </c>
      <c r="CF615" s="44">
        <v>0</v>
      </c>
      <c r="CG615" s="44">
        <v>0</v>
      </c>
      <c r="CH615" s="44">
        <v>0</v>
      </c>
      <c r="CI615" s="44">
        <v>0</v>
      </c>
      <c r="CJ615" s="44">
        <v>138.66698232558139</v>
      </c>
      <c r="CK615" s="44">
        <v>0</v>
      </c>
      <c r="CL615" s="44">
        <v>0</v>
      </c>
      <c r="CM615" s="44">
        <v>0</v>
      </c>
      <c r="CN615" s="44">
        <v>0</v>
      </c>
      <c r="CO615" s="44">
        <v>0</v>
      </c>
      <c r="CP615" s="44">
        <v>0</v>
      </c>
      <c r="CQ615" s="44">
        <v>0</v>
      </c>
      <c r="CR615" s="44">
        <v>0</v>
      </c>
      <c r="CS615" s="44">
        <v>0</v>
      </c>
      <c r="CT615" s="44">
        <v>0</v>
      </c>
      <c r="CU615" s="44">
        <v>0</v>
      </c>
      <c r="CV615" s="44">
        <v>0</v>
      </c>
      <c r="CW615" s="44">
        <v>0</v>
      </c>
      <c r="CX615" s="44">
        <v>0</v>
      </c>
      <c r="CY615" s="44">
        <v>0</v>
      </c>
      <c r="CZ615" s="44">
        <v>0</v>
      </c>
      <c r="DA615" s="44">
        <v>0</v>
      </c>
      <c r="DB615" s="44">
        <v>0</v>
      </c>
      <c r="DC615" s="44">
        <v>0</v>
      </c>
      <c r="DD615" s="44">
        <v>0</v>
      </c>
      <c r="DE615" s="44">
        <v>0</v>
      </c>
      <c r="DF615" s="44">
        <v>0</v>
      </c>
      <c r="DG615" s="44">
        <v>0</v>
      </c>
      <c r="DH615" s="44">
        <v>0</v>
      </c>
      <c r="DI615" s="44">
        <v>0</v>
      </c>
      <c r="DJ615" s="44">
        <v>0</v>
      </c>
      <c r="DK615" s="44">
        <v>0</v>
      </c>
      <c r="DL615" s="44">
        <v>0</v>
      </c>
      <c r="DM615" s="44">
        <v>0</v>
      </c>
      <c r="DN615" s="44">
        <v>0</v>
      </c>
      <c r="DO615" s="44">
        <v>0</v>
      </c>
      <c r="DP615" s="44">
        <v>0</v>
      </c>
      <c r="DQ615" s="44">
        <v>0</v>
      </c>
      <c r="DR615" s="44">
        <v>0</v>
      </c>
      <c r="DS615" s="44">
        <v>0</v>
      </c>
      <c r="DT615" s="44">
        <v>0</v>
      </c>
      <c r="DU615" s="44">
        <v>0</v>
      </c>
      <c r="DV615" s="44">
        <v>0</v>
      </c>
      <c r="DW615" s="44">
        <v>0</v>
      </c>
      <c r="DX615" s="44">
        <v>37.713562943096427</v>
      </c>
      <c r="DY615" s="44">
        <v>0</v>
      </c>
      <c r="DZ615" s="44">
        <v>0</v>
      </c>
      <c r="EA615" s="44">
        <v>0</v>
      </c>
      <c r="EB615" s="44">
        <v>0</v>
      </c>
    </row>
    <row r="616" spans="2:132" x14ac:dyDescent="0.25">
      <c r="B616" s="41" t="s">
        <v>705</v>
      </c>
      <c r="C616" s="47" t="s">
        <v>101</v>
      </c>
      <c r="D616" s="46">
        <v>10</v>
      </c>
      <c r="E616" s="86" t="s">
        <v>52</v>
      </c>
      <c r="F616" s="43">
        <v>4524.8</v>
      </c>
      <c r="G616" s="43">
        <v>493.80648837209299</v>
      </c>
      <c r="H616" s="44">
        <v>493.80648837209299</v>
      </c>
      <c r="I616" s="44">
        <v>328.12867946169689</v>
      </c>
      <c r="J616" s="44">
        <v>328.12867946169689</v>
      </c>
      <c r="K616" s="44">
        <v>548.12520209302329</v>
      </c>
      <c r="L616" s="44">
        <v>548.12520209302329</v>
      </c>
      <c r="M616" s="44">
        <v>425.33120000000002</v>
      </c>
      <c r="N616" s="44">
        <v>3085.9136000000003</v>
      </c>
      <c r="O616" s="44">
        <v>497.72800000000001</v>
      </c>
      <c r="P616" s="44">
        <v>98.662536376744185</v>
      </c>
      <c r="Q616" s="44">
        <v>98.662536376744185</v>
      </c>
      <c r="R616" s="44">
        <v>65.560110156447038</v>
      </c>
      <c r="S616" s="44">
        <v>65.560110156447038</v>
      </c>
      <c r="T616" s="44">
        <v>306.9501131720931</v>
      </c>
      <c r="U616" s="44">
        <v>306.9501131720931</v>
      </c>
      <c r="V616" s="44">
        <v>203.96478715339083</v>
      </c>
      <c r="W616" s="44">
        <v>203.96478715339083</v>
      </c>
      <c r="X616" s="44">
        <v>120.58754446046512</v>
      </c>
      <c r="Y616" s="44">
        <v>120.58754446046512</v>
      </c>
      <c r="Z616" s="44">
        <v>80.129023524546383</v>
      </c>
      <c r="AA616" s="44">
        <v>80.129023524546383</v>
      </c>
      <c r="AB616" s="44">
        <v>6.487652308469678</v>
      </c>
      <c r="AC616" s="44">
        <v>15.129639008125714</v>
      </c>
      <c r="AD616" s="44">
        <v>6.2115819974709678</v>
      </c>
      <c r="AE616" s="44">
        <v>26.833466145772221</v>
      </c>
      <c r="AF616" s="44">
        <v>83.481894675735816</v>
      </c>
      <c r="AG616" s="44">
        <v>32.796458622610494</v>
      </c>
      <c r="AH616" s="44">
        <v>149.07481192095679</v>
      </c>
      <c r="AJ616" s="63" t="s">
        <v>63</v>
      </c>
      <c r="AK616" s="44">
        <v>0</v>
      </c>
      <c r="AL616" s="44">
        <v>0</v>
      </c>
      <c r="AM616" s="44">
        <v>497.72800000000001</v>
      </c>
      <c r="AN616" s="44">
        <v>497.72800000000001</v>
      </c>
      <c r="AO616" s="44">
        <v>0</v>
      </c>
      <c r="AP616" s="44">
        <v>0</v>
      </c>
      <c r="AQ616" s="44">
        <v>0</v>
      </c>
      <c r="AR616" s="44">
        <v>0</v>
      </c>
      <c r="AS616" s="44">
        <v>0</v>
      </c>
      <c r="AT616" s="44">
        <v>0</v>
      </c>
      <c r="AU616" s="44">
        <v>0</v>
      </c>
      <c r="AV616" s="44">
        <v>0</v>
      </c>
      <c r="AW616" s="44">
        <v>0</v>
      </c>
      <c r="AX616" s="44">
        <v>0</v>
      </c>
      <c r="AY616" s="44">
        <v>120.58754446046512</v>
      </c>
      <c r="AZ616" s="44">
        <v>0</v>
      </c>
      <c r="BA616" s="44">
        <v>0</v>
      </c>
      <c r="BB616" s="44">
        <v>0</v>
      </c>
      <c r="BC616" s="44">
        <v>120.58754446046512</v>
      </c>
      <c r="BD616" s="44">
        <v>120.58754446046512</v>
      </c>
      <c r="BE616" s="44">
        <v>0</v>
      </c>
      <c r="BF616" s="44">
        <v>0</v>
      </c>
      <c r="BG616" s="44">
        <v>0</v>
      </c>
      <c r="BH616" s="44">
        <v>120.58754446046512</v>
      </c>
      <c r="BI616" s="44">
        <v>80.129023524546383</v>
      </c>
      <c r="BJ616" s="44">
        <v>0</v>
      </c>
      <c r="BK616" s="44">
        <v>0</v>
      </c>
      <c r="BL616" s="44">
        <v>0</v>
      </c>
      <c r="BM616" s="44">
        <v>80.129023524546383</v>
      </c>
      <c r="BN616" s="44">
        <v>6.2115819974709678</v>
      </c>
      <c r="BO616" s="44">
        <v>32.796458622610494</v>
      </c>
      <c r="BP616" s="44">
        <v>0</v>
      </c>
      <c r="BQ616" s="44">
        <v>0</v>
      </c>
      <c r="BR616" s="44">
        <v>0</v>
      </c>
      <c r="BS616" s="44">
        <v>32.796458622610494</v>
      </c>
      <c r="BT616" s="64">
        <v>2021</v>
      </c>
      <c r="BU616" s="44">
        <v>0</v>
      </c>
      <c r="BV616" s="44">
        <v>0</v>
      </c>
      <c r="BW616" s="44">
        <v>0</v>
      </c>
      <c r="BX616" s="44">
        <v>0</v>
      </c>
      <c r="BY616" s="44">
        <v>0</v>
      </c>
      <c r="BZ616" s="44">
        <v>497.72800000000001</v>
      </c>
      <c r="CA616" s="44">
        <v>0</v>
      </c>
      <c r="CB616" s="44">
        <v>0</v>
      </c>
      <c r="CC616" s="44">
        <v>0</v>
      </c>
      <c r="CD616" s="44">
        <v>0</v>
      </c>
      <c r="CE616" s="44">
        <v>0</v>
      </c>
      <c r="CF616" s="44">
        <v>0</v>
      </c>
      <c r="CG616" s="44">
        <v>0</v>
      </c>
      <c r="CH616" s="44">
        <v>0</v>
      </c>
      <c r="CI616" s="44">
        <v>0</v>
      </c>
      <c r="CJ616" s="44">
        <v>120.58754446046512</v>
      </c>
      <c r="CK616" s="44">
        <v>0</v>
      </c>
      <c r="CL616" s="44">
        <v>0</v>
      </c>
      <c r="CM616" s="44">
        <v>0</v>
      </c>
      <c r="CN616" s="44">
        <v>0</v>
      </c>
      <c r="CO616" s="44">
        <v>0</v>
      </c>
      <c r="CP616" s="44">
        <v>0</v>
      </c>
      <c r="CQ616" s="44">
        <v>0</v>
      </c>
      <c r="CR616" s="44">
        <v>0</v>
      </c>
      <c r="CS616" s="44">
        <v>0</v>
      </c>
      <c r="CT616" s="44">
        <v>0</v>
      </c>
      <c r="CU616" s="44">
        <v>0</v>
      </c>
      <c r="CV616" s="44">
        <v>0</v>
      </c>
      <c r="CW616" s="44">
        <v>0</v>
      </c>
      <c r="CX616" s="44">
        <v>0</v>
      </c>
      <c r="CY616" s="44">
        <v>0</v>
      </c>
      <c r="CZ616" s="44">
        <v>0</v>
      </c>
      <c r="DA616" s="44">
        <v>0</v>
      </c>
      <c r="DB616" s="44">
        <v>0</v>
      </c>
      <c r="DC616" s="44">
        <v>0</v>
      </c>
      <c r="DD616" s="44">
        <v>0</v>
      </c>
      <c r="DE616" s="44">
        <v>0</v>
      </c>
      <c r="DF616" s="44">
        <v>0</v>
      </c>
      <c r="DG616" s="44">
        <v>0</v>
      </c>
      <c r="DH616" s="44">
        <v>0</v>
      </c>
      <c r="DI616" s="44">
        <v>0</v>
      </c>
      <c r="DJ616" s="44">
        <v>0</v>
      </c>
      <c r="DK616" s="44">
        <v>0</v>
      </c>
      <c r="DL616" s="44">
        <v>0</v>
      </c>
      <c r="DM616" s="44">
        <v>0</v>
      </c>
      <c r="DN616" s="44">
        <v>0</v>
      </c>
      <c r="DO616" s="44">
        <v>0</v>
      </c>
      <c r="DP616" s="44">
        <v>0</v>
      </c>
      <c r="DQ616" s="44">
        <v>0</v>
      </c>
      <c r="DR616" s="44">
        <v>0</v>
      </c>
      <c r="DS616" s="44">
        <v>0</v>
      </c>
      <c r="DT616" s="44">
        <v>0</v>
      </c>
      <c r="DU616" s="44">
        <v>0</v>
      </c>
      <c r="DV616" s="44">
        <v>0</v>
      </c>
      <c r="DW616" s="44">
        <v>0</v>
      </c>
      <c r="DX616" s="44">
        <v>32.796458622610494</v>
      </c>
      <c r="DY616" s="44">
        <v>0</v>
      </c>
      <c r="DZ616" s="44">
        <v>0</v>
      </c>
      <c r="EA616" s="44">
        <v>0</v>
      </c>
      <c r="EB616" s="44">
        <v>0</v>
      </c>
    </row>
    <row r="617" spans="2:132" x14ac:dyDescent="0.25">
      <c r="B617" s="41" t="s">
        <v>706</v>
      </c>
      <c r="C617" s="47" t="s">
        <v>101</v>
      </c>
      <c r="D617" s="46">
        <v>10</v>
      </c>
      <c r="E617" s="86" t="s">
        <v>52</v>
      </c>
      <c r="F617" s="43">
        <v>4289.8</v>
      </c>
      <c r="G617" s="43">
        <v>447.95469767441858</v>
      </c>
      <c r="H617" s="44">
        <v>447.95469767441858</v>
      </c>
      <c r="I617" s="44">
        <v>297.6606967865784</v>
      </c>
      <c r="J617" s="44">
        <v>297.6606967865784</v>
      </c>
      <c r="K617" s="44">
        <v>497.22971441860466</v>
      </c>
      <c r="L617" s="44">
        <v>497.22971441860466</v>
      </c>
      <c r="M617" s="44">
        <v>403.24119999999999</v>
      </c>
      <c r="N617" s="44">
        <v>2925.6435999999999</v>
      </c>
      <c r="O617" s="44">
        <v>471.87799999999999</v>
      </c>
      <c r="P617" s="44">
        <v>89.50134859534883</v>
      </c>
      <c r="Q617" s="44">
        <v>89.50134859534883</v>
      </c>
      <c r="R617" s="44">
        <v>59.472607217958362</v>
      </c>
      <c r="S617" s="44">
        <v>59.472607217958362</v>
      </c>
      <c r="T617" s="44">
        <v>278.44864007441862</v>
      </c>
      <c r="U617" s="44">
        <v>278.44864007441862</v>
      </c>
      <c r="V617" s="44">
        <v>185.02588912253714</v>
      </c>
      <c r="W617" s="44">
        <v>185.02588912253714</v>
      </c>
      <c r="X617" s="44">
        <v>109.39053717209302</v>
      </c>
      <c r="Y617" s="44">
        <v>109.39053717209302</v>
      </c>
      <c r="Z617" s="44">
        <v>72.688742155282441</v>
      </c>
      <c r="AA617" s="44">
        <v>72.688742155282441</v>
      </c>
      <c r="AB617" s="44">
        <v>6.7802845522171289</v>
      </c>
      <c r="AC617" s="44">
        <v>15.812076968658333</v>
      </c>
      <c r="AD617" s="44">
        <v>6.4917618053142725</v>
      </c>
      <c r="AE617" s="44">
        <v>24.341877836624736</v>
      </c>
      <c r="AF617" s="44">
        <v>75.730286602832521</v>
      </c>
      <c r="AG617" s="44">
        <v>29.751184022541345</v>
      </c>
      <c r="AH617" s="44">
        <v>135.23265464791521</v>
      </c>
      <c r="AJ617" s="63" t="s">
        <v>63</v>
      </c>
      <c r="AK617" s="44">
        <v>0</v>
      </c>
      <c r="AL617" s="44">
        <v>0</v>
      </c>
      <c r="AM617" s="44">
        <v>471.87799999999999</v>
      </c>
      <c r="AN617" s="44">
        <v>471.87799999999999</v>
      </c>
      <c r="AO617" s="44">
        <v>0</v>
      </c>
      <c r="AP617" s="44">
        <v>0</v>
      </c>
      <c r="AQ617" s="44">
        <v>0</v>
      </c>
      <c r="AR617" s="44">
        <v>0</v>
      </c>
      <c r="AS617" s="44">
        <v>0</v>
      </c>
      <c r="AT617" s="44">
        <v>0</v>
      </c>
      <c r="AU617" s="44">
        <v>0</v>
      </c>
      <c r="AV617" s="44">
        <v>0</v>
      </c>
      <c r="AW617" s="44">
        <v>0</v>
      </c>
      <c r="AX617" s="44">
        <v>0</v>
      </c>
      <c r="AY617" s="44">
        <v>109.39053717209302</v>
      </c>
      <c r="AZ617" s="44">
        <v>0</v>
      </c>
      <c r="BA617" s="44">
        <v>0</v>
      </c>
      <c r="BB617" s="44">
        <v>0</v>
      </c>
      <c r="BC617" s="44">
        <v>109.39053717209302</v>
      </c>
      <c r="BD617" s="44">
        <v>109.39053717209302</v>
      </c>
      <c r="BE617" s="44">
        <v>0</v>
      </c>
      <c r="BF617" s="44">
        <v>0</v>
      </c>
      <c r="BG617" s="44">
        <v>0</v>
      </c>
      <c r="BH617" s="44">
        <v>109.39053717209302</v>
      </c>
      <c r="BI617" s="44">
        <v>72.688742155282441</v>
      </c>
      <c r="BJ617" s="44">
        <v>0</v>
      </c>
      <c r="BK617" s="44">
        <v>0</v>
      </c>
      <c r="BL617" s="44">
        <v>0</v>
      </c>
      <c r="BM617" s="44">
        <v>72.688742155282441</v>
      </c>
      <c r="BN617" s="44">
        <v>6.4917618053142725</v>
      </c>
      <c r="BO617" s="44">
        <v>29.751184022541345</v>
      </c>
      <c r="BP617" s="44">
        <v>0</v>
      </c>
      <c r="BQ617" s="44">
        <v>0</v>
      </c>
      <c r="BR617" s="44">
        <v>0</v>
      </c>
      <c r="BS617" s="44">
        <v>29.751184022541345</v>
      </c>
      <c r="BT617" s="64">
        <v>2021</v>
      </c>
      <c r="BU617" s="44">
        <v>0</v>
      </c>
      <c r="BV617" s="44">
        <v>0</v>
      </c>
      <c r="BW617" s="44">
        <v>0</v>
      </c>
      <c r="BX617" s="44">
        <v>0</v>
      </c>
      <c r="BY617" s="44">
        <v>0</v>
      </c>
      <c r="BZ617" s="44">
        <v>471.87799999999999</v>
      </c>
      <c r="CA617" s="44">
        <v>0</v>
      </c>
      <c r="CB617" s="44">
        <v>0</v>
      </c>
      <c r="CC617" s="44">
        <v>0</v>
      </c>
      <c r="CD617" s="44">
        <v>0</v>
      </c>
      <c r="CE617" s="44">
        <v>0</v>
      </c>
      <c r="CF617" s="44">
        <v>0</v>
      </c>
      <c r="CG617" s="44">
        <v>0</v>
      </c>
      <c r="CH617" s="44">
        <v>0</v>
      </c>
      <c r="CI617" s="44">
        <v>0</v>
      </c>
      <c r="CJ617" s="44">
        <v>109.39053717209302</v>
      </c>
      <c r="CK617" s="44">
        <v>0</v>
      </c>
      <c r="CL617" s="44">
        <v>0</v>
      </c>
      <c r="CM617" s="44">
        <v>0</v>
      </c>
      <c r="CN617" s="44">
        <v>0</v>
      </c>
      <c r="CO617" s="44">
        <v>0</v>
      </c>
      <c r="CP617" s="44">
        <v>0</v>
      </c>
      <c r="CQ617" s="44">
        <v>0</v>
      </c>
      <c r="CR617" s="44">
        <v>0</v>
      </c>
      <c r="CS617" s="44">
        <v>0</v>
      </c>
      <c r="CT617" s="44">
        <v>0</v>
      </c>
      <c r="CU617" s="44">
        <v>0</v>
      </c>
      <c r="CV617" s="44">
        <v>0</v>
      </c>
      <c r="CW617" s="44">
        <v>0</v>
      </c>
      <c r="CX617" s="44">
        <v>0</v>
      </c>
      <c r="CY617" s="44">
        <v>0</v>
      </c>
      <c r="CZ617" s="44">
        <v>0</v>
      </c>
      <c r="DA617" s="44">
        <v>0</v>
      </c>
      <c r="DB617" s="44">
        <v>0</v>
      </c>
      <c r="DC617" s="44">
        <v>0</v>
      </c>
      <c r="DD617" s="44">
        <v>0</v>
      </c>
      <c r="DE617" s="44">
        <v>0</v>
      </c>
      <c r="DF617" s="44">
        <v>0</v>
      </c>
      <c r="DG617" s="44">
        <v>0</v>
      </c>
      <c r="DH617" s="44">
        <v>0</v>
      </c>
      <c r="DI617" s="44">
        <v>0</v>
      </c>
      <c r="DJ617" s="44">
        <v>0</v>
      </c>
      <c r="DK617" s="44">
        <v>0</v>
      </c>
      <c r="DL617" s="44">
        <v>0</v>
      </c>
      <c r="DM617" s="44">
        <v>0</v>
      </c>
      <c r="DN617" s="44">
        <v>0</v>
      </c>
      <c r="DO617" s="44">
        <v>0</v>
      </c>
      <c r="DP617" s="44">
        <v>0</v>
      </c>
      <c r="DQ617" s="44">
        <v>0</v>
      </c>
      <c r="DR617" s="44">
        <v>0</v>
      </c>
      <c r="DS617" s="44">
        <v>0</v>
      </c>
      <c r="DT617" s="44">
        <v>0</v>
      </c>
      <c r="DU617" s="44">
        <v>0</v>
      </c>
      <c r="DV617" s="44">
        <v>0</v>
      </c>
      <c r="DW617" s="44">
        <v>0</v>
      </c>
      <c r="DX617" s="44">
        <v>29.751184022541345</v>
      </c>
      <c r="DY617" s="44">
        <v>0</v>
      </c>
      <c r="DZ617" s="44">
        <v>0</v>
      </c>
      <c r="EA617" s="44">
        <v>0</v>
      </c>
      <c r="EB617" s="44">
        <v>0</v>
      </c>
    </row>
    <row r="618" spans="2:132" x14ac:dyDescent="0.25">
      <c r="B618" s="41" t="s">
        <v>707</v>
      </c>
      <c r="C618" s="47" t="s">
        <v>101</v>
      </c>
      <c r="D618" s="46">
        <v>10</v>
      </c>
      <c r="E618" s="86" t="s">
        <v>52</v>
      </c>
      <c r="F618" s="43">
        <v>4069.7</v>
      </c>
      <c r="G618" s="43">
        <v>843.99470930232565</v>
      </c>
      <c r="H618" s="44">
        <v>843.99470930232565</v>
      </c>
      <c r="I618" s="44">
        <v>560.82468731628308</v>
      </c>
      <c r="J618" s="44">
        <v>560.82468731628308</v>
      </c>
      <c r="K618" s="44">
        <v>869.31455058139545</v>
      </c>
      <c r="L618" s="44">
        <v>869.31455058139545</v>
      </c>
      <c r="M618" s="44">
        <v>382.55180000000001</v>
      </c>
      <c r="N618" s="44">
        <v>2775.5353999999998</v>
      </c>
      <c r="O618" s="44">
        <v>447.66699999999997</v>
      </c>
      <c r="P618" s="44">
        <v>173.8629101162791</v>
      </c>
      <c r="Q618" s="44">
        <v>173.8629101162791</v>
      </c>
      <c r="R618" s="44">
        <v>115.52988558715433</v>
      </c>
      <c r="S618" s="44">
        <v>115.52988558715433</v>
      </c>
      <c r="T618" s="44">
        <v>521.5887303488372</v>
      </c>
      <c r="U618" s="44">
        <v>521.5887303488372</v>
      </c>
      <c r="V618" s="44">
        <v>346.58965676146295</v>
      </c>
      <c r="W618" s="44">
        <v>346.58965676146295</v>
      </c>
      <c r="X618" s="44">
        <v>217.32863764534886</v>
      </c>
      <c r="Y618" s="44">
        <v>217.32863764534886</v>
      </c>
      <c r="Z618" s="44">
        <v>144.41235698394291</v>
      </c>
      <c r="AA618" s="44">
        <v>144.41235698394291</v>
      </c>
      <c r="AB618" s="44">
        <v>3.3112800039207833</v>
      </c>
      <c r="AC618" s="44">
        <v>8.0081310733119651</v>
      </c>
      <c r="AD618" s="44">
        <v>3.0999217057981796</v>
      </c>
      <c r="AE618" s="44">
        <v>47.285876523546229</v>
      </c>
      <c r="AF618" s="44">
        <v>141.85762957063866</v>
      </c>
      <c r="AG618" s="44">
        <v>59.107345654432784</v>
      </c>
      <c r="AH618" s="44">
        <v>236.42938261773114</v>
      </c>
      <c r="AJ618" s="63" t="s">
        <v>63</v>
      </c>
      <c r="AK618" s="44">
        <v>0</v>
      </c>
      <c r="AL618" s="44">
        <v>0</v>
      </c>
      <c r="AM618" s="44">
        <v>447.66699999999997</v>
      </c>
      <c r="AN618" s="44">
        <v>447.66699999999997</v>
      </c>
      <c r="AO618" s="44">
        <v>0</v>
      </c>
      <c r="AP618" s="44">
        <v>0</v>
      </c>
      <c r="AQ618" s="44">
        <v>0</v>
      </c>
      <c r="AR618" s="44">
        <v>0</v>
      </c>
      <c r="AS618" s="44">
        <v>0</v>
      </c>
      <c r="AT618" s="44">
        <v>0</v>
      </c>
      <c r="AU618" s="44">
        <v>0</v>
      </c>
      <c r="AV618" s="44">
        <v>0</v>
      </c>
      <c r="AW618" s="44">
        <v>0</v>
      </c>
      <c r="AX618" s="44">
        <v>0</v>
      </c>
      <c r="AY618" s="44">
        <v>217.32863764534886</v>
      </c>
      <c r="AZ618" s="44">
        <v>0</v>
      </c>
      <c r="BA618" s="44">
        <v>0</v>
      </c>
      <c r="BB618" s="44">
        <v>0</v>
      </c>
      <c r="BC618" s="44">
        <v>217.32863764534886</v>
      </c>
      <c r="BD618" s="44">
        <v>217.32863764534886</v>
      </c>
      <c r="BE618" s="44">
        <v>0</v>
      </c>
      <c r="BF618" s="44">
        <v>0</v>
      </c>
      <c r="BG618" s="44">
        <v>0</v>
      </c>
      <c r="BH618" s="44">
        <v>217.32863764534886</v>
      </c>
      <c r="BI618" s="44">
        <v>144.41235698394291</v>
      </c>
      <c r="BJ618" s="44">
        <v>0</v>
      </c>
      <c r="BK618" s="44">
        <v>0</v>
      </c>
      <c r="BL618" s="44">
        <v>0</v>
      </c>
      <c r="BM618" s="44">
        <v>144.41235698394291</v>
      </c>
      <c r="BN618" s="44">
        <v>3.0999217057981796</v>
      </c>
      <c r="BO618" s="44">
        <v>59.107345654432784</v>
      </c>
      <c r="BP618" s="44">
        <v>0</v>
      </c>
      <c r="BQ618" s="44">
        <v>0</v>
      </c>
      <c r="BR618" s="44">
        <v>0</v>
      </c>
      <c r="BS618" s="44">
        <v>59.107345654432784</v>
      </c>
      <c r="BT618" s="64">
        <v>2021</v>
      </c>
      <c r="BU618" s="44">
        <v>0</v>
      </c>
      <c r="BV618" s="44">
        <v>0</v>
      </c>
      <c r="BW618" s="44">
        <v>0</v>
      </c>
      <c r="BX618" s="44">
        <v>0</v>
      </c>
      <c r="BY618" s="44">
        <v>0</v>
      </c>
      <c r="BZ618" s="44">
        <v>447.66699999999997</v>
      </c>
      <c r="CA618" s="44">
        <v>0</v>
      </c>
      <c r="CB618" s="44">
        <v>0</v>
      </c>
      <c r="CC618" s="44">
        <v>0</v>
      </c>
      <c r="CD618" s="44">
        <v>0</v>
      </c>
      <c r="CE618" s="44">
        <v>0</v>
      </c>
      <c r="CF618" s="44">
        <v>0</v>
      </c>
      <c r="CG618" s="44">
        <v>0</v>
      </c>
      <c r="CH618" s="44">
        <v>0</v>
      </c>
      <c r="CI618" s="44">
        <v>0</v>
      </c>
      <c r="CJ618" s="44">
        <v>217.32863764534886</v>
      </c>
      <c r="CK618" s="44">
        <v>0</v>
      </c>
      <c r="CL618" s="44">
        <v>0</v>
      </c>
      <c r="CM618" s="44">
        <v>0</v>
      </c>
      <c r="CN618" s="44">
        <v>0</v>
      </c>
      <c r="CO618" s="44">
        <v>0</v>
      </c>
      <c r="CP618" s="44">
        <v>0</v>
      </c>
      <c r="CQ618" s="44">
        <v>0</v>
      </c>
      <c r="CR618" s="44">
        <v>0</v>
      </c>
      <c r="CS618" s="44">
        <v>0</v>
      </c>
      <c r="CT618" s="44">
        <v>0</v>
      </c>
      <c r="CU618" s="44">
        <v>0</v>
      </c>
      <c r="CV618" s="44">
        <v>0</v>
      </c>
      <c r="CW618" s="44">
        <v>0</v>
      </c>
      <c r="CX618" s="44">
        <v>0</v>
      </c>
      <c r="CY618" s="44">
        <v>0</v>
      </c>
      <c r="CZ618" s="44">
        <v>0</v>
      </c>
      <c r="DA618" s="44">
        <v>0</v>
      </c>
      <c r="DB618" s="44">
        <v>0</v>
      </c>
      <c r="DC618" s="44">
        <v>0</v>
      </c>
      <c r="DD618" s="44">
        <v>0</v>
      </c>
      <c r="DE618" s="44">
        <v>0</v>
      </c>
      <c r="DF618" s="44">
        <v>0</v>
      </c>
      <c r="DG618" s="44">
        <v>0</v>
      </c>
      <c r="DH618" s="44">
        <v>0</v>
      </c>
      <c r="DI618" s="44">
        <v>0</v>
      </c>
      <c r="DJ618" s="44">
        <v>0</v>
      </c>
      <c r="DK618" s="44">
        <v>0</v>
      </c>
      <c r="DL618" s="44">
        <v>0</v>
      </c>
      <c r="DM618" s="44">
        <v>0</v>
      </c>
      <c r="DN618" s="44">
        <v>0</v>
      </c>
      <c r="DO618" s="44">
        <v>0</v>
      </c>
      <c r="DP618" s="44">
        <v>0</v>
      </c>
      <c r="DQ618" s="44">
        <v>0</v>
      </c>
      <c r="DR618" s="44">
        <v>0</v>
      </c>
      <c r="DS618" s="44">
        <v>0</v>
      </c>
      <c r="DT618" s="44">
        <v>0</v>
      </c>
      <c r="DU618" s="44">
        <v>0</v>
      </c>
      <c r="DV618" s="44">
        <v>0</v>
      </c>
      <c r="DW618" s="44">
        <v>0</v>
      </c>
      <c r="DX618" s="44">
        <v>59.107345654432784</v>
      </c>
      <c r="DY618" s="44">
        <v>0</v>
      </c>
      <c r="DZ618" s="44">
        <v>0</v>
      </c>
      <c r="EA618" s="44">
        <v>0</v>
      </c>
      <c r="EB618" s="44">
        <v>0</v>
      </c>
    </row>
    <row r="619" spans="2:132" x14ac:dyDescent="0.25">
      <c r="B619" s="41" t="s">
        <v>708</v>
      </c>
      <c r="C619" s="47" t="s">
        <v>101</v>
      </c>
      <c r="D619" s="46">
        <v>10</v>
      </c>
      <c r="E619" s="86" t="s">
        <v>52</v>
      </c>
      <c r="F619" s="43">
        <v>5767.81</v>
      </c>
      <c r="G619" s="43">
        <v>635.35337209302327</v>
      </c>
      <c r="H619" s="44">
        <v>635.35337209302327</v>
      </c>
      <c r="I619" s="44">
        <v>422.18494063068647</v>
      </c>
      <c r="J619" s="44">
        <v>422.18494063068647</v>
      </c>
      <c r="K619" s="44">
        <v>705.24224302325592</v>
      </c>
      <c r="L619" s="44">
        <v>705.24224302325592</v>
      </c>
      <c r="M619" s="44">
        <v>519.10289999999998</v>
      </c>
      <c r="N619" s="44">
        <v>3818.2902200000003</v>
      </c>
      <c r="O619" s="44">
        <v>582.54881</v>
      </c>
      <c r="P619" s="44">
        <v>126.94360374418606</v>
      </c>
      <c r="Q619" s="44">
        <v>126.94360374418606</v>
      </c>
      <c r="R619" s="44">
        <v>84.352551138011165</v>
      </c>
      <c r="S619" s="44">
        <v>84.352551138011165</v>
      </c>
      <c r="T619" s="44">
        <v>394.93565609302334</v>
      </c>
      <c r="U619" s="44">
        <v>394.93565609302334</v>
      </c>
      <c r="V619" s="44">
        <v>262.43015909603474</v>
      </c>
      <c r="W619" s="44">
        <v>262.43015909603474</v>
      </c>
      <c r="X619" s="44">
        <v>155.15329346511629</v>
      </c>
      <c r="Y619" s="44">
        <v>155.15329346511629</v>
      </c>
      <c r="Z619" s="44">
        <v>103.09756250201364</v>
      </c>
      <c r="AA619" s="44">
        <v>103.09756250201364</v>
      </c>
      <c r="AB619" s="44">
        <v>6.1539679950009303</v>
      </c>
      <c r="AC619" s="44">
        <v>14.549738616752199</v>
      </c>
      <c r="AD619" s="44">
        <v>5.6504615226826722</v>
      </c>
      <c r="AE619" s="44">
        <v>34.525129989409542</v>
      </c>
      <c r="AF619" s="44">
        <v>107.41151552260747</v>
      </c>
      <c r="AG619" s="44">
        <v>42.197381098167213</v>
      </c>
      <c r="AH619" s="44">
        <v>191.80627771894191</v>
      </c>
      <c r="AJ619" s="63" t="s">
        <v>63</v>
      </c>
      <c r="AK619" s="44">
        <v>0</v>
      </c>
      <c r="AL619" s="44">
        <v>0</v>
      </c>
      <c r="AM619" s="44">
        <v>582.54881</v>
      </c>
      <c r="AN619" s="44">
        <v>582.54881</v>
      </c>
      <c r="AO619" s="44">
        <v>0</v>
      </c>
      <c r="AP619" s="44">
        <v>0</v>
      </c>
      <c r="AQ619" s="44">
        <v>0</v>
      </c>
      <c r="AR619" s="44">
        <v>0</v>
      </c>
      <c r="AS619" s="44">
        <v>0</v>
      </c>
      <c r="AT619" s="44">
        <v>0</v>
      </c>
      <c r="AU619" s="44">
        <v>0</v>
      </c>
      <c r="AV619" s="44">
        <v>0</v>
      </c>
      <c r="AW619" s="44">
        <v>0</v>
      </c>
      <c r="AX619" s="44">
        <v>0</v>
      </c>
      <c r="AY619" s="44">
        <v>155.15329346511629</v>
      </c>
      <c r="AZ619" s="44">
        <v>0</v>
      </c>
      <c r="BA619" s="44">
        <v>0</v>
      </c>
      <c r="BB619" s="44">
        <v>0</v>
      </c>
      <c r="BC619" s="44">
        <v>155.15329346511629</v>
      </c>
      <c r="BD619" s="44">
        <v>155.15329346511629</v>
      </c>
      <c r="BE619" s="44">
        <v>0</v>
      </c>
      <c r="BF619" s="44">
        <v>0</v>
      </c>
      <c r="BG619" s="44">
        <v>0</v>
      </c>
      <c r="BH619" s="44">
        <v>155.15329346511629</v>
      </c>
      <c r="BI619" s="44">
        <v>103.09756250201364</v>
      </c>
      <c r="BJ619" s="44">
        <v>0</v>
      </c>
      <c r="BK619" s="44">
        <v>0</v>
      </c>
      <c r="BL619" s="44">
        <v>0</v>
      </c>
      <c r="BM619" s="44">
        <v>103.09756250201364</v>
      </c>
      <c r="BN619" s="44">
        <v>5.6504615226826722</v>
      </c>
      <c r="BO619" s="44">
        <v>42.197381098167213</v>
      </c>
      <c r="BP619" s="44">
        <v>0</v>
      </c>
      <c r="BQ619" s="44">
        <v>0</v>
      </c>
      <c r="BR619" s="44">
        <v>0</v>
      </c>
      <c r="BS619" s="44">
        <v>42.197381098167213</v>
      </c>
      <c r="BT619" s="64">
        <v>2021</v>
      </c>
      <c r="BU619" s="44">
        <v>0</v>
      </c>
      <c r="BV619" s="44">
        <v>0</v>
      </c>
      <c r="BW619" s="44">
        <v>0</v>
      </c>
      <c r="BX619" s="44">
        <v>0</v>
      </c>
      <c r="BY619" s="44">
        <v>0</v>
      </c>
      <c r="BZ619" s="44">
        <v>582.54881</v>
      </c>
      <c r="CA619" s="44">
        <v>0</v>
      </c>
      <c r="CB619" s="44">
        <v>0</v>
      </c>
      <c r="CC619" s="44">
        <v>0</v>
      </c>
      <c r="CD619" s="44">
        <v>0</v>
      </c>
      <c r="CE619" s="44">
        <v>0</v>
      </c>
      <c r="CF619" s="44">
        <v>0</v>
      </c>
      <c r="CG619" s="44">
        <v>0</v>
      </c>
      <c r="CH619" s="44">
        <v>0</v>
      </c>
      <c r="CI619" s="44">
        <v>0</v>
      </c>
      <c r="CJ619" s="44">
        <v>155.15329346511629</v>
      </c>
      <c r="CK619" s="44">
        <v>0</v>
      </c>
      <c r="CL619" s="44">
        <v>0</v>
      </c>
      <c r="CM619" s="44">
        <v>0</v>
      </c>
      <c r="CN619" s="44">
        <v>0</v>
      </c>
      <c r="CO619" s="44">
        <v>0</v>
      </c>
      <c r="CP619" s="44">
        <v>0</v>
      </c>
      <c r="CQ619" s="44">
        <v>0</v>
      </c>
      <c r="CR619" s="44">
        <v>0</v>
      </c>
      <c r="CS619" s="44">
        <v>0</v>
      </c>
      <c r="CT619" s="44">
        <v>0</v>
      </c>
      <c r="CU619" s="44">
        <v>0</v>
      </c>
      <c r="CV619" s="44">
        <v>0</v>
      </c>
      <c r="CW619" s="44">
        <v>0</v>
      </c>
      <c r="CX619" s="44">
        <v>0</v>
      </c>
      <c r="CY619" s="44">
        <v>0</v>
      </c>
      <c r="CZ619" s="44">
        <v>0</v>
      </c>
      <c r="DA619" s="44">
        <v>0</v>
      </c>
      <c r="DB619" s="44">
        <v>0</v>
      </c>
      <c r="DC619" s="44">
        <v>0</v>
      </c>
      <c r="DD619" s="44">
        <v>0</v>
      </c>
      <c r="DE619" s="44">
        <v>0</v>
      </c>
      <c r="DF619" s="44">
        <v>0</v>
      </c>
      <c r="DG619" s="44">
        <v>0</v>
      </c>
      <c r="DH619" s="44">
        <v>0</v>
      </c>
      <c r="DI619" s="44">
        <v>0</v>
      </c>
      <c r="DJ619" s="44">
        <v>0</v>
      </c>
      <c r="DK619" s="44">
        <v>0</v>
      </c>
      <c r="DL619" s="44">
        <v>0</v>
      </c>
      <c r="DM619" s="44">
        <v>0</v>
      </c>
      <c r="DN619" s="44">
        <v>0</v>
      </c>
      <c r="DO619" s="44">
        <v>0</v>
      </c>
      <c r="DP619" s="44">
        <v>0</v>
      </c>
      <c r="DQ619" s="44">
        <v>0</v>
      </c>
      <c r="DR619" s="44">
        <v>0</v>
      </c>
      <c r="DS619" s="44">
        <v>0</v>
      </c>
      <c r="DT619" s="44">
        <v>0</v>
      </c>
      <c r="DU619" s="44">
        <v>0</v>
      </c>
      <c r="DV619" s="44">
        <v>0</v>
      </c>
      <c r="DW619" s="44">
        <v>0</v>
      </c>
      <c r="DX619" s="44">
        <v>42.197381098167213</v>
      </c>
      <c r="DY619" s="44">
        <v>0</v>
      </c>
      <c r="DZ619" s="44">
        <v>0</v>
      </c>
      <c r="EA619" s="44">
        <v>0</v>
      </c>
      <c r="EB619" s="44">
        <v>0</v>
      </c>
    </row>
    <row r="620" spans="2:132" x14ac:dyDescent="0.25">
      <c r="B620" s="41" t="s">
        <v>709</v>
      </c>
      <c r="C620" s="47" t="s">
        <v>101</v>
      </c>
      <c r="D620" s="46">
        <v>10</v>
      </c>
      <c r="E620" s="86" t="s">
        <v>52</v>
      </c>
      <c r="F620" s="43">
        <v>12625.79</v>
      </c>
      <c r="G620" s="43">
        <v>2232.2276976744183</v>
      </c>
      <c r="H620" s="44">
        <v>2232.2276976744183</v>
      </c>
      <c r="I620" s="44">
        <v>1483.289393605151</v>
      </c>
      <c r="J620" s="44">
        <v>1483.289393605151</v>
      </c>
      <c r="K620" s="44">
        <v>2299.1945286046507</v>
      </c>
      <c r="L620" s="44">
        <v>2299.1945286046507</v>
      </c>
      <c r="M620" s="44">
        <v>858.55372000000011</v>
      </c>
      <c r="N620" s="44">
        <v>7739.6092700000008</v>
      </c>
      <c r="O620" s="44">
        <v>1161.5726800000002</v>
      </c>
      <c r="P620" s="44">
        <v>413.85501514883714</v>
      </c>
      <c r="Q620" s="44">
        <v>413.85501514883714</v>
      </c>
      <c r="R620" s="44">
        <v>275.00185357439494</v>
      </c>
      <c r="S620" s="44">
        <v>275.00185357439494</v>
      </c>
      <c r="T620" s="44">
        <v>1287.5489360186045</v>
      </c>
      <c r="U620" s="44">
        <v>1287.5489360186045</v>
      </c>
      <c r="V620" s="44">
        <v>855.56132223145107</v>
      </c>
      <c r="W620" s="44">
        <v>855.56132223145107</v>
      </c>
      <c r="X620" s="44">
        <v>505.82279629302315</v>
      </c>
      <c r="Y620" s="44">
        <v>505.82279629302315</v>
      </c>
      <c r="Z620" s="44">
        <v>336.11337659092715</v>
      </c>
      <c r="AA620" s="44">
        <v>336.11337659092715</v>
      </c>
      <c r="AB620" s="44">
        <v>3.1219924841988007</v>
      </c>
      <c r="AC620" s="44">
        <v>9.0462355752756203</v>
      </c>
      <c r="AD620" s="44">
        <v>3.4558954236853037</v>
      </c>
      <c r="AE620" s="44">
        <v>112.55705504923526</v>
      </c>
      <c r="AF620" s="44">
        <v>350.17750459762084</v>
      </c>
      <c r="AG620" s="44">
        <v>137.5697339490653</v>
      </c>
      <c r="AH620" s="44">
        <v>625.31697249575143</v>
      </c>
      <c r="AJ620" s="63" t="s">
        <v>63</v>
      </c>
      <c r="AK620" s="44">
        <v>0</v>
      </c>
      <c r="AL620" s="44">
        <v>0</v>
      </c>
      <c r="AM620" s="44">
        <v>1161.5726800000002</v>
      </c>
      <c r="AN620" s="44">
        <v>1161.5726800000002</v>
      </c>
      <c r="AO620" s="44">
        <v>0</v>
      </c>
      <c r="AP620" s="44">
        <v>0</v>
      </c>
      <c r="AQ620" s="44">
        <v>0</v>
      </c>
      <c r="AR620" s="44">
        <v>0</v>
      </c>
      <c r="AS620" s="44">
        <v>0</v>
      </c>
      <c r="AT620" s="44">
        <v>0</v>
      </c>
      <c r="AU620" s="44">
        <v>0</v>
      </c>
      <c r="AV620" s="44">
        <v>0</v>
      </c>
      <c r="AW620" s="44">
        <v>0</v>
      </c>
      <c r="AX620" s="44">
        <v>0</v>
      </c>
      <c r="AY620" s="44">
        <v>505.82279629302315</v>
      </c>
      <c r="AZ620" s="44">
        <v>0</v>
      </c>
      <c r="BA620" s="44">
        <v>0</v>
      </c>
      <c r="BB620" s="44">
        <v>0</v>
      </c>
      <c r="BC620" s="44">
        <v>505.82279629302315</v>
      </c>
      <c r="BD620" s="44">
        <v>505.82279629302315</v>
      </c>
      <c r="BE620" s="44">
        <v>0</v>
      </c>
      <c r="BF620" s="44">
        <v>0</v>
      </c>
      <c r="BG620" s="44">
        <v>0</v>
      </c>
      <c r="BH620" s="44">
        <v>505.82279629302315</v>
      </c>
      <c r="BI620" s="44">
        <v>336.11337659092715</v>
      </c>
      <c r="BJ620" s="44">
        <v>0</v>
      </c>
      <c r="BK620" s="44">
        <v>0</v>
      </c>
      <c r="BL620" s="44">
        <v>0</v>
      </c>
      <c r="BM620" s="44">
        <v>336.11337659092715</v>
      </c>
      <c r="BN620" s="44">
        <v>3.4558954236853037</v>
      </c>
      <c r="BO620" s="44">
        <v>137.5697339490653</v>
      </c>
      <c r="BP620" s="44">
        <v>0</v>
      </c>
      <c r="BQ620" s="44">
        <v>0</v>
      </c>
      <c r="BR620" s="44">
        <v>0</v>
      </c>
      <c r="BS620" s="44">
        <v>137.5697339490653</v>
      </c>
      <c r="BT620" s="64">
        <v>2021</v>
      </c>
      <c r="BU620" s="44">
        <v>0</v>
      </c>
      <c r="BV620" s="44">
        <v>0</v>
      </c>
      <c r="BW620" s="44">
        <v>0</v>
      </c>
      <c r="BX620" s="44">
        <v>0</v>
      </c>
      <c r="BY620" s="44">
        <v>0</v>
      </c>
      <c r="BZ620" s="44">
        <v>1161.5726800000002</v>
      </c>
      <c r="CA620" s="44">
        <v>0</v>
      </c>
      <c r="CB620" s="44">
        <v>0</v>
      </c>
      <c r="CC620" s="44">
        <v>0</v>
      </c>
      <c r="CD620" s="44">
        <v>0</v>
      </c>
      <c r="CE620" s="44">
        <v>0</v>
      </c>
      <c r="CF620" s="44">
        <v>0</v>
      </c>
      <c r="CG620" s="44">
        <v>0</v>
      </c>
      <c r="CH620" s="44">
        <v>0</v>
      </c>
      <c r="CI620" s="44">
        <v>0</v>
      </c>
      <c r="CJ620" s="44">
        <v>505.82279629302315</v>
      </c>
      <c r="CK620" s="44">
        <v>0</v>
      </c>
      <c r="CL620" s="44">
        <v>0</v>
      </c>
      <c r="CM620" s="44">
        <v>0</v>
      </c>
      <c r="CN620" s="44">
        <v>0</v>
      </c>
      <c r="CO620" s="44">
        <v>0</v>
      </c>
      <c r="CP620" s="44">
        <v>0</v>
      </c>
      <c r="CQ620" s="44">
        <v>0</v>
      </c>
      <c r="CR620" s="44">
        <v>0</v>
      </c>
      <c r="CS620" s="44">
        <v>0</v>
      </c>
      <c r="CT620" s="44">
        <v>0</v>
      </c>
      <c r="CU620" s="44">
        <v>0</v>
      </c>
      <c r="CV620" s="44">
        <v>0</v>
      </c>
      <c r="CW620" s="44">
        <v>0</v>
      </c>
      <c r="CX620" s="44">
        <v>0</v>
      </c>
      <c r="CY620" s="44">
        <v>0</v>
      </c>
      <c r="CZ620" s="44">
        <v>0</v>
      </c>
      <c r="DA620" s="44">
        <v>0</v>
      </c>
      <c r="DB620" s="44">
        <v>0</v>
      </c>
      <c r="DC620" s="44">
        <v>0</v>
      </c>
      <c r="DD620" s="44">
        <v>0</v>
      </c>
      <c r="DE620" s="44">
        <v>0</v>
      </c>
      <c r="DF620" s="44">
        <v>0</v>
      </c>
      <c r="DG620" s="44">
        <v>0</v>
      </c>
      <c r="DH620" s="44">
        <v>0</v>
      </c>
      <c r="DI620" s="44">
        <v>0</v>
      </c>
      <c r="DJ620" s="44">
        <v>0</v>
      </c>
      <c r="DK620" s="44">
        <v>0</v>
      </c>
      <c r="DL620" s="44">
        <v>0</v>
      </c>
      <c r="DM620" s="44">
        <v>0</v>
      </c>
      <c r="DN620" s="44">
        <v>0</v>
      </c>
      <c r="DO620" s="44">
        <v>0</v>
      </c>
      <c r="DP620" s="44">
        <v>0</v>
      </c>
      <c r="DQ620" s="44">
        <v>0</v>
      </c>
      <c r="DR620" s="44">
        <v>0</v>
      </c>
      <c r="DS620" s="44">
        <v>0</v>
      </c>
      <c r="DT620" s="44">
        <v>0</v>
      </c>
      <c r="DU620" s="44">
        <v>0</v>
      </c>
      <c r="DV620" s="44">
        <v>0</v>
      </c>
      <c r="DW620" s="44">
        <v>0</v>
      </c>
      <c r="DX620" s="44">
        <v>137.5697339490653</v>
      </c>
      <c r="DY620" s="44">
        <v>0</v>
      </c>
      <c r="DZ620" s="44">
        <v>0</v>
      </c>
      <c r="EA620" s="44">
        <v>0</v>
      </c>
      <c r="EB620" s="44">
        <v>0</v>
      </c>
    </row>
    <row r="621" spans="2:132" x14ac:dyDescent="0.25">
      <c r="B621" s="41" t="s">
        <v>710</v>
      </c>
      <c r="C621" s="47" t="s">
        <v>101</v>
      </c>
      <c r="D621" s="46">
        <v>10</v>
      </c>
      <c r="E621" s="86" t="s">
        <v>52</v>
      </c>
      <c r="F621" s="43">
        <v>4242.38</v>
      </c>
      <c r="G621" s="43">
        <v>866.05174418604656</v>
      </c>
      <c r="H621" s="44">
        <v>866.05174418604656</v>
      </c>
      <c r="I621" s="44">
        <v>575.48133096042716</v>
      </c>
      <c r="J621" s="44">
        <v>575.48133096042716</v>
      </c>
      <c r="K621" s="44">
        <v>892.03329651162801</v>
      </c>
      <c r="L621" s="44">
        <v>892.03329651162801</v>
      </c>
      <c r="M621" s="44">
        <v>398.78372000000002</v>
      </c>
      <c r="N621" s="44">
        <v>2893.3031599999999</v>
      </c>
      <c r="O621" s="44">
        <v>466.66179999999997</v>
      </c>
      <c r="P621" s="44">
        <v>178.40665930232561</v>
      </c>
      <c r="Q621" s="44">
        <v>178.40665930232561</v>
      </c>
      <c r="R621" s="44">
        <v>118.54915417784801</v>
      </c>
      <c r="S621" s="44">
        <v>118.54915417784801</v>
      </c>
      <c r="T621" s="44">
        <v>535.21997790697674</v>
      </c>
      <c r="U621" s="44">
        <v>535.21997790697674</v>
      </c>
      <c r="V621" s="44">
        <v>355.64746253354394</v>
      </c>
      <c r="W621" s="44">
        <v>355.64746253354394</v>
      </c>
      <c r="X621" s="44">
        <v>223.008324127907</v>
      </c>
      <c r="Y621" s="44">
        <v>223.008324127907</v>
      </c>
      <c r="Z621" s="44">
        <v>148.18644272231001</v>
      </c>
      <c r="AA621" s="44">
        <v>148.18644272231001</v>
      </c>
      <c r="AB621" s="44">
        <v>3.3638681166948081</v>
      </c>
      <c r="AC621" s="44">
        <v>8.1353122538505662</v>
      </c>
      <c r="AD621" s="44">
        <v>3.1491531305227989</v>
      </c>
      <c r="AE621" s="44">
        <v>48.521649943085016</v>
      </c>
      <c r="AF621" s="44">
        <v>145.56494982925503</v>
      </c>
      <c r="AG621" s="44">
        <v>60.652062428856269</v>
      </c>
      <c r="AH621" s="44">
        <v>242.60824971542507</v>
      </c>
      <c r="AJ621" s="63" t="s">
        <v>63</v>
      </c>
      <c r="AK621" s="44">
        <v>0</v>
      </c>
      <c r="AL621" s="44">
        <v>0</v>
      </c>
      <c r="AM621" s="44">
        <v>466.66179999999997</v>
      </c>
      <c r="AN621" s="44">
        <v>466.66179999999997</v>
      </c>
      <c r="AO621" s="44">
        <v>0</v>
      </c>
      <c r="AP621" s="44">
        <v>0</v>
      </c>
      <c r="AQ621" s="44">
        <v>0</v>
      </c>
      <c r="AR621" s="44">
        <v>0</v>
      </c>
      <c r="AS621" s="44">
        <v>0</v>
      </c>
      <c r="AT621" s="44">
        <v>0</v>
      </c>
      <c r="AU621" s="44">
        <v>0</v>
      </c>
      <c r="AV621" s="44">
        <v>0</v>
      </c>
      <c r="AW621" s="44">
        <v>0</v>
      </c>
      <c r="AX621" s="44">
        <v>0</v>
      </c>
      <c r="AY621" s="44">
        <v>223.008324127907</v>
      </c>
      <c r="AZ621" s="44">
        <v>0</v>
      </c>
      <c r="BA621" s="44">
        <v>0</v>
      </c>
      <c r="BB621" s="44">
        <v>0</v>
      </c>
      <c r="BC621" s="44">
        <v>223.008324127907</v>
      </c>
      <c r="BD621" s="44">
        <v>223.008324127907</v>
      </c>
      <c r="BE621" s="44">
        <v>0</v>
      </c>
      <c r="BF621" s="44">
        <v>0</v>
      </c>
      <c r="BG621" s="44">
        <v>0</v>
      </c>
      <c r="BH621" s="44">
        <v>223.008324127907</v>
      </c>
      <c r="BI621" s="44">
        <v>148.18644272231001</v>
      </c>
      <c r="BJ621" s="44">
        <v>0</v>
      </c>
      <c r="BK621" s="44">
        <v>0</v>
      </c>
      <c r="BL621" s="44">
        <v>0</v>
      </c>
      <c r="BM621" s="44">
        <v>148.18644272231001</v>
      </c>
      <c r="BN621" s="44">
        <v>3.1491531305227989</v>
      </c>
      <c r="BO621" s="44">
        <v>60.652062428856269</v>
      </c>
      <c r="BP621" s="44">
        <v>0</v>
      </c>
      <c r="BQ621" s="44">
        <v>0</v>
      </c>
      <c r="BR621" s="44">
        <v>0</v>
      </c>
      <c r="BS621" s="44">
        <v>60.652062428856269</v>
      </c>
      <c r="BT621" s="64">
        <v>2021</v>
      </c>
      <c r="BU621" s="44">
        <v>0</v>
      </c>
      <c r="BV621" s="44">
        <v>0</v>
      </c>
      <c r="BW621" s="44">
        <v>0</v>
      </c>
      <c r="BX621" s="44">
        <v>0</v>
      </c>
      <c r="BY621" s="44">
        <v>0</v>
      </c>
      <c r="BZ621" s="44">
        <v>466.66179999999997</v>
      </c>
      <c r="CA621" s="44">
        <v>0</v>
      </c>
      <c r="CB621" s="44">
        <v>0</v>
      </c>
      <c r="CC621" s="44">
        <v>0</v>
      </c>
      <c r="CD621" s="44">
        <v>0</v>
      </c>
      <c r="CE621" s="44">
        <v>0</v>
      </c>
      <c r="CF621" s="44">
        <v>0</v>
      </c>
      <c r="CG621" s="44">
        <v>0</v>
      </c>
      <c r="CH621" s="44">
        <v>0</v>
      </c>
      <c r="CI621" s="44">
        <v>0</v>
      </c>
      <c r="CJ621" s="44">
        <v>223.008324127907</v>
      </c>
      <c r="CK621" s="44">
        <v>0</v>
      </c>
      <c r="CL621" s="44">
        <v>0</v>
      </c>
      <c r="CM621" s="44">
        <v>0</v>
      </c>
      <c r="CN621" s="44">
        <v>0</v>
      </c>
      <c r="CO621" s="44">
        <v>0</v>
      </c>
      <c r="CP621" s="44">
        <v>0</v>
      </c>
      <c r="CQ621" s="44">
        <v>0</v>
      </c>
      <c r="CR621" s="44">
        <v>0</v>
      </c>
      <c r="CS621" s="44">
        <v>0</v>
      </c>
      <c r="CT621" s="44">
        <v>0</v>
      </c>
      <c r="CU621" s="44">
        <v>0</v>
      </c>
      <c r="CV621" s="44">
        <v>0</v>
      </c>
      <c r="CW621" s="44">
        <v>0</v>
      </c>
      <c r="CX621" s="44">
        <v>0</v>
      </c>
      <c r="CY621" s="44">
        <v>0</v>
      </c>
      <c r="CZ621" s="44">
        <v>0</v>
      </c>
      <c r="DA621" s="44">
        <v>0</v>
      </c>
      <c r="DB621" s="44">
        <v>0</v>
      </c>
      <c r="DC621" s="44">
        <v>0</v>
      </c>
      <c r="DD621" s="44">
        <v>0</v>
      </c>
      <c r="DE621" s="44">
        <v>0</v>
      </c>
      <c r="DF621" s="44">
        <v>0</v>
      </c>
      <c r="DG621" s="44">
        <v>0</v>
      </c>
      <c r="DH621" s="44">
        <v>0</v>
      </c>
      <c r="DI621" s="44">
        <v>0</v>
      </c>
      <c r="DJ621" s="44">
        <v>0</v>
      </c>
      <c r="DK621" s="44">
        <v>0</v>
      </c>
      <c r="DL621" s="44">
        <v>0</v>
      </c>
      <c r="DM621" s="44">
        <v>0</v>
      </c>
      <c r="DN621" s="44">
        <v>0</v>
      </c>
      <c r="DO621" s="44">
        <v>0</v>
      </c>
      <c r="DP621" s="44">
        <v>0</v>
      </c>
      <c r="DQ621" s="44">
        <v>0</v>
      </c>
      <c r="DR621" s="44">
        <v>0</v>
      </c>
      <c r="DS621" s="44">
        <v>0</v>
      </c>
      <c r="DT621" s="44">
        <v>0</v>
      </c>
      <c r="DU621" s="44">
        <v>0</v>
      </c>
      <c r="DV621" s="44">
        <v>0</v>
      </c>
      <c r="DW621" s="44">
        <v>0</v>
      </c>
      <c r="DX621" s="44">
        <v>60.652062428856269</v>
      </c>
      <c r="DY621" s="44">
        <v>0</v>
      </c>
      <c r="DZ621" s="44">
        <v>0</v>
      </c>
      <c r="EA621" s="44">
        <v>0</v>
      </c>
      <c r="EB621" s="44">
        <v>0</v>
      </c>
    </row>
    <row r="622" spans="2:132" x14ac:dyDescent="0.25">
      <c r="B622" s="41" t="s">
        <v>711</v>
      </c>
      <c r="C622" s="47" t="s">
        <v>101</v>
      </c>
      <c r="D622" s="46">
        <v>10</v>
      </c>
      <c r="E622" s="86" t="s">
        <v>52</v>
      </c>
      <c r="F622" s="43">
        <v>8535.0300000000007</v>
      </c>
      <c r="G622" s="43">
        <v>1224.2314069767442</v>
      </c>
      <c r="H622" s="44">
        <v>1224.2314069767442</v>
      </c>
      <c r="I622" s="44">
        <v>813.4875591673499</v>
      </c>
      <c r="J622" s="44">
        <v>813.4875591673499</v>
      </c>
      <c r="K622" s="44">
        <v>1358.8968617441863</v>
      </c>
      <c r="L622" s="44">
        <v>1358.8968617441863</v>
      </c>
      <c r="M622" s="44">
        <v>580.38204000000007</v>
      </c>
      <c r="N622" s="44">
        <v>5231.973390000001</v>
      </c>
      <c r="O622" s="44">
        <v>785.22275999999999</v>
      </c>
      <c r="P622" s="44">
        <v>244.60143511395353</v>
      </c>
      <c r="Q622" s="44">
        <v>244.60143511395353</v>
      </c>
      <c r="R622" s="44">
        <v>162.53481432163653</v>
      </c>
      <c r="S622" s="44">
        <v>162.53481432163653</v>
      </c>
      <c r="T622" s="44">
        <v>760.9822425767444</v>
      </c>
      <c r="U622" s="44">
        <v>760.9822425767444</v>
      </c>
      <c r="V622" s="44">
        <v>505.66386677842479</v>
      </c>
      <c r="W622" s="44">
        <v>505.66386677842479</v>
      </c>
      <c r="X622" s="44">
        <v>298.95730958372098</v>
      </c>
      <c r="Y622" s="44">
        <v>298.95730958372098</v>
      </c>
      <c r="Z622" s="44">
        <v>198.65366194866687</v>
      </c>
      <c r="AA622" s="44">
        <v>198.65366194866687</v>
      </c>
      <c r="AB622" s="44">
        <v>3.5708167657637642</v>
      </c>
      <c r="AC622" s="44">
        <v>10.346741647436286</v>
      </c>
      <c r="AD622" s="44">
        <v>3.9527223022090858</v>
      </c>
      <c r="AE622" s="44">
        <v>66.524788124995553</v>
      </c>
      <c r="AF622" s="44">
        <v>206.96600749998618</v>
      </c>
      <c r="AG622" s="44">
        <v>81.308074374994561</v>
      </c>
      <c r="AH622" s="44">
        <v>369.58215624997524</v>
      </c>
      <c r="AJ622" s="63" t="s">
        <v>63</v>
      </c>
      <c r="AK622" s="44">
        <v>0</v>
      </c>
      <c r="AL622" s="44">
        <v>0</v>
      </c>
      <c r="AM622" s="44">
        <v>785.22275999999999</v>
      </c>
      <c r="AN622" s="44">
        <v>785.22275999999999</v>
      </c>
      <c r="AO622" s="44">
        <v>0</v>
      </c>
      <c r="AP622" s="44">
        <v>0</v>
      </c>
      <c r="AQ622" s="44">
        <v>0</v>
      </c>
      <c r="AR622" s="44">
        <v>0</v>
      </c>
      <c r="AS622" s="44">
        <v>0</v>
      </c>
      <c r="AT622" s="44">
        <v>0</v>
      </c>
      <c r="AU622" s="44">
        <v>0</v>
      </c>
      <c r="AV622" s="44">
        <v>0</v>
      </c>
      <c r="AW622" s="44">
        <v>0</v>
      </c>
      <c r="AX622" s="44">
        <v>0</v>
      </c>
      <c r="AY622" s="44">
        <v>298.95730958372098</v>
      </c>
      <c r="AZ622" s="44">
        <v>0</v>
      </c>
      <c r="BA622" s="44">
        <v>0</v>
      </c>
      <c r="BB622" s="44">
        <v>0</v>
      </c>
      <c r="BC622" s="44">
        <v>298.95730958372098</v>
      </c>
      <c r="BD622" s="44">
        <v>298.95730958372098</v>
      </c>
      <c r="BE622" s="44">
        <v>0</v>
      </c>
      <c r="BF622" s="44">
        <v>0</v>
      </c>
      <c r="BG622" s="44">
        <v>0</v>
      </c>
      <c r="BH622" s="44">
        <v>298.95730958372098</v>
      </c>
      <c r="BI622" s="44">
        <v>198.65366194866687</v>
      </c>
      <c r="BJ622" s="44">
        <v>0</v>
      </c>
      <c r="BK622" s="44">
        <v>0</v>
      </c>
      <c r="BL622" s="44">
        <v>0</v>
      </c>
      <c r="BM622" s="44">
        <v>198.65366194866687</v>
      </c>
      <c r="BN622" s="44">
        <v>3.9527223022090858</v>
      </c>
      <c r="BO622" s="44">
        <v>81.308074374994561</v>
      </c>
      <c r="BP622" s="44">
        <v>0</v>
      </c>
      <c r="BQ622" s="44">
        <v>0</v>
      </c>
      <c r="BR622" s="44">
        <v>0</v>
      </c>
      <c r="BS622" s="44">
        <v>81.308074374994561</v>
      </c>
      <c r="BT622" s="64">
        <v>2021</v>
      </c>
      <c r="BU622" s="44">
        <v>0</v>
      </c>
      <c r="BV622" s="44">
        <v>0</v>
      </c>
      <c r="BW622" s="44">
        <v>0</v>
      </c>
      <c r="BX622" s="44">
        <v>0</v>
      </c>
      <c r="BY622" s="44">
        <v>0</v>
      </c>
      <c r="BZ622" s="44">
        <v>785.22275999999999</v>
      </c>
      <c r="CA622" s="44">
        <v>0</v>
      </c>
      <c r="CB622" s="44">
        <v>0</v>
      </c>
      <c r="CC622" s="44">
        <v>0</v>
      </c>
      <c r="CD622" s="44">
        <v>0</v>
      </c>
      <c r="CE622" s="44">
        <v>0</v>
      </c>
      <c r="CF622" s="44">
        <v>0</v>
      </c>
      <c r="CG622" s="44">
        <v>0</v>
      </c>
      <c r="CH622" s="44">
        <v>0</v>
      </c>
      <c r="CI622" s="44">
        <v>0</v>
      </c>
      <c r="CJ622" s="44">
        <v>298.95730958372098</v>
      </c>
      <c r="CK622" s="44">
        <v>0</v>
      </c>
      <c r="CL622" s="44">
        <v>0</v>
      </c>
      <c r="CM622" s="44">
        <v>0</v>
      </c>
      <c r="CN622" s="44">
        <v>0</v>
      </c>
      <c r="CO622" s="44">
        <v>0</v>
      </c>
      <c r="CP622" s="44">
        <v>0</v>
      </c>
      <c r="CQ622" s="44">
        <v>0</v>
      </c>
      <c r="CR622" s="44">
        <v>0</v>
      </c>
      <c r="CS622" s="44">
        <v>0</v>
      </c>
      <c r="CT622" s="44">
        <v>0</v>
      </c>
      <c r="CU622" s="44">
        <v>0</v>
      </c>
      <c r="CV622" s="44">
        <v>0</v>
      </c>
      <c r="CW622" s="44">
        <v>0</v>
      </c>
      <c r="CX622" s="44">
        <v>0</v>
      </c>
      <c r="CY622" s="44">
        <v>0</v>
      </c>
      <c r="CZ622" s="44">
        <v>0</v>
      </c>
      <c r="DA622" s="44">
        <v>0</v>
      </c>
      <c r="DB622" s="44">
        <v>0</v>
      </c>
      <c r="DC622" s="44">
        <v>0</v>
      </c>
      <c r="DD622" s="44">
        <v>0</v>
      </c>
      <c r="DE622" s="44">
        <v>0</v>
      </c>
      <c r="DF622" s="44">
        <v>0</v>
      </c>
      <c r="DG622" s="44">
        <v>0</v>
      </c>
      <c r="DH622" s="44">
        <v>0</v>
      </c>
      <c r="DI622" s="44">
        <v>0</v>
      </c>
      <c r="DJ622" s="44">
        <v>0</v>
      </c>
      <c r="DK622" s="44">
        <v>0</v>
      </c>
      <c r="DL622" s="44">
        <v>0</v>
      </c>
      <c r="DM622" s="44">
        <v>0</v>
      </c>
      <c r="DN622" s="44">
        <v>0</v>
      </c>
      <c r="DO622" s="44">
        <v>0</v>
      </c>
      <c r="DP622" s="44">
        <v>0</v>
      </c>
      <c r="DQ622" s="44">
        <v>0</v>
      </c>
      <c r="DR622" s="44">
        <v>0</v>
      </c>
      <c r="DS622" s="44">
        <v>0</v>
      </c>
      <c r="DT622" s="44">
        <v>0</v>
      </c>
      <c r="DU622" s="44">
        <v>0</v>
      </c>
      <c r="DV622" s="44">
        <v>0</v>
      </c>
      <c r="DW622" s="44">
        <v>0</v>
      </c>
      <c r="DX622" s="44">
        <v>81.308074374994561</v>
      </c>
      <c r="DY622" s="44">
        <v>0</v>
      </c>
      <c r="DZ622" s="44">
        <v>0</v>
      </c>
      <c r="EA622" s="44">
        <v>0</v>
      </c>
      <c r="EB622" s="44">
        <v>0</v>
      </c>
    </row>
    <row r="623" spans="2:132" x14ac:dyDescent="0.25">
      <c r="B623" s="41" t="s">
        <v>712</v>
      </c>
      <c r="C623" s="47" t="s">
        <v>101</v>
      </c>
      <c r="D623" s="46">
        <v>10</v>
      </c>
      <c r="E623" s="86" t="s">
        <v>52</v>
      </c>
      <c r="F623" s="43">
        <v>6419.43</v>
      </c>
      <c r="G623" s="43">
        <v>891.17963953488379</v>
      </c>
      <c r="H623" s="44">
        <v>891.17963953488379</v>
      </c>
      <c r="I623" s="44">
        <v>592.17852573736729</v>
      </c>
      <c r="J623" s="44">
        <v>592.17852573736729</v>
      </c>
      <c r="K623" s="44">
        <v>989.20939988372106</v>
      </c>
      <c r="L623" s="44">
        <v>989.20939988372106</v>
      </c>
      <c r="M623" s="44">
        <v>481.45724999999999</v>
      </c>
      <c r="N623" s="44">
        <v>4134.1129200000005</v>
      </c>
      <c r="O623" s="44">
        <v>648.36243000000002</v>
      </c>
      <c r="P623" s="44">
        <v>178.05769197906977</v>
      </c>
      <c r="Q623" s="44">
        <v>178.05769197906977</v>
      </c>
      <c r="R623" s="44">
        <v>118.31726944232598</v>
      </c>
      <c r="S623" s="44">
        <v>118.31726944232598</v>
      </c>
      <c r="T623" s="44">
        <v>553.95726393488383</v>
      </c>
      <c r="U623" s="44">
        <v>553.95726393488383</v>
      </c>
      <c r="V623" s="44">
        <v>368.09817159834756</v>
      </c>
      <c r="W623" s="44">
        <v>368.09817159834756</v>
      </c>
      <c r="X623" s="44">
        <v>217.62606797441865</v>
      </c>
      <c r="Y623" s="44">
        <v>217.62606797441865</v>
      </c>
      <c r="Z623" s="44">
        <v>144.60999598506513</v>
      </c>
      <c r="AA623" s="44">
        <v>144.60999598506513</v>
      </c>
      <c r="AB623" s="44">
        <v>4.0692052163584407</v>
      </c>
      <c r="AC623" s="44">
        <v>11.231006397149295</v>
      </c>
      <c r="AD623" s="44">
        <v>4.4835242929331169</v>
      </c>
      <c r="AE623" s="44">
        <v>48.426740535741082</v>
      </c>
      <c r="AF623" s="44">
        <v>150.66097055563895</v>
      </c>
      <c r="AG623" s="44">
        <v>59.18823843257244</v>
      </c>
      <c r="AH623" s="44">
        <v>269.03744742078379</v>
      </c>
      <c r="AJ623" s="63" t="s">
        <v>63</v>
      </c>
      <c r="AK623" s="44">
        <v>0</v>
      </c>
      <c r="AL623" s="44">
        <v>0</v>
      </c>
      <c r="AM623" s="44">
        <v>648.36243000000002</v>
      </c>
      <c r="AN623" s="44">
        <v>648.36243000000002</v>
      </c>
      <c r="AO623" s="44">
        <v>0</v>
      </c>
      <c r="AP623" s="44">
        <v>0</v>
      </c>
      <c r="AQ623" s="44">
        <v>0</v>
      </c>
      <c r="AR623" s="44">
        <v>0</v>
      </c>
      <c r="AS623" s="44">
        <v>0</v>
      </c>
      <c r="AT623" s="44">
        <v>0</v>
      </c>
      <c r="AU623" s="44">
        <v>0</v>
      </c>
      <c r="AV623" s="44">
        <v>0</v>
      </c>
      <c r="AW623" s="44">
        <v>0</v>
      </c>
      <c r="AX623" s="44">
        <v>0</v>
      </c>
      <c r="AY623" s="44">
        <v>217.62606797441865</v>
      </c>
      <c r="AZ623" s="44">
        <v>0</v>
      </c>
      <c r="BA623" s="44">
        <v>0</v>
      </c>
      <c r="BB623" s="44">
        <v>0</v>
      </c>
      <c r="BC623" s="44">
        <v>217.62606797441865</v>
      </c>
      <c r="BD623" s="44">
        <v>217.62606797441865</v>
      </c>
      <c r="BE623" s="44">
        <v>0</v>
      </c>
      <c r="BF623" s="44">
        <v>0</v>
      </c>
      <c r="BG623" s="44">
        <v>0</v>
      </c>
      <c r="BH623" s="44">
        <v>217.62606797441865</v>
      </c>
      <c r="BI623" s="44">
        <v>144.60999598506513</v>
      </c>
      <c r="BJ623" s="44">
        <v>0</v>
      </c>
      <c r="BK623" s="44">
        <v>0</v>
      </c>
      <c r="BL623" s="44">
        <v>0</v>
      </c>
      <c r="BM623" s="44">
        <v>144.60999598506513</v>
      </c>
      <c r="BN623" s="44">
        <v>4.4835242929331169</v>
      </c>
      <c r="BO623" s="44">
        <v>59.18823843257244</v>
      </c>
      <c r="BP623" s="44">
        <v>0</v>
      </c>
      <c r="BQ623" s="44">
        <v>0</v>
      </c>
      <c r="BR623" s="44">
        <v>0</v>
      </c>
      <c r="BS623" s="44">
        <v>59.18823843257244</v>
      </c>
      <c r="BT623" s="64">
        <v>2021</v>
      </c>
      <c r="BU623" s="44">
        <v>0</v>
      </c>
      <c r="BV623" s="44">
        <v>0</v>
      </c>
      <c r="BW623" s="44">
        <v>0</v>
      </c>
      <c r="BX623" s="44">
        <v>0</v>
      </c>
      <c r="BY623" s="44">
        <v>0</v>
      </c>
      <c r="BZ623" s="44">
        <v>648.36243000000002</v>
      </c>
      <c r="CA623" s="44">
        <v>0</v>
      </c>
      <c r="CB623" s="44">
        <v>0</v>
      </c>
      <c r="CC623" s="44">
        <v>0</v>
      </c>
      <c r="CD623" s="44">
        <v>0</v>
      </c>
      <c r="CE623" s="44">
        <v>0</v>
      </c>
      <c r="CF623" s="44">
        <v>0</v>
      </c>
      <c r="CG623" s="44">
        <v>0</v>
      </c>
      <c r="CH623" s="44">
        <v>0</v>
      </c>
      <c r="CI623" s="44">
        <v>0</v>
      </c>
      <c r="CJ623" s="44">
        <v>217.62606797441865</v>
      </c>
      <c r="CK623" s="44">
        <v>0</v>
      </c>
      <c r="CL623" s="44">
        <v>0</v>
      </c>
      <c r="CM623" s="44">
        <v>0</v>
      </c>
      <c r="CN623" s="44">
        <v>0</v>
      </c>
      <c r="CO623" s="44">
        <v>0</v>
      </c>
      <c r="CP623" s="44">
        <v>0</v>
      </c>
      <c r="CQ623" s="44">
        <v>0</v>
      </c>
      <c r="CR623" s="44">
        <v>0</v>
      </c>
      <c r="CS623" s="44">
        <v>0</v>
      </c>
      <c r="CT623" s="44">
        <v>0</v>
      </c>
      <c r="CU623" s="44">
        <v>0</v>
      </c>
      <c r="CV623" s="44">
        <v>0</v>
      </c>
      <c r="CW623" s="44">
        <v>0</v>
      </c>
      <c r="CX623" s="44">
        <v>0</v>
      </c>
      <c r="CY623" s="44">
        <v>0</v>
      </c>
      <c r="CZ623" s="44">
        <v>0</v>
      </c>
      <c r="DA623" s="44">
        <v>0</v>
      </c>
      <c r="DB623" s="44">
        <v>0</v>
      </c>
      <c r="DC623" s="44">
        <v>0</v>
      </c>
      <c r="DD623" s="44">
        <v>0</v>
      </c>
      <c r="DE623" s="44">
        <v>0</v>
      </c>
      <c r="DF623" s="44">
        <v>0</v>
      </c>
      <c r="DG623" s="44">
        <v>0</v>
      </c>
      <c r="DH623" s="44">
        <v>0</v>
      </c>
      <c r="DI623" s="44">
        <v>0</v>
      </c>
      <c r="DJ623" s="44">
        <v>0</v>
      </c>
      <c r="DK623" s="44">
        <v>0</v>
      </c>
      <c r="DL623" s="44">
        <v>0</v>
      </c>
      <c r="DM623" s="44">
        <v>0</v>
      </c>
      <c r="DN623" s="44">
        <v>0</v>
      </c>
      <c r="DO623" s="44">
        <v>0</v>
      </c>
      <c r="DP623" s="44">
        <v>0</v>
      </c>
      <c r="DQ623" s="44">
        <v>0</v>
      </c>
      <c r="DR623" s="44">
        <v>0</v>
      </c>
      <c r="DS623" s="44">
        <v>0</v>
      </c>
      <c r="DT623" s="44">
        <v>0</v>
      </c>
      <c r="DU623" s="44">
        <v>0</v>
      </c>
      <c r="DV623" s="44">
        <v>0</v>
      </c>
      <c r="DW623" s="44">
        <v>0</v>
      </c>
      <c r="DX623" s="44">
        <v>59.18823843257244</v>
      </c>
      <c r="DY623" s="44">
        <v>0</v>
      </c>
      <c r="DZ623" s="44">
        <v>0</v>
      </c>
      <c r="EA623" s="44">
        <v>0</v>
      </c>
      <c r="EB623" s="44">
        <v>0</v>
      </c>
    </row>
    <row r="624" spans="2:132" x14ac:dyDescent="0.25">
      <c r="B624" s="41" t="s">
        <v>713</v>
      </c>
      <c r="C624" s="47" t="s">
        <v>101</v>
      </c>
      <c r="D624" s="46">
        <v>10</v>
      </c>
      <c r="E624" s="86" t="s">
        <v>52</v>
      </c>
      <c r="F624" s="43">
        <v>6349.59</v>
      </c>
      <c r="G624" s="43">
        <v>1152.1920348837209</v>
      </c>
      <c r="H624" s="44">
        <v>1152.1920348837209</v>
      </c>
      <c r="I624" s="44">
        <v>765.61823263812516</v>
      </c>
      <c r="J624" s="44">
        <v>765.61823263812516</v>
      </c>
      <c r="K624" s="44">
        <v>1186.7577959302325</v>
      </c>
      <c r="L624" s="44">
        <v>1186.7577959302325</v>
      </c>
      <c r="M624" s="44">
        <v>476.21924999999999</v>
      </c>
      <c r="N624" s="44">
        <v>4089.1359600000001</v>
      </c>
      <c r="O624" s="44">
        <v>641.30858999999998</v>
      </c>
      <c r="P624" s="44">
        <v>213.61640326744185</v>
      </c>
      <c r="Q624" s="44">
        <v>213.61640326744185</v>
      </c>
      <c r="R624" s="44">
        <v>141.94562033110839</v>
      </c>
      <c r="S624" s="44">
        <v>141.94562033110839</v>
      </c>
      <c r="T624" s="44">
        <v>664.58436572093024</v>
      </c>
      <c r="U624" s="44">
        <v>664.58436572093024</v>
      </c>
      <c r="V624" s="44">
        <v>441.60859658567057</v>
      </c>
      <c r="W624" s="44">
        <v>441.60859658567057</v>
      </c>
      <c r="X624" s="44">
        <v>261.08671510465115</v>
      </c>
      <c r="Y624" s="44">
        <v>261.08671510465115</v>
      </c>
      <c r="Z624" s="44">
        <v>173.48909151579915</v>
      </c>
      <c r="AA624" s="44">
        <v>173.48909151579915</v>
      </c>
      <c r="AB624" s="44">
        <v>3.3549414831479178</v>
      </c>
      <c r="AC624" s="44">
        <v>9.2596384934882519</v>
      </c>
      <c r="AD624" s="44">
        <v>3.6965355250684326</v>
      </c>
      <c r="AE624" s="44">
        <v>58.097721138756754</v>
      </c>
      <c r="AF624" s="44">
        <v>180.748465765021</v>
      </c>
      <c r="AG624" s="44">
        <v>71.008325836258251</v>
      </c>
      <c r="AH624" s="44">
        <v>322.76511743753753</v>
      </c>
      <c r="AJ624" s="63" t="s">
        <v>63</v>
      </c>
      <c r="AK624" s="44">
        <v>0</v>
      </c>
      <c r="AL624" s="44">
        <v>0</v>
      </c>
      <c r="AM624" s="44">
        <v>641.30858999999998</v>
      </c>
      <c r="AN624" s="44">
        <v>641.30858999999998</v>
      </c>
      <c r="AO624" s="44">
        <v>0</v>
      </c>
      <c r="AP624" s="44">
        <v>0</v>
      </c>
      <c r="AQ624" s="44">
        <v>0</v>
      </c>
      <c r="AR624" s="44">
        <v>0</v>
      </c>
      <c r="AS624" s="44">
        <v>0</v>
      </c>
      <c r="AT624" s="44">
        <v>0</v>
      </c>
      <c r="AU624" s="44">
        <v>0</v>
      </c>
      <c r="AV624" s="44">
        <v>0</v>
      </c>
      <c r="AW624" s="44">
        <v>0</v>
      </c>
      <c r="AX624" s="44">
        <v>0</v>
      </c>
      <c r="AY624" s="44">
        <v>261.08671510465115</v>
      </c>
      <c r="AZ624" s="44">
        <v>0</v>
      </c>
      <c r="BA624" s="44">
        <v>0</v>
      </c>
      <c r="BB624" s="44">
        <v>0</v>
      </c>
      <c r="BC624" s="44">
        <v>261.08671510465115</v>
      </c>
      <c r="BD624" s="44">
        <v>261.08671510465115</v>
      </c>
      <c r="BE624" s="44">
        <v>0</v>
      </c>
      <c r="BF624" s="44">
        <v>0</v>
      </c>
      <c r="BG624" s="44">
        <v>0</v>
      </c>
      <c r="BH624" s="44">
        <v>261.08671510465115</v>
      </c>
      <c r="BI624" s="44">
        <v>173.48909151579915</v>
      </c>
      <c r="BJ624" s="44">
        <v>0</v>
      </c>
      <c r="BK624" s="44">
        <v>0</v>
      </c>
      <c r="BL624" s="44">
        <v>0</v>
      </c>
      <c r="BM624" s="44">
        <v>173.48909151579915</v>
      </c>
      <c r="BN624" s="44">
        <v>3.6965355250684326</v>
      </c>
      <c r="BO624" s="44">
        <v>71.008325836258251</v>
      </c>
      <c r="BP624" s="44">
        <v>0</v>
      </c>
      <c r="BQ624" s="44">
        <v>0</v>
      </c>
      <c r="BR624" s="44">
        <v>0</v>
      </c>
      <c r="BS624" s="44">
        <v>71.008325836258251</v>
      </c>
      <c r="BT624" s="64">
        <v>2021</v>
      </c>
      <c r="BU624" s="44">
        <v>0</v>
      </c>
      <c r="BV624" s="44">
        <v>0</v>
      </c>
      <c r="BW624" s="44">
        <v>0</v>
      </c>
      <c r="BX624" s="44">
        <v>0</v>
      </c>
      <c r="BY624" s="44">
        <v>0</v>
      </c>
      <c r="BZ624" s="44">
        <v>641.30858999999998</v>
      </c>
      <c r="CA624" s="44">
        <v>0</v>
      </c>
      <c r="CB624" s="44">
        <v>0</v>
      </c>
      <c r="CC624" s="44">
        <v>0</v>
      </c>
      <c r="CD624" s="44">
        <v>0</v>
      </c>
      <c r="CE624" s="44">
        <v>0</v>
      </c>
      <c r="CF624" s="44">
        <v>0</v>
      </c>
      <c r="CG624" s="44">
        <v>0</v>
      </c>
      <c r="CH624" s="44">
        <v>0</v>
      </c>
      <c r="CI624" s="44">
        <v>0</v>
      </c>
      <c r="CJ624" s="44">
        <v>261.08671510465115</v>
      </c>
      <c r="CK624" s="44">
        <v>0</v>
      </c>
      <c r="CL624" s="44">
        <v>0</v>
      </c>
      <c r="CM624" s="44">
        <v>0</v>
      </c>
      <c r="CN624" s="44">
        <v>0</v>
      </c>
      <c r="CO624" s="44">
        <v>0</v>
      </c>
      <c r="CP624" s="44">
        <v>0</v>
      </c>
      <c r="CQ624" s="44">
        <v>0</v>
      </c>
      <c r="CR624" s="44">
        <v>0</v>
      </c>
      <c r="CS624" s="44">
        <v>0</v>
      </c>
      <c r="CT624" s="44">
        <v>0</v>
      </c>
      <c r="CU624" s="44">
        <v>0</v>
      </c>
      <c r="CV624" s="44">
        <v>0</v>
      </c>
      <c r="CW624" s="44">
        <v>0</v>
      </c>
      <c r="CX624" s="44">
        <v>0</v>
      </c>
      <c r="CY624" s="44">
        <v>0</v>
      </c>
      <c r="CZ624" s="44">
        <v>0</v>
      </c>
      <c r="DA624" s="44">
        <v>0</v>
      </c>
      <c r="DB624" s="44">
        <v>0</v>
      </c>
      <c r="DC624" s="44">
        <v>0</v>
      </c>
      <c r="DD624" s="44">
        <v>0</v>
      </c>
      <c r="DE624" s="44">
        <v>0</v>
      </c>
      <c r="DF624" s="44">
        <v>0</v>
      </c>
      <c r="DG624" s="44">
        <v>0</v>
      </c>
      <c r="DH624" s="44">
        <v>0</v>
      </c>
      <c r="DI624" s="44">
        <v>0</v>
      </c>
      <c r="DJ624" s="44">
        <v>0</v>
      </c>
      <c r="DK624" s="44">
        <v>0</v>
      </c>
      <c r="DL624" s="44">
        <v>0</v>
      </c>
      <c r="DM624" s="44">
        <v>0</v>
      </c>
      <c r="DN624" s="44">
        <v>0</v>
      </c>
      <c r="DO624" s="44">
        <v>0</v>
      </c>
      <c r="DP624" s="44">
        <v>0</v>
      </c>
      <c r="DQ624" s="44">
        <v>0</v>
      </c>
      <c r="DR624" s="44">
        <v>0</v>
      </c>
      <c r="DS624" s="44">
        <v>0</v>
      </c>
      <c r="DT624" s="44">
        <v>0</v>
      </c>
      <c r="DU624" s="44">
        <v>0</v>
      </c>
      <c r="DV624" s="44">
        <v>0</v>
      </c>
      <c r="DW624" s="44">
        <v>0</v>
      </c>
      <c r="DX624" s="44">
        <v>71.008325836258251</v>
      </c>
      <c r="DY624" s="44">
        <v>0</v>
      </c>
      <c r="DZ624" s="44">
        <v>0</v>
      </c>
      <c r="EA624" s="44">
        <v>0</v>
      </c>
      <c r="EB624" s="44">
        <v>0</v>
      </c>
    </row>
    <row r="625" spans="2:132" x14ac:dyDescent="0.25">
      <c r="B625" s="41" t="s">
        <v>714</v>
      </c>
      <c r="C625" s="47" t="s">
        <v>101</v>
      </c>
      <c r="D625" s="46">
        <v>10</v>
      </c>
      <c r="E625" s="86" t="s">
        <v>52</v>
      </c>
      <c r="F625" s="43">
        <v>2174.9</v>
      </c>
      <c r="G625" s="43">
        <v>577.89261627906978</v>
      </c>
      <c r="H625" s="44">
        <v>577.89261627906978</v>
      </c>
      <c r="I625" s="44">
        <v>384.00293539162953</v>
      </c>
      <c r="J625" s="44">
        <v>384.00293539162953</v>
      </c>
      <c r="K625" s="44">
        <v>595.22939476744193</v>
      </c>
      <c r="L625" s="44">
        <v>595.22939476744193</v>
      </c>
      <c r="M625" s="44">
        <v>213.14020000000002</v>
      </c>
      <c r="N625" s="44">
        <v>1539.8291999999999</v>
      </c>
      <c r="O625" s="44">
        <v>245.7637</v>
      </c>
      <c r="P625" s="44">
        <v>119.0458789534884</v>
      </c>
      <c r="Q625" s="44">
        <v>119.0458789534884</v>
      </c>
      <c r="R625" s="44">
        <v>79.1046046906757</v>
      </c>
      <c r="S625" s="44">
        <v>79.1046046906757</v>
      </c>
      <c r="T625" s="44">
        <v>357.13763686046514</v>
      </c>
      <c r="U625" s="44">
        <v>357.13763686046514</v>
      </c>
      <c r="V625" s="44">
        <v>237.31381407202704</v>
      </c>
      <c r="W625" s="44">
        <v>237.31381407202704</v>
      </c>
      <c r="X625" s="44">
        <v>148.80734869186048</v>
      </c>
      <c r="Y625" s="44">
        <v>148.80734869186048</v>
      </c>
      <c r="Z625" s="44">
        <v>98.880755863344604</v>
      </c>
      <c r="AA625" s="44">
        <v>98.880755863344604</v>
      </c>
      <c r="AB625" s="44">
        <v>2.6944095205765373</v>
      </c>
      <c r="AC625" s="44">
        <v>6.4885780291434987</v>
      </c>
      <c r="AD625" s="44">
        <v>2.4854553128583574</v>
      </c>
      <c r="AE625" s="44">
        <v>32.37716847754875</v>
      </c>
      <c r="AF625" s="44">
        <v>97.131505432646236</v>
      </c>
      <c r="AG625" s="44">
        <v>40.471460596935934</v>
      </c>
      <c r="AH625" s="44">
        <v>161.88584238774374</v>
      </c>
      <c r="AJ625" s="63" t="s">
        <v>63</v>
      </c>
      <c r="AK625" s="44">
        <v>0</v>
      </c>
      <c r="AL625" s="44">
        <v>0</v>
      </c>
      <c r="AM625" s="44">
        <v>245.7637</v>
      </c>
      <c r="AN625" s="44">
        <v>245.7637</v>
      </c>
      <c r="AO625" s="44">
        <v>0</v>
      </c>
      <c r="AP625" s="44">
        <v>0</v>
      </c>
      <c r="AQ625" s="44">
        <v>0</v>
      </c>
      <c r="AR625" s="44">
        <v>0</v>
      </c>
      <c r="AS625" s="44">
        <v>0</v>
      </c>
      <c r="AT625" s="44">
        <v>0</v>
      </c>
      <c r="AU625" s="44">
        <v>0</v>
      </c>
      <c r="AV625" s="44">
        <v>0</v>
      </c>
      <c r="AW625" s="44">
        <v>0</v>
      </c>
      <c r="AX625" s="44">
        <v>0</v>
      </c>
      <c r="AY625" s="44">
        <v>148.80734869186048</v>
      </c>
      <c r="AZ625" s="44">
        <v>0</v>
      </c>
      <c r="BA625" s="44">
        <v>0</v>
      </c>
      <c r="BB625" s="44">
        <v>0</v>
      </c>
      <c r="BC625" s="44">
        <v>148.80734869186048</v>
      </c>
      <c r="BD625" s="44">
        <v>148.80734869186048</v>
      </c>
      <c r="BE625" s="44">
        <v>0</v>
      </c>
      <c r="BF625" s="44">
        <v>0</v>
      </c>
      <c r="BG625" s="44">
        <v>0</v>
      </c>
      <c r="BH625" s="44">
        <v>148.80734869186048</v>
      </c>
      <c r="BI625" s="44">
        <v>98.880755863344604</v>
      </c>
      <c r="BJ625" s="44">
        <v>0</v>
      </c>
      <c r="BK625" s="44">
        <v>0</v>
      </c>
      <c r="BL625" s="44">
        <v>0</v>
      </c>
      <c r="BM625" s="44">
        <v>98.880755863344604</v>
      </c>
      <c r="BN625" s="44">
        <v>2.4854553128583574</v>
      </c>
      <c r="BO625" s="44">
        <v>40.471460596935934</v>
      </c>
      <c r="BP625" s="44">
        <v>0</v>
      </c>
      <c r="BQ625" s="44">
        <v>0</v>
      </c>
      <c r="BR625" s="44">
        <v>0</v>
      </c>
      <c r="BS625" s="44">
        <v>40.471460596935934</v>
      </c>
      <c r="BT625" s="64">
        <v>2021</v>
      </c>
      <c r="BU625" s="44">
        <v>0</v>
      </c>
      <c r="BV625" s="44">
        <v>0</v>
      </c>
      <c r="BW625" s="44">
        <v>0</v>
      </c>
      <c r="BX625" s="44">
        <v>0</v>
      </c>
      <c r="BY625" s="44">
        <v>0</v>
      </c>
      <c r="BZ625" s="44">
        <v>245.7637</v>
      </c>
      <c r="CA625" s="44">
        <v>0</v>
      </c>
      <c r="CB625" s="44">
        <v>0</v>
      </c>
      <c r="CC625" s="44">
        <v>0</v>
      </c>
      <c r="CD625" s="44">
        <v>0</v>
      </c>
      <c r="CE625" s="44">
        <v>0</v>
      </c>
      <c r="CF625" s="44">
        <v>0</v>
      </c>
      <c r="CG625" s="44">
        <v>0</v>
      </c>
      <c r="CH625" s="44">
        <v>0</v>
      </c>
      <c r="CI625" s="44">
        <v>0</v>
      </c>
      <c r="CJ625" s="44">
        <v>148.80734869186048</v>
      </c>
      <c r="CK625" s="44">
        <v>0</v>
      </c>
      <c r="CL625" s="44">
        <v>0</v>
      </c>
      <c r="CM625" s="44">
        <v>0</v>
      </c>
      <c r="CN625" s="44">
        <v>0</v>
      </c>
      <c r="CO625" s="44">
        <v>0</v>
      </c>
      <c r="CP625" s="44">
        <v>0</v>
      </c>
      <c r="CQ625" s="44">
        <v>0</v>
      </c>
      <c r="CR625" s="44">
        <v>0</v>
      </c>
      <c r="CS625" s="44">
        <v>0</v>
      </c>
      <c r="CT625" s="44">
        <v>0</v>
      </c>
      <c r="CU625" s="44">
        <v>0</v>
      </c>
      <c r="CV625" s="44">
        <v>0</v>
      </c>
      <c r="CW625" s="44">
        <v>0</v>
      </c>
      <c r="CX625" s="44">
        <v>0</v>
      </c>
      <c r="CY625" s="44">
        <v>0</v>
      </c>
      <c r="CZ625" s="44">
        <v>0</v>
      </c>
      <c r="DA625" s="44">
        <v>0</v>
      </c>
      <c r="DB625" s="44">
        <v>0</v>
      </c>
      <c r="DC625" s="44">
        <v>0</v>
      </c>
      <c r="DD625" s="44">
        <v>0</v>
      </c>
      <c r="DE625" s="44">
        <v>0</v>
      </c>
      <c r="DF625" s="44">
        <v>0</v>
      </c>
      <c r="DG625" s="44">
        <v>0</v>
      </c>
      <c r="DH625" s="44">
        <v>0</v>
      </c>
      <c r="DI625" s="44">
        <v>0</v>
      </c>
      <c r="DJ625" s="44">
        <v>0</v>
      </c>
      <c r="DK625" s="44">
        <v>0</v>
      </c>
      <c r="DL625" s="44">
        <v>0</v>
      </c>
      <c r="DM625" s="44">
        <v>0</v>
      </c>
      <c r="DN625" s="44">
        <v>0</v>
      </c>
      <c r="DO625" s="44">
        <v>0</v>
      </c>
      <c r="DP625" s="44">
        <v>0</v>
      </c>
      <c r="DQ625" s="44">
        <v>0</v>
      </c>
      <c r="DR625" s="44">
        <v>0</v>
      </c>
      <c r="DS625" s="44">
        <v>0</v>
      </c>
      <c r="DT625" s="44">
        <v>0</v>
      </c>
      <c r="DU625" s="44">
        <v>0</v>
      </c>
      <c r="DV625" s="44">
        <v>0</v>
      </c>
      <c r="DW625" s="44">
        <v>0</v>
      </c>
      <c r="DX625" s="44">
        <v>40.471460596935934</v>
      </c>
      <c r="DY625" s="44">
        <v>0</v>
      </c>
      <c r="DZ625" s="44">
        <v>0</v>
      </c>
      <c r="EA625" s="44">
        <v>0</v>
      </c>
      <c r="EB625" s="44">
        <v>0</v>
      </c>
    </row>
    <row r="626" spans="2:132" x14ac:dyDescent="0.25">
      <c r="B626" s="41" t="s">
        <v>715</v>
      </c>
      <c r="C626" s="47" t="s">
        <v>101</v>
      </c>
      <c r="D626" s="46">
        <v>10</v>
      </c>
      <c r="E626" s="86" t="s">
        <v>52</v>
      </c>
      <c r="F626" s="43">
        <v>8446.51</v>
      </c>
      <c r="G626" s="43">
        <v>1597.5120232558143</v>
      </c>
      <c r="H626" s="44">
        <v>1597.5120232558143</v>
      </c>
      <c r="I626" s="44">
        <v>1061.5281956767783</v>
      </c>
      <c r="J626" s="44">
        <v>1061.5281956767783</v>
      </c>
      <c r="K626" s="44">
        <v>1645.4373839534887</v>
      </c>
      <c r="L626" s="44">
        <v>1645.4373839534887</v>
      </c>
      <c r="M626" s="44">
        <v>574.36268000000007</v>
      </c>
      <c r="N626" s="44">
        <v>5177.7106299999996</v>
      </c>
      <c r="O626" s="44">
        <v>777.07892000000004</v>
      </c>
      <c r="P626" s="44">
        <v>296.17872911162794</v>
      </c>
      <c r="Q626" s="44">
        <v>296.17872911162794</v>
      </c>
      <c r="R626" s="44">
        <v>196.80732747847469</v>
      </c>
      <c r="S626" s="44">
        <v>196.80732747847469</v>
      </c>
      <c r="T626" s="44">
        <v>921.4449350139538</v>
      </c>
      <c r="U626" s="44">
        <v>921.4449350139538</v>
      </c>
      <c r="V626" s="44">
        <v>612.28946326636583</v>
      </c>
      <c r="W626" s="44">
        <v>612.28946326636583</v>
      </c>
      <c r="X626" s="44">
        <v>361.99622446976753</v>
      </c>
      <c r="Y626" s="44">
        <v>361.99622446976753</v>
      </c>
      <c r="Z626" s="44">
        <v>240.54228914035798</v>
      </c>
      <c r="AA626" s="44">
        <v>240.54228914035798</v>
      </c>
      <c r="AB626" s="44">
        <v>2.918400891668119</v>
      </c>
      <c r="AC626" s="44">
        <v>8.4563118273807802</v>
      </c>
      <c r="AD626" s="44">
        <v>3.2305293292796819</v>
      </c>
      <c r="AE626" s="44">
        <v>80.552377757318851</v>
      </c>
      <c r="AF626" s="44">
        <v>250.60739746721424</v>
      </c>
      <c r="AG626" s="44">
        <v>98.452906147834156</v>
      </c>
      <c r="AH626" s="44">
        <v>447.51320976288252</v>
      </c>
      <c r="AJ626" s="63" t="s">
        <v>63</v>
      </c>
      <c r="AK626" s="44">
        <v>0</v>
      </c>
      <c r="AL626" s="44">
        <v>0</v>
      </c>
      <c r="AM626" s="44">
        <v>777.07892000000004</v>
      </c>
      <c r="AN626" s="44">
        <v>777.07892000000004</v>
      </c>
      <c r="AO626" s="44">
        <v>0</v>
      </c>
      <c r="AP626" s="44">
        <v>0</v>
      </c>
      <c r="AQ626" s="44">
        <v>0</v>
      </c>
      <c r="AR626" s="44">
        <v>0</v>
      </c>
      <c r="AS626" s="44">
        <v>0</v>
      </c>
      <c r="AT626" s="44">
        <v>0</v>
      </c>
      <c r="AU626" s="44">
        <v>0</v>
      </c>
      <c r="AV626" s="44">
        <v>0</v>
      </c>
      <c r="AW626" s="44">
        <v>0</v>
      </c>
      <c r="AX626" s="44">
        <v>0</v>
      </c>
      <c r="AY626" s="44">
        <v>361.99622446976753</v>
      </c>
      <c r="AZ626" s="44">
        <v>0</v>
      </c>
      <c r="BA626" s="44">
        <v>0</v>
      </c>
      <c r="BB626" s="44">
        <v>0</v>
      </c>
      <c r="BC626" s="44">
        <v>361.99622446976753</v>
      </c>
      <c r="BD626" s="44">
        <v>361.99622446976753</v>
      </c>
      <c r="BE626" s="44">
        <v>0</v>
      </c>
      <c r="BF626" s="44">
        <v>0</v>
      </c>
      <c r="BG626" s="44">
        <v>0</v>
      </c>
      <c r="BH626" s="44">
        <v>361.99622446976753</v>
      </c>
      <c r="BI626" s="44">
        <v>240.54228914035798</v>
      </c>
      <c r="BJ626" s="44">
        <v>0</v>
      </c>
      <c r="BK626" s="44">
        <v>0</v>
      </c>
      <c r="BL626" s="44">
        <v>0</v>
      </c>
      <c r="BM626" s="44">
        <v>240.54228914035798</v>
      </c>
      <c r="BN626" s="44">
        <v>3.2305293292796819</v>
      </c>
      <c r="BO626" s="44">
        <v>98.452906147834156</v>
      </c>
      <c r="BP626" s="44">
        <v>0</v>
      </c>
      <c r="BQ626" s="44">
        <v>0</v>
      </c>
      <c r="BR626" s="44">
        <v>0</v>
      </c>
      <c r="BS626" s="44">
        <v>98.452906147834156</v>
      </c>
      <c r="BT626" s="64">
        <v>2021</v>
      </c>
      <c r="BU626" s="44">
        <v>0</v>
      </c>
      <c r="BV626" s="44">
        <v>0</v>
      </c>
      <c r="BW626" s="44">
        <v>0</v>
      </c>
      <c r="BX626" s="44">
        <v>0</v>
      </c>
      <c r="BY626" s="44">
        <v>0</v>
      </c>
      <c r="BZ626" s="44">
        <v>777.07892000000004</v>
      </c>
      <c r="CA626" s="44">
        <v>0</v>
      </c>
      <c r="CB626" s="44">
        <v>0</v>
      </c>
      <c r="CC626" s="44">
        <v>0</v>
      </c>
      <c r="CD626" s="44">
        <v>0</v>
      </c>
      <c r="CE626" s="44">
        <v>0</v>
      </c>
      <c r="CF626" s="44">
        <v>0</v>
      </c>
      <c r="CG626" s="44">
        <v>0</v>
      </c>
      <c r="CH626" s="44">
        <v>0</v>
      </c>
      <c r="CI626" s="44">
        <v>0</v>
      </c>
      <c r="CJ626" s="44">
        <v>361.99622446976753</v>
      </c>
      <c r="CK626" s="44">
        <v>0</v>
      </c>
      <c r="CL626" s="44">
        <v>0</v>
      </c>
      <c r="CM626" s="44">
        <v>0</v>
      </c>
      <c r="CN626" s="44">
        <v>0</v>
      </c>
      <c r="CO626" s="44">
        <v>0</v>
      </c>
      <c r="CP626" s="44">
        <v>0</v>
      </c>
      <c r="CQ626" s="44">
        <v>0</v>
      </c>
      <c r="CR626" s="44">
        <v>0</v>
      </c>
      <c r="CS626" s="44">
        <v>0</v>
      </c>
      <c r="CT626" s="44">
        <v>0</v>
      </c>
      <c r="CU626" s="44">
        <v>0</v>
      </c>
      <c r="CV626" s="44">
        <v>0</v>
      </c>
      <c r="CW626" s="44">
        <v>0</v>
      </c>
      <c r="CX626" s="44">
        <v>0</v>
      </c>
      <c r="CY626" s="44">
        <v>0</v>
      </c>
      <c r="CZ626" s="44">
        <v>0</v>
      </c>
      <c r="DA626" s="44">
        <v>0</v>
      </c>
      <c r="DB626" s="44">
        <v>0</v>
      </c>
      <c r="DC626" s="44">
        <v>0</v>
      </c>
      <c r="DD626" s="44">
        <v>0</v>
      </c>
      <c r="DE626" s="44">
        <v>0</v>
      </c>
      <c r="DF626" s="44">
        <v>0</v>
      </c>
      <c r="DG626" s="44">
        <v>0</v>
      </c>
      <c r="DH626" s="44">
        <v>0</v>
      </c>
      <c r="DI626" s="44">
        <v>0</v>
      </c>
      <c r="DJ626" s="44">
        <v>0</v>
      </c>
      <c r="DK626" s="44">
        <v>0</v>
      </c>
      <c r="DL626" s="44">
        <v>0</v>
      </c>
      <c r="DM626" s="44">
        <v>0</v>
      </c>
      <c r="DN626" s="44">
        <v>0</v>
      </c>
      <c r="DO626" s="44">
        <v>0</v>
      </c>
      <c r="DP626" s="44">
        <v>0</v>
      </c>
      <c r="DQ626" s="44">
        <v>0</v>
      </c>
      <c r="DR626" s="44">
        <v>0</v>
      </c>
      <c r="DS626" s="44">
        <v>0</v>
      </c>
      <c r="DT626" s="44">
        <v>0</v>
      </c>
      <c r="DU626" s="44">
        <v>0</v>
      </c>
      <c r="DV626" s="44">
        <v>0</v>
      </c>
      <c r="DW626" s="44">
        <v>0</v>
      </c>
      <c r="DX626" s="44">
        <v>98.452906147834156</v>
      </c>
      <c r="DY626" s="44">
        <v>0</v>
      </c>
      <c r="DZ626" s="44">
        <v>0</v>
      </c>
      <c r="EA626" s="44">
        <v>0</v>
      </c>
      <c r="EB626" s="44">
        <v>0</v>
      </c>
    </row>
    <row r="627" spans="2:132" x14ac:dyDescent="0.25">
      <c r="B627" s="41" t="s">
        <v>716</v>
      </c>
      <c r="C627" s="47" t="s">
        <v>101</v>
      </c>
      <c r="D627" s="46">
        <v>10</v>
      </c>
      <c r="E627" s="86" t="s">
        <v>52</v>
      </c>
      <c r="F627" s="43">
        <v>2113.0100000000002</v>
      </c>
      <c r="G627" s="43">
        <v>442.37822093023249</v>
      </c>
      <c r="H627" s="44">
        <v>442.37822093023249</v>
      </c>
      <c r="I627" s="44">
        <v>293.95519272131014</v>
      </c>
      <c r="J627" s="44">
        <v>293.95519272131014</v>
      </c>
      <c r="K627" s="44">
        <v>455.64956755813949</v>
      </c>
      <c r="L627" s="44">
        <v>455.64956755813949</v>
      </c>
      <c r="M627" s="44">
        <v>207.07498000000001</v>
      </c>
      <c r="N627" s="44">
        <v>1496.01108</v>
      </c>
      <c r="O627" s="44">
        <v>238.77013000000002</v>
      </c>
      <c r="P627" s="44">
        <v>91.129913511627905</v>
      </c>
      <c r="Q627" s="44">
        <v>91.129913511627905</v>
      </c>
      <c r="R627" s="44">
        <v>60.554769700589894</v>
      </c>
      <c r="S627" s="44">
        <v>60.554769700589894</v>
      </c>
      <c r="T627" s="44">
        <v>273.38974053488369</v>
      </c>
      <c r="U627" s="44">
        <v>273.38974053488369</v>
      </c>
      <c r="V627" s="44">
        <v>181.66430910176965</v>
      </c>
      <c r="W627" s="44">
        <v>181.66430910176965</v>
      </c>
      <c r="X627" s="44">
        <v>113.91239188953487</v>
      </c>
      <c r="Y627" s="44">
        <v>113.91239188953487</v>
      </c>
      <c r="Z627" s="44">
        <v>75.693462125737355</v>
      </c>
      <c r="AA627" s="44">
        <v>75.693462125737355</v>
      </c>
      <c r="AB627" s="44">
        <v>3.4196312036834118</v>
      </c>
      <c r="AC627" s="44">
        <v>8.2350302456049516</v>
      </c>
      <c r="AD627" s="44">
        <v>3.1544353144181683</v>
      </c>
      <c r="AE627" s="44">
        <v>24.784802204393852</v>
      </c>
      <c r="AF627" s="44">
        <v>74.354406613181553</v>
      </c>
      <c r="AG627" s="44">
        <v>30.981002755492312</v>
      </c>
      <c r="AH627" s="44">
        <v>123.92401102196925</v>
      </c>
      <c r="AJ627" s="63" t="s">
        <v>63</v>
      </c>
      <c r="AK627" s="44">
        <v>0</v>
      </c>
      <c r="AL627" s="44">
        <v>0</v>
      </c>
      <c r="AM627" s="44">
        <v>238.77013000000002</v>
      </c>
      <c r="AN627" s="44">
        <v>238.77013000000002</v>
      </c>
      <c r="AO627" s="44">
        <v>0</v>
      </c>
      <c r="AP627" s="44">
        <v>0</v>
      </c>
      <c r="AQ627" s="44">
        <v>0</v>
      </c>
      <c r="AR627" s="44">
        <v>0</v>
      </c>
      <c r="AS627" s="44">
        <v>0</v>
      </c>
      <c r="AT627" s="44">
        <v>0</v>
      </c>
      <c r="AU627" s="44">
        <v>0</v>
      </c>
      <c r="AV627" s="44">
        <v>0</v>
      </c>
      <c r="AW627" s="44">
        <v>0</v>
      </c>
      <c r="AX627" s="44">
        <v>0</v>
      </c>
      <c r="AY627" s="44">
        <v>113.91239188953487</v>
      </c>
      <c r="AZ627" s="44">
        <v>0</v>
      </c>
      <c r="BA627" s="44">
        <v>0</v>
      </c>
      <c r="BB627" s="44">
        <v>0</v>
      </c>
      <c r="BC627" s="44">
        <v>113.91239188953487</v>
      </c>
      <c r="BD627" s="44">
        <v>113.91239188953487</v>
      </c>
      <c r="BE627" s="44">
        <v>0</v>
      </c>
      <c r="BF627" s="44">
        <v>0</v>
      </c>
      <c r="BG627" s="44">
        <v>0</v>
      </c>
      <c r="BH627" s="44">
        <v>113.91239188953487</v>
      </c>
      <c r="BI627" s="44">
        <v>75.693462125737355</v>
      </c>
      <c r="BJ627" s="44">
        <v>0</v>
      </c>
      <c r="BK627" s="44">
        <v>0</v>
      </c>
      <c r="BL627" s="44">
        <v>0</v>
      </c>
      <c r="BM627" s="44">
        <v>75.693462125737355</v>
      </c>
      <c r="BN627" s="44">
        <v>3.1544353144181683</v>
      </c>
      <c r="BO627" s="44">
        <v>30.981002755492312</v>
      </c>
      <c r="BP627" s="44">
        <v>0</v>
      </c>
      <c r="BQ627" s="44">
        <v>0</v>
      </c>
      <c r="BR627" s="44">
        <v>0</v>
      </c>
      <c r="BS627" s="44">
        <v>30.981002755492312</v>
      </c>
      <c r="BT627" s="64">
        <v>2021</v>
      </c>
      <c r="BU627" s="44">
        <v>0</v>
      </c>
      <c r="BV627" s="44">
        <v>0</v>
      </c>
      <c r="BW627" s="44">
        <v>0</v>
      </c>
      <c r="BX627" s="44">
        <v>0</v>
      </c>
      <c r="BY627" s="44">
        <v>0</v>
      </c>
      <c r="BZ627" s="44">
        <v>238.77013000000002</v>
      </c>
      <c r="CA627" s="44">
        <v>0</v>
      </c>
      <c r="CB627" s="44">
        <v>0</v>
      </c>
      <c r="CC627" s="44">
        <v>0</v>
      </c>
      <c r="CD627" s="44">
        <v>0</v>
      </c>
      <c r="CE627" s="44">
        <v>0</v>
      </c>
      <c r="CF627" s="44">
        <v>0</v>
      </c>
      <c r="CG627" s="44">
        <v>0</v>
      </c>
      <c r="CH627" s="44">
        <v>0</v>
      </c>
      <c r="CI627" s="44">
        <v>0</v>
      </c>
      <c r="CJ627" s="44">
        <v>113.91239188953487</v>
      </c>
      <c r="CK627" s="44">
        <v>0</v>
      </c>
      <c r="CL627" s="44">
        <v>0</v>
      </c>
      <c r="CM627" s="44">
        <v>0</v>
      </c>
      <c r="CN627" s="44">
        <v>0</v>
      </c>
      <c r="CO627" s="44">
        <v>0</v>
      </c>
      <c r="CP627" s="44">
        <v>0</v>
      </c>
      <c r="CQ627" s="44">
        <v>0</v>
      </c>
      <c r="CR627" s="44">
        <v>0</v>
      </c>
      <c r="CS627" s="44">
        <v>0</v>
      </c>
      <c r="CT627" s="44">
        <v>0</v>
      </c>
      <c r="CU627" s="44">
        <v>0</v>
      </c>
      <c r="CV627" s="44">
        <v>0</v>
      </c>
      <c r="CW627" s="44">
        <v>0</v>
      </c>
      <c r="CX627" s="44">
        <v>0</v>
      </c>
      <c r="CY627" s="44">
        <v>0</v>
      </c>
      <c r="CZ627" s="44">
        <v>0</v>
      </c>
      <c r="DA627" s="44">
        <v>0</v>
      </c>
      <c r="DB627" s="44">
        <v>0</v>
      </c>
      <c r="DC627" s="44">
        <v>0</v>
      </c>
      <c r="DD627" s="44">
        <v>0</v>
      </c>
      <c r="DE627" s="44">
        <v>0</v>
      </c>
      <c r="DF627" s="44">
        <v>0</v>
      </c>
      <c r="DG627" s="44">
        <v>0</v>
      </c>
      <c r="DH627" s="44">
        <v>0</v>
      </c>
      <c r="DI627" s="44">
        <v>0</v>
      </c>
      <c r="DJ627" s="44">
        <v>0</v>
      </c>
      <c r="DK627" s="44">
        <v>0</v>
      </c>
      <c r="DL627" s="44">
        <v>0</v>
      </c>
      <c r="DM627" s="44">
        <v>0</v>
      </c>
      <c r="DN627" s="44">
        <v>0</v>
      </c>
      <c r="DO627" s="44">
        <v>0</v>
      </c>
      <c r="DP627" s="44">
        <v>0</v>
      </c>
      <c r="DQ627" s="44">
        <v>0</v>
      </c>
      <c r="DR627" s="44">
        <v>0</v>
      </c>
      <c r="DS627" s="44">
        <v>0</v>
      </c>
      <c r="DT627" s="44">
        <v>0</v>
      </c>
      <c r="DU627" s="44">
        <v>0</v>
      </c>
      <c r="DV627" s="44">
        <v>0</v>
      </c>
      <c r="DW627" s="44">
        <v>0</v>
      </c>
      <c r="DX627" s="44">
        <v>30.981002755492312</v>
      </c>
      <c r="DY627" s="44">
        <v>0</v>
      </c>
      <c r="DZ627" s="44">
        <v>0</v>
      </c>
      <c r="EA627" s="44">
        <v>0</v>
      </c>
      <c r="EB627" s="44">
        <v>0</v>
      </c>
    </row>
    <row r="628" spans="2:132" x14ac:dyDescent="0.25">
      <c r="B628" s="41" t="s">
        <v>717</v>
      </c>
      <c r="C628" s="47" t="s">
        <v>101</v>
      </c>
      <c r="D628" s="46">
        <v>10</v>
      </c>
      <c r="E628" s="86" t="s">
        <v>52</v>
      </c>
      <c r="F628" s="43">
        <v>6223.77</v>
      </c>
      <c r="G628" s="43">
        <v>1023.338534883721</v>
      </c>
      <c r="H628" s="44">
        <v>1023.338534883721</v>
      </c>
      <c r="I628" s="44">
        <v>679.99657760803052</v>
      </c>
      <c r="J628" s="44">
        <v>679.99657760803052</v>
      </c>
      <c r="K628" s="44">
        <v>1054.0386909302326</v>
      </c>
      <c r="L628" s="44">
        <v>1054.0386909302326</v>
      </c>
      <c r="M628" s="44">
        <v>466.78275000000008</v>
      </c>
      <c r="N628" s="44">
        <v>4008.1078800000005</v>
      </c>
      <c r="O628" s="44">
        <v>628.60077000000001</v>
      </c>
      <c r="P628" s="44">
        <v>189.72696436744187</v>
      </c>
      <c r="Q628" s="44">
        <v>189.72696436744187</v>
      </c>
      <c r="R628" s="44">
        <v>126.07136548852887</v>
      </c>
      <c r="S628" s="44">
        <v>126.07136548852887</v>
      </c>
      <c r="T628" s="44">
        <v>590.26166692093034</v>
      </c>
      <c r="U628" s="44">
        <v>590.26166692093034</v>
      </c>
      <c r="V628" s="44">
        <v>392.22202596431208</v>
      </c>
      <c r="W628" s="44">
        <v>392.22202596431208</v>
      </c>
      <c r="X628" s="44">
        <v>231.88851200465118</v>
      </c>
      <c r="Y628" s="44">
        <v>231.88851200465118</v>
      </c>
      <c r="Z628" s="44">
        <v>154.08722448597973</v>
      </c>
      <c r="AA628" s="44">
        <v>154.08722448597973</v>
      </c>
      <c r="AB628" s="44">
        <v>3.7025279149726691</v>
      </c>
      <c r="AC628" s="44">
        <v>10.218977045324564</v>
      </c>
      <c r="AD628" s="44">
        <v>4.0795125754062491</v>
      </c>
      <c r="AE628" s="44">
        <v>51.600458109587933</v>
      </c>
      <c r="AF628" s="44">
        <v>160.53475856316248</v>
      </c>
      <c r="AG628" s="44">
        <v>63.067226578385252</v>
      </c>
      <c r="AH628" s="44">
        <v>286.66921171993295</v>
      </c>
      <c r="AJ628" s="63" t="s">
        <v>63</v>
      </c>
      <c r="AK628" s="44">
        <v>0</v>
      </c>
      <c r="AL628" s="44">
        <v>0</v>
      </c>
      <c r="AM628" s="44">
        <v>628.60077000000001</v>
      </c>
      <c r="AN628" s="44">
        <v>628.60077000000001</v>
      </c>
      <c r="AO628" s="44">
        <v>0</v>
      </c>
      <c r="AP628" s="44">
        <v>0</v>
      </c>
      <c r="AQ628" s="44">
        <v>0</v>
      </c>
      <c r="AR628" s="44">
        <v>0</v>
      </c>
      <c r="AS628" s="44">
        <v>0</v>
      </c>
      <c r="AT628" s="44">
        <v>0</v>
      </c>
      <c r="AU628" s="44">
        <v>0</v>
      </c>
      <c r="AV628" s="44">
        <v>0</v>
      </c>
      <c r="AW628" s="44">
        <v>0</v>
      </c>
      <c r="AX628" s="44">
        <v>0</v>
      </c>
      <c r="AY628" s="44">
        <v>231.88851200465118</v>
      </c>
      <c r="AZ628" s="44">
        <v>0</v>
      </c>
      <c r="BA628" s="44">
        <v>0</v>
      </c>
      <c r="BB628" s="44">
        <v>0</v>
      </c>
      <c r="BC628" s="44">
        <v>231.88851200465118</v>
      </c>
      <c r="BD628" s="44">
        <v>231.88851200465118</v>
      </c>
      <c r="BE628" s="44">
        <v>0</v>
      </c>
      <c r="BF628" s="44">
        <v>0</v>
      </c>
      <c r="BG628" s="44">
        <v>0</v>
      </c>
      <c r="BH628" s="44">
        <v>231.88851200465118</v>
      </c>
      <c r="BI628" s="44">
        <v>154.08722448597973</v>
      </c>
      <c r="BJ628" s="44">
        <v>0</v>
      </c>
      <c r="BK628" s="44">
        <v>0</v>
      </c>
      <c r="BL628" s="44">
        <v>0</v>
      </c>
      <c r="BM628" s="44">
        <v>154.08722448597973</v>
      </c>
      <c r="BN628" s="44">
        <v>4.0795125754062491</v>
      </c>
      <c r="BO628" s="44">
        <v>63.067226578385252</v>
      </c>
      <c r="BP628" s="44">
        <v>0</v>
      </c>
      <c r="BQ628" s="44">
        <v>0</v>
      </c>
      <c r="BR628" s="44">
        <v>0</v>
      </c>
      <c r="BS628" s="44">
        <v>63.067226578385252</v>
      </c>
      <c r="BT628" s="64">
        <v>2021</v>
      </c>
      <c r="BU628" s="44">
        <v>0</v>
      </c>
      <c r="BV628" s="44">
        <v>0</v>
      </c>
      <c r="BW628" s="44">
        <v>0</v>
      </c>
      <c r="BX628" s="44">
        <v>0</v>
      </c>
      <c r="BY628" s="44">
        <v>0</v>
      </c>
      <c r="BZ628" s="44">
        <v>628.60077000000001</v>
      </c>
      <c r="CA628" s="44">
        <v>0</v>
      </c>
      <c r="CB628" s="44">
        <v>0</v>
      </c>
      <c r="CC628" s="44">
        <v>0</v>
      </c>
      <c r="CD628" s="44">
        <v>0</v>
      </c>
      <c r="CE628" s="44">
        <v>0</v>
      </c>
      <c r="CF628" s="44">
        <v>0</v>
      </c>
      <c r="CG628" s="44">
        <v>0</v>
      </c>
      <c r="CH628" s="44">
        <v>0</v>
      </c>
      <c r="CI628" s="44">
        <v>0</v>
      </c>
      <c r="CJ628" s="44">
        <v>231.88851200465118</v>
      </c>
      <c r="CK628" s="44">
        <v>0</v>
      </c>
      <c r="CL628" s="44">
        <v>0</v>
      </c>
      <c r="CM628" s="44">
        <v>0</v>
      </c>
      <c r="CN628" s="44">
        <v>0</v>
      </c>
      <c r="CO628" s="44">
        <v>0</v>
      </c>
      <c r="CP628" s="44">
        <v>0</v>
      </c>
      <c r="CQ628" s="44">
        <v>0</v>
      </c>
      <c r="CR628" s="44">
        <v>0</v>
      </c>
      <c r="CS628" s="44">
        <v>0</v>
      </c>
      <c r="CT628" s="44">
        <v>0</v>
      </c>
      <c r="CU628" s="44">
        <v>0</v>
      </c>
      <c r="CV628" s="44">
        <v>0</v>
      </c>
      <c r="CW628" s="44">
        <v>0</v>
      </c>
      <c r="CX628" s="44">
        <v>0</v>
      </c>
      <c r="CY628" s="44">
        <v>0</v>
      </c>
      <c r="CZ628" s="44">
        <v>0</v>
      </c>
      <c r="DA628" s="44">
        <v>0</v>
      </c>
      <c r="DB628" s="44">
        <v>0</v>
      </c>
      <c r="DC628" s="44">
        <v>0</v>
      </c>
      <c r="DD628" s="44">
        <v>0</v>
      </c>
      <c r="DE628" s="44">
        <v>0</v>
      </c>
      <c r="DF628" s="44">
        <v>0</v>
      </c>
      <c r="DG628" s="44">
        <v>0</v>
      </c>
      <c r="DH628" s="44">
        <v>0</v>
      </c>
      <c r="DI628" s="44">
        <v>0</v>
      </c>
      <c r="DJ628" s="44">
        <v>0</v>
      </c>
      <c r="DK628" s="44">
        <v>0</v>
      </c>
      <c r="DL628" s="44">
        <v>0</v>
      </c>
      <c r="DM628" s="44">
        <v>0</v>
      </c>
      <c r="DN628" s="44">
        <v>0</v>
      </c>
      <c r="DO628" s="44">
        <v>0</v>
      </c>
      <c r="DP628" s="44">
        <v>0</v>
      </c>
      <c r="DQ628" s="44">
        <v>0</v>
      </c>
      <c r="DR628" s="44">
        <v>0</v>
      </c>
      <c r="DS628" s="44">
        <v>0</v>
      </c>
      <c r="DT628" s="44">
        <v>0</v>
      </c>
      <c r="DU628" s="44">
        <v>0</v>
      </c>
      <c r="DV628" s="44">
        <v>0</v>
      </c>
      <c r="DW628" s="44">
        <v>0</v>
      </c>
      <c r="DX628" s="44">
        <v>63.067226578385252</v>
      </c>
      <c r="DY628" s="44">
        <v>0</v>
      </c>
      <c r="DZ628" s="44">
        <v>0</v>
      </c>
      <c r="EA628" s="44">
        <v>0</v>
      </c>
      <c r="EB628" s="44">
        <v>0</v>
      </c>
    </row>
    <row r="629" spans="2:132" x14ac:dyDescent="0.25">
      <c r="B629" s="41" t="s">
        <v>718</v>
      </c>
      <c r="C629" s="47" t="s">
        <v>101</v>
      </c>
      <c r="D629" s="46">
        <v>10</v>
      </c>
      <c r="E629" s="86" t="s">
        <v>52</v>
      </c>
      <c r="F629" s="43">
        <v>4290.12</v>
      </c>
      <c r="G629" s="43">
        <v>775.02231395348838</v>
      </c>
      <c r="H629" s="44">
        <v>775.02231395348838</v>
      </c>
      <c r="I629" s="44">
        <v>514.99333123237818</v>
      </c>
      <c r="J629" s="44">
        <v>514.99333123237818</v>
      </c>
      <c r="K629" s="44">
        <v>798.27298337209299</v>
      </c>
      <c r="L629" s="44">
        <v>798.27298337209299</v>
      </c>
      <c r="M629" s="44">
        <v>403.27127999999999</v>
      </c>
      <c r="N629" s="44">
        <v>2925.86184</v>
      </c>
      <c r="O629" s="44">
        <v>471.91320000000002</v>
      </c>
      <c r="P629" s="44">
        <v>143.68913700697672</v>
      </c>
      <c r="Q629" s="44">
        <v>143.68913700697672</v>
      </c>
      <c r="R629" s="44">
        <v>95.479763610482891</v>
      </c>
      <c r="S629" s="44">
        <v>95.479763610482891</v>
      </c>
      <c r="T629" s="44">
        <v>447.0328706883721</v>
      </c>
      <c r="U629" s="44">
        <v>447.0328706883721</v>
      </c>
      <c r="V629" s="44">
        <v>297.04815345483576</v>
      </c>
      <c r="W629" s="44">
        <v>297.04815345483576</v>
      </c>
      <c r="X629" s="44">
        <v>175.62005634186045</v>
      </c>
      <c r="Y629" s="44">
        <v>175.62005634186045</v>
      </c>
      <c r="Z629" s="44">
        <v>116.69748885725689</v>
      </c>
      <c r="AA629" s="44">
        <v>116.69748885725689</v>
      </c>
      <c r="AB629" s="44">
        <v>4.2236309009433297</v>
      </c>
      <c r="AC629" s="44">
        <v>9.8497896922454977</v>
      </c>
      <c r="AD629" s="44">
        <v>4.0439019264351028</v>
      </c>
      <c r="AE629" s="44">
        <v>39.079449353186916</v>
      </c>
      <c r="AF629" s="44">
        <v>121.58050909880376</v>
      </c>
      <c r="AG629" s="44">
        <v>47.7637714316729</v>
      </c>
      <c r="AH629" s="44">
        <v>217.10805196214957</v>
      </c>
      <c r="AJ629" s="63" t="s">
        <v>63</v>
      </c>
      <c r="AK629" s="44">
        <v>0</v>
      </c>
      <c r="AL629" s="44">
        <v>0</v>
      </c>
      <c r="AM629" s="44">
        <v>471.91320000000002</v>
      </c>
      <c r="AN629" s="44">
        <v>471.91320000000002</v>
      </c>
      <c r="AO629" s="44">
        <v>0</v>
      </c>
      <c r="AP629" s="44">
        <v>0</v>
      </c>
      <c r="AQ629" s="44">
        <v>0</v>
      </c>
      <c r="AR629" s="44">
        <v>0</v>
      </c>
      <c r="AS629" s="44">
        <v>0</v>
      </c>
      <c r="AT629" s="44">
        <v>0</v>
      </c>
      <c r="AU629" s="44">
        <v>0</v>
      </c>
      <c r="AV629" s="44">
        <v>0</v>
      </c>
      <c r="AW629" s="44">
        <v>0</v>
      </c>
      <c r="AX629" s="44">
        <v>0</v>
      </c>
      <c r="AY629" s="44">
        <v>175.62005634186045</v>
      </c>
      <c r="AZ629" s="44">
        <v>0</v>
      </c>
      <c r="BA629" s="44">
        <v>0</v>
      </c>
      <c r="BB629" s="44">
        <v>0</v>
      </c>
      <c r="BC629" s="44">
        <v>175.62005634186045</v>
      </c>
      <c r="BD629" s="44">
        <v>175.62005634186045</v>
      </c>
      <c r="BE629" s="44">
        <v>0</v>
      </c>
      <c r="BF629" s="44">
        <v>0</v>
      </c>
      <c r="BG629" s="44">
        <v>0</v>
      </c>
      <c r="BH629" s="44">
        <v>175.62005634186045</v>
      </c>
      <c r="BI629" s="44">
        <v>116.69748885725689</v>
      </c>
      <c r="BJ629" s="44">
        <v>0</v>
      </c>
      <c r="BK629" s="44">
        <v>0</v>
      </c>
      <c r="BL629" s="44">
        <v>0</v>
      </c>
      <c r="BM629" s="44">
        <v>116.69748885725689</v>
      </c>
      <c r="BN629" s="44">
        <v>4.0439019264351028</v>
      </c>
      <c r="BO629" s="44">
        <v>47.7637714316729</v>
      </c>
      <c r="BP629" s="44">
        <v>0</v>
      </c>
      <c r="BQ629" s="44">
        <v>0</v>
      </c>
      <c r="BR629" s="44">
        <v>0</v>
      </c>
      <c r="BS629" s="44">
        <v>47.7637714316729</v>
      </c>
      <c r="BT629" s="64">
        <v>2021</v>
      </c>
      <c r="BU629" s="44">
        <v>0</v>
      </c>
      <c r="BV629" s="44">
        <v>0</v>
      </c>
      <c r="BW629" s="44">
        <v>0</v>
      </c>
      <c r="BX629" s="44">
        <v>0</v>
      </c>
      <c r="BY629" s="44">
        <v>0</v>
      </c>
      <c r="BZ629" s="44">
        <v>471.91320000000002</v>
      </c>
      <c r="CA629" s="44">
        <v>0</v>
      </c>
      <c r="CB629" s="44">
        <v>0</v>
      </c>
      <c r="CC629" s="44">
        <v>0</v>
      </c>
      <c r="CD629" s="44">
        <v>0</v>
      </c>
      <c r="CE629" s="44">
        <v>0</v>
      </c>
      <c r="CF629" s="44">
        <v>0</v>
      </c>
      <c r="CG629" s="44">
        <v>0</v>
      </c>
      <c r="CH629" s="44">
        <v>0</v>
      </c>
      <c r="CI629" s="44">
        <v>0</v>
      </c>
      <c r="CJ629" s="44">
        <v>175.62005634186045</v>
      </c>
      <c r="CK629" s="44">
        <v>0</v>
      </c>
      <c r="CL629" s="44">
        <v>0</v>
      </c>
      <c r="CM629" s="44">
        <v>0</v>
      </c>
      <c r="CN629" s="44">
        <v>0</v>
      </c>
      <c r="CO629" s="44">
        <v>0</v>
      </c>
      <c r="CP629" s="44">
        <v>0</v>
      </c>
      <c r="CQ629" s="44">
        <v>0</v>
      </c>
      <c r="CR629" s="44">
        <v>0</v>
      </c>
      <c r="CS629" s="44">
        <v>0</v>
      </c>
      <c r="CT629" s="44">
        <v>0</v>
      </c>
      <c r="CU629" s="44">
        <v>0</v>
      </c>
      <c r="CV629" s="44">
        <v>0</v>
      </c>
      <c r="CW629" s="44">
        <v>0</v>
      </c>
      <c r="CX629" s="44">
        <v>0</v>
      </c>
      <c r="CY629" s="44">
        <v>0</v>
      </c>
      <c r="CZ629" s="44">
        <v>0</v>
      </c>
      <c r="DA629" s="44">
        <v>0</v>
      </c>
      <c r="DB629" s="44">
        <v>0</v>
      </c>
      <c r="DC629" s="44">
        <v>0</v>
      </c>
      <c r="DD629" s="44">
        <v>0</v>
      </c>
      <c r="DE629" s="44">
        <v>0</v>
      </c>
      <c r="DF629" s="44">
        <v>0</v>
      </c>
      <c r="DG629" s="44">
        <v>0</v>
      </c>
      <c r="DH629" s="44">
        <v>0</v>
      </c>
      <c r="DI629" s="44">
        <v>0</v>
      </c>
      <c r="DJ629" s="44">
        <v>0</v>
      </c>
      <c r="DK629" s="44">
        <v>0</v>
      </c>
      <c r="DL629" s="44">
        <v>0</v>
      </c>
      <c r="DM629" s="44">
        <v>0</v>
      </c>
      <c r="DN629" s="44">
        <v>0</v>
      </c>
      <c r="DO629" s="44">
        <v>0</v>
      </c>
      <c r="DP629" s="44">
        <v>0</v>
      </c>
      <c r="DQ629" s="44">
        <v>0</v>
      </c>
      <c r="DR629" s="44">
        <v>0</v>
      </c>
      <c r="DS629" s="44">
        <v>0</v>
      </c>
      <c r="DT629" s="44">
        <v>0</v>
      </c>
      <c r="DU629" s="44">
        <v>0</v>
      </c>
      <c r="DV629" s="44">
        <v>0</v>
      </c>
      <c r="DW629" s="44">
        <v>0</v>
      </c>
      <c r="DX629" s="44">
        <v>47.7637714316729</v>
      </c>
      <c r="DY629" s="44">
        <v>0</v>
      </c>
      <c r="DZ629" s="44">
        <v>0</v>
      </c>
      <c r="EA629" s="44">
        <v>0</v>
      </c>
      <c r="EB629" s="44">
        <v>0</v>
      </c>
    </row>
    <row r="630" spans="2:132" x14ac:dyDescent="0.25">
      <c r="B630" s="41" t="s">
        <v>719</v>
      </c>
      <c r="C630" s="47" t="s">
        <v>101</v>
      </c>
      <c r="D630" s="46">
        <v>10</v>
      </c>
      <c r="E630" s="86" t="s">
        <v>52</v>
      </c>
      <c r="F630" s="43">
        <v>2317.23</v>
      </c>
      <c r="G630" s="43">
        <v>376.61518604651167</v>
      </c>
      <c r="H630" s="44">
        <v>376.61518604651167</v>
      </c>
      <c r="I630" s="44">
        <v>250.25641941250578</v>
      </c>
      <c r="J630" s="44">
        <v>250.25641941250578</v>
      </c>
      <c r="K630" s="44">
        <v>387.91364162790705</v>
      </c>
      <c r="L630" s="44">
        <v>387.91364162790705</v>
      </c>
      <c r="M630" s="44">
        <v>227.08853999999999</v>
      </c>
      <c r="N630" s="44">
        <v>1640.5988400000001</v>
      </c>
      <c r="O630" s="44">
        <v>261.84699000000001</v>
      </c>
      <c r="P630" s="44">
        <v>69.824455493023265</v>
      </c>
      <c r="Q630" s="44">
        <v>69.824455493023265</v>
      </c>
      <c r="R630" s="44">
        <v>46.397540159078574</v>
      </c>
      <c r="S630" s="44">
        <v>46.397540159078574</v>
      </c>
      <c r="T630" s="44">
        <v>217.23163931162796</v>
      </c>
      <c r="U630" s="44">
        <v>217.23163931162796</v>
      </c>
      <c r="V630" s="44">
        <v>144.34790271713334</v>
      </c>
      <c r="W630" s="44">
        <v>144.34790271713334</v>
      </c>
      <c r="X630" s="44">
        <v>85.341001158139548</v>
      </c>
      <c r="Y630" s="44">
        <v>85.341001158139548</v>
      </c>
      <c r="Z630" s="44">
        <v>56.708104638873813</v>
      </c>
      <c r="AA630" s="44">
        <v>56.708104638873813</v>
      </c>
      <c r="AB630" s="44">
        <v>4.8944090402509355</v>
      </c>
      <c r="AC630" s="44">
        <v>11.365588339824695</v>
      </c>
      <c r="AD630" s="44">
        <v>4.6174526845410035</v>
      </c>
      <c r="AE630" s="44">
        <v>18.990310115934282</v>
      </c>
      <c r="AF630" s="44">
        <v>59.080964805128879</v>
      </c>
      <c r="AG630" s="44">
        <v>23.210379030586342</v>
      </c>
      <c r="AH630" s="44">
        <v>105.50172286630156</v>
      </c>
      <c r="AJ630" s="63" t="s">
        <v>63</v>
      </c>
      <c r="AK630" s="44">
        <v>0</v>
      </c>
      <c r="AL630" s="44">
        <v>0</v>
      </c>
      <c r="AM630" s="44">
        <v>261.84699000000001</v>
      </c>
      <c r="AN630" s="44">
        <v>261.84699000000001</v>
      </c>
      <c r="AO630" s="44">
        <v>0</v>
      </c>
      <c r="AP630" s="44">
        <v>0</v>
      </c>
      <c r="AQ630" s="44">
        <v>0</v>
      </c>
      <c r="AR630" s="44">
        <v>0</v>
      </c>
      <c r="AS630" s="44">
        <v>0</v>
      </c>
      <c r="AT630" s="44">
        <v>0</v>
      </c>
      <c r="AU630" s="44">
        <v>0</v>
      </c>
      <c r="AV630" s="44">
        <v>0</v>
      </c>
      <c r="AW630" s="44">
        <v>0</v>
      </c>
      <c r="AX630" s="44">
        <v>0</v>
      </c>
      <c r="AY630" s="44">
        <v>85.341001158139548</v>
      </c>
      <c r="AZ630" s="44">
        <v>0</v>
      </c>
      <c r="BA630" s="44">
        <v>0</v>
      </c>
      <c r="BB630" s="44">
        <v>0</v>
      </c>
      <c r="BC630" s="44">
        <v>85.341001158139548</v>
      </c>
      <c r="BD630" s="44">
        <v>85.341001158139548</v>
      </c>
      <c r="BE630" s="44">
        <v>0</v>
      </c>
      <c r="BF630" s="44">
        <v>0</v>
      </c>
      <c r="BG630" s="44">
        <v>0</v>
      </c>
      <c r="BH630" s="44">
        <v>85.341001158139548</v>
      </c>
      <c r="BI630" s="44">
        <v>56.708104638873813</v>
      </c>
      <c r="BJ630" s="44">
        <v>0</v>
      </c>
      <c r="BK630" s="44">
        <v>0</v>
      </c>
      <c r="BL630" s="44">
        <v>0</v>
      </c>
      <c r="BM630" s="44">
        <v>56.708104638873813</v>
      </c>
      <c r="BN630" s="44">
        <v>4.6174526845410035</v>
      </c>
      <c r="BO630" s="44">
        <v>23.210379030586342</v>
      </c>
      <c r="BP630" s="44">
        <v>0</v>
      </c>
      <c r="BQ630" s="44">
        <v>0</v>
      </c>
      <c r="BR630" s="44">
        <v>0</v>
      </c>
      <c r="BS630" s="44">
        <v>23.210379030586342</v>
      </c>
      <c r="BT630" s="64">
        <v>2021</v>
      </c>
      <c r="BU630" s="44">
        <v>0</v>
      </c>
      <c r="BV630" s="44">
        <v>0</v>
      </c>
      <c r="BW630" s="44">
        <v>0</v>
      </c>
      <c r="BX630" s="44">
        <v>0</v>
      </c>
      <c r="BY630" s="44">
        <v>0</v>
      </c>
      <c r="BZ630" s="44">
        <v>261.84699000000001</v>
      </c>
      <c r="CA630" s="44">
        <v>0</v>
      </c>
      <c r="CB630" s="44">
        <v>0</v>
      </c>
      <c r="CC630" s="44">
        <v>0</v>
      </c>
      <c r="CD630" s="44">
        <v>0</v>
      </c>
      <c r="CE630" s="44">
        <v>0</v>
      </c>
      <c r="CF630" s="44">
        <v>0</v>
      </c>
      <c r="CG630" s="44">
        <v>0</v>
      </c>
      <c r="CH630" s="44">
        <v>0</v>
      </c>
      <c r="CI630" s="44">
        <v>0</v>
      </c>
      <c r="CJ630" s="44">
        <v>85.341001158139548</v>
      </c>
      <c r="CK630" s="44">
        <v>0</v>
      </c>
      <c r="CL630" s="44">
        <v>0</v>
      </c>
      <c r="CM630" s="44">
        <v>0</v>
      </c>
      <c r="CN630" s="44">
        <v>0</v>
      </c>
      <c r="CO630" s="44">
        <v>0</v>
      </c>
      <c r="CP630" s="44">
        <v>0</v>
      </c>
      <c r="CQ630" s="44">
        <v>0</v>
      </c>
      <c r="CR630" s="44">
        <v>0</v>
      </c>
      <c r="CS630" s="44">
        <v>0</v>
      </c>
      <c r="CT630" s="44">
        <v>0</v>
      </c>
      <c r="CU630" s="44">
        <v>0</v>
      </c>
      <c r="CV630" s="44">
        <v>0</v>
      </c>
      <c r="CW630" s="44">
        <v>0</v>
      </c>
      <c r="CX630" s="44">
        <v>0</v>
      </c>
      <c r="CY630" s="44">
        <v>0</v>
      </c>
      <c r="CZ630" s="44">
        <v>0</v>
      </c>
      <c r="DA630" s="44">
        <v>0</v>
      </c>
      <c r="DB630" s="44">
        <v>0</v>
      </c>
      <c r="DC630" s="44">
        <v>0</v>
      </c>
      <c r="DD630" s="44">
        <v>0</v>
      </c>
      <c r="DE630" s="44">
        <v>0</v>
      </c>
      <c r="DF630" s="44">
        <v>0</v>
      </c>
      <c r="DG630" s="44">
        <v>0</v>
      </c>
      <c r="DH630" s="44">
        <v>0</v>
      </c>
      <c r="DI630" s="44">
        <v>0</v>
      </c>
      <c r="DJ630" s="44">
        <v>0</v>
      </c>
      <c r="DK630" s="44">
        <v>0</v>
      </c>
      <c r="DL630" s="44">
        <v>0</v>
      </c>
      <c r="DM630" s="44">
        <v>0</v>
      </c>
      <c r="DN630" s="44">
        <v>0</v>
      </c>
      <c r="DO630" s="44">
        <v>0</v>
      </c>
      <c r="DP630" s="44">
        <v>0</v>
      </c>
      <c r="DQ630" s="44">
        <v>0</v>
      </c>
      <c r="DR630" s="44">
        <v>0</v>
      </c>
      <c r="DS630" s="44">
        <v>0</v>
      </c>
      <c r="DT630" s="44">
        <v>0</v>
      </c>
      <c r="DU630" s="44">
        <v>0</v>
      </c>
      <c r="DV630" s="44">
        <v>0</v>
      </c>
      <c r="DW630" s="44">
        <v>0</v>
      </c>
      <c r="DX630" s="44">
        <v>23.210379030586342</v>
      </c>
      <c r="DY630" s="44">
        <v>0</v>
      </c>
      <c r="DZ630" s="44">
        <v>0</v>
      </c>
      <c r="EA630" s="44">
        <v>0</v>
      </c>
      <c r="EB630" s="44">
        <v>0</v>
      </c>
    </row>
    <row r="631" spans="2:132" x14ac:dyDescent="0.25">
      <c r="B631" s="41" t="s">
        <v>720</v>
      </c>
      <c r="C631" s="47" t="s">
        <v>101</v>
      </c>
      <c r="D631" s="46">
        <v>10</v>
      </c>
      <c r="E631" s="86" t="s">
        <v>52</v>
      </c>
      <c r="F631" s="43">
        <v>2256.1999999999998</v>
      </c>
      <c r="G631" s="43">
        <v>349.57349999999997</v>
      </c>
      <c r="H631" s="44">
        <v>349.57349999999997</v>
      </c>
      <c r="I631" s="44">
        <v>232.2875329320722</v>
      </c>
      <c r="J631" s="44">
        <v>232.2875329320722</v>
      </c>
      <c r="K631" s="44">
        <v>360.06070499999998</v>
      </c>
      <c r="L631" s="44">
        <v>360.06070499999998</v>
      </c>
      <c r="M631" s="44">
        <v>221.10759999999999</v>
      </c>
      <c r="N631" s="44">
        <v>1597.3896</v>
      </c>
      <c r="O631" s="44">
        <v>254.95059999999998</v>
      </c>
      <c r="P631" s="44">
        <v>64.810926899999998</v>
      </c>
      <c r="Q631" s="44">
        <v>64.810926899999998</v>
      </c>
      <c r="R631" s="44">
        <v>43.066108605606189</v>
      </c>
      <c r="S631" s="44">
        <v>43.066108605606189</v>
      </c>
      <c r="T631" s="44">
        <v>201.63399480000001</v>
      </c>
      <c r="U631" s="44">
        <v>201.63399480000001</v>
      </c>
      <c r="V631" s="44">
        <v>133.98344899521928</v>
      </c>
      <c r="W631" s="44">
        <v>133.98344899521928</v>
      </c>
      <c r="X631" s="44">
        <v>79.213355100000001</v>
      </c>
      <c r="Y631" s="44">
        <v>79.213355100000001</v>
      </c>
      <c r="Z631" s="44">
        <v>52.636354962407566</v>
      </c>
      <c r="AA631" s="44">
        <v>52.636354962407566</v>
      </c>
      <c r="AB631" s="44">
        <v>5.1341439279985703</v>
      </c>
      <c r="AC631" s="44">
        <v>11.922290491693472</v>
      </c>
      <c r="AD631" s="44">
        <v>4.8436218689930852</v>
      </c>
      <c r="AE631" s="44">
        <v>17.626769761994414</v>
      </c>
      <c r="AF631" s="44">
        <v>54.838839259538176</v>
      </c>
      <c r="AG631" s="44">
        <v>21.543829709104283</v>
      </c>
      <c r="AH631" s="44">
        <v>97.926498677746736</v>
      </c>
      <c r="AJ631" s="63" t="s">
        <v>63</v>
      </c>
      <c r="AK631" s="44">
        <v>0</v>
      </c>
      <c r="AL631" s="44">
        <v>0</v>
      </c>
      <c r="AM631" s="44">
        <v>254.95059999999998</v>
      </c>
      <c r="AN631" s="44">
        <v>254.95059999999998</v>
      </c>
      <c r="AO631" s="44">
        <v>0</v>
      </c>
      <c r="AP631" s="44">
        <v>0</v>
      </c>
      <c r="AQ631" s="44">
        <v>0</v>
      </c>
      <c r="AR631" s="44">
        <v>0</v>
      </c>
      <c r="AS631" s="44">
        <v>0</v>
      </c>
      <c r="AT631" s="44">
        <v>0</v>
      </c>
      <c r="AU631" s="44">
        <v>0</v>
      </c>
      <c r="AV631" s="44">
        <v>0</v>
      </c>
      <c r="AW631" s="44">
        <v>0</v>
      </c>
      <c r="AX631" s="44">
        <v>0</v>
      </c>
      <c r="AY631" s="44">
        <v>79.213355100000001</v>
      </c>
      <c r="AZ631" s="44">
        <v>0</v>
      </c>
      <c r="BA631" s="44">
        <v>0</v>
      </c>
      <c r="BB631" s="44">
        <v>0</v>
      </c>
      <c r="BC631" s="44">
        <v>79.213355100000001</v>
      </c>
      <c r="BD631" s="44">
        <v>79.213355100000001</v>
      </c>
      <c r="BE631" s="44">
        <v>0</v>
      </c>
      <c r="BF631" s="44">
        <v>0</v>
      </c>
      <c r="BG631" s="44">
        <v>0</v>
      </c>
      <c r="BH631" s="44">
        <v>79.213355100000001</v>
      </c>
      <c r="BI631" s="44">
        <v>52.636354962407566</v>
      </c>
      <c r="BJ631" s="44">
        <v>0</v>
      </c>
      <c r="BK631" s="44">
        <v>0</v>
      </c>
      <c r="BL631" s="44">
        <v>0</v>
      </c>
      <c r="BM631" s="44">
        <v>52.636354962407566</v>
      </c>
      <c r="BN631" s="44">
        <v>4.8436218689930852</v>
      </c>
      <c r="BO631" s="44">
        <v>21.543829709104283</v>
      </c>
      <c r="BP631" s="44">
        <v>0</v>
      </c>
      <c r="BQ631" s="44">
        <v>0</v>
      </c>
      <c r="BR631" s="44">
        <v>0</v>
      </c>
      <c r="BS631" s="44">
        <v>21.543829709104283</v>
      </c>
      <c r="BT631" s="64">
        <v>2021</v>
      </c>
      <c r="BU631" s="44">
        <v>0</v>
      </c>
      <c r="BV631" s="44">
        <v>0</v>
      </c>
      <c r="BW631" s="44">
        <v>0</v>
      </c>
      <c r="BX631" s="44">
        <v>0</v>
      </c>
      <c r="BY631" s="44">
        <v>0</v>
      </c>
      <c r="BZ631" s="44">
        <v>254.95059999999998</v>
      </c>
      <c r="CA631" s="44">
        <v>0</v>
      </c>
      <c r="CB631" s="44">
        <v>0</v>
      </c>
      <c r="CC631" s="44">
        <v>0</v>
      </c>
      <c r="CD631" s="44">
        <v>0</v>
      </c>
      <c r="CE631" s="44">
        <v>0</v>
      </c>
      <c r="CF631" s="44">
        <v>0</v>
      </c>
      <c r="CG631" s="44">
        <v>0</v>
      </c>
      <c r="CH631" s="44">
        <v>0</v>
      </c>
      <c r="CI631" s="44">
        <v>0</v>
      </c>
      <c r="CJ631" s="44">
        <v>79.213355100000001</v>
      </c>
      <c r="CK631" s="44">
        <v>0</v>
      </c>
      <c r="CL631" s="44">
        <v>0</v>
      </c>
      <c r="CM631" s="44">
        <v>0</v>
      </c>
      <c r="CN631" s="44">
        <v>0</v>
      </c>
      <c r="CO631" s="44">
        <v>0</v>
      </c>
      <c r="CP631" s="44">
        <v>0</v>
      </c>
      <c r="CQ631" s="44">
        <v>0</v>
      </c>
      <c r="CR631" s="44">
        <v>0</v>
      </c>
      <c r="CS631" s="44">
        <v>0</v>
      </c>
      <c r="CT631" s="44">
        <v>0</v>
      </c>
      <c r="CU631" s="44">
        <v>0</v>
      </c>
      <c r="CV631" s="44">
        <v>0</v>
      </c>
      <c r="CW631" s="44">
        <v>0</v>
      </c>
      <c r="CX631" s="44">
        <v>0</v>
      </c>
      <c r="CY631" s="44">
        <v>0</v>
      </c>
      <c r="CZ631" s="44">
        <v>0</v>
      </c>
      <c r="DA631" s="44">
        <v>0</v>
      </c>
      <c r="DB631" s="44">
        <v>0</v>
      </c>
      <c r="DC631" s="44">
        <v>0</v>
      </c>
      <c r="DD631" s="44">
        <v>0</v>
      </c>
      <c r="DE631" s="44">
        <v>0</v>
      </c>
      <c r="DF631" s="44">
        <v>0</v>
      </c>
      <c r="DG631" s="44">
        <v>0</v>
      </c>
      <c r="DH631" s="44">
        <v>0</v>
      </c>
      <c r="DI631" s="44">
        <v>0</v>
      </c>
      <c r="DJ631" s="44">
        <v>0</v>
      </c>
      <c r="DK631" s="44">
        <v>0</v>
      </c>
      <c r="DL631" s="44">
        <v>0</v>
      </c>
      <c r="DM631" s="44">
        <v>0</v>
      </c>
      <c r="DN631" s="44">
        <v>0</v>
      </c>
      <c r="DO631" s="44">
        <v>0</v>
      </c>
      <c r="DP631" s="44">
        <v>0</v>
      </c>
      <c r="DQ631" s="44">
        <v>0</v>
      </c>
      <c r="DR631" s="44">
        <v>0</v>
      </c>
      <c r="DS631" s="44">
        <v>0</v>
      </c>
      <c r="DT631" s="44">
        <v>0</v>
      </c>
      <c r="DU631" s="44">
        <v>0</v>
      </c>
      <c r="DV631" s="44">
        <v>0</v>
      </c>
      <c r="DW631" s="44">
        <v>0</v>
      </c>
      <c r="DX631" s="44">
        <v>21.543829709104283</v>
      </c>
      <c r="DY631" s="44">
        <v>0</v>
      </c>
      <c r="DZ631" s="44">
        <v>0</v>
      </c>
      <c r="EA631" s="44">
        <v>0</v>
      </c>
      <c r="EB631" s="44">
        <v>0</v>
      </c>
    </row>
    <row r="632" spans="2:132" x14ac:dyDescent="0.25">
      <c r="B632" s="41" t="s">
        <v>721</v>
      </c>
      <c r="C632" s="47" t="s">
        <v>101</v>
      </c>
      <c r="D632" s="46">
        <v>10</v>
      </c>
      <c r="E632" s="86" t="s">
        <v>52</v>
      </c>
      <c r="F632" s="43">
        <v>4324.67</v>
      </c>
      <c r="G632" s="43">
        <v>513.00115116279062</v>
      </c>
      <c r="H632" s="44">
        <v>513.00115116279062</v>
      </c>
      <c r="I632" s="44">
        <v>340.88331007618621</v>
      </c>
      <c r="J632" s="44">
        <v>340.88331007618621</v>
      </c>
      <c r="K632" s="44">
        <v>569.43127779069766</v>
      </c>
      <c r="L632" s="44">
        <v>569.43127779069766</v>
      </c>
      <c r="M632" s="44">
        <v>406.51898</v>
      </c>
      <c r="N632" s="44">
        <v>2949.4249399999999</v>
      </c>
      <c r="O632" s="44">
        <v>475.71370000000002</v>
      </c>
      <c r="P632" s="44">
        <v>102.49763000232558</v>
      </c>
      <c r="Q632" s="44">
        <v>102.49763000232558</v>
      </c>
      <c r="R632" s="44">
        <v>68.108485353222022</v>
      </c>
      <c r="S632" s="44">
        <v>68.108485353222022</v>
      </c>
      <c r="T632" s="44">
        <v>318.8815155627907</v>
      </c>
      <c r="U632" s="44">
        <v>318.8815155627907</v>
      </c>
      <c r="V632" s="44">
        <v>211.89306554335738</v>
      </c>
      <c r="W632" s="44">
        <v>211.89306554335738</v>
      </c>
      <c r="X632" s="44">
        <v>125.27488111395348</v>
      </c>
      <c r="Y632" s="44">
        <v>125.27488111395348</v>
      </c>
      <c r="Z632" s="44">
        <v>83.243704320604692</v>
      </c>
      <c r="AA632" s="44">
        <v>83.243704320604692</v>
      </c>
      <c r="AB632" s="44">
        <v>5.9686979954366102</v>
      </c>
      <c r="AC632" s="44">
        <v>13.919402848020484</v>
      </c>
      <c r="AD632" s="44">
        <v>5.7147108466946266</v>
      </c>
      <c r="AE632" s="44">
        <v>27.876504960170287</v>
      </c>
      <c r="AF632" s="44">
        <v>86.726904320529783</v>
      </c>
      <c r="AG632" s="44">
        <v>34.071283840208125</v>
      </c>
      <c r="AH632" s="44">
        <v>154.86947200094605</v>
      </c>
      <c r="AJ632" s="63" t="s">
        <v>63</v>
      </c>
      <c r="AK632" s="44">
        <v>0</v>
      </c>
      <c r="AL632" s="44">
        <v>0</v>
      </c>
      <c r="AM632" s="44">
        <v>475.71370000000002</v>
      </c>
      <c r="AN632" s="44">
        <v>475.71370000000002</v>
      </c>
      <c r="AO632" s="44">
        <v>0</v>
      </c>
      <c r="AP632" s="44">
        <v>0</v>
      </c>
      <c r="AQ632" s="44">
        <v>0</v>
      </c>
      <c r="AR632" s="44">
        <v>0</v>
      </c>
      <c r="AS632" s="44">
        <v>0</v>
      </c>
      <c r="AT632" s="44">
        <v>0</v>
      </c>
      <c r="AU632" s="44">
        <v>0</v>
      </c>
      <c r="AV632" s="44">
        <v>0</v>
      </c>
      <c r="AW632" s="44">
        <v>0</v>
      </c>
      <c r="AX632" s="44">
        <v>0</v>
      </c>
      <c r="AY632" s="44">
        <v>125.27488111395348</v>
      </c>
      <c r="AZ632" s="44">
        <v>0</v>
      </c>
      <c r="BA632" s="44">
        <v>0</v>
      </c>
      <c r="BB632" s="44">
        <v>0</v>
      </c>
      <c r="BC632" s="44">
        <v>125.27488111395348</v>
      </c>
      <c r="BD632" s="44">
        <v>125.27488111395348</v>
      </c>
      <c r="BE632" s="44">
        <v>0</v>
      </c>
      <c r="BF632" s="44">
        <v>0</v>
      </c>
      <c r="BG632" s="44">
        <v>0</v>
      </c>
      <c r="BH632" s="44">
        <v>125.27488111395348</v>
      </c>
      <c r="BI632" s="44">
        <v>83.243704320604692</v>
      </c>
      <c r="BJ632" s="44">
        <v>0</v>
      </c>
      <c r="BK632" s="44">
        <v>0</v>
      </c>
      <c r="BL632" s="44">
        <v>0</v>
      </c>
      <c r="BM632" s="44">
        <v>83.243704320604692</v>
      </c>
      <c r="BN632" s="44">
        <v>5.7147108466946266</v>
      </c>
      <c r="BO632" s="44">
        <v>34.071283840208125</v>
      </c>
      <c r="BP632" s="44">
        <v>0</v>
      </c>
      <c r="BQ632" s="44">
        <v>0</v>
      </c>
      <c r="BR632" s="44">
        <v>0</v>
      </c>
      <c r="BS632" s="44">
        <v>34.071283840208125</v>
      </c>
      <c r="BT632" s="64">
        <v>2021</v>
      </c>
      <c r="BU632" s="44">
        <v>0</v>
      </c>
      <c r="BV632" s="44">
        <v>0</v>
      </c>
      <c r="BW632" s="44">
        <v>0</v>
      </c>
      <c r="BX632" s="44">
        <v>0</v>
      </c>
      <c r="BY632" s="44">
        <v>0</v>
      </c>
      <c r="BZ632" s="44">
        <v>475.71370000000002</v>
      </c>
      <c r="CA632" s="44">
        <v>0</v>
      </c>
      <c r="CB632" s="44">
        <v>0</v>
      </c>
      <c r="CC632" s="44">
        <v>0</v>
      </c>
      <c r="CD632" s="44">
        <v>0</v>
      </c>
      <c r="CE632" s="44">
        <v>0</v>
      </c>
      <c r="CF632" s="44">
        <v>0</v>
      </c>
      <c r="CG632" s="44">
        <v>0</v>
      </c>
      <c r="CH632" s="44">
        <v>0</v>
      </c>
      <c r="CI632" s="44">
        <v>0</v>
      </c>
      <c r="CJ632" s="44">
        <v>125.27488111395348</v>
      </c>
      <c r="CK632" s="44">
        <v>0</v>
      </c>
      <c r="CL632" s="44">
        <v>0</v>
      </c>
      <c r="CM632" s="44">
        <v>0</v>
      </c>
      <c r="CN632" s="44">
        <v>0</v>
      </c>
      <c r="CO632" s="44">
        <v>0</v>
      </c>
      <c r="CP632" s="44">
        <v>0</v>
      </c>
      <c r="CQ632" s="44">
        <v>0</v>
      </c>
      <c r="CR632" s="44">
        <v>0</v>
      </c>
      <c r="CS632" s="44">
        <v>0</v>
      </c>
      <c r="CT632" s="44">
        <v>0</v>
      </c>
      <c r="CU632" s="44">
        <v>0</v>
      </c>
      <c r="CV632" s="44">
        <v>0</v>
      </c>
      <c r="CW632" s="44">
        <v>0</v>
      </c>
      <c r="CX632" s="44">
        <v>0</v>
      </c>
      <c r="CY632" s="44">
        <v>0</v>
      </c>
      <c r="CZ632" s="44">
        <v>0</v>
      </c>
      <c r="DA632" s="44">
        <v>0</v>
      </c>
      <c r="DB632" s="44">
        <v>0</v>
      </c>
      <c r="DC632" s="44">
        <v>0</v>
      </c>
      <c r="DD632" s="44">
        <v>0</v>
      </c>
      <c r="DE632" s="44">
        <v>0</v>
      </c>
      <c r="DF632" s="44">
        <v>0</v>
      </c>
      <c r="DG632" s="44">
        <v>0</v>
      </c>
      <c r="DH632" s="44">
        <v>0</v>
      </c>
      <c r="DI632" s="44">
        <v>0</v>
      </c>
      <c r="DJ632" s="44">
        <v>0</v>
      </c>
      <c r="DK632" s="44">
        <v>0</v>
      </c>
      <c r="DL632" s="44">
        <v>0</v>
      </c>
      <c r="DM632" s="44">
        <v>0</v>
      </c>
      <c r="DN632" s="44">
        <v>0</v>
      </c>
      <c r="DO632" s="44">
        <v>0</v>
      </c>
      <c r="DP632" s="44">
        <v>0</v>
      </c>
      <c r="DQ632" s="44">
        <v>0</v>
      </c>
      <c r="DR632" s="44">
        <v>0</v>
      </c>
      <c r="DS632" s="44">
        <v>0</v>
      </c>
      <c r="DT632" s="44">
        <v>0</v>
      </c>
      <c r="DU632" s="44">
        <v>0</v>
      </c>
      <c r="DV632" s="44">
        <v>0</v>
      </c>
      <c r="DW632" s="44">
        <v>0</v>
      </c>
      <c r="DX632" s="44">
        <v>34.071283840208125</v>
      </c>
      <c r="DY632" s="44">
        <v>0</v>
      </c>
      <c r="DZ632" s="44">
        <v>0</v>
      </c>
      <c r="EA632" s="44">
        <v>0</v>
      </c>
      <c r="EB632" s="44">
        <v>0</v>
      </c>
    </row>
    <row r="633" spans="2:132" x14ac:dyDescent="0.25">
      <c r="B633" s="41" t="s">
        <v>722</v>
      </c>
      <c r="C633" s="47" t="s">
        <v>101</v>
      </c>
      <c r="D633" s="46">
        <v>10</v>
      </c>
      <c r="E633" s="86" t="s">
        <v>52</v>
      </c>
      <c r="F633" s="43">
        <v>2170.4499999999998</v>
      </c>
      <c r="G633" s="43">
        <v>449.66484883720932</v>
      </c>
      <c r="H633" s="44">
        <v>449.66484883720932</v>
      </c>
      <c r="I633" s="44">
        <v>298.79707238297107</v>
      </c>
      <c r="J633" s="44">
        <v>298.79707238297107</v>
      </c>
      <c r="K633" s="44">
        <v>463.15479430232563</v>
      </c>
      <c r="L633" s="44">
        <v>463.15479430232563</v>
      </c>
      <c r="M633" s="44">
        <v>212.70409999999998</v>
      </c>
      <c r="N633" s="44">
        <v>1536.6786</v>
      </c>
      <c r="O633" s="44">
        <v>245.26084999999998</v>
      </c>
      <c r="P633" s="44">
        <v>92.630958860465128</v>
      </c>
      <c r="Q633" s="44">
        <v>92.630958860465128</v>
      </c>
      <c r="R633" s="44">
        <v>61.55219691089205</v>
      </c>
      <c r="S633" s="44">
        <v>61.55219691089205</v>
      </c>
      <c r="T633" s="44">
        <v>277.89287658139534</v>
      </c>
      <c r="U633" s="44">
        <v>277.89287658139534</v>
      </c>
      <c r="V633" s="44">
        <v>184.65659073267611</v>
      </c>
      <c r="W633" s="44">
        <v>184.65659073267611</v>
      </c>
      <c r="X633" s="44">
        <v>115.78869857558141</v>
      </c>
      <c r="Y633" s="44">
        <v>115.78869857558141</v>
      </c>
      <c r="Z633" s="44">
        <v>76.940246138615052</v>
      </c>
      <c r="AA633" s="44">
        <v>76.940246138615052</v>
      </c>
      <c r="AB633" s="44">
        <v>3.4556703200687977</v>
      </c>
      <c r="AC633" s="44">
        <v>8.3218183217983306</v>
      </c>
      <c r="AD633" s="44">
        <v>3.1876795605532586</v>
      </c>
      <c r="AE633" s="44">
        <v>25.193044796065017</v>
      </c>
      <c r="AF633" s="44">
        <v>75.57913438819503</v>
      </c>
      <c r="AG633" s="44">
        <v>31.491305995081269</v>
      </c>
      <c r="AH633" s="44">
        <v>125.96522398032508</v>
      </c>
      <c r="AJ633" s="63" t="s">
        <v>63</v>
      </c>
      <c r="AK633" s="44">
        <v>0</v>
      </c>
      <c r="AL633" s="44">
        <v>0</v>
      </c>
      <c r="AM633" s="44">
        <v>245.26084999999998</v>
      </c>
      <c r="AN633" s="44">
        <v>245.26084999999998</v>
      </c>
      <c r="AO633" s="44">
        <v>0</v>
      </c>
      <c r="AP633" s="44">
        <v>0</v>
      </c>
      <c r="AQ633" s="44">
        <v>0</v>
      </c>
      <c r="AR633" s="44">
        <v>0</v>
      </c>
      <c r="AS633" s="44">
        <v>0</v>
      </c>
      <c r="AT633" s="44">
        <v>0</v>
      </c>
      <c r="AU633" s="44">
        <v>0</v>
      </c>
      <c r="AV633" s="44">
        <v>0</v>
      </c>
      <c r="AW633" s="44">
        <v>0</v>
      </c>
      <c r="AX633" s="44">
        <v>0</v>
      </c>
      <c r="AY633" s="44">
        <v>115.78869857558141</v>
      </c>
      <c r="AZ633" s="44">
        <v>0</v>
      </c>
      <c r="BA633" s="44">
        <v>0</v>
      </c>
      <c r="BB633" s="44">
        <v>0</v>
      </c>
      <c r="BC633" s="44">
        <v>115.78869857558141</v>
      </c>
      <c r="BD633" s="44">
        <v>115.78869857558141</v>
      </c>
      <c r="BE633" s="44">
        <v>0</v>
      </c>
      <c r="BF633" s="44">
        <v>0</v>
      </c>
      <c r="BG633" s="44">
        <v>0</v>
      </c>
      <c r="BH633" s="44">
        <v>115.78869857558141</v>
      </c>
      <c r="BI633" s="44">
        <v>76.940246138615052</v>
      </c>
      <c r="BJ633" s="44">
        <v>0</v>
      </c>
      <c r="BK633" s="44">
        <v>0</v>
      </c>
      <c r="BL633" s="44">
        <v>0</v>
      </c>
      <c r="BM633" s="44">
        <v>76.940246138615052</v>
      </c>
      <c r="BN633" s="44">
        <v>3.1876795605532586</v>
      </c>
      <c r="BO633" s="44">
        <v>31.491305995081269</v>
      </c>
      <c r="BP633" s="44">
        <v>0</v>
      </c>
      <c r="BQ633" s="44">
        <v>0</v>
      </c>
      <c r="BR633" s="44">
        <v>0</v>
      </c>
      <c r="BS633" s="44">
        <v>31.491305995081269</v>
      </c>
      <c r="BT633" s="64">
        <v>2021</v>
      </c>
      <c r="BU633" s="44">
        <v>0</v>
      </c>
      <c r="BV633" s="44">
        <v>0</v>
      </c>
      <c r="BW633" s="44">
        <v>0</v>
      </c>
      <c r="BX633" s="44">
        <v>0</v>
      </c>
      <c r="BY633" s="44">
        <v>0</v>
      </c>
      <c r="BZ633" s="44">
        <v>245.26084999999998</v>
      </c>
      <c r="CA633" s="44">
        <v>0</v>
      </c>
      <c r="CB633" s="44">
        <v>0</v>
      </c>
      <c r="CC633" s="44">
        <v>0</v>
      </c>
      <c r="CD633" s="44">
        <v>0</v>
      </c>
      <c r="CE633" s="44">
        <v>0</v>
      </c>
      <c r="CF633" s="44">
        <v>0</v>
      </c>
      <c r="CG633" s="44">
        <v>0</v>
      </c>
      <c r="CH633" s="44">
        <v>0</v>
      </c>
      <c r="CI633" s="44">
        <v>0</v>
      </c>
      <c r="CJ633" s="44">
        <v>115.78869857558141</v>
      </c>
      <c r="CK633" s="44">
        <v>0</v>
      </c>
      <c r="CL633" s="44">
        <v>0</v>
      </c>
      <c r="CM633" s="44">
        <v>0</v>
      </c>
      <c r="CN633" s="44">
        <v>0</v>
      </c>
      <c r="CO633" s="44">
        <v>0</v>
      </c>
      <c r="CP633" s="44">
        <v>0</v>
      </c>
      <c r="CQ633" s="44">
        <v>0</v>
      </c>
      <c r="CR633" s="44">
        <v>0</v>
      </c>
      <c r="CS633" s="44">
        <v>0</v>
      </c>
      <c r="CT633" s="44">
        <v>0</v>
      </c>
      <c r="CU633" s="44">
        <v>0</v>
      </c>
      <c r="CV633" s="44">
        <v>0</v>
      </c>
      <c r="CW633" s="44">
        <v>0</v>
      </c>
      <c r="CX633" s="44">
        <v>0</v>
      </c>
      <c r="CY633" s="44">
        <v>0</v>
      </c>
      <c r="CZ633" s="44">
        <v>0</v>
      </c>
      <c r="DA633" s="44">
        <v>0</v>
      </c>
      <c r="DB633" s="44">
        <v>0</v>
      </c>
      <c r="DC633" s="44">
        <v>0</v>
      </c>
      <c r="DD633" s="44">
        <v>0</v>
      </c>
      <c r="DE633" s="44">
        <v>0</v>
      </c>
      <c r="DF633" s="44">
        <v>0</v>
      </c>
      <c r="DG633" s="44">
        <v>0</v>
      </c>
      <c r="DH633" s="44">
        <v>0</v>
      </c>
      <c r="DI633" s="44">
        <v>0</v>
      </c>
      <c r="DJ633" s="44">
        <v>0</v>
      </c>
      <c r="DK633" s="44">
        <v>0</v>
      </c>
      <c r="DL633" s="44">
        <v>0</v>
      </c>
      <c r="DM633" s="44">
        <v>0</v>
      </c>
      <c r="DN633" s="44">
        <v>0</v>
      </c>
      <c r="DO633" s="44">
        <v>0</v>
      </c>
      <c r="DP633" s="44">
        <v>0</v>
      </c>
      <c r="DQ633" s="44">
        <v>0</v>
      </c>
      <c r="DR633" s="44">
        <v>0</v>
      </c>
      <c r="DS633" s="44">
        <v>0</v>
      </c>
      <c r="DT633" s="44">
        <v>0</v>
      </c>
      <c r="DU633" s="44">
        <v>0</v>
      </c>
      <c r="DV633" s="44">
        <v>0</v>
      </c>
      <c r="DW633" s="44">
        <v>0</v>
      </c>
      <c r="DX633" s="44">
        <v>31.491305995081269</v>
      </c>
      <c r="DY633" s="44">
        <v>0</v>
      </c>
      <c r="DZ633" s="44">
        <v>0</v>
      </c>
      <c r="EA633" s="44">
        <v>0</v>
      </c>
      <c r="EB633" s="44">
        <v>0</v>
      </c>
    </row>
    <row r="634" spans="2:132" x14ac:dyDescent="0.25">
      <c r="B634" s="41" t="s">
        <v>723</v>
      </c>
      <c r="C634" s="47" t="s">
        <v>101</v>
      </c>
      <c r="D634" s="46">
        <v>10</v>
      </c>
      <c r="E634" s="86" t="s">
        <v>52</v>
      </c>
      <c r="F634" s="43">
        <v>6458.68</v>
      </c>
      <c r="G634" s="43">
        <v>1283.1558720930236</v>
      </c>
      <c r="H634" s="44">
        <v>1283.1558720930236</v>
      </c>
      <c r="I634" s="44">
        <v>852.64218224719571</v>
      </c>
      <c r="J634" s="44">
        <v>852.64218224719571</v>
      </c>
      <c r="K634" s="44">
        <v>1321.6505482558143</v>
      </c>
      <c r="L634" s="44">
        <v>1321.6505482558143</v>
      </c>
      <c r="M634" s="44">
        <v>484.40100000000001</v>
      </c>
      <c r="N634" s="44">
        <v>4159.3899200000005</v>
      </c>
      <c r="O634" s="44">
        <v>652.32668000000001</v>
      </c>
      <c r="P634" s="44">
        <v>237.89709868604658</v>
      </c>
      <c r="Q634" s="44">
        <v>237.89709868604658</v>
      </c>
      <c r="R634" s="44">
        <v>158.07986058863008</v>
      </c>
      <c r="S634" s="44">
        <v>158.07986058863008</v>
      </c>
      <c r="T634" s="44">
        <v>740.12430702325605</v>
      </c>
      <c r="U634" s="44">
        <v>740.12430702325605</v>
      </c>
      <c r="V634" s="44">
        <v>491.80401072018253</v>
      </c>
      <c r="W634" s="44">
        <v>491.80401072018253</v>
      </c>
      <c r="X634" s="44">
        <v>290.76312061627914</v>
      </c>
      <c r="Y634" s="44">
        <v>290.76312061627914</v>
      </c>
      <c r="Z634" s="44">
        <v>193.20871849721453</v>
      </c>
      <c r="AA634" s="44">
        <v>193.20871849721453</v>
      </c>
      <c r="AB634" s="44">
        <v>3.0642802833724199</v>
      </c>
      <c r="AC634" s="44">
        <v>8.4574135821078791</v>
      </c>
      <c r="AD634" s="44">
        <v>3.3762797304067029</v>
      </c>
      <c r="AE634" s="44">
        <v>64.701395060366067</v>
      </c>
      <c r="AF634" s="44">
        <v>201.29322907669444</v>
      </c>
      <c r="AG634" s="44">
        <v>79.079482851558524</v>
      </c>
      <c r="AH634" s="44">
        <v>359.45219477981152</v>
      </c>
      <c r="AJ634" s="63" t="s">
        <v>63</v>
      </c>
      <c r="AK634" s="44">
        <v>0</v>
      </c>
      <c r="AL634" s="44">
        <v>0</v>
      </c>
      <c r="AM634" s="44">
        <v>652.32668000000001</v>
      </c>
      <c r="AN634" s="44">
        <v>652.32668000000001</v>
      </c>
      <c r="AO634" s="44">
        <v>0</v>
      </c>
      <c r="AP634" s="44">
        <v>0</v>
      </c>
      <c r="AQ634" s="44">
        <v>0</v>
      </c>
      <c r="AR634" s="44">
        <v>0</v>
      </c>
      <c r="AS634" s="44">
        <v>0</v>
      </c>
      <c r="AT634" s="44">
        <v>0</v>
      </c>
      <c r="AU634" s="44">
        <v>0</v>
      </c>
      <c r="AV634" s="44">
        <v>0</v>
      </c>
      <c r="AW634" s="44">
        <v>0</v>
      </c>
      <c r="AX634" s="44">
        <v>0</v>
      </c>
      <c r="AY634" s="44">
        <v>290.76312061627914</v>
      </c>
      <c r="AZ634" s="44">
        <v>0</v>
      </c>
      <c r="BA634" s="44">
        <v>0</v>
      </c>
      <c r="BB634" s="44">
        <v>0</v>
      </c>
      <c r="BC634" s="44">
        <v>290.76312061627914</v>
      </c>
      <c r="BD634" s="44">
        <v>290.76312061627914</v>
      </c>
      <c r="BE634" s="44">
        <v>0</v>
      </c>
      <c r="BF634" s="44">
        <v>0</v>
      </c>
      <c r="BG634" s="44">
        <v>0</v>
      </c>
      <c r="BH634" s="44">
        <v>290.76312061627914</v>
      </c>
      <c r="BI634" s="44">
        <v>193.20871849721453</v>
      </c>
      <c r="BJ634" s="44">
        <v>0</v>
      </c>
      <c r="BK634" s="44">
        <v>0</v>
      </c>
      <c r="BL634" s="44">
        <v>0</v>
      </c>
      <c r="BM634" s="44">
        <v>193.20871849721453</v>
      </c>
      <c r="BN634" s="44">
        <v>3.3762797304067029</v>
      </c>
      <c r="BO634" s="44">
        <v>79.079482851558524</v>
      </c>
      <c r="BP634" s="44">
        <v>0</v>
      </c>
      <c r="BQ634" s="44">
        <v>0</v>
      </c>
      <c r="BR634" s="44">
        <v>0</v>
      </c>
      <c r="BS634" s="44">
        <v>79.079482851558524</v>
      </c>
      <c r="BT634" s="64">
        <v>2021</v>
      </c>
      <c r="BU634" s="44">
        <v>0</v>
      </c>
      <c r="BV634" s="44">
        <v>0</v>
      </c>
      <c r="BW634" s="44">
        <v>0</v>
      </c>
      <c r="BX634" s="44">
        <v>0</v>
      </c>
      <c r="BY634" s="44">
        <v>0</v>
      </c>
      <c r="BZ634" s="44">
        <v>652.32668000000001</v>
      </c>
      <c r="CA634" s="44">
        <v>0</v>
      </c>
      <c r="CB634" s="44">
        <v>0</v>
      </c>
      <c r="CC634" s="44">
        <v>0</v>
      </c>
      <c r="CD634" s="44">
        <v>0</v>
      </c>
      <c r="CE634" s="44">
        <v>0</v>
      </c>
      <c r="CF634" s="44">
        <v>0</v>
      </c>
      <c r="CG634" s="44">
        <v>0</v>
      </c>
      <c r="CH634" s="44">
        <v>0</v>
      </c>
      <c r="CI634" s="44">
        <v>0</v>
      </c>
      <c r="CJ634" s="44">
        <v>290.76312061627914</v>
      </c>
      <c r="CK634" s="44">
        <v>0</v>
      </c>
      <c r="CL634" s="44">
        <v>0</v>
      </c>
      <c r="CM634" s="44">
        <v>0</v>
      </c>
      <c r="CN634" s="44">
        <v>0</v>
      </c>
      <c r="CO634" s="44">
        <v>0</v>
      </c>
      <c r="CP634" s="44">
        <v>0</v>
      </c>
      <c r="CQ634" s="44">
        <v>0</v>
      </c>
      <c r="CR634" s="44">
        <v>0</v>
      </c>
      <c r="CS634" s="44">
        <v>0</v>
      </c>
      <c r="CT634" s="44">
        <v>0</v>
      </c>
      <c r="CU634" s="44">
        <v>0</v>
      </c>
      <c r="CV634" s="44">
        <v>0</v>
      </c>
      <c r="CW634" s="44">
        <v>0</v>
      </c>
      <c r="CX634" s="44">
        <v>0</v>
      </c>
      <c r="CY634" s="44">
        <v>0</v>
      </c>
      <c r="CZ634" s="44">
        <v>0</v>
      </c>
      <c r="DA634" s="44">
        <v>0</v>
      </c>
      <c r="DB634" s="44">
        <v>0</v>
      </c>
      <c r="DC634" s="44">
        <v>0</v>
      </c>
      <c r="DD634" s="44">
        <v>0</v>
      </c>
      <c r="DE634" s="44">
        <v>0</v>
      </c>
      <c r="DF634" s="44">
        <v>0</v>
      </c>
      <c r="DG634" s="44">
        <v>0</v>
      </c>
      <c r="DH634" s="44">
        <v>0</v>
      </c>
      <c r="DI634" s="44">
        <v>0</v>
      </c>
      <c r="DJ634" s="44">
        <v>0</v>
      </c>
      <c r="DK634" s="44">
        <v>0</v>
      </c>
      <c r="DL634" s="44">
        <v>0</v>
      </c>
      <c r="DM634" s="44">
        <v>0</v>
      </c>
      <c r="DN634" s="44">
        <v>0</v>
      </c>
      <c r="DO634" s="44">
        <v>0</v>
      </c>
      <c r="DP634" s="44">
        <v>0</v>
      </c>
      <c r="DQ634" s="44">
        <v>0</v>
      </c>
      <c r="DR634" s="44">
        <v>0</v>
      </c>
      <c r="DS634" s="44">
        <v>0</v>
      </c>
      <c r="DT634" s="44">
        <v>0</v>
      </c>
      <c r="DU634" s="44">
        <v>0</v>
      </c>
      <c r="DV634" s="44">
        <v>0</v>
      </c>
      <c r="DW634" s="44">
        <v>0</v>
      </c>
      <c r="DX634" s="44">
        <v>79.079482851558524</v>
      </c>
      <c r="DY634" s="44">
        <v>0</v>
      </c>
      <c r="DZ634" s="44">
        <v>0</v>
      </c>
      <c r="EA634" s="44">
        <v>0</v>
      </c>
      <c r="EB634" s="44">
        <v>0</v>
      </c>
    </row>
    <row r="635" spans="2:132" x14ac:dyDescent="0.25">
      <c r="B635" s="41" t="s">
        <v>724</v>
      </c>
      <c r="C635" s="47" t="s">
        <v>101</v>
      </c>
      <c r="D635" s="46">
        <v>10</v>
      </c>
      <c r="E635" s="86" t="s">
        <v>52</v>
      </c>
      <c r="F635" s="43">
        <v>4289.1499999999996</v>
      </c>
      <c r="G635" s="43">
        <v>766.25260465116276</v>
      </c>
      <c r="H635" s="44">
        <v>766.25260465116276</v>
      </c>
      <c r="I635" s="44">
        <v>509.16596119898418</v>
      </c>
      <c r="J635" s="44">
        <v>509.16596119898418</v>
      </c>
      <c r="K635" s="44">
        <v>789.24018279069765</v>
      </c>
      <c r="L635" s="44">
        <v>789.24018279069765</v>
      </c>
      <c r="M635" s="44">
        <v>403.18009999999998</v>
      </c>
      <c r="N635" s="44">
        <v>2925.2003</v>
      </c>
      <c r="O635" s="44">
        <v>471.80649999999991</v>
      </c>
      <c r="P635" s="44">
        <v>142.06323290232558</v>
      </c>
      <c r="Q635" s="44">
        <v>142.06323290232558</v>
      </c>
      <c r="R635" s="44">
        <v>94.399369206291667</v>
      </c>
      <c r="S635" s="44">
        <v>94.399369206291667</v>
      </c>
      <c r="T635" s="44">
        <v>441.9745023627907</v>
      </c>
      <c r="U635" s="44">
        <v>441.9745023627907</v>
      </c>
      <c r="V635" s="44">
        <v>293.68692641957409</v>
      </c>
      <c r="W635" s="44">
        <v>293.68692641957409</v>
      </c>
      <c r="X635" s="44">
        <v>173.63284021395347</v>
      </c>
      <c r="Y635" s="44">
        <v>173.63284021395347</v>
      </c>
      <c r="Z635" s="44">
        <v>115.37700680768981</v>
      </c>
      <c r="AA635" s="44">
        <v>115.37700680768981</v>
      </c>
      <c r="AB635" s="44">
        <v>4.2710041750271381</v>
      </c>
      <c r="AC635" s="44">
        <v>9.9602673352266624</v>
      </c>
      <c r="AD635" s="44">
        <v>4.0892593165153448</v>
      </c>
      <c r="AE635" s="44">
        <v>38.637248652184951</v>
      </c>
      <c r="AF635" s="44">
        <v>120.20477358457541</v>
      </c>
      <c r="AG635" s="44">
        <v>47.223303908226043</v>
      </c>
      <c r="AH635" s="44">
        <v>214.65138140102749</v>
      </c>
      <c r="AJ635" s="63" t="s">
        <v>63</v>
      </c>
      <c r="AK635" s="44">
        <v>0</v>
      </c>
      <c r="AL635" s="44">
        <v>0</v>
      </c>
      <c r="AM635" s="44">
        <v>471.80649999999991</v>
      </c>
      <c r="AN635" s="44">
        <v>471.80649999999991</v>
      </c>
      <c r="AO635" s="44">
        <v>0</v>
      </c>
      <c r="AP635" s="44">
        <v>0</v>
      </c>
      <c r="AQ635" s="44">
        <v>0</v>
      </c>
      <c r="AR635" s="44">
        <v>0</v>
      </c>
      <c r="AS635" s="44">
        <v>0</v>
      </c>
      <c r="AT635" s="44">
        <v>0</v>
      </c>
      <c r="AU635" s="44">
        <v>0</v>
      </c>
      <c r="AV635" s="44">
        <v>0</v>
      </c>
      <c r="AW635" s="44">
        <v>0</v>
      </c>
      <c r="AX635" s="44">
        <v>0</v>
      </c>
      <c r="AY635" s="44">
        <v>173.63284021395347</v>
      </c>
      <c r="AZ635" s="44">
        <v>0</v>
      </c>
      <c r="BA635" s="44">
        <v>0</v>
      </c>
      <c r="BB635" s="44">
        <v>0</v>
      </c>
      <c r="BC635" s="44">
        <v>173.63284021395347</v>
      </c>
      <c r="BD635" s="44">
        <v>173.63284021395347</v>
      </c>
      <c r="BE635" s="44">
        <v>0</v>
      </c>
      <c r="BF635" s="44">
        <v>0</v>
      </c>
      <c r="BG635" s="44">
        <v>0</v>
      </c>
      <c r="BH635" s="44">
        <v>173.63284021395347</v>
      </c>
      <c r="BI635" s="44">
        <v>115.37700680768981</v>
      </c>
      <c r="BJ635" s="44">
        <v>0</v>
      </c>
      <c r="BK635" s="44">
        <v>0</v>
      </c>
      <c r="BL635" s="44">
        <v>0</v>
      </c>
      <c r="BM635" s="44">
        <v>115.37700680768981</v>
      </c>
      <c r="BN635" s="44">
        <v>4.0892593165153448</v>
      </c>
      <c r="BO635" s="44">
        <v>47.223303908226043</v>
      </c>
      <c r="BP635" s="44">
        <v>0</v>
      </c>
      <c r="BQ635" s="44">
        <v>0</v>
      </c>
      <c r="BR635" s="44">
        <v>0</v>
      </c>
      <c r="BS635" s="44">
        <v>47.223303908226043</v>
      </c>
      <c r="BT635" s="64">
        <v>2021</v>
      </c>
      <c r="BU635" s="44">
        <v>0</v>
      </c>
      <c r="BV635" s="44">
        <v>0</v>
      </c>
      <c r="BW635" s="44">
        <v>0</v>
      </c>
      <c r="BX635" s="44">
        <v>0</v>
      </c>
      <c r="BY635" s="44">
        <v>0</v>
      </c>
      <c r="BZ635" s="44">
        <v>471.80649999999991</v>
      </c>
      <c r="CA635" s="44">
        <v>0</v>
      </c>
      <c r="CB635" s="44">
        <v>0</v>
      </c>
      <c r="CC635" s="44">
        <v>0</v>
      </c>
      <c r="CD635" s="44">
        <v>0</v>
      </c>
      <c r="CE635" s="44">
        <v>0</v>
      </c>
      <c r="CF635" s="44">
        <v>0</v>
      </c>
      <c r="CG635" s="44">
        <v>0</v>
      </c>
      <c r="CH635" s="44">
        <v>0</v>
      </c>
      <c r="CI635" s="44">
        <v>0</v>
      </c>
      <c r="CJ635" s="44">
        <v>173.63284021395347</v>
      </c>
      <c r="CK635" s="44">
        <v>0</v>
      </c>
      <c r="CL635" s="44">
        <v>0</v>
      </c>
      <c r="CM635" s="44">
        <v>0</v>
      </c>
      <c r="CN635" s="44">
        <v>0</v>
      </c>
      <c r="CO635" s="44">
        <v>0</v>
      </c>
      <c r="CP635" s="44">
        <v>0</v>
      </c>
      <c r="CQ635" s="44">
        <v>0</v>
      </c>
      <c r="CR635" s="44">
        <v>0</v>
      </c>
      <c r="CS635" s="44">
        <v>0</v>
      </c>
      <c r="CT635" s="44">
        <v>0</v>
      </c>
      <c r="CU635" s="44">
        <v>0</v>
      </c>
      <c r="CV635" s="44">
        <v>0</v>
      </c>
      <c r="CW635" s="44">
        <v>0</v>
      </c>
      <c r="CX635" s="44">
        <v>0</v>
      </c>
      <c r="CY635" s="44">
        <v>0</v>
      </c>
      <c r="CZ635" s="44">
        <v>0</v>
      </c>
      <c r="DA635" s="44">
        <v>0</v>
      </c>
      <c r="DB635" s="44">
        <v>0</v>
      </c>
      <c r="DC635" s="44">
        <v>0</v>
      </c>
      <c r="DD635" s="44">
        <v>0</v>
      </c>
      <c r="DE635" s="44">
        <v>0</v>
      </c>
      <c r="DF635" s="44">
        <v>0</v>
      </c>
      <c r="DG635" s="44">
        <v>0</v>
      </c>
      <c r="DH635" s="44">
        <v>0</v>
      </c>
      <c r="DI635" s="44">
        <v>0</v>
      </c>
      <c r="DJ635" s="44">
        <v>0</v>
      </c>
      <c r="DK635" s="44">
        <v>0</v>
      </c>
      <c r="DL635" s="44">
        <v>0</v>
      </c>
      <c r="DM635" s="44">
        <v>0</v>
      </c>
      <c r="DN635" s="44">
        <v>0</v>
      </c>
      <c r="DO635" s="44">
        <v>0</v>
      </c>
      <c r="DP635" s="44">
        <v>0</v>
      </c>
      <c r="DQ635" s="44">
        <v>0</v>
      </c>
      <c r="DR635" s="44">
        <v>0</v>
      </c>
      <c r="DS635" s="44">
        <v>0</v>
      </c>
      <c r="DT635" s="44">
        <v>0</v>
      </c>
      <c r="DU635" s="44">
        <v>0</v>
      </c>
      <c r="DV635" s="44">
        <v>0</v>
      </c>
      <c r="DW635" s="44">
        <v>0</v>
      </c>
      <c r="DX635" s="44">
        <v>47.223303908226043</v>
      </c>
      <c r="DY635" s="44">
        <v>0</v>
      </c>
      <c r="DZ635" s="44">
        <v>0</v>
      </c>
      <c r="EA635" s="44">
        <v>0</v>
      </c>
      <c r="EB635" s="44">
        <v>0</v>
      </c>
    </row>
    <row r="636" spans="2:132" x14ac:dyDescent="0.25">
      <c r="B636" s="41" t="s">
        <v>725</v>
      </c>
      <c r="C636" s="47" t="s">
        <v>101</v>
      </c>
      <c r="D636" s="46">
        <v>10</v>
      </c>
      <c r="E636" s="86" t="s">
        <v>52</v>
      </c>
      <c r="F636" s="43">
        <v>4090.16</v>
      </c>
      <c r="G636" s="43">
        <v>705.40848837209307</v>
      </c>
      <c r="H636" s="44">
        <v>705.40848837209307</v>
      </c>
      <c r="I636" s="44">
        <v>468.73575220460322</v>
      </c>
      <c r="J636" s="44">
        <v>468.73575220460322</v>
      </c>
      <c r="K636" s="44">
        <v>726.57074302325589</v>
      </c>
      <c r="L636" s="44">
        <v>726.57074302325589</v>
      </c>
      <c r="M636" s="44">
        <v>384.47503999999998</v>
      </c>
      <c r="N636" s="44">
        <v>2789.4891200000002</v>
      </c>
      <c r="O636" s="44">
        <v>449.91759999999999</v>
      </c>
      <c r="P636" s="44">
        <v>130.78273374418606</v>
      </c>
      <c r="Q636" s="44">
        <v>130.78273374418606</v>
      </c>
      <c r="R636" s="44">
        <v>86.90360845873343</v>
      </c>
      <c r="S636" s="44">
        <v>86.90360845873343</v>
      </c>
      <c r="T636" s="44">
        <v>406.87961609302334</v>
      </c>
      <c r="U636" s="44">
        <v>406.87961609302334</v>
      </c>
      <c r="V636" s="44">
        <v>270.36678187161516</v>
      </c>
      <c r="W636" s="44">
        <v>270.36678187161516</v>
      </c>
      <c r="X636" s="44">
        <v>159.8455634651163</v>
      </c>
      <c r="Y636" s="44">
        <v>159.8455634651163</v>
      </c>
      <c r="Z636" s="44">
        <v>106.21552144956308</v>
      </c>
      <c r="AA636" s="44">
        <v>106.21552144956308</v>
      </c>
      <c r="AB636" s="44">
        <v>4.4241550704142476</v>
      </c>
      <c r="AC636" s="44">
        <v>10.317425464362708</v>
      </c>
      <c r="AD636" s="44">
        <v>4.2358931525242793</v>
      </c>
      <c r="AE636" s="44">
        <v>35.5692665854002</v>
      </c>
      <c r="AF636" s="44">
        <v>110.65994048791175</v>
      </c>
      <c r="AG636" s="44">
        <v>43.473548048822472</v>
      </c>
      <c r="AH636" s="44">
        <v>197.60703658555667</v>
      </c>
      <c r="AJ636" s="63" t="s">
        <v>63</v>
      </c>
      <c r="AK636" s="44">
        <v>0</v>
      </c>
      <c r="AL636" s="44">
        <v>0</v>
      </c>
      <c r="AM636" s="44">
        <v>449.91759999999999</v>
      </c>
      <c r="AN636" s="44">
        <v>449.91759999999999</v>
      </c>
      <c r="AO636" s="44">
        <v>0</v>
      </c>
      <c r="AP636" s="44">
        <v>0</v>
      </c>
      <c r="AQ636" s="44">
        <v>0</v>
      </c>
      <c r="AR636" s="44">
        <v>0</v>
      </c>
      <c r="AS636" s="44">
        <v>0</v>
      </c>
      <c r="AT636" s="44">
        <v>0</v>
      </c>
      <c r="AU636" s="44">
        <v>0</v>
      </c>
      <c r="AV636" s="44">
        <v>0</v>
      </c>
      <c r="AW636" s="44">
        <v>0</v>
      </c>
      <c r="AX636" s="44">
        <v>0</v>
      </c>
      <c r="AY636" s="44">
        <v>159.8455634651163</v>
      </c>
      <c r="AZ636" s="44">
        <v>0</v>
      </c>
      <c r="BA636" s="44">
        <v>0</v>
      </c>
      <c r="BB636" s="44">
        <v>0</v>
      </c>
      <c r="BC636" s="44">
        <v>159.8455634651163</v>
      </c>
      <c r="BD636" s="44">
        <v>159.8455634651163</v>
      </c>
      <c r="BE636" s="44">
        <v>0</v>
      </c>
      <c r="BF636" s="44">
        <v>0</v>
      </c>
      <c r="BG636" s="44">
        <v>0</v>
      </c>
      <c r="BH636" s="44">
        <v>159.8455634651163</v>
      </c>
      <c r="BI636" s="44">
        <v>106.21552144956308</v>
      </c>
      <c r="BJ636" s="44">
        <v>0</v>
      </c>
      <c r="BK636" s="44">
        <v>0</v>
      </c>
      <c r="BL636" s="44">
        <v>0</v>
      </c>
      <c r="BM636" s="44">
        <v>106.21552144956308</v>
      </c>
      <c r="BN636" s="44">
        <v>4.2358931525242793</v>
      </c>
      <c r="BO636" s="44">
        <v>43.473548048822472</v>
      </c>
      <c r="BP636" s="44">
        <v>0</v>
      </c>
      <c r="BQ636" s="44">
        <v>0</v>
      </c>
      <c r="BR636" s="44">
        <v>0</v>
      </c>
      <c r="BS636" s="44">
        <v>43.473548048822472</v>
      </c>
      <c r="BT636" s="64">
        <v>2021</v>
      </c>
      <c r="BU636" s="44">
        <v>0</v>
      </c>
      <c r="BV636" s="44">
        <v>0</v>
      </c>
      <c r="BW636" s="44">
        <v>0</v>
      </c>
      <c r="BX636" s="44">
        <v>0</v>
      </c>
      <c r="BY636" s="44">
        <v>0</v>
      </c>
      <c r="BZ636" s="44">
        <v>449.91759999999999</v>
      </c>
      <c r="CA636" s="44">
        <v>0</v>
      </c>
      <c r="CB636" s="44">
        <v>0</v>
      </c>
      <c r="CC636" s="44">
        <v>0</v>
      </c>
      <c r="CD636" s="44">
        <v>0</v>
      </c>
      <c r="CE636" s="44">
        <v>0</v>
      </c>
      <c r="CF636" s="44">
        <v>0</v>
      </c>
      <c r="CG636" s="44">
        <v>0</v>
      </c>
      <c r="CH636" s="44">
        <v>0</v>
      </c>
      <c r="CI636" s="44">
        <v>0</v>
      </c>
      <c r="CJ636" s="44">
        <v>159.8455634651163</v>
      </c>
      <c r="CK636" s="44">
        <v>0</v>
      </c>
      <c r="CL636" s="44">
        <v>0</v>
      </c>
      <c r="CM636" s="44">
        <v>0</v>
      </c>
      <c r="CN636" s="44">
        <v>0</v>
      </c>
      <c r="CO636" s="44">
        <v>0</v>
      </c>
      <c r="CP636" s="44">
        <v>0</v>
      </c>
      <c r="CQ636" s="44">
        <v>0</v>
      </c>
      <c r="CR636" s="44">
        <v>0</v>
      </c>
      <c r="CS636" s="44">
        <v>0</v>
      </c>
      <c r="CT636" s="44">
        <v>0</v>
      </c>
      <c r="CU636" s="44">
        <v>0</v>
      </c>
      <c r="CV636" s="44">
        <v>0</v>
      </c>
      <c r="CW636" s="44">
        <v>0</v>
      </c>
      <c r="CX636" s="44">
        <v>0</v>
      </c>
      <c r="CY636" s="44">
        <v>0</v>
      </c>
      <c r="CZ636" s="44">
        <v>0</v>
      </c>
      <c r="DA636" s="44">
        <v>0</v>
      </c>
      <c r="DB636" s="44">
        <v>0</v>
      </c>
      <c r="DC636" s="44">
        <v>0</v>
      </c>
      <c r="DD636" s="44">
        <v>0</v>
      </c>
      <c r="DE636" s="44">
        <v>0</v>
      </c>
      <c r="DF636" s="44">
        <v>0</v>
      </c>
      <c r="DG636" s="44">
        <v>0</v>
      </c>
      <c r="DH636" s="44">
        <v>0</v>
      </c>
      <c r="DI636" s="44">
        <v>0</v>
      </c>
      <c r="DJ636" s="44">
        <v>0</v>
      </c>
      <c r="DK636" s="44">
        <v>0</v>
      </c>
      <c r="DL636" s="44">
        <v>0</v>
      </c>
      <c r="DM636" s="44">
        <v>0</v>
      </c>
      <c r="DN636" s="44">
        <v>0</v>
      </c>
      <c r="DO636" s="44">
        <v>0</v>
      </c>
      <c r="DP636" s="44">
        <v>0</v>
      </c>
      <c r="DQ636" s="44">
        <v>0</v>
      </c>
      <c r="DR636" s="44">
        <v>0</v>
      </c>
      <c r="DS636" s="44">
        <v>0</v>
      </c>
      <c r="DT636" s="44">
        <v>0</v>
      </c>
      <c r="DU636" s="44">
        <v>0</v>
      </c>
      <c r="DV636" s="44">
        <v>0</v>
      </c>
      <c r="DW636" s="44">
        <v>0</v>
      </c>
      <c r="DX636" s="44">
        <v>43.473548048822472</v>
      </c>
      <c r="DY636" s="44">
        <v>0</v>
      </c>
      <c r="DZ636" s="44">
        <v>0</v>
      </c>
      <c r="EA636" s="44">
        <v>0</v>
      </c>
      <c r="EB636" s="44">
        <v>0</v>
      </c>
    </row>
    <row r="637" spans="2:132" x14ac:dyDescent="0.25">
      <c r="B637" s="41" t="s">
        <v>726</v>
      </c>
      <c r="C637" s="47" t="s">
        <v>101</v>
      </c>
      <c r="D637" s="46">
        <v>10</v>
      </c>
      <c r="E637" s="86" t="s">
        <v>52</v>
      </c>
      <c r="F637" s="43">
        <v>4207.1099999999997</v>
      </c>
      <c r="G637" s="43">
        <v>715.0587093023255</v>
      </c>
      <c r="H637" s="44">
        <v>715.0587093023255</v>
      </c>
      <c r="I637" s="44">
        <v>475.14821199384107</v>
      </c>
      <c r="J637" s="44">
        <v>475.14821199384107</v>
      </c>
      <c r="K637" s="44">
        <v>736.51047058139523</v>
      </c>
      <c r="L637" s="44">
        <v>736.51047058139523</v>
      </c>
      <c r="M637" s="44">
        <v>395.46833999999996</v>
      </c>
      <c r="N637" s="44">
        <v>2869.2490199999997</v>
      </c>
      <c r="O637" s="44">
        <v>462.78209999999996</v>
      </c>
      <c r="P637" s="44">
        <v>132.57188470465113</v>
      </c>
      <c r="Q637" s="44">
        <v>132.57188470465113</v>
      </c>
      <c r="R637" s="44">
        <v>88.092478503658114</v>
      </c>
      <c r="S637" s="44">
        <v>88.092478503658114</v>
      </c>
      <c r="T637" s="44">
        <v>412.44586352558139</v>
      </c>
      <c r="U637" s="44">
        <v>412.44586352558139</v>
      </c>
      <c r="V637" s="44">
        <v>274.06548867804753</v>
      </c>
      <c r="W637" s="44">
        <v>274.06548867804753</v>
      </c>
      <c r="X637" s="44">
        <v>162.03230352790695</v>
      </c>
      <c r="Y637" s="44">
        <v>162.03230352790695</v>
      </c>
      <c r="Z637" s="44">
        <v>107.66858483780437</v>
      </c>
      <c r="AA637" s="44">
        <v>107.66858483780437</v>
      </c>
      <c r="AB637" s="44">
        <v>4.4892407015608917</v>
      </c>
      <c r="AC637" s="44">
        <v>10.469209508427337</v>
      </c>
      <c r="AD637" s="44">
        <v>4.2982091823455342</v>
      </c>
      <c r="AE637" s="44">
        <v>36.055865891381877</v>
      </c>
      <c r="AF637" s="44">
        <v>112.17380499541031</v>
      </c>
      <c r="AG637" s="44">
        <v>44.068280533911185</v>
      </c>
      <c r="AH637" s="44">
        <v>200.31036606323266</v>
      </c>
      <c r="AJ637" s="63" t="s">
        <v>63</v>
      </c>
      <c r="AK637" s="44">
        <v>0</v>
      </c>
      <c r="AL637" s="44">
        <v>0</v>
      </c>
      <c r="AM637" s="44">
        <v>462.78209999999996</v>
      </c>
      <c r="AN637" s="44">
        <v>462.78209999999996</v>
      </c>
      <c r="AO637" s="44">
        <v>0</v>
      </c>
      <c r="AP637" s="44">
        <v>0</v>
      </c>
      <c r="AQ637" s="44">
        <v>0</v>
      </c>
      <c r="AR637" s="44">
        <v>0</v>
      </c>
      <c r="AS637" s="44">
        <v>0</v>
      </c>
      <c r="AT637" s="44">
        <v>0</v>
      </c>
      <c r="AU637" s="44">
        <v>0</v>
      </c>
      <c r="AV637" s="44">
        <v>0</v>
      </c>
      <c r="AW637" s="44">
        <v>0</v>
      </c>
      <c r="AX637" s="44">
        <v>0</v>
      </c>
      <c r="AY637" s="44">
        <v>162.03230352790695</v>
      </c>
      <c r="AZ637" s="44">
        <v>0</v>
      </c>
      <c r="BA637" s="44">
        <v>0</v>
      </c>
      <c r="BB637" s="44">
        <v>0</v>
      </c>
      <c r="BC637" s="44">
        <v>162.03230352790695</v>
      </c>
      <c r="BD637" s="44">
        <v>162.03230352790695</v>
      </c>
      <c r="BE637" s="44">
        <v>0</v>
      </c>
      <c r="BF637" s="44">
        <v>0</v>
      </c>
      <c r="BG637" s="44">
        <v>0</v>
      </c>
      <c r="BH637" s="44">
        <v>162.03230352790695</v>
      </c>
      <c r="BI637" s="44">
        <v>107.66858483780437</v>
      </c>
      <c r="BJ637" s="44">
        <v>0</v>
      </c>
      <c r="BK637" s="44">
        <v>0</v>
      </c>
      <c r="BL637" s="44">
        <v>0</v>
      </c>
      <c r="BM637" s="44">
        <v>107.66858483780437</v>
      </c>
      <c r="BN637" s="44">
        <v>4.2982091823455342</v>
      </c>
      <c r="BO637" s="44">
        <v>44.068280533911185</v>
      </c>
      <c r="BP637" s="44">
        <v>0</v>
      </c>
      <c r="BQ637" s="44">
        <v>0</v>
      </c>
      <c r="BR637" s="44">
        <v>0</v>
      </c>
      <c r="BS637" s="44">
        <v>44.068280533911185</v>
      </c>
      <c r="BT637" s="64">
        <v>2021</v>
      </c>
      <c r="BU637" s="44">
        <v>0</v>
      </c>
      <c r="BV637" s="44">
        <v>0</v>
      </c>
      <c r="BW637" s="44">
        <v>0</v>
      </c>
      <c r="BX637" s="44">
        <v>0</v>
      </c>
      <c r="BY637" s="44">
        <v>0</v>
      </c>
      <c r="BZ637" s="44">
        <v>462.78209999999996</v>
      </c>
      <c r="CA637" s="44">
        <v>0</v>
      </c>
      <c r="CB637" s="44">
        <v>0</v>
      </c>
      <c r="CC637" s="44">
        <v>0</v>
      </c>
      <c r="CD637" s="44">
        <v>0</v>
      </c>
      <c r="CE637" s="44">
        <v>0</v>
      </c>
      <c r="CF637" s="44">
        <v>0</v>
      </c>
      <c r="CG637" s="44">
        <v>0</v>
      </c>
      <c r="CH637" s="44">
        <v>0</v>
      </c>
      <c r="CI637" s="44">
        <v>0</v>
      </c>
      <c r="CJ637" s="44">
        <v>162.03230352790695</v>
      </c>
      <c r="CK637" s="44">
        <v>0</v>
      </c>
      <c r="CL637" s="44">
        <v>0</v>
      </c>
      <c r="CM637" s="44">
        <v>0</v>
      </c>
      <c r="CN637" s="44">
        <v>0</v>
      </c>
      <c r="CO637" s="44">
        <v>0</v>
      </c>
      <c r="CP637" s="44">
        <v>0</v>
      </c>
      <c r="CQ637" s="44">
        <v>0</v>
      </c>
      <c r="CR637" s="44">
        <v>0</v>
      </c>
      <c r="CS637" s="44">
        <v>0</v>
      </c>
      <c r="CT637" s="44">
        <v>0</v>
      </c>
      <c r="CU637" s="44">
        <v>0</v>
      </c>
      <c r="CV637" s="44">
        <v>0</v>
      </c>
      <c r="CW637" s="44">
        <v>0</v>
      </c>
      <c r="CX637" s="44">
        <v>0</v>
      </c>
      <c r="CY637" s="44">
        <v>0</v>
      </c>
      <c r="CZ637" s="44">
        <v>0</v>
      </c>
      <c r="DA637" s="44">
        <v>0</v>
      </c>
      <c r="DB637" s="44">
        <v>0</v>
      </c>
      <c r="DC637" s="44">
        <v>0</v>
      </c>
      <c r="DD637" s="44">
        <v>0</v>
      </c>
      <c r="DE637" s="44">
        <v>0</v>
      </c>
      <c r="DF637" s="44">
        <v>0</v>
      </c>
      <c r="DG637" s="44">
        <v>0</v>
      </c>
      <c r="DH637" s="44">
        <v>0</v>
      </c>
      <c r="DI637" s="44">
        <v>0</v>
      </c>
      <c r="DJ637" s="44">
        <v>0</v>
      </c>
      <c r="DK637" s="44">
        <v>0</v>
      </c>
      <c r="DL637" s="44">
        <v>0</v>
      </c>
      <c r="DM637" s="44">
        <v>0</v>
      </c>
      <c r="DN637" s="44">
        <v>0</v>
      </c>
      <c r="DO637" s="44">
        <v>0</v>
      </c>
      <c r="DP637" s="44">
        <v>0</v>
      </c>
      <c r="DQ637" s="44">
        <v>0</v>
      </c>
      <c r="DR637" s="44">
        <v>0</v>
      </c>
      <c r="DS637" s="44">
        <v>0</v>
      </c>
      <c r="DT637" s="44">
        <v>0</v>
      </c>
      <c r="DU637" s="44">
        <v>0</v>
      </c>
      <c r="DV637" s="44">
        <v>0</v>
      </c>
      <c r="DW637" s="44">
        <v>0</v>
      </c>
      <c r="DX637" s="44">
        <v>44.068280533911185</v>
      </c>
      <c r="DY637" s="44">
        <v>0</v>
      </c>
      <c r="DZ637" s="44">
        <v>0</v>
      </c>
      <c r="EA637" s="44">
        <v>0</v>
      </c>
      <c r="EB637" s="44">
        <v>0</v>
      </c>
    </row>
    <row r="638" spans="2:132" x14ac:dyDescent="0.25">
      <c r="B638" s="41" t="s">
        <v>727</v>
      </c>
      <c r="C638" s="47" t="s">
        <v>101</v>
      </c>
      <c r="D638" s="46">
        <v>10</v>
      </c>
      <c r="E638" s="86" t="s">
        <v>52</v>
      </c>
      <c r="F638" s="43">
        <v>4229.2</v>
      </c>
      <c r="G638" s="43">
        <v>717.7237558139534</v>
      </c>
      <c r="H638" s="44">
        <v>717.7237558139534</v>
      </c>
      <c r="I638" s="44">
        <v>476.9191044651962</v>
      </c>
      <c r="J638" s="44">
        <v>476.9191044651962</v>
      </c>
      <c r="K638" s="44">
        <v>739.255468488372</v>
      </c>
      <c r="L638" s="44">
        <v>739.255468488372</v>
      </c>
      <c r="M638" s="44">
        <v>397.54480000000001</v>
      </c>
      <c r="N638" s="44">
        <v>2884.3143999999998</v>
      </c>
      <c r="O638" s="44">
        <v>465.21199999999999</v>
      </c>
      <c r="P638" s="44">
        <v>133.06598432790696</v>
      </c>
      <c r="Q638" s="44">
        <v>133.06598432790696</v>
      </c>
      <c r="R638" s="44">
        <v>88.420801967847382</v>
      </c>
      <c r="S638" s="44">
        <v>88.420801967847382</v>
      </c>
      <c r="T638" s="44">
        <v>413.98306235348838</v>
      </c>
      <c r="U638" s="44">
        <v>413.98306235348838</v>
      </c>
      <c r="V638" s="44">
        <v>275.08693945552523</v>
      </c>
      <c r="W638" s="44">
        <v>275.08693945552523</v>
      </c>
      <c r="X638" s="44">
        <v>162.63620306744184</v>
      </c>
      <c r="Y638" s="44">
        <v>162.63620306744184</v>
      </c>
      <c r="Z638" s="44">
        <v>108.06986907181346</v>
      </c>
      <c r="AA638" s="44">
        <v>108.06986907181346</v>
      </c>
      <c r="AB638" s="44">
        <v>4.4960551267625908</v>
      </c>
      <c r="AC638" s="44">
        <v>10.485101203673548</v>
      </c>
      <c r="AD638" s="44">
        <v>4.3047336320067364</v>
      </c>
      <c r="AE638" s="44">
        <v>36.190247248279562</v>
      </c>
      <c r="AF638" s="44">
        <v>112.59188032798087</v>
      </c>
      <c r="AG638" s="44">
        <v>44.232524414563912</v>
      </c>
      <c r="AH638" s="44">
        <v>201.05692915710867</v>
      </c>
      <c r="AJ638" s="63" t="s">
        <v>63</v>
      </c>
      <c r="AK638" s="44">
        <v>0</v>
      </c>
      <c r="AL638" s="44">
        <v>0</v>
      </c>
      <c r="AM638" s="44">
        <v>465.21199999999999</v>
      </c>
      <c r="AN638" s="44">
        <v>465.21199999999999</v>
      </c>
      <c r="AO638" s="44">
        <v>0</v>
      </c>
      <c r="AP638" s="44">
        <v>0</v>
      </c>
      <c r="AQ638" s="44">
        <v>0</v>
      </c>
      <c r="AR638" s="44">
        <v>0</v>
      </c>
      <c r="AS638" s="44">
        <v>0</v>
      </c>
      <c r="AT638" s="44">
        <v>0</v>
      </c>
      <c r="AU638" s="44">
        <v>0</v>
      </c>
      <c r="AV638" s="44">
        <v>0</v>
      </c>
      <c r="AW638" s="44">
        <v>0</v>
      </c>
      <c r="AX638" s="44">
        <v>0</v>
      </c>
      <c r="AY638" s="44">
        <v>162.63620306744184</v>
      </c>
      <c r="AZ638" s="44">
        <v>0</v>
      </c>
      <c r="BA638" s="44">
        <v>0</v>
      </c>
      <c r="BB638" s="44">
        <v>0</v>
      </c>
      <c r="BC638" s="44">
        <v>162.63620306744184</v>
      </c>
      <c r="BD638" s="44">
        <v>162.63620306744184</v>
      </c>
      <c r="BE638" s="44">
        <v>0</v>
      </c>
      <c r="BF638" s="44">
        <v>0</v>
      </c>
      <c r="BG638" s="44">
        <v>0</v>
      </c>
      <c r="BH638" s="44">
        <v>162.63620306744184</v>
      </c>
      <c r="BI638" s="44">
        <v>108.06986907181346</v>
      </c>
      <c r="BJ638" s="44">
        <v>0</v>
      </c>
      <c r="BK638" s="44">
        <v>0</v>
      </c>
      <c r="BL638" s="44">
        <v>0</v>
      </c>
      <c r="BM638" s="44">
        <v>108.06986907181346</v>
      </c>
      <c r="BN638" s="44">
        <v>4.3047336320067364</v>
      </c>
      <c r="BO638" s="44">
        <v>44.232524414563912</v>
      </c>
      <c r="BP638" s="44">
        <v>0</v>
      </c>
      <c r="BQ638" s="44">
        <v>0</v>
      </c>
      <c r="BR638" s="44">
        <v>0</v>
      </c>
      <c r="BS638" s="44">
        <v>44.232524414563912</v>
      </c>
      <c r="BT638" s="64">
        <v>2021</v>
      </c>
      <c r="BU638" s="44">
        <v>0</v>
      </c>
      <c r="BV638" s="44">
        <v>0</v>
      </c>
      <c r="BW638" s="44">
        <v>0</v>
      </c>
      <c r="BX638" s="44">
        <v>0</v>
      </c>
      <c r="BY638" s="44">
        <v>0</v>
      </c>
      <c r="BZ638" s="44">
        <v>465.21199999999999</v>
      </c>
      <c r="CA638" s="44">
        <v>0</v>
      </c>
      <c r="CB638" s="44">
        <v>0</v>
      </c>
      <c r="CC638" s="44">
        <v>0</v>
      </c>
      <c r="CD638" s="44">
        <v>0</v>
      </c>
      <c r="CE638" s="44">
        <v>0</v>
      </c>
      <c r="CF638" s="44">
        <v>0</v>
      </c>
      <c r="CG638" s="44">
        <v>0</v>
      </c>
      <c r="CH638" s="44">
        <v>0</v>
      </c>
      <c r="CI638" s="44">
        <v>0</v>
      </c>
      <c r="CJ638" s="44">
        <v>162.63620306744184</v>
      </c>
      <c r="CK638" s="44">
        <v>0</v>
      </c>
      <c r="CL638" s="44">
        <v>0</v>
      </c>
      <c r="CM638" s="44">
        <v>0</v>
      </c>
      <c r="CN638" s="44">
        <v>0</v>
      </c>
      <c r="CO638" s="44">
        <v>0</v>
      </c>
      <c r="CP638" s="44">
        <v>0</v>
      </c>
      <c r="CQ638" s="44">
        <v>0</v>
      </c>
      <c r="CR638" s="44">
        <v>0</v>
      </c>
      <c r="CS638" s="44">
        <v>0</v>
      </c>
      <c r="CT638" s="44">
        <v>0</v>
      </c>
      <c r="CU638" s="44">
        <v>0</v>
      </c>
      <c r="CV638" s="44">
        <v>0</v>
      </c>
      <c r="CW638" s="44">
        <v>0</v>
      </c>
      <c r="CX638" s="44">
        <v>0</v>
      </c>
      <c r="CY638" s="44">
        <v>0</v>
      </c>
      <c r="CZ638" s="44">
        <v>0</v>
      </c>
      <c r="DA638" s="44">
        <v>0</v>
      </c>
      <c r="DB638" s="44">
        <v>0</v>
      </c>
      <c r="DC638" s="44">
        <v>0</v>
      </c>
      <c r="DD638" s="44">
        <v>0</v>
      </c>
      <c r="DE638" s="44">
        <v>0</v>
      </c>
      <c r="DF638" s="44">
        <v>0</v>
      </c>
      <c r="DG638" s="44">
        <v>0</v>
      </c>
      <c r="DH638" s="44">
        <v>0</v>
      </c>
      <c r="DI638" s="44">
        <v>0</v>
      </c>
      <c r="DJ638" s="44">
        <v>0</v>
      </c>
      <c r="DK638" s="44">
        <v>0</v>
      </c>
      <c r="DL638" s="44">
        <v>0</v>
      </c>
      <c r="DM638" s="44">
        <v>0</v>
      </c>
      <c r="DN638" s="44">
        <v>0</v>
      </c>
      <c r="DO638" s="44">
        <v>0</v>
      </c>
      <c r="DP638" s="44">
        <v>0</v>
      </c>
      <c r="DQ638" s="44">
        <v>0</v>
      </c>
      <c r="DR638" s="44">
        <v>0</v>
      </c>
      <c r="DS638" s="44">
        <v>0</v>
      </c>
      <c r="DT638" s="44">
        <v>0</v>
      </c>
      <c r="DU638" s="44">
        <v>0</v>
      </c>
      <c r="DV638" s="44">
        <v>0</v>
      </c>
      <c r="DW638" s="44">
        <v>0</v>
      </c>
      <c r="DX638" s="44">
        <v>44.232524414563912</v>
      </c>
      <c r="DY638" s="44">
        <v>0</v>
      </c>
      <c r="DZ638" s="44">
        <v>0</v>
      </c>
      <c r="EA638" s="44">
        <v>0</v>
      </c>
      <c r="EB638" s="44">
        <v>0</v>
      </c>
    </row>
    <row r="639" spans="2:132" x14ac:dyDescent="0.25">
      <c r="B639" s="41" t="s">
        <v>728</v>
      </c>
      <c r="C639" s="47" t="s">
        <v>101</v>
      </c>
      <c r="D639" s="46">
        <v>10</v>
      </c>
      <c r="E639" s="86" t="s">
        <v>52</v>
      </c>
      <c r="F639" s="43">
        <v>8416.41</v>
      </c>
      <c r="G639" s="43">
        <v>1650.3521395348835</v>
      </c>
      <c r="H639" s="44">
        <v>1650.3521395348835</v>
      </c>
      <c r="I639" s="44">
        <v>1096.6398395808753</v>
      </c>
      <c r="J639" s="44">
        <v>1096.6398395808753</v>
      </c>
      <c r="K639" s="44">
        <v>1699.8627037209301</v>
      </c>
      <c r="L639" s="44">
        <v>1699.8627037209301</v>
      </c>
      <c r="M639" s="44">
        <v>572.31587999999999</v>
      </c>
      <c r="N639" s="44">
        <v>5159.2593299999999</v>
      </c>
      <c r="O639" s="44">
        <v>774.30971999999997</v>
      </c>
      <c r="P639" s="44">
        <v>305.9752866697674</v>
      </c>
      <c r="Q639" s="44">
        <v>305.9752866697674</v>
      </c>
      <c r="R639" s="44">
        <v>203.31702625829428</v>
      </c>
      <c r="S639" s="44">
        <v>203.31702625829428</v>
      </c>
      <c r="T639" s="44">
        <v>951.92311408372098</v>
      </c>
      <c r="U639" s="44">
        <v>951.92311408372098</v>
      </c>
      <c r="V639" s="44">
        <v>632.54185947024894</v>
      </c>
      <c r="W639" s="44">
        <v>632.54185947024894</v>
      </c>
      <c r="X639" s="44">
        <v>373.96979481860461</v>
      </c>
      <c r="Y639" s="44">
        <v>373.96979481860461</v>
      </c>
      <c r="Z639" s="44">
        <v>248.49858764902635</v>
      </c>
      <c r="AA639" s="44">
        <v>248.49858764902635</v>
      </c>
      <c r="AB639" s="44">
        <v>2.8148940132191829</v>
      </c>
      <c r="AC639" s="44">
        <v>8.1563919490179781</v>
      </c>
      <c r="AD639" s="44">
        <v>3.1159521964511812</v>
      </c>
      <c r="AE639" s="44">
        <v>83.216768976470661</v>
      </c>
      <c r="AF639" s="44">
        <v>258.89661459346434</v>
      </c>
      <c r="AG639" s="44">
        <v>101.70938430457527</v>
      </c>
      <c r="AH639" s="44">
        <v>462.31538320261484</v>
      </c>
      <c r="AJ639" s="63" t="s">
        <v>63</v>
      </c>
      <c r="AK639" s="44">
        <v>0</v>
      </c>
      <c r="AL639" s="44">
        <v>0</v>
      </c>
      <c r="AM639" s="44">
        <v>774.30971999999997</v>
      </c>
      <c r="AN639" s="44">
        <v>774.30971999999997</v>
      </c>
      <c r="AO639" s="44">
        <v>0</v>
      </c>
      <c r="AP639" s="44">
        <v>0</v>
      </c>
      <c r="AQ639" s="44">
        <v>0</v>
      </c>
      <c r="AR639" s="44">
        <v>0</v>
      </c>
      <c r="AS639" s="44">
        <v>0</v>
      </c>
      <c r="AT639" s="44">
        <v>0</v>
      </c>
      <c r="AU639" s="44">
        <v>0</v>
      </c>
      <c r="AV639" s="44">
        <v>0</v>
      </c>
      <c r="AW639" s="44">
        <v>0</v>
      </c>
      <c r="AX639" s="44">
        <v>0</v>
      </c>
      <c r="AY639" s="44">
        <v>373.96979481860461</v>
      </c>
      <c r="AZ639" s="44">
        <v>0</v>
      </c>
      <c r="BA639" s="44">
        <v>0</v>
      </c>
      <c r="BB639" s="44">
        <v>0</v>
      </c>
      <c r="BC639" s="44">
        <v>373.96979481860461</v>
      </c>
      <c r="BD639" s="44">
        <v>373.96979481860461</v>
      </c>
      <c r="BE639" s="44">
        <v>0</v>
      </c>
      <c r="BF639" s="44">
        <v>0</v>
      </c>
      <c r="BG639" s="44">
        <v>0</v>
      </c>
      <c r="BH639" s="44">
        <v>373.96979481860461</v>
      </c>
      <c r="BI639" s="44">
        <v>248.49858764902635</v>
      </c>
      <c r="BJ639" s="44">
        <v>0</v>
      </c>
      <c r="BK639" s="44">
        <v>0</v>
      </c>
      <c r="BL639" s="44">
        <v>0</v>
      </c>
      <c r="BM639" s="44">
        <v>248.49858764902635</v>
      </c>
      <c r="BN639" s="44">
        <v>3.1159521964511812</v>
      </c>
      <c r="BO639" s="44">
        <v>101.70938430457527</v>
      </c>
      <c r="BP639" s="44">
        <v>0</v>
      </c>
      <c r="BQ639" s="44">
        <v>0</v>
      </c>
      <c r="BR639" s="44">
        <v>0</v>
      </c>
      <c r="BS639" s="44">
        <v>101.70938430457527</v>
      </c>
      <c r="BT639" s="64">
        <v>2021</v>
      </c>
      <c r="BU639" s="44">
        <v>0</v>
      </c>
      <c r="BV639" s="44">
        <v>0</v>
      </c>
      <c r="BW639" s="44">
        <v>0</v>
      </c>
      <c r="BX639" s="44">
        <v>0</v>
      </c>
      <c r="BY639" s="44">
        <v>0</v>
      </c>
      <c r="BZ639" s="44">
        <v>774.30971999999997</v>
      </c>
      <c r="CA639" s="44">
        <v>0</v>
      </c>
      <c r="CB639" s="44">
        <v>0</v>
      </c>
      <c r="CC639" s="44">
        <v>0</v>
      </c>
      <c r="CD639" s="44">
        <v>0</v>
      </c>
      <c r="CE639" s="44">
        <v>0</v>
      </c>
      <c r="CF639" s="44">
        <v>0</v>
      </c>
      <c r="CG639" s="44">
        <v>0</v>
      </c>
      <c r="CH639" s="44">
        <v>0</v>
      </c>
      <c r="CI639" s="44">
        <v>0</v>
      </c>
      <c r="CJ639" s="44">
        <v>373.96979481860461</v>
      </c>
      <c r="CK639" s="44">
        <v>0</v>
      </c>
      <c r="CL639" s="44">
        <v>0</v>
      </c>
      <c r="CM639" s="44">
        <v>0</v>
      </c>
      <c r="CN639" s="44">
        <v>0</v>
      </c>
      <c r="CO639" s="44">
        <v>0</v>
      </c>
      <c r="CP639" s="44">
        <v>0</v>
      </c>
      <c r="CQ639" s="44">
        <v>0</v>
      </c>
      <c r="CR639" s="44">
        <v>0</v>
      </c>
      <c r="CS639" s="44">
        <v>0</v>
      </c>
      <c r="CT639" s="44">
        <v>0</v>
      </c>
      <c r="CU639" s="44">
        <v>0</v>
      </c>
      <c r="CV639" s="44">
        <v>0</v>
      </c>
      <c r="CW639" s="44">
        <v>0</v>
      </c>
      <c r="CX639" s="44">
        <v>0</v>
      </c>
      <c r="CY639" s="44">
        <v>0</v>
      </c>
      <c r="CZ639" s="44">
        <v>0</v>
      </c>
      <c r="DA639" s="44">
        <v>0</v>
      </c>
      <c r="DB639" s="44">
        <v>0</v>
      </c>
      <c r="DC639" s="44">
        <v>0</v>
      </c>
      <c r="DD639" s="44">
        <v>0</v>
      </c>
      <c r="DE639" s="44">
        <v>0</v>
      </c>
      <c r="DF639" s="44">
        <v>0</v>
      </c>
      <c r="DG639" s="44">
        <v>0</v>
      </c>
      <c r="DH639" s="44">
        <v>0</v>
      </c>
      <c r="DI639" s="44">
        <v>0</v>
      </c>
      <c r="DJ639" s="44">
        <v>0</v>
      </c>
      <c r="DK639" s="44">
        <v>0</v>
      </c>
      <c r="DL639" s="44">
        <v>0</v>
      </c>
      <c r="DM639" s="44">
        <v>0</v>
      </c>
      <c r="DN639" s="44">
        <v>0</v>
      </c>
      <c r="DO639" s="44">
        <v>0</v>
      </c>
      <c r="DP639" s="44">
        <v>0</v>
      </c>
      <c r="DQ639" s="44">
        <v>0</v>
      </c>
      <c r="DR639" s="44">
        <v>0</v>
      </c>
      <c r="DS639" s="44">
        <v>0</v>
      </c>
      <c r="DT639" s="44">
        <v>0</v>
      </c>
      <c r="DU639" s="44">
        <v>0</v>
      </c>
      <c r="DV639" s="44">
        <v>0</v>
      </c>
      <c r="DW639" s="44">
        <v>0</v>
      </c>
      <c r="DX639" s="44">
        <v>101.70938430457527</v>
      </c>
      <c r="DY639" s="44">
        <v>0</v>
      </c>
      <c r="DZ639" s="44">
        <v>0</v>
      </c>
      <c r="EA639" s="44">
        <v>0</v>
      </c>
      <c r="EB639" s="44">
        <v>0</v>
      </c>
    </row>
    <row r="640" spans="2:132" x14ac:dyDescent="0.25">
      <c r="B640" s="41" t="s">
        <v>729</v>
      </c>
      <c r="C640" s="47" t="s">
        <v>101</v>
      </c>
      <c r="D640" s="46">
        <v>10</v>
      </c>
      <c r="E640" s="86" t="s">
        <v>52</v>
      </c>
      <c r="F640" s="43">
        <v>6336.8</v>
      </c>
      <c r="G640" s="43">
        <v>927.41311627906975</v>
      </c>
      <c r="H640" s="44">
        <v>927.41311627906975</v>
      </c>
      <c r="I640" s="44">
        <v>616.25525043892094</v>
      </c>
      <c r="J640" s="44">
        <v>616.25525043892094</v>
      </c>
      <c r="K640" s="44">
        <v>1029.4285590697675</v>
      </c>
      <c r="L640" s="44">
        <v>1029.4285590697675</v>
      </c>
      <c r="M640" s="44">
        <v>475.26</v>
      </c>
      <c r="N640" s="44">
        <v>4080.8992000000003</v>
      </c>
      <c r="O640" s="44">
        <v>640.0168000000001</v>
      </c>
      <c r="P640" s="44">
        <v>185.29714063255815</v>
      </c>
      <c r="Q640" s="44">
        <v>185.29714063255815</v>
      </c>
      <c r="R640" s="44">
        <v>123.12779903769642</v>
      </c>
      <c r="S640" s="44">
        <v>123.12779903769642</v>
      </c>
      <c r="T640" s="44">
        <v>576.47999307906991</v>
      </c>
      <c r="U640" s="44">
        <v>576.47999307906991</v>
      </c>
      <c r="V640" s="44">
        <v>383.06426367283336</v>
      </c>
      <c r="W640" s="44">
        <v>383.06426367283336</v>
      </c>
      <c r="X640" s="44">
        <v>226.47428299534886</v>
      </c>
      <c r="Y640" s="44">
        <v>226.47428299534886</v>
      </c>
      <c r="Z640" s="44">
        <v>150.48953215718453</v>
      </c>
      <c r="AA640" s="44">
        <v>150.48953215718453</v>
      </c>
      <c r="AB640" s="44">
        <v>3.859891947345667</v>
      </c>
      <c r="AC640" s="44">
        <v>10.653301774674041</v>
      </c>
      <c r="AD640" s="44">
        <v>4.2528991274390444</v>
      </c>
      <c r="AE640" s="44">
        <v>50.395669244563791</v>
      </c>
      <c r="AF640" s="44">
        <v>156.78652653864293</v>
      </c>
      <c r="AG640" s="44">
        <v>61.594706854466864</v>
      </c>
      <c r="AH640" s="44">
        <v>279.97594024757666</v>
      </c>
      <c r="AJ640" s="63" t="s">
        <v>63</v>
      </c>
      <c r="AK640" s="44">
        <v>0</v>
      </c>
      <c r="AL640" s="44">
        <v>0</v>
      </c>
      <c r="AM640" s="44">
        <v>640.0168000000001</v>
      </c>
      <c r="AN640" s="44">
        <v>640.0168000000001</v>
      </c>
      <c r="AO640" s="44">
        <v>0</v>
      </c>
      <c r="AP640" s="44">
        <v>0</v>
      </c>
      <c r="AQ640" s="44">
        <v>0</v>
      </c>
      <c r="AR640" s="44">
        <v>0</v>
      </c>
      <c r="AS640" s="44">
        <v>0</v>
      </c>
      <c r="AT640" s="44">
        <v>0</v>
      </c>
      <c r="AU640" s="44">
        <v>0</v>
      </c>
      <c r="AV640" s="44">
        <v>0</v>
      </c>
      <c r="AW640" s="44">
        <v>0</v>
      </c>
      <c r="AX640" s="44">
        <v>0</v>
      </c>
      <c r="AY640" s="44">
        <v>226.47428299534886</v>
      </c>
      <c r="AZ640" s="44">
        <v>0</v>
      </c>
      <c r="BA640" s="44">
        <v>0</v>
      </c>
      <c r="BB640" s="44">
        <v>0</v>
      </c>
      <c r="BC640" s="44">
        <v>226.47428299534886</v>
      </c>
      <c r="BD640" s="44">
        <v>226.47428299534886</v>
      </c>
      <c r="BE640" s="44">
        <v>0</v>
      </c>
      <c r="BF640" s="44">
        <v>0</v>
      </c>
      <c r="BG640" s="44">
        <v>0</v>
      </c>
      <c r="BH640" s="44">
        <v>226.47428299534886</v>
      </c>
      <c r="BI640" s="44">
        <v>150.48953215718453</v>
      </c>
      <c r="BJ640" s="44">
        <v>0</v>
      </c>
      <c r="BK640" s="44">
        <v>0</v>
      </c>
      <c r="BL640" s="44">
        <v>0</v>
      </c>
      <c r="BM640" s="44">
        <v>150.48953215718453</v>
      </c>
      <c r="BN640" s="44">
        <v>4.2528991274390444</v>
      </c>
      <c r="BO640" s="44">
        <v>61.594706854466864</v>
      </c>
      <c r="BP640" s="44">
        <v>0</v>
      </c>
      <c r="BQ640" s="44">
        <v>0</v>
      </c>
      <c r="BR640" s="44">
        <v>0</v>
      </c>
      <c r="BS640" s="44">
        <v>61.594706854466864</v>
      </c>
      <c r="BT640" s="64">
        <v>2021</v>
      </c>
      <c r="BU640" s="44">
        <v>0</v>
      </c>
      <c r="BV640" s="44">
        <v>0</v>
      </c>
      <c r="BW640" s="44">
        <v>0</v>
      </c>
      <c r="BX640" s="44">
        <v>0</v>
      </c>
      <c r="BY640" s="44">
        <v>0</v>
      </c>
      <c r="BZ640" s="44">
        <v>640.0168000000001</v>
      </c>
      <c r="CA640" s="44">
        <v>0</v>
      </c>
      <c r="CB640" s="44">
        <v>0</v>
      </c>
      <c r="CC640" s="44">
        <v>0</v>
      </c>
      <c r="CD640" s="44">
        <v>0</v>
      </c>
      <c r="CE640" s="44">
        <v>0</v>
      </c>
      <c r="CF640" s="44">
        <v>0</v>
      </c>
      <c r="CG640" s="44">
        <v>0</v>
      </c>
      <c r="CH640" s="44">
        <v>0</v>
      </c>
      <c r="CI640" s="44">
        <v>0</v>
      </c>
      <c r="CJ640" s="44">
        <v>226.47428299534886</v>
      </c>
      <c r="CK640" s="44">
        <v>0</v>
      </c>
      <c r="CL640" s="44">
        <v>0</v>
      </c>
      <c r="CM640" s="44">
        <v>0</v>
      </c>
      <c r="CN640" s="44">
        <v>0</v>
      </c>
      <c r="CO640" s="44">
        <v>0</v>
      </c>
      <c r="CP640" s="44">
        <v>0</v>
      </c>
      <c r="CQ640" s="44">
        <v>0</v>
      </c>
      <c r="CR640" s="44">
        <v>0</v>
      </c>
      <c r="CS640" s="44">
        <v>0</v>
      </c>
      <c r="CT640" s="44">
        <v>0</v>
      </c>
      <c r="CU640" s="44">
        <v>0</v>
      </c>
      <c r="CV640" s="44">
        <v>0</v>
      </c>
      <c r="CW640" s="44">
        <v>0</v>
      </c>
      <c r="CX640" s="44">
        <v>0</v>
      </c>
      <c r="CY640" s="44">
        <v>0</v>
      </c>
      <c r="CZ640" s="44">
        <v>0</v>
      </c>
      <c r="DA640" s="44">
        <v>0</v>
      </c>
      <c r="DB640" s="44">
        <v>0</v>
      </c>
      <c r="DC640" s="44">
        <v>0</v>
      </c>
      <c r="DD640" s="44">
        <v>0</v>
      </c>
      <c r="DE640" s="44">
        <v>0</v>
      </c>
      <c r="DF640" s="44">
        <v>0</v>
      </c>
      <c r="DG640" s="44">
        <v>0</v>
      </c>
      <c r="DH640" s="44">
        <v>0</v>
      </c>
      <c r="DI640" s="44">
        <v>0</v>
      </c>
      <c r="DJ640" s="44">
        <v>0</v>
      </c>
      <c r="DK640" s="44">
        <v>0</v>
      </c>
      <c r="DL640" s="44">
        <v>0</v>
      </c>
      <c r="DM640" s="44">
        <v>0</v>
      </c>
      <c r="DN640" s="44">
        <v>0</v>
      </c>
      <c r="DO640" s="44">
        <v>0</v>
      </c>
      <c r="DP640" s="44">
        <v>0</v>
      </c>
      <c r="DQ640" s="44">
        <v>0</v>
      </c>
      <c r="DR640" s="44">
        <v>0</v>
      </c>
      <c r="DS640" s="44">
        <v>0</v>
      </c>
      <c r="DT640" s="44">
        <v>0</v>
      </c>
      <c r="DU640" s="44">
        <v>0</v>
      </c>
      <c r="DV640" s="44">
        <v>0</v>
      </c>
      <c r="DW640" s="44">
        <v>0</v>
      </c>
      <c r="DX640" s="44">
        <v>61.594706854466864</v>
      </c>
      <c r="DY640" s="44">
        <v>0</v>
      </c>
      <c r="DZ640" s="44">
        <v>0</v>
      </c>
      <c r="EA640" s="44">
        <v>0</v>
      </c>
      <c r="EB640" s="44">
        <v>0</v>
      </c>
    </row>
    <row r="641" spans="2:132" x14ac:dyDescent="0.25">
      <c r="B641" s="41" t="s">
        <v>730</v>
      </c>
      <c r="C641" s="47" t="s">
        <v>101</v>
      </c>
      <c r="D641" s="46">
        <v>10</v>
      </c>
      <c r="E641" s="86" t="s">
        <v>52</v>
      </c>
      <c r="F641" s="43">
        <v>4196.01</v>
      </c>
      <c r="G641" s="43">
        <v>793.61691860465112</v>
      </c>
      <c r="H641" s="44">
        <v>793.61691860465112</v>
      </c>
      <c r="I641" s="44">
        <v>527.34923017856784</v>
      </c>
      <c r="J641" s="44">
        <v>527.34923017856784</v>
      </c>
      <c r="K641" s="44">
        <v>817.4254261627907</v>
      </c>
      <c r="L641" s="44">
        <v>817.4254261627907</v>
      </c>
      <c r="M641" s="44">
        <v>394.42493999999999</v>
      </c>
      <c r="N641" s="44">
        <v>2861.6788200000001</v>
      </c>
      <c r="O641" s="44">
        <v>461.56110000000001</v>
      </c>
      <c r="P641" s="44">
        <v>147.13657670930232</v>
      </c>
      <c r="Q641" s="44">
        <v>147.13657670930232</v>
      </c>
      <c r="R641" s="44">
        <v>97.77054727510648</v>
      </c>
      <c r="S641" s="44">
        <v>97.77054727510648</v>
      </c>
      <c r="T641" s="44">
        <v>457.75823865116286</v>
      </c>
      <c r="U641" s="44">
        <v>457.75823865116286</v>
      </c>
      <c r="V641" s="44">
        <v>304.175035966998</v>
      </c>
      <c r="W641" s="44">
        <v>304.175035966998</v>
      </c>
      <c r="X641" s="44">
        <v>179.83359375581395</v>
      </c>
      <c r="Y641" s="44">
        <v>179.83359375581395</v>
      </c>
      <c r="Z641" s="44">
        <v>119.49733555846348</v>
      </c>
      <c r="AA641" s="44">
        <v>119.49733555846348</v>
      </c>
      <c r="AB641" s="44">
        <v>4.0341897533841991</v>
      </c>
      <c r="AC641" s="44">
        <v>9.4080002683405048</v>
      </c>
      <c r="AD641" s="44">
        <v>3.8625221043040208</v>
      </c>
      <c r="AE641" s="44">
        <v>40.017057080893274</v>
      </c>
      <c r="AF641" s="44">
        <v>124.49751091833465</v>
      </c>
      <c r="AG641" s="44">
        <v>48.909736432202891</v>
      </c>
      <c r="AH641" s="44">
        <v>222.31698378274044</v>
      </c>
      <c r="AJ641" s="63" t="s">
        <v>63</v>
      </c>
      <c r="AK641" s="44">
        <v>0</v>
      </c>
      <c r="AL641" s="44">
        <v>0</v>
      </c>
      <c r="AM641" s="44">
        <v>461.56110000000001</v>
      </c>
      <c r="AN641" s="44">
        <v>461.56110000000001</v>
      </c>
      <c r="AO641" s="44">
        <v>0</v>
      </c>
      <c r="AP641" s="44">
        <v>0</v>
      </c>
      <c r="AQ641" s="44">
        <v>0</v>
      </c>
      <c r="AR641" s="44">
        <v>0</v>
      </c>
      <c r="AS641" s="44">
        <v>0</v>
      </c>
      <c r="AT641" s="44">
        <v>0</v>
      </c>
      <c r="AU641" s="44">
        <v>0</v>
      </c>
      <c r="AV641" s="44">
        <v>0</v>
      </c>
      <c r="AW641" s="44">
        <v>0</v>
      </c>
      <c r="AX641" s="44">
        <v>0</v>
      </c>
      <c r="AY641" s="44">
        <v>179.83359375581395</v>
      </c>
      <c r="AZ641" s="44">
        <v>0</v>
      </c>
      <c r="BA641" s="44">
        <v>0</v>
      </c>
      <c r="BB641" s="44">
        <v>0</v>
      </c>
      <c r="BC641" s="44">
        <v>179.83359375581395</v>
      </c>
      <c r="BD641" s="44">
        <v>179.83359375581395</v>
      </c>
      <c r="BE641" s="44">
        <v>0</v>
      </c>
      <c r="BF641" s="44">
        <v>0</v>
      </c>
      <c r="BG641" s="44">
        <v>0</v>
      </c>
      <c r="BH641" s="44">
        <v>179.83359375581395</v>
      </c>
      <c r="BI641" s="44">
        <v>119.49733555846348</v>
      </c>
      <c r="BJ641" s="44">
        <v>0</v>
      </c>
      <c r="BK641" s="44">
        <v>0</v>
      </c>
      <c r="BL641" s="44">
        <v>0</v>
      </c>
      <c r="BM641" s="44">
        <v>119.49733555846348</v>
      </c>
      <c r="BN641" s="44">
        <v>3.8625221043040208</v>
      </c>
      <c r="BO641" s="44">
        <v>48.909736432202891</v>
      </c>
      <c r="BP641" s="44">
        <v>0</v>
      </c>
      <c r="BQ641" s="44">
        <v>0</v>
      </c>
      <c r="BR641" s="44">
        <v>0</v>
      </c>
      <c r="BS641" s="44">
        <v>48.909736432202891</v>
      </c>
      <c r="BT641" s="64">
        <v>2021</v>
      </c>
      <c r="BU641" s="44">
        <v>0</v>
      </c>
      <c r="BV641" s="44">
        <v>0</v>
      </c>
      <c r="BW641" s="44">
        <v>0</v>
      </c>
      <c r="BX641" s="44">
        <v>0</v>
      </c>
      <c r="BY641" s="44">
        <v>0</v>
      </c>
      <c r="BZ641" s="44">
        <v>461.56110000000001</v>
      </c>
      <c r="CA641" s="44">
        <v>0</v>
      </c>
      <c r="CB641" s="44">
        <v>0</v>
      </c>
      <c r="CC641" s="44">
        <v>0</v>
      </c>
      <c r="CD641" s="44">
        <v>0</v>
      </c>
      <c r="CE641" s="44">
        <v>0</v>
      </c>
      <c r="CF641" s="44">
        <v>0</v>
      </c>
      <c r="CG641" s="44">
        <v>0</v>
      </c>
      <c r="CH641" s="44">
        <v>0</v>
      </c>
      <c r="CI641" s="44">
        <v>0</v>
      </c>
      <c r="CJ641" s="44">
        <v>179.83359375581395</v>
      </c>
      <c r="CK641" s="44">
        <v>0</v>
      </c>
      <c r="CL641" s="44">
        <v>0</v>
      </c>
      <c r="CM641" s="44">
        <v>0</v>
      </c>
      <c r="CN641" s="44">
        <v>0</v>
      </c>
      <c r="CO641" s="44">
        <v>0</v>
      </c>
      <c r="CP641" s="44">
        <v>0</v>
      </c>
      <c r="CQ641" s="44">
        <v>0</v>
      </c>
      <c r="CR641" s="44">
        <v>0</v>
      </c>
      <c r="CS641" s="44">
        <v>0</v>
      </c>
      <c r="CT641" s="44">
        <v>0</v>
      </c>
      <c r="CU641" s="44">
        <v>0</v>
      </c>
      <c r="CV641" s="44">
        <v>0</v>
      </c>
      <c r="CW641" s="44">
        <v>0</v>
      </c>
      <c r="CX641" s="44">
        <v>0</v>
      </c>
      <c r="CY641" s="44">
        <v>0</v>
      </c>
      <c r="CZ641" s="44">
        <v>0</v>
      </c>
      <c r="DA641" s="44">
        <v>0</v>
      </c>
      <c r="DB641" s="44">
        <v>0</v>
      </c>
      <c r="DC641" s="44">
        <v>0</v>
      </c>
      <c r="DD641" s="44">
        <v>0</v>
      </c>
      <c r="DE641" s="44">
        <v>0</v>
      </c>
      <c r="DF641" s="44">
        <v>0</v>
      </c>
      <c r="DG641" s="44">
        <v>0</v>
      </c>
      <c r="DH641" s="44">
        <v>0</v>
      </c>
      <c r="DI641" s="44">
        <v>0</v>
      </c>
      <c r="DJ641" s="44">
        <v>0</v>
      </c>
      <c r="DK641" s="44">
        <v>0</v>
      </c>
      <c r="DL641" s="44">
        <v>0</v>
      </c>
      <c r="DM641" s="44">
        <v>0</v>
      </c>
      <c r="DN641" s="44">
        <v>0</v>
      </c>
      <c r="DO641" s="44">
        <v>0</v>
      </c>
      <c r="DP641" s="44">
        <v>0</v>
      </c>
      <c r="DQ641" s="44">
        <v>0</v>
      </c>
      <c r="DR641" s="44">
        <v>0</v>
      </c>
      <c r="DS641" s="44">
        <v>0</v>
      </c>
      <c r="DT641" s="44">
        <v>0</v>
      </c>
      <c r="DU641" s="44">
        <v>0</v>
      </c>
      <c r="DV641" s="44">
        <v>0</v>
      </c>
      <c r="DW641" s="44">
        <v>0</v>
      </c>
      <c r="DX641" s="44">
        <v>48.909736432202891</v>
      </c>
      <c r="DY641" s="44">
        <v>0</v>
      </c>
      <c r="DZ641" s="44">
        <v>0</v>
      </c>
      <c r="EA641" s="44">
        <v>0</v>
      </c>
      <c r="EB641" s="44">
        <v>0</v>
      </c>
    </row>
    <row r="642" spans="2:132" x14ac:dyDescent="0.25">
      <c r="B642" s="41" t="s">
        <v>731</v>
      </c>
      <c r="C642" s="47" t="s">
        <v>101</v>
      </c>
      <c r="D642" s="46">
        <v>10</v>
      </c>
      <c r="E642" s="86" t="s">
        <v>52</v>
      </c>
      <c r="F642" s="43">
        <v>2116.1</v>
      </c>
      <c r="G642" s="43">
        <v>263.71032558139535</v>
      </c>
      <c r="H642" s="44">
        <v>263.71032558139535</v>
      </c>
      <c r="I642" s="44">
        <v>175.23245022295987</v>
      </c>
      <c r="J642" s="44">
        <v>175.23245022295987</v>
      </c>
      <c r="K642" s="44">
        <v>292.71846139534887</v>
      </c>
      <c r="L642" s="44">
        <v>292.71846139534887</v>
      </c>
      <c r="M642" s="44">
        <v>207.37779999999998</v>
      </c>
      <c r="N642" s="44">
        <v>1498.1988000000001</v>
      </c>
      <c r="O642" s="44">
        <v>239.11929999999998</v>
      </c>
      <c r="P642" s="44">
        <v>52.689323051162795</v>
      </c>
      <c r="Q642" s="44">
        <v>52.689323051162795</v>
      </c>
      <c r="R642" s="44">
        <v>35.011443554547384</v>
      </c>
      <c r="S642" s="44">
        <v>35.011443554547384</v>
      </c>
      <c r="T642" s="44">
        <v>163.92233838139538</v>
      </c>
      <c r="U642" s="44">
        <v>163.92233838139538</v>
      </c>
      <c r="V642" s="44">
        <v>108.92449105859187</v>
      </c>
      <c r="W642" s="44">
        <v>108.92449105859187</v>
      </c>
      <c r="X642" s="44">
        <v>64.398061506976745</v>
      </c>
      <c r="Y642" s="44">
        <v>64.398061506976745</v>
      </c>
      <c r="Z642" s="44">
        <v>42.791764344446797</v>
      </c>
      <c r="AA642" s="44">
        <v>42.791764344446797</v>
      </c>
      <c r="AB642" s="44">
        <v>5.9231433767336101</v>
      </c>
      <c r="AC642" s="44">
        <v>13.75447142731289</v>
      </c>
      <c r="AD642" s="44">
        <v>5.5879747812041582</v>
      </c>
      <c r="AE642" s="44">
        <v>14.330030609980236</v>
      </c>
      <c r="AF642" s="44">
        <v>44.582317453271855</v>
      </c>
      <c r="AG642" s="44">
        <v>17.514481856642512</v>
      </c>
      <c r="AH642" s="44">
        <v>79.611281166556878</v>
      </c>
      <c r="AJ642" s="63" t="s">
        <v>63</v>
      </c>
      <c r="AK642" s="44">
        <v>0</v>
      </c>
      <c r="AL642" s="44">
        <v>0</v>
      </c>
      <c r="AM642" s="44">
        <v>239.11929999999998</v>
      </c>
      <c r="AN642" s="44">
        <v>239.11929999999998</v>
      </c>
      <c r="AO642" s="44">
        <v>0</v>
      </c>
      <c r="AP642" s="44">
        <v>0</v>
      </c>
      <c r="AQ642" s="44">
        <v>0</v>
      </c>
      <c r="AR642" s="44">
        <v>0</v>
      </c>
      <c r="AS642" s="44">
        <v>0</v>
      </c>
      <c r="AT642" s="44">
        <v>0</v>
      </c>
      <c r="AU642" s="44">
        <v>0</v>
      </c>
      <c r="AV642" s="44">
        <v>0</v>
      </c>
      <c r="AW642" s="44">
        <v>0</v>
      </c>
      <c r="AX642" s="44">
        <v>0</v>
      </c>
      <c r="AY642" s="44">
        <v>64.398061506976745</v>
      </c>
      <c r="AZ642" s="44">
        <v>0</v>
      </c>
      <c r="BA642" s="44">
        <v>0</v>
      </c>
      <c r="BB642" s="44">
        <v>0</v>
      </c>
      <c r="BC642" s="44">
        <v>64.398061506976745</v>
      </c>
      <c r="BD642" s="44">
        <v>64.398061506976745</v>
      </c>
      <c r="BE642" s="44">
        <v>0</v>
      </c>
      <c r="BF642" s="44">
        <v>0</v>
      </c>
      <c r="BG642" s="44">
        <v>0</v>
      </c>
      <c r="BH642" s="44">
        <v>64.398061506976745</v>
      </c>
      <c r="BI642" s="44">
        <v>42.791764344446797</v>
      </c>
      <c r="BJ642" s="44">
        <v>0</v>
      </c>
      <c r="BK642" s="44">
        <v>0</v>
      </c>
      <c r="BL642" s="44">
        <v>0</v>
      </c>
      <c r="BM642" s="44">
        <v>42.791764344446797</v>
      </c>
      <c r="BN642" s="44">
        <v>5.5879747812041582</v>
      </c>
      <c r="BO642" s="44">
        <v>17.514481856642512</v>
      </c>
      <c r="BP642" s="44">
        <v>0</v>
      </c>
      <c r="BQ642" s="44">
        <v>0</v>
      </c>
      <c r="BR642" s="44">
        <v>0</v>
      </c>
      <c r="BS642" s="44">
        <v>17.514481856642512</v>
      </c>
      <c r="BT642" s="64">
        <v>2021</v>
      </c>
      <c r="BU642" s="44">
        <v>0</v>
      </c>
      <c r="BV642" s="44">
        <v>0</v>
      </c>
      <c r="BW642" s="44">
        <v>0</v>
      </c>
      <c r="BX642" s="44">
        <v>0</v>
      </c>
      <c r="BY642" s="44">
        <v>0</v>
      </c>
      <c r="BZ642" s="44">
        <v>239.11929999999998</v>
      </c>
      <c r="CA642" s="44">
        <v>0</v>
      </c>
      <c r="CB642" s="44">
        <v>0</v>
      </c>
      <c r="CC642" s="44">
        <v>0</v>
      </c>
      <c r="CD642" s="44">
        <v>0</v>
      </c>
      <c r="CE642" s="44">
        <v>0</v>
      </c>
      <c r="CF642" s="44">
        <v>0</v>
      </c>
      <c r="CG642" s="44">
        <v>0</v>
      </c>
      <c r="CH642" s="44">
        <v>0</v>
      </c>
      <c r="CI642" s="44">
        <v>0</v>
      </c>
      <c r="CJ642" s="44">
        <v>64.398061506976745</v>
      </c>
      <c r="CK642" s="44">
        <v>0</v>
      </c>
      <c r="CL642" s="44">
        <v>0</v>
      </c>
      <c r="CM642" s="44">
        <v>0</v>
      </c>
      <c r="CN642" s="44">
        <v>0</v>
      </c>
      <c r="CO642" s="44">
        <v>0</v>
      </c>
      <c r="CP642" s="44">
        <v>0</v>
      </c>
      <c r="CQ642" s="44">
        <v>0</v>
      </c>
      <c r="CR642" s="44">
        <v>0</v>
      </c>
      <c r="CS642" s="44">
        <v>0</v>
      </c>
      <c r="CT642" s="44">
        <v>0</v>
      </c>
      <c r="CU642" s="44">
        <v>0</v>
      </c>
      <c r="CV642" s="44">
        <v>0</v>
      </c>
      <c r="CW642" s="44">
        <v>0</v>
      </c>
      <c r="CX642" s="44">
        <v>0</v>
      </c>
      <c r="CY642" s="44">
        <v>0</v>
      </c>
      <c r="CZ642" s="44">
        <v>0</v>
      </c>
      <c r="DA642" s="44">
        <v>0</v>
      </c>
      <c r="DB642" s="44">
        <v>0</v>
      </c>
      <c r="DC642" s="44">
        <v>0</v>
      </c>
      <c r="DD642" s="44">
        <v>0</v>
      </c>
      <c r="DE642" s="44">
        <v>0</v>
      </c>
      <c r="DF642" s="44">
        <v>0</v>
      </c>
      <c r="DG642" s="44">
        <v>0</v>
      </c>
      <c r="DH642" s="44">
        <v>0</v>
      </c>
      <c r="DI642" s="44">
        <v>0</v>
      </c>
      <c r="DJ642" s="44">
        <v>0</v>
      </c>
      <c r="DK642" s="44">
        <v>0</v>
      </c>
      <c r="DL642" s="44">
        <v>0</v>
      </c>
      <c r="DM642" s="44">
        <v>0</v>
      </c>
      <c r="DN642" s="44">
        <v>0</v>
      </c>
      <c r="DO642" s="44">
        <v>0</v>
      </c>
      <c r="DP642" s="44">
        <v>0</v>
      </c>
      <c r="DQ642" s="44">
        <v>0</v>
      </c>
      <c r="DR642" s="44">
        <v>0</v>
      </c>
      <c r="DS642" s="44">
        <v>0</v>
      </c>
      <c r="DT642" s="44">
        <v>0</v>
      </c>
      <c r="DU642" s="44">
        <v>0</v>
      </c>
      <c r="DV642" s="44">
        <v>0</v>
      </c>
      <c r="DW642" s="44">
        <v>0</v>
      </c>
      <c r="DX642" s="44">
        <v>17.514481856642512</v>
      </c>
      <c r="DY642" s="44">
        <v>0</v>
      </c>
      <c r="DZ642" s="44">
        <v>0</v>
      </c>
      <c r="EA642" s="44">
        <v>0</v>
      </c>
      <c r="EB642" s="44">
        <v>0</v>
      </c>
    </row>
    <row r="643" spans="2:132" x14ac:dyDescent="0.25">
      <c r="B643" s="41" t="s">
        <v>732</v>
      </c>
      <c r="C643" s="47" t="s">
        <v>101</v>
      </c>
      <c r="D643" s="46">
        <v>10</v>
      </c>
      <c r="E643" s="86" t="s">
        <v>52</v>
      </c>
      <c r="F643" s="43">
        <v>6111.99</v>
      </c>
      <c r="G643" s="43">
        <v>1229.6307441860465</v>
      </c>
      <c r="H643" s="44">
        <v>1229.6307441860465</v>
      </c>
      <c r="I643" s="44">
        <v>817.07535606790782</v>
      </c>
      <c r="J643" s="44">
        <v>817.07535606790782</v>
      </c>
      <c r="K643" s="44">
        <v>1266.519666511628</v>
      </c>
      <c r="L643" s="44">
        <v>1266.519666511628</v>
      </c>
      <c r="M643" s="44">
        <v>458.39924999999999</v>
      </c>
      <c r="N643" s="44">
        <v>3936.12156</v>
      </c>
      <c r="O643" s="44">
        <v>617.31098999999995</v>
      </c>
      <c r="P643" s="44">
        <v>253.30393330232562</v>
      </c>
      <c r="Q643" s="44">
        <v>253.30393330232562</v>
      </c>
      <c r="R643" s="44">
        <v>168.31752334998902</v>
      </c>
      <c r="S643" s="44">
        <v>168.31752334998902</v>
      </c>
      <c r="T643" s="44">
        <v>759.91179990697674</v>
      </c>
      <c r="U643" s="44">
        <v>759.91179990697674</v>
      </c>
      <c r="V643" s="44">
        <v>504.95257004996699</v>
      </c>
      <c r="W643" s="44">
        <v>504.95257004996699</v>
      </c>
      <c r="X643" s="44">
        <v>316.62991662790699</v>
      </c>
      <c r="Y643" s="44">
        <v>316.62991662790699</v>
      </c>
      <c r="Z643" s="44">
        <v>210.39690418748626</v>
      </c>
      <c r="AA643" s="44">
        <v>210.39690418748626</v>
      </c>
      <c r="AB643" s="44">
        <v>2.7234196468470668</v>
      </c>
      <c r="AC643" s="44">
        <v>7.7950322336422717</v>
      </c>
      <c r="AD643" s="44">
        <v>2.9340307662032399</v>
      </c>
      <c r="AE643" s="44">
        <v>68.891625620735923</v>
      </c>
      <c r="AF643" s="44">
        <v>206.67487686220773</v>
      </c>
      <c r="AG643" s="44">
        <v>86.114532025919885</v>
      </c>
      <c r="AH643" s="44">
        <v>344.45812810367954</v>
      </c>
      <c r="AJ643" s="63" t="s">
        <v>63</v>
      </c>
      <c r="AK643" s="44">
        <v>0</v>
      </c>
      <c r="AL643" s="44">
        <v>0</v>
      </c>
      <c r="AM643" s="44">
        <v>617.31098999999995</v>
      </c>
      <c r="AN643" s="44">
        <v>617.31098999999995</v>
      </c>
      <c r="AO643" s="44">
        <v>0</v>
      </c>
      <c r="AP643" s="44">
        <v>0</v>
      </c>
      <c r="AQ643" s="44">
        <v>0</v>
      </c>
      <c r="AR643" s="44">
        <v>0</v>
      </c>
      <c r="AS643" s="44">
        <v>0</v>
      </c>
      <c r="AT643" s="44">
        <v>0</v>
      </c>
      <c r="AU643" s="44">
        <v>0</v>
      </c>
      <c r="AV643" s="44">
        <v>0</v>
      </c>
      <c r="AW643" s="44">
        <v>0</v>
      </c>
      <c r="AX643" s="44">
        <v>0</v>
      </c>
      <c r="AY643" s="44">
        <v>316.62991662790699</v>
      </c>
      <c r="AZ643" s="44">
        <v>0</v>
      </c>
      <c r="BA643" s="44">
        <v>0</v>
      </c>
      <c r="BB643" s="44">
        <v>0</v>
      </c>
      <c r="BC643" s="44">
        <v>316.62991662790699</v>
      </c>
      <c r="BD643" s="44">
        <v>316.62991662790699</v>
      </c>
      <c r="BE643" s="44">
        <v>0</v>
      </c>
      <c r="BF643" s="44">
        <v>0</v>
      </c>
      <c r="BG643" s="44">
        <v>0</v>
      </c>
      <c r="BH643" s="44">
        <v>316.62991662790699</v>
      </c>
      <c r="BI643" s="44">
        <v>210.39690418748626</v>
      </c>
      <c r="BJ643" s="44">
        <v>0</v>
      </c>
      <c r="BK643" s="44">
        <v>0</v>
      </c>
      <c r="BL643" s="44">
        <v>0</v>
      </c>
      <c r="BM643" s="44">
        <v>210.39690418748626</v>
      </c>
      <c r="BN643" s="44">
        <v>2.9340307662032399</v>
      </c>
      <c r="BO643" s="44">
        <v>86.114532025919885</v>
      </c>
      <c r="BP643" s="44">
        <v>0</v>
      </c>
      <c r="BQ643" s="44">
        <v>0</v>
      </c>
      <c r="BR643" s="44">
        <v>0</v>
      </c>
      <c r="BS643" s="44">
        <v>86.114532025919885</v>
      </c>
      <c r="BT643" s="64">
        <v>2021</v>
      </c>
      <c r="BU643" s="44">
        <v>0</v>
      </c>
      <c r="BV643" s="44">
        <v>0</v>
      </c>
      <c r="BW643" s="44">
        <v>0</v>
      </c>
      <c r="BX643" s="44">
        <v>0</v>
      </c>
      <c r="BY643" s="44">
        <v>0</v>
      </c>
      <c r="BZ643" s="44">
        <v>617.31098999999995</v>
      </c>
      <c r="CA643" s="44">
        <v>0</v>
      </c>
      <c r="CB643" s="44">
        <v>0</v>
      </c>
      <c r="CC643" s="44">
        <v>0</v>
      </c>
      <c r="CD643" s="44">
        <v>0</v>
      </c>
      <c r="CE643" s="44">
        <v>0</v>
      </c>
      <c r="CF643" s="44">
        <v>0</v>
      </c>
      <c r="CG643" s="44">
        <v>0</v>
      </c>
      <c r="CH643" s="44">
        <v>0</v>
      </c>
      <c r="CI643" s="44">
        <v>0</v>
      </c>
      <c r="CJ643" s="44">
        <v>316.62991662790699</v>
      </c>
      <c r="CK643" s="44">
        <v>0</v>
      </c>
      <c r="CL643" s="44">
        <v>0</v>
      </c>
      <c r="CM643" s="44">
        <v>0</v>
      </c>
      <c r="CN643" s="44">
        <v>0</v>
      </c>
      <c r="CO643" s="44">
        <v>0</v>
      </c>
      <c r="CP643" s="44">
        <v>0</v>
      </c>
      <c r="CQ643" s="44">
        <v>0</v>
      </c>
      <c r="CR643" s="44">
        <v>0</v>
      </c>
      <c r="CS643" s="44">
        <v>0</v>
      </c>
      <c r="CT643" s="44">
        <v>0</v>
      </c>
      <c r="CU643" s="44">
        <v>0</v>
      </c>
      <c r="CV643" s="44">
        <v>0</v>
      </c>
      <c r="CW643" s="44">
        <v>0</v>
      </c>
      <c r="CX643" s="44">
        <v>0</v>
      </c>
      <c r="CY643" s="44">
        <v>0</v>
      </c>
      <c r="CZ643" s="44">
        <v>0</v>
      </c>
      <c r="DA643" s="44">
        <v>0</v>
      </c>
      <c r="DB643" s="44">
        <v>0</v>
      </c>
      <c r="DC643" s="44">
        <v>0</v>
      </c>
      <c r="DD643" s="44">
        <v>0</v>
      </c>
      <c r="DE643" s="44">
        <v>0</v>
      </c>
      <c r="DF643" s="44">
        <v>0</v>
      </c>
      <c r="DG643" s="44">
        <v>0</v>
      </c>
      <c r="DH643" s="44">
        <v>0</v>
      </c>
      <c r="DI643" s="44">
        <v>0</v>
      </c>
      <c r="DJ643" s="44">
        <v>0</v>
      </c>
      <c r="DK643" s="44">
        <v>0</v>
      </c>
      <c r="DL643" s="44">
        <v>0</v>
      </c>
      <c r="DM643" s="44">
        <v>0</v>
      </c>
      <c r="DN643" s="44">
        <v>0</v>
      </c>
      <c r="DO643" s="44">
        <v>0</v>
      </c>
      <c r="DP643" s="44">
        <v>0</v>
      </c>
      <c r="DQ643" s="44">
        <v>0</v>
      </c>
      <c r="DR643" s="44">
        <v>0</v>
      </c>
      <c r="DS643" s="44">
        <v>0</v>
      </c>
      <c r="DT643" s="44">
        <v>0</v>
      </c>
      <c r="DU643" s="44">
        <v>0</v>
      </c>
      <c r="DV643" s="44">
        <v>0</v>
      </c>
      <c r="DW643" s="44">
        <v>0</v>
      </c>
      <c r="DX643" s="44">
        <v>86.114532025919885</v>
      </c>
      <c r="DY643" s="44">
        <v>0</v>
      </c>
      <c r="DZ643" s="44">
        <v>0</v>
      </c>
      <c r="EA643" s="44">
        <v>0</v>
      </c>
      <c r="EB643" s="44">
        <v>0</v>
      </c>
    </row>
    <row r="644" spans="2:132" x14ac:dyDescent="0.25">
      <c r="B644" s="41" t="s">
        <v>733</v>
      </c>
      <c r="C644" s="47" t="s">
        <v>101</v>
      </c>
      <c r="D644" s="46">
        <v>10</v>
      </c>
      <c r="E644" s="86" t="s">
        <v>52</v>
      </c>
      <c r="F644" s="43">
        <v>4279.26</v>
      </c>
      <c r="G644" s="43">
        <v>795.35756976744199</v>
      </c>
      <c r="H644" s="44">
        <v>795.35756976744199</v>
      </c>
      <c r="I644" s="44">
        <v>528.5058726709193</v>
      </c>
      <c r="J644" s="44">
        <v>528.5058726709193</v>
      </c>
      <c r="K644" s="44">
        <v>819.21829686046522</v>
      </c>
      <c r="L644" s="44">
        <v>819.21829686046522</v>
      </c>
      <c r="M644" s="44">
        <v>402.25044000000003</v>
      </c>
      <c r="N644" s="44">
        <v>2918.4553200000005</v>
      </c>
      <c r="O644" s="44">
        <v>470.71860000000004</v>
      </c>
      <c r="P644" s="44">
        <v>147.45929343488373</v>
      </c>
      <c r="Q644" s="44">
        <v>147.45929343488373</v>
      </c>
      <c r="R644" s="44">
        <v>97.984988793188435</v>
      </c>
      <c r="S644" s="44">
        <v>97.984988793188435</v>
      </c>
      <c r="T644" s="44">
        <v>458.76224624186057</v>
      </c>
      <c r="U644" s="44">
        <v>458.76224624186057</v>
      </c>
      <c r="V644" s="44">
        <v>304.84218735658629</v>
      </c>
      <c r="W644" s="44">
        <v>304.84218735658629</v>
      </c>
      <c r="X644" s="44">
        <v>180.22802530930235</v>
      </c>
      <c r="Y644" s="44">
        <v>180.22802530930235</v>
      </c>
      <c r="Z644" s="44">
        <v>119.75943074723031</v>
      </c>
      <c r="AA644" s="44">
        <v>119.75943074723031</v>
      </c>
      <c r="AB644" s="44">
        <v>4.1052251467723089</v>
      </c>
      <c r="AC644" s="44">
        <v>9.5736595558086748</v>
      </c>
      <c r="AD644" s="44">
        <v>3.9305347149947636</v>
      </c>
      <c r="AE644" s="44">
        <v>40.104827055683877</v>
      </c>
      <c r="AF644" s="44">
        <v>124.77057306212762</v>
      </c>
      <c r="AG644" s="44">
        <v>49.017010845835848</v>
      </c>
      <c r="AH644" s="44">
        <v>222.80459475379931</v>
      </c>
      <c r="AJ644" s="63" t="s">
        <v>63</v>
      </c>
      <c r="AK644" s="44">
        <v>0</v>
      </c>
      <c r="AL644" s="44">
        <v>0</v>
      </c>
      <c r="AM644" s="44">
        <v>470.71860000000004</v>
      </c>
      <c r="AN644" s="44">
        <v>470.71860000000004</v>
      </c>
      <c r="AO644" s="44">
        <v>0</v>
      </c>
      <c r="AP644" s="44">
        <v>0</v>
      </c>
      <c r="AQ644" s="44">
        <v>0</v>
      </c>
      <c r="AR644" s="44">
        <v>0</v>
      </c>
      <c r="AS644" s="44">
        <v>0</v>
      </c>
      <c r="AT644" s="44">
        <v>0</v>
      </c>
      <c r="AU644" s="44">
        <v>0</v>
      </c>
      <c r="AV644" s="44">
        <v>0</v>
      </c>
      <c r="AW644" s="44">
        <v>0</v>
      </c>
      <c r="AX644" s="44">
        <v>0</v>
      </c>
      <c r="AY644" s="44">
        <v>180.22802530930235</v>
      </c>
      <c r="AZ644" s="44">
        <v>0</v>
      </c>
      <c r="BA644" s="44">
        <v>0</v>
      </c>
      <c r="BB644" s="44">
        <v>0</v>
      </c>
      <c r="BC644" s="44">
        <v>180.22802530930235</v>
      </c>
      <c r="BD644" s="44">
        <v>180.22802530930235</v>
      </c>
      <c r="BE644" s="44">
        <v>0</v>
      </c>
      <c r="BF644" s="44">
        <v>0</v>
      </c>
      <c r="BG644" s="44">
        <v>0</v>
      </c>
      <c r="BH644" s="44">
        <v>180.22802530930235</v>
      </c>
      <c r="BI644" s="44">
        <v>119.75943074723031</v>
      </c>
      <c r="BJ644" s="44">
        <v>0</v>
      </c>
      <c r="BK644" s="44">
        <v>0</v>
      </c>
      <c r="BL644" s="44">
        <v>0</v>
      </c>
      <c r="BM644" s="44">
        <v>119.75943074723031</v>
      </c>
      <c r="BN644" s="44">
        <v>3.9305347149947636</v>
      </c>
      <c r="BO644" s="44">
        <v>49.017010845835848</v>
      </c>
      <c r="BP644" s="44">
        <v>0</v>
      </c>
      <c r="BQ644" s="44">
        <v>0</v>
      </c>
      <c r="BR644" s="44">
        <v>0</v>
      </c>
      <c r="BS644" s="44">
        <v>49.017010845835848</v>
      </c>
      <c r="BT644" s="64">
        <v>2021</v>
      </c>
      <c r="BU644" s="44">
        <v>0</v>
      </c>
      <c r="BV644" s="44">
        <v>0</v>
      </c>
      <c r="BW644" s="44">
        <v>0</v>
      </c>
      <c r="BX644" s="44">
        <v>0</v>
      </c>
      <c r="BY644" s="44">
        <v>0</v>
      </c>
      <c r="BZ644" s="44">
        <v>470.71860000000004</v>
      </c>
      <c r="CA644" s="44">
        <v>0</v>
      </c>
      <c r="CB644" s="44">
        <v>0</v>
      </c>
      <c r="CC644" s="44">
        <v>0</v>
      </c>
      <c r="CD644" s="44">
        <v>0</v>
      </c>
      <c r="CE644" s="44">
        <v>0</v>
      </c>
      <c r="CF644" s="44">
        <v>0</v>
      </c>
      <c r="CG644" s="44">
        <v>0</v>
      </c>
      <c r="CH644" s="44">
        <v>0</v>
      </c>
      <c r="CI644" s="44">
        <v>0</v>
      </c>
      <c r="CJ644" s="44">
        <v>180.22802530930235</v>
      </c>
      <c r="CK644" s="44">
        <v>0</v>
      </c>
      <c r="CL644" s="44">
        <v>0</v>
      </c>
      <c r="CM644" s="44">
        <v>0</v>
      </c>
      <c r="CN644" s="44">
        <v>0</v>
      </c>
      <c r="CO644" s="44">
        <v>0</v>
      </c>
      <c r="CP644" s="44">
        <v>0</v>
      </c>
      <c r="CQ644" s="44">
        <v>0</v>
      </c>
      <c r="CR644" s="44">
        <v>0</v>
      </c>
      <c r="CS644" s="44">
        <v>0</v>
      </c>
      <c r="CT644" s="44">
        <v>0</v>
      </c>
      <c r="CU644" s="44">
        <v>0</v>
      </c>
      <c r="CV644" s="44">
        <v>0</v>
      </c>
      <c r="CW644" s="44">
        <v>0</v>
      </c>
      <c r="CX644" s="44">
        <v>0</v>
      </c>
      <c r="CY644" s="44">
        <v>0</v>
      </c>
      <c r="CZ644" s="44">
        <v>0</v>
      </c>
      <c r="DA644" s="44">
        <v>0</v>
      </c>
      <c r="DB644" s="44">
        <v>0</v>
      </c>
      <c r="DC644" s="44">
        <v>0</v>
      </c>
      <c r="DD644" s="44">
        <v>0</v>
      </c>
      <c r="DE644" s="44">
        <v>0</v>
      </c>
      <c r="DF644" s="44">
        <v>0</v>
      </c>
      <c r="DG644" s="44">
        <v>0</v>
      </c>
      <c r="DH644" s="44">
        <v>0</v>
      </c>
      <c r="DI644" s="44">
        <v>0</v>
      </c>
      <c r="DJ644" s="44">
        <v>0</v>
      </c>
      <c r="DK644" s="44">
        <v>0</v>
      </c>
      <c r="DL644" s="44">
        <v>0</v>
      </c>
      <c r="DM644" s="44">
        <v>0</v>
      </c>
      <c r="DN644" s="44">
        <v>0</v>
      </c>
      <c r="DO644" s="44">
        <v>0</v>
      </c>
      <c r="DP644" s="44">
        <v>0</v>
      </c>
      <c r="DQ644" s="44">
        <v>0</v>
      </c>
      <c r="DR644" s="44">
        <v>0</v>
      </c>
      <c r="DS644" s="44">
        <v>0</v>
      </c>
      <c r="DT644" s="44">
        <v>0</v>
      </c>
      <c r="DU644" s="44">
        <v>0</v>
      </c>
      <c r="DV644" s="44">
        <v>0</v>
      </c>
      <c r="DW644" s="44">
        <v>0</v>
      </c>
      <c r="DX644" s="44">
        <v>49.017010845835848</v>
      </c>
      <c r="DY644" s="44">
        <v>0</v>
      </c>
      <c r="DZ644" s="44">
        <v>0</v>
      </c>
      <c r="EA644" s="44">
        <v>0</v>
      </c>
      <c r="EB644" s="44">
        <v>0</v>
      </c>
    </row>
    <row r="645" spans="2:132" x14ac:dyDescent="0.25">
      <c r="B645" s="41" t="s">
        <v>734</v>
      </c>
      <c r="C645" s="47" t="s">
        <v>101</v>
      </c>
      <c r="D645" s="46">
        <v>10</v>
      </c>
      <c r="E645" s="86" t="s">
        <v>52</v>
      </c>
      <c r="F645" s="43">
        <v>6383.69</v>
      </c>
      <c r="G645" s="43">
        <v>926.58045348837209</v>
      </c>
      <c r="H645" s="44">
        <v>926.58045348837209</v>
      </c>
      <c r="I645" s="44">
        <v>615.70195567997757</v>
      </c>
      <c r="J645" s="44">
        <v>615.70195567997757</v>
      </c>
      <c r="K645" s="44">
        <v>1028.5043033720931</v>
      </c>
      <c r="L645" s="44">
        <v>1028.5043033720931</v>
      </c>
      <c r="M645" s="44">
        <v>478.77674999999994</v>
      </c>
      <c r="N645" s="44">
        <v>4111.0963599999995</v>
      </c>
      <c r="O645" s="44">
        <v>644.75268999999992</v>
      </c>
      <c r="P645" s="44">
        <v>185.13077460697676</v>
      </c>
      <c r="Q645" s="44">
        <v>185.13077460697676</v>
      </c>
      <c r="R645" s="44">
        <v>123.01725074485954</v>
      </c>
      <c r="S645" s="44">
        <v>123.01725074485954</v>
      </c>
      <c r="T645" s="44">
        <v>575.96240988837224</v>
      </c>
      <c r="U645" s="44">
        <v>575.96240988837224</v>
      </c>
      <c r="V645" s="44">
        <v>382.72033565067414</v>
      </c>
      <c r="W645" s="44">
        <v>382.72033565067414</v>
      </c>
      <c r="X645" s="44">
        <v>226.27094674186048</v>
      </c>
      <c r="Y645" s="44">
        <v>226.27094674186048</v>
      </c>
      <c r="Z645" s="44">
        <v>150.35441757705055</v>
      </c>
      <c r="AA645" s="44">
        <v>150.35441757705055</v>
      </c>
      <c r="AB645" s="44">
        <v>3.8919480568866991</v>
      </c>
      <c r="AC645" s="44">
        <v>10.741776637007289</v>
      </c>
      <c r="AD645" s="44">
        <v>4.2882191317697087</v>
      </c>
      <c r="AE645" s="44">
        <v>50.350422312149668</v>
      </c>
      <c r="AF645" s="44">
        <v>156.64575830446566</v>
      </c>
      <c r="AG645" s="44">
        <v>61.539405048182928</v>
      </c>
      <c r="AH645" s="44">
        <v>279.72456840083146</v>
      </c>
      <c r="AJ645" s="63" t="s">
        <v>63</v>
      </c>
      <c r="AK645" s="44">
        <v>0</v>
      </c>
      <c r="AL645" s="44">
        <v>0</v>
      </c>
      <c r="AM645" s="44">
        <v>644.75268999999992</v>
      </c>
      <c r="AN645" s="44">
        <v>644.75268999999992</v>
      </c>
      <c r="AO645" s="44">
        <v>0</v>
      </c>
      <c r="AP645" s="44">
        <v>0</v>
      </c>
      <c r="AQ645" s="44">
        <v>0</v>
      </c>
      <c r="AR645" s="44">
        <v>0</v>
      </c>
      <c r="AS645" s="44">
        <v>0</v>
      </c>
      <c r="AT645" s="44">
        <v>0</v>
      </c>
      <c r="AU645" s="44">
        <v>0</v>
      </c>
      <c r="AV645" s="44">
        <v>0</v>
      </c>
      <c r="AW645" s="44">
        <v>0</v>
      </c>
      <c r="AX645" s="44">
        <v>0</v>
      </c>
      <c r="AY645" s="44">
        <v>226.27094674186048</v>
      </c>
      <c r="AZ645" s="44">
        <v>0</v>
      </c>
      <c r="BA645" s="44">
        <v>0</v>
      </c>
      <c r="BB645" s="44">
        <v>0</v>
      </c>
      <c r="BC645" s="44">
        <v>226.27094674186048</v>
      </c>
      <c r="BD645" s="44">
        <v>226.27094674186048</v>
      </c>
      <c r="BE645" s="44">
        <v>0</v>
      </c>
      <c r="BF645" s="44">
        <v>0</v>
      </c>
      <c r="BG645" s="44">
        <v>0</v>
      </c>
      <c r="BH645" s="44">
        <v>226.27094674186048</v>
      </c>
      <c r="BI645" s="44">
        <v>150.35441757705055</v>
      </c>
      <c r="BJ645" s="44">
        <v>0</v>
      </c>
      <c r="BK645" s="44">
        <v>0</v>
      </c>
      <c r="BL645" s="44">
        <v>0</v>
      </c>
      <c r="BM645" s="44">
        <v>150.35441757705055</v>
      </c>
      <c r="BN645" s="44">
        <v>4.2882191317697087</v>
      </c>
      <c r="BO645" s="44">
        <v>61.539405048182928</v>
      </c>
      <c r="BP645" s="44">
        <v>0</v>
      </c>
      <c r="BQ645" s="44">
        <v>0</v>
      </c>
      <c r="BR645" s="44">
        <v>0</v>
      </c>
      <c r="BS645" s="44">
        <v>61.539405048182928</v>
      </c>
      <c r="BT645" s="64">
        <v>2021</v>
      </c>
      <c r="BU645" s="44">
        <v>0</v>
      </c>
      <c r="BV645" s="44">
        <v>0</v>
      </c>
      <c r="BW645" s="44">
        <v>0</v>
      </c>
      <c r="BX645" s="44">
        <v>0</v>
      </c>
      <c r="BY645" s="44">
        <v>0</v>
      </c>
      <c r="BZ645" s="44">
        <v>644.75268999999992</v>
      </c>
      <c r="CA645" s="44">
        <v>0</v>
      </c>
      <c r="CB645" s="44">
        <v>0</v>
      </c>
      <c r="CC645" s="44">
        <v>0</v>
      </c>
      <c r="CD645" s="44">
        <v>0</v>
      </c>
      <c r="CE645" s="44">
        <v>0</v>
      </c>
      <c r="CF645" s="44">
        <v>0</v>
      </c>
      <c r="CG645" s="44">
        <v>0</v>
      </c>
      <c r="CH645" s="44">
        <v>0</v>
      </c>
      <c r="CI645" s="44">
        <v>0</v>
      </c>
      <c r="CJ645" s="44">
        <v>226.27094674186048</v>
      </c>
      <c r="CK645" s="44">
        <v>0</v>
      </c>
      <c r="CL645" s="44">
        <v>0</v>
      </c>
      <c r="CM645" s="44">
        <v>0</v>
      </c>
      <c r="CN645" s="44">
        <v>0</v>
      </c>
      <c r="CO645" s="44">
        <v>0</v>
      </c>
      <c r="CP645" s="44">
        <v>0</v>
      </c>
      <c r="CQ645" s="44">
        <v>0</v>
      </c>
      <c r="CR645" s="44">
        <v>0</v>
      </c>
      <c r="CS645" s="44">
        <v>0</v>
      </c>
      <c r="CT645" s="44">
        <v>0</v>
      </c>
      <c r="CU645" s="44">
        <v>0</v>
      </c>
      <c r="CV645" s="44">
        <v>0</v>
      </c>
      <c r="CW645" s="44">
        <v>0</v>
      </c>
      <c r="CX645" s="44">
        <v>0</v>
      </c>
      <c r="CY645" s="44">
        <v>0</v>
      </c>
      <c r="CZ645" s="44">
        <v>0</v>
      </c>
      <c r="DA645" s="44">
        <v>0</v>
      </c>
      <c r="DB645" s="44">
        <v>0</v>
      </c>
      <c r="DC645" s="44">
        <v>0</v>
      </c>
      <c r="DD645" s="44">
        <v>0</v>
      </c>
      <c r="DE645" s="44">
        <v>0</v>
      </c>
      <c r="DF645" s="44">
        <v>0</v>
      </c>
      <c r="DG645" s="44">
        <v>0</v>
      </c>
      <c r="DH645" s="44">
        <v>0</v>
      </c>
      <c r="DI645" s="44">
        <v>0</v>
      </c>
      <c r="DJ645" s="44">
        <v>0</v>
      </c>
      <c r="DK645" s="44">
        <v>0</v>
      </c>
      <c r="DL645" s="44">
        <v>0</v>
      </c>
      <c r="DM645" s="44">
        <v>0</v>
      </c>
      <c r="DN645" s="44">
        <v>0</v>
      </c>
      <c r="DO645" s="44">
        <v>0</v>
      </c>
      <c r="DP645" s="44">
        <v>0</v>
      </c>
      <c r="DQ645" s="44">
        <v>0</v>
      </c>
      <c r="DR645" s="44">
        <v>0</v>
      </c>
      <c r="DS645" s="44">
        <v>0</v>
      </c>
      <c r="DT645" s="44">
        <v>0</v>
      </c>
      <c r="DU645" s="44">
        <v>0</v>
      </c>
      <c r="DV645" s="44">
        <v>0</v>
      </c>
      <c r="DW645" s="44">
        <v>0</v>
      </c>
      <c r="DX645" s="44">
        <v>61.539405048182928</v>
      </c>
      <c r="DY645" s="44">
        <v>0</v>
      </c>
      <c r="DZ645" s="44">
        <v>0</v>
      </c>
      <c r="EA645" s="44">
        <v>0</v>
      </c>
      <c r="EB645" s="44">
        <v>0</v>
      </c>
    </row>
    <row r="646" spans="2:132" x14ac:dyDescent="0.25">
      <c r="B646" s="41" t="s">
        <v>735</v>
      </c>
      <c r="C646" s="47" t="s">
        <v>101</v>
      </c>
      <c r="D646" s="46">
        <v>10</v>
      </c>
      <c r="E646" s="86" t="s">
        <v>52</v>
      </c>
      <c r="F646" s="43">
        <v>2379.33</v>
      </c>
      <c r="G646" s="43">
        <v>496.00036046511622</v>
      </c>
      <c r="H646" s="44">
        <v>496.00036046511622</v>
      </c>
      <c r="I646" s="44">
        <v>329.58648200123974</v>
      </c>
      <c r="J646" s="44">
        <v>329.58648200123974</v>
      </c>
      <c r="K646" s="44">
        <v>510.88037127906972</v>
      </c>
      <c r="L646" s="44">
        <v>510.88037127906972</v>
      </c>
      <c r="M646" s="44">
        <v>233.17434</v>
      </c>
      <c r="N646" s="44">
        <v>1684.5656399999998</v>
      </c>
      <c r="O646" s="44">
        <v>268.86428999999998</v>
      </c>
      <c r="P646" s="44">
        <v>102.17607425581394</v>
      </c>
      <c r="Q646" s="44">
        <v>102.17607425581394</v>
      </c>
      <c r="R646" s="44">
        <v>67.894815292255387</v>
      </c>
      <c r="S646" s="44">
        <v>67.894815292255387</v>
      </c>
      <c r="T646" s="44">
        <v>306.52822276744183</v>
      </c>
      <c r="U646" s="44">
        <v>306.52822276744183</v>
      </c>
      <c r="V646" s="44">
        <v>203.68444587676615</v>
      </c>
      <c r="W646" s="44">
        <v>203.68444587676615</v>
      </c>
      <c r="X646" s="44">
        <v>127.72009281976743</v>
      </c>
      <c r="Y646" s="44">
        <v>127.72009281976743</v>
      </c>
      <c r="Z646" s="44">
        <v>84.868519115319231</v>
      </c>
      <c r="AA646" s="44">
        <v>84.868519115319231</v>
      </c>
      <c r="AB646" s="44">
        <v>3.4343467759105559</v>
      </c>
      <c r="AC646" s="44">
        <v>8.2704677460703184</v>
      </c>
      <c r="AD646" s="44">
        <v>3.1680096790032066</v>
      </c>
      <c r="AE646" s="44">
        <v>27.789050739400505</v>
      </c>
      <c r="AF646" s="44">
        <v>83.367152218201511</v>
      </c>
      <c r="AG646" s="44">
        <v>34.736313424250632</v>
      </c>
      <c r="AH646" s="44">
        <v>138.94525369700253</v>
      </c>
      <c r="AJ646" s="63" t="s">
        <v>63</v>
      </c>
      <c r="AK646" s="44">
        <v>0</v>
      </c>
      <c r="AL646" s="44">
        <v>0</v>
      </c>
      <c r="AM646" s="44">
        <v>268.86428999999998</v>
      </c>
      <c r="AN646" s="44">
        <v>268.86428999999998</v>
      </c>
      <c r="AO646" s="44">
        <v>0</v>
      </c>
      <c r="AP646" s="44">
        <v>0</v>
      </c>
      <c r="AQ646" s="44">
        <v>0</v>
      </c>
      <c r="AR646" s="44">
        <v>0</v>
      </c>
      <c r="AS646" s="44">
        <v>0</v>
      </c>
      <c r="AT646" s="44">
        <v>0</v>
      </c>
      <c r="AU646" s="44">
        <v>0</v>
      </c>
      <c r="AV646" s="44">
        <v>0</v>
      </c>
      <c r="AW646" s="44">
        <v>0</v>
      </c>
      <c r="AX646" s="44">
        <v>0</v>
      </c>
      <c r="AY646" s="44">
        <v>127.72009281976743</v>
      </c>
      <c r="AZ646" s="44">
        <v>0</v>
      </c>
      <c r="BA646" s="44">
        <v>0</v>
      </c>
      <c r="BB646" s="44">
        <v>0</v>
      </c>
      <c r="BC646" s="44">
        <v>127.72009281976743</v>
      </c>
      <c r="BD646" s="44">
        <v>127.72009281976743</v>
      </c>
      <c r="BE646" s="44">
        <v>0</v>
      </c>
      <c r="BF646" s="44">
        <v>0</v>
      </c>
      <c r="BG646" s="44">
        <v>0</v>
      </c>
      <c r="BH646" s="44">
        <v>127.72009281976743</v>
      </c>
      <c r="BI646" s="44">
        <v>84.868519115319231</v>
      </c>
      <c r="BJ646" s="44">
        <v>0</v>
      </c>
      <c r="BK646" s="44">
        <v>0</v>
      </c>
      <c r="BL646" s="44">
        <v>0</v>
      </c>
      <c r="BM646" s="44">
        <v>84.868519115319231</v>
      </c>
      <c r="BN646" s="44">
        <v>3.1680096790032066</v>
      </c>
      <c r="BO646" s="44">
        <v>34.736313424250632</v>
      </c>
      <c r="BP646" s="44">
        <v>0</v>
      </c>
      <c r="BQ646" s="44">
        <v>0</v>
      </c>
      <c r="BR646" s="44">
        <v>0</v>
      </c>
      <c r="BS646" s="44">
        <v>34.736313424250632</v>
      </c>
      <c r="BT646" s="64">
        <v>2021</v>
      </c>
      <c r="BU646" s="44">
        <v>0</v>
      </c>
      <c r="BV646" s="44">
        <v>0</v>
      </c>
      <c r="BW646" s="44">
        <v>0</v>
      </c>
      <c r="BX646" s="44">
        <v>0</v>
      </c>
      <c r="BY646" s="44">
        <v>0</v>
      </c>
      <c r="BZ646" s="44">
        <v>268.86428999999998</v>
      </c>
      <c r="CA646" s="44">
        <v>0</v>
      </c>
      <c r="CB646" s="44">
        <v>0</v>
      </c>
      <c r="CC646" s="44">
        <v>0</v>
      </c>
      <c r="CD646" s="44">
        <v>0</v>
      </c>
      <c r="CE646" s="44">
        <v>0</v>
      </c>
      <c r="CF646" s="44">
        <v>0</v>
      </c>
      <c r="CG646" s="44">
        <v>0</v>
      </c>
      <c r="CH646" s="44">
        <v>0</v>
      </c>
      <c r="CI646" s="44">
        <v>0</v>
      </c>
      <c r="CJ646" s="44">
        <v>127.72009281976743</v>
      </c>
      <c r="CK646" s="44">
        <v>0</v>
      </c>
      <c r="CL646" s="44">
        <v>0</v>
      </c>
      <c r="CM646" s="44">
        <v>0</v>
      </c>
      <c r="CN646" s="44">
        <v>0</v>
      </c>
      <c r="CO646" s="44">
        <v>0</v>
      </c>
      <c r="CP646" s="44">
        <v>0</v>
      </c>
      <c r="CQ646" s="44">
        <v>0</v>
      </c>
      <c r="CR646" s="44">
        <v>0</v>
      </c>
      <c r="CS646" s="44">
        <v>0</v>
      </c>
      <c r="CT646" s="44">
        <v>0</v>
      </c>
      <c r="CU646" s="44">
        <v>0</v>
      </c>
      <c r="CV646" s="44">
        <v>0</v>
      </c>
      <c r="CW646" s="44">
        <v>0</v>
      </c>
      <c r="CX646" s="44">
        <v>0</v>
      </c>
      <c r="CY646" s="44">
        <v>0</v>
      </c>
      <c r="CZ646" s="44">
        <v>0</v>
      </c>
      <c r="DA646" s="44">
        <v>0</v>
      </c>
      <c r="DB646" s="44">
        <v>0</v>
      </c>
      <c r="DC646" s="44">
        <v>0</v>
      </c>
      <c r="DD646" s="44">
        <v>0</v>
      </c>
      <c r="DE646" s="44">
        <v>0</v>
      </c>
      <c r="DF646" s="44">
        <v>0</v>
      </c>
      <c r="DG646" s="44">
        <v>0</v>
      </c>
      <c r="DH646" s="44">
        <v>0</v>
      </c>
      <c r="DI646" s="44">
        <v>0</v>
      </c>
      <c r="DJ646" s="44">
        <v>0</v>
      </c>
      <c r="DK646" s="44">
        <v>0</v>
      </c>
      <c r="DL646" s="44">
        <v>0</v>
      </c>
      <c r="DM646" s="44">
        <v>0</v>
      </c>
      <c r="DN646" s="44">
        <v>0</v>
      </c>
      <c r="DO646" s="44">
        <v>0</v>
      </c>
      <c r="DP646" s="44">
        <v>0</v>
      </c>
      <c r="DQ646" s="44">
        <v>0</v>
      </c>
      <c r="DR646" s="44">
        <v>0</v>
      </c>
      <c r="DS646" s="44">
        <v>0</v>
      </c>
      <c r="DT646" s="44">
        <v>0</v>
      </c>
      <c r="DU646" s="44">
        <v>0</v>
      </c>
      <c r="DV646" s="44">
        <v>0</v>
      </c>
      <c r="DW646" s="44">
        <v>0</v>
      </c>
      <c r="DX646" s="44">
        <v>34.736313424250632</v>
      </c>
      <c r="DY646" s="44">
        <v>0</v>
      </c>
      <c r="DZ646" s="44">
        <v>0</v>
      </c>
      <c r="EA646" s="44">
        <v>0</v>
      </c>
      <c r="EB646" s="44">
        <v>0</v>
      </c>
    </row>
    <row r="647" spans="2:132" x14ac:dyDescent="0.25">
      <c r="B647" s="41" t="s">
        <v>736</v>
      </c>
      <c r="C647" s="47" t="s">
        <v>101</v>
      </c>
      <c r="D647" s="46">
        <v>10</v>
      </c>
      <c r="E647" s="86" t="s">
        <v>52</v>
      </c>
      <c r="F647" s="43">
        <v>6391.15</v>
      </c>
      <c r="G647" s="43">
        <v>946.18281395348822</v>
      </c>
      <c r="H647" s="44">
        <v>946.18281395348822</v>
      </c>
      <c r="I647" s="44">
        <v>628.7274966665999</v>
      </c>
      <c r="J647" s="44">
        <v>628.7274966665999</v>
      </c>
      <c r="K647" s="44">
        <v>1050.2629234883721</v>
      </c>
      <c r="L647" s="44">
        <v>1050.2629234883721</v>
      </c>
      <c r="M647" s="44">
        <v>479.33625000000001</v>
      </c>
      <c r="N647" s="44">
        <v>4115.9005999999999</v>
      </c>
      <c r="O647" s="44">
        <v>645.50614999999993</v>
      </c>
      <c r="P647" s="44">
        <v>189.04732622790695</v>
      </c>
      <c r="Q647" s="44">
        <v>189.04732622790695</v>
      </c>
      <c r="R647" s="44">
        <v>125.61975383398666</v>
      </c>
      <c r="S647" s="44">
        <v>125.61975383398666</v>
      </c>
      <c r="T647" s="44">
        <v>588.14723715348839</v>
      </c>
      <c r="U647" s="44">
        <v>588.14723715348839</v>
      </c>
      <c r="V647" s="44">
        <v>390.81701192795856</v>
      </c>
      <c r="W647" s="44">
        <v>390.81701192795856</v>
      </c>
      <c r="X647" s="44">
        <v>231.05784316744186</v>
      </c>
      <c r="Y647" s="44">
        <v>231.05784316744186</v>
      </c>
      <c r="Z647" s="44">
        <v>153.53525468598372</v>
      </c>
      <c r="AA647" s="44">
        <v>153.53525468598372</v>
      </c>
      <c r="AB647" s="44">
        <v>3.8157712889126412</v>
      </c>
      <c r="AC647" s="44">
        <v>10.531528757398888</v>
      </c>
      <c r="AD647" s="44">
        <v>4.2042861837837453</v>
      </c>
      <c r="AE647" s="44">
        <v>51.415615435982346</v>
      </c>
      <c r="AF647" s="44">
        <v>159.95969246750067</v>
      </c>
      <c r="AG647" s="44">
        <v>62.841307755089545</v>
      </c>
      <c r="AH647" s="44">
        <v>285.64230797767971</v>
      </c>
      <c r="AJ647" s="63" t="s">
        <v>63</v>
      </c>
      <c r="AK647" s="44">
        <v>0</v>
      </c>
      <c r="AL647" s="44">
        <v>0</v>
      </c>
      <c r="AM647" s="44">
        <v>645.50614999999993</v>
      </c>
      <c r="AN647" s="44">
        <v>645.50614999999993</v>
      </c>
      <c r="AO647" s="44">
        <v>0</v>
      </c>
      <c r="AP647" s="44">
        <v>0</v>
      </c>
      <c r="AQ647" s="44">
        <v>0</v>
      </c>
      <c r="AR647" s="44">
        <v>0</v>
      </c>
      <c r="AS647" s="44">
        <v>0</v>
      </c>
      <c r="AT647" s="44">
        <v>0</v>
      </c>
      <c r="AU647" s="44">
        <v>0</v>
      </c>
      <c r="AV647" s="44">
        <v>0</v>
      </c>
      <c r="AW647" s="44">
        <v>0</v>
      </c>
      <c r="AX647" s="44">
        <v>0</v>
      </c>
      <c r="AY647" s="44">
        <v>231.05784316744186</v>
      </c>
      <c r="AZ647" s="44">
        <v>0</v>
      </c>
      <c r="BA647" s="44">
        <v>0</v>
      </c>
      <c r="BB647" s="44">
        <v>0</v>
      </c>
      <c r="BC647" s="44">
        <v>231.05784316744186</v>
      </c>
      <c r="BD647" s="44">
        <v>231.05784316744186</v>
      </c>
      <c r="BE647" s="44">
        <v>0</v>
      </c>
      <c r="BF647" s="44">
        <v>0</v>
      </c>
      <c r="BG647" s="44">
        <v>0</v>
      </c>
      <c r="BH647" s="44">
        <v>231.05784316744186</v>
      </c>
      <c r="BI647" s="44">
        <v>153.53525468598372</v>
      </c>
      <c r="BJ647" s="44">
        <v>0</v>
      </c>
      <c r="BK647" s="44">
        <v>0</v>
      </c>
      <c r="BL647" s="44">
        <v>0</v>
      </c>
      <c r="BM647" s="44">
        <v>153.53525468598372</v>
      </c>
      <c r="BN647" s="44">
        <v>4.2042861837837453</v>
      </c>
      <c r="BO647" s="44">
        <v>62.841307755089545</v>
      </c>
      <c r="BP647" s="44">
        <v>0</v>
      </c>
      <c r="BQ647" s="44">
        <v>0</v>
      </c>
      <c r="BR647" s="44">
        <v>0</v>
      </c>
      <c r="BS647" s="44">
        <v>62.841307755089545</v>
      </c>
      <c r="BT647" s="64">
        <v>2021</v>
      </c>
      <c r="BU647" s="44">
        <v>0</v>
      </c>
      <c r="BV647" s="44">
        <v>0</v>
      </c>
      <c r="BW647" s="44">
        <v>0</v>
      </c>
      <c r="BX647" s="44">
        <v>0</v>
      </c>
      <c r="BY647" s="44">
        <v>0</v>
      </c>
      <c r="BZ647" s="44">
        <v>645.50614999999993</v>
      </c>
      <c r="CA647" s="44">
        <v>0</v>
      </c>
      <c r="CB647" s="44">
        <v>0</v>
      </c>
      <c r="CC647" s="44">
        <v>0</v>
      </c>
      <c r="CD647" s="44">
        <v>0</v>
      </c>
      <c r="CE647" s="44">
        <v>0</v>
      </c>
      <c r="CF647" s="44">
        <v>0</v>
      </c>
      <c r="CG647" s="44">
        <v>0</v>
      </c>
      <c r="CH647" s="44">
        <v>0</v>
      </c>
      <c r="CI647" s="44">
        <v>0</v>
      </c>
      <c r="CJ647" s="44">
        <v>231.05784316744186</v>
      </c>
      <c r="CK647" s="44">
        <v>0</v>
      </c>
      <c r="CL647" s="44">
        <v>0</v>
      </c>
      <c r="CM647" s="44">
        <v>0</v>
      </c>
      <c r="CN647" s="44">
        <v>0</v>
      </c>
      <c r="CO647" s="44">
        <v>0</v>
      </c>
      <c r="CP647" s="44">
        <v>0</v>
      </c>
      <c r="CQ647" s="44">
        <v>0</v>
      </c>
      <c r="CR647" s="44">
        <v>0</v>
      </c>
      <c r="CS647" s="44">
        <v>0</v>
      </c>
      <c r="CT647" s="44">
        <v>0</v>
      </c>
      <c r="CU647" s="44">
        <v>0</v>
      </c>
      <c r="CV647" s="44">
        <v>0</v>
      </c>
      <c r="CW647" s="44">
        <v>0</v>
      </c>
      <c r="CX647" s="44">
        <v>0</v>
      </c>
      <c r="CY647" s="44">
        <v>0</v>
      </c>
      <c r="CZ647" s="44">
        <v>0</v>
      </c>
      <c r="DA647" s="44">
        <v>0</v>
      </c>
      <c r="DB647" s="44">
        <v>0</v>
      </c>
      <c r="DC647" s="44">
        <v>0</v>
      </c>
      <c r="DD647" s="44">
        <v>0</v>
      </c>
      <c r="DE647" s="44">
        <v>0</v>
      </c>
      <c r="DF647" s="44">
        <v>0</v>
      </c>
      <c r="DG647" s="44">
        <v>0</v>
      </c>
      <c r="DH647" s="44">
        <v>0</v>
      </c>
      <c r="DI647" s="44">
        <v>0</v>
      </c>
      <c r="DJ647" s="44">
        <v>0</v>
      </c>
      <c r="DK647" s="44">
        <v>0</v>
      </c>
      <c r="DL647" s="44">
        <v>0</v>
      </c>
      <c r="DM647" s="44">
        <v>0</v>
      </c>
      <c r="DN647" s="44">
        <v>0</v>
      </c>
      <c r="DO647" s="44">
        <v>0</v>
      </c>
      <c r="DP647" s="44">
        <v>0</v>
      </c>
      <c r="DQ647" s="44">
        <v>0</v>
      </c>
      <c r="DR647" s="44">
        <v>0</v>
      </c>
      <c r="DS647" s="44">
        <v>0</v>
      </c>
      <c r="DT647" s="44">
        <v>0</v>
      </c>
      <c r="DU647" s="44">
        <v>0</v>
      </c>
      <c r="DV647" s="44">
        <v>0</v>
      </c>
      <c r="DW647" s="44">
        <v>0</v>
      </c>
      <c r="DX647" s="44">
        <v>62.841307755089545</v>
      </c>
      <c r="DY647" s="44">
        <v>0</v>
      </c>
      <c r="DZ647" s="44">
        <v>0</v>
      </c>
      <c r="EA647" s="44">
        <v>0</v>
      </c>
      <c r="EB647" s="44">
        <v>0</v>
      </c>
    </row>
    <row r="648" spans="2:132" x14ac:dyDescent="0.25">
      <c r="B648" s="41" t="s">
        <v>737</v>
      </c>
      <c r="C648" s="47" t="s">
        <v>101</v>
      </c>
      <c r="D648" s="46">
        <v>12</v>
      </c>
      <c r="E648" s="86" t="s">
        <v>52</v>
      </c>
      <c r="F648" s="43">
        <v>4481.05</v>
      </c>
      <c r="G648" s="43">
        <v>600.02269767441874</v>
      </c>
      <c r="H648" s="44">
        <v>600.02269767441874</v>
      </c>
      <c r="I648" s="44">
        <v>398.70811759483303</v>
      </c>
      <c r="J648" s="44">
        <v>398.70811759483303</v>
      </c>
      <c r="K648" s="44">
        <v>666.02519441860488</v>
      </c>
      <c r="L648" s="44">
        <v>666.02519441860488</v>
      </c>
      <c r="M648" s="44">
        <v>421.21870000000001</v>
      </c>
      <c r="N648" s="44">
        <v>3056.0761000000002</v>
      </c>
      <c r="O648" s="44">
        <v>492.91550000000001</v>
      </c>
      <c r="P648" s="44">
        <v>119.88453499534887</v>
      </c>
      <c r="Q648" s="44">
        <v>119.88453499534887</v>
      </c>
      <c r="R648" s="44">
        <v>79.661881895447635</v>
      </c>
      <c r="S648" s="44">
        <v>79.661881895447635</v>
      </c>
      <c r="T648" s="44">
        <v>372.97410887441879</v>
      </c>
      <c r="U648" s="44">
        <v>372.97410887441879</v>
      </c>
      <c r="V648" s="44">
        <v>247.83696589694827</v>
      </c>
      <c r="W648" s="44">
        <v>247.83696589694827</v>
      </c>
      <c r="X648" s="44">
        <v>146.52554277209308</v>
      </c>
      <c r="Y648" s="44">
        <v>146.52554277209308</v>
      </c>
      <c r="Z648" s="44">
        <v>97.364522316658238</v>
      </c>
      <c r="AA648" s="44">
        <v>97.364522316658238</v>
      </c>
      <c r="AB648" s="44">
        <v>5.2875815883037909</v>
      </c>
      <c r="AC648" s="44">
        <v>12.330993840808761</v>
      </c>
      <c r="AD648" s="44">
        <v>5.0625781164610757</v>
      </c>
      <c r="AE648" s="44">
        <v>32.605259598389985</v>
      </c>
      <c r="AF648" s="44">
        <v>101.4385854172133</v>
      </c>
      <c r="AG648" s="44">
        <v>39.850872842476647</v>
      </c>
      <c r="AH648" s="44">
        <v>181.14033110216658</v>
      </c>
      <c r="AJ648" s="63" t="s">
        <v>63</v>
      </c>
      <c r="AK648" s="44">
        <v>0</v>
      </c>
      <c r="AL648" s="44">
        <v>0</v>
      </c>
      <c r="AM648" s="44">
        <v>492.91550000000001</v>
      </c>
      <c r="AN648" s="44">
        <v>492.91550000000001</v>
      </c>
      <c r="AO648" s="44">
        <v>0</v>
      </c>
      <c r="AP648" s="44">
        <v>0</v>
      </c>
      <c r="AQ648" s="44">
        <v>0</v>
      </c>
      <c r="AR648" s="44">
        <v>0</v>
      </c>
      <c r="AS648" s="44">
        <v>0</v>
      </c>
      <c r="AT648" s="44">
        <v>0</v>
      </c>
      <c r="AU648" s="44">
        <v>0</v>
      </c>
      <c r="AV648" s="44">
        <v>0</v>
      </c>
      <c r="AW648" s="44">
        <v>0</v>
      </c>
      <c r="AX648" s="44">
        <v>0</v>
      </c>
      <c r="AY648" s="44">
        <v>146.52554277209308</v>
      </c>
      <c r="AZ648" s="44">
        <v>0</v>
      </c>
      <c r="BA648" s="44">
        <v>0</v>
      </c>
      <c r="BB648" s="44">
        <v>0</v>
      </c>
      <c r="BC648" s="44">
        <v>146.52554277209308</v>
      </c>
      <c r="BD648" s="44">
        <v>146.52554277209308</v>
      </c>
      <c r="BE648" s="44">
        <v>0</v>
      </c>
      <c r="BF648" s="44">
        <v>0</v>
      </c>
      <c r="BG648" s="44">
        <v>0</v>
      </c>
      <c r="BH648" s="44">
        <v>146.52554277209308</v>
      </c>
      <c r="BI648" s="44">
        <v>97.364522316658238</v>
      </c>
      <c r="BJ648" s="44">
        <v>0</v>
      </c>
      <c r="BK648" s="44">
        <v>0</v>
      </c>
      <c r="BL648" s="44">
        <v>0</v>
      </c>
      <c r="BM648" s="44">
        <v>97.364522316658238</v>
      </c>
      <c r="BN648" s="44">
        <v>5.0625781164610757</v>
      </c>
      <c r="BO648" s="44">
        <v>39.850872842476647</v>
      </c>
      <c r="BP648" s="44">
        <v>0</v>
      </c>
      <c r="BQ648" s="44">
        <v>0</v>
      </c>
      <c r="BR648" s="44">
        <v>0</v>
      </c>
      <c r="BS648" s="44">
        <v>39.850872842476647</v>
      </c>
      <c r="BT648" s="64">
        <v>2021</v>
      </c>
      <c r="BU648" s="44">
        <v>0</v>
      </c>
      <c r="BV648" s="44">
        <v>0</v>
      </c>
      <c r="BW648" s="44">
        <v>0</v>
      </c>
      <c r="BX648" s="44">
        <v>0</v>
      </c>
      <c r="BY648" s="44">
        <v>0</v>
      </c>
      <c r="BZ648" s="44">
        <v>492.91550000000001</v>
      </c>
      <c r="CA648" s="44">
        <v>0</v>
      </c>
      <c r="CB648" s="44">
        <v>0</v>
      </c>
      <c r="CC648" s="44">
        <v>0</v>
      </c>
      <c r="CD648" s="44">
        <v>0</v>
      </c>
      <c r="CE648" s="44">
        <v>0</v>
      </c>
      <c r="CF648" s="44">
        <v>0</v>
      </c>
      <c r="CG648" s="44">
        <v>0</v>
      </c>
      <c r="CH648" s="44">
        <v>0</v>
      </c>
      <c r="CI648" s="44">
        <v>0</v>
      </c>
      <c r="CJ648" s="44">
        <v>146.52554277209308</v>
      </c>
      <c r="CK648" s="44">
        <v>0</v>
      </c>
      <c r="CL648" s="44">
        <v>0</v>
      </c>
      <c r="CM648" s="44">
        <v>0</v>
      </c>
      <c r="CN648" s="44">
        <v>0</v>
      </c>
      <c r="CO648" s="44">
        <v>0</v>
      </c>
      <c r="CP648" s="44">
        <v>0</v>
      </c>
      <c r="CQ648" s="44">
        <v>0</v>
      </c>
      <c r="CR648" s="44">
        <v>0</v>
      </c>
      <c r="CS648" s="44">
        <v>0</v>
      </c>
      <c r="CT648" s="44">
        <v>0</v>
      </c>
      <c r="CU648" s="44">
        <v>0</v>
      </c>
      <c r="CV648" s="44">
        <v>0</v>
      </c>
      <c r="CW648" s="44">
        <v>0</v>
      </c>
      <c r="CX648" s="44">
        <v>0</v>
      </c>
      <c r="CY648" s="44">
        <v>0</v>
      </c>
      <c r="CZ648" s="44">
        <v>0</v>
      </c>
      <c r="DA648" s="44">
        <v>0</v>
      </c>
      <c r="DB648" s="44">
        <v>0</v>
      </c>
      <c r="DC648" s="44">
        <v>0</v>
      </c>
      <c r="DD648" s="44">
        <v>0</v>
      </c>
      <c r="DE648" s="44">
        <v>0</v>
      </c>
      <c r="DF648" s="44">
        <v>0</v>
      </c>
      <c r="DG648" s="44">
        <v>0</v>
      </c>
      <c r="DH648" s="44">
        <v>0</v>
      </c>
      <c r="DI648" s="44">
        <v>0</v>
      </c>
      <c r="DJ648" s="44">
        <v>0</v>
      </c>
      <c r="DK648" s="44">
        <v>0</v>
      </c>
      <c r="DL648" s="44">
        <v>0</v>
      </c>
      <c r="DM648" s="44">
        <v>0</v>
      </c>
      <c r="DN648" s="44">
        <v>0</v>
      </c>
      <c r="DO648" s="44">
        <v>0</v>
      </c>
      <c r="DP648" s="44">
        <v>0</v>
      </c>
      <c r="DQ648" s="44">
        <v>0</v>
      </c>
      <c r="DR648" s="44">
        <v>0</v>
      </c>
      <c r="DS648" s="44">
        <v>0</v>
      </c>
      <c r="DT648" s="44">
        <v>0</v>
      </c>
      <c r="DU648" s="44">
        <v>0</v>
      </c>
      <c r="DV648" s="44">
        <v>0</v>
      </c>
      <c r="DW648" s="44">
        <v>0</v>
      </c>
      <c r="DX648" s="44">
        <v>39.850872842476647</v>
      </c>
      <c r="DY648" s="44">
        <v>0</v>
      </c>
      <c r="DZ648" s="44">
        <v>0</v>
      </c>
      <c r="EA648" s="44">
        <v>0</v>
      </c>
      <c r="EB648" s="44">
        <v>0</v>
      </c>
    </row>
    <row r="649" spans="2:132" x14ac:dyDescent="0.25">
      <c r="B649" s="41" t="s">
        <v>738</v>
      </c>
      <c r="C649" s="47" t="s">
        <v>101</v>
      </c>
      <c r="D649" s="46">
        <v>14</v>
      </c>
      <c r="E649" s="86" t="s">
        <v>52</v>
      </c>
      <c r="F649" s="43">
        <v>4792.1000000000004</v>
      </c>
      <c r="G649" s="43">
        <v>609.1724999999999</v>
      </c>
      <c r="H649" s="44">
        <v>609.1724999999999</v>
      </c>
      <c r="I649" s="44">
        <v>404.78805503009454</v>
      </c>
      <c r="J649" s="44">
        <v>404.78805503009454</v>
      </c>
      <c r="K649" s="44">
        <v>676.18147499999998</v>
      </c>
      <c r="L649" s="44">
        <v>676.18147499999998</v>
      </c>
      <c r="M649" s="44">
        <v>450.45740000000001</v>
      </c>
      <c r="N649" s="44">
        <v>3268.2122000000004</v>
      </c>
      <c r="O649" s="44">
        <v>527.13099999999997</v>
      </c>
      <c r="P649" s="44">
        <v>121.71266549999999</v>
      </c>
      <c r="Q649" s="44">
        <v>121.71266549999999</v>
      </c>
      <c r="R649" s="44">
        <v>80.87665339501288</v>
      </c>
      <c r="S649" s="44">
        <v>80.87665339501288</v>
      </c>
      <c r="T649" s="44">
        <v>378.66162600000001</v>
      </c>
      <c r="U649" s="44">
        <v>378.66162600000001</v>
      </c>
      <c r="V649" s="44">
        <v>251.61625500670681</v>
      </c>
      <c r="W649" s="44">
        <v>251.61625500670681</v>
      </c>
      <c r="X649" s="44">
        <v>148.75992449999998</v>
      </c>
      <c r="Y649" s="44">
        <v>148.75992449999998</v>
      </c>
      <c r="Z649" s="44">
        <v>98.849243038349087</v>
      </c>
      <c r="AA649" s="44">
        <v>98.849243038349087</v>
      </c>
      <c r="AB649" s="44">
        <v>5.5696839704766603</v>
      </c>
      <c r="AC649" s="44">
        <v>12.988875460024975</v>
      </c>
      <c r="AD649" s="44">
        <v>5.332676141945738</v>
      </c>
      <c r="AE649" s="44">
        <v>33.102460256391431</v>
      </c>
      <c r="AF649" s="44">
        <v>102.98543190877335</v>
      </c>
      <c r="AG649" s="44">
        <v>40.458562535589529</v>
      </c>
      <c r="AH649" s="44">
        <v>183.90255697995241</v>
      </c>
      <c r="AJ649" s="63" t="s">
        <v>63</v>
      </c>
      <c r="AK649" s="44">
        <v>0</v>
      </c>
      <c r="AL649" s="44">
        <v>0</v>
      </c>
      <c r="AM649" s="44">
        <v>527.13099999999997</v>
      </c>
      <c r="AN649" s="44">
        <v>527.13099999999997</v>
      </c>
      <c r="AO649" s="44">
        <v>0</v>
      </c>
      <c r="AP649" s="44">
        <v>0</v>
      </c>
      <c r="AQ649" s="44">
        <v>0</v>
      </c>
      <c r="AR649" s="44">
        <v>0</v>
      </c>
      <c r="AS649" s="44">
        <v>0</v>
      </c>
      <c r="AT649" s="44">
        <v>0</v>
      </c>
      <c r="AU649" s="44">
        <v>0</v>
      </c>
      <c r="AV649" s="44">
        <v>0</v>
      </c>
      <c r="AW649" s="44">
        <v>0</v>
      </c>
      <c r="AX649" s="44">
        <v>0</v>
      </c>
      <c r="AY649" s="44">
        <v>148.75992449999998</v>
      </c>
      <c r="AZ649" s="44">
        <v>0</v>
      </c>
      <c r="BA649" s="44">
        <v>0</v>
      </c>
      <c r="BB649" s="44">
        <v>0</v>
      </c>
      <c r="BC649" s="44">
        <v>148.75992449999998</v>
      </c>
      <c r="BD649" s="44">
        <v>148.75992449999998</v>
      </c>
      <c r="BE649" s="44">
        <v>0</v>
      </c>
      <c r="BF649" s="44">
        <v>0</v>
      </c>
      <c r="BG649" s="44">
        <v>0</v>
      </c>
      <c r="BH649" s="44">
        <v>148.75992449999998</v>
      </c>
      <c r="BI649" s="44">
        <v>98.849243038349087</v>
      </c>
      <c r="BJ649" s="44">
        <v>0</v>
      </c>
      <c r="BK649" s="44">
        <v>0</v>
      </c>
      <c r="BL649" s="44">
        <v>0</v>
      </c>
      <c r="BM649" s="44">
        <v>98.849243038349087</v>
      </c>
      <c r="BN649" s="44">
        <v>5.332676141945738</v>
      </c>
      <c r="BO649" s="44">
        <v>40.458562535589529</v>
      </c>
      <c r="BP649" s="44">
        <v>0</v>
      </c>
      <c r="BQ649" s="44">
        <v>0</v>
      </c>
      <c r="BR649" s="44">
        <v>0</v>
      </c>
      <c r="BS649" s="44">
        <v>40.458562535589529</v>
      </c>
      <c r="BT649" s="64">
        <v>2021</v>
      </c>
      <c r="BU649" s="44">
        <v>0</v>
      </c>
      <c r="BV649" s="44">
        <v>0</v>
      </c>
      <c r="BW649" s="44">
        <v>0</v>
      </c>
      <c r="BX649" s="44">
        <v>0</v>
      </c>
      <c r="BY649" s="44">
        <v>0</v>
      </c>
      <c r="BZ649" s="44">
        <v>527.13099999999997</v>
      </c>
      <c r="CA649" s="44">
        <v>0</v>
      </c>
      <c r="CB649" s="44">
        <v>0</v>
      </c>
      <c r="CC649" s="44">
        <v>0</v>
      </c>
      <c r="CD649" s="44">
        <v>0</v>
      </c>
      <c r="CE649" s="44">
        <v>0</v>
      </c>
      <c r="CF649" s="44">
        <v>0</v>
      </c>
      <c r="CG649" s="44">
        <v>0</v>
      </c>
      <c r="CH649" s="44">
        <v>0</v>
      </c>
      <c r="CI649" s="44">
        <v>0</v>
      </c>
      <c r="CJ649" s="44">
        <v>148.75992449999998</v>
      </c>
      <c r="CK649" s="44">
        <v>0</v>
      </c>
      <c r="CL649" s="44">
        <v>0</v>
      </c>
      <c r="CM649" s="44">
        <v>0</v>
      </c>
      <c r="CN649" s="44">
        <v>0</v>
      </c>
      <c r="CO649" s="44">
        <v>0</v>
      </c>
      <c r="CP649" s="44">
        <v>0</v>
      </c>
      <c r="CQ649" s="44">
        <v>0</v>
      </c>
      <c r="CR649" s="44">
        <v>0</v>
      </c>
      <c r="CS649" s="44">
        <v>0</v>
      </c>
      <c r="CT649" s="44">
        <v>0</v>
      </c>
      <c r="CU649" s="44">
        <v>0</v>
      </c>
      <c r="CV649" s="44">
        <v>0</v>
      </c>
      <c r="CW649" s="44">
        <v>0</v>
      </c>
      <c r="CX649" s="44">
        <v>0</v>
      </c>
      <c r="CY649" s="44">
        <v>0</v>
      </c>
      <c r="CZ649" s="44">
        <v>0</v>
      </c>
      <c r="DA649" s="44">
        <v>0</v>
      </c>
      <c r="DB649" s="44">
        <v>0</v>
      </c>
      <c r="DC649" s="44">
        <v>0</v>
      </c>
      <c r="DD649" s="44">
        <v>0</v>
      </c>
      <c r="DE649" s="44">
        <v>0</v>
      </c>
      <c r="DF649" s="44">
        <v>0</v>
      </c>
      <c r="DG649" s="44">
        <v>0</v>
      </c>
      <c r="DH649" s="44">
        <v>0</v>
      </c>
      <c r="DI649" s="44">
        <v>0</v>
      </c>
      <c r="DJ649" s="44">
        <v>0</v>
      </c>
      <c r="DK649" s="44">
        <v>0</v>
      </c>
      <c r="DL649" s="44">
        <v>0</v>
      </c>
      <c r="DM649" s="44">
        <v>0</v>
      </c>
      <c r="DN649" s="44">
        <v>0</v>
      </c>
      <c r="DO649" s="44">
        <v>0</v>
      </c>
      <c r="DP649" s="44">
        <v>0</v>
      </c>
      <c r="DQ649" s="44">
        <v>0</v>
      </c>
      <c r="DR649" s="44">
        <v>0</v>
      </c>
      <c r="DS649" s="44">
        <v>0</v>
      </c>
      <c r="DT649" s="44">
        <v>0</v>
      </c>
      <c r="DU649" s="44">
        <v>0</v>
      </c>
      <c r="DV649" s="44">
        <v>0</v>
      </c>
      <c r="DW649" s="44">
        <v>0</v>
      </c>
      <c r="DX649" s="44">
        <v>40.458562535589529</v>
      </c>
      <c r="DY649" s="44">
        <v>0</v>
      </c>
      <c r="DZ649" s="44">
        <v>0</v>
      </c>
      <c r="EA649" s="44">
        <v>0</v>
      </c>
      <c r="EB649" s="44">
        <v>0</v>
      </c>
    </row>
    <row r="650" spans="2:132" x14ac:dyDescent="0.25">
      <c r="B650" s="41" t="s">
        <v>739</v>
      </c>
      <c r="C650" s="47" t="s">
        <v>101</v>
      </c>
      <c r="D650" s="46">
        <v>14</v>
      </c>
      <c r="E650" s="86" t="s">
        <v>52</v>
      </c>
      <c r="F650" s="43">
        <v>4590.4399999999996</v>
      </c>
      <c r="G650" s="43">
        <v>936.11369767441863</v>
      </c>
      <c r="H650" s="44">
        <v>936.11369767441863</v>
      </c>
      <c r="I650" s="44">
        <v>622.03668578055954</v>
      </c>
      <c r="J650" s="44">
        <v>622.03668578055954</v>
      </c>
      <c r="K650" s="44">
        <v>964.19710860465125</v>
      </c>
      <c r="L650" s="44">
        <v>964.19710860465125</v>
      </c>
      <c r="M650" s="44">
        <v>431.50135999999998</v>
      </c>
      <c r="N650" s="44">
        <v>3130.6800799999996</v>
      </c>
      <c r="O650" s="44">
        <v>504.94839999999999</v>
      </c>
      <c r="P650" s="44">
        <v>192.83942172093026</v>
      </c>
      <c r="Q650" s="44">
        <v>192.83942172093026</v>
      </c>
      <c r="R650" s="44">
        <v>128.13955727079528</v>
      </c>
      <c r="S650" s="44">
        <v>128.13955727079528</v>
      </c>
      <c r="T650" s="44">
        <v>578.51826516279073</v>
      </c>
      <c r="U650" s="44">
        <v>578.51826516279073</v>
      </c>
      <c r="V650" s="44">
        <v>384.41867181238581</v>
      </c>
      <c r="W650" s="44">
        <v>384.41867181238581</v>
      </c>
      <c r="X650" s="44">
        <v>241.04927715116281</v>
      </c>
      <c r="Y650" s="44">
        <v>241.04927715116281</v>
      </c>
      <c r="Z650" s="44">
        <v>160.17444658849408</v>
      </c>
      <c r="AA650" s="44">
        <v>160.17444658849408</v>
      </c>
      <c r="AB650" s="44">
        <v>3.3674328926243677</v>
      </c>
      <c r="AC650" s="44">
        <v>8.1439334495383644</v>
      </c>
      <c r="AD650" s="44">
        <v>3.1524903675632383</v>
      </c>
      <c r="AE650" s="44">
        <v>52.446959954078082</v>
      </c>
      <c r="AF650" s="44">
        <v>157.34087986223423</v>
      </c>
      <c r="AG650" s="44">
        <v>65.558699942597599</v>
      </c>
      <c r="AH650" s="44">
        <v>262.2347997703904</v>
      </c>
      <c r="AJ650" s="63" t="s">
        <v>63</v>
      </c>
      <c r="AK650" s="44">
        <v>0</v>
      </c>
      <c r="AL650" s="44">
        <v>0</v>
      </c>
      <c r="AM650" s="44">
        <v>504.94839999999999</v>
      </c>
      <c r="AN650" s="44">
        <v>504.94839999999999</v>
      </c>
      <c r="AO650" s="44">
        <v>0</v>
      </c>
      <c r="AP650" s="44">
        <v>0</v>
      </c>
      <c r="AQ650" s="44">
        <v>0</v>
      </c>
      <c r="AR650" s="44">
        <v>0</v>
      </c>
      <c r="AS650" s="44">
        <v>0</v>
      </c>
      <c r="AT650" s="44">
        <v>0</v>
      </c>
      <c r="AU650" s="44">
        <v>0</v>
      </c>
      <c r="AV650" s="44">
        <v>0</v>
      </c>
      <c r="AW650" s="44">
        <v>0</v>
      </c>
      <c r="AX650" s="44">
        <v>0</v>
      </c>
      <c r="AY650" s="44">
        <v>241.04927715116281</v>
      </c>
      <c r="AZ650" s="44">
        <v>0</v>
      </c>
      <c r="BA650" s="44">
        <v>0</v>
      </c>
      <c r="BB650" s="44">
        <v>0</v>
      </c>
      <c r="BC650" s="44">
        <v>241.04927715116281</v>
      </c>
      <c r="BD650" s="44">
        <v>241.04927715116281</v>
      </c>
      <c r="BE650" s="44">
        <v>0</v>
      </c>
      <c r="BF650" s="44">
        <v>0</v>
      </c>
      <c r="BG650" s="44">
        <v>0</v>
      </c>
      <c r="BH650" s="44">
        <v>241.04927715116281</v>
      </c>
      <c r="BI650" s="44">
        <v>160.17444658849408</v>
      </c>
      <c r="BJ650" s="44">
        <v>0</v>
      </c>
      <c r="BK650" s="44">
        <v>0</v>
      </c>
      <c r="BL650" s="44">
        <v>0</v>
      </c>
      <c r="BM650" s="44">
        <v>160.17444658849408</v>
      </c>
      <c r="BN650" s="44">
        <v>3.1524903675632383</v>
      </c>
      <c r="BO650" s="44">
        <v>65.558699942597599</v>
      </c>
      <c r="BP650" s="44">
        <v>0</v>
      </c>
      <c r="BQ650" s="44">
        <v>0</v>
      </c>
      <c r="BR650" s="44">
        <v>0</v>
      </c>
      <c r="BS650" s="44">
        <v>65.558699942597599</v>
      </c>
      <c r="BT650" s="64">
        <v>2021</v>
      </c>
      <c r="BU650" s="44">
        <v>0</v>
      </c>
      <c r="BV650" s="44">
        <v>0</v>
      </c>
      <c r="BW650" s="44">
        <v>0</v>
      </c>
      <c r="BX650" s="44">
        <v>0</v>
      </c>
      <c r="BY650" s="44">
        <v>0</v>
      </c>
      <c r="BZ650" s="44">
        <v>504.94839999999999</v>
      </c>
      <c r="CA650" s="44">
        <v>0</v>
      </c>
      <c r="CB650" s="44">
        <v>0</v>
      </c>
      <c r="CC650" s="44">
        <v>0</v>
      </c>
      <c r="CD650" s="44">
        <v>0</v>
      </c>
      <c r="CE650" s="44">
        <v>0</v>
      </c>
      <c r="CF650" s="44">
        <v>0</v>
      </c>
      <c r="CG650" s="44">
        <v>0</v>
      </c>
      <c r="CH650" s="44">
        <v>0</v>
      </c>
      <c r="CI650" s="44">
        <v>0</v>
      </c>
      <c r="CJ650" s="44">
        <v>241.04927715116281</v>
      </c>
      <c r="CK650" s="44">
        <v>0</v>
      </c>
      <c r="CL650" s="44">
        <v>0</v>
      </c>
      <c r="CM650" s="44">
        <v>0</v>
      </c>
      <c r="CN650" s="44">
        <v>0</v>
      </c>
      <c r="CO650" s="44">
        <v>0</v>
      </c>
      <c r="CP650" s="44">
        <v>0</v>
      </c>
      <c r="CQ650" s="44">
        <v>0</v>
      </c>
      <c r="CR650" s="44">
        <v>0</v>
      </c>
      <c r="CS650" s="44">
        <v>0</v>
      </c>
      <c r="CT650" s="44">
        <v>0</v>
      </c>
      <c r="CU650" s="44">
        <v>0</v>
      </c>
      <c r="CV650" s="44">
        <v>0</v>
      </c>
      <c r="CW650" s="44">
        <v>0</v>
      </c>
      <c r="CX650" s="44">
        <v>0</v>
      </c>
      <c r="CY650" s="44">
        <v>0</v>
      </c>
      <c r="CZ650" s="44">
        <v>0</v>
      </c>
      <c r="DA650" s="44">
        <v>0</v>
      </c>
      <c r="DB650" s="44">
        <v>0</v>
      </c>
      <c r="DC650" s="44">
        <v>0</v>
      </c>
      <c r="DD650" s="44">
        <v>0</v>
      </c>
      <c r="DE650" s="44">
        <v>0</v>
      </c>
      <c r="DF650" s="44">
        <v>0</v>
      </c>
      <c r="DG650" s="44">
        <v>0</v>
      </c>
      <c r="DH650" s="44">
        <v>0</v>
      </c>
      <c r="DI650" s="44">
        <v>0</v>
      </c>
      <c r="DJ650" s="44">
        <v>0</v>
      </c>
      <c r="DK650" s="44">
        <v>0</v>
      </c>
      <c r="DL650" s="44">
        <v>0</v>
      </c>
      <c r="DM650" s="44">
        <v>0</v>
      </c>
      <c r="DN650" s="44">
        <v>0</v>
      </c>
      <c r="DO650" s="44">
        <v>0</v>
      </c>
      <c r="DP650" s="44">
        <v>0</v>
      </c>
      <c r="DQ650" s="44">
        <v>0</v>
      </c>
      <c r="DR650" s="44">
        <v>0</v>
      </c>
      <c r="DS650" s="44">
        <v>0</v>
      </c>
      <c r="DT650" s="44">
        <v>0</v>
      </c>
      <c r="DU650" s="44">
        <v>0</v>
      </c>
      <c r="DV650" s="44">
        <v>0</v>
      </c>
      <c r="DW650" s="44">
        <v>0</v>
      </c>
      <c r="DX650" s="44">
        <v>65.558699942597599</v>
      </c>
      <c r="DY650" s="44">
        <v>0</v>
      </c>
      <c r="DZ650" s="44">
        <v>0</v>
      </c>
      <c r="EA650" s="44">
        <v>0</v>
      </c>
      <c r="EB650" s="44">
        <v>0</v>
      </c>
    </row>
    <row r="651" spans="2:132" x14ac:dyDescent="0.25">
      <c r="B651" s="41" t="s">
        <v>740</v>
      </c>
      <c r="C651" s="47" t="s">
        <v>101</v>
      </c>
      <c r="D651" s="46">
        <v>14</v>
      </c>
      <c r="E651" s="86" t="s">
        <v>52</v>
      </c>
      <c r="F651" s="43">
        <v>4076.56</v>
      </c>
      <c r="G651" s="43">
        <v>580.49347674418607</v>
      </c>
      <c r="H651" s="44">
        <v>580.49347674418607</v>
      </c>
      <c r="I651" s="44">
        <v>385.73117698014357</v>
      </c>
      <c r="J651" s="44">
        <v>385.73117698014357</v>
      </c>
      <c r="K651" s="44">
        <v>644.34775918604657</v>
      </c>
      <c r="L651" s="44">
        <v>644.34775918604657</v>
      </c>
      <c r="M651" s="44">
        <v>383.19664</v>
      </c>
      <c r="N651" s="44">
        <v>2780.2139200000001</v>
      </c>
      <c r="O651" s="44">
        <v>448.42159999999996</v>
      </c>
      <c r="P651" s="44">
        <v>115.98259665348837</v>
      </c>
      <c r="Q651" s="44">
        <v>115.98259665348837</v>
      </c>
      <c r="R651" s="44">
        <v>77.069089160632686</v>
      </c>
      <c r="S651" s="44">
        <v>77.069089160632686</v>
      </c>
      <c r="T651" s="44">
        <v>360.83474514418612</v>
      </c>
      <c r="U651" s="44">
        <v>360.83474514418612</v>
      </c>
      <c r="V651" s="44">
        <v>239.77049961085729</v>
      </c>
      <c r="W651" s="44">
        <v>239.77049961085729</v>
      </c>
      <c r="X651" s="44">
        <v>141.75650702093026</v>
      </c>
      <c r="Y651" s="44">
        <v>141.75650702093026</v>
      </c>
      <c r="Z651" s="44">
        <v>94.195553418551071</v>
      </c>
      <c r="AA651" s="44">
        <v>94.195553418551071</v>
      </c>
      <c r="AB651" s="44">
        <v>4.9721184481798568</v>
      </c>
      <c r="AC651" s="44">
        <v>11.595312703240104</v>
      </c>
      <c r="AD651" s="44">
        <v>4.7605389397466702</v>
      </c>
      <c r="AE651" s="44">
        <v>31.544040880077326</v>
      </c>
      <c r="AF651" s="44">
        <v>98.137016071351695</v>
      </c>
      <c r="AG651" s="44">
        <v>38.553827742316734</v>
      </c>
      <c r="AH651" s="44">
        <v>175.24467155598515</v>
      </c>
      <c r="AJ651" s="63" t="s">
        <v>63</v>
      </c>
      <c r="AK651" s="44">
        <v>0</v>
      </c>
      <c r="AL651" s="44">
        <v>0</v>
      </c>
      <c r="AM651" s="44">
        <v>448.42159999999996</v>
      </c>
      <c r="AN651" s="44">
        <v>448.42159999999996</v>
      </c>
      <c r="AO651" s="44">
        <v>0</v>
      </c>
      <c r="AP651" s="44">
        <v>0</v>
      </c>
      <c r="AQ651" s="44">
        <v>0</v>
      </c>
      <c r="AR651" s="44">
        <v>0</v>
      </c>
      <c r="AS651" s="44">
        <v>0</v>
      </c>
      <c r="AT651" s="44">
        <v>0</v>
      </c>
      <c r="AU651" s="44">
        <v>0</v>
      </c>
      <c r="AV651" s="44">
        <v>0</v>
      </c>
      <c r="AW651" s="44">
        <v>0</v>
      </c>
      <c r="AX651" s="44">
        <v>0</v>
      </c>
      <c r="AY651" s="44">
        <v>141.75650702093026</v>
      </c>
      <c r="AZ651" s="44">
        <v>0</v>
      </c>
      <c r="BA651" s="44">
        <v>0</v>
      </c>
      <c r="BB651" s="44">
        <v>0</v>
      </c>
      <c r="BC651" s="44">
        <v>141.75650702093026</v>
      </c>
      <c r="BD651" s="44">
        <v>141.75650702093026</v>
      </c>
      <c r="BE651" s="44">
        <v>0</v>
      </c>
      <c r="BF651" s="44">
        <v>0</v>
      </c>
      <c r="BG651" s="44">
        <v>0</v>
      </c>
      <c r="BH651" s="44">
        <v>141.75650702093026</v>
      </c>
      <c r="BI651" s="44">
        <v>94.195553418551071</v>
      </c>
      <c r="BJ651" s="44">
        <v>0</v>
      </c>
      <c r="BK651" s="44">
        <v>0</v>
      </c>
      <c r="BL651" s="44">
        <v>0</v>
      </c>
      <c r="BM651" s="44">
        <v>94.195553418551071</v>
      </c>
      <c r="BN651" s="44">
        <v>4.7605389397466702</v>
      </c>
      <c r="BO651" s="44">
        <v>38.553827742316734</v>
      </c>
      <c r="BP651" s="44">
        <v>0</v>
      </c>
      <c r="BQ651" s="44">
        <v>0</v>
      </c>
      <c r="BR651" s="44">
        <v>0</v>
      </c>
      <c r="BS651" s="44">
        <v>38.553827742316734</v>
      </c>
      <c r="BT651" s="64">
        <v>2021</v>
      </c>
      <c r="BU651" s="44">
        <v>0</v>
      </c>
      <c r="BV651" s="44">
        <v>0</v>
      </c>
      <c r="BW651" s="44">
        <v>0</v>
      </c>
      <c r="BX651" s="44">
        <v>0</v>
      </c>
      <c r="BY651" s="44">
        <v>0</v>
      </c>
      <c r="BZ651" s="44">
        <v>448.42159999999996</v>
      </c>
      <c r="CA651" s="44">
        <v>0</v>
      </c>
      <c r="CB651" s="44">
        <v>0</v>
      </c>
      <c r="CC651" s="44">
        <v>0</v>
      </c>
      <c r="CD651" s="44">
        <v>0</v>
      </c>
      <c r="CE651" s="44">
        <v>0</v>
      </c>
      <c r="CF651" s="44">
        <v>0</v>
      </c>
      <c r="CG651" s="44">
        <v>0</v>
      </c>
      <c r="CH651" s="44">
        <v>0</v>
      </c>
      <c r="CI651" s="44">
        <v>0</v>
      </c>
      <c r="CJ651" s="44">
        <v>141.75650702093026</v>
      </c>
      <c r="CK651" s="44">
        <v>0</v>
      </c>
      <c r="CL651" s="44">
        <v>0</v>
      </c>
      <c r="CM651" s="44">
        <v>0</v>
      </c>
      <c r="CN651" s="44">
        <v>0</v>
      </c>
      <c r="CO651" s="44">
        <v>0</v>
      </c>
      <c r="CP651" s="44">
        <v>0</v>
      </c>
      <c r="CQ651" s="44">
        <v>0</v>
      </c>
      <c r="CR651" s="44">
        <v>0</v>
      </c>
      <c r="CS651" s="44">
        <v>0</v>
      </c>
      <c r="CT651" s="44">
        <v>0</v>
      </c>
      <c r="CU651" s="44">
        <v>0</v>
      </c>
      <c r="CV651" s="44">
        <v>0</v>
      </c>
      <c r="CW651" s="44">
        <v>0</v>
      </c>
      <c r="CX651" s="44">
        <v>0</v>
      </c>
      <c r="CY651" s="44">
        <v>0</v>
      </c>
      <c r="CZ651" s="44">
        <v>0</v>
      </c>
      <c r="DA651" s="44">
        <v>0</v>
      </c>
      <c r="DB651" s="44">
        <v>0</v>
      </c>
      <c r="DC651" s="44">
        <v>0</v>
      </c>
      <c r="DD651" s="44">
        <v>0</v>
      </c>
      <c r="DE651" s="44">
        <v>0</v>
      </c>
      <c r="DF651" s="44">
        <v>0</v>
      </c>
      <c r="DG651" s="44">
        <v>0</v>
      </c>
      <c r="DH651" s="44">
        <v>0</v>
      </c>
      <c r="DI651" s="44">
        <v>0</v>
      </c>
      <c r="DJ651" s="44">
        <v>0</v>
      </c>
      <c r="DK651" s="44">
        <v>0</v>
      </c>
      <c r="DL651" s="44">
        <v>0</v>
      </c>
      <c r="DM651" s="44">
        <v>0</v>
      </c>
      <c r="DN651" s="44">
        <v>0</v>
      </c>
      <c r="DO651" s="44">
        <v>0</v>
      </c>
      <c r="DP651" s="44">
        <v>0</v>
      </c>
      <c r="DQ651" s="44">
        <v>0</v>
      </c>
      <c r="DR651" s="44">
        <v>0</v>
      </c>
      <c r="DS651" s="44">
        <v>0</v>
      </c>
      <c r="DT651" s="44">
        <v>0</v>
      </c>
      <c r="DU651" s="44">
        <v>0</v>
      </c>
      <c r="DV651" s="44">
        <v>0</v>
      </c>
      <c r="DW651" s="44">
        <v>0</v>
      </c>
      <c r="DX651" s="44">
        <v>38.553827742316734</v>
      </c>
      <c r="DY651" s="44">
        <v>0</v>
      </c>
      <c r="DZ651" s="44">
        <v>0</v>
      </c>
      <c r="EA651" s="44">
        <v>0</v>
      </c>
      <c r="EB651" s="44">
        <v>0</v>
      </c>
    </row>
    <row r="652" spans="2:132" x14ac:dyDescent="0.25">
      <c r="B652" s="41" t="s">
        <v>741</v>
      </c>
      <c r="C652" s="47" t="s">
        <v>101</v>
      </c>
      <c r="D652" s="46">
        <v>14</v>
      </c>
      <c r="E652" s="86" t="s">
        <v>52</v>
      </c>
      <c r="F652" s="43">
        <v>4144.03</v>
      </c>
      <c r="G652" s="43">
        <v>704.70979069767452</v>
      </c>
      <c r="H652" s="44">
        <v>704.70979069767452</v>
      </c>
      <c r="I652" s="44">
        <v>468.27147571037221</v>
      </c>
      <c r="J652" s="44">
        <v>468.27147571037221</v>
      </c>
      <c r="K652" s="44">
        <v>725.85108441860473</v>
      </c>
      <c r="L652" s="44">
        <v>725.85108441860473</v>
      </c>
      <c r="M652" s="44">
        <v>389.53881999999993</v>
      </c>
      <c r="N652" s="44">
        <v>2826.2284599999998</v>
      </c>
      <c r="O652" s="44">
        <v>455.8433</v>
      </c>
      <c r="P652" s="44">
        <v>130.65319519534884</v>
      </c>
      <c r="Q652" s="44">
        <v>130.65319519534884</v>
      </c>
      <c r="R652" s="44">
        <v>86.817531596702992</v>
      </c>
      <c r="S652" s="44">
        <v>86.817531596702992</v>
      </c>
      <c r="T652" s="44">
        <v>406.47660727441871</v>
      </c>
      <c r="U652" s="44">
        <v>406.47660727441871</v>
      </c>
      <c r="V652" s="44">
        <v>270.09898718974273</v>
      </c>
      <c r="W652" s="44">
        <v>270.09898718974273</v>
      </c>
      <c r="X652" s="44">
        <v>159.68723857209304</v>
      </c>
      <c r="Y652" s="44">
        <v>159.68723857209304</v>
      </c>
      <c r="Z652" s="44">
        <v>106.11031639597033</v>
      </c>
      <c r="AA652" s="44">
        <v>106.11031639597033</v>
      </c>
      <c r="AB652" s="44">
        <v>4.4868681801452324</v>
      </c>
      <c r="AC652" s="44">
        <v>10.463676629837169</v>
      </c>
      <c r="AD652" s="44">
        <v>4.2959376192879883</v>
      </c>
      <c r="AE652" s="44">
        <v>35.534035702509428</v>
      </c>
      <c r="AF652" s="44">
        <v>110.55033329669602</v>
      </c>
      <c r="AG652" s="44">
        <v>43.43048808084486</v>
      </c>
      <c r="AH652" s="44">
        <v>197.41130945838572</v>
      </c>
      <c r="AJ652" s="63" t="s">
        <v>63</v>
      </c>
      <c r="AK652" s="44">
        <v>0</v>
      </c>
      <c r="AL652" s="44">
        <v>0</v>
      </c>
      <c r="AM652" s="44">
        <v>455.8433</v>
      </c>
      <c r="AN652" s="44">
        <v>455.8433</v>
      </c>
      <c r="AO652" s="44">
        <v>0</v>
      </c>
      <c r="AP652" s="44">
        <v>0</v>
      </c>
      <c r="AQ652" s="44">
        <v>0</v>
      </c>
      <c r="AR652" s="44">
        <v>0</v>
      </c>
      <c r="AS652" s="44">
        <v>0</v>
      </c>
      <c r="AT652" s="44">
        <v>0</v>
      </c>
      <c r="AU652" s="44">
        <v>0</v>
      </c>
      <c r="AV652" s="44">
        <v>0</v>
      </c>
      <c r="AW652" s="44">
        <v>0</v>
      </c>
      <c r="AX652" s="44">
        <v>0</v>
      </c>
      <c r="AY652" s="44">
        <v>159.68723857209304</v>
      </c>
      <c r="AZ652" s="44">
        <v>0</v>
      </c>
      <c r="BA652" s="44">
        <v>0</v>
      </c>
      <c r="BB652" s="44">
        <v>0</v>
      </c>
      <c r="BC652" s="44">
        <v>159.68723857209304</v>
      </c>
      <c r="BD652" s="44">
        <v>159.68723857209304</v>
      </c>
      <c r="BE652" s="44">
        <v>0</v>
      </c>
      <c r="BF652" s="44">
        <v>0</v>
      </c>
      <c r="BG652" s="44">
        <v>0</v>
      </c>
      <c r="BH652" s="44">
        <v>159.68723857209304</v>
      </c>
      <c r="BI652" s="44">
        <v>106.11031639597033</v>
      </c>
      <c r="BJ652" s="44">
        <v>0</v>
      </c>
      <c r="BK652" s="44">
        <v>0</v>
      </c>
      <c r="BL652" s="44">
        <v>0</v>
      </c>
      <c r="BM652" s="44">
        <v>106.11031639597033</v>
      </c>
      <c r="BN652" s="44">
        <v>4.2959376192879883</v>
      </c>
      <c r="BO652" s="44">
        <v>43.43048808084486</v>
      </c>
      <c r="BP652" s="44">
        <v>0</v>
      </c>
      <c r="BQ652" s="44">
        <v>0</v>
      </c>
      <c r="BR652" s="44">
        <v>0</v>
      </c>
      <c r="BS652" s="44">
        <v>43.43048808084486</v>
      </c>
      <c r="BT652" s="64">
        <v>2021</v>
      </c>
      <c r="BU652" s="44">
        <v>0</v>
      </c>
      <c r="BV652" s="44">
        <v>0</v>
      </c>
      <c r="BW652" s="44">
        <v>0</v>
      </c>
      <c r="BX652" s="44">
        <v>0</v>
      </c>
      <c r="BY652" s="44">
        <v>0</v>
      </c>
      <c r="BZ652" s="44">
        <v>455.8433</v>
      </c>
      <c r="CA652" s="44">
        <v>0</v>
      </c>
      <c r="CB652" s="44">
        <v>0</v>
      </c>
      <c r="CC652" s="44">
        <v>0</v>
      </c>
      <c r="CD652" s="44">
        <v>0</v>
      </c>
      <c r="CE652" s="44">
        <v>0</v>
      </c>
      <c r="CF652" s="44">
        <v>0</v>
      </c>
      <c r="CG652" s="44">
        <v>0</v>
      </c>
      <c r="CH652" s="44">
        <v>0</v>
      </c>
      <c r="CI652" s="44">
        <v>0</v>
      </c>
      <c r="CJ652" s="44">
        <v>159.68723857209304</v>
      </c>
      <c r="CK652" s="44">
        <v>0</v>
      </c>
      <c r="CL652" s="44">
        <v>0</v>
      </c>
      <c r="CM652" s="44">
        <v>0</v>
      </c>
      <c r="CN652" s="44">
        <v>0</v>
      </c>
      <c r="CO652" s="44">
        <v>0</v>
      </c>
      <c r="CP652" s="44">
        <v>0</v>
      </c>
      <c r="CQ652" s="44">
        <v>0</v>
      </c>
      <c r="CR652" s="44">
        <v>0</v>
      </c>
      <c r="CS652" s="44">
        <v>0</v>
      </c>
      <c r="CT652" s="44">
        <v>0</v>
      </c>
      <c r="CU652" s="44">
        <v>0</v>
      </c>
      <c r="CV652" s="44">
        <v>0</v>
      </c>
      <c r="CW652" s="44">
        <v>0</v>
      </c>
      <c r="CX652" s="44">
        <v>0</v>
      </c>
      <c r="CY652" s="44">
        <v>0</v>
      </c>
      <c r="CZ652" s="44">
        <v>0</v>
      </c>
      <c r="DA652" s="44">
        <v>0</v>
      </c>
      <c r="DB652" s="44">
        <v>0</v>
      </c>
      <c r="DC652" s="44">
        <v>0</v>
      </c>
      <c r="DD652" s="44">
        <v>0</v>
      </c>
      <c r="DE652" s="44">
        <v>0</v>
      </c>
      <c r="DF652" s="44">
        <v>0</v>
      </c>
      <c r="DG652" s="44">
        <v>0</v>
      </c>
      <c r="DH652" s="44">
        <v>0</v>
      </c>
      <c r="DI652" s="44">
        <v>0</v>
      </c>
      <c r="DJ652" s="44">
        <v>0</v>
      </c>
      <c r="DK652" s="44">
        <v>0</v>
      </c>
      <c r="DL652" s="44">
        <v>0</v>
      </c>
      <c r="DM652" s="44">
        <v>0</v>
      </c>
      <c r="DN652" s="44">
        <v>0</v>
      </c>
      <c r="DO652" s="44">
        <v>0</v>
      </c>
      <c r="DP652" s="44">
        <v>0</v>
      </c>
      <c r="DQ652" s="44">
        <v>0</v>
      </c>
      <c r="DR652" s="44">
        <v>0</v>
      </c>
      <c r="DS652" s="44">
        <v>0</v>
      </c>
      <c r="DT652" s="44">
        <v>0</v>
      </c>
      <c r="DU652" s="44">
        <v>0</v>
      </c>
      <c r="DV652" s="44">
        <v>0</v>
      </c>
      <c r="DW652" s="44">
        <v>0</v>
      </c>
      <c r="DX652" s="44">
        <v>43.43048808084486</v>
      </c>
      <c r="DY652" s="44">
        <v>0</v>
      </c>
      <c r="DZ652" s="44">
        <v>0</v>
      </c>
      <c r="EA652" s="44">
        <v>0</v>
      </c>
      <c r="EB652" s="44">
        <v>0</v>
      </c>
    </row>
    <row r="653" spans="2:132" x14ac:dyDescent="0.25">
      <c r="B653" s="41" t="s">
        <v>742</v>
      </c>
      <c r="C653" s="47" t="s">
        <v>101</v>
      </c>
      <c r="D653" s="46">
        <v>14</v>
      </c>
      <c r="E653" s="86" t="s">
        <v>52</v>
      </c>
      <c r="F653" s="43">
        <v>4064.25</v>
      </c>
      <c r="G653" s="43">
        <v>846.54941860465124</v>
      </c>
      <c r="H653" s="44">
        <v>846.54941860465124</v>
      </c>
      <c r="I653" s="44">
        <v>562.52226199284132</v>
      </c>
      <c r="J653" s="44">
        <v>562.52226199284132</v>
      </c>
      <c r="K653" s="44">
        <v>871.94590116279085</v>
      </c>
      <c r="L653" s="44">
        <v>871.94590116279085</v>
      </c>
      <c r="M653" s="44">
        <v>382.03949999999998</v>
      </c>
      <c r="N653" s="44">
        <v>2771.8184999999999</v>
      </c>
      <c r="O653" s="44">
        <v>447.0675</v>
      </c>
      <c r="P653" s="44">
        <v>174.38918023255818</v>
      </c>
      <c r="Q653" s="44">
        <v>174.38918023255818</v>
      </c>
      <c r="R653" s="44">
        <v>115.87958597052533</v>
      </c>
      <c r="S653" s="44">
        <v>115.87958597052533</v>
      </c>
      <c r="T653" s="44">
        <v>523.16754069767444</v>
      </c>
      <c r="U653" s="44">
        <v>523.16754069767444</v>
      </c>
      <c r="V653" s="44">
        <v>347.63875791157591</v>
      </c>
      <c r="W653" s="44">
        <v>347.63875791157591</v>
      </c>
      <c r="X653" s="44">
        <v>217.98647529069771</v>
      </c>
      <c r="Y653" s="44">
        <v>217.98647529069771</v>
      </c>
      <c r="Z653" s="44">
        <v>144.84948246315665</v>
      </c>
      <c r="AA653" s="44">
        <v>144.84948246315665</v>
      </c>
      <c r="AB653" s="44">
        <v>3.2968662840853957</v>
      </c>
      <c r="AC653" s="44">
        <v>7.9732723608022704</v>
      </c>
      <c r="AD653" s="44">
        <v>3.0864280106331368</v>
      </c>
      <c r="AE653" s="44">
        <v>47.429007359903231</v>
      </c>
      <c r="AF653" s="44">
        <v>142.28702207970966</v>
      </c>
      <c r="AG653" s="44">
        <v>59.286259199879034</v>
      </c>
      <c r="AH653" s="44">
        <v>237.14503679951613</v>
      </c>
      <c r="AJ653" s="63" t="s">
        <v>63</v>
      </c>
      <c r="AK653" s="44">
        <v>0</v>
      </c>
      <c r="AL653" s="44">
        <v>0</v>
      </c>
      <c r="AM653" s="44">
        <v>447.0675</v>
      </c>
      <c r="AN653" s="44">
        <v>447.0675</v>
      </c>
      <c r="AO653" s="44">
        <v>0</v>
      </c>
      <c r="AP653" s="44">
        <v>0</v>
      </c>
      <c r="AQ653" s="44">
        <v>0</v>
      </c>
      <c r="AR653" s="44">
        <v>0</v>
      </c>
      <c r="AS653" s="44">
        <v>0</v>
      </c>
      <c r="AT653" s="44">
        <v>0</v>
      </c>
      <c r="AU653" s="44">
        <v>0</v>
      </c>
      <c r="AV653" s="44">
        <v>0</v>
      </c>
      <c r="AW653" s="44">
        <v>0</v>
      </c>
      <c r="AX653" s="44">
        <v>0</v>
      </c>
      <c r="AY653" s="44">
        <v>217.98647529069771</v>
      </c>
      <c r="AZ653" s="44">
        <v>0</v>
      </c>
      <c r="BA653" s="44">
        <v>0</v>
      </c>
      <c r="BB653" s="44">
        <v>0</v>
      </c>
      <c r="BC653" s="44">
        <v>217.98647529069771</v>
      </c>
      <c r="BD653" s="44">
        <v>217.98647529069771</v>
      </c>
      <c r="BE653" s="44">
        <v>0</v>
      </c>
      <c r="BF653" s="44">
        <v>0</v>
      </c>
      <c r="BG653" s="44">
        <v>0</v>
      </c>
      <c r="BH653" s="44">
        <v>217.98647529069771</v>
      </c>
      <c r="BI653" s="44">
        <v>144.84948246315665</v>
      </c>
      <c r="BJ653" s="44">
        <v>0</v>
      </c>
      <c r="BK653" s="44">
        <v>0</v>
      </c>
      <c r="BL653" s="44">
        <v>0</v>
      </c>
      <c r="BM653" s="44">
        <v>144.84948246315665</v>
      </c>
      <c r="BN653" s="44">
        <v>3.0864280106331368</v>
      </c>
      <c r="BO653" s="44">
        <v>59.286259199879034</v>
      </c>
      <c r="BP653" s="44">
        <v>0</v>
      </c>
      <c r="BQ653" s="44">
        <v>0</v>
      </c>
      <c r="BR653" s="44">
        <v>0</v>
      </c>
      <c r="BS653" s="44">
        <v>59.286259199879034</v>
      </c>
      <c r="BT653" s="64">
        <v>2021</v>
      </c>
      <c r="BU653" s="44">
        <v>0</v>
      </c>
      <c r="BV653" s="44">
        <v>0</v>
      </c>
      <c r="BW653" s="44">
        <v>0</v>
      </c>
      <c r="BX653" s="44">
        <v>0</v>
      </c>
      <c r="BY653" s="44">
        <v>0</v>
      </c>
      <c r="BZ653" s="44">
        <v>447.0675</v>
      </c>
      <c r="CA653" s="44">
        <v>0</v>
      </c>
      <c r="CB653" s="44">
        <v>0</v>
      </c>
      <c r="CC653" s="44">
        <v>0</v>
      </c>
      <c r="CD653" s="44">
        <v>0</v>
      </c>
      <c r="CE653" s="44">
        <v>0</v>
      </c>
      <c r="CF653" s="44">
        <v>0</v>
      </c>
      <c r="CG653" s="44">
        <v>0</v>
      </c>
      <c r="CH653" s="44">
        <v>0</v>
      </c>
      <c r="CI653" s="44">
        <v>0</v>
      </c>
      <c r="CJ653" s="44">
        <v>217.98647529069771</v>
      </c>
      <c r="CK653" s="44">
        <v>0</v>
      </c>
      <c r="CL653" s="44">
        <v>0</v>
      </c>
      <c r="CM653" s="44">
        <v>0</v>
      </c>
      <c r="CN653" s="44">
        <v>0</v>
      </c>
      <c r="CO653" s="44">
        <v>0</v>
      </c>
      <c r="CP653" s="44">
        <v>0</v>
      </c>
      <c r="CQ653" s="44">
        <v>0</v>
      </c>
      <c r="CR653" s="44">
        <v>0</v>
      </c>
      <c r="CS653" s="44">
        <v>0</v>
      </c>
      <c r="CT653" s="44">
        <v>0</v>
      </c>
      <c r="CU653" s="44">
        <v>0</v>
      </c>
      <c r="CV653" s="44">
        <v>0</v>
      </c>
      <c r="CW653" s="44">
        <v>0</v>
      </c>
      <c r="CX653" s="44">
        <v>0</v>
      </c>
      <c r="CY653" s="44">
        <v>0</v>
      </c>
      <c r="CZ653" s="44">
        <v>0</v>
      </c>
      <c r="DA653" s="44">
        <v>0</v>
      </c>
      <c r="DB653" s="44">
        <v>0</v>
      </c>
      <c r="DC653" s="44">
        <v>0</v>
      </c>
      <c r="DD653" s="44">
        <v>0</v>
      </c>
      <c r="DE653" s="44">
        <v>0</v>
      </c>
      <c r="DF653" s="44">
        <v>0</v>
      </c>
      <c r="DG653" s="44">
        <v>0</v>
      </c>
      <c r="DH653" s="44">
        <v>0</v>
      </c>
      <c r="DI653" s="44">
        <v>0</v>
      </c>
      <c r="DJ653" s="44">
        <v>0</v>
      </c>
      <c r="DK653" s="44">
        <v>0</v>
      </c>
      <c r="DL653" s="44">
        <v>0</v>
      </c>
      <c r="DM653" s="44">
        <v>0</v>
      </c>
      <c r="DN653" s="44">
        <v>0</v>
      </c>
      <c r="DO653" s="44">
        <v>0</v>
      </c>
      <c r="DP653" s="44">
        <v>0</v>
      </c>
      <c r="DQ653" s="44">
        <v>0</v>
      </c>
      <c r="DR653" s="44">
        <v>0</v>
      </c>
      <c r="DS653" s="44">
        <v>0</v>
      </c>
      <c r="DT653" s="44">
        <v>0</v>
      </c>
      <c r="DU653" s="44">
        <v>0</v>
      </c>
      <c r="DV653" s="44">
        <v>0</v>
      </c>
      <c r="DW653" s="44">
        <v>0</v>
      </c>
      <c r="DX653" s="44">
        <v>59.286259199879034</v>
      </c>
      <c r="DY653" s="44">
        <v>0</v>
      </c>
      <c r="DZ653" s="44">
        <v>0</v>
      </c>
      <c r="EA653" s="44">
        <v>0</v>
      </c>
      <c r="EB653" s="44">
        <v>0</v>
      </c>
    </row>
    <row r="654" spans="2:132" x14ac:dyDescent="0.25">
      <c r="B654" s="41" t="s">
        <v>743</v>
      </c>
      <c r="C654" s="47" t="s">
        <v>101</v>
      </c>
      <c r="D654" s="46">
        <v>14</v>
      </c>
      <c r="E654" s="86" t="s">
        <v>52</v>
      </c>
      <c r="F654" s="43">
        <v>4910.8999999999996</v>
      </c>
      <c r="G654" s="43">
        <v>804.04618604651171</v>
      </c>
      <c r="H654" s="44">
        <v>804.04618604651171</v>
      </c>
      <c r="I654" s="44">
        <v>534.27935733168033</v>
      </c>
      <c r="J654" s="44">
        <v>534.27935733168033</v>
      </c>
      <c r="K654" s="44">
        <v>828.16757162790702</v>
      </c>
      <c r="L654" s="44">
        <v>828.16757162790702</v>
      </c>
      <c r="M654" s="44">
        <v>461.62459999999999</v>
      </c>
      <c r="N654" s="44">
        <v>3349.2338</v>
      </c>
      <c r="O654" s="44">
        <v>540.19899999999996</v>
      </c>
      <c r="P654" s="44">
        <v>149.07016289302325</v>
      </c>
      <c r="Q654" s="44">
        <v>149.07016289302325</v>
      </c>
      <c r="R654" s="44">
        <v>99.055392849293526</v>
      </c>
      <c r="S654" s="44">
        <v>99.055392849293526</v>
      </c>
      <c r="T654" s="44">
        <v>463.77384011162798</v>
      </c>
      <c r="U654" s="44">
        <v>463.77384011162798</v>
      </c>
      <c r="V654" s="44">
        <v>308.17233330891321</v>
      </c>
      <c r="W654" s="44">
        <v>308.17233330891321</v>
      </c>
      <c r="X654" s="44">
        <v>182.19686575813955</v>
      </c>
      <c r="Y654" s="44">
        <v>182.19686575813955</v>
      </c>
      <c r="Z654" s="44">
        <v>121.06770237135876</v>
      </c>
      <c r="AA654" s="44">
        <v>121.06770237135876</v>
      </c>
      <c r="AB654" s="44">
        <v>4.6602672173773758</v>
      </c>
      <c r="AC654" s="44">
        <v>10.86805477973493</v>
      </c>
      <c r="AD654" s="44">
        <v>4.4619579740847213</v>
      </c>
      <c r="AE654" s="44">
        <v>40.542938750939598</v>
      </c>
      <c r="AF654" s="44">
        <v>126.13358722514545</v>
      </c>
      <c r="AG654" s="44">
        <v>49.552480695592848</v>
      </c>
      <c r="AH654" s="44">
        <v>225.23854861633114</v>
      </c>
      <c r="AJ654" s="63" t="s">
        <v>63</v>
      </c>
      <c r="AK654" s="44">
        <v>0</v>
      </c>
      <c r="AL654" s="44">
        <v>0</v>
      </c>
      <c r="AM654" s="44">
        <v>540.19899999999996</v>
      </c>
      <c r="AN654" s="44">
        <v>540.19899999999996</v>
      </c>
      <c r="AO654" s="44">
        <v>0</v>
      </c>
      <c r="AP654" s="44">
        <v>0</v>
      </c>
      <c r="AQ654" s="44">
        <v>0</v>
      </c>
      <c r="AR654" s="44">
        <v>0</v>
      </c>
      <c r="AS654" s="44">
        <v>0</v>
      </c>
      <c r="AT654" s="44">
        <v>0</v>
      </c>
      <c r="AU654" s="44">
        <v>0</v>
      </c>
      <c r="AV654" s="44">
        <v>0</v>
      </c>
      <c r="AW654" s="44">
        <v>0</v>
      </c>
      <c r="AX654" s="44">
        <v>0</v>
      </c>
      <c r="AY654" s="44">
        <v>182.19686575813955</v>
      </c>
      <c r="AZ654" s="44">
        <v>0</v>
      </c>
      <c r="BA654" s="44">
        <v>0</v>
      </c>
      <c r="BB654" s="44">
        <v>0</v>
      </c>
      <c r="BC654" s="44">
        <v>182.19686575813955</v>
      </c>
      <c r="BD654" s="44">
        <v>182.19686575813955</v>
      </c>
      <c r="BE654" s="44">
        <v>0</v>
      </c>
      <c r="BF654" s="44">
        <v>0</v>
      </c>
      <c r="BG654" s="44">
        <v>0</v>
      </c>
      <c r="BH654" s="44">
        <v>182.19686575813955</v>
      </c>
      <c r="BI654" s="44">
        <v>121.06770237135876</v>
      </c>
      <c r="BJ654" s="44">
        <v>0</v>
      </c>
      <c r="BK654" s="44">
        <v>0</v>
      </c>
      <c r="BL654" s="44">
        <v>0</v>
      </c>
      <c r="BM654" s="44">
        <v>121.06770237135876</v>
      </c>
      <c r="BN654" s="44">
        <v>4.4619579740847213</v>
      </c>
      <c r="BO654" s="44">
        <v>49.552480695592848</v>
      </c>
      <c r="BP654" s="44">
        <v>0</v>
      </c>
      <c r="BQ654" s="44">
        <v>0</v>
      </c>
      <c r="BR654" s="44">
        <v>0</v>
      </c>
      <c r="BS654" s="44">
        <v>49.552480695592848</v>
      </c>
      <c r="BT654" s="64">
        <v>2021</v>
      </c>
      <c r="BU654" s="44">
        <v>0</v>
      </c>
      <c r="BV654" s="44">
        <v>0</v>
      </c>
      <c r="BW654" s="44">
        <v>0</v>
      </c>
      <c r="BX654" s="44">
        <v>0</v>
      </c>
      <c r="BY654" s="44">
        <v>0</v>
      </c>
      <c r="BZ654" s="44">
        <v>540.19899999999996</v>
      </c>
      <c r="CA654" s="44">
        <v>0</v>
      </c>
      <c r="CB654" s="44">
        <v>0</v>
      </c>
      <c r="CC654" s="44">
        <v>0</v>
      </c>
      <c r="CD654" s="44">
        <v>0</v>
      </c>
      <c r="CE654" s="44">
        <v>0</v>
      </c>
      <c r="CF654" s="44">
        <v>0</v>
      </c>
      <c r="CG654" s="44">
        <v>0</v>
      </c>
      <c r="CH654" s="44">
        <v>0</v>
      </c>
      <c r="CI654" s="44">
        <v>0</v>
      </c>
      <c r="CJ654" s="44">
        <v>182.19686575813955</v>
      </c>
      <c r="CK654" s="44">
        <v>0</v>
      </c>
      <c r="CL654" s="44">
        <v>0</v>
      </c>
      <c r="CM654" s="44">
        <v>0</v>
      </c>
      <c r="CN654" s="44">
        <v>0</v>
      </c>
      <c r="CO654" s="44">
        <v>0</v>
      </c>
      <c r="CP654" s="44">
        <v>0</v>
      </c>
      <c r="CQ654" s="44">
        <v>0</v>
      </c>
      <c r="CR654" s="44">
        <v>0</v>
      </c>
      <c r="CS654" s="44">
        <v>0</v>
      </c>
      <c r="CT654" s="44">
        <v>0</v>
      </c>
      <c r="CU654" s="44">
        <v>0</v>
      </c>
      <c r="CV654" s="44">
        <v>0</v>
      </c>
      <c r="CW654" s="44">
        <v>0</v>
      </c>
      <c r="CX654" s="44">
        <v>0</v>
      </c>
      <c r="CY654" s="44">
        <v>0</v>
      </c>
      <c r="CZ654" s="44">
        <v>0</v>
      </c>
      <c r="DA654" s="44">
        <v>0</v>
      </c>
      <c r="DB654" s="44">
        <v>0</v>
      </c>
      <c r="DC654" s="44">
        <v>0</v>
      </c>
      <c r="DD654" s="44">
        <v>0</v>
      </c>
      <c r="DE654" s="44">
        <v>0</v>
      </c>
      <c r="DF654" s="44">
        <v>0</v>
      </c>
      <c r="DG654" s="44">
        <v>0</v>
      </c>
      <c r="DH654" s="44">
        <v>0</v>
      </c>
      <c r="DI654" s="44">
        <v>0</v>
      </c>
      <c r="DJ654" s="44">
        <v>0</v>
      </c>
      <c r="DK654" s="44">
        <v>0</v>
      </c>
      <c r="DL654" s="44">
        <v>0</v>
      </c>
      <c r="DM654" s="44">
        <v>0</v>
      </c>
      <c r="DN654" s="44">
        <v>0</v>
      </c>
      <c r="DO654" s="44">
        <v>0</v>
      </c>
      <c r="DP654" s="44">
        <v>0</v>
      </c>
      <c r="DQ654" s="44">
        <v>0</v>
      </c>
      <c r="DR654" s="44">
        <v>0</v>
      </c>
      <c r="DS654" s="44">
        <v>0</v>
      </c>
      <c r="DT654" s="44">
        <v>0</v>
      </c>
      <c r="DU654" s="44">
        <v>0</v>
      </c>
      <c r="DV654" s="44">
        <v>0</v>
      </c>
      <c r="DW654" s="44">
        <v>0</v>
      </c>
      <c r="DX654" s="44">
        <v>49.552480695592848</v>
      </c>
      <c r="DY654" s="44">
        <v>0</v>
      </c>
      <c r="DZ654" s="44">
        <v>0</v>
      </c>
      <c r="EA654" s="44">
        <v>0</v>
      </c>
      <c r="EB654" s="44">
        <v>0</v>
      </c>
    </row>
    <row r="655" spans="2:132" x14ac:dyDescent="0.25">
      <c r="B655" s="41" t="s">
        <v>744</v>
      </c>
      <c r="C655" s="47" t="s">
        <v>101</v>
      </c>
      <c r="D655" s="46">
        <v>14</v>
      </c>
      <c r="E655" s="86" t="s">
        <v>52</v>
      </c>
      <c r="F655" s="43">
        <v>4874.78</v>
      </c>
      <c r="G655" s="43">
        <v>979.39158139534891</v>
      </c>
      <c r="H655" s="44">
        <v>979.39158139534891</v>
      </c>
      <c r="I655" s="44">
        <v>650.79433714731351</v>
      </c>
      <c r="J655" s="44">
        <v>650.79433714731351</v>
      </c>
      <c r="K655" s="44">
        <v>1008.7733288372094</v>
      </c>
      <c r="L655" s="44">
        <v>1008.7733288372094</v>
      </c>
      <c r="M655" s="44">
        <v>458.22931999999997</v>
      </c>
      <c r="N655" s="44">
        <v>3324.59996</v>
      </c>
      <c r="O655" s="44">
        <v>536.22579999999994</v>
      </c>
      <c r="P655" s="44">
        <v>201.75466576744191</v>
      </c>
      <c r="Q655" s="44">
        <v>201.75466576744191</v>
      </c>
      <c r="R655" s="44">
        <v>134.06363345234661</v>
      </c>
      <c r="S655" s="44">
        <v>134.06363345234661</v>
      </c>
      <c r="T655" s="44">
        <v>605.26399730232561</v>
      </c>
      <c r="U655" s="44">
        <v>605.26399730232561</v>
      </c>
      <c r="V655" s="44">
        <v>402.19090035703977</v>
      </c>
      <c r="W655" s="44">
        <v>402.19090035703977</v>
      </c>
      <c r="X655" s="44">
        <v>252.19333220930235</v>
      </c>
      <c r="Y655" s="44">
        <v>252.19333220930235</v>
      </c>
      <c r="Z655" s="44">
        <v>167.57954181543323</v>
      </c>
      <c r="AA655" s="44">
        <v>167.57954181543323</v>
      </c>
      <c r="AB655" s="44">
        <v>3.4179986637679725</v>
      </c>
      <c r="AC655" s="44">
        <v>8.2662237187580061</v>
      </c>
      <c r="AD655" s="44">
        <v>3.1998285362934213</v>
      </c>
      <c r="AE655" s="44">
        <v>54.87165840689179</v>
      </c>
      <c r="AF655" s="44">
        <v>164.61497522067535</v>
      </c>
      <c r="AG655" s="44">
        <v>68.589573008614735</v>
      </c>
      <c r="AH655" s="44">
        <v>274.35829203445894</v>
      </c>
      <c r="AJ655" s="63" t="s">
        <v>63</v>
      </c>
      <c r="AK655" s="44">
        <v>0</v>
      </c>
      <c r="AL655" s="44">
        <v>0</v>
      </c>
      <c r="AM655" s="44">
        <v>536.22579999999994</v>
      </c>
      <c r="AN655" s="44">
        <v>536.22579999999994</v>
      </c>
      <c r="AO655" s="44">
        <v>0</v>
      </c>
      <c r="AP655" s="44">
        <v>0</v>
      </c>
      <c r="AQ655" s="44">
        <v>0</v>
      </c>
      <c r="AR655" s="44">
        <v>0</v>
      </c>
      <c r="AS655" s="44">
        <v>0</v>
      </c>
      <c r="AT655" s="44">
        <v>0</v>
      </c>
      <c r="AU655" s="44">
        <v>0</v>
      </c>
      <c r="AV655" s="44">
        <v>0</v>
      </c>
      <c r="AW655" s="44">
        <v>0</v>
      </c>
      <c r="AX655" s="44">
        <v>0</v>
      </c>
      <c r="AY655" s="44">
        <v>252.19333220930235</v>
      </c>
      <c r="AZ655" s="44">
        <v>0</v>
      </c>
      <c r="BA655" s="44">
        <v>0</v>
      </c>
      <c r="BB655" s="44">
        <v>0</v>
      </c>
      <c r="BC655" s="44">
        <v>252.19333220930235</v>
      </c>
      <c r="BD655" s="44">
        <v>252.19333220930235</v>
      </c>
      <c r="BE655" s="44">
        <v>0</v>
      </c>
      <c r="BF655" s="44">
        <v>0</v>
      </c>
      <c r="BG655" s="44">
        <v>0</v>
      </c>
      <c r="BH655" s="44">
        <v>252.19333220930235</v>
      </c>
      <c r="BI655" s="44">
        <v>167.57954181543323</v>
      </c>
      <c r="BJ655" s="44">
        <v>0</v>
      </c>
      <c r="BK655" s="44">
        <v>0</v>
      </c>
      <c r="BL655" s="44">
        <v>0</v>
      </c>
      <c r="BM655" s="44">
        <v>167.57954181543323</v>
      </c>
      <c r="BN655" s="44">
        <v>3.1998285362934213</v>
      </c>
      <c r="BO655" s="44">
        <v>68.589573008614735</v>
      </c>
      <c r="BP655" s="44">
        <v>0</v>
      </c>
      <c r="BQ655" s="44">
        <v>0</v>
      </c>
      <c r="BR655" s="44">
        <v>0</v>
      </c>
      <c r="BS655" s="44">
        <v>68.589573008614735</v>
      </c>
      <c r="BT655" s="64">
        <v>2021</v>
      </c>
      <c r="BU655" s="44">
        <v>0</v>
      </c>
      <c r="BV655" s="44">
        <v>0</v>
      </c>
      <c r="BW655" s="44">
        <v>0</v>
      </c>
      <c r="BX655" s="44">
        <v>0</v>
      </c>
      <c r="BY655" s="44">
        <v>0</v>
      </c>
      <c r="BZ655" s="44">
        <v>536.22579999999994</v>
      </c>
      <c r="CA655" s="44">
        <v>0</v>
      </c>
      <c r="CB655" s="44">
        <v>0</v>
      </c>
      <c r="CC655" s="44">
        <v>0</v>
      </c>
      <c r="CD655" s="44">
        <v>0</v>
      </c>
      <c r="CE655" s="44">
        <v>0</v>
      </c>
      <c r="CF655" s="44">
        <v>0</v>
      </c>
      <c r="CG655" s="44">
        <v>0</v>
      </c>
      <c r="CH655" s="44">
        <v>0</v>
      </c>
      <c r="CI655" s="44">
        <v>0</v>
      </c>
      <c r="CJ655" s="44">
        <v>252.19333220930235</v>
      </c>
      <c r="CK655" s="44">
        <v>0</v>
      </c>
      <c r="CL655" s="44">
        <v>0</v>
      </c>
      <c r="CM655" s="44">
        <v>0</v>
      </c>
      <c r="CN655" s="44">
        <v>0</v>
      </c>
      <c r="CO655" s="44">
        <v>0</v>
      </c>
      <c r="CP655" s="44">
        <v>0</v>
      </c>
      <c r="CQ655" s="44">
        <v>0</v>
      </c>
      <c r="CR655" s="44">
        <v>0</v>
      </c>
      <c r="CS655" s="44">
        <v>0</v>
      </c>
      <c r="CT655" s="44">
        <v>0</v>
      </c>
      <c r="CU655" s="44">
        <v>0</v>
      </c>
      <c r="CV655" s="44">
        <v>0</v>
      </c>
      <c r="CW655" s="44">
        <v>0</v>
      </c>
      <c r="CX655" s="44">
        <v>0</v>
      </c>
      <c r="CY655" s="44">
        <v>0</v>
      </c>
      <c r="CZ655" s="44">
        <v>0</v>
      </c>
      <c r="DA655" s="44">
        <v>0</v>
      </c>
      <c r="DB655" s="44">
        <v>0</v>
      </c>
      <c r="DC655" s="44">
        <v>0</v>
      </c>
      <c r="DD655" s="44">
        <v>0</v>
      </c>
      <c r="DE655" s="44">
        <v>0</v>
      </c>
      <c r="DF655" s="44">
        <v>0</v>
      </c>
      <c r="DG655" s="44">
        <v>0</v>
      </c>
      <c r="DH655" s="44">
        <v>0</v>
      </c>
      <c r="DI655" s="44">
        <v>0</v>
      </c>
      <c r="DJ655" s="44">
        <v>0</v>
      </c>
      <c r="DK655" s="44">
        <v>0</v>
      </c>
      <c r="DL655" s="44">
        <v>0</v>
      </c>
      <c r="DM655" s="44">
        <v>0</v>
      </c>
      <c r="DN655" s="44">
        <v>0</v>
      </c>
      <c r="DO655" s="44">
        <v>0</v>
      </c>
      <c r="DP655" s="44">
        <v>0</v>
      </c>
      <c r="DQ655" s="44">
        <v>0</v>
      </c>
      <c r="DR655" s="44">
        <v>0</v>
      </c>
      <c r="DS655" s="44">
        <v>0</v>
      </c>
      <c r="DT655" s="44">
        <v>0</v>
      </c>
      <c r="DU655" s="44">
        <v>0</v>
      </c>
      <c r="DV655" s="44">
        <v>0</v>
      </c>
      <c r="DW655" s="44">
        <v>0</v>
      </c>
      <c r="DX655" s="44">
        <v>68.589573008614735</v>
      </c>
      <c r="DY655" s="44">
        <v>0</v>
      </c>
      <c r="DZ655" s="44">
        <v>0</v>
      </c>
      <c r="EA655" s="44">
        <v>0</v>
      </c>
      <c r="EB655" s="44">
        <v>0</v>
      </c>
    </row>
    <row r="656" spans="2:132" x14ac:dyDescent="0.25">
      <c r="B656" s="41" t="s">
        <v>745</v>
      </c>
      <c r="C656" s="47" t="s">
        <v>101</v>
      </c>
      <c r="D656" s="46">
        <v>14</v>
      </c>
      <c r="E656" s="86" t="s">
        <v>52</v>
      </c>
      <c r="F656" s="43">
        <v>4941.5</v>
      </c>
      <c r="G656" s="43">
        <v>1001.3351627906977</v>
      </c>
      <c r="H656" s="44">
        <v>1001.3351627906977</v>
      </c>
      <c r="I656" s="44">
        <v>665.37559226539224</v>
      </c>
      <c r="J656" s="44">
        <v>665.37559226539224</v>
      </c>
      <c r="K656" s="44">
        <v>1031.3752176744188</v>
      </c>
      <c r="L656" s="44">
        <v>1031.3752176744188</v>
      </c>
      <c r="M656" s="44">
        <v>464.50099999999998</v>
      </c>
      <c r="N656" s="44">
        <v>3370.1030000000001</v>
      </c>
      <c r="O656" s="44">
        <v>543.56500000000005</v>
      </c>
      <c r="P656" s="44">
        <v>206.27504353488376</v>
      </c>
      <c r="Q656" s="44">
        <v>206.27504353488376</v>
      </c>
      <c r="R656" s="44">
        <v>137.06737200667084</v>
      </c>
      <c r="S656" s="44">
        <v>137.06737200667084</v>
      </c>
      <c r="T656" s="44">
        <v>618.82513060465124</v>
      </c>
      <c r="U656" s="44">
        <v>618.82513060465124</v>
      </c>
      <c r="V656" s="44">
        <v>411.20211602001245</v>
      </c>
      <c r="W656" s="44">
        <v>411.20211602001245</v>
      </c>
      <c r="X656" s="44">
        <v>257.84380441860469</v>
      </c>
      <c r="Y656" s="44">
        <v>257.84380441860469</v>
      </c>
      <c r="Z656" s="44">
        <v>171.33421500833853</v>
      </c>
      <c r="AA656" s="44">
        <v>171.33421500833853</v>
      </c>
      <c r="AB656" s="44">
        <v>3.3888517245183158</v>
      </c>
      <c r="AC656" s="44">
        <v>8.1957336032677013</v>
      </c>
      <c r="AD656" s="44">
        <v>3.1725420399745943</v>
      </c>
      <c r="AE656" s="44">
        <v>56.101075450515893</v>
      </c>
      <c r="AF656" s="44">
        <v>168.30322635154766</v>
      </c>
      <c r="AG656" s="44">
        <v>70.12634431314487</v>
      </c>
      <c r="AH656" s="44">
        <v>280.50537725257948</v>
      </c>
      <c r="AJ656" s="63" t="s">
        <v>63</v>
      </c>
      <c r="AK656" s="44">
        <v>0</v>
      </c>
      <c r="AL656" s="44">
        <v>0</v>
      </c>
      <c r="AM656" s="44">
        <v>543.56500000000005</v>
      </c>
      <c r="AN656" s="44">
        <v>543.56500000000005</v>
      </c>
      <c r="AO656" s="44">
        <v>0</v>
      </c>
      <c r="AP656" s="44">
        <v>0</v>
      </c>
      <c r="AQ656" s="44">
        <v>0</v>
      </c>
      <c r="AR656" s="44">
        <v>0</v>
      </c>
      <c r="AS656" s="44">
        <v>0</v>
      </c>
      <c r="AT656" s="44">
        <v>0</v>
      </c>
      <c r="AU656" s="44">
        <v>0</v>
      </c>
      <c r="AV656" s="44">
        <v>0</v>
      </c>
      <c r="AW656" s="44">
        <v>0</v>
      </c>
      <c r="AX656" s="44">
        <v>0</v>
      </c>
      <c r="AY656" s="44">
        <v>257.84380441860469</v>
      </c>
      <c r="AZ656" s="44">
        <v>0</v>
      </c>
      <c r="BA656" s="44">
        <v>0</v>
      </c>
      <c r="BB656" s="44">
        <v>0</v>
      </c>
      <c r="BC656" s="44">
        <v>257.84380441860469</v>
      </c>
      <c r="BD656" s="44">
        <v>257.84380441860469</v>
      </c>
      <c r="BE656" s="44">
        <v>0</v>
      </c>
      <c r="BF656" s="44">
        <v>0</v>
      </c>
      <c r="BG656" s="44">
        <v>0</v>
      </c>
      <c r="BH656" s="44">
        <v>257.84380441860469</v>
      </c>
      <c r="BI656" s="44">
        <v>171.33421500833853</v>
      </c>
      <c r="BJ656" s="44">
        <v>0</v>
      </c>
      <c r="BK656" s="44">
        <v>0</v>
      </c>
      <c r="BL656" s="44">
        <v>0</v>
      </c>
      <c r="BM656" s="44">
        <v>171.33421500833853</v>
      </c>
      <c r="BN656" s="44">
        <v>3.1725420399745943</v>
      </c>
      <c r="BO656" s="44">
        <v>70.12634431314487</v>
      </c>
      <c r="BP656" s="44">
        <v>0</v>
      </c>
      <c r="BQ656" s="44">
        <v>0</v>
      </c>
      <c r="BR656" s="44">
        <v>0</v>
      </c>
      <c r="BS656" s="44">
        <v>70.12634431314487</v>
      </c>
      <c r="BT656" s="64">
        <v>2021</v>
      </c>
      <c r="BU656" s="44">
        <v>0</v>
      </c>
      <c r="BV656" s="44">
        <v>0</v>
      </c>
      <c r="BW656" s="44">
        <v>0</v>
      </c>
      <c r="BX656" s="44">
        <v>0</v>
      </c>
      <c r="BY656" s="44">
        <v>0</v>
      </c>
      <c r="BZ656" s="44">
        <v>543.56500000000005</v>
      </c>
      <c r="CA656" s="44">
        <v>0</v>
      </c>
      <c r="CB656" s="44">
        <v>0</v>
      </c>
      <c r="CC656" s="44">
        <v>0</v>
      </c>
      <c r="CD656" s="44">
        <v>0</v>
      </c>
      <c r="CE656" s="44">
        <v>0</v>
      </c>
      <c r="CF656" s="44">
        <v>0</v>
      </c>
      <c r="CG656" s="44">
        <v>0</v>
      </c>
      <c r="CH656" s="44">
        <v>0</v>
      </c>
      <c r="CI656" s="44">
        <v>0</v>
      </c>
      <c r="CJ656" s="44">
        <v>257.84380441860469</v>
      </c>
      <c r="CK656" s="44">
        <v>0</v>
      </c>
      <c r="CL656" s="44">
        <v>0</v>
      </c>
      <c r="CM656" s="44">
        <v>0</v>
      </c>
      <c r="CN656" s="44">
        <v>0</v>
      </c>
      <c r="CO656" s="44">
        <v>0</v>
      </c>
      <c r="CP656" s="44">
        <v>0</v>
      </c>
      <c r="CQ656" s="44">
        <v>0</v>
      </c>
      <c r="CR656" s="44">
        <v>0</v>
      </c>
      <c r="CS656" s="44">
        <v>0</v>
      </c>
      <c r="CT656" s="44">
        <v>0</v>
      </c>
      <c r="CU656" s="44">
        <v>0</v>
      </c>
      <c r="CV656" s="44">
        <v>0</v>
      </c>
      <c r="CW656" s="44">
        <v>0</v>
      </c>
      <c r="CX656" s="44">
        <v>0</v>
      </c>
      <c r="CY656" s="44">
        <v>0</v>
      </c>
      <c r="CZ656" s="44">
        <v>0</v>
      </c>
      <c r="DA656" s="44">
        <v>0</v>
      </c>
      <c r="DB656" s="44">
        <v>0</v>
      </c>
      <c r="DC656" s="44">
        <v>0</v>
      </c>
      <c r="DD656" s="44">
        <v>0</v>
      </c>
      <c r="DE656" s="44">
        <v>0</v>
      </c>
      <c r="DF656" s="44">
        <v>0</v>
      </c>
      <c r="DG656" s="44">
        <v>0</v>
      </c>
      <c r="DH656" s="44">
        <v>0</v>
      </c>
      <c r="DI656" s="44">
        <v>0</v>
      </c>
      <c r="DJ656" s="44">
        <v>0</v>
      </c>
      <c r="DK656" s="44">
        <v>0</v>
      </c>
      <c r="DL656" s="44">
        <v>0</v>
      </c>
      <c r="DM656" s="44">
        <v>0</v>
      </c>
      <c r="DN656" s="44">
        <v>0</v>
      </c>
      <c r="DO656" s="44">
        <v>0</v>
      </c>
      <c r="DP656" s="44">
        <v>0</v>
      </c>
      <c r="DQ656" s="44">
        <v>0</v>
      </c>
      <c r="DR656" s="44">
        <v>0</v>
      </c>
      <c r="DS656" s="44">
        <v>0</v>
      </c>
      <c r="DT656" s="44">
        <v>0</v>
      </c>
      <c r="DU656" s="44">
        <v>0</v>
      </c>
      <c r="DV656" s="44">
        <v>0</v>
      </c>
      <c r="DW656" s="44">
        <v>0</v>
      </c>
      <c r="DX656" s="44">
        <v>70.12634431314487</v>
      </c>
      <c r="DY656" s="44">
        <v>0</v>
      </c>
      <c r="DZ656" s="44">
        <v>0</v>
      </c>
      <c r="EA656" s="44">
        <v>0</v>
      </c>
      <c r="EB656" s="44">
        <v>0</v>
      </c>
    </row>
    <row r="657" spans="2:132" x14ac:dyDescent="0.25">
      <c r="B657" s="41" t="s">
        <v>746</v>
      </c>
      <c r="C657" s="47" t="s">
        <v>101</v>
      </c>
      <c r="D657" s="46">
        <v>14</v>
      </c>
      <c r="E657" s="86" t="s">
        <v>52</v>
      </c>
      <c r="F657" s="43">
        <v>4856.68</v>
      </c>
      <c r="G657" s="43">
        <v>757.92680232558143</v>
      </c>
      <c r="H657" s="44">
        <v>757.92680232558143</v>
      </c>
      <c r="I657" s="44">
        <v>503.63356219880421</v>
      </c>
      <c r="J657" s="44">
        <v>503.63356219880421</v>
      </c>
      <c r="K657" s="44">
        <v>780.66460639534887</v>
      </c>
      <c r="L657" s="44">
        <v>780.66460639534887</v>
      </c>
      <c r="M657" s="44">
        <v>456.52792000000005</v>
      </c>
      <c r="N657" s="44">
        <v>3312.2557600000005</v>
      </c>
      <c r="O657" s="44">
        <v>534.23480000000006</v>
      </c>
      <c r="P657" s="44">
        <v>140.5196291511628</v>
      </c>
      <c r="Q657" s="44">
        <v>140.5196291511628</v>
      </c>
      <c r="R657" s="44">
        <v>93.373662431658303</v>
      </c>
      <c r="S657" s="44">
        <v>93.373662431658303</v>
      </c>
      <c r="T657" s="44">
        <v>437.17217958139543</v>
      </c>
      <c r="U657" s="44">
        <v>437.17217958139543</v>
      </c>
      <c r="V657" s="44">
        <v>290.4958386762703</v>
      </c>
      <c r="W657" s="44">
        <v>290.4958386762703</v>
      </c>
      <c r="X657" s="44">
        <v>171.74621340697675</v>
      </c>
      <c r="Y657" s="44">
        <v>171.74621340697675</v>
      </c>
      <c r="Z657" s="44">
        <v>114.12336519424903</v>
      </c>
      <c r="AA657" s="44">
        <v>114.12336519424903</v>
      </c>
      <c r="AB657" s="44">
        <v>4.889257935385583</v>
      </c>
      <c r="AC657" s="44">
        <v>11.402076446579295</v>
      </c>
      <c r="AD657" s="44">
        <v>4.6812044062202389</v>
      </c>
      <c r="AE657" s="44">
        <v>38.217431358606063</v>
      </c>
      <c r="AF657" s="44">
        <v>118.89867533788554</v>
      </c>
      <c r="AG657" s="44">
        <v>46.710193882740739</v>
      </c>
      <c r="AH657" s="44">
        <v>212.319063103367</v>
      </c>
      <c r="AJ657" s="63" t="s">
        <v>63</v>
      </c>
      <c r="AK657" s="44">
        <v>0</v>
      </c>
      <c r="AL657" s="44">
        <v>0</v>
      </c>
      <c r="AM657" s="44">
        <v>534.23480000000006</v>
      </c>
      <c r="AN657" s="44">
        <v>534.23480000000006</v>
      </c>
      <c r="AO657" s="44">
        <v>0</v>
      </c>
      <c r="AP657" s="44">
        <v>0</v>
      </c>
      <c r="AQ657" s="44">
        <v>0</v>
      </c>
      <c r="AR657" s="44">
        <v>0</v>
      </c>
      <c r="AS657" s="44">
        <v>0</v>
      </c>
      <c r="AT657" s="44">
        <v>0</v>
      </c>
      <c r="AU657" s="44">
        <v>0</v>
      </c>
      <c r="AV657" s="44">
        <v>0</v>
      </c>
      <c r="AW657" s="44">
        <v>0</v>
      </c>
      <c r="AX657" s="44">
        <v>0</v>
      </c>
      <c r="AY657" s="44">
        <v>171.74621340697675</v>
      </c>
      <c r="AZ657" s="44">
        <v>0</v>
      </c>
      <c r="BA657" s="44">
        <v>0</v>
      </c>
      <c r="BB657" s="44">
        <v>0</v>
      </c>
      <c r="BC657" s="44">
        <v>171.74621340697675</v>
      </c>
      <c r="BD657" s="44">
        <v>171.74621340697675</v>
      </c>
      <c r="BE657" s="44">
        <v>0</v>
      </c>
      <c r="BF657" s="44">
        <v>0</v>
      </c>
      <c r="BG657" s="44">
        <v>0</v>
      </c>
      <c r="BH657" s="44">
        <v>171.74621340697675</v>
      </c>
      <c r="BI657" s="44">
        <v>114.12336519424903</v>
      </c>
      <c r="BJ657" s="44">
        <v>0</v>
      </c>
      <c r="BK657" s="44">
        <v>0</v>
      </c>
      <c r="BL657" s="44">
        <v>0</v>
      </c>
      <c r="BM657" s="44">
        <v>114.12336519424903</v>
      </c>
      <c r="BN657" s="44">
        <v>4.6812044062202389</v>
      </c>
      <c r="BO657" s="44">
        <v>46.710193882740739</v>
      </c>
      <c r="BP657" s="44">
        <v>0</v>
      </c>
      <c r="BQ657" s="44">
        <v>0</v>
      </c>
      <c r="BR657" s="44">
        <v>0</v>
      </c>
      <c r="BS657" s="44">
        <v>46.710193882740739</v>
      </c>
      <c r="BT657" s="64">
        <v>2021</v>
      </c>
      <c r="BU657" s="44">
        <v>0</v>
      </c>
      <c r="BV657" s="44">
        <v>0</v>
      </c>
      <c r="BW657" s="44">
        <v>0</v>
      </c>
      <c r="BX657" s="44">
        <v>0</v>
      </c>
      <c r="BY657" s="44">
        <v>0</v>
      </c>
      <c r="BZ657" s="44">
        <v>534.23480000000006</v>
      </c>
      <c r="CA657" s="44">
        <v>0</v>
      </c>
      <c r="CB657" s="44">
        <v>0</v>
      </c>
      <c r="CC657" s="44">
        <v>0</v>
      </c>
      <c r="CD657" s="44">
        <v>0</v>
      </c>
      <c r="CE657" s="44">
        <v>0</v>
      </c>
      <c r="CF657" s="44">
        <v>0</v>
      </c>
      <c r="CG657" s="44">
        <v>0</v>
      </c>
      <c r="CH657" s="44">
        <v>0</v>
      </c>
      <c r="CI657" s="44">
        <v>0</v>
      </c>
      <c r="CJ657" s="44">
        <v>171.74621340697675</v>
      </c>
      <c r="CK657" s="44">
        <v>0</v>
      </c>
      <c r="CL657" s="44">
        <v>0</v>
      </c>
      <c r="CM657" s="44">
        <v>0</v>
      </c>
      <c r="CN657" s="44">
        <v>0</v>
      </c>
      <c r="CO657" s="44">
        <v>0</v>
      </c>
      <c r="CP657" s="44">
        <v>0</v>
      </c>
      <c r="CQ657" s="44">
        <v>0</v>
      </c>
      <c r="CR657" s="44">
        <v>0</v>
      </c>
      <c r="CS657" s="44">
        <v>0</v>
      </c>
      <c r="CT657" s="44">
        <v>0</v>
      </c>
      <c r="CU657" s="44">
        <v>0</v>
      </c>
      <c r="CV657" s="44">
        <v>0</v>
      </c>
      <c r="CW657" s="44">
        <v>0</v>
      </c>
      <c r="CX657" s="44">
        <v>0</v>
      </c>
      <c r="CY657" s="44">
        <v>0</v>
      </c>
      <c r="CZ657" s="44">
        <v>0</v>
      </c>
      <c r="DA657" s="44">
        <v>0</v>
      </c>
      <c r="DB657" s="44">
        <v>0</v>
      </c>
      <c r="DC657" s="44">
        <v>0</v>
      </c>
      <c r="DD657" s="44">
        <v>0</v>
      </c>
      <c r="DE657" s="44">
        <v>0</v>
      </c>
      <c r="DF657" s="44">
        <v>0</v>
      </c>
      <c r="DG657" s="44">
        <v>0</v>
      </c>
      <c r="DH657" s="44">
        <v>0</v>
      </c>
      <c r="DI657" s="44">
        <v>0</v>
      </c>
      <c r="DJ657" s="44">
        <v>0</v>
      </c>
      <c r="DK657" s="44">
        <v>0</v>
      </c>
      <c r="DL657" s="44">
        <v>0</v>
      </c>
      <c r="DM657" s="44">
        <v>0</v>
      </c>
      <c r="DN657" s="44">
        <v>0</v>
      </c>
      <c r="DO657" s="44">
        <v>0</v>
      </c>
      <c r="DP657" s="44">
        <v>0</v>
      </c>
      <c r="DQ657" s="44">
        <v>0</v>
      </c>
      <c r="DR657" s="44">
        <v>0</v>
      </c>
      <c r="DS657" s="44">
        <v>0</v>
      </c>
      <c r="DT657" s="44">
        <v>0</v>
      </c>
      <c r="DU657" s="44">
        <v>0</v>
      </c>
      <c r="DV657" s="44">
        <v>0</v>
      </c>
      <c r="DW657" s="44">
        <v>0</v>
      </c>
      <c r="DX657" s="44">
        <v>46.710193882740739</v>
      </c>
      <c r="DY657" s="44">
        <v>0</v>
      </c>
      <c r="DZ657" s="44">
        <v>0</v>
      </c>
      <c r="EA657" s="44">
        <v>0</v>
      </c>
      <c r="EB657" s="44">
        <v>0</v>
      </c>
    </row>
    <row r="658" spans="2:132" x14ac:dyDescent="0.25">
      <c r="B658" s="41" t="s">
        <v>747</v>
      </c>
      <c r="C658" s="47" t="s">
        <v>101</v>
      </c>
      <c r="D658" s="46">
        <v>14</v>
      </c>
      <c r="E658" s="86" t="s">
        <v>52</v>
      </c>
      <c r="F658" s="43">
        <v>4989.34</v>
      </c>
      <c r="G658" s="43">
        <v>1045.671406976744</v>
      </c>
      <c r="H658" s="44">
        <v>1045.671406976744</v>
      </c>
      <c r="I658" s="44">
        <v>694.83651187586224</v>
      </c>
      <c r="J658" s="44">
        <v>694.83651187586224</v>
      </c>
      <c r="K658" s="44">
        <v>1077.0415491860465</v>
      </c>
      <c r="L658" s="44">
        <v>1077.0415491860465</v>
      </c>
      <c r="M658" s="44">
        <v>468.99796000000003</v>
      </c>
      <c r="N658" s="44">
        <v>3402.7298799999999</v>
      </c>
      <c r="O658" s="44">
        <v>548.82740000000001</v>
      </c>
      <c r="P658" s="44">
        <v>215.40830983720932</v>
      </c>
      <c r="Q658" s="44">
        <v>215.40830983720932</v>
      </c>
      <c r="R658" s="44">
        <v>143.13632144642764</v>
      </c>
      <c r="S658" s="44">
        <v>143.13632144642764</v>
      </c>
      <c r="T658" s="44">
        <v>646.22492951162792</v>
      </c>
      <c r="U658" s="44">
        <v>646.22492951162792</v>
      </c>
      <c r="V658" s="44">
        <v>429.40896433928293</v>
      </c>
      <c r="W658" s="44">
        <v>429.40896433928293</v>
      </c>
      <c r="X658" s="44">
        <v>269.26038729651162</v>
      </c>
      <c r="Y658" s="44">
        <v>269.26038729651162</v>
      </c>
      <c r="Z658" s="44">
        <v>178.92040180803454</v>
      </c>
      <c r="AA658" s="44">
        <v>178.92040180803454</v>
      </c>
      <c r="AB658" s="44">
        <v>3.2765824583212741</v>
      </c>
      <c r="AC658" s="44">
        <v>7.9242171509755632</v>
      </c>
      <c r="AD658" s="44">
        <v>3.0674388971518316</v>
      </c>
      <c r="AE658" s="44">
        <v>58.585069893836753</v>
      </c>
      <c r="AF658" s="44">
        <v>175.75520968151025</v>
      </c>
      <c r="AG658" s="44">
        <v>73.231337367295936</v>
      </c>
      <c r="AH658" s="44">
        <v>292.92534946918374</v>
      </c>
      <c r="AJ658" s="63" t="s">
        <v>63</v>
      </c>
      <c r="AK658" s="44">
        <v>0</v>
      </c>
      <c r="AL658" s="44">
        <v>0</v>
      </c>
      <c r="AM658" s="44">
        <v>548.82740000000001</v>
      </c>
      <c r="AN658" s="44">
        <v>548.82740000000001</v>
      </c>
      <c r="AO658" s="44">
        <v>0</v>
      </c>
      <c r="AP658" s="44">
        <v>0</v>
      </c>
      <c r="AQ658" s="44">
        <v>0</v>
      </c>
      <c r="AR658" s="44">
        <v>0</v>
      </c>
      <c r="AS658" s="44">
        <v>0</v>
      </c>
      <c r="AT658" s="44">
        <v>0</v>
      </c>
      <c r="AU658" s="44">
        <v>0</v>
      </c>
      <c r="AV658" s="44">
        <v>0</v>
      </c>
      <c r="AW658" s="44">
        <v>0</v>
      </c>
      <c r="AX658" s="44">
        <v>0</v>
      </c>
      <c r="AY658" s="44">
        <v>269.26038729651162</v>
      </c>
      <c r="AZ658" s="44">
        <v>0</v>
      </c>
      <c r="BA658" s="44">
        <v>0</v>
      </c>
      <c r="BB658" s="44">
        <v>0</v>
      </c>
      <c r="BC658" s="44">
        <v>269.26038729651162</v>
      </c>
      <c r="BD658" s="44">
        <v>269.26038729651162</v>
      </c>
      <c r="BE658" s="44">
        <v>0</v>
      </c>
      <c r="BF658" s="44">
        <v>0</v>
      </c>
      <c r="BG658" s="44">
        <v>0</v>
      </c>
      <c r="BH658" s="44">
        <v>269.26038729651162</v>
      </c>
      <c r="BI658" s="44">
        <v>178.92040180803454</v>
      </c>
      <c r="BJ658" s="44">
        <v>0</v>
      </c>
      <c r="BK658" s="44">
        <v>0</v>
      </c>
      <c r="BL658" s="44">
        <v>0</v>
      </c>
      <c r="BM658" s="44">
        <v>178.92040180803454</v>
      </c>
      <c r="BN658" s="44">
        <v>3.0674388971518316</v>
      </c>
      <c r="BO658" s="44">
        <v>73.231337367295936</v>
      </c>
      <c r="BP658" s="44">
        <v>0</v>
      </c>
      <c r="BQ658" s="44">
        <v>0</v>
      </c>
      <c r="BR658" s="44">
        <v>0</v>
      </c>
      <c r="BS658" s="44">
        <v>73.231337367295936</v>
      </c>
      <c r="BT658" s="64">
        <v>2021</v>
      </c>
      <c r="BU658" s="44">
        <v>0</v>
      </c>
      <c r="BV658" s="44">
        <v>0</v>
      </c>
      <c r="BW658" s="44">
        <v>0</v>
      </c>
      <c r="BX658" s="44">
        <v>0</v>
      </c>
      <c r="BY658" s="44">
        <v>0</v>
      </c>
      <c r="BZ658" s="44">
        <v>548.82740000000001</v>
      </c>
      <c r="CA658" s="44">
        <v>0</v>
      </c>
      <c r="CB658" s="44">
        <v>0</v>
      </c>
      <c r="CC658" s="44">
        <v>0</v>
      </c>
      <c r="CD658" s="44">
        <v>0</v>
      </c>
      <c r="CE658" s="44">
        <v>0</v>
      </c>
      <c r="CF658" s="44">
        <v>0</v>
      </c>
      <c r="CG658" s="44">
        <v>0</v>
      </c>
      <c r="CH658" s="44">
        <v>0</v>
      </c>
      <c r="CI658" s="44">
        <v>0</v>
      </c>
      <c r="CJ658" s="44">
        <v>269.26038729651162</v>
      </c>
      <c r="CK658" s="44">
        <v>0</v>
      </c>
      <c r="CL658" s="44">
        <v>0</v>
      </c>
      <c r="CM658" s="44">
        <v>0</v>
      </c>
      <c r="CN658" s="44">
        <v>0</v>
      </c>
      <c r="CO658" s="44">
        <v>0</v>
      </c>
      <c r="CP658" s="44">
        <v>0</v>
      </c>
      <c r="CQ658" s="44">
        <v>0</v>
      </c>
      <c r="CR658" s="44">
        <v>0</v>
      </c>
      <c r="CS658" s="44">
        <v>0</v>
      </c>
      <c r="CT658" s="44">
        <v>0</v>
      </c>
      <c r="CU658" s="44">
        <v>0</v>
      </c>
      <c r="CV658" s="44">
        <v>0</v>
      </c>
      <c r="CW658" s="44">
        <v>0</v>
      </c>
      <c r="CX658" s="44">
        <v>0</v>
      </c>
      <c r="CY658" s="44">
        <v>0</v>
      </c>
      <c r="CZ658" s="44">
        <v>0</v>
      </c>
      <c r="DA658" s="44">
        <v>0</v>
      </c>
      <c r="DB658" s="44">
        <v>0</v>
      </c>
      <c r="DC658" s="44">
        <v>0</v>
      </c>
      <c r="DD658" s="44">
        <v>0</v>
      </c>
      <c r="DE658" s="44">
        <v>0</v>
      </c>
      <c r="DF658" s="44">
        <v>0</v>
      </c>
      <c r="DG658" s="44">
        <v>0</v>
      </c>
      <c r="DH658" s="44">
        <v>0</v>
      </c>
      <c r="DI658" s="44">
        <v>0</v>
      </c>
      <c r="DJ658" s="44">
        <v>0</v>
      </c>
      <c r="DK658" s="44">
        <v>0</v>
      </c>
      <c r="DL658" s="44">
        <v>0</v>
      </c>
      <c r="DM658" s="44">
        <v>0</v>
      </c>
      <c r="DN658" s="44">
        <v>0</v>
      </c>
      <c r="DO658" s="44">
        <v>0</v>
      </c>
      <c r="DP658" s="44">
        <v>0</v>
      </c>
      <c r="DQ658" s="44">
        <v>0</v>
      </c>
      <c r="DR658" s="44">
        <v>0</v>
      </c>
      <c r="DS658" s="44">
        <v>0</v>
      </c>
      <c r="DT658" s="44">
        <v>0</v>
      </c>
      <c r="DU658" s="44">
        <v>0</v>
      </c>
      <c r="DV658" s="44">
        <v>0</v>
      </c>
      <c r="DW658" s="44">
        <v>0</v>
      </c>
      <c r="DX658" s="44">
        <v>73.231337367295936</v>
      </c>
      <c r="DY658" s="44">
        <v>0</v>
      </c>
      <c r="DZ658" s="44">
        <v>0</v>
      </c>
      <c r="EA658" s="44">
        <v>0</v>
      </c>
      <c r="EB658" s="44">
        <v>0</v>
      </c>
    </row>
    <row r="659" spans="2:132" x14ac:dyDescent="0.25">
      <c r="B659" s="41" t="s">
        <v>748</v>
      </c>
      <c r="C659" s="47" t="s">
        <v>101</v>
      </c>
      <c r="D659" s="46">
        <v>14</v>
      </c>
      <c r="E659" s="86" t="s">
        <v>52</v>
      </c>
      <c r="F659" s="43">
        <v>3637.3</v>
      </c>
      <c r="G659" s="43">
        <v>733.34923255813953</v>
      </c>
      <c r="H659" s="44">
        <v>733.34923255813953</v>
      </c>
      <c r="I659" s="44">
        <v>487.30205238257111</v>
      </c>
      <c r="J659" s="44">
        <v>487.30205238257111</v>
      </c>
      <c r="K659" s="44">
        <v>755.34970953488369</v>
      </c>
      <c r="L659" s="44">
        <v>755.34970953488369</v>
      </c>
      <c r="M659" s="44">
        <v>341.90620000000001</v>
      </c>
      <c r="N659" s="44">
        <v>2480.6386000000002</v>
      </c>
      <c r="O659" s="44">
        <v>400.10300000000001</v>
      </c>
      <c r="P659" s="44">
        <v>151.06994190697674</v>
      </c>
      <c r="Q659" s="44">
        <v>151.06994190697674</v>
      </c>
      <c r="R659" s="44">
        <v>100.38422279080964</v>
      </c>
      <c r="S659" s="44">
        <v>100.38422279080964</v>
      </c>
      <c r="T659" s="44">
        <v>453.20982572093021</v>
      </c>
      <c r="U659" s="44">
        <v>453.20982572093021</v>
      </c>
      <c r="V659" s="44">
        <v>301.15266837242893</v>
      </c>
      <c r="W659" s="44">
        <v>301.15266837242893</v>
      </c>
      <c r="X659" s="44">
        <v>188.83742738372092</v>
      </c>
      <c r="Y659" s="44">
        <v>188.83742738372092</v>
      </c>
      <c r="Z659" s="44">
        <v>125.48027848851206</v>
      </c>
      <c r="AA659" s="44">
        <v>125.48027848851206</v>
      </c>
      <c r="AB659" s="44">
        <v>3.405975466010204</v>
      </c>
      <c r="AC659" s="44">
        <v>8.2371463397835427</v>
      </c>
      <c r="AD659" s="44">
        <v>3.1885727766904037</v>
      </c>
      <c r="AE659" s="44">
        <v>41.086823030024433</v>
      </c>
      <c r="AF659" s="44">
        <v>123.2604690900733</v>
      </c>
      <c r="AG659" s="44">
        <v>51.358528787530545</v>
      </c>
      <c r="AH659" s="44">
        <v>205.43411515012218</v>
      </c>
      <c r="AJ659" s="63" t="s">
        <v>63</v>
      </c>
      <c r="AK659" s="44">
        <v>0</v>
      </c>
      <c r="AL659" s="44">
        <v>0</v>
      </c>
      <c r="AM659" s="44">
        <v>400.10300000000001</v>
      </c>
      <c r="AN659" s="44">
        <v>400.10300000000001</v>
      </c>
      <c r="AO659" s="44">
        <v>0</v>
      </c>
      <c r="AP659" s="44">
        <v>0</v>
      </c>
      <c r="AQ659" s="44">
        <v>0</v>
      </c>
      <c r="AR659" s="44">
        <v>0</v>
      </c>
      <c r="AS659" s="44">
        <v>0</v>
      </c>
      <c r="AT659" s="44">
        <v>0</v>
      </c>
      <c r="AU659" s="44">
        <v>0</v>
      </c>
      <c r="AV659" s="44">
        <v>0</v>
      </c>
      <c r="AW659" s="44">
        <v>0</v>
      </c>
      <c r="AX659" s="44">
        <v>0</v>
      </c>
      <c r="AY659" s="44">
        <v>188.83742738372092</v>
      </c>
      <c r="AZ659" s="44">
        <v>0</v>
      </c>
      <c r="BA659" s="44">
        <v>0</v>
      </c>
      <c r="BB659" s="44">
        <v>0</v>
      </c>
      <c r="BC659" s="44">
        <v>188.83742738372092</v>
      </c>
      <c r="BD659" s="44">
        <v>188.83742738372092</v>
      </c>
      <c r="BE659" s="44">
        <v>0</v>
      </c>
      <c r="BF659" s="44">
        <v>0</v>
      </c>
      <c r="BG659" s="44">
        <v>0</v>
      </c>
      <c r="BH659" s="44">
        <v>188.83742738372092</v>
      </c>
      <c r="BI659" s="44">
        <v>125.48027848851206</v>
      </c>
      <c r="BJ659" s="44">
        <v>0</v>
      </c>
      <c r="BK659" s="44">
        <v>0</v>
      </c>
      <c r="BL659" s="44">
        <v>0</v>
      </c>
      <c r="BM659" s="44">
        <v>125.48027848851206</v>
      </c>
      <c r="BN659" s="44">
        <v>3.1885727766904037</v>
      </c>
      <c r="BO659" s="44">
        <v>51.358528787530545</v>
      </c>
      <c r="BP659" s="44">
        <v>0</v>
      </c>
      <c r="BQ659" s="44">
        <v>0</v>
      </c>
      <c r="BR659" s="44">
        <v>0</v>
      </c>
      <c r="BS659" s="44">
        <v>51.358528787530545</v>
      </c>
      <c r="BT659" s="64">
        <v>2021</v>
      </c>
      <c r="BU659" s="44">
        <v>0</v>
      </c>
      <c r="BV659" s="44">
        <v>0</v>
      </c>
      <c r="BW659" s="44">
        <v>0</v>
      </c>
      <c r="BX659" s="44">
        <v>0</v>
      </c>
      <c r="BY659" s="44">
        <v>0</v>
      </c>
      <c r="BZ659" s="44">
        <v>400.10300000000001</v>
      </c>
      <c r="CA659" s="44">
        <v>0</v>
      </c>
      <c r="CB659" s="44">
        <v>0</v>
      </c>
      <c r="CC659" s="44">
        <v>0</v>
      </c>
      <c r="CD659" s="44">
        <v>0</v>
      </c>
      <c r="CE659" s="44">
        <v>0</v>
      </c>
      <c r="CF659" s="44">
        <v>0</v>
      </c>
      <c r="CG659" s="44">
        <v>0</v>
      </c>
      <c r="CH659" s="44">
        <v>0</v>
      </c>
      <c r="CI659" s="44">
        <v>0</v>
      </c>
      <c r="CJ659" s="44">
        <v>188.83742738372092</v>
      </c>
      <c r="CK659" s="44">
        <v>0</v>
      </c>
      <c r="CL659" s="44">
        <v>0</v>
      </c>
      <c r="CM659" s="44">
        <v>0</v>
      </c>
      <c r="CN659" s="44">
        <v>0</v>
      </c>
      <c r="CO659" s="44">
        <v>0</v>
      </c>
      <c r="CP659" s="44">
        <v>0</v>
      </c>
      <c r="CQ659" s="44">
        <v>0</v>
      </c>
      <c r="CR659" s="44">
        <v>0</v>
      </c>
      <c r="CS659" s="44">
        <v>0</v>
      </c>
      <c r="CT659" s="44">
        <v>0</v>
      </c>
      <c r="CU659" s="44">
        <v>0</v>
      </c>
      <c r="CV659" s="44">
        <v>0</v>
      </c>
      <c r="CW659" s="44">
        <v>0</v>
      </c>
      <c r="CX659" s="44">
        <v>0</v>
      </c>
      <c r="CY659" s="44">
        <v>0</v>
      </c>
      <c r="CZ659" s="44">
        <v>0</v>
      </c>
      <c r="DA659" s="44">
        <v>0</v>
      </c>
      <c r="DB659" s="44">
        <v>0</v>
      </c>
      <c r="DC659" s="44">
        <v>0</v>
      </c>
      <c r="DD659" s="44">
        <v>0</v>
      </c>
      <c r="DE659" s="44">
        <v>0</v>
      </c>
      <c r="DF659" s="44">
        <v>0</v>
      </c>
      <c r="DG659" s="44">
        <v>0</v>
      </c>
      <c r="DH659" s="44">
        <v>0</v>
      </c>
      <c r="DI659" s="44">
        <v>0</v>
      </c>
      <c r="DJ659" s="44">
        <v>0</v>
      </c>
      <c r="DK659" s="44">
        <v>0</v>
      </c>
      <c r="DL659" s="44">
        <v>0</v>
      </c>
      <c r="DM659" s="44">
        <v>0</v>
      </c>
      <c r="DN659" s="44">
        <v>0</v>
      </c>
      <c r="DO659" s="44">
        <v>0</v>
      </c>
      <c r="DP659" s="44">
        <v>0</v>
      </c>
      <c r="DQ659" s="44">
        <v>0</v>
      </c>
      <c r="DR659" s="44">
        <v>0</v>
      </c>
      <c r="DS659" s="44">
        <v>0</v>
      </c>
      <c r="DT659" s="44">
        <v>0</v>
      </c>
      <c r="DU659" s="44">
        <v>0</v>
      </c>
      <c r="DV659" s="44">
        <v>0</v>
      </c>
      <c r="DW659" s="44">
        <v>0</v>
      </c>
      <c r="DX659" s="44">
        <v>51.358528787530545</v>
      </c>
      <c r="DY659" s="44">
        <v>0</v>
      </c>
      <c r="DZ659" s="44">
        <v>0</v>
      </c>
      <c r="EA659" s="44">
        <v>0</v>
      </c>
      <c r="EB659" s="44">
        <v>0</v>
      </c>
    </row>
    <row r="660" spans="2:132" x14ac:dyDescent="0.25">
      <c r="B660" s="41" t="s">
        <v>749</v>
      </c>
      <c r="C660" s="47" t="s">
        <v>101</v>
      </c>
      <c r="D660" s="46">
        <v>14</v>
      </c>
      <c r="E660" s="86" t="s">
        <v>52</v>
      </c>
      <c r="F660" s="43">
        <v>9045.5</v>
      </c>
      <c r="G660" s="43">
        <v>1870.8180930232559</v>
      </c>
      <c r="H660" s="44">
        <v>1870.8180930232559</v>
      </c>
      <c r="I660" s="44">
        <v>1243.1369065248255</v>
      </c>
      <c r="J660" s="44">
        <v>1243.1369065248255</v>
      </c>
      <c r="K660" s="44">
        <v>1926.9426358139535</v>
      </c>
      <c r="L660" s="44">
        <v>1926.9426358139535</v>
      </c>
      <c r="M660" s="44">
        <v>615.09400000000005</v>
      </c>
      <c r="N660" s="44">
        <v>5544.8914999999997</v>
      </c>
      <c r="O660" s="44">
        <v>832.18600000000004</v>
      </c>
      <c r="P660" s="44">
        <v>385.38852716279075</v>
      </c>
      <c r="Q660" s="44">
        <v>385.38852716279075</v>
      </c>
      <c r="R660" s="44">
        <v>256.08620274411408</v>
      </c>
      <c r="S660" s="44">
        <v>256.08620274411408</v>
      </c>
      <c r="T660" s="44">
        <v>1156.165581488372</v>
      </c>
      <c r="U660" s="44">
        <v>1156.165581488372</v>
      </c>
      <c r="V660" s="44">
        <v>768.25860823234211</v>
      </c>
      <c r="W660" s="44">
        <v>768.25860823234211</v>
      </c>
      <c r="X660" s="44">
        <v>481.73565895348838</v>
      </c>
      <c r="Y660" s="44">
        <v>481.73565895348838</v>
      </c>
      <c r="Z660" s="44">
        <v>320.10775343014257</v>
      </c>
      <c r="AA660" s="44">
        <v>320.10775343014257</v>
      </c>
      <c r="AB660" s="44">
        <v>2.4019021462652286</v>
      </c>
      <c r="AC660" s="44">
        <v>7.2174804689244372</v>
      </c>
      <c r="AD660" s="44">
        <v>2.5997058524282473</v>
      </c>
      <c r="AE660" s="44">
        <v>104.81496195377885</v>
      </c>
      <c r="AF660" s="44">
        <v>314.4448858613365</v>
      </c>
      <c r="AG660" s="44">
        <v>131.01870244222354</v>
      </c>
      <c r="AH660" s="44">
        <v>524.07480976889417</v>
      </c>
      <c r="AJ660" s="63" t="s">
        <v>63</v>
      </c>
      <c r="AK660" s="44">
        <v>0</v>
      </c>
      <c r="AL660" s="44">
        <v>0</v>
      </c>
      <c r="AM660" s="44">
        <v>832.18600000000004</v>
      </c>
      <c r="AN660" s="44">
        <v>832.18600000000004</v>
      </c>
      <c r="AO660" s="44">
        <v>0</v>
      </c>
      <c r="AP660" s="44">
        <v>0</v>
      </c>
      <c r="AQ660" s="44">
        <v>0</v>
      </c>
      <c r="AR660" s="44">
        <v>0</v>
      </c>
      <c r="AS660" s="44">
        <v>0</v>
      </c>
      <c r="AT660" s="44">
        <v>0</v>
      </c>
      <c r="AU660" s="44">
        <v>0</v>
      </c>
      <c r="AV660" s="44">
        <v>0</v>
      </c>
      <c r="AW660" s="44">
        <v>0</v>
      </c>
      <c r="AX660" s="44">
        <v>0</v>
      </c>
      <c r="AY660" s="44">
        <v>481.73565895348838</v>
      </c>
      <c r="AZ660" s="44">
        <v>0</v>
      </c>
      <c r="BA660" s="44">
        <v>0</v>
      </c>
      <c r="BB660" s="44">
        <v>0</v>
      </c>
      <c r="BC660" s="44">
        <v>481.73565895348838</v>
      </c>
      <c r="BD660" s="44">
        <v>481.73565895348838</v>
      </c>
      <c r="BE660" s="44">
        <v>0</v>
      </c>
      <c r="BF660" s="44">
        <v>0</v>
      </c>
      <c r="BG660" s="44">
        <v>0</v>
      </c>
      <c r="BH660" s="44">
        <v>481.73565895348838</v>
      </c>
      <c r="BI660" s="44">
        <v>320.10775343014257</v>
      </c>
      <c r="BJ660" s="44">
        <v>0</v>
      </c>
      <c r="BK660" s="44">
        <v>0</v>
      </c>
      <c r="BL660" s="44">
        <v>0</v>
      </c>
      <c r="BM660" s="44">
        <v>320.10775343014257</v>
      </c>
      <c r="BN660" s="44">
        <v>2.5997058524282473</v>
      </c>
      <c r="BO660" s="44">
        <v>131.01870244222354</v>
      </c>
      <c r="BP660" s="44">
        <v>0</v>
      </c>
      <c r="BQ660" s="44">
        <v>0</v>
      </c>
      <c r="BR660" s="44">
        <v>0</v>
      </c>
      <c r="BS660" s="44">
        <v>131.01870244222354</v>
      </c>
      <c r="BT660" s="64">
        <v>2021</v>
      </c>
      <c r="BU660" s="44">
        <v>0</v>
      </c>
      <c r="BV660" s="44">
        <v>0</v>
      </c>
      <c r="BW660" s="44">
        <v>0</v>
      </c>
      <c r="BX660" s="44">
        <v>0</v>
      </c>
      <c r="BY660" s="44">
        <v>0</v>
      </c>
      <c r="BZ660" s="44">
        <v>832.18600000000004</v>
      </c>
      <c r="CA660" s="44">
        <v>0</v>
      </c>
      <c r="CB660" s="44">
        <v>0</v>
      </c>
      <c r="CC660" s="44">
        <v>0</v>
      </c>
      <c r="CD660" s="44">
        <v>0</v>
      </c>
      <c r="CE660" s="44">
        <v>0</v>
      </c>
      <c r="CF660" s="44">
        <v>0</v>
      </c>
      <c r="CG660" s="44">
        <v>0</v>
      </c>
      <c r="CH660" s="44">
        <v>0</v>
      </c>
      <c r="CI660" s="44">
        <v>0</v>
      </c>
      <c r="CJ660" s="44">
        <v>481.73565895348838</v>
      </c>
      <c r="CK660" s="44">
        <v>0</v>
      </c>
      <c r="CL660" s="44">
        <v>0</v>
      </c>
      <c r="CM660" s="44">
        <v>0</v>
      </c>
      <c r="CN660" s="44">
        <v>0</v>
      </c>
      <c r="CO660" s="44">
        <v>0</v>
      </c>
      <c r="CP660" s="44">
        <v>0</v>
      </c>
      <c r="CQ660" s="44">
        <v>0</v>
      </c>
      <c r="CR660" s="44">
        <v>0</v>
      </c>
      <c r="CS660" s="44">
        <v>0</v>
      </c>
      <c r="CT660" s="44">
        <v>0</v>
      </c>
      <c r="CU660" s="44">
        <v>0</v>
      </c>
      <c r="CV660" s="44">
        <v>0</v>
      </c>
      <c r="CW660" s="44">
        <v>0</v>
      </c>
      <c r="CX660" s="44">
        <v>0</v>
      </c>
      <c r="CY660" s="44">
        <v>0</v>
      </c>
      <c r="CZ660" s="44">
        <v>0</v>
      </c>
      <c r="DA660" s="44">
        <v>0</v>
      </c>
      <c r="DB660" s="44">
        <v>0</v>
      </c>
      <c r="DC660" s="44">
        <v>0</v>
      </c>
      <c r="DD660" s="44">
        <v>0</v>
      </c>
      <c r="DE660" s="44">
        <v>0</v>
      </c>
      <c r="DF660" s="44">
        <v>0</v>
      </c>
      <c r="DG660" s="44">
        <v>0</v>
      </c>
      <c r="DH660" s="44">
        <v>0</v>
      </c>
      <c r="DI660" s="44">
        <v>0</v>
      </c>
      <c r="DJ660" s="44">
        <v>0</v>
      </c>
      <c r="DK660" s="44">
        <v>0</v>
      </c>
      <c r="DL660" s="44">
        <v>0</v>
      </c>
      <c r="DM660" s="44">
        <v>0</v>
      </c>
      <c r="DN660" s="44">
        <v>0</v>
      </c>
      <c r="DO660" s="44">
        <v>0</v>
      </c>
      <c r="DP660" s="44">
        <v>0</v>
      </c>
      <c r="DQ660" s="44">
        <v>0</v>
      </c>
      <c r="DR660" s="44">
        <v>0</v>
      </c>
      <c r="DS660" s="44">
        <v>0</v>
      </c>
      <c r="DT660" s="44">
        <v>0</v>
      </c>
      <c r="DU660" s="44">
        <v>0</v>
      </c>
      <c r="DV660" s="44">
        <v>0</v>
      </c>
      <c r="DW660" s="44">
        <v>0</v>
      </c>
      <c r="DX660" s="44">
        <v>131.01870244222354</v>
      </c>
      <c r="DY660" s="44">
        <v>0</v>
      </c>
      <c r="DZ660" s="44">
        <v>0</v>
      </c>
      <c r="EA660" s="44">
        <v>0</v>
      </c>
      <c r="EB660" s="44">
        <v>0</v>
      </c>
    </row>
    <row r="661" spans="2:132" x14ac:dyDescent="0.25">
      <c r="B661" s="41" t="s">
        <v>750</v>
      </c>
      <c r="C661" s="47" t="s">
        <v>101</v>
      </c>
      <c r="D661" s="46">
        <v>14</v>
      </c>
      <c r="E661" s="86" t="s">
        <v>52</v>
      </c>
      <c r="F661" s="43">
        <v>4651.1000000000004</v>
      </c>
      <c r="G661" s="43">
        <v>536.93491860465122</v>
      </c>
      <c r="H661" s="44">
        <v>536.93491860465122</v>
      </c>
      <c r="I661" s="44">
        <v>356.78702072027039</v>
      </c>
      <c r="J661" s="44">
        <v>356.78702072027039</v>
      </c>
      <c r="K661" s="44">
        <v>595.99775965116294</v>
      </c>
      <c r="L661" s="44">
        <v>595.99775965116294</v>
      </c>
      <c r="M661" s="44">
        <v>437.20340000000004</v>
      </c>
      <c r="N661" s="44">
        <v>3172.0502000000001</v>
      </c>
      <c r="O661" s="44">
        <v>511.62100000000004</v>
      </c>
      <c r="P661" s="44">
        <v>107.27959673720933</v>
      </c>
      <c r="Q661" s="44">
        <v>107.27959673720933</v>
      </c>
      <c r="R661" s="44">
        <v>71.286046739910034</v>
      </c>
      <c r="S661" s="44">
        <v>71.286046739910034</v>
      </c>
      <c r="T661" s="44">
        <v>333.75874540465128</v>
      </c>
      <c r="U661" s="44">
        <v>333.75874540465128</v>
      </c>
      <c r="V661" s="44">
        <v>221.77881207972013</v>
      </c>
      <c r="W661" s="44">
        <v>221.77881207972013</v>
      </c>
      <c r="X661" s="44">
        <v>131.11950712325586</v>
      </c>
      <c r="Y661" s="44">
        <v>131.11950712325586</v>
      </c>
      <c r="Z661" s="44">
        <v>87.127390459890051</v>
      </c>
      <c r="AA661" s="44">
        <v>87.127390459890051</v>
      </c>
      <c r="AB661" s="44">
        <v>6.1330852248709196</v>
      </c>
      <c r="AC661" s="44">
        <v>14.302764859520403</v>
      </c>
      <c r="AD661" s="44">
        <v>5.8721028748764121</v>
      </c>
      <c r="AE661" s="44">
        <v>29.177066928299027</v>
      </c>
      <c r="AF661" s="44">
        <v>90.773097110263649</v>
      </c>
      <c r="AG661" s="44">
        <v>35.660859579032149</v>
      </c>
      <c r="AH661" s="44">
        <v>162.09481626832795</v>
      </c>
      <c r="AJ661" s="63" t="s">
        <v>63</v>
      </c>
      <c r="AK661" s="44">
        <v>0</v>
      </c>
      <c r="AL661" s="44">
        <v>0</v>
      </c>
      <c r="AM661" s="44">
        <v>511.62100000000004</v>
      </c>
      <c r="AN661" s="44">
        <v>511.62100000000004</v>
      </c>
      <c r="AO661" s="44">
        <v>0</v>
      </c>
      <c r="AP661" s="44">
        <v>0</v>
      </c>
      <c r="AQ661" s="44">
        <v>0</v>
      </c>
      <c r="AR661" s="44">
        <v>0</v>
      </c>
      <c r="AS661" s="44">
        <v>0</v>
      </c>
      <c r="AT661" s="44">
        <v>0</v>
      </c>
      <c r="AU661" s="44">
        <v>0</v>
      </c>
      <c r="AV661" s="44">
        <v>0</v>
      </c>
      <c r="AW661" s="44">
        <v>0</v>
      </c>
      <c r="AX661" s="44">
        <v>0</v>
      </c>
      <c r="AY661" s="44">
        <v>131.11950712325586</v>
      </c>
      <c r="AZ661" s="44">
        <v>0</v>
      </c>
      <c r="BA661" s="44">
        <v>0</v>
      </c>
      <c r="BB661" s="44">
        <v>0</v>
      </c>
      <c r="BC661" s="44">
        <v>131.11950712325586</v>
      </c>
      <c r="BD661" s="44">
        <v>131.11950712325586</v>
      </c>
      <c r="BE661" s="44">
        <v>0</v>
      </c>
      <c r="BF661" s="44">
        <v>0</v>
      </c>
      <c r="BG661" s="44">
        <v>0</v>
      </c>
      <c r="BH661" s="44">
        <v>131.11950712325586</v>
      </c>
      <c r="BI661" s="44">
        <v>87.127390459890051</v>
      </c>
      <c r="BJ661" s="44">
        <v>0</v>
      </c>
      <c r="BK661" s="44">
        <v>0</v>
      </c>
      <c r="BL661" s="44">
        <v>0</v>
      </c>
      <c r="BM661" s="44">
        <v>87.127390459890051</v>
      </c>
      <c r="BN661" s="44">
        <v>5.8721028748764121</v>
      </c>
      <c r="BO661" s="44">
        <v>35.660859579032149</v>
      </c>
      <c r="BP661" s="44">
        <v>0</v>
      </c>
      <c r="BQ661" s="44">
        <v>0</v>
      </c>
      <c r="BR661" s="44">
        <v>0</v>
      </c>
      <c r="BS661" s="44">
        <v>35.660859579032149</v>
      </c>
      <c r="BT661" s="64">
        <v>2021</v>
      </c>
      <c r="BU661" s="44">
        <v>0</v>
      </c>
      <c r="BV661" s="44">
        <v>0</v>
      </c>
      <c r="BW661" s="44">
        <v>0</v>
      </c>
      <c r="BX661" s="44">
        <v>0</v>
      </c>
      <c r="BY661" s="44">
        <v>0</v>
      </c>
      <c r="BZ661" s="44">
        <v>511.62100000000004</v>
      </c>
      <c r="CA661" s="44">
        <v>0</v>
      </c>
      <c r="CB661" s="44">
        <v>0</v>
      </c>
      <c r="CC661" s="44">
        <v>0</v>
      </c>
      <c r="CD661" s="44">
        <v>0</v>
      </c>
      <c r="CE661" s="44">
        <v>0</v>
      </c>
      <c r="CF661" s="44">
        <v>0</v>
      </c>
      <c r="CG661" s="44">
        <v>0</v>
      </c>
      <c r="CH661" s="44">
        <v>0</v>
      </c>
      <c r="CI661" s="44">
        <v>0</v>
      </c>
      <c r="CJ661" s="44">
        <v>131.11950712325586</v>
      </c>
      <c r="CK661" s="44">
        <v>0</v>
      </c>
      <c r="CL661" s="44">
        <v>0</v>
      </c>
      <c r="CM661" s="44">
        <v>0</v>
      </c>
      <c r="CN661" s="44">
        <v>0</v>
      </c>
      <c r="CO661" s="44">
        <v>0</v>
      </c>
      <c r="CP661" s="44">
        <v>0</v>
      </c>
      <c r="CQ661" s="44">
        <v>0</v>
      </c>
      <c r="CR661" s="44">
        <v>0</v>
      </c>
      <c r="CS661" s="44">
        <v>0</v>
      </c>
      <c r="CT661" s="44">
        <v>0</v>
      </c>
      <c r="CU661" s="44">
        <v>0</v>
      </c>
      <c r="CV661" s="44">
        <v>0</v>
      </c>
      <c r="CW661" s="44">
        <v>0</v>
      </c>
      <c r="CX661" s="44">
        <v>0</v>
      </c>
      <c r="CY661" s="44">
        <v>0</v>
      </c>
      <c r="CZ661" s="44">
        <v>0</v>
      </c>
      <c r="DA661" s="44">
        <v>0</v>
      </c>
      <c r="DB661" s="44">
        <v>0</v>
      </c>
      <c r="DC661" s="44">
        <v>0</v>
      </c>
      <c r="DD661" s="44">
        <v>0</v>
      </c>
      <c r="DE661" s="44">
        <v>0</v>
      </c>
      <c r="DF661" s="44">
        <v>0</v>
      </c>
      <c r="DG661" s="44">
        <v>0</v>
      </c>
      <c r="DH661" s="44">
        <v>0</v>
      </c>
      <c r="DI661" s="44">
        <v>0</v>
      </c>
      <c r="DJ661" s="44">
        <v>0</v>
      </c>
      <c r="DK661" s="44">
        <v>0</v>
      </c>
      <c r="DL661" s="44">
        <v>0</v>
      </c>
      <c r="DM661" s="44">
        <v>0</v>
      </c>
      <c r="DN661" s="44">
        <v>0</v>
      </c>
      <c r="DO661" s="44">
        <v>0</v>
      </c>
      <c r="DP661" s="44">
        <v>0</v>
      </c>
      <c r="DQ661" s="44">
        <v>0</v>
      </c>
      <c r="DR661" s="44">
        <v>0</v>
      </c>
      <c r="DS661" s="44">
        <v>0</v>
      </c>
      <c r="DT661" s="44">
        <v>0</v>
      </c>
      <c r="DU661" s="44">
        <v>0</v>
      </c>
      <c r="DV661" s="44">
        <v>0</v>
      </c>
      <c r="DW661" s="44">
        <v>0</v>
      </c>
      <c r="DX661" s="44">
        <v>35.660859579032149</v>
      </c>
      <c r="DY661" s="44">
        <v>0</v>
      </c>
      <c r="DZ661" s="44">
        <v>0</v>
      </c>
      <c r="EA661" s="44">
        <v>0</v>
      </c>
      <c r="EB661" s="44">
        <v>0</v>
      </c>
    </row>
    <row r="662" spans="2:132" x14ac:dyDescent="0.25">
      <c r="B662" s="41" t="s">
        <v>751</v>
      </c>
      <c r="C662" s="47" t="s">
        <v>101</v>
      </c>
      <c r="D662" s="46">
        <v>14</v>
      </c>
      <c r="E662" s="86" t="s">
        <v>52</v>
      </c>
      <c r="F662" s="43">
        <v>3850.46</v>
      </c>
      <c r="G662" s="43">
        <v>515.76734883720928</v>
      </c>
      <c r="H662" s="44">
        <v>515.76734883720928</v>
      </c>
      <c r="I662" s="44">
        <v>342.72141632106218</v>
      </c>
      <c r="J662" s="44">
        <v>342.72141632106218</v>
      </c>
      <c r="K662" s="44">
        <v>572.50175720930235</v>
      </c>
      <c r="L662" s="44">
        <v>572.50175720930235</v>
      </c>
      <c r="M662" s="44">
        <v>361.94324</v>
      </c>
      <c r="N662" s="44">
        <v>2626.0137200000004</v>
      </c>
      <c r="O662" s="44">
        <v>423.55059999999997</v>
      </c>
      <c r="P662" s="44">
        <v>103.05031629767441</v>
      </c>
      <c r="Q662" s="44">
        <v>103.05031629767441</v>
      </c>
      <c r="R662" s="44">
        <v>68.475738980948222</v>
      </c>
      <c r="S662" s="44">
        <v>68.475738980948222</v>
      </c>
      <c r="T662" s="44">
        <v>320.60098403720934</v>
      </c>
      <c r="U662" s="44">
        <v>320.60098403720934</v>
      </c>
      <c r="V662" s="44">
        <v>213.03563238517231</v>
      </c>
      <c r="W662" s="44">
        <v>213.03563238517231</v>
      </c>
      <c r="X662" s="44">
        <v>125.95038658604652</v>
      </c>
      <c r="Y662" s="44">
        <v>125.95038658604652</v>
      </c>
      <c r="Z662" s="44">
        <v>83.692569865603389</v>
      </c>
      <c r="AA662" s="44">
        <v>83.692569865603389</v>
      </c>
      <c r="AB662" s="44">
        <v>5.2857149902493532</v>
      </c>
      <c r="AC662" s="44">
        <v>12.326640809327708</v>
      </c>
      <c r="AD662" s="44">
        <v>5.060790948111082</v>
      </c>
      <c r="AE662" s="44">
        <v>28.026820262615427</v>
      </c>
      <c r="AF662" s="44">
        <v>87.194551928136903</v>
      </c>
      <c r="AG662" s="44">
        <v>34.255002543196639</v>
      </c>
      <c r="AH662" s="44">
        <v>155.70455701453017</v>
      </c>
      <c r="AJ662" s="63" t="s">
        <v>63</v>
      </c>
      <c r="AK662" s="44">
        <v>0</v>
      </c>
      <c r="AL662" s="44">
        <v>0</v>
      </c>
      <c r="AM662" s="44">
        <v>423.55059999999997</v>
      </c>
      <c r="AN662" s="44">
        <v>423.55059999999997</v>
      </c>
      <c r="AO662" s="44">
        <v>0</v>
      </c>
      <c r="AP662" s="44">
        <v>0</v>
      </c>
      <c r="AQ662" s="44">
        <v>0</v>
      </c>
      <c r="AR662" s="44">
        <v>0</v>
      </c>
      <c r="AS662" s="44">
        <v>0</v>
      </c>
      <c r="AT662" s="44">
        <v>0</v>
      </c>
      <c r="AU662" s="44">
        <v>0</v>
      </c>
      <c r="AV662" s="44">
        <v>0</v>
      </c>
      <c r="AW662" s="44">
        <v>0</v>
      </c>
      <c r="AX662" s="44">
        <v>0</v>
      </c>
      <c r="AY662" s="44">
        <v>125.95038658604652</v>
      </c>
      <c r="AZ662" s="44">
        <v>0</v>
      </c>
      <c r="BA662" s="44">
        <v>0</v>
      </c>
      <c r="BB662" s="44">
        <v>0</v>
      </c>
      <c r="BC662" s="44">
        <v>125.95038658604652</v>
      </c>
      <c r="BD662" s="44">
        <v>125.95038658604652</v>
      </c>
      <c r="BE662" s="44">
        <v>0</v>
      </c>
      <c r="BF662" s="44">
        <v>0</v>
      </c>
      <c r="BG662" s="44">
        <v>0</v>
      </c>
      <c r="BH662" s="44">
        <v>125.95038658604652</v>
      </c>
      <c r="BI662" s="44">
        <v>83.692569865603389</v>
      </c>
      <c r="BJ662" s="44">
        <v>0</v>
      </c>
      <c r="BK662" s="44">
        <v>0</v>
      </c>
      <c r="BL662" s="44">
        <v>0</v>
      </c>
      <c r="BM662" s="44">
        <v>83.692569865603389</v>
      </c>
      <c r="BN662" s="44">
        <v>5.060790948111082</v>
      </c>
      <c r="BO662" s="44">
        <v>34.255002543196639</v>
      </c>
      <c r="BP662" s="44">
        <v>0</v>
      </c>
      <c r="BQ662" s="44">
        <v>0</v>
      </c>
      <c r="BR662" s="44">
        <v>0</v>
      </c>
      <c r="BS662" s="44">
        <v>34.255002543196639</v>
      </c>
      <c r="BT662" s="64">
        <v>2021</v>
      </c>
      <c r="BU662" s="44">
        <v>0</v>
      </c>
      <c r="BV662" s="44">
        <v>0</v>
      </c>
      <c r="BW662" s="44">
        <v>0</v>
      </c>
      <c r="BX662" s="44">
        <v>0</v>
      </c>
      <c r="BY662" s="44">
        <v>0</v>
      </c>
      <c r="BZ662" s="44">
        <v>423.55059999999997</v>
      </c>
      <c r="CA662" s="44">
        <v>0</v>
      </c>
      <c r="CB662" s="44">
        <v>0</v>
      </c>
      <c r="CC662" s="44">
        <v>0</v>
      </c>
      <c r="CD662" s="44">
        <v>0</v>
      </c>
      <c r="CE662" s="44">
        <v>0</v>
      </c>
      <c r="CF662" s="44">
        <v>0</v>
      </c>
      <c r="CG662" s="44">
        <v>0</v>
      </c>
      <c r="CH662" s="44">
        <v>0</v>
      </c>
      <c r="CI662" s="44">
        <v>0</v>
      </c>
      <c r="CJ662" s="44">
        <v>125.95038658604652</v>
      </c>
      <c r="CK662" s="44">
        <v>0</v>
      </c>
      <c r="CL662" s="44">
        <v>0</v>
      </c>
      <c r="CM662" s="44">
        <v>0</v>
      </c>
      <c r="CN662" s="44">
        <v>0</v>
      </c>
      <c r="CO662" s="44">
        <v>0</v>
      </c>
      <c r="CP662" s="44">
        <v>0</v>
      </c>
      <c r="CQ662" s="44">
        <v>0</v>
      </c>
      <c r="CR662" s="44">
        <v>0</v>
      </c>
      <c r="CS662" s="44">
        <v>0</v>
      </c>
      <c r="CT662" s="44">
        <v>0</v>
      </c>
      <c r="CU662" s="44">
        <v>0</v>
      </c>
      <c r="CV662" s="44">
        <v>0</v>
      </c>
      <c r="CW662" s="44">
        <v>0</v>
      </c>
      <c r="CX662" s="44">
        <v>0</v>
      </c>
      <c r="CY662" s="44">
        <v>0</v>
      </c>
      <c r="CZ662" s="44">
        <v>0</v>
      </c>
      <c r="DA662" s="44">
        <v>0</v>
      </c>
      <c r="DB662" s="44">
        <v>0</v>
      </c>
      <c r="DC662" s="44">
        <v>0</v>
      </c>
      <c r="DD662" s="44">
        <v>0</v>
      </c>
      <c r="DE662" s="44">
        <v>0</v>
      </c>
      <c r="DF662" s="44">
        <v>0</v>
      </c>
      <c r="DG662" s="44">
        <v>0</v>
      </c>
      <c r="DH662" s="44">
        <v>0</v>
      </c>
      <c r="DI662" s="44">
        <v>0</v>
      </c>
      <c r="DJ662" s="44">
        <v>0</v>
      </c>
      <c r="DK662" s="44">
        <v>0</v>
      </c>
      <c r="DL662" s="44">
        <v>0</v>
      </c>
      <c r="DM662" s="44">
        <v>0</v>
      </c>
      <c r="DN662" s="44">
        <v>0</v>
      </c>
      <c r="DO662" s="44">
        <v>0</v>
      </c>
      <c r="DP662" s="44">
        <v>0</v>
      </c>
      <c r="DQ662" s="44">
        <v>0</v>
      </c>
      <c r="DR662" s="44">
        <v>0</v>
      </c>
      <c r="DS662" s="44">
        <v>0</v>
      </c>
      <c r="DT662" s="44">
        <v>0</v>
      </c>
      <c r="DU662" s="44">
        <v>0</v>
      </c>
      <c r="DV662" s="44">
        <v>0</v>
      </c>
      <c r="DW662" s="44">
        <v>0</v>
      </c>
      <c r="DX662" s="44">
        <v>34.255002543196639</v>
      </c>
      <c r="DY662" s="44">
        <v>0</v>
      </c>
      <c r="DZ662" s="44">
        <v>0</v>
      </c>
      <c r="EA662" s="44">
        <v>0</v>
      </c>
      <c r="EB662" s="44">
        <v>0</v>
      </c>
    </row>
    <row r="663" spans="2:132" x14ac:dyDescent="0.25">
      <c r="B663" s="41" t="s">
        <v>752</v>
      </c>
      <c r="C663" s="47" t="s">
        <v>101</v>
      </c>
      <c r="D663" s="46">
        <v>14</v>
      </c>
      <c r="E663" s="86" t="s">
        <v>52</v>
      </c>
      <c r="F663" s="43">
        <v>3999.35</v>
      </c>
      <c r="G663" s="43">
        <v>771.7282790697675</v>
      </c>
      <c r="H663" s="44">
        <v>771.7282790697675</v>
      </c>
      <c r="I663" s="44">
        <v>512.80448328900798</v>
      </c>
      <c r="J663" s="44">
        <v>512.80448328900798</v>
      </c>
      <c r="K663" s="44">
        <v>794.88012744186051</v>
      </c>
      <c r="L663" s="44">
        <v>794.88012744186051</v>
      </c>
      <c r="M663" s="44">
        <v>375.93889999999999</v>
      </c>
      <c r="N663" s="44">
        <v>2727.5566999999996</v>
      </c>
      <c r="O663" s="44">
        <v>439.92849999999999</v>
      </c>
      <c r="P663" s="44">
        <v>143.07842293953487</v>
      </c>
      <c r="Q663" s="44">
        <v>143.07842293953487</v>
      </c>
      <c r="R663" s="44">
        <v>95.073951201782066</v>
      </c>
      <c r="S663" s="44">
        <v>95.073951201782066</v>
      </c>
      <c r="T663" s="44">
        <v>445.13287136744191</v>
      </c>
      <c r="U663" s="44">
        <v>445.13287136744191</v>
      </c>
      <c r="V663" s="44">
        <v>295.78562596109981</v>
      </c>
      <c r="W663" s="44">
        <v>295.78562596109981</v>
      </c>
      <c r="X663" s="44">
        <v>174.8736280372093</v>
      </c>
      <c r="Y663" s="44">
        <v>174.8736280372093</v>
      </c>
      <c r="Z663" s="44">
        <v>116.20149591328921</v>
      </c>
      <c r="AA663" s="44">
        <v>116.20149591328921</v>
      </c>
      <c r="AB663" s="44">
        <v>3.9541735170143366</v>
      </c>
      <c r="AC663" s="44">
        <v>9.2213970544961974</v>
      </c>
      <c r="AD663" s="44">
        <v>3.7859108141626621</v>
      </c>
      <c r="AE663" s="44">
        <v>38.913352110451626</v>
      </c>
      <c r="AF663" s="44">
        <v>121.06376212140508</v>
      </c>
      <c r="AG663" s="44">
        <v>47.560763690551987</v>
      </c>
      <c r="AH663" s="44">
        <v>216.18528950250905</v>
      </c>
      <c r="AJ663" s="63" t="s">
        <v>63</v>
      </c>
      <c r="AK663" s="44">
        <v>0</v>
      </c>
      <c r="AL663" s="44">
        <v>0</v>
      </c>
      <c r="AM663" s="44">
        <v>439.92849999999999</v>
      </c>
      <c r="AN663" s="44">
        <v>439.92849999999999</v>
      </c>
      <c r="AO663" s="44">
        <v>0</v>
      </c>
      <c r="AP663" s="44">
        <v>0</v>
      </c>
      <c r="AQ663" s="44">
        <v>0</v>
      </c>
      <c r="AR663" s="44">
        <v>0</v>
      </c>
      <c r="AS663" s="44">
        <v>0</v>
      </c>
      <c r="AT663" s="44">
        <v>0</v>
      </c>
      <c r="AU663" s="44">
        <v>0</v>
      </c>
      <c r="AV663" s="44">
        <v>0</v>
      </c>
      <c r="AW663" s="44">
        <v>0</v>
      </c>
      <c r="AX663" s="44">
        <v>0</v>
      </c>
      <c r="AY663" s="44">
        <v>174.8736280372093</v>
      </c>
      <c r="AZ663" s="44">
        <v>0</v>
      </c>
      <c r="BA663" s="44">
        <v>0</v>
      </c>
      <c r="BB663" s="44">
        <v>0</v>
      </c>
      <c r="BC663" s="44">
        <v>174.8736280372093</v>
      </c>
      <c r="BD663" s="44">
        <v>174.8736280372093</v>
      </c>
      <c r="BE663" s="44">
        <v>0</v>
      </c>
      <c r="BF663" s="44">
        <v>0</v>
      </c>
      <c r="BG663" s="44">
        <v>0</v>
      </c>
      <c r="BH663" s="44">
        <v>174.8736280372093</v>
      </c>
      <c r="BI663" s="44">
        <v>116.20149591328921</v>
      </c>
      <c r="BJ663" s="44">
        <v>0</v>
      </c>
      <c r="BK663" s="44">
        <v>0</v>
      </c>
      <c r="BL663" s="44">
        <v>0</v>
      </c>
      <c r="BM663" s="44">
        <v>116.20149591328921</v>
      </c>
      <c r="BN663" s="44">
        <v>3.7859108141626621</v>
      </c>
      <c r="BO663" s="44">
        <v>47.560763690551987</v>
      </c>
      <c r="BP663" s="44">
        <v>0</v>
      </c>
      <c r="BQ663" s="44">
        <v>0</v>
      </c>
      <c r="BR663" s="44">
        <v>0</v>
      </c>
      <c r="BS663" s="44">
        <v>47.560763690551987</v>
      </c>
      <c r="BT663" s="64">
        <v>2021</v>
      </c>
      <c r="BU663" s="44">
        <v>0</v>
      </c>
      <c r="BV663" s="44">
        <v>0</v>
      </c>
      <c r="BW663" s="44">
        <v>0</v>
      </c>
      <c r="BX663" s="44">
        <v>0</v>
      </c>
      <c r="BY663" s="44">
        <v>0</v>
      </c>
      <c r="BZ663" s="44">
        <v>439.92849999999999</v>
      </c>
      <c r="CA663" s="44">
        <v>0</v>
      </c>
      <c r="CB663" s="44">
        <v>0</v>
      </c>
      <c r="CC663" s="44">
        <v>0</v>
      </c>
      <c r="CD663" s="44">
        <v>0</v>
      </c>
      <c r="CE663" s="44">
        <v>0</v>
      </c>
      <c r="CF663" s="44">
        <v>0</v>
      </c>
      <c r="CG663" s="44">
        <v>0</v>
      </c>
      <c r="CH663" s="44">
        <v>0</v>
      </c>
      <c r="CI663" s="44">
        <v>0</v>
      </c>
      <c r="CJ663" s="44">
        <v>174.8736280372093</v>
      </c>
      <c r="CK663" s="44">
        <v>0</v>
      </c>
      <c r="CL663" s="44">
        <v>0</v>
      </c>
      <c r="CM663" s="44">
        <v>0</v>
      </c>
      <c r="CN663" s="44">
        <v>0</v>
      </c>
      <c r="CO663" s="44">
        <v>0</v>
      </c>
      <c r="CP663" s="44">
        <v>0</v>
      </c>
      <c r="CQ663" s="44">
        <v>0</v>
      </c>
      <c r="CR663" s="44">
        <v>0</v>
      </c>
      <c r="CS663" s="44">
        <v>0</v>
      </c>
      <c r="CT663" s="44">
        <v>0</v>
      </c>
      <c r="CU663" s="44">
        <v>0</v>
      </c>
      <c r="CV663" s="44">
        <v>0</v>
      </c>
      <c r="CW663" s="44">
        <v>0</v>
      </c>
      <c r="CX663" s="44">
        <v>0</v>
      </c>
      <c r="CY663" s="44">
        <v>0</v>
      </c>
      <c r="CZ663" s="44">
        <v>0</v>
      </c>
      <c r="DA663" s="44">
        <v>0</v>
      </c>
      <c r="DB663" s="44">
        <v>0</v>
      </c>
      <c r="DC663" s="44">
        <v>0</v>
      </c>
      <c r="DD663" s="44">
        <v>0</v>
      </c>
      <c r="DE663" s="44">
        <v>0</v>
      </c>
      <c r="DF663" s="44">
        <v>0</v>
      </c>
      <c r="DG663" s="44">
        <v>0</v>
      </c>
      <c r="DH663" s="44">
        <v>0</v>
      </c>
      <c r="DI663" s="44">
        <v>0</v>
      </c>
      <c r="DJ663" s="44">
        <v>0</v>
      </c>
      <c r="DK663" s="44">
        <v>0</v>
      </c>
      <c r="DL663" s="44">
        <v>0</v>
      </c>
      <c r="DM663" s="44">
        <v>0</v>
      </c>
      <c r="DN663" s="44">
        <v>0</v>
      </c>
      <c r="DO663" s="44">
        <v>0</v>
      </c>
      <c r="DP663" s="44">
        <v>0</v>
      </c>
      <c r="DQ663" s="44">
        <v>0</v>
      </c>
      <c r="DR663" s="44">
        <v>0</v>
      </c>
      <c r="DS663" s="44">
        <v>0</v>
      </c>
      <c r="DT663" s="44">
        <v>0</v>
      </c>
      <c r="DU663" s="44">
        <v>0</v>
      </c>
      <c r="DV663" s="44">
        <v>0</v>
      </c>
      <c r="DW663" s="44">
        <v>0</v>
      </c>
      <c r="DX663" s="44">
        <v>47.560763690551987</v>
      </c>
      <c r="DY663" s="44">
        <v>0</v>
      </c>
      <c r="DZ663" s="44">
        <v>0</v>
      </c>
      <c r="EA663" s="44">
        <v>0</v>
      </c>
      <c r="EB663" s="44">
        <v>0</v>
      </c>
    </row>
    <row r="664" spans="2:132" x14ac:dyDescent="0.25">
      <c r="B664" s="41" t="s">
        <v>753</v>
      </c>
      <c r="C664" s="47" t="s">
        <v>101</v>
      </c>
      <c r="D664" s="46">
        <v>14</v>
      </c>
      <c r="E664" s="86" t="s">
        <v>52</v>
      </c>
      <c r="F664" s="43">
        <v>4268.3999999999996</v>
      </c>
      <c r="G664" s="43">
        <v>549.48946511627901</v>
      </c>
      <c r="H664" s="44">
        <v>549.48946511627901</v>
      </c>
      <c r="I664" s="44">
        <v>365.12937114519383</v>
      </c>
      <c r="J664" s="44">
        <v>365.12937114519383</v>
      </c>
      <c r="K664" s="44">
        <v>609.93330627906971</v>
      </c>
      <c r="L664" s="44">
        <v>609.93330627906971</v>
      </c>
      <c r="M664" s="44">
        <v>401.2296</v>
      </c>
      <c r="N664" s="44">
        <v>2911.0488</v>
      </c>
      <c r="O664" s="44">
        <v>469.52399999999994</v>
      </c>
      <c r="P664" s="44">
        <v>109.78799513023255</v>
      </c>
      <c r="Q664" s="44">
        <v>109.78799513023255</v>
      </c>
      <c r="R664" s="44">
        <v>72.952848354809731</v>
      </c>
      <c r="S664" s="44">
        <v>72.952848354809731</v>
      </c>
      <c r="T664" s="44">
        <v>341.56265151627906</v>
      </c>
      <c r="U664" s="44">
        <v>341.56265151627906</v>
      </c>
      <c r="V664" s="44">
        <v>226.9644171038525</v>
      </c>
      <c r="W664" s="44">
        <v>226.9644171038525</v>
      </c>
      <c r="X664" s="44">
        <v>134.18532738139533</v>
      </c>
      <c r="Y664" s="44">
        <v>134.18532738139533</v>
      </c>
      <c r="Z664" s="44">
        <v>89.164592433656324</v>
      </c>
      <c r="AA664" s="44">
        <v>89.164592433656324</v>
      </c>
      <c r="AB664" s="44">
        <v>5.4998483136477452</v>
      </c>
      <c r="AC664" s="44">
        <v>12.826014038438398</v>
      </c>
      <c r="AD664" s="44">
        <v>5.26581221519465</v>
      </c>
      <c r="AE664" s="44">
        <v>29.859281534076825</v>
      </c>
      <c r="AF664" s="44">
        <v>92.895542550461229</v>
      </c>
      <c r="AG664" s="44">
        <v>36.494677430538339</v>
      </c>
      <c r="AH664" s="44">
        <v>165.88489741153791</v>
      </c>
      <c r="AJ664" s="63" t="s">
        <v>63</v>
      </c>
      <c r="AK664" s="44">
        <v>0</v>
      </c>
      <c r="AL664" s="44">
        <v>0</v>
      </c>
      <c r="AM664" s="44">
        <v>469.52399999999994</v>
      </c>
      <c r="AN664" s="44">
        <v>469.52399999999994</v>
      </c>
      <c r="AO664" s="44">
        <v>0</v>
      </c>
      <c r="AP664" s="44">
        <v>0</v>
      </c>
      <c r="AQ664" s="44">
        <v>0</v>
      </c>
      <c r="AR664" s="44">
        <v>0</v>
      </c>
      <c r="AS664" s="44">
        <v>0</v>
      </c>
      <c r="AT664" s="44">
        <v>0</v>
      </c>
      <c r="AU664" s="44">
        <v>0</v>
      </c>
      <c r="AV664" s="44">
        <v>0</v>
      </c>
      <c r="AW664" s="44">
        <v>0</v>
      </c>
      <c r="AX664" s="44">
        <v>0</v>
      </c>
      <c r="AY664" s="44">
        <v>134.18532738139533</v>
      </c>
      <c r="AZ664" s="44">
        <v>0</v>
      </c>
      <c r="BA664" s="44">
        <v>0</v>
      </c>
      <c r="BB664" s="44">
        <v>0</v>
      </c>
      <c r="BC664" s="44">
        <v>134.18532738139533</v>
      </c>
      <c r="BD664" s="44">
        <v>134.18532738139533</v>
      </c>
      <c r="BE664" s="44">
        <v>0</v>
      </c>
      <c r="BF664" s="44">
        <v>0</v>
      </c>
      <c r="BG664" s="44">
        <v>0</v>
      </c>
      <c r="BH664" s="44">
        <v>134.18532738139533</v>
      </c>
      <c r="BI664" s="44">
        <v>89.164592433656324</v>
      </c>
      <c r="BJ664" s="44">
        <v>0</v>
      </c>
      <c r="BK664" s="44">
        <v>0</v>
      </c>
      <c r="BL664" s="44">
        <v>0</v>
      </c>
      <c r="BM664" s="44">
        <v>89.164592433656324</v>
      </c>
      <c r="BN664" s="44">
        <v>5.26581221519465</v>
      </c>
      <c r="BO664" s="44">
        <v>36.494677430538339</v>
      </c>
      <c r="BP664" s="44">
        <v>0</v>
      </c>
      <c r="BQ664" s="44">
        <v>0</v>
      </c>
      <c r="BR664" s="44">
        <v>0</v>
      </c>
      <c r="BS664" s="44">
        <v>36.494677430538339</v>
      </c>
      <c r="BT664" s="64">
        <v>2021</v>
      </c>
      <c r="BU664" s="44">
        <v>0</v>
      </c>
      <c r="BV664" s="44">
        <v>0</v>
      </c>
      <c r="BW664" s="44">
        <v>0</v>
      </c>
      <c r="BX664" s="44">
        <v>0</v>
      </c>
      <c r="BY664" s="44">
        <v>0</v>
      </c>
      <c r="BZ664" s="44">
        <v>469.52399999999994</v>
      </c>
      <c r="CA664" s="44">
        <v>0</v>
      </c>
      <c r="CB664" s="44">
        <v>0</v>
      </c>
      <c r="CC664" s="44">
        <v>0</v>
      </c>
      <c r="CD664" s="44">
        <v>0</v>
      </c>
      <c r="CE664" s="44">
        <v>0</v>
      </c>
      <c r="CF664" s="44">
        <v>0</v>
      </c>
      <c r="CG664" s="44">
        <v>0</v>
      </c>
      <c r="CH664" s="44">
        <v>0</v>
      </c>
      <c r="CI664" s="44">
        <v>0</v>
      </c>
      <c r="CJ664" s="44">
        <v>134.18532738139533</v>
      </c>
      <c r="CK664" s="44">
        <v>0</v>
      </c>
      <c r="CL664" s="44">
        <v>0</v>
      </c>
      <c r="CM664" s="44">
        <v>0</v>
      </c>
      <c r="CN664" s="44">
        <v>0</v>
      </c>
      <c r="CO664" s="44">
        <v>0</v>
      </c>
      <c r="CP664" s="44">
        <v>0</v>
      </c>
      <c r="CQ664" s="44">
        <v>0</v>
      </c>
      <c r="CR664" s="44">
        <v>0</v>
      </c>
      <c r="CS664" s="44">
        <v>0</v>
      </c>
      <c r="CT664" s="44">
        <v>0</v>
      </c>
      <c r="CU664" s="44">
        <v>0</v>
      </c>
      <c r="CV664" s="44">
        <v>0</v>
      </c>
      <c r="CW664" s="44">
        <v>0</v>
      </c>
      <c r="CX664" s="44">
        <v>0</v>
      </c>
      <c r="CY664" s="44">
        <v>0</v>
      </c>
      <c r="CZ664" s="44">
        <v>0</v>
      </c>
      <c r="DA664" s="44">
        <v>0</v>
      </c>
      <c r="DB664" s="44">
        <v>0</v>
      </c>
      <c r="DC664" s="44">
        <v>0</v>
      </c>
      <c r="DD664" s="44">
        <v>0</v>
      </c>
      <c r="DE664" s="44">
        <v>0</v>
      </c>
      <c r="DF664" s="44">
        <v>0</v>
      </c>
      <c r="DG664" s="44">
        <v>0</v>
      </c>
      <c r="DH664" s="44">
        <v>0</v>
      </c>
      <c r="DI664" s="44">
        <v>0</v>
      </c>
      <c r="DJ664" s="44">
        <v>0</v>
      </c>
      <c r="DK664" s="44">
        <v>0</v>
      </c>
      <c r="DL664" s="44">
        <v>0</v>
      </c>
      <c r="DM664" s="44">
        <v>0</v>
      </c>
      <c r="DN664" s="44">
        <v>0</v>
      </c>
      <c r="DO664" s="44">
        <v>0</v>
      </c>
      <c r="DP664" s="44">
        <v>0</v>
      </c>
      <c r="DQ664" s="44">
        <v>0</v>
      </c>
      <c r="DR664" s="44">
        <v>0</v>
      </c>
      <c r="DS664" s="44">
        <v>0</v>
      </c>
      <c r="DT664" s="44">
        <v>0</v>
      </c>
      <c r="DU664" s="44">
        <v>0</v>
      </c>
      <c r="DV664" s="44">
        <v>0</v>
      </c>
      <c r="DW664" s="44">
        <v>0</v>
      </c>
      <c r="DX664" s="44">
        <v>36.494677430538339</v>
      </c>
      <c r="DY664" s="44">
        <v>0</v>
      </c>
      <c r="DZ664" s="44">
        <v>0</v>
      </c>
      <c r="EA664" s="44">
        <v>0</v>
      </c>
      <c r="EB664" s="44">
        <v>0</v>
      </c>
    </row>
    <row r="665" spans="2:132" x14ac:dyDescent="0.25">
      <c r="B665" s="41" t="s">
        <v>754</v>
      </c>
      <c r="C665" s="52" t="s">
        <v>101</v>
      </c>
      <c r="D665" s="46">
        <v>14</v>
      </c>
      <c r="E665" s="86" t="s">
        <v>52</v>
      </c>
      <c r="F665" s="43">
        <v>4273.6000000000004</v>
      </c>
      <c r="G665" s="43">
        <v>600.91962790697676</v>
      </c>
      <c r="H665" s="44">
        <v>600.91962790697676</v>
      </c>
      <c r="I665" s="44">
        <v>399.30411732288189</v>
      </c>
      <c r="J665" s="44">
        <v>399.30411732288189</v>
      </c>
      <c r="K665" s="44">
        <v>667.02078697674426</v>
      </c>
      <c r="L665" s="44">
        <v>667.02078697674426</v>
      </c>
      <c r="M665" s="44">
        <v>401.71840000000003</v>
      </c>
      <c r="N665" s="44">
        <v>2914.5952000000002</v>
      </c>
      <c r="O665" s="44">
        <v>470.09600000000006</v>
      </c>
      <c r="P665" s="44">
        <v>120.06374165581396</v>
      </c>
      <c r="Q665" s="44">
        <v>120.06374165581396</v>
      </c>
      <c r="R665" s="44">
        <v>79.780962641111799</v>
      </c>
      <c r="S665" s="44">
        <v>79.780962641111799</v>
      </c>
      <c r="T665" s="44">
        <v>373.53164070697682</v>
      </c>
      <c r="U665" s="44">
        <v>373.53164070697682</v>
      </c>
      <c r="V665" s="44">
        <v>248.20743932790342</v>
      </c>
      <c r="W665" s="44">
        <v>248.20743932790342</v>
      </c>
      <c r="X665" s="44">
        <v>146.74457313488375</v>
      </c>
      <c r="Y665" s="44">
        <v>146.74457313488375</v>
      </c>
      <c r="Z665" s="44">
        <v>97.510065450247779</v>
      </c>
      <c r="AA665" s="44">
        <v>97.510065450247779</v>
      </c>
      <c r="AB665" s="44">
        <v>5.0352663931506783</v>
      </c>
      <c r="AC665" s="44">
        <v>11.742577933570995</v>
      </c>
      <c r="AD665" s="44">
        <v>4.820999738122989</v>
      </c>
      <c r="AE665" s="44">
        <v>32.653998826401761</v>
      </c>
      <c r="AF665" s="44">
        <v>101.59021857102772</v>
      </c>
      <c r="AG665" s="44">
        <v>39.910443010046606</v>
      </c>
      <c r="AH665" s="44">
        <v>181.41110459112093</v>
      </c>
      <c r="AJ665" s="63" t="s">
        <v>63</v>
      </c>
      <c r="AK665" s="44">
        <v>0</v>
      </c>
      <c r="AL665" s="44">
        <v>0</v>
      </c>
      <c r="AM665" s="44">
        <v>470.09600000000006</v>
      </c>
      <c r="AN665" s="44">
        <v>470.09600000000006</v>
      </c>
      <c r="AO665" s="44">
        <v>0</v>
      </c>
      <c r="AP665" s="44">
        <v>0</v>
      </c>
      <c r="AQ665" s="44">
        <v>0</v>
      </c>
      <c r="AR665" s="44">
        <v>0</v>
      </c>
      <c r="AS665" s="44">
        <v>0</v>
      </c>
      <c r="AT665" s="44">
        <v>0</v>
      </c>
      <c r="AU665" s="44">
        <v>0</v>
      </c>
      <c r="AV665" s="44">
        <v>0</v>
      </c>
      <c r="AW665" s="44">
        <v>0</v>
      </c>
      <c r="AX665" s="44">
        <v>0</v>
      </c>
      <c r="AY665" s="44">
        <v>146.74457313488375</v>
      </c>
      <c r="AZ665" s="44">
        <v>0</v>
      </c>
      <c r="BA665" s="44">
        <v>0</v>
      </c>
      <c r="BB665" s="44">
        <v>0</v>
      </c>
      <c r="BC665" s="44">
        <v>146.74457313488375</v>
      </c>
      <c r="BD665" s="44">
        <v>146.74457313488375</v>
      </c>
      <c r="BE665" s="44">
        <v>0</v>
      </c>
      <c r="BF665" s="44">
        <v>0</v>
      </c>
      <c r="BG665" s="44">
        <v>0</v>
      </c>
      <c r="BH665" s="44">
        <v>146.74457313488375</v>
      </c>
      <c r="BI665" s="44">
        <v>97.510065450247779</v>
      </c>
      <c r="BJ665" s="44">
        <v>0</v>
      </c>
      <c r="BK665" s="44">
        <v>0</v>
      </c>
      <c r="BL665" s="44">
        <v>0</v>
      </c>
      <c r="BM665" s="44">
        <v>97.510065450247779</v>
      </c>
      <c r="BN665" s="44">
        <v>4.820999738122989</v>
      </c>
      <c r="BO665" s="44">
        <v>39.910443010046606</v>
      </c>
      <c r="BP665" s="44">
        <v>0</v>
      </c>
      <c r="BQ665" s="44">
        <v>0</v>
      </c>
      <c r="BR665" s="44">
        <v>0</v>
      </c>
      <c r="BS665" s="44">
        <v>39.910443010046606</v>
      </c>
      <c r="BT665" s="64">
        <v>2021</v>
      </c>
      <c r="BU665" s="44">
        <v>0</v>
      </c>
      <c r="BV665" s="44">
        <v>0</v>
      </c>
      <c r="BW665" s="44">
        <v>0</v>
      </c>
      <c r="BX665" s="44">
        <v>0</v>
      </c>
      <c r="BY665" s="44">
        <v>0</v>
      </c>
      <c r="BZ665" s="44">
        <v>470.09600000000006</v>
      </c>
      <c r="CA665" s="44">
        <v>0</v>
      </c>
      <c r="CB665" s="44">
        <v>0</v>
      </c>
      <c r="CC665" s="44">
        <v>0</v>
      </c>
      <c r="CD665" s="44">
        <v>0</v>
      </c>
      <c r="CE665" s="44">
        <v>0</v>
      </c>
      <c r="CF665" s="44">
        <v>0</v>
      </c>
      <c r="CG665" s="44">
        <v>0</v>
      </c>
      <c r="CH665" s="44">
        <v>0</v>
      </c>
      <c r="CI665" s="44">
        <v>0</v>
      </c>
      <c r="CJ665" s="44">
        <v>146.74457313488375</v>
      </c>
      <c r="CK665" s="44">
        <v>0</v>
      </c>
      <c r="CL665" s="44">
        <v>0</v>
      </c>
      <c r="CM665" s="44">
        <v>0</v>
      </c>
      <c r="CN665" s="44">
        <v>0</v>
      </c>
      <c r="CO665" s="44">
        <v>0</v>
      </c>
      <c r="CP665" s="44">
        <v>0</v>
      </c>
      <c r="CQ665" s="44">
        <v>0</v>
      </c>
      <c r="CR665" s="44">
        <v>0</v>
      </c>
      <c r="CS665" s="44">
        <v>0</v>
      </c>
      <c r="CT665" s="44">
        <v>0</v>
      </c>
      <c r="CU665" s="44">
        <v>0</v>
      </c>
      <c r="CV665" s="44">
        <v>0</v>
      </c>
      <c r="CW665" s="44">
        <v>0</v>
      </c>
      <c r="CX665" s="44">
        <v>0</v>
      </c>
      <c r="CY665" s="44">
        <v>0</v>
      </c>
      <c r="CZ665" s="44">
        <v>0</v>
      </c>
      <c r="DA665" s="44">
        <v>0</v>
      </c>
      <c r="DB665" s="44">
        <v>0</v>
      </c>
      <c r="DC665" s="44">
        <v>0</v>
      </c>
      <c r="DD665" s="44">
        <v>0</v>
      </c>
      <c r="DE665" s="44">
        <v>0</v>
      </c>
      <c r="DF665" s="44">
        <v>0</v>
      </c>
      <c r="DG665" s="44">
        <v>0</v>
      </c>
      <c r="DH665" s="44">
        <v>0</v>
      </c>
      <c r="DI665" s="44">
        <v>0</v>
      </c>
      <c r="DJ665" s="44">
        <v>0</v>
      </c>
      <c r="DK665" s="44">
        <v>0</v>
      </c>
      <c r="DL665" s="44">
        <v>0</v>
      </c>
      <c r="DM665" s="44">
        <v>0</v>
      </c>
      <c r="DN665" s="44">
        <v>0</v>
      </c>
      <c r="DO665" s="44">
        <v>0</v>
      </c>
      <c r="DP665" s="44">
        <v>0</v>
      </c>
      <c r="DQ665" s="44">
        <v>0</v>
      </c>
      <c r="DR665" s="44">
        <v>0</v>
      </c>
      <c r="DS665" s="44">
        <v>0</v>
      </c>
      <c r="DT665" s="44">
        <v>0</v>
      </c>
      <c r="DU665" s="44">
        <v>0</v>
      </c>
      <c r="DV665" s="44">
        <v>0</v>
      </c>
      <c r="DW665" s="44">
        <v>0</v>
      </c>
      <c r="DX665" s="44">
        <v>39.910443010046606</v>
      </c>
      <c r="DY665" s="44">
        <v>0</v>
      </c>
      <c r="DZ665" s="44">
        <v>0</v>
      </c>
      <c r="EA665" s="44">
        <v>0</v>
      </c>
      <c r="EB665" s="44">
        <v>0</v>
      </c>
    </row>
    <row r="666" spans="2:132" x14ac:dyDescent="0.25">
      <c r="B666" s="41" t="s">
        <v>755</v>
      </c>
      <c r="C666" s="52" t="s">
        <v>101</v>
      </c>
      <c r="D666" s="46">
        <v>14</v>
      </c>
      <c r="E666" s="86" t="s">
        <v>52</v>
      </c>
      <c r="F666" s="43">
        <v>4284.22</v>
      </c>
      <c r="G666" s="43">
        <v>902.84830232558136</v>
      </c>
      <c r="H666" s="44">
        <v>902.84830232558136</v>
      </c>
      <c r="I666" s="44">
        <v>599.93221671299159</v>
      </c>
      <c r="J666" s="44">
        <v>599.93221671299159</v>
      </c>
      <c r="K666" s="44">
        <v>929.93375139534885</v>
      </c>
      <c r="L666" s="44">
        <v>929.93375139534885</v>
      </c>
      <c r="M666" s="44">
        <v>402.71668000000005</v>
      </c>
      <c r="N666" s="44">
        <v>2921.8380400000001</v>
      </c>
      <c r="O666" s="44">
        <v>471.26420000000002</v>
      </c>
      <c r="P666" s="44">
        <v>185.98675027906978</v>
      </c>
      <c r="Q666" s="44">
        <v>185.98675027906978</v>
      </c>
      <c r="R666" s="44">
        <v>123.58603664287629</v>
      </c>
      <c r="S666" s="44">
        <v>123.58603664287629</v>
      </c>
      <c r="T666" s="44">
        <v>557.96025083720929</v>
      </c>
      <c r="U666" s="44">
        <v>557.96025083720929</v>
      </c>
      <c r="V666" s="44">
        <v>370.75810992862881</v>
      </c>
      <c r="W666" s="44">
        <v>370.75810992862881</v>
      </c>
      <c r="X666" s="44">
        <v>232.48343784883721</v>
      </c>
      <c r="Y666" s="44">
        <v>232.48343784883721</v>
      </c>
      <c r="Z666" s="44">
        <v>154.48254580359534</v>
      </c>
      <c r="AA666" s="44">
        <v>154.48254580359534</v>
      </c>
      <c r="AB666" s="44">
        <v>3.2585936966626829</v>
      </c>
      <c r="AC666" s="44">
        <v>7.8807124153331563</v>
      </c>
      <c r="AD666" s="44">
        <v>3.0505983543225117</v>
      </c>
      <c r="AE666" s="44">
        <v>50.58322389076514</v>
      </c>
      <c r="AF666" s="44">
        <v>151.74967167229539</v>
      </c>
      <c r="AG666" s="44">
        <v>63.229029863456418</v>
      </c>
      <c r="AH666" s="44">
        <v>252.91611945382567</v>
      </c>
      <c r="AJ666" s="63" t="s">
        <v>63</v>
      </c>
      <c r="AK666" s="44">
        <v>0</v>
      </c>
      <c r="AL666" s="44">
        <v>0</v>
      </c>
      <c r="AM666" s="44">
        <v>471.26420000000002</v>
      </c>
      <c r="AN666" s="44">
        <v>471.26420000000002</v>
      </c>
      <c r="AO666" s="44">
        <v>0</v>
      </c>
      <c r="AP666" s="44">
        <v>0</v>
      </c>
      <c r="AQ666" s="44">
        <v>0</v>
      </c>
      <c r="AR666" s="44">
        <v>0</v>
      </c>
      <c r="AS666" s="44">
        <v>0</v>
      </c>
      <c r="AT666" s="44">
        <v>0</v>
      </c>
      <c r="AU666" s="44">
        <v>0</v>
      </c>
      <c r="AV666" s="44">
        <v>0</v>
      </c>
      <c r="AW666" s="44">
        <v>0</v>
      </c>
      <c r="AX666" s="44">
        <v>0</v>
      </c>
      <c r="AY666" s="44">
        <v>232.48343784883721</v>
      </c>
      <c r="AZ666" s="44">
        <v>0</v>
      </c>
      <c r="BA666" s="44">
        <v>0</v>
      </c>
      <c r="BB666" s="44">
        <v>0</v>
      </c>
      <c r="BC666" s="44">
        <v>232.48343784883721</v>
      </c>
      <c r="BD666" s="44">
        <v>232.48343784883721</v>
      </c>
      <c r="BE666" s="44">
        <v>0</v>
      </c>
      <c r="BF666" s="44">
        <v>0</v>
      </c>
      <c r="BG666" s="44">
        <v>0</v>
      </c>
      <c r="BH666" s="44">
        <v>232.48343784883721</v>
      </c>
      <c r="BI666" s="44">
        <v>154.48254580359534</v>
      </c>
      <c r="BJ666" s="44">
        <v>0</v>
      </c>
      <c r="BK666" s="44">
        <v>0</v>
      </c>
      <c r="BL666" s="44">
        <v>0</v>
      </c>
      <c r="BM666" s="44">
        <v>154.48254580359534</v>
      </c>
      <c r="BN666" s="44">
        <v>3.0505983543225117</v>
      </c>
      <c r="BO666" s="44">
        <v>63.229029863456418</v>
      </c>
      <c r="BP666" s="44">
        <v>0</v>
      </c>
      <c r="BQ666" s="44">
        <v>0</v>
      </c>
      <c r="BR666" s="44">
        <v>0</v>
      </c>
      <c r="BS666" s="44">
        <v>63.229029863456418</v>
      </c>
      <c r="BT666" s="64">
        <v>2021</v>
      </c>
      <c r="BU666" s="44">
        <v>0</v>
      </c>
      <c r="BV666" s="44">
        <v>0</v>
      </c>
      <c r="BW666" s="44">
        <v>0</v>
      </c>
      <c r="BX666" s="44">
        <v>0</v>
      </c>
      <c r="BY666" s="44">
        <v>0</v>
      </c>
      <c r="BZ666" s="44">
        <v>471.26420000000002</v>
      </c>
      <c r="CA666" s="44">
        <v>0</v>
      </c>
      <c r="CB666" s="44">
        <v>0</v>
      </c>
      <c r="CC666" s="44">
        <v>0</v>
      </c>
      <c r="CD666" s="44">
        <v>0</v>
      </c>
      <c r="CE666" s="44">
        <v>0</v>
      </c>
      <c r="CF666" s="44">
        <v>0</v>
      </c>
      <c r="CG666" s="44">
        <v>0</v>
      </c>
      <c r="CH666" s="44">
        <v>0</v>
      </c>
      <c r="CI666" s="44">
        <v>0</v>
      </c>
      <c r="CJ666" s="44">
        <v>232.48343784883721</v>
      </c>
      <c r="CK666" s="44">
        <v>0</v>
      </c>
      <c r="CL666" s="44">
        <v>0</v>
      </c>
      <c r="CM666" s="44">
        <v>0</v>
      </c>
      <c r="CN666" s="44">
        <v>0</v>
      </c>
      <c r="CO666" s="44">
        <v>0</v>
      </c>
      <c r="CP666" s="44">
        <v>0</v>
      </c>
      <c r="CQ666" s="44">
        <v>0</v>
      </c>
      <c r="CR666" s="44">
        <v>0</v>
      </c>
      <c r="CS666" s="44">
        <v>0</v>
      </c>
      <c r="CT666" s="44">
        <v>0</v>
      </c>
      <c r="CU666" s="44">
        <v>0</v>
      </c>
      <c r="CV666" s="44">
        <v>0</v>
      </c>
      <c r="CW666" s="44">
        <v>0</v>
      </c>
      <c r="CX666" s="44">
        <v>0</v>
      </c>
      <c r="CY666" s="44">
        <v>0</v>
      </c>
      <c r="CZ666" s="44">
        <v>0</v>
      </c>
      <c r="DA666" s="44">
        <v>0</v>
      </c>
      <c r="DB666" s="44">
        <v>0</v>
      </c>
      <c r="DC666" s="44">
        <v>0</v>
      </c>
      <c r="DD666" s="44">
        <v>0</v>
      </c>
      <c r="DE666" s="44">
        <v>0</v>
      </c>
      <c r="DF666" s="44">
        <v>0</v>
      </c>
      <c r="DG666" s="44">
        <v>0</v>
      </c>
      <c r="DH666" s="44">
        <v>0</v>
      </c>
      <c r="DI666" s="44">
        <v>0</v>
      </c>
      <c r="DJ666" s="44">
        <v>0</v>
      </c>
      <c r="DK666" s="44">
        <v>0</v>
      </c>
      <c r="DL666" s="44">
        <v>0</v>
      </c>
      <c r="DM666" s="44">
        <v>0</v>
      </c>
      <c r="DN666" s="44">
        <v>0</v>
      </c>
      <c r="DO666" s="44">
        <v>0</v>
      </c>
      <c r="DP666" s="44">
        <v>0</v>
      </c>
      <c r="DQ666" s="44">
        <v>0</v>
      </c>
      <c r="DR666" s="44">
        <v>0</v>
      </c>
      <c r="DS666" s="44">
        <v>0</v>
      </c>
      <c r="DT666" s="44">
        <v>0</v>
      </c>
      <c r="DU666" s="44">
        <v>0</v>
      </c>
      <c r="DV666" s="44">
        <v>0</v>
      </c>
      <c r="DW666" s="44">
        <v>0</v>
      </c>
      <c r="DX666" s="44">
        <v>63.229029863456418</v>
      </c>
      <c r="DY666" s="44">
        <v>0</v>
      </c>
      <c r="DZ666" s="44">
        <v>0</v>
      </c>
      <c r="EA666" s="44">
        <v>0</v>
      </c>
      <c r="EB666" s="44">
        <v>0</v>
      </c>
    </row>
    <row r="667" spans="2:132" x14ac:dyDescent="0.25">
      <c r="B667" s="41" t="s">
        <v>756</v>
      </c>
      <c r="C667" s="52" t="s">
        <v>101</v>
      </c>
      <c r="D667" s="46">
        <v>14</v>
      </c>
      <c r="E667" s="86" t="s">
        <v>52</v>
      </c>
      <c r="F667" s="43">
        <v>7819.6</v>
      </c>
      <c r="G667" s="43">
        <v>1597.1836162790698</v>
      </c>
      <c r="H667" s="44">
        <v>1597.1836162790698</v>
      </c>
      <c r="I667" s="44">
        <v>1061.3099730528504</v>
      </c>
      <c r="J667" s="44">
        <v>1061.3099730528504</v>
      </c>
      <c r="K667" s="44">
        <v>1645.0991247674419</v>
      </c>
      <c r="L667" s="44">
        <v>1645.0991247674419</v>
      </c>
      <c r="M667" s="44">
        <v>586.47</v>
      </c>
      <c r="N667" s="44">
        <v>5035.8224</v>
      </c>
      <c r="O667" s="44">
        <v>789.77960000000007</v>
      </c>
      <c r="P667" s="44">
        <v>329.01982495348841</v>
      </c>
      <c r="Q667" s="44">
        <v>329.01982495348841</v>
      </c>
      <c r="R667" s="44">
        <v>218.62985444888722</v>
      </c>
      <c r="S667" s="44">
        <v>218.62985444888722</v>
      </c>
      <c r="T667" s="44">
        <v>987.05947486046512</v>
      </c>
      <c r="U667" s="44">
        <v>987.05947486046512</v>
      </c>
      <c r="V667" s="44">
        <v>655.88956334666159</v>
      </c>
      <c r="W667" s="44">
        <v>655.88956334666159</v>
      </c>
      <c r="X667" s="44">
        <v>411.27478119186048</v>
      </c>
      <c r="Y667" s="44">
        <v>411.27478119186048</v>
      </c>
      <c r="Z667" s="44">
        <v>273.28731806110903</v>
      </c>
      <c r="AA667" s="44">
        <v>273.28731806110903</v>
      </c>
      <c r="AB667" s="44">
        <v>2.6824790304981381</v>
      </c>
      <c r="AC667" s="44">
        <v>7.6778510917368932</v>
      </c>
      <c r="AD667" s="44">
        <v>2.8899240755233273</v>
      </c>
      <c r="AE667" s="44">
        <v>89.484242534214459</v>
      </c>
      <c r="AF667" s="44">
        <v>268.45272760264334</v>
      </c>
      <c r="AG667" s="44">
        <v>111.85530316776807</v>
      </c>
      <c r="AH667" s="44">
        <v>447.42121267107228</v>
      </c>
      <c r="AJ667" s="63" t="s">
        <v>63</v>
      </c>
      <c r="AK667" s="44">
        <v>0</v>
      </c>
      <c r="AL667" s="44">
        <v>0</v>
      </c>
      <c r="AM667" s="44">
        <v>789.77960000000007</v>
      </c>
      <c r="AN667" s="44">
        <v>789.77960000000007</v>
      </c>
      <c r="AO667" s="44">
        <v>0</v>
      </c>
      <c r="AP667" s="44">
        <v>0</v>
      </c>
      <c r="AQ667" s="44">
        <v>0</v>
      </c>
      <c r="AR667" s="44">
        <v>0</v>
      </c>
      <c r="AS667" s="44">
        <v>0</v>
      </c>
      <c r="AT667" s="44">
        <v>0</v>
      </c>
      <c r="AU667" s="44">
        <v>0</v>
      </c>
      <c r="AV667" s="44">
        <v>0</v>
      </c>
      <c r="AW667" s="44">
        <v>0</v>
      </c>
      <c r="AX667" s="44">
        <v>0</v>
      </c>
      <c r="AY667" s="44">
        <v>411.27478119186048</v>
      </c>
      <c r="AZ667" s="44">
        <v>0</v>
      </c>
      <c r="BA667" s="44">
        <v>0</v>
      </c>
      <c r="BB667" s="44">
        <v>0</v>
      </c>
      <c r="BC667" s="44">
        <v>411.27478119186048</v>
      </c>
      <c r="BD667" s="44">
        <v>411.27478119186048</v>
      </c>
      <c r="BE667" s="44">
        <v>0</v>
      </c>
      <c r="BF667" s="44">
        <v>0</v>
      </c>
      <c r="BG667" s="44">
        <v>0</v>
      </c>
      <c r="BH667" s="44">
        <v>411.27478119186048</v>
      </c>
      <c r="BI667" s="44">
        <v>273.28731806110903</v>
      </c>
      <c r="BJ667" s="44">
        <v>0</v>
      </c>
      <c r="BK667" s="44">
        <v>0</v>
      </c>
      <c r="BL667" s="44">
        <v>0</v>
      </c>
      <c r="BM667" s="44">
        <v>273.28731806110903</v>
      </c>
      <c r="BN667" s="44">
        <v>2.8899240755233273</v>
      </c>
      <c r="BO667" s="44">
        <v>111.85530316776807</v>
      </c>
      <c r="BP667" s="44">
        <v>0</v>
      </c>
      <c r="BQ667" s="44">
        <v>0</v>
      </c>
      <c r="BR667" s="44">
        <v>0</v>
      </c>
      <c r="BS667" s="44">
        <v>111.85530316776807</v>
      </c>
      <c r="BT667" s="64">
        <v>2021</v>
      </c>
      <c r="BU667" s="44">
        <v>0</v>
      </c>
      <c r="BV667" s="44">
        <v>0</v>
      </c>
      <c r="BW667" s="44">
        <v>0</v>
      </c>
      <c r="BX667" s="44">
        <v>0</v>
      </c>
      <c r="BY667" s="44">
        <v>0</v>
      </c>
      <c r="BZ667" s="44">
        <v>789.77960000000007</v>
      </c>
      <c r="CA667" s="44">
        <v>0</v>
      </c>
      <c r="CB667" s="44">
        <v>0</v>
      </c>
      <c r="CC667" s="44">
        <v>0</v>
      </c>
      <c r="CD667" s="44">
        <v>0</v>
      </c>
      <c r="CE667" s="44">
        <v>0</v>
      </c>
      <c r="CF667" s="44">
        <v>0</v>
      </c>
      <c r="CG667" s="44">
        <v>0</v>
      </c>
      <c r="CH667" s="44">
        <v>0</v>
      </c>
      <c r="CI667" s="44">
        <v>0</v>
      </c>
      <c r="CJ667" s="44">
        <v>411.27478119186048</v>
      </c>
      <c r="CK667" s="44">
        <v>0</v>
      </c>
      <c r="CL667" s="44">
        <v>0</v>
      </c>
      <c r="CM667" s="44">
        <v>0</v>
      </c>
      <c r="CN667" s="44">
        <v>0</v>
      </c>
      <c r="CO667" s="44">
        <v>0</v>
      </c>
      <c r="CP667" s="44">
        <v>0</v>
      </c>
      <c r="CQ667" s="44">
        <v>0</v>
      </c>
      <c r="CR667" s="44">
        <v>0</v>
      </c>
      <c r="CS667" s="44">
        <v>0</v>
      </c>
      <c r="CT667" s="44">
        <v>0</v>
      </c>
      <c r="CU667" s="44">
        <v>0</v>
      </c>
      <c r="CV667" s="44">
        <v>0</v>
      </c>
      <c r="CW667" s="44">
        <v>0</v>
      </c>
      <c r="CX667" s="44">
        <v>0</v>
      </c>
      <c r="CY667" s="44">
        <v>0</v>
      </c>
      <c r="CZ667" s="44">
        <v>0</v>
      </c>
      <c r="DA667" s="44">
        <v>0</v>
      </c>
      <c r="DB667" s="44">
        <v>0</v>
      </c>
      <c r="DC667" s="44">
        <v>0</v>
      </c>
      <c r="DD667" s="44">
        <v>0</v>
      </c>
      <c r="DE667" s="44">
        <v>0</v>
      </c>
      <c r="DF667" s="44">
        <v>0</v>
      </c>
      <c r="DG667" s="44">
        <v>0</v>
      </c>
      <c r="DH667" s="44">
        <v>0</v>
      </c>
      <c r="DI667" s="44">
        <v>0</v>
      </c>
      <c r="DJ667" s="44">
        <v>0</v>
      </c>
      <c r="DK667" s="44">
        <v>0</v>
      </c>
      <c r="DL667" s="44">
        <v>0</v>
      </c>
      <c r="DM667" s="44">
        <v>0</v>
      </c>
      <c r="DN667" s="44">
        <v>0</v>
      </c>
      <c r="DO667" s="44">
        <v>0</v>
      </c>
      <c r="DP667" s="44">
        <v>0</v>
      </c>
      <c r="DQ667" s="44">
        <v>0</v>
      </c>
      <c r="DR667" s="44">
        <v>0</v>
      </c>
      <c r="DS667" s="44">
        <v>0</v>
      </c>
      <c r="DT667" s="44">
        <v>0</v>
      </c>
      <c r="DU667" s="44">
        <v>0</v>
      </c>
      <c r="DV667" s="44">
        <v>0</v>
      </c>
      <c r="DW667" s="44">
        <v>0</v>
      </c>
      <c r="DX667" s="44">
        <v>111.85530316776807</v>
      </c>
      <c r="DY667" s="44">
        <v>0</v>
      </c>
      <c r="DZ667" s="44">
        <v>0</v>
      </c>
      <c r="EA667" s="44">
        <v>0</v>
      </c>
      <c r="EB667" s="44">
        <v>0</v>
      </c>
    </row>
    <row r="668" spans="2:132" x14ac:dyDescent="0.25">
      <c r="B668" s="41" t="s">
        <v>757</v>
      </c>
      <c r="C668" s="47" t="s">
        <v>101</v>
      </c>
      <c r="D668" s="46">
        <v>14</v>
      </c>
      <c r="E668" s="86" t="s">
        <v>52</v>
      </c>
      <c r="F668" s="43">
        <v>5056.71</v>
      </c>
      <c r="G668" s="43">
        <v>989.83837209302328</v>
      </c>
      <c r="H668" s="44">
        <v>989.83837209302328</v>
      </c>
      <c r="I668" s="44">
        <v>657.73610830050586</v>
      </c>
      <c r="J668" s="44">
        <v>657.73610830050586</v>
      </c>
      <c r="K668" s="44">
        <v>1019.533523255814</v>
      </c>
      <c r="L668" s="44">
        <v>1019.533523255814</v>
      </c>
      <c r="M668" s="44">
        <v>455.10390000000001</v>
      </c>
      <c r="N668" s="44">
        <v>3347.5420199999999</v>
      </c>
      <c r="O668" s="44">
        <v>510.72771</v>
      </c>
      <c r="P668" s="44">
        <v>183.51603418604651</v>
      </c>
      <c r="Q668" s="44">
        <v>183.51603418604651</v>
      </c>
      <c r="R668" s="44">
        <v>121.9442744789138</v>
      </c>
      <c r="S668" s="44">
        <v>121.9442744789138</v>
      </c>
      <c r="T668" s="44">
        <v>570.93877302325586</v>
      </c>
      <c r="U668" s="44">
        <v>570.93877302325586</v>
      </c>
      <c r="V668" s="44">
        <v>379.38218726773181</v>
      </c>
      <c r="W668" s="44">
        <v>379.38218726773181</v>
      </c>
      <c r="X668" s="44">
        <v>224.29737511627908</v>
      </c>
      <c r="Y668" s="44">
        <v>224.29737511627908</v>
      </c>
      <c r="Z668" s="44">
        <v>149.04300214089466</v>
      </c>
      <c r="AA668" s="44">
        <v>149.04300214089466</v>
      </c>
      <c r="AB668" s="44">
        <v>3.7320645183607621</v>
      </c>
      <c r="AC668" s="44">
        <v>8.8236668255529445</v>
      </c>
      <c r="AD668" s="44">
        <v>3.4267137850403357</v>
      </c>
      <c r="AE668" s="44">
        <v>49.911257822664119</v>
      </c>
      <c r="AF668" s="44">
        <v>155.27946878162172</v>
      </c>
      <c r="AG668" s="44">
        <v>61.002648449922816</v>
      </c>
      <c r="AH668" s="44">
        <v>277.28476568146732</v>
      </c>
      <c r="AJ668" s="63" t="s">
        <v>63</v>
      </c>
      <c r="AK668" s="44">
        <v>0</v>
      </c>
      <c r="AL668" s="44">
        <v>0</v>
      </c>
      <c r="AM668" s="44">
        <v>510.72771</v>
      </c>
      <c r="AN668" s="44">
        <v>510.72771</v>
      </c>
      <c r="AO668" s="44">
        <v>0</v>
      </c>
      <c r="AP668" s="44">
        <v>0</v>
      </c>
      <c r="AQ668" s="44">
        <v>0</v>
      </c>
      <c r="AR668" s="44">
        <v>0</v>
      </c>
      <c r="AS668" s="44">
        <v>0</v>
      </c>
      <c r="AT668" s="44">
        <v>0</v>
      </c>
      <c r="AU668" s="44">
        <v>0</v>
      </c>
      <c r="AV668" s="44">
        <v>0</v>
      </c>
      <c r="AW668" s="44">
        <v>0</v>
      </c>
      <c r="AX668" s="44">
        <v>0</v>
      </c>
      <c r="AY668" s="44">
        <v>224.29737511627908</v>
      </c>
      <c r="AZ668" s="44">
        <v>0</v>
      </c>
      <c r="BA668" s="44">
        <v>0</v>
      </c>
      <c r="BB668" s="44">
        <v>0</v>
      </c>
      <c r="BC668" s="44">
        <v>224.29737511627908</v>
      </c>
      <c r="BD668" s="44">
        <v>224.29737511627908</v>
      </c>
      <c r="BE668" s="44">
        <v>0</v>
      </c>
      <c r="BF668" s="44">
        <v>0</v>
      </c>
      <c r="BG668" s="44">
        <v>0</v>
      </c>
      <c r="BH668" s="44">
        <v>224.29737511627908</v>
      </c>
      <c r="BI668" s="44">
        <v>149.04300214089466</v>
      </c>
      <c r="BJ668" s="44">
        <v>0</v>
      </c>
      <c r="BK668" s="44">
        <v>0</v>
      </c>
      <c r="BL668" s="44">
        <v>0</v>
      </c>
      <c r="BM668" s="44">
        <v>149.04300214089466</v>
      </c>
      <c r="BN668" s="44">
        <v>3.4267137850403357</v>
      </c>
      <c r="BO668" s="44">
        <v>61.002648449922816</v>
      </c>
      <c r="BP668" s="44">
        <v>0</v>
      </c>
      <c r="BQ668" s="44">
        <v>0</v>
      </c>
      <c r="BR668" s="44">
        <v>0</v>
      </c>
      <c r="BS668" s="44">
        <v>61.002648449922816</v>
      </c>
      <c r="BT668" s="64">
        <v>2021</v>
      </c>
      <c r="BU668" s="44">
        <v>0</v>
      </c>
      <c r="BV668" s="44">
        <v>0</v>
      </c>
      <c r="BW668" s="44">
        <v>0</v>
      </c>
      <c r="BX668" s="44">
        <v>0</v>
      </c>
      <c r="BY668" s="44">
        <v>0</v>
      </c>
      <c r="BZ668" s="44">
        <v>510.72771</v>
      </c>
      <c r="CA668" s="44">
        <v>0</v>
      </c>
      <c r="CB668" s="44">
        <v>0</v>
      </c>
      <c r="CC668" s="44">
        <v>0</v>
      </c>
      <c r="CD668" s="44">
        <v>0</v>
      </c>
      <c r="CE668" s="44">
        <v>0</v>
      </c>
      <c r="CF668" s="44">
        <v>0</v>
      </c>
      <c r="CG668" s="44">
        <v>0</v>
      </c>
      <c r="CH668" s="44">
        <v>0</v>
      </c>
      <c r="CI668" s="44">
        <v>0</v>
      </c>
      <c r="CJ668" s="44">
        <v>224.29737511627908</v>
      </c>
      <c r="CK668" s="44">
        <v>0</v>
      </c>
      <c r="CL668" s="44">
        <v>0</v>
      </c>
      <c r="CM668" s="44">
        <v>0</v>
      </c>
      <c r="CN668" s="44">
        <v>0</v>
      </c>
      <c r="CO668" s="44">
        <v>0</v>
      </c>
      <c r="CP668" s="44">
        <v>0</v>
      </c>
      <c r="CQ668" s="44">
        <v>0</v>
      </c>
      <c r="CR668" s="44">
        <v>0</v>
      </c>
      <c r="CS668" s="44">
        <v>0</v>
      </c>
      <c r="CT668" s="44">
        <v>0</v>
      </c>
      <c r="CU668" s="44">
        <v>0</v>
      </c>
      <c r="CV668" s="44">
        <v>0</v>
      </c>
      <c r="CW668" s="44">
        <v>0</v>
      </c>
      <c r="CX668" s="44">
        <v>0</v>
      </c>
      <c r="CY668" s="44">
        <v>0</v>
      </c>
      <c r="CZ668" s="44">
        <v>0</v>
      </c>
      <c r="DA668" s="44">
        <v>0</v>
      </c>
      <c r="DB668" s="44">
        <v>0</v>
      </c>
      <c r="DC668" s="44">
        <v>0</v>
      </c>
      <c r="DD668" s="44">
        <v>0</v>
      </c>
      <c r="DE668" s="44">
        <v>0</v>
      </c>
      <c r="DF668" s="44">
        <v>0</v>
      </c>
      <c r="DG668" s="44">
        <v>0</v>
      </c>
      <c r="DH668" s="44">
        <v>0</v>
      </c>
      <c r="DI668" s="44">
        <v>0</v>
      </c>
      <c r="DJ668" s="44">
        <v>0</v>
      </c>
      <c r="DK668" s="44">
        <v>0</v>
      </c>
      <c r="DL668" s="44">
        <v>0</v>
      </c>
      <c r="DM668" s="44">
        <v>0</v>
      </c>
      <c r="DN668" s="44">
        <v>0</v>
      </c>
      <c r="DO668" s="44">
        <v>0</v>
      </c>
      <c r="DP668" s="44">
        <v>0</v>
      </c>
      <c r="DQ668" s="44">
        <v>0</v>
      </c>
      <c r="DR668" s="44">
        <v>0</v>
      </c>
      <c r="DS668" s="44">
        <v>0</v>
      </c>
      <c r="DT668" s="44">
        <v>0</v>
      </c>
      <c r="DU668" s="44">
        <v>0</v>
      </c>
      <c r="DV668" s="44">
        <v>0</v>
      </c>
      <c r="DW668" s="44">
        <v>0</v>
      </c>
      <c r="DX668" s="44">
        <v>61.002648449922816</v>
      </c>
      <c r="DY668" s="44">
        <v>0</v>
      </c>
      <c r="DZ668" s="44">
        <v>0</v>
      </c>
      <c r="EA668" s="44">
        <v>0</v>
      </c>
      <c r="EB668" s="44">
        <v>0</v>
      </c>
    </row>
    <row r="669" spans="2:132" x14ac:dyDescent="0.25">
      <c r="B669" s="41" t="s">
        <v>758</v>
      </c>
      <c r="C669" s="47" t="s">
        <v>101</v>
      </c>
      <c r="D669" s="46">
        <v>14</v>
      </c>
      <c r="E669" s="86" t="s">
        <v>52</v>
      </c>
      <c r="F669" s="43">
        <v>5173.3999999999996</v>
      </c>
      <c r="G669" s="43">
        <v>986.96925581395362</v>
      </c>
      <c r="H669" s="44">
        <v>986.96925581395362</v>
      </c>
      <c r="I669" s="44">
        <v>655.82961383750933</v>
      </c>
      <c r="J669" s="44">
        <v>655.82961383750933</v>
      </c>
      <c r="K669" s="44">
        <v>1016.5783334883722</v>
      </c>
      <c r="L669" s="44">
        <v>1016.5783334883722</v>
      </c>
      <c r="M669" s="44">
        <v>465.60599999999994</v>
      </c>
      <c r="N669" s="44">
        <v>3424.7907999999998</v>
      </c>
      <c r="O669" s="44">
        <v>522.51339999999993</v>
      </c>
      <c r="P669" s="44">
        <v>182.984100027907</v>
      </c>
      <c r="Q669" s="44">
        <v>182.984100027907</v>
      </c>
      <c r="R669" s="44">
        <v>121.59081040547423</v>
      </c>
      <c r="S669" s="44">
        <v>121.59081040547423</v>
      </c>
      <c r="T669" s="44">
        <v>569.2838667534885</v>
      </c>
      <c r="U669" s="44">
        <v>569.2838667534885</v>
      </c>
      <c r="V669" s="44">
        <v>378.28252126147544</v>
      </c>
      <c r="W669" s="44">
        <v>378.28252126147544</v>
      </c>
      <c r="X669" s="44">
        <v>223.64723336744188</v>
      </c>
      <c r="Y669" s="44">
        <v>223.64723336744188</v>
      </c>
      <c r="Z669" s="44">
        <v>148.61099049557961</v>
      </c>
      <c r="AA669" s="44">
        <v>148.61099049557961</v>
      </c>
      <c r="AB669" s="44">
        <v>3.8292860985737582</v>
      </c>
      <c r="AC669" s="44">
        <v>9.0535264187708133</v>
      </c>
      <c r="AD669" s="44">
        <v>3.5159808723268142</v>
      </c>
      <c r="AE669" s="44">
        <v>49.76658652443485</v>
      </c>
      <c r="AF669" s="44">
        <v>154.82938029824177</v>
      </c>
      <c r="AG669" s="44">
        <v>60.825827974309256</v>
      </c>
      <c r="AH669" s="44">
        <v>276.48103624686024</v>
      </c>
      <c r="AJ669" s="63" t="s">
        <v>63</v>
      </c>
      <c r="AK669" s="44">
        <v>0</v>
      </c>
      <c r="AL669" s="44">
        <v>0</v>
      </c>
      <c r="AM669" s="44">
        <v>522.51339999999993</v>
      </c>
      <c r="AN669" s="44">
        <v>522.51339999999993</v>
      </c>
      <c r="AO669" s="44">
        <v>0</v>
      </c>
      <c r="AP669" s="44">
        <v>0</v>
      </c>
      <c r="AQ669" s="44">
        <v>0</v>
      </c>
      <c r="AR669" s="44">
        <v>0</v>
      </c>
      <c r="AS669" s="44">
        <v>0</v>
      </c>
      <c r="AT669" s="44">
        <v>0</v>
      </c>
      <c r="AU669" s="44">
        <v>0</v>
      </c>
      <c r="AV669" s="44">
        <v>0</v>
      </c>
      <c r="AW669" s="44">
        <v>0</v>
      </c>
      <c r="AX669" s="44">
        <v>0</v>
      </c>
      <c r="AY669" s="44">
        <v>223.64723336744188</v>
      </c>
      <c r="AZ669" s="44">
        <v>0</v>
      </c>
      <c r="BA669" s="44">
        <v>0</v>
      </c>
      <c r="BB669" s="44">
        <v>0</v>
      </c>
      <c r="BC669" s="44">
        <v>223.64723336744188</v>
      </c>
      <c r="BD669" s="44">
        <v>223.64723336744188</v>
      </c>
      <c r="BE669" s="44">
        <v>0</v>
      </c>
      <c r="BF669" s="44">
        <v>0</v>
      </c>
      <c r="BG669" s="44">
        <v>0</v>
      </c>
      <c r="BH669" s="44">
        <v>223.64723336744188</v>
      </c>
      <c r="BI669" s="44">
        <v>148.61099049557961</v>
      </c>
      <c r="BJ669" s="44">
        <v>0</v>
      </c>
      <c r="BK669" s="44">
        <v>0</v>
      </c>
      <c r="BL669" s="44">
        <v>0</v>
      </c>
      <c r="BM669" s="44">
        <v>148.61099049557961</v>
      </c>
      <c r="BN669" s="44">
        <v>3.5159808723268142</v>
      </c>
      <c r="BO669" s="44">
        <v>60.825827974309256</v>
      </c>
      <c r="BP669" s="44">
        <v>0</v>
      </c>
      <c r="BQ669" s="44">
        <v>0</v>
      </c>
      <c r="BR669" s="44">
        <v>0</v>
      </c>
      <c r="BS669" s="44">
        <v>60.825827974309256</v>
      </c>
      <c r="BT669" s="64">
        <v>2021</v>
      </c>
      <c r="BU669" s="44">
        <v>0</v>
      </c>
      <c r="BV669" s="44">
        <v>0</v>
      </c>
      <c r="BW669" s="44">
        <v>0</v>
      </c>
      <c r="BX669" s="44">
        <v>0</v>
      </c>
      <c r="BY669" s="44">
        <v>0</v>
      </c>
      <c r="BZ669" s="44">
        <v>522.51339999999993</v>
      </c>
      <c r="CA669" s="44">
        <v>0</v>
      </c>
      <c r="CB669" s="44">
        <v>0</v>
      </c>
      <c r="CC669" s="44">
        <v>0</v>
      </c>
      <c r="CD669" s="44">
        <v>0</v>
      </c>
      <c r="CE669" s="44">
        <v>0</v>
      </c>
      <c r="CF669" s="44">
        <v>0</v>
      </c>
      <c r="CG669" s="44">
        <v>0</v>
      </c>
      <c r="CH669" s="44">
        <v>0</v>
      </c>
      <c r="CI669" s="44">
        <v>0</v>
      </c>
      <c r="CJ669" s="44">
        <v>223.64723336744188</v>
      </c>
      <c r="CK669" s="44">
        <v>0</v>
      </c>
      <c r="CL669" s="44">
        <v>0</v>
      </c>
      <c r="CM669" s="44">
        <v>0</v>
      </c>
      <c r="CN669" s="44">
        <v>0</v>
      </c>
      <c r="CO669" s="44">
        <v>0</v>
      </c>
      <c r="CP669" s="44">
        <v>0</v>
      </c>
      <c r="CQ669" s="44">
        <v>0</v>
      </c>
      <c r="CR669" s="44">
        <v>0</v>
      </c>
      <c r="CS669" s="44">
        <v>0</v>
      </c>
      <c r="CT669" s="44">
        <v>0</v>
      </c>
      <c r="CU669" s="44">
        <v>0</v>
      </c>
      <c r="CV669" s="44">
        <v>0</v>
      </c>
      <c r="CW669" s="44">
        <v>0</v>
      </c>
      <c r="CX669" s="44">
        <v>0</v>
      </c>
      <c r="CY669" s="44">
        <v>0</v>
      </c>
      <c r="CZ669" s="44">
        <v>0</v>
      </c>
      <c r="DA669" s="44">
        <v>0</v>
      </c>
      <c r="DB669" s="44">
        <v>0</v>
      </c>
      <c r="DC669" s="44">
        <v>0</v>
      </c>
      <c r="DD669" s="44">
        <v>0</v>
      </c>
      <c r="DE669" s="44">
        <v>0</v>
      </c>
      <c r="DF669" s="44">
        <v>0</v>
      </c>
      <c r="DG669" s="44">
        <v>0</v>
      </c>
      <c r="DH669" s="44">
        <v>0</v>
      </c>
      <c r="DI669" s="44">
        <v>0</v>
      </c>
      <c r="DJ669" s="44">
        <v>0</v>
      </c>
      <c r="DK669" s="44">
        <v>0</v>
      </c>
      <c r="DL669" s="44">
        <v>0</v>
      </c>
      <c r="DM669" s="44">
        <v>0</v>
      </c>
      <c r="DN669" s="44">
        <v>0</v>
      </c>
      <c r="DO669" s="44">
        <v>0</v>
      </c>
      <c r="DP669" s="44">
        <v>0</v>
      </c>
      <c r="DQ669" s="44">
        <v>0</v>
      </c>
      <c r="DR669" s="44">
        <v>0</v>
      </c>
      <c r="DS669" s="44">
        <v>0</v>
      </c>
      <c r="DT669" s="44">
        <v>0</v>
      </c>
      <c r="DU669" s="44">
        <v>0</v>
      </c>
      <c r="DV669" s="44">
        <v>0</v>
      </c>
      <c r="DW669" s="44">
        <v>0</v>
      </c>
      <c r="DX669" s="44">
        <v>60.825827974309256</v>
      </c>
      <c r="DY669" s="44">
        <v>0</v>
      </c>
      <c r="DZ669" s="44">
        <v>0</v>
      </c>
      <c r="EA669" s="44">
        <v>0</v>
      </c>
      <c r="EB669" s="44">
        <v>0</v>
      </c>
    </row>
    <row r="670" spans="2:132" x14ac:dyDescent="0.25">
      <c r="B670" s="41" t="s">
        <v>759</v>
      </c>
      <c r="C670" s="47" t="s">
        <v>101</v>
      </c>
      <c r="D670" s="46">
        <v>15</v>
      </c>
      <c r="E670" s="86" t="s">
        <v>52</v>
      </c>
      <c r="F670" s="43">
        <v>3510.7</v>
      </c>
      <c r="G670" s="43">
        <v>741.60231395348842</v>
      </c>
      <c r="H670" s="44">
        <v>741.60231395348842</v>
      </c>
      <c r="I670" s="44">
        <v>492.78612916874965</v>
      </c>
      <c r="J670" s="44">
        <v>492.78612916874965</v>
      </c>
      <c r="K670" s="44">
        <v>763.85038337209312</v>
      </c>
      <c r="L670" s="44">
        <v>763.85038337209312</v>
      </c>
      <c r="M670" s="44">
        <v>330.00579999999997</v>
      </c>
      <c r="N670" s="44">
        <v>2394.2973999999999</v>
      </c>
      <c r="O670" s="44">
        <v>386.17700000000002</v>
      </c>
      <c r="P670" s="44">
        <v>152.77007667441862</v>
      </c>
      <c r="Q670" s="44">
        <v>152.77007667441862</v>
      </c>
      <c r="R670" s="44">
        <v>101.51394260876243</v>
      </c>
      <c r="S670" s="44">
        <v>101.51394260876243</v>
      </c>
      <c r="T670" s="44">
        <v>458.31023002325588</v>
      </c>
      <c r="U670" s="44">
        <v>458.31023002325588</v>
      </c>
      <c r="V670" s="44">
        <v>304.54182782628732</v>
      </c>
      <c r="W670" s="44">
        <v>304.54182782628732</v>
      </c>
      <c r="X670" s="44">
        <v>190.96259584302328</v>
      </c>
      <c r="Y670" s="44">
        <v>190.96259584302328</v>
      </c>
      <c r="Z670" s="44">
        <v>126.89242826095304</v>
      </c>
      <c r="AA670" s="44">
        <v>126.89242826095304</v>
      </c>
      <c r="AB670" s="44">
        <v>3.2508421160613525</v>
      </c>
      <c r="AC670" s="44">
        <v>7.861965684942704</v>
      </c>
      <c r="AD670" s="44">
        <v>3.043341555461692</v>
      </c>
      <c r="AE670" s="44">
        <v>41.549212406993213</v>
      </c>
      <c r="AF670" s="44">
        <v>124.64763722097965</v>
      </c>
      <c r="AG670" s="44">
        <v>51.936515508741515</v>
      </c>
      <c r="AH670" s="44">
        <v>207.74606203496606</v>
      </c>
      <c r="AJ670" s="63" t="s">
        <v>63</v>
      </c>
      <c r="AK670" s="44">
        <v>0</v>
      </c>
      <c r="AL670" s="44">
        <v>0</v>
      </c>
      <c r="AM670" s="44">
        <v>386.17700000000002</v>
      </c>
      <c r="AN670" s="44">
        <v>386.17700000000002</v>
      </c>
      <c r="AO670" s="44">
        <v>0</v>
      </c>
      <c r="AP670" s="44">
        <v>0</v>
      </c>
      <c r="AQ670" s="44">
        <v>0</v>
      </c>
      <c r="AR670" s="44">
        <v>0</v>
      </c>
      <c r="AS670" s="44">
        <v>0</v>
      </c>
      <c r="AT670" s="44">
        <v>0</v>
      </c>
      <c r="AU670" s="44">
        <v>0</v>
      </c>
      <c r="AV670" s="44">
        <v>0</v>
      </c>
      <c r="AW670" s="44">
        <v>0</v>
      </c>
      <c r="AX670" s="44">
        <v>0</v>
      </c>
      <c r="AY670" s="44">
        <v>190.96259584302328</v>
      </c>
      <c r="AZ670" s="44">
        <v>0</v>
      </c>
      <c r="BA670" s="44">
        <v>0</v>
      </c>
      <c r="BB670" s="44">
        <v>0</v>
      </c>
      <c r="BC670" s="44">
        <v>190.96259584302328</v>
      </c>
      <c r="BD670" s="44">
        <v>190.96259584302328</v>
      </c>
      <c r="BE670" s="44">
        <v>0</v>
      </c>
      <c r="BF670" s="44">
        <v>0</v>
      </c>
      <c r="BG670" s="44">
        <v>0</v>
      </c>
      <c r="BH670" s="44">
        <v>190.96259584302328</v>
      </c>
      <c r="BI670" s="44">
        <v>126.89242826095304</v>
      </c>
      <c r="BJ670" s="44">
        <v>0</v>
      </c>
      <c r="BK670" s="44">
        <v>0</v>
      </c>
      <c r="BL670" s="44">
        <v>0</v>
      </c>
      <c r="BM670" s="44">
        <v>126.89242826095304</v>
      </c>
      <c r="BN670" s="44">
        <v>3.043341555461692</v>
      </c>
      <c r="BO670" s="44">
        <v>51.936515508741515</v>
      </c>
      <c r="BP670" s="44">
        <v>0</v>
      </c>
      <c r="BQ670" s="44">
        <v>0</v>
      </c>
      <c r="BR670" s="44">
        <v>0</v>
      </c>
      <c r="BS670" s="44">
        <v>51.936515508741515</v>
      </c>
      <c r="BT670" s="64">
        <v>2021</v>
      </c>
      <c r="BU670" s="44">
        <v>0</v>
      </c>
      <c r="BV670" s="44">
        <v>0</v>
      </c>
      <c r="BW670" s="44">
        <v>0</v>
      </c>
      <c r="BX670" s="44">
        <v>0</v>
      </c>
      <c r="BY670" s="44">
        <v>0</v>
      </c>
      <c r="BZ670" s="44">
        <v>386.17700000000002</v>
      </c>
      <c r="CA670" s="44">
        <v>0</v>
      </c>
      <c r="CB670" s="44">
        <v>0</v>
      </c>
      <c r="CC670" s="44">
        <v>0</v>
      </c>
      <c r="CD670" s="44">
        <v>0</v>
      </c>
      <c r="CE670" s="44">
        <v>0</v>
      </c>
      <c r="CF670" s="44">
        <v>0</v>
      </c>
      <c r="CG670" s="44">
        <v>0</v>
      </c>
      <c r="CH670" s="44">
        <v>0</v>
      </c>
      <c r="CI670" s="44">
        <v>0</v>
      </c>
      <c r="CJ670" s="44">
        <v>190.96259584302328</v>
      </c>
      <c r="CK670" s="44">
        <v>0</v>
      </c>
      <c r="CL670" s="44">
        <v>0</v>
      </c>
      <c r="CM670" s="44">
        <v>0</v>
      </c>
      <c r="CN670" s="44">
        <v>0</v>
      </c>
      <c r="CO670" s="44">
        <v>0</v>
      </c>
      <c r="CP670" s="44">
        <v>0</v>
      </c>
      <c r="CQ670" s="44">
        <v>0</v>
      </c>
      <c r="CR670" s="44">
        <v>0</v>
      </c>
      <c r="CS670" s="44">
        <v>0</v>
      </c>
      <c r="CT670" s="44">
        <v>0</v>
      </c>
      <c r="CU670" s="44">
        <v>0</v>
      </c>
      <c r="CV670" s="44">
        <v>0</v>
      </c>
      <c r="CW670" s="44">
        <v>0</v>
      </c>
      <c r="CX670" s="44">
        <v>0</v>
      </c>
      <c r="CY670" s="44">
        <v>0</v>
      </c>
      <c r="CZ670" s="44">
        <v>0</v>
      </c>
      <c r="DA670" s="44">
        <v>0</v>
      </c>
      <c r="DB670" s="44">
        <v>0</v>
      </c>
      <c r="DC670" s="44">
        <v>0</v>
      </c>
      <c r="DD670" s="44">
        <v>0</v>
      </c>
      <c r="DE670" s="44">
        <v>0</v>
      </c>
      <c r="DF670" s="44">
        <v>0</v>
      </c>
      <c r="DG670" s="44">
        <v>0</v>
      </c>
      <c r="DH670" s="44">
        <v>0</v>
      </c>
      <c r="DI670" s="44">
        <v>0</v>
      </c>
      <c r="DJ670" s="44">
        <v>0</v>
      </c>
      <c r="DK670" s="44">
        <v>0</v>
      </c>
      <c r="DL670" s="44">
        <v>0</v>
      </c>
      <c r="DM670" s="44">
        <v>0</v>
      </c>
      <c r="DN670" s="44">
        <v>0</v>
      </c>
      <c r="DO670" s="44">
        <v>0</v>
      </c>
      <c r="DP670" s="44">
        <v>0</v>
      </c>
      <c r="DQ670" s="44">
        <v>0</v>
      </c>
      <c r="DR670" s="44">
        <v>0</v>
      </c>
      <c r="DS670" s="44">
        <v>0</v>
      </c>
      <c r="DT670" s="44">
        <v>0</v>
      </c>
      <c r="DU670" s="44">
        <v>0</v>
      </c>
      <c r="DV670" s="44">
        <v>0</v>
      </c>
      <c r="DW670" s="44">
        <v>0</v>
      </c>
      <c r="DX670" s="44">
        <v>51.936515508741515</v>
      </c>
      <c r="DY670" s="44">
        <v>0</v>
      </c>
      <c r="DZ670" s="44">
        <v>0</v>
      </c>
      <c r="EA670" s="44">
        <v>0</v>
      </c>
      <c r="EB670" s="44">
        <v>0</v>
      </c>
    </row>
    <row r="671" spans="2:132" x14ac:dyDescent="0.25">
      <c r="B671" s="41" t="s">
        <v>760</v>
      </c>
      <c r="C671" s="47" t="s">
        <v>101</v>
      </c>
      <c r="D671" s="46">
        <v>15</v>
      </c>
      <c r="E671" s="86" t="s">
        <v>52</v>
      </c>
      <c r="F671" s="43">
        <v>4860.1000000000004</v>
      </c>
      <c r="G671" s="43">
        <v>1011.8958255813953</v>
      </c>
      <c r="H671" s="44">
        <v>1011.8958255813953</v>
      </c>
      <c r="I671" s="44">
        <v>672.39303010258152</v>
      </c>
      <c r="J671" s="44">
        <v>672.39303010258152</v>
      </c>
      <c r="K671" s="44">
        <v>1042.2527003488372</v>
      </c>
      <c r="L671" s="44">
        <v>1042.2527003488372</v>
      </c>
      <c r="M671" s="44">
        <v>456.8494</v>
      </c>
      <c r="N671" s="44">
        <v>3314.5882000000001</v>
      </c>
      <c r="O671" s="44">
        <v>534.61099999999999</v>
      </c>
      <c r="P671" s="44">
        <v>208.45054006976744</v>
      </c>
      <c r="Q671" s="44">
        <v>208.45054006976744</v>
      </c>
      <c r="R671" s="44">
        <v>138.51296420113181</v>
      </c>
      <c r="S671" s="44">
        <v>138.51296420113181</v>
      </c>
      <c r="T671" s="44">
        <v>625.35162020930227</v>
      </c>
      <c r="U671" s="44">
        <v>625.35162020930227</v>
      </c>
      <c r="V671" s="44">
        <v>415.53889260339537</v>
      </c>
      <c r="W671" s="44">
        <v>415.53889260339537</v>
      </c>
      <c r="X671" s="44">
        <v>260.56317508720929</v>
      </c>
      <c r="Y671" s="44">
        <v>260.56317508720929</v>
      </c>
      <c r="Z671" s="44">
        <v>173.14120525141473</v>
      </c>
      <c r="AA671" s="44">
        <v>173.14120525141473</v>
      </c>
      <c r="AB671" s="44">
        <v>3.298242894698423</v>
      </c>
      <c r="AC671" s="44">
        <v>7.976601610582712</v>
      </c>
      <c r="AD671" s="44">
        <v>3.0877167524836304</v>
      </c>
      <c r="AE671" s="44">
        <v>56.692750008689991</v>
      </c>
      <c r="AF671" s="44">
        <v>170.07825002606995</v>
      </c>
      <c r="AG671" s="44">
        <v>70.86593751086248</v>
      </c>
      <c r="AH671" s="44">
        <v>283.46375004344992</v>
      </c>
      <c r="AJ671" s="63" t="s">
        <v>63</v>
      </c>
      <c r="AK671" s="44">
        <v>0</v>
      </c>
      <c r="AL671" s="44">
        <v>0</v>
      </c>
      <c r="AM671" s="44">
        <v>534.61099999999999</v>
      </c>
      <c r="AN671" s="44">
        <v>534.61099999999999</v>
      </c>
      <c r="AO671" s="44">
        <v>0</v>
      </c>
      <c r="AP671" s="44">
        <v>0</v>
      </c>
      <c r="AQ671" s="44">
        <v>0</v>
      </c>
      <c r="AR671" s="44">
        <v>0</v>
      </c>
      <c r="AS671" s="44">
        <v>0</v>
      </c>
      <c r="AT671" s="44">
        <v>0</v>
      </c>
      <c r="AU671" s="44">
        <v>0</v>
      </c>
      <c r="AV671" s="44">
        <v>0</v>
      </c>
      <c r="AW671" s="44">
        <v>0</v>
      </c>
      <c r="AX671" s="44">
        <v>0</v>
      </c>
      <c r="AY671" s="44">
        <v>260.56317508720929</v>
      </c>
      <c r="AZ671" s="44">
        <v>0</v>
      </c>
      <c r="BA671" s="44">
        <v>0</v>
      </c>
      <c r="BB671" s="44">
        <v>0</v>
      </c>
      <c r="BC671" s="44">
        <v>260.56317508720929</v>
      </c>
      <c r="BD671" s="44">
        <v>260.56317508720929</v>
      </c>
      <c r="BE671" s="44">
        <v>0</v>
      </c>
      <c r="BF671" s="44">
        <v>0</v>
      </c>
      <c r="BG671" s="44">
        <v>0</v>
      </c>
      <c r="BH671" s="44">
        <v>260.56317508720929</v>
      </c>
      <c r="BI671" s="44">
        <v>173.14120525141473</v>
      </c>
      <c r="BJ671" s="44">
        <v>0</v>
      </c>
      <c r="BK671" s="44">
        <v>0</v>
      </c>
      <c r="BL671" s="44">
        <v>0</v>
      </c>
      <c r="BM671" s="44">
        <v>173.14120525141473</v>
      </c>
      <c r="BN671" s="44">
        <v>3.0877167524836304</v>
      </c>
      <c r="BO671" s="44">
        <v>70.86593751086248</v>
      </c>
      <c r="BP671" s="44">
        <v>0</v>
      </c>
      <c r="BQ671" s="44">
        <v>0</v>
      </c>
      <c r="BR671" s="44">
        <v>0</v>
      </c>
      <c r="BS671" s="44">
        <v>70.86593751086248</v>
      </c>
      <c r="BT671" s="64">
        <v>2021</v>
      </c>
      <c r="BU671" s="44">
        <v>0</v>
      </c>
      <c r="BV671" s="44">
        <v>0</v>
      </c>
      <c r="BW671" s="44">
        <v>0</v>
      </c>
      <c r="BX671" s="44">
        <v>0</v>
      </c>
      <c r="BY671" s="44">
        <v>0</v>
      </c>
      <c r="BZ671" s="44">
        <v>534.61099999999999</v>
      </c>
      <c r="CA671" s="44">
        <v>0</v>
      </c>
      <c r="CB671" s="44">
        <v>0</v>
      </c>
      <c r="CC671" s="44">
        <v>0</v>
      </c>
      <c r="CD671" s="44">
        <v>0</v>
      </c>
      <c r="CE671" s="44">
        <v>0</v>
      </c>
      <c r="CF671" s="44">
        <v>0</v>
      </c>
      <c r="CG671" s="44">
        <v>0</v>
      </c>
      <c r="CH671" s="44">
        <v>0</v>
      </c>
      <c r="CI671" s="44">
        <v>0</v>
      </c>
      <c r="CJ671" s="44">
        <v>260.56317508720929</v>
      </c>
      <c r="CK671" s="44">
        <v>0</v>
      </c>
      <c r="CL671" s="44">
        <v>0</v>
      </c>
      <c r="CM671" s="44">
        <v>0</v>
      </c>
      <c r="CN671" s="44">
        <v>0</v>
      </c>
      <c r="CO671" s="44">
        <v>0</v>
      </c>
      <c r="CP671" s="44">
        <v>0</v>
      </c>
      <c r="CQ671" s="44">
        <v>0</v>
      </c>
      <c r="CR671" s="44">
        <v>0</v>
      </c>
      <c r="CS671" s="44">
        <v>0</v>
      </c>
      <c r="CT671" s="44">
        <v>0</v>
      </c>
      <c r="CU671" s="44">
        <v>0</v>
      </c>
      <c r="CV671" s="44">
        <v>0</v>
      </c>
      <c r="CW671" s="44">
        <v>0</v>
      </c>
      <c r="CX671" s="44">
        <v>0</v>
      </c>
      <c r="CY671" s="44">
        <v>0</v>
      </c>
      <c r="CZ671" s="44">
        <v>0</v>
      </c>
      <c r="DA671" s="44">
        <v>0</v>
      </c>
      <c r="DB671" s="44">
        <v>0</v>
      </c>
      <c r="DC671" s="44">
        <v>0</v>
      </c>
      <c r="DD671" s="44">
        <v>0</v>
      </c>
      <c r="DE671" s="44">
        <v>0</v>
      </c>
      <c r="DF671" s="44">
        <v>0</v>
      </c>
      <c r="DG671" s="44">
        <v>0</v>
      </c>
      <c r="DH671" s="44">
        <v>0</v>
      </c>
      <c r="DI671" s="44">
        <v>0</v>
      </c>
      <c r="DJ671" s="44">
        <v>0</v>
      </c>
      <c r="DK671" s="44">
        <v>0</v>
      </c>
      <c r="DL671" s="44">
        <v>0</v>
      </c>
      <c r="DM671" s="44">
        <v>0</v>
      </c>
      <c r="DN671" s="44">
        <v>0</v>
      </c>
      <c r="DO671" s="44">
        <v>0</v>
      </c>
      <c r="DP671" s="44">
        <v>0</v>
      </c>
      <c r="DQ671" s="44">
        <v>0</v>
      </c>
      <c r="DR671" s="44">
        <v>0</v>
      </c>
      <c r="DS671" s="44">
        <v>0</v>
      </c>
      <c r="DT671" s="44">
        <v>0</v>
      </c>
      <c r="DU671" s="44">
        <v>0</v>
      </c>
      <c r="DV671" s="44">
        <v>0</v>
      </c>
      <c r="DW671" s="44">
        <v>0</v>
      </c>
      <c r="DX671" s="44">
        <v>70.86593751086248</v>
      </c>
      <c r="DY671" s="44">
        <v>0</v>
      </c>
      <c r="DZ671" s="44">
        <v>0</v>
      </c>
      <c r="EA671" s="44">
        <v>0</v>
      </c>
      <c r="EB671" s="44">
        <v>0</v>
      </c>
    </row>
    <row r="672" spans="2:132" x14ac:dyDescent="0.25">
      <c r="B672" s="41" t="s">
        <v>761</v>
      </c>
      <c r="C672" s="47" t="s">
        <v>101</v>
      </c>
      <c r="D672" s="46">
        <v>15</v>
      </c>
      <c r="E672" s="86" t="s">
        <v>52</v>
      </c>
      <c r="F672" s="43">
        <v>4713.96</v>
      </c>
      <c r="G672" s="43">
        <v>975.35950000000003</v>
      </c>
      <c r="H672" s="44">
        <v>975.35950000000003</v>
      </c>
      <c r="I672" s="44">
        <v>648.11506586414441</v>
      </c>
      <c r="J672" s="44">
        <v>648.11506586414441</v>
      </c>
      <c r="K672" s="44">
        <v>1004.6202850000001</v>
      </c>
      <c r="L672" s="44">
        <v>1004.6202850000001</v>
      </c>
      <c r="M672" s="44">
        <v>443.11223999999999</v>
      </c>
      <c r="N672" s="44">
        <v>3214.9207200000001</v>
      </c>
      <c r="O672" s="44">
        <v>518.53559999999993</v>
      </c>
      <c r="P672" s="44">
        <v>200.92405700000003</v>
      </c>
      <c r="Q672" s="44">
        <v>200.92405700000003</v>
      </c>
      <c r="R672" s="44">
        <v>133.51170356801379</v>
      </c>
      <c r="S672" s="44">
        <v>133.51170356801379</v>
      </c>
      <c r="T672" s="44">
        <v>602.77217100000007</v>
      </c>
      <c r="U672" s="44">
        <v>602.77217100000007</v>
      </c>
      <c r="V672" s="44">
        <v>400.5351107040413</v>
      </c>
      <c r="W672" s="44">
        <v>400.5351107040413</v>
      </c>
      <c r="X672" s="44">
        <v>251.15507125000002</v>
      </c>
      <c r="Y672" s="44">
        <v>251.15507125000002</v>
      </c>
      <c r="Z672" s="44">
        <v>166.8896294600172</v>
      </c>
      <c r="AA672" s="44">
        <v>166.8896294600172</v>
      </c>
      <c r="AB672" s="44">
        <v>3.3189018502356906</v>
      </c>
      <c r="AC672" s="44">
        <v>8.0265640491515651</v>
      </c>
      <c r="AD672" s="44">
        <v>3.1070570512844764</v>
      </c>
      <c r="AE672" s="44">
        <v>54.645755920902317</v>
      </c>
      <c r="AF672" s="44">
        <v>163.93726776270694</v>
      </c>
      <c r="AG672" s="44">
        <v>68.307194901127886</v>
      </c>
      <c r="AH672" s="44">
        <v>273.22877960451154</v>
      </c>
      <c r="AJ672" s="63" t="s">
        <v>63</v>
      </c>
      <c r="AK672" s="44">
        <v>0</v>
      </c>
      <c r="AL672" s="44">
        <v>0</v>
      </c>
      <c r="AM672" s="44">
        <v>518.53559999999993</v>
      </c>
      <c r="AN672" s="44">
        <v>518.53559999999993</v>
      </c>
      <c r="AO672" s="44">
        <v>0</v>
      </c>
      <c r="AP672" s="44">
        <v>0</v>
      </c>
      <c r="AQ672" s="44">
        <v>0</v>
      </c>
      <c r="AR672" s="44">
        <v>0</v>
      </c>
      <c r="AS672" s="44">
        <v>0</v>
      </c>
      <c r="AT672" s="44">
        <v>0</v>
      </c>
      <c r="AU672" s="44">
        <v>0</v>
      </c>
      <c r="AV672" s="44">
        <v>0</v>
      </c>
      <c r="AW672" s="44">
        <v>0</v>
      </c>
      <c r="AX672" s="44">
        <v>0</v>
      </c>
      <c r="AY672" s="44">
        <v>251.15507125000002</v>
      </c>
      <c r="AZ672" s="44">
        <v>0</v>
      </c>
      <c r="BA672" s="44">
        <v>0</v>
      </c>
      <c r="BB672" s="44">
        <v>0</v>
      </c>
      <c r="BC672" s="44">
        <v>251.15507125000002</v>
      </c>
      <c r="BD672" s="44">
        <v>251.15507125000002</v>
      </c>
      <c r="BE672" s="44">
        <v>0</v>
      </c>
      <c r="BF672" s="44">
        <v>0</v>
      </c>
      <c r="BG672" s="44">
        <v>0</v>
      </c>
      <c r="BH672" s="44">
        <v>251.15507125000002</v>
      </c>
      <c r="BI672" s="44">
        <v>166.8896294600172</v>
      </c>
      <c r="BJ672" s="44">
        <v>0</v>
      </c>
      <c r="BK672" s="44">
        <v>0</v>
      </c>
      <c r="BL672" s="44">
        <v>0</v>
      </c>
      <c r="BM672" s="44">
        <v>166.8896294600172</v>
      </c>
      <c r="BN672" s="44">
        <v>3.1070570512844764</v>
      </c>
      <c r="BO672" s="44">
        <v>68.307194901127886</v>
      </c>
      <c r="BP672" s="44">
        <v>0</v>
      </c>
      <c r="BQ672" s="44">
        <v>0</v>
      </c>
      <c r="BR672" s="44">
        <v>0</v>
      </c>
      <c r="BS672" s="44">
        <v>68.307194901127886</v>
      </c>
      <c r="BT672" s="64">
        <v>2021</v>
      </c>
      <c r="BU672" s="44">
        <v>0</v>
      </c>
      <c r="BV672" s="44">
        <v>0</v>
      </c>
      <c r="BW672" s="44">
        <v>0</v>
      </c>
      <c r="BX672" s="44">
        <v>0</v>
      </c>
      <c r="BY672" s="44">
        <v>0</v>
      </c>
      <c r="BZ672" s="44">
        <v>518.53559999999993</v>
      </c>
      <c r="CA672" s="44">
        <v>0</v>
      </c>
      <c r="CB672" s="44">
        <v>0</v>
      </c>
      <c r="CC672" s="44">
        <v>0</v>
      </c>
      <c r="CD672" s="44">
        <v>0</v>
      </c>
      <c r="CE672" s="44">
        <v>0</v>
      </c>
      <c r="CF672" s="44">
        <v>0</v>
      </c>
      <c r="CG672" s="44">
        <v>0</v>
      </c>
      <c r="CH672" s="44">
        <v>0</v>
      </c>
      <c r="CI672" s="44">
        <v>0</v>
      </c>
      <c r="CJ672" s="44">
        <v>251.15507125000002</v>
      </c>
      <c r="CK672" s="44">
        <v>0</v>
      </c>
      <c r="CL672" s="44">
        <v>0</v>
      </c>
      <c r="CM672" s="44">
        <v>0</v>
      </c>
      <c r="CN672" s="44">
        <v>0</v>
      </c>
      <c r="CO672" s="44">
        <v>0</v>
      </c>
      <c r="CP672" s="44">
        <v>0</v>
      </c>
      <c r="CQ672" s="44">
        <v>0</v>
      </c>
      <c r="CR672" s="44">
        <v>0</v>
      </c>
      <c r="CS672" s="44">
        <v>0</v>
      </c>
      <c r="CT672" s="44">
        <v>0</v>
      </c>
      <c r="CU672" s="44">
        <v>0</v>
      </c>
      <c r="CV672" s="44">
        <v>0</v>
      </c>
      <c r="CW672" s="44">
        <v>0</v>
      </c>
      <c r="CX672" s="44">
        <v>0</v>
      </c>
      <c r="CY672" s="44">
        <v>0</v>
      </c>
      <c r="CZ672" s="44">
        <v>0</v>
      </c>
      <c r="DA672" s="44">
        <v>0</v>
      </c>
      <c r="DB672" s="44">
        <v>0</v>
      </c>
      <c r="DC672" s="44">
        <v>0</v>
      </c>
      <c r="DD672" s="44">
        <v>0</v>
      </c>
      <c r="DE672" s="44">
        <v>0</v>
      </c>
      <c r="DF672" s="44">
        <v>0</v>
      </c>
      <c r="DG672" s="44">
        <v>0</v>
      </c>
      <c r="DH672" s="44">
        <v>0</v>
      </c>
      <c r="DI672" s="44">
        <v>0</v>
      </c>
      <c r="DJ672" s="44">
        <v>0</v>
      </c>
      <c r="DK672" s="44">
        <v>0</v>
      </c>
      <c r="DL672" s="44">
        <v>0</v>
      </c>
      <c r="DM672" s="44">
        <v>0</v>
      </c>
      <c r="DN672" s="44">
        <v>0</v>
      </c>
      <c r="DO672" s="44">
        <v>0</v>
      </c>
      <c r="DP672" s="44">
        <v>0</v>
      </c>
      <c r="DQ672" s="44">
        <v>0</v>
      </c>
      <c r="DR672" s="44">
        <v>0</v>
      </c>
      <c r="DS672" s="44">
        <v>0</v>
      </c>
      <c r="DT672" s="44">
        <v>0</v>
      </c>
      <c r="DU672" s="44">
        <v>0</v>
      </c>
      <c r="DV672" s="44">
        <v>0</v>
      </c>
      <c r="DW672" s="44">
        <v>0</v>
      </c>
      <c r="DX672" s="44">
        <v>68.307194901127886</v>
      </c>
      <c r="DY672" s="44">
        <v>0</v>
      </c>
      <c r="DZ672" s="44">
        <v>0</v>
      </c>
      <c r="EA672" s="44">
        <v>0</v>
      </c>
      <c r="EB672" s="44">
        <v>0</v>
      </c>
    </row>
    <row r="673" spans="2:132" x14ac:dyDescent="0.25">
      <c r="B673" s="41" t="s">
        <v>762</v>
      </c>
      <c r="C673" s="47" t="s">
        <v>101</v>
      </c>
      <c r="D673" s="46">
        <v>14</v>
      </c>
      <c r="E673" s="86" t="s">
        <v>52</v>
      </c>
      <c r="F673" s="43">
        <v>3811.98</v>
      </c>
      <c r="G673" s="43">
        <v>763.33980232558145</v>
      </c>
      <c r="H673" s="44">
        <v>763.33980232558145</v>
      </c>
      <c r="I673" s="44">
        <v>507.23043786518429</v>
      </c>
      <c r="J673" s="44">
        <v>507.23043786518429</v>
      </c>
      <c r="K673" s="44">
        <v>786.23999639534895</v>
      </c>
      <c r="L673" s="44">
        <v>786.23999639534895</v>
      </c>
      <c r="M673" s="44">
        <v>358.32612</v>
      </c>
      <c r="N673" s="44">
        <v>2599.77036</v>
      </c>
      <c r="O673" s="44">
        <v>419.31779999999998</v>
      </c>
      <c r="P673" s="44">
        <v>157.2479992790698</v>
      </c>
      <c r="Q673" s="44">
        <v>157.2479992790698</v>
      </c>
      <c r="R673" s="44">
        <v>104.48947020022798</v>
      </c>
      <c r="S673" s="44">
        <v>104.48947020022798</v>
      </c>
      <c r="T673" s="44">
        <v>471.74399783720935</v>
      </c>
      <c r="U673" s="44">
        <v>471.74399783720935</v>
      </c>
      <c r="V673" s="44">
        <v>313.46841060068391</v>
      </c>
      <c r="W673" s="44">
        <v>313.46841060068391</v>
      </c>
      <c r="X673" s="44">
        <v>196.55999909883724</v>
      </c>
      <c r="Y673" s="44">
        <v>196.55999909883724</v>
      </c>
      <c r="Z673" s="44">
        <v>130.61183775028496</v>
      </c>
      <c r="AA673" s="44">
        <v>130.61183775028496</v>
      </c>
      <c r="AB673" s="44">
        <v>3.4293036352214004</v>
      </c>
      <c r="AC673" s="44">
        <v>8.2935641107127491</v>
      </c>
      <c r="AD673" s="44">
        <v>3.2104119138242897</v>
      </c>
      <c r="AE673" s="44">
        <v>42.767082826992045</v>
      </c>
      <c r="AF673" s="44">
        <v>128.30124848097611</v>
      </c>
      <c r="AG673" s="44">
        <v>53.458853533740054</v>
      </c>
      <c r="AH673" s="44">
        <v>213.83541413496022</v>
      </c>
      <c r="AJ673" s="63" t="s">
        <v>63</v>
      </c>
      <c r="AK673" s="44">
        <v>0</v>
      </c>
      <c r="AL673" s="44">
        <v>0</v>
      </c>
      <c r="AM673" s="44">
        <v>419.31779999999998</v>
      </c>
      <c r="AN673" s="44">
        <v>419.31779999999998</v>
      </c>
      <c r="AO673" s="44">
        <v>0</v>
      </c>
      <c r="AP673" s="44">
        <v>0</v>
      </c>
      <c r="AQ673" s="44">
        <v>0</v>
      </c>
      <c r="AR673" s="44">
        <v>0</v>
      </c>
      <c r="AS673" s="44">
        <v>0</v>
      </c>
      <c r="AT673" s="44">
        <v>0</v>
      </c>
      <c r="AU673" s="44">
        <v>0</v>
      </c>
      <c r="AV673" s="44">
        <v>0</v>
      </c>
      <c r="AW673" s="44">
        <v>0</v>
      </c>
      <c r="AX673" s="44">
        <v>0</v>
      </c>
      <c r="AY673" s="44">
        <v>196.55999909883724</v>
      </c>
      <c r="AZ673" s="44">
        <v>0</v>
      </c>
      <c r="BA673" s="44">
        <v>0</v>
      </c>
      <c r="BB673" s="44">
        <v>0</v>
      </c>
      <c r="BC673" s="44">
        <v>196.55999909883724</v>
      </c>
      <c r="BD673" s="44">
        <v>196.55999909883724</v>
      </c>
      <c r="BE673" s="44">
        <v>0</v>
      </c>
      <c r="BF673" s="44">
        <v>0</v>
      </c>
      <c r="BG673" s="44">
        <v>0</v>
      </c>
      <c r="BH673" s="44">
        <v>196.55999909883724</v>
      </c>
      <c r="BI673" s="44">
        <v>130.61183775028496</v>
      </c>
      <c r="BJ673" s="44">
        <v>0</v>
      </c>
      <c r="BK673" s="44">
        <v>0</v>
      </c>
      <c r="BL673" s="44">
        <v>0</v>
      </c>
      <c r="BM673" s="44">
        <v>130.61183775028496</v>
      </c>
      <c r="BN673" s="44">
        <v>3.2104119138242897</v>
      </c>
      <c r="BO673" s="44">
        <v>53.458853533740054</v>
      </c>
      <c r="BP673" s="44">
        <v>0</v>
      </c>
      <c r="BQ673" s="44">
        <v>0</v>
      </c>
      <c r="BR673" s="44">
        <v>0</v>
      </c>
      <c r="BS673" s="44">
        <v>53.458853533740054</v>
      </c>
      <c r="BT673" s="64">
        <v>2021</v>
      </c>
      <c r="BU673" s="44">
        <v>0</v>
      </c>
      <c r="BV673" s="44">
        <v>0</v>
      </c>
      <c r="BW673" s="44">
        <v>0</v>
      </c>
      <c r="BX673" s="44">
        <v>0</v>
      </c>
      <c r="BY673" s="44">
        <v>0</v>
      </c>
      <c r="BZ673" s="44">
        <v>419.31779999999998</v>
      </c>
      <c r="CA673" s="44">
        <v>0</v>
      </c>
      <c r="CB673" s="44">
        <v>0</v>
      </c>
      <c r="CC673" s="44">
        <v>0</v>
      </c>
      <c r="CD673" s="44">
        <v>0</v>
      </c>
      <c r="CE673" s="44">
        <v>0</v>
      </c>
      <c r="CF673" s="44">
        <v>0</v>
      </c>
      <c r="CG673" s="44">
        <v>0</v>
      </c>
      <c r="CH673" s="44">
        <v>0</v>
      </c>
      <c r="CI673" s="44">
        <v>0</v>
      </c>
      <c r="CJ673" s="44">
        <v>196.55999909883724</v>
      </c>
      <c r="CK673" s="44">
        <v>0</v>
      </c>
      <c r="CL673" s="44">
        <v>0</v>
      </c>
      <c r="CM673" s="44">
        <v>0</v>
      </c>
      <c r="CN673" s="44">
        <v>0</v>
      </c>
      <c r="CO673" s="44">
        <v>0</v>
      </c>
      <c r="CP673" s="44">
        <v>0</v>
      </c>
      <c r="CQ673" s="44">
        <v>0</v>
      </c>
      <c r="CR673" s="44">
        <v>0</v>
      </c>
      <c r="CS673" s="44">
        <v>0</v>
      </c>
      <c r="CT673" s="44">
        <v>0</v>
      </c>
      <c r="CU673" s="44">
        <v>0</v>
      </c>
      <c r="CV673" s="44">
        <v>0</v>
      </c>
      <c r="CW673" s="44">
        <v>0</v>
      </c>
      <c r="CX673" s="44">
        <v>0</v>
      </c>
      <c r="CY673" s="44">
        <v>0</v>
      </c>
      <c r="CZ673" s="44">
        <v>0</v>
      </c>
      <c r="DA673" s="44">
        <v>0</v>
      </c>
      <c r="DB673" s="44">
        <v>0</v>
      </c>
      <c r="DC673" s="44">
        <v>0</v>
      </c>
      <c r="DD673" s="44">
        <v>0</v>
      </c>
      <c r="DE673" s="44">
        <v>0</v>
      </c>
      <c r="DF673" s="44">
        <v>0</v>
      </c>
      <c r="DG673" s="44">
        <v>0</v>
      </c>
      <c r="DH673" s="44">
        <v>0</v>
      </c>
      <c r="DI673" s="44">
        <v>0</v>
      </c>
      <c r="DJ673" s="44">
        <v>0</v>
      </c>
      <c r="DK673" s="44">
        <v>0</v>
      </c>
      <c r="DL673" s="44">
        <v>0</v>
      </c>
      <c r="DM673" s="44">
        <v>0</v>
      </c>
      <c r="DN673" s="44">
        <v>0</v>
      </c>
      <c r="DO673" s="44">
        <v>0</v>
      </c>
      <c r="DP673" s="44">
        <v>0</v>
      </c>
      <c r="DQ673" s="44">
        <v>0</v>
      </c>
      <c r="DR673" s="44">
        <v>0</v>
      </c>
      <c r="DS673" s="44">
        <v>0</v>
      </c>
      <c r="DT673" s="44">
        <v>0</v>
      </c>
      <c r="DU673" s="44">
        <v>0</v>
      </c>
      <c r="DV673" s="44">
        <v>0</v>
      </c>
      <c r="DW673" s="44">
        <v>0</v>
      </c>
      <c r="DX673" s="44">
        <v>53.458853533740054</v>
      </c>
      <c r="DY673" s="44">
        <v>0</v>
      </c>
      <c r="DZ673" s="44">
        <v>0</v>
      </c>
      <c r="EA673" s="44">
        <v>0</v>
      </c>
      <c r="EB673" s="44">
        <v>0</v>
      </c>
    </row>
    <row r="674" spans="2:132" x14ac:dyDescent="0.25">
      <c r="B674" s="41" t="s">
        <v>763</v>
      </c>
      <c r="C674" s="47" t="s">
        <v>101</v>
      </c>
      <c r="D674" s="46">
        <v>16</v>
      </c>
      <c r="E674" s="86" t="s">
        <v>52</v>
      </c>
      <c r="F674" s="43">
        <v>3618.7</v>
      </c>
      <c r="G674" s="43">
        <v>577.46100000000013</v>
      </c>
      <c r="H674" s="44">
        <v>577.46100000000013</v>
      </c>
      <c r="I674" s="44">
        <v>383.71613138435089</v>
      </c>
      <c r="J674" s="44">
        <v>383.71613138435089</v>
      </c>
      <c r="K674" s="44">
        <v>594.78483000000017</v>
      </c>
      <c r="L674" s="44">
        <v>594.78483000000017</v>
      </c>
      <c r="M674" s="44">
        <v>340.15780000000001</v>
      </c>
      <c r="N674" s="44">
        <v>2467.9533999999999</v>
      </c>
      <c r="O674" s="44">
        <v>398.05700000000002</v>
      </c>
      <c r="P674" s="44">
        <v>107.06126940000003</v>
      </c>
      <c r="Q674" s="44">
        <v>107.06126940000003</v>
      </c>
      <c r="R674" s="44">
        <v>71.140970758658653</v>
      </c>
      <c r="S674" s="44">
        <v>71.140970758658653</v>
      </c>
      <c r="T674" s="44">
        <v>333.07950480000011</v>
      </c>
      <c r="U674" s="44">
        <v>333.07950480000011</v>
      </c>
      <c r="V674" s="44">
        <v>221.32746458249363</v>
      </c>
      <c r="W674" s="44">
        <v>221.32746458249363</v>
      </c>
      <c r="X674" s="44">
        <v>130.85266260000003</v>
      </c>
      <c r="Y674" s="44">
        <v>130.85266260000003</v>
      </c>
      <c r="Z674" s="44">
        <v>86.950075371693913</v>
      </c>
      <c r="AA674" s="44">
        <v>86.950075371693913</v>
      </c>
      <c r="AB674" s="44">
        <v>4.7814613207059589</v>
      </c>
      <c r="AC674" s="44">
        <v>11.150687532862145</v>
      </c>
      <c r="AD674" s="44">
        <v>4.5779948815269815</v>
      </c>
      <c r="AE674" s="44">
        <v>29.117687964136465</v>
      </c>
      <c r="AF674" s="44">
        <v>90.588362555091223</v>
      </c>
      <c r="AG674" s="44">
        <v>35.588285289500121</v>
      </c>
      <c r="AH674" s="44">
        <v>161.76493313409148</v>
      </c>
      <c r="AJ674" s="63" t="s">
        <v>63</v>
      </c>
      <c r="AK674" s="44">
        <v>0</v>
      </c>
      <c r="AL674" s="44">
        <v>0</v>
      </c>
      <c r="AM674" s="44">
        <v>398.05700000000002</v>
      </c>
      <c r="AN674" s="44">
        <v>398.05700000000002</v>
      </c>
      <c r="AO674" s="44">
        <v>0</v>
      </c>
      <c r="AP674" s="44">
        <v>0</v>
      </c>
      <c r="AQ674" s="44">
        <v>0</v>
      </c>
      <c r="AR674" s="44">
        <v>0</v>
      </c>
      <c r="AS674" s="44">
        <v>0</v>
      </c>
      <c r="AT674" s="44">
        <v>0</v>
      </c>
      <c r="AU674" s="44">
        <v>0</v>
      </c>
      <c r="AV674" s="44">
        <v>0</v>
      </c>
      <c r="AW674" s="44">
        <v>0</v>
      </c>
      <c r="AX674" s="44">
        <v>0</v>
      </c>
      <c r="AY674" s="44">
        <v>130.85266260000003</v>
      </c>
      <c r="AZ674" s="44">
        <v>0</v>
      </c>
      <c r="BA674" s="44">
        <v>0</v>
      </c>
      <c r="BB674" s="44">
        <v>0</v>
      </c>
      <c r="BC674" s="44">
        <v>130.85266260000003</v>
      </c>
      <c r="BD674" s="44">
        <v>130.85266260000003</v>
      </c>
      <c r="BE674" s="44">
        <v>0</v>
      </c>
      <c r="BF674" s="44">
        <v>0</v>
      </c>
      <c r="BG674" s="44">
        <v>0</v>
      </c>
      <c r="BH674" s="44">
        <v>130.85266260000003</v>
      </c>
      <c r="BI674" s="44">
        <v>86.950075371693913</v>
      </c>
      <c r="BJ674" s="44">
        <v>0</v>
      </c>
      <c r="BK674" s="44">
        <v>0</v>
      </c>
      <c r="BL674" s="44">
        <v>0</v>
      </c>
      <c r="BM674" s="44">
        <v>86.950075371693913</v>
      </c>
      <c r="BN674" s="44">
        <v>4.5779948815269815</v>
      </c>
      <c r="BO674" s="44">
        <v>35.588285289500121</v>
      </c>
      <c r="BP674" s="44">
        <v>0</v>
      </c>
      <c r="BQ674" s="44">
        <v>0</v>
      </c>
      <c r="BR674" s="44">
        <v>0</v>
      </c>
      <c r="BS674" s="44">
        <v>35.588285289500121</v>
      </c>
      <c r="BT674" s="64">
        <v>2021</v>
      </c>
      <c r="BU674" s="44">
        <v>0</v>
      </c>
      <c r="BV674" s="44">
        <v>0</v>
      </c>
      <c r="BW674" s="44">
        <v>0</v>
      </c>
      <c r="BX674" s="44">
        <v>0</v>
      </c>
      <c r="BY674" s="44">
        <v>0</v>
      </c>
      <c r="BZ674" s="44">
        <v>398.05700000000002</v>
      </c>
      <c r="CA674" s="44">
        <v>0</v>
      </c>
      <c r="CB674" s="44">
        <v>0</v>
      </c>
      <c r="CC674" s="44">
        <v>0</v>
      </c>
      <c r="CD674" s="44">
        <v>0</v>
      </c>
      <c r="CE674" s="44">
        <v>0</v>
      </c>
      <c r="CF674" s="44">
        <v>0</v>
      </c>
      <c r="CG674" s="44">
        <v>0</v>
      </c>
      <c r="CH674" s="44">
        <v>0</v>
      </c>
      <c r="CI674" s="44">
        <v>0</v>
      </c>
      <c r="CJ674" s="44">
        <v>130.85266260000003</v>
      </c>
      <c r="CK674" s="44">
        <v>0</v>
      </c>
      <c r="CL674" s="44">
        <v>0</v>
      </c>
      <c r="CM674" s="44">
        <v>0</v>
      </c>
      <c r="CN674" s="44">
        <v>0</v>
      </c>
      <c r="CO674" s="44">
        <v>0</v>
      </c>
      <c r="CP674" s="44">
        <v>0</v>
      </c>
      <c r="CQ674" s="44">
        <v>0</v>
      </c>
      <c r="CR674" s="44">
        <v>0</v>
      </c>
      <c r="CS674" s="44">
        <v>0</v>
      </c>
      <c r="CT674" s="44">
        <v>0</v>
      </c>
      <c r="CU674" s="44">
        <v>0</v>
      </c>
      <c r="CV674" s="44">
        <v>0</v>
      </c>
      <c r="CW674" s="44">
        <v>0</v>
      </c>
      <c r="CX674" s="44">
        <v>0</v>
      </c>
      <c r="CY674" s="44">
        <v>0</v>
      </c>
      <c r="CZ674" s="44">
        <v>0</v>
      </c>
      <c r="DA674" s="44">
        <v>0</v>
      </c>
      <c r="DB674" s="44">
        <v>0</v>
      </c>
      <c r="DC674" s="44">
        <v>0</v>
      </c>
      <c r="DD674" s="44">
        <v>0</v>
      </c>
      <c r="DE674" s="44">
        <v>0</v>
      </c>
      <c r="DF674" s="44">
        <v>0</v>
      </c>
      <c r="DG674" s="44">
        <v>0</v>
      </c>
      <c r="DH674" s="44">
        <v>0</v>
      </c>
      <c r="DI674" s="44">
        <v>0</v>
      </c>
      <c r="DJ674" s="44">
        <v>0</v>
      </c>
      <c r="DK674" s="44">
        <v>0</v>
      </c>
      <c r="DL674" s="44">
        <v>0</v>
      </c>
      <c r="DM674" s="44">
        <v>0</v>
      </c>
      <c r="DN674" s="44">
        <v>0</v>
      </c>
      <c r="DO674" s="44">
        <v>0</v>
      </c>
      <c r="DP674" s="44">
        <v>0</v>
      </c>
      <c r="DQ674" s="44">
        <v>0</v>
      </c>
      <c r="DR674" s="44">
        <v>0</v>
      </c>
      <c r="DS674" s="44">
        <v>0</v>
      </c>
      <c r="DT674" s="44">
        <v>0</v>
      </c>
      <c r="DU674" s="44">
        <v>0</v>
      </c>
      <c r="DV674" s="44">
        <v>0</v>
      </c>
      <c r="DW674" s="44">
        <v>0</v>
      </c>
      <c r="DX674" s="44">
        <v>35.588285289500121</v>
      </c>
      <c r="DY674" s="44">
        <v>0</v>
      </c>
      <c r="DZ674" s="44">
        <v>0</v>
      </c>
      <c r="EA674" s="44">
        <v>0</v>
      </c>
      <c r="EB674" s="44">
        <v>0</v>
      </c>
    </row>
    <row r="675" spans="2:132" x14ac:dyDescent="0.25">
      <c r="B675" s="41" t="s">
        <v>764</v>
      </c>
      <c r="C675" s="47" t="s">
        <v>101</v>
      </c>
      <c r="D675" s="46">
        <v>16</v>
      </c>
      <c r="E675" s="86" t="s">
        <v>52</v>
      </c>
      <c r="F675" s="43">
        <v>5200.25</v>
      </c>
      <c r="G675" s="43">
        <v>1037.1567558139534</v>
      </c>
      <c r="H675" s="44">
        <v>1037.1567558139534</v>
      </c>
      <c r="I675" s="44">
        <v>689.17862501549712</v>
      </c>
      <c r="J675" s="44">
        <v>689.17862501549712</v>
      </c>
      <c r="K675" s="44">
        <v>1068.271458488372</v>
      </c>
      <c r="L675" s="44">
        <v>1068.271458488372</v>
      </c>
      <c r="M675" s="44">
        <v>468.02249999999998</v>
      </c>
      <c r="N675" s="44">
        <v>3442.5655000000002</v>
      </c>
      <c r="O675" s="44">
        <v>525.22524999999996</v>
      </c>
      <c r="P675" s="44">
        <v>192.28886252790696</v>
      </c>
      <c r="Q675" s="44">
        <v>192.28886252790696</v>
      </c>
      <c r="R675" s="44">
        <v>127.77371707787317</v>
      </c>
      <c r="S675" s="44">
        <v>127.77371707787317</v>
      </c>
      <c r="T675" s="44">
        <v>598.23201675348832</v>
      </c>
      <c r="U675" s="44">
        <v>598.23201675348832</v>
      </c>
      <c r="V675" s="44">
        <v>397.51823090893873</v>
      </c>
      <c r="W675" s="44">
        <v>397.51823090893873</v>
      </c>
      <c r="X675" s="44">
        <v>235.01972086744183</v>
      </c>
      <c r="Y675" s="44">
        <v>235.01972086744183</v>
      </c>
      <c r="Z675" s="44">
        <v>156.16787642851165</v>
      </c>
      <c r="AA675" s="44">
        <v>156.16787642851165</v>
      </c>
      <c r="AB675" s="44">
        <v>3.6629011873761037</v>
      </c>
      <c r="AC675" s="44">
        <v>8.6601449501535033</v>
      </c>
      <c r="AD675" s="44">
        <v>3.3632092720453315</v>
      </c>
      <c r="AE675" s="44">
        <v>52.297223164311987</v>
      </c>
      <c r="AF675" s="44">
        <v>162.70247206674841</v>
      </c>
      <c r="AG675" s="44">
        <v>63.918828311936871</v>
      </c>
      <c r="AH675" s="44">
        <v>290.54012869062217</v>
      </c>
      <c r="AJ675" s="63" t="s">
        <v>63</v>
      </c>
      <c r="AK675" s="44">
        <v>0</v>
      </c>
      <c r="AL675" s="44">
        <v>0</v>
      </c>
      <c r="AM675" s="44">
        <v>525.22524999999996</v>
      </c>
      <c r="AN675" s="44">
        <v>525.22524999999996</v>
      </c>
      <c r="AO675" s="44">
        <v>0</v>
      </c>
      <c r="AP675" s="44">
        <v>0</v>
      </c>
      <c r="AQ675" s="44">
        <v>0</v>
      </c>
      <c r="AR675" s="44">
        <v>0</v>
      </c>
      <c r="AS675" s="44">
        <v>0</v>
      </c>
      <c r="AT675" s="44">
        <v>0</v>
      </c>
      <c r="AU675" s="44">
        <v>0</v>
      </c>
      <c r="AV675" s="44">
        <v>0</v>
      </c>
      <c r="AW675" s="44">
        <v>0</v>
      </c>
      <c r="AX675" s="44">
        <v>0</v>
      </c>
      <c r="AY675" s="44">
        <v>235.01972086744183</v>
      </c>
      <c r="AZ675" s="44">
        <v>0</v>
      </c>
      <c r="BA675" s="44">
        <v>0</v>
      </c>
      <c r="BB675" s="44">
        <v>0</v>
      </c>
      <c r="BC675" s="44">
        <v>235.01972086744183</v>
      </c>
      <c r="BD675" s="44">
        <v>235.01972086744183</v>
      </c>
      <c r="BE675" s="44">
        <v>0</v>
      </c>
      <c r="BF675" s="44">
        <v>0</v>
      </c>
      <c r="BG675" s="44">
        <v>0</v>
      </c>
      <c r="BH675" s="44">
        <v>235.01972086744183</v>
      </c>
      <c r="BI675" s="44">
        <v>156.16787642851165</v>
      </c>
      <c r="BJ675" s="44">
        <v>0</v>
      </c>
      <c r="BK675" s="44">
        <v>0</v>
      </c>
      <c r="BL675" s="44">
        <v>0</v>
      </c>
      <c r="BM675" s="44">
        <v>156.16787642851165</v>
      </c>
      <c r="BN675" s="44">
        <v>3.3632092720453315</v>
      </c>
      <c r="BO675" s="44">
        <v>63.918828311936871</v>
      </c>
      <c r="BP675" s="44">
        <v>0</v>
      </c>
      <c r="BQ675" s="44">
        <v>0</v>
      </c>
      <c r="BR675" s="44">
        <v>0</v>
      </c>
      <c r="BS675" s="44">
        <v>63.918828311936871</v>
      </c>
      <c r="BT675" s="64">
        <v>2021</v>
      </c>
      <c r="BU675" s="44">
        <v>0</v>
      </c>
      <c r="BV675" s="44">
        <v>0</v>
      </c>
      <c r="BW675" s="44">
        <v>0</v>
      </c>
      <c r="BX675" s="44">
        <v>0</v>
      </c>
      <c r="BY675" s="44">
        <v>0</v>
      </c>
      <c r="BZ675" s="44">
        <v>525.22524999999996</v>
      </c>
      <c r="CA675" s="44">
        <v>0</v>
      </c>
      <c r="CB675" s="44">
        <v>0</v>
      </c>
      <c r="CC675" s="44">
        <v>0</v>
      </c>
      <c r="CD675" s="44">
        <v>0</v>
      </c>
      <c r="CE675" s="44">
        <v>0</v>
      </c>
      <c r="CF675" s="44">
        <v>0</v>
      </c>
      <c r="CG675" s="44">
        <v>0</v>
      </c>
      <c r="CH675" s="44">
        <v>0</v>
      </c>
      <c r="CI675" s="44">
        <v>0</v>
      </c>
      <c r="CJ675" s="44">
        <v>235.01972086744183</v>
      </c>
      <c r="CK675" s="44">
        <v>0</v>
      </c>
      <c r="CL675" s="44">
        <v>0</v>
      </c>
      <c r="CM675" s="44">
        <v>0</v>
      </c>
      <c r="CN675" s="44">
        <v>0</v>
      </c>
      <c r="CO675" s="44">
        <v>0</v>
      </c>
      <c r="CP675" s="44">
        <v>0</v>
      </c>
      <c r="CQ675" s="44">
        <v>0</v>
      </c>
      <c r="CR675" s="44">
        <v>0</v>
      </c>
      <c r="CS675" s="44">
        <v>0</v>
      </c>
      <c r="CT675" s="44">
        <v>0</v>
      </c>
      <c r="CU675" s="44">
        <v>0</v>
      </c>
      <c r="CV675" s="44">
        <v>0</v>
      </c>
      <c r="CW675" s="44">
        <v>0</v>
      </c>
      <c r="CX675" s="44">
        <v>0</v>
      </c>
      <c r="CY675" s="44">
        <v>0</v>
      </c>
      <c r="CZ675" s="44">
        <v>0</v>
      </c>
      <c r="DA675" s="44">
        <v>0</v>
      </c>
      <c r="DB675" s="44">
        <v>0</v>
      </c>
      <c r="DC675" s="44">
        <v>0</v>
      </c>
      <c r="DD675" s="44">
        <v>0</v>
      </c>
      <c r="DE675" s="44">
        <v>0</v>
      </c>
      <c r="DF675" s="44">
        <v>0</v>
      </c>
      <c r="DG675" s="44">
        <v>0</v>
      </c>
      <c r="DH675" s="44">
        <v>0</v>
      </c>
      <c r="DI675" s="44">
        <v>0</v>
      </c>
      <c r="DJ675" s="44">
        <v>0</v>
      </c>
      <c r="DK675" s="44">
        <v>0</v>
      </c>
      <c r="DL675" s="44">
        <v>0</v>
      </c>
      <c r="DM675" s="44">
        <v>0</v>
      </c>
      <c r="DN675" s="44">
        <v>0</v>
      </c>
      <c r="DO675" s="44">
        <v>0</v>
      </c>
      <c r="DP675" s="44">
        <v>0</v>
      </c>
      <c r="DQ675" s="44">
        <v>0</v>
      </c>
      <c r="DR675" s="44">
        <v>0</v>
      </c>
      <c r="DS675" s="44">
        <v>0</v>
      </c>
      <c r="DT675" s="44">
        <v>0</v>
      </c>
      <c r="DU675" s="44">
        <v>0</v>
      </c>
      <c r="DV675" s="44">
        <v>0</v>
      </c>
      <c r="DW675" s="44">
        <v>0</v>
      </c>
      <c r="DX675" s="44">
        <v>63.918828311936871</v>
      </c>
      <c r="DY675" s="44">
        <v>0</v>
      </c>
      <c r="DZ675" s="44">
        <v>0</v>
      </c>
      <c r="EA675" s="44">
        <v>0</v>
      </c>
      <c r="EB675" s="44">
        <v>0</v>
      </c>
    </row>
    <row r="676" spans="2:132" x14ac:dyDescent="0.25">
      <c r="B676" s="41" t="s">
        <v>765</v>
      </c>
      <c r="C676" s="47" t="s">
        <v>101</v>
      </c>
      <c r="D676" s="46">
        <v>16</v>
      </c>
      <c r="E676" s="86" t="s">
        <v>52</v>
      </c>
      <c r="F676" s="43">
        <v>4921.71</v>
      </c>
      <c r="G676" s="43">
        <v>752.83723255813959</v>
      </c>
      <c r="H676" s="44">
        <v>752.83723255813959</v>
      </c>
      <c r="I676" s="44">
        <v>500.25160216760986</v>
      </c>
      <c r="J676" s="44">
        <v>500.25160216760986</v>
      </c>
      <c r="K676" s="44">
        <v>775.42234953488378</v>
      </c>
      <c r="L676" s="44">
        <v>775.42234953488378</v>
      </c>
      <c r="M676" s="44">
        <v>462.64073999999999</v>
      </c>
      <c r="N676" s="44">
        <v>3356.6062200000001</v>
      </c>
      <c r="O676" s="44">
        <v>541.38810000000001</v>
      </c>
      <c r="P676" s="44">
        <v>139.57602291627907</v>
      </c>
      <c r="Q676" s="44">
        <v>139.57602291627907</v>
      </c>
      <c r="R676" s="44">
        <v>92.746647041874866</v>
      </c>
      <c r="S676" s="44">
        <v>92.746647041874866</v>
      </c>
      <c r="T676" s="44">
        <v>434.23651573953498</v>
      </c>
      <c r="U676" s="44">
        <v>434.23651573953498</v>
      </c>
      <c r="V676" s="44">
        <v>288.54512413027743</v>
      </c>
      <c r="W676" s="44">
        <v>288.54512413027743</v>
      </c>
      <c r="X676" s="44">
        <v>170.59291689767443</v>
      </c>
      <c r="Y676" s="44">
        <v>170.59291689767443</v>
      </c>
      <c r="Z676" s="44">
        <v>113.35701305118039</v>
      </c>
      <c r="AA676" s="44">
        <v>113.35701305118039</v>
      </c>
      <c r="AB676" s="44">
        <v>4.9882206500804163</v>
      </c>
      <c r="AC676" s="44">
        <v>11.632864114815195</v>
      </c>
      <c r="AD676" s="44">
        <v>4.7759559415663571</v>
      </c>
      <c r="AE676" s="44">
        <v>37.960796703867338</v>
      </c>
      <c r="AF676" s="44">
        <v>118.10025641203175</v>
      </c>
      <c r="AG676" s="44">
        <v>46.396529304726748</v>
      </c>
      <c r="AH676" s="44">
        <v>210.89331502148522</v>
      </c>
      <c r="AJ676" s="63" t="s">
        <v>63</v>
      </c>
      <c r="AK676" s="44">
        <v>0</v>
      </c>
      <c r="AL676" s="44">
        <v>0</v>
      </c>
      <c r="AM676" s="44">
        <v>541.38810000000001</v>
      </c>
      <c r="AN676" s="44">
        <v>541.38810000000001</v>
      </c>
      <c r="AO676" s="44">
        <v>0</v>
      </c>
      <c r="AP676" s="44">
        <v>0</v>
      </c>
      <c r="AQ676" s="44">
        <v>0</v>
      </c>
      <c r="AR676" s="44">
        <v>0</v>
      </c>
      <c r="AS676" s="44">
        <v>0</v>
      </c>
      <c r="AT676" s="44">
        <v>0</v>
      </c>
      <c r="AU676" s="44">
        <v>0</v>
      </c>
      <c r="AV676" s="44">
        <v>0</v>
      </c>
      <c r="AW676" s="44">
        <v>0</v>
      </c>
      <c r="AX676" s="44">
        <v>0</v>
      </c>
      <c r="AY676" s="44">
        <v>170.59291689767443</v>
      </c>
      <c r="AZ676" s="44">
        <v>0</v>
      </c>
      <c r="BA676" s="44">
        <v>0</v>
      </c>
      <c r="BB676" s="44">
        <v>0</v>
      </c>
      <c r="BC676" s="44">
        <v>170.59291689767443</v>
      </c>
      <c r="BD676" s="44">
        <v>170.59291689767443</v>
      </c>
      <c r="BE676" s="44">
        <v>0</v>
      </c>
      <c r="BF676" s="44">
        <v>0</v>
      </c>
      <c r="BG676" s="44">
        <v>0</v>
      </c>
      <c r="BH676" s="44">
        <v>170.59291689767443</v>
      </c>
      <c r="BI676" s="44">
        <v>113.35701305118039</v>
      </c>
      <c r="BJ676" s="44">
        <v>0</v>
      </c>
      <c r="BK676" s="44">
        <v>0</v>
      </c>
      <c r="BL676" s="44">
        <v>0</v>
      </c>
      <c r="BM676" s="44">
        <v>113.35701305118039</v>
      </c>
      <c r="BN676" s="44">
        <v>4.7759559415663571</v>
      </c>
      <c r="BO676" s="44">
        <v>46.396529304726748</v>
      </c>
      <c r="BP676" s="44">
        <v>0</v>
      </c>
      <c r="BQ676" s="44">
        <v>0</v>
      </c>
      <c r="BR676" s="44">
        <v>0</v>
      </c>
      <c r="BS676" s="44">
        <v>46.396529304726748</v>
      </c>
      <c r="BT676" s="64">
        <v>2021</v>
      </c>
      <c r="BU676" s="44">
        <v>0</v>
      </c>
      <c r="BV676" s="44">
        <v>0</v>
      </c>
      <c r="BW676" s="44">
        <v>0</v>
      </c>
      <c r="BX676" s="44">
        <v>0</v>
      </c>
      <c r="BY676" s="44">
        <v>0</v>
      </c>
      <c r="BZ676" s="44">
        <v>541.38810000000001</v>
      </c>
      <c r="CA676" s="44">
        <v>0</v>
      </c>
      <c r="CB676" s="44">
        <v>0</v>
      </c>
      <c r="CC676" s="44">
        <v>0</v>
      </c>
      <c r="CD676" s="44">
        <v>0</v>
      </c>
      <c r="CE676" s="44">
        <v>0</v>
      </c>
      <c r="CF676" s="44">
        <v>0</v>
      </c>
      <c r="CG676" s="44">
        <v>0</v>
      </c>
      <c r="CH676" s="44">
        <v>0</v>
      </c>
      <c r="CI676" s="44">
        <v>0</v>
      </c>
      <c r="CJ676" s="44">
        <v>170.59291689767443</v>
      </c>
      <c r="CK676" s="44">
        <v>0</v>
      </c>
      <c r="CL676" s="44">
        <v>0</v>
      </c>
      <c r="CM676" s="44">
        <v>0</v>
      </c>
      <c r="CN676" s="44">
        <v>0</v>
      </c>
      <c r="CO676" s="44">
        <v>0</v>
      </c>
      <c r="CP676" s="44">
        <v>0</v>
      </c>
      <c r="CQ676" s="44">
        <v>0</v>
      </c>
      <c r="CR676" s="44">
        <v>0</v>
      </c>
      <c r="CS676" s="44">
        <v>0</v>
      </c>
      <c r="CT676" s="44">
        <v>0</v>
      </c>
      <c r="CU676" s="44">
        <v>0</v>
      </c>
      <c r="CV676" s="44">
        <v>0</v>
      </c>
      <c r="CW676" s="44">
        <v>0</v>
      </c>
      <c r="CX676" s="44">
        <v>0</v>
      </c>
      <c r="CY676" s="44">
        <v>0</v>
      </c>
      <c r="CZ676" s="44">
        <v>0</v>
      </c>
      <c r="DA676" s="44">
        <v>0</v>
      </c>
      <c r="DB676" s="44">
        <v>0</v>
      </c>
      <c r="DC676" s="44">
        <v>0</v>
      </c>
      <c r="DD676" s="44">
        <v>0</v>
      </c>
      <c r="DE676" s="44">
        <v>0</v>
      </c>
      <c r="DF676" s="44">
        <v>0</v>
      </c>
      <c r="DG676" s="44">
        <v>0</v>
      </c>
      <c r="DH676" s="44">
        <v>0</v>
      </c>
      <c r="DI676" s="44">
        <v>0</v>
      </c>
      <c r="DJ676" s="44">
        <v>0</v>
      </c>
      <c r="DK676" s="44">
        <v>0</v>
      </c>
      <c r="DL676" s="44">
        <v>0</v>
      </c>
      <c r="DM676" s="44">
        <v>0</v>
      </c>
      <c r="DN676" s="44">
        <v>0</v>
      </c>
      <c r="DO676" s="44">
        <v>0</v>
      </c>
      <c r="DP676" s="44">
        <v>0</v>
      </c>
      <c r="DQ676" s="44">
        <v>0</v>
      </c>
      <c r="DR676" s="44">
        <v>0</v>
      </c>
      <c r="DS676" s="44">
        <v>0</v>
      </c>
      <c r="DT676" s="44">
        <v>0</v>
      </c>
      <c r="DU676" s="44">
        <v>0</v>
      </c>
      <c r="DV676" s="44">
        <v>0</v>
      </c>
      <c r="DW676" s="44">
        <v>0</v>
      </c>
      <c r="DX676" s="44">
        <v>46.396529304726748</v>
      </c>
      <c r="DY676" s="44">
        <v>0</v>
      </c>
      <c r="DZ676" s="44">
        <v>0</v>
      </c>
      <c r="EA676" s="44">
        <v>0</v>
      </c>
      <c r="EB676" s="44">
        <v>0</v>
      </c>
    </row>
    <row r="677" spans="2:132" x14ac:dyDescent="0.25">
      <c r="B677" s="41" t="s">
        <v>766</v>
      </c>
      <c r="C677" s="47" t="s">
        <v>101</v>
      </c>
      <c r="D677" s="46">
        <v>16</v>
      </c>
      <c r="E677" s="86" t="s">
        <v>52</v>
      </c>
      <c r="F677" s="43">
        <v>5076.76</v>
      </c>
      <c r="G677" s="43">
        <v>791.12130232558138</v>
      </c>
      <c r="H677" s="44">
        <v>791.12130232558138</v>
      </c>
      <c r="I677" s="44">
        <v>525.69092213001659</v>
      </c>
      <c r="J677" s="44">
        <v>525.69092213001659</v>
      </c>
      <c r="K677" s="44">
        <v>814.85494139534887</v>
      </c>
      <c r="L677" s="44">
        <v>814.85494139534887</v>
      </c>
      <c r="M677" s="44">
        <v>456.90840000000003</v>
      </c>
      <c r="N677" s="44">
        <v>3360.8151200000002</v>
      </c>
      <c r="O677" s="44">
        <v>512.75275999999997</v>
      </c>
      <c r="P677" s="44">
        <v>146.67388945116278</v>
      </c>
      <c r="Q677" s="44">
        <v>146.67388945116278</v>
      </c>
      <c r="R677" s="44">
        <v>97.46309696290507</v>
      </c>
      <c r="S677" s="44">
        <v>97.46309696290507</v>
      </c>
      <c r="T677" s="44">
        <v>456.3187671813954</v>
      </c>
      <c r="U677" s="44">
        <v>456.3187671813954</v>
      </c>
      <c r="V677" s="44">
        <v>303.21852388459359</v>
      </c>
      <c r="W677" s="44">
        <v>303.21852388459359</v>
      </c>
      <c r="X677" s="44">
        <v>179.26808710697676</v>
      </c>
      <c r="Y677" s="44">
        <v>179.26808710697676</v>
      </c>
      <c r="Z677" s="44">
        <v>119.12156295466177</v>
      </c>
      <c r="AA677" s="44">
        <v>119.12156295466177</v>
      </c>
      <c r="AB677" s="44">
        <v>4.6880143791644704</v>
      </c>
      <c r="AC677" s="44">
        <v>11.083805425024568</v>
      </c>
      <c r="AD677" s="44">
        <v>4.3044495663237399</v>
      </c>
      <c r="AE677" s="44">
        <v>39.891219013747317</v>
      </c>
      <c r="AF677" s="44">
        <v>124.10601470943611</v>
      </c>
      <c r="AG677" s="44">
        <v>48.755934350135618</v>
      </c>
      <c r="AH677" s="44">
        <v>221.61788340970733</v>
      </c>
      <c r="AJ677" s="63" t="s">
        <v>63</v>
      </c>
      <c r="AK677" s="44">
        <v>0</v>
      </c>
      <c r="AL677" s="44">
        <v>0</v>
      </c>
      <c r="AM677" s="44">
        <v>512.75275999999997</v>
      </c>
      <c r="AN677" s="44">
        <v>512.75275999999997</v>
      </c>
      <c r="AO677" s="44">
        <v>0</v>
      </c>
      <c r="AP677" s="44">
        <v>0</v>
      </c>
      <c r="AQ677" s="44">
        <v>0</v>
      </c>
      <c r="AR677" s="44">
        <v>0</v>
      </c>
      <c r="AS677" s="44">
        <v>0</v>
      </c>
      <c r="AT677" s="44">
        <v>0</v>
      </c>
      <c r="AU677" s="44">
        <v>0</v>
      </c>
      <c r="AV677" s="44">
        <v>0</v>
      </c>
      <c r="AW677" s="44">
        <v>0</v>
      </c>
      <c r="AX677" s="44">
        <v>0</v>
      </c>
      <c r="AY677" s="44">
        <v>179.26808710697676</v>
      </c>
      <c r="AZ677" s="44">
        <v>0</v>
      </c>
      <c r="BA677" s="44">
        <v>0</v>
      </c>
      <c r="BB677" s="44">
        <v>0</v>
      </c>
      <c r="BC677" s="44">
        <v>179.26808710697676</v>
      </c>
      <c r="BD677" s="44">
        <v>179.26808710697676</v>
      </c>
      <c r="BE677" s="44">
        <v>0</v>
      </c>
      <c r="BF677" s="44">
        <v>0</v>
      </c>
      <c r="BG677" s="44">
        <v>0</v>
      </c>
      <c r="BH677" s="44">
        <v>179.26808710697676</v>
      </c>
      <c r="BI677" s="44">
        <v>119.12156295466177</v>
      </c>
      <c r="BJ677" s="44">
        <v>0</v>
      </c>
      <c r="BK677" s="44">
        <v>0</v>
      </c>
      <c r="BL677" s="44">
        <v>0</v>
      </c>
      <c r="BM677" s="44">
        <v>119.12156295466177</v>
      </c>
      <c r="BN677" s="44">
        <v>4.3044495663237399</v>
      </c>
      <c r="BO677" s="44">
        <v>48.755934350135618</v>
      </c>
      <c r="BP677" s="44">
        <v>0</v>
      </c>
      <c r="BQ677" s="44">
        <v>0</v>
      </c>
      <c r="BR677" s="44">
        <v>0</v>
      </c>
      <c r="BS677" s="44">
        <v>48.755934350135618</v>
      </c>
      <c r="BT677" s="64">
        <v>2021</v>
      </c>
      <c r="BU677" s="44">
        <v>0</v>
      </c>
      <c r="BV677" s="44">
        <v>0</v>
      </c>
      <c r="BW677" s="44">
        <v>0</v>
      </c>
      <c r="BX677" s="44">
        <v>0</v>
      </c>
      <c r="BY677" s="44">
        <v>0</v>
      </c>
      <c r="BZ677" s="44">
        <v>512.75275999999997</v>
      </c>
      <c r="CA677" s="44">
        <v>0</v>
      </c>
      <c r="CB677" s="44">
        <v>0</v>
      </c>
      <c r="CC677" s="44">
        <v>0</v>
      </c>
      <c r="CD677" s="44">
        <v>0</v>
      </c>
      <c r="CE677" s="44">
        <v>0</v>
      </c>
      <c r="CF677" s="44">
        <v>0</v>
      </c>
      <c r="CG677" s="44">
        <v>0</v>
      </c>
      <c r="CH677" s="44">
        <v>0</v>
      </c>
      <c r="CI677" s="44">
        <v>0</v>
      </c>
      <c r="CJ677" s="44">
        <v>179.26808710697676</v>
      </c>
      <c r="CK677" s="44">
        <v>0</v>
      </c>
      <c r="CL677" s="44">
        <v>0</v>
      </c>
      <c r="CM677" s="44">
        <v>0</v>
      </c>
      <c r="CN677" s="44">
        <v>0</v>
      </c>
      <c r="CO677" s="44">
        <v>0</v>
      </c>
      <c r="CP677" s="44">
        <v>0</v>
      </c>
      <c r="CQ677" s="44">
        <v>0</v>
      </c>
      <c r="CR677" s="44">
        <v>0</v>
      </c>
      <c r="CS677" s="44">
        <v>0</v>
      </c>
      <c r="CT677" s="44">
        <v>0</v>
      </c>
      <c r="CU677" s="44">
        <v>0</v>
      </c>
      <c r="CV677" s="44">
        <v>0</v>
      </c>
      <c r="CW677" s="44">
        <v>0</v>
      </c>
      <c r="CX677" s="44">
        <v>0</v>
      </c>
      <c r="CY677" s="44">
        <v>0</v>
      </c>
      <c r="CZ677" s="44">
        <v>0</v>
      </c>
      <c r="DA677" s="44">
        <v>0</v>
      </c>
      <c r="DB677" s="44">
        <v>0</v>
      </c>
      <c r="DC677" s="44">
        <v>0</v>
      </c>
      <c r="DD677" s="44">
        <v>0</v>
      </c>
      <c r="DE677" s="44">
        <v>0</v>
      </c>
      <c r="DF677" s="44">
        <v>0</v>
      </c>
      <c r="DG677" s="44">
        <v>0</v>
      </c>
      <c r="DH677" s="44">
        <v>0</v>
      </c>
      <c r="DI677" s="44">
        <v>0</v>
      </c>
      <c r="DJ677" s="44">
        <v>0</v>
      </c>
      <c r="DK677" s="44">
        <v>0</v>
      </c>
      <c r="DL677" s="44">
        <v>0</v>
      </c>
      <c r="DM677" s="44">
        <v>0</v>
      </c>
      <c r="DN677" s="44">
        <v>0</v>
      </c>
      <c r="DO677" s="44">
        <v>0</v>
      </c>
      <c r="DP677" s="44">
        <v>0</v>
      </c>
      <c r="DQ677" s="44">
        <v>0</v>
      </c>
      <c r="DR677" s="44">
        <v>0</v>
      </c>
      <c r="DS677" s="44">
        <v>0</v>
      </c>
      <c r="DT677" s="44">
        <v>0</v>
      </c>
      <c r="DU677" s="44">
        <v>0</v>
      </c>
      <c r="DV677" s="44">
        <v>0</v>
      </c>
      <c r="DW677" s="44">
        <v>0</v>
      </c>
      <c r="DX677" s="44">
        <v>48.755934350135618</v>
      </c>
      <c r="DY677" s="44">
        <v>0</v>
      </c>
      <c r="DZ677" s="44">
        <v>0</v>
      </c>
      <c r="EA677" s="44">
        <v>0</v>
      </c>
      <c r="EB677" s="44">
        <v>0</v>
      </c>
    </row>
    <row r="678" spans="2:132" x14ac:dyDescent="0.25">
      <c r="B678" s="41" t="s">
        <v>767</v>
      </c>
      <c r="C678" s="47" t="s">
        <v>101</v>
      </c>
      <c r="D678" s="46">
        <v>3</v>
      </c>
      <c r="E678" s="86" t="s">
        <v>52</v>
      </c>
      <c r="F678" s="43">
        <v>2910.6</v>
      </c>
      <c r="G678" s="43">
        <v>555.02136046511635</v>
      </c>
      <c r="H678" s="44">
        <v>555.02136046511635</v>
      </c>
      <c r="I678" s="44">
        <v>368.80525139074973</v>
      </c>
      <c r="J678" s="44">
        <v>368.80525139074973</v>
      </c>
      <c r="K678" s="44">
        <v>571.67200127906983</v>
      </c>
      <c r="L678" s="44">
        <v>571.67200127906983</v>
      </c>
      <c r="M678" s="44">
        <v>285.23879999999997</v>
      </c>
      <c r="N678" s="44">
        <v>2060.7048</v>
      </c>
      <c r="O678" s="44">
        <v>328.89779999999996</v>
      </c>
      <c r="P678" s="44">
        <v>102.90096023023257</v>
      </c>
      <c r="Q678" s="44">
        <v>102.90096023023257</v>
      </c>
      <c r="R678" s="44">
        <v>68.376493607844992</v>
      </c>
      <c r="S678" s="44">
        <v>68.376493607844992</v>
      </c>
      <c r="T678" s="44">
        <v>320.13632071627916</v>
      </c>
      <c r="U678" s="44">
        <v>320.13632071627916</v>
      </c>
      <c r="V678" s="44">
        <v>212.72686900218446</v>
      </c>
      <c r="W678" s="44">
        <v>212.72686900218446</v>
      </c>
      <c r="X678" s="44">
        <v>125.76784028139537</v>
      </c>
      <c r="Y678" s="44">
        <v>125.76784028139537</v>
      </c>
      <c r="Z678" s="44">
        <v>83.571269965143884</v>
      </c>
      <c r="AA678" s="44">
        <v>83.571269965143884</v>
      </c>
      <c r="AB678" s="44">
        <v>4.1715915068109588</v>
      </c>
      <c r="AC678" s="44">
        <v>9.6870922308306948</v>
      </c>
      <c r="AD678" s="44">
        <v>3.9355366998392807</v>
      </c>
      <c r="AE678" s="44">
        <v>27.986199565778051</v>
      </c>
      <c r="AF678" s="44">
        <v>87.068176426865065</v>
      </c>
      <c r="AG678" s="44">
        <v>34.205355024839839</v>
      </c>
      <c r="AH678" s="44">
        <v>155.47888647654474</v>
      </c>
      <c r="AJ678" s="63" t="s">
        <v>63</v>
      </c>
      <c r="AK678" s="44">
        <v>0</v>
      </c>
      <c r="AL678" s="44">
        <v>0</v>
      </c>
      <c r="AM678" s="44">
        <v>328.89779999999996</v>
      </c>
      <c r="AN678" s="44">
        <v>328.89779999999996</v>
      </c>
      <c r="AO678" s="44">
        <v>0</v>
      </c>
      <c r="AP678" s="44">
        <v>0</v>
      </c>
      <c r="AQ678" s="44">
        <v>0</v>
      </c>
      <c r="AR678" s="44">
        <v>0</v>
      </c>
      <c r="AS678" s="44">
        <v>0</v>
      </c>
      <c r="AT678" s="44">
        <v>0</v>
      </c>
      <c r="AU678" s="44">
        <v>0</v>
      </c>
      <c r="AV678" s="44">
        <v>0</v>
      </c>
      <c r="AW678" s="44">
        <v>0</v>
      </c>
      <c r="AX678" s="44">
        <v>0</v>
      </c>
      <c r="AY678" s="44">
        <v>125.76784028139537</v>
      </c>
      <c r="AZ678" s="44">
        <v>0</v>
      </c>
      <c r="BA678" s="44">
        <v>0</v>
      </c>
      <c r="BB678" s="44">
        <v>0</v>
      </c>
      <c r="BC678" s="44">
        <v>125.76784028139537</v>
      </c>
      <c r="BD678" s="44">
        <v>125.76784028139537</v>
      </c>
      <c r="BE678" s="44">
        <v>0</v>
      </c>
      <c r="BF678" s="44">
        <v>0</v>
      </c>
      <c r="BG678" s="44">
        <v>0</v>
      </c>
      <c r="BH678" s="44">
        <v>125.76784028139537</v>
      </c>
      <c r="BI678" s="44">
        <v>83.571269965143884</v>
      </c>
      <c r="BJ678" s="44">
        <v>0</v>
      </c>
      <c r="BK678" s="44">
        <v>0</v>
      </c>
      <c r="BL678" s="44">
        <v>0</v>
      </c>
      <c r="BM678" s="44">
        <v>83.571269965143884</v>
      </c>
      <c r="BN678" s="44">
        <v>3.9355366998392807</v>
      </c>
      <c r="BO678" s="44">
        <v>34.205355024839839</v>
      </c>
      <c r="BP678" s="44">
        <v>0</v>
      </c>
      <c r="BQ678" s="44">
        <v>0</v>
      </c>
      <c r="BR678" s="44">
        <v>0</v>
      </c>
      <c r="BS678" s="44">
        <v>34.205355024839839</v>
      </c>
      <c r="BT678" s="64">
        <v>2021</v>
      </c>
      <c r="BU678" s="44">
        <v>0</v>
      </c>
      <c r="BV678" s="44">
        <v>0</v>
      </c>
      <c r="BW678" s="44">
        <v>0</v>
      </c>
      <c r="BX678" s="44">
        <v>0</v>
      </c>
      <c r="BY678" s="44">
        <v>0</v>
      </c>
      <c r="BZ678" s="44">
        <v>328.89779999999996</v>
      </c>
      <c r="CA678" s="44">
        <v>0</v>
      </c>
      <c r="CB678" s="44">
        <v>0</v>
      </c>
      <c r="CC678" s="44">
        <v>0</v>
      </c>
      <c r="CD678" s="44">
        <v>0</v>
      </c>
      <c r="CE678" s="44">
        <v>0</v>
      </c>
      <c r="CF678" s="44">
        <v>0</v>
      </c>
      <c r="CG678" s="44">
        <v>0</v>
      </c>
      <c r="CH678" s="44">
        <v>0</v>
      </c>
      <c r="CI678" s="44">
        <v>0</v>
      </c>
      <c r="CJ678" s="44">
        <v>125.76784028139537</v>
      </c>
      <c r="CK678" s="44">
        <v>0</v>
      </c>
      <c r="CL678" s="44">
        <v>0</v>
      </c>
      <c r="CM678" s="44">
        <v>0</v>
      </c>
      <c r="CN678" s="44">
        <v>0</v>
      </c>
      <c r="CO678" s="44">
        <v>0</v>
      </c>
      <c r="CP678" s="44">
        <v>0</v>
      </c>
      <c r="CQ678" s="44">
        <v>0</v>
      </c>
      <c r="CR678" s="44">
        <v>0</v>
      </c>
      <c r="CS678" s="44">
        <v>0</v>
      </c>
      <c r="CT678" s="44">
        <v>0</v>
      </c>
      <c r="CU678" s="44">
        <v>0</v>
      </c>
      <c r="CV678" s="44">
        <v>0</v>
      </c>
      <c r="CW678" s="44">
        <v>0</v>
      </c>
      <c r="CX678" s="44">
        <v>0</v>
      </c>
      <c r="CY678" s="44">
        <v>0</v>
      </c>
      <c r="CZ678" s="44">
        <v>0</v>
      </c>
      <c r="DA678" s="44">
        <v>0</v>
      </c>
      <c r="DB678" s="44">
        <v>0</v>
      </c>
      <c r="DC678" s="44">
        <v>0</v>
      </c>
      <c r="DD678" s="44">
        <v>0</v>
      </c>
      <c r="DE678" s="44">
        <v>0</v>
      </c>
      <c r="DF678" s="44">
        <v>0</v>
      </c>
      <c r="DG678" s="44">
        <v>0</v>
      </c>
      <c r="DH678" s="44">
        <v>0</v>
      </c>
      <c r="DI678" s="44">
        <v>0</v>
      </c>
      <c r="DJ678" s="44">
        <v>0</v>
      </c>
      <c r="DK678" s="44">
        <v>0</v>
      </c>
      <c r="DL678" s="44">
        <v>0</v>
      </c>
      <c r="DM678" s="44">
        <v>0</v>
      </c>
      <c r="DN678" s="44">
        <v>0</v>
      </c>
      <c r="DO678" s="44">
        <v>0</v>
      </c>
      <c r="DP678" s="44">
        <v>0</v>
      </c>
      <c r="DQ678" s="44">
        <v>0</v>
      </c>
      <c r="DR678" s="44">
        <v>0</v>
      </c>
      <c r="DS678" s="44">
        <v>0</v>
      </c>
      <c r="DT678" s="44">
        <v>0</v>
      </c>
      <c r="DU678" s="44">
        <v>0</v>
      </c>
      <c r="DV678" s="44">
        <v>0</v>
      </c>
      <c r="DW678" s="44">
        <v>0</v>
      </c>
      <c r="DX678" s="44">
        <v>34.205355024839839</v>
      </c>
      <c r="DY678" s="44">
        <v>0</v>
      </c>
      <c r="DZ678" s="44">
        <v>0</v>
      </c>
      <c r="EA678" s="44">
        <v>0</v>
      </c>
      <c r="EB678" s="44">
        <v>0</v>
      </c>
    </row>
    <row r="679" spans="2:132" x14ac:dyDescent="0.25">
      <c r="B679" s="41" t="s">
        <v>768</v>
      </c>
      <c r="C679" s="47" t="s">
        <v>101</v>
      </c>
      <c r="D679" s="46">
        <v>3</v>
      </c>
      <c r="E679" s="86" t="s">
        <v>52</v>
      </c>
      <c r="F679" s="43">
        <v>662.7</v>
      </c>
      <c r="G679" s="43">
        <v>134.70990697674418</v>
      </c>
      <c r="H679" s="44">
        <v>134.70990697674418</v>
      </c>
      <c r="I679" s="44">
        <v>89.513169485492611</v>
      </c>
      <c r="J679" s="44">
        <v>89.513169485492611</v>
      </c>
      <c r="K679" s="44">
        <v>138.75120418604652</v>
      </c>
      <c r="L679" s="44">
        <v>138.75120418604652</v>
      </c>
      <c r="M679" s="44">
        <v>64.944600000000008</v>
      </c>
      <c r="N679" s="44">
        <v>469.19160000000005</v>
      </c>
      <c r="O679" s="44">
        <v>74.885100000000008</v>
      </c>
      <c r="P679" s="44">
        <v>27.750240837209304</v>
      </c>
      <c r="Q679" s="44">
        <v>27.750240837209304</v>
      </c>
      <c r="R679" s="44">
        <v>18.43971291401148</v>
      </c>
      <c r="S679" s="44">
        <v>18.43971291401148</v>
      </c>
      <c r="T679" s="44">
        <v>83.250722511627913</v>
      </c>
      <c r="U679" s="44">
        <v>83.250722511627913</v>
      </c>
      <c r="V679" s="44">
        <v>55.31913874203444</v>
      </c>
      <c r="W679" s="44">
        <v>55.31913874203444</v>
      </c>
      <c r="X679" s="44">
        <v>34.68780104651163</v>
      </c>
      <c r="Y679" s="44">
        <v>34.68780104651163</v>
      </c>
      <c r="Z679" s="44">
        <v>23.04964114251435</v>
      </c>
      <c r="AA679" s="44">
        <v>23.04964114251435</v>
      </c>
      <c r="AB679" s="44">
        <v>3.5219962644131857</v>
      </c>
      <c r="AC679" s="44">
        <v>8.481542024505222</v>
      </c>
      <c r="AD679" s="44">
        <v>3.2488618602342036</v>
      </c>
      <c r="AE679" s="44">
        <v>7.5472937893962362</v>
      </c>
      <c r="AF679" s="44">
        <v>22.641881368188709</v>
      </c>
      <c r="AG679" s="44">
        <v>9.4341172367452959</v>
      </c>
      <c r="AH679" s="44">
        <v>37.736468946981184</v>
      </c>
      <c r="AJ679" s="63" t="s">
        <v>63</v>
      </c>
      <c r="AK679" s="44">
        <v>0</v>
      </c>
      <c r="AL679" s="44">
        <v>0</v>
      </c>
      <c r="AM679" s="44">
        <v>74.885100000000008</v>
      </c>
      <c r="AN679" s="44">
        <v>74.885100000000008</v>
      </c>
      <c r="AO679" s="44">
        <v>0</v>
      </c>
      <c r="AP679" s="44">
        <v>0</v>
      </c>
      <c r="AQ679" s="44">
        <v>0</v>
      </c>
      <c r="AR679" s="44">
        <v>0</v>
      </c>
      <c r="AS679" s="44">
        <v>0</v>
      </c>
      <c r="AT679" s="44">
        <v>0</v>
      </c>
      <c r="AU679" s="44">
        <v>0</v>
      </c>
      <c r="AV679" s="44">
        <v>0</v>
      </c>
      <c r="AW679" s="44">
        <v>0</v>
      </c>
      <c r="AX679" s="44">
        <v>0</v>
      </c>
      <c r="AY679" s="44">
        <v>34.68780104651163</v>
      </c>
      <c r="AZ679" s="44">
        <v>0</v>
      </c>
      <c r="BA679" s="44">
        <v>0</v>
      </c>
      <c r="BB679" s="44">
        <v>0</v>
      </c>
      <c r="BC679" s="44">
        <v>34.68780104651163</v>
      </c>
      <c r="BD679" s="44">
        <v>34.68780104651163</v>
      </c>
      <c r="BE679" s="44">
        <v>0</v>
      </c>
      <c r="BF679" s="44">
        <v>0</v>
      </c>
      <c r="BG679" s="44">
        <v>0</v>
      </c>
      <c r="BH679" s="44">
        <v>34.68780104651163</v>
      </c>
      <c r="BI679" s="44">
        <v>23.04964114251435</v>
      </c>
      <c r="BJ679" s="44">
        <v>0</v>
      </c>
      <c r="BK679" s="44">
        <v>0</v>
      </c>
      <c r="BL679" s="44">
        <v>0</v>
      </c>
      <c r="BM679" s="44">
        <v>23.04964114251435</v>
      </c>
      <c r="BN679" s="44">
        <v>3.2488618602342036</v>
      </c>
      <c r="BO679" s="44">
        <v>9.4341172367452959</v>
      </c>
      <c r="BP679" s="44">
        <v>0</v>
      </c>
      <c r="BQ679" s="44">
        <v>0</v>
      </c>
      <c r="BR679" s="44">
        <v>0</v>
      </c>
      <c r="BS679" s="44">
        <v>9.4341172367452959</v>
      </c>
      <c r="BT679" s="64">
        <v>2021</v>
      </c>
      <c r="BU679" s="44">
        <v>0</v>
      </c>
      <c r="BV679" s="44">
        <v>0</v>
      </c>
      <c r="BW679" s="44">
        <v>0</v>
      </c>
      <c r="BX679" s="44">
        <v>0</v>
      </c>
      <c r="BY679" s="44">
        <v>0</v>
      </c>
      <c r="BZ679" s="44">
        <v>74.885100000000008</v>
      </c>
      <c r="CA679" s="44">
        <v>0</v>
      </c>
      <c r="CB679" s="44">
        <v>0</v>
      </c>
      <c r="CC679" s="44">
        <v>0</v>
      </c>
      <c r="CD679" s="44">
        <v>0</v>
      </c>
      <c r="CE679" s="44">
        <v>0</v>
      </c>
      <c r="CF679" s="44">
        <v>0</v>
      </c>
      <c r="CG679" s="44">
        <v>0</v>
      </c>
      <c r="CH679" s="44">
        <v>0</v>
      </c>
      <c r="CI679" s="44">
        <v>0</v>
      </c>
      <c r="CJ679" s="44">
        <v>34.68780104651163</v>
      </c>
      <c r="CK679" s="44">
        <v>0</v>
      </c>
      <c r="CL679" s="44">
        <v>0</v>
      </c>
      <c r="CM679" s="44">
        <v>0</v>
      </c>
      <c r="CN679" s="44">
        <v>0</v>
      </c>
      <c r="CO679" s="44">
        <v>0</v>
      </c>
      <c r="CP679" s="44">
        <v>0</v>
      </c>
      <c r="CQ679" s="44">
        <v>0</v>
      </c>
      <c r="CR679" s="44">
        <v>0</v>
      </c>
      <c r="CS679" s="44">
        <v>0</v>
      </c>
      <c r="CT679" s="44">
        <v>0</v>
      </c>
      <c r="CU679" s="44">
        <v>0</v>
      </c>
      <c r="CV679" s="44">
        <v>0</v>
      </c>
      <c r="CW679" s="44">
        <v>0</v>
      </c>
      <c r="CX679" s="44">
        <v>0</v>
      </c>
      <c r="CY679" s="44">
        <v>0</v>
      </c>
      <c r="CZ679" s="44">
        <v>0</v>
      </c>
      <c r="DA679" s="44">
        <v>0</v>
      </c>
      <c r="DB679" s="44">
        <v>0</v>
      </c>
      <c r="DC679" s="44">
        <v>0</v>
      </c>
      <c r="DD679" s="44">
        <v>0</v>
      </c>
      <c r="DE679" s="44">
        <v>0</v>
      </c>
      <c r="DF679" s="44">
        <v>0</v>
      </c>
      <c r="DG679" s="44">
        <v>0</v>
      </c>
      <c r="DH679" s="44">
        <v>0</v>
      </c>
      <c r="DI679" s="44">
        <v>0</v>
      </c>
      <c r="DJ679" s="44">
        <v>0</v>
      </c>
      <c r="DK679" s="44">
        <v>0</v>
      </c>
      <c r="DL679" s="44">
        <v>0</v>
      </c>
      <c r="DM679" s="44">
        <v>0</v>
      </c>
      <c r="DN679" s="44">
        <v>0</v>
      </c>
      <c r="DO679" s="44">
        <v>0</v>
      </c>
      <c r="DP679" s="44">
        <v>0</v>
      </c>
      <c r="DQ679" s="44">
        <v>0</v>
      </c>
      <c r="DR679" s="44">
        <v>0</v>
      </c>
      <c r="DS679" s="44">
        <v>0</v>
      </c>
      <c r="DT679" s="44">
        <v>0</v>
      </c>
      <c r="DU679" s="44">
        <v>0</v>
      </c>
      <c r="DV679" s="44">
        <v>0</v>
      </c>
      <c r="DW679" s="44">
        <v>0</v>
      </c>
      <c r="DX679" s="44">
        <v>9.4341172367452959</v>
      </c>
      <c r="DY679" s="44">
        <v>0</v>
      </c>
      <c r="DZ679" s="44">
        <v>0</v>
      </c>
      <c r="EA679" s="44">
        <v>0</v>
      </c>
      <c r="EB679" s="44">
        <v>0</v>
      </c>
    </row>
    <row r="680" spans="2:132" x14ac:dyDescent="0.25">
      <c r="B680" s="41" t="s">
        <v>769</v>
      </c>
      <c r="C680" s="47" t="s">
        <v>101</v>
      </c>
      <c r="D680" s="46">
        <v>3</v>
      </c>
      <c r="E680" s="86" t="s">
        <v>52</v>
      </c>
      <c r="F680" s="43">
        <v>1074.0999999999999</v>
      </c>
      <c r="G680" s="43">
        <v>219.51025581395348</v>
      </c>
      <c r="H680" s="44">
        <v>219.51025581395348</v>
      </c>
      <c r="I680" s="44">
        <v>145.86201693295206</v>
      </c>
      <c r="J680" s="44">
        <v>145.86201693295206</v>
      </c>
      <c r="K680" s="44">
        <v>226.09556348837208</v>
      </c>
      <c r="L680" s="44">
        <v>226.09556348837208</v>
      </c>
      <c r="M680" s="44">
        <v>105.26179999999999</v>
      </c>
      <c r="N680" s="44">
        <v>760.4627999999999</v>
      </c>
      <c r="O680" s="44">
        <v>121.37329999999999</v>
      </c>
      <c r="P680" s="44">
        <v>45.219112697674419</v>
      </c>
      <c r="Q680" s="44">
        <v>45.219112697674419</v>
      </c>
      <c r="R680" s="44">
        <v>30.047575488188127</v>
      </c>
      <c r="S680" s="44">
        <v>30.047575488188127</v>
      </c>
      <c r="T680" s="44">
        <v>135.65733809302324</v>
      </c>
      <c r="U680" s="44">
        <v>135.65733809302324</v>
      </c>
      <c r="V680" s="44">
        <v>90.142726464564362</v>
      </c>
      <c r="W680" s="44">
        <v>90.142726464564362</v>
      </c>
      <c r="X680" s="44">
        <v>56.52389087209302</v>
      </c>
      <c r="Y680" s="44">
        <v>56.52389087209302</v>
      </c>
      <c r="Z680" s="44">
        <v>37.559469360235155</v>
      </c>
      <c r="AA680" s="44">
        <v>37.559469360235155</v>
      </c>
      <c r="AB680" s="44">
        <v>3.5031711640554497</v>
      </c>
      <c r="AC680" s="44">
        <v>8.4362081093580219</v>
      </c>
      <c r="AD680" s="44">
        <v>3.2314966656184962</v>
      </c>
      <c r="AE680" s="44">
        <v>12.298341136108409</v>
      </c>
      <c r="AF680" s="44">
        <v>36.895023408325223</v>
      </c>
      <c r="AG680" s="44">
        <v>15.37292642013551</v>
      </c>
      <c r="AH680" s="44">
        <v>61.49170568054204</v>
      </c>
      <c r="AJ680" s="63" t="s">
        <v>63</v>
      </c>
      <c r="AK680" s="44">
        <v>0</v>
      </c>
      <c r="AL680" s="44">
        <v>0</v>
      </c>
      <c r="AM680" s="44">
        <v>121.37329999999999</v>
      </c>
      <c r="AN680" s="44">
        <v>121.37329999999999</v>
      </c>
      <c r="AO680" s="44">
        <v>0</v>
      </c>
      <c r="AP680" s="44">
        <v>0</v>
      </c>
      <c r="AQ680" s="44">
        <v>0</v>
      </c>
      <c r="AR680" s="44">
        <v>0</v>
      </c>
      <c r="AS680" s="44">
        <v>0</v>
      </c>
      <c r="AT680" s="44">
        <v>0</v>
      </c>
      <c r="AU680" s="44">
        <v>0</v>
      </c>
      <c r="AV680" s="44">
        <v>0</v>
      </c>
      <c r="AW680" s="44">
        <v>0</v>
      </c>
      <c r="AX680" s="44">
        <v>0</v>
      </c>
      <c r="AY680" s="44">
        <v>56.52389087209302</v>
      </c>
      <c r="AZ680" s="44">
        <v>0</v>
      </c>
      <c r="BA680" s="44">
        <v>0</v>
      </c>
      <c r="BB680" s="44">
        <v>0</v>
      </c>
      <c r="BC680" s="44">
        <v>56.52389087209302</v>
      </c>
      <c r="BD680" s="44">
        <v>56.52389087209302</v>
      </c>
      <c r="BE680" s="44">
        <v>0</v>
      </c>
      <c r="BF680" s="44">
        <v>0</v>
      </c>
      <c r="BG680" s="44">
        <v>0</v>
      </c>
      <c r="BH680" s="44">
        <v>56.52389087209302</v>
      </c>
      <c r="BI680" s="44">
        <v>37.559469360235155</v>
      </c>
      <c r="BJ680" s="44">
        <v>0</v>
      </c>
      <c r="BK680" s="44">
        <v>0</v>
      </c>
      <c r="BL680" s="44">
        <v>0</v>
      </c>
      <c r="BM680" s="44">
        <v>37.559469360235155</v>
      </c>
      <c r="BN680" s="44">
        <v>3.2314966656184962</v>
      </c>
      <c r="BO680" s="44">
        <v>15.37292642013551</v>
      </c>
      <c r="BP680" s="44">
        <v>0</v>
      </c>
      <c r="BQ680" s="44">
        <v>0</v>
      </c>
      <c r="BR680" s="44">
        <v>0</v>
      </c>
      <c r="BS680" s="44">
        <v>15.37292642013551</v>
      </c>
      <c r="BT680" s="64">
        <v>2021</v>
      </c>
      <c r="BU680" s="44">
        <v>0</v>
      </c>
      <c r="BV680" s="44">
        <v>0</v>
      </c>
      <c r="BW680" s="44">
        <v>0</v>
      </c>
      <c r="BX680" s="44">
        <v>0</v>
      </c>
      <c r="BY680" s="44">
        <v>0</v>
      </c>
      <c r="BZ680" s="44">
        <v>121.37329999999999</v>
      </c>
      <c r="CA680" s="44">
        <v>0</v>
      </c>
      <c r="CB680" s="44">
        <v>0</v>
      </c>
      <c r="CC680" s="44">
        <v>0</v>
      </c>
      <c r="CD680" s="44">
        <v>0</v>
      </c>
      <c r="CE680" s="44">
        <v>0</v>
      </c>
      <c r="CF680" s="44">
        <v>0</v>
      </c>
      <c r="CG680" s="44">
        <v>0</v>
      </c>
      <c r="CH680" s="44">
        <v>0</v>
      </c>
      <c r="CI680" s="44">
        <v>0</v>
      </c>
      <c r="CJ680" s="44">
        <v>56.52389087209302</v>
      </c>
      <c r="CK680" s="44">
        <v>0</v>
      </c>
      <c r="CL680" s="44">
        <v>0</v>
      </c>
      <c r="CM680" s="44">
        <v>0</v>
      </c>
      <c r="CN680" s="44">
        <v>0</v>
      </c>
      <c r="CO680" s="44">
        <v>0</v>
      </c>
      <c r="CP680" s="44">
        <v>0</v>
      </c>
      <c r="CQ680" s="44">
        <v>0</v>
      </c>
      <c r="CR680" s="44">
        <v>0</v>
      </c>
      <c r="CS680" s="44">
        <v>0</v>
      </c>
      <c r="CT680" s="44">
        <v>0</v>
      </c>
      <c r="CU680" s="44">
        <v>0</v>
      </c>
      <c r="CV680" s="44">
        <v>0</v>
      </c>
      <c r="CW680" s="44">
        <v>0</v>
      </c>
      <c r="CX680" s="44">
        <v>0</v>
      </c>
      <c r="CY680" s="44">
        <v>0</v>
      </c>
      <c r="CZ680" s="44">
        <v>0</v>
      </c>
      <c r="DA680" s="44">
        <v>0</v>
      </c>
      <c r="DB680" s="44">
        <v>0</v>
      </c>
      <c r="DC680" s="44">
        <v>0</v>
      </c>
      <c r="DD680" s="44">
        <v>0</v>
      </c>
      <c r="DE680" s="44">
        <v>0</v>
      </c>
      <c r="DF680" s="44">
        <v>0</v>
      </c>
      <c r="DG680" s="44">
        <v>0</v>
      </c>
      <c r="DH680" s="44">
        <v>0</v>
      </c>
      <c r="DI680" s="44">
        <v>0</v>
      </c>
      <c r="DJ680" s="44">
        <v>0</v>
      </c>
      <c r="DK680" s="44">
        <v>0</v>
      </c>
      <c r="DL680" s="44">
        <v>0</v>
      </c>
      <c r="DM680" s="44">
        <v>0</v>
      </c>
      <c r="DN680" s="44">
        <v>0</v>
      </c>
      <c r="DO680" s="44">
        <v>0</v>
      </c>
      <c r="DP680" s="44">
        <v>0</v>
      </c>
      <c r="DQ680" s="44">
        <v>0</v>
      </c>
      <c r="DR680" s="44">
        <v>0</v>
      </c>
      <c r="DS680" s="44">
        <v>0</v>
      </c>
      <c r="DT680" s="44">
        <v>0</v>
      </c>
      <c r="DU680" s="44">
        <v>0</v>
      </c>
      <c r="DV680" s="44">
        <v>0</v>
      </c>
      <c r="DW680" s="44">
        <v>0</v>
      </c>
      <c r="DX680" s="44">
        <v>15.37292642013551</v>
      </c>
      <c r="DY680" s="44">
        <v>0</v>
      </c>
      <c r="DZ680" s="44">
        <v>0</v>
      </c>
      <c r="EA680" s="44">
        <v>0</v>
      </c>
      <c r="EB680" s="44">
        <v>0</v>
      </c>
    </row>
    <row r="681" spans="2:132" x14ac:dyDescent="0.25">
      <c r="B681" s="41" t="s">
        <v>770</v>
      </c>
      <c r="C681" s="47" t="s">
        <v>101</v>
      </c>
      <c r="D681" s="46">
        <v>3</v>
      </c>
      <c r="E681" s="86" t="s">
        <v>52</v>
      </c>
      <c r="F681" s="43">
        <v>1095</v>
      </c>
      <c r="G681" s="43">
        <v>223.78124418604654</v>
      </c>
      <c r="H681" s="44">
        <v>223.78124418604654</v>
      </c>
      <c r="I681" s="44">
        <v>148.7000391289568</v>
      </c>
      <c r="J681" s="44">
        <v>148.7000391289568</v>
      </c>
      <c r="K681" s="44">
        <v>230.49468151162793</v>
      </c>
      <c r="L681" s="44">
        <v>230.49468151162793</v>
      </c>
      <c r="M681" s="44">
        <v>107.31</v>
      </c>
      <c r="N681" s="44">
        <v>775.26</v>
      </c>
      <c r="O681" s="44">
        <v>123.735</v>
      </c>
      <c r="P681" s="44">
        <v>46.09893630232559</v>
      </c>
      <c r="Q681" s="44">
        <v>46.09893630232559</v>
      </c>
      <c r="R681" s="44">
        <v>30.632208060565105</v>
      </c>
      <c r="S681" s="44">
        <v>30.632208060565105</v>
      </c>
      <c r="T681" s="44">
        <v>138.29680890697676</v>
      </c>
      <c r="U681" s="44">
        <v>138.29680890697676</v>
      </c>
      <c r="V681" s="44">
        <v>91.896624181695302</v>
      </c>
      <c r="W681" s="44">
        <v>91.896624181695302</v>
      </c>
      <c r="X681" s="44">
        <v>57.623670377906983</v>
      </c>
      <c r="Y681" s="44">
        <v>57.623670377906983</v>
      </c>
      <c r="Z681" s="44">
        <v>38.290260075706378</v>
      </c>
      <c r="AA681" s="44">
        <v>38.290260075706378</v>
      </c>
      <c r="AB681" s="44">
        <v>3.5031754742534331</v>
      </c>
      <c r="AC681" s="44">
        <v>8.4362184890184722</v>
      </c>
      <c r="AD681" s="44">
        <v>3.2315006415562286</v>
      </c>
      <c r="AE681" s="44">
        <v>12.537628689182336</v>
      </c>
      <c r="AF681" s="44">
        <v>37.612886067547009</v>
      </c>
      <c r="AG681" s="44">
        <v>15.672035861477919</v>
      </c>
      <c r="AH681" s="44">
        <v>62.688143445911678</v>
      </c>
      <c r="AJ681" s="63" t="s">
        <v>63</v>
      </c>
      <c r="AK681" s="44">
        <v>0</v>
      </c>
      <c r="AL681" s="44">
        <v>0</v>
      </c>
      <c r="AM681" s="44">
        <v>123.735</v>
      </c>
      <c r="AN681" s="44">
        <v>123.735</v>
      </c>
      <c r="AO681" s="44">
        <v>0</v>
      </c>
      <c r="AP681" s="44">
        <v>0</v>
      </c>
      <c r="AQ681" s="44">
        <v>0</v>
      </c>
      <c r="AR681" s="44">
        <v>0</v>
      </c>
      <c r="AS681" s="44">
        <v>0</v>
      </c>
      <c r="AT681" s="44">
        <v>0</v>
      </c>
      <c r="AU681" s="44">
        <v>0</v>
      </c>
      <c r="AV681" s="44">
        <v>0</v>
      </c>
      <c r="AW681" s="44">
        <v>0</v>
      </c>
      <c r="AX681" s="44">
        <v>0</v>
      </c>
      <c r="AY681" s="44">
        <v>57.623670377906983</v>
      </c>
      <c r="AZ681" s="44">
        <v>0</v>
      </c>
      <c r="BA681" s="44">
        <v>0</v>
      </c>
      <c r="BB681" s="44">
        <v>0</v>
      </c>
      <c r="BC681" s="44">
        <v>57.623670377906983</v>
      </c>
      <c r="BD681" s="44">
        <v>57.623670377906983</v>
      </c>
      <c r="BE681" s="44">
        <v>0</v>
      </c>
      <c r="BF681" s="44">
        <v>0</v>
      </c>
      <c r="BG681" s="44">
        <v>0</v>
      </c>
      <c r="BH681" s="44">
        <v>57.623670377906983</v>
      </c>
      <c r="BI681" s="44">
        <v>38.290260075706378</v>
      </c>
      <c r="BJ681" s="44">
        <v>0</v>
      </c>
      <c r="BK681" s="44">
        <v>0</v>
      </c>
      <c r="BL681" s="44">
        <v>0</v>
      </c>
      <c r="BM681" s="44">
        <v>38.290260075706378</v>
      </c>
      <c r="BN681" s="44">
        <v>3.2315006415562286</v>
      </c>
      <c r="BO681" s="44">
        <v>15.672035861477919</v>
      </c>
      <c r="BP681" s="44">
        <v>0</v>
      </c>
      <c r="BQ681" s="44">
        <v>0</v>
      </c>
      <c r="BR681" s="44">
        <v>0</v>
      </c>
      <c r="BS681" s="44">
        <v>15.672035861477919</v>
      </c>
      <c r="BT681" s="64">
        <v>2021</v>
      </c>
      <c r="BU681" s="44">
        <v>0</v>
      </c>
      <c r="BV681" s="44">
        <v>0</v>
      </c>
      <c r="BW681" s="44">
        <v>0</v>
      </c>
      <c r="BX681" s="44">
        <v>0</v>
      </c>
      <c r="BY681" s="44">
        <v>0</v>
      </c>
      <c r="BZ681" s="44">
        <v>123.735</v>
      </c>
      <c r="CA681" s="44">
        <v>0</v>
      </c>
      <c r="CB681" s="44">
        <v>0</v>
      </c>
      <c r="CC681" s="44">
        <v>0</v>
      </c>
      <c r="CD681" s="44">
        <v>0</v>
      </c>
      <c r="CE681" s="44">
        <v>0</v>
      </c>
      <c r="CF681" s="44">
        <v>0</v>
      </c>
      <c r="CG681" s="44">
        <v>0</v>
      </c>
      <c r="CH681" s="44">
        <v>0</v>
      </c>
      <c r="CI681" s="44">
        <v>0</v>
      </c>
      <c r="CJ681" s="44">
        <v>57.623670377906983</v>
      </c>
      <c r="CK681" s="44">
        <v>0</v>
      </c>
      <c r="CL681" s="44">
        <v>0</v>
      </c>
      <c r="CM681" s="44">
        <v>0</v>
      </c>
      <c r="CN681" s="44">
        <v>0</v>
      </c>
      <c r="CO681" s="44">
        <v>0</v>
      </c>
      <c r="CP681" s="44">
        <v>0</v>
      </c>
      <c r="CQ681" s="44">
        <v>0</v>
      </c>
      <c r="CR681" s="44">
        <v>0</v>
      </c>
      <c r="CS681" s="44">
        <v>0</v>
      </c>
      <c r="CT681" s="44">
        <v>0</v>
      </c>
      <c r="CU681" s="44">
        <v>0</v>
      </c>
      <c r="CV681" s="44">
        <v>0</v>
      </c>
      <c r="CW681" s="44">
        <v>0</v>
      </c>
      <c r="CX681" s="44">
        <v>0</v>
      </c>
      <c r="CY681" s="44">
        <v>0</v>
      </c>
      <c r="CZ681" s="44">
        <v>0</v>
      </c>
      <c r="DA681" s="44">
        <v>0</v>
      </c>
      <c r="DB681" s="44">
        <v>0</v>
      </c>
      <c r="DC681" s="44">
        <v>0</v>
      </c>
      <c r="DD681" s="44">
        <v>0</v>
      </c>
      <c r="DE681" s="44">
        <v>0</v>
      </c>
      <c r="DF681" s="44">
        <v>0</v>
      </c>
      <c r="DG681" s="44">
        <v>0</v>
      </c>
      <c r="DH681" s="44">
        <v>0</v>
      </c>
      <c r="DI681" s="44">
        <v>0</v>
      </c>
      <c r="DJ681" s="44">
        <v>0</v>
      </c>
      <c r="DK681" s="44">
        <v>0</v>
      </c>
      <c r="DL681" s="44">
        <v>0</v>
      </c>
      <c r="DM681" s="44">
        <v>0</v>
      </c>
      <c r="DN681" s="44">
        <v>0</v>
      </c>
      <c r="DO681" s="44">
        <v>0</v>
      </c>
      <c r="DP681" s="44">
        <v>0</v>
      </c>
      <c r="DQ681" s="44">
        <v>0</v>
      </c>
      <c r="DR681" s="44">
        <v>0</v>
      </c>
      <c r="DS681" s="44">
        <v>0</v>
      </c>
      <c r="DT681" s="44">
        <v>0</v>
      </c>
      <c r="DU681" s="44">
        <v>0</v>
      </c>
      <c r="DV681" s="44">
        <v>0</v>
      </c>
      <c r="DW681" s="44">
        <v>0</v>
      </c>
      <c r="DX681" s="44">
        <v>15.672035861477919</v>
      </c>
      <c r="DY681" s="44">
        <v>0</v>
      </c>
      <c r="DZ681" s="44">
        <v>0</v>
      </c>
      <c r="EA681" s="44">
        <v>0</v>
      </c>
      <c r="EB681" s="44">
        <v>0</v>
      </c>
    </row>
    <row r="682" spans="2:132" x14ac:dyDescent="0.25">
      <c r="B682" s="41" t="s">
        <v>771</v>
      </c>
      <c r="C682" s="47" t="s">
        <v>101</v>
      </c>
      <c r="D682" s="46">
        <v>3</v>
      </c>
      <c r="E682" s="86" t="s">
        <v>52</v>
      </c>
      <c r="F682" s="43">
        <v>760</v>
      </c>
      <c r="G682" s="43">
        <v>156.09651162790698</v>
      </c>
      <c r="H682" s="44">
        <v>156.09651162790698</v>
      </c>
      <c r="I682" s="44">
        <v>103.72432002239597</v>
      </c>
      <c r="J682" s="44">
        <v>103.72432002239597</v>
      </c>
      <c r="K682" s="44">
        <v>160.77940697674418</v>
      </c>
      <c r="L682" s="44">
        <v>160.77940697674418</v>
      </c>
      <c r="M682" s="44">
        <v>74.48</v>
      </c>
      <c r="N682" s="44">
        <v>538.08000000000004</v>
      </c>
      <c r="O682" s="44">
        <v>85.88</v>
      </c>
      <c r="P682" s="44">
        <v>32.155881395348835</v>
      </c>
      <c r="Q682" s="44">
        <v>32.155881395348835</v>
      </c>
      <c r="R682" s="44">
        <v>21.367209924613569</v>
      </c>
      <c r="S682" s="44">
        <v>21.367209924613569</v>
      </c>
      <c r="T682" s="44">
        <v>96.467644186046513</v>
      </c>
      <c r="U682" s="44">
        <v>96.467644186046513</v>
      </c>
      <c r="V682" s="44">
        <v>64.101629773840713</v>
      </c>
      <c r="W682" s="44">
        <v>64.101629773840713</v>
      </c>
      <c r="X682" s="44">
        <v>40.194851744186046</v>
      </c>
      <c r="Y682" s="44">
        <v>40.194851744186046</v>
      </c>
      <c r="Z682" s="44">
        <v>26.709012405766963</v>
      </c>
      <c r="AA682" s="44">
        <v>26.709012405766963</v>
      </c>
      <c r="AB682" s="44">
        <v>3.485714806134053</v>
      </c>
      <c r="AC682" s="44">
        <v>8.3941703494656785</v>
      </c>
      <c r="AD682" s="44">
        <v>3.2153940660665139</v>
      </c>
      <c r="AE682" s="44">
        <v>8.7455055028662692</v>
      </c>
      <c r="AF682" s="44">
        <v>26.236516508598811</v>
      </c>
      <c r="AG682" s="44">
        <v>10.931881878582837</v>
      </c>
      <c r="AH682" s="44">
        <v>43.727527514331349</v>
      </c>
      <c r="AJ682" s="63" t="s">
        <v>63</v>
      </c>
      <c r="AK682" s="44">
        <v>0</v>
      </c>
      <c r="AL682" s="44">
        <v>0</v>
      </c>
      <c r="AM682" s="44">
        <v>85.88</v>
      </c>
      <c r="AN682" s="44">
        <v>85.88</v>
      </c>
      <c r="AO682" s="44">
        <v>0</v>
      </c>
      <c r="AP682" s="44">
        <v>0</v>
      </c>
      <c r="AQ682" s="44">
        <v>0</v>
      </c>
      <c r="AR682" s="44">
        <v>0</v>
      </c>
      <c r="AS682" s="44">
        <v>0</v>
      </c>
      <c r="AT682" s="44">
        <v>0</v>
      </c>
      <c r="AU682" s="44">
        <v>0</v>
      </c>
      <c r="AV682" s="44">
        <v>0</v>
      </c>
      <c r="AW682" s="44">
        <v>0</v>
      </c>
      <c r="AX682" s="44">
        <v>0</v>
      </c>
      <c r="AY682" s="44">
        <v>40.194851744186046</v>
      </c>
      <c r="AZ682" s="44">
        <v>0</v>
      </c>
      <c r="BA682" s="44">
        <v>0</v>
      </c>
      <c r="BB682" s="44">
        <v>0</v>
      </c>
      <c r="BC682" s="44">
        <v>40.194851744186046</v>
      </c>
      <c r="BD682" s="44">
        <v>40.194851744186046</v>
      </c>
      <c r="BE682" s="44">
        <v>0</v>
      </c>
      <c r="BF682" s="44">
        <v>0</v>
      </c>
      <c r="BG682" s="44">
        <v>0</v>
      </c>
      <c r="BH682" s="44">
        <v>40.194851744186046</v>
      </c>
      <c r="BI682" s="44">
        <v>26.709012405766963</v>
      </c>
      <c r="BJ682" s="44">
        <v>0</v>
      </c>
      <c r="BK682" s="44">
        <v>0</v>
      </c>
      <c r="BL682" s="44">
        <v>0</v>
      </c>
      <c r="BM682" s="44">
        <v>26.709012405766963</v>
      </c>
      <c r="BN682" s="44">
        <v>3.2153940660665139</v>
      </c>
      <c r="BO682" s="44">
        <v>10.931881878582837</v>
      </c>
      <c r="BP682" s="44">
        <v>0</v>
      </c>
      <c r="BQ682" s="44">
        <v>0</v>
      </c>
      <c r="BR682" s="44">
        <v>0</v>
      </c>
      <c r="BS682" s="44">
        <v>10.931881878582837</v>
      </c>
      <c r="BT682" s="64">
        <v>2021</v>
      </c>
      <c r="BU682" s="44">
        <v>0</v>
      </c>
      <c r="BV682" s="44">
        <v>0</v>
      </c>
      <c r="BW682" s="44">
        <v>0</v>
      </c>
      <c r="BX682" s="44">
        <v>0</v>
      </c>
      <c r="BY682" s="44">
        <v>0</v>
      </c>
      <c r="BZ682" s="44">
        <v>85.88</v>
      </c>
      <c r="CA682" s="44">
        <v>0</v>
      </c>
      <c r="CB682" s="44">
        <v>0</v>
      </c>
      <c r="CC682" s="44">
        <v>0</v>
      </c>
      <c r="CD682" s="44">
        <v>0</v>
      </c>
      <c r="CE682" s="44">
        <v>0</v>
      </c>
      <c r="CF682" s="44">
        <v>0</v>
      </c>
      <c r="CG682" s="44">
        <v>0</v>
      </c>
      <c r="CH682" s="44">
        <v>0</v>
      </c>
      <c r="CI682" s="44">
        <v>0</v>
      </c>
      <c r="CJ682" s="44">
        <v>40.194851744186046</v>
      </c>
      <c r="CK682" s="44">
        <v>0</v>
      </c>
      <c r="CL682" s="44">
        <v>0</v>
      </c>
      <c r="CM682" s="44">
        <v>0</v>
      </c>
      <c r="CN682" s="44">
        <v>0</v>
      </c>
      <c r="CO682" s="44">
        <v>0</v>
      </c>
      <c r="CP682" s="44">
        <v>0</v>
      </c>
      <c r="CQ682" s="44">
        <v>0</v>
      </c>
      <c r="CR682" s="44">
        <v>0</v>
      </c>
      <c r="CS682" s="44">
        <v>0</v>
      </c>
      <c r="CT682" s="44">
        <v>0</v>
      </c>
      <c r="CU682" s="44">
        <v>0</v>
      </c>
      <c r="CV682" s="44">
        <v>0</v>
      </c>
      <c r="CW682" s="44">
        <v>0</v>
      </c>
      <c r="CX682" s="44">
        <v>0</v>
      </c>
      <c r="CY682" s="44">
        <v>0</v>
      </c>
      <c r="CZ682" s="44">
        <v>0</v>
      </c>
      <c r="DA682" s="44">
        <v>0</v>
      </c>
      <c r="DB682" s="44">
        <v>0</v>
      </c>
      <c r="DC682" s="44">
        <v>0</v>
      </c>
      <c r="DD682" s="44">
        <v>0</v>
      </c>
      <c r="DE682" s="44">
        <v>0</v>
      </c>
      <c r="DF682" s="44">
        <v>0</v>
      </c>
      <c r="DG682" s="44">
        <v>0</v>
      </c>
      <c r="DH682" s="44">
        <v>0</v>
      </c>
      <c r="DI682" s="44">
        <v>0</v>
      </c>
      <c r="DJ682" s="44">
        <v>0</v>
      </c>
      <c r="DK682" s="44">
        <v>0</v>
      </c>
      <c r="DL682" s="44">
        <v>0</v>
      </c>
      <c r="DM682" s="44">
        <v>0</v>
      </c>
      <c r="DN682" s="44">
        <v>0</v>
      </c>
      <c r="DO682" s="44">
        <v>0</v>
      </c>
      <c r="DP682" s="44">
        <v>0</v>
      </c>
      <c r="DQ682" s="44">
        <v>0</v>
      </c>
      <c r="DR682" s="44">
        <v>0</v>
      </c>
      <c r="DS682" s="44">
        <v>0</v>
      </c>
      <c r="DT682" s="44">
        <v>0</v>
      </c>
      <c r="DU682" s="44">
        <v>0</v>
      </c>
      <c r="DV682" s="44">
        <v>0</v>
      </c>
      <c r="DW682" s="44">
        <v>0</v>
      </c>
      <c r="DX682" s="44">
        <v>10.931881878582837</v>
      </c>
      <c r="DY682" s="44">
        <v>0</v>
      </c>
      <c r="DZ682" s="44">
        <v>0</v>
      </c>
      <c r="EA682" s="44">
        <v>0</v>
      </c>
      <c r="EB682" s="44">
        <v>0</v>
      </c>
    </row>
    <row r="683" spans="2:132" x14ac:dyDescent="0.25">
      <c r="B683" s="41" t="s">
        <v>772</v>
      </c>
      <c r="C683" s="47" t="s">
        <v>101</v>
      </c>
      <c r="D683" s="46">
        <v>3</v>
      </c>
      <c r="E683" s="86" t="s">
        <v>52</v>
      </c>
      <c r="F683" s="43">
        <v>1922.7</v>
      </c>
      <c r="G683" s="43">
        <v>380.55502325581398</v>
      </c>
      <c r="H683" s="44">
        <v>380.55502325581398</v>
      </c>
      <c r="I683" s="44">
        <v>252.87439550480914</v>
      </c>
      <c r="J683" s="44">
        <v>252.87439550480914</v>
      </c>
      <c r="K683" s="44">
        <v>391.97167395348839</v>
      </c>
      <c r="L683" s="44">
        <v>391.97167395348839</v>
      </c>
      <c r="M683" s="44">
        <v>188.4246</v>
      </c>
      <c r="N683" s="44">
        <v>1361.2716</v>
      </c>
      <c r="O683" s="44">
        <v>217.26510000000002</v>
      </c>
      <c r="P683" s="44">
        <v>70.554901311627901</v>
      </c>
      <c r="Q683" s="44">
        <v>70.554901311627901</v>
      </c>
      <c r="R683" s="44">
        <v>46.882912926591608</v>
      </c>
      <c r="S683" s="44">
        <v>46.882912926591608</v>
      </c>
      <c r="T683" s="44">
        <v>219.50413741395352</v>
      </c>
      <c r="U683" s="44">
        <v>219.50413741395352</v>
      </c>
      <c r="V683" s="44">
        <v>145.85795132717394</v>
      </c>
      <c r="W683" s="44">
        <v>145.85795132717394</v>
      </c>
      <c r="X683" s="44">
        <v>86.233768269767452</v>
      </c>
      <c r="Y683" s="44">
        <v>86.233768269767452</v>
      </c>
      <c r="Z683" s="44">
        <v>57.301338021389753</v>
      </c>
      <c r="AA683" s="44">
        <v>57.301338021389753</v>
      </c>
      <c r="AB683" s="44">
        <v>4.0190463484005727</v>
      </c>
      <c r="AC683" s="44">
        <v>9.332858357145934</v>
      </c>
      <c r="AD683" s="44">
        <v>3.7916235030829144</v>
      </c>
      <c r="AE683" s="44">
        <v>19.188971065314337</v>
      </c>
      <c r="AF683" s="44">
        <v>59.699021092089062</v>
      </c>
      <c r="AG683" s="44">
        <v>23.453186857606415</v>
      </c>
      <c r="AH683" s="44">
        <v>106.60539480730189</v>
      </c>
      <c r="AJ683" s="63" t="s">
        <v>63</v>
      </c>
      <c r="AK683" s="44">
        <v>0</v>
      </c>
      <c r="AL683" s="44">
        <v>0</v>
      </c>
      <c r="AM683" s="44">
        <v>217.26510000000002</v>
      </c>
      <c r="AN683" s="44">
        <v>217.26510000000002</v>
      </c>
      <c r="AO683" s="44">
        <v>0</v>
      </c>
      <c r="AP683" s="44">
        <v>0</v>
      </c>
      <c r="AQ683" s="44">
        <v>0</v>
      </c>
      <c r="AR683" s="44">
        <v>0</v>
      </c>
      <c r="AS683" s="44">
        <v>0</v>
      </c>
      <c r="AT683" s="44">
        <v>0</v>
      </c>
      <c r="AU683" s="44">
        <v>0</v>
      </c>
      <c r="AV683" s="44">
        <v>0</v>
      </c>
      <c r="AW683" s="44">
        <v>0</v>
      </c>
      <c r="AX683" s="44">
        <v>0</v>
      </c>
      <c r="AY683" s="44">
        <v>86.233768269767452</v>
      </c>
      <c r="AZ683" s="44">
        <v>0</v>
      </c>
      <c r="BA683" s="44">
        <v>0</v>
      </c>
      <c r="BB683" s="44">
        <v>0</v>
      </c>
      <c r="BC683" s="44">
        <v>86.233768269767452</v>
      </c>
      <c r="BD683" s="44">
        <v>86.233768269767452</v>
      </c>
      <c r="BE683" s="44">
        <v>0</v>
      </c>
      <c r="BF683" s="44">
        <v>0</v>
      </c>
      <c r="BG683" s="44">
        <v>0</v>
      </c>
      <c r="BH683" s="44">
        <v>86.233768269767452</v>
      </c>
      <c r="BI683" s="44">
        <v>57.301338021389753</v>
      </c>
      <c r="BJ683" s="44">
        <v>0</v>
      </c>
      <c r="BK683" s="44">
        <v>0</v>
      </c>
      <c r="BL683" s="44">
        <v>0</v>
      </c>
      <c r="BM683" s="44">
        <v>57.301338021389753</v>
      </c>
      <c r="BN683" s="44">
        <v>3.7916235030829144</v>
      </c>
      <c r="BO683" s="44">
        <v>23.453186857606415</v>
      </c>
      <c r="BP683" s="44">
        <v>0</v>
      </c>
      <c r="BQ683" s="44">
        <v>0</v>
      </c>
      <c r="BR683" s="44">
        <v>0</v>
      </c>
      <c r="BS683" s="44">
        <v>23.453186857606415</v>
      </c>
      <c r="BT683" s="64">
        <v>2021</v>
      </c>
      <c r="BU683" s="44">
        <v>0</v>
      </c>
      <c r="BV683" s="44">
        <v>0</v>
      </c>
      <c r="BW683" s="44">
        <v>0</v>
      </c>
      <c r="BX683" s="44">
        <v>0</v>
      </c>
      <c r="BY683" s="44">
        <v>0</v>
      </c>
      <c r="BZ683" s="44">
        <v>217.26510000000002</v>
      </c>
      <c r="CA683" s="44">
        <v>0</v>
      </c>
      <c r="CB683" s="44">
        <v>0</v>
      </c>
      <c r="CC683" s="44">
        <v>0</v>
      </c>
      <c r="CD683" s="44">
        <v>0</v>
      </c>
      <c r="CE683" s="44">
        <v>0</v>
      </c>
      <c r="CF683" s="44">
        <v>0</v>
      </c>
      <c r="CG683" s="44">
        <v>0</v>
      </c>
      <c r="CH683" s="44">
        <v>0</v>
      </c>
      <c r="CI683" s="44">
        <v>0</v>
      </c>
      <c r="CJ683" s="44">
        <v>86.233768269767452</v>
      </c>
      <c r="CK683" s="44">
        <v>0</v>
      </c>
      <c r="CL683" s="44">
        <v>0</v>
      </c>
      <c r="CM683" s="44">
        <v>0</v>
      </c>
      <c r="CN683" s="44">
        <v>0</v>
      </c>
      <c r="CO683" s="44">
        <v>0</v>
      </c>
      <c r="CP683" s="44">
        <v>0</v>
      </c>
      <c r="CQ683" s="44">
        <v>0</v>
      </c>
      <c r="CR683" s="44">
        <v>0</v>
      </c>
      <c r="CS683" s="44">
        <v>0</v>
      </c>
      <c r="CT683" s="44">
        <v>0</v>
      </c>
      <c r="CU683" s="44">
        <v>0</v>
      </c>
      <c r="CV683" s="44">
        <v>0</v>
      </c>
      <c r="CW683" s="44">
        <v>0</v>
      </c>
      <c r="CX683" s="44">
        <v>0</v>
      </c>
      <c r="CY683" s="44">
        <v>0</v>
      </c>
      <c r="CZ683" s="44">
        <v>0</v>
      </c>
      <c r="DA683" s="44">
        <v>0</v>
      </c>
      <c r="DB683" s="44">
        <v>0</v>
      </c>
      <c r="DC683" s="44">
        <v>0</v>
      </c>
      <c r="DD683" s="44">
        <v>0</v>
      </c>
      <c r="DE683" s="44">
        <v>0</v>
      </c>
      <c r="DF683" s="44">
        <v>0</v>
      </c>
      <c r="DG683" s="44">
        <v>0</v>
      </c>
      <c r="DH683" s="44">
        <v>0</v>
      </c>
      <c r="DI683" s="44">
        <v>0</v>
      </c>
      <c r="DJ683" s="44">
        <v>0</v>
      </c>
      <c r="DK683" s="44">
        <v>0</v>
      </c>
      <c r="DL683" s="44">
        <v>0</v>
      </c>
      <c r="DM683" s="44">
        <v>0</v>
      </c>
      <c r="DN683" s="44">
        <v>0</v>
      </c>
      <c r="DO683" s="44">
        <v>0</v>
      </c>
      <c r="DP683" s="44">
        <v>0</v>
      </c>
      <c r="DQ683" s="44">
        <v>0</v>
      </c>
      <c r="DR683" s="44">
        <v>0</v>
      </c>
      <c r="DS683" s="44">
        <v>0</v>
      </c>
      <c r="DT683" s="44">
        <v>0</v>
      </c>
      <c r="DU683" s="44">
        <v>0</v>
      </c>
      <c r="DV683" s="44">
        <v>0</v>
      </c>
      <c r="DW683" s="44">
        <v>0</v>
      </c>
      <c r="DX683" s="44">
        <v>23.453186857606415</v>
      </c>
      <c r="DY683" s="44">
        <v>0</v>
      </c>
      <c r="DZ683" s="44">
        <v>0</v>
      </c>
      <c r="EA683" s="44">
        <v>0</v>
      </c>
      <c r="EB683" s="44">
        <v>0</v>
      </c>
    </row>
    <row r="684" spans="2:132" x14ac:dyDescent="0.25">
      <c r="B684" s="41" t="s">
        <v>773</v>
      </c>
      <c r="C684" s="47" t="s">
        <v>101</v>
      </c>
      <c r="D684" s="46">
        <v>2</v>
      </c>
      <c r="E684" s="86" t="s">
        <v>52</v>
      </c>
      <c r="F684" s="43">
        <v>328.51</v>
      </c>
      <c r="G684" s="43">
        <v>46.693988372093031</v>
      </c>
      <c r="H684" s="44">
        <v>46.693988372093031</v>
      </c>
      <c r="I684" s="44">
        <v>31.027613253614355</v>
      </c>
      <c r="J684" s="44">
        <v>31.027613253614355</v>
      </c>
      <c r="K684" s="44">
        <v>51.830327093023271</v>
      </c>
      <c r="L684" s="44">
        <v>51.830327093023271</v>
      </c>
      <c r="M684" s="44">
        <v>32.193979999999996</v>
      </c>
      <c r="N684" s="44">
        <v>232.58507999999998</v>
      </c>
      <c r="O684" s="44">
        <v>37.121629999999996</v>
      </c>
      <c r="P684" s="44">
        <v>9.3294588767441891</v>
      </c>
      <c r="Q684" s="44">
        <v>9.3294588767441891</v>
      </c>
      <c r="R684" s="44">
        <v>6.1993171280721491</v>
      </c>
      <c r="S684" s="44">
        <v>6.1993171280721491</v>
      </c>
      <c r="T684" s="44">
        <v>29.024983172093034</v>
      </c>
      <c r="U684" s="44">
        <v>29.024983172093034</v>
      </c>
      <c r="V684" s="44">
        <v>19.286764398446685</v>
      </c>
      <c r="W684" s="44">
        <v>19.286764398446685</v>
      </c>
      <c r="X684" s="44">
        <v>11.402671960465121</v>
      </c>
      <c r="Y684" s="44">
        <v>11.402671960465121</v>
      </c>
      <c r="Z684" s="44">
        <v>7.5769431565326268</v>
      </c>
      <c r="AA684" s="44">
        <v>7.5769431565326268</v>
      </c>
      <c r="AB684" s="44">
        <v>5.1931493961193134</v>
      </c>
      <c r="AC684" s="44">
        <v>12.059310478160446</v>
      </c>
      <c r="AD684" s="44">
        <v>4.89928843771182</v>
      </c>
      <c r="AE684" s="44">
        <v>2.5373533675594575</v>
      </c>
      <c r="AF684" s="44">
        <v>7.8939882546294236</v>
      </c>
      <c r="AG684" s="44">
        <v>3.1012096714615591</v>
      </c>
      <c r="AH684" s="44">
        <v>14.096407597552542</v>
      </c>
      <c r="AJ684" s="63" t="s">
        <v>63</v>
      </c>
      <c r="AK684" s="44">
        <v>0</v>
      </c>
      <c r="AL684" s="44">
        <v>0</v>
      </c>
      <c r="AM684" s="44">
        <v>37.121629999999996</v>
      </c>
      <c r="AN684" s="44">
        <v>37.121629999999996</v>
      </c>
      <c r="AO684" s="44">
        <v>0</v>
      </c>
      <c r="AP684" s="44">
        <v>0</v>
      </c>
      <c r="AQ684" s="44">
        <v>0</v>
      </c>
      <c r="AR684" s="44">
        <v>0</v>
      </c>
      <c r="AS684" s="44">
        <v>0</v>
      </c>
      <c r="AT684" s="44">
        <v>0</v>
      </c>
      <c r="AU684" s="44">
        <v>0</v>
      </c>
      <c r="AV684" s="44">
        <v>0</v>
      </c>
      <c r="AW684" s="44">
        <v>0</v>
      </c>
      <c r="AX684" s="44">
        <v>0</v>
      </c>
      <c r="AY684" s="44">
        <v>11.402671960465121</v>
      </c>
      <c r="AZ684" s="44">
        <v>0</v>
      </c>
      <c r="BA684" s="44">
        <v>0</v>
      </c>
      <c r="BB684" s="44">
        <v>0</v>
      </c>
      <c r="BC684" s="44">
        <v>11.402671960465121</v>
      </c>
      <c r="BD684" s="44">
        <v>11.402671960465121</v>
      </c>
      <c r="BE684" s="44">
        <v>0</v>
      </c>
      <c r="BF684" s="44">
        <v>0</v>
      </c>
      <c r="BG684" s="44">
        <v>0</v>
      </c>
      <c r="BH684" s="44">
        <v>11.402671960465121</v>
      </c>
      <c r="BI684" s="44">
        <v>7.5769431565326268</v>
      </c>
      <c r="BJ684" s="44">
        <v>0</v>
      </c>
      <c r="BK684" s="44">
        <v>0</v>
      </c>
      <c r="BL684" s="44">
        <v>0</v>
      </c>
      <c r="BM684" s="44">
        <v>7.5769431565326268</v>
      </c>
      <c r="BN684" s="44">
        <v>4.89928843771182</v>
      </c>
      <c r="BO684" s="44">
        <v>3.1012096714615591</v>
      </c>
      <c r="BP684" s="44">
        <v>0</v>
      </c>
      <c r="BQ684" s="44">
        <v>0</v>
      </c>
      <c r="BR684" s="44">
        <v>0</v>
      </c>
      <c r="BS684" s="44">
        <v>3.1012096714615591</v>
      </c>
      <c r="BT684" s="64">
        <v>2021</v>
      </c>
      <c r="BU684" s="44">
        <v>0</v>
      </c>
      <c r="BV684" s="44">
        <v>0</v>
      </c>
      <c r="BW684" s="44">
        <v>0</v>
      </c>
      <c r="BX684" s="44">
        <v>0</v>
      </c>
      <c r="BY684" s="44">
        <v>0</v>
      </c>
      <c r="BZ684" s="44">
        <v>37.121629999999996</v>
      </c>
      <c r="CA684" s="44">
        <v>0</v>
      </c>
      <c r="CB684" s="44">
        <v>0</v>
      </c>
      <c r="CC684" s="44">
        <v>0</v>
      </c>
      <c r="CD684" s="44">
        <v>0</v>
      </c>
      <c r="CE684" s="44">
        <v>0</v>
      </c>
      <c r="CF684" s="44">
        <v>0</v>
      </c>
      <c r="CG684" s="44">
        <v>0</v>
      </c>
      <c r="CH684" s="44">
        <v>0</v>
      </c>
      <c r="CI684" s="44">
        <v>0</v>
      </c>
      <c r="CJ684" s="44">
        <v>11.402671960465121</v>
      </c>
      <c r="CK684" s="44">
        <v>0</v>
      </c>
      <c r="CL684" s="44">
        <v>0</v>
      </c>
      <c r="CM684" s="44">
        <v>0</v>
      </c>
      <c r="CN684" s="44">
        <v>0</v>
      </c>
      <c r="CO684" s="44">
        <v>0</v>
      </c>
      <c r="CP684" s="44">
        <v>0</v>
      </c>
      <c r="CQ684" s="44">
        <v>0</v>
      </c>
      <c r="CR684" s="44">
        <v>0</v>
      </c>
      <c r="CS684" s="44">
        <v>0</v>
      </c>
      <c r="CT684" s="44">
        <v>0</v>
      </c>
      <c r="CU684" s="44">
        <v>0</v>
      </c>
      <c r="CV684" s="44">
        <v>0</v>
      </c>
      <c r="CW684" s="44">
        <v>0</v>
      </c>
      <c r="CX684" s="44">
        <v>0</v>
      </c>
      <c r="CY684" s="44">
        <v>0</v>
      </c>
      <c r="CZ684" s="44">
        <v>0</v>
      </c>
      <c r="DA684" s="44">
        <v>0</v>
      </c>
      <c r="DB684" s="44">
        <v>0</v>
      </c>
      <c r="DC684" s="44">
        <v>0</v>
      </c>
      <c r="DD684" s="44">
        <v>0</v>
      </c>
      <c r="DE684" s="44">
        <v>0</v>
      </c>
      <c r="DF684" s="44">
        <v>0</v>
      </c>
      <c r="DG684" s="44">
        <v>0</v>
      </c>
      <c r="DH684" s="44">
        <v>0</v>
      </c>
      <c r="DI684" s="44">
        <v>0</v>
      </c>
      <c r="DJ684" s="44">
        <v>0</v>
      </c>
      <c r="DK684" s="44">
        <v>0</v>
      </c>
      <c r="DL684" s="44">
        <v>0</v>
      </c>
      <c r="DM684" s="44">
        <v>0</v>
      </c>
      <c r="DN684" s="44">
        <v>0</v>
      </c>
      <c r="DO684" s="44">
        <v>0</v>
      </c>
      <c r="DP684" s="44">
        <v>0</v>
      </c>
      <c r="DQ684" s="44">
        <v>0</v>
      </c>
      <c r="DR684" s="44">
        <v>0</v>
      </c>
      <c r="DS684" s="44">
        <v>0</v>
      </c>
      <c r="DT684" s="44">
        <v>0</v>
      </c>
      <c r="DU684" s="44">
        <v>0</v>
      </c>
      <c r="DV684" s="44">
        <v>0</v>
      </c>
      <c r="DW684" s="44">
        <v>0</v>
      </c>
      <c r="DX684" s="44">
        <v>3.1012096714615591</v>
      </c>
      <c r="DY684" s="44">
        <v>0</v>
      </c>
      <c r="DZ684" s="44">
        <v>0</v>
      </c>
      <c r="EA684" s="44">
        <v>0</v>
      </c>
      <c r="EB684" s="44">
        <v>0</v>
      </c>
    </row>
    <row r="685" spans="2:132" x14ac:dyDescent="0.25">
      <c r="B685" s="41" t="s">
        <v>774</v>
      </c>
      <c r="C685" s="47" t="s">
        <v>101</v>
      </c>
      <c r="D685" s="46">
        <v>2</v>
      </c>
      <c r="E685" s="86" t="s">
        <v>52</v>
      </c>
      <c r="F685" s="43">
        <v>1003.7</v>
      </c>
      <c r="G685" s="43">
        <v>183.37168604651163</v>
      </c>
      <c r="H685" s="44">
        <v>183.37168604651163</v>
      </c>
      <c r="I685" s="44">
        <v>121.84835681577316</v>
      </c>
      <c r="J685" s="44">
        <v>121.84835681577316</v>
      </c>
      <c r="K685" s="44">
        <v>188.87283662790699</v>
      </c>
      <c r="L685" s="44">
        <v>188.87283662790699</v>
      </c>
      <c r="M685" s="44">
        <v>98.3626</v>
      </c>
      <c r="N685" s="44">
        <v>710.61959999999999</v>
      </c>
      <c r="O685" s="44">
        <v>113.41810000000001</v>
      </c>
      <c r="P685" s="44">
        <v>33.997110593023258</v>
      </c>
      <c r="Q685" s="44">
        <v>33.997110593023258</v>
      </c>
      <c r="R685" s="44">
        <v>22.590685353644346</v>
      </c>
      <c r="S685" s="44">
        <v>22.590685353644346</v>
      </c>
      <c r="T685" s="44">
        <v>105.76878851162793</v>
      </c>
      <c r="U685" s="44">
        <v>105.76878851162793</v>
      </c>
      <c r="V685" s="44">
        <v>70.282132211337981</v>
      </c>
      <c r="W685" s="44">
        <v>70.282132211337981</v>
      </c>
      <c r="X685" s="44">
        <v>41.552024058139537</v>
      </c>
      <c r="Y685" s="44">
        <v>41.552024058139537</v>
      </c>
      <c r="Z685" s="44">
        <v>27.610837654454201</v>
      </c>
      <c r="AA685" s="44">
        <v>27.610837654454201</v>
      </c>
      <c r="AB685" s="44">
        <v>4.3541219958664099</v>
      </c>
      <c r="AC685" s="44">
        <v>10.110956762995903</v>
      </c>
      <c r="AD685" s="44">
        <v>4.1077384691986447</v>
      </c>
      <c r="AE685" s="44">
        <v>9.2462686411028994</v>
      </c>
      <c r="AF685" s="44">
        <v>28.766169105653468</v>
      </c>
      <c r="AG685" s="44">
        <v>11.300995005792432</v>
      </c>
      <c r="AH685" s="44">
        <v>51.368159117238328</v>
      </c>
      <c r="AJ685" s="63" t="s">
        <v>63</v>
      </c>
      <c r="AK685" s="44">
        <v>0</v>
      </c>
      <c r="AL685" s="44">
        <v>0</v>
      </c>
      <c r="AM685" s="44">
        <v>113.41810000000001</v>
      </c>
      <c r="AN685" s="44">
        <v>113.41810000000001</v>
      </c>
      <c r="AO685" s="44">
        <v>0</v>
      </c>
      <c r="AP685" s="44">
        <v>0</v>
      </c>
      <c r="AQ685" s="44">
        <v>0</v>
      </c>
      <c r="AR685" s="44">
        <v>0</v>
      </c>
      <c r="AS685" s="44">
        <v>0</v>
      </c>
      <c r="AT685" s="44">
        <v>0</v>
      </c>
      <c r="AU685" s="44">
        <v>0</v>
      </c>
      <c r="AV685" s="44">
        <v>0</v>
      </c>
      <c r="AW685" s="44">
        <v>0</v>
      </c>
      <c r="AX685" s="44">
        <v>0</v>
      </c>
      <c r="AY685" s="44">
        <v>41.552024058139537</v>
      </c>
      <c r="AZ685" s="44">
        <v>0</v>
      </c>
      <c r="BA685" s="44">
        <v>0</v>
      </c>
      <c r="BB685" s="44">
        <v>0</v>
      </c>
      <c r="BC685" s="44">
        <v>41.552024058139537</v>
      </c>
      <c r="BD685" s="44">
        <v>41.552024058139537</v>
      </c>
      <c r="BE685" s="44">
        <v>0</v>
      </c>
      <c r="BF685" s="44">
        <v>0</v>
      </c>
      <c r="BG685" s="44">
        <v>0</v>
      </c>
      <c r="BH685" s="44">
        <v>41.552024058139537</v>
      </c>
      <c r="BI685" s="44">
        <v>27.610837654454201</v>
      </c>
      <c r="BJ685" s="44">
        <v>0</v>
      </c>
      <c r="BK685" s="44">
        <v>0</v>
      </c>
      <c r="BL685" s="44">
        <v>0</v>
      </c>
      <c r="BM685" s="44">
        <v>27.610837654454201</v>
      </c>
      <c r="BN685" s="44">
        <v>4.1077384691986447</v>
      </c>
      <c r="BO685" s="44">
        <v>11.300995005792432</v>
      </c>
      <c r="BP685" s="44">
        <v>0</v>
      </c>
      <c r="BQ685" s="44">
        <v>0</v>
      </c>
      <c r="BR685" s="44">
        <v>0</v>
      </c>
      <c r="BS685" s="44">
        <v>11.300995005792432</v>
      </c>
      <c r="BT685" s="64">
        <v>2021</v>
      </c>
      <c r="BU685" s="44">
        <v>0</v>
      </c>
      <c r="BV685" s="44">
        <v>0</v>
      </c>
      <c r="BW685" s="44">
        <v>0</v>
      </c>
      <c r="BX685" s="44">
        <v>0</v>
      </c>
      <c r="BY685" s="44">
        <v>0</v>
      </c>
      <c r="BZ685" s="44">
        <v>113.41810000000001</v>
      </c>
      <c r="CA685" s="44">
        <v>0</v>
      </c>
      <c r="CB685" s="44">
        <v>0</v>
      </c>
      <c r="CC685" s="44">
        <v>0</v>
      </c>
      <c r="CD685" s="44">
        <v>0</v>
      </c>
      <c r="CE685" s="44">
        <v>0</v>
      </c>
      <c r="CF685" s="44">
        <v>0</v>
      </c>
      <c r="CG685" s="44">
        <v>0</v>
      </c>
      <c r="CH685" s="44">
        <v>0</v>
      </c>
      <c r="CI685" s="44">
        <v>0</v>
      </c>
      <c r="CJ685" s="44">
        <v>41.552024058139537</v>
      </c>
      <c r="CK685" s="44">
        <v>0</v>
      </c>
      <c r="CL685" s="44">
        <v>0</v>
      </c>
      <c r="CM685" s="44">
        <v>0</v>
      </c>
      <c r="CN685" s="44">
        <v>0</v>
      </c>
      <c r="CO685" s="44">
        <v>0</v>
      </c>
      <c r="CP685" s="44">
        <v>0</v>
      </c>
      <c r="CQ685" s="44">
        <v>0</v>
      </c>
      <c r="CR685" s="44">
        <v>0</v>
      </c>
      <c r="CS685" s="44">
        <v>0</v>
      </c>
      <c r="CT685" s="44">
        <v>0</v>
      </c>
      <c r="CU685" s="44">
        <v>0</v>
      </c>
      <c r="CV685" s="44">
        <v>0</v>
      </c>
      <c r="CW685" s="44">
        <v>0</v>
      </c>
      <c r="CX685" s="44">
        <v>0</v>
      </c>
      <c r="CY685" s="44">
        <v>0</v>
      </c>
      <c r="CZ685" s="44">
        <v>0</v>
      </c>
      <c r="DA685" s="44">
        <v>0</v>
      </c>
      <c r="DB685" s="44">
        <v>0</v>
      </c>
      <c r="DC685" s="44">
        <v>0</v>
      </c>
      <c r="DD685" s="44">
        <v>0</v>
      </c>
      <c r="DE685" s="44">
        <v>0</v>
      </c>
      <c r="DF685" s="44">
        <v>0</v>
      </c>
      <c r="DG685" s="44">
        <v>0</v>
      </c>
      <c r="DH685" s="44">
        <v>0</v>
      </c>
      <c r="DI685" s="44">
        <v>0</v>
      </c>
      <c r="DJ685" s="44">
        <v>0</v>
      </c>
      <c r="DK685" s="44">
        <v>0</v>
      </c>
      <c r="DL685" s="44">
        <v>0</v>
      </c>
      <c r="DM685" s="44">
        <v>0</v>
      </c>
      <c r="DN685" s="44">
        <v>0</v>
      </c>
      <c r="DO685" s="44">
        <v>0</v>
      </c>
      <c r="DP685" s="44">
        <v>0</v>
      </c>
      <c r="DQ685" s="44">
        <v>0</v>
      </c>
      <c r="DR685" s="44">
        <v>0</v>
      </c>
      <c r="DS685" s="44">
        <v>0</v>
      </c>
      <c r="DT685" s="44">
        <v>0</v>
      </c>
      <c r="DU685" s="44">
        <v>0</v>
      </c>
      <c r="DV685" s="44">
        <v>0</v>
      </c>
      <c r="DW685" s="44">
        <v>0</v>
      </c>
      <c r="DX685" s="44">
        <v>11.300995005792432</v>
      </c>
      <c r="DY685" s="44">
        <v>0</v>
      </c>
      <c r="DZ685" s="44">
        <v>0</v>
      </c>
      <c r="EA685" s="44">
        <v>0</v>
      </c>
      <c r="EB685" s="44">
        <v>0</v>
      </c>
    </row>
    <row r="686" spans="2:132" x14ac:dyDescent="0.25">
      <c r="B686" s="41" t="s">
        <v>775</v>
      </c>
      <c r="C686" s="47" t="s">
        <v>101</v>
      </c>
      <c r="D686" s="46">
        <v>2</v>
      </c>
      <c r="E686" s="86" t="s">
        <v>52</v>
      </c>
      <c r="F686" s="43">
        <v>354.9</v>
      </c>
      <c r="G686" s="43">
        <v>63.88513953488372</v>
      </c>
      <c r="H686" s="44">
        <v>63.88513953488372</v>
      </c>
      <c r="I686" s="44">
        <v>42.450933647943366</v>
      </c>
      <c r="J686" s="44">
        <v>42.450933647943366</v>
      </c>
      <c r="K686" s="44">
        <v>65.801693720930231</v>
      </c>
      <c r="L686" s="44">
        <v>65.801693720930231</v>
      </c>
      <c r="M686" s="44">
        <v>34.780199999999994</v>
      </c>
      <c r="N686" s="44">
        <v>251.26919999999998</v>
      </c>
      <c r="O686" s="44">
        <v>40.103699999999996</v>
      </c>
      <c r="P686" s="44">
        <v>11.844304869767441</v>
      </c>
      <c r="Q686" s="44">
        <v>11.844304869767441</v>
      </c>
      <c r="R686" s="44">
        <v>7.8704030983287003</v>
      </c>
      <c r="S686" s="44">
        <v>7.8704030983287003</v>
      </c>
      <c r="T686" s="44">
        <v>36.848948483720932</v>
      </c>
      <c r="U686" s="44">
        <v>36.848948483720932</v>
      </c>
      <c r="V686" s="44">
        <v>24.485698528133735</v>
      </c>
      <c r="W686" s="44">
        <v>24.485698528133735</v>
      </c>
      <c r="X686" s="44">
        <v>14.476372618604652</v>
      </c>
      <c r="Y686" s="44">
        <v>14.476372618604652</v>
      </c>
      <c r="Z686" s="44">
        <v>9.6193815646239678</v>
      </c>
      <c r="AA686" s="44">
        <v>9.6193815646239678</v>
      </c>
      <c r="AB686" s="44">
        <v>4.4191129177850694</v>
      </c>
      <c r="AC686" s="44">
        <v>10.261875915497983</v>
      </c>
      <c r="AD686" s="44">
        <v>4.1690517972053946</v>
      </c>
      <c r="AE686" s="44">
        <v>3.2213215412331944</v>
      </c>
      <c r="AF686" s="44">
        <v>10.021889239392161</v>
      </c>
      <c r="AG686" s="44">
        <v>3.9371707726183489</v>
      </c>
      <c r="AH686" s="44">
        <v>17.896230784628859</v>
      </c>
      <c r="AJ686" s="63" t="s">
        <v>63</v>
      </c>
      <c r="AK686" s="44">
        <v>0</v>
      </c>
      <c r="AL686" s="44">
        <v>0</v>
      </c>
      <c r="AM686" s="44">
        <v>40.103699999999996</v>
      </c>
      <c r="AN686" s="44">
        <v>40.103699999999996</v>
      </c>
      <c r="AO686" s="44">
        <v>0</v>
      </c>
      <c r="AP686" s="44">
        <v>0</v>
      </c>
      <c r="AQ686" s="44">
        <v>0</v>
      </c>
      <c r="AR686" s="44">
        <v>0</v>
      </c>
      <c r="AS686" s="44">
        <v>0</v>
      </c>
      <c r="AT686" s="44">
        <v>0</v>
      </c>
      <c r="AU686" s="44">
        <v>0</v>
      </c>
      <c r="AV686" s="44">
        <v>0</v>
      </c>
      <c r="AW686" s="44">
        <v>0</v>
      </c>
      <c r="AX686" s="44">
        <v>0</v>
      </c>
      <c r="AY686" s="44">
        <v>14.476372618604652</v>
      </c>
      <c r="AZ686" s="44">
        <v>0</v>
      </c>
      <c r="BA686" s="44">
        <v>0</v>
      </c>
      <c r="BB686" s="44">
        <v>0</v>
      </c>
      <c r="BC686" s="44">
        <v>14.476372618604652</v>
      </c>
      <c r="BD686" s="44">
        <v>14.476372618604652</v>
      </c>
      <c r="BE686" s="44">
        <v>0</v>
      </c>
      <c r="BF686" s="44">
        <v>0</v>
      </c>
      <c r="BG686" s="44">
        <v>0</v>
      </c>
      <c r="BH686" s="44">
        <v>14.476372618604652</v>
      </c>
      <c r="BI686" s="44">
        <v>9.6193815646239678</v>
      </c>
      <c r="BJ686" s="44">
        <v>0</v>
      </c>
      <c r="BK686" s="44">
        <v>0</v>
      </c>
      <c r="BL686" s="44">
        <v>0</v>
      </c>
      <c r="BM686" s="44">
        <v>9.6193815646239678</v>
      </c>
      <c r="BN686" s="44">
        <v>4.1690517972053946</v>
      </c>
      <c r="BO686" s="44">
        <v>3.9371707726183489</v>
      </c>
      <c r="BP686" s="44">
        <v>0</v>
      </c>
      <c r="BQ686" s="44">
        <v>0</v>
      </c>
      <c r="BR686" s="44">
        <v>0</v>
      </c>
      <c r="BS686" s="44">
        <v>3.9371707726183489</v>
      </c>
      <c r="BT686" s="64">
        <v>2021</v>
      </c>
      <c r="BU686" s="44">
        <v>0</v>
      </c>
      <c r="BV686" s="44">
        <v>0</v>
      </c>
      <c r="BW686" s="44">
        <v>0</v>
      </c>
      <c r="BX686" s="44">
        <v>0</v>
      </c>
      <c r="BY686" s="44">
        <v>0</v>
      </c>
      <c r="BZ686" s="44">
        <v>40.103699999999996</v>
      </c>
      <c r="CA686" s="44">
        <v>0</v>
      </c>
      <c r="CB686" s="44">
        <v>0</v>
      </c>
      <c r="CC686" s="44">
        <v>0</v>
      </c>
      <c r="CD686" s="44">
        <v>0</v>
      </c>
      <c r="CE686" s="44">
        <v>0</v>
      </c>
      <c r="CF686" s="44">
        <v>0</v>
      </c>
      <c r="CG686" s="44">
        <v>0</v>
      </c>
      <c r="CH686" s="44">
        <v>0</v>
      </c>
      <c r="CI686" s="44">
        <v>0</v>
      </c>
      <c r="CJ686" s="44">
        <v>14.476372618604652</v>
      </c>
      <c r="CK686" s="44">
        <v>0</v>
      </c>
      <c r="CL686" s="44">
        <v>0</v>
      </c>
      <c r="CM686" s="44">
        <v>0</v>
      </c>
      <c r="CN686" s="44">
        <v>0</v>
      </c>
      <c r="CO686" s="44">
        <v>0</v>
      </c>
      <c r="CP686" s="44">
        <v>0</v>
      </c>
      <c r="CQ686" s="44">
        <v>0</v>
      </c>
      <c r="CR686" s="44">
        <v>0</v>
      </c>
      <c r="CS686" s="44">
        <v>0</v>
      </c>
      <c r="CT686" s="44">
        <v>0</v>
      </c>
      <c r="CU686" s="44">
        <v>0</v>
      </c>
      <c r="CV686" s="44">
        <v>0</v>
      </c>
      <c r="CW686" s="44">
        <v>0</v>
      </c>
      <c r="CX686" s="44">
        <v>0</v>
      </c>
      <c r="CY686" s="44">
        <v>0</v>
      </c>
      <c r="CZ686" s="44">
        <v>0</v>
      </c>
      <c r="DA686" s="44">
        <v>0</v>
      </c>
      <c r="DB686" s="44">
        <v>0</v>
      </c>
      <c r="DC686" s="44">
        <v>0</v>
      </c>
      <c r="DD686" s="44">
        <v>0</v>
      </c>
      <c r="DE686" s="44">
        <v>0</v>
      </c>
      <c r="DF686" s="44">
        <v>0</v>
      </c>
      <c r="DG686" s="44">
        <v>0</v>
      </c>
      <c r="DH686" s="44">
        <v>0</v>
      </c>
      <c r="DI686" s="44">
        <v>0</v>
      </c>
      <c r="DJ686" s="44">
        <v>0</v>
      </c>
      <c r="DK686" s="44">
        <v>0</v>
      </c>
      <c r="DL686" s="44">
        <v>0</v>
      </c>
      <c r="DM686" s="44">
        <v>0</v>
      </c>
      <c r="DN686" s="44">
        <v>0</v>
      </c>
      <c r="DO686" s="44">
        <v>0</v>
      </c>
      <c r="DP686" s="44">
        <v>0</v>
      </c>
      <c r="DQ686" s="44">
        <v>0</v>
      </c>
      <c r="DR686" s="44">
        <v>0</v>
      </c>
      <c r="DS686" s="44">
        <v>0</v>
      </c>
      <c r="DT686" s="44">
        <v>0</v>
      </c>
      <c r="DU686" s="44">
        <v>0</v>
      </c>
      <c r="DV686" s="44">
        <v>0</v>
      </c>
      <c r="DW686" s="44">
        <v>0</v>
      </c>
      <c r="DX686" s="44">
        <v>3.9371707726183489</v>
      </c>
      <c r="DY686" s="44">
        <v>0</v>
      </c>
      <c r="DZ686" s="44">
        <v>0</v>
      </c>
      <c r="EA686" s="44">
        <v>0</v>
      </c>
      <c r="EB686" s="44">
        <v>0</v>
      </c>
    </row>
    <row r="687" spans="2:132" x14ac:dyDescent="0.25">
      <c r="B687" s="41" t="s">
        <v>776</v>
      </c>
      <c r="C687" s="47" t="s">
        <v>101</v>
      </c>
      <c r="D687" s="46">
        <v>2</v>
      </c>
      <c r="E687" s="86" t="s">
        <v>52</v>
      </c>
      <c r="F687" s="43">
        <v>802.41</v>
      </c>
      <c r="G687" s="43">
        <v>165.01206976744186</v>
      </c>
      <c r="H687" s="44">
        <v>165.01206976744186</v>
      </c>
      <c r="I687" s="44">
        <v>109.64860491511527</v>
      </c>
      <c r="J687" s="44">
        <v>109.64860491511527</v>
      </c>
      <c r="K687" s="44">
        <v>169.96243186046513</v>
      </c>
      <c r="L687" s="44">
        <v>169.96243186046513</v>
      </c>
      <c r="M687" s="44">
        <v>78.636179999999996</v>
      </c>
      <c r="N687" s="44">
        <v>568.10628000000008</v>
      </c>
      <c r="O687" s="44">
        <v>90.672330000000002</v>
      </c>
      <c r="P687" s="44">
        <v>33.992486372093026</v>
      </c>
      <c r="Q687" s="44">
        <v>33.992486372093026</v>
      </c>
      <c r="R687" s="44">
        <v>22.587612612513748</v>
      </c>
      <c r="S687" s="44">
        <v>22.587612612513748</v>
      </c>
      <c r="T687" s="44">
        <v>101.97745911627908</v>
      </c>
      <c r="U687" s="44">
        <v>101.97745911627908</v>
      </c>
      <c r="V687" s="44">
        <v>67.762837837541241</v>
      </c>
      <c r="W687" s="44">
        <v>67.762837837541241</v>
      </c>
      <c r="X687" s="44">
        <v>42.490607965116283</v>
      </c>
      <c r="Y687" s="44">
        <v>42.490607965116283</v>
      </c>
      <c r="Z687" s="44">
        <v>28.234515765642186</v>
      </c>
      <c r="AA687" s="44">
        <v>28.234515765642186</v>
      </c>
      <c r="AB687" s="44">
        <v>3.4813851888195928</v>
      </c>
      <c r="AC687" s="44">
        <v>8.3837439240961658</v>
      </c>
      <c r="AD687" s="44">
        <v>3.2114002149927674</v>
      </c>
      <c r="AE687" s="44">
        <v>9.2450109816068142</v>
      </c>
      <c r="AF687" s="44">
        <v>27.735032944820443</v>
      </c>
      <c r="AG687" s="44">
        <v>11.556263727008519</v>
      </c>
      <c r="AH687" s="44">
        <v>46.225054908034075</v>
      </c>
      <c r="AJ687" s="63" t="s">
        <v>63</v>
      </c>
      <c r="AK687" s="44">
        <v>0</v>
      </c>
      <c r="AL687" s="44">
        <v>0</v>
      </c>
      <c r="AM687" s="44">
        <v>90.672330000000002</v>
      </c>
      <c r="AN687" s="44">
        <v>90.672330000000002</v>
      </c>
      <c r="AO687" s="44">
        <v>0</v>
      </c>
      <c r="AP687" s="44">
        <v>0</v>
      </c>
      <c r="AQ687" s="44">
        <v>0</v>
      </c>
      <c r="AR687" s="44">
        <v>0</v>
      </c>
      <c r="AS687" s="44">
        <v>0</v>
      </c>
      <c r="AT687" s="44">
        <v>0</v>
      </c>
      <c r="AU687" s="44">
        <v>0</v>
      </c>
      <c r="AV687" s="44">
        <v>0</v>
      </c>
      <c r="AW687" s="44">
        <v>0</v>
      </c>
      <c r="AX687" s="44">
        <v>0</v>
      </c>
      <c r="AY687" s="44">
        <v>42.490607965116283</v>
      </c>
      <c r="AZ687" s="44">
        <v>0</v>
      </c>
      <c r="BA687" s="44">
        <v>0</v>
      </c>
      <c r="BB687" s="44">
        <v>0</v>
      </c>
      <c r="BC687" s="44">
        <v>42.490607965116283</v>
      </c>
      <c r="BD687" s="44">
        <v>42.490607965116283</v>
      </c>
      <c r="BE687" s="44">
        <v>0</v>
      </c>
      <c r="BF687" s="44">
        <v>0</v>
      </c>
      <c r="BG687" s="44">
        <v>0</v>
      </c>
      <c r="BH687" s="44">
        <v>42.490607965116283</v>
      </c>
      <c r="BI687" s="44">
        <v>28.234515765642186</v>
      </c>
      <c r="BJ687" s="44">
        <v>0</v>
      </c>
      <c r="BK687" s="44">
        <v>0</v>
      </c>
      <c r="BL687" s="44">
        <v>0</v>
      </c>
      <c r="BM687" s="44">
        <v>28.234515765642186</v>
      </c>
      <c r="BN687" s="44">
        <v>3.2114002149927674</v>
      </c>
      <c r="BO687" s="44">
        <v>11.556263727008519</v>
      </c>
      <c r="BP687" s="44">
        <v>0</v>
      </c>
      <c r="BQ687" s="44">
        <v>0</v>
      </c>
      <c r="BR687" s="44">
        <v>0</v>
      </c>
      <c r="BS687" s="44">
        <v>11.556263727008519</v>
      </c>
      <c r="BT687" s="64">
        <v>2021</v>
      </c>
      <c r="BU687" s="44">
        <v>0</v>
      </c>
      <c r="BV687" s="44">
        <v>0</v>
      </c>
      <c r="BW687" s="44">
        <v>0</v>
      </c>
      <c r="BX687" s="44">
        <v>0</v>
      </c>
      <c r="BY687" s="44">
        <v>0</v>
      </c>
      <c r="BZ687" s="44">
        <v>90.672330000000002</v>
      </c>
      <c r="CA687" s="44">
        <v>0</v>
      </c>
      <c r="CB687" s="44">
        <v>0</v>
      </c>
      <c r="CC687" s="44">
        <v>0</v>
      </c>
      <c r="CD687" s="44">
        <v>0</v>
      </c>
      <c r="CE687" s="44">
        <v>0</v>
      </c>
      <c r="CF687" s="44">
        <v>0</v>
      </c>
      <c r="CG687" s="44">
        <v>0</v>
      </c>
      <c r="CH687" s="44">
        <v>0</v>
      </c>
      <c r="CI687" s="44">
        <v>0</v>
      </c>
      <c r="CJ687" s="44">
        <v>42.490607965116283</v>
      </c>
      <c r="CK687" s="44">
        <v>0</v>
      </c>
      <c r="CL687" s="44">
        <v>0</v>
      </c>
      <c r="CM687" s="44">
        <v>0</v>
      </c>
      <c r="CN687" s="44">
        <v>0</v>
      </c>
      <c r="CO687" s="44">
        <v>0</v>
      </c>
      <c r="CP687" s="44">
        <v>0</v>
      </c>
      <c r="CQ687" s="44">
        <v>0</v>
      </c>
      <c r="CR687" s="44">
        <v>0</v>
      </c>
      <c r="CS687" s="44">
        <v>0</v>
      </c>
      <c r="CT687" s="44">
        <v>0</v>
      </c>
      <c r="CU687" s="44">
        <v>0</v>
      </c>
      <c r="CV687" s="44">
        <v>0</v>
      </c>
      <c r="CW687" s="44">
        <v>0</v>
      </c>
      <c r="CX687" s="44">
        <v>0</v>
      </c>
      <c r="CY687" s="44">
        <v>0</v>
      </c>
      <c r="CZ687" s="44">
        <v>0</v>
      </c>
      <c r="DA687" s="44">
        <v>0</v>
      </c>
      <c r="DB687" s="44">
        <v>0</v>
      </c>
      <c r="DC687" s="44">
        <v>0</v>
      </c>
      <c r="DD687" s="44">
        <v>0</v>
      </c>
      <c r="DE687" s="44">
        <v>0</v>
      </c>
      <c r="DF687" s="44">
        <v>0</v>
      </c>
      <c r="DG687" s="44">
        <v>0</v>
      </c>
      <c r="DH687" s="44">
        <v>0</v>
      </c>
      <c r="DI687" s="44">
        <v>0</v>
      </c>
      <c r="DJ687" s="44">
        <v>0</v>
      </c>
      <c r="DK687" s="44">
        <v>0</v>
      </c>
      <c r="DL687" s="44">
        <v>0</v>
      </c>
      <c r="DM687" s="44">
        <v>0</v>
      </c>
      <c r="DN687" s="44">
        <v>0</v>
      </c>
      <c r="DO687" s="44">
        <v>0</v>
      </c>
      <c r="DP687" s="44">
        <v>0</v>
      </c>
      <c r="DQ687" s="44">
        <v>0</v>
      </c>
      <c r="DR687" s="44">
        <v>0</v>
      </c>
      <c r="DS687" s="44">
        <v>0</v>
      </c>
      <c r="DT687" s="44">
        <v>0</v>
      </c>
      <c r="DU687" s="44">
        <v>0</v>
      </c>
      <c r="DV687" s="44">
        <v>0</v>
      </c>
      <c r="DW687" s="44">
        <v>0</v>
      </c>
      <c r="DX687" s="44">
        <v>11.556263727008519</v>
      </c>
      <c r="DY687" s="44">
        <v>0</v>
      </c>
      <c r="DZ687" s="44">
        <v>0</v>
      </c>
      <c r="EA687" s="44">
        <v>0</v>
      </c>
      <c r="EB687" s="44">
        <v>0</v>
      </c>
    </row>
    <row r="688" spans="2:132" x14ac:dyDescent="0.25">
      <c r="B688" s="41" t="s">
        <v>777</v>
      </c>
      <c r="C688" s="47" t="s">
        <v>101</v>
      </c>
      <c r="D688" s="46">
        <v>2</v>
      </c>
      <c r="E688" s="86" t="s">
        <v>52</v>
      </c>
      <c r="F688" s="43">
        <v>570.45000000000005</v>
      </c>
      <c r="G688" s="43">
        <v>117.16482558139536</v>
      </c>
      <c r="H688" s="44">
        <v>117.16482558139536</v>
      </c>
      <c r="I688" s="44">
        <v>77.854666560019211</v>
      </c>
      <c r="J688" s="44">
        <v>77.854666560019211</v>
      </c>
      <c r="K688" s="44">
        <v>120.67977034883722</v>
      </c>
      <c r="L688" s="44">
        <v>120.67977034883722</v>
      </c>
      <c r="M688" s="44">
        <v>55.904100000000007</v>
      </c>
      <c r="N688" s="44">
        <v>403.87860000000006</v>
      </c>
      <c r="O688" s="44">
        <v>64.460850000000008</v>
      </c>
      <c r="P688" s="44">
        <v>24.135954069767447</v>
      </c>
      <c r="Q688" s="44">
        <v>24.135954069767447</v>
      </c>
      <c r="R688" s="44">
        <v>16.038061311363958</v>
      </c>
      <c r="S688" s="44">
        <v>16.038061311363958</v>
      </c>
      <c r="T688" s="44">
        <v>72.407862209302337</v>
      </c>
      <c r="U688" s="44">
        <v>72.407862209302337</v>
      </c>
      <c r="V688" s="44">
        <v>48.114183934091869</v>
      </c>
      <c r="W688" s="44">
        <v>48.114183934091869</v>
      </c>
      <c r="X688" s="44">
        <v>30.169942587209306</v>
      </c>
      <c r="Y688" s="44">
        <v>30.169942587209306</v>
      </c>
      <c r="Z688" s="44">
        <v>20.047576639204944</v>
      </c>
      <c r="AA688" s="44">
        <v>20.047576639204944</v>
      </c>
      <c r="AB688" s="44">
        <v>3.4857143213680382</v>
      </c>
      <c r="AC688" s="44">
        <v>8.3941691820699713</v>
      </c>
      <c r="AD688" s="44">
        <v>3.2153936188945988</v>
      </c>
      <c r="AE688" s="44">
        <v>6.5643082998997011</v>
      </c>
      <c r="AF688" s="44">
        <v>19.692924899699104</v>
      </c>
      <c r="AG688" s="44">
        <v>8.2053853748746253</v>
      </c>
      <c r="AH688" s="44">
        <v>32.821541499498501</v>
      </c>
      <c r="AJ688" s="63" t="s">
        <v>63</v>
      </c>
      <c r="AK688" s="44">
        <v>0</v>
      </c>
      <c r="AL688" s="44">
        <v>0</v>
      </c>
      <c r="AM688" s="44">
        <v>64.460850000000008</v>
      </c>
      <c r="AN688" s="44">
        <v>64.460850000000008</v>
      </c>
      <c r="AO688" s="44">
        <v>0</v>
      </c>
      <c r="AP688" s="44">
        <v>0</v>
      </c>
      <c r="AQ688" s="44">
        <v>0</v>
      </c>
      <c r="AR688" s="44">
        <v>0</v>
      </c>
      <c r="AS688" s="44">
        <v>0</v>
      </c>
      <c r="AT688" s="44">
        <v>0</v>
      </c>
      <c r="AU688" s="44">
        <v>0</v>
      </c>
      <c r="AV688" s="44">
        <v>0</v>
      </c>
      <c r="AW688" s="44">
        <v>0</v>
      </c>
      <c r="AX688" s="44">
        <v>0</v>
      </c>
      <c r="AY688" s="44">
        <v>30.169942587209306</v>
      </c>
      <c r="AZ688" s="44">
        <v>0</v>
      </c>
      <c r="BA688" s="44">
        <v>0</v>
      </c>
      <c r="BB688" s="44">
        <v>0</v>
      </c>
      <c r="BC688" s="44">
        <v>30.169942587209306</v>
      </c>
      <c r="BD688" s="44">
        <v>30.169942587209306</v>
      </c>
      <c r="BE688" s="44">
        <v>0</v>
      </c>
      <c r="BF688" s="44">
        <v>0</v>
      </c>
      <c r="BG688" s="44">
        <v>0</v>
      </c>
      <c r="BH688" s="44">
        <v>30.169942587209306</v>
      </c>
      <c r="BI688" s="44">
        <v>20.047576639204944</v>
      </c>
      <c r="BJ688" s="44">
        <v>0</v>
      </c>
      <c r="BK688" s="44">
        <v>0</v>
      </c>
      <c r="BL688" s="44">
        <v>0</v>
      </c>
      <c r="BM688" s="44">
        <v>20.047576639204944</v>
      </c>
      <c r="BN688" s="44">
        <v>3.2153936188945988</v>
      </c>
      <c r="BO688" s="44">
        <v>8.2053853748746253</v>
      </c>
      <c r="BP688" s="44">
        <v>0</v>
      </c>
      <c r="BQ688" s="44">
        <v>0</v>
      </c>
      <c r="BR688" s="44">
        <v>0</v>
      </c>
      <c r="BS688" s="44">
        <v>8.2053853748746253</v>
      </c>
      <c r="BT688" s="64">
        <v>2021</v>
      </c>
      <c r="BU688" s="44">
        <v>0</v>
      </c>
      <c r="BV688" s="44">
        <v>0</v>
      </c>
      <c r="BW688" s="44">
        <v>0</v>
      </c>
      <c r="BX688" s="44">
        <v>0</v>
      </c>
      <c r="BY688" s="44">
        <v>0</v>
      </c>
      <c r="BZ688" s="44">
        <v>64.460850000000008</v>
      </c>
      <c r="CA688" s="44">
        <v>0</v>
      </c>
      <c r="CB688" s="44">
        <v>0</v>
      </c>
      <c r="CC688" s="44">
        <v>0</v>
      </c>
      <c r="CD688" s="44">
        <v>0</v>
      </c>
      <c r="CE688" s="44">
        <v>0</v>
      </c>
      <c r="CF688" s="44">
        <v>0</v>
      </c>
      <c r="CG688" s="44">
        <v>0</v>
      </c>
      <c r="CH688" s="44">
        <v>0</v>
      </c>
      <c r="CI688" s="44">
        <v>0</v>
      </c>
      <c r="CJ688" s="44">
        <v>30.169942587209306</v>
      </c>
      <c r="CK688" s="44">
        <v>0</v>
      </c>
      <c r="CL688" s="44">
        <v>0</v>
      </c>
      <c r="CM688" s="44">
        <v>0</v>
      </c>
      <c r="CN688" s="44">
        <v>0</v>
      </c>
      <c r="CO688" s="44">
        <v>0</v>
      </c>
      <c r="CP688" s="44">
        <v>0</v>
      </c>
      <c r="CQ688" s="44">
        <v>0</v>
      </c>
      <c r="CR688" s="44">
        <v>0</v>
      </c>
      <c r="CS688" s="44">
        <v>0</v>
      </c>
      <c r="CT688" s="44">
        <v>0</v>
      </c>
      <c r="CU688" s="44">
        <v>0</v>
      </c>
      <c r="CV688" s="44">
        <v>0</v>
      </c>
      <c r="CW688" s="44">
        <v>0</v>
      </c>
      <c r="CX688" s="44">
        <v>0</v>
      </c>
      <c r="CY688" s="44">
        <v>0</v>
      </c>
      <c r="CZ688" s="44">
        <v>0</v>
      </c>
      <c r="DA688" s="44">
        <v>0</v>
      </c>
      <c r="DB688" s="44">
        <v>0</v>
      </c>
      <c r="DC688" s="44">
        <v>0</v>
      </c>
      <c r="DD688" s="44">
        <v>0</v>
      </c>
      <c r="DE688" s="44">
        <v>0</v>
      </c>
      <c r="DF688" s="44">
        <v>0</v>
      </c>
      <c r="DG688" s="44">
        <v>0</v>
      </c>
      <c r="DH688" s="44">
        <v>0</v>
      </c>
      <c r="DI688" s="44">
        <v>0</v>
      </c>
      <c r="DJ688" s="44">
        <v>0</v>
      </c>
      <c r="DK688" s="44">
        <v>0</v>
      </c>
      <c r="DL688" s="44">
        <v>0</v>
      </c>
      <c r="DM688" s="44">
        <v>0</v>
      </c>
      <c r="DN688" s="44">
        <v>0</v>
      </c>
      <c r="DO688" s="44">
        <v>0</v>
      </c>
      <c r="DP688" s="44">
        <v>0</v>
      </c>
      <c r="DQ688" s="44">
        <v>0</v>
      </c>
      <c r="DR688" s="44">
        <v>0</v>
      </c>
      <c r="DS688" s="44">
        <v>0</v>
      </c>
      <c r="DT688" s="44">
        <v>0</v>
      </c>
      <c r="DU688" s="44">
        <v>0</v>
      </c>
      <c r="DV688" s="44">
        <v>0</v>
      </c>
      <c r="DW688" s="44">
        <v>0</v>
      </c>
      <c r="DX688" s="44">
        <v>8.2053853748746253</v>
      </c>
      <c r="DY688" s="44">
        <v>0</v>
      </c>
      <c r="DZ688" s="44">
        <v>0</v>
      </c>
      <c r="EA688" s="44">
        <v>0</v>
      </c>
      <c r="EB688" s="44">
        <v>0</v>
      </c>
    </row>
    <row r="689" spans="2:132" x14ac:dyDescent="0.25">
      <c r="B689" s="41" t="s">
        <v>778</v>
      </c>
      <c r="C689" s="47" t="s">
        <v>101</v>
      </c>
      <c r="D689" s="46">
        <v>2</v>
      </c>
      <c r="E689" s="86" t="s">
        <v>52</v>
      </c>
      <c r="F689" s="43">
        <v>643.4</v>
      </c>
      <c r="G689" s="43">
        <v>131.26475581395349</v>
      </c>
      <c r="H689" s="44">
        <v>131.26475581395349</v>
      </c>
      <c r="I689" s="44">
        <v>87.223906528824813</v>
      </c>
      <c r="J689" s="44">
        <v>87.223906528824813</v>
      </c>
      <c r="K689" s="44">
        <v>135.20269848837211</v>
      </c>
      <c r="L689" s="44">
        <v>135.20269848837211</v>
      </c>
      <c r="M689" s="44">
        <v>63.053199999999997</v>
      </c>
      <c r="N689" s="44">
        <v>455.52719999999999</v>
      </c>
      <c r="O689" s="44">
        <v>72.7042</v>
      </c>
      <c r="P689" s="44">
        <v>27.040539697674422</v>
      </c>
      <c r="Q689" s="44">
        <v>27.040539697674422</v>
      </c>
      <c r="R689" s="44">
        <v>17.968124744937914</v>
      </c>
      <c r="S689" s="44">
        <v>17.968124744937914</v>
      </c>
      <c r="T689" s="44">
        <v>81.121619093023256</v>
      </c>
      <c r="U689" s="44">
        <v>81.121619093023256</v>
      </c>
      <c r="V689" s="44">
        <v>53.90437423481373</v>
      </c>
      <c r="W689" s="44">
        <v>53.90437423481373</v>
      </c>
      <c r="X689" s="44">
        <v>33.800674622093027</v>
      </c>
      <c r="Y689" s="44">
        <v>33.800674622093027</v>
      </c>
      <c r="Z689" s="44">
        <v>22.460155931172391</v>
      </c>
      <c r="AA689" s="44">
        <v>22.460155931172391</v>
      </c>
      <c r="AB689" s="44">
        <v>3.5091697600643448</v>
      </c>
      <c r="AC689" s="44">
        <v>8.4506537079100568</v>
      </c>
      <c r="AD689" s="44">
        <v>3.2370300643858858</v>
      </c>
      <c r="AE689" s="44">
        <v>7.3542748158254936</v>
      </c>
      <c r="AF689" s="44">
        <v>22.06282444747648</v>
      </c>
      <c r="AG689" s="44">
        <v>9.1928435197818672</v>
      </c>
      <c r="AH689" s="44">
        <v>36.771374079127469</v>
      </c>
      <c r="AJ689" s="63" t="s">
        <v>63</v>
      </c>
      <c r="AK689" s="44">
        <v>0</v>
      </c>
      <c r="AL689" s="44">
        <v>0</v>
      </c>
      <c r="AM689" s="44">
        <v>72.7042</v>
      </c>
      <c r="AN689" s="44">
        <v>72.7042</v>
      </c>
      <c r="AO689" s="44">
        <v>0</v>
      </c>
      <c r="AP689" s="44">
        <v>0</v>
      </c>
      <c r="AQ689" s="44">
        <v>0</v>
      </c>
      <c r="AR689" s="44">
        <v>0</v>
      </c>
      <c r="AS689" s="44">
        <v>0</v>
      </c>
      <c r="AT689" s="44">
        <v>0</v>
      </c>
      <c r="AU689" s="44">
        <v>0</v>
      </c>
      <c r="AV689" s="44">
        <v>0</v>
      </c>
      <c r="AW689" s="44">
        <v>0</v>
      </c>
      <c r="AX689" s="44">
        <v>0</v>
      </c>
      <c r="AY689" s="44">
        <v>33.800674622093027</v>
      </c>
      <c r="AZ689" s="44">
        <v>0</v>
      </c>
      <c r="BA689" s="44">
        <v>0</v>
      </c>
      <c r="BB689" s="44">
        <v>0</v>
      </c>
      <c r="BC689" s="44">
        <v>33.800674622093027</v>
      </c>
      <c r="BD689" s="44">
        <v>33.800674622093027</v>
      </c>
      <c r="BE689" s="44">
        <v>0</v>
      </c>
      <c r="BF689" s="44">
        <v>0</v>
      </c>
      <c r="BG689" s="44">
        <v>0</v>
      </c>
      <c r="BH689" s="44">
        <v>33.800674622093027</v>
      </c>
      <c r="BI689" s="44">
        <v>22.460155931172391</v>
      </c>
      <c r="BJ689" s="44">
        <v>0</v>
      </c>
      <c r="BK689" s="44">
        <v>0</v>
      </c>
      <c r="BL689" s="44">
        <v>0</v>
      </c>
      <c r="BM689" s="44">
        <v>22.460155931172391</v>
      </c>
      <c r="BN689" s="44">
        <v>3.2370300643858858</v>
      </c>
      <c r="BO689" s="44">
        <v>9.1928435197818672</v>
      </c>
      <c r="BP689" s="44">
        <v>0</v>
      </c>
      <c r="BQ689" s="44">
        <v>0</v>
      </c>
      <c r="BR689" s="44">
        <v>0</v>
      </c>
      <c r="BS689" s="44">
        <v>9.1928435197818672</v>
      </c>
      <c r="BT689" s="64">
        <v>2021</v>
      </c>
      <c r="BU689" s="44">
        <v>0</v>
      </c>
      <c r="BV689" s="44">
        <v>0</v>
      </c>
      <c r="BW689" s="44">
        <v>0</v>
      </c>
      <c r="BX689" s="44">
        <v>0</v>
      </c>
      <c r="BY689" s="44">
        <v>0</v>
      </c>
      <c r="BZ689" s="44">
        <v>72.7042</v>
      </c>
      <c r="CA689" s="44">
        <v>0</v>
      </c>
      <c r="CB689" s="44">
        <v>0</v>
      </c>
      <c r="CC689" s="44">
        <v>0</v>
      </c>
      <c r="CD689" s="44">
        <v>0</v>
      </c>
      <c r="CE689" s="44">
        <v>0</v>
      </c>
      <c r="CF689" s="44">
        <v>0</v>
      </c>
      <c r="CG689" s="44">
        <v>0</v>
      </c>
      <c r="CH689" s="44">
        <v>0</v>
      </c>
      <c r="CI689" s="44">
        <v>0</v>
      </c>
      <c r="CJ689" s="44">
        <v>33.800674622093027</v>
      </c>
      <c r="CK689" s="44">
        <v>0</v>
      </c>
      <c r="CL689" s="44">
        <v>0</v>
      </c>
      <c r="CM689" s="44">
        <v>0</v>
      </c>
      <c r="CN689" s="44">
        <v>0</v>
      </c>
      <c r="CO689" s="44">
        <v>0</v>
      </c>
      <c r="CP689" s="44">
        <v>0</v>
      </c>
      <c r="CQ689" s="44">
        <v>0</v>
      </c>
      <c r="CR689" s="44">
        <v>0</v>
      </c>
      <c r="CS689" s="44">
        <v>0</v>
      </c>
      <c r="CT689" s="44">
        <v>0</v>
      </c>
      <c r="CU689" s="44">
        <v>0</v>
      </c>
      <c r="CV689" s="44">
        <v>0</v>
      </c>
      <c r="CW689" s="44">
        <v>0</v>
      </c>
      <c r="CX689" s="44">
        <v>0</v>
      </c>
      <c r="CY689" s="44">
        <v>0</v>
      </c>
      <c r="CZ689" s="44">
        <v>0</v>
      </c>
      <c r="DA689" s="44">
        <v>0</v>
      </c>
      <c r="DB689" s="44">
        <v>0</v>
      </c>
      <c r="DC689" s="44">
        <v>0</v>
      </c>
      <c r="DD689" s="44">
        <v>0</v>
      </c>
      <c r="DE689" s="44">
        <v>0</v>
      </c>
      <c r="DF689" s="44">
        <v>0</v>
      </c>
      <c r="DG689" s="44">
        <v>0</v>
      </c>
      <c r="DH689" s="44">
        <v>0</v>
      </c>
      <c r="DI689" s="44">
        <v>0</v>
      </c>
      <c r="DJ689" s="44">
        <v>0</v>
      </c>
      <c r="DK689" s="44">
        <v>0</v>
      </c>
      <c r="DL689" s="44">
        <v>0</v>
      </c>
      <c r="DM689" s="44">
        <v>0</v>
      </c>
      <c r="DN689" s="44">
        <v>0</v>
      </c>
      <c r="DO689" s="44">
        <v>0</v>
      </c>
      <c r="DP689" s="44">
        <v>0</v>
      </c>
      <c r="DQ689" s="44">
        <v>0</v>
      </c>
      <c r="DR689" s="44">
        <v>0</v>
      </c>
      <c r="DS689" s="44">
        <v>0</v>
      </c>
      <c r="DT689" s="44">
        <v>0</v>
      </c>
      <c r="DU689" s="44">
        <v>0</v>
      </c>
      <c r="DV689" s="44">
        <v>0</v>
      </c>
      <c r="DW689" s="44">
        <v>0</v>
      </c>
      <c r="DX689" s="44">
        <v>9.1928435197818672</v>
      </c>
      <c r="DY689" s="44">
        <v>0</v>
      </c>
      <c r="DZ689" s="44">
        <v>0</v>
      </c>
      <c r="EA689" s="44">
        <v>0</v>
      </c>
      <c r="EB689" s="44">
        <v>0</v>
      </c>
    </row>
    <row r="690" spans="2:132" x14ac:dyDescent="0.25">
      <c r="B690" s="41" t="s">
        <v>779</v>
      </c>
      <c r="C690" s="47" t="s">
        <v>101</v>
      </c>
      <c r="D690" s="46">
        <v>2</v>
      </c>
      <c r="E690" s="86" t="s">
        <v>52</v>
      </c>
      <c r="F690" s="43">
        <v>639.9</v>
      </c>
      <c r="G690" s="43">
        <v>130.95776744186045</v>
      </c>
      <c r="H690" s="44">
        <v>130.95776744186045</v>
      </c>
      <c r="I690" s="44">
        <v>87.01991631906256</v>
      </c>
      <c r="J690" s="44">
        <v>87.01991631906256</v>
      </c>
      <c r="K690" s="44">
        <v>134.88650046511628</v>
      </c>
      <c r="L690" s="44">
        <v>134.88650046511628</v>
      </c>
      <c r="M690" s="44">
        <v>62.7102</v>
      </c>
      <c r="N690" s="44">
        <v>453.04919999999998</v>
      </c>
      <c r="O690" s="44">
        <v>72.308700000000002</v>
      </c>
      <c r="P690" s="44">
        <v>26.97730009302326</v>
      </c>
      <c r="Q690" s="44">
        <v>26.97730009302326</v>
      </c>
      <c r="R690" s="44">
        <v>17.926102761726892</v>
      </c>
      <c r="S690" s="44">
        <v>17.926102761726892</v>
      </c>
      <c r="T690" s="44">
        <v>80.931900279069765</v>
      </c>
      <c r="U690" s="44">
        <v>80.931900279069765</v>
      </c>
      <c r="V690" s="44">
        <v>53.778308285180664</v>
      </c>
      <c r="W690" s="44">
        <v>53.778308285180664</v>
      </c>
      <c r="X690" s="44">
        <v>33.721625116279071</v>
      </c>
      <c r="Y690" s="44">
        <v>33.721625116279071</v>
      </c>
      <c r="Z690" s="44">
        <v>22.407628452158612</v>
      </c>
      <c r="AA690" s="44">
        <v>22.407628452158612</v>
      </c>
      <c r="AB690" s="44">
        <v>3.498261771314251</v>
      </c>
      <c r="AC690" s="44">
        <v>8.4243854901037079</v>
      </c>
      <c r="AD690" s="44">
        <v>3.2269680012939626</v>
      </c>
      <c r="AE690" s="44">
        <v>7.3370754020176099</v>
      </c>
      <c r="AF690" s="44">
        <v>22.011226206052825</v>
      </c>
      <c r="AG690" s="44">
        <v>9.1713442525220117</v>
      </c>
      <c r="AH690" s="44">
        <v>36.685377010088047</v>
      </c>
      <c r="AJ690" s="63" t="s">
        <v>63</v>
      </c>
      <c r="AK690" s="44">
        <v>0</v>
      </c>
      <c r="AL690" s="44">
        <v>0</v>
      </c>
      <c r="AM690" s="44">
        <v>72.308700000000002</v>
      </c>
      <c r="AN690" s="44">
        <v>72.308700000000002</v>
      </c>
      <c r="AO690" s="44">
        <v>0</v>
      </c>
      <c r="AP690" s="44">
        <v>0</v>
      </c>
      <c r="AQ690" s="44">
        <v>0</v>
      </c>
      <c r="AR690" s="44">
        <v>0</v>
      </c>
      <c r="AS690" s="44">
        <v>0</v>
      </c>
      <c r="AT690" s="44">
        <v>0</v>
      </c>
      <c r="AU690" s="44">
        <v>0</v>
      </c>
      <c r="AV690" s="44">
        <v>0</v>
      </c>
      <c r="AW690" s="44">
        <v>0</v>
      </c>
      <c r="AX690" s="44">
        <v>0</v>
      </c>
      <c r="AY690" s="44">
        <v>33.721625116279071</v>
      </c>
      <c r="AZ690" s="44">
        <v>0</v>
      </c>
      <c r="BA690" s="44">
        <v>0</v>
      </c>
      <c r="BB690" s="44">
        <v>0</v>
      </c>
      <c r="BC690" s="44">
        <v>33.721625116279071</v>
      </c>
      <c r="BD690" s="44">
        <v>33.721625116279071</v>
      </c>
      <c r="BE690" s="44">
        <v>0</v>
      </c>
      <c r="BF690" s="44">
        <v>0</v>
      </c>
      <c r="BG690" s="44">
        <v>0</v>
      </c>
      <c r="BH690" s="44">
        <v>33.721625116279071</v>
      </c>
      <c r="BI690" s="44">
        <v>22.407628452158612</v>
      </c>
      <c r="BJ690" s="44">
        <v>0</v>
      </c>
      <c r="BK690" s="44">
        <v>0</v>
      </c>
      <c r="BL690" s="44">
        <v>0</v>
      </c>
      <c r="BM690" s="44">
        <v>22.407628452158612</v>
      </c>
      <c r="BN690" s="44">
        <v>3.2269680012939626</v>
      </c>
      <c r="BO690" s="44">
        <v>9.1713442525220117</v>
      </c>
      <c r="BP690" s="44">
        <v>0</v>
      </c>
      <c r="BQ690" s="44">
        <v>0</v>
      </c>
      <c r="BR690" s="44">
        <v>0</v>
      </c>
      <c r="BS690" s="44">
        <v>9.1713442525220117</v>
      </c>
      <c r="BT690" s="64">
        <v>2021</v>
      </c>
      <c r="BU690" s="44">
        <v>0</v>
      </c>
      <c r="BV690" s="44">
        <v>0</v>
      </c>
      <c r="BW690" s="44">
        <v>0</v>
      </c>
      <c r="BX690" s="44">
        <v>0</v>
      </c>
      <c r="BY690" s="44">
        <v>0</v>
      </c>
      <c r="BZ690" s="44">
        <v>72.308700000000002</v>
      </c>
      <c r="CA690" s="44">
        <v>0</v>
      </c>
      <c r="CB690" s="44">
        <v>0</v>
      </c>
      <c r="CC690" s="44">
        <v>0</v>
      </c>
      <c r="CD690" s="44">
        <v>0</v>
      </c>
      <c r="CE690" s="44">
        <v>0</v>
      </c>
      <c r="CF690" s="44">
        <v>0</v>
      </c>
      <c r="CG690" s="44">
        <v>0</v>
      </c>
      <c r="CH690" s="44">
        <v>0</v>
      </c>
      <c r="CI690" s="44">
        <v>0</v>
      </c>
      <c r="CJ690" s="44">
        <v>33.721625116279071</v>
      </c>
      <c r="CK690" s="44">
        <v>0</v>
      </c>
      <c r="CL690" s="44">
        <v>0</v>
      </c>
      <c r="CM690" s="44">
        <v>0</v>
      </c>
      <c r="CN690" s="44">
        <v>0</v>
      </c>
      <c r="CO690" s="44">
        <v>0</v>
      </c>
      <c r="CP690" s="44">
        <v>0</v>
      </c>
      <c r="CQ690" s="44">
        <v>0</v>
      </c>
      <c r="CR690" s="44">
        <v>0</v>
      </c>
      <c r="CS690" s="44">
        <v>0</v>
      </c>
      <c r="CT690" s="44">
        <v>0</v>
      </c>
      <c r="CU690" s="44">
        <v>0</v>
      </c>
      <c r="CV690" s="44">
        <v>0</v>
      </c>
      <c r="CW690" s="44">
        <v>0</v>
      </c>
      <c r="CX690" s="44">
        <v>0</v>
      </c>
      <c r="CY690" s="44">
        <v>0</v>
      </c>
      <c r="CZ690" s="44">
        <v>0</v>
      </c>
      <c r="DA690" s="44">
        <v>0</v>
      </c>
      <c r="DB690" s="44">
        <v>0</v>
      </c>
      <c r="DC690" s="44">
        <v>0</v>
      </c>
      <c r="DD690" s="44">
        <v>0</v>
      </c>
      <c r="DE690" s="44">
        <v>0</v>
      </c>
      <c r="DF690" s="44">
        <v>0</v>
      </c>
      <c r="DG690" s="44">
        <v>0</v>
      </c>
      <c r="DH690" s="44">
        <v>0</v>
      </c>
      <c r="DI690" s="44">
        <v>0</v>
      </c>
      <c r="DJ690" s="44">
        <v>0</v>
      </c>
      <c r="DK690" s="44">
        <v>0</v>
      </c>
      <c r="DL690" s="44">
        <v>0</v>
      </c>
      <c r="DM690" s="44">
        <v>0</v>
      </c>
      <c r="DN690" s="44">
        <v>0</v>
      </c>
      <c r="DO690" s="44">
        <v>0</v>
      </c>
      <c r="DP690" s="44">
        <v>0</v>
      </c>
      <c r="DQ690" s="44">
        <v>0</v>
      </c>
      <c r="DR690" s="44">
        <v>0</v>
      </c>
      <c r="DS690" s="44">
        <v>0</v>
      </c>
      <c r="DT690" s="44">
        <v>0</v>
      </c>
      <c r="DU690" s="44">
        <v>0</v>
      </c>
      <c r="DV690" s="44">
        <v>0</v>
      </c>
      <c r="DW690" s="44">
        <v>0</v>
      </c>
      <c r="DX690" s="44">
        <v>9.1713442525220117</v>
      </c>
      <c r="DY690" s="44">
        <v>0</v>
      </c>
      <c r="DZ690" s="44">
        <v>0</v>
      </c>
      <c r="EA690" s="44">
        <v>0</v>
      </c>
      <c r="EB690" s="44">
        <v>0</v>
      </c>
    </row>
    <row r="691" spans="2:132" x14ac:dyDescent="0.25">
      <c r="B691" s="41" t="s">
        <v>780</v>
      </c>
      <c r="C691" s="47" t="s">
        <v>101</v>
      </c>
      <c r="D691" s="46">
        <v>2</v>
      </c>
      <c r="E691" s="86" t="s">
        <v>52</v>
      </c>
      <c r="F691" s="43">
        <v>547.70000000000005</v>
      </c>
      <c r="G691" s="43">
        <v>104.28831395348837</v>
      </c>
      <c r="H691" s="44">
        <v>104.28831395348837</v>
      </c>
      <c r="I691" s="44">
        <v>69.298374052670511</v>
      </c>
      <c r="J691" s="44">
        <v>69.298374052670511</v>
      </c>
      <c r="K691" s="44">
        <v>107.41696337209302</v>
      </c>
      <c r="L691" s="44">
        <v>107.41696337209302</v>
      </c>
      <c r="M691" s="44">
        <v>53.674600000000005</v>
      </c>
      <c r="N691" s="44">
        <v>387.77160000000003</v>
      </c>
      <c r="O691" s="44">
        <v>61.890100000000004</v>
      </c>
      <c r="P691" s="44">
        <v>19.335053406976744</v>
      </c>
      <c r="Q691" s="44">
        <v>19.335053406976744</v>
      </c>
      <c r="R691" s="44">
        <v>12.847918549365113</v>
      </c>
      <c r="S691" s="44">
        <v>12.847918549365113</v>
      </c>
      <c r="T691" s="44">
        <v>60.153499488372098</v>
      </c>
      <c r="U691" s="44">
        <v>60.153499488372098</v>
      </c>
      <c r="V691" s="44">
        <v>39.971302153580361</v>
      </c>
      <c r="W691" s="44">
        <v>39.971302153580361</v>
      </c>
      <c r="X691" s="44">
        <v>23.631731941860465</v>
      </c>
      <c r="Y691" s="44">
        <v>23.631731941860465</v>
      </c>
      <c r="Z691" s="44">
        <v>15.70301156033514</v>
      </c>
      <c r="AA691" s="44">
        <v>15.70301156033514</v>
      </c>
      <c r="AB691" s="44">
        <v>4.177688377597347</v>
      </c>
      <c r="AC691" s="44">
        <v>9.701250124653896</v>
      </c>
      <c r="AD691" s="44">
        <v>3.941288571443879</v>
      </c>
      <c r="AE691" s="44">
        <v>5.2585968299219727</v>
      </c>
      <c r="AF691" s="44">
        <v>16.360079026423918</v>
      </c>
      <c r="AG691" s="44">
        <v>6.4271739032379669</v>
      </c>
      <c r="AH691" s="44">
        <v>29.21442683289985</v>
      </c>
      <c r="AJ691" s="63" t="s">
        <v>63</v>
      </c>
      <c r="AK691" s="44">
        <v>0</v>
      </c>
      <c r="AL691" s="44">
        <v>0</v>
      </c>
      <c r="AM691" s="44">
        <v>61.890100000000004</v>
      </c>
      <c r="AN691" s="44">
        <v>61.890100000000004</v>
      </c>
      <c r="AO691" s="44">
        <v>0</v>
      </c>
      <c r="AP691" s="44">
        <v>0</v>
      </c>
      <c r="AQ691" s="44">
        <v>0</v>
      </c>
      <c r="AR691" s="44">
        <v>0</v>
      </c>
      <c r="AS691" s="44">
        <v>0</v>
      </c>
      <c r="AT691" s="44">
        <v>0</v>
      </c>
      <c r="AU691" s="44">
        <v>0</v>
      </c>
      <c r="AV691" s="44">
        <v>0</v>
      </c>
      <c r="AW691" s="44">
        <v>0</v>
      </c>
      <c r="AX691" s="44">
        <v>0</v>
      </c>
      <c r="AY691" s="44">
        <v>23.631731941860465</v>
      </c>
      <c r="AZ691" s="44">
        <v>0</v>
      </c>
      <c r="BA691" s="44">
        <v>0</v>
      </c>
      <c r="BB691" s="44">
        <v>0</v>
      </c>
      <c r="BC691" s="44">
        <v>23.631731941860465</v>
      </c>
      <c r="BD691" s="44">
        <v>23.631731941860465</v>
      </c>
      <c r="BE691" s="44">
        <v>0</v>
      </c>
      <c r="BF691" s="44">
        <v>0</v>
      </c>
      <c r="BG691" s="44">
        <v>0</v>
      </c>
      <c r="BH691" s="44">
        <v>23.631731941860465</v>
      </c>
      <c r="BI691" s="44">
        <v>15.70301156033514</v>
      </c>
      <c r="BJ691" s="44">
        <v>0</v>
      </c>
      <c r="BK691" s="44">
        <v>0</v>
      </c>
      <c r="BL691" s="44">
        <v>0</v>
      </c>
      <c r="BM691" s="44">
        <v>15.70301156033514</v>
      </c>
      <c r="BN691" s="44">
        <v>3.941288571443879</v>
      </c>
      <c r="BO691" s="44">
        <v>6.4271739032379669</v>
      </c>
      <c r="BP691" s="44">
        <v>0</v>
      </c>
      <c r="BQ691" s="44">
        <v>0</v>
      </c>
      <c r="BR691" s="44">
        <v>0</v>
      </c>
      <c r="BS691" s="44">
        <v>6.4271739032379669</v>
      </c>
      <c r="BT691" s="64">
        <v>2021</v>
      </c>
      <c r="BU691" s="44">
        <v>0</v>
      </c>
      <c r="BV691" s="44">
        <v>0</v>
      </c>
      <c r="BW691" s="44">
        <v>0</v>
      </c>
      <c r="BX691" s="44">
        <v>0</v>
      </c>
      <c r="BY691" s="44">
        <v>0</v>
      </c>
      <c r="BZ691" s="44">
        <v>61.890100000000004</v>
      </c>
      <c r="CA691" s="44">
        <v>0</v>
      </c>
      <c r="CB691" s="44">
        <v>0</v>
      </c>
      <c r="CC691" s="44">
        <v>0</v>
      </c>
      <c r="CD691" s="44">
        <v>0</v>
      </c>
      <c r="CE691" s="44">
        <v>0</v>
      </c>
      <c r="CF691" s="44">
        <v>0</v>
      </c>
      <c r="CG691" s="44">
        <v>0</v>
      </c>
      <c r="CH691" s="44">
        <v>0</v>
      </c>
      <c r="CI691" s="44">
        <v>0</v>
      </c>
      <c r="CJ691" s="44">
        <v>23.631731941860465</v>
      </c>
      <c r="CK691" s="44">
        <v>0</v>
      </c>
      <c r="CL691" s="44">
        <v>0</v>
      </c>
      <c r="CM691" s="44">
        <v>0</v>
      </c>
      <c r="CN691" s="44">
        <v>0</v>
      </c>
      <c r="CO691" s="44">
        <v>0</v>
      </c>
      <c r="CP691" s="44">
        <v>0</v>
      </c>
      <c r="CQ691" s="44">
        <v>0</v>
      </c>
      <c r="CR691" s="44">
        <v>0</v>
      </c>
      <c r="CS691" s="44">
        <v>0</v>
      </c>
      <c r="CT691" s="44">
        <v>0</v>
      </c>
      <c r="CU691" s="44">
        <v>0</v>
      </c>
      <c r="CV691" s="44">
        <v>0</v>
      </c>
      <c r="CW691" s="44">
        <v>0</v>
      </c>
      <c r="CX691" s="44">
        <v>0</v>
      </c>
      <c r="CY691" s="44">
        <v>0</v>
      </c>
      <c r="CZ691" s="44">
        <v>0</v>
      </c>
      <c r="DA691" s="44">
        <v>0</v>
      </c>
      <c r="DB691" s="44">
        <v>0</v>
      </c>
      <c r="DC691" s="44">
        <v>0</v>
      </c>
      <c r="DD691" s="44">
        <v>0</v>
      </c>
      <c r="DE691" s="44">
        <v>0</v>
      </c>
      <c r="DF691" s="44">
        <v>0</v>
      </c>
      <c r="DG691" s="44">
        <v>0</v>
      </c>
      <c r="DH691" s="44">
        <v>0</v>
      </c>
      <c r="DI691" s="44">
        <v>0</v>
      </c>
      <c r="DJ691" s="44">
        <v>0</v>
      </c>
      <c r="DK691" s="44">
        <v>0</v>
      </c>
      <c r="DL691" s="44">
        <v>0</v>
      </c>
      <c r="DM691" s="44">
        <v>0</v>
      </c>
      <c r="DN691" s="44">
        <v>0</v>
      </c>
      <c r="DO691" s="44">
        <v>0</v>
      </c>
      <c r="DP691" s="44">
        <v>0</v>
      </c>
      <c r="DQ691" s="44">
        <v>0</v>
      </c>
      <c r="DR691" s="44">
        <v>0</v>
      </c>
      <c r="DS691" s="44">
        <v>0</v>
      </c>
      <c r="DT691" s="44">
        <v>0</v>
      </c>
      <c r="DU691" s="44">
        <v>0</v>
      </c>
      <c r="DV691" s="44">
        <v>0</v>
      </c>
      <c r="DW691" s="44">
        <v>0</v>
      </c>
      <c r="DX691" s="44">
        <v>6.4271739032379669</v>
      </c>
      <c r="DY691" s="44">
        <v>0</v>
      </c>
      <c r="DZ691" s="44">
        <v>0</v>
      </c>
      <c r="EA691" s="44">
        <v>0</v>
      </c>
      <c r="EB691" s="44">
        <v>0</v>
      </c>
    </row>
    <row r="692" spans="2:132" x14ac:dyDescent="0.25">
      <c r="B692" s="41" t="s">
        <v>781</v>
      </c>
      <c r="C692" s="47" t="s">
        <v>101</v>
      </c>
      <c r="D692" s="46">
        <v>2</v>
      </c>
      <c r="E692" s="86" t="s">
        <v>52</v>
      </c>
      <c r="F692" s="43">
        <v>549.9</v>
      </c>
      <c r="G692" s="43">
        <v>99.444325581395347</v>
      </c>
      <c r="H692" s="44">
        <v>99.444325581395347</v>
      </c>
      <c r="I692" s="44">
        <v>66.079600007998565</v>
      </c>
      <c r="J692" s="44">
        <v>66.079600007998565</v>
      </c>
      <c r="K692" s="44">
        <v>102.42765534883721</v>
      </c>
      <c r="L692" s="44">
        <v>102.42765534883721</v>
      </c>
      <c r="M692" s="44">
        <v>53.8902</v>
      </c>
      <c r="N692" s="44">
        <v>389.32920000000001</v>
      </c>
      <c r="O692" s="44">
        <v>62.1387</v>
      </c>
      <c r="P692" s="44">
        <v>18.436977962790696</v>
      </c>
      <c r="Q692" s="44">
        <v>18.436977962790696</v>
      </c>
      <c r="R692" s="44">
        <v>12.251157841482932</v>
      </c>
      <c r="S692" s="44">
        <v>12.251157841482932</v>
      </c>
      <c r="T692" s="44">
        <v>57.359486995348838</v>
      </c>
      <c r="U692" s="44">
        <v>57.359486995348838</v>
      </c>
      <c r="V692" s="44">
        <v>38.114713284613572</v>
      </c>
      <c r="W692" s="44">
        <v>38.114713284613572</v>
      </c>
      <c r="X692" s="44">
        <v>22.534084176744184</v>
      </c>
      <c r="Y692" s="44">
        <v>22.534084176744184</v>
      </c>
      <c r="Z692" s="44">
        <v>14.973637361812472</v>
      </c>
      <c r="AA692" s="44">
        <v>14.973637361812472</v>
      </c>
      <c r="AB692" s="44">
        <v>4.3987842371539392</v>
      </c>
      <c r="AC692" s="44">
        <v>10.214669518638811</v>
      </c>
      <c r="AD692" s="44">
        <v>4.1498734408029279</v>
      </c>
      <c r="AE692" s="44">
        <v>5.014345284067776</v>
      </c>
      <c r="AF692" s="44">
        <v>15.600185328210861</v>
      </c>
      <c r="AG692" s="44">
        <v>6.1286442360828373</v>
      </c>
      <c r="AH692" s="44">
        <v>27.857473800376535</v>
      </c>
      <c r="AJ692" s="63" t="s">
        <v>63</v>
      </c>
      <c r="AK692" s="44">
        <v>0</v>
      </c>
      <c r="AL692" s="44">
        <v>0</v>
      </c>
      <c r="AM692" s="44">
        <v>62.1387</v>
      </c>
      <c r="AN692" s="44">
        <v>62.1387</v>
      </c>
      <c r="AO692" s="44">
        <v>0</v>
      </c>
      <c r="AP692" s="44">
        <v>0</v>
      </c>
      <c r="AQ692" s="44">
        <v>0</v>
      </c>
      <c r="AR692" s="44">
        <v>0</v>
      </c>
      <c r="AS692" s="44">
        <v>0</v>
      </c>
      <c r="AT692" s="44">
        <v>0</v>
      </c>
      <c r="AU692" s="44">
        <v>0</v>
      </c>
      <c r="AV692" s="44">
        <v>0</v>
      </c>
      <c r="AW692" s="44">
        <v>0</v>
      </c>
      <c r="AX692" s="44">
        <v>0</v>
      </c>
      <c r="AY692" s="44">
        <v>22.534084176744184</v>
      </c>
      <c r="AZ692" s="44">
        <v>0</v>
      </c>
      <c r="BA692" s="44">
        <v>0</v>
      </c>
      <c r="BB692" s="44">
        <v>0</v>
      </c>
      <c r="BC692" s="44">
        <v>22.534084176744184</v>
      </c>
      <c r="BD692" s="44">
        <v>22.534084176744184</v>
      </c>
      <c r="BE692" s="44">
        <v>0</v>
      </c>
      <c r="BF692" s="44">
        <v>0</v>
      </c>
      <c r="BG692" s="44">
        <v>0</v>
      </c>
      <c r="BH692" s="44">
        <v>22.534084176744184</v>
      </c>
      <c r="BI692" s="44">
        <v>14.973637361812472</v>
      </c>
      <c r="BJ692" s="44">
        <v>0</v>
      </c>
      <c r="BK692" s="44">
        <v>0</v>
      </c>
      <c r="BL692" s="44">
        <v>0</v>
      </c>
      <c r="BM692" s="44">
        <v>14.973637361812472</v>
      </c>
      <c r="BN692" s="44">
        <v>4.1498734408029279</v>
      </c>
      <c r="BO692" s="44">
        <v>6.1286442360828373</v>
      </c>
      <c r="BP692" s="44">
        <v>0</v>
      </c>
      <c r="BQ692" s="44">
        <v>0</v>
      </c>
      <c r="BR692" s="44">
        <v>0</v>
      </c>
      <c r="BS692" s="44">
        <v>6.1286442360828373</v>
      </c>
      <c r="BT692" s="64">
        <v>2021</v>
      </c>
      <c r="BU692" s="44">
        <v>0</v>
      </c>
      <c r="BV692" s="44">
        <v>0</v>
      </c>
      <c r="BW692" s="44">
        <v>0</v>
      </c>
      <c r="BX692" s="44">
        <v>0</v>
      </c>
      <c r="BY692" s="44">
        <v>0</v>
      </c>
      <c r="BZ692" s="44">
        <v>62.1387</v>
      </c>
      <c r="CA692" s="44">
        <v>0</v>
      </c>
      <c r="CB692" s="44">
        <v>0</v>
      </c>
      <c r="CC692" s="44">
        <v>0</v>
      </c>
      <c r="CD692" s="44">
        <v>0</v>
      </c>
      <c r="CE692" s="44">
        <v>0</v>
      </c>
      <c r="CF692" s="44">
        <v>0</v>
      </c>
      <c r="CG692" s="44">
        <v>0</v>
      </c>
      <c r="CH692" s="44">
        <v>0</v>
      </c>
      <c r="CI692" s="44">
        <v>0</v>
      </c>
      <c r="CJ692" s="44">
        <v>22.534084176744184</v>
      </c>
      <c r="CK692" s="44">
        <v>0</v>
      </c>
      <c r="CL692" s="44">
        <v>0</v>
      </c>
      <c r="CM692" s="44">
        <v>0</v>
      </c>
      <c r="CN692" s="44">
        <v>0</v>
      </c>
      <c r="CO692" s="44">
        <v>0</v>
      </c>
      <c r="CP692" s="44">
        <v>0</v>
      </c>
      <c r="CQ692" s="44">
        <v>0</v>
      </c>
      <c r="CR692" s="44">
        <v>0</v>
      </c>
      <c r="CS692" s="44">
        <v>0</v>
      </c>
      <c r="CT692" s="44">
        <v>0</v>
      </c>
      <c r="CU692" s="44">
        <v>0</v>
      </c>
      <c r="CV692" s="44">
        <v>0</v>
      </c>
      <c r="CW692" s="44">
        <v>0</v>
      </c>
      <c r="CX692" s="44">
        <v>0</v>
      </c>
      <c r="CY692" s="44">
        <v>0</v>
      </c>
      <c r="CZ692" s="44">
        <v>0</v>
      </c>
      <c r="DA692" s="44">
        <v>0</v>
      </c>
      <c r="DB692" s="44">
        <v>0</v>
      </c>
      <c r="DC692" s="44">
        <v>0</v>
      </c>
      <c r="DD692" s="44">
        <v>0</v>
      </c>
      <c r="DE692" s="44">
        <v>0</v>
      </c>
      <c r="DF692" s="44">
        <v>0</v>
      </c>
      <c r="DG692" s="44">
        <v>0</v>
      </c>
      <c r="DH692" s="44">
        <v>0</v>
      </c>
      <c r="DI692" s="44">
        <v>0</v>
      </c>
      <c r="DJ692" s="44">
        <v>0</v>
      </c>
      <c r="DK692" s="44">
        <v>0</v>
      </c>
      <c r="DL692" s="44">
        <v>0</v>
      </c>
      <c r="DM692" s="44">
        <v>0</v>
      </c>
      <c r="DN692" s="44">
        <v>0</v>
      </c>
      <c r="DO692" s="44">
        <v>0</v>
      </c>
      <c r="DP692" s="44">
        <v>0</v>
      </c>
      <c r="DQ692" s="44">
        <v>0</v>
      </c>
      <c r="DR692" s="44">
        <v>0</v>
      </c>
      <c r="DS692" s="44">
        <v>0</v>
      </c>
      <c r="DT692" s="44">
        <v>0</v>
      </c>
      <c r="DU692" s="44">
        <v>0</v>
      </c>
      <c r="DV692" s="44">
        <v>0</v>
      </c>
      <c r="DW692" s="44">
        <v>0</v>
      </c>
      <c r="DX692" s="44">
        <v>6.1286442360828373</v>
      </c>
      <c r="DY692" s="44">
        <v>0</v>
      </c>
      <c r="DZ692" s="44">
        <v>0</v>
      </c>
      <c r="EA692" s="44">
        <v>0</v>
      </c>
      <c r="EB692" s="44">
        <v>0</v>
      </c>
    </row>
    <row r="693" spans="2:132" x14ac:dyDescent="0.25">
      <c r="B693" s="41" t="s">
        <v>782</v>
      </c>
      <c r="C693" s="47" t="s">
        <v>101</v>
      </c>
      <c r="D693" s="46">
        <v>2</v>
      </c>
      <c r="E693" s="86" t="s">
        <v>52</v>
      </c>
      <c r="F693" s="43">
        <v>545.6</v>
      </c>
      <c r="G693" s="43">
        <v>111.50160465116281</v>
      </c>
      <c r="H693" s="44">
        <v>111.50160465116281</v>
      </c>
      <c r="I693" s="44">
        <v>74.091521990041798</v>
      </c>
      <c r="J693" s="44">
        <v>74.091521990041798</v>
      </c>
      <c r="K693" s="44">
        <v>114.84665279069769</v>
      </c>
      <c r="L693" s="44">
        <v>114.84665279069769</v>
      </c>
      <c r="M693" s="44">
        <v>53.468800000000002</v>
      </c>
      <c r="N693" s="44">
        <v>386.28479999999996</v>
      </c>
      <c r="O693" s="44">
        <v>61.652800000000006</v>
      </c>
      <c r="P693" s="44">
        <v>22.969330558139539</v>
      </c>
      <c r="Q693" s="44">
        <v>22.969330558139539</v>
      </c>
      <c r="R693" s="44">
        <v>15.262853529948613</v>
      </c>
      <c r="S693" s="44">
        <v>15.262853529948613</v>
      </c>
      <c r="T693" s="44">
        <v>68.907991674418611</v>
      </c>
      <c r="U693" s="44">
        <v>68.907991674418611</v>
      </c>
      <c r="V693" s="44">
        <v>45.788560589845829</v>
      </c>
      <c r="W693" s="44">
        <v>45.788560589845829</v>
      </c>
      <c r="X693" s="44">
        <v>28.711663197674422</v>
      </c>
      <c r="Y693" s="44">
        <v>28.711663197674422</v>
      </c>
      <c r="Z693" s="44">
        <v>19.078566912435765</v>
      </c>
      <c r="AA693" s="44">
        <v>19.078566912435765</v>
      </c>
      <c r="AB693" s="44">
        <v>3.503198133631046</v>
      </c>
      <c r="AC693" s="44">
        <v>8.4362730564992532</v>
      </c>
      <c r="AD693" s="44">
        <v>3.2315215436759859</v>
      </c>
      <c r="AE693" s="44">
        <v>6.2470191478694668</v>
      </c>
      <c r="AF693" s="44">
        <v>18.741057443608398</v>
      </c>
      <c r="AG693" s="44">
        <v>7.8087739348368324</v>
      </c>
      <c r="AH693" s="44">
        <v>31.235095739347329</v>
      </c>
      <c r="AJ693" s="63" t="s">
        <v>63</v>
      </c>
      <c r="AK693" s="44">
        <v>0</v>
      </c>
      <c r="AL693" s="44">
        <v>0</v>
      </c>
      <c r="AM693" s="44">
        <v>61.652800000000006</v>
      </c>
      <c r="AN693" s="44">
        <v>61.652800000000006</v>
      </c>
      <c r="AO693" s="44">
        <v>0</v>
      </c>
      <c r="AP693" s="44">
        <v>0</v>
      </c>
      <c r="AQ693" s="44">
        <v>0</v>
      </c>
      <c r="AR693" s="44">
        <v>0</v>
      </c>
      <c r="AS693" s="44">
        <v>0</v>
      </c>
      <c r="AT693" s="44">
        <v>0</v>
      </c>
      <c r="AU693" s="44">
        <v>0</v>
      </c>
      <c r="AV693" s="44">
        <v>0</v>
      </c>
      <c r="AW693" s="44">
        <v>0</v>
      </c>
      <c r="AX693" s="44">
        <v>0</v>
      </c>
      <c r="AY693" s="44">
        <v>28.711663197674422</v>
      </c>
      <c r="AZ693" s="44">
        <v>0</v>
      </c>
      <c r="BA693" s="44">
        <v>0</v>
      </c>
      <c r="BB693" s="44">
        <v>0</v>
      </c>
      <c r="BC693" s="44">
        <v>28.711663197674422</v>
      </c>
      <c r="BD693" s="44">
        <v>28.711663197674422</v>
      </c>
      <c r="BE693" s="44">
        <v>0</v>
      </c>
      <c r="BF693" s="44">
        <v>0</v>
      </c>
      <c r="BG693" s="44">
        <v>0</v>
      </c>
      <c r="BH693" s="44">
        <v>28.711663197674422</v>
      </c>
      <c r="BI693" s="44">
        <v>19.078566912435765</v>
      </c>
      <c r="BJ693" s="44">
        <v>0</v>
      </c>
      <c r="BK693" s="44">
        <v>0</v>
      </c>
      <c r="BL693" s="44">
        <v>0</v>
      </c>
      <c r="BM693" s="44">
        <v>19.078566912435765</v>
      </c>
      <c r="BN693" s="44">
        <v>3.2315215436759859</v>
      </c>
      <c r="BO693" s="44">
        <v>7.8087739348368324</v>
      </c>
      <c r="BP693" s="44">
        <v>0</v>
      </c>
      <c r="BQ693" s="44">
        <v>0</v>
      </c>
      <c r="BR693" s="44">
        <v>0</v>
      </c>
      <c r="BS693" s="44">
        <v>7.8087739348368324</v>
      </c>
      <c r="BT693" s="64">
        <v>2021</v>
      </c>
      <c r="BU693" s="44">
        <v>0</v>
      </c>
      <c r="BV693" s="44">
        <v>0</v>
      </c>
      <c r="BW693" s="44">
        <v>0</v>
      </c>
      <c r="BX693" s="44">
        <v>0</v>
      </c>
      <c r="BY693" s="44">
        <v>0</v>
      </c>
      <c r="BZ693" s="44">
        <v>61.652800000000006</v>
      </c>
      <c r="CA693" s="44">
        <v>0</v>
      </c>
      <c r="CB693" s="44">
        <v>0</v>
      </c>
      <c r="CC693" s="44">
        <v>0</v>
      </c>
      <c r="CD693" s="44">
        <v>0</v>
      </c>
      <c r="CE693" s="44">
        <v>0</v>
      </c>
      <c r="CF693" s="44">
        <v>0</v>
      </c>
      <c r="CG693" s="44">
        <v>0</v>
      </c>
      <c r="CH693" s="44">
        <v>0</v>
      </c>
      <c r="CI693" s="44">
        <v>0</v>
      </c>
      <c r="CJ693" s="44">
        <v>28.711663197674422</v>
      </c>
      <c r="CK693" s="44">
        <v>0</v>
      </c>
      <c r="CL693" s="44">
        <v>0</v>
      </c>
      <c r="CM693" s="44">
        <v>0</v>
      </c>
      <c r="CN693" s="44">
        <v>0</v>
      </c>
      <c r="CO693" s="44">
        <v>0</v>
      </c>
      <c r="CP693" s="44">
        <v>0</v>
      </c>
      <c r="CQ693" s="44">
        <v>0</v>
      </c>
      <c r="CR693" s="44">
        <v>0</v>
      </c>
      <c r="CS693" s="44">
        <v>0</v>
      </c>
      <c r="CT693" s="44">
        <v>0</v>
      </c>
      <c r="CU693" s="44">
        <v>0</v>
      </c>
      <c r="CV693" s="44">
        <v>0</v>
      </c>
      <c r="CW693" s="44">
        <v>0</v>
      </c>
      <c r="CX693" s="44">
        <v>0</v>
      </c>
      <c r="CY693" s="44">
        <v>0</v>
      </c>
      <c r="CZ693" s="44">
        <v>0</v>
      </c>
      <c r="DA693" s="44">
        <v>0</v>
      </c>
      <c r="DB693" s="44">
        <v>0</v>
      </c>
      <c r="DC693" s="44">
        <v>0</v>
      </c>
      <c r="DD693" s="44">
        <v>0</v>
      </c>
      <c r="DE693" s="44">
        <v>0</v>
      </c>
      <c r="DF693" s="44">
        <v>0</v>
      </c>
      <c r="DG693" s="44">
        <v>0</v>
      </c>
      <c r="DH693" s="44">
        <v>0</v>
      </c>
      <c r="DI693" s="44">
        <v>0</v>
      </c>
      <c r="DJ693" s="44">
        <v>0</v>
      </c>
      <c r="DK693" s="44">
        <v>0</v>
      </c>
      <c r="DL693" s="44">
        <v>0</v>
      </c>
      <c r="DM693" s="44">
        <v>0</v>
      </c>
      <c r="DN693" s="44">
        <v>0</v>
      </c>
      <c r="DO693" s="44">
        <v>0</v>
      </c>
      <c r="DP693" s="44">
        <v>0</v>
      </c>
      <c r="DQ693" s="44">
        <v>0</v>
      </c>
      <c r="DR693" s="44">
        <v>0</v>
      </c>
      <c r="DS693" s="44">
        <v>0</v>
      </c>
      <c r="DT693" s="44">
        <v>0</v>
      </c>
      <c r="DU693" s="44">
        <v>0</v>
      </c>
      <c r="DV693" s="44">
        <v>0</v>
      </c>
      <c r="DW693" s="44">
        <v>0</v>
      </c>
      <c r="DX693" s="44">
        <v>7.8087739348368324</v>
      </c>
      <c r="DY693" s="44">
        <v>0</v>
      </c>
      <c r="DZ693" s="44">
        <v>0</v>
      </c>
      <c r="EA693" s="44">
        <v>0</v>
      </c>
      <c r="EB693" s="44">
        <v>0</v>
      </c>
    </row>
    <row r="694" spans="2:132" x14ac:dyDescent="0.25">
      <c r="B694" s="41" t="s">
        <v>783</v>
      </c>
      <c r="C694" s="47" t="s">
        <v>101</v>
      </c>
      <c r="D694" s="46">
        <v>2</v>
      </c>
      <c r="E694" s="86" t="s">
        <v>52</v>
      </c>
      <c r="F694" s="43">
        <v>559.20000000000005</v>
      </c>
      <c r="G694" s="43">
        <v>100.71980232558141</v>
      </c>
      <c r="H694" s="44">
        <v>100.71980232558141</v>
      </c>
      <c r="I694" s="44">
        <v>66.927139498890213</v>
      </c>
      <c r="J694" s="44">
        <v>66.927139498890213</v>
      </c>
      <c r="K694" s="44">
        <v>103.74139639534886</v>
      </c>
      <c r="L694" s="44">
        <v>103.74139639534886</v>
      </c>
      <c r="M694" s="44">
        <v>54.801600000000008</v>
      </c>
      <c r="N694" s="44">
        <v>395.91360000000003</v>
      </c>
      <c r="O694" s="44">
        <v>63.189600000000006</v>
      </c>
      <c r="P694" s="44">
        <v>18.673451351162793</v>
      </c>
      <c r="Q694" s="44">
        <v>18.673451351162793</v>
      </c>
      <c r="R694" s="44">
        <v>12.408291663094245</v>
      </c>
      <c r="S694" s="44">
        <v>12.408291663094245</v>
      </c>
      <c r="T694" s="44">
        <v>58.095181981395363</v>
      </c>
      <c r="U694" s="44">
        <v>58.095181981395363</v>
      </c>
      <c r="V694" s="44">
        <v>38.603574062959879</v>
      </c>
      <c r="W694" s="44">
        <v>38.603574062959879</v>
      </c>
      <c r="X694" s="44">
        <v>22.823107206976747</v>
      </c>
      <c r="Y694" s="44">
        <v>22.823107206976747</v>
      </c>
      <c r="Z694" s="44">
        <v>15.165689810448521</v>
      </c>
      <c r="AA694" s="44">
        <v>15.165689810448521</v>
      </c>
      <c r="AB694" s="44">
        <v>4.4165306142017444</v>
      </c>
      <c r="AC694" s="44">
        <v>10.255879400034077</v>
      </c>
      <c r="AD694" s="44">
        <v>4.1666156165521091</v>
      </c>
      <c r="AE694" s="44">
        <v>5.0786594695153173</v>
      </c>
      <c r="AF694" s="44">
        <v>15.800273905158768</v>
      </c>
      <c r="AG694" s="44">
        <v>6.2072504627409435</v>
      </c>
      <c r="AH694" s="44">
        <v>28.214774830640657</v>
      </c>
      <c r="AJ694" s="63" t="s">
        <v>63</v>
      </c>
      <c r="AK694" s="44">
        <v>0</v>
      </c>
      <c r="AL694" s="44">
        <v>0</v>
      </c>
      <c r="AM694" s="44">
        <v>63.189600000000006</v>
      </c>
      <c r="AN694" s="44">
        <v>63.189600000000006</v>
      </c>
      <c r="AO694" s="44">
        <v>0</v>
      </c>
      <c r="AP694" s="44">
        <v>0</v>
      </c>
      <c r="AQ694" s="44">
        <v>0</v>
      </c>
      <c r="AR694" s="44">
        <v>0</v>
      </c>
      <c r="AS694" s="44">
        <v>0</v>
      </c>
      <c r="AT694" s="44">
        <v>0</v>
      </c>
      <c r="AU694" s="44">
        <v>0</v>
      </c>
      <c r="AV694" s="44">
        <v>0</v>
      </c>
      <c r="AW694" s="44">
        <v>0</v>
      </c>
      <c r="AX694" s="44">
        <v>0</v>
      </c>
      <c r="AY694" s="44">
        <v>22.823107206976747</v>
      </c>
      <c r="AZ694" s="44">
        <v>0</v>
      </c>
      <c r="BA694" s="44">
        <v>0</v>
      </c>
      <c r="BB694" s="44">
        <v>0</v>
      </c>
      <c r="BC694" s="44">
        <v>22.823107206976747</v>
      </c>
      <c r="BD694" s="44">
        <v>22.823107206976747</v>
      </c>
      <c r="BE694" s="44">
        <v>0</v>
      </c>
      <c r="BF694" s="44">
        <v>0</v>
      </c>
      <c r="BG694" s="44">
        <v>0</v>
      </c>
      <c r="BH694" s="44">
        <v>22.823107206976747</v>
      </c>
      <c r="BI694" s="44">
        <v>15.165689810448521</v>
      </c>
      <c r="BJ694" s="44">
        <v>0</v>
      </c>
      <c r="BK694" s="44">
        <v>0</v>
      </c>
      <c r="BL694" s="44">
        <v>0</v>
      </c>
      <c r="BM694" s="44">
        <v>15.165689810448521</v>
      </c>
      <c r="BN694" s="44">
        <v>4.1666156165521091</v>
      </c>
      <c r="BO694" s="44">
        <v>6.2072504627409435</v>
      </c>
      <c r="BP694" s="44">
        <v>0</v>
      </c>
      <c r="BQ694" s="44">
        <v>0</v>
      </c>
      <c r="BR694" s="44">
        <v>0</v>
      </c>
      <c r="BS694" s="44">
        <v>6.2072504627409435</v>
      </c>
      <c r="BT694" s="64">
        <v>2021</v>
      </c>
      <c r="BU694" s="44">
        <v>0</v>
      </c>
      <c r="BV694" s="44">
        <v>0</v>
      </c>
      <c r="BW694" s="44">
        <v>0</v>
      </c>
      <c r="BX694" s="44">
        <v>0</v>
      </c>
      <c r="BY694" s="44">
        <v>0</v>
      </c>
      <c r="BZ694" s="44">
        <v>63.189600000000006</v>
      </c>
      <c r="CA694" s="44">
        <v>0</v>
      </c>
      <c r="CB694" s="44">
        <v>0</v>
      </c>
      <c r="CC694" s="44">
        <v>0</v>
      </c>
      <c r="CD694" s="44">
        <v>0</v>
      </c>
      <c r="CE694" s="44">
        <v>0</v>
      </c>
      <c r="CF694" s="44">
        <v>0</v>
      </c>
      <c r="CG694" s="44">
        <v>0</v>
      </c>
      <c r="CH694" s="44">
        <v>0</v>
      </c>
      <c r="CI694" s="44">
        <v>0</v>
      </c>
      <c r="CJ694" s="44">
        <v>22.823107206976747</v>
      </c>
      <c r="CK694" s="44">
        <v>0</v>
      </c>
      <c r="CL694" s="44">
        <v>0</v>
      </c>
      <c r="CM694" s="44">
        <v>0</v>
      </c>
      <c r="CN694" s="44">
        <v>0</v>
      </c>
      <c r="CO694" s="44">
        <v>0</v>
      </c>
      <c r="CP694" s="44">
        <v>0</v>
      </c>
      <c r="CQ694" s="44">
        <v>0</v>
      </c>
      <c r="CR694" s="44">
        <v>0</v>
      </c>
      <c r="CS694" s="44">
        <v>0</v>
      </c>
      <c r="CT694" s="44">
        <v>0</v>
      </c>
      <c r="CU694" s="44">
        <v>0</v>
      </c>
      <c r="CV694" s="44">
        <v>0</v>
      </c>
      <c r="CW694" s="44">
        <v>0</v>
      </c>
      <c r="CX694" s="44">
        <v>0</v>
      </c>
      <c r="CY694" s="44">
        <v>0</v>
      </c>
      <c r="CZ694" s="44">
        <v>0</v>
      </c>
      <c r="DA694" s="44">
        <v>0</v>
      </c>
      <c r="DB694" s="44">
        <v>0</v>
      </c>
      <c r="DC694" s="44">
        <v>0</v>
      </c>
      <c r="DD694" s="44">
        <v>0</v>
      </c>
      <c r="DE694" s="44">
        <v>0</v>
      </c>
      <c r="DF694" s="44">
        <v>0</v>
      </c>
      <c r="DG694" s="44">
        <v>0</v>
      </c>
      <c r="DH694" s="44">
        <v>0</v>
      </c>
      <c r="DI694" s="44">
        <v>0</v>
      </c>
      <c r="DJ694" s="44">
        <v>0</v>
      </c>
      <c r="DK694" s="44">
        <v>0</v>
      </c>
      <c r="DL694" s="44">
        <v>0</v>
      </c>
      <c r="DM694" s="44">
        <v>0</v>
      </c>
      <c r="DN694" s="44">
        <v>0</v>
      </c>
      <c r="DO694" s="44">
        <v>0</v>
      </c>
      <c r="DP694" s="44">
        <v>0</v>
      </c>
      <c r="DQ694" s="44">
        <v>0</v>
      </c>
      <c r="DR694" s="44">
        <v>0</v>
      </c>
      <c r="DS694" s="44">
        <v>0</v>
      </c>
      <c r="DT694" s="44">
        <v>0</v>
      </c>
      <c r="DU694" s="44">
        <v>0</v>
      </c>
      <c r="DV694" s="44">
        <v>0</v>
      </c>
      <c r="DW694" s="44">
        <v>0</v>
      </c>
      <c r="DX694" s="44">
        <v>6.2072504627409435</v>
      </c>
      <c r="DY694" s="44">
        <v>0</v>
      </c>
      <c r="DZ694" s="44">
        <v>0</v>
      </c>
      <c r="EA694" s="44">
        <v>0</v>
      </c>
      <c r="EB694" s="44">
        <v>0</v>
      </c>
    </row>
    <row r="695" spans="2:132" x14ac:dyDescent="0.25">
      <c r="B695" s="41" t="s">
        <v>784</v>
      </c>
      <c r="C695" s="47" t="s">
        <v>101</v>
      </c>
      <c r="D695" s="46">
        <v>2</v>
      </c>
      <c r="E695" s="86" t="s">
        <v>52</v>
      </c>
      <c r="F695" s="43">
        <v>625.70000000000005</v>
      </c>
      <c r="G695" s="43">
        <v>103.87679069767442</v>
      </c>
      <c r="H695" s="44">
        <v>103.87679069767442</v>
      </c>
      <c r="I695" s="44">
        <v>69.0249216261073</v>
      </c>
      <c r="J695" s="44">
        <v>69.0249216261073</v>
      </c>
      <c r="K695" s="44">
        <v>106.99309441860466</v>
      </c>
      <c r="L695" s="44">
        <v>106.99309441860466</v>
      </c>
      <c r="M695" s="44">
        <v>61.318600000000004</v>
      </c>
      <c r="N695" s="44">
        <v>442.99560000000002</v>
      </c>
      <c r="O695" s="44">
        <v>70.704100000000011</v>
      </c>
      <c r="P695" s="44">
        <v>19.258756995348836</v>
      </c>
      <c r="Q695" s="44">
        <v>19.258756995348836</v>
      </c>
      <c r="R695" s="44">
        <v>12.797220469480292</v>
      </c>
      <c r="S695" s="44">
        <v>12.797220469480292</v>
      </c>
      <c r="T695" s="44">
        <v>59.916132874418615</v>
      </c>
      <c r="U695" s="44">
        <v>59.916132874418615</v>
      </c>
      <c r="V695" s="44">
        <v>39.813574793938699</v>
      </c>
      <c r="W695" s="44">
        <v>39.813574793938699</v>
      </c>
      <c r="X695" s="44">
        <v>23.538480772093024</v>
      </c>
      <c r="Y695" s="44">
        <v>23.538480772093024</v>
      </c>
      <c r="Z695" s="44">
        <v>15.641047240475915</v>
      </c>
      <c r="AA695" s="44">
        <v>15.641047240475915</v>
      </c>
      <c r="AB695" s="44">
        <v>4.7915561153483992</v>
      </c>
      <c r="AC695" s="44">
        <v>11.126747655612242</v>
      </c>
      <c r="AD695" s="44">
        <v>4.5204198231069777</v>
      </c>
      <c r="AE695" s="44">
        <v>5.2378463277187484</v>
      </c>
      <c r="AF695" s="44">
        <v>16.29552190845833</v>
      </c>
      <c r="AG695" s="44">
        <v>6.4018121783229152</v>
      </c>
      <c r="AH695" s="44">
        <v>29.09914626510416</v>
      </c>
      <c r="AJ695" s="63" t="s">
        <v>63</v>
      </c>
      <c r="AK695" s="44">
        <v>0</v>
      </c>
      <c r="AL695" s="44">
        <v>0</v>
      </c>
      <c r="AM695" s="44">
        <v>70.704100000000011</v>
      </c>
      <c r="AN695" s="44">
        <v>70.704100000000011</v>
      </c>
      <c r="AO695" s="44">
        <v>0</v>
      </c>
      <c r="AP695" s="44">
        <v>0</v>
      </c>
      <c r="AQ695" s="44">
        <v>0</v>
      </c>
      <c r="AR695" s="44">
        <v>0</v>
      </c>
      <c r="AS695" s="44">
        <v>0</v>
      </c>
      <c r="AT695" s="44">
        <v>0</v>
      </c>
      <c r="AU695" s="44">
        <v>0</v>
      </c>
      <c r="AV695" s="44">
        <v>0</v>
      </c>
      <c r="AW695" s="44">
        <v>0</v>
      </c>
      <c r="AX695" s="44">
        <v>0</v>
      </c>
      <c r="AY695" s="44">
        <v>23.538480772093024</v>
      </c>
      <c r="AZ695" s="44">
        <v>0</v>
      </c>
      <c r="BA695" s="44">
        <v>0</v>
      </c>
      <c r="BB695" s="44">
        <v>0</v>
      </c>
      <c r="BC695" s="44">
        <v>23.538480772093024</v>
      </c>
      <c r="BD695" s="44">
        <v>23.538480772093024</v>
      </c>
      <c r="BE695" s="44">
        <v>0</v>
      </c>
      <c r="BF695" s="44">
        <v>0</v>
      </c>
      <c r="BG695" s="44">
        <v>0</v>
      </c>
      <c r="BH695" s="44">
        <v>23.538480772093024</v>
      </c>
      <c r="BI695" s="44">
        <v>15.641047240475915</v>
      </c>
      <c r="BJ695" s="44">
        <v>0</v>
      </c>
      <c r="BK695" s="44">
        <v>0</v>
      </c>
      <c r="BL695" s="44">
        <v>0</v>
      </c>
      <c r="BM695" s="44">
        <v>15.641047240475915</v>
      </c>
      <c r="BN695" s="44">
        <v>4.5204198231069777</v>
      </c>
      <c r="BO695" s="44">
        <v>6.4018121783229152</v>
      </c>
      <c r="BP695" s="44">
        <v>0</v>
      </c>
      <c r="BQ695" s="44">
        <v>0</v>
      </c>
      <c r="BR695" s="44">
        <v>0</v>
      </c>
      <c r="BS695" s="44">
        <v>6.4018121783229152</v>
      </c>
      <c r="BT695" s="64">
        <v>2021</v>
      </c>
      <c r="BU695" s="44">
        <v>0</v>
      </c>
      <c r="BV695" s="44">
        <v>0</v>
      </c>
      <c r="BW695" s="44">
        <v>0</v>
      </c>
      <c r="BX695" s="44">
        <v>0</v>
      </c>
      <c r="BY695" s="44">
        <v>0</v>
      </c>
      <c r="BZ695" s="44">
        <v>70.704100000000011</v>
      </c>
      <c r="CA695" s="44">
        <v>0</v>
      </c>
      <c r="CB695" s="44">
        <v>0</v>
      </c>
      <c r="CC695" s="44">
        <v>0</v>
      </c>
      <c r="CD695" s="44">
        <v>0</v>
      </c>
      <c r="CE695" s="44">
        <v>0</v>
      </c>
      <c r="CF695" s="44">
        <v>0</v>
      </c>
      <c r="CG695" s="44">
        <v>0</v>
      </c>
      <c r="CH695" s="44">
        <v>0</v>
      </c>
      <c r="CI695" s="44">
        <v>0</v>
      </c>
      <c r="CJ695" s="44">
        <v>23.538480772093024</v>
      </c>
      <c r="CK695" s="44">
        <v>0</v>
      </c>
      <c r="CL695" s="44">
        <v>0</v>
      </c>
      <c r="CM695" s="44">
        <v>0</v>
      </c>
      <c r="CN695" s="44">
        <v>0</v>
      </c>
      <c r="CO695" s="44">
        <v>0</v>
      </c>
      <c r="CP695" s="44">
        <v>0</v>
      </c>
      <c r="CQ695" s="44">
        <v>0</v>
      </c>
      <c r="CR695" s="44">
        <v>0</v>
      </c>
      <c r="CS695" s="44">
        <v>0</v>
      </c>
      <c r="CT695" s="44">
        <v>0</v>
      </c>
      <c r="CU695" s="44">
        <v>0</v>
      </c>
      <c r="CV695" s="44">
        <v>0</v>
      </c>
      <c r="CW695" s="44">
        <v>0</v>
      </c>
      <c r="CX695" s="44">
        <v>0</v>
      </c>
      <c r="CY695" s="44">
        <v>0</v>
      </c>
      <c r="CZ695" s="44">
        <v>0</v>
      </c>
      <c r="DA695" s="44">
        <v>0</v>
      </c>
      <c r="DB695" s="44">
        <v>0</v>
      </c>
      <c r="DC695" s="44">
        <v>0</v>
      </c>
      <c r="DD695" s="44">
        <v>0</v>
      </c>
      <c r="DE695" s="44">
        <v>0</v>
      </c>
      <c r="DF695" s="44">
        <v>0</v>
      </c>
      <c r="DG695" s="44">
        <v>0</v>
      </c>
      <c r="DH695" s="44">
        <v>0</v>
      </c>
      <c r="DI695" s="44">
        <v>0</v>
      </c>
      <c r="DJ695" s="44">
        <v>0</v>
      </c>
      <c r="DK695" s="44">
        <v>0</v>
      </c>
      <c r="DL695" s="44">
        <v>0</v>
      </c>
      <c r="DM695" s="44">
        <v>0</v>
      </c>
      <c r="DN695" s="44">
        <v>0</v>
      </c>
      <c r="DO695" s="44">
        <v>0</v>
      </c>
      <c r="DP695" s="44">
        <v>0</v>
      </c>
      <c r="DQ695" s="44">
        <v>0</v>
      </c>
      <c r="DR695" s="44">
        <v>0</v>
      </c>
      <c r="DS695" s="44">
        <v>0</v>
      </c>
      <c r="DT695" s="44">
        <v>0</v>
      </c>
      <c r="DU695" s="44">
        <v>0</v>
      </c>
      <c r="DV695" s="44">
        <v>0</v>
      </c>
      <c r="DW695" s="44">
        <v>0</v>
      </c>
      <c r="DX695" s="44">
        <v>6.4018121783229152</v>
      </c>
      <c r="DY695" s="44">
        <v>0</v>
      </c>
      <c r="DZ695" s="44">
        <v>0</v>
      </c>
      <c r="EA695" s="44">
        <v>0</v>
      </c>
      <c r="EB695" s="44">
        <v>0</v>
      </c>
    </row>
    <row r="696" spans="2:132" x14ac:dyDescent="0.25">
      <c r="B696" s="41" t="s">
        <v>785</v>
      </c>
      <c r="C696" s="50">
        <v>1</v>
      </c>
      <c r="D696" s="46">
        <v>3</v>
      </c>
      <c r="E696" s="86" t="s">
        <v>52</v>
      </c>
      <c r="F696" s="43">
        <v>1913.43</v>
      </c>
      <c r="G696" s="43">
        <v>902.84883720930236</v>
      </c>
      <c r="H696" s="44">
        <v>902.84883720930236</v>
      </c>
      <c r="I696" s="44">
        <v>599.93257213701531</v>
      </c>
      <c r="J696" s="44">
        <v>599.93257213701531</v>
      </c>
      <c r="K696" s="44">
        <v>929.93430232558148</v>
      </c>
      <c r="L696" s="44">
        <v>929.93430232558148</v>
      </c>
      <c r="M696" s="44">
        <v>225.78474000000003</v>
      </c>
      <c r="N696" s="44">
        <v>1392.97704</v>
      </c>
      <c r="O696" s="44">
        <v>254.48618999999999</v>
      </c>
      <c r="P696" s="44">
        <v>185.98686046511631</v>
      </c>
      <c r="Q696" s="44">
        <v>185.98686046511631</v>
      </c>
      <c r="R696" s="44">
        <v>123.58610986022518</v>
      </c>
      <c r="S696" s="44">
        <v>123.58610986022518</v>
      </c>
      <c r="T696" s="44">
        <v>557.96058139534887</v>
      </c>
      <c r="U696" s="44">
        <v>557.96058139534887</v>
      </c>
      <c r="V696" s="44">
        <v>370.75832958067548</v>
      </c>
      <c r="W696" s="44">
        <v>370.75832958067548</v>
      </c>
      <c r="X696" s="44">
        <v>232.48357558139537</v>
      </c>
      <c r="Y696" s="44">
        <v>232.48357558139537</v>
      </c>
      <c r="Z696" s="44">
        <v>154.48263732528147</v>
      </c>
      <c r="AA696" s="44">
        <v>154.48263732528147</v>
      </c>
      <c r="AB696" s="44">
        <v>1.826942690043085</v>
      </c>
      <c r="AC696" s="44">
        <v>3.7571024812185478</v>
      </c>
      <c r="AD696" s="44">
        <v>1.6473449340727477</v>
      </c>
      <c r="AE696" s="44">
        <v>50.583253858305582</v>
      </c>
      <c r="AF696" s="44">
        <v>151.74976157491673</v>
      </c>
      <c r="AG696" s="44">
        <v>63.229067322881974</v>
      </c>
      <c r="AH696" s="44">
        <v>252.9162692915279</v>
      </c>
      <c r="AJ696" s="63" t="s">
        <v>63</v>
      </c>
      <c r="AK696" s="44">
        <v>0</v>
      </c>
      <c r="AL696" s="44">
        <v>0</v>
      </c>
      <c r="AM696" s="44">
        <v>254.48618999999999</v>
      </c>
      <c r="AN696" s="44">
        <v>254.48618999999999</v>
      </c>
      <c r="AO696" s="44">
        <v>0</v>
      </c>
      <c r="AP696" s="44">
        <v>0</v>
      </c>
      <c r="AQ696" s="44">
        <v>0</v>
      </c>
      <c r="AR696" s="44">
        <v>0</v>
      </c>
      <c r="AS696" s="44">
        <v>0</v>
      </c>
      <c r="AT696" s="44">
        <v>0</v>
      </c>
      <c r="AU696" s="44">
        <v>0</v>
      </c>
      <c r="AV696" s="44">
        <v>0</v>
      </c>
      <c r="AW696" s="44">
        <v>0</v>
      </c>
      <c r="AX696" s="44">
        <v>0</v>
      </c>
      <c r="AY696" s="44">
        <v>232.48357558139537</v>
      </c>
      <c r="AZ696" s="44">
        <v>0</v>
      </c>
      <c r="BA696" s="44">
        <v>0</v>
      </c>
      <c r="BB696" s="44">
        <v>0</v>
      </c>
      <c r="BC696" s="44">
        <v>232.48357558139537</v>
      </c>
      <c r="BD696" s="44">
        <v>232.48357558139537</v>
      </c>
      <c r="BE696" s="44">
        <v>0</v>
      </c>
      <c r="BF696" s="44">
        <v>0</v>
      </c>
      <c r="BG696" s="44">
        <v>0</v>
      </c>
      <c r="BH696" s="44">
        <v>232.48357558139537</v>
      </c>
      <c r="BI696" s="44">
        <v>154.48263732528147</v>
      </c>
      <c r="BJ696" s="44">
        <v>0</v>
      </c>
      <c r="BK696" s="44">
        <v>0</v>
      </c>
      <c r="BL696" s="44">
        <v>0</v>
      </c>
      <c r="BM696" s="44">
        <v>154.48263732528147</v>
      </c>
      <c r="BN696" s="44">
        <v>1.6473449340727477</v>
      </c>
      <c r="BO696" s="44">
        <v>63.229067322881974</v>
      </c>
      <c r="BP696" s="44">
        <v>0</v>
      </c>
      <c r="BQ696" s="44">
        <v>0</v>
      </c>
      <c r="BR696" s="44">
        <v>0</v>
      </c>
      <c r="BS696" s="44">
        <v>63.229067322881974</v>
      </c>
      <c r="BT696" s="64">
        <v>2021</v>
      </c>
      <c r="BU696" s="44">
        <v>0</v>
      </c>
      <c r="BV696" s="44">
        <v>0</v>
      </c>
      <c r="BW696" s="44">
        <v>0</v>
      </c>
      <c r="BX696" s="44">
        <v>0</v>
      </c>
      <c r="BY696" s="44">
        <v>0</v>
      </c>
      <c r="BZ696" s="44">
        <v>254.48618999999999</v>
      </c>
      <c r="CA696" s="44">
        <v>0</v>
      </c>
      <c r="CB696" s="44">
        <v>0</v>
      </c>
      <c r="CC696" s="44">
        <v>0</v>
      </c>
      <c r="CD696" s="44">
        <v>0</v>
      </c>
      <c r="CE696" s="44">
        <v>0</v>
      </c>
      <c r="CF696" s="44">
        <v>0</v>
      </c>
      <c r="CG696" s="44">
        <v>0</v>
      </c>
      <c r="CH696" s="44">
        <v>0</v>
      </c>
      <c r="CI696" s="44">
        <v>0</v>
      </c>
      <c r="CJ696" s="44">
        <v>232.48357558139537</v>
      </c>
      <c r="CK696" s="44">
        <v>0</v>
      </c>
      <c r="CL696" s="44">
        <v>0</v>
      </c>
      <c r="CM696" s="44">
        <v>0</v>
      </c>
      <c r="CN696" s="44">
        <v>0</v>
      </c>
      <c r="CO696" s="44">
        <v>0</v>
      </c>
      <c r="CP696" s="44">
        <v>0</v>
      </c>
      <c r="CQ696" s="44">
        <v>0</v>
      </c>
      <c r="CR696" s="44">
        <v>0</v>
      </c>
      <c r="CS696" s="44">
        <v>0</v>
      </c>
      <c r="CT696" s="44">
        <v>0</v>
      </c>
      <c r="CU696" s="44">
        <v>0</v>
      </c>
      <c r="CV696" s="44">
        <v>0</v>
      </c>
      <c r="CW696" s="44">
        <v>0</v>
      </c>
      <c r="CX696" s="44">
        <v>0</v>
      </c>
      <c r="CY696" s="44">
        <v>0</v>
      </c>
      <c r="CZ696" s="44">
        <v>0</v>
      </c>
      <c r="DA696" s="44">
        <v>0</v>
      </c>
      <c r="DB696" s="44">
        <v>0</v>
      </c>
      <c r="DC696" s="44">
        <v>0</v>
      </c>
      <c r="DD696" s="44">
        <v>0</v>
      </c>
      <c r="DE696" s="44">
        <v>0</v>
      </c>
      <c r="DF696" s="44">
        <v>0</v>
      </c>
      <c r="DG696" s="44">
        <v>0</v>
      </c>
      <c r="DH696" s="44">
        <v>0</v>
      </c>
      <c r="DI696" s="44">
        <v>0</v>
      </c>
      <c r="DJ696" s="44">
        <v>0</v>
      </c>
      <c r="DK696" s="44">
        <v>0</v>
      </c>
      <c r="DL696" s="44">
        <v>0</v>
      </c>
      <c r="DM696" s="44">
        <v>0</v>
      </c>
      <c r="DN696" s="44">
        <v>0</v>
      </c>
      <c r="DO696" s="44">
        <v>0</v>
      </c>
      <c r="DP696" s="44">
        <v>0</v>
      </c>
      <c r="DQ696" s="44">
        <v>0</v>
      </c>
      <c r="DR696" s="44">
        <v>0</v>
      </c>
      <c r="DS696" s="44">
        <v>0</v>
      </c>
      <c r="DT696" s="44">
        <v>0</v>
      </c>
      <c r="DU696" s="44">
        <v>0</v>
      </c>
      <c r="DV696" s="44">
        <v>0</v>
      </c>
      <c r="DW696" s="44">
        <v>0</v>
      </c>
      <c r="DX696" s="44">
        <v>63.229067322881974</v>
      </c>
      <c r="DY696" s="44">
        <v>0</v>
      </c>
      <c r="DZ696" s="44">
        <v>0</v>
      </c>
      <c r="EA696" s="44">
        <v>0</v>
      </c>
      <c r="EB696" s="44">
        <v>0</v>
      </c>
    </row>
    <row r="697" spans="2:132" x14ac:dyDescent="0.25">
      <c r="B697" s="41" t="s">
        <v>786</v>
      </c>
      <c r="C697" s="50">
        <v>1</v>
      </c>
      <c r="D697" s="46">
        <v>3</v>
      </c>
      <c r="E697" s="86" t="s">
        <v>52</v>
      </c>
      <c r="F697" s="43">
        <v>1930.81</v>
      </c>
      <c r="G697" s="43">
        <v>370.62558139534883</v>
      </c>
      <c r="H697" s="44">
        <v>370.62558139534883</v>
      </c>
      <c r="I697" s="44">
        <v>246.27639664860325</v>
      </c>
      <c r="J697" s="44">
        <v>246.27639664860325</v>
      </c>
      <c r="K697" s="44">
        <v>381.74434883720932</v>
      </c>
      <c r="L697" s="44">
        <v>381.74434883720932</v>
      </c>
      <c r="M697" s="44">
        <v>227.83557999999999</v>
      </c>
      <c r="N697" s="44">
        <v>1405.62968</v>
      </c>
      <c r="O697" s="44">
        <v>256.79773</v>
      </c>
      <c r="P697" s="44">
        <v>68.713982790697671</v>
      </c>
      <c r="Q697" s="44">
        <v>68.713982790697671</v>
      </c>
      <c r="R697" s="44">
        <v>45.659643938651037</v>
      </c>
      <c r="S697" s="44">
        <v>45.659643938651037</v>
      </c>
      <c r="T697" s="44">
        <v>213.77683534883724</v>
      </c>
      <c r="U697" s="44">
        <v>213.77683534883724</v>
      </c>
      <c r="V697" s="44">
        <v>142.05222558691437</v>
      </c>
      <c r="W697" s="44">
        <v>142.05222558691437</v>
      </c>
      <c r="X697" s="44">
        <v>83.983756744186053</v>
      </c>
      <c r="Y697" s="44">
        <v>83.983756744186053</v>
      </c>
      <c r="Z697" s="44">
        <v>55.806231480573501</v>
      </c>
      <c r="AA697" s="44">
        <v>55.806231480573501</v>
      </c>
      <c r="AB697" s="44">
        <v>4.9898676456199089</v>
      </c>
      <c r="AC697" s="44">
        <v>9.8951612633479531</v>
      </c>
      <c r="AD697" s="44">
        <v>4.601595972116356</v>
      </c>
      <c r="AE697" s="44">
        <v>18.688292422512387</v>
      </c>
      <c r="AF697" s="44">
        <v>58.141354203371876</v>
      </c>
      <c r="AG697" s="44">
        <v>22.841246294181808</v>
      </c>
      <c r="AH697" s="44">
        <v>103.82384679173549</v>
      </c>
      <c r="AJ697" s="63" t="s">
        <v>63</v>
      </c>
      <c r="AK697" s="44">
        <v>0</v>
      </c>
      <c r="AL697" s="44">
        <v>0</v>
      </c>
      <c r="AM697" s="44">
        <v>256.79773</v>
      </c>
      <c r="AN697" s="44">
        <v>256.79773</v>
      </c>
      <c r="AO697" s="44">
        <v>0</v>
      </c>
      <c r="AP697" s="44">
        <v>0</v>
      </c>
      <c r="AQ697" s="44">
        <v>0</v>
      </c>
      <c r="AR697" s="44">
        <v>0</v>
      </c>
      <c r="AS697" s="44">
        <v>0</v>
      </c>
      <c r="AT697" s="44">
        <v>0</v>
      </c>
      <c r="AU697" s="44">
        <v>0</v>
      </c>
      <c r="AV697" s="44">
        <v>0</v>
      </c>
      <c r="AW697" s="44">
        <v>0</v>
      </c>
      <c r="AX697" s="44">
        <v>0</v>
      </c>
      <c r="AY697" s="44">
        <v>83.983756744186053</v>
      </c>
      <c r="AZ697" s="44">
        <v>0</v>
      </c>
      <c r="BA697" s="44">
        <v>0</v>
      </c>
      <c r="BB697" s="44">
        <v>0</v>
      </c>
      <c r="BC697" s="44">
        <v>83.983756744186053</v>
      </c>
      <c r="BD697" s="44">
        <v>83.983756744186053</v>
      </c>
      <c r="BE697" s="44">
        <v>0</v>
      </c>
      <c r="BF697" s="44">
        <v>0</v>
      </c>
      <c r="BG697" s="44">
        <v>0</v>
      </c>
      <c r="BH697" s="44">
        <v>83.983756744186053</v>
      </c>
      <c r="BI697" s="44">
        <v>55.806231480573501</v>
      </c>
      <c r="BJ697" s="44">
        <v>0</v>
      </c>
      <c r="BK697" s="44">
        <v>0</v>
      </c>
      <c r="BL697" s="44">
        <v>0</v>
      </c>
      <c r="BM697" s="44">
        <v>55.806231480573501</v>
      </c>
      <c r="BN697" s="44">
        <v>4.601595972116356</v>
      </c>
      <c r="BO697" s="44">
        <v>22.841246294181808</v>
      </c>
      <c r="BP697" s="44">
        <v>0</v>
      </c>
      <c r="BQ697" s="44">
        <v>0</v>
      </c>
      <c r="BR697" s="44">
        <v>0</v>
      </c>
      <c r="BS697" s="44">
        <v>22.841246294181808</v>
      </c>
      <c r="BT697" s="64">
        <v>2021</v>
      </c>
      <c r="BU697" s="44">
        <v>0</v>
      </c>
      <c r="BV697" s="44">
        <v>0</v>
      </c>
      <c r="BW697" s="44">
        <v>0</v>
      </c>
      <c r="BX697" s="44">
        <v>0</v>
      </c>
      <c r="BY697" s="44">
        <v>0</v>
      </c>
      <c r="BZ697" s="44">
        <v>256.79773</v>
      </c>
      <c r="CA697" s="44">
        <v>0</v>
      </c>
      <c r="CB697" s="44">
        <v>0</v>
      </c>
      <c r="CC697" s="44">
        <v>0</v>
      </c>
      <c r="CD697" s="44">
        <v>0</v>
      </c>
      <c r="CE697" s="44">
        <v>0</v>
      </c>
      <c r="CF697" s="44">
        <v>0</v>
      </c>
      <c r="CG697" s="44">
        <v>0</v>
      </c>
      <c r="CH697" s="44">
        <v>0</v>
      </c>
      <c r="CI697" s="44">
        <v>0</v>
      </c>
      <c r="CJ697" s="44">
        <v>83.983756744186053</v>
      </c>
      <c r="CK697" s="44">
        <v>0</v>
      </c>
      <c r="CL697" s="44">
        <v>0</v>
      </c>
      <c r="CM697" s="44">
        <v>0</v>
      </c>
      <c r="CN697" s="44">
        <v>0</v>
      </c>
      <c r="CO697" s="44">
        <v>0</v>
      </c>
      <c r="CP697" s="44">
        <v>0</v>
      </c>
      <c r="CQ697" s="44">
        <v>0</v>
      </c>
      <c r="CR697" s="44">
        <v>0</v>
      </c>
      <c r="CS697" s="44">
        <v>0</v>
      </c>
      <c r="CT697" s="44">
        <v>0</v>
      </c>
      <c r="CU697" s="44">
        <v>0</v>
      </c>
      <c r="CV697" s="44">
        <v>0</v>
      </c>
      <c r="CW697" s="44">
        <v>0</v>
      </c>
      <c r="CX697" s="44">
        <v>0</v>
      </c>
      <c r="CY697" s="44">
        <v>0</v>
      </c>
      <c r="CZ697" s="44">
        <v>0</v>
      </c>
      <c r="DA697" s="44">
        <v>0</v>
      </c>
      <c r="DB697" s="44">
        <v>0</v>
      </c>
      <c r="DC697" s="44">
        <v>0</v>
      </c>
      <c r="DD697" s="44">
        <v>0</v>
      </c>
      <c r="DE697" s="44">
        <v>0</v>
      </c>
      <c r="DF697" s="44">
        <v>0</v>
      </c>
      <c r="DG697" s="44">
        <v>0</v>
      </c>
      <c r="DH697" s="44">
        <v>0</v>
      </c>
      <c r="DI697" s="44">
        <v>0</v>
      </c>
      <c r="DJ697" s="44">
        <v>0</v>
      </c>
      <c r="DK697" s="44">
        <v>0</v>
      </c>
      <c r="DL697" s="44">
        <v>0</v>
      </c>
      <c r="DM697" s="44">
        <v>0</v>
      </c>
      <c r="DN697" s="44">
        <v>0</v>
      </c>
      <c r="DO697" s="44">
        <v>0</v>
      </c>
      <c r="DP697" s="44">
        <v>0</v>
      </c>
      <c r="DQ697" s="44">
        <v>0</v>
      </c>
      <c r="DR697" s="44">
        <v>0</v>
      </c>
      <c r="DS697" s="44">
        <v>0</v>
      </c>
      <c r="DT697" s="44">
        <v>0</v>
      </c>
      <c r="DU697" s="44">
        <v>0</v>
      </c>
      <c r="DV697" s="44">
        <v>0</v>
      </c>
      <c r="DW697" s="44">
        <v>0</v>
      </c>
      <c r="DX697" s="44">
        <v>22.841246294181808</v>
      </c>
      <c r="DY697" s="44">
        <v>0</v>
      </c>
      <c r="DZ697" s="44">
        <v>0</v>
      </c>
      <c r="EA697" s="44">
        <v>0</v>
      </c>
      <c r="EB697" s="44">
        <v>0</v>
      </c>
    </row>
    <row r="698" spans="2:132" ht="30" x14ac:dyDescent="0.25">
      <c r="B698" s="41" t="s">
        <v>787</v>
      </c>
      <c r="C698" s="50">
        <v>1</v>
      </c>
      <c r="D698" s="46">
        <v>3</v>
      </c>
      <c r="E698" s="86" t="s">
        <v>52</v>
      </c>
      <c r="F698" s="43">
        <v>2806.6</v>
      </c>
      <c r="G698" s="43">
        <v>488.99418604651169</v>
      </c>
      <c r="H698" s="44">
        <v>488.99418604651169</v>
      </c>
      <c r="I698" s="44">
        <v>324.93096042712313</v>
      </c>
      <c r="J698" s="44">
        <v>324.93096042712313</v>
      </c>
      <c r="K698" s="44">
        <v>503.66401162790703</v>
      </c>
      <c r="L698" s="44">
        <v>503.66401162790703</v>
      </c>
      <c r="M698" s="44">
        <v>296.56406666666663</v>
      </c>
      <c r="N698" s="44">
        <v>1946.8448666666666</v>
      </c>
      <c r="O698" s="44">
        <v>341.46966666666668</v>
      </c>
      <c r="P698" s="44">
        <v>90.659522093023256</v>
      </c>
      <c r="Q698" s="44">
        <v>90.659522093023256</v>
      </c>
      <c r="R698" s="44">
        <v>60.242200063188626</v>
      </c>
      <c r="S698" s="44">
        <v>60.242200063188626</v>
      </c>
      <c r="T698" s="44">
        <v>282.05184651162796</v>
      </c>
      <c r="U698" s="44">
        <v>282.05184651162796</v>
      </c>
      <c r="V698" s="44">
        <v>187.42017797436463</v>
      </c>
      <c r="W698" s="44">
        <v>187.42017797436463</v>
      </c>
      <c r="X698" s="44">
        <v>110.80608255813955</v>
      </c>
      <c r="Y698" s="44">
        <v>110.80608255813955</v>
      </c>
      <c r="Z698" s="44">
        <v>73.629355632786101</v>
      </c>
      <c r="AA698" s="44">
        <v>73.629355632786101</v>
      </c>
      <c r="AB698" s="44">
        <v>4.9228624843647433</v>
      </c>
      <c r="AC698" s="44">
        <v>10.38759480280163</v>
      </c>
      <c r="AD698" s="44">
        <v>4.6376837571374194</v>
      </c>
      <c r="AE698" s="44">
        <v>24.656868819849677</v>
      </c>
      <c r="AF698" s="44">
        <v>76.710258550643459</v>
      </c>
      <c r="AG698" s="44">
        <v>30.1361730020385</v>
      </c>
      <c r="AH698" s="44">
        <v>136.98260455472044</v>
      </c>
      <c r="AJ698" s="63" t="s">
        <v>63</v>
      </c>
      <c r="AK698" s="44">
        <v>0</v>
      </c>
      <c r="AL698" s="44">
        <v>0</v>
      </c>
      <c r="AM698" s="44">
        <v>341.46966666666668</v>
      </c>
      <c r="AN698" s="44">
        <v>341.46966666666668</v>
      </c>
      <c r="AO698" s="44">
        <v>0</v>
      </c>
      <c r="AP698" s="44">
        <v>0</v>
      </c>
      <c r="AQ698" s="44">
        <v>0</v>
      </c>
      <c r="AR698" s="44">
        <v>0</v>
      </c>
      <c r="AS698" s="44">
        <v>0</v>
      </c>
      <c r="AT698" s="44">
        <v>0</v>
      </c>
      <c r="AU698" s="44">
        <v>0</v>
      </c>
      <c r="AV698" s="44">
        <v>0</v>
      </c>
      <c r="AW698" s="44">
        <v>0</v>
      </c>
      <c r="AX698" s="44">
        <v>0</v>
      </c>
      <c r="AY698" s="44">
        <v>110.80608255813955</v>
      </c>
      <c r="AZ698" s="44">
        <v>0</v>
      </c>
      <c r="BA698" s="44">
        <v>0</v>
      </c>
      <c r="BB698" s="44">
        <v>0</v>
      </c>
      <c r="BC698" s="44">
        <v>110.80608255813955</v>
      </c>
      <c r="BD698" s="44">
        <v>110.80608255813955</v>
      </c>
      <c r="BE698" s="44">
        <v>0</v>
      </c>
      <c r="BF698" s="44">
        <v>0</v>
      </c>
      <c r="BG698" s="44">
        <v>0</v>
      </c>
      <c r="BH698" s="44">
        <v>110.80608255813955</v>
      </c>
      <c r="BI698" s="44">
        <v>73.629355632786101</v>
      </c>
      <c r="BJ698" s="44">
        <v>0</v>
      </c>
      <c r="BK698" s="44">
        <v>0</v>
      </c>
      <c r="BL698" s="44">
        <v>0</v>
      </c>
      <c r="BM698" s="44">
        <v>73.629355632786101</v>
      </c>
      <c r="BN698" s="44">
        <v>4.6376837571374194</v>
      </c>
      <c r="BO698" s="44">
        <v>30.1361730020385</v>
      </c>
      <c r="BP698" s="44">
        <v>0</v>
      </c>
      <c r="BQ698" s="44">
        <v>0</v>
      </c>
      <c r="BR698" s="44">
        <v>0</v>
      </c>
      <c r="BS698" s="44">
        <v>30.1361730020385</v>
      </c>
      <c r="BT698" s="64">
        <v>2021</v>
      </c>
      <c r="BU698" s="44">
        <v>0</v>
      </c>
      <c r="BV698" s="44">
        <v>0</v>
      </c>
      <c r="BW698" s="44">
        <v>0</v>
      </c>
      <c r="BX698" s="44">
        <v>0</v>
      </c>
      <c r="BY698" s="44">
        <v>0</v>
      </c>
      <c r="BZ698" s="44">
        <v>341.46966666666668</v>
      </c>
      <c r="CA698" s="44">
        <v>0</v>
      </c>
      <c r="CB698" s="44">
        <v>0</v>
      </c>
      <c r="CC698" s="44">
        <v>0</v>
      </c>
      <c r="CD698" s="44">
        <v>0</v>
      </c>
      <c r="CE698" s="44">
        <v>0</v>
      </c>
      <c r="CF698" s="44">
        <v>0</v>
      </c>
      <c r="CG698" s="44">
        <v>0</v>
      </c>
      <c r="CH698" s="44">
        <v>0</v>
      </c>
      <c r="CI698" s="44">
        <v>0</v>
      </c>
      <c r="CJ698" s="44">
        <v>110.80608255813955</v>
      </c>
      <c r="CK698" s="44">
        <v>0</v>
      </c>
      <c r="CL698" s="44">
        <v>0</v>
      </c>
      <c r="CM698" s="44">
        <v>0</v>
      </c>
      <c r="CN698" s="44">
        <v>0</v>
      </c>
      <c r="CO698" s="44">
        <v>0</v>
      </c>
      <c r="CP698" s="44">
        <v>0</v>
      </c>
      <c r="CQ698" s="44">
        <v>0</v>
      </c>
      <c r="CR698" s="44">
        <v>0</v>
      </c>
      <c r="CS698" s="44">
        <v>0</v>
      </c>
      <c r="CT698" s="44">
        <v>0</v>
      </c>
      <c r="CU698" s="44">
        <v>0</v>
      </c>
      <c r="CV698" s="44">
        <v>0</v>
      </c>
      <c r="CW698" s="44">
        <v>0</v>
      </c>
      <c r="CX698" s="44">
        <v>0</v>
      </c>
      <c r="CY698" s="44">
        <v>0</v>
      </c>
      <c r="CZ698" s="44">
        <v>0</v>
      </c>
      <c r="DA698" s="44">
        <v>0</v>
      </c>
      <c r="DB698" s="44">
        <v>0</v>
      </c>
      <c r="DC698" s="44">
        <v>0</v>
      </c>
      <c r="DD698" s="44">
        <v>0</v>
      </c>
      <c r="DE698" s="44">
        <v>0</v>
      </c>
      <c r="DF698" s="44">
        <v>0</v>
      </c>
      <c r="DG698" s="44">
        <v>0</v>
      </c>
      <c r="DH698" s="44">
        <v>0</v>
      </c>
      <c r="DI698" s="44">
        <v>0</v>
      </c>
      <c r="DJ698" s="44">
        <v>0</v>
      </c>
      <c r="DK698" s="44">
        <v>0</v>
      </c>
      <c r="DL698" s="44">
        <v>0</v>
      </c>
      <c r="DM698" s="44">
        <v>0</v>
      </c>
      <c r="DN698" s="44">
        <v>0</v>
      </c>
      <c r="DO698" s="44">
        <v>0</v>
      </c>
      <c r="DP698" s="44">
        <v>0</v>
      </c>
      <c r="DQ698" s="44">
        <v>0</v>
      </c>
      <c r="DR698" s="44">
        <v>0</v>
      </c>
      <c r="DS698" s="44">
        <v>0</v>
      </c>
      <c r="DT698" s="44">
        <v>0</v>
      </c>
      <c r="DU698" s="44">
        <v>0</v>
      </c>
      <c r="DV698" s="44">
        <v>0</v>
      </c>
      <c r="DW698" s="44">
        <v>0</v>
      </c>
      <c r="DX698" s="44">
        <v>30.1361730020385</v>
      </c>
      <c r="DY698" s="44">
        <v>0</v>
      </c>
      <c r="DZ698" s="44">
        <v>0</v>
      </c>
      <c r="EA698" s="44">
        <v>0</v>
      </c>
      <c r="EB698" s="44">
        <v>0</v>
      </c>
    </row>
    <row r="699" spans="2:132" ht="30" x14ac:dyDescent="0.25">
      <c r="B699" s="41" t="s">
        <v>788</v>
      </c>
      <c r="C699" s="50">
        <v>1</v>
      </c>
      <c r="D699" s="46">
        <v>3</v>
      </c>
      <c r="E699" s="86" t="s">
        <v>52</v>
      </c>
      <c r="F699" s="43">
        <v>1383.65</v>
      </c>
      <c r="G699" s="43">
        <v>285.60348837209301</v>
      </c>
      <c r="H699" s="44">
        <v>285.60348837209301</v>
      </c>
      <c r="I699" s="44">
        <v>189.78020276350256</v>
      </c>
      <c r="J699" s="44">
        <v>189.78020276350256</v>
      </c>
      <c r="K699" s="44">
        <v>294.17159302325581</v>
      </c>
      <c r="L699" s="44">
        <v>294.17159302325581</v>
      </c>
      <c r="M699" s="44">
        <v>163.27070000000001</v>
      </c>
      <c r="N699" s="44">
        <v>1007.2972000000001</v>
      </c>
      <c r="O699" s="44">
        <v>184.02545000000001</v>
      </c>
      <c r="P699" s="44">
        <v>58.834318604651166</v>
      </c>
      <c r="Q699" s="44">
        <v>58.834318604651166</v>
      </c>
      <c r="R699" s="44">
        <v>39.094721769281534</v>
      </c>
      <c r="S699" s="44">
        <v>39.094721769281534</v>
      </c>
      <c r="T699" s="44">
        <v>176.50295581395349</v>
      </c>
      <c r="U699" s="44">
        <v>176.50295581395349</v>
      </c>
      <c r="V699" s="44">
        <v>117.28416530784459</v>
      </c>
      <c r="W699" s="44">
        <v>117.28416530784459</v>
      </c>
      <c r="X699" s="44">
        <v>73.542898255813952</v>
      </c>
      <c r="Y699" s="44">
        <v>73.542898255813952</v>
      </c>
      <c r="Z699" s="44">
        <v>48.868402211601911</v>
      </c>
      <c r="AA699" s="44">
        <v>48.868402211601911</v>
      </c>
      <c r="AB699" s="44">
        <v>4.1762849973340668</v>
      </c>
      <c r="AC699" s="44">
        <v>8.5885182996022618</v>
      </c>
      <c r="AD699" s="44">
        <v>3.7657349467486845</v>
      </c>
      <c r="AE699" s="44">
        <v>16.001298511717636</v>
      </c>
      <c r="AF699" s="44">
        <v>48.003895535152907</v>
      </c>
      <c r="AG699" s="44">
        <v>20.001623139647045</v>
      </c>
      <c r="AH699" s="44">
        <v>80.006492558588178</v>
      </c>
      <c r="AJ699" s="63" t="s">
        <v>63</v>
      </c>
      <c r="AK699" s="44">
        <v>0</v>
      </c>
      <c r="AL699" s="44">
        <v>0</v>
      </c>
      <c r="AM699" s="44">
        <v>184.02545000000001</v>
      </c>
      <c r="AN699" s="44">
        <v>184.02545000000001</v>
      </c>
      <c r="AO699" s="44">
        <v>0</v>
      </c>
      <c r="AP699" s="44">
        <v>0</v>
      </c>
      <c r="AQ699" s="44">
        <v>0</v>
      </c>
      <c r="AR699" s="44">
        <v>0</v>
      </c>
      <c r="AS699" s="44">
        <v>0</v>
      </c>
      <c r="AT699" s="44">
        <v>0</v>
      </c>
      <c r="AU699" s="44">
        <v>0</v>
      </c>
      <c r="AV699" s="44">
        <v>0</v>
      </c>
      <c r="AW699" s="44">
        <v>0</v>
      </c>
      <c r="AX699" s="44">
        <v>0</v>
      </c>
      <c r="AY699" s="44">
        <v>73.542898255813952</v>
      </c>
      <c r="AZ699" s="44">
        <v>0</v>
      </c>
      <c r="BA699" s="44">
        <v>0</v>
      </c>
      <c r="BB699" s="44">
        <v>0</v>
      </c>
      <c r="BC699" s="44">
        <v>73.542898255813952</v>
      </c>
      <c r="BD699" s="44">
        <v>73.542898255813952</v>
      </c>
      <c r="BE699" s="44">
        <v>0</v>
      </c>
      <c r="BF699" s="44">
        <v>0</v>
      </c>
      <c r="BG699" s="44">
        <v>0</v>
      </c>
      <c r="BH699" s="44">
        <v>73.542898255813952</v>
      </c>
      <c r="BI699" s="44">
        <v>48.868402211601911</v>
      </c>
      <c r="BJ699" s="44">
        <v>0</v>
      </c>
      <c r="BK699" s="44">
        <v>0</v>
      </c>
      <c r="BL699" s="44">
        <v>0</v>
      </c>
      <c r="BM699" s="44">
        <v>48.868402211601911</v>
      </c>
      <c r="BN699" s="44">
        <v>3.7657349467486845</v>
      </c>
      <c r="BO699" s="44">
        <v>20.001623139647045</v>
      </c>
      <c r="BP699" s="44">
        <v>0</v>
      </c>
      <c r="BQ699" s="44">
        <v>0</v>
      </c>
      <c r="BR699" s="44">
        <v>0</v>
      </c>
      <c r="BS699" s="44">
        <v>20.001623139647045</v>
      </c>
      <c r="BT699" s="64">
        <v>2021</v>
      </c>
      <c r="BU699" s="44">
        <v>0</v>
      </c>
      <c r="BV699" s="44">
        <v>0</v>
      </c>
      <c r="BW699" s="44">
        <v>0</v>
      </c>
      <c r="BX699" s="44">
        <v>0</v>
      </c>
      <c r="BY699" s="44">
        <v>0</v>
      </c>
      <c r="BZ699" s="44">
        <v>184.02545000000001</v>
      </c>
      <c r="CA699" s="44">
        <v>0</v>
      </c>
      <c r="CB699" s="44">
        <v>0</v>
      </c>
      <c r="CC699" s="44">
        <v>0</v>
      </c>
      <c r="CD699" s="44">
        <v>0</v>
      </c>
      <c r="CE699" s="44">
        <v>0</v>
      </c>
      <c r="CF699" s="44">
        <v>0</v>
      </c>
      <c r="CG699" s="44">
        <v>0</v>
      </c>
      <c r="CH699" s="44">
        <v>0</v>
      </c>
      <c r="CI699" s="44">
        <v>0</v>
      </c>
      <c r="CJ699" s="44">
        <v>73.542898255813952</v>
      </c>
      <c r="CK699" s="44">
        <v>0</v>
      </c>
      <c r="CL699" s="44">
        <v>0</v>
      </c>
      <c r="CM699" s="44">
        <v>0</v>
      </c>
      <c r="CN699" s="44">
        <v>0</v>
      </c>
      <c r="CO699" s="44">
        <v>0</v>
      </c>
      <c r="CP699" s="44">
        <v>0</v>
      </c>
      <c r="CQ699" s="44">
        <v>0</v>
      </c>
      <c r="CR699" s="44">
        <v>0</v>
      </c>
      <c r="CS699" s="44">
        <v>0</v>
      </c>
      <c r="CT699" s="44">
        <v>0</v>
      </c>
      <c r="CU699" s="44">
        <v>0</v>
      </c>
      <c r="CV699" s="44">
        <v>0</v>
      </c>
      <c r="CW699" s="44">
        <v>0</v>
      </c>
      <c r="CX699" s="44">
        <v>0</v>
      </c>
      <c r="CY699" s="44">
        <v>0</v>
      </c>
      <c r="CZ699" s="44">
        <v>0</v>
      </c>
      <c r="DA699" s="44">
        <v>0</v>
      </c>
      <c r="DB699" s="44">
        <v>0</v>
      </c>
      <c r="DC699" s="44">
        <v>0</v>
      </c>
      <c r="DD699" s="44">
        <v>0</v>
      </c>
      <c r="DE699" s="44">
        <v>0</v>
      </c>
      <c r="DF699" s="44">
        <v>0</v>
      </c>
      <c r="DG699" s="44">
        <v>0</v>
      </c>
      <c r="DH699" s="44">
        <v>0</v>
      </c>
      <c r="DI699" s="44">
        <v>0</v>
      </c>
      <c r="DJ699" s="44">
        <v>0</v>
      </c>
      <c r="DK699" s="44">
        <v>0</v>
      </c>
      <c r="DL699" s="44">
        <v>0</v>
      </c>
      <c r="DM699" s="44">
        <v>0</v>
      </c>
      <c r="DN699" s="44">
        <v>0</v>
      </c>
      <c r="DO699" s="44">
        <v>0</v>
      </c>
      <c r="DP699" s="44">
        <v>0</v>
      </c>
      <c r="DQ699" s="44">
        <v>0</v>
      </c>
      <c r="DR699" s="44">
        <v>0</v>
      </c>
      <c r="DS699" s="44">
        <v>0</v>
      </c>
      <c r="DT699" s="44">
        <v>0</v>
      </c>
      <c r="DU699" s="44">
        <v>0</v>
      </c>
      <c r="DV699" s="44">
        <v>0</v>
      </c>
      <c r="DW699" s="44">
        <v>0</v>
      </c>
      <c r="DX699" s="44">
        <v>20.001623139647045</v>
      </c>
      <c r="DY699" s="44">
        <v>0</v>
      </c>
      <c r="DZ699" s="44">
        <v>0</v>
      </c>
      <c r="EA699" s="44">
        <v>0</v>
      </c>
      <c r="EB699" s="44">
        <v>0</v>
      </c>
    </row>
    <row r="700" spans="2:132" x14ac:dyDescent="0.25">
      <c r="B700" s="41" t="s">
        <v>789</v>
      </c>
      <c r="C700" s="47" t="s">
        <v>101</v>
      </c>
      <c r="D700" s="46">
        <v>4</v>
      </c>
      <c r="E700" s="86" t="s">
        <v>52</v>
      </c>
      <c r="F700" s="43">
        <v>1680.88</v>
      </c>
      <c r="G700" s="43">
        <v>348.67790697674417</v>
      </c>
      <c r="H700" s="44">
        <v>348.67790697674417</v>
      </c>
      <c r="I700" s="44">
        <v>231.69242176408244</v>
      </c>
      <c r="J700" s="44">
        <v>231.69242176408244</v>
      </c>
      <c r="K700" s="44">
        <v>359.13824418604651</v>
      </c>
      <c r="L700" s="44">
        <v>359.13824418604651</v>
      </c>
      <c r="M700" s="44">
        <v>164.72624000000002</v>
      </c>
      <c r="N700" s="44">
        <v>1190.06304</v>
      </c>
      <c r="O700" s="44">
        <v>189.93943999999999</v>
      </c>
      <c r="P700" s="44">
        <v>71.82764883720931</v>
      </c>
      <c r="Q700" s="44">
        <v>71.82764883720931</v>
      </c>
      <c r="R700" s="44">
        <v>47.72863888340099</v>
      </c>
      <c r="S700" s="44">
        <v>47.72863888340099</v>
      </c>
      <c r="T700" s="44">
        <v>215.48294651162789</v>
      </c>
      <c r="U700" s="44">
        <v>215.48294651162789</v>
      </c>
      <c r="V700" s="44">
        <v>143.18591665020296</v>
      </c>
      <c r="W700" s="44">
        <v>143.18591665020296</v>
      </c>
      <c r="X700" s="44">
        <v>89.784561046511627</v>
      </c>
      <c r="Y700" s="44">
        <v>89.784561046511627</v>
      </c>
      <c r="Z700" s="44">
        <v>59.660798604251234</v>
      </c>
      <c r="AA700" s="44">
        <v>59.660798604251234</v>
      </c>
      <c r="AB700" s="44">
        <v>3.4513081423172181</v>
      </c>
      <c r="AC700" s="44">
        <v>8.3113134855802393</v>
      </c>
      <c r="AD700" s="44">
        <v>3.183655674137515</v>
      </c>
      <c r="AE700" s="44">
        <v>19.535122997891797</v>
      </c>
      <c r="AF700" s="44">
        <v>58.605368993675384</v>
      </c>
      <c r="AG700" s="44">
        <v>24.418903747364745</v>
      </c>
      <c r="AH700" s="44">
        <v>97.675614989458978</v>
      </c>
      <c r="AJ700" s="63" t="s">
        <v>63</v>
      </c>
      <c r="AK700" s="44">
        <v>0</v>
      </c>
      <c r="AL700" s="44">
        <v>0</v>
      </c>
      <c r="AM700" s="44">
        <v>189.93943999999999</v>
      </c>
      <c r="AN700" s="44">
        <v>189.93943999999999</v>
      </c>
      <c r="AO700" s="44">
        <v>0</v>
      </c>
      <c r="AP700" s="44">
        <v>0</v>
      </c>
      <c r="AQ700" s="44">
        <v>0</v>
      </c>
      <c r="AR700" s="44">
        <v>0</v>
      </c>
      <c r="AS700" s="44">
        <v>0</v>
      </c>
      <c r="AT700" s="44">
        <v>0</v>
      </c>
      <c r="AU700" s="44">
        <v>0</v>
      </c>
      <c r="AV700" s="44">
        <v>0</v>
      </c>
      <c r="AW700" s="44">
        <v>0</v>
      </c>
      <c r="AX700" s="44">
        <v>0</v>
      </c>
      <c r="AY700" s="44">
        <v>89.784561046511627</v>
      </c>
      <c r="AZ700" s="44">
        <v>0</v>
      </c>
      <c r="BA700" s="44">
        <v>0</v>
      </c>
      <c r="BB700" s="44">
        <v>0</v>
      </c>
      <c r="BC700" s="44">
        <v>89.784561046511627</v>
      </c>
      <c r="BD700" s="44">
        <v>89.784561046511627</v>
      </c>
      <c r="BE700" s="44">
        <v>0</v>
      </c>
      <c r="BF700" s="44">
        <v>0</v>
      </c>
      <c r="BG700" s="44">
        <v>0</v>
      </c>
      <c r="BH700" s="44">
        <v>89.784561046511627</v>
      </c>
      <c r="BI700" s="44">
        <v>59.660798604251234</v>
      </c>
      <c r="BJ700" s="44">
        <v>0</v>
      </c>
      <c r="BK700" s="44">
        <v>0</v>
      </c>
      <c r="BL700" s="44">
        <v>0</v>
      </c>
      <c r="BM700" s="44">
        <v>59.660798604251234</v>
      </c>
      <c r="BN700" s="44">
        <v>3.183655674137515</v>
      </c>
      <c r="BO700" s="44">
        <v>24.418903747364745</v>
      </c>
      <c r="BP700" s="44">
        <v>0</v>
      </c>
      <c r="BQ700" s="44">
        <v>0</v>
      </c>
      <c r="BR700" s="44">
        <v>0</v>
      </c>
      <c r="BS700" s="44">
        <v>24.418903747364745</v>
      </c>
      <c r="BT700" s="64">
        <v>2021</v>
      </c>
      <c r="BU700" s="44">
        <v>0</v>
      </c>
      <c r="BV700" s="44">
        <v>0</v>
      </c>
      <c r="BW700" s="44">
        <v>0</v>
      </c>
      <c r="BX700" s="44">
        <v>0</v>
      </c>
      <c r="BY700" s="44">
        <v>0</v>
      </c>
      <c r="BZ700" s="44">
        <v>189.93943999999999</v>
      </c>
      <c r="CA700" s="44">
        <v>0</v>
      </c>
      <c r="CB700" s="44">
        <v>0</v>
      </c>
      <c r="CC700" s="44">
        <v>0</v>
      </c>
      <c r="CD700" s="44">
        <v>0</v>
      </c>
      <c r="CE700" s="44">
        <v>0</v>
      </c>
      <c r="CF700" s="44">
        <v>0</v>
      </c>
      <c r="CG700" s="44">
        <v>0</v>
      </c>
      <c r="CH700" s="44">
        <v>0</v>
      </c>
      <c r="CI700" s="44">
        <v>0</v>
      </c>
      <c r="CJ700" s="44">
        <v>89.784561046511627</v>
      </c>
      <c r="CK700" s="44">
        <v>0</v>
      </c>
      <c r="CL700" s="44">
        <v>0</v>
      </c>
      <c r="CM700" s="44">
        <v>0</v>
      </c>
      <c r="CN700" s="44">
        <v>0</v>
      </c>
      <c r="CO700" s="44">
        <v>0</v>
      </c>
      <c r="CP700" s="44">
        <v>0</v>
      </c>
      <c r="CQ700" s="44">
        <v>0</v>
      </c>
      <c r="CR700" s="44">
        <v>0</v>
      </c>
      <c r="CS700" s="44">
        <v>0</v>
      </c>
      <c r="CT700" s="44">
        <v>0</v>
      </c>
      <c r="CU700" s="44">
        <v>0</v>
      </c>
      <c r="CV700" s="44">
        <v>0</v>
      </c>
      <c r="CW700" s="44">
        <v>0</v>
      </c>
      <c r="CX700" s="44">
        <v>0</v>
      </c>
      <c r="CY700" s="44">
        <v>0</v>
      </c>
      <c r="CZ700" s="44">
        <v>0</v>
      </c>
      <c r="DA700" s="44">
        <v>0</v>
      </c>
      <c r="DB700" s="44">
        <v>0</v>
      </c>
      <c r="DC700" s="44">
        <v>0</v>
      </c>
      <c r="DD700" s="44">
        <v>0</v>
      </c>
      <c r="DE700" s="44">
        <v>0</v>
      </c>
      <c r="DF700" s="44">
        <v>0</v>
      </c>
      <c r="DG700" s="44">
        <v>0</v>
      </c>
      <c r="DH700" s="44">
        <v>0</v>
      </c>
      <c r="DI700" s="44">
        <v>0</v>
      </c>
      <c r="DJ700" s="44">
        <v>0</v>
      </c>
      <c r="DK700" s="44">
        <v>0</v>
      </c>
      <c r="DL700" s="44">
        <v>0</v>
      </c>
      <c r="DM700" s="44">
        <v>0</v>
      </c>
      <c r="DN700" s="44">
        <v>0</v>
      </c>
      <c r="DO700" s="44">
        <v>0</v>
      </c>
      <c r="DP700" s="44">
        <v>0</v>
      </c>
      <c r="DQ700" s="44">
        <v>0</v>
      </c>
      <c r="DR700" s="44">
        <v>0</v>
      </c>
      <c r="DS700" s="44">
        <v>0</v>
      </c>
      <c r="DT700" s="44">
        <v>0</v>
      </c>
      <c r="DU700" s="44">
        <v>0</v>
      </c>
      <c r="DV700" s="44">
        <v>0</v>
      </c>
      <c r="DW700" s="44">
        <v>0</v>
      </c>
      <c r="DX700" s="44">
        <v>24.418903747364745</v>
      </c>
      <c r="DY700" s="44">
        <v>0</v>
      </c>
      <c r="DZ700" s="44">
        <v>0</v>
      </c>
      <c r="EA700" s="44">
        <v>0</v>
      </c>
      <c r="EB700" s="44">
        <v>0</v>
      </c>
    </row>
    <row r="701" spans="2:132" x14ac:dyDescent="0.25">
      <c r="B701" s="41" t="s">
        <v>790</v>
      </c>
      <c r="C701" s="47" t="s">
        <v>101</v>
      </c>
      <c r="D701" s="46">
        <v>5</v>
      </c>
      <c r="E701" s="86" t="s">
        <v>52</v>
      </c>
      <c r="F701" s="43">
        <v>2978.43</v>
      </c>
      <c r="G701" s="43">
        <v>275.56806976744184</v>
      </c>
      <c r="H701" s="44">
        <v>275.56806976744184</v>
      </c>
      <c r="I701" s="44">
        <v>183.11178359095362</v>
      </c>
      <c r="J701" s="44">
        <v>183.11178359095362</v>
      </c>
      <c r="K701" s="44">
        <v>341.70440651162789</v>
      </c>
      <c r="L701" s="44">
        <v>341.70440651162789</v>
      </c>
      <c r="M701" s="44">
        <v>291.88613999999995</v>
      </c>
      <c r="N701" s="44">
        <v>2108.7284399999999</v>
      </c>
      <c r="O701" s="44">
        <v>336.56258999999994</v>
      </c>
      <c r="P701" s="44">
        <v>61.506793172093019</v>
      </c>
      <c r="Q701" s="44">
        <v>61.506793172093019</v>
      </c>
      <c r="R701" s="44">
        <v>40.870550097500846</v>
      </c>
      <c r="S701" s="44">
        <v>40.870550097500846</v>
      </c>
      <c r="T701" s="44">
        <v>191.35446764651164</v>
      </c>
      <c r="U701" s="44">
        <v>191.35446764651164</v>
      </c>
      <c r="V701" s="44">
        <v>127.15282252555821</v>
      </c>
      <c r="W701" s="44">
        <v>127.15282252555821</v>
      </c>
      <c r="X701" s="44">
        <v>75.174969432558143</v>
      </c>
      <c r="Y701" s="44">
        <v>75.174969432558143</v>
      </c>
      <c r="Z701" s="44">
        <v>49.952894563612155</v>
      </c>
      <c r="AA701" s="44">
        <v>49.952894563612155</v>
      </c>
      <c r="AB701" s="44">
        <v>7.1417228127264236</v>
      </c>
      <c r="AC701" s="44">
        <v>16.5842047240134</v>
      </c>
      <c r="AD701" s="44">
        <v>6.7375993511528494</v>
      </c>
      <c r="AE701" s="44">
        <v>16.72813727407274</v>
      </c>
      <c r="AF701" s="44">
        <v>52.043093741559645</v>
      </c>
      <c r="AG701" s="44">
        <v>20.445501112755572</v>
      </c>
      <c r="AH701" s="44">
        <v>92.934095967070775</v>
      </c>
      <c r="AJ701" s="63" t="s">
        <v>63</v>
      </c>
      <c r="AK701" s="44">
        <v>0</v>
      </c>
      <c r="AL701" s="44">
        <v>0</v>
      </c>
      <c r="AM701" s="44">
        <v>336.56258999999994</v>
      </c>
      <c r="AN701" s="44">
        <v>336.56258999999994</v>
      </c>
      <c r="AO701" s="44">
        <v>0</v>
      </c>
      <c r="AP701" s="44">
        <v>0</v>
      </c>
      <c r="AQ701" s="44">
        <v>0</v>
      </c>
      <c r="AR701" s="44">
        <v>0</v>
      </c>
      <c r="AS701" s="44">
        <v>0</v>
      </c>
      <c r="AT701" s="44">
        <v>0</v>
      </c>
      <c r="AU701" s="44">
        <v>0</v>
      </c>
      <c r="AV701" s="44">
        <v>0</v>
      </c>
      <c r="AW701" s="44">
        <v>0</v>
      </c>
      <c r="AX701" s="44">
        <v>0</v>
      </c>
      <c r="AY701" s="44">
        <v>75.174969432558143</v>
      </c>
      <c r="AZ701" s="44">
        <v>0</v>
      </c>
      <c r="BA701" s="44">
        <v>0</v>
      </c>
      <c r="BB701" s="44">
        <v>0</v>
      </c>
      <c r="BC701" s="44">
        <v>75.174969432558143</v>
      </c>
      <c r="BD701" s="44">
        <v>75.174969432558143</v>
      </c>
      <c r="BE701" s="44">
        <v>0</v>
      </c>
      <c r="BF701" s="44">
        <v>0</v>
      </c>
      <c r="BG701" s="44">
        <v>0</v>
      </c>
      <c r="BH701" s="44">
        <v>75.174969432558143</v>
      </c>
      <c r="BI701" s="44">
        <v>49.952894563612155</v>
      </c>
      <c r="BJ701" s="44">
        <v>0</v>
      </c>
      <c r="BK701" s="44">
        <v>0</v>
      </c>
      <c r="BL701" s="44">
        <v>0</v>
      </c>
      <c r="BM701" s="44">
        <v>49.952894563612155</v>
      </c>
      <c r="BN701" s="44">
        <v>6.7375993511528494</v>
      </c>
      <c r="BO701" s="44">
        <v>20.445501112755572</v>
      </c>
      <c r="BP701" s="44">
        <v>0</v>
      </c>
      <c r="BQ701" s="44">
        <v>0</v>
      </c>
      <c r="BR701" s="44">
        <v>0</v>
      </c>
      <c r="BS701" s="44">
        <v>20.445501112755572</v>
      </c>
      <c r="BT701" s="64">
        <v>2021</v>
      </c>
      <c r="BU701" s="44">
        <v>0</v>
      </c>
      <c r="BV701" s="44">
        <v>0</v>
      </c>
      <c r="BW701" s="44">
        <v>0</v>
      </c>
      <c r="BX701" s="44">
        <v>0</v>
      </c>
      <c r="BY701" s="44">
        <v>0</v>
      </c>
      <c r="BZ701" s="44">
        <v>336.56258999999994</v>
      </c>
      <c r="CA701" s="44">
        <v>0</v>
      </c>
      <c r="CB701" s="44">
        <v>0</v>
      </c>
      <c r="CC701" s="44">
        <v>0</v>
      </c>
      <c r="CD701" s="44">
        <v>0</v>
      </c>
      <c r="CE701" s="44">
        <v>0</v>
      </c>
      <c r="CF701" s="44">
        <v>0</v>
      </c>
      <c r="CG701" s="44">
        <v>0</v>
      </c>
      <c r="CH701" s="44">
        <v>0</v>
      </c>
      <c r="CI701" s="44">
        <v>0</v>
      </c>
      <c r="CJ701" s="44">
        <v>75.174969432558143</v>
      </c>
      <c r="CK701" s="44">
        <v>0</v>
      </c>
      <c r="CL701" s="44">
        <v>0</v>
      </c>
      <c r="CM701" s="44">
        <v>0</v>
      </c>
      <c r="CN701" s="44">
        <v>0</v>
      </c>
      <c r="CO701" s="44">
        <v>0</v>
      </c>
      <c r="CP701" s="44">
        <v>0</v>
      </c>
      <c r="CQ701" s="44">
        <v>0</v>
      </c>
      <c r="CR701" s="44">
        <v>0</v>
      </c>
      <c r="CS701" s="44">
        <v>0</v>
      </c>
      <c r="CT701" s="44">
        <v>0</v>
      </c>
      <c r="CU701" s="44">
        <v>0</v>
      </c>
      <c r="CV701" s="44">
        <v>0</v>
      </c>
      <c r="CW701" s="44">
        <v>0</v>
      </c>
      <c r="CX701" s="44">
        <v>0</v>
      </c>
      <c r="CY701" s="44">
        <v>0</v>
      </c>
      <c r="CZ701" s="44">
        <v>0</v>
      </c>
      <c r="DA701" s="44">
        <v>0</v>
      </c>
      <c r="DB701" s="44">
        <v>0</v>
      </c>
      <c r="DC701" s="44">
        <v>0</v>
      </c>
      <c r="DD701" s="44">
        <v>0</v>
      </c>
      <c r="DE701" s="44">
        <v>0</v>
      </c>
      <c r="DF701" s="44">
        <v>0</v>
      </c>
      <c r="DG701" s="44">
        <v>0</v>
      </c>
      <c r="DH701" s="44">
        <v>0</v>
      </c>
      <c r="DI701" s="44">
        <v>0</v>
      </c>
      <c r="DJ701" s="44">
        <v>0</v>
      </c>
      <c r="DK701" s="44">
        <v>0</v>
      </c>
      <c r="DL701" s="44">
        <v>0</v>
      </c>
      <c r="DM701" s="44">
        <v>0</v>
      </c>
      <c r="DN701" s="44">
        <v>0</v>
      </c>
      <c r="DO701" s="44">
        <v>0</v>
      </c>
      <c r="DP701" s="44">
        <v>0</v>
      </c>
      <c r="DQ701" s="44">
        <v>0</v>
      </c>
      <c r="DR701" s="44">
        <v>0</v>
      </c>
      <c r="DS701" s="44">
        <v>0</v>
      </c>
      <c r="DT701" s="44">
        <v>0</v>
      </c>
      <c r="DU701" s="44">
        <v>0</v>
      </c>
      <c r="DV701" s="44">
        <v>0</v>
      </c>
      <c r="DW701" s="44">
        <v>0</v>
      </c>
      <c r="DX701" s="44">
        <v>20.445501112755572</v>
      </c>
      <c r="DY701" s="44">
        <v>0</v>
      </c>
      <c r="DZ701" s="44">
        <v>0</v>
      </c>
      <c r="EA701" s="44">
        <v>0</v>
      </c>
      <c r="EB701" s="44">
        <v>0</v>
      </c>
    </row>
    <row r="702" spans="2:132" x14ac:dyDescent="0.25">
      <c r="B702" s="41" t="s">
        <v>791</v>
      </c>
      <c r="C702" s="47" t="s">
        <v>101</v>
      </c>
      <c r="D702" s="46">
        <v>5</v>
      </c>
      <c r="E702" s="86" t="s">
        <v>52</v>
      </c>
      <c r="F702" s="43">
        <v>7288.63</v>
      </c>
      <c r="G702" s="43">
        <v>1476.1472674418605</v>
      </c>
      <c r="H702" s="44">
        <v>1476.1472674418605</v>
      </c>
      <c r="I702" s="44">
        <v>980.88272422963871</v>
      </c>
      <c r="J702" s="44">
        <v>980.88272422963871</v>
      </c>
      <c r="K702" s="44">
        <v>1520.4316854651165</v>
      </c>
      <c r="L702" s="44">
        <v>1520.4316854651165</v>
      </c>
      <c r="M702" s="44">
        <v>546.64724999999999</v>
      </c>
      <c r="N702" s="44">
        <v>4693.8777199999995</v>
      </c>
      <c r="O702" s="44">
        <v>736.15162999999995</v>
      </c>
      <c r="P702" s="44">
        <v>304.0863370930233</v>
      </c>
      <c r="Q702" s="44">
        <v>304.0863370930233</v>
      </c>
      <c r="R702" s="44">
        <v>202.0618411913056</v>
      </c>
      <c r="S702" s="44">
        <v>202.0618411913056</v>
      </c>
      <c r="T702" s="44">
        <v>912.25901127906991</v>
      </c>
      <c r="U702" s="44">
        <v>912.25901127906991</v>
      </c>
      <c r="V702" s="44">
        <v>606.18552357391673</v>
      </c>
      <c r="W702" s="44">
        <v>606.18552357391673</v>
      </c>
      <c r="X702" s="44">
        <v>380.10792136627913</v>
      </c>
      <c r="Y702" s="44">
        <v>380.10792136627913</v>
      </c>
      <c r="Z702" s="44">
        <v>252.577301489132</v>
      </c>
      <c r="AA702" s="44">
        <v>252.577301489132</v>
      </c>
      <c r="AB702" s="44">
        <v>2.7053462780360005</v>
      </c>
      <c r="AC702" s="44">
        <v>7.7433022358008188</v>
      </c>
      <c r="AD702" s="44">
        <v>2.914559723537451</v>
      </c>
      <c r="AE702" s="44">
        <v>82.703027222203531</v>
      </c>
      <c r="AF702" s="44">
        <v>248.10908166661059</v>
      </c>
      <c r="AG702" s="44">
        <v>103.37878402775441</v>
      </c>
      <c r="AH702" s="44">
        <v>413.51513611101763</v>
      </c>
      <c r="AJ702" s="63" t="s">
        <v>63</v>
      </c>
      <c r="AK702" s="44">
        <v>0</v>
      </c>
      <c r="AL702" s="44">
        <v>0</v>
      </c>
      <c r="AM702" s="44">
        <v>736.15162999999995</v>
      </c>
      <c r="AN702" s="44">
        <v>736.15162999999995</v>
      </c>
      <c r="AO702" s="44">
        <v>0</v>
      </c>
      <c r="AP702" s="44">
        <v>0</v>
      </c>
      <c r="AQ702" s="44">
        <v>0</v>
      </c>
      <c r="AR702" s="44">
        <v>0</v>
      </c>
      <c r="AS702" s="44">
        <v>0</v>
      </c>
      <c r="AT702" s="44">
        <v>0</v>
      </c>
      <c r="AU702" s="44">
        <v>0</v>
      </c>
      <c r="AV702" s="44">
        <v>0</v>
      </c>
      <c r="AW702" s="44">
        <v>0</v>
      </c>
      <c r="AX702" s="44">
        <v>0</v>
      </c>
      <c r="AY702" s="44">
        <v>380.10792136627913</v>
      </c>
      <c r="AZ702" s="44">
        <v>0</v>
      </c>
      <c r="BA702" s="44">
        <v>0</v>
      </c>
      <c r="BB702" s="44">
        <v>0</v>
      </c>
      <c r="BC702" s="44">
        <v>380.10792136627913</v>
      </c>
      <c r="BD702" s="44">
        <v>380.10792136627913</v>
      </c>
      <c r="BE702" s="44">
        <v>0</v>
      </c>
      <c r="BF702" s="44">
        <v>0</v>
      </c>
      <c r="BG702" s="44">
        <v>0</v>
      </c>
      <c r="BH702" s="44">
        <v>380.10792136627913</v>
      </c>
      <c r="BI702" s="44">
        <v>252.577301489132</v>
      </c>
      <c r="BJ702" s="44">
        <v>0</v>
      </c>
      <c r="BK702" s="44">
        <v>0</v>
      </c>
      <c r="BL702" s="44">
        <v>0</v>
      </c>
      <c r="BM702" s="44">
        <v>252.577301489132</v>
      </c>
      <c r="BN702" s="44">
        <v>2.914559723537451</v>
      </c>
      <c r="BO702" s="44">
        <v>103.37878402775441</v>
      </c>
      <c r="BP702" s="44">
        <v>0</v>
      </c>
      <c r="BQ702" s="44">
        <v>0</v>
      </c>
      <c r="BR702" s="44">
        <v>0</v>
      </c>
      <c r="BS702" s="44">
        <v>103.37878402775441</v>
      </c>
      <c r="BT702" s="64">
        <v>2021</v>
      </c>
      <c r="BU702" s="44">
        <v>0</v>
      </c>
      <c r="BV702" s="44">
        <v>0</v>
      </c>
      <c r="BW702" s="44">
        <v>0</v>
      </c>
      <c r="BX702" s="44">
        <v>0</v>
      </c>
      <c r="BY702" s="44">
        <v>0</v>
      </c>
      <c r="BZ702" s="44">
        <v>736.15162999999995</v>
      </c>
      <c r="CA702" s="44">
        <v>0</v>
      </c>
      <c r="CB702" s="44">
        <v>0</v>
      </c>
      <c r="CC702" s="44">
        <v>0</v>
      </c>
      <c r="CD702" s="44">
        <v>0</v>
      </c>
      <c r="CE702" s="44">
        <v>0</v>
      </c>
      <c r="CF702" s="44">
        <v>0</v>
      </c>
      <c r="CG702" s="44">
        <v>0</v>
      </c>
      <c r="CH702" s="44">
        <v>0</v>
      </c>
      <c r="CI702" s="44">
        <v>0</v>
      </c>
      <c r="CJ702" s="44">
        <v>380.10792136627913</v>
      </c>
      <c r="CK702" s="44">
        <v>0</v>
      </c>
      <c r="CL702" s="44">
        <v>0</v>
      </c>
      <c r="CM702" s="44">
        <v>0</v>
      </c>
      <c r="CN702" s="44">
        <v>0</v>
      </c>
      <c r="CO702" s="44">
        <v>0</v>
      </c>
      <c r="CP702" s="44">
        <v>0</v>
      </c>
      <c r="CQ702" s="44">
        <v>0</v>
      </c>
      <c r="CR702" s="44">
        <v>0</v>
      </c>
      <c r="CS702" s="44">
        <v>0</v>
      </c>
      <c r="CT702" s="44">
        <v>0</v>
      </c>
      <c r="CU702" s="44">
        <v>0</v>
      </c>
      <c r="CV702" s="44">
        <v>0</v>
      </c>
      <c r="CW702" s="44">
        <v>0</v>
      </c>
      <c r="CX702" s="44">
        <v>0</v>
      </c>
      <c r="CY702" s="44">
        <v>0</v>
      </c>
      <c r="CZ702" s="44">
        <v>0</v>
      </c>
      <c r="DA702" s="44">
        <v>0</v>
      </c>
      <c r="DB702" s="44">
        <v>0</v>
      </c>
      <c r="DC702" s="44">
        <v>0</v>
      </c>
      <c r="DD702" s="44">
        <v>0</v>
      </c>
      <c r="DE702" s="44">
        <v>0</v>
      </c>
      <c r="DF702" s="44">
        <v>0</v>
      </c>
      <c r="DG702" s="44">
        <v>0</v>
      </c>
      <c r="DH702" s="44">
        <v>0</v>
      </c>
      <c r="DI702" s="44">
        <v>0</v>
      </c>
      <c r="DJ702" s="44">
        <v>0</v>
      </c>
      <c r="DK702" s="44">
        <v>0</v>
      </c>
      <c r="DL702" s="44">
        <v>0</v>
      </c>
      <c r="DM702" s="44">
        <v>0</v>
      </c>
      <c r="DN702" s="44">
        <v>0</v>
      </c>
      <c r="DO702" s="44">
        <v>0</v>
      </c>
      <c r="DP702" s="44">
        <v>0</v>
      </c>
      <c r="DQ702" s="44">
        <v>0</v>
      </c>
      <c r="DR702" s="44">
        <v>0</v>
      </c>
      <c r="DS702" s="44">
        <v>0</v>
      </c>
      <c r="DT702" s="44">
        <v>0</v>
      </c>
      <c r="DU702" s="44">
        <v>0</v>
      </c>
      <c r="DV702" s="44">
        <v>0</v>
      </c>
      <c r="DW702" s="44">
        <v>0</v>
      </c>
      <c r="DX702" s="44">
        <v>103.37878402775441</v>
      </c>
      <c r="DY702" s="44">
        <v>0</v>
      </c>
      <c r="DZ702" s="44">
        <v>0</v>
      </c>
      <c r="EA702" s="44">
        <v>0</v>
      </c>
      <c r="EB702" s="44">
        <v>0</v>
      </c>
    </row>
    <row r="703" spans="2:132" x14ac:dyDescent="0.25">
      <c r="B703" s="41" t="s">
        <v>792</v>
      </c>
      <c r="C703" s="47" t="s">
        <v>101</v>
      </c>
      <c r="D703" s="46">
        <v>5</v>
      </c>
      <c r="E703" s="86" t="s">
        <v>52</v>
      </c>
      <c r="F703" s="43">
        <v>4613.13</v>
      </c>
      <c r="G703" s="43">
        <v>913.24737209302316</v>
      </c>
      <c r="H703" s="44">
        <v>913.24737209302316</v>
      </c>
      <c r="I703" s="44">
        <v>606.84227786198483</v>
      </c>
      <c r="J703" s="44">
        <v>606.84227786198483</v>
      </c>
      <c r="K703" s="44">
        <v>940.64479325581385</v>
      </c>
      <c r="L703" s="44">
        <v>940.64479325581385</v>
      </c>
      <c r="M703" s="44">
        <v>433.63422000000003</v>
      </c>
      <c r="N703" s="44">
        <v>3146.1546600000001</v>
      </c>
      <c r="O703" s="44">
        <v>507.4443</v>
      </c>
      <c r="P703" s="44">
        <v>169.31606278604647</v>
      </c>
      <c r="Q703" s="44">
        <v>169.31606278604647</v>
      </c>
      <c r="R703" s="44">
        <v>112.50855831561196</v>
      </c>
      <c r="S703" s="44">
        <v>112.50855831561196</v>
      </c>
      <c r="T703" s="44">
        <v>526.76108422325581</v>
      </c>
      <c r="U703" s="44">
        <v>526.76108422325581</v>
      </c>
      <c r="V703" s="44">
        <v>350.02662587079283</v>
      </c>
      <c r="W703" s="44">
        <v>350.02662587079283</v>
      </c>
      <c r="X703" s="44">
        <v>206.94185451627905</v>
      </c>
      <c r="Y703" s="44">
        <v>206.94185451627905</v>
      </c>
      <c r="Z703" s="44">
        <v>137.51046016352575</v>
      </c>
      <c r="AA703" s="44">
        <v>137.51046016352575</v>
      </c>
      <c r="AB703" s="44">
        <v>3.8542331933856793</v>
      </c>
      <c r="AC703" s="44">
        <v>8.9883295368545966</v>
      </c>
      <c r="AD703" s="44">
        <v>3.6902232702628837</v>
      </c>
      <c r="AE703" s="44">
        <v>46.049260494946438</v>
      </c>
      <c r="AF703" s="44">
        <v>143.26436598427784</v>
      </c>
      <c r="AG703" s="44">
        <v>56.282429493823429</v>
      </c>
      <c r="AH703" s="44">
        <v>255.82922497192467</v>
      </c>
      <c r="AJ703" s="63" t="s">
        <v>63</v>
      </c>
      <c r="AK703" s="44">
        <v>0</v>
      </c>
      <c r="AL703" s="44">
        <v>0</v>
      </c>
      <c r="AM703" s="44">
        <v>507.4443</v>
      </c>
      <c r="AN703" s="44">
        <v>507.4443</v>
      </c>
      <c r="AO703" s="44">
        <v>0</v>
      </c>
      <c r="AP703" s="44">
        <v>0</v>
      </c>
      <c r="AQ703" s="44">
        <v>0</v>
      </c>
      <c r="AR703" s="44">
        <v>0</v>
      </c>
      <c r="AS703" s="44">
        <v>0</v>
      </c>
      <c r="AT703" s="44">
        <v>0</v>
      </c>
      <c r="AU703" s="44">
        <v>0</v>
      </c>
      <c r="AV703" s="44">
        <v>0</v>
      </c>
      <c r="AW703" s="44">
        <v>0</v>
      </c>
      <c r="AX703" s="44">
        <v>0</v>
      </c>
      <c r="AY703" s="44">
        <v>206.94185451627905</v>
      </c>
      <c r="AZ703" s="44">
        <v>0</v>
      </c>
      <c r="BA703" s="44">
        <v>0</v>
      </c>
      <c r="BB703" s="44">
        <v>0</v>
      </c>
      <c r="BC703" s="44">
        <v>206.94185451627905</v>
      </c>
      <c r="BD703" s="44">
        <v>206.94185451627905</v>
      </c>
      <c r="BE703" s="44">
        <v>0</v>
      </c>
      <c r="BF703" s="44">
        <v>0</v>
      </c>
      <c r="BG703" s="44">
        <v>0</v>
      </c>
      <c r="BH703" s="44">
        <v>206.94185451627905</v>
      </c>
      <c r="BI703" s="44">
        <v>137.51046016352575</v>
      </c>
      <c r="BJ703" s="44">
        <v>0</v>
      </c>
      <c r="BK703" s="44">
        <v>0</v>
      </c>
      <c r="BL703" s="44">
        <v>0</v>
      </c>
      <c r="BM703" s="44">
        <v>137.51046016352575</v>
      </c>
      <c r="BN703" s="44">
        <v>3.6902232702628837</v>
      </c>
      <c r="BO703" s="44">
        <v>56.282429493823429</v>
      </c>
      <c r="BP703" s="44">
        <v>0</v>
      </c>
      <c r="BQ703" s="44">
        <v>0</v>
      </c>
      <c r="BR703" s="44">
        <v>0</v>
      </c>
      <c r="BS703" s="44">
        <v>56.282429493823429</v>
      </c>
      <c r="BT703" s="64">
        <v>2021</v>
      </c>
      <c r="BU703" s="44">
        <v>0</v>
      </c>
      <c r="BV703" s="44">
        <v>0</v>
      </c>
      <c r="BW703" s="44">
        <v>0</v>
      </c>
      <c r="BX703" s="44">
        <v>0</v>
      </c>
      <c r="BY703" s="44">
        <v>0</v>
      </c>
      <c r="BZ703" s="44">
        <v>507.4443</v>
      </c>
      <c r="CA703" s="44">
        <v>0</v>
      </c>
      <c r="CB703" s="44">
        <v>0</v>
      </c>
      <c r="CC703" s="44">
        <v>0</v>
      </c>
      <c r="CD703" s="44">
        <v>0</v>
      </c>
      <c r="CE703" s="44">
        <v>0</v>
      </c>
      <c r="CF703" s="44">
        <v>0</v>
      </c>
      <c r="CG703" s="44">
        <v>0</v>
      </c>
      <c r="CH703" s="44">
        <v>0</v>
      </c>
      <c r="CI703" s="44">
        <v>0</v>
      </c>
      <c r="CJ703" s="44">
        <v>206.94185451627905</v>
      </c>
      <c r="CK703" s="44">
        <v>0</v>
      </c>
      <c r="CL703" s="44">
        <v>0</v>
      </c>
      <c r="CM703" s="44">
        <v>0</v>
      </c>
      <c r="CN703" s="44">
        <v>0</v>
      </c>
      <c r="CO703" s="44">
        <v>0</v>
      </c>
      <c r="CP703" s="44">
        <v>0</v>
      </c>
      <c r="CQ703" s="44">
        <v>0</v>
      </c>
      <c r="CR703" s="44">
        <v>0</v>
      </c>
      <c r="CS703" s="44">
        <v>0</v>
      </c>
      <c r="CT703" s="44">
        <v>0</v>
      </c>
      <c r="CU703" s="44">
        <v>0</v>
      </c>
      <c r="CV703" s="44">
        <v>0</v>
      </c>
      <c r="CW703" s="44">
        <v>0</v>
      </c>
      <c r="CX703" s="44">
        <v>0</v>
      </c>
      <c r="CY703" s="44">
        <v>0</v>
      </c>
      <c r="CZ703" s="44">
        <v>0</v>
      </c>
      <c r="DA703" s="44">
        <v>0</v>
      </c>
      <c r="DB703" s="44">
        <v>0</v>
      </c>
      <c r="DC703" s="44">
        <v>0</v>
      </c>
      <c r="DD703" s="44">
        <v>0</v>
      </c>
      <c r="DE703" s="44">
        <v>0</v>
      </c>
      <c r="DF703" s="44">
        <v>0</v>
      </c>
      <c r="DG703" s="44">
        <v>0</v>
      </c>
      <c r="DH703" s="44">
        <v>0</v>
      </c>
      <c r="DI703" s="44">
        <v>0</v>
      </c>
      <c r="DJ703" s="44">
        <v>0</v>
      </c>
      <c r="DK703" s="44">
        <v>0</v>
      </c>
      <c r="DL703" s="44">
        <v>0</v>
      </c>
      <c r="DM703" s="44">
        <v>0</v>
      </c>
      <c r="DN703" s="44">
        <v>0</v>
      </c>
      <c r="DO703" s="44">
        <v>0</v>
      </c>
      <c r="DP703" s="44">
        <v>0</v>
      </c>
      <c r="DQ703" s="44">
        <v>0</v>
      </c>
      <c r="DR703" s="44">
        <v>0</v>
      </c>
      <c r="DS703" s="44">
        <v>0</v>
      </c>
      <c r="DT703" s="44">
        <v>0</v>
      </c>
      <c r="DU703" s="44">
        <v>0</v>
      </c>
      <c r="DV703" s="44">
        <v>0</v>
      </c>
      <c r="DW703" s="44">
        <v>0</v>
      </c>
      <c r="DX703" s="44">
        <v>56.282429493823429</v>
      </c>
      <c r="DY703" s="44">
        <v>0</v>
      </c>
      <c r="DZ703" s="44">
        <v>0</v>
      </c>
      <c r="EA703" s="44">
        <v>0</v>
      </c>
      <c r="EB703" s="44">
        <v>0</v>
      </c>
    </row>
    <row r="704" spans="2:132" x14ac:dyDescent="0.25">
      <c r="B704" s="41" t="s">
        <v>793</v>
      </c>
      <c r="C704" s="47" t="s">
        <v>101</v>
      </c>
      <c r="D704" s="46">
        <v>5</v>
      </c>
      <c r="E704" s="86" t="s">
        <v>52</v>
      </c>
      <c r="F704" s="43">
        <v>3108.94</v>
      </c>
      <c r="G704" s="43">
        <v>340.61976744186046</v>
      </c>
      <c r="H704" s="44">
        <v>340.61976744186046</v>
      </c>
      <c r="I704" s="44">
        <v>226.33788158131534</v>
      </c>
      <c r="J704" s="44">
        <v>226.33788158131534</v>
      </c>
      <c r="K704" s="44">
        <v>378.08794186046515</v>
      </c>
      <c r="L704" s="44">
        <v>378.08794186046515</v>
      </c>
      <c r="M704" s="44">
        <v>292.24036000000001</v>
      </c>
      <c r="N704" s="44">
        <v>2120.2970800000003</v>
      </c>
      <c r="O704" s="44">
        <v>341.98340000000002</v>
      </c>
      <c r="P704" s="44">
        <v>68.055829534883728</v>
      </c>
      <c r="Q704" s="44">
        <v>68.055829534883728</v>
      </c>
      <c r="R704" s="44">
        <v>45.222308739946811</v>
      </c>
      <c r="S704" s="44">
        <v>45.222308739946811</v>
      </c>
      <c r="T704" s="44">
        <v>211.72924744186051</v>
      </c>
      <c r="U704" s="44">
        <v>211.72924744186051</v>
      </c>
      <c r="V704" s="44">
        <v>140.69162719094567</v>
      </c>
      <c r="W704" s="44">
        <v>140.69162719094567</v>
      </c>
      <c r="X704" s="44">
        <v>83.179347209302335</v>
      </c>
      <c r="Y704" s="44">
        <v>83.179347209302335</v>
      </c>
      <c r="Z704" s="44">
        <v>55.27171068215722</v>
      </c>
      <c r="AA704" s="44">
        <v>55.27171068215722</v>
      </c>
      <c r="AB704" s="44">
        <v>6.4623051795197606</v>
      </c>
      <c r="AC704" s="44">
        <v>15.070527808469713</v>
      </c>
      <c r="AD704" s="44">
        <v>6.1873134697529615</v>
      </c>
      <c r="AE704" s="44">
        <v>18.509293039796578</v>
      </c>
      <c r="AF704" s="44">
        <v>57.584467234922691</v>
      </c>
      <c r="AG704" s="44">
        <v>22.622469270862485</v>
      </c>
      <c r="AH704" s="44">
        <v>102.82940577664765</v>
      </c>
      <c r="AJ704" s="63" t="s">
        <v>63</v>
      </c>
      <c r="AK704" s="44">
        <v>0</v>
      </c>
      <c r="AL704" s="44">
        <v>0</v>
      </c>
      <c r="AM704" s="44">
        <v>341.98340000000002</v>
      </c>
      <c r="AN704" s="44">
        <v>341.98340000000002</v>
      </c>
      <c r="AO704" s="44">
        <v>0</v>
      </c>
      <c r="AP704" s="44">
        <v>0</v>
      </c>
      <c r="AQ704" s="44">
        <v>0</v>
      </c>
      <c r="AR704" s="44">
        <v>0</v>
      </c>
      <c r="AS704" s="44">
        <v>0</v>
      </c>
      <c r="AT704" s="44">
        <v>0</v>
      </c>
      <c r="AU704" s="44">
        <v>0</v>
      </c>
      <c r="AV704" s="44">
        <v>0</v>
      </c>
      <c r="AW704" s="44">
        <v>0</v>
      </c>
      <c r="AX704" s="44">
        <v>0</v>
      </c>
      <c r="AY704" s="44">
        <v>83.179347209302335</v>
      </c>
      <c r="AZ704" s="44">
        <v>0</v>
      </c>
      <c r="BA704" s="44">
        <v>0</v>
      </c>
      <c r="BB704" s="44">
        <v>0</v>
      </c>
      <c r="BC704" s="44">
        <v>83.179347209302335</v>
      </c>
      <c r="BD704" s="44">
        <v>83.179347209302335</v>
      </c>
      <c r="BE704" s="44">
        <v>0</v>
      </c>
      <c r="BF704" s="44">
        <v>0</v>
      </c>
      <c r="BG704" s="44">
        <v>0</v>
      </c>
      <c r="BH704" s="44">
        <v>83.179347209302335</v>
      </c>
      <c r="BI704" s="44">
        <v>55.27171068215722</v>
      </c>
      <c r="BJ704" s="44">
        <v>0</v>
      </c>
      <c r="BK704" s="44">
        <v>0</v>
      </c>
      <c r="BL704" s="44">
        <v>0</v>
      </c>
      <c r="BM704" s="44">
        <v>55.27171068215722</v>
      </c>
      <c r="BN704" s="44">
        <v>6.1873134697529615</v>
      </c>
      <c r="BO704" s="44">
        <v>22.622469270862485</v>
      </c>
      <c r="BP704" s="44">
        <v>0</v>
      </c>
      <c r="BQ704" s="44">
        <v>0</v>
      </c>
      <c r="BR704" s="44">
        <v>0</v>
      </c>
      <c r="BS704" s="44">
        <v>22.622469270862485</v>
      </c>
      <c r="BT704" s="64">
        <v>2021</v>
      </c>
      <c r="BU704" s="44">
        <v>0</v>
      </c>
      <c r="BV704" s="44">
        <v>0</v>
      </c>
      <c r="BW704" s="44">
        <v>0</v>
      </c>
      <c r="BX704" s="44">
        <v>0</v>
      </c>
      <c r="BY704" s="44">
        <v>0</v>
      </c>
      <c r="BZ704" s="44">
        <v>341.98340000000002</v>
      </c>
      <c r="CA704" s="44">
        <v>0</v>
      </c>
      <c r="CB704" s="44">
        <v>0</v>
      </c>
      <c r="CC704" s="44">
        <v>0</v>
      </c>
      <c r="CD704" s="44">
        <v>0</v>
      </c>
      <c r="CE704" s="44">
        <v>0</v>
      </c>
      <c r="CF704" s="44">
        <v>0</v>
      </c>
      <c r="CG704" s="44">
        <v>0</v>
      </c>
      <c r="CH704" s="44">
        <v>0</v>
      </c>
      <c r="CI704" s="44">
        <v>0</v>
      </c>
      <c r="CJ704" s="44">
        <v>83.179347209302335</v>
      </c>
      <c r="CK704" s="44">
        <v>0</v>
      </c>
      <c r="CL704" s="44">
        <v>0</v>
      </c>
      <c r="CM704" s="44">
        <v>0</v>
      </c>
      <c r="CN704" s="44">
        <v>0</v>
      </c>
      <c r="CO704" s="44">
        <v>0</v>
      </c>
      <c r="CP704" s="44">
        <v>0</v>
      </c>
      <c r="CQ704" s="44">
        <v>0</v>
      </c>
      <c r="CR704" s="44">
        <v>0</v>
      </c>
      <c r="CS704" s="44">
        <v>0</v>
      </c>
      <c r="CT704" s="44">
        <v>0</v>
      </c>
      <c r="CU704" s="44">
        <v>0</v>
      </c>
      <c r="CV704" s="44">
        <v>0</v>
      </c>
      <c r="CW704" s="44">
        <v>0</v>
      </c>
      <c r="CX704" s="44">
        <v>0</v>
      </c>
      <c r="CY704" s="44">
        <v>0</v>
      </c>
      <c r="CZ704" s="44">
        <v>0</v>
      </c>
      <c r="DA704" s="44">
        <v>0</v>
      </c>
      <c r="DB704" s="44">
        <v>0</v>
      </c>
      <c r="DC704" s="44">
        <v>0</v>
      </c>
      <c r="DD704" s="44">
        <v>0</v>
      </c>
      <c r="DE704" s="44">
        <v>0</v>
      </c>
      <c r="DF704" s="44">
        <v>0</v>
      </c>
      <c r="DG704" s="44">
        <v>0</v>
      </c>
      <c r="DH704" s="44">
        <v>0</v>
      </c>
      <c r="DI704" s="44">
        <v>0</v>
      </c>
      <c r="DJ704" s="44">
        <v>0</v>
      </c>
      <c r="DK704" s="44">
        <v>0</v>
      </c>
      <c r="DL704" s="44">
        <v>0</v>
      </c>
      <c r="DM704" s="44">
        <v>0</v>
      </c>
      <c r="DN704" s="44">
        <v>0</v>
      </c>
      <c r="DO704" s="44">
        <v>0</v>
      </c>
      <c r="DP704" s="44">
        <v>0</v>
      </c>
      <c r="DQ704" s="44">
        <v>0</v>
      </c>
      <c r="DR704" s="44">
        <v>0</v>
      </c>
      <c r="DS704" s="44">
        <v>0</v>
      </c>
      <c r="DT704" s="44">
        <v>0</v>
      </c>
      <c r="DU704" s="44">
        <v>0</v>
      </c>
      <c r="DV704" s="44">
        <v>0</v>
      </c>
      <c r="DW704" s="44">
        <v>0</v>
      </c>
      <c r="DX704" s="44">
        <v>22.622469270862485</v>
      </c>
      <c r="DY704" s="44">
        <v>0</v>
      </c>
      <c r="DZ704" s="44">
        <v>0</v>
      </c>
      <c r="EA704" s="44">
        <v>0</v>
      </c>
      <c r="EB704" s="44">
        <v>0</v>
      </c>
    </row>
    <row r="705" spans="2:132" x14ac:dyDescent="0.25">
      <c r="B705" s="41" t="s">
        <v>794</v>
      </c>
      <c r="C705" s="47" t="s">
        <v>101</v>
      </c>
      <c r="D705" s="46">
        <v>5</v>
      </c>
      <c r="E705" s="86" t="s">
        <v>52</v>
      </c>
      <c r="F705" s="43">
        <v>2679</v>
      </c>
      <c r="G705" s="43">
        <v>300.53390697674416</v>
      </c>
      <c r="H705" s="44">
        <v>300.53390697674416</v>
      </c>
      <c r="I705" s="44">
        <v>199.70129261532924</v>
      </c>
      <c r="J705" s="44">
        <v>199.70129261532924</v>
      </c>
      <c r="K705" s="44">
        <v>333.59263674418605</v>
      </c>
      <c r="L705" s="44">
        <v>333.59263674418605</v>
      </c>
      <c r="M705" s="44">
        <v>262.54199999999997</v>
      </c>
      <c r="N705" s="44">
        <v>1896.732</v>
      </c>
      <c r="O705" s="44">
        <v>302.72699999999998</v>
      </c>
      <c r="P705" s="44">
        <v>60.046674613953485</v>
      </c>
      <c r="Q705" s="44">
        <v>60.046674613953485</v>
      </c>
      <c r="R705" s="44">
        <v>39.900318264542783</v>
      </c>
      <c r="S705" s="44">
        <v>39.900318264542783</v>
      </c>
      <c r="T705" s="44">
        <v>186.8118765767442</v>
      </c>
      <c r="U705" s="44">
        <v>186.8118765767442</v>
      </c>
      <c r="V705" s="44">
        <v>124.13432348968867</v>
      </c>
      <c r="W705" s="44">
        <v>124.13432348968867</v>
      </c>
      <c r="X705" s="44">
        <v>73.390380083720927</v>
      </c>
      <c r="Y705" s="44">
        <v>73.390380083720927</v>
      </c>
      <c r="Z705" s="44">
        <v>48.767055656663395</v>
      </c>
      <c r="AA705" s="44">
        <v>48.767055656663395</v>
      </c>
      <c r="AB705" s="44">
        <v>6.5799475146870341</v>
      </c>
      <c r="AC705" s="44">
        <v>15.279674039207647</v>
      </c>
      <c r="AD705" s="44">
        <v>6.2076128222975093</v>
      </c>
      <c r="AE705" s="44">
        <v>16.33102563132071</v>
      </c>
      <c r="AF705" s="44">
        <v>50.807635297442211</v>
      </c>
      <c r="AG705" s="44">
        <v>19.960142438280865</v>
      </c>
      <c r="AH705" s="44">
        <v>90.727920174003941</v>
      </c>
      <c r="AJ705" s="63" t="s">
        <v>63</v>
      </c>
      <c r="AK705" s="44">
        <v>0</v>
      </c>
      <c r="AL705" s="44">
        <v>0</v>
      </c>
      <c r="AM705" s="44">
        <v>302.72699999999998</v>
      </c>
      <c r="AN705" s="44">
        <v>302.72699999999998</v>
      </c>
      <c r="AO705" s="44">
        <v>0</v>
      </c>
      <c r="AP705" s="44">
        <v>0</v>
      </c>
      <c r="AQ705" s="44">
        <v>0</v>
      </c>
      <c r="AR705" s="44">
        <v>0</v>
      </c>
      <c r="AS705" s="44">
        <v>0</v>
      </c>
      <c r="AT705" s="44">
        <v>0</v>
      </c>
      <c r="AU705" s="44">
        <v>0</v>
      </c>
      <c r="AV705" s="44">
        <v>0</v>
      </c>
      <c r="AW705" s="44">
        <v>0</v>
      </c>
      <c r="AX705" s="44">
        <v>0</v>
      </c>
      <c r="AY705" s="44">
        <v>73.390380083720927</v>
      </c>
      <c r="AZ705" s="44">
        <v>0</v>
      </c>
      <c r="BA705" s="44">
        <v>0</v>
      </c>
      <c r="BB705" s="44">
        <v>0</v>
      </c>
      <c r="BC705" s="44">
        <v>73.390380083720927</v>
      </c>
      <c r="BD705" s="44">
        <v>73.390380083720927</v>
      </c>
      <c r="BE705" s="44">
        <v>0</v>
      </c>
      <c r="BF705" s="44">
        <v>0</v>
      </c>
      <c r="BG705" s="44">
        <v>0</v>
      </c>
      <c r="BH705" s="44">
        <v>73.390380083720927</v>
      </c>
      <c r="BI705" s="44">
        <v>48.767055656663395</v>
      </c>
      <c r="BJ705" s="44">
        <v>0</v>
      </c>
      <c r="BK705" s="44">
        <v>0</v>
      </c>
      <c r="BL705" s="44">
        <v>0</v>
      </c>
      <c r="BM705" s="44">
        <v>48.767055656663395</v>
      </c>
      <c r="BN705" s="44">
        <v>6.2076128222975093</v>
      </c>
      <c r="BO705" s="44">
        <v>19.960142438280865</v>
      </c>
      <c r="BP705" s="44">
        <v>0</v>
      </c>
      <c r="BQ705" s="44">
        <v>0</v>
      </c>
      <c r="BR705" s="44">
        <v>0</v>
      </c>
      <c r="BS705" s="44">
        <v>19.960142438280865</v>
      </c>
      <c r="BT705" s="64">
        <v>2021</v>
      </c>
      <c r="BU705" s="44">
        <v>0</v>
      </c>
      <c r="BV705" s="44">
        <v>0</v>
      </c>
      <c r="BW705" s="44">
        <v>0</v>
      </c>
      <c r="BX705" s="44">
        <v>0</v>
      </c>
      <c r="BY705" s="44">
        <v>0</v>
      </c>
      <c r="BZ705" s="44">
        <v>302.72699999999998</v>
      </c>
      <c r="CA705" s="44">
        <v>0</v>
      </c>
      <c r="CB705" s="44">
        <v>0</v>
      </c>
      <c r="CC705" s="44">
        <v>0</v>
      </c>
      <c r="CD705" s="44">
        <v>0</v>
      </c>
      <c r="CE705" s="44">
        <v>0</v>
      </c>
      <c r="CF705" s="44">
        <v>0</v>
      </c>
      <c r="CG705" s="44">
        <v>0</v>
      </c>
      <c r="CH705" s="44">
        <v>0</v>
      </c>
      <c r="CI705" s="44">
        <v>0</v>
      </c>
      <c r="CJ705" s="44">
        <v>73.390380083720927</v>
      </c>
      <c r="CK705" s="44">
        <v>0</v>
      </c>
      <c r="CL705" s="44">
        <v>0</v>
      </c>
      <c r="CM705" s="44">
        <v>0</v>
      </c>
      <c r="CN705" s="44">
        <v>0</v>
      </c>
      <c r="CO705" s="44">
        <v>0</v>
      </c>
      <c r="CP705" s="44">
        <v>0</v>
      </c>
      <c r="CQ705" s="44">
        <v>0</v>
      </c>
      <c r="CR705" s="44">
        <v>0</v>
      </c>
      <c r="CS705" s="44">
        <v>0</v>
      </c>
      <c r="CT705" s="44">
        <v>0</v>
      </c>
      <c r="CU705" s="44">
        <v>0</v>
      </c>
      <c r="CV705" s="44">
        <v>0</v>
      </c>
      <c r="CW705" s="44">
        <v>0</v>
      </c>
      <c r="CX705" s="44">
        <v>0</v>
      </c>
      <c r="CY705" s="44">
        <v>0</v>
      </c>
      <c r="CZ705" s="44">
        <v>0</v>
      </c>
      <c r="DA705" s="44">
        <v>0</v>
      </c>
      <c r="DB705" s="44">
        <v>0</v>
      </c>
      <c r="DC705" s="44">
        <v>0</v>
      </c>
      <c r="DD705" s="44">
        <v>0</v>
      </c>
      <c r="DE705" s="44">
        <v>0</v>
      </c>
      <c r="DF705" s="44">
        <v>0</v>
      </c>
      <c r="DG705" s="44">
        <v>0</v>
      </c>
      <c r="DH705" s="44">
        <v>0</v>
      </c>
      <c r="DI705" s="44">
        <v>0</v>
      </c>
      <c r="DJ705" s="44">
        <v>0</v>
      </c>
      <c r="DK705" s="44">
        <v>0</v>
      </c>
      <c r="DL705" s="44">
        <v>0</v>
      </c>
      <c r="DM705" s="44">
        <v>0</v>
      </c>
      <c r="DN705" s="44">
        <v>0</v>
      </c>
      <c r="DO705" s="44">
        <v>0</v>
      </c>
      <c r="DP705" s="44">
        <v>0</v>
      </c>
      <c r="DQ705" s="44">
        <v>0</v>
      </c>
      <c r="DR705" s="44">
        <v>0</v>
      </c>
      <c r="DS705" s="44">
        <v>0</v>
      </c>
      <c r="DT705" s="44">
        <v>0</v>
      </c>
      <c r="DU705" s="44">
        <v>0</v>
      </c>
      <c r="DV705" s="44">
        <v>0</v>
      </c>
      <c r="DW705" s="44">
        <v>0</v>
      </c>
      <c r="DX705" s="44">
        <v>19.960142438280865</v>
      </c>
      <c r="DY705" s="44">
        <v>0</v>
      </c>
      <c r="DZ705" s="44">
        <v>0</v>
      </c>
      <c r="EA705" s="44">
        <v>0</v>
      </c>
      <c r="EB705" s="44">
        <v>0</v>
      </c>
    </row>
    <row r="706" spans="2:132" x14ac:dyDescent="0.25">
      <c r="B706" s="41" t="s">
        <v>795</v>
      </c>
      <c r="C706" s="47" t="s">
        <v>101</v>
      </c>
      <c r="D706" s="46">
        <v>5</v>
      </c>
      <c r="E706" s="86" t="s">
        <v>52</v>
      </c>
      <c r="F706" s="43">
        <v>2692.8</v>
      </c>
      <c r="G706" s="43">
        <v>262.04767441860463</v>
      </c>
      <c r="H706" s="44">
        <v>262.04767441860463</v>
      </c>
      <c r="I706" s="44">
        <v>174.12763782519144</v>
      </c>
      <c r="J706" s="44">
        <v>174.12763782519144</v>
      </c>
      <c r="K706" s="44">
        <v>324.93911627906976</v>
      </c>
      <c r="L706" s="44">
        <v>324.93911627906976</v>
      </c>
      <c r="M706" s="44">
        <v>263.89440000000002</v>
      </c>
      <c r="N706" s="44">
        <v>1906.5024000000001</v>
      </c>
      <c r="O706" s="44">
        <v>304.28640000000001</v>
      </c>
      <c r="P706" s="44">
        <v>58.489040930232555</v>
      </c>
      <c r="Q706" s="44">
        <v>58.489040930232555</v>
      </c>
      <c r="R706" s="44">
        <v>38.865288762582736</v>
      </c>
      <c r="S706" s="44">
        <v>38.865288762582736</v>
      </c>
      <c r="T706" s="44">
        <v>181.96590511627909</v>
      </c>
      <c r="U706" s="44">
        <v>181.96590511627909</v>
      </c>
      <c r="V706" s="44">
        <v>120.91423170581297</v>
      </c>
      <c r="W706" s="44">
        <v>120.91423170581297</v>
      </c>
      <c r="X706" s="44">
        <v>71.486605581395352</v>
      </c>
      <c r="Y706" s="44">
        <v>71.486605581395352</v>
      </c>
      <c r="Z706" s="44">
        <v>47.502019598712231</v>
      </c>
      <c r="AA706" s="44">
        <v>47.502019598712231</v>
      </c>
      <c r="AB706" s="44">
        <v>6.7899765678330004</v>
      </c>
      <c r="AC706" s="44">
        <v>15.767394566411033</v>
      </c>
      <c r="AD706" s="44">
        <v>6.4057571145511707</v>
      </c>
      <c r="AE706" s="44">
        <v>15.907392586250403</v>
      </c>
      <c r="AF706" s="44">
        <v>49.489665823890149</v>
      </c>
      <c r="AG706" s="44">
        <v>19.442368716528271</v>
      </c>
      <c r="AH706" s="44">
        <v>88.374403256946678</v>
      </c>
      <c r="AJ706" s="63" t="s">
        <v>63</v>
      </c>
      <c r="AK706" s="44">
        <v>0</v>
      </c>
      <c r="AL706" s="44">
        <v>0</v>
      </c>
      <c r="AM706" s="44">
        <v>304.28640000000001</v>
      </c>
      <c r="AN706" s="44">
        <v>304.28640000000001</v>
      </c>
      <c r="AO706" s="44">
        <v>0</v>
      </c>
      <c r="AP706" s="44">
        <v>0</v>
      </c>
      <c r="AQ706" s="44">
        <v>0</v>
      </c>
      <c r="AR706" s="44">
        <v>0</v>
      </c>
      <c r="AS706" s="44">
        <v>0</v>
      </c>
      <c r="AT706" s="44">
        <v>0</v>
      </c>
      <c r="AU706" s="44">
        <v>0</v>
      </c>
      <c r="AV706" s="44">
        <v>0</v>
      </c>
      <c r="AW706" s="44">
        <v>0</v>
      </c>
      <c r="AX706" s="44">
        <v>0</v>
      </c>
      <c r="AY706" s="44">
        <v>71.486605581395352</v>
      </c>
      <c r="AZ706" s="44">
        <v>0</v>
      </c>
      <c r="BA706" s="44">
        <v>0</v>
      </c>
      <c r="BB706" s="44">
        <v>0</v>
      </c>
      <c r="BC706" s="44">
        <v>71.486605581395352</v>
      </c>
      <c r="BD706" s="44">
        <v>71.486605581395352</v>
      </c>
      <c r="BE706" s="44">
        <v>0</v>
      </c>
      <c r="BF706" s="44">
        <v>0</v>
      </c>
      <c r="BG706" s="44">
        <v>0</v>
      </c>
      <c r="BH706" s="44">
        <v>71.486605581395352</v>
      </c>
      <c r="BI706" s="44">
        <v>47.502019598712231</v>
      </c>
      <c r="BJ706" s="44">
        <v>0</v>
      </c>
      <c r="BK706" s="44">
        <v>0</v>
      </c>
      <c r="BL706" s="44">
        <v>0</v>
      </c>
      <c r="BM706" s="44">
        <v>47.502019598712231</v>
      </c>
      <c r="BN706" s="44">
        <v>6.4057571145511707</v>
      </c>
      <c r="BO706" s="44">
        <v>19.442368716528271</v>
      </c>
      <c r="BP706" s="44">
        <v>0</v>
      </c>
      <c r="BQ706" s="44">
        <v>0</v>
      </c>
      <c r="BR706" s="44">
        <v>0</v>
      </c>
      <c r="BS706" s="44">
        <v>19.442368716528271</v>
      </c>
      <c r="BT706" s="64">
        <v>2021</v>
      </c>
      <c r="BU706" s="44">
        <v>0</v>
      </c>
      <c r="BV706" s="44">
        <v>0</v>
      </c>
      <c r="BW706" s="44">
        <v>0</v>
      </c>
      <c r="BX706" s="44">
        <v>0</v>
      </c>
      <c r="BY706" s="44">
        <v>0</v>
      </c>
      <c r="BZ706" s="44">
        <v>304.28640000000001</v>
      </c>
      <c r="CA706" s="44">
        <v>0</v>
      </c>
      <c r="CB706" s="44">
        <v>0</v>
      </c>
      <c r="CC706" s="44">
        <v>0</v>
      </c>
      <c r="CD706" s="44">
        <v>0</v>
      </c>
      <c r="CE706" s="44">
        <v>0</v>
      </c>
      <c r="CF706" s="44">
        <v>0</v>
      </c>
      <c r="CG706" s="44">
        <v>0</v>
      </c>
      <c r="CH706" s="44">
        <v>0</v>
      </c>
      <c r="CI706" s="44">
        <v>0</v>
      </c>
      <c r="CJ706" s="44">
        <v>71.486605581395352</v>
      </c>
      <c r="CK706" s="44">
        <v>0</v>
      </c>
      <c r="CL706" s="44">
        <v>0</v>
      </c>
      <c r="CM706" s="44">
        <v>0</v>
      </c>
      <c r="CN706" s="44">
        <v>0</v>
      </c>
      <c r="CO706" s="44">
        <v>0</v>
      </c>
      <c r="CP706" s="44">
        <v>0</v>
      </c>
      <c r="CQ706" s="44">
        <v>0</v>
      </c>
      <c r="CR706" s="44">
        <v>0</v>
      </c>
      <c r="CS706" s="44">
        <v>0</v>
      </c>
      <c r="CT706" s="44">
        <v>0</v>
      </c>
      <c r="CU706" s="44">
        <v>0</v>
      </c>
      <c r="CV706" s="44">
        <v>0</v>
      </c>
      <c r="CW706" s="44">
        <v>0</v>
      </c>
      <c r="CX706" s="44">
        <v>0</v>
      </c>
      <c r="CY706" s="44">
        <v>0</v>
      </c>
      <c r="CZ706" s="44">
        <v>0</v>
      </c>
      <c r="DA706" s="44">
        <v>0</v>
      </c>
      <c r="DB706" s="44">
        <v>0</v>
      </c>
      <c r="DC706" s="44">
        <v>0</v>
      </c>
      <c r="DD706" s="44">
        <v>0</v>
      </c>
      <c r="DE706" s="44">
        <v>0</v>
      </c>
      <c r="DF706" s="44">
        <v>0</v>
      </c>
      <c r="DG706" s="44">
        <v>0</v>
      </c>
      <c r="DH706" s="44">
        <v>0</v>
      </c>
      <c r="DI706" s="44">
        <v>0</v>
      </c>
      <c r="DJ706" s="44">
        <v>0</v>
      </c>
      <c r="DK706" s="44">
        <v>0</v>
      </c>
      <c r="DL706" s="44">
        <v>0</v>
      </c>
      <c r="DM706" s="44">
        <v>0</v>
      </c>
      <c r="DN706" s="44">
        <v>0</v>
      </c>
      <c r="DO706" s="44">
        <v>0</v>
      </c>
      <c r="DP706" s="44">
        <v>0</v>
      </c>
      <c r="DQ706" s="44">
        <v>0</v>
      </c>
      <c r="DR706" s="44">
        <v>0</v>
      </c>
      <c r="DS706" s="44">
        <v>0</v>
      </c>
      <c r="DT706" s="44">
        <v>0</v>
      </c>
      <c r="DU706" s="44">
        <v>0</v>
      </c>
      <c r="DV706" s="44">
        <v>0</v>
      </c>
      <c r="DW706" s="44">
        <v>0</v>
      </c>
      <c r="DX706" s="44">
        <v>19.442368716528271</v>
      </c>
      <c r="DY706" s="44">
        <v>0</v>
      </c>
      <c r="DZ706" s="44">
        <v>0</v>
      </c>
      <c r="EA706" s="44">
        <v>0</v>
      </c>
      <c r="EB706" s="44">
        <v>0</v>
      </c>
    </row>
    <row r="707" spans="2:132" x14ac:dyDescent="0.25">
      <c r="B707" s="41" t="s">
        <v>796</v>
      </c>
      <c r="C707" s="47" t="s">
        <v>101</v>
      </c>
      <c r="D707" s="46">
        <v>5</v>
      </c>
      <c r="E707" s="86" t="s">
        <v>52</v>
      </c>
      <c r="F707" s="43">
        <v>2683.43</v>
      </c>
      <c r="G707" s="43">
        <v>301.25116279069772</v>
      </c>
      <c r="H707" s="44">
        <v>301.25116279069772</v>
      </c>
      <c r="I707" s="44">
        <v>200.17790077786</v>
      </c>
      <c r="J707" s="44">
        <v>200.17790077786</v>
      </c>
      <c r="K707" s="44">
        <v>334.38879069767449</v>
      </c>
      <c r="L707" s="44">
        <v>334.38879069767449</v>
      </c>
      <c r="M707" s="44">
        <v>262.97613999999993</v>
      </c>
      <c r="N707" s="44">
        <v>1899.86844</v>
      </c>
      <c r="O707" s="44">
        <v>303.22758999999996</v>
      </c>
      <c r="P707" s="44">
        <v>60.189982325581404</v>
      </c>
      <c r="Q707" s="44">
        <v>60.189982325581404</v>
      </c>
      <c r="R707" s="44">
        <v>39.995544575416432</v>
      </c>
      <c r="S707" s="44">
        <v>39.995544575416432</v>
      </c>
      <c r="T707" s="44">
        <v>187.25772279069773</v>
      </c>
      <c r="U707" s="44">
        <v>187.25772279069773</v>
      </c>
      <c r="V707" s="44">
        <v>124.43058312351781</v>
      </c>
      <c r="W707" s="44">
        <v>124.43058312351781</v>
      </c>
      <c r="X707" s="44">
        <v>73.565533953488384</v>
      </c>
      <c r="Y707" s="44">
        <v>73.565533953488384</v>
      </c>
      <c r="Z707" s="44">
        <v>48.883443369953419</v>
      </c>
      <c r="AA707" s="44">
        <v>48.883443369953419</v>
      </c>
      <c r="AB707" s="44">
        <v>6.5751358755505036</v>
      </c>
      <c r="AC707" s="44">
        <v>15.268500655615092</v>
      </c>
      <c r="AD707" s="44">
        <v>6.2030734558764964</v>
      </c>
      <c r="AE707" s="44">
        <v>16.370001343578014</v>
      </c>
      <c r="AF707" s="44">
        <v>50.928893068909382</v>
      </c>
      <c r="AG707" s="44">
        <v>20.007779419928685</v>
      </c>
      <c r="AH707" s="44">
        <v>90.944451908766752</v>
      </c>
      <c r="AJ707" s="63" t="s">
        <v>63</v>
      </c>
      <c r="AK707" s="44">
        <v>0</v>
      </c>
      <c r="AL707" s="44">
        <v>0</v>
      </c>
      <c r="AM707" s="44">
        <v>303.22758999999996</v>
      </c>
      <c r="AN707" s="44">
        <v>303.22758999999996</v>
      </c>
      <c r="AO707" s="44">
        <v>0</v>
      </c>
      <c r="AP707" s="44">
        <v>0</v>
      </c>
      <c r="AQ707" s="44">
        <v>0</v>
      </c>
      <c r="AR707" s="44">
        <v>0</v>
      </c>
      <c r="AS707" s="44">
        <v>0</v>
      </c>
      <c r="AT707" s="44">
        <v>0</v>
      </c>
      <c r="AU707" s="44">
        <v>0</v>
      </c>
      <c r="AV707" s="44">
        <v>0</v>
      </c>
      <c r="AW707" s="44">
        <v>0</v>
      </c>
      <c r="AX707" s="44">
        <v>0</v>
      </c>
      <c r="AY707" s="44">
        <v>73.565533953488384</v>
      </c>
      <c r="AZ707" s="44">
        <v>0</v>
      </c>
      <c r="BA707" s="44">
        <v>0</v>
      </c>
      <c r="BB707" s="44">
        <v>0</v>
      </c>
      <c r="BC707" s="44">
        <v>73.565533953488384</v>
      </c>
      <c r="BD707" s="44">
        <v>73.565533953488384</v>
      </c>
      <c r="BE707" s="44">
        <v>0</v>
      </c>
      <c r="BF707" s="44">
        <v>0</v>
      </c>
      <c r="BG707" s="44">
        <v>0</v>
      </c>
      <c r="BH707" s="44">
        <v>73.565533953488384</v>
      </c>
      <c r="BI707" s="44">
        <v>48.883443369953419</v>
      </c>
      <c r="BJ707" s="44">
        <v>0</v>
      </c>
      <c r="BK707" s="44">
        <v>0</v>
      </c>
      <c r="BL707" s="44">
        <v>0</v>
      </c>
      <c r="BM707" s="44">
        <v>48.883443369953419</v>
      </c>
      <c r="BN707" s="44">
        <v>6.2030734558764964</v>
      </c>
      <c r="BO707" s="44">
        <v>20.007779419928685</v>
      </c>
      <c r="BP707" s="44">
        <v>0</v>
      </c>
      <c r="BQ707" s="44">
        <v>0</v>
      </c>
      <c r="BR707" s="44">
        <v>0</v>
      </c>
      <c r="BS707" s="44">
        <v>20.007779419928685</v>
      </c>
      <c r="BT707" s="64">
        <v>2021</v>
      </c>
      <c r="BU707" s="44">
        <v>0</v>
      </c>
      <c r="BV707" s="44">
        <v>0</v>
      </c>
      <c r="BW707" s="44">
        <v>0</v>
      </c>
      <c r="BX707" s="44">
        <v>0</v>
      </c>
      <c r="BY707" s="44">
        <v>0</v>
      </c>
      <c r="BZ707" s="44">
        <v>303.22758999999996</v>
      </c>
      <c r="CA707" s="44">
        <v>0</v>
      </c>
      <c r="CB707" s="44">
        <v>0</v>
      </c>
      <c r="CC707" s="44">
        <v>0</v>
      </c>
      <c r="CD707" s="44">
        <v>0</v>
      </c>
      <c r="CE707" s="44">
        <v>0</v>
      </c>
      <c r="CF707" s="44">
        <v>0</v>
      </c>
      <c r="CG707" s="44">
        <v>0</v>
      </c>
      <c r="CH707" s="44">
        <v>0</v>
      </c>
      <c r="CI707" s="44">
        <v>0</v>
      </c>
      <c r="CJ707" s="44">
        <v>73.565533953488384</v>
      </c>
      <c r="CK707" s="44">
        <v>0</v>
      </c>
      <c r="CL707" s="44">
        <v>0</v>
      </c>
      <c r="CM707" s="44">
        <v>0</v>
      </c>
      <c r="CN707" s="44">
        <v>0</v>
      </c>
      <c r="CO707" s="44">
        <v>0</v>
      </c>
      <c r="CP707" s="44">
        <v>0</v>
      </c>
      <c r="CQ707" s="44">
        <v>0</v>
      </c>
      <c r="CR707" s="44">
        <v>0</v>
      </c>
      <c r="CS707" s="44">
        <v>0</v>
      </c>
      <c r="CT707" s="44">
        <v>0</v>
      </c>
      <c r="CU707" s="44">
        <v>0</v>
      </c>
      <c r="CV707" s="44">
        <v>0</v>
      </c>
      <c r="CW707" s="44">
        <v>0</v>
      </c>
      <c r="CX707" s="44">
        <v>0</v>
      </c>
      <c r="CY707" s="44">
        <v>0</v>
      </c>
      <c r="CZ707" s="44">
        <v>0</v>
      </c>
      <c r="DA707" s="44">
        <v>0</v>
      </c>
      <c r="DB707" s="44">
        <v>0</v>
      </c>
      <c r="DC707" s="44">
        <v>0</v>
      </c>
      <c r="DD707" s="44">
        <v>0</v>
      </c>
      <c r="DE707" s="44">
        <v>0</v>
      </c>
      <c r="DF707" s="44">
        <v>0</v>
      </c>
      <c r="DG707" s="44">
        <v>0</v>
      </c>
      <c r="DH707" s="44">
        <v>0</v>
      </c>
      <c r="DI707" s="44">
        <v>0</v>
      </c>
      <c r="DJ707" s="44">
        <v>0</v>
      </c>
      <c r="DK707" s="44">
        <v>0</v>
      </c>
      <c r="DL707" s="44">
        <v>0</v>
      </c>
      <c r="DM707" s="44">
        <v>0</v>
      </c>
      <c r="DN707" s="44">
        <v>0</v>
      </c>
      <c r="DO707" s="44">
        <v>0</v>
      </c>
      <c r="DP707" s="44">
        <v>0</v>
      </c>
      <c r="DQ707" s="44">
        <v>0</v>
      </c>
      <c r="DR707" s="44">
        <v>0</v>
      </c>
      <c r="DS707" s="44">
        <v>0</v>
      </c>
      <c r="DT707" s="44">
        <v>0</v>
      </c>
      <c r="DU707" s="44">
        <v>0</v>
      </c>
      <c r="DV707" s="44">
        <v>0</v>
      </c>
      <c r="DW707" s="44">
        <v>0</v>
      </c>
      <c r="DX707" s="44">
        <v>20.007779419928685</v>
      </c>
      <c r="DY707" s="44">
        <v>0</v>
      </c>
      <c r="DZ707" s="44">
        <v>0</v>
      </c>
      <c r="EA707" s="44">
        <v>0</v>
      </c>
      <c r="EB707" s="44">
        <v>0</v>
      </c>
    </row>
    <row r="708" spans="2:132" x14ac:dyDescent="0.25">
      <c r="B708" s="41" t="s">
        <v>797</v>
      </c>
      <c r="C708" s="47" t="s">
        <v>101</v>
      </c>
      <c r="D708" s="46">
        <v>5</v>
      </c>
      <c r="E708" s="86" t="s">
        <v>52</v>
      </c>
      <c r="F708" s="43">
        <v>2537.14</v>
      </c>
      <c r="G708" s="43">
        <v>432.02558139534881</v>
      </c>
      <c r="H708" s="44">
        <v>432.02558139534881</v>
      </c>
      <c r="I708" s="44">
        <v>287.07598392289384</v>
      </c>
      <c r="J708" s="44">
        <v>287.07598392289384</v>
      </c>
      <c r="K708" s="44">
        <v>444.98634883720928</v>
      </c>
      <c r="L708" s="44">
        <v>444.98634883720928</v>
      </c>
      <c r="M708" s="44">
        <v>248.63972000000001</v>
      </c>
      <c r="N708" s="44">
        <v>1796.2951199999998</v>
      </c>
      <c r="O708" s="44">
        <v>286.69682</v>
      </c>
      <c r="P708" s="44">
        <v>80.097542790697673</v>
      </c>
      <c r="Q708" s="44">
        <v>80.097542790697673</v>
      </c>
      <c r="R708" s="44">
        <v>53.223887419304525</v>
      </c>
      <c r="S708" s="44">
        <v>53.223887419304525</v>
      </c>
      <c r="T708" s="44">
        <v>249.19235534883722</v>
      </c>
      <c r="U708" s="44">
        <v>249.19235534883722</v>
      </c>
      <c r="V708" s="44">
        <v>165.5854275267252</v>
      </c>
      <c r="W708" s="44">
        <v>165.5854275267252</v>
      </c>
      <c r="X708" s="44">
        <v>97.89699674418604</v>
      </c>
      <c r="Y708" s="44">
        <v>97.89699674418604</v>
      </c>
      <c r="Z708" s="44">
        <v>65.05141795692775</v>
      </c>
      <c r="AA708" s="44">
        <v>65.05141795692775</v>
      </c>
      <c r="AB708" s="44">
        <v>4.6715813529587722</v>
      </c>
      <c r="AC708" s="44">
        <v>10.848147369188517</v>
      </c>
      <c r="AD708" s="44">
        <v>4.4072339851197322</v>
      </c>
      <c r="AE708" s="44">
        <v>21.784304172220121</v>
      </c>
      <c r="AF708" s="44">
        <v>67.773390758018166</v>
      </c>
      <c r="AG708" s="44">
        <v>26.625260654935701</v>
      </c>
      <c r="AH708" s="44">
        <v>121.02391206788955</v>
      </c>
      <c r="AJ708" s="63" t="s">
        <v>63</v>
      </c>
      <c r="AK708" s="44">
        <v>0</v>
      </c>
      <c r="AL708" s="44">
        <v>0</v>
      </c>
      <c r="AM708" s="44">
        <v>286.69682</v>
      </c>
      <c r="AN708" s="44">
        <v>286.69682</v>
      </c>
      <c r="AO708" s="44">
        <v>0</v>
      </c>
      <c r="AP708" s="44">
        <v>0</v>
      </c>
      <c r="AQ708" s="44">
        <v>0</v>
      </c>
      <c r="AR708" s="44">
        <v>0</v>
      </c>
      <c r="AS708" s="44">
        <v>0</v>
      </c>
      <c r="AT708" s="44">
        <v>0</v>
      </c>
      <c r="AU708" s="44">
        <v>0</v>
      </c>
      <c r="AV708" s="44">
        <v>0</v>
      </c>
      <c r="AW708" s="44">
        <v>0</v>
      </c>
      <c r="AX708" s="44">
        <v>0</v>
      </c>
      <c r="AY708" s="44">
        <v>97.89699674418604</v>
      </c>
      <c r="AZ708" s="44">
        <v>0</v>
      </c>
      <c r="BA708" s="44">
        <v>0</v>
      </c>
      <c r="BB708" s="44">
        <v>0</v>
      </c>
      <c r="BC708" s="44">
        <v>97.89699674418604</v>
      </c>
      <c r="BD708" s="44">
        <v>97.89699674418604</v>
      </c>
      <c r="BE708" s="44">
        <v>0</v>
      </c>
      <c r="BF708" s="44">
        <v>0</v>
      </c>
      <c r="BG708" s="44">
        <v>0</v>
      </c>
      <c r="BH708" s="44">
        <v>97.89699674418604</v>
      </c>
      <c r="BI708" s="44">
        <v>65.05141795692775</v>
      </c>
      <c r="BJ708" s="44">
        <v>0</v>
      </c>
      <c r="BK708" s="44">
        <v>0</v>
      </c>
      <c r="BL708" s="44">
        <v>0</v>
      </c>
      <c r="BM708" s="44">
        <v>65.05141795692775</v>
      </c>
      <c r="BN708" s="44">
        <v>4.4072339851197322</v>
      </c>
      <c r="BO708" s="44">
        <v>26.625260654935701</v>
      </c>
      <c r="BP708" s="44">
        <v>0</v>
      </c>
      <c r="BQ708" s="44">
        <v>0</v>
      </c>
      <c r="BR708" s="44">
        <v>0</v>
      </c>
      <c r="BS708" s="44">
        <v>26.625260654935701</v>
      </c>
      <c r="BT708" s="64">
        <v>2021</v>
      </c>
      <c r="BU708" s="44">
        <v>0</v>
      </c>
      <c r="BV708" s="44">
        <v>0</v>
      </c>
      <c r="BW708" s="44">
        <v>0</v>
      </c>
      <c r="BX708" s="44">
        <v>0</v>
      </c>
      <c r="BY708" s="44">
        <v>0</v>
      </c>
      <c r="BZ708" s="44">
        <v>286.69682</v>
      </c>
      <c r="CA708" s="44">
        <v>0</v>
      </c>
      <c r="CB708" s="44">
        <v>0</v>
      </c>
      <c r="CC708" s="44">
        <v>0</v>
      </c>
      <c r="CD708" s="44">
        <v>0</v>
      </c>
      <c r="CE708" s="44">
        <v>0</v>
      </c>
      <c r="CF708" s="44">
        <v>0</v>
      </c>
      <c r="CG708" s="44">
        <v>0</v>
      </c>
      <c r="CH708" s="44">
        <v>0</v>
      </c>
      <c r="CI708" s="44">
        <v>0</v>
      </c>
      <c r="CJ708" s="44">
        <v>97.89699674418604</v>
      </c>
      <c r="CK708" s="44">
        <v>0</v>
      </c>
      <c r="CL708" s="44">
        <v>0</v>
      </c>
      <c r="CM708" s="44">
        <v>0</v>
      </c>
      <c r="CN708" s="44">
        <v>0</v>
      </c>
      <c r="CO708" s="44">
        <v>0</v>
      </c>
      <c r="CP708" s="44">
        <v>0</v>
      </c>
      <c r="CQ708" s="44">
        <v>0</v>
      </c>
      <c r="CR708" s="44">
        <v>0</v>
      </c>
      <c r="CS708" s="44">
        <v>0</v>
      </c>
      <c r="CT708" s="44">
        <v>0</v>
      </c>
      <c r="CU708" s="44">
        <v>0</v>
      </c>
      <c r="CV708" s="44">
        <v>0</v>
      </c>
      <c r="CW708" s="44">
        <v>0</v>
      </c>
      <c r="CX708" s="44">
        <v>0</v>
      </c>
      <c r="CY708" s="44">
        <v>0</v>
      </c>
      <c r="CZ708" s="44">
        <v>0</v>
      </c>
      <c r="DA708" s="44">
        <v>0</v>
      </c>
      <c r="DB708" s="44">
        <v>0</v>
      </c>
      <c r="DC708" s="44">
        <v>0</v>
      </c>
      <c r="DD708" s="44">
        <v>0</v>
      </c>
      <c r="DE708" s="44">
        <v>0</v>
      </c>
      <c r="DF708" s="44">
        <v>0</v>
      </c>
      <c r="DG708" s="44">
        <v>0</v>
      </c>
      <c r="DH708" s="44">
        <v>0</v>
      </c>
      <c r="DI708" s="44">
        <v>0</v>
      </c>
      <c r="DJ708" s="44">
        <v>0</v>
      </c>
      <c r="DK708" s="44">
        <v>0</v>
      </c>
      <c r="DL708" s="44">
        <v>0</v>
      </c>
      <c r="DM708" s="44">
        <v>0</v>
      </c>
      <c r="DN708" s="44">
        <v>0</v>
      </c>
      <c r="DO708" s="44">
        <v>0</v>
      </c>
      <c r="DP708" s="44">
        <v>0</v>
      </c>
      <c r="DQ708" s="44">
        <v>0</v>
      </c>
      <c r="DR708" s="44">
        <v>0</v>
      </c>
      <c r="DS708" s="44">
        <v>0</v>
      </c>
      <c r="DT708" s="44">
        <v>0</v>
      </c>
      <c r="DU708" s="44">
        <v>0</v>
      </c>
      <c r="DV708" s="44">
        <v>0</v>
      </c>
      <c r="DW708" s="44">
        <v>0</v>
      </c>
      <c r="DX708" s="44">
        <v>26.625260654935701</v>
      </c>
      <c r="DY708" s="44">
        <v>0</v>
      </c>
      <c r="DZ708" s="44">
        <v>0</v>
      </c>
      <c r="EA708" s="44">
        <v>0</v>
      </c>
      <c r="EB708" s="44">
        <v>0</v>
      </c>
    </row>
    <row r="709" spans="2:132" x14ac:dyDescent="0.25">
      <c r="B709" s="41" t="s">
        <v>798</v>
      </c>
      <c r="C709" s="47" t="s">
        <v>101</v>
      </c>
      <c r="D709" s="46">
        <v>5</v>
      </c>
      <c r="E709" s="86" t="s">
        <v>52</v>
      </c>
      <c r="F709" s="43">
        <v>3128.92</v>
      </c>
      <c r="G709" s="43">
        <v>411.84999999999997</v>
      </c>
      <c r="H709" s="44">
        <v>411.84999999999997</v>
      </c>
      <c r="I709" s="44">
        <v>273.66954428202922</v>
      </c>
      <c r="J709" s="44">
        <v>273.66954428202922</v>
      </c>
      <c r="K709" s="44">
        <v>457.15350000000001</v>
      </c>
      <c r="L709" s="44">
        <v>457.15350000000001</v>
      </c>
      <c r="M709" s="44">
        <v>294.11847999999998</v>
      </c>
      <c r="N709" s="44">
        <v>2133.92344</v>
      </c>
      <c r="O709" s="44">
        <v>344.18119999999999</v>
      </c>
      <c r="P709" s="44">
        <v>82.287629999999993</v>
      </c>
      <c r="Q709" s="44">
        <v>82.287629999999993</v>
      </c>
      <c r="R709" s="44">
        <v>54.679174947549434</v>
      </c>
      <c r="S709" s="44">
        <v>54.679174947549434</v>
      </c>
      <c r="T709" s="44">
        <v>256.00596000000002</v>
      </c>
      <c r="U709" s="44">
        <v>256.00596000000002</v>
      </c>
      <c r="V709" s="44">
        <v>170.11298872570939</v>
      </c>
      <c r="W709" s="44">
        <v>170.11298872570939</v>
      </c>
      <c r="X709" s="44">
        <v>100.57377</v>
      </c>
      <c r="Y709" s="44">
        <v>100.57377</v>
      </c>
      <c r="Z709" s="44">
        <v>66.830102713671536</v>
      </c>
      <c r="AA709" s="44">
        <v>66.830102713671536</v>
      </c>
      <c r="AB709" s="44">
        <v>5.3789853318403358</v>
      </c>
      <c r="AC709" s="44">
        <v>12.544153482840418</v>
      </c>
      <c r="AD709" s="44">
        <v>5.1500923389960658</v>
      </c>
      <c r="AE709" s="44">
        <v>22.37994698807778</v>
      </c>
      <c r="AF709" s="44">
        <v>69.626501740686436</v>
      </c>
      <c r="AG709" s="44">
        <v>27.353268540983954</v>
      </c>
      <c r="AH709" s="44">
        <v>124.33303882265434</v>
      </c>
      <c r="AJ709" s="63" t="s">
        <v>63</v>
      </c>
      <c r="AK709" s="44">
        <v>0</v>
      </c>
      <c r="AL709" s="44">
        <v>0</v>
      </c>
      <c r="AM709" s="44">
        <v>344.18119999999999</v>
      </c>
      <c r="AN709" s="44">
        <v>344.18119999999999</v>
      </c>
      <c r="AO709" s="44">
        <v>0</v>
      </c>
      <c r="AP709" s="44">
        <v>0</v>
      </c>
      <c r="AQ709" s="44">
        <v>0</v>
      </c>
      <c r="AR709" s="44">
        <v>0</v>
      </c>
      <c r="AS709" s="44">
        <v>0</v>
      </c>
      <c r="AT709" s="44">
        <v>0</v>
      </c>
      <c r="AU709" s="44">
        <v>0</v>
      </c>
      <c r="AV709" s="44">
        <v>0</v>
      </c>
      <c r="AW709" s="44">
        <v>0</v>
      </c>
      <c r="AX709" s="44">
        <v>0</v>
      </c>
      <c r="AY709" s="44">
        <v>100.57377</v>
      </c>
      <c r="AZ709" s="44">
        <v>0</v>
      </c>
      <c r="BA709" s="44">
        <v>0</v>
      </c>
      <c r="BB709" s="44">
        <v>0</v>
      </c>
      <c r="BC709" s="44">
        <v>100.57377</v>
      </c>
      <c r="BD709" s="44">
        <v>100.57377</v>
      </c>
      <c r="BE709" s="44">
        <v>0</v>
      </c>
      <c r="BF709" s="44">
        <v>0</v>
      </c>
      <c r="BG709" s="44">
        <v>0</v>
      </c>
      <c r="BH709" s="44">
        <v>100.57377</v>
      </c>
      <c r="BI709" s="44">
        <v>66.830102713671536</v>
      </c>
      <c r="BJ709" s="44">
        <v>0</v>
      </c>
      <c r="BK709" s="44">
        <v>0</v>
      </c>
      <c r="BL709" s="44">
        <v>0</v>
      </c>
      <c r="BM709" s="44">
        <v>66.830102713671536</v>
      </c>
      <c r="BN709" s="44">
        <v>5.1500923389960658</v>
      </c>
      <c r="BO709" s="44">
        <v>27.353268540983954</v>
      </c>
      <c r="BP709" s="44">
        <v>0</v>
      </c>
      <c r="BQ709" s="44">
        <v>0</v>
      </c>
      <c r="BR709" s="44">
        <v>0</v>
      </c>
      <c r="BS709" s="44">
        <v>27.353268540983954</v>
      </c>
      <c r="BT709" s="64">
        <v>2021</v>
      </c>
      <c r="BU709" s="44">
        <v>0</v>
      </c>
      <c r="BV709" s="44">
        <v>0</v>
      </c>
      <c r="BW709" s="44">
        <v>0</v>
      </c>
      <c r="BX709" s="44">
        <v>0</v>
      </c>
      <c r="BY709" s="44">
        <v>0</v>
      </c>
      <c r="BZ709" s="44">
        <v>344.18119999999999</v>
      </c>
      <c r="CA709" s="44">
        <v>0</v>
      </c>
      <c r="CB709" s="44">
        <v>0</v>
      </c>
      <c r="CC709" s="44">
        <v>0</v>
      </c>
      <c r="CD709" s="44">
        <v>0</v>
      </c>
      <c r="CE709" s="44">
        <v>0</v>
      </c>
      <c r="CF709" s="44">
        <v>0</v>
      </c>
      <c r="CG709" s="44">
        <v>0</v>
      </c>
      <c r="CH709" s="44">
        <v>0</v>
      </c>
      <c r="CI709" s="44">
        <v>0</v>
      </c>
      <c r="CJ709" s="44">
        <v>100.57377</v>
      </c>
      <c r="CK709" s="44">
        <v>0</v>
      </c>
      <c r="CL709" s="44">
        <v>0</v>
      </c>
      <c r="CM709" s="44">
        <v>0</v>
      </c>
      <c r="CN709" s="44">
        <v>0</v>
      </c>
      <c r="CO709" s="44">
        <v>0</v>
      </c>
      <c r="CP709" s="44">
        <v>0</v>
      </c>
      <c r="CQ709" s="44">
        <v>0</v>
      </c>
      <c r="CR709" s="44">
        <v>0</v>
      </c>
      <c r="CS709" s="44">
        <v>0</v>
      </c>
      <c r="CT709" s="44">
        <v>0</v>
      </c>
      <c r="CU709" s="44">
        <v>0</v>
      </c>
      <c r="CV709" s="44">
        <v>0</v>
      </c>
      <c r="CW709" s="44">
        <v>0</v>
      </c>
      <c r="CX709" s="44">
        <v>0</v>
      </c>
      <c r="CY709" s="44">
        <v>0</v>
      </c>
      <c r="CZ709" s="44">
        <v>0</v>
      </c>
      <c r="DA709" s="44">
        <v>0</v>
      </c>
      <c r="DB709" s="44">
        <v>0</v>
      </c>
      <c r="DC709" s="44">
        <v>0</v>
      </c>
      <c r="DD709" s="44">
        <v>0</v>
      </c>
      <c r="DE709" s="44">
        <v>0</v>
      </c>
      <c r="DF709" s="44">
        <v>0</v>
      </c>
      <c r="DG709" s="44">
        <v>0</v>
      </c>
      <c r="DH709" s="44">
        <v>0</v>
      </c>
      <c r="DI709" s="44">
        <v>0</v>
      </c>
      <c r="DJ709" s="44">
        <v>0</v>
      </c>
      <c r="DK709" s="44">
        <v>0</v>
      </c>
      <c r="DL709" s="44">
        <v>0</v>
      </c>
      <c r="DM709" s="44">
        <v>0</v>
      </c>
      <c r="DN709" s="44">
        <v>0</v>
      </c>
      <c r="DO709" s="44">
        <v>0</v>
      </c>
      <c r="DP709" s="44">
        <v>0</v>
      </c>
      <c r="DQ709" s="44">
        <v>0</v>
      </c>
      <c r="DR709" s="44">
        <v>0</v>
      </c>
      <c r="DS709" s="44">
        <v>0</v>
      </c>
      <c r="DT709" s="44">
        <v>0</v>
      </c>
      <c r="DU709" s="44">
        <v>0</v>
      </c>
      <c r="DV709" s="44">
        <v>0</v>
      </c>
      <c r="DW709" s="44">
        <v>0</v>
      </c>
      <c r="DX709" s="44">
        <v>27.353268540983954</v>
      </c>
      <c r="DY709" s="44">
        <v>0</v>
      </c>
      <c r="DZ709" s="44">
        <v>0</v>
      </c>
      <c r="EA709" s="44">
        <v>0</v>
      </c>
      <c r="EB709" s="44">
        <v>0</v>
      </c>
    </row>
    <row r="710" spans="2:132" x14ac:dyDescent="0.25">
      <c r="B710" s="41" t="s">
        <v>799</v>
      </c>
      <c r="C710" s="47" t="s">
        <v>101</v>
      </c>
      <c r="D710" s="46">
        <v>5</v>
      </c>
      <c r="E710" s="86" t="s">
        <v>52</v>
      </c>
      <c r="F710" s="43">
        <v>2508.8000000000002</v>
      </c>
      <c r="G710" s="43">
        <v>509.59408139534884</v>
      </c>
      <c r="H710" s="44">
        <v>509.59408139534884</v>
      </c>
      <c r="I710" s="44">
        <v>338.61935176468234</v>
      </c>
      <c r="J710" s="44">
        <v>338.61935176468234</v>
      </c>
      <c r="K710" s="44">
        <v>524.88190383720928</v>
      </c>
      <c r="L710" s="44">
        <v>524.88190383720928</v>
      </c>
      <c r="M710" s="44">
        <v>245.86240000000004</v>
      </c>
      <c r="N710" s="44">
        <v>1776.2304000000001</v>
      </c>
      <c r="O710" s="44">
        <v>283.49440000000004</v>
      </c>
      <c r="P710" s="44">
        <v>104.97638076744187</v>
      </c>
      <c r="Q710" s="44">
        <v>104.97638076744187</v>
      </c>
      <c r="R710" s="44">
        <v>69.755586463524565</v>
      </c>
      <c r="S710" s="44">
        <v>69.755586463524565</v>
      </c>
      <c r="T710" s="44">
        <v>314.92914230232554</v>
      </c>
      <c r="U710" s="44">
        <v>314.92914230232554</v>
      </c>
      <c r="V710" s="44">
        <v>209.26675939057367</v>
      </c>
      <c r="W710" s="44">
        <v>209.26675939057367</v>
      </c>
      <c r="X710" s="44">
        <v>131.22047595930232</v>
      </c>
      <c r="Y710" s="44">
        <v>131.22047595930232</v>
      </c>
      <c r="Z710" s="44">
        <v>87.1944830794057</v>
      </c>
      <c r="AA710" s="44">
        <v>87.1944830794057</v>
      </c>
      <c r="AB710" s="44">
        <v>3.5246266638237258</v>
      </c>
      <c r="AC710" s="44">
        <v>8.4878764557387694</v>
      </c>
      <c r="AD710" s="44">
        <v>3.2512882694863761</v>
      </c>
      <c r="AE710" s="44">
        <v>28.550656235640972</v>
      </c>
      <c r="AF710" s="44">
        <v>85.651968706922901</v>
      </c>
      <c r="AG710" s="44">
        <v>35.688320294551211</v>
      </c>
      <c r="AH710" s="44">
        <v>142.75328117820484</v>
      </c>
      <c r="AJ710" s="63" t="s">
        <v>63</v>
      </c>
      <c r="AK710" s="44">
        <v>0</v>
      </c>
      <c r="AL710" s="44">
        <v>0</v>
      </c>
      <c r="AM710" s="44">
        <v>283.49440000000004</v>
      </c>
      <c r="AN710" s="44">
        <v>283.49440000000004</v>
      </c>
      <c r="AO710" s="44">
        <v>0</v>
      </c>
      <c r="AP710" s="44">
        <v>0</v>
      </c>
      <c r="AQ710" s="44">
        <v>0</v>
      </c>
      <c r="AR710" s="44">
        <v>0</v>
      </c>
      <c r="AS710" s="44">
        <v>0</v>
      </c>
      <c r="AT710" s="44">
        <v>0</v>
      </c>
      <c r="AU710" s="44">
        <v>0</v>
      </c>
      <c r="AV710" s="44">
        <v>0</v>
      </c>
      <c r="AW710" s="44">
        <v>0</v>
      </c>
      <c r="AX710" s="44">
        <v>0</v>
      </c>
      <c r="AY710" s="44">
        <v>131.22047595930232</v>
      </c>
      <c r="AZ710" s="44">
        <v>0</v>
      </c>
      <c r="BA710" s="44">
        <v>0</v>
      </c>
      <c r="BB710" s="44">
        <v>0</v>
      </c>
      <c r="BC710" s="44">
        <v>131.22047595930232</v>
      </c>
      <c r="BD710" s="44">
        <v>131.22047595930232</v>
      </c>
      <c r="BE710" s="44">
        <v>0</v>
      </c>
      <c r="BF710" s="44">
        <v>0</v>
      </c>
      <c r="BG710" s="44">
        <v>0</v>
      </c>
      <c r="BH710" s="44">
        <v>131.22047595930232</v>
      </c>
      <c r="BI710" s="44">
        <v>87.1944830794057</v>
      </c>
      <c r="BJ710" s="44">
        <v>0</v>
      </c>
      <c r="BK710" s="44">
        <v>0</v>
      </c>
      <c r="BL710" s="44">
        <v>0</v>
      </c>
      <c r="BM710" s="44">
        <v>87.1944830794057</v>
      </c>
      <c r="BN710" s="44">
        <v>3.2512882694863761</v>
      </c>
      <c r="BO710" s="44">
        <v>35.688320294551211</v>
      </c>
      <c r="BP710" s="44">
        <v>0</v>
      </c>
      <c r="BQ710" s="44">
        <v>0</v>
      </c>
      <c r="BR710" s="44">
        <v>0</v>
      </c>
      <c r="BS710" s="44">
        <v>35.688320294551211</v>
      </c>
      <c r="BT710" s="64">
        <v>2021</v>
      </c>
      <c r="BU710" s="44">
        <v>0</v>
      </c>
      <c r="BV710" s="44">
        <v>0</v>
      </c>
      <c r="BW710" s="44">
        <v>0</v>
      </c>
      <c r="BX710" s="44">
        <v>0</v>
      </c>
      <c r="BY710" s="44">
        <v>0</v>
      </c>
      <c r="BZ710" s="44">
        <v>283.49440000000004</v>
      </c>
      <c r="CA710" s="44">
        <v>0</v>
      </c>
      <c r="CB710" s="44">
        <v>0</v>
      </c>
      <c r="CC710" s="44">
        <v>0</v>
      </c>
      <c r="CD710" s="44">
        <v>0</v>
      </c>
      <c r="CE710" s="44">
        <v>0</v>
      </c>
      <c r="CF710" s="44">
        <v>0</v>
      </c>
      <c r="CG710" s="44">
        <v>0</v>
      </c>
      <c r="CH710" s="44">
        <v>0</v>
      </c>
      <c r="CI710" s="44">
        <v>0</v>
      </c>
      <c r="CJ710" s="44">
        <v>131.22047595930232</v>
      </c>
      <c r="CK710" s="44">
        <v>0</v>
      </c>
      <c r="CL710" s="44">
        <v>0</v>
      </c>
      <c r="CM710" s="44">
        <v>0</v>
      </c>
      <c r="CN710" s="44">
        <v>0</v>
      </c>
      <c r="CO710" s="44">
        <v>0</v>
      </c>
      <c r="CP710" s="44">
        <v>0</v>
      </c>
      <c r="CQ710" s="44">
        <v>0</v>
      </c>
      <c r="CR710" s="44">
        <v>0</v>
      </c>
      <c r="CS710" s="44">
        <v>0</v>
      </c>
      <c r="CT710" s="44">
        <v>0</v>
      </c>
      <c r="CU710" s="44">
        <v>0</v>
      </c>
      <c r="CV710" s="44">
        <v>0</v>
      </c>
      <c r="CW710" s="44">
        <v>0</v>
      </c>
      <c r="CX710" s="44">
        <v>0</v>
      </c>
      <c r="CY710" s="44">
        <v>0</v>
      </c>
      <c r="CZ710" s="44">
        <v>0</v>
      </c>
      <c r="DA710" s="44">
        <v>0</v>
      </c>
      <c r="DB710" s="44">
        <v>0</v>
      </c>
      <c r="DC710" s="44">
        <v>0</v>
      </c>
      <c r="DD710" s="44">
        <v>0</v>
      </c>
      <c r="DE710" s="44">
        <v>0</v>
      </c>
      <c r="DF710" s="44">
        <v>0</v>
      </c>
      <c r="DG710" s="44">
        <v>0</v>
      </c>
      <c r="DH710" s="44">
        <v>0</v>
      </c>
      <c r="DI710" s="44">
        <v>0</v>
      </c>
      <c r="DJ710" s="44">
        <v>0</v>
      </c>
      <c r="DK710" s="44">
        <v>0</v>
      </c>
      <c r="DL710" s="44">
        <v>0</v>
      </c>
      <c r="DM710" s="44">
        <v>0</v>
      </c>
      <c r="DN710" s="44">
        <v>0</v>
      </c>
      <c r="DO710" s="44">
        <v>0</v>
      </c>
      <c r="DP710" s="44">
        <v>0</v>
      </c>
      <c r="DQ710" s="44">
        <v>0</v>
      </c>
      <c r="DR710" s="44">
        <v>0</v>
      </c>
      <c r="DS710" s="44">
        <v>0</v>
      </c>
      <c r="DT710" s="44">
        <v>0</v>
      </c>
      <c r="DU710" s="44">
        <v>0</v>
      </c>
      <c r="DV710" s="44">
        <v>0</v>
      </c>
      <c r="DW710" s="44">
        <v>0</v>
      </c>
      <c r="DX710" s="44">
        <v>35.688320294551211</v>
      </c>
      <c r="DY710" s="44">
        <v>0</v>
      </c>
      <c r="DZ710" s="44">
        <v>0</v>
      </c>
      <c r="EA710" s="44">
        <v>0</v>
      </c>
      <c r="EB710" s="44">
        <v>0</v>
      </c>
    </row>
    <row r="711" spans="2:132" x14ac:dyDescent="0.25">
      <c r="B711" s="41" t="s">
        <v>800</v>
      </c>
      <c r="C711" s="47" t="s">
        <v>101</v>
      </c>
      <c r="D711" s="46">
        <v>16</v>
      </c>
      <c r="E711" s="86" t="s">
        <v>52</v>
      </c>
      <c r="F711" s="43">
        <v>5145.99</v>
      </c>
      <c r="G711" s="43">
        <v>1046.1948255813954</v>
      </c>
      <c r="H711" s="44">
        <v>1046.1948255813954</v>
      </c>
      <c r="I711" s="44">
        <v>695.18431746285671</v>
      </c>
      <c r="J711" s="44">
        <v>695.18431746285671</v>
      </c>
      <c r="K711" s="44">
        <v>1077.5806703488374</v>
      </c>
      <c r="L711" s="44">
        <v>1077.5806703488374</v>
      </c>
      <c r="M711" s="44">
        <v>463.13909999999998</v>
      </c>
      <c r="N711" s="44">
        <v>3406.6453799999999</v>
      </c>
      <c r="O711" s="44">
        <v>519.74499000000003</v>
      </c>
      <c r="P711" s="44">
        <v>215.5161340697675</v>
      </c>
      <c r="Q711" s="44">
        <v>215.5161340697675</v>
      </c>
      <c r="R711" s="44">
        <v>143.20796939734851</v>
      </c>
      <c r="S711" s="44">
        <v>143.20796939734851</v>
      </c>
      <c r="T711" s="44">
        <v>646.54840220930248</v>
      </c>
      <c r="U711" s="44">
        <v>646.54840220930248</v>
      </c>
      <c r="V711" s="44">
        <v>429.62390819204552</v>
      </c>
      <c r="W711" s="44">
        <v>429.62390819204552</v>
      </c>
      <c r="X711" s="44">
        <v>269.39516758720936</v>
      </c>
      <c r="Y711" s="44">
        <v>269.39516758720936</v>
      </c>
      <c r="Z711" s="44">
        <v>179.00996174668563</v>
      </c>
      <c r="AA711" s="44">
        <v>179.00996174668563</v>
      </c>
      <c r="AB711" s="44">
        <v>3.2340316111526053</v>
      </c>
      <c r="AC711" s="44">
        <v>7.929366394751943</v>
      </c>
      <c r="AD711" s="44">
        <v>2.9034417131236725</v>
      </c>
      <c r="AE711" s="44">
        <v>58.614395086562347</v>
      </c>
      <c r="AF711" s="44">
        <v>175.84318525968703</v>
      </c>
      <c r="AG711" s="44">
        <v>73.267993858202928</v>
      </c>
      <c r="AH711" s="44">
        <v>293.07197543281171</v>
      </c>
      <c r="AJ711" s="63" t="s">
        <v>63</v>
      </c>
      <c r="AK711" s="44">
        <v>0</v>
      </c>
      <c r="AL711" s="44">
        <v>0</v>
      </c>
      <c r="AM711" s="44">
        <v>519.74499000000003</v>
      </c>
      <c r="AN711" s="44">
        <v>519.74499000000003</v>
      </c>
      <c r="AO711" s="44">
        <v>0</v>
      </c>
      <c r="AP711" s="44">
        <v>0</v>
      </c>
      <c r="AQ711" s="44">
        <v>0</v>
      </c>
      <c r="AR711" s="44">
        <v>0</v>
      </c>
      <c r="AS711" s="44">
        <v>0</v>
      </c>
      <c r="AT711" s="44">
        <v>0</v>
      </c>
      <c r="AU711" s="44">
        <v>0</v>
      </c>
      <c r="AV711" s="44">
        <v>0</v>
      </c>
      <c r="AW711" s="44">
        <v>0</v>
      </c>
      <c r="AX711" s="44">
        <v>0</v>
      </c>
      <c r="AY711" s="44">
        <v>269.39516758720936</v>
      </c>
      <c r="AZ711" s="44">
        <v>0</v>
      </c>
      <c r="BA711" s="44">
        <v>0</v>
      </c>
      <c r="BB711" s="44">
        <v>0</v>
      </c>
      <c r="BC711" s="44">
        <v>269.39516758720936</v>
      </c>
      <c r="BD711" s="44">
        <v>269.39516758720936</v>
      </c>
      <c r="BE711" s="44">
        <v>0</v>
      </c>
      <c r="BF711" s="44">
        <v>0</v>
      </c>
      <c r="BG711" s="44">
        <v>0</v>
      </c>
      <c r="BH711" s="44">
        <v>269.39516758720936</v>
      </c>
      <c r="BI711" s="44">
        <v>179.00996174668563</v>
      </c>
      <c r="BJ711" s="44">
        <v>0</v>
      </c>
      <c r="BK711" s="44">
        <v>0</v>
      </c>
      <c r="BL711" s="44">
        <v>0</v>
      </c>
      <c r="BM711" s="44">
        <v>179.00996174668563</v>
      </c>
      <c r="BN711" s="44">
        <v>2.9034417131236725</v>
      </c>
      <c r="BO711" s="44">
        <v>73.267993858202928</v>
      </c>
      <c r="BP711" s="44">
        <v>0</v>
      </c>
      <c r="BQ711" s="44">
        <v>0</v>
      </c>
      <c r="BR711" s="44">
        <v>0</v>
      </c>
      <c r="BS711" s="44">
        <v>73.267993858202928</v>
      </c>
      <c r="BT711" s="64">
        <v>2021</v>
      </c>
      <c r="BU711" s="44">
        <v>0</v>
      </c>
      <c r="BV711" s="44">
        <v>0</v>
      </c>
      <c r="BW711" s="44">
        <v>0</v>
      </c>
      <c r="BX711" s="44">
        <v>0</v>
      </c>
      <c r="BY711" s="44">
        <v>0</v>
      </c>
      <c r="BZ711" s="44">
        <v>519.74499000000003</v>
      </c>
      <c r="CA711" s="44">
        <v>0</v>
      </c>
      <c r="CB711" s="44">
        <v>0</v>
      </c>
      <c r="CC711" s="44">
        <v>0</v>
      </c>
      <c r="CD711" s="44">
        <v>0</v>
      </c>
      <c r="CE711" s="44">
        <v>0</v>
      </c>
      <c r="CF711" s="44">
        <v>0</v>
      </c>
      <c r="CG711" s="44">
        <v>0</v>
      </c>
      <c r="CH711" s="44">
        <v>0</v>
      </c>
      <c r="CI711" s="44">
        <v>0</v>
      </c>
      <c r="CJ711" s="44">
        <v>269.39516758720936</v>
      </c>
      <c r="CK711" s="44">
        <v>0</v>
      </c>
      <c r="CL711" s="44">
        <v>0</v>
      </c>
      <c r="CM711" s="44">
        <v>0</v>
      </c>
      <c r="CN711" s="44">
        <v>0</v>
      </c>
      <c r="CO711" s="44">
        <v>0</v>
      </c>
      <c r="CP711" s="44">
        <v>0</v>
      </c>
      <c r="CQ711" s="44">
        <v>0</v>
      </c>
      <c r="CR711" s="44">
        <v>0</v>
      </c>
      <c r="CS711" s="44">
        <v>0</v>
      </c>
      <c r="CT711" s="44">
        <v>0</v>
      </c>
      <c r="CU711" s="44">
        <v>0</v>
      </c>
      <c r="CV711" s="44">
        <v>0</v>
      </c>
      <c r="CW711" s="44">
        <v>0</v>
      </c>
      <c r="CX711" s="44">
        <v>0</v>
      </c>
      <c r="CY711" s="44">
        <v>0</v>
      </c>
      <c r="CZ711" s="44">
        <v>0</v>
      </c>
      <c r="DA711" s="44">
        <v>0</v>
      </c>
      <c r="DB711" s="44">
        <v>0</v>
      </c>
      <c r="DC711" s="44">
        <v>0</v>
      </c>
      <c r="DD711" s="44">
        <v>0</v>
      </c>
      <c r="DE711" s="44">
        <v>0</v>
      </c>
      <c r="DF711" s="44">
        <v>0</v>
      </c>
      <c r="DG711" s="44">
        <v>0</v>
      </c>
      <c r="DH711" s="44">
        <v>0</v>
      </c>
      <c r="DI711" s="44">
        <v>0</v>
      </c>
      <c r="DJ711" s="44">
        <v>0</v>
      </c>
      <c r="DK711" s="44">
        <v>0</v>
      </c>
      <c r="DL711" s="44">
        <v>0</v>
      </c>
      <c r="DM711" s="44">
        <v>0</v>
      </c>
      <c r="DN711" s="44">
        <v>0</v>
      </c>
      <c r="DO711" s="44">
        <v>0</v>
      </c>
      <c r="DP711" s="44">
        <v>0</v>
      </c>
      <c r="DQ711" s="44">
        <v>0</v>
      </c>
      <c r="DR711" s="44">
        <v>0</v>
      </c>
      <c r="DS711" s="44">
        <v>0</v>
      </c>
      <c r="DT711" s="44">
        <v>0</v>
      </c>
      <c r="DU711" s="44">
        <v>0</v>
      </c>
      <c r="DV711" s="44">
        <v>0</v>
      </c>
      <c r="DW711" s="44">
        <v>0</v>
      </c>
      <c r="DX711" s="44">
        <v>73.267993858202928</v>
      </c>
      <c r="DY711" s="44">
        <v>0</v>
      </c>
      <c r="DZ711" s="44">
        <v>0</v>
      </c>
      <c r="EA711" s="44">
        <v>0</v>
      </c>
      <c r="EB711" s="44">
        <v>0</v>
      </c>
    </row>
    <row r="712" spans="2:132" x14ac:dyDescent="0.25">
      <c r="B712" s="41" t="s">
        <v>801</v>
      </c>
      <c r="C712" s="47" t="s">
        <v>101</v>
      </c>
      <c r="D712" s="46">
        <v>9</v>
      </c>
      <c r="E712" s="86" t="s">
        <v>52</v>
      </c>
      <c r="F712" s="43">
        <v>5538.81</v>
      </c>
      <c r="G712" s="43">
        <v>1022.2490465116279</v>
      </c>
      <c r="H712" s="44">
        <v>1022.2490465116279</v>
      </c>
      <c r="I712" s="44">
        <v>679.27262523145828</v>
      </c>
      <c r="J712" s="44">
        <v>679.27262523145828</v>
      </c>
      <c r="K712" s="44">
        <v>1052.9165179069767</v>
      </c>
      <c r="L712" s="44">
        <v>1052.9165179069767</v>
      </c>
      <c r="M712" s="44">
        <v>498.49290000000002</v>
      </c>
      <c r="N712" s="44">
        <v>3666.6922200000004</v>
      </c>
      <c r="O712" s="44">
        <v>559.4198100000001</v>
      </c>
      <c r="P712" s="44">
        <v>189.52497322325578</v>
      </c>
      <c r="Q712" s="44">
        <v>189.52497322325578</v>
      </c>
      <c r="R712" s="44">
        <v>125.93714471791236</v>
      </c>
      <c r="S712" s="44">
        <v>125.93714471791236</v>
      </c>
      <c r="T712" s="44">
        <v>589.63325002790702</v>
      </c>
      <c r="U712" s="44">
        <v>589.63325002790702</v>
      </c>
      <c r="V712" s="44">
        <v>391.80445023350518</v>
      </c>
      <c r="W712" s="44">
        <v>391.80445023350518</v>
      </c>
      <c r="X712" s="44">
        <v>231.64163393953487</v>
      </c>
      <c r="Y712" s="44">
        <v>231.64163393953487</v>
      </c>
      <c r="Z712" s="44">
        <v>153.92317687744844</v>
      </c>
      <c r="AA712" s="44">
        <v>153.92317687744844</v>
      </c>
      <c r="AB712" s="44">
        <v>3.9582674445778356</v>
      </c>
      <c r="AC712" s="44">
        <v>9.358475172537597</v>
      </c>
      <c r="AD712" s="44">
        <v>3.6344091991123766</v>
      </c>
      <c r="AE712" s="44">
        <v>51.5455221356275</v>
      </c>
      <c r="AF712" s="44">
        <v>160.36384664417449</v>
      </c>
      <c r="AG712" s="44">
        <v>63.000082610211393</v>
      </c>
      <c r="AH712" s="44">
        <v>286.36401186459722</v>
      </c>
      <c r="AJ712" s="63" t="s">
        <v>63</v>
      </c>
      <c r="AK712" s="44">
        <v>0</v>
      </c>
      <c r="AL712" s="44">
        <v>0</v>
      </c>
      <c r="AM712" s="44">
        <v>559.4198100000001</v>
      </c>
      <c r="AN712" s="44">
        <v>559.4198100000001</v>
      </c>
      <c r="AO712" s="44">
        <v>0</v>
      </c>
      <c r="AP712" s="44">
        <v>0</v>
      </c>
      <c r="AQ712" s="44">
        <v>0</v>
      </c>
      <c r="AR712" s="44">
        <v>0</v>
      </c>
      <c r="AS712" s="44">
        <v>0</v>
      </c>
      <c r="AT712" s="44">
        <v>0</v>
      </c>
      <c r="AU712" s="44">
        <v>0</v>
      </c>
      <c r="AV712" s="44">
        <v>0</v>
      </c>
      <c r="AW712" s="44">
        <v>0</v>
      </c>
      <c r="AX712" s="44">
        <v>0</v>
      </c>
      <c r="AY712" s="44">
        <v>231.64163393953487</v>
      </c>
      <c r="AZ712" s="44">
        <v>0</v>
      </c>
      <c r="BA712" s="44">
        <v>0</v>
      </c>
      <c r="BB712" s="44">
        <v>0</v>
      </c>
      <c r="BC712" s="44">
        <v>231.64163393953487</v>
      </c>
      <c r="BD712" s="44">
        <v>231.64163393953487</v>
      </c>
      <c r="BE712" s="44">
        <v>0</v>
      </c>
      <c r="BF712" s="44">
        <v>0</v>
      </c>
      <c r="BG712" s="44">
        <v>0</v>
      </c>
      <c r="BH712" s="44">
        <v>231.64163393953487</v>
      </c>
      <c r="BI712" s="44">
        <v>153.92317687744844</v>
      </c>
      <c r="BJ712" s="44">
        <v>0</v>
      </c>
      <c r="BK712" s="44">
        <v>0</v>
      </c>
      <c r="BL712" s="44">
        <v>0</v>
      </c>
      <c r="BM712" s="44">
        <v>153.92317687744844</v>
      </c>
      <c r="BN712" s="44">
        <v>3.6344091991123766</v>
      </c>
      <c r="BO712" s="44">
        <v>63.000082610211393</v>
      </c>
      <c r="BP712" s="44">
        <v>0</v>
      </c>
      <c r="BQ712" s="44">
        <v>0</v>
      </c>
      <c r="BR712" s="44">
        <v>0</v>
      </c>
      <c r="BS712" s="44">
        <v>63.000082610211393</v>
      </c>
      <c r="BT712" s="64">
        <v>2021</v>
      </c>
      <c r="BU712" s="44">
        <v>0</v>
      </c>
      <c r="BV712" s="44">
        <v>0</v>
      </c>
      <c r="BW712" s="44">
        <v>0</v>
      </c>
      <c r="BX712" s="44">
        <v>0</v>
      </c>
      <c r="BY712" s="44">
        <v>0</v>
      </c>
      <c r="BZ712" s="44">
        <v>559.4198100000001</v>
      </c>
      <c r="CA712" s="44">
        <v>0</v>
      </c>
      <c r="CB712" s="44">
        <v>0</v>
      </c>
      <c r="CC712" s="44">
        <v>0</v>
      </c>
      <c r="CD712" s="44">
        <v>0</v>
      </c>
      <c r="CE712" s="44">
        <v>0</v>
      </c>
      <c r="CF712" s="44">
        <v>0</v>
      </c>
      <c r="CG712" s="44">
        <v>0</v>
      </c>
      <c r="CH712" s="44">
        <v>0</v>
      </c>
      <c r="CI712" s="44">
        <v>0</v>
      </c>
      <c r="CJ712" s="44">
        <v>231.64163393953487</v>
      </c>
      <c r="CK712" s="44">
        <v>0</v>
      </c>
      <c r="CL712" s="44">
        <v>0</v>
      </c>
      <c r="CM712" s="44">
        <v>0</v>
      </c>
      <c r="CN712" s="44">
        <v>0</v>
      </c>
      <c r="CO712" s="44">
        <v>0</v>
      </c>
      <c r="CP712" s="44">
        <v>0</v>
      </c>
      <c r="CQ712" s="44">
        <v>0</v>
      </c>
      <c r="CR712" s="44">
        <v>0</v>
      </c>
      <c r="CS712" s="44">
        <v>0</v>
      </c>
      <c r="CT712" s="44">
        <v>0</v>
      </c>
      <c r="CU712" s="44">
        <v>0</v>
      </c>
      <c r="CV712" s="44">
        <v>0</v>
      </c>
      <c r="CW712" s="44">
        <v>0</v>
      </c>
      <c r="CX712" s="44">
        <v>0</v>
      </c>
      <c r="CY712" s="44">
        <v>0</v>
      </c>
      <c r="CZ712" s="44">
        <v>0</v>
      </c>
      <c r="DA712" s="44">
        <v>0</v>
      </c>
      <c r="DB712" s="44">
        <v>0</v>
      </c>
      <c r="DC712" s="44">
        <v>0</v>
      </c>
      <c r="DD712" s="44">
        <v>0</v>
      </c>
      <c r="DE712" s="44">
        <v>0</v>
      </c>
      <c r="DF712" s="44">
        <v>0</v>
      </c>
      <c r="DG712" s="44">
        <v>0</v>
      </c>
      <c r="DH712" s="44">
        <v>0</v>
      </c>
      <c r="DI712" s="44">
        <v>0</v>
      </c>
      <c r="DJ712" s="44">
        <v>0</v>
      </c>
      <c r="DK712" s="44">
        <v>0</v>
      </c>
      <c r="DL712" s="44">
        <v>0</v>
      </c>
      <c r="DM712" s="44">
        <v>0</v>
      </c>
      <c r="DN712" s="44">
        <v>0</v>
      </c>
      <c r="DO712" s="44">
        <v>0</v>
      </c>
      <c r="DP712" s="44">
        <v>0</v>
      </c>
      <c r="DQ712" s="44">
        <v>0</v>
      </c>
      <c r="DR712" s="44">
        <v>0</v>
      </c>
      <c r="DS712" s="44">
        <v>0</v>
      </c>
      <c r="DT712" s="44">
        <v>0</v>
      </c>
      <c r="DU712" s="44">
        <v>0</v>
      </c>
      <c r="DV712" s="44">
        <v>0</v>
      </c>
      <c r="DW712" s="44">
        <v>0</v>
      </c>
      <c r="DX712" s="44">
        <v>63.000082610211393</v>
      </c>
      <c r="DY712" s="44">
        <v>0</v>
      </c>
      <c r="DZ712" s="44">
        <v>0</v>
      </c>
      <c r="EA712" s="44">
        <v>0</v>
      </c>
      <c r="EB712" s="44">
        <v>0</v>
      </c>
    </row>
    <row r="713" spans="2:132" x14ac:dyDescent="0.25">
      <c r="B713" s="41" t="s">
        <v>802</v>
      </c>
      <c r="C713" s="47" t="s">
        <v>101</v>
      </c>
      <c r="D713" s="46">
        <v>9</v>
      </c>
      <c r="E713" s="86" t="s">
        <v>52</v>
      </c>
      <c r="F713" s="43">
        <v>4003.89</v>
      </c>
      <c r="G713" s="43">
        <v>886.23643023255818</v>
      </c>
      <c r="H713" s="44">
        <v>886.23643023255818</v>
      </c>
      <c r="I713" s="44">
        <v>588.89382053630345</v>
      </c>
      <c r="J713" s="44">
        <v>588.89382053630345</v>
      </c>
      <c r="K713" s="44">
        <v>912.82352313953493</v>
      </c>
      <c r="L713" s="44">
        <v>912.82352313953493</v>
      </c>
      <c r="M713" s="44">
        <v>376.36565999999999</v>
      </c>
      <c r="N713" s="44">
        <v>2730.6529799999998</v>
      </c>
      <c r="O713" s="44">
        <v>440.42789999999997</v>
      </c>
      <c r="P713" s="44">
        <v>182.56470462790699</v>
      </c>
      <c r="Q713" s="44">
        <v>182.56470462790699</v>
      </c>
      <c r="R713" s="44">
        <v>121.31212703047852</v>
      </c>
      <c r="S713" s="44">
        <v>121.31212703047852</v>
      </c>
      <c r="T713" s="44">
        <v>547.69411388372089</v>
      </c>
      <c r="U713" s="44">
        <v>547.69411388372089</v>
      </c>
      <c r="V713" s="44">
        <v>363.93638109143552</v>
      </c>
      <c r="W713" s="44">
        <v>363.93638109143552</v>
      </c>
      <c r="X713" s="44">
        <v>228.20588078488373</v>
      </c>
      <c r="Y713" s="44">
        <v>228.20588078488373</v>
      </c>
      <c r="Z713" s="44">
        <v>151.64015878809815</v>
      </c>
      <c r="AA713" s="44">
        <v>151.64015878809815</v>
      </c>
      <c r="AB713" s="44">
        <v>3.1024570190368657</v>
      </c>
      <c r="AC713" s="44">
        <v>7.5031052729898677</v>
      </c>
      <c r="AD713" s="44">
        <v>2.9044278476089809</v>
      </c>
      <c r="AE713" s="44">
        <v>49.652522638781029</v>
      </c>
      <c r="AF713" s="44">
        <v>148.95756791634307</v>
      </c>
      <c r="AG713" s="44">
        <v>62.065653298476285</v>
      </c>
      <c r="AH713" s="44">
        <v>248.26261319390514</v>
      </c>
      <c r="AJ713" s="63" t="s">
        <v>63</v>
      </c>
      <c r="AK713" s="44">
        <v>0</v>
      </c>
      <c r="AL713" s="44">
        <v>0</v>
      </c>
      <c r="AM713" s="44">
        <v>440.42789999999997</v>
      </c>
      <c r="AN713" s="44">
        <v>440.42789999999997</v>
      </c>
      <c r="AO713" s="44">
        <v>0</v>
      </c>
      <c r="AP713" s="44">
        <v>0</v>
      </c>
      <c r="AQ713" s="44">
        <v>0</v>
      </c>
      <c r="AR713" s="44">
        <v>0</v>
      </c>
      <c r="AS713" s="44">
        <v>0</v>
      </c>
      <c r="AT713" s="44">
        <v>0</v>
      </c>
      <c r="AU713" s="44">
        <v>0</v>
      </c>
      <c r="AV713" s="44">
        <v>0</v>
      </c>
      <c r="AW713" s="44">
        <v>0</v>
      </c>
      <c r="AX713" s="44">
        <v>0</v>
      </c>
      <c r="AY713" s="44">
        <v>228.20588078488373</v>
      </c>
      <c r="AZ713" s="44">
        <v>0</v>
      </c>
      <c r="BA713" s="44">
        <v>0</v>
      </c>
      <c r="BB713" s="44">
        <v>0</v>
      </c>
      <c r="BC713" s="44">
        <v>228.20588078488373</v>
      </c>
      <c r="BD713" s="44">
        <v>228.20588078488373</v>
      </c>
      <c r="BE713" s="44">
        <v>0</v>
      </c>
      <c r="BF713" s="44">
        <v>0</v>
      </c>
      <c r="BG713" s="44">
        <v>0</v>
      </c>
      <c r="BH713" s="44">
        <v>228.20588078488373</v>
      </c>
      <c r="BI713" s="44">
        <v>151.64015878809815</v>
      </c>
      <c r="BJ713" s="44">
        <v>0</v>
      </c>
      <c r="BK713" s="44">
        <v>0</v>
      </c>
      <c r="BL713" s="44">
        <v>0</v>
      </c>
      <c r="BM713" s="44">
        <v>151.64015878809815</v>
      </c>
      <c r="BN713" s="44">
        <v>2.9044278476089809</v>
      </c>
      <c r="BO713" s="44">
        <v>62.065653298476285</v>
      </c>
      <c r="BP713" s="44">
        <v>0</v>
      </c>
      <c r="BQ713" s="44">
        <v>0</v>
      </c>
      <c r="BR713" s="44">
        <v>0</v>
      </c>
      <c r="BS713" s="44">
        <v>62.065653298476285</v>
      </c>
      <c r="BT713" s="64">
        <v>2021</v>
      </c>
      <c r="BU713" s="44">
        <v>0</v>
      </c>
      <c r="BV713" s="44">
        <v>0</v>
      </c>
      <c r="BW713" s="44">
        <v>0</v>
      </c>
      <c r="BX713" s="44">
        <v>0</v>
      </c>
      <c r="BY713" s="44">
        <v>0</v>
      </c>
      <c r="BZ713" s="44">
        <v>440.42789999999997</v>
      </c>
      <c r="CA713" s="44">
        <v>0</v>
      </c>
      <c r="CB713" s="44">
        <v>0</v>
      </c>
      <c r="CC713" s="44">
        <v>0</v>
      </c>
      <c r="CD713" s="44">
        <v>0</v>
      </c>
      <c r="CE713" s="44">
        <v>0</v>
      </c>
      <c r="CF713" s="44">
        <v>0</v>
      </c>
      <c r="CG713" s="44">
        <v>0</v>
      </c>
      <c r="CH713" s="44">
        <v>0</v>
      </c>
      <c r="CI713" s="44">
        <v>0</v>
      </c>
      <c r="CJ713" s="44">
        <v>228.20588078488373</v>
      </c>
      <c r="CK713" s="44">
        <v>0</v>
      </c>
      <c r="CL713" s="44">
        <v>0</v>
      </c>
      <c r="CM713" s="44">
        <v>0</v>
      </c>
      <c r="CN713" s="44">
        <v>0</v>
      </c>
      <c r="CO713" s="44">
        <v>0</v>
      </c>
      <c r="CP713" s="44">
        <v>0</v>
      </c>
      <c r="CQ713" s="44">
        <v>0</v>
      </c>
      <c r="CR713" s="44">
        <v>0</v>
      </c>
      <c r="CS713" s="44">
        <v>0</v>
      </c>
      <c r="CT713" s="44">
        <v>0</v>
      </c>
      <c r="CU713" s="44">
        <v>0</v>
      </c>
      <c r="CV713" s="44">
        <v>0</v>
      </c>
      <c r="CW713" s="44">
        <v>0</v>
      </c>
      <c r="CX713" s="44">
        <v>0</v>
      </c>
      <c r="CY713" s="44">
        <v>0</v>
      </c>
      <c r="CZ713" s="44">
        <v>0</v>
      </c>
      <c r="DA713" s="44">
        <v>0</v>
      </c>
      <c r="DB713" s="44">
        <v>0</v>
      </c>
      <c r="DC713" s="44">
        <v>0</v>
      </c>
      <c r="DD713" s="44">
        <v>0</v>
      </c>
      <c r="DE713" s="44">
        <v>0</v>
      </c>
      <c r="DF713" s="44">
        <v>0</v>
      </c>
      <c r="DG713" s="44">
        <v>0</v>
      </c>
      <c r="DH713" s="44">
        <v>0</v>
      </c>
      <c r="DI713" s="44">
        <v>0</v>
      </c>
      <c r="DJ713" s="44">
        <v>0</v>
      </c>
      <c r="DK713" s="44">
        <v>0</v>
      </c>
      <c r="DL713" s="44">
        <v>0</v>
      </c>
      <c r="DM713" s="44">
        <v>0</v>
      </c>
      <c r="DN713" s="44">
        <v>0</v>
      </c>
      <c r="DO713" s="44">
        <v>0</v>
      </c>
      <c r="DP713" s="44">
        <v>0</v>
      </c>
      <c r="DQ713" s="44">
        <v>0</v>
      </c>
      <c r="DR713" s="44">
        <v>0</v>
      </c>
      <c r="DS713" s="44">
        <v>0</v>
      </c>
      <c r="DT713" s="44">
        <v>0</v>
      </c>
      <c r="DU713" s="44">
        <v>0</v>
      </c>
      <c r="DV713" s="44">
        <v>0</v>
      </c>
      <c r="DW713" s="44">
        <v>0</v>
      </c>
      <c r="DX713" s="44">
        <v>62.065653298476285</v>
      </c>
      <c r="DY713" s="44">
        <v>0</v>
      </c>
      <c r="DZ713" s="44">
        <v>0</v>
      </c>
      <c r="EA713" s="44">
        <v>0</v>
      </c>
      <c r="EB713" s="44">
        <v>0</v>
      </c>
    </row>
    <row r="714" spans="2:132" x14ac:dyDescent="0.25">
      <c r="B714" s="41" t="s">
        <v>803</v>
      </c>
      <c r="C714" s="47" t="s">
        <v>101</v>
      </c>
      <c r="D714" s="46">
        <v>6</v>
      </c>
      <c r="E714" s="86" t="s">
        <v>52</v>
      </c>
      <c r="F714" s="43">
        <v>2305.11</v>
      </c>
      <c r="G714" s="43">
        <v>378.76669767441859</v>
      </c>
      <c r="H714" s="44">
        <v>378.76669767441859</v>
      </c>
      <c r="I714" s="44">
        <v>251.68607391469536</v>
      </c>
      <c r="J714" s="44">
        <v>251.68607391469536</v>
      </c>
      <c r="K714" s="44">
        <v>390.12969860465114</v>
      </c>
      <c r="L714" s="44">
        <v>390.12969860465114</v>
      </c>
      <c r="M714" s="44">
        <v>225.90078</v>
      </c>
      <c r="N714" s="44">
        <v>1632.0178800000001</v>
      </c>
      <c r="O714" s="44">
        <v>260.47743000000003</v>
      </c>
      <c r="P714" s="44">
        <v>70.223345748837204</v>
      </c>
      <c r="Q714" s="44">
        <v>70.223345748837204</v>
      </c>
      <c r="R714" s="44">
        <v>46.662598103784518</v>
      </c>
      <c r="S714" s="44">
        <v>46.662598103784518</v>
      </c>
      <c r="T714" s="44">
        <v>218.47263121860465</v>
      </c>
      <c r="U714" s="44">
        <v>218.47263121860465</v>
      </c>
      <c r="V714" s="44">
        <v>145.17252743399627</v>
      </c>
      <c r="W714" s="44">
        <v>145.17252743399627</v>
      </c>
      <c r="X714" s="44">
        <v>85.828533693023246</v>
      </c>
      <c r="Y714" s="44">
        <v>85.828533693023246</v>
      </c>
      <c r="Z714" s="44">
        <v>57.032064349069962</v>
      </c>
      <c r="AA714" s="44">
        <v>57.032064349069962</v>
      </c>
      <c r="AB714" s="44">
        <v>4.841153068621753</v>
      </c>
      <c r="AC714" s="44">
        <v>11.24191958937967</v>
      </c>
      <c r="AD714" s="44">
        <v>4.5672102697479806</v>
      </c>
      <c r="AE714" s="44">
        <v>19.098797172605821</v>
      </c>
      <c r="AF714" s="44">
        <v>59.418480092551448</v>
      </c>
      <c r="AG714" s="44">
        <v>23.342974322073779</v>
      </c>
      <c r="AH714" s="44">
        <v>106.10442873669901</v>
      </c>
      <c r="AJ714" s="63" t="s">
        <v>63</v>
      </c>
      <c r="AK714" s="44">
        <v>0</v>
      </c>
      <c r="AL714" s="44">
        <v>0</v>
      </c>
      <c r="AM714" s="44">
        <v>260.47743000000003</v>
      </c>
      <c r="AN714" s="44">
        <v>260.47743000000003</v>
      </c>
      <c r="AO714" s="44">
        <v>0</v>
      </c>
      <c r="AP714" s="44">
        <v>0</v>
      </c>
      <c r="AQ714" s="44">
        <v>0</v>
      </c>
      <c r="AR714" s="44">
        <v>0</v>
      </c>
      <c r="AS714" s="44">
        <v>0</v>
      </c>
      <c r="AT714" s="44">
        <v>0</v>
      </c>
      <c r="AU714" s="44">
        <v>0</v>
      </c>
      <c r="AV714" s="44">
        <v>0</v>
      </c>
      <c r="AW714" s="44">
        <v>0</v>
      </c>
      <c r="AX714" s="44">
        <v>0</v>
      </c>
      <c r="AY714" s="44">
        <v>85.828533693023246</v>
      </c>
      <c r="AZ714" s="44">
        <v>0</v>
      </c>
      <c r="BA714" s="44">
        <v>0</v>
      </c>
      <c r="BB714" s="44">
        <v>0</v>
      </c>
      <c r="BC714" s="44">
        <v>85.828533693023246</v>
      </c>
      <c r="BD714" s="44">
        <v>85.828533693023246</v>
      </c>
      <c r="BE714" s="44">
        <v>0</v>
      </c>
      <c r="BF714" s="44">
        <v>0</v>
      </c>
      <c r="BG714" s="44">
        <v>0</v>
      </c>
      <c r="BH714" s="44">
        <v>85.828533693023246</v>
      </c>
      <c r="BI714" s="44">
        <v>57.032064349069962</v>
      </c>
      <c r="BJ714" s="44">
        <v>0</v>
      </c>
      <c r="BK714" s="44">
        <v>0</v>
      </c>
      <c r="BL714" s="44">
        <v>0</v>
      </c>
      <c r="BM714" s="44">
        <v>57.032064349069962</v>
      </c>
      <c r="BN714" s="44">
        <v>4.5672102697479806</v>
      </c>
      <c r="BO714" s="44">
        <v>23.342974322073779</v>
      </c>
      <c r="BP714" s="44">
        <v>0</v>
      </c>
      <c r="BQ714" s="44">
        <v>0</v>
      </c>
      <c r="BR714" s="44">
        <v>0</v>
      </c>
      <c r="BS714" s="44">
        <v>23.342974322073779</v>
      </c>
      <c r="BT714" s="64">
        <v>2021</v>
      </c>
      <c r="BU714" s="44">
        <v>0</v>
      </c>
      <c r="BV714" s="44">
        <v>0</v>
      </c>
      <c r="BW714" s="44">
        <v>0</v>
      </c>
      <c r="BX714" s="44">
        <v>0</v>
      </c>
      <c r="BY714" s="44">
        <v>0</v>
      </c>
      <c r="BZ714" s="44">
        <v>260.47743000000003</v>
      </c>
      <c r="CA714" s="44">
        <v>0</v>
      </c>
      <c r="CB714" s="44">
        <v>0</v>
      </c>
      <c r="CC714" s="44">
        <v>0</v>
      </c>
      <c r="CD714" s="44">
        <v>0</v>
      </c>
      <c r="CE714" s="44">
        <v>0</v>
      </c>
      <c r="CF714" s="44">
        <v>0</v>
      </c>
      <c r="CG714" s="44">
        <v>0</v>
      </c>
      <c r="CH714" s="44">
        <v>0</v>
      </c>
      <c r="CI714" s="44">
        <v>0</v>
      </c>
      <c r="CJ714" s="44">
        <v>85.828533693023246</v>
      </c>
      <c r="CK714" s="44">
        <v>0</v>
      </c>
      <c r="CL714" s="44">
        <v>0</v>
      </c>
      <c r="CM714" s="44">
        <v>0</v>
      </c>
      <c r="CN714" s="44">
        <v>0</v>
      </c>
      <c r="CO714" s="44">
        <v>0</v>
      </c>
      <c r="CP714" s="44">
        <v>0</v>
      </c>
      <c r="CQ714" s="44">
        <v>0</v>
      </c>
      <c r="CR714" s="44">
        <v>0</v>
      </c>
      <c r="CS714" s="44">
        <v>0</v>
      </c>
      <c r="CT714" s="44">
        <v>0</v>
      </c>
      <c r="CU714" s="44">
        <v>0</v>
      </c>
      <c r="CV714" s="44">
        <v>0</v>
      </c>
      <c r="CW714" s="44">
        <v>0</v>
      </c>
      <c r="CX714" s="44">
        <v>0</v>
      </c>
      <c r="CY714" s="44">
        <v>0</v>
      </c>
      <c r="CZ714" s="44">
        <v>0</v>
      </c>
      <c r="DA714" s="44">
        <v>0</v>
      </c>
      <c r="DB714" s="44">
        <v>0</v>
      </c>
      <c r="DC714" s="44">
        <v>0</v>
      </c>
      <c r="DD714" s="44">
        <v>0</v>
      </c>
      <c r="DE714" s="44">
        <v>0</v>
      </c>
      <c r="DF714" s="44">
        <v>0</v>
      </c>
      <c r="DG714" s="44">
        <v>0</v>
      </c>
      <c r="DH714" s="44">
        <v>0</v>
      </c>
      <c r="DI714" s="44">
        <v>0</v>
      </c>
      <c r="DJ714" s="44">
        <v>0</v>
      </c>
      <c r="DK714" s="44">
        <v>0</v>
      </c>
      <c r="DL714" s="44">
        <v>0</v>
      </c>
      <c r="DM714" s="44">
        <v>0</v>
      </c>
      <c r="DN714" s="44">
        <v>0</v>
      </c>
      <c r="DO714" s="44">
        <v>0</v>
      </c>
      <c r="DP714" s="44">
        <v>0</v>
      </c>
      <c r="DQ714" s="44">
        <v>0</v>
      </c>
      <c r="DR714" s="44">
        <v>0</v>
      </c>
      <c r="DS714" s="44">
        <v>0</v>
      </c>
      <c r="DT714" s="44">
        <v>0</v>
      </c>
      <c r="DU714" s="44">
        <v>0</v>
      </c>
      <c r="DV714" s="44">
        <v>0</v>
      </c>
      <c r="DW714" s="44">
        <v>0</v>
      </c>
      <c r="DX714" s="44">
        <v>23.342974322073779</v>
      </c>
      <c r="DY714" s="44">
        <v>0</v>
      </c>
      <c r="DZ714" s="44">
        <v>0</v>
      </c>
      <c r="EA714" s="44">
        <v>0</v>
      </c>
      <c r="EB714" s="44">
        <v>0</v>
      </c>
    </row>
    <row r="715" spans="2:132" x14ac:dyDescent="0.25">
      <c r="B715" s="41" t="s">
        <v>804</v>
      </c>
      <c r="C715" s="47" t="s">
        <v>101</v>
      </c>
      <c r="D715" s="46">
        <v>7</v>
      </c>
      <c r="E715" s="86" t="s">
        <v>52</v>
      </c>
      <c r="F715" s="43">
        <v>1817.25</v>
      </c>
      <c r="G715" s="43">
        <v>318.12304651162793</v>
      </c>
      <c r="H715" s="44">
        <v>318.12304651162793</v>
      </c>
      <c r="I715" s="44">
        <v>211.38907166310065</v>
      </c>
      <c r="J715" s="44">
        <v>211.38907166310065</v>
      </c>
      <c r="K715" s="44">
        <v>327.66673790697678</v>
      </c>
      <c r="L715" s="44">
        <v>327.66673790697678</v>
      </c>
      <c r="M715" s="44">
        <v>178.09049999999999</v>
      </c>
      <c r="N715" s="44">
        <v>1286.6130000000001</v>
      </c>
      <c r="O715" s="44">
        <v>205.34925000000001</v>
      </c>
      <c r="P715" s="44">
        <v>58.980012823255819</v>
      </c>
      <c r="Q715" s="44">
        <v>58.980012823255819</v>
      </c>
      <c r="R715" s="44">
        <v>39.19153388633886</v>
      </c>
      <c r="S715" s="44">
        <v>39.19153388633886</v>
      </c>
      <c r="T715" s="44">
        <v>183.493373227907</v>
      </c>
      <c r="U715" s="44">
        <v>183.493373227907</v>
      </c>
      <c r="V715" s="44">
        <v>121.92921653527647</v>
      </c>
      <c r="W715" s="44">
        <v>121.92921653527647</v>
      </c>
      <c r="X715" s="44">
        <v>72.086682339534889</v>
      </c>
      <c r="Y715" s="44">
        <v>72.086682339534889</v>
      </c>
      <c r="Z715" s="44">
        <v>47.900763638858606</v>
      </c>
      <c r="AA715" s="44">
        <v>47.900763638858606</v>
      </c>
      <c r="AB715" s="44">
        <v>4.5441064010530514</v>
      </c>
      <c r="AC715" s="44">
        <v>10.552130461920569</v>
      </c>
      <c r="AD715" s="44">
        <v>4.286972365371942</v>
      </c>
      <c r="AE715" s="44">
        <v>16.040923287505219</v>
      </c>
      <c r="AF715" s="44">
        <v>49.905094672238455</v>
      </c>
      <c r="AG715" s="44">
        <v>19.605572906950822</v>
      </c>
      <c r="AH715" s="44">
        <v>89.1162404861401</v>
      </c>
      <c r="AJ715" s="63" t="s">
        <v>63</v>
      </c>
      <c r="AK715" s="44">
        <v>0</v>
      </c>
      <c r="AL715" s="44">
        <v>0</v>
      </c>
      <c r="AM715" s="44">
        <v>205.34925000000001</v>
      </c>
      <c r="AN715" s="44">
        <v>205.34925000000001</v>
      </c>
      <c r="AO715" s="44">
        <v>0</v>
      </c>
      <c r="AP715" s="44">
        <v>0</v>
      </c>
      <c r="AQ715" s="44">
        <v>0</v>
      </c>
      <c r="AR715" s="44">
        <v>0</v>
      </c>
      <c r="AS715" s="44">
        <v>0</v>
      </c>
      <c r="AT715" s="44">
        <v>0</v>
      </c>
      <c r="AU715" s="44">
        <v>0</v>
      </c>
      <c r="AV715" s="44">
        <v>0</v>
      </c>
      <c r="AW715" s="44">
        <v>0</v>
      </c>
      <c r="AX715" s="44">
        <v>0</v>
      </c>
      <c r="AY715" s="44">
        <v>72.086682339534889</v>
      </c>
      <c r="AZ715" s="44">
        <v>0</v>
      </c>
      <c r="BA715" s="44">
        <v>0</v>
      </c>
      <c r="BB715" s="44">
        <v>0</v>
      </c>
      <c r="BC715" s="44">
        <v>72.086682339534889</v>
      </c>
      <c r="BD715" s="44">
        <v>72.086682339534889</v>
      </c>
      <c r="BE715" s="44">
        <v>0</v>
      </c>
      <c r="BF715" s="44">
        <v>0</v>
      </c>
      <c r="BG715" s="44">
        <v>0</v>
      </c>
      <c r="BH715" s="44">
        <v>72.086682339534889</v>
      </c>
      <c r="BI715" s="44">
        <v>47.900763638858606</v>
      </c>
      <c r="BJ715" s="44">
        <v>0</v>
      </c>
      <c r="BK715" s="44">
        <v>0</v>
      </c>
      <c r="BL715" s="44">
        <v>0</v>
      </c>
      <c r="BM715" s="44">
        <v>47.900763638858606</v>
      </c>
      <c r="BN715" s="44">
        <v>4.286972365371942</v>
      </c>
      <c r="BO715" s="44">
        <v>19.605572906950822</v>
      </c>
      <c r="BP715" s="44">
        <v>0</v>
      </c>
      <c r="BQ715" s="44">
        <v>0</v>
      </c>
      <c r="BR715" s="44">
        <v>0</v>
      </c>
      <c r="BS715" s="44">
        <v>19.605572906950822</v>
      </c>
      <c r="BT715" s="64">
        <v>2021</v>
      </c>
      <c r="BU715" s="44">
        <v>0</v>
      </c>
      <c r="BV715" s="44">
        <v>0</v>
      </c>
      <c r="BW715" s="44">
        <v>0</v>
      </c>
      <c r="BX715" s="44">
        <v>0</v>
      </c>
      <c r="BY715" s="44">
        <v>0</v>
      </c>
      <c r="BZ715" s="44">
        <v>205.34925000000001</v>
      </c>
      <c r="CA715" s="44">
        <v>0</v>
      </c>
      <c r="CB715" s="44">
        <v>0</v>
      </c>
      <c r="CC715" s="44">
        <v>0</v>
      </c>
      <c r="CD715" s="44">
        <v>0</v>
      </c>
      <c r="CE715" s="44">
        <v>0</v>
      </c>
      <c r="CF715" s="44">
        <v>0</v>
      </c>
      <c r="CG715" s="44">
        <v>0</v>
      </c>
      <c r="CH715" s="44">
        <v>0</v>
      </c>
      <c r="CI715" s="44">
        <v>0</v>
      </c>
      <c r="CJ715" s="44">
        <v>72.086682339534889</v>
      </c>
      <c r="CK715" s="44">
        <v>0</v>
      </c>
      <c r="CL715" s="44">
        <v>0</v>
      </c>
      <c r="CM715" s="44">
        <v>0</v>
      </c>
      <c r="CN715" s="44">
        <v>0</v>
      </c>
      <c r="CO715" s="44">
        <v>0</v>
      </c>
      <c r="CP715" s="44">
        <v>0</v>
      </c>
      <c r="CQ715" s="44">
        <v>0</v>
      </c>
      <c r="CR715" s="44">
        <v>0</v>
      </c>
      <c r="CS715" s="44">
        <v>0</v>
      </c>
      <c r="CT715" s="44">
        <v>0</v>
      </c>
      <c r="CU715" s="44">
        <v>0</v>
      </c>
      <c r="CV715" s="44">
        <v>0</v>
      </c>
      <c r="CW715" s="44">
        <v>0</v>
      </c>
      <c r="CX715" s="44">
        <v>0</v>
      </c>
      <c r="CY715" s="44">
        <v>0</v>
      </c>
      <c r="CZ715" s="44">
        <v>0</v>
      </c>
      <c r="DA715" s="44">
        <v>0</v>
      </c>
      <c r="DB715" s="44">
        <v>0</v>
      </c>
      <c r="DC715" s="44">
        <v>0</v>
      </c>
      <c r="DD715" s="44">
        <v>0</v>
      </c>
      <c r="DE715" s="44">
        <v>0</v>
      </c>
      <c r="DF715" s="44">
        <v>0</v>
      </c>
      <c r="DG715" s="44">
        <v>0</v>
      </c>
      <c r="DH715" s="44">
        <v>0</v>
      </c>
      <c r="DI715" s="44">
        <v>0</v>
      </c>
      <c r="DJ715" s="44">
        <v>0</v>
      </c>
      <c r="DK715" s="44">
        <v>0</v>
      </c>
      <c r="DL715" s="44">
        <v>0</v>
      </c>
      <c r="DM715" s="44">
        <v>0</v>
      </c>
      <c r="DN715" s="44">
        <v>0</v>
      </c>
      <c r="DO715" s="44">
        <v>0</v>
      </c>
      <c r="DP715" s="44">
        <v>0</v>
      </c>
      <c r="DQ715" s="44">
        <v>0</v>
      </c>
      <c r="DR715" s="44">
        <v>0</v>
      </c>
      <c r="DS715" s="44">
        <v>0</v>
      </c>
      <c r="DT715" s="44">
        <v>0</v>
      </c>
      <c r="DU715" s="44">
        <v>0</v>
      </c>
      <c r="DV715" s="44">
        <v>0</v>
      </c>
      <c r="DW715" s="44">
        <v>0</v>
      </c>
      <c r="DX715" s="44">
        <v>19.605572906950822</v>
      </c>
      <c r="DY715" s="44">
        <v>0</v>
      </c>
      <c r="DZ715" s="44">
        <v>0</v>
      </c>
      <c r="EA715" s="44">
        <v>0</v>
      </c>
      <c r="EB715" s="44">
        <v>0</v>
      </c>
    </row>
    <row r="716" spans="2:132" x14ac:dyDescent="0.25">
      <c r="B716" s="41" t="s">
        <v>805</v>
      </c>
      <c r="C716" s="47" t="s">
        <v>101</v>
      </c>
      <c r="D716" s="46">
        <v>10</v>
      </c>
      <c r="E716" s="86" t="s">
        <v>52</v>
      </c>
      <c r="F716" s="43">
        <v>5491.26</v>
      </c>
      <c r="G716" s="43">
        <v>1116.5857558139535</v>
      </c>
      <c r="H716" s="44">
        <v>1116.5857558139535</v>
      </c>
      <c r="I716" s="44">
        <v>741.95827351076809</v>
      </c>
      <c r="J716" s="44">
        <v>741.95827351076809</v>
      </c>
      <c r="K716" s="44">
        <v>1150.0833284883722</v>
      </c>
      <c r="L716" s="44">
        <v>1150.0833284883722</v>
      </c>
      <c r="M716" s="44">
        <v>494.21340000000004</v>
      </c>
      <c r="N716" s="44">
        <v>3635.2141200000001</v>
      </c>
      <c r="O716" s="44">
        <v>554.61725999999999</v>
      </c>
      <c r="P716" s="44">
        <v>230.01666569767445</v>
      </c>
      <c r="Q716" s="44">
        <v>230.01666569767445</v>
      </c>
      <c r="R716" s="44">
        <v>152.84340434321825</v>
      </c>
      <c r="S716" s="44">
        <v>152.84340434321825</v>
      </c>
      <c r="T716" s="44">
        <v>690.04999709302331</v>
      </c>
      <c r="U716" s="44">
        <v>690.04999709302331</v>
      </c>
      <c r="V716" s="44">
        <v>458.5302130296547</v>
      </c>
      <c r="W716" s="44">
        <v>458.5302130296547</v>
      </c>
      <c r="X716" s="44">
        <v>287.52083212209305</v>
      </c>
      <c r="Y716" s="44">
        <v>287.52083212209305</v>
      </c>
      <c r="Z716" s="44">
        <v>191.05425542902279</v>
      </c>
      <c r="AA716" s="44">
        <v>191.05425542902279</v>
      </c>
      <c r="AB716" s="44">
        <v>3.2334623932493463</v>
      </c>
      <c r="AC716" s="44">
        <v>7.9279707567817317</v>
      </c>
      <c r="AD716" s="44">
        <v>2.9029306819394134</v>
      </c>
      <c r="AE716" s="44">
        <v>62.558136437862693</v>
      </c>
      <c r="AF716" s="44">
        <v>187.67440931358806</v>
      </c>
      <c r="AG716" s="44">
        <v>78.197670547328372</v>
      </c>
      <c r="AH716" s="44">
        <v>312.79068218931349</v>
      </c>
      <c r="AJ716" s="63" t="s">
        <v>63</v>
      </c>
      <c r="AK716" s="44">
        <v>0</v>
      </c>
      <c r="AL716" s="44">
        <v>0</v>
      </c>
      <c r="AM716" s="44">
        <v>554.61725999999999</v>
      </c>
      <c r="AN716" s="44">
        <v>554.61725999999999</v>
      </c>
      <c r="AO716" s="44">
        <v>0</v>
      </c>
      <c r="AP716" s="44">
        <v>0</v>
      </c>
      <c r="AQ716" s="44">
        <v>0</v>
      </c>
      <c r="AR716" s="44">
        <v>0</v>
      </c>
      <c r="AS716" s="44">
        <v>0</v>
      </c>
      <c r="AT716" s="44">
        <v>0</v>
      </c>
      <c r="AU716" s="44">
        <v>0</v>
      </c>
      <c r="AV716" s="44">
        <v>0</v>
      </c>
      <c r="AW716" s="44">
        <v>0</v>
      </c>
      <c r="AX716" s="44">
        <v>0</v>
      </c>
      <c r="AY716" s="44">
        <v>287.52083212209305</v>
      </c>
      <c r="AZ716" s="44">
        <v>0</v>
      </c>
      <c r="BA716" s="44">
        <v>0</v>
      </c>
      <c r="BB716" s="44">
        <v>0</v>
      </c>
      <c r="BC716" s="44">
        <v>287.52083212209305</v>
      </c>
      <c r="BD716" s="44">
        <v>287.52083212209305</v>
      </c>
      <c r="BE716" s="44">
        <v>0</v>
      </c>
      <c r="BF716" s="44">
        <v>0</v>
      </c>
      <c r="BG716" s="44">
        <v>0</v>
      </c>
      <c r="BH716" s="44">
        <v>287.52083212209305</v>
      </c>
      <c r="BI716" s="44">
        <v>191.05425542902279</v>
      </c>
      <c r="BJ716" s="44">
        <v>0</v>
      </c>
      <c r="BK716" s="44">
        <v>0</v>
      </c>
      <c r="BL716" s="44">
        <v>0</v>
      </c>
      <c r="BM716" s="44">
        <v>191.05425542902279</v>
      </c>
      <c r="BN716" s="44">
        <v>2.9029306819394134</v>
      </c>
      <c r="BO716" s="44">
        <v>78.197670547328372</v>
      </c>
      <c r="BP716" s="44">
        <v>0</v>
      </c>
      <c r="BQ716" s="44">
        <v>0</v>
      </c>
      <c r="BR716" s="44">
        <v>0</v>
      </c>
      <c r="BS716" s="44">
        <v>78.197670547328372</v>
      </c>
      <c r="BT716" s="64">
        <v>2021</v>
      </c>
      <c r="BU716" s="44">
        <v>0</v>
      </c>
      <c r="BV716" s="44">
        <v>0</v>
      </c>
      <c r="BW716" s="44">
        <v>0</v>
      </c>
      <c r="BX716" s="44">
        <v>0</v>
      </c>
      <c r="BY716" s="44">
        <v>0</v>
      </c>
      <c r="BZ716" s="44">
        <v>554.61725999999999</v>
      </c>
      <c r="CA716" s="44">
        <v>0</v>
      </c>
      <c r="CB716" s="44">
        <v>0</v>
      </c>
      <c r="CC716" s="44">
        <v>0</v>
      </c>
      <c r="CD716" s="44">
        <v>0</v>
      </c>
      <c r="CE716" s="44">
        <v>0</v>
      </c>
      <c r="CF716" s="44">
        <v>0</v>
      </c>
      <c r="CG716" s="44">
        <v>0</v>
      </c>
      <c r="CH716" s="44">
        <v>0</v>
      </c>
      <c r="CI716" s="44">
        <v>0</v>
      </c>
      <c r="CJ716" s="44">
        <v>287.52083212209305</v>
      </c>
      <c r="CK716" s="44">
        <v>0</v>
      </c>
      <c r="CL716" s="44">
        <v>0</v>
      </c>
      <c r="CM716" s="44">
        <v>0</v>
      </c>
      <c r="CN716" s="44">
        <v>0</v>
      </c>
      <c r="CO716" s="44">
        <v>0</v>
      </c>
      <c r="CP716" s="44">
        <v>0</v>
      </c>
      <c r="CQ716" s="44">
        <v>0</v>
      </c>
      <c r="CR716" s="44">
        <v>0</v>
      </c>
      <c r="CS716" s="44">
        <v>0</v>
      </c>
      <c r="CT716" s="44">
        <v>0</v>
      </c>
      <c r="CU716" s="44">
        <v>0</v>
      </c>
      <c r="CV716" s="44">
        <v>0</v>
      </c>
      <c r="CW716" s="44">
        <v>0</v>
      </c>
      <c r="CX716" s="44">
        <v>0</v>
      </c>
      <c r="CY716" s="44">
        <v>0</v>
      </c>
      <c r="CZ716" s="44">
        <v>0</v>
      </c>
      <c r="DA716" s="44">
        <v>0</v>
      </c>
      <c r="DB716" s="44">
        <v>0</v>
      </c>
      <c r="DC716" s="44">
        <v>0</v>
      </c>
      <c r="DD716" s="44">
        <v>0</v>
      </c>
      <c r="DE716" s="44">
        <v>0</v>
      </c>
      <c r="DF716" s="44">
        <v>0</v>
      </c>
      <c r="DG716" s="44">
        <v>0</v>
      </c>
      <c r="DH716" s="44">
        <v>0</v>
      </c>
      <c r="DI716" s="44">
        <v>0</v>
      </c>
      <c r="DJ716" s="44">
        <v>0</v>
      </c>
      <c r="DK716" s="44">
        <v>0</v>
      </c>
      <c r="DL716" s="44">
        <v>0</v>
      </c>
      <c r="DM716" s="44">
        <v>0</v>
      </c>
      <c r="DN716" s="44">
        <v>0</v>
      </c>
      <c r="DO716" s="44">
        <v>0</v>
      </c>
      <c r="DP716" s="44">
        <v>0</v>
      </c>
      <c r="DQ716" s="44">
        <v>0</v>
      </c>
      <c r="DR716" s="44">
        <v>0</v>
      </c>
      <c r="DS716" s="44">
        <v>0</v>
      </c>
      <c r="DT716" s="44">
        <v>0</v>
      </c>
      <c r="DU716" s="44">
        <v>0</v>
      </c>
      <c r="DV716" s="44">
        <v>0</v>
      </c>
      <c r="DW716" s="44">
        <v>0</v>
      </c>
      <c r="DX716" s="44">
        <v>78.197670547328372</v>
      </c>
      <c r="DY716" s="44">
        <v>0</v>
      </c>
      <c r="DZ716" s="44">
        <v>0</v>
      </c>
      <c r="EA716" s="44">
        <v>0</v>
      </c>
      <c r="EB716" s="44">
        <v>0</v>
      </c>
    </row>
    <row r="717" spans="2:132" x14ac:dyDescent="0.25">
      <c r="B717" s="41" t="s">
        <v>806</v>
      </c>
      <c r="C717" s="47" t="s">
        <v>101</v>
      </c>
      <c r="D717" s="46">
        <v>10</v>
      </c>
      <c r="E717" s="86" t="s">
        <v>52</v>
      </c>
      <c r="F717" s="43">
        <v>2622.08</v>
      </c>
      <c r="G717" s="43">
        <v>495.97532558139534</v>
      </c>
      <c r="H717" s="44">
        <v>495.97532558139534</v>
      </c>
      <c r="I717" s="44">
        <v>329.56984661160988</v>
      </c>
      <c r="J717" s="44">
        <v>329.56984661160988</v>
      </c>
      <c r="K717" s="44">
        <v>510.85458534883719</v>
      </c>
      <c r="L717" s="44">
        <v>510.85458534883719</v>
      </c>
      <c r="M717" s="44">
        <v>256.96384</v>
      </c>
      <c r="N717" s="44">
        <v>1856.43264</v>
      </c>
      <c r="O717" s="44">
        <v>296.29503999999997</v>
      </c>
      <c r="P717" s="44">
        <v>91.953825362790695</v>
      </c>
      <c r="Q717" s="44">
        <v>91.953825362790695</v>
      </c>
      <c r="R717" s="44">
        <v>61.102249561792476</v>
      </c>
      <c r="S717" s="44">
        <v>61.102249561792476</v>
      </c>
      <c r="T717" s="44">
        <v>286.07856779534887</v>
      </c>
      <c r="U717" s="44">
        <v>286.07856779534887</v>
      </c>
      <c r="V717" s="44">
        <v>190.09588752557661</v>
      </c>
      <c r="W717" s="44">
        <v>190.09588752557661</v>
      </c>
      <c r="X717" s="44">
        <v>112.38800877674419</v>
      </c>
      <c r="Y717" s="44">
        <v>112.38800877674419</v>
      </c>
      <c r="Z717" s="44">
        <v>74.680527242190806</v>
      </c>
      <c r="AA717" s="44">
        <v>74.680527242190806</v>
      </c>
      <c r="AB717" s="44">
        <v>4.2054726600553956</v>
      </c>
      <c r="AC717" s="44">
        <v>9.7657696027233865</v>
      </c>
      <c r="AD717" s="44">
        <v>3.967500644968772</v>
      </c>
      <c r="AE717" s="44">
        <v>25.008883315392822</v>
      </c>
      <c r="AF717" s="44">
        <v>77.805414758999902</v>
      </c>
      <c r="AG717" s="44">
        <v>30.566412941035672</v>
      </c>
      <c r="AH717" s="44">
        <v>138.93824064107125</v>
      </c>
      <c r="AJ717" s="63" t="s">
        <v>63</v>
      </c>
      <c r="AK717" s="44">
        <v>0</v>
      </c>
      <c r="AL717" s="44">
        <v>0</v>
      </c>
      <c r="AM717" s="44">
        <v>296.29503999999997</v>
      </c>
      <c r="AN717" s="44">
        <v>296.29503999999997</v>
      </c>
      <c r="AO717" s="44">
        <v>0</v>
      </c>
      <c r="AP717" s="44">
        <v>0</v>
      </c>
      <c r="AQ717" s="44">
        <v>0</v>
      </c>
      <c r="AR717" s="44">
        <v>0</v>
      </c>
      <c r="AS717" s="44">
        <v>0</v>
      </c>
      <c r="AT717" s="44">
        <v>0</v>
      </c>
      <c r="AU717" s="44">
        <v>0</v>
      </c>
      <c r="AV717" s="44">
        <v>0</v>
      </c>
      <c r="AW717" s="44">
        <v>0</v>
      </c>
      <c r="AX717" s="44">
        <v>0</v>
      </c>
      <c r="AY717" s="44">
        <v>112.38800877674419</v>
      </c>
      <c r="AZ717" s="44">
        <v>0</v>
      </c>
      <c r="BA717" s="44">
        <v>0</v>
      </c>
      <c r="BB717" s="44">
        <v>0</v>
      </c>
      <c r="BC717" s="44">
        <v>112.38800877674419</v>
      </c>
      <c r="BD717" s="44">
        <v>112.38800877674419</v>
      </c>
      <c r="BE717" s="44">
        <v>0</v>
      </c>
      <c r="BF717" s="44">
        <v>0</v>
      </c>
      <c r="BG717" s="44">
        <v>0</v>
      </c>
      <c r="BH717" s="44">
        <v>112.38800877674419</v>
      </c>
      <c r="BI717" s="44">
        <v>74.680527242190806</v>
      </c>
      <c r="BJ717" s="44">
        <v>0</v>
      </c>
      <c r="BK717" s="44">
        <v>0</v>
      </c>
      <c r="BL717" s="44">
        <v>0</v>
      </c>
      <c r="BM717" s="44">
        <v>74.680527242190806</v>
      </c>
      <c r="BN717" s="44">
        <v>3.967500644968772</v>
      </c>
      <c r="BO717" s="44">
        <v>30.566412941035672</v>
      </c>
      <c r="BP717" s="44">
        <v>0</v>
      </c>
      <c r="BQ717" s="44">
        <v>0</v>
      </c>
      <c r="BR717" s="44">
        <v>0</v>
      </c>
      <c r="BS717" s="44">
        <v>30.566412941035672</v>
      </c>
      <c r="BT717" s="64">
        <v>2021</v>
      </c>
      <c r="BU717" s="44">
        <v>0</v>
      </c>
      <c r="BV717" s="44">
        <v>0</v>
      </c>
      <c r="BW717" s="44">
        <v>0</v>
      </c>
      <c r="BX717" s="44">
        <v>0</v>
      </c>
      <c r="BY717" s="44">
        <v>0</v>
      </c>
      <c r="BZ717" s="44">
        <v>296.29503999999997</v>
      </c>
      <c r="CA717" s="44">
        <v>0</v>
      </c>
      <c r="CB717" s="44">
        <v>0</v>
      </c>
      <c r="CC717" s="44">
        <v>0</v>
      </c>
      <c r="CD717" s="44">
        <v>0</v>
      </c>
      <c r="CE717" s="44">
        <v>0</v>
      </c>
      <c r="CF717" s="44">
        <v>0</v>
      </c>
      <c r="CG717" s="44">
        <v>0</v>
      </c>
      <c r="CH717" s="44">
        <v>0</v>
      </c>
      <c r="CI717" s="44">
        <v>0</v>
      </c>
      <c r="CJ717" s="44">
        <v>112.38800877674419</v>
      </c>
      <c r="CK717" s="44">
        <v>0</v>
      </c>
      <c r="CL717" s="44">
        <v>0</v>
      </c>
      <c r="CM717" s="44">
        <v>0</v>
      </c>
      <c r="CN717" s="44">
        <v>0</v>
      </c>
      <c r="CO717" s="44">
        <v>0</v>
      </c>
      <c r="CP717" s="44">
        <v>0</v>
      </c>
      <c r="CQ717" s="44">
        <v>0</v>
      </c>
      <c r="CR717" s="44">
        <v>0</v>
      </c>
      <c r="CS717" s="44">
        <v>0</v>
      </c>
      <c r="CT717" s="44">
        <v>0</v>
      </c>
      <c r="CU717" s="44">
        <v>0</v>
      </c>
      <c r="CV717" s="44">
        <v>0</v>
      </c>
      <c r="CW717" s="44">
        <v>0</v>
      </c>
      <c r="CX717" s="44">
        <v>0</v>
      </c>
      <c r="CY717" s="44">
        <v>0</v>
      </c>
      <c r="CZ717" s="44">
        <v>0</v>
      </c>
      <c r="DA717" s="44">
        <v>0</v>
      </c>
      <c r="DB717" s="44">
        <v>0</v>
      </c>
      <c r="DC717" s="44">
        <v>0</v>
      </c>
      <c r="DD717" s="44">
        <v>0</v>
      </c>
      <c r="DE717" s="44">
        <v>0</v>
      </c>
      <c r="DF717" s="44">
        <v>0</v>
      </c>
      <c r="DG717" s="44">
        <v>0</v>
      </c>
      <c r="DH717" s="44">
        <v>0</v>
      </c>
      <c r="DI717" s="44">
        <v>0</v>
      </c>
      <c r="DJ717" s="44">
        <v>0</v>
      </c>
      <c r="DK717" s="44">
        <v>0</v>
      </c>
      <c r="DL717" s="44">
        <v>0</v>
      </c>
      <c r="DM717" s="44">
        <v>0</v>
      </c>
      <c r="DN717" s="44">
        <v>0</v>
      </c>
      <c r="DO717" s="44">
        <v>0</v>
      </c>
      <c r="DP717" s="44">
        <v>0</v>
      </c>
      <c r="DQ717" s="44">
        <v>0</v>
      </c>
      <c r="DR717" s="44">
        <v>0</v>
      </c>
      <c r="DS717" s="44">
        <v>0</v>
      </c>
      <c r="DT717" s="44">
        <v>0</v>
      </c>
      <c r="DU717" s="44">
        <v>0</v>
      </c>
      <c r="DV717" s="44">
        <v>0</v>
      </c>
      <c r="DW717" s="44">
        <v>0</v>
      </c>
      <c r="DX717" s="44">
        <v>30.566412941035672</v>
      </c>
      <c r="DY717" s="44">
        <v>0</v>
      </c>
      <c r="DZ717" s="44">
        <v>0</v>
      </c>
      <c r="EA717" s="44">
        <v>0</v>
      </c>
      <c r="EB717" s="44">
        <v>0</v>
      </c>
    </row>
    <row r="718" spans="2:132" x14ac:dyDescent="0.25">
      <c r="B718" s="41" t="s">
        <v>807</v>
      </c>
      <c r="C718" s="50">
        <v>1</v>
      </c>
      <c r="D718" s="46">
        <v>2</v>
      </c>
      <c r="E718" s="86" t="s">
        <v>52</v>
      </c>
      <c r="F718" s="43">
        <v>248</v>
      </c>
      <c r="G718" s="43">
        <v>51.994534883720931</v>
      </c>
      <c r="H718" s="44">
        <v>51.994534883720931</v>
      </c>
      <c r="I718" s="44">
        <v>34.549764882321185</v>
      </c>
      <c r="J718" s="44">
        <v>34.549764882321185</v>
      </c>
      <c r="K718" s="44">
        <v>53.554370930232558</v>
      </c>
      <c r="L718" s="44">
        <v>53.554370930232558</v>
      </c>
      <c r="M718" s="44">
        <v>29.263999999999999</v>
      </c>
      <c r="N718" s="44">
        <v>180.54400000000001</v>
      </c>
      <c r="O718" s="44">
        <v>32.984000000000002</v>
      </c>
      <c r="P718" s="44">
        <v>10.710874186046512</v>
      </c>
      <c r="Q718" s="44">
        <v>10.710874186046512</v>
      </c>
      <c r="R718" s="44">
        <v>7.1172515657581634</v>
      </c>
      <c r="S718" s="44">
        <v>7.1172515657581634</v>
      </c>
      <c r="T718" s="44">
        <v>32.132622558139531</v>
      </c>
      <c r="U718" s="44">
        <v>32.132622558139531</v>
      </c>
      <c r="V718" s="44">
        <v>21.351754697274487</v>
      </c>
      <c r="W718" s="44">
        <v>21.351754697274487</v>
      </c>
      <c r="X718" s="44">
        <v>13.38859273255814</v>
      </c>
      <c r="Y718" s="44">
        <v>13.38859273255814</v>
      </c>
      <c r="Z718" s="44">
        <v>8.8965644571977052</v>
      </c>
      <c r="AA718" s="44">
        <v>8.8965644571977052</v>
      </c>
      <c r="AB718" s="44">
        <v>4.1116995415466473</v>
      </c>
      <c r="AC718" s="44">
        <v>8.4556984922202254</v>
      </c>
      <c r="AD718" s="44">
        <v>3.7074985696657907</v>
      </c>
      <c r="AE718" s="44">
        <v>2.9130599153200998</v>
      </c>
      <c r="AF718" s="44">
        <v>8.739179745960298</v>
      </c>
      <c r="AG718" s="44">
        <v>3.6413248941501246</v>
      </c>
      <c r="AH718" s="44">
        <v>14.565299576600498</v>
      </c>
      <c r="AJ718" s="63" t="s">
        <v>63</v>
      </c>
      <c r="AK718" s="44">
        <v>0</v>
      </c>
      <c r="AL718" s="44">
        <v>0</v>
      </c>
      <c r="AM718" s="44">
        <v>32.984000000000002</v>
      </c>
      <c r="AN718" s="44">
        <v>32.984000000000002</v>
      </c>
      <c r="AO718" s="44">
        <v>0</v>
      </c>
      <c r="AP718" s="44">
        <v>0</v>
      </c>
      <c r="AQ718" s="44">
        <v>0</v>
      </c>
      <c r="AR718" s="44">
        <v>0</v>
      </c>
      <c r="AS718" s="44">
        <v>0</v>
      </c>
      <c r="AT718" s="44">
        <v>0</v>
      </c>
      <c r="AU718" s="44">
        <v>0</v>
      </c>
      <c r="AV718" s="44">
        <v>0</v>
      </c>
      <c r="AW718" s="44">
        <v>0</v>
      </c>
      <c r="AX718" s="44">
        <v>0</v>
      </c>
      <c r="AY718" s="44">
        <v>13.38859273255814</v>
      </c>
      <c r="AZ718" s="44">
        <v>0</v>
      </c>
      <c r="BA718" s="44">
        <v>0</v>
      </c>
      <c r="BB718" s="44">
        <v>0</v>
      </c>
      <c r="BC718" s="44">
        <v>13.38859273255814</v>
      </c>
      <c r="BD718" s="44">
        <v>13.38859273255814</v>
      </c>
      <c r="BE718" s="44">
        <v>0</v>
      </c>
      <c r="BF718" s="44">
        <v>0</v>
      </c>
      <c r="BG718" s="44">
        <v>0</v>
      </c>
      <c r="BH718" s="44">
        <v>13.38859273255814</v>
      </c>
      <c r="BI718" s="44">
        <v>8.8965644571977052</v>
      </c>
      <c r="BJ718" s="44">
        <v>0</v>
      </c>
      <c r="BK718" s="44">
        <v>0</v>
      </c>
      <c r="BL718" s="44">
        <v>0</v>
      </c>
      <c r="BM718" s="44">
        <v>8.8965644571977052</v>
      </c>
      <c r="BN718" s="44">
        <v>3.7074985696657907</v>
      </c>
      <c r="BO718" s="44">
        <v>3.6413248941501246</v>
      </c>
      <c r="BP718" s="44">
        <v>0</v>
      </c>
      <c r="BQ718" s="44">
        <v>0</v>
      </c>
      <c r="BR718" s="44">
        <v>0</v>
      </c>
      <c r="BS718" s="44">
        <v>3.6413248941501246</v>
      </c>
      <c r="BT718" s="64">
        <v>2021</v>
      </c>
      <c r="BU718" s="44">
        <v>0</v>
      </c>
      <c r="BV718" s="44">
        <v>0</v>
      </c>
      <c r="BW718" s="44">
        <v>0</v>
      </c>
      <c r="BX718" s="44">
        <v>0</v>
      </c>
      <c r="BY718" s="44">
        <v>0</v>
      </c>
      <c r="BZ718" s="44">
        <v>32.984000000000002</v>
      </c>
      <c r="CA718" s="44">
        <v>0</v>
      </c>
      <c r="CB718" s="44">
        <v>0</v>
      </c>
      <c r="CC718" s="44">
        <v>0</v>
      </c>
      <c r="CD718" s="44">
        <v>0</v>
      </c>
      <c r="CE718" s="44">
        <v>0</v>
      </c>
      <c r="CF718" s="44">
        <v>0</v>
      </c>
      <c r="CG718" s="44">
        <v>0</v>
      </c>
      <c r="CH718" s="44">
        <v>0</v>
      </c>
      <c r="CI718" s="44">
        <v>0</v>
      </c>
      <c r="CJ718" s="44">
        <v>13.38859273255814</v>
      </c>
      <c r="CK718" s="44">
        <v>0</v>
      </c>
      <c r="CL718" s="44">
        <v>0</v>
      </c>
      <c r="CM718" s="44">
        <v>0</v>
      </c>
      <c r="CN718" s="44">
        <v>0</v>
      </c>
      <c r="CO718" s="44">
        <v>0</v>
      </c>
      <c r="CP718" s="44">
        <v>0</v>
      </c>
      <c r="CQ718" s="44">
        <v>0</v>
      </c>
      <c r="CR718" s="44">
        <v>0</v>
      </c>
      <c r="CS718" s="44">
        <v>0</v>
      </c>
      <c r="CT718" s="44">
        <v>0</v>
      </c>
      <c r="CU718" s="44">
        <v>0</v>
      </c>
      <c r="CV718" s="44">
        <v>0</v>
      </c>
      <c r="CW718" s="44">
        <v>0</v>
      </c>
      <c r="CX718" s="44">
        <v>0</v>
      </c>
      <c r="CY718" s="44">
        <v>0</v>
      </c>
      <c r="CZ718" s="44">
        <v>0</v>
      </c>
      <c r="DA718" s="44">
        <v>0</v>
      </c>
      <c r="DB718" s="44">
        <v>0</v>
      </c>
      <c r="DC718" s="44">
        <v>0</v>
      </c>
      <c r="DD718" s="44">
        <v>0</v>
      </c>
      <c r="DE718" s="44">
        <v>0</v>
      </c>
      <c r="DF718" s="44">
        <v>0</v>
      </c>
      <c r="DG718" s="44">
        <v>0</v>
      </c>
      <c r="DH718" s="44">
        <v>0</v>
      </c>
      <c r="DI718" s="44">
        <v>0</v>
      </c>
      <c r="DJ718" s="44">
        <v>0</v>
      </c>
      <c r="DK718" s="44">
        <v>0</v>
      </c>
      <c r="DL718" s="44">
        <v>0</v>
      </c>
      <c r="DM718" s="44">
        <v>0</v>
      </c>
      <c r="DN718" s="44">
        <v>0</v>
      </c>
      <c r="DO718" s="44">
        <v>0</v>
      </c>
      <c r="DP718" s="44">
        <v>0</v>
      </c>
      <c r="DQ718" s="44">
        <v>0</v>
      </c>
      <c r="DR718" s="44">
        <v>0</v>
      </c>
      <c r="DS718" s="44">
        <v>0</v>
      </c>
      <c r="DT718" s="44">
        <v>0</v>
      </c>
      <c r="DU718" s="44">
        <v>0</v>
      </c>
      <c r="DV718" s="44">
        <v>0</v>
      </c>
      <c r="DW718" s="44">
        <v>0</v>
      </c>
      <c r="DX718" s="44">
        <v>3.6413248941501246</v>
      </c>
      <c r="DY718" s="44">
        <v>0</v>
      </c>
      <c r="DZ718" s="44">
        <v>0</v>
      </c>
      <c r="EA718" s="44">
        <v>0</v>
      </c>
      <c r="EB718" s="44">
        <v>0</v>
      </c>
    </row>
    <row r="719" spans="2:132" ht="30" x14ac:dyDescent="0.25">
      <c r="B719" s="41" t="s">
        <v>808</v>
      </c>
      <c r="C719" s="50">
        <v>1</v>
      </c>
      <c r="D719" s="46">
        <v>2</v>
      </c>
      <c r="E719" s="86" t="s">
        <v>52</v>
      </c>
      <c r="F719" s="43">
        <v>333</v>
      </c>
      <c r="G719" s="43">
        <v>52.874651162790698</v>
      </c>
      <c r="H719" s="44">
        <v>52.874651162790698</v>
      </c>
      <c r="I719" s="44">
        <v>35.134591933451979</v>
      </c>
      <c r="J719" s="44">
        <v>35.134591933451979</v>
      </c>
      <c r="K719" s="44">
        <v>54.460890697674422</v>
      </c>
      <c r="L719" s="44">
        <v>54.460890697674422</v>
      </c>
      <c r="M719" s="44">
        <v>39.293999999999997</v>
      </c>
      <c r="N719" s="44">
        <v>242.42400000000001</v>
      </c>
      <c r="O719" s="44">
        <v>44.289000000000001</v>
      </c>
      <c r="P719" s="44">
        <v>9.8029603255813953</v>
      </c>
      <c r="Q719" s="44">
        <v>9.8029603255813953</v>
      </c>
      <c r="R719" s="44">
        <v>6.5139533444619966</v>
      </c>
      <c r="S719" s="44">
        <v>6.5139533444619966</v>
      </c>
      <c r="T719" s="44">
        <v>30.498098790697679</v>
      </c>
      <c r="U719" s="44">
        <v>30.498098790697679</v>
      </c>
      <c r="V719" s="44">
        <v>20.265632627215105</v>
      </c>
      <c r="W719" s="44">
        <v>20.265632627215105</v>
      </c>
      <c r="X719" s="44">
        <v>11.981395953488374</v>
      </c>
      <c r="Y719" s="44">
        <v>11.981395953488374</v>
      </c>
      <c r="Z719" s="44">
        <v>7.9614985321202196</v>
      </c>
      <c r="AA719" s="44">
        <v>7.9614985321202196</v>
      </c>
      <c r="AB719" s="44">
        <v>6.0322814613658222</v>
      </c>
      <c r="AC719" s="44">
        <v>11.962320864064425</v>
      </c>
      <c r="AD719" s="44">
        <v>5.5628974647572331</v>
      </c>
      <c r="AE719" s="44">
        <v>2.6661325938387255</v>
      </c>
      <c r="AF719" s="44">
        <v>8.2946347363871471</v>
      </c>
      <c r="AG719" s="44">
        <v>3.2586065035806651</v>
      </c>
      <c r="AH719" s="44">
        <v>14.811847743548476</v>
      </c>
      <c r="AJ719" s="63" t="s">
        <v>63</v>
      </c>
      <c r="AK719" s="44">
        <v>0</v>
      </c>
      <c r="AL719" s="44">
        <v>0</v>
      </c>
      <c r="AM719" s="44">
        <v>44.289000000000001</v>
      </c>
      <c r="AN719" s="44">
        <v>44.289000000000001</v>
      </c>
      <c r="AO719" s="44">
        <v>0</v>
      </c>
      <c r="AP719" s="44">
        <v>0</v>
      </c>
      <c r="AQ719" s="44">
        <v>0</v>
      </c>
      <c r="AR719" s="44">
        <v>0</v>
      </c>
      <c r="AS719" s="44">
        <v>0</v>
      </c>
      <c r="AT719" s="44">
        <v>0</v>
      </c>
      <c r="AU719" s="44">
        <v>0</v>
      </c>
      <c r="AV719" s="44">
        <v>0</v>
      </c>
      <c r="AW719" s="44">
        <v>0</v>
      </c>
      <c r="AX719" s="44">
        <v>0</v>
      </c>
      <c r="AY719" s="44">
        <v>11.981395953488374</v>
      </c>
      <c r="AZ719" s="44">
        <v>0</v>
      </c>
      <c r="BA719" s="44">
        <v>0</v>
      </c>
      <c r="BB719" s="44">
        <v>0</v>
      </c>
      <c r="BC719" s="44">
        <v>11.981395953488374</v>
      </c>
      <c r="BD719" s="44">
        <v>11.981395953488374</v>
      </c>
      <c r="BE719" s="44">
        <v>0</v>
      </c>
      <c r="BF719" s="44">
        <v>0</v>
      </c>
      <c r="BG719" s="44">
        <v>0</v>
      </c>
      <c r="BH719" s="44">
        <v>11.981395953488374</v>
      </c>
      <c r="BI719" s="44">
        <v>7.9614985321202196</v>
      </c>
      <c r="BJ719" s="44">
        <v>0</v>
      </c>
      <c r="BK719" s="44">
        <v>0</v>
      </c>
      <c r="BL719" s="44">
        <v>0</v>
      </c>
      <c r="BM719" s="44">
        <v>7.9614985321202196</v>
      </c>
      <c r="BN719" s="44">
        <v>5.5628974647572331</v>
      </c>
      <c r="BO719" s="44">
        <v>3.2586065035806651</v>
      </c>
      <c r="BP719" s="44">
        <v>0</v>
      </c>
      <c r="BQ719" s="44">
        <v>0</v>
      </c>
      <c r="BR719" s="44">
        <v>0</v>
      </c>
      <c r="BS719" s="44">
        <v>3.2586065035806651</v>
      </c>
      <c r="BT719" s="64">
        <v>2021</v>
      </c>
      <c r="BU719" s="44">
        <v>0</v>
      </c>
      <c r="BV719" s="44">
        <v>0</v>
      </c>
      <c r="BW719" s="44">
        <v>0</v>
      </c>
      <c r="BX719" s="44">
        <v>0</v>
      </c>
      <c r="BY719" s="44">
        <v>0</v>
      </c>
      <c r="BZ719" s="44">
        <v>44.289000000000001</v>
      </c>
      <c r="CA719" s="44">
        <v>0</v>
      </c>
      <c r="CB719" s="44">
        <v>0</v>
      </c>
      <c r="CC719" s="44">
        <v>0</v>
      </c>
      <c r="CD719" s="44">
        <v>0</v>
      </c>
      <c r="CE719" s="44">
        <v>0</v>
      </c>
      <c r="CF719" s="44">
        <v>0</v>
      </c>
      <c r="CG719" s="44">
        <v>0</v>
      </c>
      <c r="CH719" s="44">
        <v>0</v>
      </c>
      <c r="CI719" s="44">
        <v>0</v>
      </c>
      <c r="CJ719" s="44">
        <v>11.981395953488374</v>
      </c>
      <c r="CK719" s="44">
        <v>0</v>
      </c>
      <c r="CL719" s="44">
        <v>0</v>
      </c>
      <c r="CM719" s="44">
        <v>0</v>
      </c>
      <c r="CN719" s="44">
        <v>0</v>
      </c>
      <c r="CO719" s="44">
        <v>0</v>
      </c>
      <c r="CP719" s="44">
        <v>0</v>
      </c>
      <c r="CQ719" s="44">
        <v>0</v>
      </c>
      <c r="CR719" s="44">
        <v>0</v>
      </c>
      <c r="CS719" s="44">
        <v>0</v>
      </c>
      <c r="CT719" s="44">
        <v>0</v>
      </c>
      <c r="CU719" s="44">
        <v>0</v>
      </c>
      <c r="CV719" s="44">
        <v>0</v>
      </c>
      <c r="CW719" s="44">
        <v>0</v>
      </c>
      <c r="CX719" s="44">
        <v>0</v>
      </c>
      <c r="CY719" s="44">
        <v>0</v>
      </c>
      <c r="CZ719" s="44">
        <v>0</v>
      </c>
      <c r="DA719" s="44">
        <v>0</v>
      </c>
      <c r="DB719" s="44">
        <v>0</v>
      </c>
      <c r="DC719" s="44">
        <v>0</v>
      </c>
      <c r="DD719" s="44">
        <v>0</v>
      </c>
      <c r="DE719" s="44">
        <v>0</v>
      </c>
      <c r="DF719" s="44">
        <v>0</v>
      </c>
      <c r="DG719" s="44">
        <v>0</v>
      </c>
      <c r="DH719" s="44">
        <v>0</v>
      </c>
      <c r="DI719" s="44">
        <v>0</v>
      </c>
      <c r="DJ719" s="44">
        <v>0</v>
      </c>
      <c r="DK719" s="44">
        <v>0</v>
      </c>
      <c r="DL719" s="44">
        <v>0</v>
      </c>
      <c r="DM719" s="44">
        <v>0</v>
      </c>
      <c r="DN719" s="44">
        <v>0</v>
      </c>
      <c r="DO719" s="44">
        <v>0</v>
      </c>
      <c r="DP719" s="44">
        <v>0</v>
      </c>
      <c r="DQ719" s="44">
        <v>0</v>
      </c>
      <c r="DR719" s="44">
        <v>0</v>
      </c>
      <c r="DS719" s="44">
        <v>0</v>
      </c>
      <c r="DT719" s="44">
        <v>0</v>
      </c>
      <c r="DU719" s="44">
        <v>0</v>
      </c>
      <c r="DV719" s="44">
        <v>0</v>
      </c>
      <c r="DW719" s="44">
        <v>0</v>
      </c>
      <c r="DX719" s="44">
        <v>3.2586065035806651</v>
      </c>
      <c r="DY719" s="44">
        <v>0</v>
      </c>
      <c r="DZ719" s="44">
        <v>0</v>
      </c>
      <c r="EA719" s="44">
        <v>0</v>
      </c>
      <c r="EB719" s="44">
        <v>0</v>
      </c>
    </row>
    <row r="720" spans="2:132" x14ac:dyDescent="0.25">
      <c r="B720" s="41" t="s">
        <v>809</v>
      </c>
      <c r="C720" s="50">
        <v>1</v>
      </c>
      <c r="D720" s="46">
        <v>2</v>
      </c>
      <c r="E720" s="86" t="s">
        <v>52</v>
      </c>
      <c r="F720" s="43">
        <v>380</v>
      </c>
      <c r="G720" s="43">
        <v>44.43186046511628</v>
      </c>
      <c r="H720" s="44">
        <v>44.43186046511628</v>
      </c>
      <c r="I720" s="44">
        <v>29.524455518006761</v>
      </c>
      <c r="J720" s="44">
        <v>29.524455518006761</v>
      </c>
      <c r="K720" s="44">
        <v>49.319365116279073</v>
      </c>
      <c r="L720" s="44">
        <v>49.319365116279073</v>
      </c>
      <c r="M720" s="44">
        <v>44.84</v>
      </c>
      <c r="N720" s="44">
        <v>276.64</v>
      </c>
      <c r="O720" s="44">
        <v>50.54</v>
      </c>
      <c r="P720" s="44">
        <v>8.8774857209302329</v>
      </c>
      <c r="Q720" s="44">
        <v>8.8774857209302329</v>
      </c>
      <c r="R720" s="44">
        <v>5.8989862124977508</v>
      </c>
      <c r="S720" s="44">
        <v>5.8989862124977508</v>
      </c>
      <c r="T720" s="44">
        <v>27.618844465116283</v>
      </c>
      <c r="U720" s="44">
        <v>27.618844465116283</v>
      </c>
      <c r="V720" s="44">
        <v>18.352401549993004</v>
      </c>
      <c r="W720" s="44">
        <v>18.352401549993004</v>
      </c>
      <c r="X720" s="44">
        <v>10.850260325581397</v>
      </c>
      <c r="Y720" s="44">
        <v>10.850260325581397</v>
      </c>
      <c r="Z720" s="44">
        <v>7.2098720374972514</v>
      </c>
      <c r="AA720" s="44">
        <v>7.2098720374972514</v>
      </c>
      <c r="AB720" s="44">
        <v>7.6013061201941401</v>
      </c>
      <c r="AC720" s="44">
        <v>15.073776543435834</v>
      </c>
      <c r="AD720" s="44">
        <v>7.0098331478215599</v>
      </c>
      <c r="AE720" s="44">
        <v>2.4144292382929984</v>
      </c>
      <c r="AF720" s="44">
        <v>7.5115576302448845</v>
      </c>
      <c r="AG720" s="44">
        <v>2.9509690690247763</v>
      </c>
      <c r="AH720" s="44">
        <v>13.413495768294435</v>
      </c>
      <c r="AJ720" s="63" t="s">
        <v>63</v>
      </c>
      <c r="AK720" s="44">
        <v>0</v>
      </c>
      <c r="AL720" s="44">
        <v>0</v>
      </c>
      <c r="AM720" s="44">
        <v>50.54</v>
      </c>
      <c r="AN720" s="44">
        <v>50.54</v>
      </c>
      <c r="AO720" s="44">
        <v>0</v>
      </c>
      <c r="AP720" s="44">
        <v>0</v>
      </c>
      <c r="AQ720" s="44">
        <v>0</v>
      </c>
      <c r="AR720" s="44">
        <v>0</v>
      </c>
      <c r="AS720" s="44">
        <v>0</v>
      </c>
      <c r="AT720" s="44">
        <v>0</v>
      </c>
      <c r="AU720" s="44">
        <v>0</v>
      </c>
      <c r="AV720" s="44">
        <v>0</v>
      </c>
      <c r="AW720" s="44">
        <v>0</v>
      </c>
      <c r="AX720" s="44">
        <v>0</v>
      </c>
      <c r="AY720" s="44">
        <v>10.850260325581397</v>
      </c>
      <c r="AZ720" s="44">
        <v>0</v>
      </c>
      <c r="BA720" s="44">
        <v>0</v>
      </c>
      <c r="BB720" s="44">
        <v>0</v>
      </c>
      <c r="BC720" s="44">
        <v>10.850260325581397</v>
      </c>
      <c r="BD720" s="44">
        <v>10.850260325581397</v>
      </c>
      <c r="BE720" s="44">
        <v>0</v>
      </c>
      <c r="BF720" s="44">
        <v>0</v>
      </c>
      <c r="BG720" s="44">
        <v>0</v>
      </c>
      <c r="BH720" s="44">
        <v>10.850260325581397</v>
      </c>
      <c r="BI720" s="44">
        <v>7.2098720374972514</v>
      </c>
      <c r="BJ720" s="44">
        <v>0</v>
      </c>
      <c r="BK720" s="44">
        <v>0</v>
      </c>
      <c r="BL720" s="44">
        <v>0</v>
      </c>
      <c r="BM720" s="44">
        <v>7.2098720374972514</v>
      </c>
      <c r="BN720" s="44">
        <v>7.0098331478215599</v>
      </c>
      <c r="BO720" s="44">
        <v>2.9509690690247763</v>
      </c>
      <c r="BP720" s="44">
        <v>0</v>
      </c>
      <c r="BQ720" s="44">
        <v>0</v>
      </c>
      <c r="BR720" s="44">
        <v>0</v>
      </c>
      <c r="BS720" s="44">
        <v>2.9509690690247763</v>
      </c>
      <c r="BT720" s="64">
        <v>2021</v>
      </c>
      <c r="BU720" s="44">
        <v>0</v>
      </c>
      <c r="BV720" s="44">
        <v>0</v>
      </c>
      <c r="BW720" s="44">
        <v>0</v>
      </c>
      <c r="BX720" s="44">
        <v>0</v>
      </c>
      <c r="BY720" s="44">
        <v>0</v>
      </c>
      <c r="BZ720" s="44">
        <v>50.54</v>
      </c>
      <c r="CA720" s="44">
        <v>0</v>
      </c>
      <c r="CB720" s="44">
        <v>0</v>
      </c>
      <c r="CC720" s="44">
        <v>0</v>
      </c>
      <c r="CD720" s="44">
        <v>0</v>
      </c>
      <c r="CE720" s="44">
        <v>0</v>
      </c>
      <c r="CF720" s="44">
        <v>0</v>
      </c>
      <c r="CG720" s="44">
        <v>0</v>
      </c>
      <c r="CH720" s="44">
        <v>0</v>
      </c>
      <c r="CI720" s="44">
        <v>0</v>
      </c>
      <c r="CJ720" s="44">
        <v>10.850260325581397</v>
      </c>
      <c r="CK720" s="44">
        <v>0</v>
      </c>
      <c r="CL720" s="44">
        <v>0</v>
      </c>
      <c r="CM720" s="44">
        <v>0</v>
      </c>
      <c r="CN720" s="44">
        <v>0</v>
      </c>
      <c r="CO720" s="44">
        <v>0</v>
      </c>
      <c r="CP720" s="44">
        <v>0</v>
      </c>
      <c r="CQ720" s="44">
        <v>0</v>
      </c>
      <c r="CR720" s="44">
        <v>0</v>
      </c>
      <c r="CS720" s="44">
        <v>0</v>
      </c>
      <c r="CT720" s="44">
        <v>0</v>
      </c>
      <c r="CU720" s="44">
        <v>0</v>
      </c>
      <c r="CV720" s="44">
        <v>0</v>
      </c>
      <c r="CW720" s="44">
        <v>0</v>
      </c>
      <c r="CX720" s="44">
        <v>0</v>
      </c>
      <c r="CY720" s="44">
        <v>0</v>
      </c>
      <c r="CZ720" s="44">
        <v>0</v>
      </c>
      <c r="DA720" s="44">
        <v>0</v>
      </c>
      <c r="DB720" s="44">
        <v>0</v>
      </c>
      <c r="DC720" s="44">
        <v>0</v>
      </c>
      <c r="DD720" s="44">
        <v>0</v>
      </c>
      <c r="DE720" s="44">
        <v>0</v>
      </c>
      <c r="DF720" s="44">
        <v>0</v>
      </c>
      <c r="DG720" s="44">
        <v>0</v>
      </c>
      <c r="DH720" s="44">
        <v>0</v>
      </c>
      <c r="DI720" s="44">
        <v>0</v>
      </c>
      <c r="DJ720" s="44">
        <v>0</v>
      </c>
      <c r="DK720" s="44">
        <v>0</v>
      </c>
      <c r="DL720" s="44">
        <v>0</v>
      </c>
      <c r="DM720" s="44">
        <v>0</v>
      </c>
      <c r="DN720" s="44">
        <v>0</v>
      </c>
      <c r="DO720" s="44">
        <v>0</v>
      </c>
      <c r="DP720" s="44">
        <v>0</v>
      </c>
      <c r="DQ720" s="44">
        <v>0</v>
      </c>
      <c r="DR720" s="44">
        <v>0</v>
      </c>
      <c r="DS720" s="44">
        <v>0</v>
      </c>
      <c r="DT720" s="44">
        <v>0</v>
      </c>
      <c r="DU720" s="44">
        <v>0</v>
      </c>
      <c r="DV720" s="44">
        <v>0</v>
      </c>
      <c r="DW720" s="44">
        <v>0</v>
      </c>
      <c r="DX720" s="44">
        <v>2.9509690690247763</v>
      </c>
      <c r="DY720" s="44">
        <v>0</v>
      </c>
      <c r="DZ720" s="44">
        <v>0</v>
      </c>
      <c r="EA720" s="44">
        <v>0</v>
      </c>
      <c r="EB720" s="44">
        <v>0</v>
      </c>
    </row>
    <row r="721" spans="2:132" x14ac:dyDescent="0.25">
      <c r="B721" s="41" t="s">
        <v>810</v>
      </c>
      <c r="C721" s="50">
        <v>1</v>
      </c>
      <c r="D721" s="46">
        <v>2</v>
      </c>
      <c r="E721" s="86" t="s">
        <v>52</v>
      </c>
      <c r="F721" s="43">
        <v>748</v>
      </c>
      <c r="G721" s="43">
        <v>80.354651162790702</v>
      </c>
      <c r="H721" s="44">
        <v>80.354651162790702</v>
      </c>
      <c r="I721" s="44">
        <v>53.394732948069347</v>
      </c>
      <c r="J721" s="44">
        <v>53.394732948069347</v>
      </c>
      <c r="K721" s="44">
        <v>89.193662790697687</v>
      </c>
      <c r="L721" s="44">
        <v>89.193662790697687</v>
      </c>
      <c r="M721" s="44">
        <v>88.263999999999996</v>
      </c>
      <c r="N721" s="44">
        <v>544.54399999999998</v>
      </c>
      <c r="O721" s="44">
        <v>99.483999999999995</v>
      </c>
      <c r="P721" s="44">
        <v>16.054859302325582</v>
      </c>
      <c r="Q721" s="44">
        <v>16.054859302325582</v>
      </c>
      <c r="R721" s="44">
        <v>10.668267643024256</v>
      </c>
      <c r="S721" s="44">
        <v>10.668267643024256</v>
      </c>
      <c r="T721" s="44">
        <v>49.948451162790711</v>
      </c>
      <c r="U721" s="44">
        <v>49.948451162790711</v>
      </c>
      <c r="V721" s="44">
        <v>33.190166000519916</v>
      </c>
      <c r="W721" s="44">
        <v>33.190166000519916</v>
      </c>
      <c r="X721" s="44">
        <v>19.622605813953491</v>
      </c>
      <c r="Y721" s="44">
        <v>19.622605813953491</v>
      </c>
      <c r="Z721" s="44">
        <v>13.038993785918537</v>
      </c>
      <c r="AA721" s="44">
        <v>13.038993785918537</v>
      </c>
      <c r="AB721" s="44">
        <v>8.2735082164641671</v>
      </c>
      <c r="AC721" s="44">
        <v>16.406787480106903</v>
      </c>
      <c r="AD721" s="44">
        <v>7.6297298421476167</v>
      </c>
      <c r="AE721" s="44">
        <v>4.3664752537786535</v>
      </c>
      <c r="AF721" s="44">
        <v>13.584589678422482</v>
      </c>
      <c r="AG721" s="44">
        <v>5.3368030879516883</v>
      </c>
      <c r="AH721" s="44">
        <v>24.258195854325855</v>
      </c>
      <c r="AJ721" s="63" t="s">
        <v>63</v>
      </c>
      <c r="AK721" s="44">
        <v>0</v>
      </c>
      <c r="AL721" s="44">
        <v>0</v>
      </c>
      <c r="AM721" s="44">
        <v>99.483999999999995</v>
      </c>
      <c r="AN721" s="44">
        <v>99.483999999999995</v>
      </c>
      <c r="AO721" s="44">
        <v>0</v>
      </c>
      <c r="AP721" s="44">
        <v>0</v>
      </c>
      <c r="AQ721" s="44">
        <v>0</v>
      </c>
      <c r="AR721" s="44">
        <v>0</v>
      </c>
      <c r="AS721" s="44">
        <v>0</v>
      </c>
      <c r="AT721" s="44">
        <v>0</v>
      </c>
      <c r="AU721" s="44">
        <v>0</v>
      </c>
      <c r="AV721" s="44">
        <v>0</v>
      </c>
      <c r="AW721" s="44">
        <v>0</v>
      </c>
      <c r="AX721" s="44">
        <v>0</v>
      </c>
      <c r="AY721" s="44">
        <v>19.622605813953491</v>
      </c>
      <c r="AZ721" s="44">
        <v>0</v>
      </c>
      <c r="BA721" s="44">
        <v>0</v>
      </c>
      <c r="BB721" s="44">
        <v>0</v>
      </c>
      <c r="BC721" s="44">
        <v>19.622605813953491</v>
      </c>
      <c r="BD721" s="44">
        <v>19.622605813953491</v>
      </c>
      <c r="BE721" s="44">
        <v>0</v>
      </c>
      <c r="BF721" s="44">
        <v>0</v>
      </c>
      <c r="BG721" s="44">
        <v>0</v>
      </c>
      <c r="BH721" s="44">
        <v>19.622605813953491</v>
      </c>
      <c r="BI721" s="44">
        <v>13.038993785918537</v>
      </c>
      <c r="BJ721" s="44">
        <v>0</v>
      </c>
      <c r="BK721" s="44">
        <v>0</v>
      </c>
      <c r="BL721" s="44">
        <v>0</v>
      </c>
      <c r="BM721" s="44">
        <v>13.038993785918537</v>
      </c>
      <c r="BN721" s="44">
        <v>7.6297298421476167</v>
      </c>
      <c r="BO721" s="44">
        <v>5.3368030879516883</v>
      </c>
      <c r="BP721" s="44">
        <v>0</v>
      </c>
      <c r="BQ721" s="44">
        <v>0</v>
      </c>
      <c r="BR721" s="44">
        <v>0</v>
      </c>
      <c r="BS721" s="44">
        <v>5.3368030879516883</v>
      </c>
      <c r="BT721" s="64">
        <v>2021</v>
      </c>
      <c r="BU721" s="44">
        <v>0</v>
      </c>
      <c r="BV721" s="44">
        <v>0</v>
      </c>
      <c r="BW721" s="44">
        <v>0</v>
      </c>
      <c r="BX721" s="44">
        <v>0</v>
      </c>
      <c r="BY721" s="44">
        <v>0</v>
      </c>
      <c r="BZ721" s="44">
        <v>99.483999999999995</v>
      </c>
      <c r="CA721" s="44">
        <v>0</v>
      </c>
      <c r="CB721" s="44">
        <v>0</v>
      </c>
      <c r="CC721" s="44">
        <v>0</v>
      </c>
      <c r="CD721" s="44">
        <v>0</v>
      </c>
      <c r="CE721" s="44">
        <v>0</v>
      </c>
      <c r="CF721" s="44">
        <v>0</v>
      </c>
      <c r="CG721" s="44">
        <v>0</v>
      </c>
      <c r="CH721" s="44">
        <v>0</v>
      </c>
      <c r="CI721" s="44">
        <v>0</v>
      </c>
      <c r="CJ721" s="44">
        <v>19.622605813953491</v>
      </c>
      <c r="CK721" s="44">
        <v>0</v>
      </c>
      <c r="CL721" s="44">
        <v>0</v>
      </c>
      <c r="CM721" s="44">
        <v>0</v>
      </c>
      <c r="CN721" s="44">
        <v>0</v>
      </c>
      <c r="CO721" s="44">
        <v>0</v>
      </c>
      <c r="CP721" s="44">
        <v>0</v>
      </c>
      <c r="CQ721" s="44">
        <v>0</v>
      </c>
      <c r="CR721" s="44">
        <v>0</v>
      </c>
      <c r="CS721" s="44">
        <v>0</v>
      </c>
      <c r="CT721" s="44">
        <v>0</v>
      </c>
      <c r="CU721" s="44">
        <v>0</v>
      </c>
      <c r="CV721" s="44">
        <v>0</v>
      </c>
      <c r="CW721" s="44">
        <v>0</v>
      </c>
      <c r="CX721" s="44">
        <v>0</v>
      </c>
      <c r="CY721" s="44">
        <v>0</v>
      </c>
      <c r="CZ721" s="44">
        <v>0</v>
      </c>
      <c r="DA721" s="44">
        <v>0</v>
      </c>
      <c r="DB721" s="44">
        <v>0</v>
      </c>
      <c r="DC721" s="44">
        <v>0</v>
      </c>
      <c r="DD721" s="44">
        <v>0</v>
      </c>
      <c r="DE721" s="44">
        <v>0</v>
      </c>
      <c r="DF721" s="44">
        <v>0</v>
      </c>
      <c r="DG721" s="44">
        <v>0</v>
      </c>
      <c r="DH721" s="44">
        <v>0</v>
      </c>
      <c r="DI721" s="44">
        <v>0</v>
      </c>
      <c r="DJ721" s="44">
        <v>0</v>
      </c>
      <c r="DK721" s="44">
        <v>0</v>
      </c>
      <c r="DL721" s="44">
        <v>0</v>
      </c>
      <c r="DM721" s="44">
        <v>0</v>
      </c>
      <c r="DN721" s="44">
        <v>0</v>
      </c>
      <c r="DO721" s="44">
        <v>0</v>
      </c>
      <c r="DP721" s="44">
        <v>0</v>
      </c>
      <c r="DQ721" s="44">
        <v>0</v>
      </c>
      <c r="DR721" s="44">
        <v>0</v>
      </c>
      <c r="DS721" s="44">
        <v>0</v>
      </c>
      <c r="DT721" s="44">
        <v>0</v>
      </c>
      <c r="DU721" s="44">
        <v>0</v>
      </c>
      <c r="DV721" s="44">
        <v>0</v>
      </c>
      <c r="DW721" s="44">
        <v>0</v>
      </c>
      <c r="DX721" s="44">
        <v>5.3368030879516883</v>
      </c>
      <c r="DY721" s="44">
        <v>0</v>
      </c>
      <c r="DZ721" s="44">
        <v>0</v>
      </c>
      <c r="EA721" s="44">
        <v>0</v>
      </c>
      <c r="EB721" s="44">
        <v>0</v>
      </c>
    </row>
    <row r="722" spans="2:132" x14ac:dyDescent="0.25">
      <c r="B722" s="41" t="s">
        <v>811</v>
      </c>
      <c r="C722" s="47" t="s">
        <v>101</v>
      </c>
      <c r="D722" s="46">
        <v>2</v>
      </c>
      <c r="E722" s="86" t="s">
        <v>52</v>
      </c>
      <c r="F722" s="43">
        <v>773</v>
      </c>
      <c r="G722" s="43">
        <v>160.24591860465117</v>
      </c>
      <c r="H722" s="44">
        <v>160.24591860465117</v>
      </c>
      <c r="I722" s="44">
        <v>106.48155279249735</v>
      </c>
      <c r="J722" s="44">
        <v>106.48155279249735</v>
      </c>
      <c r="K722" s="44">
        <v>165.0532961627907</v>
      </c>
      <c r="L722" s="44">
        <v>165.0532961627907</v>
      </c>
      <c r="M722" s="44">
        <v>75.754000000000005</v>
      </c>
      <c r="N722" s="44">
        <v>547.28399999999999</v>
      </c>
      <c r="O722" s="44">
        <v>87.349000000000004</v>
      </c>
      <c r="P722" s="44">
        <v>33.01065923255814</v>
      </c>
      <c r="Q722" s="44">
        <v>33.01065923255814</v>
      </c>
      <c r="R722" s="44">
        <v>21.935199875254455</v>
      </c>
      <c r="S722" s="44">
        <v>21.935199875254455</v>
      </c>
      <c r="T722" s="44">
        <v>99.031977697674421</v>
      </c>
      <c r="U722" s="44">
        <v>99.031977697674421</v>
      </c>
      <c r="V722" s="44">
        <v>65.805599625763364</v>
      </c>
      <c r="W722" s="44">
        <v>65.805599625763364</v>
      </c>
      <c r="X722" s="44">
        <v>41.263324040697675</v>
      </c>
      <c r="Y722" s="44">
        <v>41.263324040697675</v>
      </c>
      <c r="Z722" s="44">
        <v>27.418999844068068</v>
      </c>
      <c r="AA722" s="44">
        <v>27.418999844068068</v>
      </c>
      <c r="AB722" s="44">
        <v>3.453535888927989</v>
      </c>
      <c r="AC722" s="44">
        <v>8.3166782631327081</v>
      </c>
      <c r="AD722" s="44">
        <v>3.1857106567254103</v>
      </c>
      <c r="AE722" s="44">
        <v>8.9779813037044764</v>
      </c>
      <c r="AF722" s="44">
        <v>26.933943911113428</v>
      </c>
      <c r="AG722" s="44">
        <v>11.222476629630595</v>
      </c>
      <c r="AH722" s="44">
        <v>44.88990651852238</v>
      </c>
      <c r="AJ722" s="63" t="s">
        <v>63</v>
      </c>
      <c r="AK722" s="44">
        <v>0</v>
      </c>
      <c r="AL722" s="44">
        <v>0</v>
      </c>
      <c r="AM722" s="44">
        <v>87.349000000000004</v>
      </c>
      <c r="AN722" s="44">
        <v>87.349000000000004</v>
      </c>
      <c r="AO722" s="44">
        <v>0</v>
      </c>
      <c r="AP722" s="44">
        <v>0</v>
      </c>
      <c r="AQ722" s="44">
        <v>0</v>
      </c>
      <c r="AR722" s="44">
        <v>0</v>
      </c>
      <c r="AS722" s="44">
        <v>0</v>
      </c>
      <c r="AT722" s="44">
        <v>0</v>
      </c>
      <c r="AU722" s="44">
        <v>0</v>
      </c>
      <c r="AV722" s="44">
        <v>0</v>
      </c>
      <c r="AW722" s="44">
        <v>0</v>
      </c>
      <c r="AX722" s="44">
        <v>0</v>
      </c>
      <c r="AY722" s="44">
        <v>41.263324040697675</v>
      </c>
      <c r="AZ722" s="44">
        <v>0</v>
      </c>
      <c r="BA722" s="44">
        <v>0</v>
      </c>
      <c r="BB722" s="44">
        <v>0</v>
      </c>
      <c r="BC722" s="44">
        <v>41.263324040697675</v>
      </c>
      <c r="BD722" s="44">
        <v>41.263324040697675</v>
      </c>
      <c r="BE722" s="44">
        <v>0</v>
      </c>
      <c r="BF722" s="44">
        <v>0</v>
      </c>
      <c r="BG722" s="44">
        <v>0</v>
      </c>
      <c r="BH722" s="44">
        <v>41.263324040697675</v>
      </c>
      <c r="BI722" s="44">
        <v>27.418999844068068</v>
      </c>
      <c r="BJ722" s="44">
        <v>0</v>
      </c>
      <c r="BK722" s="44">
        <v>0</v>
      </c>
      <c r="BL722" s="44">
        <v>0</v>
      </c>
      <c r="BM722" s="44">
        <v>27.418999844068068</v>
      </c>
      <c r="BN722" s="44">
        <v>3.1857106567254103</v>
      </c>
      <c r="BO722" s="44">
        <v>11.222476629630595</v>
      </c>
      <c r="BP722" s="44">
        <v>0</v>
      </c>
      <c r="BQ722" s="44">
        <v>0</v>
      </c>
      <c r="BR722" s="44">
        <v>0</v>
      </c>
      <c r="BS722" s="44">
        <v>11.222476629630595</v>
      </c>
      <c r="BT722" s="64">
        <v>2021</v>
      </c>
      <c r="BU722" s="44">
        <v>0</v>
      </c>
      <c r="BV722" s="44">
        <v>0</v>
      </c>
      <c r="BW722" s="44">
        <v>0</v>
      </c>
      <c r="BX722" s="44">
        <v>0</v>
      </c>
      <c r="BY722" s="44">
        <v>0</v>
      </c>
      <c r="BZ722" s="44">
        <v>87.349000000000004</v>
      </c>
      <c r="CA722" s="44">
        <v>0</v>
      </c>
      <c r="CB722" s="44">
        <v>0</v>
      </c>
      <c r="CC722" s="44">
        <v>0</v>
      </c>
      <c r="CD722" s="44">
        <v>0</v>
      </c>
      <c r="CE722" s="44">
        <v>0</v>
      </c>
      <c r="CF722" s="44">
        <v>0</v>
      </c>
      <c r="CG722" s="44">
        <v>0</v>
      </c>
      <c r="CH722" s="44">
        <v>0</v>
      </c>
      <c r="CI722" s="44">
        <v>0</v>
      </c>
      <c r="CJ722" s="44">
        <v>41.263324040697675</v>
      </c>
      <c r="CK722" s="44">
        <v>0</v>
      </c>
      <c r="CL722" s="44">
        <v>0</v>
      </c>
      <c r="CM722" s="44">
        <v>0</v>
      </c>
      <c r="CN722" s="44">
        <v>0</v>
      </c>
      <c r="CO722" s="44">
        <v>0</v>
      </c>
      <c r="CP722" s="44">
        <v>0</v>
      </c>
      <c r="CQ722" s="44">
        <v>0</v>
      </c>
      <c r="CR722" s="44">
        <v>0</v>
      </c>
      <c r="CS722" s="44">
        <v>0</v>
      </c>
      <c r="CT722" s="44">
        <v>0</v>
      </c>
      <c r="CU722" s="44">
        <v>0</v>
      </c>
      <c r="CV722" s="44">
        <v>0</v>
      </c>
      <c r="CW722" s="44">
        <v>0</v>
      </c>
      <c r="CX722" s="44">
        <v>0</v>
      </c>
      <c r="CY722" s="44">
        <v>0</v>
      </c>
      <c r="CZ722" s="44">
        <v>0</v>
      </c>
      <c r="DA722" s="44">
        <v>0</v>
      </c>
      <c r="DB722" s="44">
        <v>0</v>
      </c>
      <c r="DC722" s="44">
        <v>0</v>
      </c>
      <c r="DD722" s="44">
        <v>0</v>
      </c>
      <c r="DE722" s="44">
        <v>0</v>
      </c>
      <c r="DF722" s="44">
        <v>0</v>
      </c>
      <c r="DG722" s="44">
        <v>0</v>
      </c>
      <c r="DH722" s="44">
        <v>0</v>
      </c>
      <c r="DI722" s="44">
        <v>0</v>
      </c>
      <c r="DJ722" s="44">
        <v>0</v>
      </c>
      <c r="DK722" s="44">
        <v>0</v>
      </c>
      <c r="DL722" s="44">
        <v>0</v>
      </c>
      <c r="DM722" s="44">
        <v>0</v>
      </c>
      <c r="DN722" s="44">
        <v>0</v>
      </c>
      <c r="DO722" s="44">
        <v>0</v>
      </c>
      <c r="DP722" s="44">
        <v>0</v>
      </c>
      <c r="DQ722" s="44">
        <v>0</v>
      </c>
      <c r="DR722" s="44">
        <v>0</v>
      </c>
      <c r="DS722" s="44">
        <v>0</v>
      </c>
      <c r="DT722" s="44">
        <v>0</v>
      </c>
      <c r="DU722" s="44">
        <v>0</v>
      </c>
      <c r="DV722" s="44">
        <v>0</v>
      </c>
      <c r="DW722" s="44">
        <v>0</v>
      </c>
      <c r="DX722" s="44">
        <v>11.222476629630595</v>
      </c>
      <c r="DY722" s="44">
        <v>0</v>
      </c>
      <c r="DZ722" s="44">
        <v>0</v>
      </c>
      <c r="EA722" s="44">
        <v>0</v>
      </c>
      <c r="EB722" s="44">
        <v>0</v>
      </c>
    </row>
    <row r="723" spans="2:132" x14ac:dyDescent="0.25">
      <c r="B723" s="41" t="s">
        <v>812</v>
      </c>
      <c r="C723" s="47" t="s">
        <v>101</v>
      </c>
      <c r="D723" s="46">
        <v>2</v>
      </c>
      <c r="E723" s="86" t="s">
        <v>52</v>
      </c>
      <c r="F723" s="43">
        <v>771</v>
      </c>
      <c r="G723" s="43">
        <v>159.89341860465117</v>
      </c>
      <c r="H723" s="44">
        <v>159.89341860465117</v>
      </c>
      <c r="I723" s="44">
        <v>106.24732063428584</v>
      </c>
      <c r="J723" s="44">
        <v>106.24732063428584</v>
      </c>
      <c r="K723" s="44">
        <v>164.69022116279072</v>
      </c>
      <c r="L723" s="44">
        <v>164.69022116279072</v>
      </c>
      <c r="M723" s="44">
        <v>75.558000000000007</v>
      </c>
      <c r="N723" s="44">
        <v>545.86800000000005</v>
      </c>
      <c r="O723" s="44">
        <v>87.123000000000005</v>
      </c>
      <c r="P723" s="44">
        <v>32.938044232558148</v>
      </c>
      <c r="Q723" s="44">
        <v>32.938044232558148</v>
      </c>
      <c r="R723" s="44">
        <v>21.886948050662888</v>
      </c>
      <c r="S723" s="44">
        <v>21.886948050662888</v>
      </c>
      <c r="T723" s="44">
        <v>98.814132697674424</v>
      </c>
      <c r="U723" s="44">
        <v>98.814132697674424</v>
      </c>
      <c r="V723" s="44">
        <v>65.660844151988641</v>
      </c>
      <c r="W723" s="44">
        <v>65.660844151988641</v>
      </c>
      <c r="X723" s="44">
        <v>41.17255529069768</v>
      </c>
      <c r="Y723" s="44">
        <v>41.17255529069768</v>
      </c>
      <c r="Z723" s="44">
        <v>27.358685063328604</v>
      </c>
      <c r="AA723" s="44">
        <v>27.358685063328604</v>
      </c>
      <c r="AB723" s="44">
        <v>3.4521944231375645</v>
      </c>
      <c r="AC723" s="44">
        <v>8.3134477944945449</v>
      </c>
      <c r="AD723" s="44">
        <v>3.1844732229758761</v>
      </c>
      <c r="AE723" s="44">
        <v>8.9582320430860936</v>
      </c>
      <c r="AF723" s="44">
        <v>26.874696129258272</v>
      </c>
      <c r="AG723" s="44">
        <v>11.197790053857615</v>
      </c>
      <c r="AH723" s="44">
        <v>44.791160215430459</v>
      </c>
      <c r="AJ723" s="63" t="s">
        <v>63</v>
      </c>
      <c r="AK723" s="44">
        <v>0</v>
      </c>
      <c r="AL723" s="44">
        <v>0</v>
      </c>
      <c r="AM723" s="44">
        <v>87.123000000000005</v>
      </c>
      <c r="AN723" s="44">
        <v>87.123000000000005</v>
      </c>
      <c r="AO723" s="44">
        <v>0</v>
      </c>
      <c r="AP723" s="44">
        <v>0</v>
      </c>
      <c r="AQ723" s="44">
        <v>0</v>
      </c>
      <c r="AR723" s="44">
        <v>0</v>
      </c>
      <c r="AS723" s="44">
        <v>0</v>
      </c>
      <c r="AT723" s="44">
        <v>0</v>
      </c>
      <c r="AU723" s="44">
        <v>0</v>
      </c>
      <c r="AV723" s="44">
        <v>0</v>
      </c>
      <c r="AW723" s="44">
        <v>0</v>
      </c>
      <c r="AX723" s="44">
        <v>0</v>
      </c>
      <c r="AY723" s="44">
        <v>41.17255529069768</v>
      </c>
      <c r="AZ723" s="44">
        <v>0</v>
      </c>
      <c r="BA723" s="44">
        <v>0</v>
      </c>
      <c r="BB723" s="44">
        <v>0</v>
      </c>
      <c r="BC723" s="44">
        <v>41.17255529069768</v>
      </c>
      <c r="BD723" s="44">
        <v>41.17255529069768</v>
      </c>
      <c r="BE723" s="44">
        <v>0</v>
      </c>
      <c r="BF723" s="44">
        <v>0</v>
      </c>
      <c r="BG723" s="44">
        <v>0</v>
      </c>
      <c r="BH723" s="44">
        <v>41.17255529069768</v>
      </c>
      <c r="BI723" s="44">
        <v>27.358685063328604</v>
      </c>
      <c r="BJ723" s="44">
        <v>0</v>
      </c>
      <c r="BK723" s="44">
        <v>0</v>
      </c>
      <c r="BL723" s="44">
        <v>0</v>
      </c>
      <c r="BM723" s="44">
        <v>27.358685063328604</v>
      </c>
      <c r="BN723" s="44">
        <v>3.1844732229758761</v>
      </c>
      <c r="BO723" s="44">
        <v>11.197790053857615</v>
      </c>
      <c r="BP723" s="44">
        <v>0</v>
      </c>
      <c r="BQ723" s="44">
        <v>0</v>
      </c>
      <c r="BR723" s="44">
        <v>0</v>
      </c>
      <c r="BS723" s="44">
        <v>11.197790053857615</v>
      </c>
      <c r="BT723" s="64">
        <v>2022</v>
      </c>
      <c r="BU723" s="44">
        <v>0</v>
      </c>
      <c r="BV723" s="44">
        <v>0</v>
      </c>
      <c r="BW723" s="44">
        <v>0</v>
      </c>
      <c r="BX723" s="44">
        <v>0</v>
      </c>
      <c r="BY723" s="44">
        <v>0</v>
      </c>
      <c r="BZ723" s="44">
        <v>0</v>
      </c>
      <c r="CA723" s="44">
        <v>87.123000000000005</v>
      </c>
      <c r="CB723" s="44">
        <v>0</v>
      </c>
      <c r="CC723" s="44">
        <v>0</v>
      </c>
      <c r="CD723" s="44">
        <v>0</v>
      </c>
      <c r="CE723" s="44">
        <v>0</v>
      </c>
      <c r="CF723" s="44">
        <v>0</v>
      </c>
      <c r="CG723" s="44">
        <v>0</v>
      </c>
      <c r="CH723" s="44">
        <v>0</v>
      </c>
      <c r="CI723" s="44">
        <v>0</v>
      </c>
      <c r="CJ723" s="44">
        <v>0</v>
      </c>
      <c r="CK723" s="44">
        <v>41.17255529069768</v>
      </c>
      <c r="CL723" s="44">
        <v>0</v>
      </c>
      <c r="CM723" s="44">
        <v>0</v>
      </c>
      <c r="CN723" s="44">
        <v>0</v>
      </c>
      <c r="CO723" s="44">
        <v>0</v>
      </c>
      <c r="CP723" s="44">
        <v>0</v>
      </c>
      <c r="CQ723" s="44">
        <v>0</v>
      </c>
      <c r="CR723" s="44">
        <v>0</v>
      </c>
      <c r="CS723" s="44">
        <v>0</v>
      </c>
      <c r="CT723" s="44">
        <v>0</v>
      </c>
      <c r="CU723" s="44">
        <v>0</v>
      </c>
      <c r="CV723" s="44">
        <v>0</v>
      </c>
      <c r="CW723" s="44">
        <v>0</v>
      </c>
      <c r="CX723" s="44">
        <v>0</v>
      </c>
      <c r="CY723" s="44">
        <v>0</v>
      </c>
      <c r="CZ723" s="44">
        <v>0</v>
      </c>
      <c r="DA723" s="44">
        <v>0</v>
      </c>
      <c r="DB723" s="44">
        <v>0</v>
      </c>
      <c r="DC723" s="44">
        <v>0</v>
      </c>
      <c r="DD723" s="44">
        <v>0</v>
      </c>
      <c r="DE723" s="44">
        <v>0</v>
      </c>
      <c r="DF723" s="44">
        <v>0</v>
      </c>
      <c r="DG723" s="44">
        <v>0</v>
      </c>
      <c r="DH723" s="44">
        <v>0</v>
      </c>
      <c r="DI723" s="44">
        <v>0</v>
      </c>
      <c r="DJ723" s="44">
        <v>0</v>
      </c>
      <c r="DK723" s="44">
        <v>0</v>
      </c>
      <c r="DL723" s="44">
        <v>0</v>
      </c>
      <c r="DM723" s="44">
        <v>0</v>
      </c>
      <c r="DN723" s="44">
        <v>0</v>
      </c>
      <c r="DO723" s="44">
        <v>0</v>
      </c>
      <c r="DP723" s="44">
        <v>0</v>
      </c>
      <c r="DQ723" s="44">
        <v>0</v>
      </c>
      <c r="DR723" s="44">
        <v>0</v>
      </c>
      <c r="DS723" s="44">
        <v>0</v>
      </c>
      <c r="DT723" s="44">
        <v>0</v>
      </c>
      <c r="DU723" s="44">
        <v>0</v>
      </c>
      <c r="DV723" s="44">
        <v>0</v>
      </c>
      <c r="DW723" s="44">
        <v>0</v>
      </c>
      <c r="DX723" s="44">
        <v>0</v>
      </c>
      <c r="DY723" s="44">
        <v>11.197790053857615</v>
      </c>
      <c r="DZ723" s="44">
        <v>0</v>
      </c>
      <c r="EA723" s="44">
        <v>0</v>
      </c>
      <c r="EB723" s="44">
        <v>0</v>
      </c>
    </row>
    <row r="724" spans="2:132" x14ac:dyDescent="0.25">
      <c r="B724" s="41" t="s">
        <v>813</v>
      </c>
      <c r="C724" s="47" t="s">
        <v>101</v>
      </c>
      <c r="D724" s="46">
        <v>2</v>
      </c>
      <c r="E724" s="86" t="s">
        <v>52</v>
      </c>
      <c r="F724" s="43">
        <v>772</v>
      </c>
      <c r="G724" s="43">
        <v>157.97481395348836</v>
      </c>
      <c r="H724" s="44">
        <v>157.97481395348836</v>
      </c>
      <c r="I724" s="44">
        <v>104.97243011457937</v>
      </c>
      <c r="J724" s="44">
        <v>104.97243011457937</v>
      </c>
      <c r="K724" s="44">
        <v>162.71405837209301</v>
      </c>
      <c r="L724" s="44">
        <v>162.71405837209301</v>
      </c>
      <c r="M724" s="44">
        <v>75.656000000000006</v>
      </c>
      <c r="N724" s="44">
        <v>546.57600000000002</v>
      </c>
      <c r="O724" s="44">
        <v>87.236000000000004</v>
      </c>
      <c r="P724" s="44">
        <v>32.542811674418601</v>
      </c>
      <c r="Q724" s="44">
        <v>32.542811674418601</v>
      </c>
      <c r="R724" s="44">
        <v>21.624320603603348</v>
      </c>
      <c r="S724" s="44">
        <v>21.624320603603348</v>
      </c>
      <c r="T724" s="44">
        <v>97.628435023255804</v>
      </c>
      <c r="U724" s="44">
        <v>97.628435023255804</v>
      </c>
      <c r="V724" s="44">
        <v>64.872961810810054</v>
      </c>
      <c r="W724" s="44">
        <v>64.872961810810054</v>
      </c>
      <c r="X724" s="44">
        <v>40.678514593023252</v>
      </c>
      <c r="Y724" s="44">
        <v>40.678514593023252</v>
      </c>
      <c r="Z724" s="44">
        <v>27.030400754504186</v>
      </c>
      <c r="AA724" s="44">
        <v>27.030400754504186</v>
      </c>
      <c r="AB724" s="44">
        <v>3.4986532704011584</v>
      </c>
      <c r="AC724" s="44">
        <v>8.4253282838231964</v>
      </c>
      <c r="AD724" s="44">
        <v>3.2273291392271908</v>
      </c>
      <c r="AE724" s="44">
        <v>8.8507397784635078</v>
      </c>
      <c r="AF724" s="44">
        <v>26.552219335390522</v>
      </c>
      <c r="AG724" s="44">
        <v>11.063424723079384</v>
      </c>
      <c r="AH724" s="44">
        <v>44.253698892317537</v>
      </c>
      <c r="AJ724" s="63" t="s">
        <v>63</v>
      </c>
      <c r="AK724" s="44">
        <v>0</v>
      </c>
      <c r="AL724" s="44">
        <v>0</v>
      </c>
      <c r="AM724" s="44">
        <v>87.236000000000004</v>
      </c>
      <c r="AN724" s="44">
        <v>87.236000000000004</v>
      </c>
      <c r="AO724" s="44">
        <v>0</v>
      </c>
      <c r="AP724" s="44">
        <v>0</v>
      </c>
      <c r="AQ724" s="44">
        <v>0</v>
      </c>
      <c r="AR724" s="44">
        <v>0</v>
      </c>
      <c r="AS724" s="44">
        <v>0</v>
      </c>
      <c r="AT724" s="44">
        <v>0</v>
      </c>
      <c r="AU724" s="44">
        <v>0</v>
      </c>
      <c r="AV724" s="44">
        <v>0</v>
      </c>
      <c r="AW724" s="44">
        <v>0</v>
      </c>
      <c r="AX724" s="44">
        <v>0</v>
      </c>
      <c r="AY724" s="44">
        <v>40.678514593023252</v>
      </c>
      <c r="AZ724" s="44">
        <v>0</v>
      </c>
      <c r="BA724" s="44">
        <v>0</v>
      </c>
      <c r="BB724" s="44">
        <v>0</v>
      </c>
      <c r="BC724" s="44">
        <v>40.678514593023252</v>
      </c>
      <c r="BD724" s="44">
        <v>40.678514593023252</v>
      </c>
      <c r="BE724" s="44">
        <v>0</v>
      </c>
      <c r="BF724" s="44">
        <v>0</v>
      </c>
      <c r="BG724" s="44">
        <v>0</v>
      </c>
      <c r="BH724" s="44">
        <v>40.678514593023252</v>
      </c>
      <c r="BI724" s="44">
        <v>27.030400754504186</v>
      </c>
      <c r="BJ724" s="44">
        <v>0</v>
      </c>
      <c r="BK724" s="44">
        <v>0</v>
      </c>
      <c r="BL724" s="44">
        <v>0</v>
      </c>
      <c r="BM724" s="44">
        <v>27.030400754504186</v>
      </c>
      <c r="BN724" s="44">
        <v>3.2273291392271908</v>
      </c>
      <c r="BO724" s="44">
        <v>11.063424723079384</v>
      </c>
      <c r="BP724" s="44">
        <v>0</v>
      </c>
      <c r="BQ724" s="44">
        <v>0</v>
      </c>
      <c r="BR724" s="44">
        <v>0</v>
      </c>
      <c r="BS724" s="44">
        <v>11.063424723079384</v>
      </c>
      <c r="BT724" s="64">
        <v>2022</v>
      </c>
      <c r="BU724" s="44">
        <v>0</v>
      </c>
      <c r="BV724" s="44">
        <v>0</v>
      </c>
      <c r="BW724" s="44">
        <v>0</v>
      </c>
      <c r="BX724" s="44">
        <v>0</v>
      </c>
      <c r="BY724" s="44">
        <v>0</v>
      </c>
      <c r="BZ724" s="44">
        <v>0</v>
      </c>
      <c r="CA724" s="44">
        <v>87.236000000000004</v>
      </c>
      <c r="CB724" s="44">
        <v>0</v>
      </c>
      <c r="CC724" s="44">
        <v>0</v>
      </c>
      <c r="CD724" s="44">
        <v>0</v>
      </c>
      <c r="CE724" s="44">
        <v>0</v>
      </c>
      <c r="CF724" s="44">
        <v>0</v>
      </c>
      <c r="CG724" s="44">
        <v>0</v>
      </c>
      <c r="CH724" s="44">
        <v>0</v>
      </c>
      <c r="CI724" s="44">
        <v>0</v>
      </c>
      <c r="CJ724" s="44">
        <v>0</v>
      </c>
      <c r="CK724" s="44">
        <v>40.678514593023252</v>
      </c>
      <c r="CL724" s="44">
        <v>0</v>
      </c>
      <c r="CM724" s="44">
        <v>0</v>
      </c>
      <c r="CN724" s="44">
        <v>0</v>
      </c>
      <c r="CO724" s="44">
        <v>0</v>
      </c>
      <c r="CP724" s="44">
        <v>0</v>
      </c>
      <c r="CQ724" s="44">
        <v>0</v>
      </c>
      <c r="CR724" s="44">
        <v>0</v>
      </c>
      <c r="CS724" s="44">
        <v>0</v>
      </c>
      <c r="CT724" s="44">
        <v>0</v>
      </c>
      <c r="CU724" s="44">
        <v>0</v>
      </c>
      <c r="CV724" s="44">
        <v>0</v>
      </c>
      <c r="CW724" s="44">
        <v>0</v>
      </c>
      <c r="CX724" s="44">
        <v>0</v>
      </c>
      <c r="CY724" s="44">
        <v>0</v>
      </c>
      <c r="CZ724" s="44">
        <v>0</v>
      </c>
      <c r="DA724" s="44">
        <v>0</v>
      </c>
      <c r="DB724" s="44">
        <v>0</v>
      </c>
      <c r="DC724" s="44">
        <v>0</v>
      </c>
      <c r="DD724" s="44">
        <v>0</v>
      </c>
      <c r="DE724" s="44">
        <v>0</v>
      </c>
      <c r="DF724" s="44">
        <v>0</v>
      </c>
      <c r="DG724" s="44">
        <v>0</v>
      </c>
      <c r="DH724" s="44">
        <v>0</v>
      </c>
      <c r="DI724" s="44">
        <v>0</v>
      </c>
      <c r="DJ724" s="44">
        <v>0</v>
      </c>
      <c r="DK724" s="44">
        <v>0</v>
      </c>
      <c r="DL724" s="44">
        <v>0</v>
      </c>
      <c r="DM724" s="44">
        <v>0</v>
      </c>
      <c r="DN724" s="44">
        <v>0</v>
      </c>
      <c r="DO724" s="44">
        <v>0</v>
      </c>
      <c r="DP724" s="44">
        <v>0</v>
      </c>
      <c r="DQ724" s="44">
        <v>0</v>
      </c>
      <c r="DR724" s="44">
        <v>0</v>
      </c>
      <c r="DS724" s="44">
        <v>0</v>
      </c>
      <c r="DT724" s="44">
        <v>0</v>
      </c>
      <c r="DU724" s="44">
        <v>0</v>
      </c>
      <c r="DV724" s="44">
        <v>0</v>
      </c>
      <c r="DW724" s="44">
        <v>0</v>
      </c>
      <c r="DX724" s="44">
        <v>0</v>
      </c>
      <c r="DY724" s="44">
        <v>11.063424723079384</v>
      </c>
      <c r="DZ724" s="44">
        <v>0</v>
      </c>
      <c r="EA724" s="44">
        <v>0</v>
      </c>
      <c r="EB724" s="44">
        <v>0</v>
      </c>
    </row>
    <row r="725" spans="2:132" x14ac:dyDescent="0.25">
      <c r="B725" s="41" t="s">
        <v>814</v>
      </c>
      <c r="C725" s="47" t="s">
        <v>101</v>
      </c>
      <c r="D725" s="46">
        <v>2</v>
      </c>
      <c r="E725" s="86" t="s">
        <v>52</v>
      </c>
      <c r="F725" s="43">
        <v>767</v>
      </c>
      <c r="G725" s="43">
        <v>159.18773255813954</v>
      </c>
      <c r="H725" s="44">
        <v>159.18773255813954</v>
      </c>
      <c r="I725" s="44">
        <v>105.77840044791938</v>
      </c>
      <c r="J725" s="44">
        <v>105.77840044791938</v>
      </c>
      <c r="K725" s="44">
        <v>163.96336453488374</v>
      </c>
      <c r="L725" s="44">
        <v>163.96336453488374</v>
      </c>
      <c r="M725" s="44">
        <v>75.165999999999997</v>
      </c>
      <c r="N725" s="44">
        <v>543.03599999999994</v>
      </c>
      <c r="O725" s="44">
        <v>86.671000000000006</v>
      </c>
      <c r="P725" s="44">
        <v>32.792672906976748</v>
      </c>
      <c r="Q725" s="44">
        <v>32.792672906976748</v>
      </c>
      <c r="R725" s="44">
        <v>21.790350492271394</v>
      </c>
      <c r="S725" s="44">
        <v>21.790350492271394</v>
      </c>
      <c r="T725" s="44">
        <v>98.378018720930243</v>
      </c>
      <c r="U725" s="44">
        <v>98.378018720930243</v>
      </c>
      <c r="V725" s="44">
        <v>65.371051476814173</v>
      </c>
      <c r="W725" s="44">
        <v>65.371051476814173</v>
      </c>
      <c r="X725" s="44">
        <v>40.990841133720934</v>
      </c>
      <c r="Y725" s="44">
        <v>40.990841133720934</v>
      </c>
      <c r="Z725" s="44">
        <v>27.23793811533924</v>
      </c>
      <c r="AA725" s="44">
        <v>27.23793811533924</v>
      </c>
      <c r="AB725" s="44">
        <v>3.4495085348287486</v>
      </c>
      <c r="AC725" s="44">
        <v>8.3069797369345384</v>
      </c>
      <c r="AD725" s="44">
        <v>3.1819956280461117</v>
      </c>
      <c r="AE725" s="44">
        <v>8.9186950852213656</v>
      </c>
      <c r="AF725" s="44">
        <v>26.756085255664093</v>
      </c>
      <c r="AG725" s="44">
        <v>11.148368856526705</v>
      </c>
      <c r="AH725" s="44">
        <v>44.593475426106821</v>
      </c>
      <c r="AJ725" s="63" t="s">
        <v>63</v>
      </c>
      <c r="AK725" s="44">
        <v>0</v>
      </c>
      <c r="AL725" s="44">
        <v>0</v>
      </c>
      <c r="AM725" s="44">
        <v>86.671000000000006</v>
      </c>
      <c r="AN725" s="44">
        <v>86.671000000000006</v>
      </c>
      <c r="AO725" s="44">
        <v>0</v>
      </c>
      <c r="AP725" s="44">
        <v>0</v>
      </c>
      <c r="AQ725" s="44">
        <v>0</v>
      </c>
      <c r="AR725" s="44">
        <v>0</v>
      </c>
      <c r="AS725" s="44">
        <v>0</v>
      </c>
      <c r="AT725" s="44">
        <v>0</v>
      </c>
      <c r="AU725" s="44">
        <v>0</v>
      </c>
      <c r="AV725" s="44">
        <v>0</v>
      </c>
      <c r="AW725" s="44">
        <v>0</v>
      </c>
      <c r="AX725" s="44">
        <v>0</v>
      </c>
      <c r="AY725" s="44">
        <v>40.990841133720934</v>
      </c>
      <c r="AZ725" s="44">
        <v>0</v>
      </c>
      <c r="BA725" s="44">
        <v>0</v>
      </c>
      <c r="BB725" s="44">
        <v>0</v>
      </c>
      <c r="BC725" s="44">
        <v>40.990841133720934</v>
      </c>
      <c r="BD725" s="44">
        <v>40.990841133720934</v>
      </c>
      <c r="BE725" s="44">
        <v>0</v>
      </c>
      <c r="BF725" s="44">
        <v>0</v>
      </c>
      <c r="BG725" s="44">
        <v>0</v>
      </c>
      <c r="BH725" s="44">
        <v>40.990841133720934</v>
      </c>
      <c r="BI725" s="44">
        <v>27.23793811533924</v>
      </c>
      <c r="BJ725" s="44">
        <v>0</v>
      </c>
      <c r="BK725" s="44">
        <v>0</v>
      </c>
      <c r="BL725" s="44">
        <v>0</v>
      </c>
      <c r="BM725" s="44">
        <v>27.23793811533924</v>
      </c>
      <c r="BN725" s="44">
        <v>3.1819956280461117</v>
      </c>
      <c r="BO725" s="44">
        <v>11.148368856526705</v>
      </c>
      <c r="BP725" s="44">
        <v>0</v>
      </c>
      <c r="BQ725" s="44">
        <v>0</v>
      </c>
      <c r="BR725" s="44">
        <v>0</v>
      </c>
      <c r="BS725" s="44">
        <v>11.148368856526705</v>
      </c>
      <c r="BT725" s="64">
        <v>2022</v>
      </c>
      <c r="BU725" s="44">
        <v>0</v>
      </c>
      <c r="BV725" s="44">
        <v>0</v>
      </c>
      <c r="BW725" s="44">
        <v>0</v>
      </c>
      <c r="BX725" s="44">
        <v>0</v>
      </c>
      <c r="BY725" s="44">
        <v>0</v>
      </c>
      <c r="BZ725" s="44">
        <v>0</v>
      </c>
      <c r="CA725" s="44">
        <v>86.671000000000006</v>
      </c>
      <c r="CB725" s="44">
        <v>0</v>
      </c>
      <c r="CC725" s="44">
        <v>0</v>
      </c>
      <c r="CD725" s="44">
        <v>0</v>
      </c>
      <c r="CE725" s="44">
        <v>0</v>
      </c>
      <c r="CF725" s="44">
        <v>0</v>
      </c>
      <c r="CG725" s="44">
        <v>0</v>
      </c>
      <c r="CH725" s="44">
        <v>0</v>
      </c>
      <c r="CI725" s="44">
        <v>0</v>
      </c>
      <c r="CJ725" s="44">
        <v>0</v>
      </c>
      <c r="CK725" s="44">
        <v>40.990841133720934</v>
      </c>
      <c r="CL725" s="44">
        <v>0</v>
      </c>
      <c r="CM725" s="44">
        <v>0</v>
      </c>
      <c r="CN725" s="44">
        <v>0</v>
      </c>
      <c r="CO725" s="44">
        <v>0</v>
      </c>
      <c r="CP725" s="44">
        <v>0</v>
      </c>
      <c r="CQ725" s="44">
        <v>0</v>
      </c>
      <c r="CR725" s="44">
        <v>0</v>
      </c>
      <c r="CS725" s="44">
        <v>0</v>
      </c>
      <c r="CT725" s="44">
        <v>0</v>
      </c>
      <c r="CU725" s="44">
        <v>0</v>
      </c>
      <c r="CV725" s="44">
        <v>0</v>
      </c>
      <c r="CW725" s="44">
        <v>0</v>
      </c>
      <c r="CX725" s="44">
        <v>0</v>
      </c>
      <c r="CY725" s="44">
        <v>0</v>
      </c>
      <c r="CZ725" s="44">
        <v>0</v>
      </c>
      <c r="DA725" s="44">
        <v>0</v>
      </c>
      <c r="DB725" s="44">
        <v>0</v>
      </c>
      <c r="DC725" s="44">
        <v>0</v>
      </c>
      <c r="DD725" s="44">
        <v>0</v>
      </c>
      <c r="DE725" s="44">
        <v>0</v>
      </c>
      <c r="DF725" s="44">
        <v>0</v>
      </c>
      <c r="DG725" s="44">
        <v>0</v>
      </c>
      <c r="DH725" s="44">
        <v>0</v>
      </c>
      <c r="DI725" s="44">
        <v>0</v>
      </c>
      <c r="DJ725" s="44">
        <v>0</v>
      </c>
      <c r="DK725" s="44">
        <v>0</v>
      </c>
      <c r="DL725" s="44">
        <v>0</v>
      </c>
      <c r="DM725" s="44">
        <v>0</v>
      </c>
      <c r="DN725" s="44">
        <v>0</v>
      </c>
      <c r="DO725" s="44">
        <v>0</v>
      </c>
      <c r="DP725" s="44">
        <v>0</v>
      </c>
      <c r="DQ725" s="44">
        <v>0</v>
      </c>
      <c r="DR725" s="44">
        <v>0</v>
      </c>
      <c r="DS725" s="44">
        <v>0</v>
      </c>
      <c r="DT725" s="44">
        <v>0</v>
      </c>
      <c r="DU725" s="44">
        <v>0</v>
      </c>
      <c r="DV725" s="44">
        <v>0</v>
      </c>
      <c r="DW725" s="44">
        <v>0</v>
      </c>
      <c r="DX725" s="44">
        <v>0</v>
      </c>
      <c r="DY725" s="44">
        <v>11.148368856526705</v>
      </c>
      <c r="DZ725" s="44">
        <v>0</v>
      </c>
      <c r="EA725" s="44">
        <v>0</v>
      </c>
      <c r="EB725" s="44">
        <v>0</v>
      </c>
    </row>
    <row r="726" spans="2:132" x14ac:dyDescent="0.25">
      <c r="B726" s="41" t="s">
        <v>815</v>
      </c>
      <c r="C726" s="47" t="s">
        <v>101</v>
      </c>
      <c r="D726" s="46">
        <v>2</v>
      </c>
      <c r="E726" s="86" t="s">
        <v>52</v>
      </c>
      <c r="F726" s="43">
        <v>314</v>
      </c>
      <c r="G726" s="43">
        <v>47.685337209302325</v>
      </c>
      <c r="H726" s="44">
        <v>47.685337209302325</v>
      </c>
      <c r="I726" s="44">
        <v>31.686353048451277</v>
      </c>
      <c r="J726" s="44">
        <v>31.686353048451277</v>
      </c>
      <c r="K726" s="44">
        <v>49.115897325581393</v>
      </c>
      <c r="L726" s="44">
        <v>49.115897325581393</v>
      </c>
      <c r="M726" s="44">
        <v>30.771999999999998</v>
      </c>
      <c r="N726" s="44">
        <v>222.31200000000001</v>
      </c>
      <c r="O726" s="44">
        <v>35.481999999999999</v>
      </c>
      <c r="P726" s="44">
        <v>8.8408615186046511</v>
      </c>
      <c r="Q726" s="44">
        <v>8.8408615186046511</v>
      </c>
      <c r="R726" s="44">
        <v>5.8746498551828665</v>
      </c>
      <c r="S726" s="44">
        <v>5.8746498551828665</v>
      </c>
      <c r="T726" s="44">
        <v>27.504902502325582</v>
      </c>
      <c r="U726" s="44">
        <v>27.504902502325582</v>
      </c>
      <c r="V726" s="44">
        <v>18.276688438346696</v>
      </c>
      <c r="W726" s="44">
        <v>18.276688438346696</v>
      </c>
      <c r="X726" s="44">
        <v>10.805497411627906</v>
      </c>
      <c r="Y726" s="44">
        <v>10.805497411627906</v>
      </c>
      <c r="Z726" s="44">
        <v>7.1801276007790591</v>
      </c>
      <c r="AA726" s="44">
        <v>7.1801276007790591</v>
      </c>
      <c r="AB726" s="44">
        <v>5.2380994201469946</v>
      </c>
      <c r="AC726" s="44">
        <v>12.163691510632891</v>
      </c>
      <c r="AD726" s="44">
        <v>4.9416949075041687</v>
      </c>
      <c r="AE726" s="44">
        <v>2.4044684737585578</v>
      </c>
      <c r="AF726" s="44">
        <v>7.4805685850266244</v>
      </c>
      <c r="AG726" s="44">
        <v>2.9387948012604594</v>
      </c>
      <c r="AH726" s="44">
        <v>13.358158187547543</v>
      </c>
      <c r="AJ726" s="63" t="s">
        <v>63</v>
      </c>
      <c r="AK726" s="44">
        <v>0</v>
      </c>
      <c r="AL726" s="44">
        <v>0</v>
      </c>
      <c r="AM726" s="44">
        <v>35.481999999999999</v>
      </c>
      <c r="AN726" s="44">
        <v>35.481999999999999</v>
      </c>
      <c r="AO726" s="44">
        <v>0</v>
      </c>
      <c r="AP726" s="44">
        <v>0</v>
      </c>
      <c r="AQ726" s="44">
        <v>0</v>
      </c>
      <c r="AR726" s="44">
        <v>0</v>
      </c>
      <c r="AS726" s="44">
        <v>0</v>
      </c>
      <c r="AT726" s="44">
        <v>0</v>
      </c>
      <c r="AU726" s="44">
        <v>0</v>
      </c>
      <c r="AV726" s="44">
        <v>0</v>
      </c>
      <c r="AW726" s="44">
        <v>0</v>
      </c>
      <c r="AX726" s="44">
        <v>0</v>
      </c>
      <c r="AY726" s="44">
        <v>10.805497411627906</v>
      </c>
      <c r="AZ726" s="44">
        <v>0</v>
      </c>
      <c r="BA726" s="44">
        <v>0</v>
      </c>
      <c r="BB726" s="44">
        <v>0</v>
      </c>
      <c r="BC726" s="44">
        <v>10.805497411627906</v>
      </c>
      <c r="BD726" s="44">
        <v>10.805497411627906</v>
      </c>
      <c r="BE726" s="44">
        <v>0</v>
      </c>
      <c r="BF726" s="44">
        <v>0</v>
      </c>
      <c r="BG726" s="44">
        <v>0</v>
      </c>
      <c r="BH726" s="44">
        <v>10.805497411627906</v>
      </c>
      <c r="BI726" s="44">
        <v>7.1801276007790591</v>
      </c>
      <c r="BJ726" s="44">
        <v>0</v>
      </c>
      <c r="BK726" s="44">
        <v>0</v>
      </c>
      <c r="BL726" s="44">
        <v>0</v>
      </c>
      <c r="BM726" s="44">
        <v>7.1801276007790591</v>
      </c>
      <c r="BN726" s="44">
        <v>4.9416949075041687</v>
      </c>
      <c r="BO726" s="44">
        <v>2.9387948012604594</v>
      </c>
      <c r="BP726" s="44">
        <v>0</v>
      </c>
      <c r="BQ726" s="44">
        <v>0</v>
      </c>
      <c r="BR726" s="44">
        <v>0</v>
      </c>
      <c r="BS726" s="44">
        <v>2.9387948012604594</v>
      </c>
      <c r="BT726" s="64">
        <v>2022</v>
      </c>
      <c r="BU726" s="44">
        <v>0</v>
      </c>
      <c r="BV726" s="44">
        <v>0</v>
      </c>
      <c r="BW726" s="44">
        <v>0</v>
      </c>
      <c r="BX726" s="44">
        <v>0</v>
      </c>
      <c r="BY726" s="44">
        <v>0</v>
      </c>
      <c r="BZ726" s="44">
        <v>0</v>
      </c>
      <c r="CA726" s="44">
        <v>35.481999999999999</v>
      </c>
      <c r="CB726" s="44">
        <v>0</v>
      </c>
      <c r="CC726" s="44">
        <v>0</v>
      </c>
      <c r="CD726" s="44">
        <v>0</v>
      </c>
      <c r="CE726" s="44">
        <v>0</v>
      </c>
      <c r="CF726" s="44">
        <v>0</v>
      </c>
      <c r="CG726" s="44">
        <v>0</v>
      </c>
      <c r="CH726" s="44">
        <v>0</v>
      </c>
      <c r="CI726" s="44">
        <v>0</v>
      </c>
      <c r="CJ726" s="44">
        <v>0</v>
      </c>
      <c r="CK726" s="44">
        <v>10.805497411627906</v>
      </c>
      <c r="CL726" s="44">
        <v>0</v>
      </c>
      <c r="CM726" s="44">
        <v>0</v>
      </c>
      <c r="CN726" s="44">
        <v>0</v>
      </c>
      <c r="CO726" s="44">
        <v>0</v>
      </c>
      <c r="CP726" s="44">
        <v>0</v>
      </c>
      <c r="CQ726" s="44">
        <v>0</v>
      </c>
      <c r="CR726" s="44">
        <v>0</v>
      </c>
      <c r="CS726" s="44">
        <v>0</v>
      </c>
      <c r="CT726" s="44">
        <v>0</v>
      </c>
      <c r="CU726" s="44">
        <v>0</v>
      </c>
      <c r="CV726" s="44">
        <v>0</v>
      </c>
      <c r="CW726" s="44">
        <v>0</v>
      </c>
      <c r="CX726" s="44">
        <v>0</v>
      </c>
      <c r="CY726" s="44">
        <v>0</v>
      </c>
      <c r="CZ726" s="44">
        <v>0</v>
      </c>
      <c r="DA726" s="44">
        <v>0</v>
      </c>
      <c r="DB726" s="44">
        <v>0</v>
      </c>
      <c r="DC726" s="44">
        <v>0</v>
      </c>
      <c r="DD726" s="44">
        <v>0</v>
      </c>
      <c r="DE726" s="44">
        <v>0</v>
      </c>
      <c r="DF726" s="44">
        <v>0</v>
      </c>
      <c r="DG726" s="44">
        <v>0</v>
      </c>
      <c r="DH726" s="44">
        <v>0</v>
      </c>
      <c r="DI726" s="44">
        <v>0</v>
      </c>
      <c r="DJ726" s="44">
        <v>0</v>
      </c>
      <c r="DK726" s="44">
        <v>0</v>
      </c>
      <c r="DL726" s="44">
        <v>0</v>
      </c>
      <c r="DM726" s="44">
        <v>0</v>
      </c>
      <c r="DN726" s="44">
        <v>0</v>
      </c>
      <c r="DO726" s="44">
        <v>0</v>
      </c>
      <c r="DP726" s="44">
        <v>0</v>
      </c>
      <c r="DQ726" s="44">
        <v>0</v>
      </c>
      <c r="DR726" s="44">
        <v>0</v>
      </c>
      <c r="DS726" s="44">
        <v>0</v>
      </c>
      <c r="DT726" s="44">
        <v>0</v>
      </c>
      <c r="DU726" s="44">
        <v>0</v>
      </c>
      <c r="DV726" s="44">
        <v>0</v>
      </c>
      <c r="DW726" s="44">
        <v>0</v>
      </c>
      <c r="DX726" s="44">
        <v>0</v>
      </c>
      <c r="DY726" s="44">
        <v>2.9387948012604594</v>
      </c>
      <c r="DZ726" s="44">
        <v>0</v>
      </c>
      <c r="EA726" s="44">
        <v>0</v>
      </c>
      <c r="EB726" s="44">
        <v>0</v>
      </c>
    </row>
    <row r="727" spans="2:132" x14ac:dyDescent="0.25">
      <c r="B727" s="41" t="s">
        <v>816</v>
      </c>
      <c r="C727" s="47" t="s">
        <v>101</v>
      </c>
      <c r="D727" s="46">
        <v>3</v>
      </c>
      <c r="E727" s="86" t="s">
        <v>52</v>
      </c>
      <c r="F727" s="43">
        <v>1330</v>
      </c>
      <c r="G727" s="43">
        <v>236.53456976744189</v>
      </c>
      <c r="H727" s="44">
        <v>236.53456976744189</v>
      </c>
      <c r="I727" s="44">
        <v>157.17447593833111</v>
      </c>
      <c r="J727" s="44">
        <v>157.17447593833111</v>
      </c>
      <c r="K727" s="44">
        <v>243.63060686046515</v>
      </c>
      <c r="L727" s="44">
        <v>243.63060686046515</v>
      </c>
      <c r="M727" s="44">
        <v>130.34</v>
      </c>
      <c r="N727" s="44">
        <v>941.64</v>
      </c>
      <c r="O727" s="44">
        <v>150.29</v>
      </c>
      <c r="P727" s="44">
        <v>43.853509234883724</v>
      </c>
      <c r="Q727" s="44">
        <v>43.853509234883724</v>
      </c>
      <c r="R727" s="44">
        <v>29.140147838966588</v>
      </c>
      <c r="S727" s="44">
        <v>29.140147838966588</v>
      </c>
      <c r="T727" s="44">
        <v>136.43313984186051</v>
      </c>
      <c r="U727" s="44">
        <v>136.43313984186051</v>
      </c>
      <c r="V727" s="44">
        <v>90.658237721229412</v>
      </c>
      <c r="W727" s="44">
        <v>90.658237721229412</v>
      </c>
      <c r="X727" s="44">
        <v>53.598733509302335</v>
      </c>
      <c r="Y727" s="44">
        <v>53.598733509302335</v>
      </c>
      <c r="Z727" s="44">
        <v>35.615736247625833</v>
      </c>
      <c r="AA727" s="44">
        <v>35.615736247625833</v>
      </c>
      <c r="AB727" s="44">
        <v>4.4728668063141273</v>
      </c>
      <c r="AC727" s="44">
        <v>10.386700907373765</v>
      </c>
      <c r="AD727" s="44">
        <v>4.2197639536377247</v>
      </c>
      <c r="AE727" s="44">
        <v>11.926934970880522</v>
      </c>
      <c r="AF727" s="44">
        <v>37.106019909406079</v>
      </c>
      <c r="AG727" s="44">
        <v>14.577364964409529</v>
      </c>
      <c r="AH727" s="44">
        <v>66.260749838225124</v>
      </c>
      <c r="AJ727" s="63" t="s">
        <v>63</v>
      </c>
      <c r="AK727" s="44">
        <v>0</v>
      </c>
      <c r="AL727" s="44">
        <v>0</v>
      </c>
      <c r="AM727" s="44">
        <v>150.29</v>
      </c>
      <c r="AN727" s="44">
        <v>150.29</v>
      </c>
      <c r="AO727" s="44">
        <v>0</v>
      </c>
      <c r="AP727" s="44">
        <v>0</v>
      </c>
      <c r="AQ727" s="44">
        <v>0</v>
      </c>
      <c r="AR727" s="44">
        <v>0</v>
      </c>
      <c r="AS727" s="44">
        <v>0</v>
      </c>
      <c r="AT727" s="44">
        <v>0</v>
      </c>
      <c r="AU727" s="44">
        <v>0</v>
      </c>
      <c r="AV727" s="44">
        <v>0</v>
      </c>
      <c r="AW727" s="44">
        <v>0</v>
      </c>
      <c r="AX727" s="44">
        <v>0</v>
      </c>
      <c r="AY727" s="44">
        <v>53.598733509302335</v>
      </c>
      <c r="AZ727" s="44">
        <v>0</v>
      </c>
      <c r="BA727" s="44">
        <v>0</v>
      </c>
      <c r="BB727" s="44">
        <v>0</v>
      </c>
      <c r="BC727" s="44">
        <v>53.598733509302335</v>
      </c>
      <c r="BD727" s="44">
        <v>53.598733509302335</v>
      </c>
      <c r="BE727" s="44">
        <v>0</v>
      </c>
      <c r="BF727" s="44">
        <v>0</v>
      </c>
      <c r="BG727" s="44">
        <v>0</v>
      </c>
      <c r="BH727" s="44">
        <v>53.598733509302335</v>
      </c>
      <c r="BI727" s="44">
        <v>35.615736247625833</v>
      </c>
      <c r="BJ727" s="44">
        <v>0</v>
      </c>
      <c r="BK727" s="44">
        <v>0</v>
      </c>
      <c r="BL727" s="44">
        <v>0</v>
      </c>
      <c r="BM727" s="44">
        <v>35.615736247625833</v>
      </c>
      <c r="BN727" s="44">
        <v>4.2197639536377247</v>
      </c>
      <c r="BO727" s="44">
        <v>14.577364964409529</v>
      </c>
      <c r="BP727" s="44">
        <v>0</v>
      </c>
      <c r="BQ727" s="44">
        <v>0</v>
      </c>
      <c r="BR727" s="44">
        <v>0</v>
      </c>
      <c r="BS727" s="44">
        <v>14.577364964409529</v>
      </c>
      <c r="BT727" s="64">
        <v>2022</v>
      </c>
      <c r="BU727" s="44">
        <v>0</v>
      </c>
      <c r="BV727" s="44">
        <v>0</v>
      </c>
      <c r="BW727" s="44">
        <v>0</v>
      </c>
      <c r="BX727" s="44">
        <v>0</v>
      </c>
      <c r="BY727" s="44">
        <v>0</v>
      </c>
      <c r="BZ727" s="44">
        <v>0</v>
      </c>
      <c r="CA727" s="44">
        <v>150.29</v>
      </c>
      <c r="CB727" s="44">
        <v>0</v>
      </c>
      <c r="CC727" s="44">
        <v>0</v>
      </c>
      <c r="CD727" s="44">
        <v>0</v>
      </c>
      <c r="CE727" s="44">
        <v>0</v>
      </c>
      <c r="CF727" s="44">
        <v>0</v>
      </c>
      <c r="CG727" s="44">
        <v>0</v>
      </c>
      <c r="CH727" s="44">
        <v>0</v>
      </c>
      <c r="CI727" s="44">
        <v>0</v>
      </c>
      <c r="CJ727" s="44">
        <v>0</v>
      </c>
      <c r="CK727" s="44">
        <v>53.598733509302335</v>
      </c>
      <c r="CL727" s="44">
        <v>0</v>
      </c>
      <c r="CM727" s="44">
        <v>0</v>
      </c>
      <c r="CN727" s="44">
        <v>0</v>
      </c>
      <c r="CO727" s="44">
        <v>0</v>
      </c>
      <c r="CP727" s="44">
        <v>0</v>
      </c>
      <c r="CQ727" s="44">
        <v>0</v>
      </c>
      <c r="CR727" s="44">
        <v>0</v>
      </c>
      <c r="CS727" s="44">
        <v>0</v>
      </c>
      <c r="CT727" s="44">
        <v>0</v>
      </c>
      <c r="CU727" s="44">
        <v>0</v>
      </c>
      <c r="CV727" s="44">
        <v>0</v>
      </c>
      <c r="CW727" s="44">
        <v>0</v>
      </c>
      <c r="CX727" s="44">
        <v>0</v>
      </c>
      <c r="CY727" s="44">
        <v>0</v>
      </c>
      <c r="CZ727" s="44">
        <v>0</v>
      </c>
      <c r="DA727" s="44">
        <v>0</v>
      </c>
      <c r="DB727" s="44">
        <v>0</v>
      </c>
      <c r="DC727" s="44">
        <v>0</v>
      </c>
      <c r="DD727" s="44">
        <v>0</v>
      </c>
      <c r="DE727" s="44">
        <v>0</v>
      </c>
      <c r="DF727" s="44">
        <v>0</v>
      </c>
      <c r="DG727" s="44">
        <v>0</v>
      </c>
      <c r="DH727" s="44">
        <v>0</v>
      </c>
      <c r="DI727" s="44">
        <v>0</v>
      </c>
      <c r="DJ727" s="44">
        <v>0</v>
      </c>
      <c r="DK727" s="44">
        <v>0</v>
      </c>
      <c r="DL727" s="44">
        <v>0</v>
      </c>
      <c r="DM727" s="44">
        <v>0</v>
      </c>
      <c r="DN727" s="44">
        <v>0</v>
      </c>
      <c r="DO727" s="44">
        <v>0</v>
      </c>
      <c r="DP727" s="44">
        <v>0</v>
      </c>
      <c r="DQ727" s="44">
        <v>0</v>
      </c>
      <c r="DR727" s="44">
        <v>0</v>
      </c>
      <c r="DS727" s="44">
        <v>0</v>
      </c>
      <c r="DT727" s="44">
        <v>0</v>
      </c>
      <c r="DU727" s="44">
        <v>0</v>
      </c>
      <c r="DV727" s="44">
        <v>0</v>
      </c>
      <c r="DW727" s="44">
        <v>0</v>
      </c>
      <c r="DX727" s="44">
        <v>0</v>
      </c>
      <c r="DY727" s="44">
        <v>14.577364964409529</v>
      </c>
      <c r="DZ727" s="44">
        <v>0</v>
      </c>
      <c r="EA727" s="44">
        <v>0</v>
      </c>
      <c r="EB727" s="44">
        <v>0</v>
      </c>
    </row>
    <row r="728" spans="2:132" x14ac:dyDescent="0.25">
      <c r="B728" s="41" t="s">
        <v>817</v>
      </c>
      <c r="C728" s="47" t="s">
        <v>101</v>
      </c>
      <c r="D728" s="46">
        <v>3</v>
      </c>
      <c r="E728" s="86" t="s">
        <v>52</v>
      </c>
      <c r="F728" s="43">
        <v>949</v>
      </c>
      <c r="G728" s="43">
        <v>172.08956976744184</v>
      </c>
      <c r="H728" s="44">
        <v>172.08956976744184</v>
      </c>
      <c r="I728" s="44">
        <v>114.35152151012817</v>
      </c>
      <c r="J728" s="44">
        <v>114.35152151012817</v>
      </c>
      <c r="K728" s="44">
        <v>177.25225686046511</v>
      </c>
      <c r="L728" s="44">
        <v>177.25225686046511</v>
      </c>
      <c r="M728" s="44">
        <v>93.001999999999995</v>
      </c>
      <c r="N728" s="44">
        <v>671.89200000000005</v>
      </c>
      <c r="O728" s="44">
        <v>107.23699999999999</v>
      </c>
      <c r="P728" s="44">
        <v>31.905406234883717</v>
      </c>
      <c r="Q728" s="44">
        <v>31.905406234883717</v>
      </c>
      <c r="R728" s="44">
        <v>21.200772087977761</v>
      </c>
      <c r="S728" s="44">
        <v>21.200772087977761</v>
      </c>
      <c r="T728" s="44">
        <v>99.261263841860469</v>
      </c>
      <c r="U728" s="44">
        <v>99.261263841860469</v>
      </c>
      <c r="V728" s="44">
        <v>65.957957607041934</v>
      </c>
      <c r="W728" s="44">
        <v>65.957957607041934</v>
      </c>
      <c r="X728" s="44">
        <v>38.995496509302328</v>
      </c>
      <c r="Y728" s="44">
        <v>38.995496509302328</v>
      </c>
      <c r="Z728" s="44">
        <v>25.912054774195045</v>
      </c>
      <c r="AA728" s="44">
        <v>25.912054774195045</v>
      </c>
      <c r="AB728" s="44">
        <v>4.386727031169694</v>
      </c>
      <c r="AC728" s="44">
        <v>10.186670788124376</v>
      </c>
      <c r="AD728" s="44">
        <v>4.138498507142466</v>
      </c>
      <c r="AE728" s="44">
        <v>8.6773832247906988</v>
      </c>
      <c r="AF728" s="44">
        <v>26.996303366015514</v>
      </c>
      <c r="AG728" s="44">
        <v>10.605690608077524</v>
      </c>
      <c r="AH728" s="44">
        <v>48.207684582170558</v>
      </c>
      <c r="AJ728" s="63" t="s">
        <v>63</v>
      </c>
      <c r="AK728" s="44">
        <v>0</v>
      </c>
      <c r="AL728" s="44">
        <v>0</v>
      </c>
      <c r="AM728" s="44">
        <v>107.23699999999999</v>
      </c>
      <c r="AN728" s="44">
        <v>107.23699999999999</v>
      </c>
      <c r="AO728" s="44">
        <v>0</v>
      </c>
      <c r="AP728" s="44">
        <v>0</v>
      </c>
      <c r="AQ728" s="44">
        <v>0</v>
      </c>
      <c r="AR728" s="44">
        <v>0</v>
      </c>
      <c r="AS728" s="44">
        <v>0</v>
      </c>
      <c r="AT728" s="44">
        <v>0</v>
      </c>
      <c r="AU728" s="44">
        <v>0</v>
      </c>
      <c r="AV728" s="44">
        <v>0</v>
      </c>
      <c r="AW728" s="44">
        <v>0</v>
      </c>
      <c r="AX728" s="44">
        <v>0</v>
      </c>
      <c r="AY728" s="44">
        <v>38.995496509302328</v>
      </c>
      <c r="AZ728" s="44">
        <v>0</v>
      </c>
      <c r="BA728" s="44">
        <v>0</v>
      </c>
      <c r="BB728" s="44">
        <v>0</v>
      </c>
      <c r="BC728" s="44">
        <v>38.995496509302328</v>
      </c>
      <c r="BD728" s="44">
        <v>38.995496509302328</v>
      </c>
      <c r="BE728" s="44">
        <v>0</v>
      </c>
      <c r="BF728" s="44">
        <v>0</v>
      </c>
      <c r="BG728" s="44">
        <v>0</v>
      </c>
      <c r="BH728" s="44">
        <v>38.995496509302328</v>
      </c>
      <c r="BI728" s="44">
        <v>25.912054774195045</v>
      </c>
      <c r="BJ728" s="44">
        <v>0</v>
      </c>
      <c r="BK728" s="44">
        <v>0</v>
      </c>
      <c r="BL728" s="44">
        <v>0</v>
      </c>
      <c r="BM728" s="44">
        <v>25.912054774195045</v>
      </c>
      <c r="BN728" s="44">
        <v>4.138498507142466</v>
      </c>
      <c r="BO728" s="44">
        <v>10.605690608077524</v>
      </c>
      <c r="BP728" s="44">
        <v>0</v>
      </c>
      <c r="BQ728" s="44">
        <v>0</v>
      </c>
      <c r="BR728" s="44">
        <v>0</v>
      </c>
      <c r="BS728" s="44">
        <v>10.605690608077524</v>
      </c>
      <c r="BT728" s="64">
        <v>2022</v>
      </c>
      <c r="BU728" s="44">
        <v>0</v>
      </c>
      <c r="BV728" s="44">
        <v>0</v>
      </c>
      <c r="BW728" s="44">
        <v>0</v>
      </c>
      <c r="BX728" s="44">
        <v>0</v>
      </c>
      <c r="BY728" s="44">
        <v>0</v>
      </c>
      <c r="BZ728" s="44">
        <v>0</v>
      </c>
      <c r="CA728" s="44">
        <v>107.23699999999999</v>
      </c>
      <c r="CB728" s="44">
        <v>0</v>
      </c>
      <c r="CC728" s="44">
        <v>0</v>
      </c>
      <c r="CD728" s="44">
        <v>0</v>
      </c>
      <c r="CE728" s="44">
        <v>0</v>
      </c>
      <c r="CF728" s="44">
        <v>0</v>
      </c>
      <c r="CG728" s="44">
        <v>0</v>
      </c>
      <c r="CH728" s="44">
        <v>0</v>
      </c>
      <c r="CI728" s="44">
        <v>0</v>
      </c>
      <c r="CJ728" s="44">
        <v>0</v>
      </c>
      <c r="CK728" s="44">
        <v>38.995496509302328</v>
      </c>
      <c r="CL728" s="44">
        <v>0</v>
      </c>
      <c r="CM728" s="44">
        <v>0</v>
      </c>
      <c r="CN728" s="44">
        <v>0</v>
      </c>
      <c r="CO728" s="44">
        <v>0</v>
      </c>
      <c r="CP728" s="44">
        <v>0</v>
      </c>
      <c r="CQ728" s="44">
        <v>0</v>
      </c>
      <c r="CR728" s="44">
        <v>0</v>
      </c>
      <c r="CS728" s="44">
        <v>0</v>
      </c>
      <c r="CT728" s="44">
        <v>0</v>
      </c>
      <c r="CU728" s="44">
        <v>0</v>
      </c>
      <c r="CV728" s="44">
        <v>0</v>
      </c>
      <c r="CW728" s="44">
        <v>0</v>
      </c>
      <c r="CX728" s="44">
        <v>0</v>
      </c>
      <c r="CY728" s="44">
        <v>0</v>
      </c>
      <c r="CZ728" s="44">
        <v>0</v>
      </c>
      <c r="DA728" s="44">
        <v>0</v>
      </c>
      <c r="DB728" s="44">
        <v>0</v>
      </c>
      <c r="DC728" s="44">
        <v>0</v>
      </c>
      <c r="DD728" s="44">
        <v>0</v>
      </c>
      <c r="DE728" s="44">
        <v>0</v>
      </c>
      <c r="DF728" s="44">
        <v>0</v>
      </c>
      <c r="DG728" s="44">
        <v>0</v>
      </c>
      <c r="DH728" s="44">
        <v>0</v>
      </c>
      <c r="DI728" s="44">
        <v>0</v>
      </c>
      <c r="DJ728" s="44">
        <v>0</v>
      </c>
      <c r="DK728" s="44">
        <v>0</v>
      </c>
      <c r="DL728" s="44">
        <v>0</v>
      </c>
      <c r="DM728" s="44">
        <v>0</v>
      </c>
      <c r="DN728" s="44">
        <v>0</v>
      </c>
      <c r="DO728" s="44">
        <v>0</v>
      </c>
      <c r="DP728" s="44">
        <v>0</v>
      </c>
      <c r="DQ728" s="44">
        <v>0</v>
      </c>
      <c r="DR728" s="44">
        <v>0</v>
      </c>
      <c r="DS728" s="44">
        <v>0</v>
      </c>
      <c r="DT728" s="44">
        <v>0</v>
      </c>
      <c r="DU728" s="44">
        <v>0</v>
      </c>
      <c r="DV728" s="44">
        <v>0</v>
      </c>
      <c r="DW728" s="44">
        <v>0</v>
      </c>
      <c r="DX728" s="44">
        <v>0</v>
      </c>
      <c r="DY728" s="44">
        <v>10.605690608077524</v>
      </c>
      <c r="DZ728" s="44">
        <v>0</v>
      </c>
      <c r="EA728" s="44">
        <v>0</v>
      </c>
      <c r="EB728" s="44">
        <v>0</v>
      </c>
    </row>
    <row r="729" spans="2:132" x14ac:dyDescent="0.25">
      <c r="B729" s="41" t="s">
        <v>818</v>
      </c>
      <c r="C729" s="47" t="s">
        <v>101</v>
      </c>
      <c r="D729" s="46">
        <v>5</v>
      </c>
      <c r="E729" s="86" t="s">
        <v>52</v>
      </c>
      <c r="F729" s="43">
        <v>2771</v>
      </c>
      <c r="G729" s="43">
        <v>496.42997674418609</v>
      </c>
      <c r="H729" s="44">
        <v>496.42997674418609</v>
      </c>
      <c r="I729" s="44">
        <v>329.87195703173433</v>
      </c>
      <c r="J729" s="44">
        <v>329.87195703173433</v>
      </c>
      <c r="K729" s="44">
        <v>511.32287604651168</v>
      </c>
      <c r="L729" s="44">
        <v>511.32287604651168</v>
      </c>
      <c r="M729" s="44">
        <v>271.55799999999999</v>
      </c>
      <c r="N729" s="44">
        <v>1961.8679999999999</v>
      </c>
      <c r="O729" s="44">
        <v>313.12299999999999</v>
      </c>
      <c r="P729" s="44">
        <v>92.038117688372097</v>
      </c>
      <c r="Q729" s="44">
        <v>92.038117688372097</v>
      </c>
      <c r="R729" s="44">
        <v>61.158260833683542</v>
      </c>
      <c r="S729" s="44">
        <v>61.158260833683542</v>
      </c>
      <c r="T729" s="44">
        <v>286.34081058604659</v>
      </c>
      <c r="U729" s="44">
        <v>286.34081058604659</v>
      </c>
      <c r="V729" s="44">
        <v>190.27014481590439</v>
      </c>
      <c r="W729" s="44">
        <v>190.27014481590439</v>
      </c>
      <c r="X729" s="44">
        <v>112.49103273023258</v>
      </c>
      <c r="Y729" s="44">
        <v>112.49103273023258</v>
      </c>
      <c r="Z729" s="44">
        <v>74.748985463390994</v>
      </c>
      <c r="AA729" s="44">
        <v>74.748985463390994</v>
      </c>
      <c r="AB729" s="44">
        <v>4.4402505286814273</v>
      </c>
      <c r="AC729" s="44">
        <v>10.310960775786462</v>
      </c>
      <c r="AD729" s="44">
        <v>4.1889933095259853</v>
      </c>
      <c r="AE729" s="44">
        <v>25.031808483829604</v>
      </c>
      <c r="AF729" s="44">
        <v>77.876737505247675</v>
      </c>
      <c r="AG729" s="44">
        <v>30.594432591347299</v>
      </c>
      <c r="AH729" s="44">
        <v>139.06560268794226</v>
      </c>
      <c r="AJ729" s="63" t="s">
        <v>63</v>
      </c>
      <c r="AK729" s="44">
        <v>0</v>
      </c>
      <c r="AL729" s="44">
        <v>0</v>
      </c>
      <c r="AM729" s="44">
        <v>313.12299999999999</v>
      </c>
      <c r="AN729" s="44">
        <v>313.12299999999999</v>
      </c>
      <c r="AO729" s="44">
        <v>0</v>
      </c>
      <c r="AP729" s="44">
        <v>0</v>
      </c>
      <c r="AQ729" s="44">
        <v>0</v>
      </c>
      <c r="AR729" s="44">
        <v>0</v>
      </c>
      <c r="AS729" s="44">
        <v>0</v>
      </c>
      <c r="AT729" s="44">
        <v>0</v>
      </c>
      <c r="AU729" s="44">
        <v>0</v>
      </c>
      <c r="AV729" s="44">
        <v>0</v>
      </c>
      <c r="AW729" s="44">
        <v>0</v>
      </c>
      <c r="AX729" s="44">
        <v>0</v>
      </c>
      <c r="AY729" s="44">
        <v>112.49103273023258</v>
      </c>
      <c r="AZ729" s="44">
        <v>0</v>
      </c>
      <c r="BA729" s="44">
        <v>0</v>
      </c>
      <c r="BB729" s="44">
        <v>0</v>
      </c>
      <c r="BC729" s="44">
        <v>112.49103273023258</v>
      </c>
      <c r="BD729" s="44">
        <v>112.49103273023258</v>
      </c>
      <c r="BE729" s="44">
        <v>0</v>
      </c>
      <c r="BF729" s="44">
        <v>0</v>
      </c>
      <c r="BG729" s="44">
        <v>0</v>
      </c>
      <c r="BH729" s="44">
        <v>112.49103273023258</v>
      </c>
      <c r="BI729" s="44">
        <v>74.748985463390994</v>
      </c>
      <c r="BJ729" s="44">
        <v>0</v>
      </c>
      <c r="BK729" s="44">
        <v>0</v>
      </c>
      <c r="BL729" s="44">
        <v>0</v>
      </c>
      <c r="BM729" s="44">
        <v>74.748985463390994</v>
      </c>
      <c r="BN729" s="44">
        <v>4.1889933095259853</v>
      </c>
      <c r="BO729" s="44">
        <v>30.594432591347299</v>
      </c>
      <c r="BP729" s="44">
        <v>0</v>
      </c>
      <c r="BQ729" s="44">
        <v>0</v>
      </c>
      <c r="BR729" s="44">
        <v>0</v>
      </c>
      <c r="BS729" s="44">
        <v>30.594432591347299</v>
      </c>
      <c r="BT729" s="64">
        <v>2022</v>
      </c>
      <c r="BU729" s="44">
        <v>0</v>
      </c>
      <c r="BV729" s="44">
        <v>0</v>
      </c>
      <c r="BW729" s="44">
        <v>0</v>
      </c>
      <c r="BX729" s="44">
        <v>0</v>
      </c>
      <c r="BY729" s="44">
        <v>0</v>
      </c>
      <c r="BZ729" s="44">
        <v>0</v>
      </c>
      <c r="CA729" s="44">
        <v>313.12299999999999</v>
      </c>
      <c r="CB729" s="44">
        <v>0</v>
      </c>
      <c r="CC729" s="44">
        <v>0</v>
      </c>
      <c r="CD729" s="44">
        <v>0</v>
      </c>
      <c r="CE729" s="44">
        <v>0</v>
      </c>
      <c r="CF729" s="44">
        <v>0</v>
      </c>
      <c r="CG729" s="44">
        <v>0</v>
      </c>
      <c r="CH729" s="44">
        <v>0</v>
      </c>
      <c r="CI729" s="44">
        <v>0</v>
      </c>
      <c r="CJ729" s="44">
        <v>0</v>
      </c>
      <c r="CK729" s="44">
        <v>112.49103273023258</v>
      </c>
      <c r="CL729" s="44">
        <v>0</v>
      </c>
      <c r="CM729" s="44">
        <v>0</v>
      </c>
      <c r="CN729" s="44">
        <v>0</v>
      </c>
      <c r="CO729" s="44">
        <v>0</v>
      </c>
      <c r="CP729" s="44">
        <v>0</v>
      </c>
      <c r="CQ729" s="44">
        <v>0</v>
      </c>
      <c r="CR729" s="44">
        <v>0</v>
      </c>
      <c r="CS729" s="44">
        <v>0</v>
      </c>
      <c r="CT729" s="44">
        <v>0</v>
      </c>
      <c r="CU729" s="44">
        <v>0</v>
      </c>
      <c r="CV729" s="44">
        <v>0</v>
      </c>
      <c r="CW729" s="44">
        <v>0</v>
      </c>
      <c r="CX729" s="44">
        <v>0</v>
      </c>
      <c r="CY729" s="44">
        <v>0</v>
      </c>
      <c r="CZ729" s="44">
        <v>0</v>
      </c>
      <c r="DA729" s="44">
        <v>0</v>
      </c>
      <c r="DB729" s="44">
        <v>0</v>
      </c>
      <c r="DC729" s="44">
        <v>0</v>
      </c>
      <c r="DD729" s="44">
        <v>0</v>
      </c>
      <c r="DE729" s="44">
        <v>0</v>
      </c>
      <c r="DF729" s="44">
        <v>0</v>
      </c>
      <c r="DG729" s="44">
        <v>0</v>
      </c>
      <c r="DH729" s="44">
        <v>0</v>
      </c>
      <c r="DI729" s="44">
        <v>0</v>
      </c>
      <c r="DJ729" s="44">
        <v>0</v>
      </c>
      <c r="DK729" s="44">
        <v>0</v>
      </c>
      <c r="DL729" s="44">
        <v>0</v>
      </c>
      <c r="DM729" s="44">
        <v>0</v>
      </c>
      <c r="DN729" s="44">
        <v>0</v>
      </c>
      <c r="DO729" s="44">
        <v>0</v>
      </c>
      <c r="DP729" s="44">
        <v>0</v>
      </c>
      <c r="DQ729" s="44">
        <v>0</v>
      </c>
      <c r="DR729" s="44">
        <v>0</v>
      </c>
      <c r="DS729" s="44">
        <v>0</v>
      </c>
      <c r="DT729" s="44">
        <v>0</v>
      </c>
      <c r="DU729" s="44">
        <v>0</v>
      </c>
      <c r="DV729" s="44">
        <v>0</v>
      </c>
      <c r="DW729" s="44">
        <v>0</v>
      </c>
      <c r="DX729" s="44">
        <v>0</v>
      </c>
      <c r="DY729" s="44">
        <v>30.594432591347299</v>
      </c>
      <c r="DZ729" s="44">
        <v>0</v>
      </c>
      <c r="EA729" s="44">
        <v>0</v>
      </c>
      <c r="EB729" s="44">
        <v>0</v>
      </c>
    </row>
    <row r="730" spans="2:132" ht="30" x14ac:dyDescent="0.25">
      <c r="B730" s="41" t="s">
        <v>819</v>
      </c>
      <c r="C730" s="47" t="s">
        <v>101</v>
      </c>
      <c r="D730" s="46">
        <v>5</v>
      </c>
      <c r="E730" s="86" t="s">
        <v>52</v>
      </c>
      <c r="F730" s="43">
        <v>2750</v>
      </c>
      <c r="G730" s="43">
        <v>357.95765116279068</v>
      </c>
      <c r="H730" s="44">
        <v>357.95765116279068</v>
      </c>
      <c r="I730" s="44">
        <v>237.85870405726968</v>
      </c>
      <c r="J730" s="44">
        <v>237.85870405726968</v>
      </c>
      <c r="K730" s="44">
        <v>397.33299279069769</v>
      </c>
      <c r="L730" s="44">
        <v>397.33299279069769</v>
      </c>
      <c r="M730" s="44">
        <v>269.5</v>
      </c>
      <c r="N730" s="44">
        <v>1947</v>
      </c>
      <c r="O730" s="44">
        <v>310.75</v>
      </c>
      <c r="P730" s="44">
        <v>71.519938702325575</v>
      </c>
      <c r="Q730" s="44">
        <v>71.519938702325575</v>
      </c>
      <c r="R730" s="44">
        <v>47.524169070642479</v>
      </c>
      <c r="S730" s="44">
        <v>47.524169070642479</v>
      </c>
      <c r="T730" s="44">
        <v>222.50647596279072</v>
      </c>
      <c r="U730" s="44">
        <v>222.50647596279072</v>
      </c>
      <c r="V730" s="44">
        <v>147.85297044199885</v>
      </c>
      <c r="W730" s="44">
        <v>147.85297044199885</v>
      </c>
      <c r="X730" s="44">
        <v>87.413258413953486</v>
      </c>
      <c r="Y730" s="44">
        <v>87.413258413953486</v>
      </c>
      <c r="Z730" s="44">
        <v>58.085095530785253</v>
      </c>
      <c r="AA730" s="44">
        <v>58.085095530785253</v>
      </c>
      <c r="AB730" s="44">
        <v>5.6707987802879982</v>
      </c>
      <c r="AC730" s="44">
        <v>13.168487546645453</v>
      </c>
      <c r="AD730" s="44">
        <v>5.349909424446099</v>
      </c>
      <c r="AE730" s="44">
        <v>19.451434398446263</v>
      </c>
      <c r="AF730" s="44">
        <v>60.515573684055056</v>
      </c>
      <c r="AG730" s="44">
        <v>23.77397537587877</v>
      </c>
      <c r="AH730" s="44">
        <v>108.0635244358126</v>
      </c>
      <c r="AJ730" s="63" t="s">
        <v>63</v>
      </c>
      <c r="AK730" s="44">
        <v>0</v>
      </c>
      <c r="AL730" s="44">
        <v>0</v>
      </c>
      <c r="AM730" s="44">
        <v>310.75</v>
      </c>
      <c r="AN730" s="44">
        <v>310.75</v>
      </c>
      <c r="AO730" s="44">
        <v>0</v>
      </c>
      <c r="AP730" s="44">
        <v>0</v>
      </c>
      <c r="AQ730" s="44">
        <v>0</v>
      </c>
      <c r="AR730" s="44">
        <v>0</v>
      </c>
      <c r="AS730" s="44">
        <v>0</v>
      </c>
      <c r="AT730" s="44">
        <v>0</v>
      </c>
      <c r="AU730" s="44">
        <v>0</v>
      </c>
      <c r="AV730" s="44">
        <v>0</v>
      </c>
      <c r="AW730" s="44">
        <v>0</v>
      </c>
      <c r="AX730" s="44">
        <v>0</v>
      </c>
      <c r="AY730" s="44">
        <v>87.413258413953486</v>
      </c>
      <c r="AZ730" s="44">
        <v>0</v>
      </c>
      <c r="BA730" s="44">
        <v>0</v>
      </c>
      <c r="BB730" s="44">
        <v>0</v>
      </c>
      <c r="BC730" s="44">
        <v>87.413258413953486</v>
      </c>
      <c r="BD730" s="44">
        <v>87.413258413953486</v>
      </c>
      <c r="BE730" s="44">
        <v>0</v>
      </c>
      <c r="BF730" s="44">
        <v>0</v>
      </c>
      <c r="BG730" s="44">
        <v>0</v>
      </c>
      <c r="BH730" s="44">
        <v>87.413258413953486</v>
      </c>
      <c r="BI730" s="44">
        <v>58.085095530785253</v>
      </c>
      <c r="BJ730" s="44">
        <v>0</v>
      </c>
      <c r="BK730" s="44">
        <v>0</v>
      </c>
      <c r="BL730" s="44">
        <v>0</v>
      </c>
      <c r="BM730" s="44">
        <v>58.085095530785253</v>
      </c>
      <c r="BN730" s="44">
        <v>5.349909424446099</v>
      </c>
      <c r="BO730" s="44">
        <v>23.77397537587877</v>
      </c>
      <c r="BP730" s="44">
        <v>0</v>
      </c>
      <c r="BQ730" s="44">
        <v>0</v>
      </c>
      <c r="BR730" s="44">
        <v>0</v>
      </c>
      <c r="BS730" s="44">
        <v>23.77397537587877</v>
      </c>
      <c r="BT730" s="64">
        <v>2022</v>
      </c>
      <c r="BU730" s="44">
        <v>0</v>
      </c>
      <c r="BV730" s="44">
        <v>0</v>
      </c>
      <c r="BW730" s="44">
        <v>0</v>
      </c>
      <c r="BX730" s="44">
        <v>0</v>
      </c>
      <c r="BY730" s="44">
        <v>0</v>
      </c>
      <c r="BZ730" s="44">
        <v>0</v>
      </c>
      <c r="CA730" s="44">
        <v>310.75</v>
      </c>
      <c r="CB730" s="44">
        <v>0</v>
      </c>
      <c r="CC730" s="44">
        <v>0</v>
      </c>
      <c r="CD730" s="44">
        <v>0</v>
      </c>
      <c r="CE730" s="44">
        <v>0</v>
      </c>
      <c r="CF730" s="44">
        <v>0</v>
      </c>
      <c r="CG730" s="44">
        <v>0</v>
      </c>
      <c r="CH730" s="44">
        <v>0</v>
      </c>
      <c r="CI730" s="44">
        <v>0</v>
      </c>
      <c r="CJ730" s="44">
        <v>0</v>
      </c>
      <c r="CK730" s="44">
        <v>87.413258413953486</v>
      </c>
      <c r="CL730" s="44">
        <v>0</v>
      </c>
      <c r="CM730" s="44">
        <v>0</v>
      </c>
      <c r="CN730" s="44">
        <v>0</v>
      </c>
      <c r="CO730" s="44">
        <v>0</v>
      </c>
      <c r="CP730" s="44">
        <v>0</v>
      </c>
      <c r="CQ730" s="44">
        <v>0</v>
      </c>
      <c r="CR730" s="44">
        <v>0</v>
      </c>
      <c r="CS730" s="44">
        <v>0</v>
      </c>
      <c r="CT730" s="44">
        <v>0</v>
      </c>
      <c r="CU730" s="44">
        <v>0</v>
      </c>
      <c r="CV730" s="44">
        <v>0</v>
      </c>
      <c r="CW730" s="44">
        <v>0</v>
      </c>
      <c r="CX730" s="44">
        <v>0</v>
      </c>
      <c r="CY730" s="44">
        <v>0</v>
      </c>
      <c r="CZ730" s="44">
        <v>0</v>
      </c>
      <c r="DA730" s="44">
        <v>0</v>
      </c>
      <c r="DB730" s="44">
        <v>0</v>
      </c>
      <c r="DC730" s="44">
        <v>0</v>
      </c>
      <c r="DD730" s="44">
        <v>0</v>
      </c>
      <c r="DE730" s="44">
        <v>0</v>
      </c>
      <c r="DF730" s="44">
        <v>0</v>
      </c>
      <c r="DG730" s="44">
        <v>0</v>
      </c>
      <c r="DH730" s="44">
        <v>0</v>
      </c>
      <c r="DI730" s="44">
        <v>0</v>
      </c>
      <c r="DJ730" s="44">
        <v>0</v>
      </c>
      <c r="DK730" s="44">
        <v>0</v>
      </c>
      <c r="DL730" s="44">
        <v>0</v>
      </c>
      <c r="DM730" s="44">
        <v>0</v>
      </c>
      <c r="DN730" s="44">
        <v>0</v>
      </c>
      <c r="DO730" s="44">
        <v>0</v>
      </c>
      <c r="DP730" s="44">
        <v>0</v>
      </c>
      <c r="DQ730" s="44">
        <v>0</v>
      </c>
      <c r="DR730" s="44">
        <v>0</v>
      </c>
      <c r="DS730" s="44">
        <v>0</v>
      </c>
      <c r="DT730" s="44">
        <v>0</v>
      </c>
      <c r="DU730" s="44">
        <v>0</v>
      </c>
      <c r="DV730" s="44">
        <v>0</v>
      </c>
      <c r="DW730" s="44">
        <v>0</v>
      </c>
      <c r="DX730" s="44">
        <v>0</v>
      </c>
      <c r="DY730" s="44">
        <v>23.77397537587877</v>
      </c>
      <c r="DZ730" s="44">
        <v>0</v>
      </c>
      <c r="EA730" s="44">
        <v>0</v>
      </c>
      <c r="EB730" s="44">
        <v>0</v>
      </c>
    </row>
    <row r="731" spans="2:132" x14ac:dyDescent="0.25">
      <c r="B731" s="41" t="s">
        <v>820</v>
      </c>
      <c r="C731" s="47" t="s">
        <v>101</v>
      </c>
      <c r="D731" s="46">
        <v>5</v>
      </c>
      <c r="E731" s="86" t="s">
        <v>52</v>
      </c>
      <c r="F731" s="43">
        <v>2884</v>
      </c>
      <c r="G731" s="43">
        <v>339.95982558139536</v>
      </c>
      <c r="H731" s="44">
        <v>339.95982558139536</v>
      </c>
      <c r="I731" s="44">
        <v>225.89935787558241</v>
      </c>
      <c r="J731" s="44">
        <v>225.89935787558241</v>
      </c>
      <c r="K731" s="44">
        <v>377.35540639534889</v>
      </c>
      <c r="L731" s="44">
        <v>377.35540639534889</v>
      </c>
      <c r="M731" s="44">
        <v>282.63200000000001</v>
      </c>
      <c r="N731" s="44">
        <v>2041.8720000000001</v>
      </c>
      <c r="O731" s="44">
        <v>325.892</v>
      </c>
      <c r="P731" s="44">
        <v>67.923973151162798</v>
      </c>
      <c r="Q731" s="44">
        <v>67.923973151162798</v>
      </c>
      <c r="R731" s="44">
        <v>45.134691703541364</v>
      </c>
      <c r="S731" s="44">
        <v>45.134691703541364</v>
      </c>
      <c r="T731" s="44">
        <v>211.3190275813954</v>
      </c>
      <c r="U731" s="44">
        <v>211.3190275813954</v>
      </c>
      <c r="V731" s="44">
        <v>140.41904085546204</v>
      </c>
      <c r="W731" s="44">
        <v>140.41904085546204</v>
      </c>
      <c r="X731" s="44">
        <v>83.018189406976759</v>
      </c>
      <c r="Y731" s="44">
        <v>83.018189406976759</v>
      </c>
      <c r="Z731" s="44">
        <v>55.164623193217231</v>
      </c>
      <c r="AA731" s="44">
        <v>55.164623193217231</v>
      </c>
      <c r="AB731" s="44">
        <v>6.2619681077343907</v>
      </c>
      <c r="AC731" s="44">
        <v>14.541275795365719</v>
      </c>
      <c r="AD731" s="44">
        <v>5.9076266841983989</v>
      </c>
      <c r="AE731" s="44">
        <v>18.473431770275095</v>
      </c>
      <c r="AF731" s="44">
        <v>57.472898840855855</v>
      </c>
      <c r="AG731" s="44">
        <v>22.578638830336228</v>
      </c>
      <c r="AH731" s="44">
        <v>102.63017650152831</v>
      </c>
      <c r="AJ731" s="63" t="s">
        <v>63</v>
      </c>
      <c r="AK731" s="44">
        <v>0</v>
      </c>
      <c r="AL731" s="44">
        <v>0</v>
      </c>
      <c r="AM731" s="44">
        <v>325.892</v>
      </c>
      <c r="AN731" s="44">
        <v>325.892</v>
      </c>
      <c r="AO731" s="44">
        <v>0</v>
      </c>
      <c r="AP731" s="44">
        <v>0</v>
      </c>
      <c r="AQ731" s="44">
        <v>0</v>
      </c>
      <c r="AR731" s="44">
        <v>0</v>
      </c>
      <c r="AS731" s="44">
        <v>0</v>
      </c>
      <c r="AT731" s="44">
        <v>0</v>
      </c>
      <c r="AU731" s="44">
        <v>0</v>
      </c>
      <c r="AV731" s="44">
        <v>0</v>
      </c>
      <c r="AW731" s="44">
        <v>0</v>
      </c>
      <c r="AX731" s="44">
        <v>0</v>
      </c>
      <c r="AY731" s="44">
        <v>83.018189406976759</v>
      </c>
      <c r="AZ731" s="44">
        <v>0</v>
      </c>
      <c r="BA731" s="44">
        <v>0</v>
      </c>
      <c r="BB731" s="44">
        <v>0</v>
      </c>
      <c r="BC731" s="44">
        <v>83.018189406976759</v>
      </c>
      <c r="BD731" s="44">
        <v>83.018189406976759</v>
      </c>
      <c r="BE731" s="44">
        <v>0</v>
      </c>
      <c r="BF731" s="44">
        <v>0</v>
      </c>
      <c r="BG731" s="44">
        <v>0</v>
      </c>
      <c r="BH731" s="44">
        <v>83.018189406976759</v>
      </c>
      <c r="BI731" s="44">
        <v>55.164623193217231</v>
      </c>
      <c r="BJ731" s="44">
        <v>0</v>
      </c>
      <c r="BK731" s="44">
        <v>0</v>
      </c>
      <c r="BL731" s="44">
        <v>0</v>
      </c>
      <c r="BM731" s="44">
        <v>55.164623193217231</v>
      </c>
      <c r="BN731" s="44">
        <v>5.9076266841983989</v>
      </c>
      <c r="BO731" s="44">
        <v>22.578638830336228</v>
      </c>
      <c r="BP731" s="44">
        <v>0</v>
      </c>
      <c r="BQ731" s="44">
        <v>0</v>
      </c>
      <c r="BR731" s="44">
        <v>0</v>
      </c>
      <c r="BS731" s="44">
        <v>22.578638830336228</v>
      </c>
      <c r="BT731" s="64">
        <v>2022</v>
      </c>
      <c r="BU731" s="44">
        <v>0</v>
      </c>
      <c r="BV731" s="44">
        <v>0</v>
      </c>
      <c r="BW731" s="44">
        <v>0</v>
      </c>
      <c r="BX731" s="44">
        <v>0</v>
      </c>
      <c r="BY731" s="44">
        <v>0</v>
      </c>
      <c r="BZ731" s="44">
        <v>0</v>
      </c>
      <c r="CA731" s="44">
        <v>325.892</v>
      </c>
      <c r="CB731" s="44">
        <v>0</v>
      </c>
      <c r="CC731" s="44">
        <v>0</v>
      </c>
      <c r="CD731" s="44">
        <v>0</v>
      </c>
      <c r="CE731" s="44">
        <v>0</v>
      </c>
      <c r="CF731" s="44">
        <v>0</v>
      </c>
      <c r="CG731" s="44">
        <v>0</v>
      </c>
      <c r="CH731" s="44">
        <v>0</v>
      </c>
      <c r="CI731" s="44">
        <v>0</v>
      </c>
      <c r="CJ731" s="44">
        <v>0</v>
      </c>
      <c r="CK731" s="44">
        <v>83.018189406976759</v>
      </c>
      <c r="CL731" s="44">
        <v>0</v>
      </c>
      <c r="CM731" s="44">
        <v>0</v>
      </c>
      <c r="CN731" s="44">
        <v>0</v>
      </c>
      <c r="CO731" s="44">
        <v>0</v>
      </c>
      <c r="CP731" s="44">
        <v>0</v>
      </c>
      <c r="CQ731" s="44">
        <v>0</v>
      </c>
      <c r="CR731" s="44">
        <v>0</v>
      </c>
      <c r="CS731" s="44">
        <v>0</v>
      </c>
      <c r="CT731" s="44">
        <v>0</v>
      </c>
      <c r="CU731" s="44">
        <v>0</v>
      </c>
      <c r="CV731" s="44">
        <v>0</v>
      </c>
      <c r="CW731" s="44">
        <v>0</v>
      </c>
      <c r="CX731" s="44">
        <v>0</v>
      </c>
      <c r="CY731" s="44">
        <v>0</v>
      </c>
      <c r="CZ731" s="44">
        <v>0</v>
      </c>
      <c r="DA731" s="44">
        <v>0</v>
      </c>
      <c r="DB731" s="44">
        <v>0</v>
      </c>
      <c r="DC731" s="44">
        <v>0</v>
      </c>
      <c r="DD731" s="44">
        <v>0</v>
      </c>
      <c r="DE731" s="44">
        <v>0</v>
      </c>
      <c r="DF731" s="44">
        <v>0</v>
      </c>
      <c r="DG731" s="44">
        <v>0</v>
      </c>
      <c r="DH731" s="44">
        <v>0</v>
      </c>
      <c r="DI731" s="44">
        <v>0</v>
      </c>
      <c r="DJ731" s="44">
        <v>0</v>
      </c>
      <c r="DK731" s="44">
        <v>0</v>
      </c>
      <c r="DL731" s="44">
        <v>0</v>
      </c>
      <c r="DM731" s="44">
        <v>0</v>
      </c>
      <c r="DN731" s="44">
        <v>0</v>
      </c>
      <c r="DO731" s="44">
        <v>0</v>
      </c>
      <c r="DP731" s="44">
        <v>0</v>
      </c>
      <c r="DQ731" s="44">
        <v>0</v>
      </c>
      <c r="DR731" s="44">
        <v>0</v>
      </c>
      <c r="DS731" s="44">
        <v>0</v>
      </c>
      <c r="DT731" s="44">
        <v>0</v>
      </c>
      <c r="DU731" s="44">
        <v>0</v>
      </c>
      <c r="DV731" s="44">
        <v>0</v>
      </c>
      <c r="DW731" s="44">
        <v>0</v>
      </c>
      <c r="DX731" s="44">
        <v>0</v>
      </c>
      <c r="DY731" s="44">
        <v>22.578638830336228</v>
      </c>
      <c r="DZ731" s="44">
        <v>0</v>
      </c>
      <c r="EA731" s="44">
        <v>0</v>
      </c>
      <c r="EB731" s="44">
        <v>0</v>
      </c>
    </row>
    <row r="732" spans="2:132" x14ac:dyDescent="0.25">
      <c r="B732" s="41" t="s">
        <v>821</v>
      </c>
      <c r="C732" s="47" t="s">
        <v>101</v>
      </c>
      <c r="D732" s="46">
        <v>5</v>
      </c>
      <c r="E732" s="86" t="s">
        <v>52</v>
      </c>
      <c r="F732" s="43">
        <v>5099</v>
      </c>
      <c r="G732" s="43">
        <v>635.72330232558136</v>
      </c>
      <c r="H732" s="44">
        <v>635.72330232558136</v>
      </c>
      <c r="I732" s="44">
        <v>422.43075497610425</v>
      </c>
      <c r="J732" s="44">
        <v>422.43075497610425</v>
      </c>
      <c r="K732" s="44">
        <v>705.65286558139542</v>
      </c>
      <c r="L732" s="44">
        <v>705.65286558139542</v>
      </c>
      <c r="M732" s="44">
        <v>458.91</v>
      </c>
      <c r="N732" s="44">
        <v>3375.538</v>
      </c>
      <c r="O732" s="44">
        <v>514.99900000000002</v>
      </c>
      <c r="P732" s="44">
        <v>127.01751580465117</v>
      </c>
      <c r="Q732" s="44">
        <v>127.01751580465117</v>
      </c>
      <c r="R732" s="44">
        <v>84.401664844225635</v>
      </c>
      <c r="S732" s="44">
        <v>84.401664844225635</v>
      </c>
      <c r="T732" s="44">
        <v>395.16560472558149</v>
      </c>
      <c r="U732" s="44">
        <v>395.16560472558149</v>
      </c>
      <c r="V732" s="44">
        <v>262.58295729314648</v>
      </c>
      <c r="W732" s="44">
        <v>262.58295729314648</v>
      </c>
      <c r="X732" s="44">
        <v>155.24363042790699</v>
      </c>
      <c r="Y732" s="44">
        <v>155.24363042790699</v>
      </c>
      <c r="Z732" s="44">
        <v>103.15759036516468</v>
      </c>
      <c r="AA732" s="44">
        <v>103.15759036516468</v>
      </c>
      <c r="AB732" s="44">
        <v>5.4372150223218787</v>
      </c>
      <c r="AC732" s="44">
        <v>12.855129802775295</v>
      </c>
      <c r="AD732" s="44">
        <v>4.9923519750409975</v>
      </c>
      <c r="AE732" s="44">
        <v>34.545232014403929</v>
      </c>
      <c r="AF732" s="44">
        <v>107.47405515592335</v>
      </c>
      <c r="AG732" s="44">
        <v>42.221950239827024</v>
      </c>
      <c r="AH732" s="44">
        <v>191.91795563557739</v>
      </c>
      <c r="AJ732" s="63" t="s">
        <v>63</v>
      </c>
      <c r="AK732" s="44">
        <v>0</v>
      </c>
      <c r="AL732" s="44">
        <v>0</v>
      </c>
      <c r="AM732" s="44">
        <v>514.99900000000002</v>
      </c>
      <c r="AN732" s="44">
        <v>514.99900000000002</v>
      </c>
      <c r="AO732" s="44">
        <v>0</v>
      </c>
      <c r="AP732" s="44">
        <v>0</v>
      </c>
      <c r="AQ732" s="44">
        <v>0</v>
      </c>
      <c r="AR732" s="44">
        <v>0</v>
      </c>
      <c r="AS732" s="44">
        <v>0</v>
      </c>
      <c r="AT732" s="44">
        <v>0</v>
      </c>
      <c r="AU732" s="44">
        <v>0</v>
      </c>
      <c r="AV732" s="44">
        <v>0</v>
      </c>
      <c r="AW732" s="44">
        <v>0</v>
      </c>
      <c r="AX732" s="44">
        <v>0</v>
      </c>
      <c r="AY732" s="44">
        <v>155.24363042790699</v>
      </c>
      <c r="AZ732" s="44">
        <v>0</v>
      </c>
      <c r="BA732" s="44">
        <v>0</v>
      </c>
      <c r="BB732" s="44">
        <v>0</v>
      </c>
      <c r="BC732" s="44">
        <v>155.24363042790699</v>
      </c>
      <c r="BD732" s="44">
        <v>155.24363042790699</v>
      </c>
      <c r="BE732" s="44">
        <v>0</v>
      </c>
      <c r="BF732" s="44">
        <v>0</v>
      </c>
      <c r="BG732" s="44">
        <v>0</v>
      </c>
      <c r="BH732" s="44">
        <v>155.24363042790699</v>
      </c>
      <c r="BI732" s="44">
        <v>103.15759036516468</v>
      </c>
      <c r="BJ732" s="44">
        <v>0</v>
      </c>
      <c r="BK732" s="44">
        <v>0</v>
      </c>
      <c r="BL732" s="44">
        <v>0</v>
      </c>
      <c r="BM732" s="44">
        <v>103.15759036516468</v>
      </c>
      <c r="BN732" s="44">
        <v>4.9923519750409975</v>
      </c>
      <c r="BO732" s="44">
        <v>42.221950239827024</v>
      </c>
      <c r="BP732" s="44">
        <v>0</v>
      </c>
      <c r="BQ732" s="44">
        <v>0</v>
      </c>
      <c r="BR732" s="44">
        <v>0</v>
      </c>
      <c r="BS732" s="44">
        <v>42.221950239827024</v>
      </c>
      <c r="BT732" s="64">
        <v>2022</v>
      </c>
      <c r="BU732" s="44">
        <v>0</v>
      </c>
      <c r="BV732" s="44">
        <v>0</v>
      </c>
      <c r="BW732" s="44">
        <v>0</v>
      </c>
      <c r="BX732" s="44">
        <v>0</v>
      </c>
      <c r="BY732" s="44">
        <v>0</v>
      </c>
      <c r="BZ732" s="44">
        <v>0</v>
      </c>
      <c r="CA732" s="44">
        <v>514.99900000000002</v>
      </c>
      <c r="CB732" s="44">
        <v>0</v>
      </c>
      <c r="CC732" s="44">
        <v>0</v>
      </c>
      <c r="CD732" s="44">
        <v>0</v>
      </c>
      <c r="CE732" s="44">
        <v>0</v>
      </c>
      <c r="CF732" s="44">
        <v>0</v>
      </c>
      <c r="CG732" s="44">
        <v>0</v>
      </c>
      <c r="CH732" s="44">
        <v>0</v>
      </c>
      <c r="CI732" s="44">
        <v>0</v>
      </c>
      <c r="CJ732" s="44">
        <v>0</v>
      </c>
      <c r="CK732" s="44">
        <v>155.24363042790699</v>
      </c>
      <c r="CL732" s="44">
        <v>0</v>
      </c>
      <c r="CM732" s="44">
        <v>0</v>
      </c>
      <c r="CN732" s="44">
        <v>0</v>
      </c>
      <c r="CO732" s="44">
        <v>0</v>
      </c>
      <c r="CP732" s="44">
        <v>0</v>
      </c>
      <c r="CQ732" s="44">
        <v>0</v>
      </c>
      <c r="CR732" s="44">
        <v>0</v>
      </c>
      <c r="CS732" s="44">
        <v>0</v>
      </c>
      <c r="CT732" s="44">
        <v>0</v>
      </c>
      <c r="CU732" s="44">
        <v>0</v>
      </c>
      <c r="CV732" s="44">
        <v>0</v>
      </c>
      <c r="CW732" s="44">
        <v>0</v>
      </c>
      <c r="CX732" s="44">
        <v>0</v>
      </c>
      <c r="CY732" s="44">
        <v>0</v>
      </c>
      <c r="CZ732" s="44">
        <v>0</v>
      </c>
      <c r="DA732" s="44">
        <v>0</v>
      </c>
      <c r="DB732" s="44">
        <v>0</v>
      </c>
      <c r="DC732" s="44">
        <v>0</v>
      </c>
      <c r="DD732" s="44">
        <v>0</v>
      </c>
      <c r="DE732" s="44">
        <v>0</v>
      </c>
      <c r="DF732" s="44">
        <v>0</v>
      </c>
      <c r="DG732" s="44">
        <v>0</v>
      </c>
      <c r="DH732" s="44">
        <v>0</v>
      </c>
      <c r="DI732" s="44">
        <v>0</v>
      </c>
      <c r="DJ732" s="44">
        <v>0</v>
      </c>
      <c r="DK732" s="44">
        <v>0</v>
      </c>
      <c r="DL732" s="44">
        <v>0</v>
      </c>
      <c r="DM732" s="44">
        <v>0</v>
      </c>
      <c r="DN732" s="44">
        <v>0</v>
      </c>
      <c r="DO732" s="44">
        <v>0</v>
      </c>
      <c r="DP732" s="44">
        <v>0</v>
      </c>
      <c r="DQ732" s="44">
        <v>0</v>
      </c>
      <c r="DR732" s="44">
        <v>0</v>
      </c>
      <c r="DS732" s="44">
        <v>0</v>
      </c>
      <c r="DT732" s="44">
        <v>0</v>
      </c>
      <c r="DU732" s="44">
        <v>0</v>
      </c>
      <c r="DV732" s="44">
        <v>0</v>
      </c>
      <c r="DW732" s="44">
        <v>0</v>
      </c>
      <c r="DX732" s="44">
        <v>0</v>
      </c>
      <c r="DY732" s="44">
        <v>42.221950239827024</v>
      </c>
      <c r="DZ732" s="44">
        <v>0</v>
      </c>
      <c r="EA732" s="44">
        <v>0</v>
      </c>
      <c r="EB732" s="44">
        <v>0</v>
      </c>
    </row>
    <row r="733" spans="2:132" x14ac:dyDescent="0.25">
      <c r="B733" s="41" t="s">
        <v>822</v>
      </c>
      <c r="C733" s="47" t="s">
        <v>101</v>
      </c>
      <c r="D733" s="46">
        <v>5</v>
      </c>
      <c r="E733" s="86" t="s">
        <v>52</v>
      </c>
      <c r="F733" s="43">
        <v>2115</v>
      </c>
      <c r="G733" s="43">
        <v>440.8393837209303</v>
      </c>
      <c r="H733" s="44">
        <v>440.8393837209303</v>
      </c>
      <c r="I733" s="44">
        <v>292.93265325841355</v>
      </c>
      <c r="J733" s="44">
        <v>292.93265325841355</v>
      </c>
      <c r="K733" s="44">
        <v>454.06456523255821</v>
      </c>
      <c r="L733" s="44">
        <v>454.06456523255821</v>
      </c>
      <c r="M733" s="44">
        <v>207.27</v>
      </c>
      <c r="N733" s="44">
        <v>1497.42</v>
      </c>
      <c r="O733" s="44">
        <v>238.995</v>
      </c>
      <c r="P733" s="44">
        <v>90.812913046511653</v>
      </c>
      <c r="Q733" s="44">
        <v>90.812913046511653</v>
      </c>
      <c r="R733" s="44">
        <v>60.344126571233197</v>
      </c>
      <c r="S733" s="44">
        <v>60.344126571233197</v>
      </c>
      <c r="T733" s="44">
        <v>272.4387391395349</v>
      </c>
      <c r="U733" s="44">
        <v>272.4387391395349</v>
      </c>
      <c r="V733" s="44">
        <v>181.03237971369956</v>
      </c>
      <c r="W733" s="44">
        <v>181.03237971369956</v>
      </c>
      <c r="X733" s="44">
        <v>113.51614130813955</v>
      </c>
      <c r="Y733" s="44">
        <v>113.51614130813955</v>
      </c>
      <c r="Z733" s="44">
        <v>75.430158214041484</v>
      </c>
      <c r="AA733" s="44">
        <v>75.430158214041484</v>
      </c>
      <c r="AB733" s="44">
        <v>3.4347999014506945</v>
      </c>
      <c r="AC733" s="44">
        <v>8.2715589463506536</v>
      </c>
      <c r="AD733" s="44">
        <v>3.1684276641953346</v>
      </c>
      <c r="AE733" s="44">
        <v>24.698586893483842</v>
      </c>
      <c r="AF733" s="44">
        <v>74.095760680451519</v>
      </c>
      <c r="AG733" s="44">
        <v>30.873233616854801</v>
      </c>
      <c r="AH733" s="44">
        <v>123.4929344674192</v>
      </c>
      <c r="AJ733" s="63" t="s">
        <v>63</v>
      </c>
      <c r="AK733" s="44">
        <v>0</v>
      </c>
      <c r="AL733" s="44">
        <v>0</v>
      </c>
      <c r="AM733" s="44">
        <v>238.995</v>
      </c>
      <c r="AN733" s="44">
        <v>238.995</v>
      </c>
      <c r="AO733" s="44">
        <v>0</v>
      </c>
      <c r="AP733" s="44">
        <v>0</v>
      </c>
      <c r="AQ733" s="44">
        <v>0</v>
      </c>
      <c r="AR733" s="44">
        <v>0</v>
      </c>
      <c r="AS733" s="44">
        <v>0</v>
      </c>
      <c r="AT733" s="44">
        <v>0</v>
      </c>
      <c r="AU733" s="44">
        <v>0</v>
      </c>
      <c r="AV733" s="44">
        <v>0</v>
      </c>
      <c r="AW733" s="44">
        <v>0</v>
      </c>
      <c r="AX733" s="44">
        <v>0</v>
      </c>
      <c r="AY733" s="44">
        <v>113.51614130813955</v>
      </c>
      <c r="AZ733" s="44">
        <v>0</v>
      </c>
      <c r="BA733" s="44">
        <v>0</v>
      </c>
      <c r="BB733" s="44">
        <v>0</v>
      </c>
      <c r="BC733" s="44">
        <v>113.51614130813955</v>
      </c>
      <c r="BD733" s="44">
        <v>113.51614130813955</v>
      </c>
      <c r="BE733" s="44">
        <v>0</v>
      </c>
      <c r="BF733" s="44">
        <v>0</v>
      </c>
      <c r="BG733" s="44">
        <v>0</v>
      </c>
      <c r="BH733" s="44">
        <v>113.51614130813955</v>
      </c>
      <c r="BI733" s="44">
        <v>75.430158214041484</v>
      </c>
      <c r="BJ733" s="44">
        <v>0</v>
      </c>
      <c r="BK733" s="44">
        <v>0</v>
      </c>
      <c r="BL733" s="44">
        <v>0</v>
      </c>
      <c r="BM733" s="44">
        <v>75.430158214041484</v>
      </c>
      <c r="BN733" s="44">
        <v>3.1684276641953346</v>
      </c>
      <c r="BO733" s="44">
        <v>30.873233616854801</v>
      </c>
      <c r="BP733" s="44">
        <v>0</v>
      </c>
      <c r="BQ733" s="44">
        <v>0</v>
      </c>
      <c r="BR733" s="44">
        <v>0</v>
      </c>
      <c r="BS733" s="44">
        <v>30.873233616854801</v>
      </c>
      <c r="BT733" s="64">
        <v>2022</v>
      </c>
      <c r="BU733" s="44">
        <v>0</v>
      </c>
      <c r="BV733" s="44">
        <v>0</v>
      </c>
      <c r="BW733" s="44">
        <v>0</v>
      </c>
      <c r="BX733" s="44">
        <v>0</v>
      </c>
      <c r="BY733" s="44">
        <v>0</v>
      </c>
      <c r="BZ733" s="44">
        <v>0</v>
      </c>
      <c r="CA733" s="44">
        <v>238.995</v>
      </c>
      <c r="CB733" s="44">
        <v>0</v>
      </c>
      <c r="CC733" s="44">
        <v>0</v>
      </c>
      <c r="CD733" s="44">
        <v>0</v>
      </c>
      <c r="CE733" s="44">
        <v>0</v>
      </c>
      <c r="CF733" s="44">
        <v>0</v>
      </c>
      <c r="CG733" s="44">
        <v>0</v>
      </c>
      <c r="CH733" s="44">
        <v>0</v>
      </c>
      <c r="CI733" s="44">
        <v>0</v>
      </c>
      <c r="CJ733" s="44">
        <v>0</v>
      </c>
      <c r="CK733" s="44">
        <v>113.51614130813955</v>
      </c>
      <c r="CL733" s="44">
        <v>0</v>
      </c>
      <c r="CM733" s="44">
        <v>0</v>
      </c>
      <c r="CN733" s="44">
        <v>0</v>
      </c>
      <c r="CO733" s="44">
        <v>0</v>
      </c>
      <c r="CP733" s="44">
        <v>0</v>
      </c>
      <c r="CQ733" s="44">
        <v>0</v>
      </c>
      <c r="CR733" s="44">
        <v>0</v>
      </c>
      <c r="CS733" s="44">
        <v>0</v>
      </c>
      <c r="CT733" s="44">
        <v>0</v>
      </c>
      <c r="CU733" s="44">
        <v>0</v>
      </c>
      <c r="CV733" s="44">
        <v>0</v>
      </c>
      <c r="CW733" s="44">
        <v>0</v>
      </c>
      <c r="CX733" s="44">
        <v>0</v>
      </c>
      <c r="CY733" s="44">
        <v>0</v>
      </c>
      <c r="CZ733" s="44">
        <v>0</v>
      </c>
      <c r="DA733" s="44">
        <v>0</v>
      </c>
      <c r="DB733" s="44">
        <v>0</v>
      </c>
      <c r="DC733" s="44">
        <v>0</v>
      </c>
      <c r="DD733" s="44">
        <v>0</v>
      </c>
      <c r="DE733" s="44">
        <v>0</v>
      </c>
      <c r="DF733" s="44">
        <v>0</v>
      </c>
      <c r="DG733" s="44">
        <v>0</v>
      </c>
      <c r="DH733" s="44">
        <v>0</v>
      </c>
      <c r="DI733" s="44">
        <v>0</v>
      </c>
      <c r="DJ733" s="44">
        <v>0</v>
      </c>
      <c r="DK733" s="44">
        <v>0</v>
      </c>
      <c r="DL733" s="44">
        <v>0</v>
      </c>
      <c r="DM733" s="44">
        <v>0</v>
      </c>
      <c r="DN733" s="44">
        <v>0</v>
      </c>
      <c r="DO733" s="44">
        <v>0</v>
      </c>
      <c r="DP733" s="44">
        <v>0</v>
      </c>
      <c r="DQ733" s="44">
        <v>0</v>
      </c>
      <c r="DR733" s="44">
        <v>0</v>
      </c>
      <c r="DS733" s="44">
        <v>0</v>
      </c>
      <c r="DT733" s="44">
        <v>0</v>
      </c>
      <c r="DU733" s="44">
        <v>0</v>
      </c>
      <c r="DV733" s="44">
        <v>0</v>
      </c>
      <c r="DW733" s="44">
        <v>0</v>
      </c>
      <c r="DX733" s="44">
        <v>0</v>
      </c>
      <c r="DY733" s="44">
        <v>30.873233616854801</v>
      </c>
      <c r="DZ733" s="44">
        <v>0</v>
      </c>
      <c r="EA733" s="44">
        <v>0</v>
      </c>
      <c r="EB733" s="44">
        <v>0</v>
      </c>
    </row>
    <row r="734" spans="2:132" x14ac:dyDescent="0.25">
      <c r="B734" s="41" t="s">
        <v>823</v>
      </c>
      <c r="C734" s="47" t="s">
        <v>101</v>
      </c>
      <c r="D734" s="46">
        <v>5</v>
      </c>
      <c r="E734" s="86" t="s">
        <v>52</v>
      </c>
      <c r="F734" s="43">
        <v>3348</v>
      </c>
      <c r="G734" s="43">
        <v>426.15015116279068</v>
      </c>
      <c r="H734" s="44">
        <v>426.15015116279068</v>
      </c>
      <c r="I734" s="44">
        <v>283.17182873482773</v>
      </c>
      <c r="J734" s="44">
        <v>283.17182873482773</v>
      </c>
      <c r="K734" s="44">
        <v>473.02666779069767</v>
      </c>
      <c r="L734" s="44">
        <v>473.02666779069767</v>
      </c>
      <c r="M734" s="44">
        <v>314.71199999999999</v>
      </c>
      <c r="N734" s="44">
        <v>2283.3359999999998</v>
      </c>
      <c r="O734" s="44">
        <v>368.28</v>
      </c>
      <c r="P734" s="44">
        <v>85.144800202325584</v>
      </c>
      <c r="Q734" s="44">
        <v>85.144800202325584</v>
      </c>
      <c r="R734" s="44">
        <v>56.577731381218584</v>
      </c>
      <c r="S734" s="44">
        <v>56.577731381218584</v>
      </c>
      <c r="T734" s="44">
        <v>264.89493396279073</v>
      </c>
      <c r="U734" s="44">
        <v>264.89493396279073</v>
      </c>
      <c r="V734" s="44">
        <v>176.01960874156893</v>
      </c>
      <c r="W734" s="44">
        <v>176.01960874156893</v>
      </c>
      <c r="X734" s="44">
        <v>104.06586691395349</v>
      </c>
      <c r="Y734" s="44">
        <v>104.06586691395349</v>
      </c>
      <c r="Z734" s="44">
        <v>69.150560577044928</v>
      </c>
      <c r="AA734" s="44">
        <v>69.150560577044928</v>
      </c>
      <c r="AB734" s="44">
        <v>5.5624711757967562</v>
      </c>
      <c r="AC734" s="44">
        <v>12.972054740516903</v>
      </c>
      <c r="AD734" s="44">
        <v>5.325770274699023</v>
      </c>
      <c r="AE734" s="44">
        <v>23.157017826841301</v>
      </c>
      <c r="AF734" s="44">
        <v>72.044055461284046</v>
      </c>
      <c r="AG734" s="44">
        <v>28.303021788361587</v>
      </c>
      <c r="AH734" s="44">
        <v>128.65009903800723</v>
      </c>
      <c r="AJ734" s="63" t="s">
        <v>63</v>
      </c>
      <c r="AK734" s="44">
        <v>0</v>
      </c>
      <c r="AL734" s="44">
        <v>0</v>
      </c>
      <c r="AM734" s="44">
        <v>368.28</v>
      </c>
      <c r="AN734" s="44">
        <v>368.28</v>
      </c>
      <c r="AO734" s="44">
        <v>0</v>
      </c>
      <c r="AP734" s="44">
        <v>0</v>
      </c>
      <c r="AQ734" s="44">
        <v>0</v>
      </c>
      <c r="AR734" s="44">
        <v>0</v>
      </c>
      <c r="AS734" s="44">
        <v>0</v>
      </c>
      <c r="AT734" s="44">
        <v>0</v>
      </c>
      <c r="AU734" s="44">
        <v>0</v>
      </c>
      <c r="AV734" s="44">
        <v>0</v>
      </c>
      <c r="AW734" s="44">
        <v>0</v>
      </c>
      <c r="AX734" s="44">
        <v>0</v>
      </c>
      <c r="AY734" s="44">
        <v>104.06586691395349</v>
      </c>
      <c r="AZ734" s="44">
        <v>0</v>
      </c>
      <c r="BA734" s="44">
        <v>0</v>
      </c>
      <c r="BB734" s="44">
        <v>0</v>
      </c>
      <c r="BC734" s="44">
        <v>104.06586691395349</v>
      </c>
      <c r="BD734" s="44">
        <v>104.06586691395349</v>
      </c>
      <c r="BE734" s="44">
        <v>0</v>
      </c>
      <c r="BF734" s="44">
        <v>0</v>
      </c>
      <c r="BG734" s="44">
        <v>0</v>
      </c>
      <c r="BH734" s="44">
        <v>104.06586691395349</v>
      </c>
      <c r="BI734" s="44">
        <v>69.150560577044928</v>
      </c>
      <c r="BJ734" s="44">
        <v>0</v>
      </c>
      <c r="BK734" s="44">
        <v>0</v>
      </c>
      <c r="BL734" s="44">
        <v>0</v>
      </c>
      <c r="BM734" s="44">
        <v>69.150560577044928</v>
      </c>
      <c r="BN734" s="44">
        <v>5.325770274699023</v>
      </c>
      <c r="BO734" s="44">
        <v>28.303021788361587</v>
      </c>
      <c r="BP734" s="44">
        <v>0</v>
      </c>
      <c r="BQ734" s="44">
        <v>0</v>
      </c>
      <c r="BR734" s="44">
        <v>0</v>
      </c>
      <c r="BS734" s="44">
        <v>28.303021788361587</v>
      </c>
      <c r="BT734" s="64">
        <v>2022</v>
      </c>
      <c r="BU734" s="44">
        <v>0</v>
      </c>
      <c r="BV734" s="44">
        <v>0</v>
      </c>
      <c r="BW734" s="44">
        <v>0</v>
      </c>
      <c r="BX734" s="44">
        <v>0</v>
      </c>
      <c r="BY734" s="44">
        <v>0</v>
      </c>
      <c r="BZ734" s="44">
        <v>0</v>
      </c>
      <c r="CA734" s="44">
        <v>368.28</v>
      </c>
      <c r="CB734" s="44">
        <v>0</v>
      </c>
      <c r="CC734" s="44">
        <v>0</v>
      </c>
      <c r="CD734" s="44">
        <v>0</v>
      </c>
      <c r="CE734" s="44">
        <v>0</v>
      </c>
      <c r="CF734" s="44">
        <v>0</v>
      </c>
      <c r="CG734" s="44">
        <v>0</v>
      </c>
      <c r="CH734" s="44">
        <v>0</v>
      </c>
      <c r="CI734" s="44">
        <v>0</v>
      </c>
      <c r="CJ734" s="44">
        <v>0</v>
      </c>
      <c r="CK734" s="44">
        <v>104.06586691395349</v>
      </c>
      <c r="CL734" s="44">
        <v>0</v>
      </c>
      <c r="CM734" s="44">
        <v>0</v>
      </c>
      <c r="CN734" s="44">
        <v>0</v>
      </c>
      <c r="CO734" s="44">
        <v>0</v>
      </c>
      <c r="CP734" s="44">
        <v>0</v>
      </c>
      <c r="CQ734" s="44">
        <v>0</v>
      </c>
      <c r="CR734" s="44">
        <v>0</v>
      </c>
      <c r="CS734" s="44">
        <v>0</v>
      </c>
      <c r="CT734" s="44">
        <v>0</v>
      </c>
      <c r="CU734" s="44">
        <v>0</v>
      </c>
      <c r="CV734" s="44">
        <v>0</v>
      </c>
      <c r="CW734" s="44">
        <v>0</v>
      </c>
      <c r="CX734" s="44">
        <v>0</v>
      </c>
      <c r="CY734" s="44">
        <v>0</v>
      </c>
      <c r="CZ734" s="44">
        <v>0</v>
      </c>
      <c r="DA734" s="44">
        <v>0</v>
      </c>
      <c r="DB734" s="44">
        <v>0</v>
      </c>
      <c r="DC734" s="44">
        <v>0</v>
      </c>
      <c r="DD734" s="44">
        <v>0</v>
      </c>
      <c r="DE734" s="44">
        <v>0</v>
      </c>
      <c r="DF734" s="44">
        <v>0</v>
      </c>
      <c r="DG734" s="44">
        <v>0</v>
      </c>
      <c r="DH734" s="44">
        <v>0</v>
      </c>
      <c r="DI734" s="44">
        <v>0</v>
      </c>
      <c r="DJ734" s="44">
        <v>0</v>
      </c>
      <c r="DK734" s="44">
        <v>0</v>
      </c>
      <c r="DL734" s="44">
        <v>0</v>
      </c>
      <c r="DM734" s="44">
        <v>0</v>
      </c>
      <c r="DN734" s="44">
        <v>0</v>
      </c>
      <c r="DO734" s="44">
        <v>0</v>
      </c>
      <c r="DP734" s="44">
        <v>0</v>
      </c>
      <c r="DQ734" s="44">
        <v>0</v>
      </c>
      <c r="DR734" s="44">
        <v>0</v>
      </c>
      <c r="DS734" s="44">
        <v>0</v>
      </c>
      <c r="DT734" s="44">
        <v>0</v>
      </c>
      <c r="DU734" s="44">
        <v>0</v>
      </c>
      <c r="DV734" s="44">
        <v>0</v>
      </c>
      <c r="DW734" s="44">
        <v>0</v>
      </c>
      <c r="DX734" s="44">
        <v>0</v>
      </c>
      <c r="DY734" s="44">
        <v>28.303021788361587</v>
      </c>
      <c r="DZ734" s="44">
        <v>0</v>
      </c>
      <c r="EA734" s="44">
        <v>0</v>
      </c>
      <c r="EB734" s="44">
        <v>0</v>
      </c>
    </row>
    <row r="735" spans="2:132" x14ac:dyDescent="0.25">
      <c r="B735" s="41" t="s">
        <v>824</v>
      </c>
      <c r="C735" s="47" t="s">
        <v>101</v>
      </c>
      <c r="D735" s="46">
        <v>5</v>
      </c>
      <c r="E735" s="86" t="s">
        <v>52</v>
      </c>
      <c r="F735" s="43">
        <v>2683</v>
      </c>
      <c r="G735" s="43">
        <v>547.03699999999992</v>
      </c>
      <c r="H735" s="44">
        <v>547.03699999999992</v>
      </c>
      <c r="I735" s="44">
        <v>363.4997365434221</v>
      </c>
      <c r="J735" s="44">
        <v>363.4997365434221</v>
      </c>
      <c r="K735" s="44">
        <v>563.44810999999993</v>
      </c>
      <c r="L735" s="44">
        <v>563.44810999999993</v>
      </c>
      <c r="M735" s="44">
        <v>262.93400000000003</v>
      </c>
      <c r="N735" s="44">
        <v>1899.5640000000001</v>
      </c>
      <c r="O735" s="44">
        <v>303.17899999999997</v>
      </c>
      <c r="P735" s="44">
        <v>112.68962199999999</v>
      </c>
      <c r="Q735" s="44">
        <v>112.68962199999999</v>
      </c>
      <c r="R735" s="44">
        <v>74.880945727944962</v>
      </c>
      <c r="S735" s="44">
        <v>74.880945727944962</v>
      </c>
      <c r="T735" s="44">
        <v>338.06886599999996</v>
      </c>
      <c r="U735" s="44">
        <v>338.06886599999996</v>
      </c>
      <c r="V735" s="44">
        <v>224.64283718383487</v>
      </c>
      <c r="W735" s="44">
        <v>224.64283718383487</v>
      </c>
      <c r="X735" s="44">
        <v>140.86202749999998</v>
      </c>
      <c r="Y735" s="44">
        <v>140.86202749999998</v>
      </c>
      <c r="Z735" s="44">
        <v>93.601182159931199</v>
      </c>
      <c r="AA735" s="44">
        <v>93.601182159931199</v>
      </c>
      <c r="AB735" s="44">
        <v>3.5113605663486589</v>
      </c>
      <c r="AC735" s="44">
        <v>8.4559295271253418</v>
      </c>
      <c r="AD735" s="44">
        <v>3.2390509714073339</v>
      </c>
      <c r="AE735" s="44">
        <v>30.648443350070036</v>
      </c>
      <c r="AF735" s="44">
        <v>91.945330050210103</v>
      </c>
      <c r="AG735" s="44">
        <v>38.310554187587542</v>
      </c>
      <c r="AH735" s="44">
        <v>153.24221675035017</v>
      </c>
      <c r="AJ735" s="63" t="s">
        <v>63</v>
      </c>
      <c r="AK735" s="44">
        <v>0</v>
      </c>
      <c r="AL735" s="44">
        <v>0</v>
      </c>
      <c r="AM735" s="44">
        <v>303.17899999999997</v>
      </c>
      <c r="AN735" s="44">
        <v>303.17899999999997</v>
      </c>
      <c r="AO735" s="44">
        <v>0</v>
      </c>
      <c r="AP735" s="44">
        <v>0</v>
      </c>
      <c r="AQ735" s="44">
        <v>0</v>
      </c>
      <c r="AR735" s="44">
        <v>0</v>
      </c>
      <c r="AS735" s="44">
        <v>0</v>
      </c>
      <c r="AT735" s="44">
        <v>0</v>
      </c>
      <c r="AU735" s="44">
        <v>0</v>
      </c>
      <c r="AV735" s="44">
        <v>0</v>
      </c>
      <c r="AW735" s="44">
        <v>0</v>
      </c>
      <c r="AX735" s="44">
        <v>0</v>
      </c>
      <c r="AY735" s="44">
        <v>140.86202749999998</v>
      </c>
      <c r="AZ735" s="44">
        <v>0</v>
      </c>
      <c r="BA735" s="44">
        <v>0</v>
      </c>
      <c r="BB735" s="44">
        <v>0</v>
      </c>
      <c r="BC735" s="44">
        <v>140.86202749999998</v>
      </c>
      <c r="BD735" s="44">
        <v>140.86202749999998</v>
      </c>
      <c r="BE735" s="44">
        <v>0</v>
      </c>
      <c r="BF735" s="44">
        <v>0</v>
      </c>
      <c r="BG735" s="44">
        <v>0</v>
      </c>
      <c r="BH735" s="44">
        <v>140.86202749999998</v>
      </c>
      <c r="BI735" s="44">
        <v>93.601182159931199</v>
      </c>
      <c r="BJ735" s="44">
        <v>0</v>
      </c>
      <c r="BK735" s="44">
        <v>0</v>
      </c>
      <c r="BL735" s="44">
        <v>0</v>
      </c>
      <c r="BM735" s="44">
        <v>93.601182159931199</v>
      </c>
      <c r="BN735" s="44">
        <v>3.2390509714073339</v>
      </c>
      <c r="BO735" s="44">
        <v>38.310554187587542</v>
      </c>
      <c r="BP735" s="44">
        <v>0</v>
      </c>
      <c r="BQ735" s="44">
        <v>0</v>
      </c>
      <c r="BR735" s="44">
        <v>0</v>
      </c>
      <c r="BS735" s="44">
        <v>38.310554187587542</v>
      </c>
      <c r="BT735" s="64">
        <v>2022</v>
      </c>
      <c r="BU735" s="44">
        <v>0</v>
      </c>
      <c r="BV735" s="44">
        <v>0</v>
      </c>
      <c r="BW735" s="44">
        <v>0</v>
      </c>
      <c r="BX735" s="44">
        <v>0</v>
      </c>
      <c r="BY735" s="44">
        <v>0</v>
      </c>
      <c r="BZ735" s="44">
        <v>0</v>
      </c>
      <c r="CA735" s="44">
        <v>303.17899999999997</v>
      </c>
      <c r="CB735" s="44">
        <v>0</v>
      </c>
      <c r="CC735" s="44">
        <v>0</v>
      </c>
      <c r="CD735" s="44">
        <v>0</v>
      </c>
      <c r="CE735" s="44">
        <v>0</v>
      </c>
      <c r="CF735" s="44">
        <v>0</v>
      </c>
      <c r="CG735" s="44">
        <v>0</v>
      </c>
      <c r="CH735" s="44">
        <v>0</v>
      </c>
      <c r="CI735" s="44">
        <v>0</v>
      </c>
      <c r="CJ735" s="44">
        <v>0</v>
      </c>
      <c r="CK735" s="44">
        <v>140.86202749999998</v>
      </c>
      <c r="CL735" s="44">
        <v>0</v>
      </c>
      <c r="CM735" s="44">
        <v>0</v>
      </c>
      <c r="CN735" s="44">
        <v>0</v>
      </c>
      <c r="CO735" s="44">
        <v>0</v>
      </c>
      <c r="CP735" s="44">
        <v>0</v>
      </c>
      <c r="CQ735" s="44">
        <v>0</v>
      </c>
      <c r="CR735" s="44">
        <v>0</v>
      </c>
      <c r="CS735" s="44">
        <v>0</v>
      </c>
      <c r="CT735" s="44">
        <v>0</v>
      </c>
      <c r="CU735" s="44">
        <v>0</v>
      </c>
      <c r="CV735" s="44">
        <v>0</v>
      </c>
      <c r="CW735" s="44">
        <v>0</v>
      </c>
      <c r="CX735" s="44">
        <v>0</v>
      </c>
      <c r="CY735" s="44">
        <v>0</v>
      </c>
      <c r="CZ735" s="44">
        <v>0</v>
      </c>
      <c r="DA735" s="44">
        <v>0</v>
      </c>
      <c r="DB735" s="44">
        <v>0</v>
      </c>
      <c r="DC735" s="44">
        <v>0</v>
      </c>
      <c r="DD735" s="44">
        <v>0</v>
      </c>
      <c r="DE735" s="44">
        <v>0</v>
      </c>
      <c r="DF735" s="44">
        <v>0</v>
      </c>
      <c r="DG735" s="44">
        <v>0</v>
      </c>
      <c r="DH735" s="44">
        <v>0</v>
      </c>
      <c r="DI735" s="44">
        <v>0</v>
      </c>
      <c r="DJ735" s="44">
        <v>0</v>
      </c>
      <c r="DK735" s="44">
        <v>0</v>
      </c>
      <c r="DL735" s="44">
        <v>0</v>
      </c>
      <c r="DM735" s="44">
        <v>0</v>
      </c>
      <c r="DN735" s="44">
        <v>0</v>
      </c>
      <c r="DO735" s="44">
        <v>0</v>
      </c>
      <c r="DP735" s="44">
        <v>0</v>
      </c>
      <c r="DQ735" s="44">
        <v>0</v>
      </c>
      <c r="DR735" s="44">
        <v>0</v>
      </c>
      <c r="DS735" s="44">
        <v>0</v>
      </c>
      <c r="DT735" s="44">
        <v>0</v>
      </c>
      <c r="DU735" s="44">
        <v>0</v>
      </c>
      <c r="DV735" s="44">
        <v>0</v>
      </c>
      <c r="DW735" s="44">
        <v>0</v>
      </c>
      <c r="DX735" s="44">
        <v>0</v>
      </c>
      <c r="DY735" s="44">
        <v>38.310554187587542</v>
      </c>
      <c r="DZ735" s="44">
        <v>0</v>
      </c>
      <c r="EA735" s="44">
        <v>0</v>
      </c>
      <c r="EB735" s="44">
        <v>0</v>
      </c>
    </row>
    <row r="736" spans="2:132" x14ac:dyDescent="0.25">
      <c r="B736" s="41" t="s">
        <v>825</v>
      </c>
      <c r="C736" s="47" t="s">
        <v>101</v>
      </c>
      <c r="D736" s="46">
        <v>5</v>
      </c>
      <c r="E736" s="86" t="s">
        <v>52</v>
      </c>
      <c r="F736" s="43">
        <v>1861</v>
      </c>
      <c r="G736" s="43">
        <v>383.08939534883723</v>
      </c>
      <c r="H736" s="44">
        <v>383.08939534883723</v>
      </c>
      <c r="I736" s="44">
        <v>254.55845634185849</v>
      </c>
      <c r="J736" s="44">
        <v>254.55845634185849</v>
      </c>
      <c r="K736" s="44">
        <v>394.58207720930238</v>
      </c>
      <c r="L736" s="44">
        <v>394.58207720930238</v>
      </c>
      <c r="M736" s="44">
        <v>182.37799999999999</v>
      </c>
      <c r="N736" s="44">
        <v>1317.588</v>
      </c>
      <c r="O736" s="44">
        <v>210.29300000000001</v>
      </c>
      <c r="P736" s="44">
        <v>78.91641544186048</v>
      </c>
      <c r="Q736" s="44">
        <v>78.91641544186048</v>
      </c>
      <c r="R736" s="44">
        <v>52.439042006422852</v>
      </c>
      <c r="S736" s="44">
        <v>52.439042006422852</v>
      </c>
      <c r="T736" s="44">
        <v>236.74924632558142</v>
      </c>
      <c r="U736" s="44">
        <v>236.74924632558142</v>
      </c>
      <c r="V736" s="44">
        <v>157.31712601926856</v>
      </c>
      <c r="W736" s="44">
        <v>157.31712601926856</v>
      </c>
      <c r="X736" s="44">
        <v>98.645519302325596</v>
      </c>
      <c r="Y736" s="44">
        <v>98.645519302325596</v>
      </c>
      <c r="Z736" s="44">
        <v>65.548802508028558</v>
      </c>
      <c r="AA736" s="44">
        <v>65.548802508028558</v>
      </c>
      <c r="AB736" s="44">
        <v>3.4779048781566591</v>
      </c>
      <c r="AC736" s="44">
        <v>8.3753627678058322</v>
      </c>
      <c r="AD736" s="44">
        <v>3.208189805973082</v>
      </c>
      <c r="AE736" s="44">
        <v>21.463070379812379</v>
      </c>
      <c r="AF736" s="44">
        <v>64.389211139437123</v>
      </c>
      <c r="AG736" s="44">
        <v>26.82883797476547</v>
      </c>
      <c r="AH736" s="44">
        <v>107.31535189906188</v>
      </c>
      <c r="AJ736" s="63" t="s">
        <v>63</v>
      </c>
      <c r="AK736" s="44">
        <v>0</v>
      </c>
      <c r="AL736" s="44">
        <v>0</v>
      </c>
      <c r="AM736" s="44">
        <v>210.29300000000001</v>
      </c>
      <c r="AN736" s="44">
        <v>210.29300000000001</v>
      </c>
      <c r="AO736" s="44">
        <v>0</v>
      </c>
      <c r="AP736" s="44">
        <v>0</v>
      </c>
      <c r="AQ736" s="44">
        <v>0</v>
      </c>
      <c r="AR736" s="44">
        <v>0</v>
      </c>
      <c r="AS736" s="44">
        <v>0</v>
      </c>
      <c r="AT736" s="44">
        <v>0</v>
      </c>
      <c r="AU736" s="44">
        <v>0</v>
      </c>
      <c r="AV736" s="44">
        <v>0</v>
      </c>
      <c r="AW736" s="44">
        <v>0</v>
      </c>
      <c r="AX736" s="44">
        <v>0</v>
      </c>
      <c r="AY736" s="44">
        <v>98.645519302325596</v>
      </c>
      <c r="AZ736" s="44">
        <v>0</v>
      </c>
      <c r="BA736" s="44">
        <v>0</v>
      </c>
      <c r="BB736" s="44">
        <v>0</v>
      </c>
      <c r="BC736" s="44">
        <v>98.645519302325596</v>
      </c>
      <c r="BD736" s="44">
        <v>98.645519302325596</v>
      </c>
      <c r="BE736" s="44">
        <v>0</v>
      </c>
      <c r="BF736" s="44">
        <v>0</v>
      </c>
      <c r="BG736" s="44">
        <v>0</v>
      </c>
      <c r="BH736" s="44">
        <v>98.645519302325596</v>
      </c>
      <c r="BI736" s="44">
        <v>65.548802508028558</v>
      </c>
      <c r="BJ736" s="44">
        <v>0</v>
      </c>
      <c r="BK736" s="44">
        <v>0</v>
      </c>
      <c r="BL736" s="44">
        <v>0</v>
      </c>
      <c r="BM736" s="44">
        <v>65.548802508028558</v>
      </c>
      <c r="BN736" s="44">
        <v>3.208189805973082</v>
      </c>
      <c r="BO736" s="44">
        <v>26.82883797476547</v>
      </c>
      <c r="BP736" s="44">
        <v>0</v>
      </c>
      <c r="BQ736" s="44">
        <v>0</v>
      </c>
      <c r="BR736" s="44">
        <v>0</v>
      </c>
      <c r="BS736" s="44">
        <v>26.82883797476547</v>
      </c>
      <c r="BT736" s="64">
        <v>2022</v>
      </c>
      <c r="BU736" s="44">
        <v>0</v>
      </c>
      <c r="BV736" s="44">
        <v>0</v>
      </c>
      <c r="BW736" s="44">
        <v>0</v>
      </c>
      <c r="BX736" s="44">
        <v>0</v>
      </c>
      <c r="BY736" s="44">
        <v>0</v>
      </c>
      <c r="BZ736" s="44">
        <v>0</v>
      </c>
      <c r="CA736" s="44">
        <v>210.29300000000001</v>
      </c>
      <c r="CB736" s="44">
        <v>0</v>
      </c>
      <c r="CC736" s="44">
        <v>0</v>
      </c>
      <c r="CD736" s="44">
        <v>0</v>
      </c>
      <c r="CE736" s="44">
        <v>0</v>
      </c>
      <c r="CF736" s="44">
        <v>0</v>
      </c>
      <c r="CG736" s="44">
        <v>0</v>
      </c>
      <c r="CH736" s="44">
        <v>0</v>
      </c>
      <c r="CI736" s="44">
        <v>0</v>
      </c>
      <c r="CJ736" s="44">
        <v>0</v>
      </c>
      <c r="CK736" s="44">
        <v>98.645519302325596</v>
      </c>
      <c r="CL736" s="44">
        <v>0</v>
      </c>
      <c r="CM736" s="44">
        <v>0</v>
      </c>
      <c r="CN736" s="44">
        <v>0</v>
      </c>
      <c r="CO736" s="44">
        <v>0</v>
      </c>
      <c r="CP736" s="44">
        <v>0</v>
      </c>
      <c r="CQ736" s="44">
        <v>0</v>
      </c>
      <c r="CR736" s="44">
        <v>0</v>
      </c>
      <c r="CS736" s="44">
        <v>0</v>
      </c>
      <c r="CT736" s="44">
        <v>0</v>
      </c>
      <c r="CU736" s="44">
        <v>0</v>
      </c>
      <c r="CV736" s="44">
        <v>0</v>
      </c>
      <c r="CW736" s="44">
        <v>0</v>
      </c>
      <c r="CX736" s="44">
        <v>0</v>
      </c>
      <c r="CY736" s="44">
        <v>0</v>
      </c>
      <c r="CZ736" s="44">
        <v>0</v>
      </c>
      <c r="DA736" s="44">
        <v>0</v>
      </c>
      <c r="DB736" s="44">
        <v>0</v>
      </c>
      <c r="DC736" s="44">
        <v>0</v>
      </c>
      <c r="DD736" s="44">
        <v>0</v>
      </c>
      <c r="DE736" s="44">
        <v>0</v>
      </c>
      <c r="DF736" s="44">
        <v>0</v>
      </c>
      <c r="DG736" s="44">
        <v>0</v>
      </c>
      <c r="DH736" s="44">
        <v>0</v>
      </c>
      <c r="DI736" s="44">
        <v>0</v>
      </c>
      <c r="DJ736" s="44">
        <v>0</v>
      </c>
      <c r="DK736" s="44">
        <v>0</v>
      </c>
      <c r="DL736" s="44">
        <v>0</v>
      </c>
      <c r="DM736" s="44">
        <v>0</v>
      </c>
      <c r="DN736" s="44">
        <v>0</v>
      </c>
      <c r="DO736" s="44">
        <v>0</v>
      </c>
      <c r="DP736" s="44">
        <v>0</v>
      </c>
      <c r="DQ736" s="44">
        <v>0</v>
      </c>
      <c r="DR736" s="44">
        <v>0</v>
      </c>
      <c r="DS736" s="44">
        <v>0</v>
      </c>
      <c r="DT736" s="44">
        <v>0</v>
      </c>
      <c r="DU736" s="44">
        <v>0</v>
      </c>
      <c r="DV736" s="44">
        <v>0</v>
      </c>
      <c r="DW736" s="44">
        <v>0</v>
      </c>
      <c r="DX736" s="44">
        <v>0</v>
      </c>
      <c r="DY736" s="44">
        <v>26.82883797476547</v>
      </c>
      <c r="DZ736" s="44">
        <v>0</v>
      </c>
      <c r="EA736" s="44">
        <v>0</v>
      </c>
      <c r="EB736" s="44">
        <v>0</v>
      </c>
    </row>
    <row r="737" spans="2:132" x14ac:dyDescent="0.25">
      <c r="B737" s="41" t="s">
        <v>826</v>
      </c>
      <c r="C737" s="47" t="s">
        <v>101</v>
      </c>
      <c r="D737" s="46">
        <v>5</v>
      </c>
      <c r="E737" s="86" t="s">
        <v>52</v>
      </c>
      <c r="F737" s="43">
        <v>3718</v>
      </c>
      <c r="G737" s="43">
        <v>762.69439534883713</v>
      </c>
      <c r="H737" s="44">
        <v>762.69439534883713</v>
      </c>
      <c r="I737" s="44">
        <v>506.80157242096419</v>
      </c>
      <c r="J737" s="44">
        <v>506.80157242096419</v>
      </c>
      <c r="K737" s="44">
        <v>785.57522720930228</v>
      </c>
      <c r="L737" s="44">
        <v>785.57522720930228</v>
      </c>
      <c r="M737" s="44">
        <v>349.49200000000002</v>
      </c>
      <c r="N737" s="44">
        <v>2535.6759999999999</v>
      </c>
      <c r="O737" s="44">
        <v>408.98</v>
      </c>
      <c r="P737" s="44">
        <v>157.11504544186047</v>
      </c>
      <c r="Q737" s="44">
        <v>157.11504544186047</v>
      </c>
      <c r="R737" s="44">
        <v>104.40112391871864</v>
      </c>
      <c r="S737" s="44">
        <v>104.40112391871864</v>
      </c>
      <c r="T737" s="44">
        <v>471.34513632558134</v>
      </c>
      <c r="U737" s="44">
        <v>471.34513632558134</v>
      </c>
      <c r="V737" s="44">
        <v>313.20337175615583</v>
      </c>
      <c r="W737" s="44">
        <v>313.20337175615583</v>
      </c>
      <c r="X737" s="44">
        <v>196.39380680232557</v>
      </c>
      <c r="Y737" s="44">
        <v>196.39380680232557</v>
      </c>
      <c r="Z737" s="44">
        <v>130.50140489839828</v>
      </c>
      <c r="AA737" s="44">
        <v>130.50140489839828</v>
      </c>
      <c r="AB737" s="44">
        <v>3.3475884825923576</v>
      </c>
      <c r="AC737" s="44">
        <v>8.0959409401701716</v>
      </c>
      <c r="AD737" s="44">
        <v>3.1339126220013567</v>
      </c>
      <c r="AE737" s="44">
        <v>42.730923080641269</v>
      </c>
      <c r="AF737" s="44">
        <v>128.1927692419238</v>
      </c>
      <c r="AG737" s="44">
        <v>53.41365385080158</v>
      </c>
      <c r="AH737" s="44">
        <v>213.65461540320632</v>
      </c>
      <c r="AJ737" s="63" t="s">
        <v>63</v>
      </c>
      <c r="AK737" s="44">
        <v>0</v>
      </c>
      <c r="AL737" s="44">
        <v>0</v>
      </c>
      <c r="AM737" s="44">
        <v>408.98</v>
      </c>
      <c r="AN737" s="44">
        <v>408.98</v>
      </c>
      <c r="AO737" s="44">
        <v>0</v>
      </c>
      <c r="AP737" s="44">
        <v>0</v>
      </c>
      <c r="AQ737" s="44">
        <v>0</v>
      </c>
      <c r="AR737" s="44">
        <v>0</v>
      </c>
      <c r="AS737" s="44">
        <v>0</v>
      </c>
      <c r="AT737" s="44">
        <v>0</v>
      </c>
      <c r="AU737" s="44">
        <v>0</v>
      </c>
      <c r="AV737" s="44">
        <v>0</v>
      </c>
      <c r="AW737" s="44">
        <v>0</v>
      </c>
      <c r="AX737" s="44">
        <v>0</v>
      </c>
      <c r="AY737" s="44">
        <v>196.39380680232557</v>
      </c>
      <c r="AZ737" s="44">
        <v>0</v>
      </c>
      <c r="BA737" s="44">
        <v>0</v>
      </c>
      <c r="BB737" s="44">
        <v>0</v>
      </c>
      <c r="BC737" s="44">
        <v>196.39380680232557</v>
      </c>
      <c r="BD737" s="44">
        <v>196.39380680232557</v>
      </c>
      <c r="BE737" s="44">
        <v>0</v>
      </c>
      <c r="BF737" s="44">
        <v>0</v>
      </c>
      <c r="BG737" s="44">
        <v>0</v>
      </c>
      <c r="BH737" s="44">
        <v>196.39380680232557</v>
      </c>
      <c r="BI737" s="44">
        <v>130.50140489839828</v>
      </c>
      <c r="BJ737" s="44">
        <v>0</v>
      </c>
      <c r="BK737" s="44">
        <v>0</v>
      </c>
      <c r="BL737" s="44">
        <v>0</v>
      </c>
      <c r="BM737" s="44">
        <v>130.50140489839828</v>
      </c>
      <c r="BN737" s="44">
        <v>3.1339126220013567</v>
      </c>
      <c r="BO737" s="44">
        <v>53.41365385080158</v>
      </c>
      <c r="BP737" s="44">
        <v>0</v>
      </c>
      <c r="BQ737" s="44">
        <v>0</v>
      </c>
      <c r="BR737" s="44">
        <v>0</v>
      </c>
      <c r="BS737" s="44">
        <v>53.41365385080158</v>
      </c>
      <c r="BT737" s="64">
        <v>2022</v>
      </c>
      <c r="BU737" s="44">
        <v>0</v>
      </c>
      <c r="BV737" s="44">
        <v>0</v>
      </c>
      <c r="BW737" s="44">
        <v>0</v>
      </c>
      <c r="BX737" s="44">
        <v>0</v>
      </c>
      <c r="BY737" s="44">
        <v>0</v>
      </c>
      <c r="BZ737" s="44">
        <v>0</v>
      </c>
      <c r="CA737" s="44">
        <v>408.98</v>
      </c>
      <c r="CB737" s="44">
        <v>0</v>
      </c>
      <c r="CC737" s="44">
        <v>0</v>
      </c>
      <c r="CD737" s="44">
        <v>0</v>
      </c>
      <c r="CE737" s="44">
        <v>0</v>
      </c>
      <c r="CF737" s="44">
        <v>0</v>
      </c>
      <c r="CG737" s="44">
        <v>0</v>
      </c>
      <c r="CH737" s="44">
        <v>0</v>
      </c>
      <c r="CI737" s="44">
        <v>0</v>
      </c>
      <c r="CJ737" s="44">
        <v>0</v>
      </c>
      <c r="CK737" s="44">
        <v>196.39380680232557</v>
      </c>
      <c r="CL737" s="44">
        <v>0</v>
      </c>
      <c r="CM737" s="44">
        <v>0</v>
      </c>
      <c r="CN737" s="44">
        <v>0</v>
      </c>
      <c r="CO737" s="44">
        <v>0</v>
      </c>
      <c r="CP737" s="44">
        <v>0</v>
      </c>
      <c r="CQ737" s="44">
        <v>0</v>
      </c>
      <c r="CR737" s="44">
        <v>0</v>
      </c>
      <c r="CS737" s="44">
        <v>0</v>
      </c>
      <c r="CT737" s="44">
        <v>0</v>
      </c>
      <c r="CU737" s="44">
        <v>0</v>
      </c>
      <c r="CV737" s="44">
        <v>0</v>
      </c>
      <c r="CW737" s="44">
        <v>0</v>
      </c>
      <c r="CX737" s="44">
        <v>0</v>
      </c>
      <c r="CY737" s="44">
        <v>0</v>
      </c>
      <c r="CZ737" s="44">
        <v>0</v>
      </c>
      <c r="DA737" s="44">
        <v>0</v>
      </c>
      <c r="DB737" s="44">
        <v>0</v>
      </c>
      <c r="DC737" s="44">
        <v>0</v>
      </c>
      <c r="DD737" s="44">
        <v>0</v>
      </c>
      <c r="DE737" s="44">
        <v>0</v>
      </c>
      <c r="DF737" s="44">
        <v>0</v>
      </c>
      <c r="DG737" s="44">
        <v>0</v>
      </c>
      <c r="DH737" s="44">
        <v>0</v>
      </c>
      <c r="DI737" s="44">
        <v>0</v>
      </c>
      <c r="DJ737" s="44">
        <v>0</v>
      </c>
      <c r="DK737" s="44">
        <v>0</v>
      </c>
      <c r="DL737" s="44">
        <v>0</v>
      </c>
      <c r="DM737" s="44">
        <v>0</v>
      </c>
      <c r="DN737" s="44">
        <v>0</v>
      </c>
      <c r="DO737" s="44">
        <v>0</v>
      </c>
      <c r="DP737" s="44">
        <v>0</v>
      </c>
      <c r="DQ737" s="44">
        <v>0</v>
      </c>
      <c r="DR737" s="44">
        <v>0</v>
      </c>
      <c r="DS737" s="44">
        <v>0</v>
      </c>
      <c r="DT737" s="44">
        <v>0</v>
      </c>
      <c r="DU737" s="44">
        <v>0</v>
      </c>
      <c r="DV737" s="44">
        <v>0</v>
      </c>
      <c r="DW737" s="44">
        <v>0</v>
      </c>
      <c r="DX737" s="44">
        <v>0</v>
      </c>
      <c r="DY737" s="44">
        <v>53.41365385080158</v>
      </c>
      <c r="DZ737" s="44">
        <v>0</v>
      </c>
      <c r="EA737" s="44">
        <v>0</v>
      </c>
      <c r="EB737" s="44">
        <v>0</v>
      </c>
    </row>
    <row r="738" spans="2:132" x14ac:dyDescent="0.25">
      <c r="B738" s="41" t="s">
        <v>827</v>
      </c>
      <c r="C738" s="47" t="s">
        <v>101</v>
      </c>
      <c r="D738" s="46">
        <v>5</v>
      </c>
      <c r="E738" s="86" t="s">
        <v>52</v>
      </c>
      <c r="F738" s="43">
        <v>4215</v>
      </c>
      <c r="G738" s="43">
        <v>878.79815116279053</v>
      </c>
      <c r="H738" s="44">
        <v>878.79815116279053</v>
      </c>
      <c r="I738" s="44">
        <v>583.95117043732114</v>
      </c>
      <c r="J738" s="44">
        <v>583.95117043732114</v>
      </c>
      <c r="K738" s="44">
        <v>905.16209569767432</v>
      </c>
      <c r="L738" s="44">
        <v>905.16209569767432</v>
      </c>
      <c r="M738" s="44">
        <v>396.21</v>
      </c>
      <c r="N738" s="44">
        <v>2874.63</v>
      </c>
      <c r="O738" s="44">
        <v>463.65</v>
      </c>
      <c r="P738" s="44">
        <v>181.03241913953488</v>
      </c>
      <c r="Q738" s="44">
        <v>181.03241913953488</v>
      </c>
      <c r="R738" s="44">
        <v>120.29394111008818</v>
      </c>
      <c r="S738" s="44">
        <v>120.29394111008818</v>
      </c>
      <c r="T738" s="44">
        <v>543.09725741860461</v>
      </c>
      <c r="U738" s="44">
        <v>543.09725741860461</v>
      </c>
      <c r="V738" s="44">
        <v>360.88182333026452</v>
      </c>
      <c r="W738" s="44">
        <v>360.88182333026452</v>
      </c>
      <c r="X738" s="44">
        <v>226.29052392441858</v>
      </c>
      <c r="Y738" s="44">
        <v>226.29052392441858</v>
      </c>
      <c r="Z738" s="44">
        <v>150.36742638761021</v>
      </c>
      <c r="AA738" s="44">
        <v>150.36742638761021</v>
      </c>
      <c r="AB738" s="44">
        <v>3.2936820952387329</v>
      </c>
      <c r="AC738" s="44">
        <v>7.9655715920312629</v>
      </c>
      <c r="AD738" s="44">
        <v>3.0834470678830694</v>
      </c>
      <c r="AE738" s="44">
        <v>49.23578359792679</v>
      </c>
      <c r="AF738" s="44">
        <v>147.70735079378036</v>
      </c>
      <c r="AG738" s="44">
        <v>61.544729497408476</v>
      </c>
      <c r="AH738" s="44">
        <v>246.1789179896339</v>
      </c>
      <c r="AJ738" s="63" t="s">
        <v>63</v>
      </c>
      <c r="AK738" s="44">
        <v>0</v>
      </c>
      <c r="AL738" s="44">
        <v>0</v>
      </c>
      <c r="AM738" s="44">
        <v>463.65</v>
      </c>
      <c r="AN738" s="44">
        <v>463.65</v>
      </c>
      <c r="AO738" s="44">
        <v>0</v>
      </c>
      <c r="AP738" s="44">
        <v>0</v>
      </c>
      <c r="AQ738" s="44">
        <v>0</v>
      </c>
      <c r="AR738" s="44">
        <v>0</v>
      </c>
      <c r="AS738" s="44">
        <v>0</v>
      </c>
      <c r="AT738" s="44">
        <v>0</v>
      </c>
      <c r="AU738" s="44">
        <v>0</v>
      </c>
      <c r="AV738" s="44">
        <v>0</v>
      </c>
      <c r="AW738" s="44">
        <v>0</v>
      </c>
      <c r="AX738" s="44">
        <v>0</v>
      </c>
      <c r="AY738" s="44">
        <v>226.29052392441858</v>
      </c>
      <c r="AZ738" s="44">
        <v>0</v>
      </c>
      <c r="BA738" s="44">
        <v>0</v>
      </c>
      <c r="BB738" s="44">
        <v>0</v>
      </c>
      <c r="BC738" s="44">
        <v>226.29052392441858</v>
      </c>
      <c r="BD738" s="44">
        <v>226.29052392441858</v>
      </c>
      <c r="BE738" s="44">
        <v>0</v>
      </c>
      <c r="BF738" s="44">
        <v>0</v>
      </c>
      <c r="BG738" s="44">
        <v>0</v>
      </c>
      <c r="BH738" s="44">
        <v>226.29052392441858</v>
      </c>
      <c r="BI738" s="44">
        <v>150.36742638761021</v>
      </c>
      <c r="BJ738" s="44">
        <v>0</v>
      </c>
      <c r="BK738" s="44">
        <v>0</v>
      </c>
      <c r="BL738" s="44">
        <v>0</v>
      </c>
      <c r="BM738" s="44">
        <v>150.36742638761021</v>
      </c>
      <c r="BN738" s="44">
        <v>3.0834470678830694</v>
      </c>
      <c r="BO738" s="44">
        <v>61.544729497408476</v>
      </c>
      <c r="BP738" s="44">
        <v>0</v>
      </c>
      <c r="BQ738" s="44">
        <v>0</v>
      </c>
      <c r="BR738" s="44">
        <v>0</v>
      </c>
      <c r="BS738" s="44">
        <v>61.544729497408476</v>
      </c>
      <c r="BT738" s="64">
        <v>2022</v>
      </c>
      <c r="BU738" s="44">
        <v>0</v>
      </c>
      <c r="BV738" s="44">
        <v>0</v>
      </c>
      <c r="BW738" s="44">
        <v>0</v>
      </c>
      <c r="BX738" s="44">
        <v>0</v>
      </c>
      <c r="BY738" s="44">
        <v>0</v>
      </c>
      <c r="BZ738" s="44">
        <v>0</v>
      </c>
      <c r="CA738" s="44">
        <v>463.65</v>
      </c>
      <c r="CB738" s="44">
        <v>0</v>
      </c>
      <c r="CC738" s="44">
        <v>0</v>
      </c>
      <c r="CD738" s="44">
        <v>0</v>
      </c>
      <c r="CE738" s="44">
        <v>0</v>
      </c>
      <c r="CF738" s="44">
        <v>0</v>
      </c>
      <c r="CG738" s="44">
        <v>0</v>
      </c>
      <c r="CH738" s="44">
        <v>0</v>
      </c>
      <c r="CI738" s="44">
        <v>0</v>
      </c>
      <c r="CJ738" s="44">
        <v>0</v>
      </c>
      <c r="CK738" s="44">
        <v>226.29052392441858</v>
      </c>
      <c r="CL738" s="44">
        <v>0</v>
      </c>
      <c r="CM738" s="44">
        <v>0</v>
      </c>
      <c r="CN738" s="44">
        <v>0</v>
      </c>
      <c r="CO738" s="44">
        <v>0</v>
      </c>
      <c r="CP738" s="44">
        <v>0</v>
      </c>
      <c r="CQ738" s="44">
        <v>0</v>
      </c>
      <c r="CR738" s="44">
        <v>0</v>
      </c>
      <c r="CS738" s="44">
        <v>0</v>
      </c>
      <c r="CT738" s="44">
        <v>0</v>
      </c>
      <c r="CU738" s="44">
        <v>0</v>
      </c>
      <c r="CV738" s="44">
        <v>0</v>
      </c>
      <c r="CW738" s="44">
        <v>0</v>
      </c>
      <c r="CX738" s="44">
        <v>0</v>
      </c>
      <c r="CY738" s="44">
        <v>0</v>
      </c>
      <c r="CZ738" s="44">
        <v>0</v>
      </c>
      <c r="DA738" s="44">
        <v>0</v>
      </c>
      <c r="DB738" s="44">
        <v>0</v>
      </c>
      <c r="DC738" s="44">
        <v>0</v>
      </c>
      <c r="DD738" s="44">
        <v>0</v>
      </c>
      <c r="DE738" s="44">
        <v>0</v>
      </c>
      <c r="DF738" s="44">
        <v>0</v>
      </c>
      <c r="DG738" s="44">
        <v>0</v>
      </c>
      <c r="DH738" s="44">
        <v>0</v>
      </c>
      <c r="DI738" s="44">
        <v>0</v>
      </c>
      <c r="DJ738" s="44">
        <v>0</v>
      </c>
      <c r="DK738" s="44">
        <v>0</v>
      </c>
      <c r="DL738" s="44">
        <v>0</v>
      </c>
      <c r="DM738" s="44">
        <v>0</v>
      </c>
      <c r="DN738" s="44">
        <v>0</v>
      </c>
      <c r="DO738" s="44">
        <v>0</v>
      </c>
      <c r="DP738" s="44">
        <v>0</v>
      </c>
      <c r="DQ738" s="44">
        <v>0</v>
      </c>
      <c r="DR738" s="44">
        <v>0</v>
      </c>
      <c r="DS738" s="44">
        <v>0</v>
      </c>
      <c r="DT738" s="44">
        <v>0</v>
      </c>
      <c r="DU738" s="44">
        <v>0</v>
      </c>
      <c r="DV738" s="44">
        <v>0</v>
      </c>
      <c r="DW738" s="44">
        <v>0</v>
      </c>
      <c r="DX738" s="44">
        <v>0</v>
      </c>
      <c r="DY738" s="44">
        <v>61.544729497408476</v>
      </c>
      <c r="DZ738" s="44">
        <v>0</v>
      </c>
      <c r="EA738" s="44">
        <v>0</v>
      </c>
      <c r="EB738" s="44">
        <v>0</v>
      </c>
    </row>
    <row r="739" spans="2:132" x14ac:dyDescent="0.25">
      <c r="B739" s="41" t="s">
        <v>828</v>
      </c>
      <c r="C739" s="47" t="s">
        <v>101</v>
      </c>
      <c r="D739" s="46">
        <v>5</v>
      </c>
      <c r="E739" s="86" t="s">
        <v>52</v>
      </c>
      <c r="F739" s="43">
        <v>4375</v>
      </c>
      <c r="G739" s="43">
        <v>396.39684883720929</v>
      </c>
      <c r="H739" s="44">
        <v>396.39684883720929</v>
      </c>
      <c r="I739" s="44">
        <v>263.4011047131516</v>
      </c>
      <c r="J739" s="44">
        <v>263.4011047131516</v>
      </c>
      <c r="K739" s="44">
        <v>491.53209255813954</v>
      </c>
      <c r="L739" s="44">
        <v>491.53209255813954</v>
      </c>
      <c r="M739" s="44">
        <v>411.25</v>
      </c>
      <c r="N739" s="44">
        <v>2983.75</v>
      </c>
      <c r="O739" s="44">
        <v>481.25</v>
      </c>
      <c r="P739" s="44">
        <v>88.475776660465115</v>
      </c>
      <c r="Q739" s="44">
        <v>88.475776660465115</v>
      </c>
      <c r="R739" s="44">
        <v>58.79112657197544</v>
      </c>
      <c r="S739" s="44">
        <v>58.79112657197544</v>
      </c>
      <c r="T739" s="44">
        <v>275.25797183255816</v>
      </c>
      <c r="U739" s="44">
        <v>275.25797183255816</v>
      </c>
      <c r="V739" s="44">
        <v>182.90572711281251</v>
      </c>
      <c r="W739" s="44">
        <v>182.90572711281251</v>
      </c>
      <c r="X739" s="44">
        <v>108.13706036279071</v>
      </c>
      <c r="Y739" s="44">
        <v>108.13706036279071</v>
      </c>
      <c r="Z739" s="44">
        <v>71.855821365747772</v>
      </c>
      <c r="AA739" s="44">
        <v>71.855821365747772</v>
      </c>
      <c r="AB739" s="44">
        <v>6.9951032405634272</v>
      </c>
      <c r="AC739" s="44">
        <v>16.31304851465741</v>
      </c>
      <c r="AD739" s="44">
        <v>6.6974392728798762</v>
      </c>
      <c r="AE739" s="44">
        <v>24.062950790905251</v>
      </c>
      <c r="AF739" s="44">
        <v>74.862513571705236</v>
      </c>
      <c r="AG739" s="44">
        <v>29.410273188884201</v>
      </c>
      <c r="AH739" s="44">
        <v>133.68305994947363</v>
      </c>
      <c r="AJ739" s="63" t="s">
        <v>63</v>
      </c>
      <c r="AK739" s="44">
        <v>0</v>
      </c>
      <c r="AL739" s="44">
        <v>0</v>
      </c>
      <c r="AM739" s="44">
        <v>481.25</v>
      </c>
      <c r="AN739" s="44">
        <v>481.25</v>
      </c>
      <c r="AO739" s="44">
        <v>0</v>
      </c>
      <c r="AP739" s="44">
        <v>0</v>
      </c>
      <c r="AQ739" s="44">
        <v>0</v>
      </c>
      <c r="AR739" s="44">
        <v>0</v>
      </c>
      <c r="AS739" s="44">
        <v>0</v>
      </c>
      <c r="AT739" s="44">
        <v>0</v>
      </c>
      <c r="AU739" s="44">
        <v>0</v>
      </c>
      <c r="AV739" s="44">
        <v>0</v>
      </c>
      <c r="AW739" s="44">
        <v>0</v>
      </c>
      <c r="AX739" s="44">
        <v>0</v>
      </c>
      <c r="AY739" s="44">
        <v>108.13706036279071</v>
      </c>
      <c r="AZ739" s="44">
        <v>0</v>
      </c>
      <c r="BA739" s="44">
        <v>0</v>
      </c>
      <c r="BB739" s="44">
        <v>0</v>
      </c>
      <c r="BC739" s="44">
        <v>108.13706036279071</v>
      </c>
      <c r="BD739" s="44">
        <v>108.13706036279071</v>
      </c>
      <c r="BE739" s="44">
        <v>0</v>
      </c>
      <c r="BF739" s="44">
        <v>0</v>
      </c>
      <c r="BG739" s="44">
        <v>0</v>
      </c>
      <c r="BH739" s="44">
        <v>108.13706036279071</v>
      </c>
      <c r="BI739" s="44">
        <v>71.855821365747772</v>
      </c>
      <c r="BJ739" s="44">
        <v>0</v>
      </c>
      <c r="BK739" s="44">
        <v>0</v>
      </c>
      <c r="BL739" s="44">
        <v>0</v>
      </c>
      <c r="BM739" s="44">
        <v>71.855821365747772</v>
      </c>
      <c r="BN739" s="44">
        <v>6.6974392728798762</v>
      </c>
      <c r="BO739" s="44">
        <v>29.410273188884201</v>
      </c>
      <c r="BP739" s="44">
        <v>0</v>
      </c>
      <c r="BQ739" s="44">
        <v>0</v>
      </c>
      <c r="BR739" s="44">
        <v>0</v>
      </c>
      <c r="BS739" s="44">
        <v>29.410273188884201</v>
      </c>
      <c r="BT739" s="64">
        <v>2022</v>
      </c>
      <c r="BU739" s="44">
        <v>0</v>
      </c>
      <c r="BV739" s="44">
        <v>0</v>
      </c>
      <c r="BW739" s="44">
        <v>0</v>
      </c>
      <c r="BX739" s="44">
        <v>0</v>
      </c>
      <c r="BY739" s="44">
        <v>0</v>
      </c>
      <c r="BZ739" s="44">
        <v>0</v>
      </c>
      <c r="CA739" s="44">
        <v>481.25</v>
      </c>
      <c r="CB739" s="44">
        <v>0</v>
      </c>
      <c r="CC739" s="44">
        <v>0</v>
      </c>
      <c r="CD739" s="44">
        <v>0</v>
      </c>
      <c r="CE739" s="44">
        <v>0</v>
      </c>
      <c r="CF739" s="44">
        <v>0</v>
      </c>
      <c r="CG739" s="44">
        <v>0</v>
      </c>
      <c r="CH739" s="44">
        <v>0</v>
      </c>
      <c r="CI739" s="44">
        <v>0</v>
      </c>
      <c r="CJ739" s="44">
        <v>0</v>
      </c>
      <c r="CK739" s="44">
        <v>108.13706036279071</v>
      </c>
      <c r="CL739" s="44">
        <v>0</v>
      </c>
      <c r="CM739" s="44">
        <v>0</v>
      </c>
      <c r="CN739" s="44">
        <v>0</v>
      </c>
      <c r="CO739" s="44">
        <v>0</v>
      </c>
      <c r="CP739" s="44">
        <v>0</v>
      </c>
      <c r="CQ739" s="44">
        <v>0</v>
      </c>
      <c r="CR739" s="44">
        <v>0</v>
      </c>
      <c r="CS739" s="44">
        <v>0</v>
      </c>
      <c r="CT739" s="44">
        <v>0</v>
      </c>
      <c r="CU739" s="44">
        <v>0</v>
      </c>
      <c r="CV739" s="44">
        <v>0</v>
      </c>
      <c r="CW739" s="44">
        <v>0</v>
      </c>
      <c r="CX739" s="44">
        <v>0</v>
      </c>
      <c r="CY739" s="44">
        <v>0</v>
      </c>
      <c r="CZ739" s="44">
        <v>0</v>
      </c>
      <c r="DA739" s="44">
        <v>0</v>
      </c>
      <c r="DB739" s="44">
        <v>0</v>
      </c>
      <c r="DC739" s="44">
        <v>0</v>
      </c>
      <c r="DD739" s="44">
        <v>0</v>
      </c>
      <c r="DE739" s="44">
        <v>0</v>
      </c>
      <c r="DF739" s="44">
        <v>0</v>
      </c>
      <c r="DG739" s="44">
        <v>0</v>
      </c>
      <c r="DH739" s="44">
        <v>0</v>
      </c>
      <c r="DI739" s="44">
        <v>0</v>
      </c>
      <c r="DJ739" s="44">
        <v>0</v>
      </c>
      <c r="DK739" s="44">
        <v>0</v>
      </c>
      <c r="DL739" s="44">
        <v>0</v>
      </c>
      <c r="DM739" s="44">
        <v>0</v>
      </c>
      <c r="DN739" s="44">
        <v>0</v>
      </c>
      <c r="DO739" s="44">
        <v>0</v>
      </c>
      <c r="DP739" s="44">
        <v>0</v>
      </c>
      <c r="DQ739" s="44">
        <v>0</v>
      </c>
      <c r="DR739" s="44">
        <v>0</v>
      </c>
      <c r="DS739" s="44">
        <v>0</v>
      </c>
      <c r="DT739" s="44">
        <v>0</v>
      </c>
      <c r="DU739" s="44">
        <v>0</v>
      </c>
      <c r="DV739" s="44">
        <v>0</v>
      </c>
      <c r="DW739" s="44">
        <v>0</v>
      </c>
      <c r="DX739" s="44">
        <v>0</v>
      </c>
      <c r="DY739" s="44">
        <v>29.410273188884201</v>
      </c>
      <c r="DZ739" s="44">
        <v>0</v>
      </c>
      <c r="EA739" s="44">
        <v>0</v>
      </c>
      <c r="EB739" s="44">
        <v>0</v>
      </c>
    </row>
    <row r="740" spans="2:132" x14ac:dyDescent="0.25">
      <c r="B740" s="41" t="s">
        <v>829</v>
      </c>
      <c r="C740" s="47" t="s">
        <v>101</v>
      </c>
      <c r="D740" s="46">
        <v>5</v>
      </c>
      <c r="E740" s="86" t="s">
        <v>52</v>
      </c>
      <c r="F740" s="43">
        <v>4366</v>
      </c>
      <c r="G740" s="43">
        <v>533.1992790697675</v>
      </c>
      <c r="H740" s="44">
        <v>533.1992790697675</v>
      </c>
      <c r="I740" s="44">
        <v>354.30473161230981</v>
      </c>
      <c r="J740" s="44">
        <v>354.30473161230981</v>
      </c>
      <c r="K740" s="44">
        <v>591.85119976744193</v>
      </c>
      <c r="L740" s="44">
        <v>591.85119976744193</v>
      </c>
      <c r="M740" s="44">
        <v>410.404</v>
      </c>
      <c r="N740" s="44">
        <v>2977.6120000000001</v>
      </c>
      <c r="O740" s="44">
        <v>480.26</v>
      </c>
      <c r="P740" s="44">
        <v>106.53321595813954</v>
      </c>
      <c r="Q740" s="44">
        <v>106.53321595813954</v>
      </c>
      <c r="R740" s="44">
        <v>70.790085376139501</v>
      </c>
      <c r="S740" s="44">
        <v>70.790085376139501</v>
      </c>
      <c r="T740" s="44">
        <v>331.43667186976751</v>
      </c>
      <c r="U740" s="44">
        <v>331.43667186976751</v>
      </c>
      <c r="V740" s="44">
        <v>220.23582117021181</v>
      </c>
      <c r="W740" s="44">
        <v>220.23582117021181</v>
      </c>
      <c r="X740" s="44">
        <v>130.20726394883724</v>
      </c>
      <c r="Y740" s="44">
        <v>130.20726394883724</v>
      </c>
      <c r="Z740" s="44">
        <v>86.521215459726065</v>
      </c>
      <c r="AA740" s="44">
        <v>86.521215459726065</v>
      </c>
      <c r="AB740" s="44">
        <v>5.7974785285162369</v>
      </c>
      <c r="AC740" s="44">
        <v>13.520107601836116</v>
      </c>
      <c r="AD740" s="44">
        <v>5.5507773145368215</v>
      </c>
      <c r="AE740" s="44">
        <v>28.974072112814586</v>
      </c>
      <c r="AF740" s="44">
        <v>90.141557684312062</v>
      </c>
      <c r="AG740" s="44">
        <v>35.412754804551163</v>
      </c>
      <c r="AH740" s="44">
        <v>160.96706729341437</v>
      </c>
      <c r="AJ740" s="63" t="s">
        <v>63</v>
      </c>
      <c r="AK740" s="44">
        <v>0</v>
      </c>
      <c r="AL740" s="44">
        <v>0</v>
      </c>
      <c r="AM740" s="44">
        <v>480.26</v>
      </c>
      <c r="AN740" s="44">
        <v>480.26</v>
      </c>
      <c r="AO740" s="44">
        <v>0</v>
      </c>
      <c r="AP740" s="44">
        <v>0</v>
      </c>
      <c r="AQ740" s="44">
        <v>0</v>
      </c>
      <c r="AR740" s="44">
        <v>0</v>
      </c>
      <c r="AS740" s="44">
        <v>0</v>
      </c>
      <c r="AT740" s="44">
        <v>0</v>
      </c>
      <c r="AU740" s="44">
        <v>0</v>
      </c>
      <c r="AV740" s="44">
        <v>0</v>
      </c>
      <c r="AW740" s="44">
        <v>0</v>
      </c>
      <c r="AX740" s="44">
        <v>0</v>
      </c>
      <c r="AY740" s="44">
        <v>130.20726394883724</v>
      </c>
      <c r="AZ740" s="44">
        <v>0</v>
      </c>
      <c r="BA740" s="44">
        <v>0</v>
      </c>
      <c r="BB740" s="44">
        <v>0</v>
      </c>
      <c r="BC740" s="44">
        <v>130.20726394883724</v>
      </c>
      <c r="BD740" s="44">
        <v>130.20726394883724</v>
      </c>
      <c r="BE740" s="44">
        <v>0</v>
      </c>
      <c r="BF740" s="44">
        <v>0</v>
      </c>
      <c r="BG740" s="44">
        <v>0</v>
      </c>
      <c r="BH740" s="44">
        <v>130.20726394883724</v>
      </c>
      <c r="BI740" s="44">
        <v>86.521215459726065</v>
      </c>
      <c r="BJ740" s="44">
        <v>0</v>
      </c>
      <c r="BK740" s="44">
        <v>0</v>
      </c>
      <c r="BL740" s="44">
        <v>0</v>
      </c>
      <c r="BM740" s="44">
        <v>86.521215459726065</v>
      </c>
      <c r="BN740" s="44">
        <v>5.5507773145368215</v>
      </c>
      <c r="BO740" s="44">
        <v>35.412754804551163</v>
      </c>
      <c r="BP740" s="44">
        <v>0</v>
      </c>
      <c r="BQ740" s="44">
        <v>0</v>
      </c>
      <c r="BR740" s="44">
        <v>0</v>
      </c>
      <c r="BS740" s="44">
        <v>35.412754804551163</v>
      </c>
      <c r="BT740" s="64">
        <v>2022</v>
      </c>
      <c r="BU740" s="44">
        <v>0</v>
      </c>
      <c r="BV740" s="44">
        <v>0</v>
      </c>
      <c r="BW740" s="44">
        <v>0</v>
      </c>
      <c r="BX740" s="44">
        <v>0</v>
      </c>
      <c r="BY740" s="44">
        <v>0</v>
      </c>
      <c r="BZ740" s="44">
        <v>0</v>
      </c>
      <c r="CA740" s="44">
        <v>480.26</v>
      </c>
      <c r="CB740" s="44">
        <v>0</v>
      </c>
      <c r="CC740" s="44">
        <v>0</v>
      </c>
      <c r="CD740" s="44">
        <v>0</v>
      </c>
      <c r="CE740" s="44">
        <v>0</v>
      </c>
      <c r="CF740" s="44">
        <v>0</v>
      </c>
      <c r="CG740" s="44">
        <v>0</v>
      </c>
      <c r="CH740" s="44">
        <v>0</v>
      </c>
      <c r="CI740" s="44">
        <v>0</v>
      </c>
      <c r="CJ740" s="44">
        <v>0</v>
      </c>
      <c r="CK740" s="44">
        <v>130.20726394883724</v>
      </c>
      <c r="CL740" s="44">
        <v>0</v>
      </c>
      <c r="CM740" s="44">
        <v>0</v>
      </c>
      <c r="CN740" s="44">
        <v>0</v>
      </c>
      <c r="CO740" s="44">
        <v>0</v>
      </c>
      <c r="CP740" s="44">
        <v>0</v>
      </c>
      <c r="CQ740" s="44">
        <v>0</v>
      </c>
      <c r="CR740" s="44">
        <v>0</v>
      </c>
      <c r="CS740" s="44">
        <v>0</v>
      </c>
      <c r="CT740" s="44">
        <v>0</v>
      </c>
      <c r="CU740" s="44">
        <v>0</v>
      </c>
      <c r="CV740" s="44">
        <v>0</v>
      </c>
      <c r="CW740" s="44">
        <v>0</v>
      </c>
      <c r="CX740" s="44">
        <v>0</v>
      </c>
      <c r="CY740" s="44">
        <v>0</v>
      </c>
      <c r="CZ740" s="44">
        <v>0</v>
      </c>
      <c r="DA740" s="44">
        <v>0</v>
      </c>
      <c r="DB740" s="44">
        <v>0</v>
      </c>
      <c r="DC740" s="44">
        <v>0</v>
      </c>
      <c r="DD740" s="44">
        <v>0</v>
      </c>
      <c r="DE740" s="44">
        <v>0</v>
      </c>
      <c r="DF740" s="44">
        <v>0</v>
      </c>
      <c r="DG740" s="44">
        <v>0</v>
      </c>
      <c r="DH740" s="44">
        <v>0</v>
      </c>
      <c r="DI740" s="44">
        <v>0</v>
      </c>
      <c r="DJ740" s="44">
        <v>0</v>
      </c>
      <c r="DK740" s="44">
        <v>0</v>
      </c>
      <c r="DL740" s="44">
        <v>0</v>
      </c>
      <c r="DM740" s="44">
        <v>0</v>
      </c>
      <c r="DN740" s="44">
        <v>0</v>
      </c>
      <c r="DO740" s="44">
        <v>0</v>
      </c>
      <c r="DP740" s="44">
        <v>0</v>
      </c>
      <c r="DQ740" s="44">
        <v>0</v>
      </c>
      <c r="DR740" s="44">
        <v>0</v>
      </c>
      <c r="DS740" s="44">
        <v>0</v>
      </c>
      <c r="DT740" s="44">
        <v>0</v>
      </c>
      <c r="DU740" s="44">
        <v>0</v>
      </c>
      <c r="DV740" s="44">
        <v>0</v>
      </c>
      <c r="DW740" s="44">
        <v>0</v>
      </c>
      <c r="DX740" s="44">
        <v>0</v>
      </c>
      <c r="DY740" s="44">
        <v>35.412754804551163</v>
      </c>
      <c r="DZ740" s="44">
        <v>0</v>
      </c>
      <c r="EA740" s="44">
        <v>0</v>
      </c>
      <c r="EB740" s="44">
        <v>0</v>
      </c>
    </row>
    <row r="741" spans="2:132" x14ac:dyDescent="0.25">
      <c r="B741" s="41" t="s">
        <v>830</v>
      </c>
      <c r="C741" s="47" t="s">
        <v>101</v>
      </c>
      <c r="D741" s="46">
        <v>5</v>
      </c>
      <c r="E741" s="86" t="s">
        <v>52</v>
      </c>
      <c r="F741" s="43">
        <v>4395</v>
      </c>
      <c r="G741" s="43">
        <v>626.28350000000012</v>
      </c>
      <c r="H741" s="44">
        <v>626.28350000000012</v>
      </c>
      <c r="I741" s="44">
        <v>416.15811590713679</v>
      </c>
      <c r="J741" s="44">
        <v>416.15811590713679</v>
      </c>
      <c r="K741" s="44">
        <v>695.17468500000018</v>
      </c>
      <c r="L741" s="44">
        <v>695.17468500000018</v>
      </c>
      <c r="M741" s="44">
        <v>413.13</v>
      </c>
      <c r="N741" s="44">
        <v>2997.39</v>
      </c>
      <c r="O741" s="44">
        <v>483.45</v>
      </c>
      <c r="P741" s="44">
        <v>125.13144330000003</v>
      </c>
      <c r="Q741" s="44">
        <v>125.13144330000003</v>
      </c>
      <c r="R741" s="44">
        <v>83.148391558245933</v>
      </c>
      <c r="S741" s="44">
        <v>83.148391558245933</v>
      </c>
      <c r="T741" s="44">
        <v>389.29782360000013</v>
      </c>
      <c r="U741" s="44">
        <v>389.29782360000013</v>
      </c>
      <c r="V741" s="44">
        <v>258.68388484787624</v>
      </c>
      <c r="W741" s="44">
        <v>258.68388484787624</v>
      </c>
      <c r="X741" s="44">
        <v>152.93843070000005</v>
      </c>
      <c r="Y741" s="44">
        <v>152.93843070000005</v>
      </c>
      <c r="Z741" s="44">
        <v>101.62581190452282</v>
      </c>
      <c r="AA741" s="44">
        <v>101.62581190452282</v>
      </c>
      <c r="AB741" s="44">
        <v>4.9685867911299288</v>
      </c>
      <c r="AC741" s="44">
        <v>11.587076642840236</v>
      </c>
      <c r="AD741" s="44">
        <v>4.7571575659754624</v>
      </c>
      <c r="AE741" s="44">
        <v>34.03227274373635</v>
      </c>
      <c r="AF741" s="44">
        <v>105.87818186940198</v>
      </c>
      <c r="AG741" s="44">
        <v>41.595000020122207</v>
      </c>
      <c r="AH741" s="44">
        <v>189.06818190964637</v>
      </c>
      <c r="AJ741" s="63" t="s">
        <v>63</v>
      </c>
      <c r="AK741" s="44">
        <v>0</v>
      </c>
      <c r="AL741" s="44">
        <v>0</v>
      </c>
      <c r="AM741" s="44">
        <v>483.45</v>
      </c>
      <c r="AN741" s="44">
        <v>483.45</v>
      </c>
      <c r="AO741" s="44">
        <v>0</v>
      </c>
      <c r="AP741" s="44">
        <v>0</v>
      </c>
      <c r="AQ741" s="44">
        <v>0</v>
      </c>
      <c r="AR741" s="44">
        <v>0</v>
      </c>
      <c r="AS741" s="44">
        <v>0</v>
      </c>
      <c r="AT741" s="44">
        <v>0</v>
      </c>
      <c r="AU741" s="44">
        <v>0</v>
      </c>
      <c r="AV741" s="44">
        <v>0</v>
      </c>
      <c r="AW741" s="44">
        <v>0</v>
      </c>
      <c r="AX741" s="44">
        <v>0</v>
      </c>
      <c r="AY741" s="44">
        <v>152.93843070000005</v>
      </c>
      <c r="AZ741" s="44">
        <v>0</v>
      </c>
      <c r="BA741" s="44">
        <v>0</v>
      </c>
      <c r="BB741" s="44">
        <v>0</v>
      </c>
      <c r="BC741" s="44">
        <v>152.93843070000005</v>
      </c>
      <c r="BD741" s="44">
        <v>152.93843070000005</v>
      </c>
      <c r="BE741" s="44">
        <v>0</v>
      </c>
      <c r="BF741" s="44">
        <v>0</v>
      </c>
      <c r="BG741" s="44">
        <v>0</v>
      </c>
      <c r="BH741" s="44">
        <v>152.93843070000005</v>
      </c>
      <c r="BI741" s="44">
        <v>101.62581190452282</v>
      </c>
      <c r="BJ741" s="44">
        <v>0</v>
      </c>
      <c r="BK741" s="44">
        <v>0</v>
      </c>
      <c r="BL741" s="44">
        <v>0</v>
      </c>
      <c r="BM741" s="44">
        <v>101.62581190452282</v>
      </c>
      <c r="BN741" s="44">
        <v>4.7571575659754624</v>
      </c>
      <c r="BO741" s="44">
        <v>41.595000020122207</v>
      </c>
      <c r="BP741" s="44">
        <v>0</v>
      </c>
      <c r="BQ741" s="44">
        <v>0</v>
      </c>
      <c r="BR741" s="44">
        <v>0</v>
      </c>
      <c r="BS741" s="44">
        <v>41.595000020122207</v>
      </c>
      <c r="BT741" s="64">
        <v>2022</v>
      </c>
      <c r="BU741" s="44">
        <v>0</v>
      </c>
      <c r="BV741" s="44">
        <v>0</v>
      </c>
      <c r="BW741" s="44">
        <v>0</v>
      </c>
      <c r="BX741" s="44">
        <v>0</v>
      </c>
      <c r="BY741" s="44">
        <v>0</v>
      </c>
      <c r="BZ741" s="44">
        <v>0</v>
      </c>
      <c r="CA741" s="44">
        <v>483.45</v>
      </c>
      <c r="CB741" s="44">
        <v>0</v>
      </c>
      <c r="CC741" s="44">
        <v>0</v>
      </c>
      <c r="CD741" s="44">
        <v>0</v>
      </c>
      <c r="CE741" s="44">
        <v>0</v>
      </c>
      <c r="CF741" s="44">
        <v>0</v>
      </c>
      <c r="CG741" s="44">
        <v>0</v>
      </c>
      <c r="CH741" s="44">
        <v>0</v>
      </c>
      <c r="CI741" s="44">
        <v>0</v>
      </c>
      <c r="CJ741" s="44">
        <v>0</v>
      </c>
      <c r="CK741" s="44">
        <v>152.93843070000005</v>
      </c>
      <c r="CL741" s="44">
        <v>0</v>
      </c>
      <c r="CM741" s="44">
        <v>0</v>
      </c>
      <c r="CN741" s="44">
        <v>0</v>
      </c>
      <c r="CO741" s="44">
        <v>0</v>
      </c>
      <c r="CP741" s="44">
        <v>0</v>
      </c>
      <c r="CQ741" s="44">
        <v>0</v>
      </c>
      <c r="CR741" s="44">
        <v>0</v>
      </c>
      <c r="CS741" s="44">
        <v>0</v>
      </c>
      <c r="CT741" s="44">
        <v>0</v>
      </c>
      <c r="CU741" s="44">
        <v>0</v>
      </c>
      <c r="CV741" s="44">
        <v>0</v>
      </c>
      <c r="CW741" s="44">
        <v>0</v>
      </c>
      <c r="CX741" s="44">
        <v>0</v>
      </c>
      <c r="CY741" s="44">
        <v>0</v>
      </c>
      <c r="CZ741" s="44">
        <v>0</v>
      </c>
      <c r="DA741" s="44">
        <v>0</v>
      </c>
      <c r="DB741" s="44">
        <v>0</v>
      </c>
      <c r="DC741" s="44">
        <v>0</v>
      </c>
      <c r="DD741" s="44">
        <v>0</v>
      </c>
      <c r="DE741" s="44">
        <v>0</v>
      </c>
      <c r="DF741" s="44">
        <v>0</v>
      </c>
      <c r="DG741" s="44">
        <v>0</v>
      </c>
      <c r="DH741" s="44">
        <v>0</v>
      </c>
      <c r="DI741" s="44">
        <v>0</v>
      </c>
      <c r="DJ741" s="44">
        <v>0</v>
      </c>
      <c r="DK741" s="44">
        <v>0</v>
      </c>
      <c r="DL741" s="44">
        <v>0</v>
      </c>
      <c r="DM741" s="44">
        <v>0</v>
      </c>
      <c r="DN741" s="44">
        <v>0</v>
      </c>
      <c r="DO741" s="44">
        <v>0</v>
      </c>
      <c r="DP741" s="44">
        <v>0</v>
      </c>
      <c r="DQ741" s="44">
        <v>0</v>
      </c>
      <c r="DR741" s="44">
        <v>0</v>
      </c>
      <c r="DS741" s="44">
        <v>0</v>
      </c>
      <c r="DT741" s="44">
        <v>0</v>
      </c>
      <c r="DU741" s="44">
        <v>0</v>
      </c>
      <c r="DV741" s="44">
        <v>0</v>
      </c>
      <c r="DW741" s="44">
        <v>0</v>
      </c>
      <c r="DX741" s="44">
        <v>0</v>
      </c>
      <c r="DY741" s="44">
        <v>41.595000020122207</v>
      </c>
      <c r="DZ741" s="44">
        <v>0</v>
      </c>
      <c r="EA741" s="44">
        <v>0</v>
      </c>
      <c r="EB741" s="44">
        <v>0</v>
      </c>
    </row>
    <row r="742" spans="2:132" x14ac:dyDescent="0.25">
      <c r="B742" s="41" t="s">
        <v>831</v>
      </c>
      <c r="C742" s="47" t="s">
        <v>101</v>
      </c>
      <c r="D742" s="46">
        <v>5</v>
      </c>
      <c r="E742" s="86" t="s">
        <v>52</v>
      </c>
      <c r="F742" s="43">
        <v>3737</v>
      </c>
      <c r="G742" s="43">
        <v>743.5596744186048</v>
      </c>
      <c r="H742" s="44">
        <v>743.5596744186048</v>
      </c>
      <c r="I742" s="44">
        <v>494.08677247695425</v>
      </c>
      <c r="J742" s="44">
        <v>494.08677247695425</v>
      </c>
      <c r="K742" s="44">
        <v>765.86646465116291</v>
      </c>
      <c r="L742" s="44">
        <v>765.86646465116291</v>
      </c>
      <c r="M742" s="44">
        <v>351.27800000000002</v>
      </c>
      <c r="N742" s="44">
        <v>2548.634</v>
      </c>
      <c r="O742" s="44">
        <v>411.07</v>
      </c>
      <c r="P742" s="44">
        <v>137.85596363720933</v>
      </c>
      <c r="Q742" s="44">
        <v>137.85596363720933</v>
      </c>
      <c r="R742" s="44">
        <v>91.603687617227308</v>
      </c>
      <c r="S742" s="44">
        <v>91.603687617227308</v>
      </c>
      <c r="T742" s="44">
        <v>428.88522020465126</v>
      </c>
      <c r="U742" s="44">
        <v>428.88522020465126</v>
      </c>
      <c r="V742" s="44">
        <v>284.98925036470723</v>
      </c>
      <c r="W742" s="44">
        <v>284.98925036470723</v>
      </c>
      <c r="X742" s="44">
        <v>168.49062222325585</v>
      </c>
      <c r="Y742" s="44">
        <v>168.49062222325585</v>
      </c>
      <c r="Z742" s="44">
        <v>111.96006264327784</v>
      </c>
      <c r="AA742" s="44">
        <v>111.96006264327784</v>
      </c>
      <c r="AB742" s="44">
        <v>3.834758284708371</v>
      </c>
      <c r="AC742" s="44">
        <v>8.9429127475455825</v>
      </c>
      <c r="AD742" s="44">
        <v>3.6715770811037585</v>
      </c>
      <c r="AE742" s="44">
        <v>37.492988413825053</v>
      </c>
      <c r="AF742" s="44">
        <v>116.64485284301129</v>
      </c>
      <c r="AG742" s="44">
        <v>45.824763616897293</v>
      </c>
      <c r="AH742" s="44">
        <v>208.29438007680585</v>
      </c>
      <c r="AJ742" s="63" t="s">
        <v>63</v>
      </c>
      <c r="AK742" s="44">
        <v>0</v>
      </c>
      <c r="AL742" s="44">
        <v>0</v>
      </c>
      <c r="AM742" s="44">
        <v>411.07</v>
      </c>
      <c r="AN742" s="44">
        <v>411.07</v>
      </c>
      <c r="AO742" s="44">
        <v>0</v>
      </c>
      <c r="AP742" s="44">
        <v>0</v>
      </c>
      <c r="AQ742" s="44">
        <v>0</v>
      </c>
      <c r="AR742" s="44">
        <v>0</v>
      </c>
      <c r="AS742" s="44">
        <v>0</v>
      </c>
      <c r="AT742" s="44">
        <v>0</v>
      </c>
      <c r="AU742" s="44">
        <v>0</v>
      </c>
      <c r="AV742" s="44">
        <v>0</v>
      </c>
      <c r="AW742" s="44">
        <v>0</v>
      </c>
      <c r="AX742" s="44">
        <v>0</v>
      </c>
      <c r="AY742" s="44">
        <v>168.49062222325585</v>
      </c>
      <c r="AZ742" s="44">
        <v>0</v>
      </c>
      <c r="BA742" s="44">
        <v>0</v>
      </c>
      <c r="BB742" s="44">
        <v>0</v>
      </c>
      <c r="BC742" s="44">
        <v>168.49062222325585</v>
      </c>
      <c r="BD742" s="44">
        <v>168.49062222325585</v>
      </c>
      <c r="BE742" s="44">
        <v>0</v>
      </c>
      <c r="BF742" s="44">
        <v>0</v>
      </c>
      <c r="BG742" s="44">
        <v>0</v>
      </c>
      <c r="BH742" s="44">
        <v>168.49062222325585</v>
      </c>
      <c r="BI742" s="44">
        <v>111.96006264327784</v>
      </c>
      <c r="BJ742" s="44">
        <v>0</v>
      </c>
      <c r="BK742" s="44">
        <v>0</v>
      </c>
      <c r="BL742" s="44">
        <v>0</v>
      </c>
      <c r="BM742" s="44">
        <v>111.96006264327784</v>
      </c>
      <c r="BN742" s="44">
        <v>3.6715770811037585</v>
      </c>
      <c r="BO742" s="44">
        <v>45.824763616897293</v>
      </c>
      <c r="BP742" s="44">
        <v>0</v>
      </c>
      <c r="BQ742" s="44">
        <v>0</v>
      </c>
      <c r="BR742" s="44">
        <v>0</v>
      </c>
      <c r="BS742" s="44">
        <v>45.824763616897293</v>
      </c>
      <c r="BT742" s="64">
        <v>2022</v>
      </c>
      <c r="BU742" s="44">
        <v>0</v>
      </c>
      <c r="BV742" s="44">
        <v>0</v>
      </c>
      <c r="BW742" s="44">
        <v>0</v>
      </c>
      <c r="BX742" s="44">
        <v>0</v>
      </c>
      <c r="BY742" s="44">
        <v>0</v>
      </c>
      <c r="BZ742" s="44">
        <v>0</v>
      </c>
      <c r="CA742" s="44">
        <v>411.07</v>
      </c>
      <c r="CB742" s="44">
        <v>0</v>
      </c>
      <c r="CC742" s="44">
        <v>0</v>
      </c>
      <c r="CD742" s="44">
        <v>0</v>
      </c>
      <c r="CE742" s="44">
        <v>0</v>
      </c>
      <c r="CF742" s="44">
        <v>0</v>
      </c>
      <c r="CG742" s="44">
        <v>0</v>
      </c>
      <c r="CH742" s="44">
        <v>0</v>
      </c>
      <c r="CI742" s="44">
        <v>0</v>
      </c>
      <c r="CJ742" s="44">
        <v>0</v>
      </c>
      <c r="CK742" s="44">
        <v>168.49062222325585</v>
      </c>
      <c r="CL742" s="44">
        <v>0</v>
      </c>
      <c r="CM742" s="44">
        <v>0</v>
      </c>
      <c r="CN742" s="44">
        <v>0</v>
      </c>
      <c r="CO742" s="44">
        <v>0</v>
      </c>
      <c r="CP742" s="44">
        <v>0</v>
      </c>
      <c r="CQ742" s="44">
        <v>0</v>
      </c>
      <c r="CR742" s="44">
        <v>0</v>
      </c>
      <c r="CS742" s="44">
        <v>0</v>
      </c>
      <c r="CT742" s="44">
        <v>0</v>
      </c>
      <c r="CU742" s="44">
        <v>0</v>
      </c>
      <c r="CV742" s="44">
        <v>0</v>
      </c>
      <c r="CW742" s="44">
        <v>0</v>
      </c>
      <c r="CX742" s="44">
        <v>0</v>
      </c>
      <c r="CY742" s="44">
        <v>0</v>
      </c>
      <c r="CZ742" s="44">
        <v>0</v>
      </c>
      <c r="DA742" s="44">
        <v>0</v>
      </c>
      <c r="DB742" s="44">
        <v>0</v>
      </c>
      <c r="DC742" s="44">
        <v>0</v>
      </c>
      <c r="DD742" s="44">
        <v>0</v>
      </c>
      <c r="DE742" s="44">
        <v>0</v>
      </c>
      <c r="DF742" s="44">
        <v>0</v>
      </c>
      <c r="DG742" s="44">
        <v>0</v>
      </c>
      <c r="DH742" s="44">
        <v>0</v>
      </c>
      <c r="DI742" s="44">
        <v>0</v>
      </c>
      <c r="DJ742" s="44">
        <v>0</v>
      </c>
      <c r="DK742" s="44">
        <v>0</v>
      </c>
      <c r="DL742" s="44">
        <v>0</v>
      </c>
      <c r="DM742" s="44">
        <v>0</v>
      </c>
      <c r="DN742" s="44">
        <v>0</v>
      </c>
      <c r="DO742" s="44">
        <v>0</v>
      </c>
      <c r="DP742" s="44">
        <v>0</v>
      </c>
      <c r="DQ742" s="44">
        <v>0</v>
      </c>
      <c r="DR742" s="44">
        <v>0</v>
      </c>
      <c r="DS742" s="44">
        <v>0</v>
      </c>
      <c r="DT742" s="44">
        <v>0</v>
      </c>
      <c r="DU742" s="44">
        <v>0</v>
      </c>
      <c r="DV742" s="44">
        <v>0</v>
      </c>
      <c r="DW742" s="44">
        <v>0</v>
      </c>
      <c r="DX742" s="44">
        <v>0</v>
      </c>
      <c r="DY742" s="44">
        <v>45.824763616897293</v>
      </c>
      <c r="DZ742" s="44">
        <v>0</v>
      </c>
      <c r="EA742" s="44">
        <v>0</v>
      </c>
      <c r="EB742" s="44">
        <v>0</v>
      </c>
    </row>
    <row r="743" spans="2:132" x14ac:dyDescent="0.25">
      <c r="B743" s="41" t="s">
        <v>832</v>
      </c>
      <c r="C743" s="47" t="s">
        <v>101</v>
      </c>
      <c r="D743" s="46">
        <v>5</v>
      </c>
      <c r="E743" s="86" t="s">
        <v>52</v>
      </c>
      <c r="F743" s="43">
        <v>3095</v>
      </c>
      <c r="G743" s="43">
        <v>639.17958139534881</v>
      </c>
      <c r="H743" s="44">
        <v>639.17958139534881</v>
      </c>
      <c r="I743" s="44">
        <v>424.72741229778637</v>
      </c>
      <c r="J743" s="44">
        <v>424.72741229778637</v>
      </c>
      <c r="K743" s="44">
        <v>658.3549688372093</v>
      </c>
      <c r="L743" s="44">
        <v>658.3549688372093</v>
      </c>
      <c r="M743" s="44">
        <v>290.93</v>
      </c>
      <c r="N743" s="44">
        <v>2110.79</v>
      </c>
      <c r="O743" s="44">
        <v>340.45</v>
      </c>
      <c r="P743" s="44">
        <v>131.67099376744187</v>
      </c>
      <c r="Q743" s="44">
        <v>131.67099376744187</v>
      </c>
      <c r="R743" s="44">
        <v>87.493846933344003</v>
      </c>
      <c r="S743" s="44">
        <v>87.493846933344003</v>
      </c>
      <c r="T743" s="44">
        <v>395.01298130232556</v>
      </c>
      <c r="U743" s="44">
        <v>395.01298130232556</v>
      </c>
      <c r="V743" s="44">
        <v>262.48154080003195</v>
      </c>
      <c r="W743" s="44">
        <v>262.48154080003195</v>
      </c>
      <c r="X743" s="44">
        <v>164.58874220930232</v>
      </c>
      <c r="Y743" s="44">
        <v>164.58874220930232</v>
      </c>
      <c r="Z743" s="44">
        <v>109.36730866667999</v>
      </c>
      <c r="AA743" s="44">
        <v>109.36730866667999</v>
      </c>
      <c r="AB743" s="44">
        <v>3.325148112662609</v>
      </c>
      <c r="AC743" s="44">
        <v>8.0416702582833324</v>
      </c>
      <c r="AD743" s="44">
        <v>3.1129046161096765</v>
      </c>
      <c r="AE743" s="44">
        <v>35.810848609722619</v>
      </c>
      <c r="AF743" s="44">
        <v>107.43254582916784</v>
      </c>
      <c r="AG743" s="44">
        <v>44.763560762153269</v>
      </c>
      <c r="AH743" s="44">
        <v>179.05424304861307</v>
      </c>
      <c r="AJ743" s="63" t="s">
        <v>63</v>
      </c>
      <c r="AK743" s="44">
        <v>0</v>
      </c>
      <c r="AL743" s="44">
        <v>0</v>
      </c>
      <c r="AM743" s="44">
        <v>340.45</v>
      </c>
      <c r="AN743" s="44">
        <v>340.45</v>
      </c>
      <c r="AO743" s="44">
        <v>0</v>
      </c>
      <c r="AP743" s="44">
        <v>0</v>
      </c>
      <c r="AQ743" s="44">
        <v>0</v>
      </c>
      <c r="AR743" s="44">
        <v>0</v>
      </c>
      <c r="AS743" s="44">
        <v>0</v>
      </c>
      <c r="AT743" s="44">
        <v>0</v>
      </c>
      <c r="AU743" s="44">
        <v>0</v>
      </c>
      <c r="AV743" s="44">
        <v>0</v>
      </c>
      <c r="AW743" s="44">
        <v>0</v>
      </c>
      <c r="AX743" s="44">
        <v>0</v>
      </c>
      <c r="AY743" s="44">
        <v>164.58874220930232</v>
      </c>
      <c r="AZ743" s="44">
        <v>0</v>
      </c>
      <c r="BA743" s="44">
        <v>0</v>
      </c>
      <c r="BB743" s="44">
        <v>0</v>
      </c>
      <c r="BC743" s="44">
        <v>164.58874220930232</v>
      </c>
      <c r="BD743" s="44">
        <v>164.58874220930232</v>
      </c>
      <c r="BE743" s="44">
        <v>0</v>
      </c>
      <c r="BF743" s="44">
        <v>0</v>
      </c>
      <c r="BG743" s="44">
        <v>0</v>
      </c>
      <c r="BH743" s="44">
        <v>164.58874220930232</v>
      </c>
      <c r="BI743" s="44">
        <v>109.36730866667999</v>
      </c>
      <c r="BJ743" s="44">
        <v>0</v>
      </c>
      <c r="BK743" s="44">
        <v>0</v>
      </c>
      <c r="BL743" s="44">
        <v>0</v>
      </c>
      <c r="BM743" s="44">
        <v>109.36730866667999</v>
      </c>
      <c r="BN743" s="44">
        <v>3.1129046161096765</v>
      </c>
      <c r="BO743" s="44">
        <v>44.763560762153269</v>
      </c>
      <c r="BP743" s="44">
        <v>0</v>
      </c>
      <c r="BQ743" s="44">
        <v>0</v>
      </c>
      <c r="BR743" s="44">
        <v>0</v>
      </c>
      <c r="BS743" s="44">
        <v>44.763560762153269</v>
      </c>
      <c r="BT743" s="64">
        <v>2022</v>
      </c>
      <c r="BU743" s="44">
        <v>0</v>
      </c>
      <c r="BV743" s="44">
        <v>0</v>
      </c>
      <c r="BW743" s="44">
        <v>0</v>
      </c>
      <c r="BX743" s="44">
        <v>0</v>
      </c>
      <c r="BY743" s="44">
        <v>0</v>
      </c>
      <c r="BZ743" s="44">
        <v>0</v>
      </c>
      <c r="CA743" s="44">
        <v>340.45</v>
      </c>
      <c r="CB743" s="44">
        <v>0</v>
      </c>
      <c r="CC743" s="44">
        <v>0</v>
      </c>
      <c r="CD743" s="44">
        <v>0</v>
      </c>
      <c r="CE743" s="44">
        <v>0</v>
      </c>
      <c r="CF743" s="44">
        <v>0</v>
      </c>
      <c r="CG743" s="44">
        <v>0</v>
      </c>
      <c r="CH743" s="44">
        <v>0</v>
      </c>
      <c r="CI743" s="44">
        <v>0</v>
      </c>
      <c r="CJ743" s="44">
        <v>0</v>
      </c>
      <c r="CK743" s="44">
        <v>164.58874220930232</v>
      </c>
      <c r="CL743" s="44">
        <v>0</v>
      </c>
      <c r="CM743" s="44">
        <v>0</v>
      </c>
      <c r="CN743" s="44">
        <v>0</v>
      </c>
      <c r="CO743" s="44">
        <v>0</v>
      </c>
      <c r="CP743" s="44">
        <v>0</v>
      </c>
      <c r="CQ743" s="44">
        <v>0</v>
      </c>
      <c r="CR743" s="44">
        <v>0</v>
      </c>
      <c r="CS743" s="44">
        <v>0</v>
      </c>
      <c r="CT743" s="44">
        <v>0</v>
      </c>
      <c r="CU743" s="44">
        <v>0</v>
      </c>
      <c r="CV743" s="44">
        <v>0</v>
      </c>
      <c r="CW743" s="44">
        <v>0</v>
      </c>
      <c r="CX743" s="44">
        <v>0</v>
      </c>
      <c r="CY743" s="44">
        <v>0</v>
      </c>
      <c r="CZ743" s="44">
        <v>0</v>
      </c>
      <c r="DA743" s="44">
        <v>0</v>
      </c>
      <c r="DB743" s="44">
        <v>0</v>
      </c>
      <c r="DC743" s="44">
        <v>0</v>
      </c>
      <c r="DD743" s="44">
        <v>0</v>
      </c>
      <c r="DE743" s="44">
        <v>0</v>
      </c>
      <c r="DF743" s="44">
        <v>0</v>
      </c>
      <c r="DG743" s="44">
        <v>0</v>
      </c>
      <c r="DH743" s="44">
        <v>0</v>
      </c>
      <c r="DI743" s="44">
        <v>0</v>
      </c>
      <c r="DJ743" s="44">
        <v>0</v>
      </c>
      <c r="DK743" s="44">
        <v>0</v>
      </c>
      <c r="DL743" s="44">
        <v>0</v>
      </c>
      <c r="DM743" s="44">
        <v>0</v>
      </c>
      <c r="DN743" s="44">
        <v>0</v>
      </c>
      <c r="DO743" s="44">
        <v>0</v>
      </c>
      <c r="DP743" s="44">
        <v>0</v>
      </c>
      <c r="DQ743" s="44">
        <v>0</v>
      </c>
      <c r="DR743" s="44">
        <v>0</v>
      </c>
      <c r="DS743" s="44">
        <v>0</v>
      </c>
      <c r="DT743" s="44">
        <v>0</v>
      </c>
      <c r="DU743" s="44">
        <v>0</v>
      </c>
      <c r="DV743" s="44">
        <v>0</v>
      </c>
      <c r="DW743" s="44">
        <v>0</v>
      </c>
      <c r="DX743" s="44">
        <v>0</v>
      </c>
      <c r="DY743" s="44">
        <v>44.763560762153269</v>
      </c>
      <c r="DZ743" s="44">
        <v>0</v>
      </c>
      <c r="EA743" s="44">
        <v>0</v>
      </c>
      <c r="EB743" s="44">
        <v>0</v>
      </c>
    </row>
    <row r="744" spans="2:132" x14ac:dyDescent="0.25">
      <c r="B744" s="41" t="s">
        <v>833</v>
      </c>
      <c r="C744" s="47" t="s">
        <v>101</v>
      </c>
      <c r="D744" s="46">
        <v>5</v>
      </c>
      <c r="E744" s="86" t="s">
        <v>52</v>
      </c>
      <c r="F744" s="43">
        <v>2702</v>
      </c>
      <c r="G744" s="43">
        <v>519.38966279069768</v>
      </c>
      <c r="H744" s="44">
        <v>519.38966279069768</v>
      </c>
      <c r="I744" s="44">
        <v>345.12840189565878</v>
      </c>
      <c r="J744" s="44">
        <v>345.12840189565878</v>
      </c>
      <c r="K744" s="44">
        <v>534.97135267441865</v>
      </c>
      <c r="L744" s="44">
        <v>534.97135267441865</v>
      </c>
      <c r="M744" s="44">
        <v>264.79599999999999</v>
      </c>
      <c r="N744" s="44">
        <v>1913.0160000000001</v>
      </c>
      <c r="O744" s="44">
        <v>305.32600000000002</v>
      </c>
      <c r="P744" s="44">
        <v>96.294843481395361</v>
      </c>
      <c r="Q744" s="44">
        <v>96.294843481395361</v>
      </c>
      <c r="R744" s="44">
        <v>63.986805711455148</v>
      </c>
      <c r="S744" s="44">
        <v>63.986805711455148</v>
      </c>
      <c r="T744" s="44">
        <v>299.58395749767448</v>
      </c>
      <c r="U744" s="44">
        <v>299.58395749767448</v>
      </c>
      <c r="V744" s="44">
        <v>199.07006221341601</v>
      </c>
      <c r="W744" s="44">
        <v>199.07006221341601</v>
      </c>
      <c r="X744" s="44">
        <v>117.6936975883721</v>
      </c>
      <c r="Y744" s="44">
        <v>117.6936975883721</v>
      </c>
      <c r="Z744" s="44">
        <v>78.206095869556279</v>
      </c>
      <c r="AA744" s="44">
        <v>78.206095869556279</v>
      </c>
      <c r="AB744" s="44">
        <v>4.1382906531399994</v>
      </c>
      <c r="AC744" s="44">
        <v>9.6097624059067357</v>
      </c>
      <c r="AD744" s="44">
        <v>3.9041202172944165</v>
      </c>
      <c r="AE744" s="44">
        <v>26.189519522422454</v>
      </c>
      <c r="AF744" s="44">
        <v>81.47850518086986</v>
      </c>
      <c r="AG744" s="44">
        <v>32.009412749627444</v>
      </c>
      <c r="AH744" s="44">
        <v>145.49733068012475</v>
      </c>
      <c r="AJ744" s="63" t="s">
        <v>63</v>
      </c>
      <c r="AK744" s="44">
        <v>0</v>
      </c>
      <c r="AL744" s="44">
        <v>0</v>
      </c>
      <c r="AM744" s="44">
        <v>305.32600000000002</v>
      </c>
      <c r="AN744" s="44">
        <v>305.32600000000002</v>
      </c>
      <c r="AO744" s="44">
        <v>0</v>
      </c>
      <c r="AP744" s="44">
        <v>0</v>
      </c>
      <c r="AQ744" s="44">
        <v>0</v>
      </c>
      <c r="AR744" s="44">
        <v>0</v>
      </c>
      <c r="AS744" s="44">
        <v>0</v>
      </c>
      <c r="AT744" s="44">
        <v>0</v>
      </c>
      <c r="AU744" s="44">
        <v>0</v>
      </c>
      <c r="AV744" s="44">
        <v>0</v>
      </c>
      <c r="AW744" s="44">
        <v>0</v>
      </c>
      <c r="AX744" s="44">
        <v>0</v>
      </c>
      <c r="AY744" s="44">
        <v>117.6936975883721</v>
      </c>
      <c r="AZ744" s="44">
        <v>0</v>
      </c>
      <c r="BA744" s="44">
        <v>0</v>
      </c>
      <c r="BB744" s="44">
        <v>0</v>
      </c>
      <c r="BC744" s="44">
        <v>117.6936975883721</v>
      </c>
      <c r="BD744" s="44">
        <v>117.6936975883721</v>
      </c>
      <c r="BE744" s="44">
        <v>0</v>
      </c>
      <c r="BF744" s="44">
        <v>0</v>
      </c>
      <c r="BG744" s="44">
        <v>0</v>
      </c>
      <c r="BH744" s="44">
        <v>117.6936975883721</v>
      </c>
      <c r="BI744" s="44">
        <v>78.206095869556279</v>
      </c>
      <c r="BJ744" s="44">
        <v>0</v>
      </c>
      <c r="BK744" s="44">
        <v>0</v>
      </c>
      <c r="BL744" s="44">
        <v>0</v>
      </c>
      <c r="BM744" s="44">
        <v>78.206095869556279</v>
      </c>
      <c r="BN744" s="44">
        <v>3.9041202172944165</v>
      </c>
      <c r="BO744" s="44">
        <v>32.009412749627444</v>
      </c>
      <c r="BP744" s="44">
        <v>0</v>
      </c>
      <c r="BQ744" s="44">
        <v>0</v>
      </c>
      <c r="BR744" s="44">
        <v>0</v>
      </c>
      <c r="BS744" s="44">
        <v>32.009412749627444</v>
      </c>
      <c r="BT744" s="64">
        <v>2022</v>
      </c>
      <c r="BU744" s="44">
        <v>0</v>
      </c>
      <c r="BV744" s="44">
        <v>0</v>
      </c>
      <c r="BW744" s="44">
        <v>0</v>
      </c>
      <c r="BX744" s="44">
        <v>0</v>
      </c>
      <c r="BY744" s="44">
        <v>0</v>
      </c>
      <c r="BZ744" s="44">
        <v>0</v>
      </c>
      <c r="CA744" s="44">
        <v>305.32600000000002</v>
      </c>
      <c r="CB744" s="44">
        <v>0</v>
      </c>
      <c r="CC744" s="44">
        <v>0</v>
      </c>
      <c r="CD744" s="44">
        <v>0</v>
      </c>
      <c r="CE744" s="44">
        <v>0</v>
      </c>
      <c r="CF744" s="44">
        <v>0</v>
      </c>
      <c r="CG744" s="44">
        <v>0</v>
      </c>
      <c r="CH744" s="44">
        <v>0</v>
      </c>
      <c r="CI744" s="44">
        <v>0</v>
      </c>
      <c r="CJ744" s="44">
        <v>0</v>
      </c>
      <c r="CK744" s="44">
        <v>117.6936975883721</v>
      </c>
      <c r="CL744" s="44">
        <v>0</v>
      </c>
      <c r="CM744" s="44">
        <v>0</v>
      </c>
      <c r="CN744" s="44">
        <v>0</v>
      </c>
      <c r="CO744" s="44">
        <v>0</v>
      </c>
      <c r="CP744" s="44">
        <v>0</v>
      </c>
      <c r="CQ744" s="44">
        <v>0</v>
      </c>
      <c r="CR744" s="44">
        <v>0</v>
      </c>
      <c r="CS744" s="44">
        <v>0</v>
      </c>
      <c r="CT744" s="44">
        <v>0</v>
      </c>
      <c r="CU744" s="44">
        <v>0</v>
      </c>
      <c r="CV744" s="44">
        <v>0</v>
      </c>
      <c r="CW744" s="44">
        <v>0</v>
      </c>
      <c r="CX744" s="44">
        <v>0</v>
      </c>
      <c r="CY744" s="44">
        <v>0</v>
      </c>
      <c r="CZ744" s="44">
        <v>0</v>
      </c>
      <c r="DA744" s="44">
        <v>0</v>
      </c>
      <c r="DB744" s="44">
        <v>0</v>
      </c>
      <c r="DC744" s="44">
        <v>0</v>
      </c>
      <c r="DD744" s="44">
        <v>0</v>
      </c>
      <c r="DE744" s="44">
        <v>0</v>
      </c>
      <c r="DF744" s="44">
        <v>0</v>
      </c>
      <c r="DG744" s="44">
        <v>0</v>
      </c>
      <c r="DH744" s="44">
        <v>0</v>
      </c>
      <c r="DI744" s="44">
        <v>0</v>
      </c>
      <c r="DJ744" s="44">
        <v>0</v>
      </c>
      <c r="DK744" s="44">
        <v>0</v>
      </c>
      <c r="DL744" s="44">
        <v>0</v>
      </c>
      <c r="DM744" s="44">
        <v>0</v>
      </c>
      <c r="DN744" s="44">
        <v>0</v>
      </c>
      <c r="DO744" s="44">
        <v>0</v>
      </c>
      <c r="DP744" s="44">
        <v>0</v>
      </c>
      <c r="DQ744" s="44">
        <v>0</v>
      </c>
      <c r="DR744" s="44">
        <v>0</v>
      </c>
      <c r="DS744" s="44">
        <v>0</v>
      </c>
      <c r="DT744" s="44">
        <v>0</v>
      </c>
      <c r="DU744" s="44">
        <v>0</v>
      </c>
      <c r="DV744" s="44">
        <v>0</v>
      </c>
      <c r="DW744" s="44">
        <v>0</v>
      </c>
      <c r="DX744" s="44">
        <v>0</v>
      </c>
      <c r="DY744" s="44">
        <v>32.009412749627444</v>
      </c>
      <c r="DZ744" s="44">
        <v>0</v>
      </c>
      <c r="EA744" s="44">
        <v>0</v>
      </c>
      <c r="EB744" s="44">
        <v>0</v>
      </c>
    </row>
    <row r="745" spans="2:132" x14ac:dyDescent="0.25">
      <c r="B745" s="41" t="s">
        <v>834</v>
      </c>
      <c r="C745" s="47" t="s">
        <v>101</v>
      </c>
      <c r="D745" s="46">
        <v>5</v>
      </c>
      <c r="E745" s="86" t="s">
        <v>52</v>
      </c>
      <c r="F745" s="43">
        <v>3344</v>
      </c>
      <c r="G745" s="43">
        <v>393.02272093023259</v>
      </c>
      <c r="H745" s="44">
        <v>393.02272093023259</v>
      </c>
      <c r="I745" s="44">
        <v>261.15903588554062</v>
      </c>
      <c r="J745" s="44">
        <v>261.15903588554062</v>
      </c>
      <c r="K745" s="44">
        <v>436.2552202325582</v>
      </c>
      <c r="L745" s="44">
        <v>436.2552202325582</v>
      </c>
      <c r="M745" s="44">
        <v>314.33600000000001</v>
      </c>
      <c r="N745" s="44">
        <v>2280.6080000000002</v>
      </c>
      <c r="O745" s="44">
        <v>367.84</v>
      </c>
      <c r="P745" s="44">
        <v>78.525939641860475</v>
      </c>
      <c r="Q745" s="44">
        <v>78.525939641860475</v>
      </c>
      <c r="R745" s="44">
        <v>52.179575369931015</v>
      </c>
      <c r="S745" s="44">
        <v>52.179575369931015</v>
      </c>
      <c r="T745" s="44">
        <v>244.3029233302326</v>
      </c>
      <c r="U745" s="44">
        <v>244.3029233302326</v>
      </c>
      <c r="V745" s="44">
        <v>162.33645670645205</v>
      </c>
      <c r="W745" s="44">
        <v>162.33645670645205</v>
      </c>
      <c r="X745" s="44">
        <v>95.9761484511628</v>
      </c>
      <c r="Y745" s="44">
        <v>95.9761484511628</v>
      </c>
      <c r="Z745" s="44">
        <v>63.775036563249017</v>
      </c>
      <c r="AA745" s="44">
        <v>63.775036563249017</v>
      </c>
      <c r="AB745" s="44">
        <v>6.0241195481467864</v>
      </c>
      <c r="AC745" s="44">
        <v>14.0486496149411</v>
      </c>
      <c r="AD745" s="44">
        <v>5.7677740354596887</v>
      </c>
      <c r="AE745" s="44">
        <v>21.356871821121025</v>
      </c>
      <c r="AF745" s="44">
        <v>66.443601221265411</v>
      </c>
      <c r="AG745" s="44">
        <v>26.102843336925694</v>
      </c>
      <c r="AH745" s="44">
        <v>118.6492878951168</v>
      </c>
      <c r="AJ745" s="63" t="s">
        <v>63</v>
      </c>
      <c r="AK745" s="44">
        <v>0</v>
      </c>
      <c r="AL745" s="44">
        <v>0</v>
      </c>
      <c r="AM745" s="44">
        <v>367.84</v>
      </c>
      <c r="AN745" s="44">
        <v>367.84</v>
      </c>
      <c r="AO745" s="44">
        <v>0</v>
      </c>
      <c r="AP745" s="44">
        <v>0</v>
      </c>
      <c r="AQ745" s="44">
        <v>0</v>
      </c>
      <c r="AR745" s="44">
        <v>0</v>
      </c>
      <c r="AS745" s="44">
        <v>0</v>
      </c>
      <c r="AT745" s="44">
        <v>0</v>
      </c>
      <c r="AU745" s="44">
        <v>0</v>
      </c>
      <c r="AV745" s="44">
        <v>0</v>
      </c>
      <c r="AW745" s="44">
        <v>0</v>
      </c>
      <c r="AX745" s="44">
        <v>0</v>
      </c>
      <c r="AY745" s="44">
        <v>95.9761484511628</v>
      </c>
      <c r="AZ745" s="44">
        <v>0</v>
      </c>
      <c r="BA745" s="44">
        <v>0</v>
      </c>
      <c r="BB745" s="44">
        <v>0</v>
      </c>
      <c r="BC745" s="44">
        <v>95.9761484511628</v>
      </c>
      <c r="BD745" s="44">
        <v>95.9761484511628</v>
      </c>
      <c r="BE745" s="44">
        <v>0</v>
      </c>
      <c r="BF745" s="44">
        <v>0</v>
      </c>
      <c r="BG745" s="44">
        <v>0</v>
      </c>
      <c r="BH745" s="44">
        <v>95.9761484511628</v>
      </c>
      <c r="BI745" s="44">
        <v>63.775036563249017</v>
      </c>
      <c r="BJ745" s="44">
        <v>0</v>
      </c>
      <c r="BK745" s="44">
        <v>0</v>
      </c>
      <c r="BL745" s="44">
        <v>0</v>
      </c>
      <c r="BM745" s="44">
        <v>63.775036563249017</v>
      </c>
      <c r="BN745" s="44">
        <v>5.7677740354596887</v>
      </c>
      <c r="BO745" s="44">
        <v>26.102843336925694</v>
      </c>
      <c r="BP745" s="44">
        <v>0</v>
      </c>
      <c r="BQ745" s="44">
        <v>0</v>
      </c>
      <c r="BR745" s="44">
        <v>0</v>
      </c>
      <c r="BS745" s="44">
        <v>26.102843336925694</v>
      </c>
      <c r="BT745" s="64">
        <v>2022</v>
      </c>
      <c r="BU745" s="44">
        <v>0</v>
      </c>
      <c r="BV745" s="44">
        <v>0</v>
      </c>
      <c r="BW745" s="44">
        <v>0</v>
      </c>
      <c r="BX745" s="44">
        <v>0</v>
      </c>
      <c r="BY745" s="44">
        <v>0</v>
      </c>
      <c r="BZ745" s="44">
        <v>0</v>
      </c>
      <c r="CA745" s="44">
        <v>367.84</v>
      </c>
      <c r="CB745" s="44">
        <v>0</v>
      </c>
      <c r="CC745" s="44">
        <v>0</v>
      </c>
      <c r="CD745" s="44">
        <v>0</v>
      </c>
      <c r="CE745" s="44">
        <v>0</v>
      </c>
      <c r="CF745" s="44">
        <v>0</v>
      </c>
      <c r="CG745" s="44">
        <v>0</v>
      </c>
      <c r="CH745" s="44">
        <v>0</v>
      </c>
      <c r="CI745" s="44">
        <v>0</v>
      </c>
      <c r="CJ745" s="44">
        <v>0</v>
      </c>
      <c r="CK745" s="44">
        <v>95.9761484511628</v>
      </c>
      <c r="CL745" s="44">
        <v>0</v>
      </c>
      <c r="CM745" s="44">
        <v>0</v>
      </c>
      <c r="CN745" s="44">
        <v>0</v>
      </c>
      <c r="CO745" s="44">
        <v>0</v>
      </c>
      <c r="CP745" s="44">
        <v>0</v>
      </c>
      <c r="CQ745" s="44">
        <v>0</v>
      </c>
      <c r="CR745" s="44">
        <v>0</v>
      </c>
      <c r="CS745" s="44">
        <v>0</v>
      </c>
      <c r="CT745" s="44">
        <v>0</v>
      </c>
      <c r="CU745" s="44">
        <v>0</v>
      </c>
      <c r="CV745" s="44">
        <v>0</v>
      </c>
      <c r="CW745" s="44">
        <v>0</v>
      </c>
      <c r="CX745" s="44">
        <v>0</v>
      </c>
      <c r="CY745" s="44">
        <v>0</v>
      </c>
      <c r="CZ745" s="44">
        <v>0</v>
      </c>
      <c r="DA745" s="44">
        <v>0</v>
      </c>
      <c r="DB745" s="44">
        <v>0</v>
      </c>
      <c r="DC745" s="44">
        <v>0</v>
      </c>
      <c r="DD745" s="44">
        <v>0</v>
      </c>
      <c r="DE745" s="44">
        <v>0</v>
      </c>
      <c r="DF745" s="44">
        <v>0</v>
      </c>
      <c r="DG745" s="44">
        <v>0</v>
      </c>
      <c r="DH745" s="44">
        <v>0</v>
      </c>
      <c r="DI745" s="44">
        <v>0</v>
      </c>
      <c r="DJ745" s="44">
        <v>0</v>
      </c>
      <c r="DK745" s="44">
        <v>0</v>
      </c>
      <c r="DL745" s="44">
        <v>0</v>
      </c>
      <c r="DM745" s="44">
        <v>0</v>
      </c>
      <c r="DN745" s="44">
        <v>0</v>
      </c>
      <c r="DO745" s="44">
        <v>0</v>
      </c>
      <c r="DP745" s="44">
        <v>0</v>
      </c>
      <c r="DQ745" s="44">
        <v>0</v>
      </c>
      <c r="DR745" s="44">
        <v>0</v>
      </c>
      <c r="DS745" s="44">
        <v>0</v>
      </c>
      <c r="DT745" s="44">
        <v>0</v>
      </c>
      <c r="DU745" s="44">
        <v>0</v>
      </c>
      <c r="DV745" s="44">
        <v>0</v>
      </c>
      <c r="DW745" s="44">
        <v>0</v>
      </c>
      <c r="DX745" s="44">
        <v>0</v>
      </c>
      <c r="DY745" s="44">
        <v>26.102843336925694</v>
      </c>
      <c r="DZ745" s="44">
        <v>0</v>
      </c>
      <c r="EA745" s="44">
        <v>0</v>
      </c>
      <c r="EB745" s="44">
        <v>0</v>
      </c>
    </row>
    <row r="746" spans="2:132" x14ac:dyDescent="0.25">
      <c r="B746" s="41" t="s">
        <v>835</v>
      </c>
      <c r="C746" s="47" t="s">
        <v>101</v>
      </c>
      <c r="D746" s="46">
        <v>5</v>
      </c>
      <c r="E746" s="86" t="s">
        <v>52</v>
      </c>
      <c r="F746" s="43">
        <v>3806</v>
      </c>
      <c r="G746" s="43">
        <v>487.12974418604642</v>
      </c>
      <c r="H746" s="44">
        <v>487.12974418604642</v>
      </c>
      <c r="I746" s="44">
        <v>323.69206045311836</v>
      </c>
      <c r="J746" s="44">
        <v>323.69206045311836</v>
      </c>
      <c r="K746" s="44">
        <v>540.71401604651157</v>
      </c>
      <c r="L746" s="44">
        <v>540.71401604651157</v>
      </c>
      <c r="M746" s="44">
        <v>357.76400000000001</v>
      </c>
      <c r="N746" s="44">
        <v>2595.692</v>
      </c>
      <c r="O746" s="44">
        <v>418.66</v>
      </c>
      <c r="P746" s="44">
        <v>97.328522888372078</v>
      </c>
      <c r="Q746" s="44">
        <v>97.328522888372078</v>
      </c>
      <c r="R746" s="44">
        <v>64.673673678533049</v>
      </c>
      <c r="S746" s="44">
        <v>64.673673678533049</v>
      </c>
      <c r="T746" s="44">
        <v>302.79984898604653</v>
      </c>
      <c r="U746" s="44">
        <v>302.79984898604653</v>
      </c>
      <c r="V746" s="44">
        <v>201.20698477765842</v>
      </c>
      <c r="W746" s="44">
        <v>201.20698477765842</v>
      </c>
      <c r="X746" s="44">
        <v>118.95708353023255</v>
      </c>
      <c r="Y746" s="44">
        <v>118.95708353023255</v>
      </c>
      <c r="Z746" s="44">
        <v>79.045601162651522</v>
      </c>
      <c r="AA746" s="44">
        <v>79.045601162651522</v>
      </c>
      <c r="AB746" s="44">
        <v>5.5318335831408261</v>
      </c>
      <c r="AC746" s="44">
        <v>12.900605825728869</v>
      </c>
      <c r="AD746" s="44">
        <v>5.2964364093901519</v>
      </c>
      <c r="AE746" s="44">
        <v>26.470651575087071</v>
      </c>
      <c r="AF746" s="44">
        <v>82.353138233604241</v>
      </c>
      <c r="AG746" s="44">
        <v>32.353018591773093</v>
      </c>
      <c r="AH746" s="44">
        <v>147.05917541715041</v>
      </c>
      <c r="AJ746" s="63" t="s">
        <v>63</v>
      </c>
      <c r="AK746" s="44">
        <v>0</v>
      </c>
      <c r="AL746" s="44">
        <v>0</v>
      </c>
      <c r="AM746" s="44">
        <v>418.66</v>
      </c>
      <c r="AN746" s="44">
        <v>418.66</v>
      </c>
      <c r="AO746" s="44">
        <v>0</v>
      </c>
      <c r="AP746" s="44">
        <v>0</v>
      </c>
      <c r="AQ746" s="44">
        <v>0</v>
      </c>
      <c r="AR746" s="44">
        <v>0</v>
      </c>
      <c r="AS746" s="44">
        <v>0</v>
      </c>
      <c r="AT746" s="44">
        <v>0</v>
      </c>
      <c r="AU746" s="44">
        <v>0</v>
      </c>
      <c r="AV746" s="44">
        <v>0</v>
      </c>
      <c r="AW746" s="44">
        <v>0</v>
      </c>
      <c r="AX746" s="44">
        <v>0</v>
      </c>
      <c r="AY746" s="44">
        <v>118.95708353023255</v>
      </c>
      <c r="AZ746" s="44">
        <v>0</v>
      </c>
      <c r="BA746" s="44">
        <v>0</v>
      </c>
      <c r="BB746" s="44">
        <v>0</v>
      </c>
      <c r="BC746" s="44">
        <v>118.95708353023255</v>
      </c>
      <c r="BD746" s="44">
        <v>118.95708353023255</v>
      </c>
      <c r="BE746" s="44">
        <v>0</v>
      </c>
      <c r="BF746" s="44">
        <v>0</v>
      </c>
      <c r="BG746" s="44">
        <v>0</v>
      </c>
      <c r="BH746" s="44">
        <v>118.95708353023255</v>
      </c>
      <c r="BI746" s="44">
        <v>79.045601162651522</v>
      </c>
      <c r="BJ746" s="44">
        <v>0</v>
      </c>
      <c r="BK746" s="44">
        <v>0</v>
      </c>
      <c r="BL746" s="44">
        <v>0</v>
      </c>
      <c r="BM746" s="44">
        <v>79.045601162651522</v>
      </c>
      <c r="BN746" s="44">
        <v>5.2964364093901519</v>
      </c>
      <c r="BO746" s="44">
        <v>32.353018591773093</v>
      </c>
      <c r="BP746" s="44">
        <v>0</v>
      </c>
      <c r="BQ746" s="44">
        <v>0</v>
      </c>
      <c r="BR746" s="44">
        <v>0</v>
      </c>
      <c r="BS746" s="44">
        <v>32.353018591773093</v>
      </c>
      <c r="BT746" s="64">
        <v>2022</v>
      </c>
      <c r="BU746" s="44">
        <v>0</v>
      </c>
      <c r="BV746" s="44">
        <v>0</v>
      </c>
      <c r="BW746" s="44">
        <v>0</v>
      </c>
      <c r="BX746" s="44">
        <v>0</v>
      </c>
      <c r="BY746" s="44">
        <v>0</v>
      </c>
      <c r="BZ746" s="44">
        <v>0</v>
      </c>
      <c r="CA746" s="44">
        <v>418.66</v>
      </c>
      <c r="CB746" s="44">
        <v>0</v>
      </c>
      <c r="CC746" s="44">
        <v>0</v>
      </c>
      <c r="CD746" s="44">
        <v>0</v>
      </c>
      <c r="CE746" s="44">
        <v>0</v>
      </c>
      <c r="CF746" s="44">
        <v>0</v>
      </c>
      <c r="CG746" s="44">
        <v>0</v>
      </c>
      <c r="CH746" s="44">
        <v>0</v>
      </c>
      <c r="CI746" s="44">
        <v>0</v>
      </c>
      <c r="CJ746" s="44">
        <v>0</v>
      </c>
      <c r="CK746" s="44">
        <v>118.95708353023255</v>
      </c>
      <c r="CL746" s="44">
        <v>0</v>
      </c>
      <c r="CM746" s="44">
        <v>0</v>
      </c>
      <c r="CN746" s="44">
        <v>0</v>
      </c>
      <c r="CO746" s="44">
        <v>0</v>
      </c>
      <c r="CP746" s="44">
        <v>0</v>
      </c>
      <c r="CQ746" s="44">
        <v>0</v>
      </c>
      <c r="CR746" s="44">
        <v>0</v>
      </c>
      <c r="CS746" s="44">
        <v>0</v>
      </c>
      <c r="CT746" s="44">
        <v>0</v>
      </c>
      <c r="CU746" s="44">
        <v>0</v>
      </c>
      <c r="CV746" s="44">
        <v>0</v>
      </c>
      <c r="CW746" s="44">
        <v>0</v>
      </c>
      <c r="CX746" s="44">
        <v>0</v>
      </c>
      <c r="CY746" s="44">
        <v>0</v>
      </c>
      <c r="CZ746" s="44">
        <v>0</v>
      </c>
      <c r="DA746" s="44">
        <v>0</v>
      </c>
      <c r="DB746" s="44">
        <v>0</v>
      </c>
      <c r="DC746" s="44">
        <v>0</v>
      </c>
      <c r="DD746" s="44">
        <v>0</v>
      </c>
      <c r="DE746" s="44">
        <v>0</v>
      </c>
      <c r="DF746" s="44">
        <v>0</v>
      </c>
      <c r="DG746" s="44">
        <v>0</v>
      </c>
      <c r="DH746" s="44">
        <v>0</v>
      </c>
      <c r="DI746" s="44">
        <v>0</v>
      </c>
      <c r="DJ746" s="44">
        <v>0</v>
      </c>
      <c r="DK746" s="44">
        <v>0</v>
      </c>
      <c r="DL746" s="44">
        <v>0</v>
      </c>
      <c r="DM746" s="44">
        <v>0</v>
      </c>
      <c r="DN746" s="44">
        <v>0</v>
      </c>
      <c r="DO746" s="44">
        <v>0</v>
      </c>
      <c r="DP746" s="44">
        <v>0</v>
      </c>
      <c r="DQ746" s="44">
        <v>0</v>
      </c>
      <c r="DR746" s="44">
        <v>0</v>
      </c>
      <c r="DS746" s="44">
        <v>0</v>
      </c>
      <c r="DT746" s="44">
        <v>0</v>
      </c>
      <c r="DU746" s="44">
        <v>0</v>
      </c>
      <c r="DV746" s="44">
        <v>0</v>
      </c>
      <c r="DW746" s="44">
        <v>0</v>
      </c>
      <c r="DX746" s="44">
        <v>0</v>
      </c>
      <c r="DY746" s="44">
        <v>32.353018591773093</v>
      </c>
      <c r="DZ746" s="44">
        <v>0</v>
      </c>
      <c r="EA746" s="44">
        <v>0</v>
      </c>
      <c r="EB746" s="44">
        <v>0</v>
      </c>
    </row>
    <row r="747" spans="2:132" x14ac:dyDescent="0.25">
      <c r="B747" s="41" t="s">
        <v>836</v>
      </c>
      <c r="C747" s="47" t="s">
        <v>101</v>
      </c>
      <c r="D747" s="46">
        <v>5</v>
      </c>
      <c r="E747" s="86" t="s">
        <v>52</v>
      </c>
      <c r="F747" s="43">
        <v>3110</v>
      </c>
      <c r="G747" s="43">
        <v>381.46073255813951</v>
      </c>
      <c r="H747" s="44">
        <v>381.46073255813951</v>
      </c>
      <c r="I747" s="44">
        <v>253.47622882281186</v>
      </c>
      <c r="J747" s="44">
        <v>253.47622882281186</v>
      </c>
      <c r="K747" s="44">
        <v>423.42141313953488</v>
      </c>
      <c r="L747" s="44">
        <v>423.42141313953488</v>
      </c>
      <c r="M747" s="44">
        <v>292.33999999999997</v>
      </c>
      <c r="N747" s="44">
        <v>2121.02</v>
      </c>
      <c r="O747" s="44">
        <v>342.1</v>
      </c>
      <c r="P747" s="44">
        <v>76.215854365116272</v>
      </c>
      <c r="Q747" s="44">
        <v>76.215854365116272</v>
      </c>
      <c r="R747" s="44">
        <v>50.644550518797814</v>
      </c>
      <c r="S747" s="44">
        <v>50.644550518797814</v>
      </c>
      <c r="T747" s="44">
        <v>237.11599135813955</v>
      </c>
      <c r="U747" s="44">
        <v>237.11599135813955</v>
      </c>
      <c r="V747" s="44">
        <v>157.56082383625989</v>
      </c>
      <c r="W747" s="44">
        <v>157.56082383625989</v>
      </c>
      <c r="X747" s="44">
        <v>93.152710890697676</v>
      </c>
      <c r="Y747" s="44">
        <v>93.152710890697676</v>
      </c>
      <c r="Z747" s="44">
        <v>61.898895078530664</v>
      </c>
      <c r="AA747" s="44">
        <v>61.898895078530664</v>
      </c>
      <c r="AB747" s="44">
        <v>5.7723880852983713</v>
      </c>
      <c r="AC747" s="44">
        <v>13.461595010471658</v>
      </c>
      <c r="AD747" s="44">
        <v>5.5267545497537611</v>
      </c>
      <c r="AE747" s="44">
        <v>20.728592867996792</v>
      </c>
      <c r="AF747" s="44">
        <v>64.488955589323353</v>
      </c>
      <c r="AG747" s="44">
        <v>25.334946838662749</v>
      </c>
      <c r="AH747" s="44">
        <v>115.15884926664884</v>
      </c>
      <c r="AJ747" s="63" t="s">
        <v>63</v>
      </c>
      <c r="AK747" s="44">
        <v>0</v>
      </c>
      <c r="AL747" s="44">
        <v>0</v>
      </c>
      <c r="AM747" s="44">
        <v>342.1</v>
      </c>
      <c r="AN747" s="44">
        <v>342.1</v>
      </c>
      <c r="AO747" s="44">
        <v>0</v>
      </c>
      <c r="AP747" s="44">
        <v>0</v>
      </c>
      <c r="AQ747" s="44">
        <v>0</v>
      </c>
      <c r="AR747" s="44">
        <v>0</v>
      </c>
      <c r="AS747" s="44">
        <v>0</v>
      </c>
      <c r="AT747" s="44">
        <v>0</v>
      </c>
      <c r="AU747" s="44">
        <v>0</v>
      </c>
      <c r="AV747" s="44">
        <v>0</v>
      </c>
      <c r="AW747" s="44">
        <v>0</v>
      </c>
      <c r="AX747" s="44">
        <v>0</v>
      </c>
      <c r="AY747" s="44">
        <v>93.152710890697676</v>
      </c>
      <c r="AZ747" s="44">
        <v>0</v>
      </c>
      <c r="BA747" s="44">
        <v>0</v>
      </c>
      <c r="BB747" s="44">
        <v>0</v>
      </c>
      <c r="BC747" s="44">
        <v>93.152710890697676</v>
      </c>
      <c r="BD747" s="44">
        <v>93.152710890697676</v>
      </c>
      <c r="BE747" s="44">
        <v>0</v>
      </c>
      <c r="BF747" s="44">
        <v>0</v>
      </c>
      <c r="BG747" s="44">
        <v>0</v>
      </c>
      <c r="BH747" s="44">
        <v>93.152710890697676</v>
      </c>
      <c r="BI747" s="44">
        <v>61.898895078530664</v>
      </c>
      <c r="BJ747" s="44">
        <v>0</v>
      </c>
      <c r="BK747" s="44">
        <v>0</v>
      </c>
      <c r="BL747" s="44">
        <v>0</v>
      </c>
      <c r="BM747" s="44">
        <v>61.898895078530664</v>
      </c>
      <c r="BN747" s="44">
        <v>5.5267545497537611</v>
      </c>
      <c r="BO747" s="44">
        <v>25.334946838662749</v>
      </c>
      <c r="BP747" s="44">
        <v>0</v>
      </c>
      <c r="BQ747" s="44">
        <v>0</v>
      </c>
      <c r="BR747" s="44">
        <v>0</v>
      </c>
      <c r="BS747" s="44">
        <v>25.334946838662749</v>
      </c>
      <c r="BT747" s="64">
        <v>2022</v>
      </c>
      <c r="BU747" s="44">
        <v>0</v>
      </c>
      <c r="BV747" s="44">
        <v>0</v>
      </c>
      <c r="BW747" s="44">
        <v>0</v>
      </c>
      <c r="BX747" s="44">
        <v>0</v>
      </c>
      <c r="BY747" s="44">
        <v>0</v>
      </c>
      <c r="BZ747" s="44">
        <v>0</v>
      </c>
      <c r="CA747" s="44">
        <v>342.1</v>
      </c>
      <c r="CB747" s="44">
        <v>0</v>
      </c>
      <c r="CC747" s="44">
        <v>0</v>
      </c>
      <c r="CD747" s="44">
        <v>0</v>
      </c>
      <c r="CE747" s="44">
        <v>0</v>
      </c>
      <c r="CF747" s="44">
        <v>0</v>
      </c>
      <c r="CG747" s="44">
        <v>0</v>
      </c>
      <c r="CH747" s="44">
        <v>0</v>
      </c>
      <c r="CI747" s="44">
        <v>0</v>
      </c>
      <c r="CJ747" s="44">
        <v>0</v>
      </c>
      <c r="CK747" s="44">
        <v>93.152710890697676</v>
      </c>
      <c r="CL747" s="44">
        <v>0</v>
      </c>
      <c r="CM747" s="44">
        <v>0</v>
      </c>
      <c r="CN747" s="44">
        <v>0</v>
      </c>
      <c r="CO747" s="44">
        <v>0</v>
      </c>
      <c r="CP747" s="44">
        <v>0</v>
      </c>
      <c r="CQ747" s="44">
        <v>0</v>
      </c>
      <c r="CR747" s="44">
        <v>0</v>
      </c>
      <c r="CS747" s="44">
        <v>0</v>
      </c>
      <c r="CT747" s="44">
        <v>0</v>
      </c>
      <c r="CU747" s="44">
        <v>0</v>
      </c>
      <c r="CV747" s="44">
        <v>0</v>
      </c>
      <c r="CW747" s="44">
        <v>0</v>
      </c>
      <c r="CX747" s="44">
        <v>0</v>
      </c>
      <c r="CY747" s="44">
        <v>0</v>
      </c>
      <c r="CZ747" s="44">
        <v>0</v>
      </c>
      <c r="DA747" s="44">
        <v>0</v>
      </c>
      <c r="DB747" s="44">
        <v>0</v>
      </c>
      <c r="DC747" s="44">
        <v>0</v>
      </c>
      <c r="DD747" s="44">
        <v>0</v>
      </c>
      <c r="DE747" s="44">
        <v>0</v>
      </c>
      <c r="DF747" s="44">
        <v>0</v>
      </c>
      <c r="DG747" s="44">
        <v>0</v>
      </c>
      <c r="DH747" s="44">
        <v>0</v>
      </c>
      <c r="DI747" s="44">
        <v>0</v>
      </c>
      <c r="DJ747" s="44">
        <v>0</v>
      </c>
      <c r="DK747" s="44">
        <v>0</v>
      </c>
      <c r="DL747" s="44">
        <v>0</v>
      </c>
      <c r="DM747" s="44">
        <v>0</v>
      </c>
      <c r="DN747" s="44">
        <v>0</v>
      </c>
      <c r="DO747" s="44">
        <v>0</v>
      </c>
      <c r="DP747" s="44">
        <v>0</v>
      </c>
      <c r="DQ747" s="44">
        <v>0</v>
      </c>
      <c r="DR747" s="44">
        <v>0</v>
      </c>
      <c r="DS747" s="44">
        <v>0</v>
      </c>
      <c r="DT747" s="44">
        <v>0</v>
      </c>
      <c r="DU747" s="44">
        <v>0</v>
      </c>
      <c r="DV747" s="44">
        <v>0</v>
      </c>
      <c r="DW747" s="44">
        <v>0</v>
      </c>
      <c r="DX747" s="44">
        <v>0</v>
      </c>
      <c r="DY747" s="44">
        <v>25.334946838662749</v>
      </c>
      <c r="DZ747" s="44">
        <v>0</v>
      </c>
      <c r="EA747" s="44">
        <v>0</v>
      </c>
      <c r="EB747" s="44">
        <v>0</v>
      </c>
    </row>
    <row r="748" spans="2:132" x14ac:dyDescent="0.25">
      <c r="B748" s="41" t="s">
        <v>837</v>
      </c>
      <c r="C748" s="47" t="s">
        <v>101</v>
      </c>
      <c r="D748" s="46">
        <v>5</v>
      </c>
      <c r="E748" s="86" t="s">
        <v>52</v>
      </c>
      <c r="F748" s="43">
        <v>1815</v>
      </c>
      <c r="G748" s="43">
        <v>263.295011627907</v>
      </c>
      <c r="H748" s="44">
        <v>263.295011627907</v>
      </c>
      <c r="I748" s="44">
        <v>174.95647892179409</v>
      </c>
      <c r="J748" s="44">
        <v>174.95647892179409</v>
      </c>
      <c r="K748" s="44">
        <v>292.2574629069768</v>
      </c>
      <c r="L748" s="44">
        <v>292.2574629069768</v>
      </c>
      <c r="M748" s="44">
        <v>177.87</v>
      </c>
      <c r="N748" s="44">
        <v>1285.02</v>
      </c>
      <c r="O748" s="44">
        <v>205.095</v>
      </c>
      <c r="P748" s="44">
        <v>52.606343323255821</v>
      </c>
      <c r="Q748" s="44">
        <v>52.606343323255821</v>
      </c>
      <c r="R748" s="44">
        <v>34.95630448857446</v>
      </c>
      <c r="S748" s="44">
        <v>34.95630448857446</v>
      </c>
      <c r="T748" s="44">
        <v>163.66417922790703</v>
      </c>
      <c r="U748" s="44">
        <v>163.66417922790703</v>
      </c>
      <c r="V748" s="44">
        <v>108.75294729778723</v>
      </c>
      <c r="W748" s="44">
        <v>108.75294729778723</v>
      </c>
      <c r="X748" s="44">
        <v>64.2966418395349</v>
      </c>
      <c r="Y748" s="44">
        <v>64.2966418395349</v>
      </c>
      <c r="Z748" s="44">
        <v>42.724372152702124</v>
      </c>
      <c r="AA748" s="44">
        <v>42.724372152702124</v>
      </c>
      <c r="AB748" s="44">
        <v>5.0883525190180556</v>
      </c>
      <c r="AC748" s="44">
        <v>11.815955630897609</v>
      </c>
      <c r="AD748" s="44">
        <v>4.8004216250847511</v>
      </c>
      <c r="AE748" s="44">
        <v>14.307462431608309</v>
      </c>
      <c r="AF748" s="44">
        <v>44.51210534278141</v>
      </c>
      <c r="AG748" s="44">
        <v>17.486898527521269</v>
      </c>
      <c r="AH748" s="44">
        <v>79.485902397823949</v>
      </c>
      <c r="AJ748" s="63" t="s">
        <v>63</v>
      </c>
      <c r="AK748" s="44">
        <v>0</v>
      </c>
      <c r="AL748" s="44">
        <v>0</v>
      </c>
      <c r="AM748" s="44">
        <v>205.095</v>
      </c>
      <c r="AN748" s="44">
        <v>205.095</v>
      </c>
      <c r="AO748" s="44">
        <v>0</v>
      </c>
      <c r="AP748" s="44">
        <v>0</v>
      </c>
      <c r="AQ748" s="44">
        <v>0</v>
      </c>
      <c r="AR748" s="44">
        <v>0</v>
      </c>
      <c r="AS748" s="44">
        <v>0</v>
      </c>
      <c r="AT748" s="44">
        <v>0</v>
      </c>
      <c r="AU748" s="44">
        <v>0</v>
      </c>
      <c r="AV748" s="44">
        <v>0</v>
      </c>
      <c r="AW748" s="44">
        <v>0</v>
      </c>
      <c r="AX748" s="44">
        <v>0</v>
      </c>
      <c r="AY748" s="44">
        <v>64.2966418395349</v>
      </c>
      <c r="AZ748" s="44">
        <v>0</v>
      </c>
      <c r="BA748" s="44">
        <v>0</v>
      </c>
      <c r="BB748" s="44">
        <v>0</v>
      </c>
      <c r="BC748" s="44">
        <v>64.2966418395349</v>
      </c>
      <c r="BD748" s="44">
        <v>64.2966418395349</v>
      </c>
      <c r="BE748" s="44">
        <v>0</v>
      </c>
      <c r="BF748" s="44">
        <v>0</v>
      </c>
      <c r="BG748" s="44">
        <v>0</v>
      </c>
      <c r="BH748" s="44">
        <v>64.2966418395349</v>
      </c>
      <c r="BI748" s="44">
        <v>42.724372152702124</v>
      </c>
      <c r="BJ748" s="44">
        <v>0</v>
      </c>
      <c r="BK748" s="44">
        <v>0</v>
      </c>
      <c r="BL748" s="44">
        <v>0</v>
      </c>
      <c r="BM748" s="44">
        <v>42.724372152702124</v>
      </c>
      <c r="BN748" s="44">
        <v>4.8004216250847511</v>
      </c>
      <c r="BO748" s="44">
        <v>17.486898527521269</v>
      </c>
      <c r="BP748" s="44">
        <v>0</v>
      </c>
      <c r="BQ748" s="44">
        <v>0</v>
      </c>
      <c r="BR748" s="44">
        <v>0</v>
      </c>
      <c r="BS748" s="44">
        <v>17.486898527521269</v>
      </c>
      <c r="BT748" s="64">
        <v>2022</v>
      </c>
      <c r="BU748" s="44">
        <v>0</v>
      </c>
      <c r="BV748" s="44">
        <v>0</v>
      </c>
      <c r="BW748" s="44">
        <v>0</v>
      </c>
      <c r="BX748" s="44">
        <v>0</v>
      </c>
      <c r="BY748" s="44">
        <v>0</v>
      </c>
      <c r="BZ748" s="44">
        <v>0</v>
      </c>
      <c r="CA748" s="44">
        <v>205.095</v>
      </c>
      <c r="CB748" s="44">
        <v>0</v>
      </c>
      <c r="CC748" s="44">
        <v>0</v>
      </c>
      <c r="CD748" s="44">
        <v>0</v>
      </c>
      <c r="CE748" s="44">
        <v>0</v>
      </c>
      <c r="CF748" s="44">
        <v>0</v>
      </c>
      <c r="CG748" s="44">
        <v>0</v>
      </c>
      <c r="CH748" s="44">
        <v>0</v>
      </c>
      <c r="CI748" s="44">
        <v>0</v>
      </c>
      <c r="CJ748" s="44">
        <v>0</v>
      </c>
      <c r="CK748" s="44">
        <v>64.2966418395349</v>
      </c>
      <c r="CL748" s="44">
        <v>0</v>
      </c>
      <c r="CM748" s="44">
        <v>0</v>
      </c>
      <c r="CN748" s="44">
        <v>0</v>
      </c>
      <c r="CO748" s="44">
        <v>0</v>
      </c>
      <c r="CP748" s="44">
        <v>0</v>
      </c>
      <c r="CQ748" s="44">
        <v>0</v>
      </c>
      <c r="CR748" s="44">
        <v>0</v>
      </c>
      <c r="CS748" s="44">
        <v>0</v>
      </c>
      <c r="CT748" s="44">
        <v>0</v>
      </c>
      <c r="CU748" s="44">
        <v>0</v>
      </c>
      <c r="CV748" s="44">
        <v>0</v>
      </c>
      <c r="CW748" s="44">
        <v>0</v>
      </c>
      <c r="CX748" s="44">
        <v>0</v>
      </c>
      <c r="CY748" s="44">
        <v>0</v>
      </c>
      <c r="CZ748" s="44">
        <v>0</v>
      </c>
      <c r="DA748" s="44">
        <v>0</v>
      </c>
      <c r="DB748" s="44">
        <v>0</v>
      </c>
      <c r="DC748" s="44">
        <v>0</v>
      </c>
      <c r="DD748" s="44">
        <v>0</v>
      </c>
      <c r="DE748" s="44">
        <v>0</v>
      </c>
      <c r="DF748" s="44">
        <v>0</v>
      </c>
      <c r="DG748" s="44">
        <v>0</v>
      </c>
      <c r="DH748" s="44">
        <v>0</v>
      </c>
      <c r="DI748" s="44">
        <v>0</v>
      </c>
      <c r="DJ748" s="44">
        <v>0</v>
      </c>
      <c r="DK748" s="44">
        <v>0</v>
      </c>
      <c r="DL748" s="44">
        <v>0</v>
      </c>
      <c r="DM748" s="44">
        <v>0</v>
      </c>
      <c r="DN748" s="44">
        <v>0</v>
      </c>
      <c r="DO748" s="44">
        <v>0</v>
      </c>
      <c r="DP748" s="44">
        <v>0</v>
      </c>
      <c r="DQ748" s="44">
        <v>0</v>
      </c>
      <c r="DR748" s="44">
        <v>0</v>
      </c>
      <c r="DS748" s="44">
        <v>0</v>
      </c>
      <c r="DT748" s="44">
        <v>0</v>
      </c>
      <c r="DU748" s="44">
        <v>0</v>
      </c>
      <c r="DV748" s="44">
        <v>0</v>
      </c>
      <c r="DW748" s="44">
        <v>0</v>
      </c>
      <c r="DX748" s="44">
        <v>0</v>
      </c>
      <c r="DY748" s="44">
        <v>17.486898527521269</v>
      </c>
      <c r="DZ748" s="44">
        <v>0</v>
      </c>
      <c r="EA748" s="44">
        <v>0</v>
      </c>
      <c r="EB748" s="44">
        <v>0</v>
      </c>
    </row>
    <row r="749" spans="2:132" x14ac:dyDescent="0.25">
      <c r="B749" s="41" t="s">
        <v>838</v>
      </c>
      <c r="C749" s="47" t="s">
        <v>101</v>
      </c>
      <c r="D749" s="46">
        <v>5</v>
      </c>
      <c r="E749" s="86" t="s">
        <v>52</v>
      </c>
      <c r="F749" s="43">
        <v>3073</v>
      </c>
      <c r="G749" s="43">
        <v>396.00994186046512</v>
      </c>
      <c r="H749" s="44">
        <v>396.00994186046512</v>
      </c>
      <c r="I749" s="44">
        <v>263.14400951828668</v>
      </c>
      <c r="J749" s="44">
        <v>263.14400951828668</v>
      </c>
      <c r="K749" s="44">
        <v>439.57103546511632</v>
      </c>
      <c r="L749" s="44">
        <v>439.57103546511632</v>
      </c>
      <c r="M749" s="44">
        <v>288.86200000000002</v>
      </c>
      <c r="N749" s="44">
        <v>2095.7860000000001</v>
      </c>
      <c r="O749" s="44">
        <v>338.03</v>
      </c>
      <c r="P749" s="44">
        <v>79.122786383720936</v>
      </c>
      <c r="Q749" s="44">
        <v>79.122786383720936</v>
      </c>
      <c r="R749" s="44">
        <v>52.576173101753689</v>
      </c>
      <c r="S749" s="44">
        <v>52.576173101753689</v>
      </c>
      <c r="T749" s="44">
        <v>246.15977986046516</v>
      </c>
      <c r="U749" s="44">
        <v>246.15977986046516</v>
      </c>
      <c r="V749" s="44">
        <v>163.57031631656704</v>
      </c>
      <c r="W749" s="44">
        <v>163.57031631656704</v>
      </c>
      <c r="X749" s="44">
        <v>96.705627802325594</v>
      </c>
      <c r="Y749" s="44">
        <v>96.705627802325594</v>
      </c>
      <c r="Z749" s="44">
        <v>64.259767124365624</v>
      </c>
      <c r="AA749" s="44">
        <v>64.259767124365624</v>
      </c>
      <c r="AB749" s="44">
        <v>5.4941617648920316</v>
      </c>
      <c r="AC749" s="44">
        <v>12.812752626484532</v>
      </c>
      <c r="AD749" s="44">
        <v>5.2603676472370511</v>
      </c>
      <c r="AE749" s="44">
        <v>21.51919753694057</v>
      </c>
      <c r="AF749" s="44">
        <v>66.948614559370668</v>
      </c>
      <c r="AG749" s="44">
        <v>26.301241434038477</v>
      </c>
      <c r="AH749" s="44">
        <v>119.55109742744763</v>
      </c>
      <c r="AJ749" s="63" t="s">
        <v>63</v>
      </c>
      <c r="AK749" s="44">
        <v>0</v>
      </c>
      <c r="AL749" s="44">
        <v>0</v>
      </c>
      <c r="AM749" s="44">
        <v>338.03</v>
      </c>
      <c r="AN749" s="44">
        <v>338.03</v>
      </c>
      <c r="AO749" s="44">
        <v>0</v>
      </c>
      <c r="AP749" s="44">
        <v>0</v>
      </c>
      <c r="AQ749" s="44">
        <v>0</v>
      </c>
      <c r="AR749" s="44">
        <v>0</v>
      </c>
      <c r="AS749" s="44">
        <v>0</v>
      </c>
      <c r="AT749" s="44">
        <v>0</v>
      </c>
      <c r="AU749" s="44">
        <v>0</v>
      </c>
      <c r="AV749" s="44">
        <v>0</v>
      </c>
      <c r="AW749" s="44">
        <v>0</v>
      </c>
      <c r="AX749" s="44">
        <v>0</v>
      </c>
      <c r="AY749" s="44">
        <v>96.705627802325594</v>
      </c>
      <c r="AZ749" s="44">
        <v>0</v>
      </c>
      <c r="BA749" s="44">
        <v>0</v>
      </c>
      <c r="BB749" s="44">
        <v>0</v>
      </c>
      <c r="BC749" s="44">
        <v>96.705627802325594</v>
      </c>
      <c r="BD749" s="44">
        <v>96.705627802325594</v>
      </c>
      <c r="BE749" s="44">
        <v>0</v>
      </c>
      <c r="BF749" s="44">
        <v>0</v>
      </c>
      <c r="BG749" s="44">
        <v>0</v>
      </c>
      <c r="BH749" s="44">
        <v>96.705627802325594</v>
      </c>
      <c r="BI749" s="44">
        <v>64.259767124365624</v>
      </c>
      <c r="BJ749" s="44">
        <v>0</v>
      </c>
      <c r="BK749" s="44">
        <v>0</v>
      </c>
      <c r="BL749" s="44">
        <v>0</v>
      </c>
      <c r="BM749" s="44">
        <v>64.259767124365624</v>
      </c>
      <c r="BN749" s="44">
        <v>5.2603676472370511</v>
      </c>
      <c r="BO749" s="44">
        <v>26.301241434038477</v>
      </c>
      <c r="BP749" s="44">
        <v>0</v>
      </c>
      <c r="BQ749" s="44">
        <v>0</v>
      </c>
      <c r="BR749" s="44">
        <v>0</v>
      </c>
      <c r="BS749" s="44">
        <v>26.301241434038477</v>
      </c>
      <c r="BT749" s="64">
        <v>2022</v>
      </c>
      <c r="BU749" s="44">
        <v>0</v>
      </c>
      <c r="BV749" s="44">
        <v>0</v>
      </c>
      <c r="BW749" s="44">
        <v>0</v>
      </c>
      <c r="BX749" s="44">
        <v>0</v>
      </c>
      <c r="BY749" s="44">
        <v>0</v>
      </c>
      <c r="BZ749" s="44">
        <v>0</v>
      </c>
      <c r="CA749" s="44">
        <v>338.03</v>
      </c>
      <c r="CB749" s="44">
        <v>0</v>
      </c>
      <c r="CC749" s="44">
        <v>0</v>
      </c>
      <c r="CD749" s="44">
        <v>0</v>
      </c>
      <c r="CE749" s="44">
        <v>0</v>
      </c>
      <c r="CF749" s="44">
        <v>0</v>
      </c>
      <c r="CG749" s="44">
        <v>0</v>
      </c>
      <c r="CH749" s="44">
        <v>0</v>
      </c>
      <c r="CI749" s="44">
        <v>0</v>
      </c>
      <c r="CJ749" s="44">
        <v>0</v>
      </c>
      <c r="CK749" s="44">
        <v>96.705627802325594</v>
      </c>
      <c r="CL749" s="44">
        <v>0</v>
      </c>
      <c r="CM749" s="44">
        <v>0</v>
      </c>
      <c r="CN749" s="44">
        <v>0</v>
      </c>
      <c r="CO749" s="44">
        <v>0</v>
      </c>
      <c r="CP749" s="44">
        <v>0</v>
      </c>
      <c r="CQ749" s="44">
        <v>0</v>
      </c>
      <c r="CR749" s="44">
        <v>0</v>
      </c>
      <c r="CS749" s="44">
        <v>0</v>
      </c>
      <c r="CT749" s="44">
        <v>0</v>
      </c>
      <c r="CU749" s="44">
        <v>0</v>
      </c>
      <c r="CV749" s="44">
        <v>0</v>
      </c>
      <c r="CW749" s="44">
        <v>0</v>
      </c>
      <c r="CX749" s="44">
        <v>0</v>
      </c>
      <c r="CY749" s="44">
        <v>0</v>
      </c>
      <c r="CZ749" s="44">
        <v>0</v>
      </c>
      <c r="DA749" s="44">
        <v>0</v>
      </c>
      <c r="DB749" s="44">
        <v>0</v>
      </c>
      <c r="DC749" s="44">
        <v>0</v>
      </c>
      <c r="DD749" s="44">
        <v>0</v>
      </c>
      <c r="DE749" s="44">
        <v>0</v>
      </c>
      <c r="DF749" s="44">
        <v>0</v>
      </c>
      <c r="DG749" s="44">
        <v>0</v>
      </c>
      <c r="DH749" s="44">
        <v>0</v>
      </c>
      <c r="DI749" s="44">
        <v>0</v>
      </c>
      <c r="DJ749" s="44">
        <v>0</v>
      </c>
      <c r="DK749" s="44">
        <v>0</v>
      </c>
      <c r="DL749" s="44">
        <v>0</v>
      </c>
      <c r="DM749" s="44">
        <v>0</v>
      </c>
      <c r="DN749" s="44">
        <v>0</v>
      </c>
      <c r="DO749" s="44">
        <v>0</v>
      </c>
      <c r="DP749" s="44">
        <v>0</v>
      </c>
      <c r="DQ749" s="44">
        <v>0</v>
      </c>
      <c r="DR749" s="44">
        <v>0</v>
      </c>
      <c r="DS749" s="44">
        <v>0</v>
      </c>
      <c r="DT749" s="44">
        <v>0</v>
      </c>
      <c r="DU749" s="44">
        <v>0</v>
      </c>
      <c r="DV749" s="44">
        <v>0</v>
      </c>
      <c r="DW749" s="44">
        <v>0</v>
      </c>
      <c r="DX749" s="44">
        <v>0</v>
      </c>
      <c r="DY749" s="44">
        <v>26.301241434038477</v>
      </c>
      <c r="DZ749" s="44">
        <v>0</v>
      </c>
      <c r="EA749" s="44">
        <v>0</v>
      </c>
      <c r="EB749" s="44">
        <v>0</v>
      </c>
    </row>
    <row r="750" spans="2:132" x14ac:dyDescent="0.25">
      <c r="B750" s="41" t="s">
        <v>839</v>
      </c>
      <c r="C750" s="47" t="s">
        <v>101</v>
      </c>
      <c r="D750" s="46">
        <v>5</v>
      </c>
      <c r="E750" s="86" t="s">
        <v>52</v>
      </c>
      <c r="F750" s="43">
        <v>1807</v>
      </c>
      <c r="G750" s="43">
        <v>378.56243023255809</v>
      </c>
      <c r="H750" s="44">
        <v>378.56243023255809</v>
      </c>
      <c r="I750" s="44">
        <v>251.55034057069724</v>
      </c>
      <c r="J750" s="44">
        <v>251.55034057069724</v>
      </c>
      <c r="K750" s="44">
        <v>389.91930313953486</v>
      </c>
      <c r="L750" s="44">
        <v>389.91930313953486</v>
      </c>
      <c r="M750" s="44">
        <v>177.08600000000001</v>
      </c>
      <c r="N750" s="44">
        <v>1279.356</v>
      </c>
      <c r="O750" s="44">
        <v>204.191</v>
      </c>
      <c r="P750" s="44">
        <v>77.983860627906978</v>
      </c>
      <c r="Q750" s="44">
        <v>77.983860627906978</v>
      </c>
      <c r="R750" s="44">
        <v>51.81937015756364</v>
      </c>
      <c r="S750" s="44">
        <v>51.81937015756364</v>
      </c>
      <c r="T750" s="44">
        <v>233.95158188372091</v>
      </c>
      <c r="U750" s="44">
        <v>233.95158188372091</v>
      </c>
      <c r="V750" s="44">
        <v>155.45811047269089</v>
      </c>
      <c r="W750" s="44">
        <v>155.45811047269089</v>
      </c>
      <c r="X750" s="44">
        <v>97.479825784883715</v>
      </c>
      <c r="Y750" s="44">
        <v>97.479825784883715</v>
      </c>
      <c r="Z750" s="44">
        <v>64.77421269695455</v>
      </c>
      <c r="AA750" s="44">
        <v>64.77421269695455</v>
      </c>
      <c r="AB750" s="44">
        <v>3.4173707527039916</v>
      </c>
      <c r="AC750" s="44">
        <v>8.2295867105932867</v>
      </c>
      <c r="AD750" s="44">
        <v>3.1523501637187841</v>
      </c>
      <c r="AE750" s="44">
        <v>21.209441404232983</v>
      </c>
      <c r="AF750" s="44">
        <v>63.628324212698949</v>
      </c>
      <c r="AG750" s="44">
        <v>26.511801755291231</v>
      </c>
      <c r="AH750" s="44">
        <v>106.04720702116492</v>
      </c>
      <c r="AJ750" s="63" t="s">
        <v>63</v>
      </c>
      <c r="AK750" s="44">
        <v>0</v>
      </c>
      <c r="AL750" s="44">
        <v>0</v>
      </c>
      <c r="AM750" s="44">
        <v>204.191</v>
      </c>
      <c r="AN750" s="44">
        <v>204.191</v>
      </c>
      <c r="AO750" s="44">
        <v>0</v>
      </c>
      <c r="AP750" s="44">
        <v>0</v>
      </c>
      <c r="AQ750" s="44">
        <v>0</v>
      </c>
      <c r="AR750" s="44">
        <v>0</v>
      </c>
      <c r="AS750" s="44">
        <v>0</v>
      </c>
      <c r="AT750" s="44">
        <v>0</v>
      </c>
      <c r="AU750" s="44">
        <v>0</v>
      </c>
      <c r="AV750" s="44">
        <v>0</v>
      </c>
      <c r="AW750" s="44">
        <v>0</v>
      </c>
      <c r="AX750" s="44">
        <v>0</v>
      </c>
      <c r="AY750" s="44">
        <v>97.479825784883715</v>
      </c>
      <c r="AZ750" s="44">
        <v>0</v>
      </c>
      <c r="BA750" s="44">
        <v>0</v>
      </c>
      <c r="BB750" s="44">
        <v>0</v>
      </c>
      <c r="BC750" s="44">
        <v>97.479825784883715</v>
      </c>
      <c r="BD750" s="44">
        <v>97.479825784883715</v>
      </c>
      <c r="BE750" s="44">
        <v>0</v>
      </c>
      <c r="BF750" s="44">
        <v>0</v>
      </c>
      <c r="BG750" s="44">
        <v>0</v>
      </c>
      <c r="BH750" s="44">
        <v>97.479825784883715</v>
      </c>
      <c r="BI750" s="44">
        <v>64.77421269695455</v>
      </c>
      <c r="BJ750" s="44">
        <v>0</v>
      </c>
      <c r="BK750" s="44">
        <v>0</v>
      </c>
      <c r="BL750" s="44">
        <v>0</v>
      </c>
      <c r="BM750" s="44">
        <v>64.77421269695455</v>
      </c>
      <c r="BN750" s="44">
        <v>3.1523501637187841</v>
      </c>
      <c r="BO750" s="44">
        <v>26.511801755291231</v>
      </c>
      <c r="BP750" s="44">
        <v>0</v>
      </c>
      <c r="BQ750" s="44">
        <v>0</v>
      </c>
      <c r="BR750" s="44">
        <v>0</v>
      </c>
      <c r="BS750" s="44">
        <v>26.511801755291231</v>
      </c>
      <c r="BT750" s="64">
        <v>2022</v>
      </c>
      <c r="BU750" s="44">
        <v>0</v>
      </c>
      <c r="BV750" s="44">
        <v>0</v>
      </c>
      <c r="BW750" s="44">
        <v>0</v>
      </c>
      <c r="BX750" s="44">
        <v>0</v>
      </c>
      <c r="BY750" s="44">
        <v>0</v>
      </c>
      <c r="BZ750" s="44">
        <v>0</v>
      </c>
      <c r="CA750" s="44">
        <v>204.191</v>
      </c>
      <c r="CB750" s="44">
        <v>0</v>
      </c>
      <c r="CC750" s="44">
        <v>0</v>
      </c>
      <c r="CD750" s="44">
        <v>0</v>
      </c>
      <c r="CE750" s="44">
        <v>0</v>
      </c>
      <c r="CF750" s="44">
        <v>0</v>
      </c>
      <c r="CG750" s="44">
        <v>0</v>
      </c>
      <c r="CH750" s="44">
        <v>0</v>
      </c>
      <c r="CI750" s="44">
        <v>0</v>
      </c>
      <c r="CJ750" s="44">
        <v>0</v>
      </c>
      <c r="CK750" s="44">
        <v>97.479825784883715</v>
      </c>
      <c r="CL750" s="44">
        <v>0</v>
      </c>
      <c r="CM750" s="44">
        <v>0</v>
      </c>
      <c r="CN750" s="44">
        <v>0</v>
      </c>
      <c r="CO750" s="44">
        <v>0</v>
      </c>
      <c r="CP750" s="44">
        <v>0</v>
      </c>
      <c r="CQ750" s="44">
        <v>0</v>
      </c>
      <c r="CR750" s="44">
        <v>0</v>
      </c>
      <c r="CS750" s="44">
        <v>0</v>
      </c>
      <c r="CT750" s="44">
        <v>0</v>
      </c>
      <c r="CU750" s="44">
        <v>0</v>
      </c>
      <c r="CV750" s="44">
        <v>0</v>
      </c>
      <c r="CW750" s="44">
        <v>0</v>
      </c>
      <c r="CX750" s="44">
        <v>0</v>
      </c>
      <c r="CY750" s="44">
        <v>0</v>
      </c>
      <c r="CZ750" s="44">
        <v>0</v>
      </c>
      <c r="DA750" s="44">
        <v>0</v>
      </c>
      <c r="DB750" s="44">
        <v>0</v>
      </c>
      <c r="DC750" s="44">
        <v>0</v>
      </c>
      <c r="DD750" s="44">
        <v>0</v>
      </c>
      <c r="DE750" s="44">
        <v>0</v>
      </c>
      <c r="DF750" s="44">
        <v>0</v>
      </c>
      <c r="DG750" s="44">
        <v>0</v>
      </c>
      <c r="DH750" s="44">
        <v>0</v>
      </c>
      <c r="DI750" s="44">
        <v>0</v>
      </c>
      <c r="DJ750" s="44">
        <v>0</v>
      </c>
      <c r="DK750" s="44">
        <v>0</v>
      </c>
      <c r="DL750" s="44">
        <v>0</v>
      </c>
      <c r="DM750" s="44">
        <v>0</v>
      </c>
      <c r="DN750" s="44">
        <v>0</v>
      </c>
      <c r="DO750" s="44">
        <v>0</v>
      </c>
      <c r="DP750" s="44">
        <v>0</v>
      </c>
      <c r="DQ750" s="44">
        <v>0</v>
      </c>
      <c r="DR750" s="44">
        <v>0</v>
      </c>
      <c r="DS750" s="44">
        <v>0</v>
      </c>
      <c r="DT750" s="44">
        <v>0</v>
      </c>
      <c r="DU750" s="44">
        <v>0</v>
      </c>
      <c r="DV750" s="44">
        <v>0</v>
      </c>
      <c r="DW750" s="44">
        <v>0</v>
      </c>
      <c r="DX750" s="44">
        <v>0</v>
      </c>
      <c r="DY750" s="44">
        <v>26.511801755291231</v>
      </c>
      <c r="DZ750" s="44">
        <v>0</v>
      </c>
      <c r="EA750" s="44">
        <v>0</v>
      </c>
      <c r="EB750" s="44">
        <v>0</v>
      </c>
    </row>
    <row r="751" spans="2:132" x14ac:dyDescent="0.25">
      <c r="B751" s="41" t="s">
        <v>840</v>
      </c>
      <c r="C751" s="47" t="s">
        <v>101</v>
      </c>
      <c r="D751" s="46">
        <v>5</v>
      </c>
      <c r="E751" s="86" t="s">
        <v>52</v>
      </c>
      <c r="F751" s="43">
        <v>2503</v>
      </c>
      <c r="G751" s="43">
        <v>278.62093023255812</v>
      </c>
      <c r="H751" s="44">
        <v>278.62093023255812</v>
      </c>
      <c r="I751" s="44">
        <v>185.14037393269211</v>
      </c>
      <c r="J751" s="44">
        <v>185.14037393269211</v>
      </c>
      <c r="K751" s="44">
        <v>309.26923255813955</v>
      </c>
      <c r="L751" s="44">
        <v>309.26923255813955</v>
      </c>
      <c r="M751" s="44">
        <v>245.29400000000001</v>
      </c>
      <c r="N751" s="44">
        <v>1772.124</v>
      </c>
      <c r="O751" s="44">
        <v>282.839</v>
      </c>
      <c r="P751" s="44">
        <v>55.668461860465115</v>
      </c>
      <c r="Q751" s="44">
        <v>55.668461860465115</v>
      </c>
      <c r="R751" s="44">
        <v>36.991046711751885</v>
      </c>
      <c r="S751" s="44">
        <v>36.991046711751885</v>
      </c>
      <c r="T751" s="44">
        <v>173.19077023255815</v>
      </c>
      <c r="U751" s="44">
        <v>173.19077023255815</v>
      </c>
      <c r="V751" s="44">
        <v>115.08325643656143</v>
      </c>
      <c r="W751" s="44">
        <v>115.08325643656143</v>
      </c>
      <c r="X751" s="44">
        <v>68.039231162790699</v>
      </c>
      <c r="Y751" s="44">
        <v>68.039231162790699</v>
      </c>
      <c r="Z751" s="44">
        <v>45.211279314363416</v>
      </c>
      <c r="AA751" s="44">
        <v>45.211279314363416</v>
      </c>
      <c r="AB751" s="44">
        <v>6.6311721836752255</v>
      </c>
      <c r="AC751" s="44">
        <v>15.398625785123372</v>
      </c>
      <c r="AD751" s="44">
        <v>6.2559388782910048</v>
      </c>
      <c r="AE751" s="44">
        <v>15.140273517964232</v>
      </c>
      <c r="AF751" s="44">
        <v>47.103073166999842</v>
      </c>
      <c r="AG751" s="44">
        <v>18.504778744178505</v>
      </c>
      <c r="AH751" s="44">
        <v>84.112630655356853</v>
      </c>
      <c r="AJ751" s="63" t="s">
        <v>63</v>
      </c>
      <c r="AK751" s="44">
        <v>0</v>
      </c>
      <c r="AL751" s="44">
        <v>0</v>
      </c>
      <c r="AM751" s="44">
        <v>282.839</v>
      </c>
      <c r="AN751" s="44">
        <v>282.839</v>
      </c>
      <c r="AO751" s="44">
        <v>0</v>
      </c>
      <c r="AP751" s="44">
        <v>0</v>
      </c>
      <c r="AQ751" s="44">
        <v>0</v>
      </c>
      <c r="AR751" s="44">
        <v>0</v>
      </c>
      <c r="AS751" s="44">
        <v>0</v>
      </c>
      <c r="AT751" s="44">
        <v>0</v>
      </c>
      <c r="AU751" s="44">
        <v>0</v>
      </c>
      <c r="AV751" s="44">
        <v>0</v>
      </c>
      <c r="AW751" s="44">
        <v>0</v>
      </c>
      <c r="AX751" s="44">
        <v>0</v>
      </c>
      <c r="AY751" s="44">
        <v>68.039231162790699</v>
      </c>
      <c r="AZ751" s="44">
        <v>0</v>
      </c>
      <c r="BA751" s="44">
        <v>0</v>
      </c>
      <c r="BB751" s="44">
        <v>0</v>
      </c>
      <c r="BC751" s="44">
        <v>68.039231162790699</v>
      </c>
      <c r="BD751" s="44">
        <v>68.039231162790699</v>
      </c>
      <c r="BE751" s="44">
        <v>0</v>
      </c>
      <c r="BF751" s="44">
        <v>0</v>
      </c>
      <c r="BG751" s="44">
        <v>0</v>
      </c>
      <c r="BH751" s="44">
        <v>68.039231162790699</v>
      </c>
      <c r="BI751" s="44">
        <v>45.211279314363416</v>
      </c>
      <c r="BJ751" s="44">
        <v>0</v>
      </c>
      <c r="BK751" s="44">
        <v>0</v>
      </c>
      <c r="BL751" s="44">
        <v>0</v>
      </c>
      <c r="BM751" s="44">
        <v>45.211279314363416</v>
      </c>
      <c r="BN751" s="44">
        <v>6.2559388782910048</v>
      </c>
      <c r="BO751" s="44">
        <v>18.504778744178505</v>
      </c>
      <c r="BP751" s="44">
        <v>0</v>
      </c>
      <c r="BQ751" s="44">
        <v>0</v>
      </c>
      <c r="BR751" s="44">
        <v>0</v>
      </c>
      <c r="BS751" s="44">
        <v>18.504778744178505</v>
      </c>
      <c r="BT751" s="64">
        <v>2022</v>
      </c>
      <c r="BU751" s="44">
        <v>0</v>
      </c>
      <c r="BV751" s="44">
        <v>0</v>
      </c>
      <c r="BW751" s="44">
        <v>0</v>
      </c>
      <c r="BX751" s="44">
        <v>0</v>
      </c>
      <c r="BY751" s="44">
        <v>0</v>
      </c>
      <c r="BZ751" s="44">
        <v>0</v>
      </c>
      <c r="CA751" s="44">
        <v>282.839</v>
      </c>
      <c r="CB751" s="44">
        <v>0</v>
      </c>
      <c r="CC751" s="44">
        <v>0</v>
      </c>
      <c r="CD751" s="44">
        <v>0</v>
      </c>
      <c r="CE751" s="44">
        <v>0</v>
      </c>
      <c r="CF751" s="44">
        <v>0</v>
      </c>
      <c r="CG751" s="44">
        <v>0</v>
      </c>
      <c r="CH751" s="44">
        <v>0</v>
      </c>
      <c r="CI751" s="44">
        <v>0</v>
      </c>
      <c r="CJ751" s="44">
        <v>0</v>
      </c>
      <c r="CK751" s="44">
        <v>68.039231162790699</v>
      </c>
      <c r="CL751" s="44">
        <v>0</v>
      </c>
      <c r="CM751" s="44">
        <v>0</v>
      </c>
      <c r="CN751" s="44">
        <v>0</v>
      </c>
      <c r="CO751" s="44">
        <v>0</v>
      </c>
      <c r="CP751" s="44">
        <v>0</v>
      </c>
      <c r="CQ751" s="44">
        <v>0</v>
      </c>
      <c r="CR751" s="44">
        <v>0</v>
      </c>
      <c r="CS751" s="44">
        <v>0</v>
      </c>
      <c r="CT751" s="44">
        <v>0</v>
      </c>
      <c r="CU751" s="44">
        <v>0</v>
      </c>
      <c r="CV751" s="44">
        <v>0</v>
      </c>
      <c r="CW751" s="44">
        <v>0</v>
      </c>
      <c r="CX751" s="44">
        <v>0</v>
      </c>
      <c r="CY751" s="44">
        <v>0</v>
      </c>
      <c r="CZ751" s="44">
        <v>0</v>
      </c>
      <c r="DA751" s="44">
        <v>0</v>
      </c>
      <c r="DB751" s="44">
        <v>0</v>
      </c>
      <c r="DC751" s="44">
        <v>0</v>
      </c>
      <c r="DD751" s="44">
        <v>0</v>
      </c>
      <c r="DE751" s="44">
        <v>0</v>
      </c>
      <c r="DF751" s="44">
        <v>0</v>
      </c>
      <c r="DG751" s="44">
        <v>0</v>
      </c>
      <c r="DH751" s="44">
        <v>0</v>
      </c>
      <c r="DI751" s="44">
        <v>0</v>
      </c>
      <c r="DJ751" s="44">
        <v>0</v>
      </c>
      <c r="DK751" s="44">
        <v>0</v>
      </c>
      <c r="DL751" s="44">
        <v>0</v>
      </c>
      <c r="DM751" s="44">
        <v>0</v>
      </c>
      <c r="DN751" s="44">
        <v>0</v>
      </c>
      <c r="DO751" s="44">
        <v>0</v>
      </c>
      <c r="DP751" s="44">
        <v>0</v>
      </c>
      <c r="DQ751" s="44">
        <v>0</v>
      </c>
      <c r="DR751" s="44">
        <v>0</v>
      </c>
      <c r="DS751" s="44">
        <v>0</v>
      </c>
      <c r="DT751" s="44">
        <v>0</v>
      </c>
      <c r="DU751" s="44">
        <v>0</v>
      </c>
      <c r="DV751" s="44">
        <v>0</v>
      </c>
      <c r="DW751" s="44">
        <v>0</v>
      </c>
      <c r="DX751" s="44">
        <v>0</v>
      </c>
      <c r="DY751" s="44">
        <v>18.504778744178505</v>
      </c>
      <c r="DZ751" s="44">
        <v>0</v>
      </c>
      <c r="EA751" s="44">
        <v>0</v>
      </c>
      <c r="EB751" s="44">
        <v>0</v>
      </c>
    </row>
    <row r="752" spans="2:132" x14ac:dyDescent="0.25">
      <c r="B752" s="41" t="s">
        <v>841</v>
      </c>
      <c r="C752" s="47" t="s">
        <v>101</v>
      </c>
      <c r="D752" s="46">
        <v>5</v>
      </c>
      <c r="E752" s="86" t="s">
        <v>52</v>
      </c>
      <c r="F752" s="43">
        <v>2812</v>
      </c>
      <c r="G752" s="43">
        <v>420.74158139534887</v>
      </c>
      <c r="H752" s="44">
        <v>420.74158139534887</v>
      </c>
      <c r="I752" s="44">
        <v>279.57789690655682</v>
      </c>
      <c r="J752" s="44">
        <v>279.57789690655682</v>
      </c>
      <c r="K752" s="44">
        <v>467.02315534883729</v>
      </c>
      <c r="L752" s="44">
        <v>467.02315534883729</v>
      </c>
      <c r="M752" s="44">
        <v>275.57600000000002</v>
      </c>
      <c r="N752" s="44">
        <v>1990.896</v>
      </c>
      <c r="O752" s="44">
        <v>317.75599999999997</v>
      </c>
      <c r="P752" s="44">
        <v>84.064167962790705</v>
      </c>
      <c r="Q752" s="44">
        <v>84.064167962790705</v>
      </c>
      <c r="R752" s="44">
        <v>55.859663801930054</v>
      </c>
      <c r="S752" s="44">
        <v>55.859663801930054</v>
      </c>
      <c r="T752" s="44">
        <v>261.53296699534889</v>
      </c>
      <c r="U752" s="44">
        <v>261.53296699534889</v>
      </c>
      <c r="V752" s="44">
        <v>173.78562071711576</v>
      </c>
      <c r="W752" s="44">
        <v>173.78562071711576</v>
      </c>
      <c r="X752" s="44">
        <v>102.7450941767442</v>
      </c>
      <c r="Y752" s="44">
        <v>102.7450941767442</v>
      </c>
      <c r="Z752" s="44">
        <v>68.272922424581182</v>
      </c>
      <c r="AA752" s="44">
        <v>68.272922424581182</v>
      </c>
      <c r="AB752" s="44">
        <v>4.9333630251902516</v>
      </c>
      <c r="AC752" s="44">
        <v>11.45604562555112</v>
      </c>
      <c r="AD752" s="44">
        <v>4.6542024087369986</v>
      </c>
      <c r="AE752" s="44">
        <v>22.863115909452279</v>
      </c>
      <c r="AF752" s="44">
        <v>71.129693940518209</v>
      </c>
      <c r="AG752" s="44">
        <v>27.94380833377501</v>
      </c>
      <c r="AH752" s="44">
        <v>127.01731060806823</v>
      </c>
      <c r="AJ752" s="63" t="s">
        <v>63</v>
      </c>
      <c r="AK752" s="44">
        <v>0</v>
      </c>
      <c r="AL752" s="44">
        <v>0</v>
      </c>
      <c r="AM752" s="44">
        <v>317.75599999999997</v>
      </c>
      <c r="AN752" s="44">
        <v>317.75599999999997</v>
      </c>
      <c r="AO752" s="44">
        <v>0</v>
      </c>
      <c r="AP752" s="44">
        <v>0</v>
      </c>
      <c r="AQ752" s="44">
        <v>0</v>
      </c>
      <c r="AR752" s="44">
        <v>0</v>
      </c>
      <c r="AS752" s="44">
        <v>0</v>
      </c>
      <c r="AT752" s="44">
        <v>0</v>
      </c>
      <c r="AU752" s="44">
        <v>0</v>
      </c>
      <c r="AV752" s="44">
        <v>0</v>
      </c>
      <c r="AW752" s="44">
        <v>0</v>
      </c>
      <c r="AX752" s="44">
        <v>0</v>
      </c>
      <c r="AY752" s="44">
        <v>102.7450941767442</v>
      </c>
      <c r="AZ752" s="44">
        <v>0</v>
      </c>
      <c r="BA752" s="44">
        <v>0</v>
      </c>
      <c r="BB752" s="44">
        <v>0</v>
      </c>
      <c r="BC752" s="44">
        <v>102.7450941767442</v>
      </c>
      <c r="BD752" s="44">
        <v>102.7450941767442</v>
      </c>
      <c r="BE752" s="44">
        <v>0</v>
      </c>
      <c r="BF752" s="44">
        <v>0</v>
      </c>
      <c r="BG752" s="44">
        <v>0</v>
      </c>
      <c r="BH752" s="44">
        <v>102.7450941767442</v>
      </c>
      <c r="BI752" s="44">
        <v>68.272922424581182</v>
      </c>
      <c r="BJ752" s="44">
        <v>0</v>
      </c>
      <c r="BK752" s="44">
        <v>0</v>
      </c>
      <c r="BL752" s="44">
        <v>0</v>
      </c>
      <c r="BM752" s="44">
        <v>68.272922424581182</v>
      </c>
      <c r="BN752" s="44">
        <v>4.6542024087369986</v>
      </c>
      <c r="BO752" s="44">
        <v>27.94380833377501</v>
      </c>
      <c r="BP752" s="44">
        <v>0</v>
      </c>
      <c r="BQ752" s="44">
        <v>0</v>
      </c>
      <c r="BR752" s="44">
        <v>0</v>
      </c>
      <c r="BS752" s="44">
        <v>27.94380833377501</v>
      </c>
      <c r="BT752" s="64">
        <v>2022</v>
      </c>
      <c r="BU752" s="44">
        <v>0</v>
      </c>
      <c r="BV752" s="44">
        <v>0</v>
      </c>
      <c r="BW752" s="44">
        <v>0</v>
      </c>
      <c r="BX752" s="44">
        <v>0</v>
      </c>
      <c r="BY752" s="44">
        <v>0</v>
      </c>
      <c r="BZ752" s="44">
        <v>0</v>
      </c>
      <c r="CA752" s="44">
        <v>317.75599999999997</v>
      </c>
      <c r="CB752" s="44">
        <v>0</v>
      </c>
      <c r="CC752" s="44">
        <v>0</v>
      </c>
      <c r="CD752" s="44">
        <v>0</v>
      </c>
      <c r="CE752" s="44">
        <v>0</v>
      </c>
      <c r="CF752" s="44">
        <v>0</v>
      </c>
      <c r="CG752" s="44">
        <v>0</v>
      </c>
      <c r="CH752" s="44">
        <v>0</v>
      </c>
      <c r="CI752" s="44">
        <v>0</v>
      </c>
      <c r="CJ752" s="44">
        <v>0</v>
      </c>
      <c r="CK752" s="44">
        <v>102.7450941767442</v>
      </c>
      <c r="CL752" s="44">
        <v>0</v>
      </c>
      <c r="CM752" s="44">
        <v>0</v>
      </c>
      <c r="CN752" s="44">
        <v>0</v>
      </c>
      <c r="CO752" s="44">
        <v>0</v>
      </c>
      <c r="CP752" s="44">
        <v>0</v>
      </c>
      <c r="CQ752" s="44">
        <v>0</v>
      </c>
      <c r="CR752" s="44">
        <v>0</v>
      </c>
      <c r="CS752" s="44">
        <v>0</v>
      </c>
      <c r="CT752" s="44">
        <v>0</v>
      </c>
      <c r="CU752" s="44">
        <v>0</v>
      </c>
      <c r="CV752" s="44">
        <v>0</v>
      </c>
      <c r="CW752" s="44">
        <v>0</v>
      </c>
      <c r="CX752" s="44">
        <v>0</v>
      </c>
      <c r="CY752" s="44">
        <v>0</v>
      </c>
      <c r="CZ752" s="44">
        <v>0</v>
      </c>
      <c r="DA752" s="44">
        <v>0</v>
      </c>
      <c r="DB752" s="44">
        <v>0</v>
      </c>
      <c r="DC752" s="44">
        <v>0</v>
      </c>
      <c r="DD752" s="44">
        <v>0</v>
      </c>
      <c r="DE752" s="44">
        <v>0</v>
      </c>
      <c r="DF752" s="44">
        <v>0</v>
      </c>
      <c r="DG752" s="44">
        <v>0</v>
      </c>
      <c r="DH752" s="44">
        <v>0</v>
      </c>
      <c r="DI752" s="44">
        <v>0</v>
      </c>
      <c r="DJ752" s="44">
        <v>0</v>
      </c>
      <c r="DK752" s="44">
        <v>0</v>
      </c>
      <c r="DL752" s="44">
        <v>0</v>
      </c>
      <c r="DM752" s="44">
        <v>0</v>
      </c>
      <c r="DN752" s="44">
        <v>0</v>
      </c>
      <c r="DO752" s="44">
        <v>0</v>
      </c>
      <c r="DP752" s="44">
        <v>0</v>
      </c>
      <c r="DQ752" s="44">
        <v>0</v>
      </c>
      <c r="DR752" s="44">
        <v>0</v>
      </c>
      <c r="DS752" s="44">
        <v>0</v>
      </c>
      <c r="DT752" s="44">
        <v>0</v>
      </c>
      <c r="DU752" s="44">
        <v>0</v>
      </c>
      <c r="DV752" s="44">
        <v>0</v>
      </c>
      <c r="DW752" s="44">
        <v>0</v>
      </c>
      <c r="DX752" s="44">
        <v>0</v>
      </c>
      <c r="DY752" s="44">
        <v>27.94380833377501</v>
      </c>
      <c r="DZ752" s="44">
        <v>0</v>
      </c>
      <c r="EA752" s="44">
        <v>0</v>
      </c>
      <c r="EB752" s="44">
        <v>0</v>
      </c>
    </row>
    <row r="753" spans="2:132" x14ac:dyDescent="0.25">
      <c r="B753" s="41" t="s">
        <v>842</v>
      </c>
      <c r="C753" s="47" t="s">
        <v>101</v>
      </c>
      <c r="D753" s="46">
        <v>5</v>
      </c>
      <c r="E753" s="86" t="s">
        <v>52</v>
      </c>
      <c r="F753" s="43">
        <v>782</v>
      </c>
      <c r="G753" s="43">
        <v>147.75194186046514</v>
      </c>
      <c r="H753" s="44">
        <v>147.75194186046514</v>
      </c>
      <c r="I753" s="44">
        <v>98.179450274950526</v>
      </c>
      <c r="J753" s="44">
        <v>98.179450274950526</v>
      </c>
      <c r="K753" s="44">
        <v>152.18450011627908</v>
      </c>
      <c r="L753" s="44">
        <v>152.18450011627908</v>
      </c>
      <c r="M753" s="44">
        <v>76.635999999999996</v>
      </c>
      <c r="N753" s="44">
        <v>553.65599999999995</v>
      </c>
      <c r="O753" s="44">
        <v>88.366</v>
      </c>
      <c r="P753" s="44">
        <v>27.393210020930233</v>
      </c>
      <c r="Q753" s="44">
        <v>27.393210020930233</v>
      </c>
      <c r="R753" s="44">
        <v>18.202470080975825</v>
      </c>
      <c r="S753" s="44">
        <v>18.202470080975825</v>
      </c>
      <c r="T753" s="44">
        <v>85.223320065116297</v>
      </c>
      <c r="U753" s="44">
        <v>85.223320065116297</v>
      </c>
      <c r="V753" s="44">
        <v>56.629906918591466</v>
      </c>
      <c r="W753" s="44">
        <v>56.629906918591466</v>
      </c>
      <c r="X753" s="44">
        <v>33.4805900255814</v>
      </c>
      <c r="Y753" s="44">
        <v>33.4805900255814</v>
      </c>
      <c r="Z753" s="44">
        <v>22.247463432303789</v>
      </c>
      <c r="AA753" s="44">
        <v>22.247463432303789</v>
      </c>
      <c r="AB753" s="44">
        <v>4.21019782804618</v>
      </c>
      <c r="AC753" s="44">
        <v>9.7767421867019877</v>
      </c>
      <c r="AD753" s="44">
        <v>3.971958433323715</v>
      </c>
      <c r="AE753" s="44">
        <v>7.4501913361911098</v>
      </c>
      <c r="AF753" s="44">
        <v>23.178373045927902</v>
      </c>
      <c r="AG753" s="44">
        <v>9.1057894109002468</v>
      </c>
      <c r="AH753" s="44">
        <v>41.389951867728392</v>
      </c>
      <c r="AJ753" s="63" t="s">
        <v>63</v>
      </c>
      <c r="AK753" s="44">
        <v>0</v>
      </c>
      <c r="AL753" s="44">
        <v>0</v>
      </c>
      <c r="AM753" s="44">
        <v>88.366</v>
      </c>
      <c r="AN753" s="44">
        <v>88.366</v>
      </c>
      <c r="AO753" s="44">
        <v>0</v>
      </c>
      <c r="AP753" s="44">
        <v>0</v>
      </c>
      <c r="AQ753" s="44">
        <v>0</v>
      </c>
      <c r="AR753" s="44">
        <v>0</v>
      </c>
      <c r="AS753" s="44">
        <v>0</v>
      </c>
      <c r="AT753" s="44">
        <v>0</v>
      </c>
      <c r="AU753" s="44">
        <v>0</v>
      </c>
      <c r="AV753" s="44">
        <v>0</v>
      </c>
      <c r="AW753" s="44">
        <v>0</v>
      </c>
      <c r="AX753" s="44">
        <v>0</v>
      </c>
      <c r="AY753" s="44">
        <v>33.4805900255814</v>
      </c>
      <c r="AZ753" s="44">
        <v>0</v>
      </c>
      <c r="BA753" s="44">
        <v>0</v>
      </c>
      <c r="BB753" s="44">
        <v>0</v>
      </c>
      <c r="BC753" s="44">
        <v>33.4805900255814</v>
      </c>
      <c r="BD753" s="44">
        <v>33.4805900255814</v>
      </c>
      <c r="BE753" s="44">
        <v>0</v>
      </c>
      <c r="BF753" s="44">
        <v>0</v>
      </c>
      <c r="BG753" s="44">
        <v>0</v>
      </c>
      <c r="BH753" s="44">
        <v>33.4805900255814</v>
      </c>
      <c r="BI753" s="44">
        <v>22.247463432303789</v>
      </c>
      <c r="BJ753" s="44">
        <v>0</v>
      </c>
      <c r="BK753" s="44">
        <v>0</v>
      </c>
      <c r="BL753" s="44">
        <v>0</v>
      </c>
      <c r="BM753" s="44">
        <v>22.247463432303789</v>
      </c>
      <c r="BN753" s="44">
        <v>3.971958433323715</v>
      </c>
      <c r="BO753" s="44">
        <v>9.1057894109002468</v>
      </c>
      <c r="BP753" s="44">
        <v>0</v>
      </c>
      <c r="BQ753" s="44">
        <v>0</v>
      </c>
      <c r="BR753" s="44">
        <v>0</v>
      </c>
      <c r="BS753" s="44">
        <v>9.1057894109002468</v>
      </c>
      <c r="BT753" s="64">
        <v>2022</v>
      </c>
      <c r="BU753" s="44">
        <v>0</v>
      </c>
      <c r="BV753" s="44">
        <v>0</v>
      </c>
      <c r="BW753" s="44">
        <v>0</v>
      </c>
      <c r="BX753" s="44">
        <v>0</v>
      </c>
      <c r="BY753" s="44">
        <v>0</v>
      </c>
      <c r="BZ753" s="44">
        <v>0</v>
      </c>
      <c r="CA753" s="44">
        <v>88.366</v>
      </c>
      <c r="CB753" s="44">
        <v>0</v>
      </c>
      <c r="CC753" s="44">
        <v>0</v>
      </c>
      <c r="CD753" s="44">
        <v>0</v>
      </c>
      <c r="CE753" s="44">
        <v>0</v>
      </c>
      <c r="CF753" s="44">
        <v>0</v>
      </c>
      <c r="CG753" s="44">
        <v>0</v>
      </c>
      <c r="CH753" s="44">
        <v>0</v>
      </c>
      <c r="CI753" s="44">
        <v>0</v>
      </c>
      <c r="CJ753" s="44">
        <v>0</v>
      </c>
      <c r="CK753" s="44">
        <v>33.4805900255814</v>
      </c>
      <c r="CL753" s="44">
        <v>0</v>
      </c>
      <c r="CM753" s="44">
        <v>0</v>
      </c>
      <c r="CN753" s="44">
        <v>0</v>
      </c>
      <c r="CO753" s="44">
        <v>0</v>
      </c>
      <c r="CP753" s="44">
        <v>0</v>
      </c>
      <c r="CQ753" s="44">
        <v>0</v>
      </c>
      <c r="CR753" s="44">
        <v>0</v>
      </c>
      <c r="CS753" s="44">
        <v>0</v>
      </c>
      <c r="CT753" s="44">
        <v>0</v>
      </c>
      <c r="CU753" s="44">
        <v>0</v>
      </c>
      <c r="CV753" s="44">
        <v>0</v>
      </c>
      <c r="CW753" s="44">
        <v>0</v>
      </c>
      <c r="CX753" s="44">
        <v>0</v>
      </c>
      <c r="CY753" s="44">
        <v>0</v>
      </c>
      <c r="CZ753" s="44">
        <v>0</v>
      </c>
      <c r="DA753" s="44">
        <v>0</v>
      </c>
      <c r="DB753" s="44">
        <v>0</v>
      </c>
      <c r="DC753" s="44">
        <v>0</v>
      </c>
      <c r="DD753" s="44">
        <v>0</v>
      </c>
      <c r="DE753" s="44">
        <v>0</v>
      </c>
      <c r="DF753" s="44">
        <v>0</v>
      </c>
      <c r="DG753" s="44">
        <v>0</v>
      </c>
      <c r="DH753" s="44">
        <v>0</v>
      </c>
      <c r="DI753" s="44">
        <v>0</v>
      </c>
      <c r="DJ753" s="44">
        <v>0</v>
      </c>
      <c r="DK753" s="44">
        <v>0</v>
      </c>
      <c r="DL753" s="44">
        <v>0</v>
      </c>
      <c r="DM753" s="44">
        <v>0</v>
      </c>
      <c r="DN753" s="44">
        <v>0</v>
      </c>
      <c r="DO753" s="44">
        <v>0</v>
      </c>
      <c r="DP753" s="44">
        <v>0</v>
      </c>
      <c r="DQ753" s="44">
        <v>0</v>
      </c>
      <c r="DR753" s="44">
        <v>0</v>
      </c>
      <c r="DS753" s="44">
        <v>0</v>
      </c>
      <c r="DT753" s="44">
        <v>0</v>
      </c>
      <c r="DU753" s="44">
        <v>0</v>
      </c>
      <c r="DV753" s="44">
        <v>0</v>
      </c>
      <c r="DW753" s="44">
        <v>0</v>
      </c>
      <c r="DX753" s="44">
        <v>0</v>
      </c>
      <c r="DY753" s="44">
        <v>9.1057894109002468</v>
      </c>
      <c r="DZ753" s="44">
        <v>0</v>
      </c>
      <c r="EA753" s="44">
        <v>0</v>
      </c>
      <c r="EB753" s="44">
        <v>0</v>
      </c>
    </row>
    <row r="754" spans="2:132" x14ac:dyDescent="0.25">
      <c r="B754" s="41" t="s">
        <v>843</v>
      </c>
      <c r="C754" s="47" t="s">
        <v>101</v>
      </c>
      <c r="D754" s="46">
        <v>5</v>
      </c>
      <c r="E754" s="86" t="s">
        <v>52</v>
      </c>
      <c r="F754" s="43">
        <v>2656</v>
      </c>
      <c r="G754" s="43">
        <v>400.58108139534892</v>
      </c>
      <c r="H754" s="44">
        <v>400.58108139534892</v>
      </c>
      <c r="I754" s="44">
        <v>266.18147867783802</v>
      </c>
      <c r="J754" s="44">
        <v>266.18147867783802</v>
      </c>
      <c r="K754" s="44">
        <v>412.5985138372094</v>
      </c>
      <c r="L754" s="44">
        <v>412.5985138372094</v>
      </c>
      <c r="M754" s="44">
        <v>260.28800000000001</v>
      </c>
      <c r="N754" s="44">
        <v>1880.4480000000001</v>
      </c>
      <c r="O754" s="44">
        <v>300.12799999999999</v>
      </c>
      <c r="P754" s="44">
        <v>74.267732490697682</v>
      </c>
      <c r="Q754" s="44">
        <v>74.267732490697682</v>
      </c>
      <c r="R754" s="44">
        <v>49.350046146871165</v>
      </c>
      <c r="S754" s="44">
        <v>49.350046146871165</v>
      </c>
      <c r="T754" s="44">
        <v>231.05516774883728</v>
      </c>
      <c r="U754" s="44">
        <v>231.05516774883728</v>
      </c>
      <c r="V754" s="44">
        <v>153.53347690137699</v>
      </c>
      <c r="W754" s="44">
        <v>153.53347690137699</v>
      </c>
      <c r="X754" s="44">
        <v>90.771673044186073</v>
      </c>
      <c r="Y754" s="44">
        <v>90.771673044186073</v>
      </c>
      <c r="Z754" s="44">
        <v>60.316723068398105</v>
      </c>
      <c r="AA754" s="44">
        <v>60.316723068398105</v>
      </c>
      <c r="AB754" s="44">
        <v>5.2743213091504373</v>
      </c>
      <c r="AC754" s="44">
        <v>12.247804439470327</v>
      </c>
      <c r="AD754" s="44">
        <v>4.9758671348849655</v>
      </c>
      <c r="AE754" s="44">
        <v>20.198757894309946</v>
      </c>
      <c r="AF754" s="44">
        <v>62.840580115630956</v>
      </c>
      <c r="AG754" s="44">
        <v>24.687370759712163</v>
      </c>
      <c r="AH754" s="44">
        <v>112.21532163505528</v>
      </c>
      <c r="AJ754" s="63" t="s">
        <v>63</v>
      </c>
      <c r="AK754" s="44">
        <v>0</v>
      </c>
      <c r="AL754" s="44">
        <v>0</v>
      </c>
      <c r="AM754" s="44">
        <v>300.12799999999999</v>
      </c>
      <c r="AN754" s="44">
        <v>300.12799999999999</v>
      </c>
      <c r="AO754" s="44">
        <v>0</v>
      </c>
      <c r="AP754" s="44">
        <v>0</v>
      </c>
      <c r="AQ754" s="44">
        <v>0</v>
      </c>
      <c r="AR754" s="44">
        <v>0</v>
      </c>
      <c r="AS754" s="44">
        <v>0</v>
      </c>
      <c r="AT754" s="44">
        <v>0</v>
      </c>
      <c r="AU754" s="44">
        <v>0</v>
      </c>
      <c r="AV754" s="44">
        <v>0</v>
      </c>
      <c r="AW754" s="44">
        <v>0</v>
      </c>
      <c r="AX754" s="44">
        <v>0</v>
      </c>
      <c r="AY754" s="44">
        <v>90.771673044186073</v>
      </c>
      <c r="AZ754" s="44">
        <v>0</v>
      </c>
      <c r="BA754" s="44">
        <v>0</v>
      </c>
      <c r="BB754" s="44">
        <v>0</v>
      </c>
      <c r="BC754" s="44">
        <v>90.771673044186073</v>
      </c>
      <c r="BD754" s="44">
        <v>90.771673044186073</v>
      </c>
      <c r="BE754" s="44">
        <v>0</v>
      </c>
      <c r="BF754" s="44">
        <v>0</v>
      </c>
      <c r="BG754" s="44">
        <v>0</v>
      </c>
      <c r="BH754" s="44">
        <v>90.771673044186073</v>
      </c>
      <c r="BI754" s="44">
        <v>60.316723068398105</v>
      </c>
      <c r="BJ754" s="44">
        <v>0</v>
      </c>
      <c r="BK754" s="44">
        <v>0</v>
      </c>
      <c r="BL754" s="44">
        <v>0</v>
      </c>
      <c r="BM754" s="44">
        <v>60.316723068398105</v>
      </c>
      <c r="BN754" s="44">
        <v>4.9758671348849655</v>
      </c>
      <c r="BO754" s="44">
        <v>24.687370759712163</v>
      </c>
      <c r="BP754" s="44">
        <v>0</v>
      </c>
      <c r="BQ754" s="44">
        <v>0</v>
      </c>
      <c r="BR754" s="44">
        <v>0</v>
      </c>
      <c r="BS754" s="44">
        <v>24.687370759712163</v>
      </c>
      <c r="BT754" s="64">
        <v>2022</v>
      </c>
      <c r="BU754" s="44">
        <v>0</v>
      </c>
      <c r="BV754" s="44">
        <v>0</v>
      </c>
      <c r="BW754" s="44">
        <v>0</v>
      </c>
      <c r="BX754" s="44">
        <v>0</v>
      </c>
      <c r="BY754" s="44">
        <v>0</v>
      </c>
      <c r="BZ754" s="44">
        <v>0</v>
      </c>
      <c r="CA754" s="44">
        <v>300.12799999999999</v>
      </c>
      <c r="CB754" s="44">
        <v>0</v>
      </c>
      <c r="CC754" s="44">
        <v>0</v>
      </c>
      <c r="CD754" s="44">
        <v>0</v>
      </c>
      <c r="CE754" s="44">
        <v>0</v>
      </c>
      <c r="CF754" s="44">
        <v>0</v>
      </c>
      <c r="CG754" s="44">
        <v>0</v>
      </c>
      <c r="CH754" s="44">
        <v>0</v>
      </c>
      <c r="CI754" s="44">
        <v>0</v>
      </c>
      <c r="CJ754" s="44">
        <v>0</v>
      </c>
      <c r="CK754" s="44">
        <v>90.771673044186073</v>
      </c>
      <c r="CL754" s="44">
        <v>0</v>
      </c>
      <c r="CM754" s="44">
        <v>0</v>
      </c>
      <c r="CN754" s="44">
        <v>0</v>
      </c>
      <c r="CO754" s="44">
        <v>0</v>
      </c>
      <c r="CP754" s="44">
        <v>0</v>
      </c>
      <c r="CQ754" s="44">
        <v>0</v>
      </c>
      <c r="CR754" s="44">
        <v>0</v>
      </c>
      <c r="CS754" s="44">
        <v>0</v>
      </c>
      <c r="CT754" s="44">
        <v>0</v>
      </c>
      <c r="CU754" s="44">
        <v>0</v>
      </c>
      <c r="CV754" s="44">
        <v>0</v>
      </c>
      <c r="CW754" s="44">
        <v>0</v>
      </c>
      <c r="CX754" s="44">
        <v>0</v>
      </c>
      <c r="CY754" s="44">
        <v>0</v>
      </c>
      <c r="CZ754" s="44">
        <v>0</v>
      </c>
      <c r="DA754" s="44">
        <v>0</v>
      </c>
      <c r="DB754" s="44">
        <v>0</v>
      </c>
      <c r="DC754" s="44">
        <v>0</v>
      </c>
      <c r="DD754" s="44">
        <v>0</v>
      </c>
      <c r="DE754" s="44">
        <v>0</v>
      </c>
      <c r="DF754" s="44">
        <v>0</v>
      </c>
      <c r="DG754" s="44">
        <v>0</v>
      </c>
      <c r="DH754" s="44">
        <v>0</v>
      </c>
      <c r="DI754" s="44">
        <v>0</v>
      </c>
      <c r="DJ754" s="44">
        <v>0</v>
      </c>
      <c r="DK754" s="44">
        <v>0</v>
      </c>
      <c r="DL754" s="44">
        <v>0</v>
      </c>
      <c r="DM754" s="44">
        <v>0</v>
      </c>
      <c r="DN754" s="44">
        <v>0</v>
      </c>
      <c r="DO754" s="44">
        <v>0</v>
      </c>
      <c r="DP754" s="44">
        <v>0</v>
      </c>
      <c r="DQ754" s="44">
        <v>0</v>
      </c>
      <c r="DR754" s="44">
        <v>0</v>
      </c>
      <c r="DS754" s="44">
        <v>0</v>
      </c>
      <c r="DT754" s="44">
        <v>0</v>
      </c>
      <c r="DU754" s="44">
        <v>0</v>
      </c>
      <c r="DV754" s="44">
        <v>0</v>
      </c>
      <c r="DW754" s="44">
        <v>0</v>
      </c>
      <c r="DX754" s="44">
        <v>0</v>
      </c>
      <c r="DY754" s="44">
        <v>24.687370759712163</v>
      </c>
      <c r="DZ754" s="44">
        <v>0</v>
      </c>
      <c r="EA754" s="44">
        <v>0</v>
      </c>
      <c r="EB754" s="44">
        <v>0</v>
      </c>
    </row>
    <row r="755" spans="2:132" x14ac:dyDescent="0.25">
      <c r="B755" s="41" t="s">
        <v>844</v>
      </c>
      <c r="C755" s="47" t="s">
        <v>101</v>
      </c>
      <c r="D755" s="46">
        <v>5</v>
      </c>
      <c r="E755" s="86" t="s">
        <v>52</v>
      </c>
      <c r="F755" s="43">
        <v>4409</v>
      </c>
      <c r="G755" s="43">
        <v>856.9645465116281</v>
      </c>
      <c r="H755" s="44">
        <v>856.9645465116281</v>
      </c>
      <c r="I755" s="44">
        <v>569.44299358915407</v>
      </c>
      <c r="J755" s="44">
        <v>569.44299358915407</v>
      </c>
      <c r="K755" s="44">
        <v>882.67348290697691</v>
      </c>
      <c r="L755" s="44">
        <v>882.67348290697691</v>
      </c>
      <c r="M755" s="44">
        <v>414.44600000000003</v>
      </c>
      <c r="N755" s="44">
        <v>3006.9380000000001</v>
      </c>
      <c r="O755" s="44">
        <v>484.99</v>
      </c>
      <c r="P755" s="44">
        <v>158.88122692325584</v>
      </c>
      <c r="Q755" s="44">
        <v>158.88122692325584</v>
      </c>
      <c r="R755" s="44">
        <v>105.57473101142915</v>
      </c>
      <c r="S755" s="44">
        <v>105.57473101142915</v>
      </c>
      <c r="T755" s="44">
        <v>494.29715042790713</v>
      </c>
      <c r="U755" s="44">
        <v>494.29715042790713</v>
      </c>
      <c r="V755" s="44">
        <v>328.45471870222411</v>
      </c>
      <c r="W755" s="44">
        <v>328.45471870222411</v>
      </c>
      <c r="X755" s="44">
        <v>194.18816623953492</v>
      </c>
      <c r="Y755" s="44">
        <v>194.18816623953492</v>
      </c>
      <c r="Z755" s="44">
        <v>129.0357823473023</v>
      </c>
      <c r="AA755" s="44">
        <v>129.0357823473023</v>
      </c>
      <c r="AB755" s="44">
        <v>3.9256173899712192</v>
      </c>
      <c r="AC755" s="44">
        <v>9.1548022567033946</v>
      </c>
      <c r="AD755" s="44">
        <v>3.7585698414618052</v>
      </c>
      <c r="AE755" s="44">
        <v>43.21127532708406</v>
      </c>
      <c r="AF755" s="44">
        <v>134.43507879537265</v>
      </c>
      <c r="AG755" s="44">
        <v>52.813780955324965</v>
      </c>
      <c r="AH755" s="44">
        <v>240.06264070602256</v>
      </c>
      <c r="AJ755" s="63" t="s">
        <v>63</v>
      </c>
      <c r="AK755" s="44">
        <v>0</v>
      </c>
      <c r="AL755" s="44">
        <v>0</v>
      </c>
      <c r="AM755" s="44">
        <v>484.99</v>
      </c>
      <c r="AN755" s="44">
        <v>484.99</v>
      </c>
      <c r="AO755" s="44">
        <v>0</v>
      </c>
      <c r="AP755" s="44">
        <v>0</v>
      </c>
      <c r="AQ755" s="44">
        <v>0</v>
      </c>
      <c r="AR755" s="44">
        <v>0</v>
      </c>
      <c r="AS755" s="44">
        <v>0</v>
      </c>
      <c r="AT755" s="44">
        <v>0</v>
      </c>
      <c r="AU755" s="44">
        <v>0</v>
      </c>
      <c r="AV755" s="44">
        <v>0</v>
      </c>
      <c r="AW755" s="44">
        <v>0</v>
      </c>
      <c r="AX755" s="44">
        <v>0</v>
      </c>
      <c r="AY755" s="44">
        <v>194.18816623953492</v>
      </c>
      <c r="AZ755" s="44">
        <v>0</v>
      </c>
      <c r="BA755" s="44">
        <v>0</v>
      </c>
      <c r="BB755" s="44">
        <v>0</v>
      </c>
      <c r="BC755" s="44">
        <v>194.18816623953492</v>
      </c>
      <c r="BD755" s="44">
        <v>194.18816623953492</v>
      </c>
      <c r="BE755" s="44">
        <v>0</v>
      </c>
      <c r="BF755" s="44">
        <v>0</v>
      </c>
      <c r="BG755" s="44">
        <v>0</v>
      </c>
      <c r="BH755" s="44">
        <v>194.18816623953492</v>
      </c>
      <c r="BI755" s="44">
        <v>129.0357823473023</v>
      </c>
      <c r="BJ755" s="44">
        <v>0</v>
      </c>
      <c r="BK755" s="44">
        <v>0</v>
      </c>
      <c r="BL755" s="44">
        <v>0</v>
      </c>
      <c r="BM755" s="44">
        <v>129.0357823473023</v>
      </c>
      <c r="BN755" s="44">
        <v>3.7585698414618052</v>
      </c>
      <c r="BO755" s="44">
        <v>52.813780955324965</v>
      </c>
      <c r="BP755" s="44">
        <v>0</v>
      </c>
      <c r="BQ755" s="44">
        <v>0</v>
      </c>
      <c r="BR755" s="44">
        <v>0</v>
      </c>
      <c r="BS755" s="44">
        <v>52.813780955324965</v>
      </c>
      <c r="BT755" s="64">
        <v>2022</v>
      </c>
      <c r="BU755" s="44">
        <v>0</v>
      </c>
      <c r="BV755" s="44">
        <v>0</v>
      </c>
      <c r="BW755" s="44">
        <v>0</v>
      </c>
      <c r="BX755" s="44">
        <v>0</v>
      </c>
      <c r="BY755" s="44">
        <v>0</v>
      </c>
      <c r="BZ755" s="44">
        <v>0</v>
      </c>
      <c r="CA755" s="44">
        <v>484.99</v>
      </c>
      <c r="CB755" s="44">
        <v>0</v>
      </c>
      <c r="CC755" s="44">
        <v>0</v>
      </c>
      <c r="CD755" s="44">
        <v>0</v>
      </c>
      <c r="CE755" s="44">
        <v>0</v>
      </c>
      <c r="CF755" s="44">
        <v>0</v>
      </c>
      <c r="CG755" s="44">
        <v>0</v>
      </c>
      <c r="CH755" s="44">
        <v>0</v>
      </c>
      <c r="CI755" s="44">
        <v>0</v>
      </c>
      <c r="CJ755" s="44">
        <v>0</v>
      </c>
      <c r="CK755" s="44">
        <v>194.18816623953492</v>
      </c>
      <c r="CL755" s="44">
        <v>0</v>
      </c>
      <c r="CM755" s="44">
        <v>0</v>
      </c>
      <c r="CN755" s="44">
        <v>0</v>
      </c>
      <c r="CO755" s="44">
        <v>0</v>
      </c>
      <c r="CP755" s="44">
        <v>0</v>
      </c>
      <c r="CQ755" s="44">
        <v>0</v>
      </c>
      <c r="CR755" s="44">
        <v>0</v>
      </c>
      <c r="CS755" s="44">
        <v>0</v>
      </c>
      <c r="CT755" s="44">
        <v>0</v>
      </c>
      <c r="CU755" s="44">
        <v>0</v>
      </c>
      <c r="CV755" s="44">
        <v>0</v>
      </c>
      <c r="CW755" s="44">
        <v>0</v>
      </c>
      <c r="CX755" s="44">
        <v>0</v>
      </c>
      <c r="CY755" s="44">
        <v>0</v>
      </c>
      <c r="CZ755" s="44">
        <v>0</v>
      </c>
      <c r="DA755" s="44">
        <v>0</v>
      </c>
      <c r="DB755" s="44">
        <v>0</v>
      </c>
      <c r="DC755" s="44">
        <v>0</v>
      </c>
      <c r="DD755" s="44">
        <v>0</v>
      </c>
      <c r="DE755" s="44">
        <v>0</v>
      </c>
      <c r="DF755" s="44">
        <v>0</v>
      </c>
      <c r="DG755" s="44">
        <v>0</v>
      </c>
      <c r="DH755" s="44">
        <v>0</v>
      </c>
      <c r="DI755" s="44">
        <v>0</v>
      </c>
      <c r="DJ755" s="44">
        <v>0</v>
      </c>
      <c r="DK755" s="44">
        <v>0</v>
      </c>
      <c r="DL755" s="44">
        <v>0</v>
      </c>
      <c r="DM755" s="44">
        <v>0</v>
      </c>
      <c r="DN755" s="44">
        <v>0</v>
      </c>
      <c r="DO755" s="44">
        <v>0</v>
      </c>
      <c r="DP755" s="44">
        <v>0</v>
      </c>
      <c r="DQ755" s="44">
        <v>0</v>
      </c>
      <c r="DR755" s="44">
        <v>0</v>
      </c>
      <c r="DS755" s="44">
        <v>0</v>
      </c>
      <c r="DT755" s="44">
        <v>0</v>
      </c>
      <c r="DU755" s="44">
        <v>0</v>
      </c>
      <c r="DV755" s="44">
        <v>0</v>
      </c>
      <c r="DW755" s="44">
        <v>0</v>
      </c>
      <c r="DX755" s="44">
        <v>0</v>
      </c>
      <c r="DY755" s="44">
        <v>52.813780955324965</v>
      </c>
      <c r="DZ755" s="44">
        <v>0</v>
      </c>
      <c r="EA755" s="44">
        <v>0</v>
      </c>
      <c r="EB755" s="44">
        <v>0</v>
      </c>
    </row>
    <row r="756" spans="2:132" x14ac:dyDescent="0.25">
      <c r="B756" s="41" t="s">
        <v>845</v>
      </c>
      <c r="C756" s="47" t="s">
        <v>101</v>
      </c>
      <c r="D756" s="46">
        <v>5</v>
      </c>
      <c r="E756" s="86" t="s">
        <v>52</v>
      </c>
      <c r="F756" s="43">
        <v>4463</v>
      </c>
      <c r="G756" s="43">
        <v>542.03225581395338</v>
      </c>
      <c r="H756" s="44">
        <v>542.03225581395338</v>
      </c>
      <c r="I756" s="44">
        <v>360.17414212641717</v>
      </c>
      <c r="J756" s="44">
        <v>360.17414212641717</v>
      </c>
      <c r="K756" s="44">
        <v>601.65580395348832</v>
      </c>
      <c r="L756" s="44">
        <v>601.65580395348832</v>
      </c>
      <c r="M756" s="44">
        <v>419.52199999999999</v>
      </c>
      <c r="N756" s="44">
        <v>3043.7660000000001</v>
      </c>
      <c r="O756" s="44">
        <v>490.93</v>
      </c>
      <c r="P756" s="44">
        <v>108.2980447116279</v>
      </c>
      <c r="Q756" s="44">
        <v>108.2980447116279</v>
      </c>
      <c r="R756" s="44">
        <v>71.962793596858162</v>
      </c>
      <c r="S756" s="44">
        <v>71.962793596858162</v>
      </c>
      <c r="T756" s="44">
        <v>336.92725021395347</v>
      </c>
      <c r="U756" s="44">
        <v>336.92725021395347</v>
      </c>
      <c r="V756" s="44">
        <v>223.88424674578096</v>
      </c>
      <c r="W756" s="44">
        <v>223.88424674578096</v>
      </c>
      <c r="X756" s="44">
        <v>132.36427686976742</v>
      </c>
      <c r="Y756" s="44">
        <v>132.36427686976742</v>
      </c>
      <c r="Z756" s="44">
        <v>87.954525507271072</v>
      </c>
      <c r="AA756" s="44">
        <v>87.954525507271072</v>
      </c>
      <c r="AB756" s="44">
        <v>5.8297069781670618</v>
      </c>
      <c r="AC756" s="44">
        <v>13.59526650151574</v>
      </c>
      <c r="AD756" s="44">
        <v>5.581634340798252</v>
      </c>
      <c r="AE756" s="44">
        <v>29.454056454885258</v>
      </c>
      <c r="AF756" s="44">
        <v>91.634842304087471</v>
      </c>
      <c r="AG756" s="44">
        <v>35.999402333748648</v>
      </c>
      <c r="AH756" s="44">
        <v>163.63364697158477</v>
      </c>
      <c r="AJ756" s="63" t="s">
        <v>63</v>
      </c>
      <c r="AK756" s="44">
        <v>0</v>
      </c>
      <c r="AL756" s="44">
        <v>0</v>
      </c>
      <c r="AM756" s="44">
        <v>490.93</v>
      </c>
      <c r="AN756" s="44">
        <v>490.93</v>
      </c>
      <c r="AO756" s="44">
        <v>0</v>
      </c>
      <c r="AP756" s="44">
        <v>0</v>
      </c>
      <c r="AQ756" s="44">
        <v>0</v>
      </c>
      <c r="AR756" s="44">
        <v>0</v>
      </c>
      <c r="AS756" s="44">
        <v>0</v>
      </c>
      <c r="AT756" s="44">
        <v>0</v>
      </c>
      <c r="AU756" s="44">
        <v>0</v>
      </c>
      <c r="AV756" s="44">
        <v>0</v>
      </c>
      <c r="AW756" s="44">
        <v>0</v>
      </c>
      <c r="AX756" s="44">
        <v>0</v>
      </c>
      <c r="AY756" s="44">
        <v>132.36427686976742</v>
      </c>
      <c r="AZ756" s="44">
        <v>0</v>
      </c>
      <c r="BA756" s="44">
        <v>0</v>
      </c>
      <c r="BB756" s="44">
        <v>0</v>
      </c>
      <c r="BC756" s="44">
        <v>132.36427686976742</v>
      </c>
      <c r="BD756" s="44">
        <v>132.36427686976742</v>
      </c>
      <c r="BE756" s="44">
        <v>0</v>
      </c>
      <c r="BF756" s="44">
        <v>0</v>
      </c>
      <c r="BG756" s="44">
        <v>0</v>
      </c>
      <c r="BH756" s="44">
        <v>132.36427686976742</v>
      </c>
      <c r="BI756" s="44">
        <v>87.954525507271072</v>
      </c>
      <c r="BJ756" s="44">
        <v>0</v>
      </c>
      <c r="BK756" s="44">
        <v>0</v>
      </c>
      <c r="BL756" s="44">
        <v>0</v>
      </c>
      <c r="BM756" s="44">
        <v>87.954525507271072</v>
      </c>
      <c r="BN756" s="44">
        <v>5.581634340798252</v>
      </c>
      <c r="BO756" s="44">
        <v>35.999402333748648</v>
      </c>
      <c r="BP756" s="44">
        <v>0</v>
      </c>
      <c r="BQ756" s="44">
        <v>0</v>
      </c>
      <c r="BR756" s="44">
        <v>0</v>
      </c>
      <c r="BS756" s="44">
        <v>35.999402333748648</v>
      </c>
      <c r="BT756" s="64">
        <v>2022</v>
      </c>
      <c r="BU756" s="44">
        <v>0</v>
      </c>
      <c r="BV756" s="44">
        <v>0</v>
      </c>
      <c r="BW756" s="44">
        <v>0</v>
      </c>
      <c r="BX756" s="44">
        <v>0</v>
      </c>
      <c r="BY756" s="44">
        <v>0</v>
      </c>
      <c r="BZ756" s="44">
        <v>0</v>
      </c>
      <c r="CA756" s="44">
        <v>490.93</v>
      </c>
      <c r="CB756" s="44">
        <v>0</v>
      </c>
      <c r="CC756" s="44">
        <v>0</v>
      </c>
      <c r="CD756" s="44">
        <v>0</v>
      </c>
      <c r="CE756" s="44">
        <v>0</v>
      </c>
      <c r="CF756" s="44">
        <v>0</v>
      </c>
      <c r="CG756" s="44">
        <v>0</v>
      </c>
      <c r="CH756" s="44">
        <v>0</v>
      </c>
      <c r="CI756" s="44">
        <v>0</v>
      </c>
      <c r="CJ756" s="44">
        <v>0</v>
      </c>
      <c r="CK756" s="44">
        <v>132.36427686976742</v>
      </c>
      <c r="CL756" s="44">
        <v>0</v>
      </c>
      <c r="CM756" s="44">
        <v>0</v>
      </c>
      <c r="CN756" s="44">
        <v>0</v>
      </c>
      <c r="CO756" s="44">
        <v>0</v>
      </c>
      <c r="CP756" s="44">
        <v>0</v>
      </c>
      <c r="CQ756" s="44">
        <v>0</v>
      </c>
      <c r="CR756" s="44">
        <v>0</v>
      </c>
      <c r="CS756" s="44">
        <v>0</v>
      </c>
      <c r="CT756" s="44">
        <v>0</v>
      </c>
      <c r="CU756" s="44">
        <v>0</v>
      </c>
      <c r="CV756" s="44">
        <v>0</v>
      </c>
      <c r="CW756" s="44">
        <v>0</v>
      </c>
      <c r="CX756" s="44">
        <v>0</v>
      </c>
      <c r="CY756" s="44">
        <v>0</v>
      </c>
      <c r="CZ756" s="44">
        <v>0</v>
      </c>
      <c r="DA756" s="44">
        <v>0</v>
      </c>
      <c r="DB756" s="44">
        <v>0</v>
      </c>
      <c r="DC756" s="44">
        <v>0</v>
      </c>
      <c r="DD756" s="44">
        <v>0</v>
      </c>
      <c r="DE756" s="44">
        <v>0</v>
      </c>
      <c r="DF756" s="44">
        <v>0</v>
      </c>
      <c r="DG756" s="44">
        <v>0</v>
      </c>
      <c r="DH756" s="44">
        <v>0</v>
      </c>
      <c r="DI756" s="44">
        <v>0</v>
      </c>
      <c r="DJ756" s="44">
        <v>0</v>
      </c>
      <c r="DK756" s="44">
        <v>0</v>
      </c>
      <c r="DL756" s="44">
        <v>0</v>
      </c>
      <c r="DM756" s="44">
        <v>0</v>
      </c>
      <c r="DN756" s="44">
        <v>0</v>
      </c>
      <c r="DO756" s="44">
        <v>0</v>
      </c>
      <c r="DP756" s="44">
        <v>0</v>
      </c>
      <c r="DQ756" s="44">
        <v>0</v>
      </c>
      <c r="DR756" s="44">
        <v>0</v>
      </c>
      <c r="DS756" s="44">
        <v>0</v>
      </c>
      <c r="DT756" s="44">
        <v>0</v>
      </c>
      <c r="DU756" s="44">
        <v>0</v>
      </c>
      <c r="DV756" s="44">
        <v>0</v>
      </c>
      <c r="DW756" s="44">
        <v>0</v>
      </c>
      <c r="DX756" s="44">
        <v>0</v>
      </c>
      <c r="DY756" s="44">
        <v>35.999402333748648</v>
      </c>
      <c r="DZ756" s="44">
        <v>0</v>
      </c>
      <c r="EA756" s="44">
        <v>0</v>
      </c>
      <c r="EB756" s="44">
        <v>0</v>
      </c>
    </row>
    <row r="757" spans="2:132" x14ac:dyDescent="0.25">
      <c r="B757" s="41" t="s">
        <v>846</v>
      </c>
      <c r="C757" s="47" t="s">
        <v>101</v>
      </c>
      <c r="D757" s="46">
        <v>5</v>
      </c>
      <c r="E757" s="86" t="s">
        <v>52</v>
      </c>
      <c r="F757" s="43">
        <v>2705</v>
      </c>
      <c r="G757" s="43">
        <v>384.37473255813956</v>
      </c>
      <c r="H757" s="44">
        <v>384.37473255813956</v>
      </c>
      <c r="I757" s="44">
        <v>255.41254799736049</v>
      </c>
      <c r="J757" s="44">
        <v>255.41254799736049</v>
      </c>
      <c r="K757" s="44">
        <v>426.65595313953497</v>
      </c>
      <c r="L757" s="44">
        <v>426.65595313953497</v>
      </c>
      <c r="M757" s="44">
        <v>265.08999999999997</v>
      </c>
      <c r="N757" s="44">
        <v>1915.14</v>
      </c>
      <c r="O757" s="44">
        <v>305.66500000000002</v>
      </c>
      <c r="P757" s="44">
        <v>76.798071565116288</v>
      </c>
      <c r="Q757" s="44">
        <v>76.798071565116288</v>
      </c>
      <c r="R757" s="44">
        <v>51.031427089872629</v>
      </c>
      <c r="S757" s="44">
        <v>51.031427089872629</v>
      </c>
      <c r="T757" s="44">
        <v>238.92733375813961</v>
      </c>
      <c r="U757" s="44">
        <v>238.92733375813961</v>
      </c>
      <c r="V757" s="44">
        <v>158.76443983515932</v>
      </c>
      <c r="W757" s="44">
        <v>158.76443983515932</v>
      </c>
      <c r="X757" s="44">
        <v>93.864309690697695</v>
      </c>
      <c r="Y757" s="44">
        <v>93.864309690697695</v>
      </c>
      <c r="Z757" s="44">
        <v>62.371744220955442</v>
      </c>
      <c r="AA757" s="44">
        <v>62.371744220955442</v>
      </c>
      <c r="AB757" s="44">
        <v>5.1946421081492362</v>
      </c>
      <c r="AC757" s="44">
        <v>12.062776790498152</v>
      </c>
      <c r="AD757" s="44">
        <v>4.9006966827344831</v>
      </c>
      <c r="AE757" s="44">
        <v>20.886939755269488</v>
      </c>
      <c r="AF757" s="44">
        <v>64.981590349727313</v>
      </c>
      <c r="AG757" s="44">
        <v>25.528481923107154</v>
      </c>
      <c r="AH757" s="44">
        <v>116.03855419594161</v>
      </c>
      <c r="AJ757" s="63" t="s">
        <v>63</v>
      </c>
      <c r="AK757" s="44">
        <v>0</v>
      </c>
      <c r="AL757" s="44">
        <v>0</v>
      </c>
      <c r="AM757" s="44">
        <v>305.66500000000002</v>
      </c>
      <c r="AN757" s="44">
        <v>305.66500000000002</v>
      </c>
      <c r="AO757" s="44">
        <v>0</v>
      </c>
      <c r="AP757" s="44">
        <v>0</v>
      </c>
      <c r="AQ757" s="44">
        <v>0</v>
      </c>
      <c r="AR757" s="44">
        <v>0</v>
      </c>
      <c r="AS757" s="44">
        <v>0</v>
      </c>
      <c r="AT757" s="44">
        <v>0</v>
      </c>
      <c r="AU757" s="44">
        <v>0</v>
      </c>
      <c r="AV757" s="44">
        <v>0</v>
      </c>
      <c r="AW757" s="44">
        <v>0</v>
      </c>
      <c r="AX757" s="44">
        <v>0</v>
      </c>
      <c r="AY757" s="44">
        <v>93.864309690697695</v>
      </c>
      <c r="AZ757" s="44">
        <v>0</v>
      </c>
      <c r="BA757" s="44">
        <v>0</v>
      </c>
      <c r="BB757" s="44">
        <v>0</v>
      </c>
      <c r="BC757" s="44">
        <v>93.864309690697695</v>
      </c>
      <c r="BD757" s="44">
        <v>93.864309690697695</v>
      </c>
      <c r="BE757" s="44">
        <v>0</v>
      </c>
      <c r="BF757" s="44">
        <v>0</v>
      </c>
      <c r="BG757" s="44">
        <v>0</v>
      </c>
      <c r="BH757" s="44">
        <v>93.864309690697695</v>
      </c>
      <c r="BI757" s="44">
        <v>62.371744220955442</v>
      </c>
      <c r="BJ757" s="44">
        <v>0</v>
      </c>
      <c r="BK757" s="44">
        <v>0</v>
      </c>
      <c r="BL757" s="44">
        <v>0</v>
      </c>
      <c r="BM757" s="44">
        <v>62.371744220955442</v>
      </c>
      <c r="BN757" s="44">
        <v>4.9006966827344831</v>
      </c>
      <c r="BO757" s="44">
        <v>25.528481923107154</v>
      </c>
      <c r="BP757" s="44">
        <v>0</v>
      </c>
      <c r="BQ757" s="44">
        <v>0</v>
      </c>
      <c r="BR757" s="44">
        <v>0</v>
      </c>
      <c r="BS757" s="44">
        <v>25.528481923107154</v>
      </c>
      <c r="BT757" s="64">
        <v>2022</v>
      </c>
      <c r="BU757" s="44">
        <v>0</v>
      </c>
      <c r="BV757" s="44">
        <v>0</v>
      </c>
      <c r="BW757" s="44">
        <v>0</v>
      </c>
      <c r="BX757" s="44">
        <v>0</v>
      </c>
      <c r="BY757" s="44">
        <v>0</v>
      </c>
      <c r="BZ757" s="44">
        <v>0</v>
      </c>
      <c r="CA757" s="44">
        <v>305.66500000000002</v>
      </c>
      <c r="CB757" s="44">
        <v>0</v>
      </c>
      <c r="CC757" s="44">
        <v>0</v>
      </c>
      <c r="CD757" s="44">
        <v>0</v>
      </c>
      <c r="CE757" s="44">
        <v>0</v>
      </c>
      <c r="CF757" s="44">
        <v>0</v>
      </c>
      <c r="CG757" s="44">
        <v>0</v>
      </c>
      <c r="CH757" s="44">
        <v>0</v>
      </c>
      <c r="CI757" s="44">
        <v>0</v>
      </c>
      <c r="CJ757" s="44">
        <v>0</v>
      </c>
      <c r="CK757" s="44">
        <v>93.864309690697695</v>
      </c>
      <c r="CL757" s="44">
        <v>0</v>
      </c>
      <c r="CM757" s="44">
        <v>0</v>
      </c>
      <c r="CN757" s="44">
        <v>0</v>
      </c>
      <c r="CO757" s="44">
        <v>0</v>
      </c>
      <c r="CP757" s="44">
        <v>0</v>
      </c>
      <c r="CQ757" s="44">
        <v>0</v>
      </c>
      <c r="CR757" s="44">
        <v>0</v>
      </c>
      <c r="CS757" s="44">
        <v>0</v>
      </c>
      <c r="CT757" s="44">
        <v>0</v>
      </c>
      <c r="CU757" s="44">
        <v>0</v>
      </c>
      <c r="CV757" s="44">
        <v>0</v>
      </c>
      <c r="CW757" s="44">
        <v>0</v>
      </c>
      <c r="CX757" s="44">
        <v>0</v>
      </c>
      <c r="CY757" s="44">
        <v>0</v>
      </c>
      <c r="CZ757" s="44">
        <v>0</v>
      </c>
      <c r="DA757" s="44">
        <v>0</v>
      </c>
      <c r="DB757" s="44">
        <v>0</v>
      </c>
      <c r="DC757" s="44">
        <v>0</v>
      </c>
      <c r="DD757" s="44">
        <v>0</v>
      </c>
      <c r="DE757" s="44">
        <v>0</v>
      </c>
      <c r="DF757" s="44">
        <v>0</v>
      </c>
      <c r="DG757" s="44">
        <v>0</v>
      </c>
      <c r="DH757" s="44">
        <v>0</v>
      </c>
      <c r="DI757" s="44">
        <v>0</v>
      </c>
      <c r="DJ757" s="44">
        <v>0</v>
      </c>
      <c r="DK757" s="44">
        <v>0</v>
      </c>
      <c r="DL757" s="44">
        <v>0</v>
      </c>
      <c r="DM757" s="44">
        <v>0</v>
      </c>
      <c r="DN757" s="44">
        <v>0</v>
      </c>
      <c r="DO757" s="44">
        <v>0</v>
      </c>
      <c r="DP757" s="44">
        <v>0</v>
      </c>
      <c r="DQ757" s="44">
        <v>0</v>
      </c>
      <c r="DR757" s="44">
        <v>0</v>
      </c>
      <c r="DS757" s="44">
        <v>0</v>
      </c>
      <c r="DT757" s="44">
        <v>0</v>
      </c>
      <c r="DU757" s="44">
        <v>0</v>
      </c>
      <c r="DV757" s="44">
        <v>0</v>
      </c>
      <c r="DW757" s="44">
        <v>0</v>
      </c>
      <c r="DX757" s="44">
        <v>0</v>
      </c>
      <c r="DY757" s="44">
        <v>25.528481923107154</v>
      </c>
      <c r="DZ757" s="44">
        <v>0</v>
      </c>
      <c r="EA757" s="44">
        <v>0</v>
      </c>
      <c r="EB757" s="44">
        <v>0</v>
      </c>
    </row>
    <row r="758" spans="2:132" ht="30" x14ac:dyDescent="0.25">
      <c r="B758" s="41" t="s">
        <v>847</v>
      </c>
      <c r="C758" s="47" t="s">
        <v>101</v>
      </c>
      <c r="D758" s="46">
        <v>5</v>
      </c>
      <c r="E758" s="86" t="s">
        <v>52</v>
      </c>
      <c r="F758" s="43">
        <v>1506</v>
      </c>
      <c r="G758" s="43">
        <v>280.82409302325578</v>
      </c>
      <c r="H758" s="44">
        <v>280.82409302325578</v>
      </c>
      <c r="I758" s="44">
        <v>186.60435003299403</v>
      </c>
      <c r="J758" s="44">
        <v>186.60435003299403</v>
      </c>
      <c r="K758" s="44">
        <v>289.24881581395346</v>
      </c>
      <c r="L758" s="44">
        <v>289.24881581395346</v>
      </c>
      <c r="M758" s="44">
        <v>147.58799999999999</v>
      </c>
      <c r="N758" s="44">
        <v>1066.248</v>
      </c>
      <c r="O758" s="44">
        <v>170.178</v>
      </c>
      <c r="P758" s="44">
        <v>52.064786846511623</v>
      </c>
      <c r="Q758" s="44">
        <v>52.064786846511623</v>
      </c>
      <c r="R758" s="44">
        <v>34.596446496117096</v>
      </c>
      <c r="S758" s="44">
        <v>34.596446496117096</v>
      </c>
      <c r="T758" s="44">
        <v>161.97933685581395</v>
      </c>
      <c r="U758" s="44">
        <v>161.97933685581395</v>
      </c>
      <c r="V758" s="44">
        <v>107.63338909903098</v>
      </c>
      <c r="W758" s="44">
        <v>107.63338909903098</v>
      </c>
      <c r="X758" s="44">
        <v>63.634739479069758</v>
      </c>
      <c r="Y758" s="44">
        <v>63.634739479069758</v>
      </c>
      <c r="Z758" s="44">
        <v>42.284545717476448</v>
      </c>
      <c r="AA758" s="44">
        <v>42.284545717476448</v>
      </c>
      <c r="AB758" s="44">
        <v>4.265987260181892</v>
      </c>
      <c r="AC758" s="44">
        <v>9.9062940312970174</v>
      </c>
      <c r="AD758" s="44">
        <v>4.0245909495408023</v>
      </c>
      <c r="AE758" s="44">
        <v>14.160174130309738</v>
      </c>
      <c r="AF758" s="44">
        <v>44.053875072074746</v>
      </c>
      <c r="AG758" s="44">
        <v>17.306879492600789</v>
      </c>
      <c r="AH758" s="44">
        <v>78.667634057276317</v>
      </c>
      <c r="AJ758" s="63" t="s">
        <v>63</v>
      </c>
      <c r="AK758" s="44">
        <v>0</v>
      </c>
      <c r="AL758" s="44">
        <v>0</v>
      </c>
      <c r="AM758" s="44">
        <v>170.178</v>
      </c>
      <c r="AN758" s="44">
        <v>170.178</v>
      </c>
      <c r="AO758" s="44">
        <v>0</v>
      </c>
      <c r="AP758" s="44">
        <v>0</v>
      </c>
      <c r="AQ758" s="44">
        <v>0</v>
      </c>
      <c r="AR758" s="44">
        <v>0</v>
      </c>
      <c r="AS758" s="44">
        <v>0</v>
      </c>
      <c r="AT758" s="44">
        <v>0</v>
      </c>
      <c r="AU758" s="44">
        <v>0</v>
      </c>
      <c r="AV758" s="44">
        <v>0</v>
      </c>
      <c r="AW758" s="44">
        <v>0</v>
      </c>
      <c r="AX758" s="44">
        <v>0</v>
      </c>
      <c r="AY758" s="44">
        <v>63.634739479069758</v>
      </c>
      <c r="AZ758" s="44">
        <v>0</v>
      </c>
      <c r="BA758" s="44">
        <v>0</v>
      </c>
      <c r="BB758" s="44">
        <v>0</v>
      </c>
      <c r="BC758" s="44">
        <v>63.634739479069758</v>
      </c>
      <c r="BD758" s="44">
        <v>63.634739479069758</v>
      </c>
      <c r="BE758" s="44">
        <v>0</v>
      </c>
      <c r="BF758" s="44">
        <v>0</v>
      </c>
      <c r="BG758" s="44">
        <v>0</v>
      </c>
      <c r="BH758" s="44">
        <v>63.634739479069758</v>
      </c>
      <c r="BI758" s="44">
        <v>42.284545717476448</v>
      </c>
      <c r="BJ758" s="44">
        <v>0</v>
      </c>
      <c r="BK758" s="44">
        <v>0</v>
      </c>
      <c r="BL758" s="44">
        <v>0</v>
      </c>
      <c r="BM758" s="44">
        <v>42.284545717476448</v>
      </c>
      <c r="BN758" s="44">
        <v>4.0245909495408023</v>
      </c>
      <c r="BO758" s="44">
        <v>17.306879492600789</v>
      </c>
      <c r="BP758" s="44">
        <v>0</v>
      </c>
      <c r="BQ758" s="44">
        <v>0</v>
      </c>
      <c r="BR758" s="44">
        <v>0</v>
      </c>
      <c r="BS758" s="44">
        <v>17.306879492600789</v>
      </c>
      <c r="BT758" s="64">
        <v>2022</v>
      </c>
      <c r="BU758" s="44">
        <v>0</v>
      </c>
      <c r="BV758" s="44">
        <v>0</v>
      </c>
      <c r="BW758" s="44">
        <v>0</v>
      </c>
      <c r="BX758" s="44">
        <v>0</v>
      </c>
      <c r="BY758" s="44">
        <v>0</v>
      </c>
      <c r="BZ758" s="44">
        <v>0</v>
      </c>
      <c r="CA758" s="44">
        <v>170.178</v>
      </c>
      <c r="CB758" s="44">
        <v>0</v>
      </c>
      <c r="CC758" s="44">
        <v>0</v>
      </c>
      <c r="CD758" s="44">
        <v>0</v>
      </c>
      <c r="CE758" s="44">
        <v>0</v>
      </c>
      <c r="CF758" s="44">
        <v>0</v>
      </c>
      <c r="CG758" s="44">
        <v>0</v>
      </c>
      <c r="CH758" s="44">
        <v>0</v>
      </c>
      <c r="CI758" s="44">
        <v>0</v>
      </c>
      <c r="CJ758" s="44">
        <v>0</v>
      </c>
      <c r="CK758" s="44">
        <v>63.634739479069758</v>
      </c>
      <c r="CL758" s="44">
        <v>0</v>
      </c>
      <c r="CM758" s="44">
        <v>0</v>
      </c>
      <c r="CN758" s="44">
        <v>0</v>
      </c>
      <c r="CO758" s="44">
        <v>0</v>
      </c>
      <c r="CP758" s="44">
        <v>0</v>
      </c>
      <c r="CQ758" s="44">
        <v>0</v>
      </c>
      <c r="CR758" s="44">
        <v>0</v>
      </c>
      <c r="CS758" s="44">
        <v>0</v>
      </c>
      <c r="CT758" s="44">
        <v>0</v>
      </c>
      <c r="CU758" s="44">
        <v>0</v>
      </c>
      <c r="CV758" s="44">
        <v>0</v>
      </c>
      <c r="CW758" s="44">
        <v>0</v>
      </c>
      <c r="CX758" s="44">
        <v>0</v>
      </c>
      <c r="CY758" s="44">
        <v>0</v>
      </c>
      <c r="CZ758" s="44">
        <v>0</v>
      </c>
      <c r="DA758" s="44">
        <v>0</v>
      </c>
      <c r="DB758" s="44">
        <v>0</v>
      </c>
      <c r="DC758" s="44">
        <v>0</v>
      </c>
      <c r="DD758" s="44">
        <v>0</v>
      </c>
      <c r="DE758" s="44">
        <v>0</v>
      </c>
      <c r="DF758" s="44">
        <v>0</v>
      </c>
      <c r="DG758" s="44">
        <v>0</v>
      </c>
      <c r="DH758" s="44">
        <v>0</v>
      </c>
      <c r="DI758" s="44">
        <v>0</v>
      </c>
      <c r="DJ758" s="44">
        <v>0</v>
      </c>
      <c r="DK758" s="44">
        <v>0</v>
      </c>
      <c r="DL758" s="44">
        <v>0</v>
      </c>
      <c r="DM758" s="44">
        <v>0</v>
      </c>
      <c r="DN758" s="44">
        <v>0</v>
      </c>
      <c r="DO758" s="44">
        <v>0</v>
      </c>
      <c r="DP758" s="44">
        <v>0</v>
      </c>
      <c r="DQ758" s="44">
        <v>0</v>
      </c>
      <c r="DR758" s="44">
        <v>0</v>
      </c>
      <c r="DS758" s="44">
        <v>0</v>
      </c>
      <c r="DT758" s="44">
        <v>0</v>
      </c>
      <c r="DU758" s="44">
        <v>0</v>
      </c>
      <c r="DV758" s="44">
        <v>0</v>
      </c>
      <c r="DW758" s="44">
        <v>0</v>
      </c>
      <c r="DX758" s="44">
        <v>0</v>
      </c>
      <c r="DY758" s="44">
        <v>17.306879492600789</v>
      </c>
      <c r="DZ758" s="44">
        <v>0</v>
      </c>
      <c r="EA758" s="44">
        <v>0</v>
      </c>
      <c r="EB758" s="44">
        <v>0</v>
      </c>
    </row>
    <row r="759" spans="2:132" x14ac:dyDescent="0.25">
      <c r="B759" s="41" t="s">
        <v>848</v>
      </c>
      <c r="C759" s="47" t="s">
        <v>101</v>
      </c>
      <c r="D759" s="46">
        <v>5</v>
      </c>
      <c r="E759" s="86" t="s">
        <v>52</v>
      </c>
      <c r="F759" s="43">
        <v>2763</v>
      </c>
      <c r="G759" s="43">
        <v>565.53458139534882</v>
      </c>
      <c r="H759" s="44">
        <v>565.53458139534882</v>
      </c>
      <c r="I759" s="44">
        <v>375.79116466236076</v>
      </c>
      <c r="J759" s="44">
        <v>375.79116466236076</v>
      </c>
      <c r="K759" s="44">
        <v>582.50061883720934</v>
      </c>
      <c r="L759" s="44">
        <v>582.50061883720934</v>
      </c>
      <c r="M759" s="44">
        <v>270.774</v>
      </c>
      <c r="N759" s="44">
        <v>1956.204</v>
      </c>
      <c r="O759" s="44">
        <v>312.21899999999999</v>
      </c>
      <c r="P759" s="44">
        <v>116.50012376744188</v>
      </c>
      <c r="Q759" s="44">
        <v>116.50012376744188</v>
      </c>
      <c r="R759" s="44">
        <v>77.412979920446332</v>
      </c>
      <c r="S759" s="44">
        <v>77.412979920446332</v>
      </c>
      <c r="T759" s="44">
        <v>349.50037130232562</v>
      </c>
      <c r="U759" s="44">
        <v>349.50037130232562</v>
      </c>
      <c r="V759" s="44">
        <v>232.23893976133897</v>
      </c>
      <c r="W759" s="44">
        <v>232.23893976133897</v>
      </c>
      <c r="X759" s="44">
        <v>145.62515470930234</v>
      </c>
      <c r="Y759" s="44">
        <v>145.62515470930234</v>
      </c>
      <c r="Z759" s="44">
        <v>96.766224900557901</v>
      </c>
      <c r="AA759" s="44">
        <v>96.766224900557901</v>
      </c>
      <c r="AB759" s="44">
        <v>3.4977855170833325</v>
      </c>
      <c r="AC759" s="44">
        <v>8.423238592159862</v>
      </c>
      <c r="AD759" s="44">
        <v>3.2265286810646252</v>
      </c>
      <c r="AE759" s="44">
        <v>31.684793862939664</v>
      </c>
      <c r="AF759" s="44">
        <v>95.054381588818984</v>
      </c>
      <c r="AG759" s="44">
        <v>39.605992328674574</v>
      </c>
      <c r="AH759" s="44">
        <v>158.4239693146983</v>
      </c>
      <c r="AJ759" s="63" t="s">
        <v>63</v>
      </c>
      <c r="AK759" s="44">
        <v>0</v>
      </c>
      <c r="AL759" s="44">
        <v>0</v>
      </c>
      <c r="AM759" s="44">
        <v>312.21899999999999</v>
      </c>
      <c r="AN759" s="44">
        <v>312.21899999999999</v>
      </c>
      <c r="AO759" s="44">
        <v>0</v>
      </c>
      <c r="AP759" s="44">
        <v>0</v>
      </c>
      <c r="AQ759" s="44">
        <v>0</v>
      </c>
      <c r="AR759" s="44">
        <v>0</v>
      </c>
      <c r="AS759" s="44">
        <v>0</v>
      </c>
      <c r="AT759" s="44">
        <v>0</v>
      </c>
      <c r="AU759" s="44">
        <v>0</v>
      </c>
      <c r="AV759" s="44">
        <v>0</v>
      </c>
      <c r="AW759" s="44">
        <v>0</v>
      </c>
      <c r="AX759" s="44">
        <v>0</v>
      </c>
      <c r="AY759" s="44">
        <v>145.62515470930234</v>
      </c>
      <c r="AZ759" s="44">
        <v>0</v>
      </c>
      <c r="BA759" s="44">
        <v>0</v>
      </c>
      <c r="BB759" s="44">
        <v>0</v>
      </c>
      <c r="BC759" s="44">
        <v>145.62515470930234</v>
      </c>
      <c r="BD759" s="44">
        <v>145.62515470930234</v>
      </c>
      <c r="BE759" s="44">
        <v>0</v>
      </c>
      <c r="BF759" s="44">
        <v>0</v>
      </c>
      <c r="BG759" s="44">
        <v>0</v>
      </c>
      <c r="BH759" s="44">
        <v>145.62515470930234</v>
      </c>
      <c r="BI759" s="44">
        <v>96.766224900557901</v>
      </c>
      <c r="BJ759" s="44">
        <v>0</v>
      </c>
      <c r="BK759" s="44">
        <v>0</v>
      </c>
      <c r="BL759" s="44">
        <v>0</v>
      </c>
      <c r="BM759" s="44">
        <v>96.766224900557901</v>
      </c>
      <c r="BN759" s="44">
        <v>3.2265286810646252</v>
      </c>
      <c r="BO759" s="44">
        <v>39.605992328674574</v>
      </c>
      <c r="BP759" s="44">
        <v>0</v>
      </c>
      <c r="BQ759" s="44">
        <v>0</v>
      </c>
      <c r="BR759" s="44">
        <v>0</v>
      </c>
      <c r="BS759" s="44">
        <v>39.605992328674574</v>
      </c>
      <c r="BT759" s="64">
        <v>2022</v>
      </c>
      <c r="BU759" s="44">
        <v>0</v>
      </c>
      <c r="BV759" s="44">
        <v>0</v>
      </c>
      <c r="BW759" s="44">
        <v>0</v>
      </c>
      <c r="BX759" s="44">
        <v>0</v>
      </c>
      <c r="BY759" s="44">
        <v>0</v>
      </c>
      <c r="BZ759" s="44">
        <v>0</v>
      </c>
      <c r="CA759" s="44">
        <v>312.21899999999999</v>
      </c>
      <c r="CB759" s="44">
        <v>0</v>
      </c>
      <c r="CC759" s="44">
        <v>0</v>
      </c>
      <c r="CD759" s="44">
        <v>0</v>
      </c>
      <c r="CE759" s="44">
        <v>0</v>
      </c>
      <c r="CF759" s="44">
        <v>0</v>
      </c>
      <c r="CG759" s="44">
        <v>0</v>
      </c>
      <c r="CH759" s="44">
        <v>0</v>
      </c>
      <c r="CI759" s="44">
        <v>0</v>
      </c>
      <c r="CJ759" s="44">
        <v>0</v>
      </c>
      <c r="CK759" s="44">
        <v>145.62515470930234</v>
      </c>
      <c r="CL759" s="44">
        <v>0</v>
      </c>
      <c r="CM759" s="44">
        <v>0</v>
      </c>
      <c r="CN759" s="44">
        <v>0</v>
      </c>
      <c r="CO759" s="44">
        <v>0</v>
      </c>
      <c r="CP759" s="44">
        <v>0</v>
      </c>
      <c r="CQ759" s="44">
        <v>0</v>
      </c>
      <c r="CR759" s="44">
        <v>0</v>
      </c>
      <c r="CS759" s="44">
        <v>0</v>
      </c>
      <c r="CT759" s="44">
        <v>0</v>
      </c>
      <c r="CU759" s="44">
        <v>0</v>
      </c>
      <c r="CV759" s="44">
        <v>0</v>
      </c>
      <c r="CW759" s="44">
        <v>0</v>
      </c>
      <c r="CX759" s="44">
        <v>0</v>
      </c>
      <c r="CY759" s="44">
        <v>0</v>
      </c>
      <c r="CZ759" s="44">
        <v>0</v>
      </c>
      <c r="DA759" s="44">
        <v>0</v>
      </c>
      <c r="DB759" s="44">
        <v>0</v>
      </c>
      <c r="DC759" s="44">
        <v>0</v>
      </c>
      <c r="DD759" s="44">
        <v>0</v>
      </c>
      <c r="DE759" s="44">
        <v>0</v>
      </c>
      <c r="DF759" s="44">
        <v>0</v>
      </c>
      <c r="DG759" s="44">
        <v>0</v>
      </c>
      <c r="DH759" s="44">
        <v>0</v>
      </c>
      <c r="DI759" s="44">
        <v>0</v>
      </c>
      <c r="DJ759" s="44">
        <v>0</v>
      </c>
      <c r="DK759" s="44">
        <v>0</v>
      </c>
      <c r="DL759" s="44">
        <v>0</v>
      </c>
      <c r="DM759" s="44">
        <v>0</v>
      </c>
      <c r="DN759" s="44">
        <v>0</v>
      </c>
      <c r="DO759" s="44">
        <v>0</v>
      </c>
      <c r="DP759" s="44">
        <v>0</v>
      </c>
      <c r="DQ759" s="44">
        <v>0</v>
      </c>
      <c r="DR759" s="44">
        <v>0</v>
      </c>
      <c r="DS759" s="44">
        <v>0</v>
      </c>
      <c r="DT759" s="44">
        <v>0</v>
      </c>
      <c r="DU759" s="44">
        <v>0</v>
      </c>
      <c r="DV759" s="44">
        <v>0</v>
      </c>
      <c r="DW759" s="44">
        <v>0</v>
      </c>
      <c r="DX759" s="44">
        <v>0</v>
      </c>
      <c r="DY759" s="44">
        <v>39.605992328674574</v>
      </c>
      <c r="DZ759" s="44">
        <v>0</v>
      </c>
      <c r="EA759" s="44">
        <v>0</v>
      </c>
      <c r="EB759" s="44">
        <v>0</v>
      </c>
    </row>
    <row r="760" spans="2:132" x14ac:dyDescent="0.25">
      <c r="B760" s="41" t="s">
        <v>849</v>
      </c>
      <c r="C760" s="47" t="s">
        <v>101</v>
      </c>
      <c r="D760" s="46">
        <v>5</v>
      </c>
      <c r="E760" s="86" t="s">
        <v>52</v>
      </c>
      <c r="F760" s="43">
        <v>1896</v>
      </c>
      <c r="G760" s="43">
        <v>395.45693023255814</v>
      </c>
      <c r="H760" s="44">
        <v>395.45693023255814</v>
      </c>
      <c r="I760" s="44">
        <v>262.77653971085203</v>
      </c>
      <c r="J760" s="44">
        <v>262.77653971085203</v>
      </c>
      <c r="K760" s="44">
        <v>407.32063813953488</v>
      </c>
      <c r="L760" s="44">
        <v>407.32063813953488</v>
      </c>
      <c r="M760" s="44">
        <v>185.80799999999999</v>
      </c>
      <c r="N760" s="44">
        <v>1342.3679999999999</v>
      </c>
      <c r="O760" s="44">
        <v>214.24799999999999</v>
      </c>
      <c r="P760" s="44">
        <v>81.464127627906976</v>
      </c>
      <c r="Q760" s="44">
        <v>81.464127627906976</v>
      </c>
      <c r="R760" s="44">
        <v>54.131967180435524</v>
      </c>
      <c r="S760" s="44">
        <v>54.131967180435524</v>
      </c>
      <c r="T760" s="44">
        <v>244.39238288372093</v>
      </c>
      <c r="U760" s="44">
        <v>244.39238288372093</v>
      </c>
      <c r="V760" s="44">
        <v>162.39590154130656</v>
      </c>
      <c r="W760" s="44">
        <v>162.39590154130656</v>
      </c>
      <c r="X760" s="44">
        <v>101.83015953488372</v>
      </c>
      <c r="Y760" s="44">
        <v>101.83015953488372</v>
      </c>
      <c r="Z760" s="44">
        <v>67.664958975544394</v>
      </c>
      <c r="AA760" s="44">
        <v>67.664958975544394</v>
      </c>
      <c r="AB760" s="44">
        <v>3.4325004184801742</v>
      </c>
      <c r="AC760" s="44">
        <v>8.2660214159318492</v>
      </c>
      <c r="AD760" s="44">
        <v>3.1663065084755897</v>
      </c>
      <c r="AE760" s="44">
        <v>22.155977243998407</v>
      </c>
      <c r="AF760" s="44">
        <v>66.467931731995222</v>
      </c>
      <c r="AG760" s="44">
        <v>27.694971554998009</v>
      </c>
      <c r="AH760" s="44">
        <v>110.77988621999204</v>
      </c>
      <c r="AJ760" s="63" t="s">
        <v>63</v>
      </c>
      <c r="AK760" s="44">
        <v>0</v>
      </c>
      <c r="AL760" s="44">
        <v>0</v>
      </c>
      <c r="AM760" s="44">
        <v>214.24799999999999</v>
      </c>
      <c r="AN760" s="44">
        <v>214.24799999999999</v>
      </c>
      <c r="AO760" s="44">
        <v>0</v>
      </c>
      <c r="AP760" s="44">
        <v>0</v>
      </c>
      <c r="AQ760" s="44">
        <v>0</v>
      </c>
      <c r="AR760" s="44">
        <v>0</v>
      </c>
      <c r="AS760" s="44">
        <v>0</v>
      </c>
      <c r="AT760" s="44">
        <v>0</v>
      </c>
      <c r="AU760" s="44">
        <v>0</v>
      </c>
      <c r="AV760" s="44">
        <v>0</v>
      </c>
      <c r="AW760" s="44">
        <v>0</v>
      </c>
      <c r="AX760" s="44">
        <v>0</v>
      </c>
      <c r="AY760" s="44">
        <v>101.83015953488372</v>
      </c>
      <c r="AZ760" s="44">
        <v>0</v>
      </c>
      <c r="BA760" s="44">
        <v>0</v>
      </c>
      <c r="BB760" s="44">
        <v>0</v>
      </c>
      <c r="BC760" s="44">
        <v>101.83015953488372</v>
      </c>
      <c r="BD760" s="44">
        <v>101.83015953488372</v>
      </c>
      <c r="BE760" s="44">
        <v>0</v>
      </c>
      <c r="BF760" s="44">
        <v>0</v>
      </c>
      <c r="BG760" s="44">
        <v>0</v>
      </c>
      <c r="BH760" s="44">
        <v>101.83015953488372</v>
      </c>
      <c r="BI760" s="44">
        <v>67.664958975544394</v>
      </c>
      <c r="BJ760" s="44">
        <v>0</v>
      </c>
      <c r="BK760" s="44">
        <v>0</v>
      </c>
      <c r="BL760" s="44">
        <v>0</v>
      </c>
      <c r="BM760" s="44">
        <v>67.664958975544394</v>
      </c>
      <c r="BN760" s="44">
        <v>3.1663065084755897</v>
      </c>
      <c r="BO760" s="44">
        <v>27.694971554998009</v>
      </c>
      <c r="BP760" s="44">
        <v>0</v>
      </c>
      <c r="BQ760" s="44">
        <v>0</v>
      </c>
      <c r="BR760" s="44">
        <v>0</v>
      </c>
      <c r="BS760" s="44">
        <v>27.694971554998009</v>
      </c>
      <c r="BT760" s="64">
        <v>2022</v>
      </c>
      <c r="BU760" s="44">
        <v>0</v>
      </c>
      <c r="BV760" s="44">
        <v>0</v>
      </c>
      <c r="BW760" s="44">
        <v>0</v>
      </c>
      <c r="BX760" s="44">
        <v>0</v>
      </c>
      <c r="BY760" s="44">
        <v>0</v>
      </c>
      <c r="BZ760" s="44">
        <v>0</v>
      </c>
      <c r="CA760" s="44">
        <v>214.24799999999999</v>
      </c>
      <c r="CB760" s="44">
        <v>0</v>
      </c>
      <c r="CC760" s="44">
        <v>0</v>
      </c>
      <c r="CD760" s="44">
        <v>0</v>
      </c>
      <c r="CE760" s="44">
        <v>0</v>
      </c>
      <c r="CF760" s="44">
        <v>0</v>
      </c>
      <c r="CG760" s="44">
        <v>0</v>
      </c>
      <c r="CH760" s="44">
        <v>0</v>
      </c>
      <c r="CI760" s="44">
        <v>0</v>
      </c>
      <c r="CJ760" s="44">
        <v>0</v>
      </c>
      <c r="CK760" s="44">
        <v>101.83015953488372</v>
      </c>
      <c r="CL760" s="44">
        <v>0</v>
      </c>
      <c r="CM760" s="44">
        <v>0</v>
      </c>
      <c r="CN760" s="44">
        <v>0</v>
      </c>
      <c r="CO760" s="44">
        <v>0</v>
      </c>
      <c r="CP760" s="44">
        <v>0</v>
      </c>
      <c r="CQ760" s="44">
        <v>0</v>
      </c>
      <c r="CR760" s="44">
        <v>0</v>
      </c>
      <c r="CS760" s="44">
        <v>0</v>
      </c>
      <c r="CT760" s="44">
        <v>0</v>
      </c>
      <c r="CU760" s="44">
        <v>0</v>
      </c>
      <c r="CV760" s="44">
        <v>0</v>
      </c>
      <c r="CW760" s="44">
        <v>0</v>
      </c>
      <c r="CX760" s="44">
        <v>0</v>
      </c>
      <c r="CY760" s="44">
        <v>0</v>
      </c>
      <c r="CZ760" s="44">
        <v>0</v>
      </c>
      <c r="DA760" s="44">
        <v>0</v>
      </c>
      <c r="DB760" s="44">
        <v>0</v>
      </c>
      <c r="DC760" s="44">
        <v>0</v>
      </c>
      <c r="DD760" s="44">
        <v>0</v>
      </c>
      <c r="DE760" s="44">
        <v>0</v>
      </c>
      <c r="DF760" s="44">
        <v>0</v>
      </c>
      <c r="DG760" s="44">
        <v>0</v>
      </c>
      <c r="DH760" s="44">
        <v>0</v>
      </c>
      <c r="DI760" s="44">
        <v>0</v>
      </c>
      <c r="DJ760" s="44">
        <v>0</v>
      </c>
      <c r="DK760" s="44">
        <v>0</v>
      </c>
      <c r="DL760" s="44">
        <v>0</v>
      </c>
      <c r="DM760" s="44">
        <v>0</v>
      </c>
      <c r="DN760" s="44">
        <v>0</v>
      </c>
      <c r="DO760" s="44">
        <v>0</v>
      </c>
      <c r="DP760" s="44">
        <v>0</v>
      </c>
      <c r="DQ760" s="44">
        <v>0</v>
      </c>
      <c r="DR760" s="44">
        <v>0</v>
      </c>
      <c r="DS760" s="44">
        <v>0</v>
      </c>
      <c r="DT760" s="44">
        <v>0</v>
      </c>
      <c r="DU760" s="44">
        <v>0</v>
      </c>
      <c r="DV760" s="44">
        <v>0</v>
      </c>
      <c r="DW760" s="44">
        <v>0</v>
      </c>
      <c r="DX760" s="44">
        <v>0</v>
      </c>
      <c r="DY760" s="44">
        <v>27.694971554998009</v>
      </c>
      <c r="DZ760" s="44">
        <v>0</v>
      </c>
      <c r="EA760" s="44">
        <v>0</v>
      </c>
      <c r="EB760" s="44">
        <v>0</v>
      </c>
    </row>
    <row r="761" spans="2:132" x14ac:dyDescent="0.25">
      <c r="B761" s="41" t="s">
        <v>850</v>
      </c>
      <c r="C761" s="47" t="s">
        <v>101</v>
      </c>
      <c r="D761" s="46">
        <v>9</v>
      </c>
      <c r="E761" s="86" t="s">
        <v>52</v>
      </c>
      <c r="F761" s="43">
        <v>2832</v>
      </c>
      <c r="G761" s="43">
        <v>566.816023255814</v>
      </c>
      <c r="H761" s="44">
        <v>566.816023255814</v>
      </c>
      <c r="I761" s="44">
        <v>376.64266790377735</v>
      </c>
      <c r="J761" s="44">
        <v>376.64266790377735</v>
      </c>
      <c r="K761" s="44">
        <v>583.82050395348847</v>
      </c>
      <c r="L761" s="44">
        <v>583.82050395348847</v>
      </c>
      <c r="M761" s="44">
        <v>277.536</v>
      </c>
      <c r="N761" s="44">
        <v>2005.056</v>
      </c>
      <c r="O761" s="44">
        <v>320.01600000000002</v>
      </c>
      <c r="P761" s="44">
        <v>116.7641007906977</v>
      </c>
      <c r="Q761" s="44">
        <v>116.7641007906977</v>
      </c>
      <c r="R761" s="44">
        <v>77.588389588178146</v>
      </c>
      <c r="S761" s="44">
        <v>77.588389588178146</v>
      </c>
      <c r="T761" s="44">
        <v>350.29230237209305</v>
      </c>
      <c r="U761" s="44">
        <v>350.29230237209305</v>
      </c>
      <c r="V761" s="44">
        <v>232.76516876453439</v>
      </c>
      <c r="W761" s="44">
        <v>232.76516876453439</v>
      </c>
      <c r="X761" s="44">
        <v>145.95512598837212</v>
      </c>
      <c r="Y761" s="44">
        <v>145.95512598837212</v>
      </c>
      <c r="Z761" s="44">
        <v>96.985486985222678</v>
      </c>
      <c r="AA761" s="44">
        <v>96.985486985222678</v>
      </c>
      <c r="AB761" s="44">
        <v>3.5770300359770211</v>
      </c>
      <c r="AC761" s="44">
        <v>8.6140723315365015</v>
      </c>
      <c r="AD761" s="44">
        <v>3.2996277066563544</v>
      </c>
      <c r="AE761" s="44">
        <v>31.756588272215222</v>
      </c>
      <c r="AF761" s="44">
        <v>95.269764816645647</v>
      </c>
      <c r="AG761" s="44">
        <v>39.695735340269025</v>
      </c>
      <c r="AH761" s="44">
        <v>158.7829413610761</v>
      </c>
      <c r="AJ761" s="63" t="s">
        <v>63</v>
      </c>
      <c r="AK761" s="44">
        <v>0</v>
      </c>
      <c r="AL761" s="44">
        <v>0</v>
      </c>
      <c r="AM761" s="44">
        <v>320.01600000000002</v>
      </c>
      <c r="AN761" s="44">
        <v>320.01600000000002</v>
      </c>
      <c r="AO761" s="44">
        <v>0</v>
      </c>
      <c r="AP761" s="44">
        <v>0</v>
      </c>
      <c r="AQ761" s="44">
        <v>0</v>
      </c>
      <c r="AR761" s="44">
        <v>0</v>
      </c>
      <c r="AS761" s="44">
        <v>0</v>
      </c>
      <c r="AT761" s="44">
        <v>0</v>
      </c>
      <c r="AU761" s="44">
        <v>0</v>
      </c>
      <c r="AV761" s="44">
        <v>0</v>
      </c>
      <c r="AW761" s="44">
        <v>0</v>
      </c>
      <c r="AX761" s="44">
        <v>0</v>
      </c>
      <c r="AY761" s="44">
        <v>145.95512598837212</v>
      </c>
      <c r="AZ761" s="44">
        <v>0</v>
      </c>
      <c r="BA761" s="44">
        <v>0</v>
      </c>
      <c r="BB761" s="44">
        <v>0</v>
      </c>
      <c r="BC761" s="44">
        <v>145.95512598837212</v>
      </c>
      <c r="BD761" s="44">
        <v>145.95512598837212</v>
      </c>
      <c r="BE761" s="44">
        <v>0</v>
      </c>
      <c r="BF761" s="44">
        <v>0</v>
      </c>
      <c r="BG761" s="44">
        <v>0</v>
      </c>
      <c r="BH761" s="44">
        <v>145.95512598837212</v>
      </c>
      <c r="BI761" s="44">
        <v>96.985486985222678</v>
      </c>
      <c r="BJ761" s="44">
        <v>0</v>
      </c>
      <c r="BK761" s="44">
        <v>0</v>
      </c>
      <c r="BL761" s="44">
        <v>0</v>
      </c>
      <c r="BM761" s="44">
        <v>96.985486985222678</v>
      </c>
      <c r="BN761" s="44">
        <v>3.2996277066563544</v>
      </c>
      <c r="BO761" s="44">
        <v>39.695735340269025</v>
      </c>
      <c r="BP761" s="44">
        <v>0</v>
      </c>
      <c r="BQ761" s="44">
        <v>0</v>
      </c>
      <c r="BR761" s="44">
        <v>0</v>
      </c>
      <c r="BS761" s="44">
        <v>39.695735340269025</v>
      </c>
      <c r="BT761" s="64">
        <v>2022</v>
      </c>
      <c r="BU761" s="44">
        <v>0</v>
      </c>
      <c r="BV761" s="44">
        <v>0</v>
      </c>
      <c r="BW761" s="44">
        <v>0</v>
      </c>
      <c r="BX761" s="44">
        <v>0</v>
      </c>
      <c r="BY761" s="44">
        <v>0</v>
      </c>
      <c r="BZ761" s="44">
        <v>0</v>
      </c>
      <c r="CA761" s="44">
        <v>320.01600000000002</v>
      </c>
      <c r="CB761" s="44">
        <v>0</v>
      </c>
      <c r="CC761" s="44">
        <v>0</v>
      </c>
      <c r="CD761" s="44">
        <v>0</v>
      </c>
      <c r="CE761" s="44">
        <v>0</v>
      </c>
      <c r="CF761" s="44">
        <v>0</v>
      </c>
      <c r="CG761" s="44">
        <v>0</v>
      </c>
      <c r="CH761" s="44">
        <v>0</v>
      </c>
      <c r="CI761" s="44">
        <v>0</v>
      </c>
      <c r="CJ761" s="44">
        <v>0</v>
      </c>
      <c r="CK761" s="44">
        <v>145.95512598837212</v>
      </c>
      <c r="CL761" s="44">
        <v>0</v>
      </c>
      <c r="CM761" s="44">
        <v>0</v>
      </c>
      <c r="CN761" s="44">
        <v>0</v>
      </c>
      <c r="CO761" s="44">
        <v>0</v>
      </c>
      <c r="CP761" s="44">
        <v>0</v>
      </c>
      <c r="CQ761" s="44">
        <v>0</v>
      </c>
      <c r="CR761" s="44">
        <v>0</v>
      </c>
      <c r="CS761" s="44">
        <v>0</v>
      </c>
      <c r="CT761" s="44">
        <v>0</v>
      </c>
      <c r="CU761" s="44">
        <v>0</v>
      </c>
      <c r="CV761" s="44">
        <v>0</v>
      </c>
      <c r="CW761" s="44">
        <v>0</v>
      </c>
      <c r="CX761" s="44">
        <v>0</v>
      </c>
      <c r="CY761" s="44">
        <v>0</v>
      </c>
      <c r="CZ761" s="44">
        <v>0</v>
      </c>
      <c r="DA761" s="44">
        <v>0</v>
      </c>
      <c r="DB761" s="44">
        <v>0</v>
      </c>
      <c r="DC761" s="44">
        <v>0</v>
      </c>
      <c r="DD761" s="44">
        <v>0</v>
      </c>
      <c r="DE761" s="44">
        <v>0</v>
      </c>
      <c r="DF761" s="44">
        <v>0</v>
      </c>
      <c r="DG761" s="44">
        <v>0</v>
      </c>
      <c r="DH761" s="44">
        <v>0</v>
      </c>
      <c r="DI761" s="44">
        <v>0</v>
      </c>
      <c r="DJ761" s="44">
        <v>0</v>
      </c>
      <c r="DK761" s="44">
        <v>0</v>
      </c>
      <c r="DL761" s="44">
        <v>0</v>
      </c>
      <c r="DM761" s="44">
        <v>0</v>
      </c>
      <c r="DN761" s="44">
        <v>0</v>
      </c>
      <c r="DO761" s="44">
        <v>0</v>
      </c>
      <c r="DP761" s="44">
        <v>0</v>
      </c>
      <c r="DQ761" s="44">
        <v>0</v>
      </c>
      <c r="DR761" s="44">
        <v>0</v>
      </c>
      <c r="DS761" s="44">
        <v>0</v>
      </c>
      <c r="DT761" s="44">
        <v>0</v>
      </c>
      <c r="DU761" s="44">
        <v>0</v>
      </c>
      <c r="DV761" s="44">
        <v>0</v>
      </c>
      <c r="DW761" s="44">
        <v>0</v>
      </c>
      <c r="DX761" s="44">
        <v>0</v>
      </c>
      <c r="DY761" s="44">
        <v>39.695735340269025</v>
      </c>
      <c r="DZ761" s="44">
        <v>0</v>
      </c>
      <c r="EA761" s="44">
        <v>0</v>
      </c>
      <c r="EB761" s="44">
        <v>0</v>
      </c>
    </row>
    <row r="762" spans="2:132" x14ac:dyDescent="0.25">
      <c r="B762" s="41" t="s">
        <v>851</v>
      </c>
      <c r="C762" s="47" t="s">
        <v>101</v>
      </c>
      <c r="D762" s="46">
        <v>9</v>
      </c>
      <c r="E762" s="86" t="s">
        <v>52</v>
      </c>
      <c r="F762" s="43">
        <v>2013</v>
      </c>
      <c r="G762" s="43">
        <v>316.00619767441862</v>
      </c>
      <c r="H762" s="44">
        <v>316.00619767441862</v>
      </c>
      <c r="I762" s="44">
        <v>209.98245018296706</v>
      </c>
      <c r="J762" s="44">
        <v>209.98245018296706</v>
      </c>
      <c r="K762" s="44">
        <v>325.48638360465117</v>
      </c>
      <c r="L762" s="44">
        <v>325.48638360465117</v>
      </c>
      <c r="M762" s="44">
        <v>197.274</v>
      </c>
      <c r="N762" s="44">
        <v>1425.204</v>
      </c>
      <c r="O762" s="44">
        <v>227.46899999999999</v>
      </c>
      <c r="P762" s="44">
        <v>58.587549048837211</v>
      </c>
      <c r="Q762" s="44">
        <v>58.587549048837211</v>
      </c>
      <c r="R762" s="44">
        <v>38.930746263922096</v>
      </c>
      <c r="S762" s="44">
        <v>38.930746263922096</v>
      </c>
      <c r="T762" s="44">
        <v>182.27237481860467</v>
      </c>
      <c r="U762" s="44">
        <v>182.27237481860467</v>
      </c>
      <c r="V762" s="44">
        <v>121.11787726553541</v>
      </c>
      <c r="W762" s="44">
        <v>121.11787726553541</v>
      </c>
      <c r="X762" s="44">
        <v>71.60700439302326</v>
      </c>
      <c r="Y762" s="44">
        <v>71.60700439302326</v>
      </c>
      <c r="Z762" s="44">
        <v>47.582023211460339</v>
      </c>
      <c r="AA762" s="44">
        <v>47.582023211460339</v>
      </c>
      <c r="AB762" s="44">
        <v>5.067305893974547</v>
      </c>
      <c r="AC762" s="44">
        <v>11.767082054083749</v>
      </c>
      <c r="AD762" s="44">
        <v>4.7805659500668964</v>
      </c>
      <c r="AE762" s="44">
        <v>15.934184055056436</v>
      </c>
      <c r="AF762" s="44">
        <v>49.573017060175587</v>
      </c>
      <c r="AG762" s="44">
        <v>19.475113845068979</v>
      </c>
      <c r="AH762" s="44">
        <v>88.523244750313538</v>
      </c>
      <c r="AJ762" s="63" t="s">
        <v>63</v>
      </c>
      <c r="AK762" s="44">
        <v>0</v>
      </c>
      <c r="AL762" s="44">
        <v>0</v>
      </c>
      <c r="AM762" s="44">
        <v>227.46899999999999</v>
      </c>
      <c r="AN762" s="44">
        <v>227.46899999999999</v>
      </c>
      <c r="AO762" s="44">
        <v>0</v>
      </c>
      <c r="AP762" s="44">
        <v>0</v>
      </c>
      <c r="AQ762" s="44">
        <v>0</v>
      </c>
      <c r="AR762" s="44">
        <v>0</v>
      </c>
      <c r="AS762" s="44">
        <v>0</v>
      </c>
      <c r="AT762" s="44">
        <v>0</v>
      </c>
      <c r="AU762" s="44">
        <v>0</v>
      </c>
      <c r="AV762" s="44">
        <v>0</v>
      </c>
      <c r="AW762" s="44">
        <v>0</v>
      </c>
      <c r="AX762" s="44">
        <v>0</v>
      </c>
      <c r="AY762" s="44">
        <v>71.60700439302326</v>
      </c>
      <c r="AZ762" s="44">
        <v>0</v>
      </c>
      <c r="BA762" s="44">
        <v>0</v>
      </c>
      <c r="BB762" s="44">
        <v>0</v>
      </c>
      <c r="BC762" s="44">
        <v>71.60700439302326</v>
      </c>
      <c r="BD762" s="44">
        <v>71.60700439302326</v>
      </c>
      <c r="BE762" s="44">
        <v>0</v>
      </c>
      <c r="BF762" s="44">
        <v>0</v>
      </c>
      <c r="BG762" s="44">
        <v>0</v>
      </c>
      <c r="BH762" s="44">
        <v>71.60700439302326</v>
      </c>
      <c r="BI762" s="44">
        <v>47.582023211460339</v>
      </c>
      <c r="BJ762" s="44">
        <v>0</v>
      </c>
      <c r="BK762" s="44">
        <v>0</v>
      </c>
      <c r="BL762" s="44">
        <v>0</v>
      </c>
      <c r="BM762" s="44">
        <v>47.582023211460339</v>
      </c>
      <c r="BN762" s="44">
        <v>4.7805659500668964</v>
      </c>
      <c r="BO762" s="44">
        <v>19.475113845068979</v>
      </c>
      <c r="BP762" s="44">
        <v>0</v>
      </c>
      <c r="BQ762" s="44">
        <v>0</v>
      </c>
      <c r="BR762" s="44">
        <v>0</v>
      </c>
      <c r="BS762" s="44">
        <v>19.475113845068979</v>
      </c>
      <c r="BT762" s="64">
        <v>2022</v>
      </c>
      <c r="BU762" s="44">
        <v>0</v>
      </c>
      <c r="BV762" s="44">
        <v>0</v>
      </c>
      <c r="BW762" s="44">
        <v>0</v>
      </c>
      <c r="BX762" s="44">
        <v>0</v>
      </c>
      <c r="BY762" s="44">
        <v>0</v>
      </c>
      <c r="BZ762" s="44">
        <v>0</v>
      </c>
      <c r="CA762" s="44">
        <v>227.46899999999999</v>
      </c>
      <c r="CB762" s="44">
        <v>0</v>
      </c>
      <c r="CC762" s="44">
        <v>0</v>
      </c>
      <c r="CD762" s="44">
        <v>0</v>
      </c>
      <c r="CE762" s="44">
        <v>0</v>
      </c>
      <c r="CF762" s="44">
        <v>0</v>
      </c>
      <c r="CG762" s="44">
        <v>0</v>
      </c>
      <c r="CH762" s="44">
        <v>0</v>
      </c>
      <c r="CI762" s="44">
        <v>0</v>
      </c>
      <c r="CJ762" s="44">
        <v>0</v>
      </c>
      <c r="CK762" s="44">
        <v>71.60700439302326</v>
      </c>
      <c r="CL762" s="44">
        <v>0</v>
      </c>
      <c r="CM762" s="44">
        <v>0</v>
      </c>
      <c r="CN762" s="44">
        <v>0</v>
      </c>
      <c r="CO762" s="44">
        <v>0</v>
      </c>
      <c r="CP762" s="44">
        <v>0</v>
      </c>
      <c r="CQ762" s="44">
        <v>0</v>
      </c>
      <c r="CR762" s="44">
        <v>0</v>
      </c>
      <c r="CS762" s="44">
        <v>0</v>
      </c>
      <c r="CT762" s="44">
        <v>0</v>
      </c>
      <c r="CU762" s="44">
        <v>0</v>
      </c>
      <c r="CV762" s="44">
        <v>0</v>
      </c>
      <c r="CW762" s="44">
        <v>0</v>
      </c>
      <c r="CX762" s="44">
        <v>0</v>
      </c>
      <c r="CY762" s="44">
        <v>0</v>
      </c>
      <c r="CZ762" s="44">
        <v>0</v>
      </c>
      <c r="DA762" s="44">
        <v>0</v>
      </c>
      <c r="DB762" s="44">
        <v>0</v>
      </c>
      <c r="DC762" s="44">
        <v>0</v>
      </c>
      <c r="DD762" s="44">
        <v>0</v>
      </c>
      <c r="DE762" s="44">
        <v>0</v>
      </c>
      <c r="DF762" s="44">
        <v>0</v>
      </c>
      <c r="DG762" s="44">
        <v>0</v>
      </c>
      <c r="DH762" s="44">
        <v>0</v>
      </c>
      <c r="DI762" s="44">
        <v>0</v>
      </c>
      <c r="DJ762" s="44">
        <v>0</v>
      </c>
      <c r="DK762" s="44">
        <v>0</v>
      </c>
      <c r="DL762" s="44">
        <v>0</v>
      </c>
      <c r="DM762" s="44">
        <v>0</v>
      </c>
      <c r="DN762" s="44">
        <v>0</v>
      </c>
      <c r="DO762" s="44">
        <v>0</v>
      </c>
      <c r="DP762" s="44">
        <v>0</v>
      </c>
      <c r="DQ762" s="44">
        <v>0</v>
      </c>
      <c r="DR762" s="44">
        <v>0</v>
      </c>
      <c r="DS762" s="44">
        <v>0</v>
      </c>
      <c r="DT762" s="44">
        <v>0</v>
      </c>
      <c r="DU762" s="44">
        <v>0</v>
      </c>
      <c r="DV762" s="44">
        <v>0</v>
      </c>
      <c r="DW762" s="44">
        <v>0</v>
      </c>
      <c r="DX762" s="44">
        <v>0</v>
      </c>
      <c r="DY762" s="44">
        <v>19.475113845068979</v>
      </c>
      <c r="DZ762" s="44">
        <v>0</v>
      </c>
      <c r="EA762" s="44">
        <v>0</v>
      </c>
      <c r="EB762" s="44">
        <v>0</v>
      </c>
    </row>
    <row r="763" spans="2:132" x14ac:dyDescent="0.25">
      <c r="B763" s="41" t="s">
        <v>852</v>
      </c>
      <c r="C763" s="47" t="s">
        <v>101</v>
      </c>
      <c r="D763" s="46">
        <v>9</v>
      </c>
      <c r="E763" s="86" t="s">
        <v>52</v>
      </c>
      <c r="F763" s="43">
        <v>3898</v>
      </c>
      <c r="G763" s="43">
        <v>764.28600000000006</v>
      </c>
      <c r="H763" s="44">
        <v>764.28600000000006</v>
      </c>
      <c r="I763" s="44">
        <v>507.85917523645747</v>
      </c>
      <c r="J763" s="44">
        <v>507.85917523645747</v>
      </c>
      <c r="K763" s="44">
        <v>787.21458000000007</v>
      </c>
      <c r="L763" s="44">
        <v>787.21458000000007</v>
      </c>
      <c r="M763" s="44">
        <v>366.41199999999998</v>
      </c>
      <c r="N763" s="44">
        <v>2658.4360000000001</v>
      </c>
      <c r="O763" s="44">
        <v>428.78</v>
      </c>
      <c r="P763" s="44">
        <v>141.6986244</v>
      </c>
      <c r="Q763" s="44">
        <v>141.6986244</v>
      </c>
      <c r="R763" s="44">
        <v>94.157091088839209</v>
      </c>
      <c r="S763" s="44">
        <v>94.157091088839209</v>
      </c>
      <c r="T763" s="44">
        <v>440.84016480000008</v>
      </c>
      <c r="U763" s="44">
        <v>440.84016480000008</v>
      </c>
      <c r="V763" s="44">
        <v>292.93317227638869</v>
      </c>
      <c r="W763" s="44">
        <v>292.93317227638869</v>
      </c>
      <c r="X763" s="44">
        <v>173.18720760000002</v>
      </c>
      <c r="Y763" s="44">
        <v>173.18720760000002</v>
      </c>
      <c r="Z763" s="44">
        <v>115.08088910858127</v>
      </c>
      <c r="AA763" s="44">
        <v>115.08088910858127</v>
      </c>
      <c r="AB763" s="44">
        <v>3.8914966017193806</v>
      </c>
      <c r="AC763" s="44">
        <v>9.0752302968668541</v>
      </c>
      <c r="AD763" s="44">
        <v>3.7259010016462151</v>
      </c>
      <c r="AE763" s="44">
        <v>38.538085279106284</v>
      </c>
      <c r="AF763" s="44">
        <v>119.89626531277514</v>
      </c>
      <c r="AG763" s="44">
        <v>47.102104230018803</v>
      </c>
      <c r="AH763" s="44">
        <v>214.10047377281273</v>
      </c>
      <c r="AJ763" s="63" t="s">
        <v>63</v>
      </c>
      <c r="AK763" s="44">
        <v>0</v>
      </c>
      <c r="AL763" s="44">
        <v>0</v>
      </c>
      <c r="AM763" s="44">
        <v>428.78</v>
      </c>
      <c r="AN763" s="44">
        <v>428.78</v>
      </c>
      <c r="AO763" s="44">
        <v>0</v>
      </c>
      <c r="AP763" s="44">
        <v>0</v>
      </c>
      <c r="AQ763" s="44">
        <v>0</v>
      </c>
      <c r="AR763" s="44">
        <v>0</v>
      </c>
      <c r="AS763" s="44">
        <v>0</v>
      </c>
      <c r="AT763" s="44">
        <v>0</v>
      </c>
      <c r="AU763" s="44">
        <v>0</v>
      </c>
      <c r="AV763" s="44">
        <v>0</v>
      </c>
      <c r="AW763" s="44">
        <v>0</v>
      </c>
      <c r="AX763" s="44">
        <v>0</v>
      </c>
      <c r="AY763" s="44">
        <v>173.18720760000002</v>
      </c>
      <c r="AZ763" s="44">
        <v>0</v>
      </c>
      <c r="BA763" s="44">
        <v>0</v>
      </c>
      <c r="BB763" s="44">
        <v>0</v>
      </c>
      <c r="BC763" s="44">
        <v>173.18720760000002</v>
      </c>
      <c r="BD763" s="44">
        <v>173.18720760000002</v>
      </c>
      <c r="BE763" s="44">
        <v>0</v>
      </c>
      <c r="BF763" s="44">
        <v>0</v>
      </c>
      <c r="BG763" s="44">
        <v>0</v>
      </c>
      <c r="BH763" s="44">
        <v>173.18720760000002</v>
      </c>
      <c r="BI763" s="44">
        <v>115.08088910858127</v>
      </c>
      <c r="BJ763" s="44">
        <v>0</v>
      </c>
      <c r="BK763" s="44">
        <v>0</v>
      </c>
      <c r="BL763" s="44">
        <v>0</v>
      </c>
      <c r="BM763" s="44">
        <v>115.08088910858127</v>
      </c>
      <c r="BN763" s="44">
        <v>3.7259010016462151</v>
      </c>
      <c r="BO763" s="44">
        <v>47.102104230018803</v>
      </c>
      <c r="BP763" s="44">
        <v>0</v>
      </c>
      <c r="BQ763" s="44">
        <v>0</v>
      </c>
      <c r="BR763" s="44">
        <v>0</v>
      </c>
      <c r="BS763" s="44">
        <v>47.102104230018803</v>
      </c>
      <c r="BT763" s="64">
        <v>2022</v>
      </c>
      <c r="BU763" s="44">
        <v>0</v>
      </c>
      <c r="BV763" s="44">
        <v>0</v>
      </c>
      <c r="BW763" s="44">
        <v>0</v>
      </c>
      <c r="BX763" s="44">
        <v>0</v>
      </c>
      <c r="BY763" s="44">
        <v>0</v>
      </c>
      <c r="BZ763" s="44">
        <v>0</v>
      </c>
      <c r="CA763" s="44">
        <v>428.78</v>
      </c>
      <c r="CB763" s="44">
        <v>0</v>
      </c>
      <c r="CC763" s="44">
        <v>0</v>
      </c>
      <c r="CD763" s="44">
        <v>0</v>
      </c>
      <c r="CE763" s="44">
        <v>0</v>
      </c>
      <c r="CF763" s="44">
        <v>0</v>
      </c>
      <c r="CG763" s="44">
        <v>0</v>
      </c>
      <c r="CH763" s="44">
        <v>0</v>
      </c>
      <c r="CI763" s="44">
        <v>0</v>
      </c>
      <c r="CJ763" s="44">
        <v>0</v>
      </c>
      <c r="CK763" s="44">
        <v>173.18720760000002</v>
      </c>
      <c r="CL763" s="44">
        <v>0</v>
      </c>
      <c r="CM763" s="44">
        <v>0</v>
      </c>
      <c r="CN763" s="44">
        <v>0</v>
      </c>
      <c r="CO763" s="44">
        <v>0</v>
      </c>
      <c r="CP763" s="44">
        <v>0</v>
      </c>
      <c r="CQ763" s="44">
        <v>0</v>
      </c>
      <c r="CR763" s="44">
        <v>0</v>
      </c>
      <c r="CS763" s="44">
        <v>0</v>
      </c>
      <c r="CT763" s="44">
        <v>0</v>
      </c>
      <c r="CU763" s="44">
        <v>0</v>
      </c>
      <c r="CV763" s="44">
        <v>0</v>
      </c>
      <c r="CW763" s="44">
        <v>0</v>
      </c>
      <c r="CX763" s="44">
        <v>0</v>
      </c>
      <c r="CY763" s="44">
        <v>0</v>
      </c>
      <c r="CZ763" s="44">
        <v>0</v>
      </c>
      <c r="DA763" s="44">
        <v>0</v>
      </c>
      <c r="DB763" s="44">
        <v>0</v>
      </c>
      <c r="DC763" s="44">
        <v>0</v>
      </c>
      <c r="DD763" s="44">
        <v>0</v>
      </c>
      <c r="DE763" s="44">
        <v>0</v>
      </c>
      <c r="DF763" s="44">
        <v>0</v>
      </c>
      <c r="DG763" s="44">
        <v>0</v>
      </c>
      <c r="DH763" s="44">
        <v>0</v>
      </c>
      <c r="DI763" s="44">
        <v>0</v>
      </c>
      <c r="DJ763" s="44">
        <v>0</v>
      </c>
      <c r="DK763" s="44">
        <v>0</v>
      </c>
      <c r="DL763" s="44">
        <v>0</v>
      </c>
      <c r="DM763" s="44">
        <v>0</v>
      </c>
      <c r="DN763" s="44">
        <v>0</v>
      </c>
      <c r="DO763" s="44">
        <v>0</v>
      </c>
      <c r="DP763" s="44">
        <v>0</v>
      </c>
      <c r="DQ763" s="44">
        <v>0</v>
      </c>
      <c r="DR763" s="44">
        <v>0</v>
      </c>
      <c r="DS763" s="44">
        <v>0</v>
      </c>
      <c r="DT763" s="44">
        <v>0</v>
      </c>
      <c r="DU763" s="44">
        <v>0</v>
      </c>
      <c r="DV763" s="44">
        <v>0</v>
      </c>
      <c r="DW763" s="44">
        <v>0</v>
      </c>
      <c r="DX763" s="44">
        <v>0</v>
      </c>
      <c r="DY763" s="44">
        <v>47.102104230018803</v>
      </c>
      <c r="DZ763" s="44">
        <v>0</v>
      </c>
      <c r="EA763" s="44">
        <v>0</v>
      </c>
      <c r="EB763" s="44">
        <v>0</v>
      </c>
    </row>
    <row r="764" spans="2:132" x14ac:dyDescent="0.25">
      <c r="B764" s="41" t="s">
        <v>853</v>
      </c>
      <c r="C764" s="47" t="s">
        <v>101</v>
      </c>
      <c r="D764" s="46">
        <v>10</v>
      </c>
      <c r="E764" s="86" t="s">
        <v>52</v>
      </c>
      <c r="F764" s="43">
        <v>2312</v>
      </c>
      <c r="G764" s="43">
        <v>458.33232558139537</v>
      </c>
      <c r="H764" s="44">
        <v>458.33232558139537</v>
      </c>
      <c r="I764" s="44">
        <v>304.55651006818772</v>
      </c>
      <c r="J764" s="44">
        <v>304.55651006818772</v>
      </c>
      <c r="K764" s="44">
        <v>472.08229534883725</v>
      </c>
      <c r="L764" s="44">
        <v>472.08229534883725</v>
      </c>
      <c r="M764" s="44">
        <v>226.57599999999999</v>
      </c>
      <c r="N764" s="44">
        <v>1636.896</v>
      </c>
      <c r="O764" s="44">
        <v>261.25599999999997</v>
      </c>
      <c r="P764" s="44">
        <v>84.974813162790696</v>
      </c>
      <c r="Q764" s="44">
        <v>84.974813162790696</v>
      </c>
      <c r="R764" s="44">
        <v>56.464776966641999</v>
      </c>
      <c r="S764" s="44">
        <v>56.464776966641999</v>
      </c>
      <c r="T764" s="44">
        <v>264.36608539534888</v>
      </c>
      <c r="U764" s="44">
        <v>264.36608539534888</v>
      </c>
      <c r="V764" s="44">
        <v>175.6681950073307</v>
      </c>
      <c r="W764" s="44">
        <v>175.6681950073307</v>
      </c>
      <c r="X764" s="44">
        <v>103.8581049767442</v>
      </c>
      <c r="Y764" s="44">
        <v>103.8581049767442</v>
      </c>
      <c r="Z764" s="44">
        <v>69.012505181451345</v>
      </c>
      <c r="AA764" s="44">
        <v>69.012505181451345</v>
      </c>
      <c r="AB764" s="44">
        <v>4.0126962714092631</v>
      </c>
      <c r="AC764" s="44">
        <v>9.3181124786515372</v>
      </c>
      <c r="AD764" s="44">
        <v>3.7856327532682927</v>
      </c>
      <c r="AE764" s="44">
        <v>23.110786079330147</v>
      </c>
      <c r="AF764" s="44">
        <v>71.900223357916033</v>
      </c>
      <c r="AG764" s="44">
        <v>28.246516319181296</v>
      </c>
      <c r="AH764" s="44">
        <v>128.39325599627861</v>
      </c>
      <c r="AJ764" s="63" t="s">
        <v>63</v>
      </c>
      <c r="AK764" s="44">
        <v>0</v>
      </c>
      <c r="AL764" s="44">
        <v>0</v>
      </c>
      <c r="AM764" s="44">
        <v>261.25599999999997</v>
      </c>
      <c r="AN764" s="44">
        <v>261.25599999999997</v>
      </c>
      <c r="AO764" s="44">
        <v>0</v>
      </c>
      <c r="AP764" s="44">
        <v>0</v>
      </c>
      <c r="AQ764" s="44">
        <v>0</v>
      </c>
      <c r="AR764" s="44">
        <v>0</v>
      </c>
      <c r="AS764" s="44">
        <v>0</v>
      </c>
      <c r="AT764" s="44">
        <v>0</v>
      </c>
      <c r="AU764" s="44">
        <v>0</v>
      </c>
      <c r="AV764" s="44">
        <v>0</v>
      </c>
      <c r="AW764" s="44">
        <v>0</v>
      </c>
      <c r="AX764" s="44">
        <v>0</v>
      </c>
      <c r="AY764" s="44">
        <v>103.8581049767442</v>
      </c>
      <c r="AZ764" s="44">
        <v>0</v>
      </c>
      <c r="BA764" s="44">
        <v>0</v>
      </c>
      <c r="BB764" s="44">
        <v>0</v>
      </c>
      <c r="BC764" s="44">
        <v>103.8581049767442</v>
      </c>
      <c r="BD764" s="44">
        <v>103.8581049767442</v>
      </c>
      <c r="BE764" s="44">
        <v>0</v>
      </c>
      <c r="BF764" s="44">
        <v>0</v>
      </c>
      <c r="BG764" s="44">
        <v>0</v>
      </c>
      <c r="BH764" s="44">
        <v>103.8581049767442</v>
      </c>
      <c r="BI764" s="44">
        <v>69.012505181451345</v>
      </c>
      <c r="BJ764" s="44">
        <v>0</v>
      </c>
      <c r="BK764" s="44">
        <v>0</v>
      </c>
      <c r="BL764" s="44">
        <v>0</v>
      </c>
      <c r="BM764" s="44">
        <v>69.012505181451345</v>
      </c>
      <c r="BN764" s="44">
        <v>3.7856327532682927</v>
      </c>
      <c r="BO764" s="44">
        <v>28.246516319181296</v>
      </c>
      <c r="BP764" s="44">
        <v>0</v>
      </c>
      <c r="BQ764" s="44">
        <v>0</v>
      </c>
      <c r="BR764" s="44">
        <v>0</v>
      </c>
      <c r="BS764" s="44">
        <v>28.246516319181296</v>
      </c>
      <c r="BT764" s="64">
        <v>2022</v>
      </c>
      <c r="BU764" s="44">
        <v>0</v>
      </c>
      <c r="BV764" s="44">
        <v>0</v>
      </c>
      <c r="BW764" s="44">
        <v>0</v>
      </c>
      <c r="BX764" s="44">
        <v>0</v>
      </c>
      <c r="BY764" s="44">
        <v>0</v>
      </c>
      <c r="BZ764" s="44">
        <v>0</v>
      </c>
      <c r="CA764" s="44">
        <v>261.25599999999997</v>
      </c>
      <c r="CB764" s="44">
        <v>0</v>
      </c>
      <c r="CC764" s="44">
        <v>0</v>
      </c>
      <c r="CD764" s="44">
        <v>0</v>
      </c>
      <c r="CE764" s="44">
        <v>0</v>
      </c>
      <c r="CF764" s="44">
        <v>0</v>
      </c>
      <c r="CG764" s="44">
        <v>0</v>
      </c>
      <c r="CH764" s="44">
        <v>0</v>
      </c>
      <c r="CI764" s="44">
        <v>0</v>
      </c>
      <c r="CJ764" s="44">
        <v>0</v>
      </c>
      <c r="CK764" s="44">
        <v>103.8581049767442</v>
      </c>
      <c r="CL764" s="44">
        <v>0</v>
      </c>
      <c r="CM764" s="44">
        <v>0</v>
      </c>
      <c r="CN764" s="44">
        <v>0</v>
      </c>
      <c r="CO764" s="44">
        <v>0</v>
      </c>
      <c r="CP764" s="44">
        <v>0</v>
      </c>
      <c r="CQ764" s="44">
        <v>0</v>
      </c>
      <c r="CR764" s="44">
        <v>0</v>
      </c>
      <c r="CS764" s="44">
        <v>0</v>
      </c>
      <c r="CT764" s="44">
        <v>0</v>
      </c>
      <c r="CU764" s="44">
        <v>0</v>
      </c>
      <c r="CV764" s="44">
        <v>0</v>
      </c>
      <c r="CW764" s="44">
        <v>0</v>
      </c>
      <c r="CX764" s="44">
        <v>0</v>
      </c>
      <c r="CY764" s="44">
        <v>0</v>
      </c>
      <c r="CZ764" s="44">
        <v>0</v>
      </c>
      <c r="DA764" s="44">
        <v>0</v>
      </c>
      <c r="DB764" s="44">
        <v>0</v>
      </c>
      <c r="DC764" s="44">
        <v>0</v>
      </c>
      <c r="DD764" s="44">
        <v>0</v>
      </c>
      <c r="DE764" s="44">
        <v>0</v>
      </c>
      <c r="DF764" s="44">
        <v>0</v>
      </c>
      <c r="DG764" s="44">
        <v>0</v>
      </c>
      <c r="DH764" s="44">
        <v>0</v>
      </c>
      <c r="DI764" s="44">
        <v>0</v>
      </c>
      <c r="DJ764" s="44">
        <v>0</v>
      </c>
      <c r="DK764" s="44">
        <v>0</v>
      </c>
      <c r="DL764" s="44">
        <v>0</v>
      </c>
      <c r="DM764" s="44">
        <v>0</v>
      </c>
      <c r="DN764" s="44">
        <v>0</v>
      </c>
      <c r="DO764" s="44">
        <v>0</v>
      </c>
      <c r="DP764" s="44">
        <v>0</v>
      </c>
      <c r="DQ764" s="44">
        <v>0</v>
      </c>
      <c r="DR764" s="44">
        <v>0</v>
      </c>
      <c r="DS764" s="44">
        <v>0</v>
      </c>
      <c r="DT764" s="44">
        <v>0</v>
      </c>
      <c r="DU764" s="44">
        <v>0</v>
      </c>
      <c r="DV764" s="44">
        <v>0</v>
      </c>
      <c r="DW764" s="44">
        <v>0</v>
      </c>
      <c r="DX764" s="44">
        <v>0</v>
      </c>
      <c r="DY764" s="44">
        <v>28.246516319181296</v>
      </c>
      <c r="DZ764" s="44">
        <v>0</v>
      </c>
      <c r="EA764" s="44">
        <v>0</v>
      </c>
      <c r="EB764" s="44">
        <v>0</v>
      </c>
    </row>
    <row r="765" spans="2:132" x14ac:dyDescent="0.25">
      <c r="B765" s="41" t="s">
        <v>854</v>
      </c>
      <c r="C765" s="47" t="s">
        <v>101</v>
      </c>
      <c r="D765" s="46">
        <v>5</v>
      </c>
      <c r="E765" s="86" t="s">
        <v>52</v>
      </c>
      <c r="F765" s="43">
        <v>4370</v>
      </c>
      <c r="G765" s="43">
        <v>635.6033488372093</v>
      </c>
      <c r="H765" s="44">
        <v>635.6033488372093</v>
      </c>
      <c r="I765" s="44">
        <v>422.35104727549043</v>
      </c>
      <c r="J765" s="44">
        <v>422.35104727549043</v>
      </c>
      <c r="K765" s="44">
        <v>705.51971720930237</v>
      </c>
      <c r="L765" s="44">
        <v>705.51971720930237</v>
      </c>
      <c r="M765" s="44">
        <v>410.78</v>
      </c>
      <c r="N765" s="44">
        <v>2980.34</v>
      </c>
      <c r="O765" s="44">
        <v>480.7</v>
      </c>
      <c r="P765" s="44">
        <v>126.99354909767442</v>
      </c>
      <c r="Q765" s="44">
        <v>126.99354909767442</v>
      </c>
      <c r="R765" s="44">
        <v>84.385739245642981</v>
      </c>
      <c r="S765" s="44">
        <v>84.385739245642981</v>
      </c>
      <c r="T765" s="44">
        <v>395.09104163720934</v>
      </c>
      <c r="U765" s="44">
        <v>395.09104163720934</v>
      </c>
      <c r="V765" s="44">
        <v>262.53341098644489</v>
      </c>
      <c r="W765" s="44">
        <v>262.53341098644489</v>
      </c>
      <c r="X765" s="44">
        <v>155.21433778604651</v>
      </c>
      <c r="Y765" s="44">
        <v>155.21433778604651</v>
      </c>
      <c r="Z765" s="44">
        <v>103.13812574467475</v>
      </c>
      <c r="AA765" s="44">
        <v>103.13812574467475</v>
      </c>
      <c r="AB765" s="44">
        <v>4.8678841196643239</v>
      </c>
      <c r="AC765" s="44">
        <v>11.352231279065204</v>
      </c>
      <c r="AD765" s="44">
        <v>4.6607401145722251</v>
      </c>
      <c r="AE765" s="44">
        <v>34.53871373660666</v>
      </c>
      <c r="AF765" s="44">
        <v>107.45377606944297</v>
      </c>
      <c r="AG765" s="44">
        <v>42.213983455852585</v>
      </c>
      <c r="AH765" s="44">
        <v>191.88174298114814</v>
      </c>
      <c r="AJ765" s="63" t="s">
        <v>63</v>
      </c>
      <c r="AK765" s="44">
        <v>0</v>
      </c>
      <c r="AL765" s="44">
        <v>0</v>
      </c>
      <c r="AM765" s="44">
        <v>480.7</v>
      </c>
      <c r="AN765" s="44">
        <v>480.7</v>
      </c>
      <c r="AO765" s="44">
        <v>0</v>
      </c>
      <c r="AP765" s="44">
        <v>0</v>
      </c>
      <c r="AQ765" s="44">
        <v>0</v>
      </c>
      <c r="AR765" s="44">
        <v>0</v>
      </c>
      <c r="AS765" s="44">
        <v>0</v>
      </c>
      <c r="AT765" s="44">
        <v>0</v>
      </c>
      <c r="AU765" s="44">
        <v>0</v>
      </c>
      <c r="AV765" s="44">
        <v>0</v>
      </c>
      <c r="AW765" s="44">
        <v>0</v>
      </c>
      <c r="AX765" s="44">
        <v>0</v>
      </c>
      <c r="AY765" s="44">
        <v>155.21433778604651</v>
      </c>
      <c r="AZ765" s="44">
        <v>0</v>
      </c>
      <c r="BA765" s="44">
        <v>0</v>
      </c>
      <c r="BB765" s="44">
        <v>0</v>
      </c>
      <c r="BC765" s="44">
        <v>155.21433778604651</v>
      </c>
      <c r="BD765" s="44">
        <v>155.21433778604651</v>
      </c>
      <c r="BE765" s="44">
        <v>0</v>
      </c>
      <c r="BF765" s="44">
        <v>0</v>
      </c>
      <c r="BG765" s="44">
        <v>0</v>
      </c>
      <c r="BH765" s="44">
        <v>155.21433778604651</v>
      </c>
      <c r="BI765" s="44">
        <v>103.13812574467475</v>
      </c>
      <c r="BJ765" s="44">
        <v>0</v>
      </c>
      <c r="BK765" s="44">
        <v>0</v>
      </c>
      <c r="BL765" s="44">
        <v>0</v>
      </c>
      <c r="BM765" s="44">
        <v>103.13812574467475</v>
      </c>
      <c r="BN765" s="44">
        <v>4.6607401145722251</v>
      </c>
      <c r="BO765" s="44">
        <v>42.213983455852585</v>
      </c>
      <c r="BP765" s="44">
        <v>0</v>
      </c>
      <c r="BQ765" s="44">
        <v>0</v>
      </c>
      <c r="BR765" s="44">
        <v>0</v>
      </c>
      <c r="BS765" s="44">
        <v>42.213983455852585</v>
      </c>
      <c r="BT765" s="64">
        <v>2022</v>
      </c>
      <c r="BU765" s="44">
        <v>0</v>
      </c>
      <c r="BV765" s="44">
        <v>0</v>
      </c>
      <c r="BW765" s="44">
        <v>0</v>
      </c>
      <c r="BX765" s="44">
        <v>0</v>
      </c>
      <c r="BY765" s="44">
        <v>0</v>
      </c>
      <c r="BZ765" s="44">
        <v>0</v>
      </c>
      <c r="CA765" s="44">
        <v>480.7</v>
      </c>
      <c r="CB765" s="44">
        <v>0</v>
      </c>
      <c r="CC765" s="44">
        <v>0</v>
      </c>
      <c r="CD765" s="44">
        <v>0</v>
      </c>
      <c r="CE765" s="44">
        <v>0</v>
      </c>
      <c r="CF765" s="44">
        <v>0</v>
      </c>
      <c r="CG765" s="44">
        <v>0</v>
      </c>
      <c r="CH765" s="44">
        <v>0</v>
      </c>
      <c r="CI765" s="44">
        <v>0</v>
      </c>
      <c r="CJ765" s="44">
        <v>0</v>
      </c>
      <c r="CK765" s="44">
        <v>155.21433778604651</v>
      </c>
      <c r="CL765" s="44">
        <v>0</v>
      </c>
      <c r="CM765" s="44">
        <v>0</v>
      </c>
      <c r="CN765" s="44">
        <v>0</v>
      </c>
      <c r="CO765" s="44">
        <v>0</v>
      </c>
      <c r="CP765" s="44">
        <v>0</v>
      </c>
      <c r="CQ765" s="44">
        <v>0</v>
      </c>
      <c r="CR765" s="44">
        <v>0</v>
      </c>
      <c r="CS765" s="44">
        <v>0</v>
      </c>
      <c r="CT765" s="44">
        <v>0</v>
      </c>
      <c r="CU765" s="44">
        <v>0</v>
      </c>
      <c r="CV765" s="44">
        <v>0</v>
      </c>
      <c r="CW765" s="44">
        <v>0</v>
      </c>
      <c r="CX765" s="44">
        <v>0</v>
      </c>
      <c r="CY765" s="44">
        <v>0</v>
      </c>
      <c r="CZ765" s="44">
        <v>0</v>
      </c>
      <c r="DA765" s="44">
        <v>0</v>
      </c>
      <c r="DB765" s="44">
        <v>0</v>
      </c>
      <c r="DC765" s="44">
        <v>0</v>
      </c>
      <c r="DD765" s="44">
        <v>0</v>
      </c>
      <c r="DE765" s="44">
        <v>0</v>
      </c>
      <c r="DF765" s="44">
        <v>0</v>
      </c>
      <c r="DG765" s="44">
        <v>0</v>
      </c>
      <c r="DH765" s="44">
        <v>0</v>
      </c>
      <c r="DI765" s="44">
        <v>0</v>
      </c>
      <c r="DJ765" s="44">
        <v>0</v>
      </c>
      <c r="DK765" s="44">
        <v>0</v>
      </c>
      <c r="DL765" s="44">
        <v>0</v>
      </c>
      <c r="DM765" s="44">
        <v>0</v>
      </c>
      <c r="DN765" s="44">
        <v>0</v>
      </c>
      <c r="DO765" s="44">
        <v>0</v>
      </c>
      <c r="DP765" s="44">
        <v>0</v>
      </c>
      <c r="DQ765" s="44">
        <v>0</v>
      </c>
      <c r="DR765" s="44">
        <v>0</v>
      </c>
      <c r="DS765" s="44">
        <v>0</v>
      </c>
      <c r="DT765" s="44">
        <v>0</v>
      </c>
      <c r="DU765" s="44">
        <v>0</v>
      </c>
      <c r="DV765" s="44">
        <v>0</v>
      </c>
      <c r="DW765" s="44">
        <v>0</v>
      </c>
      <c r="DX765" s="44">
        <v>0</v>
      </c>
      <c r="DY765" s="44">
        <v>42.213983455852585</v>
      </c>
      <c r="DZ765" s="44">
        <v>0</v>
      </c>
      <c r="EA765" s="44">
        <v>0</v>
      </c>
      <c r="EB765" s="44">
        <v>0</v>
      </c>
    </row>
    <row r="766" spans="2:132" x14ac:dyDescent="0.25">
      <c r="B766" s="41" t="s">
        <v>855</v>
      </c>
      <c r="C766" s="50">
        <v>1</v>
      </c>
      <c r="D766" s="46">
        <v>5</v>
      </c>
      <c r="E766" s="86" t="s">
        <v>52</v>
      </c>
      <c r="F766" s="43">
        <v>4370</v>
      </c>
      <c r="G766" s="43">
        <v>558.81194186046514</v>
      </c>
      <c r="H766" s="44">
        <v>558.81194186046514</v>
      </c>
      <c r="I766" s="44">
        <v>371.32404872722913</v>
      </c>
      <c r="J766" s="44">
        <v>371.32404872722913</v>
      </c>
      <c r="K766" s="44">
        <v>620.28125546511637</v>
      </c>
      <c r="L766" s="44">
        <v>620.28125546511637</v>
      </c>
      <c r="M766" s="44">
        <v>461.76333333333338</v>
      </c>
      <c r="N766" s="44">
        <v>3031.3233333333328</v>
      </c>
      <c r="O766" s="44">
        <v>531.68333333333339</v>
      </c>
      <c r="P766" s="44">
        <v>111.65062598372094</v>
      </c>
      <c r="Q766" s="44">
        <v>111.65062598372094</v>
      </c>
      <c r="R766" s="44">
        <v>74.190544935700387</v>
      </c>
      <c r="S766" s="44">
        <v>74.190544935700387</v>
      </c>
      <c r="T766" s="44">
        <v>347.35750306046521</v>
      </c>
      <c r="U766" s="44">
        <v>347.35750306046521</v>
      </c>
      <c r="V766" s="44">
        <v>230.81502868884567</v>
      </c>
      <c r="W766" s="44">
        <v>230.81502868884567</v>
      </c>
      <c r="X766" s="44">
        <v>136.46187620232561</v>
      </c>
      <c r="Y766" s="44">
        <v>136.46187620232561</v>
      </c>
      <c r="Z766" s="44">
        <v>90.677332699189364</v>
      </c>
      <c r="AA766" s="44">
        <v>90.677332699189364</v>
      </c>
      <c r="AB766" s="44">
        <v>6.2240186230406493</v>
      </c>
      <c r="AC766" s="44">
        <v>13.133128074687729</v>
      </c>
      <c r="AD766" s="44">
        <v>5.8634646334065197</v>
      </c>
      <c r="AE766" s="44">
        <v>30.365865327527047</v>
      </c>
      <c r="AF766" s="44">
        <v>94.471581018973055</v>
      </c>
      <c r="AG766" s="44">
        <v>37.11383540031084</v>
      </c>
      <c r="AH766" s="44">
        <v>168.69925181959471</v>
      </c>
      <c r="AJ766" s="63" t="s">
        <v>63</v>
      </c>
      <c r="AK766" s="44">
        <v>0</v>
      </c>
      <c r="AL766" s="44">
        <v>0</v>
      </c>
      <c r="AM766" s="44">
        <v>531.68333333333339</v>
      </c>
      <c r="AN766" s="44">
        <v>531.68333333333339</v>
      </c>
      <c r="AO766" s="44">
        <v>0</v>
      </c>
      <c r="AP766" s="44">
        <v>0</v>
      </c>
      <c r="AQ766" s="44">
        <v>0</v>
      </c>
      <c r="AR766" s="44">
        <v>0</v>
      </c>
      <c r="AS766" s="44">
        <v>0</v>
      </c>
      <c r="AT766" s="44">
        <v>0</v>
      </c>
      <c r="AU766" s="44">
        <v>0</v>
      </c>
      <c r="AV766" s="44">
        <v>0</v>
      </c>
      <c r="AW766" s="44">
        <v>0</v>
      </c>
      <c r="AX766" s="44">
        <v>0</v>
      </c>
      <c r="AY766" s="44">
        <v>136.46187620232561</v>
      </c>
      <c r="AZ766" s="44">
        <v>0</v>
      </c>
      <c r="BA766" s="44">
        <v>0</v>
      </c>
      <c r="BB766" s="44">
        <v>0</v>
      </c>
      <c r="BC766" s="44">
        <v>136.46187620232561</v>
      </c>
      <c r="BD766" s="44">
        <v>136.46187620232561</v>
      </c>
      <c r="BE766" s="44">
        <v>0</v>
      </c>
      <c r="BF766" s="44">
        <v>0</v>
      </c>
      <c r="BG766" s="44">
        <v>0</v>
      </c>
      <c r="BH766" s="44">
        <v>136.46187620232561</v>
      </c>
      <c r="BI766" s="44">
        <v>90.677332699189364</v>
      </c>
      <c r="BJ766" s="44">
        <v>0</v>
      </c>
      <c r="BK766" s="44">
        <v>0</v>
      </c>
      <c r="BL766" s="44">
        <v>0</v>
      </c>
      <c r="BM766" s="44">
        <v>90.677332699189364</v>
      </c>
      <c r="BN766" s="44">
        <v>5.8634646334065197</v>
      </c>
      <c r="BO766" s="44">
        <v>37.11383540031084</v>
      </c>
      <c r="BP766" s="44">
        <v>0</v>
      </c>
      <c r="BQ766" s="44">
        <v>0</v>
      </c>
      <c r="BR766" s="44">
        <v>0</v>
      </c>
      <c r="BS766" s="44">
        <v>37.11383540031084</v>
      </c>
      <c r="BT766" s="64">
        <v>2022</v>
      </c>
      <c r="BU766" s="44">
        <v>0</v>
      </c>
      <c r="BV766" s="44">
        <v>0</v>
      </c>
      <c r="BW766" s="44">
        <v>0</v>
      </c>
      <c r="BX766" s="44">
        <v>0</v>
      </c>
      <c r="BY766" s="44">
        <v>0</v>
      </c>
      <c r="BZ766" s="44">
        <v>0</v>
      </c>
      <c r="CA766" s="44">
        <v>531.68333333333339</v>
      </c>
      <c r="CB766" s="44">
        <v>0</v>
      </c>
      <c r="CC766" s="44">
        <v>0</v>
      </c>
      <c r="CD766" s="44">
        <v>0</v>
      </c>
      <c r="CE766" s="44">
        <v>0</v>
      </c>
      <c r="CF766" s="44">
        <v>0</v>
      </c>
      <c r="CG766" s="44">
        <v>0</v>
      </c>
      <c r="CH766" s="44">
        <v>0</v>
      </c>
      <c r="CI766" s="44">
        <v>0</v>
      </c>
      <c r="CJ766" s="44">
        <v>0</v>
      </c>
      <c r="CK766" s="44">
        <v>136.46187620232561</v>
      </c>
      <c r="CL766" s="44">
        <v>0</v>
      </c>
      <c r="CM766" s="44">
        <v>0</v>
      </c>
      <c r="CN766" s="44">
        <v>0</v>
      </c>
      <c r="CO766" s="44">
        <v>0</v>
      </c>
      <c r="CP766" s="44">
        <v>0</v>
      </c>
      <c r="CQ766" s="44">
        <v>0</v>
      </c>
      <c r="CR766" s="44">
        <v>0</v>
      </c>
      <c r="CS766" s="44">
        <v>0</v>
      </c>
      <c r="CT766" s="44">
        <v>0</v>
      </c>
      <c r="CU766" s="44">
        <v>0</v>
      </c>
      <c r="CV766" s="44">
        <v>0</v>
      </c>
      <c r="CW766" s="44">
        <v>0</v>
      </c>
      <c r="CX766" s="44">
        <v>0</v>
      </c>
      <c r="CY766" s="44">
        <v>0</v>
      </c>
      <c r="CZ766" s="44">
        <v>0</v>
      </c>
      <c r="DA766" s="44">
        <v>0</v>
      </c>
      <c r="DB766" s="44">
        <v>0</v>
      </c>
      <c r="DC766" s="44">
        <v>0</v>
      </c>
      <c r="DD766" s="44">
        <v>0</v>
      </c>
      <c r="DE766" s="44">
        <v>0</v>
      </c>
      <c r="DF766" s="44">
        <v>0</v>
      </c>
      <c r="DG766" s="44">
        <v>0</v>
      </c>
      <c r="DH766" s="44">
        <v>0</v>
      </c>
      <c r="DI766" s="44">
        <v>0</v>
      </c>
      <c r="DJ766" s="44">
        <v>0</v>
      </c>
      <c r="DK766" s="44">
        <v>0</v>
      </c>
      <c r="DL766" s="44">
        <v>0</v>
      </c>
      <c r="DM766" s="44">
        <v>0</v>
      </c>
      <c r="DN766" s="44">
        <v>0</v>
      </c>
      <c r="DO766" s="44">
        <v>0</v>
      </c>
      <c r="DP766" s="44">
        <v>0</v>
      </c>
      <c r="DQ766" s="44">
        <v>0</v>
      </c>
      <c r="DR766" s="44">
        <v>0</v>
      </c>
      <c r="DS766" s="44">
        <v>0</v>
      </c>
      <c r="DT766" s="44">
        <v>0</v>
      </c>
      <c r="DU766" s="44">
        <v>0</v>
      </c>
      <c r="DV766" s="44">
        <v>0</v>
      </c>
      <c r="DW766" s="44">
        <v>0</v>
      </c>
      <c r="DX766" s="44">
        <v>0</v>
      </c>
      <c r="DY766" s="44">
        <v>37.11383540031084</v>
      </c>
      <c r="DZ766" s="44">
        <v>0</v>
      </c>
      <c r="EA766" s="44">
        <v>0</v>
      </c>
      <c r="EB766" s="44">
        <v>0</v>
      </c>
    </row>
    <row r="767" spans="2:132" x14ac:dyDescent="0.25">
      <c r="B767" s="41" t="s">
        <v>856</v>
      </c>
      <c r="C767" s="50">
        <v>1</v>
      </c>
      <c r="D767" s="46">
        <v>1</v>
      </c>
      <c r="E767" s="86" t="s">
        <v>52</v>
      </c>
      <c r="F767" s="43">
        <v>460</v>
      </c>
      <c r="G767" s="43">
        <v>48.362662790697676</v>
      </c>
      <c r="H767" s="44">
        <v>48.362662790697676</v>
      </c>
      <c r="I767" s="44">
        <v>32.13642803495371</v>
      </c>
      <c r="J767" s="44">
        <v>32.13642803495371</v>
      </c>
      <c r="K767" s="44">
        <v>53.682555697674424</v>
      </c>
      <c r="L767" s="44">
        <v>53.682555697674424</v>
      </c>
      <c r="M767" s="44">
        <v>54.28</v>
      </c>
      <c r="N767" s="44">
        <v>334.88</v>
      </c>
      <c r="O767" s="44">
        <v>61.18</v>
      </c>
      <c r="P767" s="44">
        <v>9.6628600255813968</v>
      </c>
      <c r="Q767" s="44">
        <v>9.6628600255813968</v>
      </c>
      <c r="R767" s="44">
        <v>6.4208583213837516</v>
      </c>
      <c r="S767" s="44">
        <v>6.4208583213837516</v>
      </c>
      <c r="T767" s="44">
        <v>30.06223119069768</v>
      </c>
      <c r="U767" s="44">
        <v>30.06223119069768</v>
      </c>
      <c r="V767" s="44">
        <v>19.97600366652723</v>
      </c>
      <c r="W767" s="44">
        <v>19.97600366652723</v>
      </c>
      <c r="X767" s="44">
        <v>11.810162253488373</v>
      </c>
      <c r="Y767" s="44">
        <v>11.810162253488373</v>
      </c>
      <c r="Z767" s="44">
        <v>7.8477157261356965</v>
      </c>
      <c r="AA767" s="44">
        <v>7.8477157261356965</v>
      </c>
      <c r="AB767" s="44">
        <v>8.4536984439024625</v>
      </c>
      <c r="AC767" s="44">
        <v>16.764113863332</v>
      </c>
      <c r="AD767" s="44">
        <v>7.7958991042767707</v>
      </c>
      <c r="AE767" s="44">
        <v>2.6280292083479324</v>
      </c>
      <c r="AF767" s="44">
        <v>8.1760908704157895</v>
      </c>
      <c r="AG767" s="44">
        <v>3.2120356990919174</v>
      </c>
      <c r="AH767" s="44">
        <v>14.600162268599624</v>
      </c>
      <c r="AJ767" s="63" t="s">
        <v>63</v>
      </c>
      <c r="AK767" s="44">
        <v>0</v>
      </c>
      <c r="AL767" s="44">
        <v>0</v>
      </c>
      <c r="AM767" s="44">
        <v>61.18</v>
      </c>
      <c r="AN767" s="44">
        <v>61.18</v>
      </c>
      <c r="AO767" s="44">
        <v>0</v>
      </c>
      <c r="AP767" s="44">
        <v>0</v>
      </c>
      <c r="AQ767" s="44">
        <v>0</v>
      </c>
      <c r="AR767" s="44">
        <v>0</v>
      </c>
      <c r="AS767" s="44">
        <v>0</v>
      </c>
      <c r="AT767" s="44">
        <v>0</v>
      </c>
      <c r="AU767" s="44">
        <v>0</v>
      </c>
      <c r="AV767" s="44">
        <v>0</v>
      </c>
      <c r="AW767" s="44">
        <v>0</v>
      </c>
      <c r="AX767" s="44">
        <v>0</v>
      </c>
      <c r="AY767" s="44">
        <v>11.810162253488373</v>
      </c>
      <c r="AZ767" s="44">
        <v>0</v>
      </c>
      <c r="BA767" s="44">
        <v>0</v>
      </c>
      <c r="BB767" s="44">
        <v>0</v>
      </c>
      <c r="BC767" s="44">
        <v>11.810162253488373</v>
      </c>
      <c r="BD767" s="44">
        <v>11.810162253488373</v>
      </c>
      <c r="BE767" s="44">
        <v>0</v>
      </c>
      <c r="BF767" s="44">
        <v>0</v>
      </c>
      <c r="BG767" s="44">
        <v>0</v>
      </c>
      <c r="BH767" s="44">
        <v>11.810162253488373</v>
      </c>
      <c r="BI767" s="44">
        <v>7.8477157261356965</v>
      </c>
      <c r="BJ767" s="44">
        <v>0</v>
      </c>
      <c r="BK767" s="44">
        <v>0</v>
      </c>
      <c r="BL767" s="44">
        <v>0</v>
      </c>
      <c r="BM767" s="44">
        <v>7.8477157261356965</v>
      </c>
      <c r="BN767" s="44">
        <v>7.7958991042767707</v>
      </c>
      <c r="BO767" s="44">
        <v>3.2120356990919174</v>
      </c>
      <c r="BP767" s="44">
        <v>0</v>
      </c>
      <c r="BQ767" s="44">
        <v>0</v>
      </c>
      <c r="BR767" s="44">
        <v>0</v>
      </c>
      <c r="BS767" s="44">
        <v>3.2120356990919174</v>
      </c>
      <c r="BT767" s="64">
        <v>2022</v>
      </c>
      <c r="BU767" s="44">
        <v>0</v>
      </c>
      <c r="BV767" s="44">
        <v>0</v>
      </c>
      <c r="BW767" s="44">
        <v>0</v>
      </c>
      <c r="BX767" s="44">
        <v>0</v>
      </c>
      <c r="BY767" s="44">
        <v>0</v>
      </c>
      <c r="BZ767" s="44">
        <v>0</v>
      </c>
      <c r="CA767" s="44">
        <v>61.18</v>
      </c>
      <c r="CB767" s="44">
        <v>0</v>
      </c>
      <c r="CC767" s="44">
        <v>0</v>
      </c>
      <c r="CD767" s="44">
        <v>0</v>
      </c>
      <c r="CE767" s="44">
        <v>0</v>
      </c>
      <c r="CF767" s="44">
        <v>0</v>
      </c>
      <c r="CG767" s="44">
        <v>0</v>
      </c>
      <c r="CH767" s="44">
        <v>0</v>
      </c>
      <c r="CI767" s="44">
        <v>0</v>
      </c>
      <c r="CJ767" s="44">
        <v>0</v>
      </c>
      <c r="CK767" s="44">
        <v>11.810162253488373</v>
      </c>
      <c r="CL767" s="44">
        <v>0</v>
      </c>
      <c r="CM767" s="44">
        <v>0</v>
      </c>
      <c r="CN767" s="44">
        <v>0</v>
      </c>
      <c r="CO767" s="44">
        <v>0</v>
      </c>
      <c r="CP767" s="44">
        <v>0</v>
      </c>
      <c r="CQ767" s="44">
        <v>0</v>
      </c>
      <c r="CR767" s="44">
        <v>0</v>
      </c>
      <c r="CS767" s="44">
        <v>0</v>
      </c>
      <c r="CT767" s="44">
        <v>0</v>
      </c>
      <c r="CU767" s="44">
        <v>0</v>
      </c>
      <c r="CV767" s="44">
        <v>0</v>
      </c>
      <c r="CW767" s="44">
        <v>0</v>
      </c>
      <c r="CX767" s="44">
        <v>0</v>
      </c>
      <c r="CY767" s="44">
        <v>0</v>
      </c>
      <c r="CZ767" s="44">
        <v>0</v>
      </c>
      <c r="DA767" s="44">
        <v>0</v>
      </c>
      <c r="DB767" s="44">
        <v>0</v>
      </c>
      <c r="DC767" s="44">
        <v>0</v>
      </c>
      <c r="DD767" s="44">
        <v>0</v>
      </c>
      <c r="DE767" s="44">
        <v>0</v>
      </c>
      <c r="DF767" s="44">
        <v>0</v>
      </c>
      <c r="DG767" s="44">
        <v>0</v>
      </c>
      <c r="DH767" s="44">
        <v>0</v>
      </c>
      <c r="DI767" s="44">
        <v>0</v>
      </c>
      <c r="DJ767" s="44">
        <v>0</v>
      </c>
      <c r="DK767" s="44">
        <v>0</v>
      </c>
      <c r="DL767" s="44">
        <v>0</v>
      </c>
      <c r="DM767" s="44">
        <v>0</v>
      </c>
      <c r="DN767" s="44">
        <v>0</v>
      </c>
      <c r="DO767" s="44">
        <v>0</v>
      </c>
      <c r="DP767" s="44">
        <v>0</v>
      </c>
      <c r="DQ767" s="44">
        <v>0</v>
      </c>
      <c r="DR767" s="44">
        <v>0</v>
      </c>
      <c r="DS767" s="44">
        <v>0</v>
      </c>
      <c r="DT767" s="44">
        <v>0</v>
      </c>
      <c r="DU767" s="44">
        <v>0</v>
      </c>
      <c r="DV767" s="44">
        <v>0</v>
      </c>
      <c r="DW767" s="44">
        <v>0</v>
      </c>
      <c r="DX767" s="44">
        <v>0</v>
      </c>
      <c r="DY767" s="44">
        <v>3.2120356990919174</v>
      </c>
      <c r="DZ767" s="44">
        <v>0</v>
      </c>
      <c r="EA767" s="44">
        <v>0</v>
      </c>
      <c r="EB767" s="44">
        <v>0</v>
      </c>
    </row>
    <row r="768" spans="2:132" x14ac:dyDescent="0.25">
      <c r="B768" s="41" t="s">
        <v>857</v>
      </c>
      <c r="C768" s="50">
        <v>1</v>
      </c>
      <c r="D768" s="46">
        <v>1</v>
      </c>
      <c r="E768" s="86" t="s">
        <v>52</v>
      </c>
      <c r="F768" s="43">
        <v>120</v>
      </c>
      <c r="G768" s="43">
        <v>24.60438372093023</v>
      </c>
      <c r="H768" s="44">
        <v>24.60438372093023</v>
      </c>
      <c r="I768" s="44">
        <v>16.349327377072125</v>
      </c>
      <c r="J768" s="44">
        <v>16.349327377072125</v>
      </c>
      <c r="K768" s="44">
        <v>25.342515232558139</v>
      </c>
      <c r="L768" s="44">
        <v>25.342515232558139</v>
      </c>
      <c r="M768" s="28">
        <v>27</v>
      </c>
      <c r="N768" s="44">
        <v>87.36</v>
      </c>
      <c r="O768" s="28">
        <v>27</v>
      </c>
      <c r="P768" s="44">
        <v>5.0685030465116281</v>
      </c>
      <c r="Q768" s="44">
        <v>5.0685030465116281</v>
      </c>
      <c r="R768" s="44">
        <v>3.3679614396768582</v>
      </c>
      <c r="S768" s="44">
        <v>3.3679614396768582</v>
      </c>
      <c r="T768" s="44">
        <v>15.205509139534882</v>
      </c>
      <c r="U768" s="44">
        <v>15.205509139534882</v>
      </c>
      <c r="V768" s="44">
        <v>10.103884319030573</v>
      </c>
      <c r="W768" s="44">
        <v>10.103884319030573</v>
      </c>
      <c r="X768" s="44">
        <v>6.3356288081395347</v>
      </c>
      <c r="Y768" s="44">
        <v>6.3356288081395347</v>
      </c>
      <c r="Z768" s="44">
        <v>4.2099517995960722</v>
      </c>
      <c r="AA768" s="44">
        <v>4.2099517995960722</v>
      </c>
      <c r="AB768" s="44">
        <v>8.0167188620159902</v>
      </c>
      <c r="AC768" s="44">
        <v>8.6461797504409503</v>
      </c>
      <c r="AD768" s="44">
        <v>6.413375089612793</v>
      </c>
      <c r="AE768" s="44">
        <v>1.3784918764805958</v>
      </c>
      <c r="AF768" s="44">
        <v>4.1354756294417871</v>
      </c>
      <c r="AG768" s="44">
        <v>1.7231148456007446</v>
      </c>
      <c r="AH768" s="44">
        <v>6.8924593824029783</v>
      </c>
      <c r="AJ768" s="63" t="s">
        <v>63</v>
      </c>
      <c r="AK768" s="44">
        <v>0</v>
      </c>
      <c r="AL768" s="44">
        <v>0</v>
      </c>
      <c r="AM768" s="44">
        <v>27</v>
      </c>
      <c r="AN768" s="44">
        <v>27</v>
      </c>
      <c r="AO768" s="44">
        <v>0</v>
      </c>
      <c r="AP768" s="44">
        <v>0</v>
      </c>
      <c r="AQ768" s="44">
        <v>0</v>
      </c>
      <c r="AR768" s="44">
        <v>0</v>
      </c>
      <c r="AS768" s="44">
        <v>0</v>
      </c>
      <c r="AT768" s="44">
        <v>0</v>
      </c>
      <c r="AU768" s="44">
        <v>0</v>
      </c>
      <c r="AV768" s="44">
        <v>0</v>
      </c>
      <c r="AW768" s="44">
        <v>0</v>
      </c>
      <c r="AX768" s="44">
        <v>0</v>
      </c>
      <c r="AY768" s="44">
        <v>6.3356288081395347</v>
      </c>
      <c r="AZ768" s="44">
        <v>0</v>
      </c>
      <c r="BA768" s="44">
        <v>0</v>
      </c>
      <c r="BB768" s="44">
        <v>0</v>
      </c>
      <c r="BC768" s="44">
        <v>6.3356288081395347</v>
      </c>
      <c r="BD768" s="44">
        <v>6.3356288081395347</v>
      </c>
      <c r="BE768" s="44">
        <v>0</v>
      </c>
      <c r="BF768" s="44">
        <v>0</v>
      </c>
      <c r="BG768" s="44">
        <v>0</v>
      </c>
      <c r="BH768" s="44">
        <v>6.3356288081395347</v>
      </c>
      <c r="BI768" s="44">
        <v>4.2099517995960722</v>
      </c>
      <c r="BJ768" s="44">
        <v>0</v>
      </c>
      <c r="BK768" s="44">
        <v>0</v>
      </c>
      <c r="BL768" s="44">
        <v>0</v>
      </c>
      <c r="BM768" s="44">
        <v>4.2099517995960722</v>
      </c>
      <c r="BN768" s="44">
        <v>6.413375089612793</v>
      </c>
      <c r="BO768" s="44">
        <v>1.7231148456007446</v>
      </c>
      <c r="BP768" s="44">
        <v>0</v>
      </c>
      <c r="BQ768" s="44">
        <v>0</v>
      </c>
      <c r="BR768" s="44">
        <v>0</v>
      </c>
      <c r="BS768" s="44">
        <v>1.7231148456007446</v>
      </c>
      <c r="BT768" s="64">
        <v>2022</v>
      </c>
      <c r="BU768" s="44">
        <v>0</v>
      </c>
      <c r="BV768" s="44">
        <v>0</v>
      </c>
      <c r="BW768" s="44">
        <v>0</v>
      </c>
      <c r="BX768" s="44">
        <v>0</v>
      </c>
      <c r="BY768" s="44">
        <v>0</v>
      </c>
      <c r="BZ768" s="44">
        <v>0</v>
      </c>
      <c r="CA768" s="44">
        <v>27</v>
      </c>
      <c r="CB768" s="44">
        <v>0</v>
      </c>
      <c r="CC768" s="44">
        <v>0</v>
      </c>
      <c r="CD768" s="44">
        <v>0</v>
      </c>
      <c r="CE768" s="44">
        <v>0</v>
      </c>
      <c r="CF768" s="44">
        <v>0</v>
      </c>
      <c r="CG768" s="44">
        <v>0</v>
      </c>
      <c r="CH768" s="44">
        <v>0</v>
      </c>
      <c r="CI768" s="44">
        <v>0</v>
      </c>
      <c r="CJ768" s="44">
        <v>0</v>
      </c>
      <c r="CK768" s="44">
        <v>6.3356288081395347</v>
      </c>
      <c r="CL768" s="44">
        <v>0</v>
      </c>
      <c r="CM768" s="44">
        <v>0</v>
      </c>
      <c r="CN768" s="44">
        <v>0</v>
      </c>
      <c r="CO768" s="44">
        <v>0</v>
      </c>
      <c r="CP768" s="44">
        <v>0</v>
      </c>
      <c r="CQ768" s="44">
        <v>0</v>
      </c>
      <c r="CR768" s="44">
        <v>0</v>
      </c>
      <c r="CS768" s="44">
        <v>0</v>
      </c>
      <c r="CT768" s="44">
        <v>0</v>
      </c>
      <c r="CU768" s="44">
        <v>0</v>
      </c>
      <c r="CV768" s="44">
        <v>0</v>
      </c>
      <c r="CW768" s="44">
        <v>0</v>
      </c>
      <c r="CX768" s="44">
        <v>0</v>
      </c>
      <c r="CY768" s="44">
        <v>0</v>
      </c>
      <c r="CZ768" s="44">
        <v>0</v>
      </c>
      <c r="DA768" s="44">
        <v>0</v>
      </c>
      <c r="DB768" s="44">
        <v>0</v>
      </c>
      <c r="DC768" s="44">
        <v>0</v>
      </c>
      <c r="DD768" s="44">
        <v>0</v>
      </c>
      <c r="DE768" s="44">
        <v>0</v>
      </c>
      <c r="DF768" s="44">
        <v>0</v>
      </c>
      <c r="DG768" s="44">
        <v>0</v>
      </c>
      <c r="DH768" s="44">
        <v>0</v>
      </c>
      <c r="DI768" s="44">
        <v>0</v>
      </c>
      <c r="DJ768" s="44">
        <v>0</v>
      </c>
      <c r="DK768" s="44">
        <v>0</v>
      </c>
      <c r="DL768" s="44">
        <v>0</v>
      </c>
      <c r="DM768" s="44">
        <v>0</v>
      </c>
      <c r="DN768" s="44">
        <v>0</v>
      </c>
      <c r="DO768" s="44">
        <v>0</v>
      </c>
      <c r="DP768" s="44">
        <v>0</v>
      </c>
      <c r="DQ768" s="44">
        <v>0</v>
      </c>
      <c r="DR768" s="44">
        <v>0</v>
      </c>
      <c r="DS768" s="44">
        <v>0</v>
      </c>
      <c r="DT768" s="44">
        <v>0</v>
      </c>
      <c r="DU768" s="44">
        <v>0</v>
      </c>
      <c r="DV768" s="44">
        <v>0</v>
      </c>
      <c r="DW768" s="44">
        <v>0</v>
      </c>
      <c r="DX768" s="44">
        <v>0</v>
      </c>
      <c r="DY768" s="44">
        <v>1.7231148456007446</v>
      </c>
      <c r="DZ768" s="44">
        <v>0</v>
      </c>
      <c r="EA768" s="44">
        <v>0</v>
      </c>
      <c r="EB768" s="44">
        <v>0</v>
      </c>
    </row>
    <row r="769" spans="2:132" x14ac:dyDescent="0.25">
      <c r="B769" s="41" t="s">
        <v>858</v>
      </c>
      <c r="C769" s="50">
        <v>1</v>
      </c>
      <c r="D769" s="46">
        <v>1</v>
      </c>
      <c r="E769" s="86" t="s">
        <v>52</v>
      </c>
      <c r="F769" s="43">
        <v>124</v>
      </c>
      <c r="G769" s="43">
        <v>19.562418604651164</v>
      </c>
      <c r="H769" s="44">
        <v>19.562418604651164</v>
      </c>
      <c r="I769" s="44">
        <v>12.999000083984884</v>
      </c>
      <c r="J769" s="44">
        <v>12.999000083984884</v>
      </c>
      <c r="K769" s="44">
        <v>20.1492911627907</v>
      </c>
      <c r="L769" s="44">
        <v>20.1492911627907</v>
      </c>
      <c r="M769" s="28">
        <v>27</v>
      </c>
      <c r="N769" s="44">
        <v>90.272000000000006</v>
      </c>
      <c r="O769" s="28">
        <v>27</v>
      </c>
      <c r="P769" s="44">
        <v>3.6268724093023259</v>
      </c>
      <c r="Q769" s="44">
        <v>3.6268724093023259</v>
      </c>
      <c r="R769" s="44">
        <v>2.4100146155707973</v>
      </c>
      <c r="S769" s="44">
        <v>2.4100146155707973</v>
      </c>
      <c r="T769" s="44">
        <v>11.283603051162792</v>
      </c>
      <c r="U769" s="44">
        <v>11.283603051162792</v>
      </c>
      <c r="V769" s="44">
        <v>7.4978232484424812</v>
      </c>
      <c r="W769" s="44">
        <v>7.4978232484424812</v>
      </c>
      <c r="X769" s="44">
        <v>4.4328440558139537</v>
      </c>
      <c r="Y769" s="44">
        <v>4.4328440558139537</v>
      </c>
      <c r="Z769" s="44">
        <v>2.9455734190309744</v>
      </c>
      <c r="AA769" s="44">
        <v>2.9455734190309744</v>
      </c>
      <c r="AB769" s="44">
        <v>11.20325155937082</v>
      </c>
      <c r="AC769" s="44">
        <v>12.039761009137173</v>
      </c>
      <c r="AD769" s="44">
        <v>9.1662967303943077</v>
      </c>
      <c r="AE769" s="44">
        <v>0.98640843408308143</v>
      </c>
      <c r="AF769" s="44">
        <v>3.0688262393695869</v>
      </c>
      <c r="AG769" s="44">
        <v>1.2056103083237661</v>
      </c>
      <c r="AH769" s="44">
        <v>5.4800468560171192</v>
      </c>
      <c r="AJ769" s="63" t="s">
        <v>63</v>
      </c>
      <c r="AK769" s="44">
        <v>0</v>
      </c>
      <c r="AL769" s="44">
        <v>0</v>
      </c>
      <c r="AM769" s="44">
        <v>27</v>
      </c>
      <c r="AN769" s="44">
        <v>27</v>
      </c>
      <c r="AO769" s="44">
        <v>0</v>
      </c>
      <c r="AP769" s="44">
        <v>0</v>
      </c>
      <c r="AQ769" s="44">
        <v>0</v>
      </c>
      <c r="AR769" s="44">
        <v>0</v>
      </c>
      <c r="AS769" s="44">
        <v>0</v>
      </c>
      <c r="AT769" s="44">
        <v>0</v>
      </c>
      <c r="AU769" s="44">
        <v>0</v>
      </c>
      <c r="AV769" s="44">
        <v>0</v>
      </c>
      <c r="AW769" s="44">
        <v>0</v>
      </c>
      <c r="AX769" s="44">
        <v>0</v>
      </c>
      <c r="AY769" s="44">
        <v>4.4328440558139537</v>
      </c>
      <c r="AZ769" s="44">
        <v>0</v>
      </c>
      <c r="BA769" s="44">
        <v>0</v>
      </c>
      <c r="BB769" s="44">
        <v>0</v>
      </c>
      <c r="BC769" s="44">
        <v>4.4328440558139537</v>
      </c>
      <c r="BD769" s="44">
        <v>4.4328440558139537</v>
      </c>
      <c r="BE769" s="44">
        <v>0</v>
      </c>
      <c r="BF769" s="44">
        <v>0</v>
      </c>
      <c r="BG769" s="44">
        <v>0</v>
      </c>
      <c r="BH769" s="44">
        <v>4.4328440558139537</v>
      </c>
      <c r="BI769" s="44">
        <v>2.9455734190309744</v>
      </c>
      <c r="BJ769" s="44">
        <v>0</v>
      </c>
      <c r="BK769" s="44">
        <v>0</v>
      </c>
      <c r="BL769" s="44">
        <v>0</v>
      </c>
      <c r="BM769" s="44">
        <v>2.9455734190309744</v>
      </c>
      <c r="BN769" s="44">
        <v>9.1662967303943077</v>
      </c>
      <c r="BO769" s="44">
        <v>1.2056103083237661</v>
      </c>
      <c r="BP769" s="44">
        <v>0</v>
      </c>
      <c r="BQ769" s="44">
        <v>0</v>
      </c>
      <c r="BR769" s="44">
        <v>0</v>
      </c>
      <c r="BS769" s="44">
        <v>1.2056103083237661</v>
      </c>
      <c r="BT769" s="64">
        <v>2022</v>
      </c>
      <c r="BU769" s="44">
        <v>0</v>
      </c>
      <c r="BV769" s="44">
        <v>0</v>
      </c>
      <c r="BW769" s="44">
        <v>0</v>
      </c>
      <c r="BX769" s="44">
        <v>0</v>
      </c>
      <c r="BY769" s="44">
        <v>0</v>
      </c>
      <c r="BZ769" s="44">
        <v>0</v>
      </c>
      <c r="CA769" s="44">
        <v>27</v>
      </c>
      <c r="CB769" s="44">
        <v>0</v>
      </c>
      <c r="CC769" s="44">
        <v>0</v>
      </c>
      <c r="CD769" s="44">
        <v>0</v>
      </c>
      <c r="CE769" s="44">
        <v>0</v>
      </c>
      <c r="CF769" s="44">
        <v>0</v>
      </c>
      <c r="CG769" s="44">
        <v>0</v>
      </c>
      <c r="CH769" s="44">
        <v>0</v>
      </c>
      <c r="CI769" s="44">
        <v>0</v>
      </c>
      <c r="CJ769" s="44">
        <v>0</v>
      </c>
      <c r="CK769" s="44">
        <v>4.4328440558139537</v>
      </c>
      <c r="CL769" s="44">
        <v>0</v>
      </c>
      <c r="CM769" s="44">
        <v>0</v>
      </c>
      <c r="CN769" s="44">
        <v>0</v>
      </c>
      <c r="CO769" s="44">
        <v>0</v>
      </c>
      <c r="CP769" s="44">
        <v>0</v>
      </c>
      <c r="CQ769" s="44">
        <v>0</v>
      </c>
      <c r="CR769" s="44">
        <v>0</v>
      </c>
      <c r="CS769" s="44">
        <v>0</v>
      </c>
      <c r="CT769" s="44">
        <v>0</v>
      </c>
      <c r="CU769" s="44">
        <v>0</v>
      </c>
      <c r="CV769" s="44">
        <v>0</v>
      </c>
      <c r="CW769" s="44">
        <v>0</v>
      </c>
      <c r="CX769" s="44">
        <v>0</v>
      </c>
      <c r="CY769" s="44">
        <v>0</v>
      </c>
      <c r="CZ769" s="44">
        <v>0</v>
      </c>
      <c r="DA769" s="44">
        <v>0</v>
      </c>
      <c r="DB769" s="44">
        <v>0</v>
      </c>
      <c r="DC769" s="44">
        <v>0</v>
      </c>
      <c r="DD769" s="44">
        <v>0</v>
      </c>
      <c r="DE769" s="44">
        <v>0</v>
      </c>
      <c r="DF769" s="44">
        <v>0</v>
      </c>
      <c r="DG769" s="44">
        <v>0</v>
      </c>
      <c r="DH769" s="44">
        <v>0</v>
      </c>
      <c r="DI769" s="44">
        <v>0</v>
      </c>
      <c r="DJ769" s="44">
        <v>0</v>
      </c>
      <c r="DK769" s="44">
        <v>0</v>
      </c>
      <c r="DL769" s="44">
        <v>0</v>
      </c>
      <c r="DM769" s="44">
        <v>0</v>
      </c>
      <c r="DN769" s="44">
        <v>0</v>
      </c>
      <c r="DO769" s="44">
        <v>0</v>
      </c>
      <c r="DP769" s="44">
        <v>0</v>
      </c>
      <c r="DQ769" s="44">
        <v>0</v>
      </c>
      <c r="DR769" s="44">
        <v>0</v>
      </c>
      <c r="DS769" s="44">
        <v>0</v>
      </c>
      <c r="DT769" s="44">
        <v>0</v>
      </c>
      <c r="DU769" s="44">
        <v>0</v>
      </c>
      <c r="DV769" s="44">
        <v>0</v>
      </c>
      <c r="DW769" s="44">
        <v>0</v>
      </c>
      <c r="DX769" s="44">
        <v>0</v>
      </c>
      <c r="DY769" s="44">
        <v>1.2056103083237661</v>
      </c>
      <c r="DZ769" s="44">
        <v>0</v>
      </c>
      <c r="EA769" s="44">
        <v>0</v>
      </c>
      <c r="EB769" s="44">
        <v>0</v>
      </c>
    </row>
    <row r="770" spans="2:132" ht="30" x14ac:dyDescent="0.25">
      <c r="B770" s="41" t="s">
        <v>859</v>
      </c>
      <c r="C770" s="50">
        <v>1</v>
      </c>
      <c r="D770" s="46">
        <v>5</v>
      </c>
      <c r="E770" s="86" t="s">
        <v>52</v>
      </c>
      <c r="F770" s="43">
        <v>4370</v>
      </c>
      <c r="G770" s="43">
        <v>615.353988372093</v>
      </c>
      <c r="H770" s="44">
        <v>615.353988372093</v>
      </c>
      <c r="I770" s="44">
        <v>408.89558229918612</v>
      </c>
      <c r="J770" s="44">
        <v>408.89558229918612</v>
      </c>
      <c r="K770" s="44">
        <v>683.04292709302331</v>
      </c>
      <c r="L770" s="44">
        <v>683.04292709302331</v>
      </c>
      <c r="M770" s="44">
        <v>461.76333333333338</v>
      </c>
      <c r="N770" s="44">
        <v>3031.3233333333328</v>
      </c>
      <c r="O770" s="44">
        <v>531.68333333333339</v>
      </c>
      <c r="P770" s="44">
        <v>122.94772687674418</v>
      </c>
      <c r="Q770" s="44">
        <v>122.94772687674418</v>
      </c>
      <c r="R770" s="44">
        <v>81.697337343377384</v>
      </c>
      <c r="S770" s="44">
        <v>81.697337343377384</v>
      </c>
      <c r="T770" s="44">
        <v>382.50403917209309</v>
      </c>
      <c r="U770" s="44">
        <v>382.50403917209309</v>
      </c>
      <c r="V770" s="44">
        <v>254.16949395717415</v>
      </c>
      <c r="W770" s="44">
        <v>254.16949395717415</v>
      </c>
      <c r="X770" s="44">
        <v>150.26944396046514</v>
      </c>
      <c r="Y770" s="44">
        <v>150.26944396046514</v>
      </c>
      <c r="Z770" s="44">
        <v>99.852301197461273</v>
      </c>
      <c r="AA770" s="44">
        <v>99.852301197461273</v>
      </c>
      <c r="AB770" s="44">
        <v>5.6521221908680142</v>
      </c>
      <c r="AC770" s="44">
        <v>11.926385366467663</v>
      </c>
      <c r="AD770" s="44">
        <v>5.3246978482940692</v>
      </c>
      <c r="AE770" s="44">
        <v>33.438362604515412</v>
      </c>
      <c r="AF770" s="44">
        <v>104.0304614362702</v>
      </c>
      <c r="AG770" s="44">
        <v>40.869109849963294</v>
      </c>
      <c r="AH770" s="44">
        <v>185.76868113619676</v>
      </c>
      <c r="AJ770" s="63" t="s">
        <v>63</v>
      </c>
      <c r="AK770" s="44">
        <v>0</v>
      </c>
      <c r="AL770" s="44">
        <v>0</v>
      </c>
      <c r="AM770" s="44">
        <v>531.68333333333339</v>
      </c>
      <c r="AN770" s="44">
        <v>531.68333333333339</v>
      </c>
      <c r="AO770" s="44">
        <v>0</v>
      </c>
      <c r="AP770" s="44">
        <v>0</v>
      </c>
      <c r="AQ770" s="44">
        <v>0</v>
      </c>
      <c r="AR770" s="44">
        <v>0</v>
      </c>
      <c r="AS770" s="44">
        <v>0</v>
      </c>
      <c r="AT770" s="44">
        <v>0</v>
      </c>
      <c r="AU770" s="44">
        <v>0</v>
      </c>
      <c r="AV770" s="44">
        <v>0</v>
      </c>
      <c r="AW770" s="44">
        <v>0</v>
      </c>
      <c r="AX770" s="44">
        <v>0</v>
      </c>
      <c r="AY770" s="44">
        <v>150.26944396046514</v>
      </c>
      <c r="AZ770" s="44">
        <v>0</v>
      </c>
      <c r="BA770" s="44">
        <v>0</v>
      </c>
      <c r="BB770" s="44">
        <v>0</v>
      </c>
      <c r="BC770" s="44">
        <v>150.26944396046514</v>
      </c>
      <c r="BD770" s="44">
        <v>150.26944396046514</v>
      </c>
      <c r="BE770" s="44">
        <v>0</v>
      </c>
      <c r="BF770" s="44">
        <v>0</v>
      </c>
      <c r="BG770" s="44">
        <v>0</v>
      </c>
      <c r="BH770" s="44">
        <v>150.26944396046514</v>
      </c>
      <c r="BI770" s="44">
        <v>99.852301197461273</v>
      </c>
      <c r="BJ770" s="44">
        <v>0</v>
      </c>
      <c r="BK770" s="44">
        <v>0</v>
      </c>
      <c r="BL770" s="44">
        <v>0</v>
      </c>
      <c r="BM770" s="44">
        <v>99.852301197461273</v>
      </c>
      <c r="BN770" s="44">
        <v>5.3246978482940692</v>
      </c>
      <c r="BO770" s="44">
        <v>40.869109849963294</v>
      </c>
      <c r="BP770" s="44">
        <v>0</v>
      </c>
      <c r="BQ770" s="44">
        <v>0</v>
      </c>
      <c r="BR770" s="44">
        <v>0</v>
      </c>
      <c r="BS770" s="44">
        <v>40.869109849963294</v>
      </c>
      <c r="BT770" s="64">
        <v>2022</v>
      </c>
      <c r="BU770" s="44">
        <v>0</v>
      </c>
      <c r="BV770" s="44">
        <v>0</v>
      </c>
      <c r="BW770" s="44">
        <v>0</v>
      </c>
      <c r="BX770" s="44">
        <v>0</v>
      </c>
      <c r="BY770" s="44">
        <v>0</v>
      </c>
      <c r="BZ770" s="44">
        <v>0</v>
      </c>
      <c r="CA770" s="44">
        <v>531.68333333333339</v>
      </c>
      <c r="CB770" s="44">
        <v>0</v>
      </c>
      <c r="CC770" s="44">
        <v>0</v>
      </c>
      <c r="CD770" s="44">
        <v>0</v>
      </c>
      <c r="CE770" s="44">
        <v>0</v>
      </c>
      <c r="CF770" s="44">
        <v>0</v>
      </c>
      <c r="CG770" s="44">
        <v>0</v>
      </c>
      <c r="CH770" s="44">
        <v>0</v>
      </c>
      <c r="CI770" s="44">
        <v>0</v>
      </c>
      <c r="CJ770" s="44">
        <v>0</v>
      </c>
      <c r="CK770" s="44">
        <v>150.26944396046514</v>
      </c>
      <c r="CL770" s="44">
        <v>0</v>
      </c>
      <c r="CM770" s="44">
        <v>0</v>
      </c>
      <c r="CN770" s="44">
        <v>0</v>
      </c>
      <c r="CO770" s="44">
        <v>0</v>
      </c>
      <c r="CP770" s="44">
        <v>0</v>
      </c>
      <c r="CQ770" s="44">
        <v>0</v>
      </c>
      <c r="CR770" s="44">
        <v>0</v>
      </c>
      <c r="CS770" s="44">
        <v>0</v>
      </c>
      <c r="CT770" s="44">
        <v>0</v>
      </c>
      <c r="CU770" s="44">
        <v>0</v>
      </c>
      <c r="CV770" s="44">
        <v>0</v>
      </c>
      <c r="CW770" s="44">
        <v>0</v>
      </c>
      <c r="CX770" s="44">
        <v>0</v>
      </c>
      <c r="CY770" s="44">
        <v>0</v>
      </c>
      <c r="CZ770" s="44">
        <v>0</v>
      </c>
      <c r="DA770" s="44">
        <v>0</v>
      </c>
      <c r="DB770" s="44">
        <v>0</v>
      </c>
      <c r="DC770" s="44">
        <v>0</v>
      </c>
      <c r="DD770" s="44">
        <v>0</v>
      </c>
      <c r="DE770" s="44">
        <v>0</v>
      </c>
      <c r="DF770" s="44">
        <v>0</v>
      </c>
      <c r="DG770" s="44">
        <v>0</v>
      </c>
      <c r="DH770" s="44">
        <v>0</v>
      </c>
      <c r="DI770" s="44">
        <v>0</v>
      </c>
      <c r="DJ770" s="44">
        <v>0</v>
      </c>
      <c r="DK770" s="44">
        <v>0</v>
      </c>
      <c r="DL770" s="44">
        <v>0</v>
      </c>
      <c r="DM770" s="44">
        <v>0</v>
      </c>
      <c r="DN770" s="44">
        <v>0</v>
      </c>
      <c r="DO770" s="44">
        <v>0</v>
      </c>
      <c r="DP770" s="44">
        <v>0</v>
      </c>
      <c r="DQ770" s="44">
        <v>0</v>
      </c>
      <c r="DR770" s="44">
        <v>0</v>
      </c>
      <c r="DS770" s="44">
        <v>0</v>
      </c>
      <c r="DT770" s="44">
        <v>0</v>
      </c>
      <c r="DU770" s="44">
        <v>0</v>
      </c>
      <c r="DV770" s="44">
        <v>0</v>
      </c>
      <c r="DW770" s="44">
        <v>0</v>
      </c>
      <c r="DX770" s="44">
        <v>0</v>
      </c>
      <c r="DY770" s="44">
        <v>40.869109849963294</v>
      </c>
      <c r="DZ770" s="44">
        <v>0</v>
      </c>
      <c r="EA770" s="44">
        <v>0</v>
      </c>
      <c r="EB770" s="44">
        <v>0</v>
      </c>
    </row>
    <row r="771" spans="2:132" x14ac:dyDescent="0.25">
      <c r="B771" s="41" t="s">
        <v>860</v>
      </c>
      <c r="C771" s="50">
        <v>1</v>
      </c>
      <c r="D771" s="46">
        <v>9</v>
      </c>
      <c r="E771" s="86" t="s">
        <v>52</v>
      </c>
      <c r="F771" s="43">
        <v>3894</v>
      </c>
      <c r="G771" s="43">
        <v>815.48797674418608</v>
      </c>
      <c r="H771" s="44">
        <v>815.48797674418608</v>
      </c>
      <c r="I771" s="44">
        <v>541.88229443500177</v>
      </c>
      <c r="J771" s="44">
        <v>541.88229443500177</v>
      </c>
      <c r="K771" s="44">
        <v>839.95261604651171</v>
      </c>
      <c r="L771" s="44">
        <v>839.95261604651171</v>
      </c>
      <c r="M771" s="44">
        <v>411.46600000000001</v>
      </c>
      <c r="N771" s="44">
        <v>2701.1379999999999</v>
      </c>
      <c r="O771" s="44">
        <v>473.77</v>
      </c>
      <c r="P771" s="44">
        <v>167.99052320930235</v>
      </c>
      <c r="Q771" s="44">
        <v>167.99052320930235</v>
      </c>
      <c r="R771" s="44">
        <v>111.62775265361037</v>
      </c>
      <c r="S771" s="44">
        <v>111.62775265361037</v>
      </c>
      <c r="T771" s="44">
        <v>503.971569627907</v>
      </c>
      <c r="U771" s="44">
        <v>503.971569627907</v>
      </c>
      <c r="V771" s="44">
        <v>334.88325796083109</v>
      </c>
      <c r="W771" s="44">
        <v>334.88325796083109</v>
      </c>
      <c r="X771" s="44">
        <v>209.98815401162793</v>
      </c>
      <c r="Y771" s="44">
        <v>209.98815401162793</v>
      </c>
      <c r="Z771" s="44">
        <v>139.53469081701294</v>
      </c>
      <c r="AA771" s="44">
        <v>139.53469081701294</v>
      </c>
      <c r="AB771" s="44">
        <v>3.6860546792231061</v>
      </c>
      <c r="AC771" s="44">
        <v>8.0659093453872597</v>
      </c>
      <c r="AD771" s="44">
        <v>3.3953563606723884</v>
      </c>
      <c r="AE771" s="44">
        <v>45.688750592569463</v>
      </c>
      <c r="AF771" s="44">
        <v>137.06625177770837</v>
      </c>
      <c r="AG771" s="44">
        <v>57.110938240711825</v>
      </c>
      <c r="AH771" s="44">
        <v>228.4437529628473</v>
      </c>
      <c r="AJ771" s="63" t="s">
        <v>63</v>
      </c>
      <c r="AK771" s="44">
        <v>0</v>
      </c>
      <c r="AL771" s="44">
        <v>0</v>
      </c>
      <c r="AM771" s="44">
        <v>473.77</v>
      </c>
      <c r="AN771" s="44">
        <v>473.77</v>
      </c>
      <c r="AO771" s="44">
        <v>0</v>
      </c>
      <c r="AP771" s="44">
        <v>0</v>
      </c>
      <c r="AQ771" s="44">
        <v>0</v>
      </c>
      <c r="AR771" s="44">
        <v>0</v>
      </c>
      <c r="AS771" s="44">
        <v>0</v>
      </c>
      <c r="AT771" s="44">
        <v>0</v>
      </c>
      <c r="AU771" s="44">
        <v>0</v>
      </c>
      <c r="AV771" s="44">
        <v>0</v>
      </c>
      <c r="AW771" s="44">
        <v>0</v>
      </c>
      <c r="AX771" s="44">
        <v>0</v>
      </c>
      <c r="AY771" s="44">
        <v>209.98815401162793</v>
      </c>
      <c r="AZ771" s="44">
        <v>0</v>
      </c>
      <c r="BA771" s="44">
        <v>0</v>
      </c>
      <c r="BB771" s="44">
        <v>0</v>
      </c>
      <c r="BC771" s="44">
        <v>209.98815401162793</v>
      </c>
      <c r="BD771" s="44">
        <v>209.98815401162793</v>
      </c>
      <c r="BE771" s="44">
        <v>0</v>
      </c>
      <c r="BF771" s="44">
        <v>0</v>
      </c>
      <c r="BG771" s="44">
        <v>0</v>
      </c>
      <c r="BH771" s="44">
        <v>209.98815401162793</v>
      </c>
      <c r="BI771" s="44">
        <v>139.53469081701294</v>
      </c>
      <c r="BJ771" s="44">
        <v>0</v>
      </c>
      <c r="BK771" s="44">
        <v>0</v>
      </c>
      <c r="BL771" s="44">
        <v>0</v>
      </c>
      <c r="BM771" s="44">
        <v>139.53469081701294</v>
      </c>
      <c r="BN771" s="44">
        <v>3.3953563606723884</v>
      </c>
      <c r="BO771" s="44">
        <v>57.110938240711825</v>
      </c>
      <c r="BP771" s="44">
        <v>0</v>
      </c>
      <c r="BQ771" s="44">
        <v>0</v>
      </c>
      <c r="BR771" s="44">
        <v>0</v>
      </c>
      <c r="BS771" s="44">
        <v>57.110938240711825</v>
      </c>
      <c r="BT771" s="64">
        <v>2022</v>
      </c>
      <c r="BU771" s="44">
        <v>0</v>
      </c>
      <c r="BV771" s="44">
        <v>0</v>
      </c>
      <c r="BW771" s="44">
        <v>0</v>
      </c>
      <c r="BX771" s="44">
        <v>0</v>
      </c>
      <c r="BY771" s="44">
        <v>0</v>
      </c>
      <c r="BZ771" s="44">
        <v>0</v>
      </c>
      <c r="CA771" s="44">
        <v>473.77</v>
      </c>
      <c r="CB771" s="44">
        <v>0</v>
      </c>
      <c r="CC771" s="44">
        <v>0</v>
      </c>
      <c r="CD771" s="44">
        <v>0</v>
      </c>
      <c r="CE771" s="44">
        <v>0</v>
      </c>
      <c r="CF771" s="44">
        <v>0</v>
      </c>
      <c r="CG771" s="44">
        <v>0</v>
      </c>
      <c r="CH771" s="44">
        <v>0</v>
      </c>
      <c r="CI771" s="44">
        <v>0</v>
      </c>
      <c r="CJ771" s="44">
        <v>0</v>
      </c>
      <c r="CK771" s="44">
        <v>209.98815401162793</v>
      </c>
      <c r="CL771" s="44">
        <v>0</v>
      </c>
      <c r="CM771" s="44">
        <v>0</v>
      </c>
      <c r="CN771" s="44">
        <v>0</v>
      </c>
      <c r="CO771" s="44">
        <v>0</v>
      </c>
      <c r="CP771" s="44">
        <v>0</v>
      </c>
      <c r="CQ771" s="44">
        <v>0</v>
      </c>
      <c r="CR771" s="44">
        <v>0</v>
      </c>
      <c r="CS771" s="44">
        <v>0</v>
      </c>
      <c r="CT771" s="44">
        <v>0</v>
      </c>
      <c r="CU771" s="44">
        <v>0</v>
      </c>
      <c r="CV771" s="44">
        <v>0</v>
      </c>
      <c r="CW771" s="44">
        <v>0</v>
      </c>
      <c r="CX771" s="44">
        <v>0</v>
      </c>
      <c r="CY771" s="44">
        <v>0</v>
      </c>
      <c r="CZ771" s="44">
        <v>0</v>
      </c>
      <c r="DA771" s="44">
        <v>0</v>
      </c>
      <c r="DB771" s="44">
        <v>0</v>
      </c>
      <c r="DC771" s="44">
        <v>0</v>
      </c>
      <c r="DD771" s="44">
        <v>0</v>
      </c>
      <c r="DE771" s="44">
        <v>0</v>
      </c>
      <c r="DF771" s="44">
        <v>0</v>
      </c>
      <c r="DG771" s="44">
        <v>0</v>
      </c>
      <c r="DH771" s="44">
        <v>0</v>
      </c>
      <c r="DI771" s="44">
        <v>0</v>
      </c>
      <c r="DJ771" s="44">
        <v>0</v>
      </c>
      <c r="DK771" s="44">
        <v>0</v>
      </c>
      <c r="DL771" s="44">
        <v>0</v>
      </c>
      <c r="DM771" s="44">
        <v>0</v>
      </c>
      <c r="DN771" s="44">
        <v>0</v>
      </c>
      <c r="DO771" s="44">
        <v>0</v>
      </c>
      <c r="DP771" s="44">
        <v>0</v>
      </c>
      <c r="DQ771" s="44">
        <v>0</v>
      </c>
      <c r="DR771" s="44">
        <v>0</v>
      </c>
      <c r="DS771" s="44">
        <v>0</v>
      </c>
      <c r="DT771" s="44">
        <v>0</v>
      </c>
      <c r="DU771" s="44">
        <v>0</v>
      </c>
      <c r="DV771" s="44">
        <v>0</v>
      </c>
      <c r="DW771" s="44">
        <v>0</v>
      </c>
      <c r="DX771" s="44">
        <v>0</v>
      </c>
      <c r="DY771" s="44">
        <v>57.110938240711825</v>
      </c>
      <c r="DZ771" s="44">
        <v>0</v>
      </c>
      <c r="EA771" s="44">
        <v>0</v>
      </c>
      <c r="EB771" s="44">
        <v>0</v>
      </c>
    </row>
    <row r="772" spans="2:132" ht="30" x14ac:dyDescent="0.25">
      <c r="B772" s="41" t="s">
        <v>861</v>
      </c>
      <c r="C772" s="50">
        <v>1</v>
      </c>
      <c r="D772" s="46">
        <v>3</v>
      </c>
      <c r="E772" s="86" t="s">
        <v>52</v>
      </c>
      <c r="F772" s="43">
        <v>1330</v>
      </c>
      <c r="G772" s="43">
        <v>209.90899999999999</v>
      </c>
      <c r="H772" s="44">
        <v>209.90899999999999</v>
      </c>
      <c r="I772" s="44">
        <v>139.48209389509887</v>
      </c>
      <c r="J772" s="44">
        <v>139.48209389509887</v>
      </c>
      <c r="K772" s="44">
        <v>216.20626999999999</v>
      </c>
      <c r="L772" s="44">
        <v>216.20626999999999</v>
      </c>
      <c r="M772" s="44">
        <v>156.94</v>
      </c>
      <c r="N772" s="44">
        <v>968.24</v>
      </c>
      <c r="O772" s="44">
        <v>176.89</v>
      </c>
      <c r="P772" s="44">
        <v>38.917128599999998</v>
      </c>
      <c r="Q772" s="44">
        <v>38.917128599999998</v>
      </c>
      <c r="R772" s="44">
        <v>25.859980208151331</v>
      </c>
      <c r="S772" s="44">
        <v>25.859980208151331</v>
      </c>
      <c r="T772" s="44">
        <v>121.07551120000001</v>
      </c>
      <c r="U772" s="44">
        <v>121.07551120000001</v>
      </c>
      <c r="V772" s="44">
        <v>80.453271758693035</v>
      </c>
      <c r="W772" s="44">
        <v>80.453271758693035</v>
      </c>
      <c r="X772" s="44">
        <v>47.565379399999998</v>
      </c>
      <c r="Y772" s="44">
        <v>47.565379399999998</v>
      </c>
      <c r="Z772" s="44">
        <v>31.606642476629403</v>
      </c>
      <c r="AA772" s="44">
        <v>31.606642476629403</v>
      </c>
      <c r="AB772" s="44">
        <v>6.0688368180007695</v>
      </c>
      <c r="AC772" s="44">
        <v>12.034811995018474</v>
      </c>
      <c r="AD772" s="44">
        <v>5.5966083753057942</v>
      </c>
      <c r="AE772" s="44">
        <v>10.584376716114022</v>
      </c>
      <c r="AF772" s="44">
        <v>32.929172005688073</v>
      </c>
      <c r="AG772" s="44">
        <v>12.936460430806026</v>
      </c>
      <c r="AH772" s="44">
        <v>58.802092867300118</v>
      </c>
      <c r="AJ772" s="63" t="s">
        <v>63</v>
      </c>
      <c r="AK772" s="44">
        <v>0</v>
      </c>
      <c r="AL772" s="44">
        <v>0</v>
      </c>
      <c r="AM772" s="44">
        <v>176.89</v>
      </c>
      <c r="AN772" s="44">
        <v>176.89</v>
      </c>
      <c r="AO772" s="44">
        <v>0</v>
      </c>
      <c r="AP772" s="44">
        <v>0</v>
      </c>
      <c r="AQ772" s="44">
        <v>0</v>
      </c>
      <c r="AR772" s="44">
        <v>0</v>
      </c>
      <c r="AS772" s="44">
        <v>0</v>
      </c>
      <c r="AT772" s="44">
        <v>0</v>
      </c>
      <c r="AU772" s="44">
        <v>0</v>
      </c>
      <c r="AV772" s="44">
        <v>0</v>
      </c>
      <c r="AW772" s="44">
        <v>0</v>
      </c>
      <c r="AX772" s="44">
        <v>0</v>
      </c>
      <c r="AY772" s="44">
        <v>47.565379399999998</v>
      </c>
      <c r="AZ772" s="44">
        <v>0</v>
      </c>
      <c r="BA772" s="44">
        <v>0</v>
      </c>
      <c r="BB772" s="44">
        <v>0</v>
      </c>
      <c r="BC772" s="44">
        <v>47.565379399999998</v>
      </c>
      <c r="BD772" s="44">
        <v>47.565379399999998</v>
      </c>
      <c r="BE772" s="44">
        <v>0</v>
      </c>
      <c r="BF772" s="44">
        <v>0</v>
      </c>
      <c r="BG772" s="44">
        <v>0</v>
      </c>
      <c r="BH772" s="44">
        <v>47.565379399999998</v>
      </c>
      <c r="BI772" s="44">
        <v>31.606642476629403</v>
      </c>
      <c r="BJ772" s="44">
        <v>0</v>
      </c>
      <c r="BK772" s="44">
        <v>0</v>
      </c>
      <c r="BL772" s="44">
        <v>0</v>
      </c>
      <c r="BM772" s="44">
        <v>31.606642476629403</v>
      </c>
      <c r="BN772" s="44">
        <v>5.5966083753057942</v>
      </c>
      <c r="BO772" s="44">
        <v>12.936460430806026</v>
      </c>
      <c r="BP772" s="44">
        <v>0</v>
      </c>
      <c r="BQ772" s="44">
        <v>0</v>
      </c>
      <c r="BR772" s="44">
        <v>0</v>
      </c>
      <c r="BS772" s="44">
        <v>12.936460430806026</v>
      </c>
      <c r="BT772" s="64">
        <v>2022</v>
      </c>
      <c r="BU772" s="44">
        <v>0</v>
      </c>
      <c r="BV772" s="44">
        <v>0</v>
      </c>
      <c r="BW772" s="44">
        <v>0</v>
      </c>
      <c r="BX772" s="44">
        <v>0</v>
      </c>
      <c r="BY772" s="44">
        <v>0</v>
      </c>
      <c r="BZ772" s="44">
        <v>0</v>
      </c>
      <c r="CA772" s="44">
        <v>176.89</v>
      </c>
      <c r="CB772" s="44">
        <v>0</v>
      </c>
      <c r="CC772" s="44">
        <v>0</v>
      </c>
      <c r="CD772" s="44">
        <v>0</v>
      </c>
      <c r="CE772" s="44">
        <v>0</v>
      </c>
      <c r="CF772" s="44">
        <v>0</v>
      </c>
      <c r="CG772" s="44">
        <v>0</v>
      </c>
      <c r="CH772" s="44">
        <v>0</v>
      </c>
      <c r="CI772" s="44">
        <v>0</v>
      </c>
      <c r="CJ772" s="44">
        <v>0</v>
      </c>
      <c r="CK772" s="44">
        <v>47.565379399999998</v>
      </c>
      <c r="CL772" s="44">
        <v>0</v>
      </c>
      <c r="CM772" s="44">
        <v>0</v>
      </c>
      <c r="CN772" s="44">
        <v>0</v>
      </c>
      <c r="CO772" s="44">
        <v>0</v>
      </c>
      <c r="CP772" s="44">
        <v>0</v>
      </c>
      <c r="CQ772" s="44">
        <v>0</v>
      </c>
      <c r="CR772" s="44">
        <v>0</v>
      </c>
      <c r="CS772" s="44">
        <v>0</v>
      </c>
      <c r="CT772" s="44">
        <v>0</v>
      </c>
      <c r="CU772" s="44">
        <v>0</v>
      </c>
      <c r="CV772" s="44">
        <v>0</v>
      </c>
      <c r="CW772" s="44">
        <v>0</v>
      </c>
      <c r="CX772" s="44">
        <v>0</v>
      </c>
      <c r="CY772" s="44">
        <v>0</v>
      </c>
      <c r="CZ772" s="44">
        <v>0</v>
      </c>
      <c r="DA772" s="44">
        <v>0</v>
      </c>
      <c r="DB772" s="44">
        <v>0</v>
      </c>
      <c r="DC772" s="44">
        <v>0</v>
      </c>
      <c r="DD772" s="44">
        <v>0</v>
      </c>
      <c r="DE772" s="44">
        <v>0</v>
      </c>
      <c r="DF772" s="44">
        <v>0</v>
      </c>
      <c r="DG772" s="44">
        <v>0</v>
      </c>
      <c r="DH772" s="44">
        <v>0</v>
      </c>
      <c r="DI772" s="44">
        <v>0</v>
      </c>
      <c r="DJ772" s="44">
        <v>0</v>
      </c>
      <c r="DK772" s="44">
        <v>0</v>
      </c>
      <c r="DL772" s="44">
        <v>0</v>
      </c>
      <c r="DM772" s="44">
        <v>0</v>
      </c>
      <c r="DN772" s="44">
        <v>0</v>
      </c>
      <c r="DO772" s="44">
        <v>0</v>
      </c>
      <c r="DP772" s="44">
        <v>0</v>
      </c>
      <c r="DQ772" s="44">
        <v>0</v>
      </c>
      <c r="DR772" s="44">
        <v>0</v>
      </c>
      <c r="DS772" s="44">
        <v>0</v>
      </c>
      <c r="DT772" s="44">
        <v>0</v>
      </c>
      <c r="DU772" s="44">
        <v>0</v>
      </c>
      <c r="DV772" s="44">
        <v>0</v>
      </c>
      <c r="DW772" s="44">
        <v>0</v>
      </c>
      <c r="DX772" s="44">
        <v>0</v>
      </c>
      <c r="DY772" s="44">
        <v>12.936460430806026</v>
      </c>
      <c r="DZ772" s="44">
        <v>0</v>
      </c>
      <c r="EA772" s="44">
        <v>0</v>
      </c>
      <c r="EB772" s="44">
        <v>0</v>
      </c>
    </row>
    <row r="773" spans="2:132" x14ac:dyDescent="0.25">
      <c r="B773" s="41" t="s">
        <v>862</v>
      </c>
      <c r="C773" s="50">
        <v>1</v>
      </c>
      <c r="D773" s="46">
        <v>2</v>
      </c>
      <c r="E773" s="86" t="s">
        <v>52</v>
      </c>
      <c r="F773" s="43">
        <v>328</v>
      </c>
      <c r="G773" s="43">
        <v>67.290034883720935</v>
      </c>
      <c r="H773" s="44">
        <v>67.290034883720935</v>
      </c>
      <c r="I773" s="44">
        <v>44.713447083524969</v>
      </c>
      <c r="J773" s="44">
        <v>44.713447083524969</v>
      </c>
      <c r="K773" s="44">
        <v>69.308735930232558</v>
      </c>
      <c r="L773" s="44">
        <v>69.308735930232558</v>
      </c>
      <c r="M773" s="44">
        <v>38.704000000000001</v>
      </c>
      <c r="N773" s="44">
        <v>238.78399999999999</v>
      </c>
      <c r="O773" s="44">
        <v>43.624000000000002</v>
      </c>
      <c r="P773" s="44">
        <v>13.861747186046513</v>
      </c>
      <c r="Q773" s="44">
        <v>13.861747186046513</v>
      </c>
      <c r="R773" s="44">
        <v>9.2109700992061434</v>
      </c>
      <c r="S773" s="44">
        <v>9.2109700992061434</v>
      </c>
      <c r="T773" s="44">
        <v>41.585241558139536</v>
      </c>
      <c r="U773" s="44">
        <v>41.585241558139536</v>
      </c>
      <c r="V773" s="44">
        <v>27.63291029761843</v>
      </c>
      <c r="W773" s="44">
        <v>27.63291029761843</v>
      </c>
      <c r="X773" s="44">
        <v>17.32718398255814</v>
      </c>
      <c r="Y773" s="44">
        <v>17.32718398255814</v>
      </c>
      <c r="Z773" s="44">
        <v>11.513712624007679</v>
      </c>
      <c r="AA773" s="44">
        <v>11.513712624007679</v>
      </c>
      <c r="AB773" s="44">
        <v>4.2019461124225934</v>
      </c>
      <c r="AC773" s="44">
        <v>8.6412903102927903</v>
      </c>
      <c r="AD773" s="44">
        <v>3.7888734437437619</v>
      </c>
      <c r="AE773" s="44">
        <v>3.7700097473442522</v>
      </c>
      <c r="AF773" s="44">
        <v>11.310029242032757</v>
      </c>
      <c r="AG773" s="44">
        <v>4.7125121841803148</v>
      </c>
      <c r="AH773" s="44">
        <v>18.850048736721259</v>
      </c>
      <c r="AJ773" s="63" t="s">
        <v>63</v>
      </c>
      <c r="AK773" s="44">
        <v>0</v>
      </c>
      <c r="AL773" s="44">
        <v>0</v>
      </c>
      <c r="AM773" s="44">
        <v>43.624000000000002</v>
      </c>
      <c r="AN773" s="44">
        <v>43.624000000000002</v>
      </c>
      <c r="AO773" s="44">
        <v>0</v>
      </c>
      <c r="AP773" s="44">
        <v>0</v>
      </c>
      <c r="AQ773" s="44">
        <v>0</v>
      </c>
      <c r="AR773" s="44">
        <v>0</v>
      </c>
      <c r="AS773" s="44">
        <v>0</v>
      </c>
      <c r="AT773" s="44">
        <v>0</v>
      </c>
      <c r="AU773" s="44">
        <v>0</v>
      </c>
      <c r="AV773" s="44">
        <v>0</v>
      </c>
      <c r="AW773" s="44">
        <v>0</v>
      </c>
      <c r="AX773" s="44">
        <v>0</v>
      </c>
      <c r="AY773" s="44">
        <v>17.32718398255814</v>
      </c>
      <c r="AZ773" s="44">
        <v>0</v>
      </c>
      <c r="BA773" s="44">
        <v>0</v>
      </c>
      <c r="BB773" s="44">
        <v>0</v>
      </c>
      <c r="BC773" s="44">
        <v>17.32718398255814</v>
      </c>
      <c r="BD773" s="44">
        <v>17.32718398255814</v>
      </c>
      <c r="BE773" s="44">
        <v>0</v>
      </c>
      <c r="BF773" s="44">
        <v>0</v>
      </c>
      <c r="BG773" s="44">
        <v>0</v>
      </c>
      <c r="BH773" s="44">
        <v>17.32718398255814</v>
      </c>
      <c r="BI773" s="44">
        <v>11.513712624007679</v>
      </c>
      <c r="BJ773" s="44">
        <v>0</v>
      </c>
      <c r="BK773" s="44">
        <v>0</v>
      </c>
      <c r="BL773" s="44">
        <v>0</v>
      </c>
      <c r="BM773" s="44">
        <v>11.513712624007679</v>
      </c>
      <c r="BN773" s="44">
        <v>3.7888734437437619</v>
      </c>
      <c r="BO773" s="44">
        <v>4.7125121841803148</v>
      </c>
      <c r="BP773" s="44">
        <v>0</v>
      </c>
      <c r="BQ773" s="44">
        <v>0</v>
      </c>
      <c r="BR773" s="44">
        <v>0</v>
      </c>
      <c r="BS773" s="44">
        <v>4.7125121841803148</v>
      </c>
      <c r="BT773" s="64">
        <v>2022</v>
      </c>
      <c r="BU773" s="44">
        <v>0</v>
      </c>
      <c r="BV773" s="44">
        <v>0</v>
      </c>
      <c r="BW773" s="44">
        <v>0</v>
      </c>
      <c r="BX773" s="44">
        <v>0</v>
      </c>
      <c r="BY773" s="44">
        <v>0</v>
      </c>
      <c r="BZ773" s="44">
        <v>0</v>
      </c>
      <c r="CA773" s="44">
        <v>43.624000000000002</v>
      </c>
      <c r="CB773" s="44">
        <v>0</v>
      </c>
      <c r="CC773" s="44">
        <v>0</v>
      </c>
      <c r="CD773" s="44">
        <v>0</v>
      </c>
      <c r="CE773" s="44">
        <v>0</v>
      </c>
      <c r="CF773" s="44">
        <v>0</v>
      </c>
      <c r="CG773" s="44">
        <v>0</v>
      </c>
      <c r="CH773" s="44">
        <v>0</v>
      </c>
      <c r="CI773" s="44">
        <v>0</v>
      </c>
      <c r="CJ773" s="44">
        <v>0</v>
      </c>
      <c r="CK773" s="44">
        <v>17.32718398255814</v>
      </c>
      <c r="CL773" s="44">
        <v>0</v>
      </c>
      <c r="CM773" s="44">
        <v>0</v>
      </c>
      <c r="CN773" s="44">
        <v>0</v>
      </c>
      <c r="CO773" s="44">
        <v>0</v>
      </c>
      <c r="CP773" s="44">
        <v>0</v>
      </c>
      <c r="CQ773" s="44">
        <v>0</v>
      </c>
      <c r="CR773" s="44">
        <v>0</v>
      </c>
      <c r="CS773" s="44">
        <v>0</v>
      </c>
      <c r="CT773" s="44">
        <v>0</v>
      </c>
      <c r="CU773" s="44">
        <v>0</v>
      </c>
      <c r="CV773" s="44">
        <v>0</v>
      </c>
      <c r="CW773" s="44">
        <v>0</v>
      </c>
      <c r="CX773" s="44">
        <v>0</v>
      </c>
      <c r="CY773" s="44">
        <v>0</v>
      </c>
      <c r="CZ773" s="44">
        <v>0</v>
      </c>
      <c r="DA773" s="44">
        <v>0</v>
      </c>
      <c r="DB773" s="44">
        <v>0</v>
      </c>
      <c r="DC773" s="44">
        <v>0</v>
      </c>
      <c r="DD773" s="44">
        <v>0</v>
      </c>
      <c r="DE773" s="44">
        <v>0</v>
      </c>
      <c r="DF773" s="44">
        <v>0</v>
      </c>
      <c r="DG773" s="44">
        <v>0</v>
      </c>
      <c r="DH773" s="44">
        <v>0</v>
      </c>
      <c r="DI773" s="44">
        <v>0</v>
      </c>
      <c r="DJ773" s="44">
        <v>0</v>
      </c>
      <c r="DK773" s="44">
        <v>0</v>
      </c>
      <c r="DL773" s="44">
        <v>0</v>
      </c>
      <c r="DM773" s="44">
        <v>0</v>
      </c>
      <c r="DN773" s="44">
        <v>0</v>
      </c>
      <c r="DO773" s="44">
        <v>0</v>
      </c>
      <c r="DP773" s="44">
        <v>0</v>
      </c>
      <c r="DQ773" s="44">
        <v>0</v>
      </c>
      <c r="DR773" s="44">
        <v>0</v>
      </c>
      <c r="DS773" s="44">
        <v>0</v>
      </c>
      <c r="DT773" s="44">
        <v>0</v>
      </c>
      <c r="DU773" s="44">
        <v>0</v>
      </c>
      <c r="DV773" s="44">
        <v>0</v>
      </c>
      <c r="DW773" s="44">
        <v>0</v>
      </c>
      <c r="DX773" s="44">
        <v>0</v>
      </c>
      <c r="DY773" s="44">
        <v>4.7125121841803148</v>
      </c>
      <c r="DZ773" s="44">
        <v>0</v>
      </c>
      <c r="EA773" s="44">
        <v>0</v>
      </c>
      <c r="EB773" s="44">
        <v>0</v>
      </c>
    </row>
    <row r="774" spans="2:132" x14ac:dyDescent="0.25">
      <c r="B774" s="41" t="s">
        <v>863</v>
      </c>
      <c r="C774" s="50">
        <v>1</v>
      </c>
      <c r="D774" s="46">
        <v>2</v>
      </c>
      <c r="E774" s="86" t="s">
        <v>52</v>
      </c>
      <c r="F774" s="43">
        <v>462</v>
      </c>
      <c r="G774" s="43">
        <v>83.47444186046512</v>
      </c>
      <c r="H774" s="44">
        <v>83.47444186046512</v>
      </c>
      <c r="I774" s="44">
        <v>55.467797652422568</v>
      </c>
      <c r="J774" s="44">
        <v>55.467797652422568</v>
      </c>
      <c r="K774" s="44">
        <v>85.978675116279078</v>
      </c>
      <c r="L774" s="44">
        <v>85.978675116279078</v>
      </c>
      <c r="M774" s="44">
        <v>54.515999999999998</v>
      </c>
      <c r="N774" s="44">
        <v>336.33600000000001</v>
      </c>
      <c r="O774" s="44">
        <v>61.445999999999998</v>
      </c>
      <c r="P774" s="44">
        <v>15.476161520930233</v>
      </c>
      <c r="Q774" s="44">
        <v>15.476161520930233</v>
      </c>
      <c r="R774" s="44">
        <v>10.283729684759145</v>
      </c>
      <c r="S774" s="44">
        <v>10.283729684759145</v>
      </c>
      <c r="T774" s="44">
        <v>48.148058065116288</v>
      </c>
      <c r="U774" s="44">
        <v>48.148058065116288</v>
      </c>
      <c r="V774" s="44">
        <v>31.99382568591734</v>
      </c>
      <c r="W774" s="44">
        <v>31.99382568591734</v>
      </c>
      <c r="X774" s="44">
        <v>18.915308525581398</v>
      </c>
      <c r="Y774" s="44">
        <v>18.915308525581398</v>
      </c>
      <c r="Z774" s="44">
        <v>12.569002948038955</v>
      </c>
      <c r="AA774" s="44">
        <v>12.569002948038955</v>
      </c>
      <c r="AB774" s="44">
        <v>5.3011895169507088</v>
      </c>
      <c r="AC774" s="44">
        <v>10.512528364122593</v>
      </c>
      <c r="AD774" s="44">
        <v>4.8886932602388278</v>
      </c>
      <c r="AE774" s="44">
        <v>4.2090855504934073</v>
      </c>
      <c r="AF774" s="44">
        <v>13.09493282375727</v>
      </c>
      <c r="AG774" s="44">
        <v>5.1444378950474983</v>
      </c>
      <c r="AH774" s="44">
        <v>23.383808613852263</v>
      </c>
      <c r="AJ774" s="63" t="s">
        <v>63</v>
      </c>
      <c r="AK774" s="44">
        <v>0</v>
      </c>
      <c r="AL774" s="44">
        <v>0</v>
      </c>
      <c r="AM774" s="44">
        <v>61.445999999999998</v>
      </c>
      <c r="AN774" s="44">
        <v>61.445999999999998</v>
      </c>
      <c r="AO774" s="44">
        <v>0</v>
      </c>
      <c r="AP774" s="44">
        <v>0</v>
      </c>
      <c r="AQ774" s="44">
        <v>0</v>
      </c>
      <c r="AR774" s="44">
        <v>0</v>
      </c>
      <c r="AS774" s="44">
        <v>0</v>
      </c>
      <c r="AT774" s="44">
        <v>0</v>
      </c>
      <c r="AU774" s="44">
        <v>0</v>
      </c>
      <c r="AV774" s="44">
        <v>0</v>
      </c>
      <c r="AW774" s="44">
        <v>0</v>
      </c>
      <c r="AX774" s="44">
        <v>0</v>
      </c>
      <c r="AY774" s="44">
        <v>18.915308525581398</v>
      </c>
      <c r="AZ774" s="44">
        <v>0</v>
      </c>
      <c r="BA774" s="44">
        <v>0</v>
      </c>
      <c r="BB774" s="44">
        <v>0</v>
      </c>
      <c r="BC774" s="44">
        <v>18.915308525581398</v>
      </c>
      <c r="BD774" s="44">
        <v>18.915308525581398</v>
      </c>
      <c r="BE774" s="44">
        <v>0</v>
      </c>
      <c r="BF774" s="44">
        <v>0</v>
      </c>
      <c r="BG774" s="44">
        <v>0</v>
      </c>
      <c r="BH774" s="44">
        <v>18.915308525581398</v>
      </c>
      <c r="BI774" s="44">
        <v>12.569002948038955</v>
      </c>
      <c r="BJ774" s="44">
        <v>0</v>
      </c>
      <c r="BK774" s="44">
        <v>0</v>
      </c>
      <c r="BL774" s="44">
        <v>0</v>
      </c>
      <c r="BM774" s="44">
        <v>12.569002948038955</v>
      </c>
      <c r="BN774" s="44">
        <v>4.8886932602388278</v>
      </c>
      <c r="BO774" s="44">
        <v>5.1444378950474983</v>
      </c>
      <c r="BP774" s="44">
        <v>0</v>
      </c>
      <c r="BQ774" s="44">
        <v>0</v>
      </c>
      <c r="BR774" s="44">
        <v>0</v>
      </c>
      <c r="BS774" s="44">
        <v>5.1444378950474983</v>
      </c>
      <c r="BT774" s="64">
        <v>2022</v>
      </c>
      <c r="BU774" s="44">
        <v>0</v>
      </c>
      <c r="BV774" s="44">
        <v>0</v>
      </c>
      <c r="BW774" s="44">
        <v>0</v>
      </c>
      <c r="BX774" s="44">
        <v>0</v>
      </c>
      <c r="BY774" s="44">
        <v>0</v>
      </c>
      <c r="BZ774" s="44">
        <v>0</v>
      </c>
      <c r="CA774" s="44">
        <v>61.445999999999998</v>
      </c>
      <c r="CB774" s="44">
        <v>0</v>
      </c>
      <c r="CC774" s="44">
        <v>0</v>
      </c>
      <c r="CD774" s="44">
        <v>0</v>
      </c>
      <c r="CE774" s="44">
        <v>0</v>
      </c>
      <c r="CF774" s="44">
        <v>0</v>
      </c>
      <c r="CG774" s="44">
        <v>0</v>
      </c>
      <c r="CH774" s="44">
        <v>0</v>
      </c>
      <c r="CI774" s="44">
        <v>0</v>
      </c>
      <c r="CJ774" s="44">
        <v>0</v>
      </c>
      <c r="CK774" s="44">
        <v>18.915308525581398</v>
      </c>
      <c r="CL774" s="44">
        <v>0</v>
      </c>
      <c r="CM774" s="44">
        <v>0</v>
      </c>
      <c r="CN774" s="44">
        <v>0</v>
      </c>
      <c r="CO774" s="44">
        <v>0</v>
      </c>
      <c r="CP774" s="44">
        <v>0</v>
      </c>
      <c r="CQ774" s="44">
        <v>0</v>
      </c>
      <c r="CR774" s="44">
        <v>0</v>
      </c>
      <c r="CS774" s="44">
        <v>0</v>
      </c>
      <c r="CT774" s="44">
        <v>0</v>
      </c>
      <c r="CU774" s="44">
        <v>0</v>
      </c>
      <c r="CV774" s="44">
        <v>0</v>
      </c>
      <c r="CW774" s="44">
        <v>0</v>
      </c>
      <c r="CX774" s="44">
        <v>0</v>
      </c>
      <c r="CY774" s="44">
        <v>0</v>
      </c>
      <c r="CZ774" s="44">
        <v>0</v>
      </c>
      <c r="DA774" s="44">
        <v>0</v>
      </c>
      <c r="DB774" s="44">
        <v>0</v>
      </c>
      <c r="DC774" s="44">
        <v>0</v>
      </c>
      <c r="DD774" s="44">
        <v>0</v>
      </c>
      <c r="DE774" s="44">
        <v>0</v>
      </c>
      <c r="DF774" s="44">
        <v>0</v>
      </c>
      <c r="DG774" s="44">
        <v>0</v>
      </c>
      <c r="DH774" s="44">
        <v>0</v>
      </c>
      <c r="DI774" s="44">
        <v>0</v>
      </c>
      <c r="DJ774" s="44">
        <v>0</v>
      </c>
      <c r="DK774" s="44">
        <v>0</v>
      </c>
      <c r="DL774" s="44">
        <v>0</v>
      </c>
      <c r="DM774" s="44">
        <v>0</v>
      </c>
      <c r="DN774" s="44">
        <v>0</v>
      </c>
      <c r="DO774" s="44">
        <v>0</v>
      </c>
      <c r="DP774" s="44">
        <v>0</v>
      </c>
      <c r="DQ774" s="44">
        <v>0</v>
      </c>
      <c r="DR774" s="44">
        <v>0</v>
      </c>
      <c r="DS774" s="44">
        <v>0</v>
      </c>
      <c r="DT774" s="44">
        <v>0</v>
      </c>
      <c r="DU774" s="44">
        <v>0</v>
      </c>
      <c r="DV774" s="44">
        <v>0</v>
      </c>
      <c r="DW774" s="44">
        <v>0</v>
      </c>
      <c r="DX774" s="44">
        <v>0</v>
      </c>
      <c r="DY774" s="44">
        <v>5.1444378950474983</v>
      </c>
      <c r="DZ774" s="44">
        <v>0</v>
      </c>
      <c r="EA774" s="44">
        <v>0</v>
      </c>
      <c r="EB774" s="44">
        <v>0</v>
      </c>
    </row>
    <row r="775" spans="2:132" x14ac:dyDescent="0.25">
      <c r="B775" s="41" t="s">
        <v>864</v>
      </c>
      <c r="C775" s="50">
        <v>1</v>
      </c>
      <c r="D775" s="46">
        <v>9</v>
      </c>
      <c r="E775" s="86" t="s">
        <v>52</v>
      </c>
      <c r="F775" s="43">
        <v>7726</v>
      </c>
      <c r="G775" s="43">
        <v>933.45761627906961</v>
      </c>
      <c r="H775" s="44">
        <v>933.45761627906961</v>
      </c>
      <c r="I775" s="44">
        <v>620.27175052490543</v>
      </c>
      <c r="J775" s="44">
        <v>620.27175052490543</v>
      </c>
      <c r="K775" s="44">
        <v>1036.1379540697674</v>
      </c>
      <c r="L775" s="44">
        <v>1036.1379540697674</v>
      </c>
      <c r="M775" s="44">
        <v>634.63571428571424</v>
      </c>
      <c r="N775" s="44">
        <v>5030.7297142857133</v>
      </c>
      <c r="O775" s="44">
        <v>796.88171428571422</v>
      </c>
      <c r="P775" s="44">
        <v>186.50483173255813</v>
      </c>
      <c r="Q775" s="44">
        <v>186.50483173255813</v>
      </c>
      <c r="R775" s="44">
        <v>123.93029575487611</v>
      </c>
      <c r="S775" s="44">
        <v>123.93029575487611</v>
      </c>
      <c r="T775" s="44">
        <v>580.23725427906982</v>
      </c>
      <c r="U775" s="44">
        <v>580.23725427906982</v>
      </c>
      <c r="V775" s="44">
        <v>385.5609201262813</v>
      </c>
      <c r="W775" s="44">
        <v>385.5609201262813</v>
      </c>
      <c r="X775" s="44">
        <v>227.95034989534884</v>
      </c>
      <c r="Y775" s="44">
        <v>227.95034989534884</v>
      </c>
      <c r="Z775" s="44">
        <v>151.47036147818193</v>
      </c>
      <c r="AA775" s="44">
        <v>151.47036147818193</v>
      </c>
      <c r="AB775" s="44">
        <v>5.1209085754218746</v>
      </c>
      <c r="AC775" s="44">
        <v>13.047820595090441</v>
      </c>
      <c r="AD775" s="44">
        <v>5.260974533295073</v>
      </c>
      <c r="AE775" s="44">
        <v>50.724127638565086</v>
      </c>
      <c r="AF775" s="44">
        <v>157.80839709775807</v>
      </c>
      <c r="AG775" s="44">
        <v>61.996156002690668</v>
      </c>
      <c r="AH775" s="44">
        <v>281.80070910313935</v>
      </c>
      <c r="AJ775" s="63" t="s">
        <v>63</v>
      </c>
      <c r="AK775" s="44">
        <v>0</v>
      </c>
      <c r="AL775" s="44">
        <v>0</v>
      </c>
      <c r="AM775" s="44">
        <v>796.88171428571422</v>
      </c>
      <c r="AN775" s="44">
        <v>796.88171428571422</v>
      </c>
      <c r="AO775" s="44">
        <v>0</v>
      </c>
      <c r="AP775" s="44">
        <v>0</v>
      </c>
      <c r="AQ775" s="44">
        <v>0</v>
      </c>
      <c r="AR775" s="44">
        <v>0</v>
      </c>
      <c r="AS775" s="44">
        <v>0</v>
      </c>
      <c r="AT775" s="44">
        <v>0</v>
      </c>
      <c r="AU775" s="44">
        <v>0</v>
      </c>
      <c r="AV775" s="44">
        <v>0</v>
      </c>
      <c r="AW775" s="44">
        <v>0</v>
      </c>
      <c r="AX775" s="44">
        <v>0</v>
      </c>
      <c r="AY775" s="44">
        <v>227.95034989534884</v>
      </c>
      <c r="AZ775" s="44">
        <v>0</v>
      </c>
      <c r="BA775" s="44">
        <v>0</v>
      </c>
      <c r="BB775" s="44">
        <v>0</v>
      </c>
      <c r="BC775" s="44">
        <v>227.95034989534884</v>
      </c>
      <c r="BD775" s="44">
        <v>227.95034989534884</v>
      </c>
      <c r="BE775" s="44">
        <v>0</v>
      </c>
      <c r="BF775" s="44">
        <v>0</v>
      </c>
      <c r="BG775" s="44">
        <v>0</v>
      </c>
      <c r="BH775" s="44">
        <v>227.95034989534884</v>
      </c>
      <c r="BI775" s="44">
        <v>151.47036147818193</v>
      </c>
      <c r="BJ775" s="44">
        <v>0</v>
      </c>
      <c r="BK775" s="44">
        <v>0</v>
      </c>
      <c r="BL775" s="44">
        <v>0</v>
      </c>
      <c r="BM775" s="44">
        <v>151.47036147818193</v>
      </c>
      <c r="BN775" s="44">
        <v>5.260974533295073</v>
      </c>
      <c r="BO775" s="44">
        <v>61.996156002690668</v>
      </c>
      <c r="BP775" s="44">
        <v>0</v>
      </c>
      <c r="BQ775" s="44">
        <v>0</v>
      </c>
      <c r="BR775" s="44">
        <v>0</v>
      </c>
      <c r="BS775" s="44">
        <v>61.996156002690668</v>
      </c>
      <c r="BT775" s="64">
        <v>2022</v>
      </c>
      <c r="BU775" s="44">
        <v>0</v>
      </c>
      <c r="BV775" s="44">
        <v>0</v>
      </c>
      <c r="BW775" s="44">
        <v>0</v>
      </c>
      <c r="BX775" s="44">
        <v>0</v>
      </c>
      <c r="BY775" s="44">
        <v>0</v>
      </c>
      <c r="BZ775" s="44">
        <v>0</v>
      </c>
      <c r="CA775" s="44">
        <v>796.88171428571422</v>
      </c>
      <c r="CB775" s="44">
        <v>0</v>
      </c>
      <c r="CC775" s="44">
        <v>0</v>
      </c>
      <c r="CD775" s="44">
        <v>0</v>
      </c>
      <c r="CE775" s="44">
        <v>0</v>
      </c>
      <c r="CF775" s="44">
        <v>0</v>
      </c>
      <c r="CG775" s="44">
        <v>0</v>
      </c>
      <c r="CH775" s="44">
        <v>0</v>
      </c>
      <c r="CI775" s="44">
        <v>0</v>
      </c>
      <c r="CJ775" s="44">
        <v>0</v>
      </c>
      <c r="CK775" s="44">
        <v>227.95034989534884</v>
      </c>
      <c r="CL775" s="44">
        <v>0</v>
      </c>
      <c r="CM775" s="44">
        <v>0</v>
      </c>
      <c r="CN775" s="44">
        <v>0</v>
      </c>
      <c r="CO775" s="44">
        <v>0</v>
      </c>
      <c r="CP775" s="44">
        <v>0</v>
      </c>
      <c r="CQ775" s="44">
        <v>0</v>
      </c>
      <c r="CR775" s="44">
        <v>0</v>
      </c>
      <c r="CS775" s="44">
        <v>0</v>
      </c>
      <c r="CT775" s="44">
        <v>0</v>
      </c>
      <c r="CU775" s="44">
        <v>0</v>
      </c>
      <c r="CV775" s="44">
        <v>0</v>
      </c>
      <c r="CW775" s="44">
        <v>0</v>
      </c>
      <c r="CX775" s="44">
        <v>0</v>
      </c>
      <c r="CY775" s="44">
        <v>0</v>
      </c>
      <c r="CZ775" s="44">
        <v>0</v>
      </c>
      <c r="DA775" s="44">
        <v>0</v>
      </c>
      <c r="DB775" s="44">
        <v>0</v>
      </c>
      <c r="DC775" s="44">
        <v>0</v>
      </c>
      <c r="DD775" s="44">
        <v>0</v>
      </c>
      <c r="DE775" s="44">
        <v>0</v>
      </c>
      <c r="DF775" s="44">
        <v>0</v>
      </c>
      <c r="DG775" s="44">
        <v>0</v>
      </c>
      <c r="DH775" s="44">
        <v>0</v>
      </c>
      <c r="DI775" s="44">
        <v>0</v>
      </c>
      <c r="DJ775" s="44">
        <v>0</v>
      </c>
      <c r="DK775" s="44">
        <v>0</v>
      </c>
      <c r="DL775" s="44">
        <v>0</v>
      </c>
      <c r="DM775" s="44">
        <v>0</v>
      </c>
      <c r="DN775" s="44">
        <v>0</v>
      </c>
      <c r="DO775" s="44">
        <v>0</v>
      </c>
      <c r="DP775" s="44">
        <v>0</v>
      </c>
      <c r="DQ775" s="44">
        <v>0</v>
      </c>
      <c r="DR775" s="44">
        <v>0</v>
      </c>
      <c r="DS775" s="44">
        <v>0</v>
      </c>
      <c r="DT775" s="44">
        <v>0</v>
      </c>
      <c r="DU775" s="44">
        <v>0</v>
      </c>
      <c r="DV775" s="44">
        <v>0</v>
      </c>
      <c r="DW775" s="44">
        <v>0</v>
      </c>
      <c r="DX775" s="44">
        <v>0</v>
      </c>
      <c r="DY775" s="44">
        <v>61.996156002690668</v>
      </c>
      <c r="DZ775" s="44">
        <v>0</v>
      </c>
      <c r="EA775" s="44">
        <v>0</v>
      </c>
      <c r="EB775" s="44">
        <v>0</v>
      </c>
    </row>
    <row r="776" spans="2:132" x14ac:dyDescent="0.25">
      <c r="B776" s="41" t="s">
        <v>865</v>
      </c>
      <c r="C776" s="50">
        <v>1</v>
      </c>
      <c r="D776" s="46">
        <v>12</v>
      </c>
      <c r="E776" s="86" t="s">
        <v>52</v>
      </c>
      <c r="F776" s="43">
        <v>14227</v>
      </c>
      <c r="G776" s="43">
        <v>2005.4630232558141</v>
      </c>
      <c r="H776" s="44">
        <v>2005.4630232558141</v>
      </c>
      <c r="I776" s="44">
        <v>1332.6068997180507</v>
      </c>
      <c r="J776" s="44">
        <v>1332.6068997180507</v>
      </c>
      <c r="K776" s="44">
        <v>2226.0639558139537</v>
      </c>
      <c r="L776" s="44">
        <v>2226.0639558139537</v>
      </c>
      <c r="M776" s="44">
        <v>1069.0574285714283</v>
      </c>
      <c r="N776" s="44">
        <v>8822.7724285714266</v>
      </c>
      <c r="O776" s="44">
        <v>1467.4134285714283</v>
      </c>
      <c r="P776" s="44">
        <v>400.69151204651166</v>
      </c>
      <c r="Q776" s="44">
        <v>400.69151204651166</v>
      </c>
      <c r="R776" s="44">
        <v>266.25485856366657</v>
      </c>
      <c r="S776" s="44">
        <v>266.25485856366657</v>
      </c>
      <c r="T776" s="44">
        <v>1246.5958152558142</v>
      </c>
      <c r="U776" s="44">
        <v>1246.5958152558142</v>
      </c>
      <c r="V776" s="44">
        <v>828.34844886474048</v>
      </c>
      <c r="W776" s="44">
        <v>828.34844886474048</v>
      </c>
      <c r="X776" s="44">
        <v>489.73407027906984</v>
      </c>
      <c r="Y776" s="44">
        <v>489.73407027906984</v>
      </c>
      <c r="Z776" s="44">
        <v>325.42260491114803</v>
      </c>
      <c r="AA776" s="44">
        <v>325.42260491114803</v>
      </c>
      <c r="AB776" s="44">
        <v>4.0151658990883599</v>
      </c>
      <c r="AC776" s="44">
        <v>10.651039958682993</v>
      </c>
      <c r="AD776" s="44">
        <v>4.5092547549734121</v>
      </c>
      <c r="AE776" s="44">
        <v>108.97694827489455</v>
      </c>
      <c r="AF776" s="44">
        <v>339.03939463300532</v>
      </c>
      <c r="AG776" s="44">
        <v>133.19404789153779</v>
      </c>
      <c r="AH776" s="44">
        <v>605.42749041608079</v>
      </c>
      <c r="AJ776" s="63" t="s">
        <v>63</v>
      </c>
      <c r="AK776" s="44">
        <v>0</v>
      </c>
      <c r="AL776" s="44">
        <v>0</v>
      </c>
      <c r="AM776" s="44">
        <v>1467.4134285714283</v>
      </c>
      <c r="AN776" s="44">
        <v>1467.4134285714283</v>
      </c>
      <c r="AO776" s="44">
        <v>0</v>
      </c>
      <c r="AP776" s="44">
        <v>0</v>
      </c>
      <c r="AQ776" s="44">
        <v>0</v>
      </c>
      <c r="AR776" s="44">
        <v>0</v>
      </c>
      <c r="AS776" s="44">
        <v>0</v>
      </c>
      <c r="AT776" s="44">
        <v>0</v>
      </c>
      <c r="AU776" s="44">
        <v>0</v>
      </c>
      <c r="AV776" s="44">
        <v>0</v>
      </c>
      <c r="AW776" s="44">
        <v>0</v>
      </c>
      <c r="AX776" s="44">
        <v>0</v>
      </c>
      <c r="AY776" s="44">
        <v>489.73407027906984</v>
      </c>
      <c r="AZ776" s="44">
        <v>0</v>
      </c>
      <c r="BA776" s="44">
        <v>0</v>
      </c>
      <c r="BB776" s="44">
        <v>0</v>
      </c>
      <c r="BC776" s="44">
        <v>489.73407027906984</v>
      </c>
      <c r="BD776" s="44">
        <v>489.73407027906984</v>
      </c>
      <c r="BE776" s="44">
        <v>0</v>
      </c>
      <c r="BF776" s="44">
        <v>0</v>
      </c>
      <c r="BG776" s="44">
        <v>0</v>
      </c>
      <c r="BH776" s="44">
        <v>489.73407027906984</v>
      </c>
      <c r="BI776" s="44">
        <v>325.42260491114803</v>
      </c>
      <c r="BJ776" s="44">
        <v>0</v>
      </c>
      <c r="BK776" s="44">
        <v>0</v>
      </c>
      <c r="BL776" s="44">
        <v>0</v>
      </c>
      <c r="BM776" s="44">
        <v>325.42260491114803</v>
      </c>
      <c r="BN776" s="44">
        <v>4.5092547549734121</v>
      </c>
      <c r="BO776" s="44">
        <v>133.19404789153779</v>
      </c>
      <c r="BP776" s="44">
        <v>0</v>
      </c>
      <c r="BQ776" s="44">
        <v>0</v>
      </c>
      <c r="BR776" s="44">
        <v>0</v>
      </c>
      <c r="BS776" s="44">
        <v>133.19404789153779</v>
      </c>
      <c r="BT776" s="64">
        <v>2022</v>
      </c>
      <c r="BU776" s="44">
        <v>0</v>
      </c>
      <c r="BV776" s="44">
        <v>0</v>
      </c>
      <c r="BW776" s="44">
        <v>0</v>
      </c>
      <c r="BX776" s="44">
        <v>0</v>
      </c>
      <c r="BY776" s="44">
        <v>0</v>
      </c>
      <c r="BZ776" s="44">
        <v>0</v>
      </c>
      <c r="CA776" s="44">
        <v>1467.4134285714283</v>
      </c>
      <c r="CB776" s="44">
        <v>0</v>
      </c>
      <c r="CC776" s="44">
        <v>0</v>
      </c>
      <c r="CD776" s="44">
        <v>0</v>
      </c>
      <c r="CE776" s="44">
        <v>0</v>
      </c>
      <c r="CF776" s="44">
        <v>0</v>
      </c>
      <c r="CG776" s="44">
        <v>0</v>
      </c>
      <c r="CH776" s="44">
        <v>0</v>
      </c>
      <c r="CI776" s="44">
        <v>0</v>
      </c>
      <c r="CJ776" s="44">
        <v>0</v>
      </c>
      <c r="CK776" s="44">
        <v>489.73407027906984</v>
      </c>
      <c r="CL776" s="44">
        <v>0</v>
      </c>
      <c r="CM776" s="44">
        <v>0</v>
      </c>
      <c r="CN776" s="44">
        <v>0</v>
      </c>
      <c r="CO776" s="44">
        <v>0</v>
      </c>
      <c r="CP776" s="44">
        <v>0</v>
      </c>
      <c r="CQ776" s="44">
        <v>0</v>
      </c>
      <c r="CR776" s="44">
        <v>0</v>
      </c>
      <c r="CS776" s="44">
        <v>0</v>
      </c>
      <c r="CT776" s="44">
        <v>0</v>
      </c>
      <c r="CU776" s="44">
        <v>0</v>
      </c>
      <c r="CV776" s="44">
        <v>0</v>
      </c>
      <c r="CW776" s="44">
        <v>0</v>
      </c>
      <c r="CX776" s="44">
        <v>0</v>
      </c>
      <c r="CY776" s="44">
        <v>0</v>
      </c>
      <c r="CZ776" s="44">
        <v>0</v>
      </c>
      <c r="DA776" s="44">
        <v>0</v>
      </c>
      <c r="DB776" s="44">
        <v>0</v>
      </c>
      <c r="DC776" s="44">
        <v>0</v>
      </c>
      <c r="DD776" s="44">
        <v>0</v>
      </c>
      <c r="DE776" s="44">
        <v>0</v>
      </c>
      <c r="DF776" s="44">
        <v>0</v>
      </c>
      <c r="DG776" s="44">
        <v>0</v>
      </c>
      <c r="DH776" s="44">
        <v>0</v>
      </c>
      <c r="DI776" s="44">
        <v>0</v>
      </c>
      <c r="DJ776" s="44">
        <v>0</v>
      </c>
      <c r="DK776" s="44">
        <v>0</v>
      </c>
      <c r="DL776" s="44">
        <v>0</v>
      </c>
      <c r="DM776" s="44">
        <v>0</v>
      </c>
      <c r="DN776" s="44">
        <v>0</v>
      </c>
      <c r="DO776" s="44">
        <v>0</v>
      </c>
      <c r="DP776" s="44">
        <v>0</v>
      </c>
      <c r="DQ776" s="44">
        <v>0</v>
      </c>
      <c r="DR776" s="44">
        <v>0</v>
      </c>
      <c r="DS776" s="44">
        <v>0</v>
      </c>
      <c r="DT776" s="44">
        <v>0</v>
      </c>
      <c r="DU776" s="44">
        <v>0</v>
      </c>
      <c r="DV776" s="44">
        <v>0</v>
      </c>
      <c r="DW776" s="44">
        <v>0</v>
      </c>
      <c r="DX776" s="44">
        <v>0</v>
      </c>
      <c r="DY776" s="44">
        <v>133.19404789153779</v>
      </c>
      <c r="DZ776" s="44">
        <v>0</v>
      </c>
      <c r="EA776" s="44">
        <v>0</v>
      </c>
      <c r="EB776" s="44">
        <v>0</v>
      </c>
    </row>
    <row r="777" spans="2:132" ht="30" x14ac:dyDescent="0.25">
      <c r="B777" s="41" t="s">
        <v>866</v>
      </c>
      <c r="C777" s="50">
        <v>1</v>
      </c>
      <c r="D777" s="46">
        <v>9</v>
      </c>
      <c r="E777" s="86" t="s">
        <v>52</v>
      </c>
      <c r="F777" s="43">
        <v>5737</v>
      </c>
      <c r="G777" s="43">
        <v>691.15451162790703</v>
      </c>
      <c r="H777" s="44">
        <v>691.15451162790703</v>
      </c>
      <c r="I777" s="44">
        <v>459.26415011697895</v>
      </c>
      <c r="J777" s="44">
        <v>459.26415011697895</v>
      </c>
      <c r="K777" s="44">
        <v>767.18150790697689</v>
      </c>
      <c r="L777" s="44">
        <v>767.18150790697689</v>
      </c>
      <c r="M777" s="44">
        <v>557.30857142857133</v>
      </c>
      <c r="N777" s="44">
        <v>3838.8725714285715</v>
      </c>
      <c r="O777" s="44">
        <v>591.73057142857135</v>
      </c>
      <c r="P777" s="44">
        <v>138.09267142325584</v>
      </c>
      <c r="Q777" s="44">
        <v>138.09267142325584</v>
      </c>
      <c r="R777" s="44">
        <v>91.760977193372412</v>
      </c>
      <c r="S777" s="44">
        <v>91.760977193372412</v>
      </c>
      <c r="T777" s="44">
        <v>429.62164442790709</v>
      </c>
      <c r="U777" s="44">
        <v>429.62164442790709</v>
      </c>
      <c r="V777" s="44">
        <v>285.4785957127142</v>
      </c>
      <c r="W777" s="44">
        <v>285.4785957127142</v>
      </c>
      <c r="X777" s="44">
        <v>168.77993173953493</v>
      </c>
      <c r="Y777" s="44">
        <v>168.77993173953493</v>
      </c>
      <c r="Z777" s="44">
        <v>112.15230545856629</v>
      </c>
      <c r="AA777" s="44">
        <v>112.15230545856629</v>
      </c>
      <c r="AB777" s="44">
        <v>6.0734812169025574</v>
      </c>
      <c r="AC777" s="44">
        <v>13.447146753137828</v>
      </c>
      <c r="AD777" s="44">
        <v>5.276133816501714</v>
      </c>
      <c r="AE777" s="44">
        <v>37.557366348921569</v>
      </c>
      <c r="AF777" s="44">
        <v>116.84513975220045</v>
      </c>
      <c r="AG777" s="44">
        <v>45.903447759793039</v>
      </c>
      <c r="AH777" s="44">
        <v>208.65203527178653</v>
      </c>
      <c r="AJ777" s="63" t="s">
        <v>63</v>
      </c>
      <c r="AK777" s="44">
        <v>0</v>
      </c>
      <c r="AL777" s="44">
        <v>0</v>
      </c>
      <c r="AM777" s="44">
        <v>591.73057142857135</v>
      </c>
      <c r="AN777" s="44">
        <v>591.73057142857135</v>
      </c>
      <c r="AO777" s="44">
        <v>0</v>
      </c>
      <c r="AP777" s="44">
        <v>0</v>
      </c>
      <c r="AQ777" s="44">
        <v>0</v>
      </c>
      <c r="AR777" s="44">
        <v>0</v>
      </c>
      <c r="AS777" s="44">
        <v>0</v>
      </c>
      <c r="AT777" s="44">
        <v>0</v>
      </c>
      <c r="AU777" s="44">
        <v>0</v>
      </c>
      <c r="AV777" s="44">
        <v>0</v>
      </c>
      <c r="AW777" s="44">
        <v>0</v>
      </c>
      <c r="AX777" s="44">
        <v>0</v>
      </c>
      <c r="AY777" s="44">
        <v>168.77993173953493</v>
      </c>
      <c r="AZ777" s="44">
        <v>0</v>
      </c>
      <c r="BA777" s="44">
        <v>0</v>
      </c>
      <c r="BB777" s="44">
        <v>0</v>
      </c>
      <c r="BC777" s="44">
        <v>168.77993173953493</v>
      </c>
      <c r="BD777" s="44">
        <v>168.77993173953493</v>
      </c>
      <c r="BE777" s="44">
        <v>0</v>
      </c>
      <c r="BF777" s="44">
        <v>0</v>
      </c>
      <c r="BG777" s="44">
        <v>0</v>
      </c>
      <c r="BH777" s="44">
        <v>168.77993173953493</v>
      </c>
      <c r="BI777" s="44">
        <v>112.15230545856629</v>
      </c>
      <c r="BJ777" s="44">
        <v>0</v>
      </c>
      <c r="BK777" s="44">
        <v>0</v>
      </c>
      <c r="BL777" s="44">
        <v>0</v>
      </c>
      <c r="BM777" s="44">
        <v>112.15230545856629</v>
      </c>
      <c r="BN777" s="44">
        <v>5.276133816501714</v>
      </c>
      <c r="BO777" s="44">
        <v>45.903447759793039</v>
      </c>
      <c r="BP777" s="44">
        <v>0</v>
      </c>
      <c r="BQ777" s="44">
        <v>0</v>
      </c>
      <c r="BR777" s="44">
        <v>0</v>
      </c>
      <c r="BS777" s="44">
        <v>45.903447759793039</v>
      </c>
      <c r="BT777" s="64">
        <v>2022</v>
      </c>
      <c r="BU777" s="44">
        <v>0</v>
      </c>
      <c r="BV777" s="44">
        <v>0</v>
      </c>
      <c r="BW777" s="44">
        <v>0</v>
      </c>
      <c r="BX777" s="44">
        <v>0</v>
      </c>
      <c r="BY777" s="44">
        <v>0</v>
      </c>
      <c r="BZ777" s="44">
        <v>0</v>
      </c>
      <c r="CA777" s="44">
        <v>591.73057142857135</v>
      </c>
      <c r="CB777" s="44">
        <v>0</v>
      </c>
      <c r="CC777" s="44">
        <v>0</v>
      </c>
      <c r="CD777" s="44">
        <v>0</v>
      </c>
      <c r="CE777" s="44">
        <v>0</v>
      </c>
      <c r="CF777" s="44">
        <v>0</v>
      </c>
      <c r="CG777" s="44">
        <v>0</v>
      </c>
      <c r="CH777" s="44">
        <v>0</v>
      </c>
      <c r="CI777" s="44">
        <v>0</v>
      </c>
      <c r="CJ777" s="44">
        <v>0</v>
      </c>
      <c r="CK777" s="44">
        <v>168.77993173953493</v>
      </c>
      <c r="CL777" s="44">
        <v>0</v>
      </c>
      <c r="CM777" s="44">
        <v>0</v>
      </c>
      <c r="CN777" s="44">
        <v>0</v>
      </c>
      <c r="CO777" s="44">
        <v>0</v>
      </c>
      <c r="CP777" s="44">
        <v>0</v>
      </c>
      <c r="CQ777" s="44">
        <v>0</v>
      </c>
      <c r="CR777" s="44">
        <v>0</v>
      </c>
      <c r="CS777" s="44">
        <v>0</v>
      </c>
      <c r="CT777" s="44">
        <v>0</v>
      </c>
      <c r="CU777" s="44">
        <v>0</v>
      </c>
      <c r="CV777" s="44">
        <v>0</v>
      </c>
      <c r="CW777" s="44">
        <v>0</v>
      </c>
      <c r="CX777" s="44">
        <v>0</v>
      </c>
      <c r="CY777" s="44">
        <v>0</v>
      </c>
      <c r="CZ777" s="44">
        <v>0</v>
      </c>
      <c r="DA777" s="44">
        <v>0</v>
      </c>
      <c r="DB777" s="44">
        <v>0</v>
      </c>
      <c r="DC777" s="44">
        <v>0</v>
      </c>
      <c r="DD777" s="44">
        <v>0</v>
      </c>
      <c r="DE777" s="44">
        <v>0</v>
      </c>
      <c r="DF777" s="44">
        <v>0</v>
      </c>
      <c r="DG777" s="44">
        <v>0</v>
      </c>
      <c r="DH777" s="44">
        <v>0</v>
      </c>
      <c r="DI777" s="44">
        <v>0</v>
      </c>
      <c r="DJ777" s="44">
        <v>0</v>
      </c>
      <c r="DK777" s="44">
        <v>0</v>
      </c>
      <c r="DL777" s="44">
        <v>0</v>
      </c>
      <c r="DM777" s="44">
        <v>0</v>
      </c>
      <c r="DN777" s="44">
        <v>0</v>
      </c>
      <c r="DO777" s="44">
        <v>0</v>
      </c>
      <c r="DP777" s="44">
        <v>0</v>
      </c>
      <c r="DQ777" s="44">
        <v>0</v>
      </c>
      <c r="DR777" s="44">
        <v>0</v>
      </c>
      <c r="DS777" s="44">
        <v>0</v>
      </c>
      <c r="DT777" s="44">
        <v>0</v>
      </c>
      <c r="DU777" s="44">
        <v>0</v>
      </c>
      <c r="DV777" s="44">
        <v>0</v>
      </c>
      <c r="DW777" s="44">
        <v>0</v>
      </c>
      <c r="DX777" s="44">
        <v>0</v>
      </c>
      <c r="DY777" s="44">
        <v>45.903447759793039</v>
      </c>
      <c r="DZ777" s="44">
        <v>0</v>
      </c>
      <c r="EA777" s="44">
        <v>0</v>
      </c>
      <c r="EB777" s="44">
        <v>0</v>
      </c>
    </row>
    <row r="778" spans="2:132" ht="30" x14ac:dyDescent="0.25">
      <c r="B778" s="41" t="s">
        <v>867</v>
      </c>
      <c r="C778" s="50">
        <v>1</v>
      </c>
      <c r="D778" s="46">
        <v>10</v>
      </c>
      <c r="E778" s="86" t="s">
        <v>52</v>
      </c>
      <c r="F778" s="43">
        <v>6172</v>
      </c>
      <c r="G778" s="43">
        <v>825.17716279069771</v>
      </c>
      <c r="H778" s="44">
        <v>825.17716279069771</v>
      </c>
      <c r="I778" s="44">
        <v>548.32064609170357</v>
      </c>
      <c r="J778" s="44">
        <v>548.32064609170357</v>
      </c>
      <c r="K778" s="44">
        <v>915.9466506976745</v>
      </c>
      <c r="L778" s="44">
        <v>915.9466506976745</v>
      </c>
      <c r="M778" s="44">
        <v>506.98571428571427</v>
      </c>
      <c r="N778" s="44">
        <v>4018.853714285714</v>
      </c>
      <c r="O778" s="44">
        <v>636.59771428571423</v>
      </c>
      <c r="P778" s="44">
        <v>164.87039712558141</v>
      </c>
      <c r="Q778" s="44">
        <v>164.87039712558141</v>
      </c>
      <c r="R778" s="44">
        <v>109.55446508912236</v>
      </c>
      <c r="S778" s="44">
        <v>109.55446508912236</v>
      </c>
      <c r="T778" s="44">
        <v>512.93012439069776</v>
      </c>
      <c r="U778" s="44">
        <v>512.93012439069776</v>
      </c>
      <c r="V778" s="44">
        <v>340.83611361060292</v>
      </c>
      <c r="W778" s="44">
        <v>340.83611361060292</v>
      </c>
      <c r="X778" s="44">
        <v>201.5082631534884</v>
      </c>
      <c r="Y778" s="44">
        <v>201.5082631534884</v>
      </c>
      <c r="Z778" s="44">
        <v>133.899901775594</v>
      </c>
      <c r="AA778" s="44">
        <v>133.899901775594</v>
      </c>
      <c r="AB778" s="44">
        <v>4.6277047117457268</v>
      </c>
      <c r="AC778" s="44">
        <v>11.791161657467899</v>
      </c>
      <c r="AD778" s="44">
        <v>4.7542806667073085</v>
      </c>
      <c r="AE778" s="44">
        <v>44.840163066719057</v>
      </c>
      <c r="AF778" s="44">
        <v>139.50272954090374</v>
      </c>
      <c r="AG778" s="44">
        <v>54.804643748212186</v>
      </c>
      <c r="AH778" s="44">
        <v>249.11201703732812</v>
      </c>
      <c r="AJ778" s="63" t="s">
        <v>63</v>
      </c>
      <c r="AK778" s="44">
        <v>0</v>
      </c>
      <c r="AL778" s="44">
        <v>0</v>
      </c>
      <c r="AM778" s="44">
        <v>636.59771428571423</v>
      </c>
      <c r="AN778" s="44">
        <v>636.59771428571423</v>
      </c>
      <c r="AO778" s="44">
        <v>0</v>
      </c>
      <c r="AP778" s="44">
        <v>0</v>
      </c>
      <c r="AQ778" s="44">
        <v>0</v>
      </c>
      <c r="AR778" s="44">
        <v>0</v>
      </c>
      <c r="AS778" s="44">
        <v>0</v>
      </c>
      <c r="AT778" s="44">
        <v>0</v>
      </c>
      <c r="AU778" s="44">
        <v>0</v>
      </c>
      <c r="AV778" s="44">
        <v>0</v>
      </c>
      <c r="AW778" s="44">
        <v>0</v>
      </c>
      <c r="AX778" s="44">
        <v>0</v>
      </c>
      <c r="AY778" s="44">
        <v>201.5082631534884</v>
      </c>
      <c r="AZ778" s="44">
        <v>0</v>
      </c>
      <c r="BA778" s="44">
        <v>0</v>
      </c>
      <c r="BB778" s="44">
        <v>0</v>
      </c>
      <c r="BC778" s="44">
        <v>201.5082631534884</v>
      </c>
      <c r="BD778" s="44">
        <v>201.5082631534884</v>
      </c>
      <c r="BE778" s="44">
        <v>0</v>
      </c>
      <c r="BF778" s="44">
        <v>0</v>
      </c>
      <c r="BG778" s="44">
        <v>0</v>
      </c>
      <c r="BH778" s="44">
        <v>201.5082631534884</v>
      </c>
      <c r="BI778" s="44">
        <v>133.899901775594</v>
      </c>
      <c r="BJ778" s="44">
        <v>0</v>
      </c>
      <c r="BK778" s="44">
        <v>0</v>
      </c>
      <c r="BL778" s="44">
        <v>0</v>
      </c>
      <c r="BM778" s="44">
        <v>133.899901775594</v>
      </c>
      <c r="BN778" s="44">
        <v>4.7542806667073085</v>
      </c>
      <c r="BO778" s="44">
        <v>54.804643748212186</v>
      </c>
      <c r="BP778" s="44">
        <v>0</v>
      </c>
      <c r="BQ778" s="44">
        <v>0</v>
      </c>
      <c r="BR778" s="44">
        <v>0</v>
      </c>
      <c r="BS778" s="44">
        <v>54.804643748212186</v>
      </c>
      <c r="BT778" s="64">
        <v>2022</v>
      </c>
      <c r="BU778" s="44">
        <v>0</v>
      </c>
      <c r="BV778" s="44">
        <v>0</v>
      </c>
      <c r="BW778" s="44">
        <v>0</v>
      </c>
      <c r="BX778" s="44">
        <v>0</v>
      </c>
      <c r="BY778" s="44">
        <v>0</v>
      </c>
      <c r="BZ778" s="44">
        <v>0</v>
      </c>
      <c r="CA778" s="44">
        <v>636.59771428571423</v>
      </c>
      <c r="CB778" s="44">
        <v>0</v>
      </c>
      <c r="CC778" s="44">
        <v>0</v>
      </c>
      <c r="CD778" s="44">
        <v>0</v>
      </c>
      <c r="CE778" s="44">
        <v>0</v>
      </c>
      <c r="CF778" s="44">
        <v>0</v>
      </c>
      <c r="CG778" s="44">
        <v>0</v>
      </c>
      <c r="CH778" s="44">
        <v>0</v>
      </c>
      <c r="CI778" s="44">
        <v>0</v>
      </c>
      <c r="CJ778" s="44">
        <v>0</v>
      </c>
      <c r="CK778" s="44">
        <v>201.5082631534884</v>
      </c>
      <c r="CL778" s="44">
        <v>0</v>
      </c>
      <c r="CM778" s="44">
        <v>0</v>
      </c>
      <c r="CN778" s="44">
        <v>0</v>
      </c>
      <c r="CO778" s="44">
        <v>0</v>
      </c>
      <c r="CP778" s="44">
        <v>0</v>
      </c>
      <c r="CQ778" s="44">
        <v>0</v>
      </c>
      <c r="CR778" s="44">
        <v>0</v>
      </c>
      <c r="CS778" s="44">
        <v>0</v>
      </c>
      <c r="CT778" s="44">
        <v>0</v>
      </c>
      <c r="CU778" s="44">
        <v>0</v>
      </c>
      <c r="CV778" s="44">
        <v>0</v>
      </c>
      <c r="CW778" s="44">
        <v>0</v>
      </c>
      <c r="CX778" s="44">
        <v>0</v>
      </c>
      <c r="CY778" s="44">
        <v>0</v>
      </c>
      <c r="CZ778" s="44">
        <v>0</v>
      </c>
      <c r="DA778" s="44">
        <v>0</v>
      </c>
      <c r="DB778" s="44">
        <v>0</v>
      </c>
      <c r="DC778" s="44">
        <v>0</v>
      </c>
      <c r="DD778" s="44">
        <v>0</v>
      </c>
      <c r="DE778" s="44">
        <v>0</v>
      </c>
      <c r="DF778" s="44">
        <v>0</v>
      </c>
      <c r="DG778" s="44">
        <v>0</v>
      </c>
      <c r="DH778" s="44">
        <v>0</v>
      </c>
      <c r="DI778" s="44">
        <v>0</v>
      </c>
      <c r="DJ778" s="44">
        <v>0</v>
      </c>
      <c r="DK778" s="44">
        <v>0</v>
      </c>
      <c r="DL778" s="44">
        <v>0</v>
      </c>
      <c r="DM778" s="44">
        <v>0</v>
      </c>
      <c r="DN778" s="44">
        <v>0</v>
      </c>
      <c r="DO778" s="44">
        <v>0</v>
      </c>
      <c r="DP778" s="44">
        <v>0</v>
      </c>
      <c r="DQ778" s="44">
        <v>0</v>
      </c>
      <c r="DR778" s="44">
        <v>0</v>
      </c>
      <c r="DS778" s="44">
        <v>0</v>
      </c>
      <c r="DT778" s="44">
        <v>0</v>
      </c>
      <c r="DU778" s="44">
        <v>0</v>
      </c>
      <c r="DV778" s="44">
        <v>0</v>
      </c>
      <c r="DW778" s="44">
        <v>0</v>
      </c>
      <c r="DX778" s="44">
        <v>0</v>
      </c>
      <c r="DY778" s="44">
        <v>54.804643748212186</v>
      </c>
      <c r="DZ778" s="44">
        <v>0</v>
      </c>
      <c r="EA778" s="44">
        <v>0</v>
      </c>
      <c r="EB778" s="44">
        <v>0</v>
      </c>
    </row>
    <row r="779" spans="2:132" ht="30" x14ac:dyDescent="0.25">
      <c r="B779" s="41" t="s">
        <v>868</v>
      </c>
      <c r="C779" s="50">
        <v>1</v>
      </c>
      <c r="D779" s="46">
        <v>9</v>
      </c>
      <c r="E779" s="86" t="s">
        <v>52</v>
      </c>
      <c r="F779" s="43">
        <v>3877</v>
      </c>
      <c r="G779" s="43">
        <v>541.18213953488385</v>
      </c>
      <c r="H779" s="44">
        <v>541.18213953488385</v>
      </c>
      <c r="I779" s="44">
        <v>359.60924972704919</v>
      </c>
      <c r="J779" s="44">
        <v>359.60924972704919</v>
      </c>
      <c r="K779" s="44">
        <v>600.7121748837211</v>
      </c>
      <c r="L779" s="44">
        <v>600.7121748837211</v>
      </c>
      <c r="M779" s="44">
        <v>409.66966666666667</v>
      </c>
      <c r="N779" s="44">
        <v>2689.3456666666666</v>
      </c>
      <c r="O779" s="44">
        <v>471.70166666666671</v>
      </c>
      <c r="P779" s="44">
        <v>108.1281914790698</v>
      </c>
      <c r="Q779" s="44">
        <v>108.1281914790698</v>
      </c>
      <c r="R779" s="44">
        <v>71.849928095464435</v>
      </c>
      <c r="S779" s="44">
        <v>71.849928095464435</v>
      </c>
      <c r="T779" s="44">
        <v>336.39881793488382</v>
      </c>
      <c r="U779" s="44">
        <v>336.39881793488382</v>
      </c>
      <c r="V779" s="44">
        <v>223.5331096303338</v>
      </c>
      <c r="W779" s="44">
        <v>223.5331096303338</v>
      </c>
      <c r="X779" s="44">
        <v>132.15667847441864</v>
      </c>
      <c r="Y779" s="44">
        <v>132.15667847441864</v>
      </c>
      <c r="Z779" s="44">
        <v>87.81657878334542</v>
      </c>
      <c r="AA779" s="44">
        <v>87.81657878334542</v>
      </c>
      <c r="AB779" s="44">
        <v>5.7017408023339033</v>
      </c>
      <c r="AC779" s="44">
        <v>12.031084214388427</v>
      </c>
      <c r="AD779" s="44">
        <v>5.3714420807762764</v>
      </c>
      <c r="AE779" s="44">
        <v>29.407861099150697</v>
      </c>
      <c r="AF779" s="44">
        <v>91.491123419579949</v>
      </c>
      <c r="AG779" s="44">
        <v>35.942941343406403</v>
      </c>
      <c r="AH779" s="44">
        <v>163.37700610639277</v>
      </c>
      <c r="AJ779" s="63" t="s">
        <v>63</v>
      </c>
      <c r="AK779" s="44">
        <v>0</v>
      </c>
      <c r="AL779" s="44">
        <v>0</v>
      </c>
      <c r="AM779" s="44">
        <v>471.70166666666671</v>
      </c>
      <c r="AN779" s="44">
        <v>471.70166666666671</v>
      </c>
      <c r="AO779" s="44">
        <v>0</v>
      </c>
      <c r="AP779" s="44">
        <v>0</v>
      </c>
      <c r="AQ779" s="44">
        <v>0</v>
      </c>
      <c r="AR779" s="44">
        <v>0</v>
      </c>
      <c r="AS779" s="44">
        <v>0</v>
      </c>
      <c r="AT779" s="44">
        <v>0</v>
      </c>
      <c r="AU779" s="44">
        <v>0</v>
      </c>
      <c r="AV779" s="44">
        <v>0</v>
      </c>
      <c r="AW779" s="44">
        <v>0</v>
      </c>
      <c r="AX779" s="44">
        <v>0</v>
      </c>
      <c r="AY779" s="44">
        <v>132.15667847441864</v>
      </c>
      <c r="AZ779" s="44">
        <v>0</v>
      </c>
      <c r="BA779" s="44">
        <v>0</v>
      </c>
      <c r="BB779" s="44">
        <v>0</v>
      </c>
      <c r="BC779" s="44">
        <v>132.15667847441864</v>
      </c>
      <c r="BD779" s="44">
        <v>132.15667847441864</v>
      </c>
      <c r="BE779" s="44">
        <v>0</v>
      </c>
      <c r="BF779" s="44">
        <v>0</v>
      </c>
      <c r="BG779" s="44">
        <v>0</v>
      </c>
      <c r="BH779" s="44">
        <v>132.15667847441864</v>
      </c>
      <c r="BI779" s="44">
        <v>87.81657878334542</v>
      </c>
      <c r="BJ779" s="44">
        <v>0</v>
      </c>
      <c r="BK779" s="44">
        <v>0</v>
      </c>
      <c r="BL779" s="44">
        <v>0</v>
      </c>
      <c r="BM779" s="44">
        <v>87.81657878334542</v>
      </c>
      <c r="BN779" s="44">
        <v>5.3714420807762764</v>
      </c>
      <c r="BO779" s="44">
        <v>35.942941343406403</v>
      </c>
      <c r="BP779" s="44">
        <v>0</v>
      </c>
      <c r="BQ779" s="44">
        <v>0</v>
      </c>
      <c r="BR779" s="44">
        <v>0</v>
      </c>
      <c r="BS779" s="44">
        <v>35.942941343406403</v>
      </c>
      <c r="BT779" s="64">
        <v>2022</v>
      </c>
      <c r="BU779" s="44">
        <v>0</v>
      </c>
      <c r="BV779" s="44">
        <v>0</v>
      </c>
      <c r="BW779" s="44">
        <v>0</v>
      </c>
      <c r="BX779" s="44">
        <v>0</v>
      </c>
      <c r="BY779" s="44">
        <v>0</v>
      </c>
      <c r="BZ779" s="44">
        <v>0</v>
      </c>
      <c r="CA779" s="44">
        <v>471.70166666666671</v>
      </c>
      <c r="CB779" s="44">
        <v>0</v>
      </c>
      <c r="CC779" s="44">
        <v>0</v>
      </c>
      <c r="CD779" s="44">
        <v>0</v>
      </c>
      <c r="CE779" s="44">
        <v>0</v>
      </c>
      <c r="CF779" s="44">
        <v>0</v>
      </c>
      <c r="CG779" s="44">
        <v>0</v>
      </c>
      <c r="CH779" s="44">
        <v>0</v>
      </c>
      <c r="CI779" s="44">
        <v>0</v>
      </c>
      <c r="CJ779" s="44">
        <v>0</v>
      </c>
      <c r="CK779" s="44">
        <v>132.15667847441864</v>
      </c>
      <c r="CL779" s="44">
        <v>0</v>
      </c>
      <c r="CM779" s="44">
        <v>0</v>
      </c>
      <c r="CN779" s="44">
        <v>0</v>
      </c>
      <c r="CO779" s="44">
        <v>0</v>
      </c>
      <c r="CP779" s="44">
        <v>0</v>
      </c>
      <c r="CQ779" s="44">
        <v>0</v>
      </c>
      <c r="CR779" s="44">
        <v>0</v>
      </c>
      <c r="CS779" s="44">
        <v>0</v>
      </c>
      <c r="CT779" s="44">
        <v>0</v>
      </c>
      <c r="CU779" s="44">
        <v>0</v>
      </c>
      <c r="CV779" s="44">
        <v>0</v>
      </c>
      <c r="CW779" s="44">
        <v>0</v>
      </c>
      <c r="CX779" s="44">
        <v>0</v>
      </c>
      <c r="CY779" s="44">
        <v>0</v>
      </c>
      <c r="CZ779" s="44">
        <v>0</v>
      </c>
      <c r="DA779" s="44">
        <v>0</v>
      </c>
      <c r="DB779" s="44">
        <v>0</v>
      </c>
      <c r="DC779" s="44">
        <v>0</v>
      </c>
      <c r="DD779" s="44">
        <v>0</v>
      </c>
      <c r="DE779" s="44">
        <v>0</v>
      </c>
      <c r="DF779" s="44">
        <v>0</v>
      </c>
      <c r="DG779" s="44">
        <v>0</v>
      </c>
      <c r="DH779" s="44">
        <v>0</v>
      </c>
      <c r="DI779" s="44">
        <v>0</v>
      </c>
      <c r="DJ779" s="44">
        <v>0</v>
      </c>
      <c r="DK779" s="44">
        <v>0</v>
      </c>
      <c r="DL779" s="44">
        <v>0</v>
      </c>
      <c r="DM779" s="44">
        <v>0</v>
      </c>
      <c r="DN779" s="44">
        <v>0</v>
      </c>
      <c r="DO779" s="44">
        <v>0</v>
      </c>
      <c r="DP779" s="44">
        <v>0</v>
      </c>
      <c r="DQ779" s="44">
        <v>0</v>
      </c>
      <c r="DR779" s="44">
        <v>0</v>
      </c>
      <c r="DS779" s="44">
        <v>0</v>
      </c>
      <c r="DT779" s="44">
        <v>0</v>
      </c>
      <c r="DU779" s="44">
        <v>0</v>
      </c>
      <c r="DV779" s="44">
        <v>0</v>
      </c>
      <c r="DW779" s="44">
        <v>0</v>
      </c>
      <c r="DX779" s="44">
        <v>0</v>
      </c>
      <c r="DY779" s="44">
        <v>35.942941343406403</v>
      </c>
      <c r="DZ779" s="44">
        <v>0</v>
      </c>
      <c r="EA779" s="44">
        <v>0</v>
      </c>
      <c r="EB779" s="44">
        <v>0</v>
      </c>
    </row>
    <row r="780" spans="2:132" ht="30" x14ac:dyDescent="0.25">
      <c r="B780" s="41" t="s">
        <v>869</v>
      </c>
      <c r="C780" s="50">
        <v>1</v>
      </c>
      <c r="D780" s="46">
        <v>9</v>
      </c>
      <c r="E780" s="86" t="s">
        <v>52</v>
      </c>
      <c r="F780" s="43">
        <v>9523</v>
      </c>
      <c r="G780" s="43">
        <v>1930.6783023255812</v>
      </c>
      <c r="H780" s="44">
        <v>1930.6783023255812</v>
      </c>
      <c r="I780" s="44">
        <v>1282.9133207542641</v>
      </c>
      <c r="J780" s="44">
        <v>1282.9133207542641</v>
      </c>
      <c r="K780" s="44">
        <v>1988.5986513953487</v>
      </c>
      <c r="L780" s="44">
        <v>1988.5986513953487</v>
      </c>
      <c r="M780" s="44">
        <v>715.58542857142857</v>
      </c>
      <c r="N780" s="44">
        <v>5905.6204285714284</v>
      </c>
      <c r="O780" s="44">
        <v>982.22942857142857</v>
      </c>
      <c r="P780" s="44">
        <v>397.71973027906978</v>
      </c>
      <c r="Q780" s="44">
        <v>397.71973027906978</v>
      </c>
      <c r="R780" s="44">
        <v>264.28014407537842</v>
      </c>
      <c r="S780" s="44">
        <v>264.28014407537842</v>
      </c>
      <c r="T780" s="44">
        <v>1193.1591908372093</v>
      </c>
      <c r="U780" s="44">
        <v>1193.1591908372093</v>
      </c>
      <c r="V780" s="44">
        <v>792.84043222613525</v>
      </c>
      <c r="W780" s="44">
        <v>792.84043222613525</v>
      </c>
      <c r="X780" s="44">
        <v>497.14966284883718</v>
      </c>
      <c r="Y780" s="44">
        <v>497.14966284883718</v>
      </c>
      <c r="Z780" s="44">
        <v>330.35018009422299</v>
      </c>
      <c r="AA780" s="44">
        <v>330.35018009422299</v>
      </c>
      <c r="AB780" s="44">
        <v>2.7076776088306054</v>
      </c>
      <c r="AC780" s="44">
        <v>7.4486872623153726</v>
      </c>
      <c r="AD780" s="44">
        <v>2.9732976936512507</v>
      </c>
      <c r="AE780" s="44">
        <v>108.16870627770146</v>
      </c>
      <c r="AF780" s="44">
        <v>324.50611883310438</v>
      </c>
      <c r="AG780" s="44">
        <v>135.21088284712681</v>
      </c>
      <c r="AH780" s="44">
        <v>540.84353138850724</v>
      </c>
      <c r="AJ780" s="63" t="s">
        <v>63</v>
      </c>
      <c r="AK780" s="44">
        <v>0</v>
      </c>
      <c r="AL780" s="44">
        <v>0</v>
      </c>
      <c r="AM780" s="44">
        <v>982.22942857142857</v>
      </c>
      <c r="AN780" s="44">
        <v>982.22942857142857</v>
      </c>
      <c r="AO780" s="44">
        <v>0</v>
      </c>
      <c r="AP780" s="44">
        <v>0</v>
      </c>
      <c r="AQ780" s="44">
        <v>0</v>
      </c>
      <c r="AR780" s="44">
        <v>0</v>
      </c>
      <c r="AS780" s="44">
        <v>0</v>
      </c>
      <c r="AT780" s="44">
        <v>0</v>
      </c>
      <c r="AU780" s="44">
        <v>0</v>
      </c>
      <c r="AV780" s="44">
        <v>0</v>
      </c>
      <c r="AW780" s="44">
        <v>0</v>
      </c>
      <c r="AX780" s="44">
        <v>0</v>
      </c>
      <c r="AY780" s="44">
        <v>497.14966284883718</v>
      </c>
      <c r="AZ780" s="44">
        <v>0</v>
      </c>
      <c r="BA780" s="44">
        <v>0</v>
      </c>
      <c r="BB780" s="44">
        <v>0</v>
      </c>
      <c r="BC780" s="44">
        <v>497.14966284883718</v>
      </c>
      <c r="BD780" s="44">
        <v>497.14966284883718</v>
      </c>
      <c r="BE780" s="44">
        <v>0</v>
      </c>
      <c r="BF780" s="44">
        <v>0</v>
      </c>
      <c r="BG780" s="44">
        <v>0</v>
      </c>
      <c r="BH780" s="44">
        <v>497.14966284883718</v>
      </c>
      <c r="BI780" s="44">
        <v>330.35018009422299</v>
      </c>
      <c r="BJ780" s="44">
        <v>0</v>
      </c>
      <c r="BK780" s="44">
        <v>0</v>
      </c>
      <c r="BL780" s="44">
        <v>0</v>
      </c>
      <c r="BM780" s="44">
        <v>330.35018009422299</v>
      </c>
      <c r="BN780" s="44">
        <v>2.9732976936512507</v>
      </c>
      <c r="BO780" s="44">
        <v>135.21088284712681</v>
      </c>
      <c r="BP780" s="44">
        <v>0</v>
      </c>
      <c r="BQ780" s="44">
        <v>0</v>
      </c>
      <c r="BR780" s="44">
        <v>0</v>
      </c>
      <c r="BS780" s="44">
        <v>135.21088284712681</v>
      </c>
      <c r="BT780" s="64">
        <v>2022</v>
      </c>
      <c r="BU780" s="44">
        <v>0</v>
      </c>
      <c r="BV780" s="44">
        <v>0</v>
      </c>
      <c r="BW780" s="44">
        <v>0</v>
      </c>
      <c r="BX780" s="44">
        <v>0</v>
      </c>
      <c r="BY780" s="44">
        <v>0</v>
      </c>
      <c r="BZ780" s="44">
        <v>0</v>
      </c>
      <c r="CA780" s="44">
        <v>982.22942857142857</v>
      </c>
      <c r="CB780" s="44">
        <v>0</v>
      </c>
      <c r="CC780" s="44">
        <v>0</v>
      </c>
      <c r="CD780" s="44">
        <v>0</v>
      </c>
      <c r="CE780" s="44">
        <v>0</v>
      </c>
      <c r="CF780" s="44">
        <v>0</v>
      </c>
      <c r="CG780" s="44">
        <v>0</v>
      </c>
      <c r="CH780" s="44">
        <v>0</v>
      </c>
      <c r="CI780" s="44">
        <v>0</v>
      </c>
      <c r="CJ780" s="44">
        <v>0</v>
      </c>
      <c r="CK780" s="44">
        <v>497.14966284883718</v>
      </c>
      <c r="CL780" s="44">
        <v>0</v>
      </c>
      <c r="CM780" s="44">
        <v>0</v>
      </c>
      <c r="CN780" s="44">
        <v>0</v>
      </c>
      <c r="CO780" s="44">
        <v>0</v>
      </c>
      <c r="CP780" s="44">
        <v>0</v>
      </c>
      <c r="CQ780" s="44">
        <v>0</v>
      </c>
      <c r="CR780" s="44">
        <v>0</v>
      </c>
      <c r="CS780" s="44">
        <v>0</v>
      </c>
      <c r="CT780" s="44">
        <v>0</v>
      </c>
      <c r="CU780" s="44">
        <v>0</v>
      </c>
      <c r="CV780" s="44">
        <v>0</v>
      </c>
      <c r="CW780" s="44">
        <v>0</v>
      </c>
      <c r="CX780" s="44">
        <v>0</v>
      </c>
      <c r="CY780" s="44">
        <v>0</v>
      </c>
      <c r="CZ780" s="44">
        <v>0</v>
      </c>
      <c r="DA780" s="44">
        <v>0</v>
      </c>
      <c r="DB780" s="44">
        <v>0</v>
      </c>
      <c r="DC780" s="44">
        <v>0</v>
      </c>
      <c r="DD780" s="44">
        <v>0</v>
      </c>
      <c r="DE780" s="44">
        <v>0</v>
      </c>
      <c r="DF780" s="44">
        <v>0</v>
      </c>
      <c r="DG780" s="44">
        <v>0</v>
      </c>
      <c r="DH780" s="44">
        <v>0</v>
      </c>
      <c r="DI780" s="44">
        <v>0</v>
      </c>
      <c r="DJ780" s="44">
        <v>0</v>
      </c>
      <c r="DK780" s="44">
        <v>0</v>
      </c>
      <c r="DL780" s="44">
        <v>0</v>
      </c>
      <c r="DM780" s="44">
        <v>0</v>
      </c>
      <c r="DN780" s="44">
        <v>0</v>
      </c>
      <c r="DO780" s="44">
        <v>0</v>
      </c>
      <c r="DP780" s="44">
        <v>0</v>
      </c>
      <c r="DQ780" s="44">
        <v>0</v>
      </c>
      <c r="DR780" s="44">
        <v>0</v>
      </c>
      <c r="DS780" s="44">
        <v>0</v>
      </c>
      <c r="DT780" s="44">
        <v>0</v>
      </c>
      <c r="DU780" s="44">
        <v>0</v>
      </c>
      <c r="DV780" s="44">
        <v>0</v>
      </c>
      <c r="DW780" s="44">
        <v>0</v>
      </c>
      <c r="DX780" s="44">
        <v>0</v>
      </c>
      <c r="DY780" s="44">
        <v>135.21088284712681</v>
      </c>
      <c r="DZ780" s="44">
        <v>0</v>
      </c>
      <c r="EA780" s="44">
        <v>0</v>
      </c>
      <c r="EB780" s="44">
        <v>0</v>
      </c>
    </row>
    <row r="781" spans="2:132" ht="30" x14ac:dyDescent="0.25">
      <c r="B781" s="41" t="s">
        <v>870</v>
      </c>
      <c r="C781" s="50">
        <v>1</v>
      </c>
      <c r="D781" s="46">
        <v>9</v>
      </c>
      <c r="E781" s="86" t="s">
        <v>52</v>
      </c>
      <c r="F781" s="43">
        <v>3790</v>
      </c>
      <c r="G781" s="43">
        <v>444.59375581395346</v>
      </c>
      <c r="H781" s="44">
        <v>444.59375581395346</v>
      </c>
      <c r="I781" s="44">
        <v>295.42738993381187</v>
      </c>
      <c r="J781" s="44">
        <v>295.42738993381187</v>
      </c>
      <c r="K781" s="44">
        <v>493.4990689534884</v>
      </c>
      <c r="L781" s="44">
        <v>493.4990689534884</v>
      </c>
      <c r="M781" s="44">
        <v>400.47666666666669</v>
      </c>
      <c r="N781" s="44">
        <v>2628.9966666666664</v>
      </c>
      <c r="O781" s="44">
        <v>461.11666666666667</v>
      </c>
      <c r="P781" s="44">
        <v>88.829832411627905</v>
      </c>
      <c r="Q781" s="44">
        <v>88.829832411627905</v>
      </c>
      <c r="R781" s="44">
        <v>59.026392508775615</v>
      </c>
      <c r="S781" s="44">
        <v>59.026392508775615</v>
      </c>
      <c r="T781" s="44">
        <v>276.35947861395351</v>
      </c>
      <c r="U781" s="44">
        <v>276.35947861395351</v>
      </c>
      <c r="V781" s="44">
        <v>183.63766558285749</v>
      </c>
      <c r="W781" s="44">
        <v>183.63766558285749</v>
      </c>
      <c r="X781" s="44">
        <v>108.56979516976745</v>
      </c>
      <c r="Y781" s="44">
        <v>108.56979516976745</v>
      </c>
      <c r="Z781" s="44">
        <v>72.143368621836871</v>
      </c>
      <c r="AA781" s="44">
        <v>72.143368621836871</v>
      </c>
      <c r="AB781" s="44">
        <v>6.7847051064001027</v>
      </c>
      <c r="AC781" s="44">
        <v>14.316216982623647</v>
      </c>
      <c r="AD781" s="44">
        <v>6.3916708559002968</v>
      </c>
      <c r="AE781" s="44">
        <v>24.15924410913361</v>
      </c>
      <c r="AF781" s="44">
        <v>75.162092783971232</v>
      </c>
      <c r="AG781" s="44">
        <v>29.527965022274412</v>
      </c>
      <c r="AH781" s="44">
        <v>134.21802282852005</v>
      </c>
      <c r="AJ781" s="63" t="s">
        <v>63</v>
      </c>
      <c r="AK781" s="44">
        <v>0</v>
      </c>
      <c r="AL781" s="44">
        <v>0</v>
      </c>
      <c r="AM781" s="44">
        <v>461.11666666666667</v>
      </c>
      <c r="AN781" s="44">
        <v>461.11666666666667</v>
      </c>
      <c r="AO781" s="44">
        <v>0</v>
      </c>
      <c r="AP781" s="44">
        <v>0</v>
      </c>
      <c r="AQ781" s="44">
        <v>0</v>
      </c>
      <c r="AR781" s="44">
        <v>0</v>
      </c>
      <c r="AS781" s="44">
        <v>0</v>
      </c>
      <c r="AT781" s="44">
        <v>0</v>
      </c>
      <c r="AU781" s="44">
        <v>0</v>
      </c>
      <c r="AV781" s="44">
        <v>0</v>
      </c>
      <c r="AW781" s="44">
        <v>0</v>
      </c>
      <c r="AX781" s="44">
        <v>0</v>
      </c>
      <c r="AY781" s="44">
        <v>108.56979516976745</v>
      </c>
      <c r="AZ781" s="44">
        <v>0</v>
      </c>
      <c r="BA781" s="44">
        <v>0</v>
      </c>
      <c r="BB781" s="44">
        <v>0</v>
      </c>
      <c r="BC781" s="44">
        <v>108.56979516976745</v>
      </c>
      <c r="BD781" s="44">
        <v>108.56979516976745</v>
      </c>
      <c r="BE781" s="44">
        <v>0</v>
      </c>
      <c r="BF781" s="44">
        <v>0</v>
      </c>
      <c r="BG781" s="44">
        <v>0</v>
      </c>
      <c r="BH781" s="44">
        <v>108.56979516976745</v>
      </c>
      <c r="BI781" s="44">
        <v>72.143368621836871</v>
      </c>
      <c r="BJ781" s="44">
        <v>0</v>
      </c>
      <c r="BK781" s="44">
        <v>0</v>
      </c>
      <c r="BL781" s="44">
        <v>0</v>
      </c>
      <c r="BM781" s="44">
        <v>72.143368621836871</v>
      </c>
      <c r="BN781" s="44">
        <v>6.3916708559002968</v>
      </c>
      <c r="BO781" s="44">
        <v>29.527965022274412</v>
      </c>
      <c r="BP781" s="44">
        <v>0</v>
      </c>
      <c r="BQ781" s="44">
        <v>0</v>
      </c>
      <c r="BR781" s="44">
        <v>0</v>
      </c>
      <c r="BS781" s="44">
        <v>29.527965022274412</v>
      </c>
      <c r="BT781" s="64">
        <v>2022</v>
      </c>
      <c r="BU781" s="44">
        <v>0</v>
      </c>
      <c r="BV781" s="44">
        <v>0</v>
      </c>
      <c r="BW781" s="44">
        <v>0</v>
      </c>
      <c r="BX781" s="44">
        <v>0</v>
      </c>
      <c r="BY781" s="44">
        <v>0</v>
      </c>
      <c r="BZ781" s="44">
        <v>0</v>
      </c>
      <c r="CA781" s="44">
        <v>461.11666666666667</v>
      </c>
      <c r="CB781" s="44">
        <v>0</v>
      </c>
      <c r="CC781" s="44">
        <v>0</v>
      </c>
      <c r="CD781" s="44">
        <v>0</v>
      </c>
      <c r="CE781" s="44">
        <v>0</v>
      </c>
      <c r="CF781" s="44">
        <v>0</v>
      </c>
      <c r="CG781" s="44">
        <v>0</v>
      </c>
      <c r="CH781" s="44">
        <v>0</v>
      </c>
      <c r="CI781" s="44">
        <v>0</v>
      </c>
      <c r="CJ781" s="44">
        <v>0</v>
      </c>
      <c r="CK781" s="44">
        <v>108.56979516976745</v>
      </c>
      <c r="CL781" s="44">
        <v>0</v>
      </c>
      <c r="CM781" s="44">
        <v>0</v>
      </c>
      <c r="CN781" s="44">
        <v>0</v>
      </c>
      <c r="CO781" s="44">
        <v>0</v>
      </c>
      <c r="CP781" s="44">
        <v>0</v>
      </c>
      <c r="CQ781" s="44">
        <v>0</v>
      </c>
      <c r="CR781" s="44">
        <v>0</v>
      </c>
      <c r="CS781" s="44">
        <v>0</v>
      </c>
      <c r="CT781" s="44">
        <v>0</v>
      </c>
      <c r="CU781" s="44">
        <v>0</v>
      </c>
      <c r="CV781" s="44">
        <v>0</v>
      </c>
      <c r="CW781" s="44">
        <v>0</v>
      </c>
      <c r="CX781" s="44">
        <v>0</v>
      </c>
      <c r="CY781" s="44">
        <v>0</v>
      </c>
      <c r="CZ781" s="44">
        <v>0</v>
      </c>
      <c r="DA781" s="44">
        <v>0</v>
      </c>
      <c r="DB781" s="44">
        <v>0</v>
      </c>
      <c r="DC781" s="44">
        <v>0</v>
      </c>
      <c r="DD781" s="44">
        <v>0</v>
      </c>
      <c r="DE781" s="44">
        <v>0</v>
      </c>
      <c r="DF781" s="44">
        <v>0</v>
      </c>
      <c r="DG781" s="44">
        <v>0</v>
      </c>
      <c r="DH781" s="44">
        <v>0</v>
      </c>
      <c r="DI781" s="44">
        <v>0</v>
      </c>
      <c r="DJ781" s="44">
        <v>0</v>
      </c>
      <c r="DK781" s="44">
        <v>0</v>
      </c>
      <c r="DL781" s="44">
        <v>0</v>
      </c>
      <c r="DM781" s="44">
        <v>0</v>
      </c>
      <c r="DN781" s="44">
        <v>0</v>
      </c>
      <c r="DO781" s="44">
        <v>0</v>
      </c>
      <c r="DP781" s="44">
        <v>0</v>
      </c>
      <c r="DQ781" s="44">
        <v>0</v>
      </c>
      <c r="DR781" s="44">
        <v>0</v>
      </c>
      <c r="DS781" s="44">
        <v>0</v>
      </c>
      <c r="DT781" s="44">
        <v>0</v>
      </c>
      <c r="DU781" s="44">
        <v>0</v>
      </c>
      <c r="DV781" s="44">
        <v>0</v>
      </c>
      <c r="DW781" s="44">
        <v>0</v>
      </c>
      <c r="DX781" s="44">
        <v>0</v>
      </c>
      <c r="DY781" s="44">
        <v>29.527965022274412</v>
      </c>
      <c r="DZ781" s="44">
        <v>0</v>
      </c>
      <c r="EA781" s="44">
        <v>0</v>
      </c>
      <c r="EB781" s="44">
        <v>0</v>
      </c>
    </row>
    <row r="782" spans="2:132" x14ac:dyDescent="0.25">
      <c r="B782" s="41" t="s">
        <v>871</v>
      </c>
      <c r="C782" s="50">
        <v>1</v>
      </c>
      <c r="D782" s="46">
        <v>10</v>
      </c>
      <c r="E782" s="86" t="s">
        <v>52</v>
      </c>
      <c r="F782" s="43">
        <v>6705</v>
      </c>
      <c r="G782" s="43">
        <v>853.27952325581396</v>
      </c>
      <c r="H782" s="44">
        <v>853.27952325581396</v>
      </c>
      <c r="I782" s="44">
        <v>566.99433841108601</v>
      </c>
      <c r="J782" s="44">
        <v>566.99433841108601</v>
      </c>
      <c r="K782" s="44">
        <v>947.14027081395352</v>
      </c>
      <c r="L782" s="44">
        <v>947.14027081395352</v>
      </c>
      <c r="M782" s="44">
        <v>550.76785714285711</v>
      </c>
      <c r="N782" s="44">
        <v>4318.0200000000004</v>
      </c>
      <c r="O782" s="44">
        <v>691.57285714285717</v>
      </c>
      <c r="P782" s="44">
        <v>170.48524874651162</v>
      </c>
      <c r="Q782" s="44">
        <v>170.48524874651162</v>
      </c>
      <c r="R782" s="44">
        <v>113.28546881453498</v>
      </c>
      <c r="S782" s="44">
        <v>113.28546881453498</v>
      </c>
      <c r="T782" s="44">
        <v>530.398551655814</v>
      </c>
      <c r="U782" s="44">
        <v>530.398551655814</v>
      </c>
      <c r="V782" s="44">
        <v>352.4436807563311</v>
      </c>
      <c r="W782" s="44">
        <v>352.4436807563311</v>
      </c>
      <c r="X782" s="44">
        <v>208.37085957906979</v>
      </c>
      <c r="Y782" s="44">
        <v>208.37085957906979</v>
      </c>
      <c r="Z782" s="44">
        <v>138.46001743998721</v>
      </c>
      <c r="AA782" s="44">
        <v>138.46001743998721</v>
      </c>
      <c r="AB782" s="44">
        <v>4.8617696771378975</v>
      </c>
      <c r="AC782" s="44">
        <v>12.251659586387502</v>
      </c>
      <c r="AD782" s="44">
        <v>4.9947477252240411</v>
      </c>
      <c r="AE782" s="44">
        <v>46.367246561800165</v>
      </c>
      <c r="AF782" s="44">
        <v>144.25365597004497</v>
      </c>
      <c r="AG782" s="44">
        <v>56.671079131089101</v>
      </c>
      <c r="AH782" s="44">
        <v>257.59581423222318</v>
      </c>
      <c r="AJ782" s="63" t="s">
        <v>63</v>
      </c>
      <c r="AK782" s="44">
        <v>0</v>
      </c>
      <c r="AL782" s="44">
        <v>0</v>
      </c>
      <c r="AM782" s="44">
        <v>691.57285714285717</v>
      </c>
      <c r="AN782" s="44">
        <v>691.57285714285717</v>
      </c>
      <c r="AO782" s="44">
        <v>0</v>
      </c>
      <c r="AP782" s="44">
        <v>0</v>
      </c>
      <c r="AQ782" s="44">
        <v>0</v>
      </c>
      <c r="AR782" s="44">
        <v>0</v>
      </c>
      <c r="AS782" s="44">
        <v>0</v>
      </c>
      <c r="AT782" s="44">
        <v>0</v>
      </c>
      <c r="AU782" s="44">
        <v>0</v>
      </c>
      <c r="AV782" s="44">
        <v>0</v>
      </c>
      <c r="AW782" s="44">
        <v>0</v>
      </c>
      <c r="AX782" s="44">
        <v>0</v>
      </c>
      <c r="AY782" s="44">
        <v>208.37085957906979</v>
      </c>
      <c r="AZ782" s="44">
        <v>0</v>
      </c>
      <c r="BA782" s="44">
        <v>0</v>
      </c>
      <c r="BB782" s="44">
        <v>0</v>
      </c>
      <c r="BC782" s="44">
        <v>208.37085957906979</v>
      </c>
      <c r="BD782" s="44">
        <v>208.37085957906979</v>
      </c>
      <c r="BE782" s="44">
        <v>0</v>
      </c>
      <c r="BF782" s="44">
        <v>0</v>
      </c>
      <c r="BG782" s="44">
        <v>0</v>
      </c>
      <c r="BH782" s="44">
        <v>208.37085957906979</v>
      </c>
      <c r="BI782" s="44">
        <v>138.46001743998721</v>
      </c>
      <c r="BJ782" s="44">
        <v>0</v>
      </c>
      <c r="BK782" s="44">
        <v>0</v>
      </c>
      <c r="BL782" s="44">
        <v>0</v>
      </c>
      <c r="BM782" s="44">
        <v>138.46001743998721</v>
      </c>
      <c r="BN782" s="44">
        <v>4.9947477252240411</v>
      </c>
      <c r="BO782" s="44">
        <v>56.671079131089101</v>
      </c>
      <c r="BP782" s="44">
        <v>0</v>
      </c>
      <c r="BQ782" s="44">
        <v>0</v>
      </c>
      <c r="BR782" s="44">
        <v>0</v>
      </c>
      <c r="BS782" s="44">
        <v>56.671079131089101</v>
      </c>
      <c r="BT782" s="64">
        <v>2022</v>
      </c>
      <c r="BU782" s="44">
        <v>0</v>
      </c>
      <c r="BV782" s="44">
        <v>0</v>
      </c>
      <c r="BW782" s="44">
        <v>0</v>
      </c>
      <c r="BX782" s="44">
        <v>0</v>
      </c>
      <c r="BY782" s="44">
        <v>0</v>
      </c>
      <c r="BZ782" s="44">
        <v>0</v>
      </c>
      <c r="CA782" s="44">
        <v>691.57285714285717</v>
      </c>
      <c r="CB782" s="44">
        <v>0</v>
      </c>
      <c r="CC782" s="44">
        <v>0</v>
      </c>
      <c r="CD782" s="44">
        <v>0</v>
      </c>
      <c r="CE782" s="44">
        <v>0</v>
      </c>
      <c r="CF782" s="44">
        <v>0</v>
      </c>
      <c r="CG782" s="44">
        <v>0</v>
      </c>
      <c r="CH782" s="44">
        <v>0</v>
      </c>
      <c r="CI782" s="44">
        <v>0</v>
      </c>
      <c r="CJ782" s="44">
        <v>0</v>
      </c>
      <c r="CK782" s="44">
        <v>208.37085957906979</v>
      </c>
      <c r="CL782" s="44">
        <v>0</v>
      </c>
      <c r="CM782" s="44">
        <v>0</v>
      </c>
      <c r="CN782" s="44">
        <v>0</v>
      </c>
      <c r="CO782" s="44">
        <v>0</v>
      </c>
      <c r="CP782" s="44">
        <v>0</v>
      </c>
      <c r="CQ782" s="44">
        <v>0</v>
      </c>
      <c r="CR782" s="44">
        <v>0</v>
      </c>
      <c r="CS782" s="44">
        <v>0</v>
      </c>
      <c r="CT782" s="44">
        <v>0</v>
      </c>
      <c r="CU782" s="44">
        <v>0</v>
      </c>
      <c r="CV782" s="44">
        <v>0</v>
      </c>
      <c r="CW782" s="44">
        <v>0</v>
      </c>
      <c r="CX782" s="44">
        <v>0</v>
      </c>
      <c r="CY782" s="44">
        <v>0</v>
      </c>
      <c r="CZ782" s="44">
        <v>0</v>
      </c>
      <c r="DA782" s="44">
        <v>0</v>
      </c>
      <c r="DB782" s="44">
        <v>0</v>
      </c>
      <c r="DC782" s="44">
        <v>0</v>
      </c>
      <c r="DD782" s="44">
        <v>0</v>
      </c>
      <c r="DE782" s="44">
        <v>0</v>
      </c>
      <c r="DF782" s="44">
        <v>0</v>
      </c>
      <c r="DG782" s="44">
        <v>0</v>
      </c>
      <c r="DH782" s="44">
        <v>0</v>
      </c>
      <c r="DI782" s="44">
        <v>0</v>
      </c>
      <c r="DJ782" s="44">
        <v>0</v>
      </c>
      <c r="DK782" s="44">
        <v>0</v>
      </c>
      <c r="DL782" s="44">
        <v>0</v>
      </c>
      <c r="DM782" s="44">
        <v>0</v>
      </c>
      <c r="DN782" s="44">
        <v>0</v>
      </c>
      <c r="DO782" s="44">
        <v>0</v>
      </c>
      <c r="DP782" s="44">
        <v>0</v>
      </c>
      <c r="DQ782" s="44">
        <v>0</v>
      </c>
      <c r="DR782" s="44">
        <v>0</v>
      </c>
      <c r="DS782" s="44">
        <v>0</v>
      </c>
      <c r="DT782" s="44">
        <v>0</v>
      </c>
      <c r="DU782" s="44">
        <v>0</v>
      </c>
      <c r="DV782" s="44">
        <v>0</v>
      </c>
      <c r="DW782" s="44">
        <v>0</v>
      </c>
      <c r="DX782" s="44">
        <v>0</v>
      </c>
      <c r="DY782" s="44">
        <v>56.671079131089101</v>
      </c>
      <c r="DZ782" s="44">
        <v>0</v>
      </c>
      <c r="EA782" s="44">
        <v>0</v>
      </c>
      <c r="EB782" s="44">
        <v>0</v>
      </c>
    </row>
    <row r="783" spans="2:132" x14ac:dyDescent="0.25">
      <c r="B783" s="41" t="s">
        <v>872</v>
      </c>
      <c r="C783" s="50">
        <v>1</v>
      </c>
      <c r="D783" s="46">
        <v>10</v>
      </c>
      <c r="E783" s="86" t="s">
        <v>52</v>
      </c>
      <c r="F783" s="43">
        <v>4633</v>
      </c>
      <c r="G783" s="43">
        <v>515.63004651162782</v>
      </c>
      <c r="H783" s="44">
        <v>515.63004651162782</v>
      </c>
      <c r="I783" s="44">
        <v>342.63018051950644</v>
      </c>
      <c r="J783" s="44">
        <v>342.63018051950644</v>
      </c>
      <c r="K783" s="44">
        <v>572.34935162790691</v>
      </c>
      <c r="L783" s="44">
        <v>572.34935162790691</v>
      </c>
      <c r="M783" s="44">
        <v>489.55366666666669</v>
      </c>
      <c r="N783" s="44">
        <v>3213.7576666666664</v>
      </c>
      <c r="O783" s="44">
        <v>563.68166666666673</v>
      </c>
      <c r="P783" s="44">
        <v>103.02288329302324</v>
      </c>
      <c r="Q783" s="44">
        <v>103.02288329302324</v>
      </c>
      <c r="R783" s="44">
        <v>68.457510067797386</v>
      </c>
      <c r="S783" s="44">
        <v>68.457510067797386</v>
      </c>
      <c r="T783" s="44">
        <v>320.51563691162789</v>
      </c>
      <c r="U783" s="44">
        <v>320.51563691162789</v>
      </c>
      <c r="V783" s="44">
        <v>212.97892021092522</v>
      </c>
      <c r="W783" s="44">
        <v>212.97892021092522</v>
      </c>
      <c r="X783" s="44">
        <v>125.91685735813952</v>
      </c>
      <c r="Y783" s="44">
        <v>125.91685735813952</v>
      </c>
      <c r="Z783" s="44">
        <v>83.670290082863474</v>
      </c>
      <c r="AA783" s="44">
        <v>83.670290082863474</v>
      </c>
      <c r="AB783" s="44">
        <v>7.1512046842170234</v>
      </c>
      <c r="AC783" s="44">
        <v>15.089557518105069</v>
      </c>
      <c r="AD783" s="44">
        <v>6.7369393139239815</v>
      </c>
      <c r="AE783" s="44">
        <v>28.019359248246477</v>
      </c>
      <c r="AF783" s="44">
        <v>87.17133988343349</v>
      </c>
      <c r="AG783" s="44">
        <v>34.245883525634582</v>
      </c>
      <c r="AH783" s="44">
        <v>155.66310693470265</v>
      </c>
      <c r="AJ783" s="63" t="s">
        <v>63</v>
      </c>
      <c r="AK783" s="44">
        <v>0</v>
      </c>
      <c r="AL783" s="44">
        <v>0</v>
      </c>
      <c r="AM783" s="44">
        <v>563.68166666666673</v>
      </c>
      <c r="AN783" s="44">
        <v>563.68166666666673</v>
      </c>
      <c r="AO783" s="44">
        <v>0</v>
      </c>
      <c r="AP783" s="44">
        <v>0</v>
      </c>
      <c r="AQ783" s="44">
        <v>0</v>
      </c>
      <c r="AR783" s="44">
        <v>0</v>
      </c>
      <c r="AS783" s="44">
        <v>0</v>
      </c>
      <c r="AT783" s="44">
        <v>0</v>
      </c>
      <c r="AU783" s="44">
        <v>0</v>
      </c>
      <c r="AV783" s="44">
        <v>0</v>
      </c>
      <c r="AW783" s="44">
        <v>0</v>
      </c>
      <c r="AX783" s="44">
        <v>0</v>
      </c>
      <c r="AY783" s="44">
        <v>125.91685735813952</v>
      </c>
      <c r="AZ783" s="44">
        <v>0</v>
      </c>
      <c r="BA783" s="44">
        <v>0</v>
      </c>
      <c r="BB783" s="44">
        <v>0</v>
      </c>
      <c r="BC783" s="44">
        <v>125.91685735813952</v>
      </c>
      <c r="BD783" s="44">
        <v>125.91685735813952</v>
      </c>
      <c r="BE783" s="44">
        <v>0</v>
      </c>
      <c r="BF783" s="44">
        <v>0</v>
      </c>
      <c r="BG783" s="44">
        <v>0</v>
      </c>
      <c r="BH783" s="44">
        <v>125.91685735813952</v>
      </c>
      <c r="BI783" s="44">
        <v>83.670290082863474</v>
      </c>
      <c r="BJ783" s="44">
        <v>0</v>
      </c>
      <c r="BK783" s="44">
        <v>0</v>
      </c>
      <c r="BL783" s="44">
        <v>0</v>
      </c>
      <c r="BM783" s="44">
        <v>83.670290082863474</v>
      </c>
      <c r="BN783" s="44">
        <v>6.7369393139239815</v>
      </c>
      <c r="BO783" s="44">
        <v>34.245883525634582</v>
      </c>
      <c r="BP783" s="44">
        <v>0</v>
      </c>
      <c r="BQ783" s="44">
        <v>0</v>
      </c>
      <c r="BR783" s="44">
        <v>0</v>
      </c>
      <c r="BS783" s="44">
        <v>34.245883525634582</v>
      </c>
      <c r="BT783" s="64">
        <v>2022</v>
      </c>
      <c r="BU783" s="44">
        <v>0</v>
      </c>
      <c r="BV783" s="44">
        <v>0</v>
      </c>
      <c r="BW783" s="44">
        <v>0</v>
      </c>
      <c r="BX783" s="44">
        <v>0</v>
      </c>
      <c r="BY783" s="44">
        <v>0</v>
      </c>
      <c r="BZ783" s="44">
        <v>0</v>
      </c>
      <c r="CA783" s="44">
        <v>563.68166666666673</v>
      </c>
      <c r="CB783" s="44">
        <v>0</v>
      </c>
      <c r="CC783" s="44">
        <v>0</v>
      </c>
      <c r="CD783" s="44">
        <v>0</v>
      </c>
      <c r="CE783" s="44">
        <v>0</v>
      </c>
      <c r="CF783" s="44">
        <v>0</v>
      </c>
      <c r="CG783" s="44">
        <v>0</v>
      </c>
      <c r="CH783" s="44">
        <v>0</v>
      </c>
      <c r="CI783" s="44">
        <v>0</v>
      </c>
      <c r="CJ783" s="44">
        <v>0</v>
      </c>
      <c r="CK783" s="44">
        <v>125.91685735813952</v>
      </c>
      <c r="CL783" s="44">
        <v>0</v>
      </c>
      <c r="CM783" s="44">
        <v>0</v>
      </c>
      <c r="CN783" s="44">
        <v>0</v>
      </c>
      <c r="CO783" s="44">
        <v>0</v>
      </c>
      <c r="CP783" s="44">
        <v>0</v>
      </c>
      <c r="CQ783" s="44">
        <v>0</v>
      </c>
      <c r="CR783" s="44">
        <v>0</v>
      </c>
      <c r="CS783" s="44">
        <v>0</v>
      </c>
      <c r="CT783" s="44">
        <v>0</v>
      </c>
      <c r="CU783" s="44">
        <v>0</v>
      </c>
      <c r="CV783" s="44">
        <v>0</v>
      </c>
      <c r="CW783" s="44">
        <v>0</v>
      </c>
      <c r="CX783" s="44">
        <v>0</v>
      </c>
      <c r="CY783" s="44">
        <v>0</v>
      </c>
      <c r="CZ783" s="44">
        <v>0</v>
      </c>
      <c r="DA783" s="44">
        <v>0</v>
      </c>
      <c r="DB783" s="44">
        <v>0</v>
      </c>
      <c r="DC783" s="44">
        <v>0</v>
      </c>
      <c r="DD783" s="44">
        <v>0</v>
      </c>
      <c r="DE783" s="44">
        <v>0</v>
      </c>
      <c r="DF783" s="44">
        <v>0</v>
      </c>
      <c r="DG783" s="44">
        <v>0</v>
      </c>
      <c r="DH783" s="44">
        <v>0</v>
      </c>
      <c r="DI783" s="44">
        <v>0</v>
      </c>
      <c r="DJ783" s="44">
        <v>0</v>
      </c>
      <c r="DK783" s="44">
        <v>0</v>
      </c>
      <c r="DL783" s="44">
        <v>0</v>
      </c>
      <c r="DM783" s="44">
        <v>0</v>
      </c>
      <c r="DN783" s="44">
        <v>0</v>
      </c>
      <c r="DO783" s="44">
        <v>0</v>
      </c>
      <c r="DP783" s="44">
        <v>0</v>
      </c>
      <c r="DQ783" s="44">
        <v>0</v>
      </c>
      <c r="DR783" s="44">
        <v>0</v>
      </c>
      <c r="DS783" s="44">
        <v>0</v>
      </c>
      <c r="DT783" s="44">
        <v>0</v>
      </c>
      <c r="DU783" s="44">
        <v>0</v>
      </c>
      <c r="DV783" s="44">
        <v>0</v>
      </c>
      <c r="DW783" s="44">
        <v>0</v>
      </c>
      <c r="DX783" s="44">
        <v>0</v>
      </c>
      <c r="DY783" s="44">
        <v>34.245883525634582</v>
      </c>
      <c r="DZ783" s="44">
        <v>0</v>
      </c>
      <c r="EA783" s="44">
        <v>0</v>
      </c>
      <c r="EB783" s="44">
        <v>0</v>
      </c>
    </row>
    <row r="784" spans="2:132" x14ac:dyDescent="0.25">
      <c r="B784" s="41" t="s">
        <v>873</v>
      </c>
      <c r="C784" s="50">
        <v>1</v>
      </c>
      <c r="D784" s="46">
        <v>0</v>
      </c>
      <c r="E784" s="86" t="s">
        <v>52</v>
      </c>
      <c r="F784" s="43">
        <v>570.45000000000005</v>
      </c>
      <c r="G784" s="43">
        <v>101.8953023255814</v>
      </c>
      <c r="H784" s="44">
        <v>101.8953023255814</v>
      </c>
      <c r="I784" s="44">
        <v>67.708245603791312</v>
      </c>
      <c r="J784" s="44">
        <v>67.708245603791312</v>
      </c>
      <c r="K784" s="44">
        <v>104.95216139534884</v>
      </c>
      <c r="L784" s="44">
        <v>104.95216139534884</v>
      </c>
      <c r="M784" s="44">
        <v>67.313100000000006</v>
      </c>
      <c r="N784" s="44">
        <v>415.28760000000005</v>
      </c>
      <c r="O784" s="44">
        <v>75.86985</v>
      </c>
      <c r="P784" s="44">
        <v>18.89138905116279</v>
      </c>
      <c r="Q784" s="44">
        <v>18.89138905116279</v>
      </c>
      <c r="R784" s="44">
        <v>12.55310873494291</v>
      </c>
      <c r="S784" s="44">
        <v>12.55310873494291</v>
      </c>
      <c r="T784" s="44">
        <v>58.773210381395359</v>
      </c>
      <c r="U784" s="44">
        <v>58.773210381395359</v>
      </c>
      <c r="V784" s="44">
        <v>39.054116064266836</v>
      </c>
      <c r="W784" s="44">
        <v>39.054116064266836</v>
      </c>
      <c r="X784" s="44">
        <v>23.089475506976743</v>
      </c>
      <c r="Y784" s="44">
        <v>23.089475506976743</v>
      </c>
      <c r="Z784" s="44">
        <v>15.342688453819111</v>
      </c>
      <c r="AA784" s="44">
        <v>15.342688453819111</v>
      </c>
      <c r="AB784" s="44">
        <v>5.3622653496680748</v>
      </c>
      <c r="AC784" s="44">
        <v>10.633644845951943</v>
      </c>
      <c r="AD784" s="44">
        <v>4.9450166591314986</v>
      </c>
      <c r="AE784" s="44">
        <v>5.1379324631925387</v>
      </c>
      <c r="AF784" s="44">
        <v>15.984678774376791</v>
      </c>
      <c r="AG784" s="44">
        <v>6.279695232790881</v>
      </c>
      <c r="AH784" s="44">
        <v>28.544069239958549</v>
      </c>
      <c r="AJ784" s="63" t="s">
        <v>63</v>
      </c>
      <c r="AK784" s="44">
        <v>0</v>
      </c>
      <c r="AL784" s="44">
        <v>0</v>
      </c>
      <c r="AM784" s="44">
        <v>75.86985</v>
      </c>
      <c r="AN784" s="44">
        <v>75.86985</v>
      </c>
      <c r="AO784" s="44">
        <v>0</v>
      </c>
      <c r="AP784" s="44">
        <v>0</v>
      </c>
      <c r="AQ784" s="44">
        <v>0</v>
      </c>
      <c r="AR784" s="44">
        <v>0</v>
      </c>
      <c r="AS784" s="44">
        <v>0</v>
      </c>
      <c r="AT784" s="44">
        <v>0</v>
      </c>
      <c r="AU784" s="44">
        <v>0</v>
      </c>
      <c r="AV784" s="44">
        <v>0</v>
      </c>
      <c r="AW784" s="44">
        <v>0</v>
      </c>
      <c r="AX784" s="44">
        <v>0</v>
      </c>
      <c r="AY784" s="44">
        <v>23.089475506976743</v>
      </c>
      <c r="AZ784" s="44">
        <v>0</v>
      </c>
      <c r="BA784" s="44">
        <v>0</v>
      </c>
      <c r="BB784" s="44">
        <v>0</v>
      </c>
      <c r="BC784" s="44">
        <v>23.089475506976743</v>
      </c>
      <c r="BD784" s="44">
        <v>23.089475506976743</v>
      </c>
      <c r="BE784" s="44">
        <v>0</v>
      </c>
      <c r="BF784" s="44">
        <v>0</v>
      </c>
      <c r="BG784" s="44">
        <v>0</v>
      </c>
      <c r="BH784" s="44">
        <v>23.089475506976743</v>
      </c>
      <c r="BI784" s="44">
        <v>15.342688453819111</v>
      </c>
      <c r="BJ784" s="44">
        <v>0</v>
      </c>
      <c r="BK784" s="44">
        <v>0</v>
      </c>
      <c r="BL784" s="44">
        <v>0</v>
      </c>
      <c r="BM784" s="44">
        <v>15.342688453819111</v>
      </c>
      <c r="BN784" s="44">
        <v>4.9450166591314986</v>
      </c>
      <c r="BO784" s="44">
        <v>6.279695232790881</v>
      </c>
      <c r="BP784" s="44">
        <v>0</v>
      </c>
      <c r="BQ784" s="44">
        <v>0</v>
      </c>
      <c r="BR784" s="44">
        <v>0</v>
      </c>
      <c r="BS784" s="44">
        <v>6.279695232790881</v>
      </c>
      <c r="BT784" s="64">
        <v>2022</v>
      </c>
      <c r="BU784" s="44">
        <v>0</v>
      </c>
      <c r="BV784" s="44">
        <v>0</v>
      </c>
      <c r="BW784" s="44">
        <v>0</v>
      </c>
      <c r="BX784" s="44">
        <v>0</v>
      </c>
      <c r="BY784" s="44">
        <v>0</v>
      </c>
      <c r="BZ784" s="44">
        <v>0</v>
      </c>
      <c r="CA784" s="44">
        <v>75.86985</v>
      </c>
      <c r="CB784" s="44">
        <v>0</v>
      </c>
      <c r="CC784" s="44">
        <v>0</v>
      </c>
      <c r="CD784" s="44">
        <v>0</v>
      </c>
      <c r="CE784" s="44">
        <v>0</v>
      </c>
      <c r="CF784" s="44">
        <v>0</v>
      </c>
      <c r="CG784" s="44">
        <v>0</v>
      </c>
      <c r="CH784" s="44">
        <v>0</v>
      </c>
      <c r="CI784" s="44">
        <v>0</v>
      </c>
      <c r="CJ784" s="44">
        <v>0</v>
      </c>
      <c r="CK784" s="44">
        <v>23.089475506976743</v>
      </c>
      <c r="CL784" s="44">
        <v>0</v>
      </c>
      <c r="CM784" s="44">
        <v>0</v>
      </c>
      <c r="CN784" s="44">
        <v>0</v>
      </c>
      <c r="CO784" s="44">
        <v>0</v>
      </c>
      <c r="CP784" s="44">
        <v>0</v>
      </c>
      <c r="CQ784" s="44">
        <v>0</v>
      </c>
      <c r="CR784" s="44">
        <v>0</v>
      </c>
      <c r="CS784" s="44">
        <v>0</v>
      </c>
      <c r="CT784" s="44">
        <v>0</v>
      </c>
      <c r="CU784" s="44">
        <v>0</v>
      </c>
      <c r="CV784" s="44">
        <v>0</v>
      </c>
      <c r="CW784" s="44">
        <v>0</v>
      </c>
      <c r="CX784" s="44">
        <v>0</v>
      </c>
      <c r="CY784" s="44">
        <v>0</v>
      </c>
      <c r="CZ784" s="44">
        <v>0</v>
      </c>
      <c r="DA784" s="44">
        <v>0</v>
      </c>
      <c r="DB784" s="44">
        <v>0</v>
      </c>
      <c r="DC784" s="44">
        <v>0</v>
      </c>
      <c r="DD784" s="44">
        <v>0</v>
      </c>
      <c r="DE784" s="44">
        <v>0</v>
      </c>
      <c r="DF784" s="44">
        <v>0</v>
      </c>
      <c r="DG784" s="44">
        <v>0</v>
      </c>
      <c r="DH784" s="44">
        <v>0</v>
      </c>
      <c r="DI784" s="44">
        <v>0</v>
      </c>
      <c r="DJ784" s="44">
        <v>0</v>
      </c>
      <c r="DK784" s="44">
        <v>0</v>
      </c>
      <c r="DL784" s="44">
        <v>0</v>
      </c>
      <c r="DM784" s="44">
        <v>0</v>
      </c>
      <c r="DN784" s="44">
        <v>0</v>
      </c>
      <c r="DO784" s="44">
        <v>0</v>
      </c>
      <c r="DP784" s="44">
        <v>0</v>
      </c>
      <c r="DQ784" s="44">
        <v>0</v>
      </c>
      <c r="DR784" s="44">
        <v>0</v>
      </c>
      <c r="DS784" s="44">
        <v>0</v>
      </c>
      <c r="DT784" s="44">
        <v>0</v>
      </c>
      <c r="DU784" s="44">
        <v>0</v>
      </c>
      <c r="DV784" s="44">
        <v>0</v>
      </c>
      <c r="DW784" s="44">
        <v>0</v>
      </c>
      <c r="DX784" s="44">
        <v>0</v>
      </c>
      <c r="DY784" s="44">
        <v>6.279695232790881</v>
      </c>
      <c r="DZ784" s="44">
        <v>0</v>
      </c>
      <c r="EA784" s="44">
        <v>0</v>
      </c>
      <c r="EB784" s="44">
        <v>0</v>
      </c>
    </row>
    <row r="785" spans="2:132" x14ac:dyDescent="0.25">
      <c r="B785" s="41" t="s">
        <v>874</v>
      </c>
      <c r="C785" s="50">
        <v>1</v>
      </c>
      <c r="D785" s="46">
        <v>9</v>
      </c>
      <c r="E785" s="86" t="s">
        <v>52</v>
      </c>
      <c r="F785" s="43">
        <v>9472</v>
      </c>
      <c r="G785" s="43">
        <v>1592.7213953488372</v>
      </c>
      <c r="H785" s="44">
        <v>1592.7213953488372</v>
      </c>
      <c r="I785" s="44">
        <v>1058.3448790417724</v>
      </c>
      <c r="J785" s="44">
        <v>1058.3448790417724</v>
      </c>
      <c r="K785" s="44">
        <v>1640.5030372093024</v>
      </c>
      <c r="L785" s="44">
        <v>1640.5030372093024</v>
      </c>
      <c r="M785" s="44">
        <v>711.75314285714285</v>
      </c>
      <c r="N785" s="44">
        <v>5873.9931428571426</v>
      </c>
      <c r="O785" s="44">
        <v>976.96914285714286</v>
      </c>
      <c r="P785" s="44">
        <v>295.29054669767442</v>
      </c>
      <c r="Q785" s="44">
        <v>295.29054669767442</v>
      </c>
      <c r="R785" s="44">
        <v>196.21714057434463</v>
      </c>
      <c r="S785" s="44">
        <v>196.21714057434463</v>
      </c>
      <c r="T785" s="44">
        <v>918.68170083720941</v>
      </c>
      <c r="U785" s="44">
        <v>918.68170083720941</v>
      </c>
      <c r="V785" s="44">
        <v>610.45332623129445</v>
      </c>
      <c r="W785" s="44">
        <v>610.45332623129445</v>
      </c>
      <c r="X785" s="44">
        <v>360.91066818604651</v>
      </c>
      <c r="Y785" s="44">
        <v>360.91066818604651</v>
      </c>
      <c r="Z785" s="44">
        <v>239.82094959086564</v>
      </c>
      <c r="AA785" s="44">
        <v>239.82094959086564</v>
      </c>
      <c r="AB785" s="44">
        <v>3.6273749621148261</v>
      </c>
      <c r="AC785" s="44">
        <v>9.6223460344150009</v>
      </c>
      <c r="AD785" s="44">
        <v>4.0737439515765885</v>
      </c>
      <c r="AE785" s="44">
        <v>80.310816840568378</v>
      </c>
      <c r="AF785" s="44">
        <v>249.85587461510167</v>
      </c>
      <c r="AG785" s="44">
        <v>98.157665027361361</v>
      </c>
      <c r="AH785" s="44">
        <v>446.17120466982436</v>
      </c>
      <c r="AJ785" s="63" t="s">
        <v>63</v>
      </c>
      <c r="AK785" s="44">
        <v>0</v>
      </c>
      <c r="AL785" s="44">
        <v>0</v>
      </c>
      <c r="AM785" s="44">
        <v>976.96914285714286</v>
      </c>
      <c r="AN785" s="44">
        <v>976.96914285714286</v>
      </c>
      <c r="AO785" s="44">
        <v>0</v>
      </c>
      <c r="AP785" s="44">
        <v>0</v>
      </c>
      <c r="AQ785" s="44">
        <v>0</v>
      </c>
      <c r="AR785" s="44">
        <v>0</v>
      </c>
      <c r="AS785" s="44">
        <v>0</v>
      </c>
      <c r="AT785" s="44">
        <v>0</v>
      </c>
      <c r="AU785" s="44">
        <v>0</v>
      </c>
      <c r="AV785" s="44">
        <v>0</v>
      </c>
      <c r="AW785" s="44">
        <v>0</v>
      </c>
      <c r="AX785" s="44">
        <v>0</v>
      </c>
      <c r="AY785" s="44">
        <v>360.91066818604651</v>
      </c>
      <c r="AZ785" s="44">
        <v>0</v>
      </c>
      <c r="BA785" s="44">
        <v>0</v>
      </c>
      <c r="BB785" s="44">
        <v>0</v>
      </c>
      <c r="BC785" s="44">
        <v>360.91066818604651</v>
      </c>
      <c r="BD785" s="44">
        <v>360.91066818604651</v>
      </c>
      <c r="BE785" s="44">
        <v>0</v>
      </c>
      <c r="BF785" s="44">
        <v>0</v>
      </c>
      <c r="BG785" s="44">
        <v>0</v>
      </c>
      <c r="BH785" s="44">
        <v>360.91066818604651</v>
      </c>
      <c r="BI785" s="44">
        <v>239.82094959086564</v>
      </c>
      <c r="BJ785" s="44">
        <v>0</v>
      </c>
      <c r="BK785" s="44">
        <v>0</v>
      </c>
      <c r="BL785" s="44">
        <v>0</v>
      </c>
      <c r="BM785" s="44">
        <v>239.82094959086564</v>
      </c>
      <c r="BN785" s="44">
        <v>4.0737439515765885</v>
      </c>
      <c r="BO785" s="44">
        <v>98.157665027361361</v>
      </c>
      <c r="BP785" s="44">
        <v>0</v>
      </c>
      <c r="BQ785" s="44">
        <v>0</v>
      </c>
      <c r="BR785" s="44">
        <v>0</v>
      </c>
      <c r="BS785" s="44">
        <v>98.157665027361361</v>
      </c>
      <c r="BT785" s="64">
        <v>2022</v>
      </c>
      <c r="BU785" s="44">
        <v>0</v>
      </c>
      <c r="BV785" s="44">
        <v>0</v>
      </c>
      <c r="BW785" s="44">
        <v>0</v>
      </c>
      <c r="BX785" s="44">
        <v>0</v>
      </c>
      <c r="BY785" s="44">
        <v>0</v>
      </c>
      <c r="BZ785" s="44">
        <v>0</v>
      </c>
      <c r="CA785" s="44">
        <v>976.96914285714286</v>
      </c>
      <c r="CB785" s="44">
        <v>0</v>
      </c>
      <c r="CC785" s="44">
        <v>0</v>
      </c>
      <c r="CD785" s="44">
        <v>0</v>
      </c>
      <c r="CE785" s="44">
        <v>0</v>
      </c>
      <c r="CF785" s="44">
        <v>0</v>
      </c>
      <c r="CG785" s="44">
        <v>0</v>
      </c>
      <c r="CH785" s="44">
        <v>0</v>
      </c>
      <c r="CI785" s="44">
        <v>0</v>
      </c>
      <c r="CJ785" s="44">
        <v>0</v>
      </c>
      <c r="CK785" s="44">
        <v>360.91066818604651</v>
      </c>
      <c r="CL785" s="44">
        <v>0</v>
      </c>
      <c r="CM785" s="44">
        <v>0</v>
      </c>
      <c r="CN785" s="44">
        <v>0</v>
      </c>
      <c r="CO785" s="44">
        <v>0</v>
      </c>
      <c r="CP785" s="44">
        <v>0</v>
      </c>
      <c r="CQ785" s="44">
        <v>0</v>
      </c>
      <c r="CR785" s="44">
        <v>0</v>
      </c>
      <c r="CS785" s="44">
        <v>0</v>
      </c>
      <c r="CT785" s="44">
        <v>0</v>
      </c>
      <c r="CU785" s="44">
        <v>0</v>
      </c>
      <c r="CV785" s="44">
        <v>0</v>
      </c>
      <c r="CW785" s="44">
        <v>0</v>
      </c>
      <c r="CX785" s="44">
        <v>0</v>
      </c>
      <c r="CY785" s="44">
        <v>0</v>
      </c>
      <c r="CZ785" s="44">
        <v>0</v>
      </c>
      <c r="DA785" s="44">
        <v>0</v>
      </c>
      <c r="DB785" s="44">
        <v>0</v>
      </c>
      <c r="DC785" s="44">
        <v>0</v>
      </c>
      <c r="DD785" s="44">
        <v>0</v>
      </c>
      <c r="DE785" s="44">
        <v>0</v>
      </c>
      <c r="DF785" s="44">
        <v>0</v>
      </c>
      <c r="DG785" s="44">
        <v>0</v>
      </c>
      <c r="DH785" s="44">
        <v>0</v>
      </c>
      <c r="DI785" s="44">
        <v>0</v>
      </c>
      <c r="DJ785" s="44">
        <v>0</v>
      </c>
      <c r="DK785" s="44">
        <v>0</v>
      </c>
      <c r="DL785" s="44">
        <v>0</v>
      </c>
      <c r="DM785" s="44">
        <v>0</v>
      </c>
      <c r="DN785" s="44">
        <v>0</v>
      </c>
      <c r="DO785" s="44">
        <v>0</v>
      </c>
      <c r="DP785" s="44">
        <v>0</v>
      </c>
      <c r="DQ785" s="44">
        <v>0</v>
      </c>
      <c r="DR785" s="44">
        <v>0</v>
      </c>
      <c r="DS785" s="44">
        <v>0</v>
      </c>
      <c r="DT785" s="44">
        <v>0</v>
      </c>
      <c r="DU785" s="44">
        <v>0</v>
      </c>
      <c r="DV785" s="44">
        <v>0</v>
      </c>
      <c r="DW785" s="44">
        <v>0</v>
      </c>
      <c r="DX785" s="44">
        <v>0</v>
      </c>
      <c r="DY785" s="44">
        <v>98.157665027361361</v>
      </c>
      <c r="DZ785" s="44">
        <v>0</v>
      </c>
      <c r="EA785" s="44">
        <v>0</v>
      </c>
      <c r="EB785" s="44">
        <v>0</v>
      </c>
    </row>
    <row r="786" spans="2:132" ht="30" x14ac:dyDescent="0.25">
      <c r="B786" s="41" t="s">
        <v>875</v>
      </c>
      <c r="C786" s="50">
        <v>1</v>
      </c>
      <c r="D786" s="46">
        <v>10</v>
      </c>
      <c r="E786" s="86" t="s">
        <v>52</v>
      </c>
      <c r="F786" s="43">
        <v>6172</v>
      </c>
      <c r="G786" s="43">
        <v>1043.1060465116277</v>
      </c>
      <c r="H786" s="44">
        <v>1043.1060465116277</v>
      </c>
      <c r="I786" s="44">
        <v>693.13185962526734</v>
      </c>
      <c r="J786" s="44">
        <v>693.13185962526734</v>
      </c>
      <c r="K786" s="44">
        <v>1074.3992279069766</v>
      </c>
      <c r="L786" s="44">
        <v>1074.3992279069766</v>
      </c>
      <c r="M786" s="44">
        <v>506.98571428571427</v>
      </c>
      <c r="N786" s="44">
        <v>4018.853714285714</v>
      </c>
      <c r="O786" s="44">
        <v>636.59771428571423</v>
      </c>
      <c r="P786" s="44">
        <v>193.39186102325579</v>
      </c>
      <c r="Q786" s="44">
        <v>193.39186102325579</v>
      </c>
      <c r="R786" s="44">
        <v>128.50664677452457</v>
      </c>
      <c r="S786" s="44">
        <v>128.50664677452457</v>
      </c>
      <c r="T786" s="44">
        <v>601.66356762790701</v>
      </c>
      <c r="U786" s="44">
        <v>601.66356762790701</v>
      </c>
      <c r="V786" s="44">
        <v>399.79845663185426</v>
      </c>
      <c r="W786" s="44">
        <v>399.79845663185426</v>
      </c>
      <c r="X786" s="44">
        <v>236.36783013953487</v>
      </c>
      <c r="Y786" s="44">
        <v>236.36783013953487</v>
      </c>
      <c r="Z786" s="44">
        <v>157.0636793910856</v>
      </c>
      <c r="AA786" s="44">
        <v>157.0636793910856</v>
      </c>
      <c r="AB786" s="44">
        <v>3.945210049525782</v>
      </c>
      <c r="AC786" s="44">
        <v>10.052199170909727</v>
      </c>
      <c r="AD786" s="44">
        <v>4.0531185615523366</v>
      </c>
      <c r="AE786" s="44">
        <v>52.597208081289622</v>
      </c>
      <c r="AF786" s="44">
        <v>163.63575847512331</v>
      </c>
      <c r="AG786" s="44">
        <v>64.285476543798438</v>
      </c>
      <c r="AH786" s="44">
        <v>292.20671156272016</v>
      </c>
      <c r="AJ786" s="63" t="s">
        <v>63</v>
      </c>
      <c r="AK786" s="44">
        <v>0</v>
      </c>
      <c r="AL786" s="44">
        <v>0</v>
      </c>
      <c r="AM786" s="44">
        <v>636.59771428571423</v>
      </c>
      <c r="AN786" s="44">
        <v>636.59771428571423</v>
      </c>
      <c r="AO786" s="44">
        <v>0</v>
      </c>
      <c r="AP786" s="44">
        <v>0</v>
      </c>
      <c r="AQ786" s="44">
        <v>0</v>
      </c>
      <c r="AR786" s="44">
        <v>0</v>
      </c>
      <c r="AS786" s="44">
        <v>0</v>
      </c>
      <c r="AT786" s="44">
        <v>0</v>
      </c>
      <c r="AU786" s="44">
        <v>0</v>
      </c>
      <c r="AV786" s="44">
        <v>0</v>
      </c>
      <c r="AW786" s="44">
        <v>0</v>
      </c>
      <c r="AX786" s="44">
        <v>0</v>
      </c>
      <c r="AY786" s="44">
        <v>236.36783013953487</v>
      </c>
      <c r="AZ786" s="44">
        <v>0</v>
      </c>
      <c r="BA786" s="44">
        <v>0</v>
      </c>
      <c r="BB786" s="44">
        <v>0</v>
      </c>
      <c r="BC786" s="44">
        <v>236.36783013953487</v>
      </c>
      <c r="BD786" s="44">
        <v>236.36783013953487</v>
      </c>
      <c r="BE786" s="44">
        <v>0</v>
      </c>
      <c r="BF786" s="44">
        <v>0</v>
      </c>
      <c r="BG786" s="44">
        <v>0</v>
      </c>
      <c r="BH786" s="44">
        <v>236.36783013953487</v>
      </c>
      <c r="BI786" s="44">
        <v>157.0636793910856</v>
      </c>
      <c r="BJ786" s="44">
        <v>0</v>
      </c>
      <c r="BK786" s="44">
        <v>0</v>
      </c>
      <c r="BL786" s="44">
        <v>0</v>
      </c>
      <c r="BM786" s="44">
        <v>157.0636793910856</v>
      </c>
      <c r="BN786" s="44">
        <v>4.0531185615523366</v>
      </c>
      <c r="BO786" s="44">
        <v>64.285476543798438</v>
      </c>
      <c r="BP786" s="44">
        <v>0</v>
      </c>
      <c r="BQ786" s="44">
        <v>0</v>
      </c>
      <c r="BR786" s="44">
        <v>0</v>
      </c>
      <c r="BS786" s="44">
        <v>64.285476543798438</v>
      </c>
      <c r="BT786" s="64">
        <v>2022</v>
      </c>
      <c r="BU786" s="44">
        <v>0</v>
      </c>
      <c r="BV786" s="44">
        <v>0</v>
      </c>
      <c r="BW786" s="44">
        <v>0</v>
      </c>
      <c r="BX786" s="44">
        <v>0</v>
      </c>
      <c r="BY786" s="44">
        <v>0</v>
      </c>
      <c r="BZ786" s="44">
        <v>0</v>
      </c>
      <c r="CA786" s="44">
        <v>636.59771428571423</v>
      </c>
      <c r="CB786" s="44">
        <v>0</v>
      </c>
      <c r="CC786" s="44">
        <v>0</v>
      </c>
      <c r="CD786" s="44">
        <v>0</v>
      </c>
      <c r="CE786" s="44">
        <v>0</v>
      </c>
      <c r="CF786" s="44">
        <v>0</v>
      </c>
      <c r="CG786" s="44">
        <v>0</v>
      </c>
      <c r="CH786" s="44">
        <v>0</v>
      </c>
      <c r="CI786" s="44">
        <v>0</v>
      </c>
      <c r="CJ786" s="44">
        <v>0</v>
      </c>
      <c r="CK786" s="44">
        <v>236.36783013953487</v>
      </c>
      <c r="CL786" s="44">
        <v>0</v>
      </c>
      <c r="CM786" s="44">
        <v>0</v>
      </c>
      <c r="CN786" s="44">
        <v>0</v>
      </c>
      <c r="CO786" s="44">
        <v>0</v>
      </c>
      <c r="CP786" s="44">
        <v>0</v>
      </c>
      <c r="CQ786" s="44">
        <v>0</v>
      </c>
      <c r="CR786" s="44">
        <v>0</v>
      </c>
      <c r="CS786" s="44">
        <v>0</v>
      </c>
      <c r="CT786" s="44">
        <v>0</v>
      </c>
      <c r="CU786" s="44">
        <v>0</v>
      </c>
      <c r="CV786" s="44">
        <v>0</v>
      </c>
      <c r="CW786" s="44">
        <v>0</v>
      </c>
      <c r="CX786" s="44">
        <v>0</v>
      </c>
      <c r="CY786" s="44">
        <v>0</v>
      </c>
      <c r="CZ786" s="44">
        <v>0</v>
      </c>
      <c r="DA786" s="44">
        <v>0</v>
      </c>
      <c r="DB786" s="44">
        <v>0</v>
      </c>
      <c r="DC786" s="44">
        <v>0</v>
      </c>
      <c r="DD786" s="44">
        <v>0</v>
      </c>
      <c r="DE786" s="44">
        <v>0</v>
      </c>
      <c r="DF786" s="44">
        <v>0</v>
      </c>
      <c r="DG786" s="44">
        <v>0</v>
      </c>
      <c r="DH786" s="44">
        <v>0</v>
      </c>
      <c r="DI786" s="44">
        <v>0</v>
      </c>
      <c r="DJ786" s="44">
        <v>0</v>
      </c>
      <c r="DK786" s="44">
        <v>0</v>
      </c>
      <c r="DL786" s="44">
        <v>0</v>
      </c>
      <c r="DM786" s="44">
        <v>0</v>
      </c>
      <c r="DN786" s="44">
        <v>0</v>
      </c>
      <c r="DO786" s="44">
        <v>0</v>
      </c>
      <c r="DP786" s="44">
        <v>0</v>
      </c>
      <c r="DQ786" s="44">
        <v>0</v>
      </c>
      <c r="DR786" s="44">
        <v>0</v>
      </c>
      <c r="DS786" s="44">
        <v>0</v>
      </c>
      <c r="DT786" s="44">
        <v>0</v>
      </c>
      <c r="DU786" s="44">
        <v>0</v>
      </c>
      <c r="DV786" s="44">
        <v>0</v>
      </c>
      <c r="DW786" s="44">
        <v>0</v>
      </c>
      <c r="DX786" s="44">
        <v>0</v>
      </c>
      <c r="DY786" s="44">
        <v>64.285476543798438</v>
      </c>
      <c r="DZ786" s="44">
        <v>0</v>
      </c>
      <c r="EA786" s="44">
        <v>0</v>
      </c>
      <c r="EB786" s="44">
        <v>0</v>
      </c>
    </row>
    <row r="787" spans="2:132" ht="30" x14ac:dyDescent="0.25">
      <c r="B787" s="41" t="s">
        <v>876</v>
      </c>
      <c r="C787" s="50">
        <v>1</v>
      </c>
      <c r="D787" s="46">
        <v>1</v>
      </c>
      <c r="E787" s="86" t="s">
        <v>52</v>
      </c>
      <c r="F787" s="43">
        <v>120</v>
      </c>
      <c r="G787" s="43">
        <v>28.490000000000006</v>
      </c>
      <c r="H787" s="44">
        <v>28.490000000000006</v>
      </c>
      <c r="I787" s="44">
        <v>18.931274290627691</v>
      </c>
      <c r="J787" s="44">
        <v>18.931274290627691</v>
      </c>
      <c r="K787" s="44">
        <v>29.344700000000007</v>
      </c>
      <c r="L787" s="44">
        <v>29.344700000000007</v>
      </c>
      <c r="M787" s="28">
        <v>27</v>
      </c>
      <c r="N787" s="44">
        <v>87.36</v>
      </c>
      <c r="O787" s="28">
        <v>27</v>
      </c>
      <c r="P787" s="44">
        <v>5.868940000000002</v>
      </c>
      <c r="Q787" s="44">
        <v>5.868940000000002</v>
      </c>
      <c r="R787" s="44">
        <v>3.899842503869305</v>
      </c>
      <c r="S787" s="44">
        <v>3.899842503869305</v>
      </c>
      <c r="T787" s="44">
        <v>17.606820000000003</v>
      </c>
      <c r="U787" s="44">
        <v>17.606820000000003</v>
      </c>
      <c r="V787" s="44">
        <v>11.699527511607911</v>
      </c>
      <c r="W787" s="44">
        <v>11.699527511607911</v>
      </c>
      <c r="X787" s="44">
        <v>7.3361750000000017</v>
      </c>
      <c r="Y787" s="44">
        <v>7.3361750000000017</v>
      </c>
      <c r="Z787" s="44">
        <v>4.8748031298366303</v>
      </c>
      <c r="AA787" s="44">
        <v>4.8748031298366303</v>
      </c>
      <c r="AB787" s="44">
        <v>6.9233565132980175</v>
      </c>
      <c r="AC787" s="44">
        <v>7.4669682098977157</v>
      </c>
      <c r="AD787" s="44">
        <v>5.5386852106384143</v>
      </c>
      <c r="AE787" s="44">
        <v>1.5961884681356027</v>
      </c>
      <c r="AF787" s="44">
        <v>4.7885654044068069</v>
      </c>
      <c r="AG787" s="44">
        <v>1.9952355851695032</v>
      </c>
      <c r="AH787" s="44">
        <v>7.9809423406780127</v>
      </c>
      <c r="AJ787" s="63" t="s">
        <v>63</v>
      </c>
      <c r="AK787" s="44">
        <v>0</v>
      </c>
      <c r="AL787" s="44">
        <v>0</v>
      </c>
      <c r="AM787" s="44">
        <v>27</v>
      </c>
      <c r="AN787" s="44">
        <v>27</v>
      </c>
      <c r="AO787" s="44">
        <v>0</v>
      </c>
      <c r="AP787" s="44">
        <v>0</v>
      </c>
      <c r="AQ787" s="44">
        <v>0</v>
      </c>
      <c r="AR787" s="44">
        <v>0</v>
      </c>
      <c r="AS787" s="44">
        <v>0</v>
      </c>
      <c r="AT787" s="44">
        <v>0</v>
      </c>
      <c r="AU787" s="44">
        <v>0</v>
      </c>
      <c r="AV787" s="44">
        <v>0</v>
      </c>
      <c r="AW787" s="44">
        <v>0</v>
      </c>
      <c r="AX787" s="44">
        <v>0</v>
      </c>
      <c r="AY787" s="44">
        <v>7.3361750000000017</v>
      </c>
      <c r="AZ787" s="44">
        <v>0</v>
      </c>
      <c r="BA787" s="44">
        <v>0</v>
      </c>
      <c r="BB787" s="44">
        <v>0</v>
      </c>
      <c r="BC787" s="44">
        <v>7.3361750000000017</v>
      </c>
      <c r="BD787" s="44">
        <v>7.3361750000000017</v>
      </c>
      <c r="BE787" s="44">
        <v>0</v>
      </c>
      <c r="BF787" s="44">
        <v>0</v>
      </c>
      <c r="BG787" s="44">
        <v>0</v>
      </c>
      <c r="BH787" s="44">
        <v>7.3361750000000017</v>
      </c>
      <c r="BI787" s="44">
        <v>4.8748031298366303</v>
      </c>
      <c r="BJ787" s="44">
        <v>0</v>
      </c>
      <c r="BK787" s="44">
        <v>0</v>
      </c>
      <c r="BL787" s="44">
        <v>0</v>
      </c>
      <c r="BM787" s="44">
        <v>4.8748031298366303</v>
      </c>
      <c r="BN787" s="44">
        <v>5.5386852106384143</v>
      </c>
      <c r="BO787" s="44">
        <v>1.9952355851695032</v>
      </c>
      <c r="BP787" s="44">
        <v>0</v>
      </c>
      <c r="BQ787" s="44">
        <v>0</v>
      </c>
      <c r="BR787" s="44">
        <v>0</v>
      </c>
      <c r="BS787" s="44">
        <v>1.9952355851695032</v>
      </c>
      <c r="BT787" s="64">
        <v>2022</v>
      </c>
      <c r="BU787" s="44">
        <v>0</v>
      </c>
      <c r="BV787" s="44">
        <v>0</v>
      </c>
      <c r="BW787" s="44">
        <v>0</v>
      </c>
      <c r="BX787" s="44">
        <v>0</v>
      </c>
      <c r="BY787" s="44">
        <v>0</v>
      </c>
      <c r="BZ787" s="44">
        <v>0</v>
      </c>
      <c r="CA787" s="44">
        <v>27</v>
      </c>
      <c r="CB787" s="44">
        <v>0</v>
      </c>
      <c r="CC787" s="44">
        <v>0</v>
      </c>
      <c r="CD787" s="44">
        <v>0</v>
      </c>
      <c r="CE787" s="44">
        <v>0</v>
      </c>
      <c r="CF787" s="44">
        <v>0</v>
      </c>
      <c r="CG787" s="44">
        <v>0</v>
      </c>
      <c r="CH787" s="44">
        <v>0</v>
      </c>
      <c r="CI787" s="44">
        <v>0</v>
      </c>
      <c r="CJ787" s="44">
        <v>0</v>
      </c>
      <c r="CK787" s="44">
        <v>7.3361750000000017</v>
      </c>
      <c r="CL787" s="44">
        <v>0</v>
      </c>
      <c r="CM787" s="44">
        <v>0</v>
      </c>
      <c r="CN787" s="44">
        <v>0</v>
      </c>
      <c r="CO787" s="44">
        <v>0</v>
      </c>
      <c r="CP787" s="44">
        <v>0</v>
      </c>
      <c r="CQ787" s="44">
        <v>0</v>
      </c>
      <c r="CR787" s="44">
        <v>0</v>
      </c>
      <c r="CS787" s="44">
        <v>0</v>
      </c>
      <c r="CT787" s="44">
        <v>0</v>
      </c>
      <c r="CU787" s="44">
        <v>0</v>
      </c>
      <c r="CV787" s="44">
        <v>0</v>
      </c>
      <c r="CW787" s="44">
        <v>0</v>
      </c>
      <c r="CX787" s="44">
        <v>0</v>
      </c>
      <c r="CY787" s="44">
        <v>0</v>
      </c>
      <c r="CZ787" s="44">
        <v>0</v>
      </c>
      <c r="DA787" s="44">
        <v>0</v>
      </c>
      <c r="DB787" s="44">
        <v>0</v>
      </c>
      <c r="DC787" s="44">
        <v>0</v>
      </c>
      <c r="DD787" s="44">
        <v>0</v>
      </c>
      <c r="DE787" s="44">
        <v>0</v>
      </c>
      <c r="DF787" s="44">
        <v>0</v>
      </c>
      <c r="DG787" s="44">
        <v>0</v>
      </c>
      <c r="DH787" s="44">
        <v>0</v>
      </c>
      <c r="DI787" s="44">
        <v>0</v>
      </c>
      <c r="DJ787" s="44">
        <v>0</v>
      </c>
      <c r="DK787" s="44">
        <v>0</v>
      </c>
      <c r="DL787" s="44">
        <v>0</v>
      </c>
      <c r="DM787" s="44">
        <v>0</v>
      </c>
      <c r="DN787" s="44">
        <v>0</v>
      </c>
      <c r="DO787" s="44">
        <v>0</v>
      </c>
      <c r="DP787" s="44">
        <v>0</v>
      </c>
      <c r="DQ787" s="44">
        <v>0</v>
      </c>
      <c r="DR787" s="44">
        <v>0</v>
      </c>
      <c r="DS787" s="44">
        <v>0</v>
      </c>
      <c r="DT787" s="44">
        <v>0</v>
      </c>
      <c r="DU787" s="44">
        <v>0</v>
      </c>
      <c r="DV787" s="44">
        <v>0</v>
      </c>
      <c r="DW787" s="44">
        <v>0</v>
      </c>
      <c r="DX787" s="44">
        <v>0</v>
      </c>
      <c r="DY787" s="44">
        <v>1.9952355851695032</v>
      </c>
      <c r="DZ787" s="44">
        <v>0</v>
      </c>
      <c r="EA787" s="44">
        <v>0</v>
      </c>
      <c r="EB787" s="44">
        <v>0</v>
      </c>
    </row>
    <row r="788" spans="2:132" x14ac:dyDescent="0.25">
      <c r="B788" s="41" t="s">
        <v>877</v>
      </c>
      <c r="C788" s="50">
        <v>1</v>
      </c>
      <c r="D788" s="46">
        <v>5</v>
      </c>
      <c r="E788" s="86" t="s">
        <v>52</v>
      </c>
      <c r="F788" s="43">
        <v>772</v>
      </c>
      <c r="G788" s="43">
        <v>190.20124418604652</v>
      </c>
      <c r="H788" s="44">
        <v>190.20124418604652</v>
      </c>
      <c r="I788" s="44">
        <v>126.38651892259394</v>
      </c>
      <c r="J788" s="44">
        <v>126.38651892259394</v>
      </c>
      <c r="K788" s="44">
        <v>195.90728151162793</v>
      </c>
      <c r="L788" s="44">
        <v>195.90728151162793</v>
      </c>
      <c r="M788" s="44">
        <v>91.096000000000004</v>
      </c>
      <c r="N788" s="44">
        <v>562.01599999999996</v>
      </c>
      <c r="O788" s="44">
        <v>102.676</v>
      </c>
      <c r="P788" s="44">
        <v>39.181456302325586</v>
      </c>
      <c r="Q788" s="44">
        <v>39.181456302325586</v>
      </c>
      <c r="R788" s="44">
        <v>26.035622898054353</v>
      </c>
      <c r="S788" s="44">
        <v>26.035622898054353</v>
      </c>
      <c r="T788" s="44">
        <v>117.54436890697676</v>
      </c>
      <c r="U788" s="44">
        <v>117.54436890697676</v>
      </c>
      <c r="V788" s="44">
        <v>78.106868694163055</v>
      </c>
      <c r="W788" s="44">
        <v>78.106868694163055</v>
      </c>
      <c r="X788" s="44">
        <v>48.976820377906982</v>
      </c>
      <c r="Y788" s="44">
        <v>48.976820377906982</v>
      </c>
      <c r="Z788" s="44">
        <v>32.544528622567938</v>
      </c>
      <c r="AA788" s="44">
        <v>32.544528622567938</v>
      </c>
      <c r="AB788" s="44">
        <v>3.4988984268476107</v>
      </c>
      <c r="AC788" s="44">
        <v>7.1954747309182494</v>
      </c>
      <c r="AD788" s="44">
        <v>3.1549389204795406</v>
      </c>
      <c r="AE788" s="44">
        <v>10.656266500344374</v>
      </c>
      <c r="AF788" s="44">
        <v>31.968799501033121</v>
      </c>
      <c r="AG788" s="44">
        <v>13.320333125430468</v>
      </c>
      <c r="AH788" s="44">
        <v>53.28133250172187</v>
      </c>
      <c r="AJ788" s="63" t="s">
        <v>63</v>
      </c>
      <c r="AK788" s="44">
        <v>0</v>
      </c>
      <c r="AL788" s="44">
        <v>0</v>
      </c>
      <c r="AM788" s="44">
        <v>102.676</v>
      </c>
      <c r="AN788" s="44">
        <v>102.676</v>
      </c>
      <c r="AO788" s="44">
        <v>0</v>
      </c>
      <c r="AP788" s="44">
        <v>0</v>
      </c>
      <c r="AQ788" s="44">
        <v>0</v>
      </c>
      <c r="AR788" s="44">
        <v>0</v>
      </c>
      <c r="AS788" s="44">
        <v>0</v>
      </c>
      <c r="AT788" s="44">
        <v>0</v>
      </c>
      <c r="AU788" s="44">
        <v>0</v>
      </c>
      <c r="AV788" s="44">
        <v>0</v>
      </c>
      <c r="AW788" s="44">
        <v>0</v>
      </c>
      <c r="AX788" s="44">
        <v>0</v>
      </c>
      <c r="AY788" s="44">
        <v>48.976820377906982</v>
      </c>
      <c r="AZ788" s="44">
        <v>0</v>
      </c>
      <c r="BA788" s="44">
        <v>0</v>
      </c>
      <c r="BB788" s="44">
        <v>0</v>
      </c>
      <c r="BC788" s="44">
        <v>48.976820377906982</v>
      </c>
      <c r="BD788" s="44">
        <v>48.976820377906982</v>
      </c>
      <c r="BE788" s="44">
        <v>0</v>
      </c>
      <c r="BF788" s="44">
        <v>0</v>
      </c>
      <c r="BG788" s="44">
        <v>0</v>
      </c>
      <c r="BH788" s="44">
        <v>48.976820377906982</v>
      </c>
      <c r="BI788" s="44">
        <v>32.544528622567938</v>
      </c>
      <c r="BJ788" s="44">
        <v>0</v>
      </c>
      <c r="BK788" s="44">
        <v>0</v>
      </c>
      <c r="BL788" s="44">
        <v>0</v>
      </c>
      <c r="BM788" s="44">
        <v>32.544528622567938</v>
      </c>
      <c r="BN788" s="44">
        <v>3.1549389204795406</v>
      </c>
      <c r="BO788" s="44">
        <v>13.320333125430468</v>
      </c>
      <c r="BP788" s="44">
        <v>0</v>
      </c>
      <c r="BQ788" s="44">
        <v>0</v>
      </c>
      <c r="BR788" s="44">
        <v>0</v>
      </c>
      <c r="BS788" s="44">
        <v>13.320333125430468</v>
      </c>
      <c r="BT788" s="64">
        <v>2022</v>
      </c>
      <c r="BU788" s="44">
        <v>0</v>
      </c>
      <c r="BV788" s="44">
        <v>0</v>
      </c>
      <c r="BW788" s="44">
        <v>0</v>
      </c>
      <c r="BX788" s="44">
        <v>0</v>
      </c>
      <c r="BY788" s="44">
        <v>0</v>
      </c>
      <c r="BZ788" s="44">
        <v>0</v>
      </c>
      <c r="CA788" s="44">
        <v>102.676</v>
      </c>
      <c r="CB788" s="44">
        <v>0</v>
      </c>
      <c r="CC788" s="44">
        <v>0</v>
      </c>
      <c r="CD788" s="44">
        <v>0</v>
      </c>
      <c r="CE788" s="44">
        <v>0</v>
      </c>
      <c r="CF788" s="44">
        <v>0</v>
      </c>
      <c r="CG788" s="44">
        <v>0</v>
      </c>
      <c r="CH788" s="44">
        <v>0</v>
      </c>
      <c r="CI788" s="44">
        <v>0</v>
      </c>
      <c r="CJ788" s="44">
        <v>0</v>
      </c>
      <c r="CK788" s="44">
        <v>48.976820377906982</v>
      </c>
      <c r="CL788" s="44">
        <v>0</v>
      </c>
      <c r="CM788" s="44">
        <v>0</v>
      </c>
      <c r="CN788" s="44">
        <v>0</v>
      </c>
      <c r="CO788" s="44">
        <v>0</v>
      </c>
      <c r="CP788" s="44">
        <v>0</v>
      </c>
      <c r="CQ788" s="44">
        <v>0</v>
      </c>
      <c r="CR788" s="44">
        <v>0</v>
      </c>
      <c r="CS788" s="44">
        <v>0</v>
      </c>
      <c r="CT788" s="44">
        <v>0</v>
      </c>
      <c r="CU788" s="44">
        <v>0</v>
      </c>
      <c r="CV788" s="44">
        <v>0</v>
      </c>
      <c r="CW788" s="44">
        <v>0</v>
      </c>
      <c r="CX788" s="44">
        <v>0</v>
      </c>
      <c r="CY788" s="44">
        <v>0</v>
      </c>
      <c r="CZ788" s="44">
        <v>0</v>
      </c>
      <c r="DA788" s="44">
        <v>0</v>
      </c>
      <c r="DB788" s="44">
        <v>0</v>
      </c>
      <c r="DC788" s="44">
        <v>0</v>
      </c>
      <c r="DD788" s="44">
        <v>0</v>
      </c>
      <c r="DE788" s="44">
        <v>0</v>
      </c>
      <c r="DF788" s="44">
        <v>0</v>
      </c>
      <c r="DG788" s="44">
        <v>0</v>
      </c>
      <c r="DH788" s="44">
        <v>0</v>
      </c>
      <c r="DI788" s="44">
        <v>0</v>
      </c>
      <c r="DJ788" s="44">
        <v>0</v>
      </c>
      <c r="DK788" s="44">
        <v>0</v>
      </c>
      <c r="DL788" s="44">
        <v>0</v>
      </c>
      <c r="DM788" s="44">
        <v>0</v>
      </c>
      <c r="DN788" s="44">
        <v>0</v>
      </c>
      <c r="DO788" s="44">
        <v>0</v>
      </c>
      <c r="DP788" s="44">
        <v>0</v>
      </c>
      <c r="DQ788" s="44">
        <v>0</v>
      </c>
      <c r="DR788" s="44">
        <v>0</v>
      </c>
      <c r="DS788" s="44">
        <v>0</v>
      </c>
      <c r="DT788" s="44">
        <v>0</v>
      </c>
      <c r="DU788" s="44">
        <v>0</v>
      </c>
      <c r="DV788" s="44">
        <v>0</v>
      </c>
      <c r="DW788" s="44">
        <v>0</v>
      </c>
      <c r="DX788" s="44">
        <v>0</v>
      </c>
      <c r="DY788" s="44">
        <v>13.320333125430468</v>
      </c>
      <c r="DZ788" s="44">
        <v>0</v>
      </c>
      <c r="EA788" s="44">
        <v>0</v>
      </c>
      <c r="EB788" s="44">
        <v>0</v>
      </c>
    </row>
    <row r="789" spans="2:132" ht="30" x14ac:dyDescent="0.25">
      <c r="B789" s="41" t="s">
        <v>878</v>
      </c>
      <c r="C789" s="50">
        <v>1</v>
      </c>
      <c r="D789" s="46">
        <v>2</v>
      </c>
      <c r="E789" s="86" t="s">
        <v>52</v>
      </c>
      <c r="F789" s="43">
        <v>462</v>
      </c>
      <c r="G789" s="43">
        <v>76.973360465116286</v>
      </c>
      <c r="H789" s="44">
        <v>76.973360465116286</v>
      </c>
      <c r="I789" s="44">
        <v>51.14790452918475</v>
      </c>
      <c r="J789" s="44">
        <v>51.14790452918475</v>
      </c>
      <c r="K789" s="44">
        <v>79.282561279069782</v>
      </c>
      <c r="L789" s="44">
        <v>79.282561279069782</v>
      </c>
      <c r="M789" s="44">
        <v>54.515999999999998</v>
      </c>
      <c r="N789" s="44">
        <v>336.33600000000001</v>
      </c>
      <c r="O789" s="44">
        <v>61.445999999999998</v>
      </c>
      <c r="P789" s="44">
        <v>14.27086103023256</v>
      </c>
      <c r="Q789" s="44">
        <v>14.27086103023256</v>
      </c>
      <c r="R789" s="44">
        <v>9.4828214997108535</v>
      </c>
      <c r="S789" s="44">
        <v>9.4828214997108535</v>
      </c>
      <c r="T789" s="44">
        <v>44.39823431627908</v>
      </c>
      <c r="U789" s="44">
        <v>44.39823431627908</v>
      </c>
      <c r="V789" s="44">
        <v>29.502111332433767</v>
      </c>
      <c r="W789" s="44">
        <v>29.502111332433767</v>
      </c>
      <c r="X789" s="44">
        <v>17.442163481395351</v>
      </c>
      <c r="Y789" s="44">
        <v>17.442163481395351</v>
      </c>
      <c r="Z789" s="44">
        <v>11.590115166313264</v>
      </c>
      <c r="AA789" s="44">
        <v>11.590115166313264</v>
      </c>
      <c r="AB789" s="44">
        <v>5.7489218795969403</v>
      </c>
      <c r="AC789" s="44">
        <v>11.400404405302409</v>
      </c>
      <c r="AD789" s="44">
        <v>5.301586664004267</v>
      </c>
      <c r="AE789" s="44">
        <v>3.8812773357408612</v>
      </c>
      <c r="AF789" s="44">
        <v>12.075085044527125</v>
      </c>
      <c r="AG789" s="44">
        <v>4.7437834103499412</v>
      </c>
      <c r="AH789" s="44">
        <v>21.562651865227007</v>
      </c>
      <c r="AJ789" s="63" t="s">
        <v>63</v>
      </c>
      <c r="AK789" s="44">
        <v>0</v>
      </c>
      <c r="AL789" s="44">
        <v>0</v>
      </c>
      <c r="AM789" s="44">
        <v>61.445999999999998</v>
      </c>
      <c r="AN789" s="44">
        <v>61.445999999999998</v>
      </c>
      <c r="AO789" s="44">
        <v>0</v>
      </c>
      <c r="AP789" s="44">
        <v>0</v>
      </c>
      <c r="AQ789" s="44">
        <v>0</v>
      </c>
      <c r="AR789" s="44">
        <v>0</v>
      </c>
      <c r="AS789" s="44">
        <v>0</v>
      </c>
      <c r="AT789" s="44">
        <v>0</v>
      </c>
      <c r="AU789" s="44">
        <v>0</v>
      </c>
      <c r="AV789" s="44">
        <v>0</v>
      </c>
      <c r="AW789" s="44">
        <v>0</v>
      </c>
      <c r="AX789" s="44">
        <v>0</v>
      </c>
      <c r="AY789" s="44">
        <v>17.442163481395351</v>
      </c>
      <c r="AZ789" s="44">
        <v>0</v>
      </c>
      <c r="BA789" s="44">
        <v>0</v>
      </c>
      <c r="BB789" s="44">
        <v>0</v>
      </c>
      <c r="BC789" s="44">
        <v>17.442163481395351</v>
      </c>
      <c r="BD789" s="44">
        <v>17.442163481395351</v>
      </c>
      <c r="BE789" s="44">
        <v>0</v>
      </c>
      <c r="BF789" s="44">
        <v>0</v>
      </c>
      <c r="BG789" s="44">
        <v>0</v>
      </c>
      <c r="BH789" s="44">
        <v>17.442163481395351</v>
      </c>
      <c r="BI789" s="44">
        <v>11.590115166313264</v>
      </c>
      <c r="BJ789" s="44">
        <v>0</v>
      </c>
      <c r="BK789" s="44">
        <v>0</v>
      </c>
      <c r="BL789" s="44">
        <v>0</v>
      </c>
      <c r="BM789" s="44">
        <v>11.590115166313264</v>
      </c>
      <c r="BN789" s="44">
        <v>5.301586664004267</v>
      </c>
      <c r="BO789" s="44">
        <v>4.7437834103499412</v>
      </c>
      <c r="BP789" s="44">
        <v>0</v>
      </c>
      <c r="BQ789" s="44">
        <v>0</v>
      </c>
      <c r="BR789" s="44">
        <v>0</v>
      </c>
      <c r="BS789" s="44">
        <v>4.7437834103499412</v>
      </c>
      <c r="BT789" s="64">
        <v>2022</v>
      </c>
      <c r="BU789" s="44">
        <v>0</v>
      </c>
      <c r="BV789" s="44">
        <v>0</v>
      </c>
      <c r="BW789" s="44">
        <v>0</v>
      </c>
      <c r="BX789" s="44">
        <v>0</v>
      </c>
      <c r="BY789" s="44">
        <v>0</v>
      </c>
      <c r="BZ789" s="44">
        <v>0</v>
      </c>
      <c r="CA789" s="44">
        <v>61.445999999999998</v>
      </c>
      <c r="CB789" s="44">
        <v>0</v>
      </c>
      <c r="CC789" s="44">
        <v>0</v>
      </c>
      <c r="CD789" s="44">
        <v>0</v>
      </c>
      <c r="CE789" s="44">
        <v>0</v>
      </c>
      <c r="CF789" s="44">
        <v>0</v>
      </c>
      <c r="CG789" s="44">
        <v>0</v>
      </c>
      <c r="CH789" s="44">
        <v>0</v>
      </c>
      <c r="CI789" s="44">
        <v>0</v>
      </c>
      <c r="CJ789" s="44">
        <v>0</v>
      </c>
      <c r="CK789" s="44">
        <v>17.442163481395351</v>
      </c>
      <c r="CL789" s="44">
        <v>0</v>
      </c>
      <c r="CM789" s="44">
        <v>0</v>
      </c>
      <c r="CN789" s="44">
        <v>0</v>
      </c>
      <c r="CO789" s="44">
        <v>0</v>
      </c>
      <c r="CP789" s="44">
        <v>0</v>
      </c>
      <c r="CQ789" s="44">
        <v>0</v>
      </c>
      <c r="CR789" s="44">
        <v>0</v>
      </c>
      <c r="CS789" s="44">
        <v>0</v>
      </c>
      <c r="CT789" s="44">
        <v>0</v>
      </c>
      <c r="CU789" s="44">
        <v>0</v>
      </c>
      <c r="CV789" s="44">
        <v>0</v>
      </c>
      <c r="CW789" s="44">
        <v>0</v>
      </c>
      <c r="CX789" s="44">
        <v>0</v>
      </c>
      <c r="CY789" s="44">
        <v>0</v>
      </c>
      <c r="CZ789" s="44">
        <v>0</v>
      </c>
      <c r="DA789" s="44">
        <v>0</v>
      </c>
      <c r="DB789" s="44">
        <v>0</v>
      </c>
      <c r="DC789" s="44">
        <v>0</v>
      </c>
      <c r="DD789" s="44">
        <v>0</v>
      </c>
      <c r="DE789" s="44">
        <v>0</v>
      </c>
      <c r="DF789" s="44">
        <v>0</v>
      </c>
      <c r="DG789" s="44">
        <v>0</v>
      </c>
      <c r="DH789" s="44">
        <v>0</v>
      </c>
      <c r="DI789" s="44">
        <v>0</v>
      </c>
      <c r="DJ789" s="44">
        <v>0</v>
      </c>
      <c r="DK789" s="44">
        <v>0</v>
      </c>
      <c r="DL789" s="44">
        <v>0</v>
      </c>
      <c r="DM789" s="44">
        <v>0</v>
      </c>
      <c r="DN789" s="44">
        <v>0</v>
      </c>
      <c r="DO789" s="44">
        <v>0</v>
      </c>
      <c r="DP789" s="44">
        <v>0</v>
      </c>
      <c r="DQ789" s="44">
        <v>0</v>
      </c>
      <c r="DR789" s="44">
        <v>0</v>
      </c>
      <c r="DS789" s="44">
        <v>0</v>
      </c>
      <c r="DT789" s="44">
        <v>0</v>
      </c>
      <c r="DU789" s="44">
        <v>0</v>
      </c>
      <c r="DV789" s="44">
        <v>0</v>
      </c>
      <c r="DW789" s="44">
        <v>0</v>
      </c>
      <c r="DX789" s="44">
        <v>0</v>
      </c>
      <c r="DY789" s="44">
        <v>4.7437834103499412</v>
      </c>
      <c r="DZ789" s="44">
        <v>0</v>
      </c>
      <c r="EA789" s="44">
        <v>0</v>
      </c>
      <c r="EB789" s="44">
        <v>0</v>
      </c>
    </row>
    <row r="790" spans="2:132" x14ac:dyDescent="0.25">
      <c r="B790" s="41" t="s">
        <v>879</v>
      </c>
      <c r="C790" s="50">
        <v>1</v>
      </c>
      <c r="D790" s="46">
        <v>2</v>
      </c>
      <c r="E790" s="86" t="s">
        <v>52</v>
      </c>
      <c r="F790" s="43">
        <v>772</v>
      </c>
      <c r="G790" s="43">
        <v>166.99888372093022</v>
      </c>
      <c r="H790" s="44">
        <v>166.99888372093022</v>
      </c>
      <c r="I790" s="44">
        <v>110.96881972444959</v>
      </c>
      <c r="J790" s="44">
        <v>110.96881972444959</v>
      </c>
      <c r="K790" s="44">
        <v>172.00885023255813</v>
      </c>
      <c r="L790" s="44">
        <v>172.00885023255813</v>
      </c>
      <c r="M790" s="44">
        <v>91.096000000000004</v>
      </c>
      <c r="N790" s="44">
        <v>562.01599999999996</v>
      </c>
      <c r="O790" s="44">
        <v>102.676</v>
      </c>
      <c r="P790" s="44">
        <v>34.401770046511629</v>
      </c>
      <c r="Q790" s="44">
        <v>34.401770046511629</v>
      </c>
      <c r="R790" s="44">
        <v>22.859576863236619</v>
      </c>
      <c r="S790" s="44">
        <v>22.859576863236619</v>
      </c>
      <c r="T790" s="44">
        <v>103.20531013953487</v>
      </c>
      <c r="U790" s="44">
        <v>103.20531013953487</v>
      </c>
      <c r="V790" s="44">
        <v>68.578730589709849</v>
      </c>
      <c r="W790" s="44">
        <v>68.578730589709849</v>
      </c>
      <c r="X790" s="44">
        <v>43.002212558139533</v>
      </c>
      <c r="Y790" s="44">
        <v>43.002212558139533</v>
      </c>
      <c r="Z790" s="44">
        <v>28.574471079045772</v>
      </c>
      <c r="AA790" s="44">
        <v>28.574471079045772</v>
      </c>
      <c r="AB790" s="44">
        <v>3.9850256435193696</v>
      </c>
      <c r="AC790" s="44">
        <v>8.1951939787629975</v>
      </c>
      <c r="AD790" s="44">
        <v>3.5932773599191608</v>
      </c>
      <c r="AE790" s="44">
        <v>9.3563247591037975</v>
      </c>
      <c r="AF790" s="44">
        <v>28.068974277311387</v>
      </c>
      <c r="AG790" s="44">
        <v>11.695405948879745</v>
      </c>
      <c r="AH790" s="44">
        <v>46.781623795518982</v>
      </c>
      <c r="AJ790" s="63" t="s">
        <v>63</v>
      </c>
      <c r="AK790" s="44">
        <v>0</v>
      </c>
      <c r="AL790" s="44">
        <v>0</v>
      </c>
      <c r="AM790" s="44">
        <v>102.676</v>
      </c>
      <c r="AN790" s="44">
        <v>102.676</v>
      </c>
      <c r="AO790" s="44">
        <v>0</v>
      </c>
      <c r="AP790" s="44">
        <v>0</v>
      </c>
      <c r="AQ790" s="44">
        <v>0</v>
      </c>
      <c r="AR790" s="44">
        <v>0</v>
      </c>
      <c r="AS790" s="44">
        <v>0</v>
      </c>
      <c r="AT790" s="44">
        <v>0</v>
      </c>
      <c r="AU790" s="44">
        <v>0</v>
      </c>
      <c r="AV790" s="44">
        <v>0</v>
      </c>
      <c r="AW790" s="44">
        <v>0</v>
      </c>
      <c r="AX790" s="44">
        <v>0</v>
      </c>
      <c r="AY790" s="44">
        <v>43.002212558139533</v>
      </c>
      <c r="AZ790" s="44">
        <v>0</v>
      </c>
      <c r="BA790" s="44">
        <v>0</v>
      </c>
      <c r="BB790" s="44">
        <v>0</v>
      </c>
      <c r="BC790" s="44">
        <v>43.002212558139533</v>
      </c>
      <c r="BD790" s="44">
        <v>43.002212558139533</v>
      </c>
      <c r="BE790" s="44">
        <v>0</v>
      </c>
      <c r="BF790" s="44">
        <v>0</v>
      </c>
      <c r="BG790" s="44">
        <v>0</v>
      </c>
      <c r="BH790" s="44">
        <v>43.002212558139533</v>
      </c>
      <c r="BI790" s="44">
        <v>28.574471079045772</v>
      </c>
      <c r="BJ790" s="44">
        <v>0</v>
      </c>
      <c r="BK790" s="44">
        <v>0</v>
      </c>
      <c r="BL790" s="44">
        <v>0</v>
      </c>
      <c r="BM790" s="44">
        <v>28.574471079045772</v>
      </c>
      <c r="BN790" s="44">
        <v>3.5932773599191608</v>
      </c>
      <c r="BO790" s="44">
        <v>11.695405948879745</v>
      </c>
      <c r="BP790" s="44">
        <v>0</v>
      </c>
      <c r="BQ790" s="44">
        <v>0</v>
      </c>
      <c r="BR790" s="44">
        <v>0</v>
      </c>
      <c r="BS790" s="44">
        <v>11.695405948879745</v>
      </c>
      <c r="BT790" s="64">
        <v>2022</v>
      </c>
      <c r="BU790" s="44">
        <v>0</v>
      </c>
      <c r="BV790" s="44">
        <v>0</v>
      </c>
      <c r="BW790" s="44">
        <v>0</v>
      </c>
      <c r="BX790" s="44">
        <v>0</v>
      </c>
      <c r="BY790" s="44">
        <v>0</v>
      </c>
      <c r="BZ790" s="44">
        <v>0</v>
      </c>
      <c r="CA790" s="44">
        <v>102.676</v>
      </c>
      <c r="CB790" s="44">
        <v>0</v>
      </c>
      <c r="CC790" s="44">
        <v>0</v>
      </c>
      <c r="CD790" s="44">
        <v>0</v>
      </c>
      <c r="CE790" s="44">
        <v>0</v>
      </c>
      <c r="CF790" s="44">
        <v>0</v>
      </c>
      <c r="CG790" s="44">
        <v>0</v>
      </c>
      <c r="CH790" s="44">
        <v>0</v>
      </c>
      <c r="CI790" s="44">
        <v>0</v>
      </c>
      <c r="CJ790" s="44">
        <v>0</v>
      </c>
      <c r="CK790" s="44">
        <v>43.002212558139533</v>
      </c>
      <c r="CL790" s="44">
        <v>0</v>
      </c>
      <c r="CM790" s="44">
        <v>0</v>
      </c>
      <c r="CN790" s="44">
        <v>0</v>
      </c>
      <c r="CO790" s="44">
        <v>0</v>
      </c>
      <c r="CP790" s="44">
        <v>0</v>
      </c>
      <c r="CQ790" s="44">
        <v>0</v>
      </c>
      <c r="CR790" s="44">
        <v>0</v>
      </c>
      <c r="CS790" s="44">
        <v>0</v>
      </c>
      <c r="CT790" s="44">
        <v>0</v>
      </c>
      <c r="CU790" s="44">
        <v>0</v>
      </c>
      <c r="CV790" s="44">
        <v>0</v>
      </c>
      <c r="CW790" s="44">
        <v>0</v>
      </c>
      <c r="CX790" s="44">
        <v>0</v>
      </c>
      <c r="CY790" s="44">
        <v>0</v>
      </c>
      <c r="CZ790" s="44">
        <v>0</v>
      </c>
      <c r="DA790" s="44">
        <v>0</v>
      </c>
      <c r="DB790" s="44">
        <v>0</v>
      </c>
      <c r="DC790" s="44">
        <v>0</v>
      </c>
      <c r="DD790" s="44">
        <v>0</v>
      </c>
      <c r="DE790" s="44">
        <v>0</v>
      </c>
      <c r="DF790" s="44">
        <v>0</v>
      </c>
      <c r="DG790" s="44">
        <v>0</v>
      </c>
      <c r="DH790" s="44">
        <v>0</v>
      </c>
      <c r="DI790" s="44">
        <v>0</v>
      </c>
      <c r="DJ790" s="44">
        <v>0</v>
      </c>
      <c r="DK790" s="44">
        <v>0</v>
      </c>
      <c r="DL790" s="44">
        <v>0</v>
      </c>
      <c r="DM790" s="44">
        <v>0</v>
      </c>
      <c r="DN790" s="44">
        <v>0</v>
      </c>
      <c r="DO790" s="44">
        <v>0</v>
      </c>
      <c r="DP790" s="44">
        <v>0</v>
      </c>
      <c r="DQ790" s="44">
        <v>0</v>
      </c>
      <c r="DR790" s="44">
        <v>0</v>
      </c>
      <c r="DS790" s="44">
        <v>0</v>
      </c>
      <c r="DT790" s="44">
        <v>0</v>
      </c>
      <c r="DU790" s="44">
        <v>0</v>
      </c>
      <c r="DV790" s="44">
        <v>0</v>
      </c>
      <c r="DW790" s="44">
        <v>0</v>
      </c>
      <c r="DX790" s="44">
        <v>0</v>
      </c>
      <c r="DY790" s="44">
        <v>11.695405948879745</v>
      </c>
      <c r="DZ790" s="44">
        <v>0</v>
      </c>
      <c r="EA790" s="44">
        <v>0</v>
      </c>
      <c r="EB790" s="44">
        <v>0</v>
      </c>
    </row>
    <row r="791" spans="2:132" x14ac:dyDescent="0.25">
      <c r="B791" s="41" t="s">
        <v>880</v>
      </c>
      <c r="C791" s="50">
        <v>1</v>
      </c>
      <c r="D791" s="46">
        <v>12</v>
      </c>
      <c r="E791" s="86" t="s">
        <v>52</v>
      </c>
      <c r="F791" s="43">
        <v>9931</v>
      </c>
      <c r="G791" s="43">
        <v>1454.7197325581396</v>
      </c>
      <c r="H791" s="44">
        <v>1454.7197325581396</v>
      </c>
      <c r="I791" s="44">
        <v>966.64437602831492</v>
      </c>
      <c r="J791" s="44">
        <v>966.64437602831492</v>
      </c>
      <c r="K791" s="44">
        <v>1614.7389031395351</v>
      </c>
      <c r="L791" s="44">
        <v>1614.7389031395351</v>
      </c>
      <c r="M791" s="44">
        <v>746.24371428571419</v>
      </c>
      <c r="N791" s="44">
        <v>6158.6387142857138</v>
      </c>
      <c r="O791" s="44">
        <v>1024.3117142857143</v>
      </c>
      <c r="P791" s="44">
        <v>290.65300256511631</v>
      </c>
      <c r="Q791" s="44">
        <v>290.65300256511631</v>
      </c>
      <c r="R791" s="44">
        <v>193.13554633045734</v>
      </c>
      <c r="S791" s="44">
        <v>193.13554633045734</v>
      </c>
      <c r="T791" s="44">
        <v>904.25378575813977</v>
      </c>
      <c r="U791" s="44">
        <v>904.25378575813977</v>
      </c>
      <c r="V791" s="44">
        <v>600.86614413920074</v>
      </c>
      <c r="W791" s="44">
        <v>600.86614413920074</v>
      </c>
      <c r="X791" s="44">
        <v>355.24255869069771</v>
      </c>
      <c r="Y791" s="44">
        <v>355.24255869069771</v>
      </c>
      <c r="Z791" s="44">
        <v>236.0545566261145</v>
      </c>
      <c r="AA791" s="44">
        <v>236.0545566261145</v>
      </c>
      <c r="AB791" s="44">
        <v>3.8638341230509781</v>
      </c>
      <c r="AC791" s="44">
        <v>10.249601802924948</v>
      </c>
      <c r="AD791" s="44">
        <v>4.3393007486320885</v>
      </c>
      <c r="AE791" s="44">
        <v>79.049533803962248</v>
      </c>
      <c r="AF791" s="44">
        <v>245.93188294566039</v>
      </c>
      <c r="AG791" s="44">
        <v>96.616096871509427</v>
      </c>
      <c r="AH791" s="44">
        <v>439.16407668867919</v>
      </c>
      <c r="AJ791" s="63" t="s">
        <v>63</v>
      </c>
      <c r="AK791" s="44">
        <v>0</v>
      </c>
      <c r="AL791" s="44">
        <v>0</v>
      </c>
      <c r="AM791" s="44">
        <v>1024.3117142857143</v>
      </c>
      <c r="AN791" s="44">
        <v>1024.3117142857143</v>
      </c>
      <c r="AO791" s="44">
        <v>0</v>
      </c>
      <c r="AP791" s="44">
        <v>0</v>
      </c>
      <c r="AQ791" s="44">
        <v>0</v>
      </c>
      <c r="AR791" s="44">
        <v>0</v>
      </c>
      <c r="AS791" s="44">
        <v>0</v>
      </c>
      <c r="AT791" s="44">
        <v>0</v>
      </c>
      <c r="AU791" s="44">
        <v>0</v>
      </c>
      <c r="AV791" s="44">
        <v>0</v>
      </c>
      <c r="AW791" s="44">
        <v>0</v>
      </c>
      <c r="AX791" s="44">
        <v>0</v>
      </c>
      <c r="AY791" s="44">
        <v>355.24255869069771</v>
      </c>
      <c r="AZ791" s="44">
        <v>0</v>
      </c>
      <c r="BA791" s="44">
        <v>0</v>
      </c>
      <c r="BB791" s="44">
        <v>0</v>
      </c>
      <c r="BC791" s="44">
        <v>355.24255869069771</v>
      </c>
      <c r="BD791" s="44">
        <v>355.24255869069771</v>
      </c>
      <c r="BE791" s="44">
        <v>0</v>
      </c>
      <c r="BF791" s="44">
        <v>0</v>
      </c>
      <c r="BG791" s="44">
        <v>0</v>
      </c>
      <c r="BH791" s="44">
        <v>355.24255869069771</v>
      </c>
      <c r="BI791" s="44">
        <v>236.0545566261145</v>
      </c>
      <c r="BJ791" s="44">
        <v>0</v>
      </c>
      <c r="BK791" s="44">
        <v>0</v>
      </c>
      <c r="BL791" s="44">
        <v>0</v>
      </c>
      <c r="BM791" s="44">
        <v>236.0545566261145</v>
      </c>
      <c r="BN791" s="44">
        <v>4.3393007486320885</v>
      </c>
      <c r="BO791" s="44">
        <v>96.616096871509427</v>
      </c>
      <c r="BP791" s="44">
        <v>0</v>
      </c>
      <c r="BQ791" s="44">
        <v>0</v>
      </c>
      <c r="BR791" s="44">
        <v>0</v>
      </c>
      <c r="BS791" s="44">
        <v>96.616096871509427</v>
      </c>
      <c r="BT791" s="64">
        <v>2022</v>
      </c>
      <c r="BU791" s="44">
        <v>0</v>
      </c>
      <c r="BV791" s="44">
        <v>0</v>
      </c>
      <c r="BW791" s="44">
        <v>0</v>
      </c>
      <c r="BX791" s="44">
        <v>0</v>
      </c>
      <c r="BY791" s="44">
        <v>0</v>
      </c>
      <c r="BZ791" s="44">
        <v>0</v>
      </c>
      <c r="CA791" s="44">
        <v>1024.3117142857143</v>
      </c>
      <c r="CB791" s="44">
        <v>0</v>
      </c>
      <c r="CC791" s="44">
        <v>0</v>
      </c>
      <c r="CD791" s="44">
        <v>0</v>
      </c>
      <c r="CE791" s="44">
        <v>0</v>
      </c>
      <c r="CF791" s="44">
        <v>0</v>
      </c>
      <c r="CG791" s="44">
        <v>0</v>
      </c>
      <c r="CH791" s="44">
        <v>0</v>
      </c>
      <c r="CI791" s="44">
        <v>0</v>
      </c>
      <c r="CJ791" s="44">
        <v>0</v>
      </c>
      <c r="CK791" s="44">
        <v>355.24255869069771</v>
      </c>
      <c r="CL791" s="44">
        <v>0</v>
      </c>
      <c r="CM791" s="44">
        <v>0</v>
      </c>
      <c r="CN791" s="44">
        <v>0</v>
      </c>
      <c r="CO791" s="44">
        <v>0</v>
      </c>
      <c r="CP791" s="44">
        <v>0</v>
      </c>
      <c r="CQ791" s="44">
        <v>0</v>
      </c>
      <c r="CR791" s="44">
        <v>0</v>
      </c>
      <c r="CS791" s="44">
        <v>0</v>
      </c>
      <c r="CT791" s="44">
        <v>0</v>
      </c>
      <c r="CU791" s="44">
        <v>0</v>
      </c>
      <c r="CV791" s="44">
        <v>0</v>
      </c>
      <c r="CW791" s="44">
        <v>0</v>
      </c>
      <c r="CX791" s="44">
        <v>0</v>
      </c>
      <c r="CY791" s="44">
        <v>0</v>
      </c>
      <c r="CZ791" s="44">
        <v>0</v>
      </c>
      <c r="DA791" s="44">
        <v>0</v>
      </c>
      <c r="DB791" s="44">
        <v>0</v>
      </c>
      <c r="DC791" s="44">
        <v>0</v>
      </c>
      <c r="DD791" s="44">
        <v>0</v>
      </c>
      <c r="DE791" s="44">
        <v>0</v>
      </c>
      <c r="DF791" s="44">
        <v>0</v>
      </c>
      <c r="DG791" s="44">
        <v>0</v>
      </c>
      <c r="DH791" s="44">
        <v>0</v>
      </c>
      <c r="DI791" s="44">
        <v>0</v>
      </c>
      <c r="DJ791" s="44">
        <v>0</v>
      </c>
      <c r="DK791" s="44">
        <v>0</v>
      </c>
      <c r="DL791" s="44">
        <v>0</v>
      </c>
      <c r="DM791" s="44">
        <v>0</v>
      </c>
      <c r="DN791" s="44">
        <v>0</v>
      </c>
      <c r="DO791" s="44">
        <v>0</v>
      </c>
      <c r="DP791" s="44">
        <v>0</v>
      </c>
      <c r="DQ791" s="44">
        <v>0</v>
      </c>
      <c r="DR791" s="44">
        <v>0</v>
      </c>
      <c r="DS791" s="44">
        <v>0</v>
      </c>
      <c r="DT791" s="44">
        <v>0</v>
      </c>
      <c r="DU791" s="44">
        <v>0</v>
      </c>
      <c r="DV791" s="44">
        <v>0</v>
      </c>
      <c r="DW791" s="44">
        <v>0</v>
      </c>
      <c r="DX791" s="44">
        <v>0</v>
      </c>
      <c r="DY791" s="44">
        <v>96.616096871509427</v>
      </c>
      <c r="DZ791" s="44">
        <v>0</v>
      </c>
      <c r="EA791" s="44">
        <v>0</v>
      </c>
      <c r="EB791" s="44">
        <v>0</v>
      </c>
    </row>
    <row r="792" spans="2:132" x14ac:dyDescent="0.25">
      <c r="B792" s="41" t="s">
        <v>881</v>
      </c>
      <c r="C792" s="50">
        <v>1</v>
      </c>
      <c r="D792" s="46">
        <v>5</v>
      </c>
      <c r="E792" s="86" t="s">
        <v>52</v>
      </c>
      <c r="F792" s="43">
        <v>3877</v>
      </c>
      <c r="G792" s="43">
        <v>530.64589534883726</v>
      </c>
      <c r="H792" s="44">
        <v>530.64589534883726</v>
      </c>
      <c r="I792" s="44">
        <v>352.60803776920159</v>
      </c>
      <c r="J792" s="44">
        <v>352.60803776920159</v>
      </c>
      <c r="K792" s="44">
        <v>589.0169438372094</v>
      </c>
      <c r="L792" s="44">
        <v>589.0169438372094</v>
      </c>
      <c r="M792" s="44">
        <v>409.66966666666667</v>
      </c>
      <c r="N792" s="44">
        <v>2689.3456666666666</v>
      </c>
      <c r="O792" s="44">
        <v>471.70166666666671</v>
      </c>
      <c r="P792" s="44">
        <v>106.02304989069769</v>
      </c>
      <c r="Q792" s="44">
        <v>106.02304989069769</v>
      </c>
      <c r="R792" s="44">
        <v>70.451085946286483</v>
      </c>
      <c r="S792" s="44">
        <v>70.451085946286483</v>
      </c>
      <c r="T792" s="44">
        <v>329.84948854883731</v>
      </c>
      <c r="U792" s="44">
        <v>329.84948854883731</v>
      </c>
      <c r="V792" s="44">
        <v>219.18115627733576</v>
      </c>
      <c r="W792" s="44">
        <v>219.18115627733576</v>
      </c>
      <c r="X792" s="44">
        <v>129.58372764418607</v>
      </c>
      <c r="Y792" s="44">
        <v>129.58372764418607</v>
      </c>
      <c r="Z792" s="44">
        <v>86.106882823239033</v>
      </c>
      <c r="AA792" s="44">
        <v>86.106882823239033</v>
      </c>
      <c r="AB792" s="44">
        <v>5.814951766378849</v>
      </c>
      <c r="AC792" s="44">
        <v>12.269967511549059</v>
      </c>
      <c r="AD792" s="44">
        <v>5.4780947956852657</v>
      </c>
      <c r="AE792" s="44">
        <v>28.835321129896926</v>
      </c>
      <c r="AF792" s="44">
        <v>89.709887959679335</v>
      </c>
      <c r="AG792" s="44">
        <v>35.243170269874021</v>
      </c>
      <c r="AH792" s="44">
        <v>160.19622849942738</v>
      </c>
      <c r="AJ792" s="63" t="s">
        <v>63</v>
      </c>
      <c r="AK792" s="44">
        <v>0</v>
      </c>
      <c r="AL792" s="44">
        <v>0</v>
      </c>
      <c r="AM792" s="44">
        <v>471.70166666666671</v>
      </c>
      <c r="AN792" s="44">
        <v>471.70166666666671</v>
      </c>
      <c r="AO792" s="44">
        <v>0</v>
      </c>
      <c r="AP792" s="44">
        <v>0</v>
      </c>
      <c r="AQ792" s="44">
        <v>0</v>
      </c>
      <c r="AR792" s="44">
        <v>0</v>
      </c>
      <c r="AS792" s="44">
        <v>0</v>
      </c>
      <c r="AT792" s="44">
        <v>0</v>
      </c>
      <c r="AU792" s="44">
        <v>0</v>
      </c>
      <c r="AV792" s="44">
        <v>0</v>
      </c>
      <c r="AW792" s="44">
        <v>0</v>
      </c>
      <c r="AX792" s="44">
        <v>0</v>
      </c>
      <c r="AY792" s="44">
        <v>129.58372764418607</v>
      </c>
      <c r="AZ792" s="44">
        <v>0</v>
      </c>
      <c r="BA792" s="44">
        <v>0</v>
      </c>
      <c r="BB792" s="44">
        <v>0</v>
      </c>
      <c r="BC792" s="44">
        <v>129.58372764418607</v>
      </c>
      <c r="BD792" s="44">
        <v>129.58372764418607</v>
      </c>
      <c r="BE792" s="44">
        <v>0</v>
      </c>
      <c r="BF792" s="44">
        <v>0</v>
      </c>
      <c r="BG792" s="44">
        <v>0</v>
      </c>
      <c r="BH792" s="44">
        <v>129.58372764418607</v>
      </c>
      <c r="BI792" s="44">
        <v>86.106882823239033</v>
      </c>
      <c r="BJ792" s="44">
        <v>0</v>
      </c>
      <c r="BK792" s="44">
        <v>0</v>
      </c>
      <c r="BL792" s="44">
        <v>0</v>
      </c>
      <c r="BM792" s="44">
        <v>86.106882823239033</v>
      </c>
      <c r="BN792" s="44">
        <v>5.4780947956852657</v>
      </c>
      <c r="BO792" s="44">
        <v>35.243170269874021</v>
      </c>
      <c r="BP792" s="44">
        <v>0</v>
      </c>
      <c r="BQ792" s="44">
        <v>0</v>
      </c>
      <c r="BR792" s="44">
        <v>0</v>
      </c>
      <c r="BS792" s="44">
        <v>35.243170269874021</v>
      </c>
      <c r="BT792" s="64">
        <v>2022</v>
      </c>
      <c r="BU792" s="44">
        <v>0</v>
      </c>
      <c r="BV792" s="44">
        <v>0</v>
      </c>
      <c r="BW792" s="44">
        <v>0</v>
      </c>
      <c r="BX792" s="44">
        <v>0</v>
      </c>
      <c r="BY792" s="44">
        <v>0</v>
      </c>
      <c r="BZ792" s="44">
        <v>0</v>
      </c>
      <c r="CA792" s="44">
        <v>471.70166666666671</v>
      </c>
      <c r="CB792" s="44">
        <v>0</v>
      </c>
      <c r="CC792" s="44">
        <v>0</v>
      </c>
      <c r="CD792" s="44">
        <v>0</v>
      </c>
      <c r="CE792" s="44">
        <v>0</v>
      </c>
      <c r="CF792" s="44">
        <v>0</v>
      </c>
      <c r="CG792" s="44">
        <v>0</v>
      </c>
      <c r="CH792" s="44">
        <v>0</v>
      </c>
      <c r="CI792" s="44">
        <v>0</v>
      </c>
      <c r="CJ792" s="44">
        <v>0</v>
      </c>
      <c r="CK792" s="44">
        <v>129.58372764418607</v>
      </c>
      <c r="CL792" s="44">
        <v>0</v>
      </c>
      <c r="CM792" s="44">
        <v>0</v>
      </c>
      <c r="CN792" s="44">
        <v>0</v>
      </c>
      <c r="CO792" s="44">
        <v>0</v>
      </c>
      <c r="CP792" s="44">
        <v>0</v>
      </c>
      <c r="CQ792" s="44">
        <v>0</v>
      </c>
      <c r="CR792" s="44">
        <v>0</v>
      </c>
      <c r="CS792" s="44">
        <v>0</v>
      </c>
      <c r="CT792" s="44">
        <v>0</v>
      </c>
      <c r="CU792" s="44">
        <v>0</v>
      </c>
      <c r="CV792" s="44">
        <v>0</v>
      </c>
      <c r="CW792" s="44">
        <v>0</v>
      </c>
      <c r="CX792" s="44">
        <v>0</v>
      </c>
      <c r="CY792" s="44">
        <v>0</v>
      </c>
      <c r="CZ792" s="44">
        <v>0</v>
      </c>
      <c r="DA792" s="44">
        <v>0</v>
      </c>
      <c r="DB792" s="44">
        <v>0</v>
      </c>
      <c r="DC792" s="44">
        <v>0</v>
      </c>
      <c r="DD792" s="44">
        <v>0</v>
      </c>
      <c r="DE792" s="44">
        <v>0</v>
      </c>
      <c r="DF792" s="44">
        <v>0</v>
      </c>
      <c r="DG792" s="44">
        <v>0</v>
      </c>
      <c r="DH792" s="44">
        <v>0</v>
      </c>
      <c r="DI792" s="44">
        <v>0</v>
      </c>
      <c r="DJ792" s="44">
        <v>0</v>
      </c>
      <c r="DK792" s="44">
        <v>0</v>
      </c>
      <c r="DL792" s="44">
        <v>0</v>
      </c>
      <c r="DM792" s="44">
        <v>0</v>
      </c>
      <c r="DN792" s="44">
        <v>0</v>
      </c>
      <c r="DO792" s="44">
        <v>0</v>
      </c>
      <c r="DP792" s="44">
        <v>0</v>
      </c>
      <c r="DQ792" s="44">
        <v>0</v>
      </c>
      <c r="DR792" s="44">
        <v>0</v>
      </c>
      <c r="DS792" s="44">
        <v>0</v>
      </c>
      <c r="DT792" s="44">
        <v>0</v>
      </c>
      <c r="DU792" s="44">
        <v>0</v>
      </c>
      <c r="DV792" s="44">
        <v>0</v>
      </c>
      <c r="DW792" s="44">
        <v>0</v>
      </c>
      <c r="DX792" s="44">
        <v>0</v>
      </c>
      <c r="DY792" s="44">
        <v>35.243170269874021</v>
      </c>
      <c r="DZ792" s="44">
        <v>0</v>
      </c>
      <c r="EA792" s="44">
        <v>0</v>
      </c>
      <c r="EB792" s="44">
        <v>0</v>
      </c>
    </row>
    <row r="793" spans="2:132" x14ac:dyDescent="0.25">
      <c r="B793" s="41" t="s">
        <v>882</v>
      </c>
      <c r="C793" s="50">
        <v>1</v>
      </c>
      <c r="D793" s="46">
        <v>10</v>
      </c>
      <c r="E793" s="86" t="s">
        <v>52</v>
      </c>
      <c r="F793" s="43">
        <v>2312</v>
      </c>
      <c r="G793" s="43">
        <v>425.72777906976739</v>
      </c>
      <c r="H793" s="44">
        <v>425.72777906976739</v>
      </c>
      <c r="I793" s="44">
        <v>282.89116738187124</v>
      </c>
      <c r="J793" s="44">
        <v>282.89116738187124</v>
      </c>
      <c r="K793" s="44">
        <v>438.49961244186045</v>
      </c>
      <c r="L793" s="44">
        <v>438.49961244186045</v>
      </c>
      <c r="M793" s="44">
        <v>244.30133333333333</v>
      </c>
      <c r="N793" s="44">
        <v>1603.7573333333332</v>
      </c>
      <c r="O793" s="44">
        <v>281.29333333333335</v>
      </c>
      <c r="P793" s="44">
        <v>78.929930239534883</v>
      </c>
      <c r="Q793" s="44">
        <v>78.929930239534883</v>
      </c>
      <c r="R793" s="44">
        <v>52.448022432598933</v>
      </c>
      <c r="S793" s="44">
        <v>52.448022432598933</v>
      </c>
      <c r="T793" s="44">
        <v>245.55978296744186</v>
      </c>
      <c r="U793" s="44">
        <v>245.55978296744186</v>
      </c>
      <c r="V793" s="44">
        <v>163.17162534586333</v>
      </c>
      <c r="W793" s="44">
        <v>163.17162534586333</v>
      </c>
      <c r="X793" s="44">
        <v>96.469914737209294</v>
      </c>
      <c r="Y793" s="44">
        <v>96.469914737209294</v>
      </c>
      <c r="Z793" s="44">
        <v>64.103138528732018</v>
      </c>
      <c r="AA793" s="44">
        <v>64.103138528732018</v>
      </c>
      <c r="AB793" s="44">
        <v>4.6579703485919897</v>
      </c>
      <c r="AC793" s="44">
        <v>9.8286532963924476</v>
      </c>
      <c r="AD793" s="44">
        <v>4.3881366776956376</v>
      </c>
      <c r="AE793" s="44">
        <v>21.466746028941021</v>
      </c>
      <c r="AF793" s="44">
        <v>66.785432090038739</v>
      </c>
      <c r="AG793" s="44">
        <v>26.237134035372357</v>
      </c>
      <c r="AH793" s="44">
        <v>119.25970016078345</v>
      </c>
      <c r="AJ793" s="63" t="s">
        <v>63</v>
      </c>
      <c r="AK793" s="44">
        <v>0</v>
      </c>
      <c r="AL793" s="44">
        <v>0</v>
      </c>
      <c r="AM793" s="44">
        <v>281.29333333333335</v>
      </c>
      <c r="AN793" s="44">
        <v>281.29333333333335</v>
      </c>
      <c r="AO793" s="44">
        <v>0</v>
      </c>
      <c r="AP793" s="44">
        <v>0</v>
      </c>
      <c r="AQ793" s="44">
        <v>0</v>
      </c>
      <c r="AR793" s="44">
        <v>0</v>
      </c>
      <c r="AS793" s="44">
        <v>0</v>
      </c>
      <c r="AT793" s="44">
        <v>0</v>
      </c>
      <c r="AU793" s="44">
        <v>0</v>
      </c>
      <c r="AV793" s="44">
        <v>0</v>
      </c>
      <c r="AW793" s="44">
        <v>0</v>
      </c>
      <c r="AX793" s="44">
        <v>0</v>
      </c>
      <c r="AY793" s="44">
        <v>96.469914737209294</v>
      </c>
      <c r="AZ793" s="44">
        <v>0</v>
      </c>
      <c r="BA793" s="44">
        <v>0</v>
      </c>
      <c r="BB793" s="44">
        <v>0</v>
      </c>
      <c r="BC793" s="44">
        <v>96.469914737209294</v>
      </c>
      <c r="BD793" s="44">
        <v>96.469914737209294</v>
      </c>
      <c r="BE793" s="44">
        <v>0</v>
      </c>
      <c r="BF793" s="44">
        <v>0</v>
      </c>
      <c r="BG793" s="44">
        <v>0</v>
      </c>
      <c r="BH793" s="44">
        <v>96.469914737209294</v>
      </c>
      <c r="BI793" s="44">
        <v>64.103138528732018</v>
      </c>
      <c r="BJ793" s="44">
        <v>0</v>
      </c>
      <c r="BK793" s="44">
        <v>0</v>
      </c>
      <c r="BL793" s="44">
        <v>0</v>
      </c>
      <c r="BM793" s="44">
        <v>64.103138528732018</v>
      </c>
      <c r="BN793" s="44">
        <v>4.3881366776956376</v>
      </c>
      <c r="BO793" s="44">
        <v>26.237134035372357</v>
      </c>
      <c r="BP793" s="44">
        <v>0</v>
      </c>
      <c r="BQ793" s="44">
        <v>0</v>
      </c>
      <c r="BR793" s="44">
        <v>0</v>
      </c>
      <c r="BS793" s="44">
        <v>26.237134035372357</v>
      </c>
      <c r="BT793" s="64">
        <v>2022</v>
      </c>
      <c r="BU793" s="44">
        <v>0</v>
      </c>
      <c r="BV793" s="44">
        <v>0</v>
      </c>
      <c r="BW793" s="44">
        <v>0</v>
      </c>
      <c r="BX793" s="44">
        <v>0</v>
      </c>
      <c r="BY793" s="44">
        <v>0</v>
      </c>
      <c r="BZ793" s="44">
        <v>0</v>
      </c>
      <c r="CA793" s="44">
        <v>281.29333333333335</v>
      </c>
      <c r="CB793" s="44">
        <v>0</v>
      </c>
      <c r="CC793" s="44">
        <v>0</v>
      </c>
      <c r="CD793" s="44">
        <v>0</v>
      </c>
      <c r="CE793" s="44">
        <v>0</v>
      </c>
      <c r="CF793" s="44">
        <v>0</v>
      </c>
      <c r="CG793" s="44">
        <v>0</v>
      </c>
      <c r="CH793" s="44">
        <v>0</v>
      </c>
      <c r="CI793" s="44">
        <v>0</v>
      </c>
      <c r="CJ793" s="44">
        <v>0</v>
      </c>
      <c r="CK793" s="44">
        <v>96.469914737209294</v>
      </c>
      <c r="CL793" s="44">
        <v>0</v>
      </c>
      <c r="CM793" s="44">
        <v>0</v>
      </c>
      <c r="CN793" s="44">
        <v>0</v>
      </c>
      <c r="CO793" s="44">
        <v>0</v>
      </c>
      <c r="CP793" s="44">
        <v>0</v>
      </c>
      <c r="CQ793" s="44">
        <v>0</v>
      </c>
      <c r="CR793" s="44">
        <v>0</v>
      </c>
      <c r="CS793" s="44">
        <v>0</v>
      </c>
      <c r="CT793" s="44">
        <v>0</v>
      </c>
      <c r="CU793" s="44">
        <v>0</v>
      </c>
      <c r="CV793" s="44">
        <v>0</v>
      </c>
      <c r="CW793" s="44">
        <v>0</v>
      </c>
      <c r="CX793" s="44">
        <v>0</v>
      </c>
      <c r="CY793" s="44">
        <v>0</v>
      </c>
      <c r="CZ793" s="44">
        <v>0</v>
      </c>
      <c r="DA793" s="44">
        <v>0</v>
      </c>
      <c r="DB793" s="44">
        <v>0</v>
      </c>
      <c r="DC793" s="44">
        <v>0</v>
      </c>
      <c r="DD793" s="44">
        <v>0</v>
      </c>
      <c r="DE793" s="44">
        <v>0</v>
      </c>
      <c r="DF793" s="44">
        <v>0</v>
      </c>
      <c r="DG793" s="44">
        <v>0</v>
      </c>
      <c r="DH793" s="44">
        <v>0</v>
      </c>
      <c r="DI793" s="44">
        <v>0</v>
      </c>
      <c r="DJ793" s="44">
        <v>0</v>
      </c>
      <c r="DK793" s="44">
        <v>0</v>
      </c>
      <c r="DL793" s="44">
        <v>0</v>
      </c>
      <c r="DM793" s="44">
        <v>0</v>
      </c>
      <c r="DN793" s="44">
        <v>0</v>
      </c>
      <c r="DO793" s="44">
        <v>0</v>
      </c>
      <c r="DP793" s="44">
        <v>0</v>
      </c>
      <c r="DQ793" s="44">
        <v>0</v>
      </c>
      <c r="DR793" s="44">
        <v>0</v>
      </c>
      <c r="DS793" s="44">
        <v>0</v>
      </c>
      <c r="DT793" s="44">
        <v>0</v>
      </c>
      <c r="DU793" s="44">
        <v>0</v>
      </c>
      <c r="DV793" s="44">
        <v>0</v>
      </c>
      <c r="DW793" s="44">
        <v>0</v>
      </c>
      <c r="DX793" s="44">
        <v>0</v>
      </c>
      <c r="DY793" s="44">
        <v>26.237134035372357</v>
      </c>
      <c r="DZ793" s="44">
        <v>0</v>
      </c>
      <c r="EA793" s="44">
        <v>0</v>
      </c>
      <c r="EB793" s="44">
        <v>0</v>
      </c>
    </row>
    <row r="794" spans="2:132" x14ac:dyDescent="0.25">
      <c r="B794" s="41" t="s">
        <v>883</v>
      </c>
      <c r="C794" s="50">
        <v>1</v>
      </c>
      <c r="D794" s="46">
        <v>5</v>
      </c>
      <c r="E794" s="86" t="s">
        <v>52</v>
      </c>
      <c r="F794" s="43">
        <v>5683</v>
      </c>
      <c r="G794" s="43">
        <v>1188.8454418604651</v>
      </c>
      <c r="H794" s="44">
        <v>1188.8454418604651</v>
      </c>
      <c r="I794" s="44">
        <v>789.9739961047012</v>
      </c>
      <c r="J794" s="44">
        <v>789.9739961047012</v>
      </c>
      <c r="K794" s="44">
        <v>1224.510805116279</v>
      </c>
      <c r="L794" s="44">
        <v>1224.510805116279</v>
      </c>
      <c r="M794" s="44">
        <v>552.06285714285718</v>
      </c>
      <c r="N794" s="44">
        <v>3802.7388571428569</v>
      </c>
      <c r="O794" s="44">
        <v>586.16085714285714</v>
      </c>
      <c r="P794" s="44">
        <v>244.90216102325581</v>
      </c>
      <c r="Q794" s="44">
        <v>244.90216102325581</v>
      </c>
      <c r="R794" s="44">
        <v>162.73464319756843</v>
      </c>
      <c r="S794" s="44">
        <v>162.73464319756843</v>
      </c>
      <c r="T794" s="44">
        <v>734.70648306976739</v>
      </c>
      <c r="U794" s="44">
        <v>734.70648306976739</v>
      </c>
      <c r="V794" s="44">
        <v>488.20392959270526</v>
      </c>
      <c r="W794" s="44">
        <v>488.20392959270526</v>
      </c>
      <c r="X794" s="44">
        <v>306.12770127906975</v>
      </c>
      <c r="Y794" s="44">
        <v>306.12770127906975</v>
      </c>
      <c r="Z794" s="44">
        <v>203.41830399696053</v>
      </c>
      <c r="AA794" s="44">
        <v>203.41830399696053</v>
      </c>
      <c r="AB794" s="44">
        <v>3.3924113900727564</v>
      </c>
      <c r="AC794" s="44">
        <v>7.7892426230886231</v>
      </c>
      <c r="AD794" s="44">
        <v>2.8815541454500355</v>
      </c>
      <c r="AE794" s="44">
        <v>66.606577209310245</v>
      </c>
      <c r="AF794" s="44">
        <v>199.81973162793071</v>
      </c>
      <c r="AG794" s="44">
        <v>83.258221511637799</v>
      </c>
      <c r="AH794" s="44">
        <v>333.0328860465512</v>
      </c>
      <c r="AJ794" s="63" t="s">
        <v>63</v>
      </c>
      <c r="AK794" s="44">
        <v>0</v>
      </c>
      <c r="AL794" s="44">
        <v>0</v>
      </c>
      <c r="AM794" s="44">
        <v>586.16085714285714</v>
      </c>
      <c r="AN794" s="44">
        <v>586.16085714285714</v>
      </c>
      <c r="AO794" s="44">
        <v>0</v>
      </c>
      <c r="AP794" s="44">
        <v>0</v>
      </c>
      <c r="AQ794" s="44">
        <v>0</v>
      </c>
      <c r="AR794" s="44">
        <v>0</v>
      </c>
      <c r="AS794" s="44">
        <v>0</v>
      </c>
      <c r="AT794" s="44">
        <v>0</v>
      </c>
      <c r="AU794" s="44">
        <v>0</v>
      </c>
      <c r="AV794" s="44">
        <v>0</v>
      </c>
      <c r="AW794" s="44">
        <v>0</v>
      </c>
      <c r="AX794" s="44">
        <v>0</v>
      </c>
      <c r="AY794" s="44">
        <v>306.12770127906975</v>
      </c>
      <c r="AZ794" s="44">
        <v>0</v>
      </c>
      <c r="BA794" s="44">
        <v>0</v>
      </c>
      <c r="BB794" s="44">
        <v>0</v>
      </c>
      <c r="BC794" s="44">
        <v>306.12770127906975</v>
      </c>
      <c r="BD794" s="44">
        <v>306.12770127906975</v>
      </c>
      <c r="BE794" s="44">
        <v>0</v>
      </c>
      <c r="BF794" s="44">
        <v>0</v>
      </c>
      <c r="BG794" s="44">
        <v>0</v>
      </c>
      <c r="BH794" s="44">
        <v>306.12770127906975</v>
      </c>
      <c r="BI794" s="44">
        <v>203.41830399696053</v>
      </c>
      <c r="BJ794" s="44">
        <v>0</v>
      </c>
      <c r="BK794" s="44">
        <v>0</v>
      </c>
      <c r="BL794" s="44">
        <v>0</v>
      </c>
      <c r="BM794" s="44">
        <v>203.41830399696053</v>
      </c>
      <c r="BN794" s="44">
        <v>2.8815541454500355</v>
      </c>
      <c r="BO794" s="44">
        <v>83.258221511637799</v>
      </c>
      <c r="BP794" s="44">
        <v>0</v>
      </c>
      <c r="BQ794" s="44">
        <v>0</v>
      </c>
      <c r="BR794" s="44">
        <v>0</v>
      </c>
      <c r="BS794" s="44">
        <v>83.258221511637799</v>
      </c>
      <c r="BT794" s="64">
        <v>2022</v>
      </c>
      <c r="BU794" s="44">
        <v>0</v>
      </c>
      <c r="BV794" s="44">
        <v>0</v>
      </c>
      <c r="BW794" s="44">
        <v>0</v>
      </c>
      <c r="BX794" s="44">
        <v>0</v>
      </c>
      <c r="BY794" s="44">
        <v>0</v>
      </c>
      <c r="BZ794" s="44">
        <v>0</v>
      </c>
      <c r="CA794" s="44">
        <v>586.16085714285714</v>
      </c>
      <c r="CB794" s="44">
        <v>0</v>
      </c>
      <c r="CC794" s="44">
        <v>0</v>
      </c>
      <c r="CD794" s="44">
        <v>0</v>
      </c>
      <c r="CE794" s="44">
        <v>0</v>
      </c>
      <c r="CF794" s="44">
        <v>0</v>
      </c>
      <c r="CG794" s="44">
        <v>0</v>
      </c>
      <c r="CH794" s="44">
        <v>0</v>
      </c>
      <c r="CI794" s="44">
        <v>0</v>
      </c>
      <c r="CJ794" s="44">
        <v>0</v>
      </c>
      <c r="CK794" s="44">
        <v>306.12770127906975</v>
      </c>
      <c r="CL794" s="44">
        <v>0</v>
      </c>
      <c r="CM794" s="44">
        <v>0</v>
      </c>
      <c r="CN794" s="44">
        <v>0</v>
      </c>
      <c r="CO794" s="44">
        <v>0</v>
      </c>
      <c r="CP794" s="44">
        <v>0</v>
      </c>
      <c r="CQ794" s="44">
        <v>0</v>
      </c>
      <c r="CR794" s="44">
        <v>0</v>
      </c>
      <c r="CS794" s="44">
        <v>0</v>
      </c>
      <c r="CT794" s="44">
        <v>0</v>
      </c>
      <c r="CU794" s="44">
        <v>0</v>
      </c>
      <c r="CV794" s="44">
        <v>0</v>
      </c>
      <c r="CW794" s="44">
        <v>0</v>
      </c>
      <c r="CX794" s="44">
        <v>0</v>
      </c>
      <c r="CY794" s="44">
        <v>0</v>
      </c>
      <c r="CZ794" s="44">
        <v>0</v>
      </c>
      <c r="DA794" s="44">
        <v>0</v>
      </c>
      <c r="DB794" s="44">
        <v>0</v>
      </c>
      <c r="DC794" s="44">
        <v>0</v>
      </c>
      <c r="DD794" s="44">
        <v>0</v>
      </c>
      <c r="DE794" s="44">
        <v>0</v>
      </c>
      <c r="DF794" s="44">
        <v>0</v>
      </c>
      <c r="DG794" s="44">
        <v>0</v>
      </c>
      <c r="DH794" s="44">
        <v>0</v>
      </c>
      <c r="DI794" s="44">
        <v>0</v>
      </c>
      <c r="DJ794" s="44">
        <v>0</v>
      </c>
      <c r="DK794" s="44">
        <v>0</v>
      </c>
      <c r="DL794" s="44">
        <v>0</v>
      </c>
      <c r="DM794" s="44">
        <v>0</v>
      </c>
      <c r="DN794" s="44">
        <v>0</v>
      </c>
      <c r="DO794" s="44">
        <v>0</v>
      </c>
      <c r="DP794" s="44">
        <v>0</v>
      </c>
      <c r="DQ794" s="44">
        <v>0</v>
      </c>
      <c r="DR794" s="44">
        <v>0</v>
      </c>
      <c r="DS794" s="44">
        <v>0</v>
      </c>
      <c r="DT794" s="44">
        <v>0</v>
      </c>
      <c r="DU794" s="44">
        <v>0</v>
      </c>
      <c r="DV794" s="44">
        <v>0</v>
      </c>
      <c r="DW794" s="44">
        <v>0</v>
      </c>
      <c r="DX794" s="44">
        <v>0</v>
      </c>
      <c r="DY794" s="44">
        <v>83.258221511637799</v>
      </c>
      <c r="DZ794" s="44">
        <v>0</v>
      </c>
      <c r="EA794" s="44">
        <v>0</v>
      </c>
      <c r="EB794" s="44">
        <v>0</v>
      </c>
    </row>
    <row r="795" spans="2:132" x14ac:dyDescent="0.25">
      <c r="B795" s="41" t="s">
        <v>884</v>
      </c>
      <c r="C795" s="50">
        <v>1</v>
      </c>
      <c r="D795" s="46">
        <v>5</v>
      </c>
      <c r="E795" s="86" t="s">
        <v>52</v>
      </c>
      <c r="F795" s="43">
        <v>1831</v>
      </c>
      <c r="G795" s="43">
        <v>292.8698139534884</v>
      </c>
      <c r="H795" s="44">
        <v>292.8698139534884</v>
      </c>
      <c r="I795" s="44">
        <v>194.60859176548223</v>
      </c>
      <c r="J795" s="44">
        <v>194.60859176548223</v>
      </c>
      <c r="K795" s="44">
        <v>301.65590837209305</v>
      </c>
      <c r="L795" s="44">
        <v>301.65590837209305</v>
      </c>
      <c r="M795" s="44">
        <v>216.05799999999999</v>
      </c>
      <c r="N795" s="44">
        <v>1332.9680000000001</v>
      </c>
      <c r="O795" s="44">
        <v>243.523</v>
      </c>
      <c r="P795" s="44">
        <v>54.298063506976746</v>
      </c>
      <c r="Q795" s="44">
        <v>54.298063506976746</v>
      </c>
      <c r="R795" s="44">
        <v>36.080432913320401</v>
      </c>
      <c r="S795" s="44">
        <v>36.080432913320401</v>
      </c>
      <c r="T795" s="44">
        <v>168.92730868837214</v>
      </c>
      <c r="U795" s="44">
        <v>168.92730868837214</v>
      </c>
      <c r="V795" s="44">
        <v>112.25023573033017</v>
      </c>
      <c r="W795" s="44">
        <v>112.25023573033017</v>
      </c>
      <c r="X795" s="44">
        <v>66.364299841860472</v>
      </c>
      <c r="Y795" s="44">
        <v>66.364299841860472</v>
      </c>
      <c r="Z795" s="44">
        <v>44.098306894058275</v>
      </c>
      <c r="AA795" s="44">
        <v>44.098306894058275</v>
      </c>
      <c r="AB795" s="44">
        <v>5.9882319183657673</v>
      </c>
      <c r="AC795" s="44">
        <v>11.874968380488044</v>
      </c>
      <c r="AD795" s="44">
        <v>5.5222755056115735</v>
      </c>
      <c r="AE795" s="44">
        <v>14.767563275809746</v>
      </c>
      <c r="AF795" s="44">
        <v>45.943530191408108</v>
      </c>
      <c r="AG795" s="44">
        <v>18.04924400376747</v>
      </c>
      <c r="AH795" s="44">
        <v>82.04201819894304</v>
      </c>
      <c r="AJ795" s="63" t="s">
        <v>63</v>
      </c>
      <c r="AK795" s="44">
        <v>0</v>
      </c>
      <c r="AL795" s="44">
        <v>0</v>
      </c>
      <c r="AM795" s="44">
        <v>243.523</v>
      </c>
      <c r="AN795" s="44">
        <v>243.523</v>
      </c>
      <c r="AO795" s="44">
        <v>0</v>
      </c>
      <c r="AP795" s="44">
        <v>0</v>
      </c>
      <c r="AQ795" s="44">
        <v>0</v>
      </c>
      <c r="AR795" s="44">
        <v>0</v>
      </c>
      <c r="AS795" s="44">
        <v>0</v>
      </c>
      <c r="AT795" s="44">
        <v>0</v>
      </c>
      <c r="AU795" s="44">
        <v>0</v>
      </c>
      <c r="AV795" s="44">
        <v>0</v>
      </c>
      <c r="AW795" s="44">
        <v>0</v>
      </c>
      <c r="AX795" s="44">
        <v>0</v>
      </c>
      <c r="AY795" s="44">
        <v>66.364299841860472</v>
      </c>
      <c r="AZ795" s="44">
        <v>0</v>
      </c>
      <c r="BA795" s="44">
        <v>0</v>
      </c>
      <c r="BB795" s="44">
        <v>0</v>
      </c>
      <c r="BC795" s="44">
        <v>66.364299841860472</v>
      </c>
      <c r="BD795" s="44">
        <v>66.364299841860472</v>
      </c>
      <c r="BE795" s="44">
        <v>0</v>
      </c>
      <c r="BF795" s="44">
        <v>0</v>
      </c>
      <c r="BG795" s="44">
        <v>0</v>
      </c>
      <c r="BH795" s="44">
        <v>66.364299841860472</v>
      </c>
      <c r="BI795" s="44">
        <v>44.098306894058275</v>
      </c>
      <c r="BJ795" s="44">
        <v>0</v>
      </c>
      <c r="BK795" s="44">
        <v>0</v>
      </c>
      <c r="BL795" s="44">
        <v>0</v>
      </c>
      <c r="BM795" s="44">
        <v>44.098306894058275</v>
      </c>
      <c r="BN795" s="44">
        <v>5.5222755056115735</v>
      </c>
      <c r="BO795" s="44">
        <v>18.04924400376747</v>
      </c>
      <c r="BP795" s="44">
        <v>0</v>
      </c>
      <c r="BQ795" s="44">
        <v>0</v>
      </c>
      <c r="BR795" s="44">
        <v>0</v>
      </c>
      <c r="BS795" s="44">
        <v>18.04924400376747</v>
      </c>
      <c r="BT795" s="64">
        <v>2022</v>
      </c>
      <c r="BU795" s="44">
        <v>0</v>
      </c>
      <c r="BV795" s="44">
        <v>0</v>
      </c>
      <c r="BW795" s="44">
        <v>0</v>
      </c>
      <c r="BX795" s="44">
        <v>0</v>
      </c>
      <c r="BY795" s="44">
        <v>0</v>
      </c>
      <c r="BZ795" s="44">
        <v>0</v>
      </c>
      <c r="CA795" s="44">
        <v>243.523</v>
      </c>
      <c r="CB795" s="44">
        <v>0</v>
      </c>
      <c r="CC795" s="44">
        <v>0</v>
      </c>
      <c r="CD795" s="44">
        <v>0</v>
      </c>
      <c r="CE795" s="44">
        <v>0</v>
      </c>
      <c r="CF795" s="44">
        <v>0</v>
      </c>
      <c r="CG795" s="44">
        <v>0</v>
      </c>
      <c r="CH795" s="44">
        <v>0</v>
      </c>
      <c r="CI795" s="44">
        <v>0</v>
      </c>
      <c r="CJ795" s="44">
        <v>0</v>
      </c>
      <c r="CK795" s="44">
        <v>66.364299841860472</v>
      </c>
      <c r="CL795" s="44">
        <v>0</v>
      </c>
      <c r="CM795" s="44">
        <v>0</v>
      </c>
      <c r="CN795" s="44">
        <v>0</v>
      </c>
      <c r="CO795" s="44">
        <v>0</v>
      </c>
      <c r="CP795" s="44">
        <v>0</v>
      </c>
      <c r="CQ795" s="44">
        <v>0</v>
      </c>
      <c r="CR795" s="44">
        <v>0</v>
      </c>
      <c r="CS795" s="44">
        <v>0</v>
      </c>
      <c r="CT795" s="44">
        <v>0</v>
      </c>
      <c r="CU795" s="44">
        <v>0</v>
      </c>
      <c r="CV795" s="44">
        <v>0</v>
      </c>
      <c r="CW795" s="44">
        <v>0</v>
      </c>
      <c r="CX795" s="44">
        <v>0</v>
      </c>
      <c r="CY795" s="44">
        <v>0</v>
      </c>
      <c r="CZ795" s="44">
        <v>0</v>
      </c>
      <c r="DA795" s="44">
        <v>0</v>
      </c>
      <c r="DB795" s="44">
        <v>0</v>
      </c>
      <c r="DC795" s="44">
        <v>0</v>
      </c>
      <c r="DD795" s="44">
        <v>0</v>
      </c>
      <c r="DE795" s="44">
        <v>0</v>
      </c>
      <c r="DF795" s="44">
        <v>0</v>
      </c>
      <c r="DG795" s="44">
        <v>0</v>
      </c>
      <c r="DH795" s="44">
        <v>0</v>
      </c>
      <c r="DI795" s="44">
        <v>0</v>
      </c>
      <c r="DJ795" s="44">
        <v>0</v>
      </c>
      <c r="DK795" s="44">
        <v>0</v>
      </c>
      <c r="DL795" s="44">
        <v>0</v>
      </c>
      <c r="DM795" s="44">
        <v>0</v>
      </c>
      <c r="DN795" s="44">
        <v>0</v>
      </c>
      <c r="DO795" s="44">
        <v>0</v>
      </c>
      <c r="DP795" s="44">
        <v>0</v>
      </c>
      <c r="DQ795" s="44">
        <v>0</v>
      </c>
      <c r="DR795" s="44">
        <v>0</v>
      </c>
      <c r="DS795" s="44">
        <v>0</v>
      </c>
      <c r="DT795" s="44">
        <v>0</v>
      </c>
      <c r="DU795" s="44">
        <v>0</v>
      </c>
      <c r="DV795" s="44">
        <v>0</v>
      </c>
      <c r="DW795" s="44">
        <v>0</v>
      </c>
      <c r="DX795" s="44">
        <v>0</v>
      </c>
      <c r="DY795" s="44">
        <v>18.04924400376747</v>
      </c>
      <c r="DZ795" s="44">
        <v>0</v>
      </c>
      <c r="EA795" s="44">
        <v>0</v>
      </c>
      <c r="EB795" s="44">
        <v>0</v>
      </c>
    </row>
    <row r="796" spans="2:132" x14ac:dyDescent="0.25">
      <c r="B796" s="41" t="s">
        <v>885</v>
      </c>
      <c r="C796" s="50">
        <v>1</v>
      </c>
      <c r="D796" s="46">
        <v>2</v>
      </c>
      <c r="E796" s="86" t="s">
        <v>52</v>
      </c>
      <c r="F796" s="43">
        <v>248</v>
      </c>
      <c r="G796" s="43">
        <v>51.994511627906981</v>
      </c>
      <c r="H796" s="44">
        <v>51.994511627906981</v>
      </c>
      <c r="I796" s="44">
        <v>34.549749429102761</v>
      </c>
      <c r="J796" s="44">
        <v>34.549749429102761</v>
      </c>
      <c r="K796" s="44">
        <v>53.554346976744192</v>
      </c>
      <c r="L796" s="44">
        <v>53.554346976744192</v>
      </c>
      <c r="M796" s="44">
        <v>29.263999999999999</v>
      </c>
      <c r="N796" s="44">
        <v>180.54400000000001</v>
      </c>
      <c r="O796" s="44">
        <v>32.984000000000002</v>
      </c>
      <c r="P796" s="44">
        <v>10.710869395348839</v>
      </c>
      <c r="Q796" s="44">
        <v>10.710869395348839</v>
      </c>
      <c r="R796" s="44">
        <v>7.1172483823951698</v>
      </c>
      <c r="S796" s="44">
        <v>7.1172483823951698</v>
      </c>
      <c r="T796" s="44">
        <v>32.132608186046511</v>
      </c>
      <c r="U796" s="44">
        <v>32.132608186046511</v>
      </c>
      <c r="V796" s="44">
        <v>21.351745147185508</v>
      </c>
      <c r="W796" s="44">
        <v>21.351745147185508</v>
      </c>
      <c r="X796" s="44">
        <v>13.388586744186048</v>
      </c>
      <c r="Y796" s="44">
        <v>13.388586744186048</v>
      </c>
      <c r="Z796" s="44">
        <v>8.8965604779939618</v>
      </c>
      <c r="AA796" s="44">
        <v>8.8965604779939618</v>
      </c>
      <c r="AB796" s="44">
        <v>4.1117013806045897</v>
      </c>
      <c r="AC796" s="44">
        <v>8.4557022742376873</v>
      </c>
      <c r="AD796" s="44">
        <v>3.707500227934986</v>
      </c>
      <c r="AE796" s="44">
        <v>2.9130586123835593</v>
      </c>
      <c r="AF796" s="44">
        <v>8.7391758371506754</v>
      </c>
      <c r="AG796" s="44">
        <v>3.641323265479449</v>
      </c>
      <c r="AH796" s="44">
        <v>14.565293061917796</v>
      </c>
      <c r="AJ796" s="63" t="s">
        <v>63</v>
      </c>
      <c r="AK796" s="44">
        <v>0</v>
      </c>
      <c r="AL796" s="44">
        <v>0</v>
      </c>
      <c r="AM796" s="44">
        <v>32.984000000000002</v>
      </c>
      <c r="AN796" s="44">
        <v>32.984000000000002</v>
      </c>
      <c r="AO796" s="44">
        <v>0</v>
      </c>
      <c r="AP796" s="44">
        <v>0</v>
      </c>
      <c r="AQ796" s="44">
        <v>0</v>
      </c>
      <c r="AR796" s="44">
        <v>0</v>
      </c>
      <c r="AS796" s="44">
        <v>0</v>
      </c>
      <c r="AT796" s="44">
        <v>0</v>
      </c>
      <c r="AU796" s="44">
        <v>0</v>
      </c>
      <c r="AV796" s="44">
        <v>0</v>
      </c>
      <c r="AW796" s="44">
        <v>0</v>
      </c>
      <c r="AX796" s="44">
        <v>0</v>
      </c>
      <c r="AY796" s="44">
        <v>13.388586744186048</v>
      </c>
      <c r="AZ796" s="44">
        <v>0</v>
      </c>
      <c r="BA796" s="44">
        <v>0</v>
      </c>
      <c r="BB796" s="44">
        <v>0</v>
      </c>
      <c r="BC796" s="44">
        <v>13.388586744186048</v>
      </c>
      <c r="BD796" s="44">
        <v>13.388586744186048</v>
      </c>
      <c r="BE796" s="44">
        <v>0</v>
      </c>
      <c r="BF796" s="44">
        <v>0</v>
      </c>
      <c r="BG796" s="44">
        <v>0</v>
      </c>
      <c r="BH796" s="44">
        <v>13.388586744186048</v>
      </c>
      <c r="BI796" s="44">
        <v>8.8965604779939618</v>
      </c>
      <c r="BJ796" s="44">
        <v>0</v>
      </c>
      <c r="BK796" s="44">
        <v>0</v>
      </c>
      <c r="BL796" s="44">
        <v>0</v>
      </c>
      <c r="BM796" s="44">
        <v>8.8965604779939618</v>
      </c>
      <c r="BN796" s="44">
        <v>3.707500227934986</v>
      </c>
      <c r="BO796" s="44">
        <v>3.641323265479449</v>
      </c>
      <c r="BP796" s="44">
        <v>0</v>
      </c>
      <c r="BQ796" s="44">
        <v>0</v>
      </c>
      <c r="BR796" s="44">
        <v>0</v>
      </c>
      <c r="BS796" s="44">
        <v>3.641323265479449</v>
      </c>
      <c r="BT796" s="64">
        <v>2022</v>
      </c>
      <c r="BU796" s="44">
        <v>0</v>
      </c>
      <c r="BV796" s="44">
        <v>0</v>
      </c>
      <c r="BW796" s="44">
        <v>0</v>
      </c>
      <c r="BX796" s="44">
        <v>0</v>
      </c>
      <c r="BY796" s="44">
        <v>0</v>
      </c>
      <c r="BZ796" s="44">
        <v>0</v>
      </c>
      <c r="CA796" s="44">
        <v>32.984000000000002</v>
      </c>
      <c r="CB796" s="44">
        <v>0</v>
      </c>
      <c r="CC796" s="44">
        <v>0</v>
      </c>
      <c r="CD796" s="44">
        <v>0</v>
      </c>
      <c r="CE796" s="44">
        <v>0</v>
      </c>
      <c r="CF796" s="44">
        <v>0</v>
      </c>
      <c r="CG796" s="44">
        <v>0</v>
      </c>
      <c r="CH796" s="44">
        <v>0</v>
      </c>
      <c r="CI796" s="44">
        <v>0</v>
      </c>
      <c r="CJ796" s="44">
        <v>0</v>
      </c>
      <c r="CK796" s="44">
        <v>13.388586744186048</v>
      </c>
      <c r="CL796" s="44">
        <v>0</v>
      </c>
      <c r="CM796" s="44">
        <v>0</v>
      </c>
      <c r="CN796" s="44">
        <v>0</v>
      </c>
      <c r="CO796" s="44">
        <v>0</v>
      </c>
      <c r="CP796" s="44">
        <v>0</v>
      </c>
      <c r="CQ796" s="44">
        <v>0</v>
      </c>
      <c r="CR796" s="44">
        <v>0</v>
      </c>
      <c r="CS796" s="44">
        <v>0</v>
      </c>
      <c r="CT796" s="44">
        <v>0</v>
      </c>
      <c r="CU796" s="44">
        <v>0</v>
      </c>
      <c r="CV796" s="44">
        <v>0</v>
      </c>
      <c r="CW796" s="44">
        <v>0</v>
      </c>
      <c r="CX796" s="44">
        <v>0</v>
      </c>
      <c r="CY796" s="44">
        <v>0</v>
      </c>
      <c r="CZ796" s="44">
        <v>0</v>
      </c>
      <c r="DA796" s="44">
        <v>0</v>
      </c>
      <c r="DB796" s="44">
        <v>0</v>
      </c>
      <c r="DC796" s="44">
        <v>0</v>
      </c>
      <c r="DD796" s="44">
        <v>0</v>
      </c>
      <c r="DE796" s="44">
        <v>0</v>
      </c>
      <c r="DF796" s="44">
        <v>0</v>
      </c>
      <c r="DG796" s="44">
        <v>0</v>
      </c>
      <c r="DH796" s="44">
        <v>0</v>
      </c>
      <c r="DI796" s="44">
        <v>0</v>
      </c>
      <c r="DJ796" s="44">
        <v>0</v>
      </c>
      <c r="DK796" s="44">
        <v>0</v>
      </c>
      <c r="DL796" s="44">
        <v>0</v>
      </c>
      <c r="DM796" s="44">
        <v>0</v>
      </c>
      <c r="DN796" s="44">
        <v>0</v>
      </c>
      <c r="DO796" s="44">
        <v>0</v>
      </c>
      <c r="DP796" s="44">
        <v>0</v>
      </c>
      <c r="DQ796" s="44">
        <v>0</v>
      </c>
      <c r="DR796" s="44">
        <v>0</v>
      </c>
      <c r="DS796" s="44">
        <v>0</v>
      </c>
      <c r="DT796" s="44">
        <v>0</v>
      </c>
      <c r="DU796" s="44">
        <v>0</v>
      </c>
      <c r="DV796" s="44">
        <v>0</v>
      </c>
      <c r="DW796" s="44">
        <v>0</v>
      </c>
      <c r="DX796" s="44">
        <v>0</v>
      </c>
      <c r="DY796" s="44">
        <v>3.641323265479449</v>
      </c>
      <c r="DZ796" s="44">
        <v>0</v>
      </c>
      <c r="EA796" s="44">
        <v>0</v>
      </c>
      <c r="EB796" s="44">
        <v>0</v>
      </c>
    </row>
    <row r="797" spans="2:132" x14ac:dyDescent="0.25">
      <c r="B797" s="41" t="s">
        <v>886</v>
      </c>
      <c r="C797" s="50">
        <v>1</v>
      </c>
      <c r="D797" s="46">
        <v>2</v>
      </c>
      <c r="E797" s="86" t="s">
        <v>52</v>
      </c>
      <c r="F797" s="43">
        <v>333</v>
      </c>
      <c r="G797" s="43">
        <v>52.874674418604656</v>
      </c>
      <c r="H797" s="44">
        <v>52.874674418604656</v>
      </c>
      <c r="I797" s="44">
        <v>35.134607386670403</v>
      </c>
      <c r="J797" s="44">
        <v>35.134607386670403</v>
      </c>
      <c r="K797" s="44">
        <v>54.460914651162796</v>
      </c>
      <c r="L797" s="44">
        <v>54.460914651162796</v>
      </c>
      <c r="M797" s="44">
        <v>39.293999999999997</v>
      </c>
      <c r="N797" s="44">
        <v>242.42400000000001</v>
      </c>
      <c r="O797" s="44">
        <v>44.289000000000001</v>
      </c>
      <c r="P797" s="44">
        <v>9.8029646372093033</v>
      </c>
      <c r="Q797" s="44">
        <v>9.8029646372093033</v>
      </c>
      <c r="R797" s="44">
        <v>6.5139562094886925</v>
      </c>
      <c r="S797" s="44">
        <v>6.5139562094886925</v>
      </c>
      <c r="T797" s="44">
        <v>30.498112204651168</v>
      </c>
      <c r="U797" s="44">
        <v>30.498112204651168</v>
      </c>
      <c r="V797" s="44">
        <v>20.265641540631488</v>
      </c>
      <c r="W797" s="44">
        <v>20.265641540631488</v>
      </c>
      <c r="X797" s="44">
        <v>11.981401223255816</v>
      </c>
      <c r="Y797" s="44">
        <v>11.981401223255816</v>
      </c>
      <c r="Z797" s="44">
        <v>7.9615020338195137</v>
      </c>
      <c r="AA797" s="44">
        <v>7.9615020338195137</v>
      </c>
      <c r="AB797" s="44">
        <v>6.032278808193638</v>
      </c>
      <c r="AC797" s="44">
        <v>11.962315602689079</v>
      </c>
      <c r="AD797" s="44">
        <v>5.5628950180337329</v>
      </c>
      <c r="AE797" s="44">
        <v>2.6661337664816127</v>
      </c>
      <c r="AF797" s="44">
        <v>8.2946383846094616</v>
      </c>
      <c r="AG797" s="44">
        <v>3.25860793681086</v>
      </c>
      <c r="AH797" s="44">
        <v>14.811854258231183</v>
      </c>
      <c r="AJ797" s="63" t="s">
        <v>63</v>
      </c>
      <c r="AK797" s="44">
        <v>0</v>
      </c>
      <c r="AL797" s="44">
        <v>0</v>
      </c>
      <c r="AM797" s="44">
        <v>44.289000000000001</v>
      </c>
      <c r="AN797" s="44">
        <v>44.289000000000001</v>
      </c>
      <c r="AO797" s="44">
        <v>0</v>
      </c>
      <c r="AP797" s="44">
        <v>0</v>
      </c>
      <c r="AQ797" s="44">
        <v>0</v>
      </c>
      <c r="AR797" s="44">
        <v>0</v>
      </c>
      <c r="AS797" s="44">
        <v>0</v>
      </c>
      <c r="AT797" s="44">
        <v>0</v>
      </c>
      <c r="AU797" s="44">
        <v>0</v>
      </c>
      <c r="AV797" s="44">
        <v>0</v>
      </c>
      <c r="AW797" s="44">
        <v>0</v>
      </c>
      <c r="AX797" s="44">
        <v>0</v>
      </c>
      <c r="AY797" s="44">
        <v>11.981401223255816</v>
      </c>
      <c r="AZ797" s="44">
        <v>0</v>
      </c>
      <c r="BA797" s="44">
        <v>0</v>
      </c>
      <c r="BB797" s="44">
        <v>0</v>
      </c>
      <c r="BC797" s="44">
        <v>11.981401223255816</v>
      </c>
      <c r="BD797" s="44">
        <v>11.981401223255816</v>
      </c>
      <c r="BE797" s="44">
        <v>0</v>
      </c>
      <c r="BF797" s="44">
        <v>0</v>
      </c>
      <c r="BG797" s="44">
        <v>0</v>
      </c>
      <c r="BH797" s="44">
        <v>11.981401223255816</v>
      </c>
      <c r="BI797" s="44">
        <v>7.9615020338195137</v>
      </c>
      <c r="BJ797" s="44">
        <v>0</v>
      </c>
      <c r="BK797" s="44">
        <v>0</v>
      </c>
      <c r="BL797" s="44">
        <v>0</v>
      </c>
      <c r="BM797" s="44">
        <v>7.9615020338195137</v>
      </c>
      <c r="BN797" s="44">
        <v>5.5628950180337329</v>
      </c>
      <c r="BO797" s="44">
        <v>3.25860793681086</v>
      </c>
      <c r="BP797" s="44">
        <v>0</v>
      </c>
      <c r="BQ797" s="44">
        <v>0</v>
      </c>
      <c r="BR797" s="44">
        <v>0</v>
      </c>
      <c r="BS797" s="44">
        <v>3.25860793681086</v>
      </c>
      <c r="BT797" s="64">
        <v>2022</v>
      </c>
      <c r="BU797" s="44">
        <v>0</v>
      </c>
      <c r="BV797" s="44">
        <v>0</v>
      </c>
      <c r="BW797" s="44">
        <v>0</v>
      </c>
      <c r="BX797" s="44">
        <v>0</v>
      </c>
      <c r="BY797" s="44">
        <v>0</v>
      </c>
      <c r="BZ797" s="44">
        <v>0</v>
      </c>
      <c r="CA797" s="44">
        <v>44.289000000000001</v>
      </c>
      <c r="CB797" s="44">
        <v>0</v>
      </c>
      <c r="CC797" s="44">
        <v>0</v>
      </c>
      <c r="CD797" s="44">
        <v>0</v>
      </c>
      <c r="CE797" s="44">
        <v>0</v>
      </c>
      <c r="CF797" s="44">
        <v>0</v>
      </c>
      <c r="CG797" s="44">
        <v>0</v>
      </c>
      <c r="CH797" s="44">
        <v>0</v>
      </c>
      <c r="CI797" s="44">
        <v>0</v>
      </c>
      <c r="CJ797" s="44">
        <v>0</v>
      </c>
      <c r="CK797" s="44">
        <v>11.981401223255816</v>
      </c>
      <c r="CL797" s="44">
        <v>0</v>
      </c>
      <c r="CM797" s="44">
        <v>0</v>
      </c>
      <c r="CN797" s="44">
        <v>0</v>
      </c>
      <c r="CO797" s="44">
        <v>0</v>
      </c>
      <c r="CP797" s="44">
        <v>0</v>
      </c>
      <c r="CQ797" s="44">
        <v>0</v>
      </c>
      <c r="CR797" s="44">
        <v>0</v>
      </c>
      <c r="CS797" s="44">
        <v>0</v>
      </c>
      <c r="CT797" s="44">
        <v>0</v>
      </c>
      <c r="CU797" s="44">
        <v>0</v>
      </c>
      <c r="CV797" s="44">
        <v>0</v>
      </c>
      <c r="CW797" s="44">
        <v>0</v>
      </c>
      <c r="CX797" s="44">
        <v>0</v>
      </c>
      <c r="CY797" s="44">
        <v>0</v>
      </c>
      <c r="CZ797" s="44">
        <v>0</v>
      </c>
      <c r="DA797" s="44">
        <v>0</v>
      </c>
      <c r="DB797" s="44">
        <v>0</v>
      </c>
      <c r="DC797" s="44">
        <v>0</v>
      </c>
      <c r="DD797" s="44">
        <v>0</v>
      </c>
      <c r="DE797" s="44">
        <v>0</v>
      </c>
      <c r="DF797" s="44">
        <v>0</v>
      </c>
      <c r="DG797" s="44">
        <v>0</v>
      </c>
      <c r="DH797" s="44">
        <v>0</v>
      </c>
      <c r="DI797" s="44">
        <v>0</v>
      </c>
      <c r="DJ797" s="44">
        <v>0</v>
      </c>
      <c r="DK797" s="44">
        <v>0</v>
      </c>
      <c r="DL797" s="44">
        <v>0</v>
      </c>
      <c r="DM797" s="44">
        <v>0</v>
      </c>
      <c r="DN797" s="44">
        <v>0</v>
      </c>
      <c r="DO797" s="44">
        <v>0</v>
      </c>
      <c r="DP797" s="44">
        <v>0</v>
      </c>
      <c r="DQ797" s="44">
        <v>0</v>
      </c>
      <c r="DR797" s="44">
        <v>0</v>
      </c>
      <c r="DS797" s="44">
        <v>0</v>
      </c>
      <c r="DT797" s="44">
        <v>0</v>
      </c>
      <c r="DU797" s="44">
        <v>0</v>
      </c>
      <c r="DV797" s="44">
        <v>0</v>
      </c>
      <c r="DW797" s="44">
        <v>0</v>
      </c>
      <c r="DX797" s="44">
        <v>0</v>
      </c>
      <c r="DY797" s="44">
        <v>3.25860793681086</v>
      </c>
      <c r="DZ797" s="44">
        <v>0</v>
      </c>
      <c r="EA797" s="44">
        <v>0</v>
      </c>
      <c r="EB797" s="44">
        <v>0</v>
      </c>
    </row>
    <row r="798" spans="2:132" x14ac:dyDescent="0.25">
      <c r="B798" s="41" t="s">
        <v>887</v>
      </c>
      <c r="C798" s="50">
        <v>1</v>
      </c>
      <c r="D798" s="46">
        <v>2</v>
      </c>
      <c r="E798" s="86" t="s">
        <v>52</v>
      </c>
      <c r="F798" s="43">
        <v>380</v>
      </c>
      <c r="G798" s="43">
        <v>44.431813953488373</v>
      </c>
      <c r="H798" s="44">
        <v>44.431813953488373</v>
      </c>
      <c r="I798" s="44">
        <v>29.524424611569916</v>
      </c>
      <c r="J798" s="44">
        <v>29.524424611569916</v>
      </c>
      <c r="K798" s="44">
        <v>49.319313488372096</v>
      </c>
      <c r="L798" s="44">
        <v>49.319313488372096</v>
      </c>
      <c r="M798" s="44">
        <v>44.84</v>
      </c>
      <c r="N798" s="44">
        <v>276.64</v>
      </c>
      <c r="O798" s="44">
        <v>50.54</v>
      </c>
      <c r="P798" s="44">
        <v>8.8774764279069771</v>
      </c>
      <c r="Q798" s="44">
        <v>8.8774764279069771</v>
      </c>
      <c r="R798" s="44">
        <v>5.8989800373916701</v>
      </c>
      <c r="S798" s="44">
        <v>5.8989800373916701</v>
      </c>
      <c r="T798" s="44">
        <v>27.618815553488375</v>
      </c>
      <c r="U798" s="44">
        <v>27.618815553488375</v>
      </c>
      <c r="V798" s="44">
        <v>18.352382338551863</v>
      </c>
      <c r="W798" s="44">
        <v>18.352382338551863</v>
      </c>
      <c r="X798" s="44">
        <v>10.850248967441861</v>
      </c>
      <c r="Y798" s="44">
        <v>10.850248967441861</v>
      </c>
      <c r="Z798" s="44">
        <v>7.2098644901453737</v>
      </c>
      <c r="AA798" s="44">
        <v>7.2098644901453737</v>
      </c>
      <c r="AB798" s="44">
        <v>7.6013140773106835</v>
      </c>
      <c r="AC798" s="44">
        <v>15.073792322802539</v>
      </c>
      <c r="AD798" s="44">
        <v>7.0098404857788044</v>
      </c>
      <c r="AE798" s="44">
        <v>2.4144267108491064</v>
      </c>
      <c r="AF798" s="44">
        <v>7.5115497670861098</v>
      </c>
      <c r="AG798" s="44">
        <v>2.9509659799266856</v>
      </c>
      <c r="AH798" s="44">
        <v>13.41348172693948</v>
      </c>
      <c r="AJ798" s="63" t="s">
        <v>63</v>
      </c>
      <c r="AK798" s="44">
        <v>0</v>
      </c>
      <c r="AL798" s="44">
        <v>0</v>
      </c>
      <c r="AM798" s="44">
        <v>50.54</v>
      </c>
      <c r="AN798" s="44">
        <v>50.54</v>
      </c>
      <c r="AO798" s="44">
        <v>0</v>
      </c>
      <c r="AP798" s="44">
        <v>0</v>
      </c>
      <c r="AQ798" s="44">
        <v>0</v>
      </c>
      <c r="AR798" s="44">
        <v>0</v>
      </c>
      <c r="AS798" s="44">
        <v>0</v>
      </c>
      <c r="AT798" s="44">
        <v>0</v>
      </c>
      <c r="AU798" s="44">
        <v>0</v>
      </c>
      <c r="AV798" s="44">
        <v>0</v>
      </c>
      <c r="AW798" s="44">
        <v>0</v>
      </c>
      <c r="AX798" s="44">
        <v>0</v>
      </c>
      <c r="AY798" s="44">
        <v>10.850248967441861</v>
      </c>
      <c r="AZ798" s="44">
        <v>0</v>
      </c>
      <c r="BA798" s="44">
        <v>0</v>
      </c>
      <c r="BB798" s="44">
        <v>0</v>
      </c>
      <c r="BC798" s="44">
        <v>10.850248967441861</v>
      </c>
      <c r="BD798" s="44">
        <v>10.850248967441861</v>
      </c>
      <c r="BE798" s="44">
        <v>0</v>
      </c>
      <c r="BF798" s="44">
        <v>0</v>
      </c>
      <c r="BG798" s="44">
        <v>0</v>
      </c>
      <c r="BH798" s="44">
        <v>10.850248967441861</v>
      </c>
      <c r="BI798" s="44">
        <v>7.2098644901453737</v>
      </c>
      <c r="BJ798" s="44">
        <v>0</v>
      </c>
      <c r="BK798" s="44">
        <v>0</v>
      </c>
      <c r="BL798" s="44">
        <v>0</v>
      </c>
      <c r="BM798" s="44">
        <v>7.2098644901453737</v>
      </c>
      <c r="BN798" s="44">
        <v>7.0098404857788044</v>
      </c>
      <c r="BO798" s="44">
        <v>2.9509659799266856</v>
      </c>
      <c r="BP798" s="44">
        <v>0</v>
      </c>
      <c r="BQ798" s="44">
        <v>0</v>
      </c>
      <c r="BR798" s="44">
        <v>0</v>
      </c>
      <c r="BS798" s="44">
        <v>2.9509659799266856</v>
      </c>
      <c r="BT798" s="64">
        <v>2022</v>
      </c>
      <c r="BU798" s="44">
        <v>0</v>
      </c>
      <c r="BV798" s="44">
        <v>0</v>
      </c>
      <c r="BW798" s="44">
        <v>0</v>
      </c>
      <c r="BX798" s="44">
        <v>0</v>
      </c>
      <c r="BY798" s="44">
        <v>0</v>
      </c>
      <c r="BZ798" s="44">
        <v>0</v>
      </c>
      <c r="CA798" s="44">
        <v>50.54</v>
      </c>
      <c r="CB798" s="44">
        <v>0</v>
      </c>
      <c r="CC798" s="44">
        <v>0</v>
      </c>
      <c r="CD798" s="44">
        <v>0</v>
      </c>
      <c r="CE798" s="44">
        <v>0</v>
      </c>
      <c r="CF798" s="44">
        <v>0</v>
      </c>
      <c r="CG798" s="44">
        <v>0</v>
      </c>
      <c r="CH798" s="44">
        <v>0</v>
      </c>
      <c r="CI798" s="44">
        <v>0</v>
      </c>
      <c r="CJ798" s="44">
        <v>0</v>
      </c>
      <c r="CK798" s="44">
        <v>10.850248967441861</v>
      </c>
      <c r="CL798" s="44">
        <v>0</v>
      </c>
      <c r="CM798" s="44">
        <v>0</v>
      </c>
      <c r="CN798" s="44">
        <v>0</v>
      </c>
      <c r="CO798" s="44">
        <v>0</v>
      </c>
      <c r="CP798" s="44">
        <v>0</v>
      </c>
      <c r="CQ798" s="44">
        <v>0</v>
      </c>
      <c r="CR798" s="44">
        <v>0</v>
      </c>
      <c r="CS798" s="44">
        <v>0</v>
      </c>
      <c r="CT798" s="44">
        <v>0</v>
      </c>
      <c r="CU798" s="44">
        <v>0</v>
      </c>
      <c r="CV798" s="44">
        <v>0</v>
      </c>
      <c r="CW798" s="44">
        <v>0</v>
      </c>
      <c r="CX798" s="44">
        <v>0</v>
      </c>
      <c r="CY798" s="44">
        <v>0</v>
      </c>
      <c r="CZ798" s="44">
        <v>0</v>
      </c>
      <c r="DA798" s="44">
        <v>0</v>
      </c>
      <c r="DB798" s="44">
        <v>0</v>
      </c>
      <c r="DC798" s="44">
        <v>0</v>
      </c>
      <c r="DD798" s="44">
        <v>0</v>
      </c>
      <c r="DE798" s="44">
        <v>0</v>
      </c>
      <c r="DF798" s="44">
        <v>0</v>
      </c>
      <c r="DG798" s="44">
        <v>0</v>
      </c>
      <c r="DH798" s="44">
        <v>0</v>
      </c>
      <c r="DI798" s="44">
        <v>0</v>
      </c>
      <c r="DJ798" s="44">
        <v>0</v>
      </c>
      <c r="DK798" s="44">
        <v>0</v>
      </c>
      <c r="DL798" s="44">
        <v>0</v>
      </c>
      <c r="DM798" s="44">
        <v>0</v>
      </c>
      <c r="DN798" s="44">
        <v>0</v>
      </c>
      <c r="DO798" s="44">
        <v>0</v>
      </c>
      <c r="DP798" s="44">
        <v>0</v>
      </c>
      <c r="DQ798" s="44">
        <v>0</v>
      </c>
      <c r="DR798" s="44">
        <v>0</v>
      </c>
      <c r="DS798" s="44">
        <v>0</v>
      </c>
      <c r="DT798" s="44">
        <v>0</v>
      </c>
      <c r="DU798" s="44">
        <v>0</v>
      </c>
      <c r="DV798" s="44">
        <v>0</v>
      </c>
      <c r="DW798" s="44">
        <v>0</v>
      </c>
      <c r="DX798" s="44">
        <v>0</v>
      </c>
      <c r="DY798" s="44">
        <v>2.9509659799266856</v>
      </c>
      <c r="DZ798" s="44">
        <v>0</v>
      </c>
      <c r="EA798" s="44">
        <v>0</v>
      </c>
      <c r="EB798" s="44">
        <v>0</v>
      </c>
    </row>
    <row r="799" spans="2:132" x14ac:dyDescent="0.25">
      <c r="B799" s="41" t="s">
        <v>888</v>
      </c>
      <c r="C799" s="50">
        <v>1</v>
      </c>
      <c r="D799" s="46">
        <v>2</v>
      </c>
      <c r="E799" s="86" t="s">
        <v>52</v>
      </c>
      <c r="F799" s="43">
        <v>748</v>
      </c>
      <c r="G799" s="43">
        <v>80.354616279069759</v>
      </c>
      <c r="H799" s="44">
        <v>80.354616279069759</v>
      </c>
      <c r="I799" s="44">
        <v>53.394709768241711</v>
      </c>
      <c r="J799" s="44">
        <v>53.394709768241711</v>
      </c>
      <c r="K799" s="44">
        <v>89.193624069767438</v>
      </c>
      <c r="L799" s="44">
        <v>89.193624069767438</v>
      </c>
      <c r="M799" s="44">
        <v>88.263999999999996</v>
      </c>
      <c r="N799" s="44">
        <v>544.54399999999998</v>
      </c>
      <c r="O799" s="44">
        <v>99.483999999999995</v>
      </c>
      <c r="P799" s="44">
        <v>16.054852332558138</v>
      </c>
      <c r="Q799" s="44">
        <v>16.054852332558138</v>
      </c>
      <c r="R799" s="44">
        <v>10.668263011694693</v>
      </c>
      <c r="S799" s="44">
        <v>10.668263011694693</v>
      </c>
      <c r="T799" s="44">
        <v>49.948429479069773</v>
      </c>
      <c r="U799" s="44">
        <v>49.948429479069773</v>
      </c>
      <c r="V799" s="44">
        <v>33.190151591939056</v>
      </c>
      <c r="W799" s="44">
        <v>33.190151591939056</v>
      </c>
      <c r="X799" s="44">
        <v>19.622597295348836</v>
      </c>
      <c r="Y799" s="44">
        <v>19.622597295348836</v>
      </c>
      <c r="Z799" s="44">
        <v>13.038988125404627</v>
      </c>
      <c r="AA799" s="44">
        <v>13.038988125404627</v>
      </c>
      <c r="AB799" s="44">
        <v>8.2735118081775649</v>
      </c>
      <c r="AC799" s="44">
        <v>16.4067946026572</v>
      </c>
      <c r="AD799" s="44">
        <v>7.6297331543825448</v>
      </c>
      <c r="AE799" s="44">
        <v>4.3664733581957345</v>
      </c>
      <c r="AF799" s="44">
        <v>13.584583781053398</v>
      </c>
      <c r="AG799" s="44">
        <v>5.3368007711281198</v>
      </c>
      <c r="AH799" s="44">
        <v>24.258185323309636</v>
      </c>
      <c r="AJ799" s="63" t="s">
        <v>63</v>
      </c>
      <c r="AK799" s="44">
        <v>0</v>
      </c>
      <c r="AL799" s="44">
        <v>0</v>
      </c>
      <c r="AM799" s="44">
        <v>99.483999999999995</v>
      </c>
      <c r="AN799" s="44">
        <v>99.483999999999995</v>
      </c>
      <c r="AO799" s="44">
        <v>0</v>
      </c>
      <c r="AP799" s="44">
        <v>0</v>
      </c>
      <c r="AQ799" s="44">
        <v>0</v>
      </c>
      <c r="AR799" s="44">
        <v>0</v>
      </c>
      <c r="AS799" s="44">
        <v>0</v>
      </c>
      <c r="AT799" s="44">
        <v>0</v>
      </c>
      <c r="AU799" s="44">
        <v>0</v>
      </c>
      <c r="AV799" s="44">
        <v>0</v>
      </c>
      <c r="AW799" s="44">
        <v>0</v>
      </c>
      <c r="AX799" s="44">
        <v>0</v>
      </c>
      <c r="AY799" s="44">
        <v>19.622597295348836</v>
      </c>
      <c r="AZ799" s="44">
        <v>0</v>
      </c>
      <c r="BA799" s="44">
        <v>0</v>
      </c>
      <c r="BB799" s="44">
        <v>0</v>
      </c>
      <c r="BC799" s="44">
        <v>19.622597295348836</v>
      </c>
      <c r="BD799" s="44">
        <v>19.622597295348836</v>
      </c>
      <c r="BE799" s="44">
        <v>0</v>
      </c>
      <c r="BF799" s="44">
        <v>0</v>
      </c>
      <c r="BG799" s="44">
        <v>0</v>
      </c>
      <c r="BH799" s="44">
        <v>19.622597295348836</v>
      </c>
      <c r="BI799" s="44">
        <v>13.038988125404627</v>
      </c>
      <c r="BJ799" s="44">
        <v>0</v>
      </c>
      <c r="BK799" s="44">
        <v>0</v>
      </c>
      <c r="BL799" s="44">
        <v>0</v>
      </c>
      <c r="BM799" s="44">
        <v>13.038988125404627</v>
      </c>
      <c r="BN799" s="44">
        <v>7.6297331543825448</v>
      </c>
      <c r="BO799" s="44">
        <v>5.3368007711281198</v>
      </c>
      <c r="BP799" s="44">
        <v>0</v>
      </c>
      <c r="BQ799" s="44">
        <v>0</v>
      </c>
      <c r="BR799" s="44">
        <v>0</v>
      </c>
      <c r="BS799" s="44">
        <v>5.3368007711281198</v>
      </c>
      <c r="BT799" s="64">
        <v>2022</v>
      </c>
      <c r="BU799" s="44">
        <v>0</v>
      </c>
      <c r="BV799" s="44">
        <v>0</v>
      </c>
      <c r="BW799" s="44">
        <v>0</v>
      </c>
      <c r="BX799" s="44">
        <v>0</v>
      </c>
      <c r="BY799" s="44">
        <v>0</v>
      </c>
      <c r="BZ799" s="44">
        <v>0</v>
      </c>
      <c r="CA799" s="44">
        <v>99.483999999999995</v>
      </c>
      <c r="CB799" s="44">
        <v>0</v>
      </c>
      <c r="CC799" s="44">
        <v>0</v>
      </c>
      <c r="CD799" s="44">
        <v>0</v>
      </c>
      <c r="CE799" s="44">
        <v>0</v>
      </c>
      <c r="CF799" s="44">
        <v>0</v>
      </c>
      <c r="CG799" s="44">
        <v>0</v>
      </c>
      <c r="CH799" s="44">
        <v>0</v>
      </c>
      <c r="CI799" s="44">
        <v>0</v>
      </c>
      <c r="CJ799" s="44">
        <v>0</v>
      </c>
      <c r="CK799" s="44">
        <v>19.622597295348836</v>
      </c>
      <c r="CL799" s="44">
        <v>0</v>
      </c>
      <c r="CM799" s="44">
        <v>0</v>
      </c>
      <c r="CN799" s="44">
        <v>0</v>
      </c>
      <c r="CO799" s="44">
        <v>0</v>
      </c>
      <c r="CP799" s="44">
        <v>0</v>
      </c>
      <c r="CQ799" s="44">
        <v>0</v>
      </c>
      <c r="CR799" s="44">
        <v>0</v>
      </c>
      <c r="CS799" s="44">
        <v>0</v>
      </c>
      <c r="CT799" s="44">
        <v>0</v>
      </c>
      <c r="CU799" s="44">
        <v>0</v>
      </c>
      <c r="CV799" s="44">
        <v>0</v>
      </c>
      <c r="CW799" s="44">
        <v>0</v>
      </c>
      <c r="CX799" s="44">
        <v>0</v>
      </c>
      <c r="CY799" s="44">
        <v>0</v>
      </c>
      <c r="CZ799" s="44">
        <v>0</v>
      </c>
      <c r="DA799" s="44">
        <v>0</v>
      </c>
      <c r="DB799" s="44">
        <v>0</v>
      </c>
      <c r="DC799" s="44">
        <v>0</v>
      </c>
      <c r="DD799" s="44">
        <v>0</v>
      </c>
      <c r="DE799" s="44">
        <v>0</v>
      </c>
      <c r="DF799" s="44">
        <v>0</v>
      </c>
      <c r="DG799" s="44">
        <v>0</v>
      </c>
      <c r="DH799" s="44">
        <v>0</v>
      </c>
      <c r="DI799" s="44">
        <v>0</v>
      </c>
      <c r="DJ799" s="44">
        <v>0</v>
      </c>
      <c r="DK799" s="44">
        <v>0</v>
      </c>
      <c r="DL799" s="44">
        <v>0</v>
      </c>
      <c r="DM799" s="44">
        <v>0</v>
      </c>
      <c r="DN799" s="44">
        <v>0</v>
      </c>
      <c r="DO799" s="44">
        <v>0</v>
      </c>
      <c r="DP799" s="44">
        <v>0</v>
      </c>
      <c r="DQ799" s="44">
        <v>0</v>
      </c>
      <c r="DR799" s="44">
        <v>0</v>
      </c>
      <c r="DS799" s="44">
        <v>0</v>
      </c>
      <c r="DT799" s="44">
        <v>0</v>
      </c>
      <c r="DU799" s="44">
        <v>0</v>
      </c>
      <c r="DV799" s="44">
        <v>0</v>
      </c>
      <c r="DW799" s="44">
        <v>0</v>
      </c>
      <c r="DX799" s="44">
        <v>0</v>
      </c>
      <c r="DY799" s="44">
        <v>5.3368007711281198</v>
      </c>
      <c r="DZ799" s="44">
        <v>0</v>
      </c>
      <c r="EA799" s="44">
        <v>0</v>
      </c>
      <c r="EB799" s="44">
        <v>0</v>
      </c>
    </row>
    <row r="800" spans="2:132" x14ac:dyDescent="0.25">
      <c r="B800" s="41" t="s">
        <v>889</v>
      </c>
      <c r="C800" s="50">
        <v>1</v>
      </c>
      <c r="D800" s="46">
        <v>5</v>
      </c>
      <c r="E800" s="86" t="s">
        <v>52</v>
      </c>
      <c r="F800" s="43">
        <v>1812</v>
      </c>
      <c r="G800" s="43">
        <v>379.22744186046509</v>
      </c>
      <c r="H800" s="44">
        <v>379.22744186046509</v>
      </c>
      <c r="I800" s="44">
        <v>251.99223307804593</v>
      </c>
      <c r="J800" s="44">
        <v>251.99223307804593</v>
      </c>
      <c r="K800" s="44">
        <v>390.60426511627907</v>
      </c>
      <c r="L800" s="44">
        <v>390.60426511627907</v>
      </c>
      <c r="M800" s="44">
        <v>213.816</v>
      </c>
      <c r="N800" s="44">
        <v>1319.136</v>
      </c>
      <c r="O800" s="44">
        <v>240.99600000000001</v>
      </c>
      <c r="P800" s="44">
        <v>78.120853023255819</v>
      </c>
      <c r="Q800" s="44">
        <v>78.120853023255819</v>
      </c>
      <c r="R800" s="44">
        <v>51.910400014077467</v>
      </c>
      <c r="S800" s="44">
        <v>51.910400014077467</v>
      </c>
      <c r="T800" s="44">
        <v>234.36255906976743</v>
      </c>
      <c r="U800" s="44">
        <v>234.36255906976743</v>
      </c>
      <c r="V800" s="44">
        <v>155.73120004223239</v>
      </c>
      <c r="W800" s="44">
        <v>155.73120004223239</v>
      </c>
      <c r="X800" s="44">
        <v>97.651066279069767</v>
      </c>
      <c r="Y800" s="44">
        <v>97.651066279069767</v>
      </c>
      <c r="Z800" s="44">
        <v>64.888000017596838</v>
      </c>
      <c r="AA800" s="44">
        <v>64.888000017596838</v>
      </c>
      <c r="AB800" s="44">
        <v>4.1189434090666941</v>
      </c>
      <c r="AC800" s="44">
        <v>8.4705954853122982</v>
      </c>
      <c r="AD800" s="44">
        <v>3.7140303281753919</v>
      </c>
      <c r="AE800" s="44">
        <v>21.246699526087713</v>
      </c>
      <c r="AF800" s="44">
        <v>63.740098578263137</v>
      </c>
      <c r="AG800" s="44">
        <v>26.558374407609641</v>
      </c>
      <c r="AH800" s="44">
        <v>106.23349763043856</v>
      </c>
      <c r="AJ800" s="63" t="s">
        <v>63</v>
      </c>
      <c r="AK800" s="44">
        <v>0</v>
      </c>
      <c r="AL800" s="44">
        <v>0</v>
      </c>
      <c r="AM800" s="44">
        <v>240.99600000000001</v>
      </c>
      <c r="AN800" s="44">
        <v>240.99600000000001</v>
      </c>
      <c r="AO800" s="44">
        <v>0</v>
      </c>
      <c r="AP800" s="44">
        <v>0</v>
      </c>
      <c r="AQ800" s="44">
        <v>0</v>
      </c>
      <c r="AR800" s="44">
        <v>0</v>
      </c>
      <c r="AS800" s="44">
        <v>0</v>
      </c>
      <c r="AT800" s="44">
        <v>0</v>
      </c>
      <c r="AU800" s="44">
        <v>0</v>
      </c>
      <c r="AV800" s="44">
        <v>0</v>
      </c>
      <c r="AW800" s="44">
        <v>0</v>
      </c>
      <c r="AX800" s="44">
        <v>0</v>
      </c>
      <c r="AY800" s="44">
        <v>97.651066279069767</v>
      </c>
      <c r="AZ800" s="44">
        <v>0</v>
      </c>
      <c r="BA800" s="44">
        <v>0</v>
      </c>
      <c r="BB800" s="44">
        <v>0</v>
      </c>
      <c r="BC800" s="44">
        <v>97.651066279069767</v>
      </c>
      <c r="BD800" s="44">
        <v>97.651066279069767</v>
      </c>
      <c r="BE800" s="44">
        <v>0</v>
      </c>
      <c r="BF800" s="44">
        <v>0</v>
      </c>
      <c r="BG800" s="44">
        <v>0</v>
      </c>
      <c r="BH800" s="44">
        <v>97.651066279069767</v>
      </c>
      <c r="BI800" s="44">
        <v>64.888000017596838</v>
      </c>
      <c r="BJ800" s="44">
        <v>0</v>
      </c>
      <c r="BK800" s="44">
        <v>0</v>
      </c>
      <c r="BL800" s="44">
        <v>0</v>
      </c>
      <c r="BM800" s="44">
        <v>64.888000017596838</v>
      </c>
      <c r="BN800" s="44">
        <v>3.7140303281753919</v>
      </c>
      <c r="BO800" s="44">
        <v>26.558374407609641</v>
      </c>
      <c r="BP800" s="44">
        <v>0</v>
      </c>
      <c r="BQ800" s="44">
        <v>0</v>
      </c>
      <c r="BR800" s="44">
        <v>0</v>
      </c>
      <c r="BS800" s="44">
        <v>26.558374407609641</v>
      </c>
      <c r="BT800" s="64">
        <v>2022</v>
      </c>
      <c r="BU800" s="44">
        <v>0</v>
      </c>
      <c r="BV800" s="44">
        <v>0</v>
      </c>
      <c r="BW800" s="44">
        <v>0</v>
      </c>
      <c r="BX800" s="44">
        <v>0</v>
      </c>
      <c r="BY800" s="44">
        <v>0</v>
      </c>
      <c r="BZ800" s="44">
        <v>0</v>
      </c>
      <c r="CA800" s="44">
        <v>240.99600000000001</v>
      </c>
      <c r="CB800" s="44">
        <v>0</v>
      </c>
      <c r="CC800" s="44">
        <v>0</v>
      </c>
      <c r="CD800" s="44">
        <v>0</v>
      </c>
      <c r="CE800" s="44">
        <v>0</v>
      </c>
      <c r="CF800" s="44">
        <v>0</v>
      </c>
      <c r="CG800" s="44">
        <v>0</v>
      </c>
      <c r="CH800" s="44">
        <v>0</v>
      </c>
      <c r="CI800" s="44">
        <v>0</v>
      </c>
      <c r="CJ800" s="44">
        <v>0</v>
      </c>
      <c r="CK800" s="44">
        <v>97.651066279069767</v>
      </c>
      <c r="CL800" s="44">
        <v>0</v>
      </c>
      <c r="CM800" s="44">
        <v>0</v>
      </c>
      <c r="CN800" s="44">
        <v>0</v>
      </c>
      <c r="CO800" s="44">
        <v>0</v>
      </c>
      <c r="CP800" s="44">
        <v>0</v>
      </c>
      <c r="CQ800" s="44">
        <v>0</v>
      </c>
      <c r="CR800" s="44">
        <v>0</v>
      </c>
      <c r="CS800" s="44">
        <v>0</v>
      </c>
      <c r="CT800" s="44">
        <v>0</v>
      </c>
      <c r="CU800" s="44">
        <v>0</v>
      </c>
      <c r="CV800" s="44">
        <v>0</v>
      </c>
      <c r="CW800" s="44">
        <v>0</v>
      </c>
      <c r="CX800" s="44">
        <v>0</v>
      </c>
      <c r="CY800" s="44">
        <v>0</v>
      </c>
      <c r="CZ800" s="44">
        <v>0</v>
      </c>
      <c r="DA800" s="44">
        <v>0</v>
      </c>
      <c r="DB800" s="44">
        <v>0</v>
      </c>
      <c r="DC800" s="44">
        <v>0</v>
      </c>
      <c r="DD800" s="44">
        <v>0</v>
      </c>
      <c r="DE800" s="44">
        <v>0</v>
      </c>
      <c r="DF800" s="44">
        <v>0</v>
      </c>
      <c r="DG800" s="44">
        <v>0</v>
      </c>
      <c r="DH800" s="44">
        <v>0</v>
      </c>
      <c r="DI800" s="44">
        <v>0</v>
      </c>
      <c r="DJ800" s="44">
        <v>0</v>
      </c>
      <c r="DK800" s="44">
        <v>0</v>
      </c>
      <c r="DL800" s="44">
        <v>0</v>
      </c>
      <c r="DM800" s="44">
        <v>0</v>
      </c>
      <c r="DN800" s="44">
        <v>0</v>
      </c>
      <c r="DO800" s="44">
        <v>0</v>
      </c>
      <c r="DP800" s="44">
        <v>0</v>
      </c>
      <c r="DQ800" s="44">
        <v>0</v>
      </c>
      <c r="DR800" s="44">
        <v>0</v>
      </c>
      <c r="DS800" s="44">
        <v>0</v>
      </c>
      <c r="DT800" s="44">
        <v>0</v>
      </c>
      <c r="DU800" s="44">
        <v>0</v>
      </c>
      <c r="DV800" s="44">
        <v>0</v>
      </c>
      <c r="DW800" s="44">
        <v>0</v>
      </c>
      <c r="DX800" s="44">
        <v>0</v>
      </c>
      <c r="DY800" s="44">
        <v>26.558374407609641</v>
      </c>
      <c r="DZ800" s="44">
        <v>0</v>
      </c>
      <c r="EA800" s="44">
        <v>0</v>
      </c>
      <c r="EB800" s="44">
        <v>0</v>
      </c>
    </row>
    <row r="801" spans="2:132" x14ac:dyDescent="0.25">
      <c r="B801" s="41" t="s">
        <v>890</v>
      </c>
      <c r="C801" s="50">
        <v>1</v>
      </c>
      <c r="D801" s="46">
        <v>5</v>
      </c>
      <c r="E801" s="86" t="s">
        <v>52</v>
      </c>
      <c r="F801" s="43">
        <v>1831</v>
      </c>
      <c r="G801" s="43">
        <v>376.59220930232556</v>
      </c>
      <c r="H801" s="44">
        <v>376.59220930232556</v>
      </c>
      <c r="I801" s="44">
        <v>250.24115163270611</v>
      </c>
      <c r="J801" s="44">
        <v>250.24115163270611</v>
      </c>
      <c r="K801" s="44">
        <v>387.88997558139533</v>
      </c>
      <c r="L801" s="44">
        <v>387.88997558139533</v>
      </c>
      <c r="M801" s="44">
        <v>216.05799999999999</v>
      </c>
      <c r="N801" s="44">
        <v>1332.9680000000001</v>
      </c>
      <c r="O801" s="44">
        <v>243.523</v>
      </c>
      <c r="P801" s="44">
        <v>77.57799511627907</v>
      </c>
      <c r="Q801" s="44">
        <v>77.57799511627907</v>
      </c>
      <c r="R801" s="44">
        <v>51.549677236337459</v>
      </c>
      <c r="S801" s="44">
        <v>51.549677236337459</v>
      </c>
      <c r="T801" s="44">
        <v>232.73398534883719</v>
      </c>
      <c r="U801" s="44">
        <v>232.73398534883719</v>
      </c>
      <c r="V801" s="44">
        <v>154.64903170901238</v>
      </c>
      <c r="W801" s="44">
        <v>154.64903170901238</v>
      </c>
      <c r="X801" s="44">
        <v>96.972493895348833</v>
      </c>
      <c r="Y801" s="44">
        <v>96.972493895348833</v>
      </c>
      <c r="Z801" s="44">
        <v>64.437096545421824</v>
      </c>
      <c r="AA801" s="44">
        <v>64.437096545421824</v>
      </c>
      <c r="AB801" s="44">
        <v>4.191258055980617</v>
      </c>
      <c r="AC801" s="44">
        <v>8.619310352412116</v>
      </c>
      <c r="AD801" s="44">
        <v>3.7792360775960816</v>
      </c>
      <c r="AE801" s="44">
        <v>21.099057271957918</v>
      </c>
      <c r="AF801" s="44">
        <v>63.297171815873753</v>
      </c>
      <c r="AG801" s="44">
        <v>26.373821589947397</v>
      </c>
      <c r="AH801" s="44">
        <v>105.49528635978959</v>
      </c>
      <c r="AJ801" s="63" t="s">
        <v>63</v>
      </c>
      <c r="AK801" s="44">
        <v>0</v>
      </c>
      <c r="AL801" s="44">
        <v>0</v>
      </c>
      <c r="AM801" s="44">
        <v>243.523</v>
      </c>
      <c r="AN801" s="44">
        <v>243.523</v>
      </c>
      <c r="AO801" s="44">
        <v>0</v>
      </c>
      <c r="AP801" s="44">
        <v>0</v>
      </c>
      <c r="AQ801" s="44">
        <v>0</v>
      </c>
      <c r="AR801" s="44">
        <v>0</v>
      </c>
      <c r="AS801" s="44">
        <v>0</v>
      </c>
      <c r="AT801" s="44">
        <v>0</v>
      </c>
      <c r="AU801" s="44">
        <v>0</v>
      </c>
      <c r="AV801" s="44">
        <v>0</v>
      </c>
      <c r="AW801" s="44">
        <v>0</v>
      </c>
      <c r="AX801" s="44">
        <v>0</v>
      </c>
      <c r="AY801" s="44">
        <v>96.972493895348833</v>
      </c>
      <c r="AZ801" s="44">
        <v>0</v>
      </c>
      <c r="BA801" s="44">
        <v>0</v>
      </c>
      <c r="BB801" s="44">
        <v>0</v>
      </c>
      <c r="BC801" s="44">
        <v>96.972493895348833</v>
      </c>
      <c r="BD801" s="44">
        <v>96.972493895348833</v>
      </c>
      <c r="BE801" s="44">
        <v>0</v>
      </c>
      <c r="BF801" s="44">
        <v>0</v>
      </c>
      <c r="BG801" s="44">
        <v>0</v>
      </c>
      <c r="BH801" s="44">
        <v>96.972493895348833</v>
      </c>
      <c r="BI801" s="44">
        <v>64.437096545421824</v>
      </c>
      <c r="BJ801" s="44">
        <v>0</v>
      </c>
      <c r="BK801" s="44">
        <v>0</v>
      </c>
      <c r="BL801" s="44">
        <v>0</v>
      </c>
      <c r="BM801" s="44">
        <v>64.437096545421824</v>
      </c>
      <c r="BN801" s="44">
        <v>3.7792360775960816</v>
      </c>
      <c r="BO801" s="44">
        <v>26.373821589947397</v>
      </c>
      <c r="BP801" s="44">
        <v>0</v>
      </c>
      <c r="BQ801" s="44">
        <v>0</v>
      </c>
      <c r="BR801" s="44">
        <v>0</v>
      </c>
      <c r="BS801" s="44">
        <v>26.373821589947397</v>
      </c>
      <c r="BT801" s="64">
        <v>2022</v>
      </c>
      <c r="BU801" s="44">
        <v>0</v>
      </c>
      <c r="BV801" s="44">
        <v>0</v>
      </c>
      <c r="BW801" s="44">
        <v>0</v>
      </c>
      <c r="BX801" s="44">
        <v>0</v>
      </c>
      <c r="BY801" s="44">
        <v>0</v>
      </c>
      <c r="BZ801" s="44">
        <v>0</v>
      </c>
      <c r="CA801" s="44">
        <v>243.523</v>
      </c>
      <c r="CB801" s="44">
        <v>0</v>
      </c>
      <c r="CC801" s="44">
        <v>0</v>
      </c>
      <c r="CD801" s="44">
        <v>0</v>
      </c>
      <c r="CE801" s="44">
        <v>0</v>
      </c>
      <c r="CF801" s="44">
        <v>0</v>
      </c>
      <c r="CG801" s="44">
        <v>0</v>
      </c>
      <c r="CH801" s="44">
        <v>0</v>
      </c>
      <c r="CI801" s="44">
        <v>0</v>
      </c>
      <c r="CJ801" s="44">
        <v>0</v>
      </c>
      <c r="CK801" s="44">
        <v>96.972493895348833</v>
      </c>
      <c r="CL801" s="44">
        <v>0</v>
      </c>
      <c r="CM801" s="44">
        <v>0</v>
      </c>
      <c r="CN801" s="44">
        <v>0</v>
      </c>
      <c r="CO801" s="44">
        <v>0</v>
      </c>
      <c r="CP801" s="44">
        <v>0</v>
      </c>
      <c r="CQ801" s="44">
        <v>0</v>
      </c>
      <c r="CR801" s="44">
        <v>0</v>
      </c>
      <c r="CS801" s="44">
        <v>0</v>
      </c>
      <c r="CT801" s="44">
        <v>0</v>
      </c>
      <c r="CU801" s="44">
        <v>0</v>
      </c>
      <c r="CV801" s="44">
        <v>0</v>
      </c>
      <c r="CW801" s="44">
        <v>0</v>
      </c>
      <c r="CX801" s="44">
        <v>0</v>
      </c>
      <c r="CY801" s="44">
        <v>0</v>
      </c>
      <c r="CZ801" s="44">
        <v>0</v>
      </c>
      <c r="DA801" s="44">
        <v>0</v>
      </c>
      <c r="DB801" s="44">
        <v>0</v>
      </c>
      <c r="DC801" s="44">
        <v>0</v>
      </c>
      <c r="DD801" s="44">
        <v>0</v>
      </c>
      <c r="DE801" s="44">
        <v>0</v>
      </c>
      <c r="DF801" s="44">
        <v>0</v>
      </c>
      <c r="DG801" s="44">
        <v>0</v>
      </c>
      <c r="DH801" s="44">
        <v>0</v>
      </c>
      <c r="DI801" s="44">
        <v>0</v>
      </c>
      <c r="DJ801" s="44">
        <v>0</v>
      </c>
      <c r="DK801" s="44">
        <v>0</v>
      </c>
      <c r="DL801" s="44">
        <v>0</v>
      </c>
      <c r="DM801" s="44">
        <v>0</v>
      </c>
      <c r="DN801" s="44">
        <v>0</v>
      </c>
      <c r="DO801" s="44">
        <v>0</v>
      </c>
      <c r="DP801" s="44">
        <v>0</v>
      </c>
      <c r="DQ801" s="44">
        <v>0</v>
      </c>
      <c r="DR801" s="44">
        <v>0</v>
      </c>
      <c r="DS801" s="44">
        <v>0</v>
      </c>
      <c r="DT801" s="44">
        <v>0</v>
      </c>
      <c r="DU801" s="44">
        <v>0</v>
      </c>
      <c r="DV801" s="44">
        <v>0</v>
      </c>
      <c r="DW801" s="44">
        <v>0</v>
      </c>
      <c r="DX801" s="44">
        <v>0</v>
      </c>
      <c r="DY801" s="44">
        <v>26.373821589947397</v>
      </c>
      <c r="DZ801" s="44">
        <v>0</v>
      </c>
      <c r="EA801" s="44">
        <v>0</v>
      </c>
      <c r="EB801" s="44">
        <v>0</v>
      </c>
    </row>
    <row r="802" spans="2:132" x14ac:dyDescent="0.25">
      <c r="B802" s="41" t="s">
        <v>891</v>
      </c>
      <c r="C802" s="50">
        <v>1</v>
      </c>
      <c r="D802" s="46">
        <v>5</v>
      </c>
      <c r="E802" s="86" t="s">
        <v>52</v>
      </c>
      <c r="F802" s="43">
        <v>4844</v>
      </c>
      <c r="G802" s="43">
        <v>661.93861627906972</v>
      </c>
      <c r="H802" s="44">
        <v>661.93861627906972</v>
      </c>
      <c r="I802" s="44">
        <v>439.85052679317721</v>
      </c>
      <c r="J802" s="44">
        <v>439.85052679317721</v>
      </c>
      <c r="K802" s="44">
        <v>734.75186406976741</v>
      </c>
      <c r="L802" s="44">
        <v>734.75186406976741</v>
      </c>
      <c r="M802" s="44">
        <v>511.84933333333339</v>
      </c>
      <c r="N802" s="44">
        <v>3360.121333333333</v>
      </c>
      <c r="O802" s="44">
        <v>589.35333333333335</v>
      </c>
      <c r="P802" s="44">
        <v>132.25533553255812</v>
      </c>
      <c r="Q802" s="44">
        <v>132.25533553255812</v>
      </c>
      <c r="R802" s="44">
        <v>87.8821352532768</v>
      </c>
      <c r="S802" s="44">
        <v>87.8821352532768</v>
      </c>
      <c r="T802" s="44">
        <v>411.46104387906979</v>
      </c>
      <c r="U802" s="44">
        <v>411.46104387906979</v>
      </c>
      <c r="V802" s="44">
        <v>273.41108745463896</v>
      </c>
      <c r="W802" s="44">
        <v>273.41108745463896</v>
      </c>
      <c r="X802" s="44">
        <v>161.64541009534884</v>
      </c>
      <c r="Y802" s="44">
        <v>161.64541009534884</v>
      </c>
      <c r="Z802" s="44">
        <v>107.41149864289387</v>
      </c>
      <c r="AA802" s="44">
        <v>107.41149864289387</v>
      </c>
      <c r="AB802" s="44">
        <v>5.8242705625913702</v>
      </c>
      <c r="AC802" s="44">
        <v>12.289630843485099</v>
      </c>
      <c r="AD802" s="44">
        <v>5.4868737591375538</v>
      </c>
      <c r="AE802" s="44">
        <v>35.969773319623989</v>
      </c>
      <c r="AF802" s="44">
        <v>111.9059614388302</v>
      </c>
      <c r="AG802" s="44">
        <v>43.963056279540439</v>
      </c>
      <c r="AH802" s="44">
        <v>199.83207399791107</v>
      </c>
      <c r="AJ802" s="63" t="s">
        <v>63</v>
      </c>
      <c r="AK802" s="44">
        <v>0</v>
      </c>
      <c r="AL802" s="44">
        <v>0</v>
      </c>
      <c r="AM802" s="44">
        <v>589.35333333333335</v>
      </c>
      <c r="AN802" s="44">
        <v>589.35333333333335</v>
      </c>
      <c r="AO802" s="44">
        <v>0</v>
      </c>
      <c r="AP802" s="44">
        <v>0</v>
      </c>
      <c r="AQ802" s="44">
        <v>0</v>
      </c>
      <c r="AR802" s="44">
        <v>0</v>
      </c>
      <c r="AS802" s="44">
        <v>0</v>
      </c>
      <c r="AT802" s="44">
        <v>0</v>
      </c>
      <c r="AU802" s="44">
        <v>0</v>
      </c>
      <c r="AV802" s="44">
        <v>0</v>
      </c>
      <c r="AW802" s="44">
        <v>0</v>
      </c>
      <c r="AX802" s="44">
        <v>0</v>
      </c>
      <c r="AY802" s="44">
        <v>161.64541009534884</v>
      </c>
      <c r="AZ802" s="44">
        <v>0</v>
      </c>
      <c r="BA802" s="44">
        <v>0</v>
      </c>
      <c r="BB802" s="44">
        <v>0</v>
      </c>
      <c r="BC802" s="44">
        <v>161.64541009534884</v>
      </c>
      <c r="BD802" s="44">
        <v>161.64541009534884</v>
      </c>
      <c r="BE802" s="44">
        <v>0</v>
      </c>
      <c r="BF802" s="44">
        <v>0</v>
      </c>
      <c r="BG802" s="44">
        <v>0</v>
      </c>
      <c r="BH802" s="44">
        <v>161.64541009534884</v>
      </c>
      <c r="BI802" s="44">
        <v>107.41149864289387</v>
      </c>
      <c r="BJ802" s="44">
        <v>0</v>
      </c>
      <c r="BK802" s="44">
        <v>0</v>
      </c>
      <c r="BL802" s="44">
        <v>0</v>
      </c>
      <c r="BM802" s="44">
        <v>107.41149864289387</v>
      </c>
      <c r="BN802" s="44">
        <v>5.4868737591375538</v>
      </c>
      <c r="BO802" s="44">
        <v>43.963056279540439</v>
      </c>
      <c r="BP802" s="44">
        <v>0</v>
      </c>
      <c r="BQ802" s="44">
        <v>0</v>
      </c>
      <c r="BR802" s="44">
        <v>0</v>
      </c>
      <c r="BS802" s="44">
        <v>43.963056279540439</v>
      </c>
      <c r="BT802" s="64">
        <v>2022</v>
      </c>
      <c r="BU802" s="44">
        <v>0</v>
      </c>
      <c r="BV802" s="44">
        <v>0</v>
      </c>
      <c r="BW802" s="44">
        <v>0</v>
      </c>
      <c r="BX802" s="44">
        <v>0</v>
      </c>
      <c r="BY802" s="44">
        <v>0</v>
      </c>
      <c r="BZ802" s="44">
        <v>0</v>
      </c>
      <c r="CA802" s="44">
        <v>589.35333333333335</v>
      </c>
      <c r="CB802" s="44">
        <v>0</v>
      </c>
      <c r="CC802" s="44">
        <v>0</v>
      </c>
      <c r="CD802" s="44">
        <v>0</v>
      </c>
      <c r="CE802" s="44">
        <v>0</v>
      </c>
      <c r="CF802" s="44">
        <v>0</v>
      </c>
      <c r="CG802" s="44">
        <v>0</v>
      </c>
      <c r="CH802" s="44">
        <v>0</v>
      </c>
      <c r="CI802" s="44">
        <v>0</v>
      </c>
      <c r="CJ802" s="44">
        <v>0</v>
      </c>
      <c r="CK802" s="44">
        <v>161.64541009534884</v>
      </c>
      <c r="CL802" s="44">
        <v>0</v>
      </c>
      <c r="CM802" s="44">
        <v>0</v>
      </c>
      <c r="CN802" s="44">
        <v>0</v>
      </c>
      <c r="CO802" s="44">
        <v>0</v>
      </c>
      <c r="CP802" s="44">
        <v>0</v>
      </c>
      <c r="CQ802" s="44">
        <v>0</v>
      </c>
      <c r="CR802" s="44">
        <v>0</v>
      </c>
      <c r="CS802" s="44">
        <v>0</v>
      </c>
      <c r="CT802" s="44">
        <v>0</v>
      </c>
      <c r="CU802" s="44">
        <v>0</v>
      </c>
      <c r="CV802" s="44">
        <v>0</v>
      </c>
      <c r="CW802" s="44">
        <v>0</v>
      </c>
      <c r="CX802" s="44">
        <v>0</v>
      </c>
      <c r="CY802" s="44">
        <v>0</v>
      </c>
      <c r="CZ802" s="44">
        <v>0</v>
      </c>
      <c r="DA802" s="44">
        <v>0</v>
      </c>
      <c r="DB802" s="44">
        <v>0</v>
      </c>
      <c r="DC802" s="44">
        <v>0</v>
      </c>
      <c r="DD802" s="44">
        <v>0</v>
      </c>
      <c r="DE802" s="44">
        <v>0</v>
      </c>
      <c r="DF802" s="44">
        <v>0</v>
      </c>
      <c r="DG802" s="44">
        <v>0</v>
      </c>
      <c r="DH802" s="44">
        <v>0</v>
      </c>
      <c r="DI802" s="44">
        <v>0</v>
      </c>
      <c r="DJ802" s="44">
        <v>0</v>
      </c>
      <c r="DK802" s="44">
        <v>0</v>
      </c>
      <c r="DL802" s="44">
        <v>0</v>
      </c>
      <c r="DM802" s="44">
        <v>0</v>
      </c>
      <c r="DN802" s="44">
        <v>0</v>
      </c>
      <c r="DO802" s="44">
        <v>0</v>
      </c>
      <c r="DP802" s="44">
        <v>0</v>
      </c>
      <c r="DQ802" s="44">
        <v>0</v>
      </c>
      <c r="DR802" s="44">
        <v>0</v>
      </c>
      <c r="DS802" s="44">
        <v>0</v>
      </c>
      <c r="DT802" s="44">
        <v>0</v>
      </c>
      <c r="DU802" s="44">
        <v>0</v>
      </c>
      <c r="DV802" s="44">
        <v>0</v>
      </c>
      <c r="DW802" s="44">
        <v>0</v>
      </c>
      <c r="DX802" s="44">
        <v>0</v>
      </c>
      <c r="DY802" s="44">
        <v>43.963056279540439</v>
      </c>
      <c r="DZ802" s="44">
        <v>0</v>
      </c>
      <c r="EA802" s="44">
        <v>0</v>
      </c>
      <c r="EB802" s="44">
        <v>0</v>
      </c>
    </row>
    <row r="803" spans="2:132" x14ac:dyDescent="0.25">
      <c r="B803" s="41" t="s">
        <v>892</v>
      </c>
      <c r="C803" s="50">
        <v>1</v>
      </c>
      <c r="D803" s="46">
        <v>2</v>
      </c>
      <c r="E803" s="86" t="s">
        <v>52</v>
      </c>
      <c r="F803" s="43">
        <v>772</v>
      </c>
      <c r="G803" s="43">
        <v>157.9467325581395</v>
      </c>
      <c r="H803" s="44">
        <v>157.9467325581395</v>
      </c>
      <c r="I803" s="44">
        <v>104.95377035333638</v>
      </c>
      <c r="J803" s="44">
        <v>104.95377035333638</v>
      </c>
      <c r="K803" s="44">
        <v>162.6851345348837</v>
      </c>
      <c r="L803" s="44">
        <v>162.6851345348837</v>
      </c>
      <c r="M803" s="44">
        <v>91.096000000000004</v>
      </c>
      <c r="N803" s="44">
        <v>562.01599999999996</v>
      </c>
      <c r="O803" s="44">
        <v>102.676</v>
      </c>
      <c r="P803" s="44">
        <v>32.537026906976742</v>
      </c>
      <c r="Q803" s="44">
        <v>32.537026906976742</v>
      </c>
      <c r="R803" s="44">
        <v>21.620476692787296</v>
      </c>
      <c r="S803" s="44">
        <v>21.620476692787296</v>
      </c>
      <c r="T803" s="44">
        <v>97.611080720930218</v>
      </c>
      <c r="U803" s="44">
        <v>97.611080720930218</v>
      </c>
      <c r="V803" s="44">
        <v>64.861430078361877</v>
      </c>
      <c r="W803" s="44">
        <v>64.861430078361877</v>
      </c>
      <c r="X803" s="44">
        <v>40.671283633720925</v>
      </c>
      <c r="Y803" s="44">
        <v>40.671283633720925</v>
      </c>
      <c r="Z803" s="44">
        <v>27.025595865984119</v>
      </c>
      <c r="AA803" s="44">
        <v>27.025595865984119</v>
      </c>
      <c r="AB803" s="44">
        <v>4.2134131126900689</v>
      </c>
      <c r="AC803" s="44">
        <v>8.6648721639501982</v>
      </c>
      <c r="AD803" s="44">
        <v>3.7992131795781638</v>
      </c>
      <c r="AE803" s="44">
        <v>8.8491664825903946</v>
      </c>
      <c r="AF803" s="44">
        <v>26.547499447771184</v>
      </c>
      <c r="AG803" s="44">
        <v>11.061458103237994</v>
      </c>
      <c r="AH803" s="44">
        <v>44.245832412951977</v>
      </c>
      <c r="AJ803" s="63" t="s">
        <v>63</v>
      </c>
      <c r="AK803" s="44">
        <v>0</v>
      </c>
      <c r="AL803" s="44">
        <v>0</v>
      </c>
      <c r="AM803" s="44">
        <v>102.676</v>
      </c>
      <c r="AN803" s="44">
        <v>102.676</v>
      </c>
      <c r="AO803" s="44">
        <v>0</v>
      </c>
      <c r="AP803" s="44">
        <v>0</v>
      </c>
      <c r="AQ803" s="44">
        <v>0</v>
      </c>
      <c r="AR803" s="44">
        <v>0</v>
      </c>
      <c r="AS803" s="44">
        <v>0</v>
      </c>
      <c r="AT803" s="44">
        <v>0</v>
      </c>
      <c r="AU803" s="44">
        <v>0</v>
      </c>
      <c r="AV803" s="44">
        <v>0</v>
      </c>
      <c r="AW803" s="44">
        <v>0</v>
      </c>
      <c r="AX803" s="44">
        <v>0</v>
      </c>
      <c r="AY803" s="44">
        <v>40.671283633720925</v>
      </c>
      <c r="AZ803" s="44">
        <v>0</v>
      </c>
      <c r="BA803" s="44">
        <v>0</v>
      </c>
      <c r="BB803" s="44">
        <v>0</v>
      </c>
      <c r="BC803" s="44">
        <v>40.671283633720925</v>
      </c>
      <c r="BD803" s="44">
        <v>40.671283633720925</v>
      </c>
      <c r="BE803" s="44">
        <v>0</v>
      </c>
      <c r="BF803" s="44">
        <v>0</v>
      </c>
      <c r="BG803" s="44">
        <v>0</v>
      </c>
      <c r="BH803" s="44">
        <v>40.671283633720925</v>
      </c>
      <c r="BI803" s="44">
        <v>27.025595865984119</v>
      </c>
      <c r="BJ803" s="44">
        <v>0</v>
      </c>
      <c r="BK803" s="44">
        <v>0</v>
      </c>
      <c r="BL803" s="44">
        <v>0</v>
      </c>
      <c r="BM803" s="44">
        <v>27.025595865984119</v>
      </c>
      <c r="BN803" s="44">
        <v>3.7992131795781638</v>
      </c>
      <c r="BO803" s="44">
        <v>11.061458103237994</v>
      </c>
      <c r="BP803" s="44">
        <v>0</v>
      </c>
      <c r="BQ803" s="44">
        <v>0</v>
      </c>
      <c r="BR803" s="44">
        <v>0</v>
      </c>
      <c r="BS803" s="44">
        <v>11.061458103237994</v>
      </c>
      <c r="BT803" s="64">
        <v>2022</v>
      </c>
      <c r="BU803" s="44">
        <v>0</v>
      </c>
      <c r="BV803" s="44">
        <v>0</v>
      </c>
      <c r="BW803" s="44">
        <v>0</v>
      </c>
      <c r="BX803" s="44">
        <v>0</v>
      </c>
      <c r="BY803" s="44">
        <v>0</v>
      </c>
      <c r="BZ803" s="44">
        <v>0</v>
      </c>
      <c r="CA803" s="44">
        <v>102.676</v>
      </c>
      <c r="CB803" s="44">
        <v>0</v>
      </c>
      <c r="CC803" s="44">
        <v>0</v>
      </c>
      <c r="CD803" s="44">
        <v>0</v>
      </c>
      <c r="CE803" s="44">
        <v>0</v>
      </c>
      <c r="CF803" s="44">
        <v>0</v>
      </c>
      <c r="CG803" s="44">
        <v>0</v>
      </c>
      <c r="CH803" s="44">
        <v>0</v>
      </c>
      <c r="CI803" s="44">
        <v>0</v>
      </c>
      <c r="CJ803" s="44">
        <v>0</v>
      </c>
      <c r="CK803" s="44">
        <v>40.671283633720925</v>
      </c>
      <c r="CL803" s="44">
        <v>0</v>
      </c>
      <c r="CM803" s="44">
        <v>0</v>
      </c>
      <c r="CN803" s="44">
        <v>0</v>
      </c>
      <c r="CO803" s="44">
        <v>0</v>
      </c>
      <c r="CP803" s="44">
        <v>0</v>
      </c>
      <c r="CQ803" s="44">
        <v>0</v>
      </c>
      <c r="CR803" s="44">
        <v>0</v>
      </c>
      <c r="CS803" s="44">
        <v>0</v>
      </c>
      <c r="CT803" s="44">
        <v>0</v>
      </c>
      <c r="CU803" s="44">
        <v>0</v>
      </c>
      <c r="CV803" s="44">
        <v>0</v>
      </c>
      <c r="CW803" s="44">
        <v>0</v>
      </c>
      <c r="CX803" s="44">
        <v>0</v>
      </c>
      <c r="CY803" s="44">
        <v>0</v>
      </c>
      <c r="CZ803" s="44">
        <v>0</v>
      </c>
      <c r="DA803" s="44">
        <v>0</v>
      </c>
      <c r="DB803" s="44">
        <v>0</v>
      </c>
      <c r="DC803" s="44">
        <v>0</v>
      </c>
      <c r="DD803" s="44">
        <v>0</v>
      </c>
      <c r="DE803" s="44">
        <v>0</v>
      </c>
      <c r="DF803" s="44">
        <v>0</v>
      </c>
      <c r="DG803" s="44">
        <v>0</v>
      </c>
      <c r="DH803" s="44">
        <v>0</v>
      </c>
      <c r="DI803" s="44">
        <v>0</v>
      </c>
      <c r="DJ803" s="44">
        <v>0</v>
      </c>
      <c r="DK803" s="44">
        <v>0</v>
      </c>
      <c r="DL803" s="44">
        <v>0</v>
      </c>
      <c r="DM803" s="44">
        <v>0</v>
      </c>
      <c r="DN803" s="44">
        <v>0</v>
      </c>
      <c r="DO803" s="44">
        <v>0</v>
      </c>
      <c r="DP803" s="44">
        <v>0</v>
      </c>
      <c r="DQ803" s="44">
        <v>0</v>
      </c>
      <c r="DR803" s="44">
        <v>0</v>
      </c>
      <c r="DS803" s="44">
        <v>0</v>
      </c>
      <c r="DT803" s="44">
        <v>0</v>
      </c>
      <c r="DU803" s="44">
        <v>0</v>
      </c>
      <c r="DV803" s="44">
        <v>0</v>
      </c>
      <c r="DW803" s="44">
        <v>0</v>
      </c>
      <c r="DX803" s="44">
        <v>0</v>
      </c>
      <c r="DY803" s="44">
        <v>11.061458103237994</v>
      </c>
      <c r="DZ803" s="44">
        <v>0</v>
      </c>
      <c r="EA803" s="44">
        <v>0</v>
      </c>
      <c r="EB803" s="44">
        <v>0</v>
      </c>
    </row>
    <row r="804" spans="2:132" x14ac:dyDescent="0.25">
      <c r="B804" s="41" t="s">
        <v>893</v>
      </c>
      <c r="C804" s="50">
        <v>1</v>
      </c>
      <c r="D804" s="46">
        <v>5</v>
      </c>
      <c r="E804" s="86" t="s">
        <v>52</v>
      </c>
      <c r="F804" s="43">
        <v>1831</v>
      </c>
      <c r="G804" s="43">
        <v>342.20983720930229</v>
      </c>
      <c r="H804" s="44">
        <v>342.20983720930229</v>
      </c>
      <c r="I804" s="44">
        <v>227.39446448439278</v>
      </c>
      <c r="J804" s="44">
        <v>227.39446448439278</v>
      </c>
      <c r="K804" s="44">
        <v>352.47613232558137</v>
      </c>
      <c r="L804" s="44">
        <v>352.47613232558137</v>
      </c>
      <c r="M804" s="44">
        <v>216.05799999999999</v>
      </c>
      <c r="N804" s="44">
        <v>1332.9680000000001</v>
      </c>
      <c r="O804" s="44">
        <v>243.523</v>
      </c>
      <c r="P804" s="44">
        <v>63.445703818604642</v>
      </c>
      <c r="Q804" s="44">
        <v>63.445703818604642</v>
      </c>
      <c r="R804" s="44">
        <v>42.15893371540642</v>
      </c>
      <c r="S804" s="44">
        <v>42.15893371540642</v>
      </c>
      <c r="T804" s="44">
        <v>197.38663410232559</v>
      </c>
      <c r="U804" s="44">
        <v>197.38663410232559</v>
      </c>
      <c r="V804" s="44">
        <v>131.16112711459778</v>
      </c>
      <c r="W804" s="44">
        <v>131.16112711459778</v>
      </c>
      <c r="X804" s="44">
        <v>77.544749111627908</v>
      </c>
      <c r="Y804" s="44">
        <v>77.544749111627908</v>
      </c>
      <c r="Z804" s="44">
        <v>51.52758565216341</v>
      </c>
      <c r="AA804" s="44">
        <v>51.52758565216341</v>
      </c>
      <c r="AB804" s="44">
        <v>5.1248449844224711</v>
      </c>
      <c r="AC804" s="44">
        <v>10.16282818944795</v>
      </c>
      <c r="AD804" s="44">
        <v>4.7260704517362839</v>
      </c>
      <c r="AE804" s="44">
        <v>17.255467049927869</v>
      </c>
      <c r="AF804" s="44">
        <v>53.683675266442265</v>
      </c>
      <c r="AG804" s="44">
        <v>21.090015283245176</v>
      </c>
      <c r="AH804" s="44">
        <v>95.863705832932609</v>
      </c>
      <c r="AJ804" s="63" t="s">
        <v>63</v>
      </c>
      <c r="AK804" s="44">
        <v>0</v>
      </c>
      <c r="AL804" s="44">
        <v>0</v>
      </c>
      <c r="AM804" s="44">
        <v>243.523</v>
      </c>
      <c r="AN804" s="44">
        <v>243.523</v>
      </c>
      <c r="AO804" s="44">
        <v>0</v>
      </c>
      <c r="AP804" s="44">
        <v>0</v>
      </c>
      <c r="AQ804" s="44">
        <v>0</v>
      </c>
      <c r="AR804" s="44">
        <v>0</v>
      </c>
      <c r="AS804" s="44">
        <v>0</v>
      </c>
      <c r="AT804" s="44">
        <v>0</v>
      </c>
      <c r="AU804" s="44">
        <v>0</v>
      </c>
      <c r="AV804" s="44">
        <v>0</v>
      </c>
      <c r="AW804" s="44">
        <v>0</v>
      </c>
      <c r="AX804" s="44">
        <v>0</v>
      </c>
      <c r="AY804" s="44">
        <v>77.544749111627908</v>
      </c>
      <c r="AZ804" s="44">
        <v>0</v>
      </c>
      <c r="BA804" s="44">
        <v>0</v>
      </c>
      <c r="BB804" s="44">
        <v>0</v>
      </c>
      <c r="BC804" s="44">
        <v>77.544749111627908</v>
      </c>
      <c r="BD804" s="44">
        <v>77.544749111627908</v>
      </c>
      <c r="BE804" s="44">
        <v>0</v>
      </c>
      <c r="BF804" s="44">
        <v>0</v>
      </c>
      <c r="BG804" s="44">
        <v>0</v>
      </c>
      <c r="BH804" s="44">
        <v>77.544749111627908</v>
      </c>
      <c r="BI804" s="44">
        <v>51.52758565216341</v>
      </c>
      <c r="BJ804" s="44">
        <v>0</v>
      </c>
      <c r="BK804" s="44">
        <v>0</v>
      </c>
      <c r="BL804" s="44">
        <v>0</v>
      </c>
      <c r="BM804" s="44">
        <v>51.52758565216341</v>
      </c>
      <c r="BN804" s="44">
        <v>4.7260704517362839</v>
      </c>
      <c r="BO804" s="44">
        <v>21.090015283245176</v>
      </c>
      <c r="BP804" s="44">
        <v>0</v>
      </c>
      <c r="BQ804" s="44">
        <v>0</v>
      </c>
      <c r="BR804" s="44">
        <v>0</v>
      </c>
      <c r="BS804" s="44">
        <v>21.090015283245176</v>
      </c>
      <c r="BT804" s="64">
        <v>2022</v>
      </c>
      <c r="BU804" s="44">
        <v>0</v>
      </c>
      <c r="BV804" s="44">
        <v>0</v>
      </c>
      <c r="BW804" s="44">
        <v>0</v>
      </c>
      <c r="BX804" s="44">
        <v>0</v>
      </c>
      <c r="BY804" s="44">
        <v>0</v>
      </c>
      <c r="BZ804" s="44">
        <v>0</v>
      </c>
      <c r="CA804" s="44">
        <v>243.523</v>
      </c>
      <c r="CB804" s="44">
        <v>0</v>
      </c>
      <c r="CC804" s="44">
        <v>0</v>
      </c>
      <c r="CD804" s="44">
        <v>0</v>
      </c>
      <c r="CE804" s="44">
        <v>0</v>
      </c>
      <c r="CF804" s="44">
        <v>0</v>
      </c>
      <c r="CG804" s="44">
        <v>0</v>
      </c>
      <c r="CH804" s="44">
        <v>0</v>
      </c>
      <c r="CI804" s="44">
        <v>0</v>
      </c>
      <c r="CJ804" s="44">
        <v>0</v>
      </c>
      <c r="CK804" s="44">
        <v>77.544749111627908</v>
      </c>
      <c r="CL804" s="44">
        <v>0</v>
      </c>
      <c r="CM804" s="44">
        <v>0</v>
      </c>
      <c r="CN804" s="44">
        <v>0</v>
      </c>
      <c r="CO804" s="44">
        <v>0</v>
      </c>
      <c r="CP804" s="44">
        <v>0</v>
      </c>
      <c r="CQ804" s="44">
        <v>0</v>
      </c>
      <c r="CR804" s="44">
        <v>0</v>
      </c>
      <c r="CS804" s="44">
        <v>0</v>
      </c>
      <c r="CT804" s="44">
        <v>0</v>
      </c>
      <c r="CU804" s="44">
        <v>0</v>
      </c>
      <c r="CV804" s="44">
        <v>0</v>
      </c>
      <c r="CW804" s="44">
        <v>0</v>
      </c>
      <c r="CX804" s="44">
        <v>0</v>
      </c>
      <c r="CY804" s="44">
        <v>0</v>
      </c>
      <c r="CZ804" s="44">
        <v>0</v>
      </c>
      <c r="DA804" s="44">
        <v>0</v>
      </c>
      <c r="DB804" s="44">
        <v>0</v>
      </c>
      <c r="DC804" s="44">
        <v>0</v>
      </c>
      <c r="DD804" s="44">
        <v>0</v>
      </c>
      <c r="DE804" s="44">
        <v>0</v>
      </c>
      <c r="DF804" s="44">
        <v>0</v>
      </c>
      <c r="DG804" s="44">
        <v>0</v>
      </c>
      <c r="DH804" s="44">
        <v>0</v>
      </c>
      <c r="DI804" s="44">
        <v>0</v>
      </c>
      <c r="DJ804" s="44">
        <v>0</v>
      </c>
      <c r="DK804" s="44">
        <v>0</v>
      </c>
      <c r="DL804" s="44">
        <v>0</v>
      </c>
      <c r="DM804" s="44">
        <v>0</v>
      </c>
      <c r="DN804" s="44">
        <v>0</v>
      </c>
      <c r="DO804" s="44">
        <v>0</v>
      </c>
      <c r="DP804" s="44">
        <v>0</v>
      </c>
      <c r="DQ804" s="44">
        <v>0</v>
      </c>
      <c r="DR804" s="44">
        <v>0</v>
      </c>
      <c r="DS804" s="44">
        <v>0</v>
      </c>
      <c r="DT804" s="44">
        <v>0</v>
      </c>
      <c r="DU804" s="44">
        <v>0</v>
      </c>
      <c r="DV804" s="44">
        <v>0</v>
      </c>
      <c r="DW804" s="44">
        <v>0</v>
      </c>
      <c r="DX804" s="44">
        <v>0</v>
      </c>
      <c r="DY804" s="44">
        <v>21.090015283245176</v>
      </c>
      <c r="DZ804" s="44">
        <v>0</v>
      </c>
      <c r="EA804" s="44">
        <v>0</v>
      </c>
      <c r="EB804" s="44">
        <v>0</v>
      </c>
    </row>
    <row r="805" spans="2:132" x14ac:dyDescent="0.25">
      <c r="B805" s="41" t="s">
        <v>894</v>
      </c>
      <c r="C805" s="50">
        <v>1</v>
      </c>
      <c r="D805" s="46">
        <v>2</v>
      </c>
      <c r="E805" s="86" t="s">
        <v>52</v>
      </c>
      <c r="F805" s="43">
        <v>748</v>
      </c>
      <c r="G805" s="43">
        <v>60.937523255813964</v>
      </c>
      <c r="H805" s="44">
        <v>60.937523255813964</v>
      </c>
      <c r="I805" s="44">
        <v>40.492276846167698</v>
      </c>
      <c r="J805" s="44">
        <v>40.492276846167698</v>
      </c>
      <c r="K805" s="44">
        <v>75.562528837209314</v>
      </c>
      <c r="L805" s="44">
        <v>75.562528837209314</v>
      </c>
      <c r="M805" s="44">
        <v>88.263999999999996</v>
      </c>
      <c r="N805" s="44">
        <v>544.54399999999998</v>
      </c>
      <c r="O805" s="44">
        <v>99.483999999999995</v>
      </c>
      <c r="P805" s="44">
        <v>13.601255190697676</v>
      </c>
      <c r="Q805" s="44">
        <v>13.601255190697676</v>
      </c>
      <c r="R805" s="44">
        <v>9.0378761920646298</v>
      </c>
      <c r="S805" s="44">
        <v>9.0378761920646298</v>
      </c>
      <c r="T805" s="44">
        <v>42.315016148837216</v>
      </c>
      <c r="U805" s="44">
        <v>42.315016148837216</v>
      </c>
      <c r="V805" s="44">
        <v>28.117837041978849</v>
      </c>
      <c r="W805" s="44">
        <v>28.117837041978849</v>
      </c>
      <c r="X805" s="44">
        <v>16.623756344186049</v>
      </c>
      <c r="Y805" s="44">
        <v>16.623756344186049</v>
      </c>
      <c r="Z805" s="44">
        <v>11.046293123634547</v>
      </c>
      <c r="AA805" s="44">
        <v>11.046293123634547</v>
      </c>
      <c r="AB805" s="44">
        <v>9.766011187174362</v>
      </c>
      <c r="AC805" s="44">
        <v>19.366496761006786</v>
      </c>
      <c r="AD805" s="44">
        <v>9.0060981441045556</v>
      </c>
      <c r="AE805" s="44">
        <v>3.6991631687427593</v>
      </c>
      <c r="AF805" s="44">
        <v>11.508507636088586</v>
      </c>
      <c r="AG805" s="44">
        <v>4.5211994284633725</v>
      </c>
      <c r="AH805" s="44">
        <v>20.550906493015329</v>
      </c>
      <c r="AJ805" s="63" t="s">
        <v>63</v>
      </c>
      <c r="AK805" s="44">
        <v>0</v>
      </c>
      <c r="AL805" s="44">
        <v>0</v>
      </c>
      <c r="AM805" s="44">
        <v>99.483999999999995</v>
      </c>
      <c r="AN805" s="44">
        <v>99.483999999999995</v>
      </c>
      <c r="AO805" s="44">
        <v>0</v>
      </c>
      <c r="AP805" s="44">
        <v>0</v>
      </c>
      <c r="AQ805" s="44">
        <v>0</v>
      </c>
      <c r="AR805" s="44">
        <v>0</v>
      </c>
      <c r="AS805" s="44">
        <v>0</v>
      </c>
      <c r="AT805" s="44">
        <v>0</v>
      </c>
      <c r="AU805" s="44">
        <v>0</v>
      </c>
      <c r="AV805" s="44">
        <v>0</v>
      </c>
      <c r="AW805" s="44">
        <v>0</v>
      </c>
      <c r="AX805" s="44">
        <v>0</v>
      </c>
      <c r="AY805" s="44">
        <v>16.623756344186049</v>
      </c>
      <c r="AZ805" s="44">
        <v>0</v>
      </c>
      <c r="BA805" s="44">
        <v>0</v>
      </c>
      <c r="BB805" s="44">
        <v>0</v>
      </c>
      <c r="BC805" s="44">
        <v>16.623756344186049</v>
      </c>
      <c r="BD805" s="44">
        <v>16.623756344186049</v>
      </c>
      <c r="BE805" s="44">
        <v>0</v>
      </c>
      <c r="BF805" s="44">
        <v>0</v>
      </c>
      <c r="BG805" s="44">
        <v>0</v>
      </c>
      <c r="BH805" s="44">
        <v>16.623756344186049</v>
      </c>
      <c r="BI805" s="44">
        <v>11.046293123634547</v>
      </c>
      <c r="BJ805" s="44">
        <v>0</v>
      </c>
      <c r="BK805" s="44">
        <v>0</v>
      </c>
      <c r="BL805" s="44">
        <v>0</v>
      </c>
      <c r="BM805" s="44">
        <v>11.046293123634547</v>
      </c>
      <c r="BN805" s="44">
        <v>9.0060981441045556</v>
      </c>
      <c r="BO805" s="44">
        <v>4.5211994284633725</v>
      </c>
      <c r="BP805" s="44">
        <v>0</v>
      </c>
      <c r="BQ805" s="44">
        <v>0</v>
      </c>
      <c r="BR805" s="44">
        <v>0</v>
      </c>
      <c r="BS805" s="44">
        <v>4.5211994284633725</v>
      </c>
      <c r="BT805" s="64">
        <v>2022</v>
      </c>
      <c r="BU805" s="44">
        <v>0</v>
      </c>
      <c r="BV805" s="44">
        <v>0</v>
      </c>
      <c r="BW805" s="44">
        <v>0</v>
      </c>
      <c r="BX805" s="44">
        <v>0</v>
      </c>
      <c r="BY805" s="44">
        <v>0</v>
      </c>
      <c r="BZ805" s="44">
        <v>0</v>
      </c>
      <c r="CA805" s="44">
        <v>99.483999999999995</v>
      </c>
      <c r="CB805" s="44">
        <v>0</v>
      </c>
      <c r="CC805" s="44">
        <v>0</v>
      </c>
      <c r="CD805" s="44">
        <v>0</v>
      </c>
      <c r="CE805" s="44">
        <v>0</v>
      </c>
      <c r="CF805" s="44">
        <v>0</v>
      </c>
      <c r="CG805" s="44">
        <v>0</v>
      </c>
      <c r="CH805" s="44">
        <v>0</v>
      </c>
      <c r="CI805" s="44">
        <v>0</v>
      </c>
      <c r="CJ805" s="44">
        <v>0</v>
      </c>
      <c r="CK805" s="44">
        <v>16.623756344186049</v>
      </c>
      <c r="CL805" s="44">
        <v>0</v>
      </c>
      <c r="CM805" s="44">
        <v>0</v>
      </c>
      <c r="CN805" s="44">
        <v>0</v>
      </c>
      <c r="CO805" s="44">
        <v>0</v>
      </c>
      <c r="CP805" s="44">
        <v>0</v>
      </c>
      <c r="CQ805" s="44">
        <v>0</v>
      </c>
      <c r="CR805" s="44">
        <v>0</v>
      </c>
      <c r="CS805" s="44">
        <v>0</v>
      </c>
      <c r="CT805" s="44">
        <v>0</v>
      </c>
      <c r="CU805" s="44">
        <v>0</v>
      </c>
      <c r="CV805" s="44">
        <v>0</v>
      </c>
      <c r="CW805" s="44">
        <v>0</v>
      </c>
      <c r="CX805" s="44">
        <v>0</v>
      </c>
      <c r="CY805" s="44">
        <v>0</v>
      </c>
      <c r="CZ805" s="44">
        <v>0</v>
      </c>
      <c r="DA805" s="44">
        <v>0</v>
      </c>
      <c r="DB805" s="44">
        <v>0</v>
      </c>
      <c r="DC805" s="44">
        <v>0</v>
      </c>
      <c r="DD805" s="44">
        <v>0</v>
      </c>
      <c r="DE805" s="44">
        <v>0</v>
      </c>
      <c r="DF805" s="44">
        <v>0</v>
      </c>
      <c r="DG805" s="44">
        <v>0</v>
      </c>
      <c r="DH805" s="44">
        <v>0</v>
      </c>
      <c r="DI805" s="44">
        <v>0</v>
      </c>
      <c r="DJ805" s="44">
        <v>0</v>
      </c>
      <c r="DK805" s="44">
        <v>0</v>
      </c>
      <c r="DL805" s="44">
        <v>0</v>
      </c>
      <c r="DM805" s="44">
        <v>0</v>
      </c>
      <c r="DN805" s="44">
        <v>0</v>
      </c>
      <c r="DO805" s="44">
        <v>0</v>
      </c>
      <c r="DP805" s="44">
        <v>0</v>
      </c>
      <c r="DQ805" s="44">
        <v>0</v>
      </c>
      <c r="DR805" s="44">
        <v>0</v>
      </c>
      <c r="DS805" s="44">
        <v>0</v>
      </c>
      <c r="DT805" s="44">
        <v>0</v>
      </c>
      <c r="DU805" s="44">
        <v>0</v>
      </c>
      <c r="DV805" s="44">
        <v>0</v>
      </c>
      <c r="DW805" s="44">
        <v>0</v>
      </c>
      <c r="DX805" s="44">
        <v>0</v>
      </c>
      <c r="DY805" s="44">
        <v>4.5211994284633725</v>
      </c>
      <c r="DZ805" s="44">
        <v>0</v>
      </c>
      <c r="EA805" s="44">
        <v>0</v>
      </c>
      <c r="EB805" s="44">
        <v>0</v>
      </c>
    </row>
    <row r="806" spans="2:132" x14ac:dyDescent="0.25">
      <c r="B806" s="41" t="s">
        <v>895</v>
      </c>
      <c r="C806" s="50">
        <v>1</v>
      </c>
      <c r="D806" s="46">
        <v>2</v>
      </c>
      <c r="E806" s="86" t="s">
        <v>52</v>
      </c>
      <c r="F806" s="43">
        <v>366</v>
      </c>
      <c r="G806" s="43">
        <v>46.735779069767439</v>
      </c>
      <c r="H806" s="44">
        <v>46.735779069767439</v>
      </c>
      <c r="I806" s="44">
        <v>31.055382687116317</v>
      </c>
      <c r="J806" s="44">
        <v>31.055382687116317</v>
      </c>
      <c r="K806" s="44">
        <v>51.876714767441861</v>
      </c>
      <c r="L806" s="44">
        <v>51.876714767441861</v>
      </c>
      <c r="M806" s="44">
        <v>43.188000000000002</v>
      </c>
      <c r="N806" s="44">
        <v>266.44799999999998</v>
      </c>
      <c r="O806" s="44">
        <v>48.677999999999997</v>
      </c>
      <c r="P806" s="44">
        <v>9.3378086581395348</v>
      </c>
      <c r="Q806" s="44">
        <v>9.3378086581395348</v>
      </c>
      <c r="R806" s="44">
        <v>6.2048654608858405</v>
      </c>
      <c r="S806" s="44">
        <v>6.2048654608858405</v>
      </c>
      <c r="T806" s="44">
        <v>29.050960269767444</v>
      </c>
      <c r="U806" s="44">
        <v>29.050960269767444</v>
      </c>
      <c r="V806" s="44">
        <v>19.304025878311506</v>
      </c>
      <c r="W806" s="44">
        <v>19.304025878311506</v>
      </c>
      <c r="X806" s="44">
        <v>11.41287724883721</v>
      </c>
      <c r="Y806" s="44">
        <v>11.41287724883721</v>
      </c>
      <c r="Z806" s="44">
        <v>7.5837244521938061</v>
      </c>
      <c r="AA806" s="44">
        <v>7.5837244521938061</v>
      </c>
      <c r="AB806" s="44">
        <v>6.960344309195424</v>
      </c>
      <c r="AC806" s="44">
        <v>13.802716680946855</v>
      </c>
      <c r="AD806" s="44">
        <v>6.4187458691116488</v>
      </c>
      <c r="AE806" s="44">
        <v>2.539624275896347</v>
      </c>
      <c r="AF806" s="44">
        <v>7.9010533027886352</v>
      </c>
      <c r="AG806" s="44">
        <v>3.1039852260955354</v>
      </c>
      <c r="AH806" s="44">
        <v>14.109023754979706</v>
      </c>
      <c r="AJ806" s="63" t="s">
        <v>63</v>
      </c>
      <c r="AK806" s="44">
        <v>0</v>
      </c>
      <c r="AL806" s="44">
        <v>0</v>
      </c>
      <c r="AM806" s="44">
        <v>48.677999999999997</v>
      </c>
      <c r="AN806" s="44">
        <v>48.677999999999997</v>
      </c>
      <c r="AO806" s="44">
        <v>0</v>
      </c>
      <c r="AP806" s="44">
        <v>0</v>
      </c>
      <c r="AQ806" s="44">
        <v>0</v>
      </c>
      <c r="AR806" s="44">
        <v>0</v>
      </c>
      <c r="AS806" s="44">
        <v>0</v>
      </c>
      <c r="AT806" s="44">
        <v>0</v>
      </c>
      <c r="AU806" s="44">
        <v>0</v>
      </c>
      <c r="AV806" s="44">
        <v>0</v>
      </c>
      <c r="AW806" s="44">
        <v>0</v>
      </c>
      <c r="AX806" s="44">
        <v>0</v>
      </c>
      <c r="AY806" s="44">
        <v>11.41287724883721</v>
      </c>
      <c r="AZ806" s="44">
        <v>0</v>
      </c>
      <c r="BA806" s="44">
        <v>0</v>
      </c>
      <c r="BB806" s="44">
        <v>0</v>
      </c>
      <c r="BC806" s="44">
        <v>11.41287724883721</v>
      </c>
      <c r="BD806" s="44">
        <v>11.41287724883721</v>
      </c>
      <c r="BE806" s="44">
        <v>0</v>
      </c>
      <c r="BF806" s="44">
        <v>0</v>
      </c>
      <c r="BG806" s="44">
        <v>0</v>
      </c>
      <c r="BH806" s="44">
        <v>11.41287724883721</v>
      </c>
      <c r="BI806" s="44">
        <v>7.5837244521938061</v>
      </c>
      <c r="BJ806" s="44">
        <v>0</v>
      </c>
      <c r="BK806" s="44">
        <v>0</v>
      </c>
      <c r="BL806" s="44">
        <v>0</v>
      </c>
      <c r="BM806" s="44">
        <v>7.5837244521938061</v>
      </c>
      <c r="BN806" s="44">
        <v>6.4187458691116488</v>
      </c>
      <c r="BO806" s="44">
        <v>3.1039852260955354</v>
      </c>
      <c r="BP806" s="44">
        <v>0</v>
      </c>
      <c r="BQ806" s="44">
        <v>0</v>
      </c>
      <c r="BR806" s="44">
        <v>0</v>
      </c>
      <c r="BS806" s="44">
        <v>3.1039852260955354</v>
      </c>
      <c r="BT806" s="64">
        <v>2022</v>
      </c>
      <c r="BU806" s="44">
        <v>0</v>
      </c>
      <c r="BV806" s="44">
        <v>0</v>
      </c>
      <c r="BW806" s="44">
        <v>0</v>
      </c>
      <c r="BX806" s="44">
        <v>0</v>
      </c>
      <c r="BY806" s="44">
        <v>0</v>
      </c>
      <c r="BZ806" s="44">
        <v>0</v>
      </c>
      <c r="CA806" s="44">
        <v>48.677999999999997</v>
      </c>
      <c r="CB806" s="44">
        <v>0</v>
      </c>
      <c r="CC806" s="44">
        <v>0</v>
      </c>
      <c r="CD806" s="44">
        <v>0</v>
      </c>
      <c r="CE806" s="44">
        <v>0</v>
      </c>
      <c r="CF806" s="44">
        <v>0</v>
      </c>
      <c r="CG806" s="44">
        <v>0</v>
      </c>
      <c r="CH806" s="44">
        <v>0</v>
      </c>
      <c r="CI806" s="44">
        <v>0</v>
      </c>
      <c r="CJ806" s="44">
        <v>0</v>
      </c>
      <c r="CK806" s="44">
        <v>11.41287724883721</v>
      </c>
      <c r="CL806" s="44">
        <v>0</v>
      </c>
      <c r="CM806" s="44">
        <v>0</v>
      </c>
      <c r="CN806" s="44">
        <v>0</v>
      </c>
      <c r="CO806" s="44">
        <v>0</v>
      </c>
      <c r="CP806" s="44">
        <v>0</v>
      </c>
      <c r="CQ806" s="44">
        <v>0</v>
      </c>
      <c r="CR806" s="44">
        <v>0</v>
      </c>
      <c r="CS806" s="44">
        <v>0</v>
      </c>
      <c r="CT806" s="44">
        <v>0</v>
      </c>
      <c r="CU806" s="44">
        <v>0</v>
      </c>
      <c r="CV806" s="44">
        <v>0</v>
      </c>
      <c r="CW806" s="44">
        <v>0</v>
      </c>
      <c r="CX806" s="44">
        <v>0</v>
      </c>
      <c r="CY806" s="44">
        <v>0</v>
      </c>
      <c r="CZ806" s="44">
        <v>0</v>
      </c>
      <c r="DA806" s="44">
        <v>0</v>
      </c>
      <c r="DB806" s="44">
        <v>0</v>
      </c>
      <c r="DC806" s="44">
        <v>0</v>
      </c>
      <c r="DD806" s="44">
        <v>0</v>
      </c>
      <c r="DE806" s="44">
        <v>0</v>
      </c>
      <c r="DF806" s="44">
        <v>0</v>
      </c>
      <c r="DG806" s="44">
        <v>0</v>
      </c>
      <c r="DH806" s="44">
        <v>0</v>
      </c>
      <c r="DI806" s="44">
        <v>0</v>
      </c>
      <c r="DJ806" s="44">
        <v>0</v>
      </c>
      <c r="DK806" s="44">
        <v>0</v>
      </c>
      <c r="DL806" s="44">
        <v>0</v>
      </c>
      <c r="DM806" s="44">
        <v>0</v>
      </c>
      <c r="DN806" s="44">
        <v>0</v>
      </c>
      <c r="DO806" s="44">
        <v>0</v>
      </c>
      <c r="DP806" s="44">
        <v>0</v>
      </c>
      <c r="DQ806" s="44">
        <v>0</v>
      </c>
      <c r="DR806" s="44">
        <v>0</v>
      </c>
      <c r="DS806" s="44">
        <v>0</v>
      </c>
      <c r="DT806" s="44">
        <v>0</v>
      </c>
      <c r="DU806" s="44">
        <v>0</v>
      </c>
      <c r="DV806" s="44">
        <v>0</v>
      </c>
      <c r="DW806" s="44">
        <v>0</v>
      </c>
      <c r="DX806" s="44">
        <v>0</v>
      </c>
      <c r="DY806" s="44">
        <v>3.1039852260955354</v>
      </c>
      <c r="DZ806" s="44">
        <v>0</v>
      </c>
      <c r="EA806" s="44">
        <v>0</v>
      </c>
      <c r="EB806" s="44">
        <v>0</v>
      </c>
    </row>
    <row r="807" spans="2:132" x14ac:dyDescent="0.25">
      <c r="B807" s="41" t="s">
        <v>896</v>
      </c>
      <c r="C807" s="50">
        <v>1</v>
      </c>
      <c r="D807" s="46">
        <v>2</v>
      </c>
      <c r="E807" s="86" t="s">
        <v>52</v>
      </c>
      <c r="F807" s="43">
        <v>322</v>
      </c>
      <c r="G807" s="43">
        <v>60.188476744186048</v>
      </c>
      <c r="H807" s="44">
        <v>60.188476744186048</v>
      </c>
      <c r="I807" s="44">
        <v>39.994544134055872</v>
      </c>
      <c r="J807" s="44">
        <v>39.994544134055872</v>
      </c>
      <c r="K807" s="44">
        <v>61.994131046511633</v>
      </c>
      <c r="L807" s="44">
        <v>61.994131046511633</v>
      </c>
      <c r="M807" s="44">
        <v>37.996000000000002</v>
      </c>
      <c r="N807" s="44">
        <v>234.416</v>
      </c>
      <c r="O807" s="44">
        <v>42.826000000000001</v>
      </c>
      <c r="P807" s="44">
        <v>11.158943588372093</v>
      </c>
      <c r="Q807" s="44">
        <v>11.158943588372093</v>
      </c>
      <c r="R807" s="44">
        <v>7.4149884824539587</v>
      </c>
      <c r="S807" s="44">
        <v>7.4149884824539587</v>
      </c>
      <c r="T807" s="44">
        <v>34.716713386046521</v>
      </c>
      <c r="U807" s="44">
        <v>34.716713386046521</v>
      </c>
      <c r="V807" s="44">
        <v>23.06885305652343</v>
      </c>
      <c r="W807" s="44">
        <v>23.06885305652343</v>
      </c>
      <c r="X807" s="44">
        <v>13.638708830232559</v>
      </c>
      <c r="Y807" s="44">
        <v>13.638708830232559</v>
      </c>
      <c r="Z807" s="44">
        <v>9.0627637007770616</v>
      </c>
      <c r="AA807" s="44">
        <v>9.0627637007770616</v>
      </c>
      <c r="AB807" s="44">
        <v>5.1242156464449948</v>
      </c>
      <c r="AC807" s="44">
        <v>10.161580180238378</v>
      </c>
      <c r="AD807" s="44">
        <v>4.7254900838171476</v>
      </c>
      <c r="AE807" s="44">
        <v>3.0349223321988723</v>
      </c>
      <c r="AF807" s="44">
        <v>9.4419805890631618</v>
      </c>
      <c r="AG807" s="44">
        <v>3.7093495171319555</v>
      </c>
      <c r="AH807" s="44">
        <v>16.860679623327069</v>
      </c>
      <c r="AJ807" s="63" t="s">
        <v>63</v>
      </c>
      <c r="AK807" s="44">
        <v>0</v>
      </c>
      <c r="AL807" s="44">
        <v>0</v>
      </c>
      <c r="AM807" s="44">
        <v>42.826000000000001</v>
      </c>
      <c r="AN807" s="44">
        <v>42.826000000000001</v>
      </c>
      <c r="AO807" s="44">
        <v>0</v>
      </c>
      <c r="AP807" s="44">
        <v>0</v>
      </c>
      <c r="AQ807" s="44">
        <v>0</v>
      </c>
      <c r="AR807" s="44">
        <v>0</v>
      </c>
      <c r="AS807" s="44">
        <v>0</v>
      </c>
      <c r="AT807" s="44">
        <v>0</v>
      </c>
      <c r="AU807" s="44">
        <v>0</v>
      </c>
      <c r="AV807" s="44">
        <v>0</v>
      </c>
      <c r="AW807" s="44">
        <v>0</v>
      </c>
      <c r="AX807" s="44">
        <v>0</v>
      </c>
      <c r="AY807" s="44">
        <v>13.638708830232559</v>
      </c>
      <c r="AZ807" s="44">
        <v>0</v>
      </c>
      <c r="BA807" s="44">
        <v>0</v>
      </c>
      <c r="BB807" s="44">
        <v>0</v>
      </c>
      <c r="BC807" s="44">
        <v>13.638708830232559</v>
      </c>
      <c r="BD807" s="44">
        <v>13.638708830232559</v>
      </c>
      <c r="BE807" s="44">
        <v>0</v>
      </c>
      <c r="BF807" s="44">
        <v>0</v>
      </c>
      <c r="BG807" s="44">
        <v>0</v>
      </c>
      <c r="BH807" s="44">
        <v>13.638708830232559</v>
      </c>
      <c r="BI807" s="44">
        <v>9.0627637007770616</v>
      </c>
      <c r="BJ807" s="44">
        <v>0</v>
      </c>
      <c r="BK807" s="44">
        <v>0</v>
      </c>
      <c r="BL807" s="44">
        <v>0</v>
      </c>
      <c r="BM807" s="44">
        <v>9.0627637007770616</v>
      </c>
      <c r="BN807" s="44">
        <v>4.7254900838171476</v>
      </c>
      <c r="BO807" s="44">
        <v>3.7093495171319555</v>
      </c>
      <c r="BP807" s="44">
        <v>0</v>
      </c>
      <c r="BQ807" s="44">
        <v>0</v>
      </c>
      <c r="BR807" s="44">
        <v>0</v>
      </c>
      <c r="BS807" s="44">
        <v>3.7093495171319555</v>
      </c>
      <c r="BT807" s="64">
        <v>2022</v>
      </c>
      <c r="BU807" s="44">
        <v>0</v>
      </c>
      <c r="BV807" s="44">
        <v>0</v>
      </c>
      <c r="BW807" s="44">
        <v>0</v>
      </c>
      <c r="BX807" s="44">
        <v>0</v>
      </c>
      <c r="BY807" s="44">
        <v>0</v>
      </c>
      <c r="BZ807" s="44">
        <v>0</v>
      </c>
      <c r="CA807" s="44">
        <v>42.826000000000001</v>
      </c>
      <c r="CB807" s="44">
        <v>0</v>
      </c>
      <c r="CC807" s="44">
        <v>0</v>
      </c>
      <c r="CD807" s="44">
        <v>0</v>
      </c>
      <c r="CE807" s="44">
        <v>0</v>
      </c>
      <c r="CF807" s="44">
        <v>0</v>
      </c>
      <c r="CG807" s="44">
        <v>0</v>
      </c>
      <c r="CH807" s="44">
        <v>0</v>
      </c>
      <c r="CI807" s="44">
        <v>0</v>
      </c>
      <c r="CJ807" s="44">
        <v>0</v>
      </c>
      <c r="CK807" s="44">
        <v>13.638708830232559</v>
      </c>
      <c r="CL807" s="44">
        <v>0</v>
      </c>
      <c r="CM807" s="44">
        <v>0</v>
      </c>
      <c r="CN807" s="44">
        <v>0</v>
      </c>
      <c r="CO807" s="44">
        <v>0</v>
      </c>
      <c r="CP807" s="44">
        <v>0</v>
      </c>
      <c r="CQ807" s="44">
        <v>0</v>
      </c>
      <c r="CR807" s="44">
        <v>0</v>
      </c>
      <c r="CS807" s="44">
        <v>0</v>
      </c>
      <c r="CT807" s="44">
        <v>0</v>
      </c>
      <c r="CU807" s="44">
        <v>0</v>
      </c>
      <c r="CV807" s="44">
        <v>0</v>
      </c>
      <c r="CW807" s="44">
        <v>0</v>
      </c>
      <c r="CX807" s="44">
        <v>0</v>
      </c>
      <c r="CY807" s="44">
        <v>0</v>
      </c>
      <c r="CZ807" s="44">
        <v>0</v>
      </c>
      <c r="DA807" s="44">
        <v>0</v>
      </c>
      <c r="DB807" s="44">
        <v>0</v>
      </c>
      <c r="DC807" s="44">
        <v>0</v>
      </c>
      <c r="DD807" s="44">
        <v>0</v>
      </c>
      <c r="DE807" s="44">
        <v>0</v>
      </c>
      <c r="DF807" s="44">
        <v>0</v>
      </c>
      <c r="DG807" s="44">
        <v>0</v>
      </c>
      <c r="DH807" s="44">
        <v>0</v>
      </c>
      <c r="DI807" s="44">
        <v>0</v>
      </c>
      <c r="DJ807" s="44">
        <v>0</v>
      </c>
      <c r="DK807" s="44">
        <v>0</v>
      </c>
      <c r="DL807" s="44">
        <v>0</v>
      </c>
      <c r="DM807" s="44">
        <v>0</v>
      </c>
      <c r="DN807" s="44">
        <v>0</v>
      </c>
      <c r="DO807" s="44">
        <v>0</v>
      </c>
      <c r="DP807" s="44">
        <v>0</v>
      </c>
      <c r="DQ807" s="44">
        <v>0</v>
      </c>
      <c r="DR807" s="44">
        <v>0</v>
      </c>
      <c r="DS807" s="44">
        <v>0</v>
      </c>
      <c r="DT807" s="44">
        <v>0</v>
      </c>
      <c r="DU807" s="44">
        <v>0</v>
      </c>
      <c r="DV807" s="44">
        <v>0</v>
      </c>
      <c r="DW807" s="44">
        <v>0</v>
      </c>
      <c r="DX807" s="44">
        <v>0</v>
      </c>
      <c r="DY807" s="44">
        <v>3.7093495171319555</v>
      </c>
      <c r="DZ807" s="44">
        <v>0</v>
      </c>
      <c r="EA807" s="44">
        <v>0</v>
      </c>
      <c r="EB807" s="44">
        <v>0</v>
      </c>
    </row>
    <row r="808" spans="2:132" x14ac:dyDescent="0.25">
      <c r="B808" s="41" t="s">
        <v>897</v>
      </c>
      <c r="C808" s="50">
        <v>1</v>
      </c>
      <c r="D808" s="46">
        <v>2</v>
      </c>
      <c r="E808" s="86" t="s">
        <v>52</v>
      </c>
      <c r="F808" s="43">
        <v>429</v>
      </c>
      <c r="G808" s="43">
        <v>65.12613953488372</v>
      </c>
      <c r="H808" s="44">
        <v>65.12613953488372</v>
      </c>
      <c r="I808" s="44">
        <v>43.275563742526344</v>
      </c>
      <c r="J808" s="44">
        <v>43.275563742526344</v>
      </c>
      <c r="K808" s="44">
        <v>67.079923720930239</v>
      </c>
      <c r="L808" s="44">
        <v>67.079923720930239</v>
      </c>
      <c r="M808" s="44">
        <v>50.622</v>
      </c>
      <c r="N808" s="44">
        <v>312.31200000000001</v>
      </c>
      <c r="O808" s="44">
        <v>57.057000000000002</v>
      </c>
      <c r="P808" s="44">
        <v>12.074386269767443</v>
      </c>
      <c r="Q808" s="44">
        <v>12.074386269767443</v>
      </c>
      <c r="R808" s="44">
        <v>8.0232895178643844</v>
      </c>
      <c r="S808" s="44">
        <v>8.0232895178643844</v>
      </c>
      <c r="T808" s="44">
        <v>37.564757283720937</v>
      </c>
      <c r="U808" s="44">
        <v>37.564757283720937</v>
      </c>
      <c r="V808" s="44">
        <v>24.961345166689199</v>
      </c>
      <c r="W808" s="44">
        <v>24.961345166689199</v>
      </c>
      <c r="X808" s="44">
        <v>14.757583218604653</v>
      </c>
      <c r="Y808" s="44">
        <v>14.757583218604653</v>
      </c>
      <c r="Z808" s="44">
        <v>9.8062427440564708</v>
      </c>
      <c r="AA808" s="44">
        <v>9.8062427440564708</v>
      </c>
      <c r="AB808" s="44">
        <v>6.3093821913426869</v>
      </c>
      <c r="AC808" s="44">
        <v>12.511825701476175</v>
      </c>
      <c r="AD808" s="44">
        <v>5.8184364276095497</v>
      </c>
      <c r="AE808" s="44">
        <v>3.2838972836010663</v>
      </c>
      <c r="AF808" s="44">
        <v>10.216569326758874</v>
      </c>
      <c r="AG808" s="44">
        <v>4.0136522355124145</v>
      </c>
      <c r="AH808" s="44">
        <v>18.243873797783703</v>
      </c>
      <c r="AJ808" s="63" t="s">
        <v>63</v>
      </c>
      <c r="AK808" s="44">
        <v>0</v>
      </c>
      <c r="AL808" s="44">
        <v>0</v>
      </c>
      <c r="AM808" s="44">
        <v>57.057000000000002</v>
      </c>
      <c r="AN808" s="44">
        <v>57.057000000000002</v>
      </c>
      <c r="AO808" s="44">
        <v>0</v>
      </c>
      <c r="AP808" s="44">
        <v>0</v>
      </c>
      <c r="AQ808" s="44">
        <v>0</v>
      </c>
      <c r="AR808" s="44">
        <v>0</v>
      </c>
      <c r="AS808" s="44">
        <v>0</v>
      </c>
      <c r="AT808" s="44">
        <v>0</v>
      </c>
      <c r="AU808" s="44">
        <v>0</v>
      </c>
      <c r="AV808" s="44">
        <v>0</v>
      </c>
      <c r="AW808" s="44">
        <v>0</v>
      </c>
      <c r="AX808" s="44">
        <v>0</v>
      </c>
      <c r="AY808" s="44">
        <v>14.757583218604653</v>
      </c>
      <c r="AZ808" s="44">
        <v>0</v>
      </c>
      <c r="BA808" s="44">
        <v>0</v>
      </c>
      <c r="BB808" s="44">
        <v>0</v>
      </c>
      <c r="BC808" s="44">
        <v>14.757583218604653</v>
      </c>
      <c r="BD808" s="44">
        <v>14.757583218604653</v>
      </c>
      <c r="BE808" s="44">
        <v>0</v>
      </c>
      <c r="BF808" s="44">
        <v>0</v>
      </c>
      <c r="BG808" s="44">
        <v>0</v>
      </c>
      <c r="BH808" s="44">
        <v>14.757583218604653</v>
      </c>
      <c r="BI808" s="44">
        <v>9.8062427440564708</v>
      </c>
      <c r="BJ808" s="44">
        <v>0</v>
      </c>
      <c r="BK808" s="44">
        <v>0</v>
      </c>
      <c r="BL808" s="44">
        <v>0</v>
      </c>
      <c r="BM808" s="44">
        <v>9.8062427440564708</v>
      </c>
      <c r="BN808" s="44">
        <v>5.8184364276095497</v>
      </c>
      <c r="BO808" s="44">
        <v>4.0136522355124145</v>
      </c>
      <c r="BP808" s="44">
        <v>0</v>
      </c>
      <c r="BQ808" s="44">
        <v>0</v>
      </c>
      <c r="BR808" s="44">
        <v>0</v>
      </c>
      <c r="BS808" s="44">
        <v>4.0136522355124145</v>
      </c>
      <c r="BT808" s="64">
        <v>2022</v>
      </c>
      <c r="BU808" s="44">
        <v>0</v>
      </c>
      <c r="BV808" s="44">
        <v>0</v>
      </c>
      <c r="BW808" s="44">
        <v>0</v>
      </c>
      <c r="BX808" s="44">
        <v>0</v>
      </c>
      <c r="BY808" s="44">
        <v>0</v>
      </c>
      <c r="BZ808" s="44">
        <v>0</v>
      </c>
      <c r="CA808" s="44">
        <v>57.057000000000002</v>
      </c>
      <c r="CB808" s="44">
        <v>0</v>
      </c>
      <c r="CC808" s="44">
        <v>0</v>
      </c>
      <c r="CD808" s="44">
        <v>0</v>
      </c>
      <c r="CE808" s="44">
        <v>0</v>
      </c>
      <c r="CF808" s="44">
        <v>0</v>
      </c>
      <c r="CG808" s="44">
        <v>0</v>
      </c>
      <c r="CH808" s="44">
        <v>0</v>
      </c>
      <c r="CI808" s="44">
        <v>0</v>
      </c>
      <c r="CJ808" s="44">
        <v>0</v>
      </c>
      <c r="CK808" s="44">
        <v>14.757583218604653</v>
      </c>
      <c r="CL808" s="44">
        <v>0</v>
      </c>
      <c r="CM808" s="44">
        <v>0</v>
      </c>
      <c r="CN808" s="44">
        <v>0</v>
      </c>
      <c r="CO808" s="44">
        <v>0</v>
      </c>
      <c r="CP808" s="44">
        <v>0</v>
      </c>
      <c r="CQ808" s="44">
        <v>0</v>
      </c>
      <c r="CR808" s="44">
        <v>0</v>
      </c>
      <c r="CS808" s="44">
        <v>0</v>
      </c>
      <c r="CT808" s="44">
        <v>0</v>
      </c>
      <c r="CU808" s="44">
        <v>0</v>
      </c>
      <c r="CV808" s="44">
        <v>0</v>
      </c>
      <c r="CW808" s="44">
        <v>0</v>
      </c>
      <c r="CX808" s="44">
        <v>0</v>
      </c>
      <c r="CY808" s="44">
        <v>0</v>
      </c>
      <c r="CZ808" s="44">
        <v>0</v>
      </c>
      <c r="DA808" s="44">
        <v>0</v>
      </c>
      <c r="DB808" s="44">
        <v>0</v>
      </c>
      <c r="DC808" s="44">
        <v>0</v>
      </c>
      <c r="DD808" s="44">
        <v>0</v>
      </c>
      <c r="DE808" s="44">
        <v>0</v>
      </c>
      <c r="DF808" s="44">
        <v>0</v>
      </c>
      <c r="DG808" s="44">
        <v>0</v>
      </c>
      <c r="DH808" s="44">
        <v>0</v>
      </c>
      <c r="DI808" s="44">
        <v>0</v>
      </c>
      <c r="DJ808" s="44">
        <v>0</v>
      </c>
      <c r="DK808" s="44">
        <v>0</v>
      </c>
      <c r="DL808" s="44">
        <v>0</v>
      </c>
      <c r="DM808" s="44">
        <v>0</v>
      </c>
      <c r="DN808" s="44">
        <v>0</v>
      </c>
      <c r="DO808" s="44">
        <v>0</v>
      </c>
      <c r="DP808" s="44">
        <v>0</v>
      </c>
      <c r="DQ808" s="44">
        <v>0</v>
      </c>
      <c r="DR808" s="44">
        <v>0</v>
      </c>
      <c r="DS808" s="44">
        <v>0</v>
      </c>
      <c r="DT808" s="44">
        <v>0</v>
      </c>
      <c r="DU808" s="44">
        <v>0</v>
      </c>
      <c r="DV808" s="44">
        <v>0</v>
      </c>
      <c r="DW808" s="44">
        <v>0</v>
      </c>
      <c r="DX808" s="44">
        <v>0</v>
      </c>
      <c r="DY808" s="44">
        <v>4.0136522355124145</v>
      </c>
      <c r="DZ808" s="44">
        <v>0</v>
      </c>
      <c r="EA808" s="44">
        <v>0</v>
      </c>
      <c r="EB808" s="44">
        <v>0</v>
      </c>
    </row>
    <row r="809" spans="2:132" x14ac:dyDescent="0.25">
      <c r="B809" s="41" t="s">
        <v>898</v>
      </c>
      <c r="C809" s="50">
        <v>1</v>
      </c>
      <c r="D809" s="46">
        <v>5</v>
      </c>
      <c r="E809" s="86" t="s">
        <v>52</v>
      </c>
      <c r="F809" s="43">
        <v>4844</v>
      </c>
      <c r="G809" s="43">
        <v>659.18790697674422</v>
      </c>
      <c r="H809" s="44">
        <v>659.18790697674422</v>
      </c>
      <c r="I809" s="44">
        <v>438.02271239176952</v>
      </c>
      <c r="J809" s="44">
        <v>438.02271239176952</v>
      </c>
      <c r="K809" s="44">
        <v>731.6985767441862</v>
      </c>
      <c r="L809" s="44">
        <v>731.6985767441862</v>
      </c>
      <c r="M809" s="44">
        <v>511.84933333333339</v>
      </c>
      <c r="N809" s="44">
        <v>3360.121333333333</v>
      </c>
      <c r="O809" s="44">
        <v>589.35333333333335</v>
      </c>
      <c r="P809" s="44">
        <v>131.70574381395352</v>
      </c>
      <c r="Q809" s="44">
        <v>131.70574381395352</v>
      </c>
      <c r="R809" s="44">
        <v>87.516937935875561</v>
      </c>
      <c r="S809" s="44">
        <v>87.516937935875561</v>
      </c>
      <c r="T809" s="44">
        <v>409.75120297674431</v>
      </c>
      <c r="U809" s="44">
        <v>409.75120297674431</v>
      </c>
      <c r="V809" s="44">
        <v>272.27491802272397</v>
      </c>
      <c r="W809" s="44">
        <v>272.27491802272397</v>
      </c>
      <c r="X809" s="44">
        <v>160.97368688372097</v>
      </c>
      <c r="Y809" s="44">
        <v>160.97368688372097</v>
      </c>
      <c r="Z809" s="44">
        <v>106.96514636607013</v>
      </c>
      <c r="AA809" s="44">
        <v>106.96514636607013</v>
      </c>
      <c r="AB809" s="44">
        <v>5.848574520607313</v>
      </c>
      <c r="AC809" s="44">
        <v>12.340913947324735</v>
      </c>
      <c r="AD809" s="44">
        <v>5.5097698021780968</v>
      </c>
      <c r="AE809" s="44">
        <v>35.820299655994866</v>
      </c>
      <c r="AF809" s="44">
        <v>111.44093226309515</v>
      </c>
      <c r="AG809" s="44">
        <v>43.780366246215948</v>
      </c>
      <c r="AH809" s="44">
        <v>199.00166475552703</v>
      </c>
      <c r="AJ809" s="63" t="s">
        <v>63</v>
      </c>
      <c r="AK809" s="44">
        <v>0</v>
      </c>
      <c r="AL809" s="44">
        <v>0</v>
      </c>
      <c r="AM809" s="44">
        <v>589.35333333333335</v>
      </c>
      <c r="AN809" s="44">
        <v>589.35333333333335</v>
      </c>
      <c r="AO809" s="44">
        <v>0</v>
      </c>
      <c r="AP809" s="44">
        <v>0</v>
      </c>
      <c r="AQ809" s="44">
        <v>0</v>
      </c>
      <c r="AR809" s="44">
        <v>0</v>
      </c>
      <c r="AS809" s="44">
        <v>0</v>
      </c>
      <c r="AT809" s="44">
        <v>0</v>
      </c>
      <c r="AU809" s="44">
        <v>0</v>
      </c>
      <c r="AV809" s="44">
        <v>0</v>
      </c>
      <c r="AW809" s="44">
        <v>0</v>
      </c>
      <c r="AX809" s="44">
        <v>0</v>
      </c>
      <c r="AY809" s="44">
        <v>160.97368688372097</v>
      </c>
      <c r="AZ809" s="44">
        <v>0</v>
      </c>
      <c r="BA809" s="44">
        <v>0</v>
      </c>
      <c r="BB809" s="44">
        <v>0</v>
      </c>
      <c r="BC809" s="44">
        <v>160.97368688372097</v>
      </c>
      <c r="BD809" s="44">
        <v>160.97368688372097</v>
      </c>
      <c r="BE809" s="44">
        <v>0</v>
      </c>
      <c r="BF809" s="44">
        <v>0</v>
      </c>
      <c r="BG809" s="44">
        <v>0</v>
      </c>
      <c r="BH809" s="44">
        <v>160.97368688372097</v>
      </c>
      <c r="BI809" s="44">
        <v>106.96514636607013</v>
      </c>
      <c r="BJ809" s="44">
        <v>0</v>
      </c>
      <c r="BK809" s="44">
        <v>0</v>
      </c>
      <c r="BL809" s="44">
        <v>0</v>
      </c>
      <c r="BM809" s="44">
        <v>106.96514636607013</v>
      </c>
      <c r="BN809" s="44">
        <v>5.5097698021780968</v>
      </c>
      <c r="BO809" s="44">
        <v>43.780366246215948</v>
      </c>
      <c r="BP809" s="44">
        <v>0</v>
      </c>
      <c r="BQ809" s="44">
        <v>0</v>
      </c>
      <c r="BR809" s="44">
        <v>0</v>
      </c>
      <c r="BS809" s="44">
        <v>43.780366246215948</v>
      </c>
      <c r="BT809" s="64">
        <v>2022</v>
      </c>
      <c r="BU809" s="44">
        <v>0</v>
      </c>
      <c r="BV809" s="44">
        <v>0</v>
      </c>
      <c r="BW809" s="44">
        <v>0</v>
      </c>
      <c r="BX809" s="44">
        <v>0</v>
      </c>
      <c r="BY809" s="44">
        <v>0</v>
      </c>
      <c r="BZ809" s="44">
        <v>0</v>
      </c>
      <c r="CA809" s="44">
        <v>589.35333333333335</v>
      </c>
      <c r="CB809" s="44">
        <v>0</v>
      </c>
      <c r="CC809" s="44">
        <v>0</v>
      </c>
      <c r="CD809" s="44">
        <v>0</v>
      </c>
      <c r="CE809" s="44">
        <v>0</v>
      </c>
      <c r="CF809" s="44">
        <v>0</v>
      </c>
      <c r="CG809" s="44">
        <v>0</v>
      </c>
      <c r="CH809" s="44">
        <v>0</v>
      </c>
      <c r="CI809" s="44">
        <v>0</v>
      </c>
      <c r="CJ809" s="44">
        <v>0</v>
      </c>
      <c r="CK809" s="44">
        <v>160.97368688372097</v>
      </c>
      <c r="CL809" s="44">
        <v>0</v>
      </c>
      <c r="CM809" s="44">
        <v>0</v>
      </c>
      <c r="CN809" s="44">
        <v>0</v>
      </c>
      <c r="CO809" s="44">
        <v>0</v>
      </c>
      <c r="CP809" s="44">
        <v>0</v>
      </c>
      <c r="CQ809" s="44">
        <v>0</v>
      </c>
      <c r="CR809" s="44">
        <v>0</v>
      </c>
      <c r="CS809" s="44">
        <v>0</v>
      </c>
      <c r="CT809" s="44">
        <v>0</v>
      </c>
      <c r="CU809" s="44">
        <v>0</v>
      </c>
      <c r="CV809" s="44">
        <v>0</v>
      </c>
      <c r="CW809" s="44">
        <v>0</v>
      </c>
      <c r="CX809" s="44">
        <v>0</v>
      </c>
      <c r="CY809" s="44">
        <v>0</v>
      </c>
      <c r="CZ809" s="44">
        <v>0</v>
      </c>
      <c r="DA809" s="44">
        <v>0</v>
      </c>
      <c r="DB809" s="44">
        <v>0</v>
      </c>
      <c r="DC809" s="44">
        <v>0</v>
      </c>
      <c r="DD809" s="44">
        <v>0</v>
      </c>
      <c r="DE809" s="44">
        <v>0</v>
      </c>
      <c r="DF809" s="44">
        <v>0</v>
      </c>
      <c r="DG809" s="44">
        <v>0</v>
      </c>
      <c r="DH809" s="44">
        <v>0</v>
      </c>
      <c r="DI809" s="44">
        <v>0</v>
      </c>
      <c r="DJ809" s="44">
        <v>0</v>
      </c>
      <c r="DK809" s="44">
        <v>0</v>
      </c>
      <c r="DL809" s="44">
        <v>0</v>
      </c>
      <c r="DM809" s="44">
        <v>0</v>
      </c>
      <c r="DN809" s="44">
        <v>0</v>
      </c>
      <c r="DO809" s="44">
        <v>0</v>
      </c>
      <c r="DP809" s="44">
        <v>0</v>
      </c>
      <c r="DQ809" s="44">
        <v>0</v>
      </c>
      <c r="DR809" s="44">
        <v>0</v>
      </c>
      <c r="DS809" s="44">
        <v>0</v>
      </c>
      <c r="DT809" s="44">
        <v>0</v>
      </c>
      <c r="DU809" s="44">
        <v>0</v>
      </c>
      <c r="DV809" s="44">
        <v>0</v>
      </c>
      <c r="DW809" s="44">
        <v>0</v>
      </c>
      <c r="DX809" s="44">
        <v>0</v>
      </c>
      <c r="DY809" s="44">
        <v>43.780366246215948</v>
      </c>
      <c r="DZ809" s="44">
        <v>0</v>
      </c>
      <c r="EA809" s="44">
        <v>0</v>
      </c>
      <c r="EB809" s="44">
        <v>0</v>
      </c>
    </row>
    <row r="810" spans="2:132" ht="30" x14ac:dyDescent="0.25">
      <c r="B810" s="41" t="s">
        <v>899</v>
      </c>
      <c r="C810" s="50">
        <v>1</v>
      </c>
      <c r="D810" s="46">
        <v>5</v>
      </c>
      <c r="E810" s="86" t="s">
        <v>52</v>
      </c>
      <c r="F810" s="43">
        <v>2864</v>
      </c>
      <c r="G810" s="43">
        <v>367.28443023255812</v>
      </c>
      <c r="H810" s="44">
        <v>367.28443023255812</v>
      </c>
      <c r="I810" s="44">
        <v>244.05624048471273</v>
      </c>
      <c r="J810" s="44">
        <v>244.05624048471273</v>
      </c>
      <c r="K810" s="44">
        <v>407.68571755813957</v>
      </c>
      <c r="L810" s="44">
        <v>407.68571755813957</v>
      </c>
      <c r="M810" s="44">
        <v>302.62933333333336</v>
      </c>
      <c r="N810" s="44">
        <v>1986.6613333333332</v>
      </c>
      <c r="O810" s="44">
        <v>348.45333333333338</v>
      </c>
      <c r="P810" s="44">
        <v>73.383429160465127</v>
      </c>
      <c r="Q810" s="44">
        <v>73.383429160465127</v>
      </c>
      <c r="R810" s="44">
        <v>48.762436848845617</v>
      </c>
      <c r="S810" s="44">
        <v>48.762436848845617</v>
      </c>
      <c r="T810" s="44">
        <v>228.30400183255819</v>
      </c>
      <c r="U810" s="44">
        <v>228.30400183255819</v>
      </c>
      <c r="V810" s="44">
        <v>151.70535908529749</v>
      </c>
      <c r="W810" s="44">
        <v>151.70535908529749</v>
      </c>
      <c r="X810" s="44">
        <v>89.690857862790708</v>
      </c>
      <c r="Y810" s="44">
        <v>89.690857862790708</v>
      </c>
      <c r="Z810" s="44">
        <v>59.598533926366862</v>
      </c>
      <c r="AA810" s="44">
        <v>59.598533926366862</v>
      </c>
      <c r="AB810" s="44">
        <v>6.2061979033457124</v>
      </c>
      <c r="AC810" s="44">
        <v>13.095525071176411</v>
      </c>
      <c r="AD810" s="44">
        <v>5.8466762582422325</v>
      </c>
      <c r="AE810" s="44">
        <v>19.958251980456488</v>
      </c>
      <c r="AF810" s="44">
        <v>62.092339494753524</v>
      </c>
      <c r="AG810" s="44">
        <v>24.393419087224597</v>
      </c>
      <c r="AH810" s="44">
        <v>110.8791776692027</v>
      </c>
      <c r="AJ810" s="63" t="s">
        <v>63</v>
      </c>
      <c r="AK810" s="44">
        <v>0</v>
      </c>
      <c r="AL810" s="44">
        <v>0</v>
      </c>
      <c r="AM810" s="44">
        <v>348.45333333333338</v>
      </c>
      <c r="AN810" s="44">
        <v>348.45333333333338</v>
      </c>
      <c r="AO810" s="44">
        <v>0</v>
      </c>
      <c r="AP810" s="44">
        <v>0</v>
      </c>
      <c r="AQ810" s="44">
        <v>0</v>
      </c>
      <c r="AR810" s="44">
        <v>0</v>
      </c>
      <c r="AS810" s="44">
        <v>0</v>
      </c>
      <c r="AT810" s="44">
        <v>0</v>
      </c>
      <c r="AU810" s="44">
        <v>0</v>
      </c>
      <c r="AV810" s="44">
        <v>0</v>
      </c>
      <c r="AW810" s="44">
        <v>0</v>
      </c>
      <c r="AX810" s="44">
        <v>0</v>
      </c>
      <c r="AY810" s="44">
        <v>89.690857862790708</v>
      </c>
      <c r="AZ810" s="44">
        <v>0</v>
      </c>
      <c r="BA810" s="44">
        <v>0</v>
      </c>
      <c r="BB810" s="44">
        <v>0</v>
      </c>
      <c r="BC810" s="44">
        <v>89.690857862790708</v>
      </c>
      <c r="BD810" s="44">
        <v>89.690857862790708</v>
      </c>
      <c r="BE810" s="44">
        <v>0</v>
      </c>
      <c r="BF810" s="44">
        <v>0</v>
      </c>
      <c r="BG810" s="44">
        <v>0</v>
      </c>
      <c r="BH810" s="44">
        <v>89.690857862790708</v>
      </c>
      <c r="BI810" s="44">
        <v>59.598533926366862</v>
      </c>
      <c r="BJ810" s="44">
        <v>0</v>
      </c>
      <c r="BK810" s="44">
        <v>0</v>
      </c>
      <c r="BL810" s="44">
        <v>0</v>
      </c>
      <c r="BM810" s="44">
        <v>59.598533926366862</v>
      </c>
      <c r="BN810" s="44">
        <v>5.8466762582422325</v>
      </c>
      <c r="BO810" s="44">
        <v>24.393419087224597</v>
      </c>
      <c r="BP810" s="44">
        <v>0</v>
      </c>
      <c r="BQ810" s="44">
        <v>0</v>
      </c>
      <c r="BR810" s="44">
        <v>0</v>
      </c>
      <c r="BS810" s="44">
        <v>24.393419087224597</v>
      </c>
      <c r="BT810" s="64">
        <v>2022</v>
      </c>
      <c r="BU810" s="44">
        <v>0</v>
      </c>
      <c r="BV810" s="44">
        <v>0</v>
      </c>
      <c r="BW810" s="44">
        <v>0</v>
      </c>
      <c r="BX810" s="44">
        <v>0</v>
      </c>
      <c r="BY810" s="44">
        <v>0</v>
      </c>
      <c r="BZ810" s="44">
        <v>0</v>
      </c>
      <c r="CA810" s="44">
        <v>348.45333333333338</v>
      </c>
      <c r="CB810" s="44">
        <v>0</v>
      </c>
      <c r="CC810" s="44">
        <v>0</v>
      </c>
      <c r="CD810" s="44">
        <v>0</v>
      </c>
      <c r="CE810" s="44">
        <v>0</v>
      </c>
      <c r="CF810" s="44">
        <v>0</v>
      </c>
      <c r="CG810" s="44">
        <v>0</v>
      </c>
      <c r="CH810" s="44">
        <v>0</v>
      </c>
      <c r="CI810" s="44">
        <v>0</v>
      </c>
      <c r="CJ810" s="44">
        <v>0</v>
      </c>
      <c r="CK810" s="44">
        <v>89.690857862790708</v>
      </c>
      <c r="CL810" s="44">
        <v>0</v>
      </c>
      <c r="CM810" s="44">
        <v>0</v>
      </c>
      <c r="CN810" s="44">
        <v>0</v>
      </c>
      <c r="CO810" s="44">
        <v>0</v>
      </c>
      <c r="CP810" s="44">
        <v>0</v>
      </c>
      <c r="CQ810" s="44">
        <v>0</v>
      </c>
      <c r="CR810" s="44">
        <v>0</v>
      </c>
      <c r="CS810" s="44">
        <v>0</v>
      </c>
      <c r="CT810" s="44">
        <v>0</v>
      </c>
      <c r="CU810" s="44">
        <v>0</v>
      </c>
      <c r="CV810" s="44">
        <v>0</v>
      </c>
      <c r="CW810" s="44">
        <v>0</v>
      </c>
      <c r="CX810" s="44">
        <v>0</v>
      </c>
      <c r="CY810" s="44">
        <v>0</v>
      </c>
      <c r="CZ810" s="44">
        <v>0</v>
      </c>
      <c r="DA810" s="44">
        <v>0</v>
      </c>
      <c r="DB810" s="44">
        <v>0</v>
      </c>
      <c r="DC810" s="44">
        <v>0</v>
      </c>
      <c r="DD810" s="44">
        <v>0</v>
      </c>
      <c r="DE810" s="44">
        <v>0</v>
      </c>
      <c r="DF810" s="44">
        <v>0</v>
      </c>
      <c r="DG810" s="44">
        <v>0</v>
      </c>
      <c r="DH810" s="44">
        <v>0</v>
      </c>
      <c r="DI810" s="44">
        <v>0</v>
      </c>
      <c r="DJ810" s="44">
        <v>0</v>
      </c>
      <c r="DK810" s="44">
        <v>0</v>
      </c>
      <c r="DL810" s="44">
        <v>0</v>
      </c>
      <c r="DM810" s="44">
        <v>0</v>
      </c>
      <c r="DN810" s="44">
        <v>0</v>
      </c>
      <c r="DO810" s="44">
        <v>0</v>
      </c>
      <c r="DP810" s="44">
        <v>0</v>
      </c>
      <c r="DQ810" s="44">
        <v>0</v>
      </c>
      <c r="DR810" s="44">
        <v>0</v>
      </c>
      <c r="DS810" s="44">
        <v>0</v>
      </c>
      <c r="DT810" s="44">
        <v>0</v>
      </c>
      <c r="DU810" s="44">
        <v>0</v>
      </c>
      <c r="DV810" s="44">
        <v>0</v>
      </c>
      <c r="DW810" s="44">
        <v>0</v>
      </c>
      <c r="DX810" s="44">
        <v>0</v>
      </c>
      <c r="DY810" s="44">
        <v>24.393419087224597</v>
      </c>
      <c r="DZ810" s="44">
        <v>0</v>
      </c>
      <c r="EA810" s="44">
        <v>0</v>
      </c>
      <c r="EB810" s="44">
        <v>0</v>
      </c>
    </row>
    <row r="811" spans="2:132" x14ac:dyDescent="0.25">
      <c r="B811" s="41" t="s">
        <v>900</v>
      </c>
      <c r="C811" s="50">
        <v>1</v>
      </c>
      <c r="D811" s="46">
        <v>5</v>
      </c>
      <c r="E811" s="86" t="s">
        <v>52</v>
      </c>
      <c r="F811" s="43">
        <v>4513</v>
      </c>
      <c r="G811" s="43">
        <v>499.61160465116279</v>
      </c>
      <c r="H811" s="44">
        <v>499.61160465116279</v>
      </c>
      <c r="I811" s="44">
        <v>331.98611184386812</v>
      </c>
      <c r="J811" s="44">
        <v>331.98611184386812</v>
      </c>
      <c r="K811" s="44">
        <v>554.56888116279072</v>
      </c>
      <c r="L811" s="44">
        <v>554.56888116279072</v>
      </c>
      <c r="M811" s="44">
        <v>476.87366666666668</v>
      </c>
      <c r="N811" s="44">
        <v>3130.5176666666666</v>
      </c>
      <c r="O811" s="44">
        <v>549.08166666666671</v>
      </c>
      <c r="P811" s="44">
        <v>99.822398609302326</v>
      </c>
      <c r="Q811" s="44">
        <v>99.822398609302326</v>
      </c>
      <c r="R811" s="44">
        <v>66.330825146404848</v>
      </c>
      <c r="S811" s="44">
        <v>66.330825146404848</v>
      </c>
      <c r="T811" s="44">
        <v>310.55857345116283</v>
      </c>
      <c r="U811" s="44">
        <v>310.55857345116283</v>
      </c>
      <c r="V811" s="44">
        <v>206.36256712214845</v>
      </c>
      <c r="W811" s="44">
        <v>206.36256712214845</v>
      </c>
      <c r="X811" s="44">
        <v>122.00515385581396</v>
      </c>
      <c r="Y811" s="44">
        <v>122.00515385581396</v>
      </c>
      <c r="Z811" s="44">
        <v>81.071008512272599</v>
      </c>
      <c r="AA811" s="44">
        <v>81.071008512272599</v>
      </c>
      <c r="AB811" s="44">
        <v>7.1893220929200723</v>
      </c>
      <c r="AC811" s="44">
        <v>15.169987998907168</v>
      </c>
      <c r="AD811" s="44">
        <v>6.7728486020196268</v>
      </c>
      <c r="AE811" s="44">
        <v>27.148916417922784</v>
      </c>
      <c r="AF811" s="44">
        <v>84.463295522426449</v>
      </c>
      <c r="AG811" s="44">
        <v>33.182008955238956</v>
      </c>
      <c r="AH811" s="44">
        <v>150.82731343290436</v>
      </c>
      <c r="AJ811" s="63" t="s">
        <v>63</v>
      </c>
      <c r="AK811" s="44">
        <v>0</v>
      </c>
      <c r="AL811" s="44">
        <v>0</v>
      </c>
      <c r="AM811" s="44">
        <v>549.08166666666671</v>
      </c>
      <c r="AN811" s="44">
        <v>549.08166666666671</v>
      </c>
      <c r="AO811" s="44">
        <v>0</v>
      </c>
      <c r="AP811" s="44">
        <v>0</v>
      </c>
      <c r="AQ811" s="44">
        <v>0</v>
      </c>
      <c r="AR811" s="44">
        <v>0</v>
      </c>
      <c r="AS811" s="44">
        <v>0</v>
      </c>
      <c r="AT811" s="44">
        <v>0</v>
      </c>
      <c r="AU811" s="44">
        <v>0</v>
      </c>
      <c r="AV811" s="44">
        <v>0</v>
      </c>
      <c r="AW811" s="44">
        <v>0</v>
      </c>
      <c r="AX811" s="44">
        <v>0</v>
      </c>
      <c r="AY811" s="44">
        <v>122.00515385581396</v>
      </c>
      <c r="AZ811" s="44">
        <v>0</v>
      </c>
      <c r="BA811" s="44">
        <v>0</v>
      </c>
      <c r="BB811" s="44">
        <v>0</v>
      </c>
      <c r="BC811" s="44">
        <v>122.00515385581396</v>
      </c>
      <c r="BD811" s="44">
        <v>122.00515385581396</v>
      </c>
      <c r="BE811" s="44">
        <v>0</v>
      </c>
      <c r="BF811" s="44">
        <v>0</v>
      </c>
      <c r="BG811" s="44">
        <v>0</v>
      </c>
      <c r="BH811" s="44">
        <v>122.00515385581396</v>
      </c>
      <c r="BI811" s="44">
        <v>81.071008512272599</v>
      </c>
      <c r="BJ811" s="44">
        <v>0</v>
      </c>
      <c r="BK811" s="44">
        <v>0</v>
      </c>
      <c r="BL811" s="44">
        <v>0</v>
      </c>
      <c r="BM811" s="44">
        <v>81.071008512272599</v>
      </c>
      <c r="BN811" s="44">
        <v>6.7728486020196268</v>
      </c>
      <c r="BO811" s="44">
        <v>33.182008955238956</v>
      </c>
      <c r="BP811" s="44">
        <v>0</v>
      </c>
      <c r="BQ811" s="44">
        <v>0</v>
      </c>
      <c r="BR811" s="44">
        <v>0</v>
      </c>
      <c r="BS811" s="44">
        <v>33.182008955238956</v>
      </c>
      <c r="BT811" s="64">
        <v>2022</v>
      </c>
      <c r="BU811" s="44">
        <v>0</v>
      </c>
      <c r="BV811" s="44">
        <v>0</v>
      </c>
      <c r="BW811" s="44">
        <v>0</v>
      </c>
      <c r="BX811" s="44">
        <v>0</v>
      </c>
      <c r="BY811" s="44">
        <v>0</v>
      </c>
      <c r="BZ811" s="44">
        <v>0</v>
      </c>
      <c r="CA811" s="44">
        <v>549.08166666666671</v>
      </c>
      <c r="CB811" s="44">
        <v>0</v>
      </c>
      <c r="CC811" s="44">
        <v>0</v>
      </c>
      <c r="CD811" s="44">
        <v>0</v>
      </c>
      <c r="CE811" s="44">
        <v>0</v>
      </c>
      <c r="CF811" s="44">
        <v>0</v>
      </c>
      <c r="CG811" s="44">
        <v>0</v>
      </c>
      <c r="CH811" s="44">
        <v>0</v>
      </c>
      <c r="CI811" s="44">
        <v>0</v>
      </c>
      <c r="CJ811" s="44">
        <v>0</v>
      </c>
      <c r="CK811" s="44">
        <v>122.00515385581396</v>
      </c>
      <c r="CL811" s="44">
        <v>0</v>
      </c>
      <c r="CM811" s="44">
        <v>0</v>
      </c>
      <c r="CN811" s="44">
        <v>0</v>
      </c>
      <c r="CO811" s="44">
        <v>0</v>
      </c>
      <c r="CP811" s="44">
        <v>0</v>
      </c>
      <c r="CQ811" s="44">
        <v>0</v>
      </c>
      <c r="CR811" s="44">
        <v>0</v>
      </c>
      <c r="CS811" s="44">
        <v>0</v>
      </c>
      <c r="CT811" s="44">
        <v>0</v>
      </c>
      <c r="CU811" s="44">
        <v>0</v>
      </c>
      <c r="CV811" s="44">
        <v>0</v>
      </c>
      <c r="CW811" s="44">
        <v>0</v>
      </c>
      <c r="CX811" s="44">
        <v>0</v>
      </c>
      <c r="CY811" s="44">
        <v>0</v>
      </c>
      <c r="CZ811" s="44">
        <v>0</v>
      </c>
      <c r="DA811" s="44">
        <v>0</v>
      </c>
      <c r="DB811" s="44">
        <v>0</v>
      </c>
      <c r="DC811" s="44">
        <v>0</v>
      </c>
      <c r="DD811" s="44">
        <v>0</v>
      </c>
      <c r="DE811" s="44">
        <v>0</v>
      </c>
      <c r="DF811" s="44">
        <v>0</v>
      </c>
      <c r="DG811" s="44">
        <v>0</v>
      </c>
      <c r="DH811" s="44">
        <v>0</v>
      </c>
      <c r="DI811" s="44">
        <v>0</v>
      </c>
      <c r="DJ811" s="44">
        <v>0</v>
      </c>
      <c r="DK811" s="44">
        <v>0</v>
      </c>
      <c r="DL811" s="44">
        <v>0</v>
      </c>
      <c r="DM811" s="44">
        <v>0</v>
      </c>
      <c r="DN811" s="44">
        <v>0</v>
      </c>
      <c r="DO811" s="44">
        <v>0</v>
      </c>
      <c r="DP811" s="44">
        <v>0</v>
      </c>
      <c r="DQ811" s="44">
        <v>0</v>
      </c>
      <c r="DR811" s="44">
        <v>0</v>
      </c>
      <c r="DS811" s="44">
        <v>0</v>
      </c>
      <c r="DT811" s="44">
        <v>0</v>
      </c>
      <c r="DU811" s="44">
        <v>0</v>
      </c>
      <c r="DV811" s="44">
        <v>0</v>
      </c>
      <c r="DW811" s="44">
        <v>0</v>
      </c>
      <c r="DX811" s="44">
        <v>0</v>
      </c>
      <c r="DY811" s="44">
        <v>33.182008955238956</v>
      </c>
      <c r="DZ811" s="44">
        <v>0</v>
      </c>
      <c r="EA811" s="44">
        <v>0</v>
      </c>
      <c r="EB811" s="44">
        <v>0</v>
      </c>
    </row>
    <row r="812" spans="2:132" x14ac:dyDescent="0.25">
      <c r="B812" s="41" t="s">
        <v>901</v>
      </c>
      <c r="C812" s="50">
        <v>1</v>
      </c>
      <c r="D812" s="46">
        <v>5</v>
      </c>
      <c r="E812" s="86" t="s">
        <v>52</v>
      </c>
      <c r="F812" s="43">
        <v>2725</v>
      </c>
      <c r="G812" s="43">
        <v>555.71483720930235</v>
      </c>
      <c r="H812" s="44">
        <v>555.71483720930235</v>
      </c>
      <c r="I812" s="44">
        <v>369.26605863744527</v>
      </c>
      <c r="J812" s="44">
        <v>369.26605863744527</v>
      </c>
      <c r="K812" s="44">
        <v>572.38628232558142</v>
      </c>
      <c r="L812" s="44">
        <v>572.38628232558142</v>
      </c>
      <c r="M812" s="44">
        <v>287.94166666666666</v>
      </c>
      <c r="N812" s="44">
        <v>1890.2416666666666</v>
      </c>
      <c r="O812" s="44">
        <v>331.54166666666669</v>
      </c>
      <c r="P812" s="44">
        <v>114.47725646511628</v>
      </c>
      <c r="Q812" s="44">
        <v>114.47725646511628</v>
      </c>
      <c r="R812" s="44">
        <v>76.068808079313726</v>
      </c>
      <c r="S812" s="44">
        <v>76.068808079313726</v>
      </c>
      <c r="T812" s="44">
        <v>343.43176939534885</v>
      </c>
      <c r="U812" s="44">
        <v>343.43176939534885</v>
      </c>
      <c r="V812" s="44">
        <v>228.20642423794118</v>
      </c>
      <c r="W812" s="44">
        <v>228.20642423794118</v>
      </c>
      <c r="X812" s="44">
        <v>143.09657058139535</v>
      </c>
      <c r="Y812" s="44">
        <v>143.09657058139535</v>
      </c>
      <c r="Z812" s="44">
        <v>95.086010099142158</v>
      </c>
      <c r="AA812" s="44">
        <v>95.086010099142158</v>
      </c>
      <c r="AB812" s="44">
        <v>3.7852790642708913</v>
      </c>
      <c r="AC812" s="44">
        <v>8.2830344192930845</v>
      </c>
      <c r="AD812" s="44">
        <v>3.4867554787605686</v>
      </c>
      <c r="AE812" s="44">
        <v>31.134630211489711</v>
      </c>
      <c r="AF812" s="44">
        <v>93.403890634469121</v>
      </c>
      <c r="AG812" s="44">
        <v>38.918287764362134</v>
      </c>
      <c r="AH812" s="44">
        <v>155.67315105744854</v>
      </c>
      <c r="AJ812" s="63" t="s">
        <v>63</v>
      </c>
      <c r="AK812" s="44">
        <v>0</v>
      </c>
      <c r="AL812" s="44">
        <v>0</v>
      </c>
      <c r="AM812" s="44">
        <v>331.54166666666669</v>
      </c>
      <c r="AN812" s="44">
        <v>331.54166666666669</v>
      </c>
      <c r="AO812" s="44">
        <v>0</v>
      </c>
      <c r="AP812" s="44">
        <v>0</v>
      </c>
      <c r="AQ812" s="44">
        <v>0</v>
      </c>
      <c r="AR812" s="44">
        <v>0</v>
      </c>
      <c r="AS812" s="44">
        <v>0</v>
      </c>
      <c r="AT812" s="44">
        <v>0</v>
      </c>
      <c r="AU812" s="44">
        <v>0</v>
      </c>
      <c r="AV812" s="44">
        <v>0</v>
      </c>
      <c r="AW812" s="44">
        <v>0</v>
      </c>
      <c r="AX812" s="44">
        <v>0</v>
      </c>
      <c r="AY812" s="44">
        <v>143.09657058139535</v>
      </c>
      <c r="AZ812" s="44">
        <v>0</v>
      </c>
      <c r="BA812" s="44">
        <v>0</v>
      </c>
      <c r="BB812" s="44">
        <v>0</v>
      </c>
      <c r="BC812" s="44">
        <v>143.09657058139535</v>
      </c>
      <c r="BD812" s="44">
        <v>143.09657058139535</v>
      </c>
      <c r="BE812" s="44">
        <v>0</v>
      </c>
      <c r="BF812" s="44">
        <v>0</v>
      </c>
      <c r="BG812" s="44">
        <v>0</v>
      </c>
      <c r="BH812" s="44">
        <v>143.09657058139535</v>
      </c>
      <c r="BI812" s="44">
        <v>95.086010099142158</v>
      </c>
      <c r="BJ812" s="44">
        <v>0</v>
      </c>
      <c r="BK812" s="44">
        <v>0</v>
      </c>
      <c r="BL812" s="44">
        <v>0</v>
      </c>
      <c r="BM812" s="44">
        <v>95.086010099142158</v>
      </c>
      <c r="BN812" s="44">
        <v>3.4867554787605686</v>
      </c>
      <c r="BO812" s="44">
        <v>38.918287764362134</v>
      </c>
      <c r="BP812" s="44">
        <v>0</v>
      </c>
      <c r="BQ812" s="44">
        <v>0</v>
      </c>
      <c r="BR812" s="44">
        <v>0</v>
      </c>
      <c r="BS812" s="44">
        <v>38.918287764362134</v>
      </c>
      <c r="BT812" s="64">
        <v>2022</v>
      </c>
      <c r="BU812" s="44">
        <v>0</v>
      </c>
      <c r="BV812" s="44">
        <v>0</v>
      </c>
      <c r="BW812" s="44">
        <v>0</v>
      </c>
      <c r="BX812" s="44">
        <v>0</v>
      </c>
      <c r="BY812" s="44">
        <v>0</v>
      </c>
      <c r="BZ812" s="44">
        <v>0</v>
      </c>
      <c r="CA812" s="44">
        <v>331.54166666666669</v>
      </c>
      <c r="CB812" s="44">
        <v>0</v>
      </c>
      <c r="CC812" s="44">
        <v>0</v>
      </c>
      <c r="CD812" s="44">
        <v>0</v>
      </c>
      <c r="CE812" s="44">
        <v>0</v>
      </c>
      <c r="CF812" s="44">
        <v>0</v>
      </c>
      <c r="CG812" s="44">
        <v>0</v>
      </c>
      <c r="CH812" s="44">
        <v>0</v>
      </c>
      <c r="CI812" s="44">
        <v>0</v>
      </c>
      <c r="CJ812" s="44">
        <v>0</v>
      </c>
      <c r="CK812" s="44">
        <v>143.09657058139535</v>
      </c>
      <c r="CL812" s="44">
        <v>0</v>
      </c>
      <c r="CM812" s="44">
        <v>0</v>
      </c>
      <c r="CN812" s="44">
        <v>0</v>
      </c>
      <c r="CO812" s="44">
        <v>0</v>
      </c>
      <c r="CP812" s="44">
        <v>0</v>
      </c>
      <c r="CQ812" s="44">
        <v>0</v>
      </c>
      <c r="CR812" s="44">
        <v>0</v>
      </c>
      <c r="CS812" s="44">
        <v>0</v>
      </c>
      <c r="CT812" s="44">
        <v>0</v>
      </c>
      <c r="CU812" s="44">
        <v>0</v>
      </c>
      <c r="CV812" s="44">
        <v>0</v>
      </c>
      <c r="CW812" s="44">
        <v>0</v>
      </c>
      <c r="CX812" s="44">
        <v>0</v>
      </c>
      <c r="CY812" s="44">
        <v>0</v>
      </c>
      <c r="CZ812" s="44">
        <v>0</v>
      </c>
      <c r="DA812" s="44">
        <v>0</v>
      </c>
      <c r="DB812" s="44">
        <v>0</v>
      </c>
      <c r="DC812" s="44">
        <v>0</v>
      </c>
      <c r="DD812" s="44">
        <v>0</v>
      </c>
      <c r="DE812" s="44">
        <v>0</v>
      </c>
      <c r="DF812" s="44">
        <v>0</v>
      </c>
      <c r="DG812" s="44">
        <v>0</v>
      </c>
      <c r="DH812" s="44">
        <v>0</v>
      </c>
      <c r="DI812" s="44">
        <v>0</v>
      </c>
      <c r="DJ812" s="44">
        <v>0</v>
      </c>
      <c r="DK812" s="44">
        <v>0</v>
      </c>
      <c r="DL812" s="44">
        <v>0</v>
      </c>
      <c r="DM812" s="44">
        <v>0</v>
      </c>
      <c r="DN812" s="44">
        <v>0</v>
      </c>
      <c r="DO812" s="44">
        <v>0</v>
      </c>
      <c r="DP812" s="44">
        <v>0</v>
      </c>
      <c r="DQ812" s="44">
        <v>0</v>
      </c>
      <c r="DR812" s="44">
        <v>0</v>
      </c>
      <c r="DS812" s="44">
        <v>0</v>
      </c>
      <c r="DT812" s="44">
        <v>0</v>
      </c>
      <c r="DU812" s="44">
        <v>0</v>
      </c>
      <c r="DV812" s="44">
        <v>0</v>
      </c>
      <c r="DW812" s="44">
        <v>0</v>
      </c>
      <c r="DX812" s="44">
        <v>0</v>
      </c>
      <c r="DY812" s="44">
        <v>38.918287764362134</v>
      </c>
      <c r="DZ812" s="44">
        <v>0</v>
      </c>
      <c r="EA812" s="44">
        <v>0</v>
      </c>
      <c r="EB812" s="44">
        <v>0</v>
      </c>
    </row>
    <row r="813" spans="2:132" x14ac:dyDescent="0.25">
      <c r="B813" s="41" t="s">
        <v>902</v>
      </c>
      <c r="C813" s="50">
        <v>1</v>
      </c>
      <c r="D813" s="46">
        <v>5</v>
      </c>
      <c r="E813" s="86" t="s">
        <v>52</v>
      </c>
      <c r="F813" s="43">
        <v>2864</v>
      </c>
      <c r="G813" s="43">
        <v>378.09693023255807</v>
      </c>
      <c r="H813" s="44">
        <v>378.09693023255807</v>
      </c>
      <c r="I813" s="44">
        <v>251.2410212241796</v>
      </c>
      <c r="J813" s="44">
        <v>251.2410212241796</v>
      </c>
      <c r="K813" s="44">
        <v>419.6875925581395</v>
      </c>
      <c r="L813" s="44">
        <v>419.6875925581395</v>
      </c>
      <c r="M813" s="44">
        <v>302.62933333333336</v>
      </c>
      <c r="N813" s="44">
        <v>1986.6613333333332</v>
      </c>
      <c r="O813" s="44">
        <v>348.45333333333338</v>
      </c>
      <c r="P813" s="44">
        <v>75.54376666046511</v>
      </c>
      <c r="Q813" s="44">
        <v>75.54376666046511</v>
      </c>
      <c r="R813" s="44">
        <v>50.197956040591087</v>
      </c>
      <c r="S813" s="44">
        <v>50.197956040591087</v>
      </c>
      <c r="T813" s="44">
        <v>235.02505183255815</v>
      </c>
      <c r="U813" s="44">
        <v>235.02505183255815</v>
      </c>
      <c r="V813" s="44">
        <v>156.17141879295008</v>
      </c>
      <c r="W813" s="44">
        <v>156.17141879295008</v>
      </c>
      <c r="X813" s="44">
        <v>92.33127036279069</v>
      </c>
      <c r="Y813" s="44">
        <v>92.33127036279069</v>
      </c>
      <c r="Z813" s="44">
        <v>61.353057382944662</v>
      </c>
      <c r="AA813" s="44">
        <v>61.353057382944662</v>
      </c>
      <c r="AB813" s="44">
        <v>6.0287182428029764</v>
      </c>
      <c r="AC813" s="44">
        <v>12.721030190339896</v>
      </c>
      <c r="AD813" s="44">
        <v>5.6794778972204698</v>
      </c>
      <c r="AE813" s="44">
        <v>20.545803702706312</v>
      </c>
      <c r="AF813" s="44">
        <v>63.920278186197422</v>
      </c>
      <c r="AG813" s="44">
        <v>25.111537858863269</v>
      </c>
      <c r="AH813" s="44">
        <v>114.14335390392395</v>
      </c>
      <c r="AJ813" s="63" t="s">
        <v>63</v>
      </c>
      <c r="AK813" s="44">
        <v>0</v>
      </c>
      <c r="AL813" s="44">
        <v>0</v>
      </c>
      <c r="AM813" s="44">
        <v>348.45333333333338</v>
      </c>
      <c r="AN813" s="44">
        <v>348.45333333333338</v>
      </c>
      <c r="AO813" s="44">
        <v>0</v>
      </c>
      <c r="AP813" s="44">
        <v>0</v>
      </c>
      <c r="AQ813" s="44">
        <v>0</v>
      </c>
      <c r="AR813" s="44">
        <v>0</v>
      </c>
      <c r="AS813" s="44">
        <v>0</v>
      </c>
      <c r="AT813" s="44">
        <v>0</v>
      </c>
      <c r="AU813" s="44">
        <v>0</v>
      </c>
      <c r="AV813" s="44">
        <v>0</v>
      </c>
      <c r="AW813" s="44">
        <v>0</v>
      </c>
      <c r="AX813" s="44">
        <v>0</v>
      </c>
      <c r="AY813" s="44">
        <v>92.33127036279069</v>
      </c>
      <c r="AZ813" s="44">
        <v>0</v>
      </c>
      <c r="BA813" s="44">
        <v>0</v>
      </c>
      <c r="BB813" s="44">
        <v>0</v>
      </c>
      <c r="BC813" s="44">
        <v>92.33127036279069</v>
      </c>
      <c r="BD813" s="44">
        <v>92.33127036279069</v>
      </c>
      <c r="BE813" s="44">
        <v>0</v>
      </c>
      <c r="BF813" s="44">
        <v>0</v>
      </c>
      <c r="BG813" s="44">
        <v>0</v>
      </c>
      <c r="BH813" s="44">
        <v>92.33127036279069</v>
      </c>
      <c r="BI813" s="44">
        <v>61.353057382944662</v>
      </c>
      <c r="BJ813" s="44">
        <v>0</v>
      </c>
      <c r="BK813" s="44">
        <v>0</v>
      </c>
      <c r="BL813" s="44">
        <v>0</v>
      </c>
      <c r="BM813" s="44">
        <v>61.353057382944662</v>
      </c>
      <c r="BN813" s="44">
        <v>5.6794778972204698</v>
      </c>
      <c r="BO813" s="44">
        <v>25.111537858863269</v>
      </c>
      <c r="BP813" s="44">
        <v>0</v>
      </c>
      <c r="BQ813" s="44">
        <v>0</v>
      </c>
      <c r="BR813" s="44">
        <v>0</v>
      </c>
      <c r="BS813" s="44">
        <v>25.111537858863269</v>
      </c>
      <c r="BT813" s="64">
        <v>2022</v>
      </c>
      <c r="BU813" s="44">
        <v>0</v>
      </c>
      <c r="BV813" s="44">
        <v>0</v>
      </c>
      <c r="BW813" s="44">
        <v>0</v>
      </c>
      <c r="BX813" s="44">
        <v>0</v>
      </c>
      <c r="BY813" s="44">
        <v>0</v>
      </c>
      <c r="BZ813" s="44">
        <v>0</v>
      </c>
      <c r="CA813" s="44">
        <v>348.45333333333338</v>
      </c>
      <c r="CB813" s="44">
        <v>0</v>
      </c>
      <c r="CC813" s="44">
        <v>0</v>
      </c>
      <c r="CD813" s="44">
        <v>0</v>
      </c>
      <c r="CE813" s="44">
        <v>0</v>
      </c>
      <c r="CF813" s="44">
        <v>0</v>
      </c>
      <c r="CG813" s="44">
        <v>0</v>
      </c>
      <c r="CH813" s="44">
        <v>0</v>
      </c>
      <c r="CI813" s="44">
        <v>0</v>
      </c>
      <c r="CJ813" s="44">
        <v>0</v>
      </c>
      <c r="CK813" s="44">
        <v>92.33127036279069</v>
      </c>
      <c r="CL813" s="44">
        <v>0</v>
      </c>
      <c r="CM813" s="44">
        <v>0</v>
      </c>
      <c r="CN813" s="44">
        <v>0</v>
      </c>
      <c r="CO813" s="44">
        <v>0</v>
      </c>
      <c r="CP813" s="44">
        <v>0</v>
      </c>
      <c r="CQ813" s="44">
        <v>0</v>
      </c>
      <c r="CR813" s="44">
        <v>0</v>
      </c>
      <c r="CS813" s="44">
        <v>0</v>
      </c>
      <c r="CT813" s="44">
        <v>0</v>
      </c>
      <c r="CU813" s="44">
        <v>0</v>
      </c>
      <c r="CV813" s="44">
        <v>0</v>
      </c>
      <c r="CW813" s="44">
        <v>0</v>
      </c>
      <c r="CX813" s="44">
        <v>0</v>
      </c>
      <c r="CY813" s="44">
        <v>0</v>
      </c>
      <c r="CZ813" s="44">
        <v>0</v>
      </c>
      <c r="DA813" s="44">
        <v>0</v>
      </c>
      <c r="DB813" s="44">
        <v>0</v>
      </c>
      <c r="DC813" s="44">
        <v>0</v>
      </c>
      <c r="DD813" s="44">
        <v>0</v>
      </c>
      <c r="DE813" s="44">
        <v>0</v>
      </c>
      <c r="DF813" s="44">
        <v>0</v>
      </c>
      <c r="DG813" s="44">
        <v>0</v>
      </c>
      <c r="DH813" s="44">
        <v>0</v>
      </c>
      <c r="DI813" s="44">
        <v>0</v>
      </c>
      <c r="DJ813" s="44">
        <v>0</v>
      </c>
      <c r="DK813" s="44">
        <v>0</v>
      </c>
      <c r="DL813" s="44">
        <v>0</v>
      </c>
      <c r="DM813" s="44">
        <v>0</v>
      </c>
      <c r="DN813" s="44">
        <v>0</v>
      </c>
      <c r="DO813" s="44">
        <v>0</v>
      </c>
      <c r="DP813" s="44">
        <v>0</v>
      </c>
      <c r="DQ813" s="44">
        <v>0</v>
      </c>
      <c r="DR813" s="44">
        <v>0</v>
      </c>
      <c r="DS813" s="44">
        <v>0</v>
      </c>
      <c r="DT813" s="44">
        <v>0</v>
      </c>
      <c r="DU813" s="44">
        <v>0</v>
      </c>
      <c r="DV813" s="44">
        <v>0</v>
      </c>
      <c r="DW813" s="44">
        <v>0</v>
      </c>
      <c r="DX813" s="44">
        <v>0</v>
      </c>
      <c r="DY813" s="44">
        <v>25.111537858863269</v>
      </c>
      <c r="DZ813" s="44">
        <v>0</v>
      </c>
      <c r="EA813" s="44">
        <v>0</v>
      </c>
      <c r="EB813" s="44">
        <v>0</v>
      </c>
    </row>
    <row r="814" spans="2:132" x14ac:dyDescent="0.25">
      <c r="B814" s="41" t="s">
        <v>903</v>
      </c>
      <c r="C814" s="50">
        <v>1</v>
      </c>
      <c r="D814" s="46">
        <v>5</v>
      </c>
      <c r="E814" s="86" t="s">
        <v>52</v>
      </c>
      <c r="F814" s="43">
        <v>3144</v>
      </c>
      <c r="G814" s="43">
        <v>619.82846511627918</v>
      </c>
      <c r="H814" s="44">
        <v>619.82846511627918</v>
      </c>
      <c r="I814" s="44">
        <v>411.8688201563719</v>
      </c>
      <c r="J814" s="44">
        <v>411.8688201563719</v>
      </c>
      <c r="K814" s="44">
        <v>638.42331906976756</v>
      </c>
      <c r="L814" s="44">
        <v>638.42331906976756</v>
      </c>
      <c r="M814" s="44">
        <v>332.21600000000001</v>
      </c>
      <c r="N814" s="44">
        <v>2180.8879999999999</v>
      </c>
      <c r="O814" s="44">
        <v>382.52</v>
      </c>
      <c r="P814" s="44">
        <v>114.91619743255815</v>
      </c>
      <c r="Q814" s="44">
        <v>114.91619743255815</v>
      </c>
      <c r="R814" s="44">
        <v>76.360479256991354</v>
      </c>
      <c r="S814" s="44">
        <v>76.360479256991354</v>
      </c>
      <c r="T814" s="44">
        <v>357.51705867906986</v>
      </c>
      <c r="U814" s="44">
        <v>357.51705867906986</v>
      </c>
      <c r="V814" s="44">
        <v>237.56593546619536</v>
      </c>
      <c r="W814" s="44">
        <v>237.56593546619536</v>
      </c>
      <c r="X814" s="44">
        <v>140.45313019534888</v>
      </c>
      <c r="Y814" s="44">
        <v>140.45313019534888</v>
      </c>
      <c r="Z814" s="44">
        <v>93.329474647433884</v>
      </c>
      <c r="AA814" s="44">
        <v>93.329474647433884</v>
      </c>
      <c r="AB814" s="44">
        <v>4.3506274873148234</v>
      </c>
      <c r="AC814" s="44">
        <v>9.1801376982784273</v>
      </c>
      <c r="AD814" s="44">
        <v>4.0985980200255785</v>
      </c>
      <c r="AE814" s="44">
        <v>31.254009947936662</v>
      </c>
      <c r="AF814" s="44">
        <v>97.234697615802972</v>
      </c>
      <c r="AG814" s="44">
        <v>38.1993454919226</v>
      </c>
      <c r="AH814" s="44">
        <v>173.63338859964816</v>
      </c>
      <c r="AJ814" s="63" t="s">
        <v>63</v>
      </c>
      <c r="AK814" s="44">
        <v>0</v>
      </c>
      <c r="AL814" s="44">
        <v>0</v>
      </c>
      <c r="AM814" s="44">
        <v>382.52</v>
      </c>
      <c r="AN814" s="44">
        <v>382.52</v>
      </c>
      <c r="AO814" s="44">
        <v>0</v>
      </c>
      <c r="AP814" s="44">
        <v>0</v>
      </c>
      <c r="AQ814" s="44">
        <v>0</v>
      </c>
      <c r="AR814" s="44">
        <v>0</v>
      </c>
      <c r="AS814" s="44">
        <v>0</v>
      </c>
      <c r="AT814" s="44">
        <v>0</v>
      </c>
      <c r="AU814" s="44">
        <v>0</v>
      </c>
      <c r="AV814" s="44">
        <v>0</v>
      </c>
      <c r="AW814" s="44">
        <v>0</v>
      </c>
      <c r="AX814" s="44">
        <v>0</v>
      </c>
      <c r="AY814" s="44">
        <v>140.45313019534888</v>
      </c>
      <c r="AZ814" s="44">
        <v>0</v>
      </c>
      <c r="BA814" s="44">
        <v>0</v>
      </c>
      <c r="BB814" s="44">
        <v>0</v>
      </c>
      <c r="BC814" s="44">
        <v>140.45313019534888</v>
      </c>
      <c r="BD814" s="44">
        <v>140.45313019534888</v>
      </c>
      <c r="BE814" s="44">
        <v>0</v>
      </c>
      <c r="BF814" s="44">
        <v>0</v>
      </c>
      <c r="BG814" s="44">
        <v>0</v>
      </c>
      <c r="BH814" s="44">
        <v>140.45313019534888</v>
      </c>
      <c r="BI814" s="44">
        <v>93.329474647433884</v>
      </c>
      <c r="BJ814" s="44">
        <v>0</v>
      </c>
      <c r="BK814" s="44">
        <v>0</v>
      </c>
      <c r="BL814" s="44">
        <v>0</v>
      </c>
      <c r="BM814" s="44">
        <v>93.329474647433884</v>
      </c>
      <c r="BN814" s="44">
        <v>4.0985980200255785</v>
      </c>
      <c r="BO814" s="44">
        <v>38.1993454919226</v>
      </c>
      <c r="BP814" s="44">
        <v>0</v>
      </c>
      <c r="BQ814" s="44">
        <v>0</v>
      </c>
      <c r="BR814" s="44">
        <v>0</v>
      </c>
      <c r="BS814" s="44">
        <v>38.1993454919226</v>
      </c>
      <c r="BT814" s="64">
        <v>2022</v>
      </c>
      <c r="BU814" s="44">
        <v>0</v>
      </c>
      <c r="BV814" s="44">
        <v>0</v>
      </c>
      <c r="BW814" s="44">
        <v>0</v>
      </c>
      <c r="BX814" s="44">
        <v>0</v>
      </c>
      <c r="BY814" s="44">
        <v>0</v>
      </c>
      <c r="BZ814" s="44">
        <v>0</v>
      </c>
      <c r="CA814" s="44">
        <v>382.52</v>
      </c>
      <c r="CB814" s="44">
        <v>0</v>
      </c>
      <c r="CC814" s="44">
        <v>0</v>
      </c>
      <c r="CD814" s="44">
        <v>0</v>
      </c>
      <c r="CE814" s="44">
        <v>0</v>
      </c>
      <c r="CF814" s="44">
        <v>0</v>
      </c>
      <c r="CG814" s="44">
        <v>0</v>
      </c>
      <c r="CH814" s="44">
        <v>0</v>
      </c>
      <c r="CI814" s="44">
        <v>0</v>
      </c>
      <c r="CJ814" s="44">
        <v>0</v>
      </c>
      <c r="CK814" s="44">
        <v>140.45313019534888</v>
      </c>
      <c r="CL814" s="44">
        <v>0</v>
      </c>
      <c r="CM814" s="44">
        <v>0</v>
      </c>
      <c r="CN814" s="44">
        <v>0</v>
      </c>
      <c r="CO814" s="44">
        <v>0</v>
      </c>
      <c r="CP814" s="44">
        <v>0</v>
      </c>
      <c r="CQ814" s="44">
        <v>0</v>
      </c>
      <c r="CR814" s="44">
        <v>0</v>
      </c>
      <c r="CS814" s="44">
        <v>0</v>
      </c>
      <c r="CT814" s="44">
        <v>0</v>
      </c>
      <c r="CU814" s="44">
        <v>0</v>
      </c>
      <c r="CV814" s="44">
        <v>0</v>
      </c>
      <c r="CW814" s="44">
        <v>0</v>
      </c>
      <c r="CX814" s="44">
        <v>0</v>
      </c>
      <c r="CY814" s="44">
        <v>0</v>
      </c>
      <c r="CZ814" s="44">
        <v>0</v>
      </c>
      <c r="DA814" s="44">
        <v>0</v>
      </c>
      <c r="DB814" s="44">
        <v>0</v>
      </c>
      <c r="DC814" s="44">
        <v>0</v>
      </c>
      <c r="DD814" s="44">
        <v>0</v>
      </c>
      <c r="DE814" s="44">
        <v>0</v>
      </c>
      <c r="DF814" s="44">
        <v>0</v>
      </c>
      <c r="DG814" s="44">
        <v>0</v>
      </c>
      <c r="DH814" s="44">
        <v>0</v>
      </c>
      <c r="DI814" s="44">
        <v>0</v>
      </c>
      <c r="DJ814" s="44">
        <v>0</v>
      </c>
      <c r="DK814" s="44">
        <v>0</v>
      </c>
      <c r="DL814" s="44">
        <v>0</v>
      </c>
      <c r="DM814" s="44">
        <v>0</v>
      </c>
      <c r="DN814" s="44">
        <v>0</v>
      </c>
      <c r="DO814" s="44">
        <v>0</v>
      </c>
      <c r="DP814" s="44">
        <v>0</v>
      </c>
      <c r="DQ814" s="44">
        <v>0</v>
      </c>
      <c r="DR814" s="44">
        <v>0</v>
      </c>
      <c r="DS814" s="44">
        <v>0</v>
      </c>
      <c r="DT814" s="44">
        <v>0</v>
      </c>
      <c r="DU814" s="44">
        <v>0</v>
      </c>
      <c r="DV814" s="44">
        <v>0</v>
      </c>
      <c r="DW814" s="44">
        <v>0</v>
      </c>
      <c r="DX814" s="44">
        <v>0</v>
      </c>
      <c r="DY814" s="44">
        <v>38.1993454919226</v>
      </c>
      <c r="DZ814" s="44">
        <v>0</v>
      </c>
      <c r="EA814" s="44">
        <v>0</v>
      </c>
      <c r="EB814" s="44">
        <v>0</v>
      </c>
    </row>
    <row r="815" spans="2:132" x14ac:dyDescent="0.25">
      <c r="B815" s="41" t="s">
        <v>904</v>
      </c>
      <c r="C815" s="50">
        <v>1</v>
      </c>
      <c r="D815" s="46">
        <v>5</v>
      </c>
      <c r="E815" s="86" t="s">
        <v>52</v>
      </c>
      <c r="F815" s="43">
        <v>4491</v>
      </c>
      <c r="G815" s="43">
        <v>444.17362790697678</v>
      </c>
      <c r="H815" s="44">
        <v>444.17362790697678</v>
      </c>
      <c r="I815" s="44">
        <v>295.14821981643308</v>
      </c>
      <c r="J815" s="44">
        <v>295.14821981643308</v>
      </c>
      <c r="K815" s="44">
        <v>550.7752986046512</v>
      </c>
      <c r="L815" s="44">
        <v>550.7752986046512</v>
      </c>
      <c r="M815" s="44">
        <v>474.54899999999998</v>
      </c>
      <c r="N815" s="44">
        <v>3115.2570000000001</v>
      </c>
      <c r="O815" s="44">
        <v>546.40499999999997</v>
      </c>
      <c r="P815" s="44">
        <v>99.139553748837216</v>
      </c>
      <c r="Q815" s="44">
        <v>99.139553748837216</v>
      </c>
      <c r="R815" s="44">
        <v>65.877082663027863</v>
      </c>
      <c r="S815" s="44">
        <v>65.877082663027863</v>
      </c>
      <c r="T815" s="44">
        <v>308.43416721860473</v>
      </c>
      <c r="U815" s="44">
        <v>308.43416721860473</v>
      </c>
      <c r="V815" s="44">
        <v>204.95092384053115</v>
      </c>
      <c r="W815" s="44">
        <v>204.95092384053115</v>
      </c>
      <c r="X815" s="44">
        <v>121.17056569302326</v>
      </c>
      <c r="Y815" s="44">
        <v>121.17056569302326</v>
      </c>
      <c r="Z815" s="44">
        <v>80.516434365922933</v>
      </c>
      <c r="AA815" s="44">
        <v>80.516434365922933</v>
      </c>
      <c r="AB815" s="44">
        <v>7.2035521431238285</v>
      </c>
      <c r="AC815" s="44">
        <v>15.200014430888483</v>
      </c>
      <c r="AD815" s="44">
        <v>6.7862543132095725</v>
      </c>
      <c r="AE815" s="44">
        <v>26.96320160540126</v>
      </c>
      <c r="AF815" s="44">
        <v>83.885516105692815</v>
      </c>
      <c r="AG815" s="44">
        <v>32.955024184379319</v>
      </c>
      <c r="AH815" s="44">
        <v>149.79556447445142</v>
      </c>
      <c r="AJ815" s="63" t="s">
        <v>63</v>
      </c>
      <c r="AK815" s="44">
        <v>0</v>
      </c>
      <c r="AL815" s="44">
        <v>0</v>
      </c>
      <c r="AM815" s="44">
        <v>546.40499999999997</v>
      </c>
      <c r="AN815" s="44">
        <v>546.40499999999997</v>
      </c>
      <c r="AO815" s="44">
        <v>0</v>
      </c>
      <c r="AP815" s="44">
        <v>0</v>
      </c>
      <c r="AQ815" s="44">
        <v>0</v>
      </c>
      <c r="AR815" s="44">
        <v>0</v>
      </c>
      <c r="AS815" s="44">
        <v>0</v>
      </c>
      <c r="AT815" s="44">
        <v>0</v>
      </c>
      <c r="AU815" s="44">
        <v>0</v>
      </c>
      <c r="AV815" s="44">
        <v>0</v>
      </c>
      <c r="AW815" s="44">
        <v>0</v>
      </c>
      <c r="AX815" s="44">
        <v>0</v>
      </c>
      <c r="AY815" s="44">
        <v>121.17056569302326</v>
      </c>
      <c r="AZ815" s="44">
        <v>0</v>
      </c>
      <c r="BA815" s="44">
        <v>0</v>
      </c>
      <c r="BB815" s="44">
        <v>0</v>
      </c>
      <c r="BC815" s="44">
        <v>121.17056569302326</v>
      </c>
      <c r="BD815" s="44">
        <v>121.17056569302326</v>
      </c>
      <c r="BE815" s="44">
        <v>0</v>
      </c>
      <c r="BF815" s="44">
        <v>0</v>
      </c>
      <c r="BG815" s="44">
        <v>0</v>
      </c>
      <c r="BH815" s="44">
        <v>121.17056569302326</v>
      </c>
      <c r="BI815" s="44">
        <v>80.516434365922933</v>
      </c>
      <c r="BJ815" s="44">
        <v>0</v>
      </c>
      <c r="BK815" s="44">
        <v>0</v>
      </c>
      <c r="BL815" s="44">
        <v>0</v>
      </c>
      <c r="BM815" s="44">
        <v>80.516434365922933</v>
      </c>
      <c r="BN815" s="44">
        <v>6.7862543132095725</v>
      </c>
      <c r="BO815" s="44">
        <v>32.955024184379319</v>
      </c>
      <c r="BP815" s="44">
        <v>0</v>
      </c>
      <c r="BQ815" s="44">
        <v>0</v>
      </c>
      <c r="BR815" s="44">
        <v>0</v>
      </c>
      <c r="BS815" s="44">
        <v>32.955024184379319</v>
      </c>
      <c r="BT815" s="64">
        <v>2022</v>
      </c>
      <c r="BU815" s="44">
        <v>0</v>
      </c>
      <c r="BV815" s="44">
        <v>0</v>
      </c>
      <c r="BW815" s="44">
        <v>0</v>
      </c>
      <c r="BX815" s="44">
        <v>0</v>
      </c>
      <c r="BY815" s="44">
        <v>0</v>
      </c>
      <c r="BZ815" s="44">
        <v>0</v>
      </c>
      <c r="CA815" s="44">
        <v>546.40499999999997</v>
      </c>
      <c r="CB815" s="44">
        <v>0</v>
      </c>
      <c r="CC815" s="44">
        <v>0</v>
      </c>
      <c r="CD815" s="44">
        <v>0</v>
      </c>
      <c r="CE815" s="44">
        <v>0</v>
      </c>
      <c r="CF815" s="44">
        <v>0</v>
      </c>
      <c r="CG815" s="44">
        <v>0</v>
      </c>
      <c r="CH815" s="44">
        <v>0</v>
      </c>
      <c r="CI815" s="44">
        <v>0</v>
      </c>
      <c r="CJ815" s="44">
        <v>0</v>
      </c>
      <c r="CK815" s="44">
        <v>121.17056569302326</v>
      </c>
      <c r="CL815" s="44">
        <v>0</v>
      </c>
      <c r="CM815" s="44">
        <v>0</v>
      </c>
      <c r="CN815" s="44">
        <v>0</v>
      </c>
      <c r="CO815" s="44">
        <v>0</v>
      </c>
      <c r="CP815" s="44">
        <v>0</v>
      </c>
      <c r="CQ815" s="44">
        <v>0</v>
      </c>
      <c r="CR815" s="44">
        <v>0</v>
      </c>
      <c r="CS815" s="44">
        <v>0</v>
      </c>
      <c r="CT815" s="44">
        <v>0</v>
      </c>
      <c r="CU815" s="44">
        <v>0</v>
      </c>
      <c r="CV815" s="44">
        <v>0</v>
      </c>
      <c r="CW815" s="44">
        <v>0</v>
      </c>
      <c r="CX815" s="44">
        <v>0</v>
      </c>
      <c r="CY815" s="44">
        <v>0</v>
      </c>
      <c r="CZ815" s="44">
        <v>0</v>
      </c>
      <c r="DA815" s="44">
        <v>0</v>
      </c>
      <c r="DB815" s="44">
        <v>0</v>
      </c>
      <c r="DC815" s="44">
        <v>0</v>
      </c>
      <c r="DD815" s="44">
        <v>0</v>
      </c>
      <c r="DE815" s="44">
        <v>0</v>
      </c>
      <c r="DF815" s="44">
        <v>0</v>
      </c>
      <c r="DG815" s="44">
        <v>0</v>
      </c>
      <c r="DH815" s="44">
        <v>0</v>
      </c>
      <c r="DI815" s="44">
        <v>0</v>
      </c>
      <c r="DJ815" s="44">
        <v>0</v>
      </c>
      <c r="DK815" s="44">
        <v>0</v>
      </c>
      <c r="DL815" s="44">
        <v>0</v>
      </c>
      <c r="DM815" s="44">
        <v>0</v>
      </c>
      <c r="DN815" s="44">
        <v>0</v>
      </c>
      <c r="DO815" s="44">
        <v>0</v>
      </c>
      <c r="DP815" s="44">
        <v>0</v>
      </c>
      <c r="DQ815" s="44">
        <v>0</v>
      </c>
      <c r="DR815" s="44">
        <v>0</v>
      </c>
      <c r="DS815" s="44">
        <v>0</v>
      </c>
      <c r="DT815" s="44">
        <v>0</v>
      </c>
      <c r="DU815" s="44">
        <v>0</v>
      </c>
      <c r="DV815" s="44">
        <v>0</v>
      </c>
      <c r="DW815" s="44">
        <v>0</v>
      </c>
      <c r="DX815" s="44">
        <v>0</v>
      </c>
      <c r="DY815" s="44">
        <v>32.955024184379319</v>
      </c>
      <c r="DZ815" s="44">
        <v>0</v>
      </c>
      <c r="EA815" s="44">
        <v>0</v>
      </c>
      <c r="EB815" s="44">
        <v>0</v>
      </c>
    </row>
    <row r="816" spans="2:132" x14ac:dyDescent="0.25">
      <c r="B816" s="41" t="s">
        <v>905</v>
      </c>
      <c r="C816" s="50">
        <v>1</v>
      </c>
      <c r="D816" s="46">
        <v>5</v>
      </c>
      <c r="E816" s="86" t="s">
        <v>52</v>
      </c>
      <c r="F816" s="43">
        <v>4450</v>
      </c>
      <c r="G816" s="43">
        <v>561.43160465116273</v>
      </c>
      <c r="H816" s="44">
        <v>561.43160465116273</v>
      </c>
      <c r="I816" s="44">
        <v>373.06478424283625</v>
      </c>
      <c r="J816" s="44">
        <v>373.06478424283625</v>
      </c>
      <c r="K816" s="44">
        <v>623.18908116279067</v>
      </c>
      <c r="L816" s="44">
        <v>623.18908116279067</v>
      </c>
      <c r="M816" s="44">
        <v>470.2166666666667</v>
      </c>
      <c r="N816" s="44">
        <v>3086.8166666666666</v>
      </c>
      <c r="O816" s="44">
        <v>541.41666666666674</v>
      </c>
      <c r="P816" s="44">
        <v>112.17403460930231</v>
      </c>
      <c r="Q816" s="44">
        <v>112.17403460930231</v>
      </c>
      <c r="R816" s="44">
        <v>74.538343891718682</v>
      </c>
      <c r="S816" s="44">
        <v>74.538343891718682</v>
      </c>
      <c r="T816" s="44">
        <v>348.9858854511628</v>
      </c>
      <c r="U816" s="44">
        <v>348.9858854511628</v>
      </c>
      <c r="V816" s="44">
        <v>231.89706988534704</v>
      </c>
      <c r="W816" s="44">
        <v>231.89706988534704</v>
      </c>
      <c r="X816" s="44">
        <v>137.10159785581394</v>
      </c>
      <c r="Y816" s="44">
        <v>137.10159785581394</v>
      </c>
      <c r="Z816" s="44">
        <v>91.102420312100605</v>
      </c>
      <c r="AA816" s="44">
        <v>91.102420312100605</v>
      </c>
      <c r="AB816" s="44">
        <v>6.3083862897429954</v>
      </c>
      <c r="AC816" s="44">
        <v>13.311149934722458</v>
      </c>
      <c r="AD816" s="44">
        <v>5.9429449273890862</v>
      </c>
      <c r="AE816" s="44">
        <v>30.508217917990688</v>
      </c>
      <c r="AF816" s="44">
        <v>94.914455744859936</v>
      </c>
      <c r="AG816" s="44">
        <v>37.287821899766399</v>
      </c>
      <c r="AH816" s="44">
        <v>169.49009954439273</v>
      </c>
      <c r="AJ816" s="63" t="s">
        <v>63</v>
      </c>
      <c r="AK816" s="44">
        <v>0</v>
      </c>
      <c r="AL816" s="44">
        <v>0</v>
      </c>
      <c r="AM816" s="44">
        <v>541.41666666666674</v>
      </c>
      <c r="AN816" s="44">
        <v>541.41666666666674</v>
      </c>
      <c r="AO816" s="44">
        <v>0</v>
      </c>
      <c r="AP816" s="44">
        <v>0</v>
      </c>
      <c r="AQ816" s="44">
        <v>0</v>
      </c>
      <c r="AR816" s="44">
        <v>0</v>
      </c>
      <c r="AS816" s="44">
        <v>0</v>
      </c>
      <c r="AT816" s="44">
        <v>0</v>
      </c>
      <c r="AU816" s="44">
        <v>0</v>
      </c>
      <c r="AV816" s="44">
        <v>0</v>
      </c>
      <c r="AW816" s="44">
        <v>0</v>
      </c>
      <c r="AX816" s="44">
        <v>0</v>
      </c>
      <c r="AY816" s="44">
        <v>137.10159785581394</v>
      </c>
      <c r="AZ816" s="44">
        <v>0</v>
      </c>
      <c r="BA816" s="44">
        <v>0</v>
      </c>
      <c r="BB816" s="44">
        <v>0</v>
      </c>
      <c r="BC816" s="44">
        <v>137.10159785581394</v>
      </c>
      <c r="BD816" s="44">
        <v>137.10159785581394</v>
      </c>
      <c r="BE816" s="44">
        <v>0</v>
      </c>
      <c r="BF816" s="44">
        <v>0</v>
      </c>
      <c r="BG816" s="44">
        <v>0</v>
      </c>
      <c r="BH816" s="44">
        <v>137.10159785581394</v>
      </c>
      <c r="BI816" s="44">
        <v>91.102420312100605</v>
      </c>
      <c r="BJ816" s="44">
        <v>0</v>
      </c>
      <c r="BK816" s="44">
        <v>0</v>
      </c>
      <c r="BL816" s="44">
        <v>0</v>
      </c>
      <c r="BM816" s="44">
        <v>91.102420312100605</v>
      </c>
      <c r="BN816" s="44">
        <v>5.9429449273890862</v>
      </c>
      <c r="BO816" s="44">
        <v>37.287821899766399</v>
      </c>
      <c r="BP816" s="44">
        <v>0</v>
      </c>
      <c r="BQ816" s="44">
        <v>0</v>
      </c>
      <c r="BR816" s="44">
        <v>0</v>
      </c>
      <c r="BS816" s="44">
        <v>37.287821899766399</v>
      </c>
      <c r="BT816" s="64">
        <v>2022</v>
      </c>
      <c r="BU816" s="44">
        <v>0</v>
      </c>
      <c r="BV816" s="44">
        <v>0</v>
      </c>
      <c r="BW816" s="44">
        <v>0</v>
      </c>
      <c r="BX816" s="44">
        <v>0</v>
      </c>
      <c r="BY816" s="44">
        <v>0</v>
      </c>
      <c r="BZ816" s="44">
        <v>0</v>
      </c>
      <c r="CA816" s="44">
        <v>541.41666666666674</v>
      </c>
      <c r="CB816" s="44">
        <v>0</v>
      </c>
      <c r="CC816" s="44">
        <v>0</v>
      </c>
      <c r="CD816" s="44">
        <v>0</v>
      </c>
      <c r="CE816" s="44">
        <v>0</v>
      </c>
      <c r="CF816" s="44">
        <v>0</v>
      </c>
      <c r="CG816" s="44">
        <v>0</v>
      </c>
      <c r="CH816" s="44">
        <v>0</v>
      </c>
      <c r="CI816" s="44">
        <v>0</v>
      </c>
      <c r="CJ816" s="44">
        <v>0</v>
      </c>
      <c r="CK816" s="44">
        <v>137.10159785581394</v>
      </c>
      <c r="CL816" s="44">
        <v>0</v>
      </c>
      <c r="CM816" s="44">
        <v>0</v>
      </c>
      <c r="CN816" s="44">
        <v>0</v>
      </c>
      <c r="CO816" s="44">
        <v>0</v>
      </c>
      <c r="CP816" s="44">
        <v>0</v>
      </c>
      <c r="CQ816" s="44">
        <v>0</v>
      </c>
      <c r="CR816" s="44">
        <v>0</v>
      </c>
      <c r="CS816" s="44">
        <v>0</v>
      </c>
      <c r="CT816" s="44">
        <v>0</v>
      </c>
      <c r="CU816" s="44">
        <v>0</v>
      </c>
      <c r="CV816" s="44">
        <v>0</v>
      </c>
      <c r="CW816" s="44">
        <v>0</v>
      </c>
      <c r="CX816" s="44">
        <v>0</v>
      </c>
      <c r="CY816" s="44">
        <v>0</v>
      </c>
      <c r="CZ816" s="44">
        <v>0</v>
      </c>
      <c r="DA816" s="44">
        <v>0</v>
      </c>
      <c r="DB816" s="44">
        <v>0</v>
      </c>
      <c r="DC816" s="44">
        <v>0</v>
      </c>
      <c r="DD816" s="44">
        <v>0</v>
      </c>
      <c r="DE816" s="44">
        <v>0</v>
      </c>
      <c r="DF816" s="44">
        <v>0</v>
      </c>
      <c r="DG816" s="44">
        <v>0</v>
      </c>
      <c r="DH816" s="44">
        <v>0</v>
      </c>
      <c r="DI816" s="44">
        <v>0</v>
      </c>
      <c r="DJ816" s="44">
        <v>0</v>
      </c>
      <c r="DK816" s="44">
        <v>0</v>
      </c>
      <c r="DL816" s="44">
        <v>0</v>
      </c>
      <c r="DM816" s="44">
        <v>0</v>
      </c>
      <c r="DN816" s="44">
        <v>0</v>
      </c>
      <c r="DO816" s="44">
        <v>0</v>
      </c>
      <c r="DP816" s="44">
        <v>0</v>
      </c>
      <c r="DQ816" s="44">
        <v>0</v>
      </c>
      <c r="DR816" s="44">
        <v>0</v>
      </c>
      <c r="DS816" s="44">
        <v>0</v>
      </c>
      <c r="DT816" s="44">
        <v>0</v>
      </c>
      <c r="DU816" s="44">
        <v>0</v>
      </c>
      <c r="DV816" s="44">
        <v>0</v>
      </c>
      <c r="DW816" s="44">
        <v>0</v>
      </c>
      <c r="DX816" s="44">
        <v>0</v>
      </c>
      <c r="DY816" s="44">
        <v>37.287821899766399</v>
      </c>
      <c r="DZ816" s="44">
        <v>0</v>
      </c>
      <c r="EA816" s="44">
        <v>0</v>
      </c>
      <c r="EB816" s="44">
        <v>0</v>
      </c>
    </row>
    <row r="817" spans="2:132" x14ac:dyDescent="0.25">
      <c r="B817" s="41" t="s">
        <v>906</v>
      </c>
      <c r="C817" s="50">
        <v>1</v>
      </c>
      <c r="D817" s="46">
        <v>5</v>
      </c>
      <c r="E817" s="86" t="s">
        <v>52</v>
      </c>
      <c r="F817" s="43">
        <v>4459</v>
      </c>
      <c r="G817" s="43">
        <v>567.72912790697671</v>
      </c>
      <c r="H817" s="44">
        <v>567.72912790697671</v>
      </c>
      <c r="I817" s="44">
        <v>377.24941534523782</v>
      </c>
      <c r="J817" s="44">
        <v>377.24941534523782</v>
      </c>
      <c r="K817" s="44">
        <v>630.17933197674415</v>
      </c>
      <c r="L817" s="44">
        <v>630.17933197674415</v>
      </c>
      <c r="M817" s="44">
        <v>471.16766666666666</v>
      </c>
      <c r="N817" s="44">
        <v>3093.0596666666665</v>
      </c>
      <c r="O817" s="44">
        <v>542.51166666666677</v>
      </c>
      <c r="P817" s="44">
        <v>113.43227975581394</v>
      </c>
      <c r="Q817" s="44">
        <v>113.43227975581394</v>
      </c>
      <c r="R817" s="44">
        <v>75.374433185978518</v>
      </c>
      <c r="S817" s="44">
        <v>75.374433185978518</v>
      </c>
      <c r="T817" s="44">
        <v>352.90042590697675</v>
      </c>
      <c r="U817" s="44">
        <v>352.90042590697675</v>
      </c>
      <c r="V817" s="44">
        <v>234.49823657859986</v>
      </c>
      <c r="W817" s="44">
        <v>234.49823657859986</v>
      </c>
      <c r="X817" s="44">
        <v>138.6394530348837</v>
      </c>
      <c r="Y817" s="44">
        <v>138.6394530348837</v>
      </c>
      <c r="Z817" s="44">
        <v>92.124307227307071</v>
      </c>
      <c r="AA817" s="44">
        <v>92.124307227307071</v>
      </c>
      <c r="AB817" s="44">
        <v>6.2510276595262724</v>
      </c>
      <c r="AC817" s="44">
        <v>13.19011908914686</v>
      </c>
      <c r="AD817" s="44">
        <v>5.888909051202698</v>
      </c>
      <c r="AE817" s="44">
        <v>30.850425606764034</v>
      </c>
      <c r="AF817" s="44">
        <v>95.979101887710343</v>
      </c>
      <c r="AG817" s="44">
        <v>37.706075741600486</v>
      </c>
      <c r="AH817" s="44">
        <v>171.39125337091133</v>
      </c>
      <c r="AJ817" s="63" t="s">
        <v>63</v>
      </c>
      <c r="AK817" s="44">
        <v>0</v>
      </c>
      <c r="AL817" s="44">
        <v>0</v>
      </c>
      <c r="AM817" s="44">
        <v>542.51166666666677</v>
      </c>
      <c r="AN817" s="44">
        <v>542.51166666666677</v>
      </c>
      <c r="AO817" s="44">
        <v>0</v>
      </c>
      <c r="AP817" s="44">
        <v>0</v>
      </c>
      <c r="AQ817" s="44">
        <v>0</v>
      </c>
      <c r="AR817" s="44">
        <v>0</v>
      </c>
      <c r="AS817" s="44">
        <v>0</v>
      </c>
      <c r="AT817" s="44">
        <v>0</v>
      </c>
      <c r="AU817" s="44">
        <v>0</v>
      </c>
      <c r="AV817" s="44">
        <v>0</v>
      </c>
      <c r="AW817" s="44">
        <v>0</v>
      </c>
      <c r="AX817" s="44">
        <v>0</v>
      </c>
      <c r="AY817" s="44">
        <v>138.6394530348837</v>
      </c>
      <c r="AZ817" s="44">
        <v>0</v>
      </c>
      <c r="BA817" s="44">
        <v>0</v>
      </c>
      <c r="BB817" s="44">
        <v>0</v>
      </c>
      <c r="BC817" s="44">
        <v>138.6394530348837</v>
      </c>
      <c r="BD817" s="44">
        <v>138.6394530348837</v>
      </c>
      <c r="BE817" s="44">
        <v>0</v>
      </c>
      <c r="BF817" s="44">
        <v>0</v>
      </c>
      <c r="BG817" s="44">
        <v>0</v>
      </c>
      <c r="BH817" s="44">
        <v>138.6394530348837</v>
      </c>
      <c r="BI817" s="44">
        <v>92.124307227307071</v>
      </c>
      <c r="BJ817" s="44">
        <v>0</v>
      </c>
      <c r="BK817" s="44">
        <v>0</v>
      </c>
      <c r="BL817" s="44">
        <v>0</v>
      </c>
      <c r="BM817" s="44">
        <v>92.124307227307071</v>
      </c>
      <c r="BN817" s="44">
        <v>5.888909051202698</v>
      </c>
      <c r="BO817" s="44">
        <v>37.706075741600486</v>
      </c>
      <c r="BP817" s="44">
        <v>0</v>
      </c>
      <c r="BQ817" s="44">
        <v>0</v>
      </c>
      <c r="BR817" s="44">
        <v>0</v>
      </c>
      <c r="BS817" s="44">
        <v>37.706075741600486</v>
      </c>
      <c r="BT817" s="64">
        <v>2022</v>
      </c>
      <c r="BU817" s="44">
        <v>0</v>
      </c>
      <c r="BV817" s="44">
        <v>0</v>
      </c>
      <c r="BW817" s="44">
        <v>0</v>
      </c>
      <c r="BX817" s="44">
        <v>0</v>
      </c>
      <c r="BY817" s="44">
        <v>0</v>
      </c>
      <c r="BZ817" s="44">
        <v>0</v>
      </c>
      <c r="CA817" s="44">
        <v>542.51166666666677</v>
      </c>
      <c r="CB817" s="44">
        <v>0</v>
      </c>
      <c r="CC817" s="44">
        <v>0</v>
      </c>
      <c r="CD817" s="44">
        <v>0</v>
      </c>
      <c r="CE817" s="44">
        <v>0</v>
      </c>
      <c r="CF817" s="44">
        <v>0</v>
      </c>
      <c r="CG817" s="44">
        <v>0</v>
      </c>
      <c r="CH817" s="44">
        <v>0</v>
      </c>
      <c r="CI817" s="44">
        <v>0</v>
      </c>
      <c r="CJ817" s="44">
        <v>0</v>
      </c>
      <c r="CK817" s="44">
        <v>138.6394530348837</v>
      </c>
      <c r="CL817" s="44">
        <v>0</v>
      </c>
      <c r="CM817" s="44">
        <v>0</v>
      </c>
      <c r="CN817" s="44">
        <v>0</v>
      </c>
      <c r="CO817" s="44">
        <v>0</v>
      </c>
      <c r="CP817" s="44">
        <v>0</v>
      </c>
      <c r="CQ817" s="44">
        <v>0</v>
      </c>
      <c r="CR817" s="44">
        <v>0</v>
      </c>
      <c r="CS817" s="44">
        <v>0</v>
      </c>
      <c r="CT817" s="44">
        <v>0</v>
      </c>
      <c r="CU817" s="44">
        <v>0</v>
      </c>
      <c r="CV817" s="44">
        <v>0</v>
      </c>
      <c r="CW817" s="44">
        <v>0</v>
      </c>
      <c r="CX817" s="44">
        <v>0</v>
      </c>
      <c r="CY817" s="44">
        <v>0</v>
      </c>
      <c r="CZ817" s="44">
        <v>0</v>
      </c>
      <c r="DA817" s="44">
        <v>0</v>
      </c>
      <c r="DB817" s="44">
        <v>0</v>
      </c>
      <c r="DC817" s="44">
        <v>0</v>
      </c>
      <c r="DD817" s="44">
        <v>0</v>
      </c>
      <c r="DE817" s="44">
        <v>0</v>
      </c>
      <c r="DF817" s="44">
        <v>0</v>
      </c>
      <c r="DG817" s="44">
        <v>0</v>
      </c>
      <c r="DH817" s="44">
        <v>0</v>
      </c>
      <c r="DI817" s="44">
        <v>0</v>
      </c>
      <c r="DJ817" s="44">
        <v>0</v>
      </c>
      <c r="DK817" s="44">
        <v>0</v>
      </c>
      <c r="DL817" s="44">
        <v>0</v>
      </c>
      <c r="DM817" s="44">
        <v>0</v>
      </c>
      <c r="DN817" s="44">
        <v>0</v>
      </c>
      <c r="DO817" s="44">
        <v>0</v>
      </c>
      <c r="DP817" s="44">
        <v>0</v>
      </c>
      <c r="DQ817" s="44">
        <v>0</v>
      </c>
      <c r="DR817" s="44">
        <v>0</v>
      </c>
      <c r="DS817" s="44">
        <v>0</v>
      </c>
      <c r="DT817" s="44">
        <v>0</v>
      </c>
      <c r="DU817" s="44">
        <v>0</v>
      </c>
      <c r="DV817" s="44">
        <v>0</v>
      </c>
      <c r="DW817" s="44">
        <v>0</v>
      </c>
      <c r="DX817" s="44">
        <v>0</v>
      </c>
      <c r="DY817" s="44">
        <v>37.706075741600486</v>
      </c>
      <c r="DZ817" s="44">
        <v>0</v>
      </c>
      <c r="EA817" s="44">
        <v>0</v>
      </c>
      <c r="EB817" s="44">
        <v>0</v>
      </c>
    </row>
    <row r="818" spans="2:132" x14ac:dyDescent="0.25">
      <c r="B818" s="41" t="s">
        <v>907</v>
      </c>
      <c r="C818" s="50">
        <v>1</v>
      </c>
      <c r="D818" s="46">
        <v>2</v>
      </c>
      <c r="E818" s="86" t="s">
        <v>52</v>
      </c>
      <c r="F818" s="43">
        <v>429</v>
      </c>
      <c r="G818" s="43">
        <v>82.747546511627903</v>
      </c>
      <c r="H818" s="44">
        <v>82.747546511627903</v>
      </c>
      <c r="I818" s="44">
        <v>54.98478413085644</v>
      </c>
      <c r="J818" s="44">
        <v>54.98478413085644</v>
      </c>
      <c r="K818" s="44">
        <v>85.229972906976741</v>
      </c>
      <c r="L818" s="44">
        <v>85.229972906976741</v>
      </c>
      <c r="M818" s="44">
        <v>50.622</v>
      </c>
      <c r="N818" s="44">
        <v>312.31200000000001</v>
      </c>
      <c r="O818" s="44">
        <v>57.057000000000002</v>
      </c>
      <c r="P818" s="44">
        <v>15.341395123255813</v>
      </c>
      <c r="Q818" s="44">
        <v>15.341395123255813</v>
      </c>
      <c r="R818" s="44">
        <v>10.194178977860785</v>
      </c>
      <c r="S818" s="44">
        <v>10.194178977860785</v>
      </c>
      <c r="T818" s="44">
        <v>47.728784827906978</v>
      </c>
      <c r="U818" s="44">
        <v>47.728784827906978</v>
      </c>
      <c r="V818" s="44">
        <v>31.715223486677999</v>
      </c>
      <c r="W818" s="44">
        <v>31.715223486677999</v>
      </c>
      <c r="X818" s="44">
        <v>18.750594039534882</v>
      </c>
      <c r="Y818" s="44">
        <v>18.750594039534882</v>
      </c>
      <c r="Z818" s="44">
        <v>12.459552084052069</v>
      </c>
      <c r="AA818" s="44">
        <v>12.459552084052069</v>
      </c>
      <c r="AB818" s="44">
        <v>4.9657750869332746</v>
      </c>
      <c r="AC818" s="44">
        <v>9.8473844944270024</v>
      </c>
      <c r="AD818" s="44">
        <v>4.5793781040517185</v>
      </c>
      <c r="AE818" s="44">
        <v>4.1724328381023987</v>
      </c>
      <c r="AF818" s="44">
        <v>12.980902162985242</v>
      </c>
      <c r="AG818" s="44">
        <v>5.099640135458487</v>
      </c>
      <c r="AH818" s="44">
        <v>23.180182433902218</v>
      </c>
      <c r="AJ818" s="63" t="s">
        <v>63</v>
      </c>
      <c r="AK818" s="44">
        <v>0</v>
      </c>
      <c r="AL818" s="44">
        <v>0</v>
      </c>
      <c r="AM818" s="44">
        <v>57.057000000000002</v>
      </c>
      <c r="AN818" s="44">
        <v>57.057000000000002</v>
      </c>
      <c r="AO818" s="44">
        <v>0</v>
      </c>
      <c r="AP818" s="44">
        <v>0</v>
      </c>
      <c r="AQ818" s="44">
        <v>0</v>
      </c>
      <c r="AR818" s="44">
        <v>0</v>
      </c>
      <c r="AS818" s="44">
        <v>0</v>
      </c>
      <c r="AT818" s="44">
        <v>0</v>
      </c>
      <c r="AU818" s="44">
        <v>0</v>
      </c>
      <c r="AV818" s="44">
        <v>0</v>
      </c>
      <c r="AW818" s="44">
        <v>0</v>
      </c>
      <c r="AX818" s="44">
        <v>0</v>
      </c>
      <c r="AY818" s="44">
        <v>18.750594039534882</v>
      </c>
      <c r="AZ818" s="44">
        <v>0</v>
      </c>
      <c r="BA818" s="44">
        <v>0</v>
      </c>
      <c r="BB818" s="44">
        <v>0</v>
      </c>
      <c r="BC818" s="44">
        <v>18.750594039534882</v>
      </c>
      <c r="BD818" s="44">
        <v>18.750594039534882</v>
      </c>
      <c r="BE818" s="44">
        <v>0</v>
      </c>
      <c r="BF818" s="44">
        <v>0</v>
      </c>
      <c r="BG818" s="44">
        <v>0</v>
      </c>
      <c r="BH818" s="44">
        <v>18.750594039534882</v>
      </c>
      <c r="BI818" s="44">
        <v>12.459552084052069</v>
      </c>
      <c r="BJ818" s="44">
        <v>0</v>
      </c>
      <c r="BK818" s="44">
        <v>0</v>
      </c>
      <c r="BL818" s="44">
        <v>0</v>
      </c>
      <c r="BM818" s="44">
        <v>12.459552084052069</v>
      </c>
      <c r="BN818" s="44">
        <v>4.5793781040517185</v>
      </c>
      <c r="BO818" s="44">
        <v>5.099640135458487</v>
      </c>
      <c r="BP818" s="44">
        <v>0</v>
      </c>
      <c r="BQ818" s="44">
        <v>0</v>
      </c>
      <c r="BR818" s="44">
        <v>0</v>
      </c>
      <c r="BS818" s="44">
        <v>5.099640135458487</v>
      </c>
      <c r="BT818" s="64">
        <v>2022</v>
      </c>
      <c r="BU818" s="44">
        <v>0</v>
      </c>
      <c r="BV818" s="44">
        <v>0</v>
      </c>
      <c r="BW818" s="44">
        <v>0</v>
      </c>
      <c r="BX818" s="44">
        <v>0</v>
      </c>
      <c r="BY818" s="44">
        <v>0</v>
      </c>
      <c r="BZ818" s="44">
        <v>0</v>
      </c>
      <c r="CA818" s="44">
        <v>57.057000000000002</v>
      </c>
      <c r="CB818" s="44">
        <v>0</v>
      </c>
      <c r="CC818" s="44">
        <v>0</v>
      </c>
      <c r="CD818" s="44">
        <v>0</v>
      </c>
      <c r="CE818" s="44">
        <v>0</v>
      </c>
      <c r="CF818" s="44">
        <v>0</v>
      </c>
      <c r="CG818" s="44">
        <v>0</v>
      </c>
      <c r="CH818" s="44">
        <v>0</v>
      </c>
      <c r="CI818" s="44">
        <v>0</v>
      </c>
      <c r="CJ818" s="44">
        <v>0</v>
      </c>
      <c r="CK818" s="44">
        <v>18.750594039534882</v>
      </c>
      <c r="CL818" s="44">
        <v>0</v>
      </c>
      <c r="CM818" s="44">
        <v>0</v>
      </c>
      <c r="CN818" s="44">
        <v>0</v>
      </c>
      <c r="CO818" s="44">
        <v>0</v>
      </c>
      <c r="CP818" s="44">
        <v>0</v>
      </c>
      <c r="CQ818" s="44">
        <v>0</v>
      </c>
      <c r="CR818" s="44">
        <v>0</v>
      </c>
      <c r="CS818" s="44">
        <v>0</v>
      </c>
      <c r="CT818" s="44">
        <v>0</v>
      </c>
      <c r="CU818" s="44">
        <v>0</v>
      </c>
      <c r="CV818" s="44">
        <v>0</v>
      </c>
      <c r="CW818" s="44">
        <v>0</v>
      </c>
      <c r="CX818" s="44">
        <v>0</v>
      </c>
      <c r="CY818" s="44">
        <v>0</v>
      </c>
      <c r="CZ818" s="44">
        <v>0</v>
      </c>
      <c r="DA818" s="44">
        <v>0</v>
      </c>
      <c r="DB818" s="44">
        <v>0</v>
      </c>
      <c r="DC818" s="44">
        <v>0</v>
      </c>
      <c r="DD818" s="44">
        <v>0</v>
      </c>
      <c r="DE818" s="44">
        <v>0</v>
      </c>
      <c r="DF818" s="44">
        <v>0</v>
      </c>
      <c r="DG818" s="44">
        <v>0</v>
      </c>
      <c r="DH818" s="44">
        <v>0</v>
      </c>
      <c r="DI818" s="44">
        <v>0</v>
      </c>
      <c r="DJ818" s="44">
        <v>0</v>
      </c>
      <c r="DK818" s="44">
        <v>0</v>
      </c>
      <c r="DL818" s="44">
        <v>0</v>
      </c>
      <c r="DM818" s="44">
        <v>0</v>
      </c>
      <c r="DN818" s="44">
        <v>0</v>
      </c>
      <c r="DO818" s="44">
        <v>0</v>
      </c>
      <c r="DP818" s="44">
        <v>0</v>
      </c>
      <c r="DQ818" s="44">
        <v>0</v>
      </c>
      <c r="DR818" s="44">
        <v>0</v>
      </c>
      <c r="DS818" s="44">
        <v>0</v>
      </c>
      <c r="DT818" s="44">
        <v>0</v>
      </c>
      <c r="DU818" s="44">
        <v>0</v>
      </c>
      <c r="DV818" s="44">
        <v>0</v>
      </c>
      <c r="DW818" s="44">
        <v>0</v>
      </c>
      <c r="DX818" s="44">
        <v>0</v>
      </c>
      <c r="DY818" s="44">
        <v>5.099640135458487</v>
      </c>
      <c r="DZ818" s="44">
        <v>0</v>
      </c>
      <c r="EA818" s="44">
        <v>0</v>
      </c>
      <c r="EB818" s="44">
        <v>0</v>
      </c>
    </row>
    <row r="819" spans="2:132" ht="30" x14ac:dyDescent="0.25">
      <c r="B819" s="41" t="s">
        <v>908</v>
      </c>
      <c r="C819" s="50">
        <v>1</v>
      </c>
      <c r="D819" s="46">
        <v>6</v>
      </c>
      <c r="E819" s="86" t="s">
        <v>52</v>
      </c>
      <c r="F819" s="43">
        <v>4901</v>
      </c>
      <c r="G819" s="43">
        <v>574.40897674418602</v>
      </c>
      <c r="H819" s="44">
        <v>574.40897674418602</v>
      </c>
      <c r="I819" s="44">
        <v>381.68809735847543</v>
      </c>
      <c r="J819" s="44">
        <v>381.68809735847543</v>
      </c>
      <c r="K819" s="44">
        <v>637.59396418604649</v>
      </c>
      <c r="L819" s="44">
        <v>637.59396418604649</v>
      </c>
      <c r="M819" s="44">
        <v>517.87233333333336</v>
      </c>
      <c r="N819" s="44">
        <v>3399.6603333333328</v>
      </c>
      <c r="O819" s="44">
        <v>596.28833333333341</v>
      </c>
      <c r="P819" s="44">
        <v>114.76691355348837</v>
      </c>
      <c r="Q819" s="44">
        <v>114.76691355348837</v>
      </c>
      <c r="R819" s="44">
        <v>76.261281852223391</v>
      </c>
      <c r="S819" s="44">
        <v>76.261281852223391</v>
      </c>
      <c r="T819" s="44">
        <v>357.05261994418606</v>
      </c>
      <c r="U819" s="44">
        <v>357.05261994418606</v>
      </c>
      <c r="V819" s="44">
        <v>237.25732131802837</v>
      </c>
      <c r="W819" s="44">
        <v>237.25732131802837</v>
      </c>
      <c r="X819" s="44">
        <v>140.27067212093024</v>
      </c>
      <c r="Y819" s="44">
        <v>140.27067212093024</v>
      </c>
      <c r="Z819" s="44">
        <v>93.208233374939724</v>
      </c>
      <c r="AA819" s="44">
        <v>93.208233374939724</v>
      </c>
      <c r="AB819" s="44">
        <v>6.7907635533434823</v>
      </c>
      <c r="AC819" s="44">
        <v>14.329000742515777</v>
      </c>
      <c r="AD819" s="44">
        <v>6.3973783403307536</v>
      </c>
      <c r="AE819" s="44">
        <v>31.21340888432897</v>
      </c>
      <c r="AF819" s="44">
        <v>97.108383195690138</v>
      </c>
      <c r="AG819" s="44">
        <v>38.14972196973541</v>
      </c>
      <c r="AH819" s="44">
        <v>173.40782713516094</v>
      </c>
      <c r="AJ819" s="63" t="s">
        <v>63</v>
      </c>
      <c r="AK819" s="44">
        <v>0</v>
      </c>
      <c r="AL819" s="44">
        <v>0</v>
      </c>
      <c r="AM819" s="44">
        <v>596.28833333333341</v>
      </c>
      <c r="AN819" s="44">
        <v>596.28833333333341</v>
      </c>
      <c r="AO819" s="44">
        <v>0</v>
      </c>
      <c r="AP819" s="44">
        <v>0</v>
      </c>
      <c r="AQ819" s="44">
        <v>0</v>
      </c>
      <c r="AR819" s="44">
        <v>0</v>
      </c>
      <c r="AS819" s="44">
        <v>0</v>
      </c>
      <c r="AT819" s="44">
        <v>0</v>
      </c>
      <c r="AU819" s="44">
        <v>0</v>
      </c>
      <c r="AV819" s="44">
        <v>0</v>
      </c>
      <c r="AW819" s="44">
        <v>0</v>
      </c>
      <c r="AX819" s="44">
        <v>0</v>
      </c>
      <c r="AY819" s="44">
        <v>140.27067212093024</v>
      </c>
      <c r="AZ819" s="44">
        <v>0</v>
      </c>
      <c r="BA819" s="44">
        <v>0</v>
      </c>
      <c r="BB819" s="44">
        <v>0</v>
      </c>
      <c r="BC819" s="44">
        <v>140.27067212093024</v>
      </c>
      <c r="BD819" s="44">
        <v>140.27067212093024</v>
      </c>
      <c r="BE819" s="44">
        <v>0</v>
      </c>
      <c r="BF819" s="44">
        <v>0</v>
      </c>
      <c r="BG819" s="44">
        <v>0</v>
      </c>
      <c r="BH819" s="44">
        <v>140.27067212093024</v>
      </c>
      <c r="BI819" s="44">
        <v>93.208233374939724</v>
      </c>
      <c r="BJ819" s="44">
        <v>0</v>
      </c>
      <c r="BK819" s="44">
        <v>0</v>
      </c>
      <c r="BL819" s="44">
        <v>0</v>
      </c>
      <c r="BM819" s="44">
        <v>93.208233374939724</v>
      </c>
      <c r="BN819" s="44">
        <v>6.3973783403307536</v>
      </c>
      <c r="BO819" s="44">
        <v>38.14972196973541</v>
      </c>
      <c r="BP819" s="44">
        <v>0</v>
      </c>
      <c r="BQ819" s="44">
        <v>0</v>
      </c>
      <c r="BR819" s="44">
        <v>0</v>
      </c>
      <c r="BS819" s="44">
        <v>38.14972196973541</v>
      </c>
      <c r="BT819" s="64">
        <v>2022</v>
      </c>
      <c r="BU819" s="44">
        <v>0</v>
      </c>
      <c r="BV819" s="44">
        <v>0</v>
      </c>
      <c r="BW819" s="44">
        <v>0</v>
      </c>
      <c r="BX819" s="44">
        <v>0</v>
      </c>
      <c r="BY819" s="44">
        <v>0</v>
      </c>
      <c r="BZ819" s="44">
        <v>0</v>
      </c>
      <c r="CA819" s="44">
        <v>596.28833333333341</v>
      </c>
      <c r="CB819" s="44">
        <v>0</v>
      </c>
      <c r="CC819" s="44">
        <v>0</v>
      </c>
      <c r="CD819" s="44">
        <v>0</v>
      </c>
      <c r="CE819" s="44">
        <v>0</v>
      </c>
      <c r="CF819" s="44">
        <v>0</v>
      </c>
      <c r="CG819" s="44">
        <v>0</v>
      </c>
      <c r="CH819" s="44">
        <v>0</v>
      </c>
      <c r="CI819" s="44">
        <v>0</v>
      </c>
      <c r="CJ819" s="44">
        <v>0</v>
      </c>
      <c r="CK819" s="44">
        <v>140.27067212093024</v>
      </c>
      <c r="CL819" s="44">
        <v>0</v>
      </c>
      <c r="CM819" s="44">
        <v>0</v>
      </c>
      <c r="CN819" s="44">
        <v>0</v>
      </c>
      <c r="CO819" s="44">
        <v>0</v>
      </c>
      <c r="CP819" s="44">
        <v>0</v>
      </c>
      <c r="CQ819" s="44">
        <v>0</v>
      </c>
      <c r="CR819" s="44">
        <v>0</v>
      </c>
      <c r="CS819" s="44">
        <v>0</v>
      </c>
      <c r="CT819" s="44">
        <v>0</v>
      </c>
      <c r="CU819" s="44">
        <v>0</v>
      </c>
      <c r="CV819" s="44">
        <v>0</v>
      </c>
      <c r="CW819" s="44">
        <v>0</v>
      </c>
      <c r="CX819" s="44">
        <v>0</v>
      </c>
      <c r="CY819" s="44">
        <v>0</v>
      </c>
      <c r="CZ819" s="44">
        <v>0</v>
      </c>
      <c r="DA819" s="44">
        <v>0</v>
      </c>
      <c r="DB819" s="44">
        <v>0</v>
      </c>
      <c r="DC819" s="44">
        <v>0</v>
      </c>
      <c r="DD819" s="44">
        <v>0</v>
      </c>
      <c r="DE819" s="44">
        <v>0</v>
      </c>
      <c r="DF819" s="44">
        <v>0</v>
      </c>
      <c r="DG819" s="44">
        <v>0</v>
      </c>
      <c r="DH819" s="44">
        <v>0</v>
      </c>
      <c r="DI819" s="44">
        <v>0</v>
      </c>
      <c r="DJ819" s="44">
        <v>0</v>
      </c>
      <c r="DK819" s="44">
        <v>0</v>
      </c>
      <c r="DL819" s="44">
        <v>0</v>
      </c>
      <c r="DM819" s="44">
        <v>0</v>
      </c>
      <c r="DN819" s="44">
        <v>0</v>
      </c>
      <c r="DO819" s="44">
        <v>0</v>
      </c>
      <c r="DP819" s="44">
        <v>0</v>
      </c>
      <c r="DQ819" s="44">
        <v>0</v>
      </c>
      <c r="DR819" s="44">
        <v>0</v>
      </c>
      <c r="DS819" s="44">
        <v>0</v>
      </c>
      <c r="DT819" s="44">
        <v>0</v>
      </c>
      <c r="DU819" s="44">
        <v>0</v>
      </c>
      <c r="DV819" s="44">
        <v>0</v>
      </c>
      <c r="DW819" s="44">
        <v>0</v>
      </c>
      <c r="DX819" s="44">
        <v>0</v>
      </c>
      <c r="DY819" s="44">
        <v>38.14972196973541</v>
      </c>
      <c r="DZ819" s="44">
        <v>0</v>
      </c>
      <c r="EA819" s="44">
        <v>0</v>
      </c>
      <c r="EB819" s="44">
        <v>0</v>
      </c>
    </row>
    <row r="820" spans="2:132" x14ac:dyDescent="0.25">
      <c r="B820" s="41" t="s">
        <v>909</v>
      </c>
      <c r="C820" s="50">
        <v>1</v>
      </c>
      <c r="D820" s="46">
        <v>9</v>
      </c>
      <c r="E820" s="86" t="s">
        <v>52</v>
      </c>
      <c r="F820" s="43">
        <v>9523</v>
      </c>
      <c r="G820" s="43">
        <v>1482.0433604651166</v>
      </c>
      <c r="H820" s="44">
        <v>1482.0433604651166</v>
      </c>
      <c r="I820" s="44">
        <v>984.80060960227183</v>
      </c>
      <c r="J820" s="44">
        <v>984.80060960227183</v>
      </c>
      <c r="K820" s="44">
        <v>1526.5046612790702</v>
      </c>
      <c r="L820" s="44">
        <v>1526.5046612790702</v>
      </c>
      <c r="M820" s="44">
        <v>715.58542857142857</v>
      </c>
      <c r="N820" s="44">
        <v>5905.6204285714284</v>
      </c>
      <c r="O820" s="44">
        <v>982.22942857142857</v>
      </c>
      <c r="P820" s="44">
        <v>274.77083903023265</v>
      </c>
      <c r="Q820" s="44">
        <v>274.77083903023265</v>
      </c>
      <c r="R820" s="44">
        <v>182.58203302026121</v>
      </c>
      <c r="S820" s="44">
        <v>182.58203302026121</v>
      </c>
      <c r="T820" s="44">
        <v>854.84261031627943</v>
      </c>
      <c r="U820" s="44">
        <v>854.84261031627943</v>
      </c>
      <c r="V820" s="44">
        <v>568.03299161859047</v>
      </c>
      <c r="W820" s="44">
        <v>568.03299161859047</v>
      </c>
      <c r="X820" s="44">
        <v>335.83102548139544</v>
      </c>
      <c r="Y820" s="44">
        <v>335.83102548139544</v>
      </c>
      <c r="Z820" s="44">
        <v>223.1558181358748</v>
      </c>
      <c r="AA820" s="44">
        <v>223.1558181358748</v>
      </c>
      <c r="AB820" s="44">
        <v>3.9192543578043066</v>
      </c>
      <c r="AC820" s="44">
        <v>10.396615189099432</v>
      </c>
      <c r="AD820" s="44">
        <v>4.4015407564833025</v>
      </c>
      <c r="AE820" s="44">
        <v>74.730026996357296</v>
      </c>
      <c r="AF820" s="44">
        <v>232.49341732200048</v>
      </c>
      <c r="AG820" s="44">
        <v>91.336699662214457</v>
      </c>
      <c r="AH820" s="44">
        <v>415.16681664642937</v>
      </c>
      <c r="AJ820" s="63" t="s">
        <v>63</v>
      </c>
      <c r="AK820" s="44">
        <v>0</v>
      </c>
      <c r="AL820" s="44">
        <v>0</v>
      </c>
      <c r="AM820" s="44">
        <v>982.22942857142857</v>
      </c>
      <c r="AN820" s="44">
        <v>982.22942857142857</v>
      </c>
      <c r="AO820" s="44">
        <v>0</v>
      </c>
      <c r="AP820" s="44">
        <v>0</v>
      </c>
      <c r="AQ820" s="44">
        <v>0</v>
      </c>
      <c r="AR820" s="44">
        <v>0</v>
      </c>
      <c r="AS820" s="44">
        <v>0</v>
      </c>
      <c r="AT820" s="44">
        <v>0</v>
      </c>
      <c r="AU820" s="44">
        <v>0</v>
      </c>
      <c r="AV820" s="44">
        <v>0</v>
      </c>
      <c r="AW820" s="44">
        <v>0</v>
      </c>
      <c r="AX820" s="44">
        <v>0</v>
      </c>
      <c r="AY820" s="44">
        <v>335.83102548139544</v>
      </c>
      <c r="AZ820" s="44">
        <v>0</v>
      </c>
      <c r="BA820" s="44">
        <v>0</v>
      </c>
      <c r="BB820" s="44">
        <v>0</v>
      </c>
      <c r="BC820" s="44">
        <v>335.83102548139544</v>
      </c>
      <c r="BD820" s="44">
        <v>335.83102548139544</v>
      </c>
      <c r="BE820" s="44">
        <v>0</v>
      </c>
      <c r="BF820" s="44">
        <v>0</v>
      </c>
      <c r="BG820" s="44">
        <v>0</v>
      </c>
      <c r="BH820" s="44">
        <v>335.83102548139544</v>
      </c>
      <c r="BI820" s="44">
        <v>223.1558181358748</v>
      </c>
      <c r="BJ820" s="44">
        <v>0</v>
      </c>
      <c r="BK820" s="44">
        <v>0</v>
      </c>
      <c r="BL820" s="44">
        <v>0</v>
      </c>
      <c r="BM820" s="44">
        <v>223.1558181358748</v>
      </c>
      <c r="BN820" s="44">
        <v>4.4015407564833025</v>
      </c>
      <c r="BO820" s="44">
        <v>91.336699662214457</v>
      </c>
      <c r="BP820" s="44">
        <v>0</v>
      </c>
      <c r="BQ820" s="44">
        <v>0</v>
      </c>
      <c r="BR820" s="44">
        <v>0</v>
      </c>
      <c r="BS820" s="44">
        <v>91.336699662214457</v>
      </c>
      <c r="BT820" s="64">
        <v>2022</v>
      </c>
      <c r="BU820" s="44">
        <v>0</v>
      </c>
      <c r="BV820" s="44">
        <v>0</v>
      </c>
      <c r="BW820" s="44">
        <v>0</v>
      </c>
      <c r="BX820" s="44">
        <v>0</v>
      </c>
      <c r="BY820" s="44">
        <v>0</v>
      </c>
      <c r="BZ820" s="44">
        <v>0</v>
      </c>
      <c r="CA820" s="44">
        <v>982.22942857142857</v>
      </c>
      <c r="CB820" s="44">
        <v>0</v>
      </c>
      <c r="CC820" s="44">
        <v>0</v>
      </c>
      <c r="CD820" s="44">
        <v>0</v>
      </c>
      <c r="CE820" s="44">
        <v>0</v>
      </c>
      <c r="CF820" s="44">
        <v>0</v>
      </c>
      <c r="CG820" s="44">
        <v>0</v>
      </c>
      <c r="CH820" s="44">
        <v>0</v>
      </c>
      <c r="CI820" s="44">
        <v>0</v>
      </c>
      <c r="CJ820" s="44">
        <v>0</v>
      </c>
      <c r="CK820" s="44">
        <v>335.83102548139544</v>
      </c>
      <c r="CL820" s="44">
        <v>0</v>
      </c>
      <c r="CM820" s="44">
        <v>0</v>
      </c>
      <c r="CN820" s="44">
        <v>0</v>
      </c>
      <c r="CO820" s="44">
        <v>0</v>
      </c>
      <c r="CP820" s="44">
        <v>0</v>
      </c>
      <c r="CQ820" s="44">
        <v>0</v>
      </c>
      <c r="CR820" s="44">
        <v>0</v>
      </c>
      <c r="CS820" s="44">
        <v>0</v>
      </c>
      <c r="CT820" s="44">
        <v>0</v>
      </c>
      <c r="CU820" s="44">
        <v>0</v>
      </c>
      <c r="CV820" s="44">
        <v>0</v>
      </c>
      <c r="CW820" s="44">
        <v>0</v>
      </c>
      <c r="CX820" s="44">
        <v>0</v>
      </c>
      <c r="CY820" s="44">
        <v>0</v>
      </c>
      <c r="CZ820" s="44">
        <v>0</v>
      </c>
      <c r="DA820" s="44">
        <v>0</v>
      </c>
      <c r="DB820" s="44">
        <v>0</v>
      </c>
      <c r="DC820" s="44">
        <v>0</v>
      </c>
      <c r="DD820" s="44">
        <v>0</v>
      </c>
      <c r="DE820" s="44">
        <v>0</v>
      </c>
      <c r="DF820" s="44">
        <v>0</v>
      </c>
      <c r="DG820" s="44">
        <v>0</v>
      </c>
      <c r="DH820" s="44">
        <v>0</v>
      </c>
      <c r="DI820" s="44">
        <v>0</v>
      </c>
      <c r="DJ820" s="44">
        <v>0</v>
      </c>
      <c r="DK820" s="44">
        <v>0</v>
      </c>
      <c r="DL820" s="44">
        <v>0</v>
      </c>
      <c r="DM820" s="44">
        <v>0</v>
      </c>
      <c r="DN820" s="44">
        <v>0</v>
      </c>
      <c r="DO820" s="44">
        <v>0</v>
      </c>
      <c r="DP820" s="44">
        <v>0</v>
      </c>
      <c r="DQ820" s="44">
        <v>0</v>
      </c>
      <c r="DR820" s="44">
        <v>0</v>
      </c>
      <c r="DS820" s="44">
        <v>0</v>
      </c>
      <c r="DT820" s="44">
        <v>0</v>
      </c>
      <c r="DU820" s="44">
        <v>0</v>
      </c>
      <c r="DV820" s="44">
        <v>0</v>
      </c>
      <c r="DW820" s="44">
        <v>0</v>
      </c>
      <c r="DX820" s="44">
        <v>0</v>
      </c>
      <c r="DY820" s="44">
        <v>91.336699662214457</v>
      </c>
      <c r="DZ820" s="44">
        <v>0</v>
      </c>
      <c r="EA820" s="44">
        <v>0</v>
      </c>
      <c r="EB820" s="44">
        <v>0</v>
      </c>
    </row>
    <row r="821" spans="2:132" x14ac:dyDescent="0.25">
      <c r="B821" s="41" t="s">
        <v>910</v>
      </c>
      <c r="C821" s="50">
        <v>1</v>
      </c>
      <c r="D821" s="46">
        <v>5</v>
      </c>
      <c r="E821" s="86" t="s">
        <v>52</v>
      </c>
      <c r="F821" s="43">
        <v>2030</v>
      </c>
      <c r="G821" s="43">
        <v>421.0568953488372</v>
      </c>
      <c r="H821" s="44">
        <v>421.0568953488372</v>
      </c>
      <c r="I821" s="44">
        <v>279.78741936851367</v>
      </c>
      <c r="J821" s="44">
        <v>279.78741936851367</v>
      </c>
      <c r="K821" s="44">
        <v>433.6886022093023</v>
      </c>
      <c r="L821" s="44">
        <v>433.6886022093023</v>
      </c>
      <c r="M821" s="44">
        <v>214.50333333333333</v>
      </c>
      <c r="N821" s="44">
        <v>1408.1433333333332</v>
      </c>
      <c r="O821" s="44">
        <v>246.98333333333335</v>
      </c>
      <c r="P821" s="44">
        <v>86.737720441860461</v>
      </c>
      <c r="Q821" s="44">
        <v>86.737720441860461</v>
      </c>
      <c r="R821" s="44">
        <v>57.636208389913811</v>
      </c>
      <c r="S821" s="44">
        <v>57.636208389913811</v>
      </c>
      <c r="T821" s="44">
        <v>260.21316132558138</v>
      </c>
      <c r="U821" s="44">
        <v>260.21316132558138</v>
      </c>
      <c r="V821" s="44">
        <v>172.90862516974144</v>
      </c>
      <c r="W821" s="44">
        <v>172.90862516974144</v>
      </c>
      <c r="X821" s="44">
        <v>108.42215055232558</v>
      </c>
      <c r="Y821" s="44">
        <v>108.42215055232558</v>
      </c>
      <c r="Z821" s="44">
        <v>72.04526048739227</v>
      </c>
      <c r="AA821" s="44">
        <v>72.04526048739227</v>
      </c>
      <c r="AB821" s="44">
        <v>3.7216766911903743</v>
      </c>
      <c r="AC821" s="44">
        <v>8.1438582485459179</v>
      </c>
      <c r="AD821" s="44">
        <v>3.4281690657021744</v>
      </c>
      <c r="AE821" s="44">
        <v>23.590247833794066</v>
      </c>
      <c r="AF821" s="44">
        <v>70.770743501382199</v>
      </c>
      <c r="AG821" s="44">
        <v>29.487809792242583</v>
      </c>
      <c r="AH821" s="44">
        <v>117.95123916897033</v>
      </c>
      <c r="AJ821" s="63" t="s">
        <v>63</v>
      </c>
      <c r="AK821" s="44">
        <v>0</v>
      </c>
      <c r="AL821" s="44">
        <v>0</v>
      </c>
      <c r="AM821" s="44">
        <v>246.98333333333335</v>
      </c>
      <c r="AN821" s="44">
        <v>246.98333333333335</v>
      </c>
      <c r="AO821" s="44">
        <v>0</v>
      </c>
      <c r="AP821" s="44">
        <v>0</v>
      </c>
      <c r="AQ821" s="44">
        <v>0</v>
      </c>
      <c r="AR821" s="44">
        <v>0</v>
      </c>
      <c r="AS821" s="44">
        <v>0</v>
      </c>
      <c r="AT821" s="44">
        <v>0</v>
      </c>
      <c r="AU821" s="44">
        <v>0</v>
      </c>
      <c r="AV821" s="44">
        <v>0</v>
      </c>
      <c r="AW821" s="44">
        <v>0</v>
      </c>
      <c r="AX821" s="44">
        <v>0</v>
      </c>
      <c r="AY821" s="44">
        <v>108.42215055232558</v>
      </c>
      <c r="AZ821" s="44">
        <v>0</v>
      </c>
      <c r="BA821" s="44">
        <v>0</v>
      </c>
      <c r="BB821" s="44">
        <v>0</v>
      </c>
      <c r="BC821" s="44">
        <v>108.42215055232558</v>
      </c>
      <c r="BD821" s="44">
        <v>108.42215055232558</v>
      </c>
      <c r="BE821" s="44">
        <v>0</v>
      </c>
      <c r="BF821" s="44">
        <v>0</v>
      </c>
      <c r="BG821" s="44">
        <v>0</v>
      </c>
      <c r="BH821" s="44">
        <v>108.42215055232558</v>
      </c>
      <c r="BI821" s="44">
        <v>72.04526048739227</v>
      </c>
      <c r="BJ821" s="44">
        <v>0</v>
      </c>
      <c r="BK821" s="44">
        <v>0</v>
      </c>
      <c r="BL821" s="44">
        <v>0</v>
      </c>
      <c r="BM821" s="44">
        <v>72.04526048739227</v>
      </c>
      <c r="BN821" s="44">
        <v>3.4281690657021744</v>
      </c>
      <c r="BO821" s="44">
        <v>29.487809792242583</v>
      </c>
      <c r="BP821" s="44">
        <v>0</v>
      </c>
      <c r="BQ821" s="44">
        <v>0</v>
      </c>
      <c r="BR821" s="44">
        <v>0</v>
      </c>
      <c r="BS821" s="44">
        <v>29.487809792242583</v>
      </c>
      <c r="BT821" s="64">
        <v>2022</v>
      </c>
      <c r="BU821" s="44">
        <v>0</v>
      </c>
      <c r="BV821" s="44">
        <v>0</v>
      </c>
      <c r="BW821" s="44">
        <v>0</v>
      </c>
      <c r="BX821" s="44">
        <v>0</v>
      </c>
      <c r="BY821" s="44">
        <v>0</v>
      </c>
      <c r="BZ821" s="44">
        <v>0</v>
      </c>
      <c r="CA821" s="44">
        <v>246.98333333333335</v>
      </c>
      <c r="CB821" s="44">
        <v>0</v>
      </c>
      <c r="CC821" s="44">
        <v>0</v>
      </c>
      <c r="CD821" s="44">
        <v>0</v>
      </c>
      <c r="CE821" s="44">
        <v>0</v>
      </c>
      <c r="CF821" s="44">
        <v>0</v>
      </c>
      <c r="CG821" s="44">
        <v>0</v>
      </c>
      <c r="CH821" s="44">
        <v>0</v>
      </c>
      <c r="CI821" s="44">
        <v>0</v>
      </c>
      <c r="CJ821" s="44">
        <v>0</v>
      </c>
      <c r="CK821" s="44">
        <v>108.42215055232558</v>
      </c>
      <c r="CL821" s="44">
        <v>0</v>
      </c>
      <c r="CM821" s="44">
        <v>0</v>
      </c>
      <c r="CN821" s="44">
        <v>0</v>
      </c>
      <c r="CO821" s="44">
        <v>0</v>
      </c>
      <c r="CP821" s="44">
        <v>0</v>
      </c>
      <c r="CQ821" s="44">
        <v>0</v>
      </c>
      <c r="CR821" s="44">
        <v>0</v>
      </c>
      <c r="CS821" s="44">
        <v>0</v>
      </c>
      <c r="CT821" s="44">
        <v>0</v>
      </c>
      <c r="CU821" s="44">
        <v>0</v>
      </c>
      <c r="CV821" s="44">
        <v>0</v>
      </c>
      <c r="CW821" s="44">
        <v>0</v>
      </c>
      <c r="CX821" s="44">
        <v>0</v>
      </c>
      <c r="CY821" s="44">
        <v>0</v>
      </c>
      <c r="CZ821" s="44">
        <v>0</v>
      </c>
      <c r="DA821" s="44">
        <v>0</v>
      </c>
      <c r="DB821" s="44">
        <v>0</v>
      </c>
      <c r="DC821" s="44">
        <v>0</v>
      </c>
      <c r="DD821" s="44">
        <v>0</v>
      </c>
      <c r="DE821" s="44">
        <v>0</v>
      </c>
      <c r="DF821" s="44">
        <v>0</v>
      </c>
      <c r="DG821" s="44">
        <v>0</v>
      </c>
      <c r="DH821" s="44">
        <v>0</v>
      </c>
      <c r="DI821" s="44">
        <v>0</v>
      </c>
      <c r="DJ821" s="44">
        <v>0</v>
      </c>
      <c r="DK821" s="44">
        <v>0</v>
      </c>
      <c r="DL821" s="44">
        <v>0</v>
      </c>
      <c r="DM821" s="44">
        <v>0</v>
      </c>
      <c r="DN821" s="44">
        <v>0</v>
      </c>
      <c r="DO821" s="44">
        <v>0</v>
      </c>
      <c r="DP821" s="44">
        <v>0</v>
      </c>
      <c r="DQ821" s="44">
        <v>0</v>
      </c>
      <c r="DR821" s="44">
        <v>0</v>
      </c>
      <c r="DS821" s="44">
        <v>0</v>
      </c>
      <c r="DT821" s="44">
        <v>0</v>
      </c>
      <c r="DU821" s="44">
        <v>0</v>
      </c>
      <c r="DV821" s="44">
        <v>0</v>
      </c>
      <c r="DW821" s="44">
        <v>0</v>
      </c>
      <c r="DX821" s="44">
        <v>0</v>
      </c>
      <c r="DY821" s="44">
        <v>29.487809792242583</v>
      </c>
      <c r="DZ821" s="44">
        <v>0</v>
      </c>
      <c r="EA821" s="44">
        <v>0</v>
      </c>
      <c r="EB821" s="44">
        <v>0</v>
      </c>
    </row>
    <row r="822" spans="2:132" x14ac:dyDescent="0.25">
      <c r="B822" s="41" t="s">
        <v>911</v>
      </c>
      <c r="C822" s="50">
        <v>1</v>
      </c>
      <c r="D822" s="46">
        <v>6</v>
      </c>
      <c r="E822" s="86" t="s">
        <v>52</v>
      </c>
      <c r="F822" s="43">
        <v>4901</v>
      </c>
      <c r="G822" s="43">
        <v>636.27093023255816</v>
      </c>
      <c r="H822" s="44">
        <v>636.27093023255816</v>
      </c>
      <c r="I822" s="44">
        <v>422.79464736347461</v>
      </c>
      <c r="J822" s="44">
        <v>422.79464736347461</v>
      </c>
      <c r="K822" s="44">
        <v>706.26073255813958</v>
      </c>
      <c r="L822" s="44">
        <v>706.26073255813958</v>
      </c>
      <c r="M822" s="44">
        <v>517.87233333333336</v>
      </c>
      <c r="N822" s="44">
        <v>3399.6603333333328</v>
      </c>
      <c r="O822" s="44">
        <v>596.28833333333341</v>
      </c>
      <c r="P822" s="44">
        <v>127.12693186046512</v>
      </c>
      <c r="Q822" s="44">
        <v>127.12693186046512</v>
      </c>
      <c r="R822" s="44">
        <v>84.474370543222221</v>
      </c>
      <c r="S822" s="44">
        <v>84.474370543222221</v>
      </c>
      <c r="T822" s="44">
        <v>395.5060102325582</v>
      </c>
      <c r="U822" s="44">
        <v>395.5060102325582</v>
      </c>
      <c r="V822" s="44">
        <v>262.80915280113584</v>
      </c>
      <c r="W822" s="44">
        <v>262.80915280113584</v>
      </c>
      <c r="X822" s="44">
        <v>155.37736116279072</v>
      </c>
      <c r="Y822" s="44">
        <v>155.37736116279072</v>
      </c>
      <c r="Z822" s="44">
        <v>103.24645288616051</v>
      </c>
      <c r="AA822" s="44">
        <v>103.24645288616051</v>
      </c>
      <c r="AB822" s="44">
        <v>6.1305260992546655</v>
      </c>
      <c r="AC822" s="44">
        <v>12.935852108262798</v>
      </c>
      <c r="AD822" s="44">
        <v>5.7753880803130411</v>
      </c>
      <c r="AE822" s="44">
        <v>34.574990138787392</v>
      </c>
      <c r="AF822" s="44">
        <v>107.56663598733857</v>
      </c>
      <c r="AG822" s="44">
        <v>42.258321280740155</v>
      </c>
      <c r="AH822" s="44">
        <v>192.08327854881887</v>
      </c>
      <c r="AJ822" s="63" t="s">
        <v>63</v>
      </c>
      <c r="AK822" s="44">
        <v>0</v>
      </c>
      <c r="AL822" s="44">
        <v>0</v>
      </c>
      <c r="AM822" s="44">
        <v>596.28833333333341</v>
      </c>
      <c r="AN822" s="44">
        <v>596.28833333333341</v>
      </c>
      <c r="AO822" s="44">
        <v>0</v>
      </c>
      <c r="AP822" s="44">
        <v>0</v>
      </c>
      <c r="AQ822" s="44">
        <v>0</v>
      </c>
      <c r="AR822" s="44">
        <v>0</v>
      </c>
      <c r="AS822" s="44">
        <v>0</v>
      </c>
      <c r="AT822" s="44">
        <v>0</v>
      </c>
      <c r="AU822" s="44">
        <v>0</v>
      </c>
      <c r="AV822" s="44">
        <v>0</v>
      </c>
      <c r="AW822" s="44">
        <v>0</v>
      </c>
      <c r="AX822" s="44">
        <v>0</v>
      </c>
      <c r="AY822" s="44">
        <v>155.37736116279072</v>
      </c>
      <c r="AZ822" s="44">
        <v>0</v>
      </c>
      <c r="BA822" s="44">
        <v>0</v>
      </c>
      <c r="BB822" s="44">
        <v>0</v>
      </c>
      <c r="BC822" s="44">
        <v>155.37736116279072</v>
      </c>
      <c r="BD822" s="44">
        <v>155.37736116279072</v>
      </c>
      <c r="BE822" s="44">
        <v>0</v>
      </c>
      <c r="BF822" s="44">
        <v>0</v>
      </c>
      <c r="BG822" s="44">
        <v>0</v>
      </c>
      <c r="BH822" s="44">
        <v>155.37736116279072</v>
      </c>
      <c r="BI822" s="44">
        <v>103.24645288616051</v>
      </c>
      <c r="BJ822" s="44">
        <v>0</v>
      </c>
      <c r="BK822" s="44">
        <v>0</v>
      </c>
      <c r="BL822" s="44">
        <v>0</v>
      </c>
      <c r="BM822" s="44">
        <v>103.24645288616051</v>
      </c>
      <c r="BN822" s="44">
        <v>5.7753880803130411</v>
      </c>
      <c r="BO822" s="44">
        <v>42.258321280740155</v>
      </c>
      <c r="BP822" s="44">
        <v>0</v>
      </c>
      <c r="BQ822" s="44">
        <v>0</v>
      </c>
      <c r="BR822" s="44">
        <v>0</v>
      </c>
      <c r="BS822" s="44">
        <v>42.258321280740155</v>
      </c>
      <c r="BT822" s="64">
        <v>2022</v>
      </c>
      <c r="BU822" s="44">
        <v>0</v>
      </c>
      <c r="BV822" s="44">
        <v>0</v>
      </c>
      <c r="BW822" s="44">
        <v>0</v>
      </c>
      <c r="BX822" s="44">
        <v>0</v>
      </c>
      <c r="BY822" s="44">
        <v>0</v>
      </c>
      <c r="BZ822" s="44">
        <v>0</v>
      </c>
      <c r="CA822" s="44">
        <v>596.28833333333341</v>
      </c>
      <c r="CB822" s="44">
        <v>0</v>
      </c>
      <c r="CC822" s="44">
        <v>0</v>
      </c>
      <c r="CD822" s="44">
        <v>0</v>
      </c>
      <c r="CE822" s="44">
        <v>0</v>
      </c>
      <c r="CF822" s="44">
        <v>0</v>
      </c>
      <c r="CG822" s="44">
        <v>0</v>
      </c>
      <c r="CH822" s="44">
        <v>0</v>
      </c>
      <c r="CI822" s="44">
        <v>0</v>
      </c>
      <c r="CJ822" s="44">
        <v>0</v>
      </c>
      <c r="CK822" s="44">
        <v>155.37736116279072</v>
      </c>
      <c r="CL822" s="44">
        <v>0</v>
      </c>
      <c r="CM822" s="44">
        <v>0</v>
      </c>
      <c r="CN822" s="44">
        <v>0</v>
      </c>
      <c r="CO822" s="44">
        <v>0</v>
      </c>
      <c r="CP822" s="44">
        <v>0</v>
      </c>
      <c r="CQ822" s="44">
        <v>0</v>
      </c>
      <c r="CR822" s="44">
        <v>0</v>
      </c>
      <c r="CS822" s="44">
        <v>0</v>
      </c>
      <c r="CT822" s="44">
        <v>0</v>
      </c>
      <c r="CU822" s="44">
        <v>0</v>
      </c>
      <c r="CV822" s="44">
        <v>0</v>
      </c>
      <c r="CW822" s="44">
        <v>0</v>
      </c>
      <c r="CX822" s="44">
        <v>0</v>
      </c>
      <c r="CY822" s="44">
        <v>0</v>
      </c>
      <c r="CZ822" s="44">
        <v>0</v>
      </c>
      <c r="DA822" s="44">
        <v>0</v>
      </c>
      <c r="DB822" s="44">
        <v>0</v>
      </c>
      <c r="DC822" s="44">
        <v>0</v>
      </c>
      <c r="DD822" s="44">
        <v>0</v>
      </c>
      <c r="DE822" s="44">
        <v>0</v>
      </c>
      <c r="DF822" s="44">
        <v>0</v>
      </c>
      <c r="DG822" s="44">
        <v>0</v>
      </c>
      <c r="DH822" s="44">
        <v>0</v>
      </c>
      <c r="DI822" s="44">
        <v>0</v>
      </c>
      <c r="DJ822" s="44">
        <v>0</v>
      </c>
      <c r="DK822" s="44">
        <v>0</v>
      </c>
      <c r="DL822" s="44">
        <v>0</v>
      </c>
      <c r="DM822" s="44">
        <v>0</v>
      </c>
      <c r="DN822" s="44">
        <v>0</v>
      </c>
      <c r="DO822" s="44">
        <v>0</v>
      </c>
      <c r="DP822" s="44">
        <v>0</v>
      </c>
      <c r="DQ822" s="44">
        <v>0</v>
      </c>
      <c r="DR822" s="44">
        <v>0</v>
      </c>
      <c r="DS822" s="44">
        <v>0</v>
      </c>
      <c r="DT822" s="44">
        <v>0</v>
      </c>
      <c r="DU822" s="44">
        <v>0</v>
      </c>
      <c r="DV822" s="44">
        <v>0</v>
      </c>
      <c r="DW822" s="44">
        <v>0</v>
      </c>
      <c r="DX822" s="44">
        <v>0</v>
      </c>
      <c r="DY822" s="44">
        <v>42.258321280740155</v>
      </c>
      <c r="DZ822" s="44">
        <v>0</v>
      </c>
      <c r="EA822" s="44">
        <v>0</v>
      </c>
      <c r="EB822" s="44">
        <v>0</v>
      </c>
    </row>
    <row r="823" spans="2:132" x14ac:dyDescent="0.25">
      <c r="B823" s="41" t="s">
        <v>912</v>
      </c>
      <c r="C823" s="50">
        <v>1</v>
      </c>
      <c r="D823" s="46">
        <v>1</v>
      </c>
      <c r="E823" s="86" t="s">
        <v>52</v>
      </c>
      <c r="F823" s="43">
        <v>120</v>
      </c>
      <c r="G823" s="43">
        <v>25.402918604651166</v>
      </c>
      <c r="H823" s="44">
        <v>25.402918604651166</v>
      </c>
      <c r="I823" s="44">
        <v>16.879944537983164</v>
      </c>
      <c r="J823" s="44">
        <v>16.879944537983164</v>
      </c>
      <c r="K823" s="44">
        <v>26.165006162790704</v>
      </c>
      <c r="L823" s="44">
        <v>26.165006162790704</v>
      </c>
      <c r="M823" s="28">
        <v>27</v>
      </c>
      <c r="N823" s="44">
        <v>87.36</v>
      </c>
      <c r="O823" s="28">
        <v>27</v>
      </c>
      <c r="P823" s="44">
        <v>5.2330012325581414</v>
      </c>
      <c r="Q823" s="44">
        <v>5.2330012325581414</v>
      </c>
      <c r="R823" s="44">
        <v>3.4772685748245329</v>
      </c>
      <c r="S823" s="44">
        <v>3.4772685748245329</v>
      </c>
      <c r="T823" s="44">
        <v>15.699003697674421</v>
      </c>
      <c r="U823" s="44">
        <v>15.699003697674421</v>
      </c>
      <c r="V823" s="44">
        <v>10.431805724473596</v>
      </c>
      <c r="W823" s="44">
        <v>10.431805724473596</v>
      </c>
      <c r="X823" s="44">
        <v>6.5412515406976759</v>
      </c>
      <c r="Y823" s="44">
        <v>6.5412515406976759</v>
      </c>
      <c r="Z823" s="44">
        <v>4.3465857185306653</v>
      </c>
      <c r="AA823" s="44">
        <v>4.3465857185306653</v>
      </c>
      <c r="AB823" s="44">
        <v>7.7647151547281483</v>
      </c>
      <c r="AC823" s="44">
        <v>8.374389085395693</v>
      </c>
      <c r="AD823" s="44">
        <v>6.2117721237825192</v>
      </c>
      <c r="AE823" s="44">
        <v>1.4232308084847856</v>
      </c>
      <c r="AF823" s="44">
        <v>4.2696924254543553</v>
      </c>
      <c r="AG823" s="44">
        <v>1.7790385106059818</v>
      </c>
      <c r="AH823" s="44">
        <v>7.1161540424239274</v>
      </c>
      <c r="AJ823" s="63" t="s">
        <v>63</v>
      </c>
      <c r="AK823" s="44">
        <v>0</v>
      </c>
      <c r="AL823" s="44">
        <v>0</v>
      </c>
      <c r="AM823" s="44">
        <v>27</v>
      </c>
      <c r="AN823" s="44">
        <v>27</v>
      </c>
      <c r="AO823" s="44">
        <v>0</v>
      </c>
      <c r="AP823" s="44">
        <v>0</v>
      </c>
      <c r="AQ823" s="44">
        <v>0</v>
      </c>
      <c r="AR823" s="44">
        <v>0</v>
      </c>
      <c r="AS823" s="44">
        <v>0</v>
      </c>
      <c r="AT823" s="44">
        <v>0</v>
      </c>
      <c r="AU823" s="44">
        <v>0</v>
      </c>
      <c r="AV823" s="44">
        <v>0</v>
      </c>
      <c r="AW823" s="44">
        <v>0</v>
      </c>
      <c r="AX823" s="44">
        <v>0</v>
      </c>
      <c r="AY823" s="44">
        <v>6.5412515406976759</v>
      </c>
      <c r="AZ823" s="44">
        <v>0</v>
      </c>
      <c r="BA823" s="44">
        <v>0</v>
      </c>
      <c r="BB823" s="44">
        <v>0</v>
      </c>
      <c r="BC823" s="44">
        <v>6.5412515406976759</v>
      </c>
      <c r="BD823" s="44">
        <v>6.5412515406976759</v>
      </c>
      <c r="BE823" s="44">
        <v>0</v>
      </c>
      <c r="BF823" s="44">
        <v>0</v>
      </c>
      <c r="BG823" s="44">
        <v>0</v>
      </c>
      <c r="BH823" s="44">
        <v>6.5412515406976759</v>
      </c>
      <c r="BI823" s="44">
        <v>4.3465857185306653</v>
      </c>
      <c r="BJ823" s="44">
        <v>0</v>
      </c>
      <c r="BK823" s="44">
        <v>0</v>
      </c>
      <c r="BL823" s="44">
        <v>0</v>
      </c>
      <c r="BM823" s="44">
        <v>4.3465857185306653</v>
      </c>
      <c r="BN823" s="44">
        <v>6.2117721237825192</v>
      </c>
      <c r="BO823" s="44">
        <v>1.7790385106059818</v>
      </c>
      <c r="BP823" s="44">
        <v>0</v>
      </c>
      <c r="BQ823" s="44">
        <v>0</v>
      </c>
      <c r="BR823" s="44">
        <v>0</v>
      </c>
      <c r="BS823" s="44">
        <v>1.7790385106059818</v>
      </c>
      <c r="BT823" s="64">
        <v>2022</v>
      </c>
      <c r="BU823" s="44">
        <v>0</v>
      </c>
      <c r="BV823" s="44">
        <v>0</v>
      </c>
      <c r="BW823" s="44">
        <v>0</v>
      </c>
      <c r="BX823" s="44">
        <v>0</v>
      </c>
      <c r="BY823" s="44">
        <v>0</v>
      </c>
      <c r="BZ823" s="44">
        <v>0</v>
      </c>
      <c r="CA823" s="44">
        <v>27</v>
      </c>
      <c r="CB823" s="44">
        <v>0</v>
      </c>
      <c r="CC823" s="44">
        <v>0</v>
      </c>
      <c r="CD823" s="44">
        <v>0</v>
      </c>
      <c r="CE823" s="44">
        <v>0</v>
      </c>
      <c r="CF823" s="44">
        <v>0</v>
      </c>
      <c r="CG823" s="44">
        <v>0</v>
      </c>
      <c r="CH823" s="44">
        <v>0</v>
      </c>
      <c r="CI823" s="44">
        <v>0</v>
      </c>
      <c r="CJ823" s="44">
        <v>0</v>
      </c>
      <c r="CK823" s="44">
        <v>6.5412515406976759</v>
      </c>
      <c r="CL823" s="44">
        <v>0</v>
      </c>
      <c r="CM823" s="44">
        <v>0</v>
      </c>
      <c r="CN823" s="44">
        <v>0</v>
      </c>
      <c r="CO823" s="44">
        <v>0</v>
      </c>
      <c r="CP823" s="44">
        <v>0</v>
      </c>
      <c r="CQ823" s="44">
        <v>0</v>
      </c>
      <c r="CR823" s="44">
        <v>0</v>
      </c>
      <c r="CS823" s="44">
        <v>0</v>
      </c>
      <c r="CT823" s="44">
        <v>0</v>
      </c>
      <c r="CU823" s="44">
        <v>0</v>
      </c>
      <c r="CV823" s="44">
        <v>0</v>
      </c>
      <c r="CW823" s="44">
        <v>0</v>
      </c>
      <c r="CX823" s="44">
        <v>0</v>
      </c>
      <c r="CY823" s="44">
        <v>0</v>
      </c>
      <c r="CZ823" s="44">
        <v>0</v>
      </c>
      <c r="DA823" s="44">
        <v>0</v>
      </c>
      <c r="DB823" s="44">
        <v>0</v>
      </c>
      <c r="DC823" s="44">
        <v>0</v>
      </c>
      <c r="DD823" s="44">
        <v>0</v>
      </c>
      <c r="DE823" s="44">
        <v>0</v>
      </c>
      <c r="DF823" s="44">
        <v>0</v>
      </c>
      <c r="DG823" s="44">
        <v>0</v>
      </c>
      <c r="DH823" s="44">
        <v>0</v>
      </c>
      <c r="DI823" s="44">
        <v>0</v>
      </c>
      <c r="DJ823" s="44">
        <v>0</v>
      </c>
      <c r="DK823" s="44">
        <v>0</v>
      </c>
      <c r="DL823" s="44">
        <v>0</v>
      </c>
      <c r="DM823" s="44">
        <v>0</v>
      </c>
      <c r="DN823" s="44">
        <v>0</v>
      </c>
      <c r="DO823" s="44">
        <v>0</v>
      </c>
      <c r="DP823" s="44">
        <v>0</v>
      </c>
      <c r="DQ823" s="44">
        <v>0</v>
      </c>
      <c r="DR823" s="44">
        <v>0</v>
      </c>
      <c r="DS823" s="44">
        <v>0</v>
      </c>
      <c r="DT823" s="44">
        <v>0</v>
      </c>
      <c r="DU823" s="44">
        <v>0</v>
      </c>
      <c r="DV823" s="44">
        <v>0</v>
      </c>
      <c r="DW823" s="44">
        <v>0</v>
      </c>
      <c r="DX823" s="44">
        <v>0</v>
      </c>
      <c r="DY823" s="44">
        <v>1.7790385106059818</v>
      </c>
      <c r="DZ823" s="44">
        <v>0</v>
      </c>
      <c r="EA823" s="44">
        <v>0</v>
      </c>
      <c r="EB823" s="44">
        <v>0</v>
      </c>
    </row>
    <row r="824" spans="2:132" x14ac:dyDescent="0.25">
      <c r="B824" s="41" t="s">
        <v>913</v>
      </c>
      <c r="C824" s="50">
        <v>1</v>
      </c>
      <c r="D824" s="46">
        <v>2</v>
      </c>
      <c r="E824" s="86" t="s">
        <v>52</v>
      </c>
      <c r="F824" s="43">
        <v>302</v>
      </c>
      <c r="G824" s="43">
        <v>61.018860465116276</v>
      </c>
      <c r="H824" s="44">
        <v>61.018860465116276</v>
      </c>
      <c r="I824" s="44">
        <v>40.546324477594034</v>
      </c>
      <c r="J824" s="44">
        <v>40.546324477594034</v>
      </c>
      <c r="K824" s="44">
        <v>62.849426279069768</v>
      </c>
      <c r="L824" s="44">
        <v>62.849426279069768</v>
      </c>
      <c r="M824" s="44">
        <v>35.636000000000003</v>
      </c>
      <c r="N824" s="44">
        <v>219.85599999999999</v>
      </c>
      <c r="O824" s="44">
        <v>40.165999999999997</v>
      </c>
      <c r="P824" s="44">
        <v>12.569885255813954</v>
      </c>
      <c r="Q824" s="44">
        <v>12.569885255813954</v>
      </c>
      <c r="R824" s="44">
        <v>8.3525428423843717</v>
      </c>
      <c r="S824" s="44">
        <v>8.3525428423843717</v>
      </c>
      <c r="T824" s="44">
        <v>37.709655767441859</v>
      </c>
      <c r="U824" s="44">
        <v>37.709655767441859</v>
      </c>
      <c r="V824" s="44">
        <v>25.05762852715311</v>
      </c>
      <c r="W824" s="44">
        <v>25.05762852715311</v>
      </c>
      <c r="X824" s="44">
        <v>15.712356569767442</v>
      </c>
      <c r="Y824" s="44">
        <v>15.712356569767442</v>
      </c>
      <c r="Z824" s="44">
        <v>10.440678552980463</v>
      </c>
      <c r="AA824" s="44">
        <v>10.440678552980463</v>
      </c>
      <c r="AB824" s="44">
        <v>4.2664851497878837</v>
      </c>
      <c r="AC824" s="44">
        <v>8.774014658320846</v>
      </c>
      <c r="AD824" s="44">
        <v>3.8470679655714477</v>
      </c>
      <c r="AE824" s="44">
        <v>3.4186592282623383</v>
      </c>
      <c r="AF824" s="44">
        <v>10.255977684787013</v>
      </c>
      <c r="AG824" s="44">
        <v>4.2733240353279225</v>
      </c>
      <c r="AH824" s="44">
        <v>17.09329614131169</v>
      </c>
      <c r="AJ824" s="63" t="s">
        <v>63</v>
      </c>
      <c r="AK824" s="44">
        <v>0</v>
      </c>
      <c r="AL824" s="44">
        <v>0</v>
      </c>
      <c r="AM824" s="44">
        <v>40.165999999999997</v>
      </c>
      <c r="AN824" s="44">
        <v>40.165999999999997</v>
      </c>
      <c r="AO824" s="44">
        <v>0</v>
      </c>
      <c r="AP824" s="44">
        <v>0</v>
      </c>
      <c r="AQ824" s="44">
        <v>0</v>
      </c>
      <c r="AR824" s="44">
        <v>0</v>
      </c>
      <c r="AS824" s="44">
        <v>0</v>
      </c>
      <c r="AT824" s="44">
        <v>0</v>
      </c>
      <c r="AU824" s="44">
        <v>0</v>
      </c>
      <c r="AV824" s="44">
        <v>0</v>
      </c>
      <c r="AW824" s="44">
        <v>0</v>
      </c>
      <c r="AX824" s="44">
        <v>0</v>
      </c>
      <c r="AY824" s="44">
        <v>15.712356569767442</v>
      </c>
      <c r="AZ824" s="44">
        <v>0</v>
      </c>
      <c r="BA824" s="44">
        <v>0</v>
      </c>
      <c r="BB824" s="44">
        <v>0</v>
      </c>
      <c r="BC824" s="44">
        <v>15.712356569767442</v>
      </c>
      <c r="BD824" s="44">
        <v>15.712356569767442</v>
      </c>
      <c r="BE824" s="44">
        <v>0</v>
      </c>
      <c r="BF824" s="44">
        <v>0</v>
      </c>
      <c r="BG824" s="44">
        <v>0</v>
      </c>
      <c r="BH824" s="44">
        <v>15.712356569767442</v>
      </c>
      <c r="BI824" s="44">
        <v>10.440678552980463</v>
      </c>
      <c r="BJ824" s="44">
        <v>0</v>
      </c>
      <c r="BK824" s="44">
        <v>0</v>
      </c>
      <c r="BL824" s="44">
        <v>0</v>
      </c>
      <c r="BM824" s="44">
        <v>10.440678552980463</v>
      </c>
      <c r="BN824" s="44">
        <v>3.8470679655714477</v>
      </c>
      <c r="BO824" s="44">
        <v>4.2733240353279225</v>
      </c>
      <c r="BP824" s="44">
        <v>0</v>
      </c>
      <c r="BQ824" s="44">
        <v>0</v>
      </c>
      <c r="BR824" s="44">
        <v>0</v>
      </c>
      <c r="BS824" s="44">
        <v>4.2733240353279225</v>
      </c>
      <c r="BT824" s="64">
        <v>2022</v>
      </c>
      <c r="BU824" s="44">
        <v>0</v>
      </c>
      <c r="BV824" s="44">
        <v>0</v>
      </c>
      <c r="BW824" s="44">
        <v>0</v>
      </c>
      <c r="BX824" s="44">
        <v>0</v>
      </c>
      <c r="BY824" s="44">
        <v>0</v>
      </c>
      <c r="BZ824" s="44">
        <v>0</v>
      </c>
      <c r="CA824" s="44">
        <v>40.165999999999997</v>
      </c>
      <c r="CB824" s="44">
        <v>0</v>
      </c>
      <c r="CC824" s="44">
        <v>0</v>
      </c>
      <c r="CD824" s="44">
        <v>0</v>
      </c>
      <c r="CE824" s="44">
        <v>0</v>
      </c>
      <c r="CF824" s="44">
        <v>0</v>
      </c>
      <c r="CG824" s="44">
        <v>0</v>
      </c>
      <c r="CH824" s="44">
        <v>0</v>
      </c>
      <c r="CI824" s="44">
        <v>0</v>
      </c>
      <c r="CJ824" s="44">
        <v>0</v>
      </c>
      <c r="CK824" s="44">
        <v>15.712356569767442</v>
      </c>
      <c r="CL824" s="44">
        <v>0</v>
      </c>
      <c r="CM824" s="44">
        <v>0</v>
      </c>
      <c r="CN824" s="44">
        <v>0</v>
      </c>
      <c r="CO824" s="44">
        <v>0</v>
      </c>
      <c r="CP824" s="44">
        <v>0</v>
      </c>
      <c r="CQ824" s="44">
        <v>0</v>
      </c>
      <c r="CR824" s="44">
        <v>0</v>
      </c>
      <c r="CS824" s="44">
        <v>0</v>
      </c>
      <c r="CT824" s="44">
        <v>0</v>
      </c>
      <c r="CU824" s="44">
        <v>0</v>
      </c>
      <c r="CV824" s="44">
        <v>0</v>
      </c>
      <c r="CW824" s="44">
        <v>0</v>
      </c>
      <c r="CX824" s="44">
        <v>0</v>
      </c>
      <c r="CY824" s="44">
        <v>0</v>
      </c>
      <c r="CZ824" s="44">
        <v>0</v>
      </c>
      <c r="DA824" s="44">
        <v>0</v>
      </c>
      <c r="DB824" s="44">
        <v>0</v>
      </c>
      <c r="DC824" s="44">
        <v>0</v>
      </c>
      <c r="DD824" s="44">
        <v>0</v>
      </c>
      <c r="DE824" s="44">
        <v>0</v>
      </c>
      <c r="DF824" s="44">
        <v>0</v>
      </c>
      <c r="DG824" s="44">
        <v>0</v>
      </c>
      <c r="DH824" s="44">
        <v>0</v>
      </c>
      <c r="DI824" s="44">
        <v>0</v>
      </c>
      <c r="DJ824" s="44">
        <v>0</v>
      </c>
      <c r="DK824" s="44">
        <v>0</v>
      </c>
      <c r="DL824" s="44">
        <v>0</v>
      </c>
      <c r="DM824" s="44">
        <v>0</v>
      </c>
      <c r="DN824" s="44">
        <v>0</v>
      </c>
      <c r="DO824" s="44">
        <v>0</v>
      </c>
      <c r="DP824" s="44">
        <v>0</v>
      </c>
      <c r="DQ824" s="44">
        <v>0</v>
      </c>
      <c r="DR824" s="44">
        <v>0</v>
      </c>
      <c r="DS824" s="44">
        <v>0</v>
      </c>
      <c r="DT824" s="44">
        <v>0</v>
      </c>
      <c r="DU824" s="44">
        <v>0</v>
      </c>
      <c r="DV824" s="44">
        <v>0</v>
      </c>
      <c r="DW824" s="44">
        <v>0</v>
      </c>
      <c r="DX824" s="44">
        <v>0</v>
      </c>
      <c r="DY824" s="44">
        <v>4.2733240353279225</v>
      </c>
      <c r="DZ824" s="44">
        <v>0</v>
      </c>
      <c r="EA824" s="44">
        <v>0</v>
      </c>
      <c r="EB824" s="44">
        <v>0</v>
      </c>
    </row>
    <row r="825" spans="2:132" ht="30" x14ac:dyDescent="0.25">
      <c r="B825" s="41" t="s">
        <v>914</v>
      </c>
      <c r="C825" s="50">
        <v>1</v>
      </c>
      <c r="D825" s="46">
        <v>2</v>
      </c>
      <c r="E825" s="86" t="s">
        <v>52</v>
      </c>
      <c r="F825" s="43">
        <v>302</v>
      </c>
      <c r="G825" s="43">
        <v>34.529162790697676</v>
      </c>
      <c r="H825" s="44">
        <v>34.529162790697676</v>
      </c>
      <c r="I825" s="44">
        <v>22.944227862984665</v>
      </c>
      <c r="J825" s="44">
        <v>22.944227862984665</v>
      </c>
      <c r="K825" s="44">
        <v>38.327370697674425</v>
      </c>
      <c r="L825" s="44">
        <v>38.327370697674425</v>
      </c>
      <c r="M825" s="44">
        <v>35.636000000000003</v>
      </c>
      <c r="N825" s="44">
        <v>219.85599999999999</v>
      </c>
      <c r="O825" s="44">
        <v>40.165999999999997</v>
      </c>
      <c r="P825" s="44">
        <v>6.8989267255813962</v>
      </c>
      <c r="Q825" s="44">
        <v>6.8989267255813962</v>
      </c>
      <c r="R825" s="44">
        <v>4.5842567270243357</v>
      </c>
      <c r="S825" s="44">
        <v>4.5842567270243357</v>
      </c>
      <c r="T825" s="44">
        <v>21.463327590697681</v>
      </c>
      <c r="U825" s="44">
        <v>21.463327590697681</v>
      </c>
      <c r="V825" s="44">
        <v>14.26213203963127</v>
      </c>
      <c r="W825" s="44">
        <v>14.26213203963127</v>
      </c>
      <c r="X825" s="44">
        <v>8.432021553488374</v>
      </c>
      <c r="Y825" s="44">
        <v>8.432021553488374</v>
      </c>
      <c r="Z825" s="44">
        <v>5.6029804441408562</v>
      </c>
      <c r="AA825" s="44">
        <v>5.6029804441408562</v>
      </c>
      <c r="AB825" s="44">
        <v>7.7735611511294023</v>
      </c>
      <c r="AC825" s="44">
        <v>15.415367028510843</v>
      </c>
      <c r="AD825" s="44">
        <v>7.1686846671046931</v>
      </c>
      <c r="AE825" s="44">
        <v>1.8763162141520504</v>
      </c>
      <c r="AF825" s="44">
        <v>5.8374282218063795</v>
      </c>
      <c r="AG825" s="44">
        <v>2.2932753728525062</v>
      </c>
      <c r="AH825" s="44">
        <v>10.423978967511392</v>
      </c>
      <c r="AJ825" s="63" t="s">
        <v>63</v>
      </c>
      <c r="AK825" s="44">
        <v>0</v>
      </c>
      <c r="AL825" s="44">
        <v>0</v>
      </c>
      <c r="AM825" s="44">
        <v>40.165999999999997</v>
      </c>
      <c r="AN825" s="44">
        <v>40.165999999999997</v>
      </c>
      <c r="AO825" s="44">
        <v>0</v>
      </c>
      <c r="AP825" s="44">
        <v>0</v>
      </c>
      <c r="AQ825" s="44">
        <v>0</v>
      </c>
      <c r="AR825" s="44">
        <v>0</v>
      </c>
      <c r="AS825" s="44">
        <v>0</v>
      </c>
      <c r="AT825" s="44">
        <v>0</v>
      </c>
      <c r="AU825" s="44">
        <v>0</v>
      </c>
      <c r="AV825" s="44">
        <v>0</v>
      </c>
      <c r="AW825" s="44">
        <v>0</v>
      </c>
      <c r="AX825" s="44">
        <v>0</v>
      </c>
      <c r="AY825" s="44">
        <v>8.432021553488374</v>
      </c>
      <c r="AZ825" s="44">
        <v>0</v>
      </c>
      <c r="BA825" s="44">
        <v>0</v>
      </c>
      <c r="BB825" s="44">
        <v>0</v>
      </c>
      <c r="BC825" s="44">
        <v>8.432021553488374</v>
      </c>
      <c r="BD825" s="44">
        <v>8.432021553488374</v>
      </c>
      <c r="BE825" s="44">
        <v>0</v>
      </c>
      <c r="BF825" s="44">
        <v>0</v>
      </c>
      <c r="BG825" s="44">
        <v>0</v>
      </c>
      <c r="BH825" s="44">
        <v>8.432021553488374</v>
      </c>
      <c r="BI825" s="44">
        <v>5.6029804441408562</v>
      </c>
      <c r="BJ825" s="44">
        <v>0</v>
      </c>
      <c r="BK825" s="44">
        <v>0</v>
      </c>
      <c r="BL825" s="44">
        <v>0</v>
      </c>
      <c r="BM825" s="44">
        <v>5.6029804441408562</v>
      </c>
      <c r="BN825" s="44">
        <v>7.1686846671046931</v>
      </c>
      <c r="BO825" s="44">
        <v>2.2932753728525062</v>
      </c>
      <c r="BP825" s="44">
        <v>0</v>
      </c>
      <c r="BQ825" s="44">
        <v>0</v>
      </c>
      <c r="BR825" s="44">
        <v>0</v>
      </c>
      <c r="BS825" s="44">
        <v>2.2932753728525062</v>
      </c>
      <c r="BT825" s="64">
        <v>2022</v>
      </c>
      <c r="BU825" s="44">
        <v>0</v>
      </c>
      <c r="BV825" s="44">
        <v>0</v>
      </c>
      <c r="BW825" s="44">
        <v>0</v>
      </c>
      <c r="BX825" s="44">
        <v>0</v>
      </c>
      <c r="BY825" s="44">
        <v>0</v>
      </c>
      <c r="BZ825" s="44">
        <v>0</v>
      </c>
      <c r="CA825" s="44">
        <v>40.165999999999997</v>
      </c>
      <c r="CB825" s="44">
        <v>0</v>
      </c>
      <c r="CC825" s="44">
        <v>0</v>
      </c>
      <c r="CD825" s="44">
        <v>0</v>
      </c>
      <c r="CE825" s="44">
        <v>0</v>
      </c>
      <c r="CF825" s="44">
        <v>0</v>
      </c>
      <c r="CG825" s="44">
        <v>0</v>
      </c>
      <c r="CH825" s="44">
        <v>0</v>
      </c>
      <c r="CI825" s="44">
        <v>0</v>
      </c>
      <c r="CJ825" s="44">
        <v>0</v>
      </c>
      <c r="CK825" s="44">
        <v>8.432021553488374</v>
      </c>
      <c r="CL825" s="44">
        <v>0</v>
      </c>
      <c r="CM825" s="44">
        <v>0</v>
      </c>
      <c r="CN825" s="44">
        <v>0</v>
      </c>
      <c r="CO825" s="44">
        <v>0</v>
      </c>
      <c r="CP825" s="44">
        <v>0</v>
      </c>
      <c r="CQ825" s="44">
        <v>0</v>
      </c>
      <c r="CR825" s="44">
        <v>0</v>
      </c>
      <c r="CS825" s="44">
        <v>0</v>
      </c>
      <c r="CT825" s="44">
        <v>0</v>
      </c>
      <c r="CU825" s="44">
        <v>0</v>
      </c>
      <c r="CV825" s="44">
        <v>0</v>
      </c>
      <c r="CW825" s="44">
        <v>0</v>
      </c>
      <c r="CX825" s="44">
        <v>0</v>
      </c>
      <c r="CY825" s="44">
        <v>0</v>
      </c>
      <c r="CZ825" s="44">
        <v>0</v>
      </c>
      <c r="DA825" s="44">
        <v>0</v>
      </c>
      <c r="DB825" s="44">
        <v>0</v>
      </c>
      <c r="DC825" s="44">
        <v>0</v>
      </c>
      <c r="DD825" s="44">
        <v>0</v>
      </c>
      <c r="DE825" s="44">
        <v>0</v>
      </c>
      <c r="DF825" s="44">
        <v>0</v>
      </c>
      <c r="DG825" s="44">
        <v>0</v>
      </c>
      <c r="DH825" s="44">
        <v>0</v>
      </c>
      <c r="DI825" s="44">
        <v>0</v>
      </c>
      <c r="DJ825" s="44">
        <v>0</v>
      </c>
      <c r="DK825" s="44">
        <v>0</v>
      </c>
      <c r="DL825" s="44">
        <v>0</v>
      </c>
      <c r="DM825" s="44">
        <v>0</v>
      </c>
      <c r="DN825" s="44">
        <v>0</v>
      </c>
      <c r="DO825" s="44">
        <v>0</v>
      </c>
      <c r="DP825" s="44">
        <v>0</v>
      </c>
      <c r="DQ825" s="44">
        <v>0</v>
      </c>
      <c r="DR825" s="44">
        <v>0</v>
      </c>
      <c r="DS825" s="44">
        <v>0</v>
      </c>
      <c r="DT825" s="44">
        <v>0</v>
      </c>
      <c r="DU825" s="44">
        <v>0</v>
      </c>
      <c r="DV825" s="44">
        <v>0</v>
      </c>
      <c r="DW825" s="44">
        <v>0</v>
      </c>
      <c r="DX825" s="44">
        <v>0</v>
      </c>
      <c r="DY825" s="44">
        <v>2.2932753728525062</v>
      </c>
      <c r="DZ825" s="44">
        <v>0</v>
      </c>
      <c r="EA825" s="44">
        <v>0</v>
      </c>
      <c r="EB825" s="44">
        <v>0</v>
      </c>
    </row>
    <row r="826" spans="2:132" ht="30" x14ac:dyDescent="0.25">
      <c r="B826" s="41" t="s">
        <v>915</v>
      </c>
      <c r="C826" s="50">
        <v>1</v>
      </c>
      <c r="D826" s="46">
        <v>6</v>
      </c>
      <c r="E826" s="86" t="s">
        <v>52</v>
      </c>
      <c r="F826" s="43">
        <v>4901</v>
      </c>
      <c r="G826" s="43">
        <v>567.57498837209312</v>
      </c>
      <c r="H826" s="44">
        <v>567.57498837209312</v>
      </c>
      <c r="I826" s="44">
        <v>377.14699141354561</v>
      </c>
      <c r="J826" s="44">
        <v>377.14699141354561</v>
      </c>
      <c r="K826" s="44">
        <v>630.00823709302347</v>
      </c>
      <c r="L826" s="44">
        <v>630.00823709302347</v>
      </c>
      <c r="M826" s="44">
        <v>517.87233333333336</v>
      </c>
      <c r="N826" s="44">
        <v>3399.6603333333328</v>
      </c>
      <c r="O826" s="44">
        <v>596.28833333333341</v>
      </c>
      <c r="P826" s="44">
        <v>113.40148267674422</v>
      </c>
      <c r="Q826" s="44">
        <v>113.40148267674422</v>
      </c>
      <c r="R826" s="44">
        <v>60.729760482140883</v>
      </c>
      <c r="S826" s="44">
        <v>60.729760482140883</v>
      </c>
      <c r="T826" s="44">
        <v>352.80461277209315</v>
      </c>
      <c r="U826" s="44">
        <v>352.80461277209315</v>
      </c>
      <c r="V826" s="44">
        <v>234.43456986266</v>
      </c>
      <c r="W826" s="44">
        <v>234.43456986266</v>
      </c>
      <c r="X826" s="44">
        <v>138.60181216046516</v>
      </c>
      <c r="Y826" s="44">
        <v>138.60181216046516</v>
      </c>
      <c r="Z826" s="44">
        <v>92.099295303187859</v>
      </c>
      <c r="AA826" s="44">
        <v>92.099295303187859</v>
      </c>
      <c r="AB826" s="44">
        <v>8.5274884870594345</v>
      </c>
      <c r="AC826" s="44">
        <v>14.501531644095721</v>
      </c>
      <c r="AD826" s="44">
        <v>6.4744071208185883</v>
      </c>
      <c r="AE826" s="44">
        <v>30.842049657706227</v>
      </c>
      <c r="AF826" s="44">
        <v>95.953043379530484</v>
      </c>
      <c r="AG826" s="44">
        <v>37.695838470529829</v>
      </c>
      <c r="AH826" s="44">
        <v>171.34472032059014</v>
      </c>
      <c r="AJ826" s="63" t="s">
        <v>63</v>
      </c>
      <c r="AK826" s="44">
        <v>0</v>
      </c>
      <c r="AL826" s="44">
        <v>0</v>
      </c>
      <c r="AM826" s="44">
        <v>596.28833333333341</v>
      </c>
      <c r="AN826" s="44">
        <v>596.28833333333341</v>
      </c>
      <c r="AO826" s="44">
        <v>0</v>
      </c>
      <c r="AP826" s="44">
        <v>0</v>
      </c>
      <c r="AQ826" s="44">
        <v>0</v>
      </c>
      <c r="AR826" s="44">
        <v>0</v>
      </c>
      <c r="AS826" s="44">
        <v>0</v>
      </c>
      <c r="AT826" s="44">
        <v>0</v>
      </c>
      <c r="AU826" s="44">
        <v>0</v>
      </c>
      <c r="AV826" s="44">
        <v>0</v>
      </c>
      <c r="AW826" s="44">
        <v>0</v>
      </c>
      <c r="AX826" s="44">
        <v>0</v>
      </c>
      <c r="AY826" s="44">
        <v>138.60181216046516</v>
      </c>
      <c r="AZ826" s="44">
        <v>0</v>
      </c>
      <c r="BA826" s="44">
        <v>0</v>
      </c>
      <c r="BB826" s="44">
        <v>0</v>
      </c>
      <c r="BC826" s="44">
        <v>138.60181216046516</v>
      </c>
      <c r="BD826" s="44">
        <v>138.60181216046516</v>
      </c>
      <c r="BE826" s="44">
        <v>0</v>
      </c>
      <c r="BF826" s="44">
        <v>0</v>
      </c>
      <c r="BG826" s="44">
        <v>0</v>
      </c>
      <c r="BH826" s="44">
        <v>138.60181216046516</v>
      </c>
      <c r="BI826" s="44">
        <v>92.099295303187859</v>
      </c>
      <c r="BJ826" s="44">
        <v>0</v>
      </c>
      <c r="BK826" s="44">
        <v>0</v>
      </c>
      <c r="BL826" s="44">
        <v>0</v>
      </c>
      <c r="BM826" s="44">
        <v>92.099295303187859</v>
      </c>
      <c r="BN826" s="44">
        <v>6.4744071208185883</v>
      </c>
      <c r="BO826" s="44">
        <v>37.695838470529829</v>
      </c>
      <c r="BP826" s="44">
        <v>0</v>
      </c>
      <c r="BQ826" s="44">
        <v>0</v>
      </c>
      <c r="BR826" s="44">
        <v>0</v>
      </c>
      <c r="BS826" s="44">
        <v>37.695838470529829</v>
      </c>
      <c r="BT826" s="64">
        <v>2022</v>
      </c>
      <c r="BU826" s="44">
        <v>0</v>
      </c>
      <c r="BV826" s="44">
        <v>0</v>
      </c>
      <c r="BW826" s="44">
        <v>0</v>
      </c>
      <c r="BX826" s="44">
        <v>0</v>
      </c>
      <c r="BY826" s="44">
        <v>0</v>
      </c>
      <c r="BZ826" s="44">
        <v>0</v>
      </c>
      <c r="CA826" s="44">
        <v>596.28833333333341</v>
      </c>
      <c r="CB826" s="44">
        <v>0</v>
      </c>
      <c r="CC826" s="44">
        <v>0</v>
      </c>
      <c r="CD826" s="44">
        <v>0</v>
      </c>
      <c r="CE826" s="44">
        <v>0</v>
      </c>
      <c r="CF826" s="44">
        <v>0</v>
      </c>
      <c r="CG826" s="44">
        <v>0</v>
      </c>
      <c r="CH826" s="44">
        <v>0</v>
      </c>
      <c r="CI826" s="44">
        <v>0</v>
      </c>
      <c r="CJ826" s="44">
        <v>0</v>
      </c>
      <c r="CK826" s="44">
        <v>138.60181216046516</v>
      </c>
      <c r="CL826" s="44">
        <v>0</v>
      </c>
      <c r="CM826" s="44">
        <v>0</v>
      </c>
      <c r="CN826" s="44">
        <v>0</v>
      </c>
      <c r="CO826" s="44">
        <v>0</v>
      </c>
      <c r="CP826" s="44">
        <v>0</v>
      </c>
      <c r="CQ826" s="44">
        <v>0</v>
      </c>
      <c r="CR826" s="44">
        <v>0</v>
      </c>
      <c r="CS826" s="44">
        <v>0</v>
      </c>
      <c r="CT826" s="44">
        <v>0</v>
      </c>
      <c r="CU826" s="44">
        <v>0</v>
      </c>
      <c r="CV826" s="44">
        <v>0</v>
      </c>
      <c r="CW826" s="44">
        <v>0</v>
      </c>
      <c r="CX826" s="44">
        <v>0</v>
      </c>
      <c r="CY826" s="44">
        <v>0</v>
      </c>
      <c r="CZ826" s="44">
        <v>0</v>
      </c>
      <c r="DA826" s="44">
        <v>0</v>
      </c>
      <c r="DB826" s="44">
        <v>0</v>
      </c>
      <c r="DC826" s="44">
        <v>0</v>
      </c>
      <c r="DD826" s="44">
        <v>0</v>
      </c>
      <c r="DE826" s="44">
        <v>0</v>
      </c>
      <c r="DF826" s="44">
        <v>0</v>
      </c>
      <c r="DG826" s="44">
        <v>0</v>
      </c>
      <c r="DH826" s="44">
        <v>0</v>
      </c>
      <c r="DI826" s="44">
        <v>0</v>
      </c>
      <c r="DJ826" s="44">
        <v>0</v>
      </c>
      <c r="DK826" s="44">
        <v>0</v>
      </c>
      <c r="DL826" s="44">
        <v>0</v>
      </c>
      <c r="DM826" s="44">
        <v>0</v>
      </c>
      <c r="DN826" s="44">
        <v>0</v>
      </c>
      <c r="DO826" s="44">
        <v>0</v>
      </c>
      <c r="DP826" s="44">
        <v>0</v>
      </c>
      <c r="DQ826" s="44">
        <v>0</v>
      </c>
      <c r="DR826" s="44">
        <v>0</v>
      </c>
      <c r="DS826" s="44">
        <v>0</v>
      </c>
      <c r="DT826" s="44">
        <v>0</v>
      </c>
      <c r="DU826" s="44">
        <v>0</v>
      </c>
      <c r="DV826" s="44">
        <v>0</v>
      </c>
      <c r="DW826" s="44">
        <v>0</v>
      </c>
      <c r="DX826" s="44">
        <v>0</v>
      </c>
      <c r="DY826" s="44">
        <v>37.695838470529829</v>
      </c>
      <c r="DZ826" s="44">
        <v>0</v>
      </c>
      <c r="EA826" s="44">
        <v>0</v>
      </c>
      <c r="EB826" s="44">
        <v>0</v>
      </c>
    </row>
    <row r="827" spans="2:132" ht="45" x14ac:dyDescent="0.25">
      <c r="B827" s="72" t="s">
        <v>93</v>
      </c>
      <c r="C827" s="73"/>
      <c r="D827" s="73"/>
      <c r="E827" s="88"/>
      <c r="F827" s="74">
        <v>2772890.3999999994</v>
      </c>
      <c r="G827" s="74">
        <v>453189.66584689944</v>
      </c>
      <c r="H827" s="74">
        <v>453189.66584689944</v>
      </c>
      <c r="I827" s="74">
        <v>301139.27237014903</v>
      </c>
      <c r="J827" s="74">
        <v>301139.27237014903</v>
      </c>
      <c r="K827" s="74">
        <v>480834.9636273256</v>
      </c>
      <c r="L827" s="74">
        <v>480834.9636273256</v>
      </c>
      <c r="M827" s="74">
        <v>241423.62363142837</v>
      </c>
      <c r="N827" s="74">
        <v>1845575.4672142873</v>
      </c>
      <c r="O827" s="74">
        <v>292070.54734142876</v>
      </c>
      <c r="P827" s="74">
        <v>89528.69297423739</v>
      </c>
      <c r="Q827" s="74">
        <v>89528.69297423739</v>
      </c>
      <c r="R827" s="74">
        <v>59476.153031916299</v>
      </c>
      <c r="S827" s="74">
        <v>59476.153031916299</v>
      </c>
      <c r="T827" s="74">
        <v>275224.37867393944</v>
      </c>
      <c r="U827" s="74">
        <v>275224.37867393944</v>
      </c>
      <c r="V827" s="74">
        <v>182883.40484885668</v>
      </c>
      <c r="W827" s="74">
        <v>182883.40484885668</v>
      </c>
      <c r="X827" s="74">
        <v>110251.29127998947</v>
      </c>
      <c r="Y827" s="74">
        <v>110251.29127998947</v>
      </c>
      <c r="Z827" s="74">
        <v>73260.703268422949</v>
      </c>
      <c r="AA827" s="74">
        <v>73260.703268422949</v>
      </c>
      <c r="AB827" s="74">
        <v>4.0591667638940061</v>
      </c>
      <c r="AC827" s="74">
        <v>10.091541486443543</v>
      </c>
      <c r="AD827" s="74">
        <v>3.9867286868827794</v>
      </c>
      <c r="AE827" s="74">
        <v>24349.314747250839</v>
      </c>
      <c r="AF827" s="74">
        <v>74853.377166767474</v>
      </c>
      <c r="AG827" s="74">
        <v>29985.285202809762</v>
      </c>
      <c r="AH827" s="74">
        <v>130773.73836132916</v>
      </c>
      <c r="AJ827" s="74">
        <v>0</v>
      </c>
      <c r="AK827" s="74">
        <v>0</v>
      </c>
      <c r="AL827" s="74">
        <v>0</v>
      </c>
      <c r="AM827" s="74">
        <v>292070.54734142876</v>
      </c>
      <c r="AN827" s="74">
        <v>292070.54734142876</v>
      </c>
      <c r="AO827" s="74">
        <v>0</v>
      </c>
      <c r="AP827" s="74">
        <v>0</v>
      </c>
      <c r="AQ827" s="74">
        <v>0</v>
      </c>
      <c r="AR827" s="74">
        <v>0</v>
      </c>
      <c r="AS827" s="74">
        <v>0</v>
      </c>
      <c r="AT827" s="74">
        <v>0</v>
      </c>
      <c r="AU827" s="74">
        <v>0</v>
      </c>
      <c r="AV827" s="74">
        <v>0</v>
      </c>
      <c r="AW827" s="74">
        <v>0</v>
      </c>
      <c r="AX827" s="74">
        <v>0</v>
      </c>
      <c r="AY827" s="74">
        <v>110251.29127998947</v>
      </c>
      <c r="AZ827" s="74">
        <v>0</v>
      </c>
      <c r="BA827" s="74">
        <v>0</v>
      </c>
      <c r="BB827" s="74">
        <v>0</v>
      </c>
      <c r="BC827" s="74">
        <v>110251.29127998947</v>
      </c>
      <c r="BD827" s="74">
        <v>110251.29127998947</v>
      </c>
      <c r="BE827" s="74">
        <v>0</v>
      </c>
      <c r="BF827" s="74">
        <v>0</v>
      </c>
      <c r="BG827" s="74">
        <v>0</v>
      </c>
      <c r="BH827" s="74">
        <v>110251.29127998947</v>
      </c>
      <c r="BI827" s="74">
        <v>73260.703268422949</v>
      </c>
      <c r="BJ827" s="74">
        <v>0</v>
      </c>
      <c r="BK827" s="74">
        <v>0</v>
      </c>
      <c r="BL827" s="74">
        <v>0</v>
      </c>
      <c r="BM827" s="74">
        <v>73260.703268422949</v>
      </c>
      <c r="BN827" s="74">
        <v>3.9867286868827794</v>
      </c>
      <c r="BO827" s="74">
        <v>29985.285202809762</v>
      </c>
      <c r="BP827" s="74">
        <v>0</v>
      </c>
      <c r="BQ827" s="74">
        <v>0</v>
      </c>
      <c r="BR827" s="74">
        <v>0</v>
      </c>
      <c r="BS827" s="74">
        <v>29985.285202809762</v>
      </c>
      <c r="BT827" s="74"/>
      <c r="BU827" s="74">
        <v>0</v>
      </c>
      <c r="BV827" s="74">
        <v>50540.383575238091</v>
      </c>
      <c r="BW827" s="74">
        <v>51257.510950000004</v>
      </c>
      <c r="BX827" s="74">
        <v>50568.505936666668</v>
      </c>
      <c r="BY827" s="74">
        <v>51514.583391428554</v>
      </c>
      <c r="BZ827" s="74">
        <v>52669.077066666679</v>
      </c>
      <c r="CA827" s="74">
        <v>35520.48642142857</v>
      </c>
      <c r="CB827" s="74">
        <v>0</v>
      </c>
      <c r="CC827" s="74">
        <v>0</v>
      </c>
      <c r="CD827" s="74">
        <v>0</v>
      </c>
      <c r="CE827" s="74">
        <v>0</v>
      </c>
      <c r="CF827" s="74">
        <v>19441.787113269762</v>
      </c>
      <c r="CG827" s="74">
        <v>17440.557164613962</v>
      </c>
      <c r="CH827" s="74">
        <v>20488.423144472101</v>
      </c>
      <c r="CI827" s="74">
        <v>19853.62634339069</v>
      </c>
      <c r="CJ827" s="74">
        <v>21283.408556522081</v>
      </c>
      <c r="CK827" s="74">
        <v>11743.488957720929</v>
      </c>
      <c r="CL827" s="74">
        <v>0</v>
      </c>
      <c r="CM827" s="74">
        <v>0</v>
      </c>
      <c r="CN827" s="74">
        <v>0</v>
      </c>
      <c r="CO827" s="74">
        <v>0</v>
      </c>
      <c r="CP827" s="74">
        <v>0</v>
      </c>
      <c r="CQ827" s="74">
        <v>0</v>
      </c>
      <c r="CR827" s="74">
        <v>0</v>
      </c>
      <c r="CS827" s="74">
        <v>0</v>
      </c>
      <c r="CT827" s="74">
        <v>0</v>
      </c>
      <c r="CU827" s="74">
        <v>0</v>
      </c>
      <c r="CV827" s="74">
        <v>0</v>
      </c>
      <c r="CW827" s="74">
        <v>0</v>
      </c>
      <c r="CX827" s="74">
        <v>0</v>
      </c>
      <c r="CY827" s="74">
        <v>0</v>
      </c>
      <c r="CZ827" s="74">
        <v>0</v>
      </c>
      <c r="DA827" s="74">
        <v>0</v>
      </c>
      <c r="DB827" s="74">
        <v>0</v>
      </c>
      <c r="DC827" s="74">
        <v>0</v>
      </c>
      <c r="DD827" s="74">
        <v>0</v>
      </c>
      <c r="DE827" s="74">
        <v>0</v>
      </c>
      <c r="DF827" s="74">
        <v>0</v>
      </c>
      <c r="DG827" s="74">
        <v>0</v>
      </c>
      <c r="DH827" s="74">
        <v>0</v>
      </c>
      <c r="DI827" s="74">
        <v>0</v>
      </c>
      <c r="DJ827" s="74">
        <v>0</v>
      </c>
      <c r="DK827" s="74">
        <v>0</v>
      </c>
      <c r="DL827" s="74">
        <v>0</v>
      </c>
      <c r="DM827" s="74">
        <v>0</v>
      </c>
      <c r="DN827" s="74">
        <v>0</v>
      </c>
      <c r="DO827" s="74">
        <v>0</v>
      </c>
      <c r="DP827" s="74">
        <v>0</v>
      </c>
      <c r="DQ827" s="74">
        <v>0</v>
      </c>
      <c r="DR827" s="74">
        <v>0</v>
      </c>
      <c r="DS827" s="74">
        <v>0</v>
      </c>
      <c r="DT827" s="74">
        <v>5287.6254298303502</v>
      </c>
      <c r="DU827" s="74">
        <v>4743.3465368561501</v>
      </c>
      <c r="DV827" s="74">
        <v>5572.2813239680281</v>
      </c>
      <c r="DW827" s="74">
        <v>5399.6342474098283</v>
      </c>
      <c r="DX827" s="74">
        <v>5788.4952479560488</v>
      </c>
      <c r="DY827" s="74">
        <v>3193.9024167893913</v>
      </c>
      <c r="DZ827" s="74">
        <v>0</v>
      </c>
      <c r="EA827" s="74">
        <v>0</v>
      </c>
      <c r="EB827" s="74">
        <v>0</v>
      </c>
    </row>
    <row r="828" spans="2:132" x14ac:dyDescent="0.25">
      <c r="B828" s="41" t="s">
        <v>916</v>
      </c>
      <c r="C828" s="47" t="s">
        <v>101</v>
      </c>
      <c r="D828" s="46">
        <v>10</v>
      </c>
      <c r="E828" s="86" t="s">
        <v>53</v>
      </c>
      <c r="F828" s="43">
        <v>5914.54</v>
      </c>
      <c r="G828" s="43">
        <v>972.74764491271003</v>
      </c>
      <c r="H828" s="44">
        <v>1215.5869199127101</v>
      </c>
      <c r="I828" s="44">
        <v>520.93438366683927</v>
      </c>
      <c r="J828" s="44">
        <v>650.9818103697628</v>
      </c>
      <c r="K828" s="44">
        <v>1001.9300742600914</v>
      </c>
      <c r="L828" s="44">
        <v>1244.7693492600913</v>
      </c>
      <c r="M828" s="44">
        <v>532.30859999999996</v>
      </c>
      <c r="N828" s="44">
        <v>3915.4254799999999</v>
      </c>
      <c r="O828" s="44">
        <v>597.36854000000005</v>
      </c>
      <c r="P828" s="44">
        <v>180.34741336681645</v>
      </c>
      <c r="Q828" s="44">
        <v>192.48937711681646</v>
      </c>
      <c r="R828" s="44">
        <v>119.83876272560254</v>
      </c>
      <c r="S828" s="44">
        <v>126.34113406074871</v>
      </c>
      <c r="T828" s="44">
        <v>561.08084158565123</v>
      </c>
      <c r="U828" s="44">
        <v>573.22280533565117</v>
      </c>
      <c r="V828" s="44">
        <v>300.47495249903295</v>
      </c>
      <c r="W828" s="44">
        <v>306.97732383417912</v>
      </c>
      <c r="X828" s="44">
        <v>220.4246163372201</v>
      </c>
      <c r="Y828" s="44">
        <v>232.5665800872201</v>
      </c>
      <c r="Z828" s="44">
        <v>118.04373133890579</v>
      </c>
      <c r="AA828" s="44">
        <v>124.54610267405197</v>
      </c>
      <c r="AB828" s="44">
        <v>4.213264381053043</v>
      </c>
      <c r="AC828" s="44">
        <v>12.754771040075283</v>
      </c>
      <c r="AD828" s="44">
        <v>4.796364777173042</v>
      </c>
      <c r="AE828" s="44">
        <v>49.549940563042199</v>
      </c>
      <c r="AF828" s="44">
        <v>147.55700475109722</v>
      </c>
      <c r="AG828" s="44">
        <v>59.866473635469042</v>
      </c>
      <c r="AH828" s="44">
        <v>320.42416155309928</v>
      </c>
      <c r="AJ828" s="63" t="s">
        <v>63</v>
      </c>
      <c r="AK828" s="44">
        <v>0</v>
      </c>
      <c r="AL828" s="44">
        <v>0</v>
      </c>
      <c r="AM828" s="44">
        <v>597.36854000000005</v>
      </c>
      <c r="AN828" s="44">
        <v>597.36854000000005</v>
      </c>
      <c r="AO828" s="44">
        <v>0</v>
      </c>
      <c r="AP828" s="44">
        <v>0</v>
      </c>
      <c r="AQ828" s="44">
        <v>0</v>
      </c>
      <c r="AR828" s="44">
        <v>0</v>
      </c>
      <c r="AS828" s="44">
        <v>0</v>
      </c>
      <c r="AT828" s="44">
        <v>0</v>
      </c>
      <c r="AU828" s="44">
        <v>0</v>
      </c>
      <c r="AV828" s="44">
        <v>0</v>
      </c>
      <c r="AW828" s="44">
        <v>0</v>
      </c>
      <c r="AX828" s="44">
        <v>0</v>
      </c>
      <c r="AY828" s="44">
        <v>220.4246163372201</v>
      </c>
      <c r="AZ828" s="44">
        <v>0</v>
      </c>
      <c r="BA828" s="44">
        <v>0</v>
      </c>
      <c r="BB828" s="44">
        <v>12.141963750000002</v>
      </c>
      <c r="BC828" s="44">
        <v>232.5665800872201</v>
      </c>
      <c r="BD828" s="44">
        <v>220.4246163372201</v>
      </c>
      <c r="BE828" s="44">
        <v>0</v>
      </c>
      <c r="BF828" s="44">
        <v>0</v>
      </c>
      <c r="BG828" s="44">
        <v>12.141963750000002</v>
      </c>
      <c r="BH828" s="44">
        <v>232.5665800872201</v>
      </c>
      <c r="BI828" s="44">
        <v>118.04373133890579</v>
      </c>
      <c r="BJ828" s="44">
        <v>0</v>
      </c>
      <c r="BK828" s="44">
        <v>0</v>
      </c>
      <c r="BL828" s="44">
        <v>6.5023713351461749</v>
      </c>
      <c r="BM828" s="44">
        <v>124.54610267405197</v>
      </c>
      <c r="BN828" s="44">
        <v>4.796364777173042</v>
      </c>
      <c r="BO828" s="44">
        <v>56.740931898347633</v>
      </c>
      <c r="BP828" s="44">
        <v>0</v>
      </c>
      <c r="BQ828" s="44">
        <v>0</v>
      </c>
      <c r="BR828" s="44">
        <v>3.1255417371214125</v>
      </c>
      <c r="BS828" s="44">
        <v>59.866473635469042</v>
      </c>
      <c r="BT828" s="64">
        <v>2022</v>
      </c>
      <c r="BU828" s="44">
        <v>0</v>
      </c>
      <c r="BV828" s="44">
        <v>0</v>
      </c>
      <c r="BW828" s="44">
        <v>0</v>
      </c>
      <c r="BX828" s="44">
        <v>0</v>
      </c>
      <c r="BY828" s="44">
        <v>0</v>
      </c>
      <c r="BZ828" s="44">
        <v>0</v>
      </c>
      <c r="CA828" s="44">
        <v>597.36854000000005</v>
      </c>
      <c r="CB828" s="44">
        <v>0</v>
      </c>
      <c r="CC828" s="44">
        <v>0</v>
      </c>
      <c r="CD828" s="44">
        <v>0</v>
      </c>
      <c r="CE828" s="44">
        <v>0</v>
      </c>
      <c r="CF828" s="44">
        <v>0</v>
      </c>
      <c r="CG828" s="44">
        <v>0</v>
      </c>
      <c r="CH828" s="44">
        <v>0</v>
      </c>
      <c r="CI828" s="44">
        <v>0</v>
      </c>
      <c r="CJ828" s="44">
        <v>0</v>
      </c>
      <c r="CK828" s="44">
        <v>220.4246163372201</v>
      </c>
      <c r="CL828" s="44">
        <v>0</v>
      </c>
      <c r="CM828" s="44">
        <v>0</v>
      </c>
      <c r="CN828" s="44">
        <v>0</v>
      </c>
      <c r="CO828" s="44">
        <v>0</v>
      </c>
      <c r="CP828" s="44">
        <v>0</v>
      </c>
      <c r="CQ828" s="44">
        <v>0</v>
      </c>
      <c r="CR828" s="44">
        <v>0</v>
      </c>
      <c r="CS828" s="44">
        <v>0</v>
      </c>
      <c r="CT828" s="44">
        <v>0</v>
      </c>
      <c r="CU828" s="44">
        <v>0</v>
      </c>
      <c r="CV828" s="44">
        <v>0</v>
      </c>
      <c r="CW828" s="44">
        <v>0</v>
      </c>
      <c r="CX828" s="44">
        <v>0</v>
      </c>
      <c r="CY828" s="44">
        <v>0</v>
      </c>
      <c r="CZ828" s="44">
        <v>0</v>
      </c>
      <c r="DA828" s="44">
        <v>0</v>
      </c>
      <c r="DB828" s="44">
        <v>0</v>
      </c>
      <c r="DC828" s="44">
        <v>0</v>
      </c>
      <c r="DD828" s="44">
        <v>0</v>
      </c>
      <c r="DE828" s="44">
        <v>0</v>
      </c>
      <c r="DF828" s="44">
        <v>0</v>
      </c>
      <c r="DG828" s="44">
        <v>0</v>
      </c>
      <c r="DH828" s="44">
        <v>0</v>
      </c>
      <c r="DI828" s="44">
        <v>0</v>
      </c>
      <c r="DJ828" s="44">
        <v>0</v>
      </c>
      <c r="DK828" s="44">
        <v>0</v>
      </c>
      <c r="DL828" s="44">
        <v>0</v>
      </c>
      <c r="DM828" s="44">
        <v>0</v>
      </c>
      <c r="DN828" s="44">
        <v>0</v>
      </c>
      <c r="DO828" s="44">
        <v>12.141963750000002</v>
      </c>
      <c r="DP828" s="44">
        <v>0</v>
      </c>
      <c r="DQ828" s="44">
        <v>0</v>
      </c>
      <c r="DR828" s="44">
        <v>0</v>
      </c>
      <c r="DS828" s="44">
        <v>0</v>
      </c>
      <c r="DT828" s="44">
        <v>0</v>
      </c>
      <c r="DU828" s="44">
        <v>0</v>
      </c>
      <c r="DV828" s="44">
        <v>0</v>
      </c>
      <c r="DW828" s="44">
        <v>0</v>
      </c>
      <c r="DX828" s="44">
        <v>0</v>
      </c>
      <c r="DY828" s="44">
        <v>59.866473635469042</v>
      </c>
      <c r="DZ828" s="44">
        <v>0</v>
      </c>
      <c r="EA828" s="44">
        <v>0</v>
      </c>
      <c r="EB828" s="44">
        <v>0</v>
      </c>
    </row>
    <row r="829" spans="2:132" x14ac:dyDescent="0.25">
      <c r="B829" s="41" t="s">
        <v>917</v>
      </c>
      <c r="C829" s="47" t="s">
        <v>101</v>
      </c>
      <c r="D829" s="46">
        <v>10</v>
      </c>
      <c r="E829" s="86" t="s">
        <v>53</v>
      </c>
      <c r="F829" s="43">
        <v>4241</v>
      </c>
      <c r="G829" s="43">
        <v>654.12102585750154</v>
      </c>
      <c r="H829" s="44">
        <v>825.9640258575015</v>
      </c>
      <c r="I829" s="44">
        <v>350.30065118191669</v>
      </c>
      <c r="J829" s="44">
        <v>442.32752758776365</v>
      </c>
      <c r="K829" s="44">
        <v>673.74465663322655</v>
      </c>
      <c r="L829" s="44">
        <v>845.58765663322652</v>
      </c>
      <c r="M829" s="44">
        <v>398.654</v>
      </c>
      <c r="N829" s="44">
        <v>2892.3620000000001</v>
      </c>
      <c r="O829" s="44">
        <v>466.51</v>
      </c>
      <c r="P829" s="44">
        <v>121.27403819398077</v>
      </c>
      <c r="Q829" s="44">
        <v>129.86618819398078</v>
      </c>
      <c r="R829" s="44">
        <v>80.585190641709659</v>
      </c>
      <c r="S829" s="44">
        <v>85.186534462002001</v>
      </c>
      <c r="T829" s="44">
        <v>377.29700771460693</v>
      </c>
      <c r="U829" s="44">
        <v>385.88915771460694</v>
      </c>
      <c r="V829" s="44">
        <v>202.0534156017296</v>
      </c>
      <c r="W829" s="44">
        <v>206.65475942202195</v>
      </c>
      <c r="X829" s="44">
        <v>148.22382445930984</v>
      </c>
      <c r="Y829" s="44">
        <v>156.81597445930984</v>
      </c>
      <c r="Z829" s="44">
        <v>79.378127557822324</v>
      </c>
      <c r="AA829" s="44">
        <v>83.979471378114667</v>
      </c>
      <c r="AB829" s="44">
        <v>4.6797771797821186</v>
      </c>
      <c r="AC829" s="44">
        <v>13.996106395465763</v>
      </c>
      <c r="AD829" s="44">
        <v>5.55504806525341</v>
      </c>
      <c r="AE829" s="44">
        <v>33.429698836084142</v>
      </c>
      <c r="AF829" s="44">
        <v>99.334233998156265</v>
      </c>
      <c r="AG829" s="44">
        <v>40.367018326828578</v>
      </c>
      <c r="AH829" s="44">
        <v>217.66820982329475</v>
      </c>
      <c r="AJ829" s="63" t="s">
        <v>63</v>
      </c>
      <c r="AK829" s="44">
        <v>0</v>
      </c>
      <c r="AL829" s="44">
        <v>0</v>
      </c>
      <c r="AM829" s="44">
        <v>466.51</v>
      </c>
      <c r="AN829" s="44">
        <v>466.51</v>
      </c>
      <c r="AO829" s="44">
        <v>0</v>
      </c>
      <c r="AP829" s="44">
        <v>0</v>
      </c>
      <c r="AQ829" s="44">
        <v>0</v>
      </c>
      <c r="AR829" s="44">
        <v>0</v>
      </c>
      <c r="AS829" s="44">
        <v>0</v>
      </c>
      <c r="AT829" s="44">
        <v>0</v>
      </c>
      <c r="AU829" s="44">
        <v>0</v>
      </c>
      <c r="AV829" s="44">
        <v>0</v>
      </c>
      <c r="AW829" s="44">
        <v>0</v>
      </c>
      <c r="AX829" s="44">
        <v>0</v>
      </c>
      <c r="AY829" s="44">
        <v>148.22382445930984</v>
      </c>
      <c r="AZ829" s="44">
        <v>0</v>
      </c>
      <c r="BA829" s="44">
        <v>0</v>
      </c>
      <c r="BB829" s="44">
        <v>8.5921500000000002</v>
      </c>
      <c r="BC829" s="44">
        <v>156.81597445930984</v>
      </c>
      <c r="BD829" s="44">
        <v>148.22382445930984</v>
      </c>
      <c r="BE829" s="44">
        <v>0</v>
      </c>
      <c r="BF829" s="44">
        <v>0</v>
      </c>
      <c r="BG829" s="44">
        <v>8.5921500000000002</v>
      </c>
      <c r="BH829" s="44">
        <v>156.81597445930984</v>
      </c>
      <c r="BI829" s="44">
        <v>79.378127557822324</v>
      </c>
      <c r="BJ829" s="44">
        <v>0</v>
      </c>
      <c r="BK829" s="44">
        <v>0</v>
      </c>
      <c r="BL829" s="44">
        <v>4.6013438202923478</v>
      </c>
      <c r="BM829" s="44">
        <v>83.979471378114667</v>
      </c>
      <c r="BN829" s="44">
        <v>5.55504806525341</v>
      </c>
      <c r="BO829" s="44">
        <v>38.155257199094379</v>
      </c>
      <c r="BP829" s="44">
        <v>0</v>
      </c>
      <c r="BQ829" s="44">
        <v>0</v>
      </c>
      <c r="BR829" s="44">
        <v>2.2117611277341971</v>
      </c>
      <c r="BS829" s="44">
        <v>40.367018326828578</v>
      </c>
      <c r="BT829" s="64">
        <v>2022</v>
      </c>
      <c r="BU829" s="44">
        <v>0</v>
      </c>
      <c r="BV829" s="44">
        <v>0</v>
      </c>
      <c r="BW829" s="44">
        <v>0</v>
      </c>
      <c r="BX829" s="44">
        <v>0</v>
      </c>
      <c r="BY829" s="44">
        <v>0</v>
      </c>
      <c r="BZ829" s="44">
        <v>0</v>
      </c>
      <c r="CA829" s="44">
        <v>466.51</v>
      </c>
      <c r="CB829" s="44">
        <v>0</v>
      </c>
      <c r="CC829" s="44">
        <v>0</v>
      </c>
      <c r="CD829" s="44">
        <v>0</v>
      </c>
      <c r="CE829" s="44">
        <v>0</v>
      </c>
      <c r="CF829" s="44">
        <v>0</v>
      </c>
      <c r="CG829" s="44">
        <v>0</v>
      </c>
      <c r="CH829" s="44">
        <v>0</v>
      </c>
      <c r="CI829" s="44">
        <v>0</v>
      </c>
      <c r="CJ829" s="44">
        <v>0</v>
      </c>
      <c r="CK829" s="44">
        <v>148.22382445930984</v>
      </c>
      <c r="CL829" s="44">
        <v>0</v>
      </c>
      <c r="CM829" s="44">
        <v>0</v>
      </c>
      <c r="CN829" s="44">
        <v>0</v>
      </c>
      <c r="CO829" s="44">
        <v>0</v>
      </c>
      <c r="CP829" s="44">
        <v>0</v>
      </c>
      <c r="CQ829" s="44">
        <v>0</v>
      </c>
      <c r="CR829" s="44">
        <v>0</v>
      </c>
      <c r="CS829" s="44">
        <v>0</v>
      </c>
      <c r="CT829" s="44">
        <v>0</v>
      </c>
      <c r="CU829" s="44">
        <v>0</v>
      </c>
      <c r="CV829" s="44">
        <v>0</v>
      </c>
      <c r="CW829" s="44">
        <v>0</v>
      </c>
      <c r="CX829" s="44">
        <v>0</v>
      </c>
      <c r="CY829" s="44">
        <v>0</v>
      </c>
      <c r="CZ829" s="44">
        <v>0</v>
      </c>
      <c r="DA829" s="44">
        <v>0</v>
      </c>
      <c r="DB829" s="44">
        <v>0</v>
      </c>
      <c r="DC829" s="44">
        <v>0</v>
      </c>
      <c r="DD829" s="44">
        <v>0</v>
      </c>
      <c r="DE829" s="44">
        <v>0</v>
      </c>
      <c r="DF829" s="44">
        <v>0</v>
      </c>
      <c r="DG829" s="44">
        <v>0</v>
      </c>
      <c r="DH829" s="44">
        <v>0</v>
      </c>
      <c r="DI829" s="44">
        <v>0</v>
      </c>
      <c r="DJ829" s="44">
        <v>0</v>
      </c>
      <c r="DK829" s="44">
        <v>0</v>
      </c>
      <c r="DL829" s="44">
        <v>0</v>
      </c>
      <c r="DM829" s="44">
        <v>0</v>
      </c>
      <c r="DN829" s="44">
        <v>0</v>
      </c>
      <c r="DO829" s="44">
        <v>8.5921500000000002</v>
      </c>
      <c r="DP829" s="44">
        <v>0</v>
      </c>
      <c r="DQ829" s="44">
        <v>0</v>
      </c>
      <c r="DR829" s="44">
        <v>0</v>
      </c>
      <c r="DS829" s="44">
        <v>0</v>
      </c>
      <c r="DT829" s="44">
        <v>0</v>
      </c>
      <c r="DU829" s="44">
        <v>0</v>
      </c>
      <c r="DV829" s="44">
        <v>0</v>
      </c>
      <c r="DW829" s="44">
        <v>0</v>
      </c>
      <c r="DX829" s="44">
        <v>0</v>
      </c>
      <c r="DY829" s="44">
        <v>40.367018326828578</v>
      </c>
      <c r="DZ829" s="44">
        <v>0</v>
      </c>
      <c r="EA829" s="44">
        <v>0</v>
      </c>
      <c r="EB829" s="44">
        <v>0</v>
      </c>
    </row>
    <row r="830" spans="2:132" x14ac:dyDescent="0.25">
      <c r="B830" s="41" t="s">
        <v>918</v>
      </c>
      <c r="C830" s="47" t="s">
        <v>101</v>
      </c>
      <c r="D830" s="46">
        <v>10</v>
      </c>
      <c r="E830" s="86" t="s">
        <v>53</v>
      </c>
      <c r="F830" s="43">
        <v>4165.91</v>
      </c>
      <c r="G830" s="43">
        <v>642.33767450475318</v>
      </c>
      <c r="H830" s="44">
        <v>811.67957450475319</v>
      </c>
      <c r="I830" s="44">
        <v>343.99032711526263</v>
      </c>
      <c r="J830" s="44">
        <v>434.67779242738646</v>
      </c>
      <c r="K830" s="44">
        <v>661.60780473989576</v>
      </c>
      <c r="L830" s="44">
        <v>830.94970473989576</v>
      </c>
      <c r="M830" s="44">
        <v>391.59553999999997</v>
      </c>
      <c r="N830" s="44">
        <v>2841.1506199999999</v>
      </c>
      <c r="O830" s="44">
        <v>458.25009999999997</v>
      </c>
      <c r="P830" s="44">
        <v>119.08940485318124</v>
      </c>
      <c r="Q830" s="44">
        <v>127.55649985318124</v>
      </c>
      <c r="R830" s="44">
        <v>79.133527145776839</v>
      </c>
      <c r="S830" s="44">
        <v>83.66790041138303</v>
      </c>
      <c r="T830" s="44">
        <v>370.50037065434168</v>
      </c>
      <c r="U830" s="44">
        <v>378.96746565434165</v>
      </c>
      <c r="V830" s="44">
        <v>198.41362068008348</v>
      </c>
      <c r="W830" s="44">
        <v>202.94799394568966</v>
      </c>
      <c r="X830" s="44">
        <v>145.55371704277707</v>
      </c>
      <c r="Y830" s="44">
        <v>154.02081204277707</v>
      </c>
      <c r="Z830" s="44">
        <v>77.948208124318498</v>
      </c>
      <c r="AA830" s="44">
        <v>82.48258138992469</v>
      </c>
      <c r="AB830" s="44">
        <v>4.6803557645713711</v>
      </c>
      <c r="AC830" s="44">
        <v>13.999402333389471</v>
      </c>
      <c r="AD830" s="44">
        <v>5.5557196716927146</v>
      </c>
      <c r="AE830" s="44">
        <v>32.835146961482174</v>
      </c>
      <c r="AF830" s="44">
        <v>97.552476296412109</v>
      </c>
      <c r="AG830" s="44">
        <v>39.647497417790582</v>
      </c>
      <c r="AH830" s="44">
        <v>213.90015956959661</v>
      </c>
      <c r="AJ830" s="63" t="s">
        <v>63</v>
      </c>
      <c r="AK830" s="44">
        <v>0</v>
      </c>
      <c r="AL830" s="44">
        <v>0</v>
      </c>
      <c r="AM830" s="44">
        <v>458.25009999999997</v>
      </c>
      <c r="AN830" s="44">
        <v>458.25009999999997</v>
      </c>
      <c r="AO830" s="44">
        <v>0</v>
      </c>
      <c r="AP830" s="44">
        <v>0</v>
      </c>
      <c r="AQ830" s="44">
        <v>0</v>
      </c>
      <c r="AR830" s="44">
        <v>0</v>
      </c>
      <c r="AS830" s="44">
        <v>0</v>
      </c>
      <c r="AT830" s="44">
        <v>0</v>
      </c>
      <c r="AU830" s="44">
        <v>0</v>
      </c>
      <c r="AV830" s="44">
        <v>0</v>
      </c>
      <c r="AW830" s="44">
        <v>0</v>
      </c>
      <c r="AX830" s="44">
        <v>0</v>
      </c>
      <c r="AY830" s="44">
        <v>145.55371704277707</v>
      </c>
      <c r="AZ830" s="44">
        <v>0</v>
      </c>
      <c r="BA830" s="44">
        <v>0</v>
      </c>
      <c r="BB830" s="44">
        <v>8.4670949999999987</v>
      </c>
      <c r="BC830" s="44">
        <v>154.02081204277707</v>
      </c>
      <c r="BD830" s="44">
        <v>145.55371704277707</v>
      </c>
      <c r="BE830" s="44">
        <v>0</v>
      </c>
      <c r="BF830" s="44">
        <v>0</v>
      </c>
      <c r="BG830" s="44">
        <v>8.4670949999999987</v>
      </c>
      <c r="BH830" s="44">
        <v>154.02081204277707</v>
      </c>
      <c r="BI830" s="44">
        <v>77.948208124318498</v>
      </c>
      <c r="BJ830" s="44">
        <v>0</v>
      </c>
      <c r="BK830" s="44">
        <v>0</v>
      </c>
      <c r="BL830" s="44">
        <v>4.5343732656061908</v>
      </c>
      <c r="BM830" s="44">
        <v>82.48258138992469</v>
      </c>
      <c r="BN830" s="44">
        <v>5.5557196716927146</v>
      </c>
      <c r="BO830" s="44">
        <v>37.467927509696267</v>
      </c>
      <c r="BP830" s="44">
        <v>0</v>
      </c>
      <c r="BQ830" s="44">
        <v>0</v>
      </c>
      <c r="BR830" s="44">
        <v>2.1795699080943161</v>
      </c>
      <c r="BS830" s="44">
        <v>39.647497417790582</v>
      </c>
      <c r="BT830" s="64">
        <v>2022</v>
      </c>
      <c r="BU830" s="44">
        <v>0</v>
      </c>
      <c r="BV830" s="44">
        <v>0</v>
      </c>
      <c r="BW830" s="44">
        <v>0</v>
      </c>
      <c r="BX830" s="44">
        <v>0</v>
      </c>
      <c r="BY830" s="44">
        <v>0</v>
      </c>
      <c r="BZ830" s="44">
        <v>0</v>
      </c>
      <c r="CA830" s="44">
        <v>458.25009999999997</v>
      </c>
      <c r="CB830" s="44">
        <v>0</v>
      </c>
      <c r="CC830" s="44">
        <v>0</v>
      </c>
      <c r="CD830" s="44">
        <v>0</v>
      </c>
      <c r="CE830" s="44">
        <v>0</v>
      </c>
      <c r="CF830" s="44">
        <v>0</v>
      </c>
      <c r="CG830" s="44">
        <v>0</v>
      </c>
      <c r="CH830" s="44">
        <v>0</v>
      </c>
      <c r="CI830" s="44">
        <v>0</v>
      </c>
      <c r="CJ830" s="44">
        <v>0</v>
      </c>
      <c r="CK830" s="44">
        <v>145.55371704277707</v>
      </c>
      <c r="CL830" s="44">
        <v>0</v>
      </c>
      <c r="CM830" s="44">
        <v>0</v>
      </c>
      <c r="CN830" s="44">
        <v>0</v>
      </c>
      <c r="CO830" s="44">
        <v>0</v>
      </c>
      <c r="CP830" s="44">
        <v>0</v>
      </c>
      <c r="CQ830" s="44">
        <v>0</v>
      </c>
      <c r="CR830" s="44">
        <v>0</v>
      </c>
      <c r="CS830" s="44">
        <v>0</v>
      </c>
      <c r="CT830" s="44">
        <v>0</v>
      </c>
      <c r="CU830" s="44">
        <v>0</v>
      </c>
      <c r="CV830" s="44">
        <v>0</v>
      </c>
      <c r="CW830" s="44">
        <v>0</v>
      </c>
      <c r="CX830" s="44">
        <v>0</v>
      </c>
      <c r="CY830" s="44">
        <v>0</v>
      </c>
      <c r="CZ830" s="44">
        <v>0</v>
      </c>
      <c r="DA830" s="44">
        <v>0</v>
      </c>
      <c r="DB830" s="44">
        <v>0</v>
      </c>
      <c r="DC830" s="44">
        <v>0</v>
      </c>
      <c r="DD830" s="44">
        <v>0</v>
      </c>
      <c r="DE830" s="44">
        <v>0</v>
      </c>
      <c r="DF830" s="44">
        <v>0</v>
      </c>
      <c r="DG830" s="44">
        <v>0</v>
      </c>
      <c r="DH830" s="44">
        <v>0</v>
      </c>
      <c r="DI830" s="44">
        <v>0</v>
      </c>
      <c r="DJ830" s="44">
        <v>0</v>
      </c>
      <c r="DK830" s="44">
        <v>0</v>
      </c>
      <c r="DL830" s="44">
        <v>0</v>
      </c>
      <c r="DM830" s="44">
        <v>0</v>
      </c>
      <c r="DN830" s="44">
        <v>0</v>
      </c>
      <c r="DO830" s="44">
        <v>8.4670949999999987</v>
      </c>
      <c r="DP830" s="44">
        <v>0</v>
      </c>
      <c r="DQ830" s="44">
        <v>0</v>
      </c>
      <c r="DR830" s="44">
        <v>0</v>
      </c>
      <c r="DS830" s="44">
        <v>0</v>
      </c>
      <c r="DT830" s="44">
        <v>0</v>
      </c>
      <c r="DU830" s="44">
        <v>0</v>
      </c>
      <c r="DV830" s="44">
        <v>0</v>
      </c>
      <c r="DW830" s="44">
        <v>0</v>
      </c>
      <c r="DX830" s="44">
        <v>0</v>
      </c>
      <c r="DY830" s="44">
        <v>39.647497417790582</v>
      </c>
      <c r="DZ830" s="44">
        <v>0</v>
      </c>
      <c r="EA830" s="44">
        <v>0</v>
      </c>
      <c r="EB830" s="44">
        <v>0</v>
      </c>
    </row>
    <row r="831" spans="2:132" x14ac:dyDescent="0.25">
      <c r="B831" s="41" t="s">
        <v>919</v>
      </c>
      <c r="C831" s="47" t="s">
        <v>101</v>
      </c>
      <c r="D831" s="46">
        <v>10</v>
      </c>
      <c r="E831" s="86" t="s">
        <v>53</v>
      </c>
      <c r="F831" s="43">
        <v>4105.91</v>
      </c>
      <c r="G831" s="43">
        <v>680.73431987835818</v>
      </c>
      <c r="H831" s="44">
        <v>859.86799487835822</v>
      </c>
      <c r="I831" s="44">
        <v>364.55283672109982</v>
      </c>
      <c r="J831" s="44">
        <v>460.48407959599234</v>
      </c>
      <c r="K831" s="44">
        <v>701.15634947470892</v>
      </c>
      <c r="L831" s="44">
        <v>880.29002447470896</v>
      </c>
      <c r="M831" s="44">
        <v>385.95553999999998</v>
      </c>
      <c r="N831" s="44">
        <v>2800.2306200000003</v>
      </c>
      <c r="O831" s="44">
        <v>451.65009999999995</v>
      </c>
      <c r="P831" s="44">
        <v>126.2081429054476</v>
      </c>
      <c r="Q831" s="44">
        <v>135.1648266554476</v>
      </c>
      <c r="R831" s="44">
        <v>83.863845947833113</v>
      </c>
      <c r="S831" s="44">
        <v>88.660408091577736</v>
      </c>
      <c r="T831" s="44">
        <v>392.64755570583702</v>
      </c>
      <c r="U831" s="44">
        <v>401.60423945583705</v>
      </c>
      <c r="V831" s="44">
        <v>210.27407622073039</v>
      </c>
      <c r="W831" s="44">
        <v>215.07063836447503</v>
      </c>
      <c r="X831" s="44">
        <v>154.25439688443598</v>
      </c>
      <c r="Y831" s="44">
        <v>163.21108063443597</v>
      </c>
      <c r="Z831" s="44">
        <v>82.607672801001229</v>
      </c>
      <c r="AA831" s="44">
        <v>87.404234944745852</v>
      </c>
      <c r="AB831" s="44">
        <v>4.3531893018284418</v>
      </c>
      <c r="AC831" s="44">
        <v>13.020050720519631</v>
      </c>
      <c r="AD831" s="44">
        <v>5.1673708978234139</v>
      </c>
      <c r="AE831" s="44">
        <v>34.793655771075926</v>
      </c>
      <c r="AF831" s="44">
        <v>103.37955524073445</v>
      </c>
      <c r="AG831" s="44">
        <v>42.013224136303144</v>
      </c>
      <c r="AH831" s="44">
        <v>226.60117168174975</v>
      </c>
      <c r="AJ831" s="63" t="s">
        <v>63</v>
      </c>
      <c r="AK831" s="44">
        <v>0</v>
      </c>
      <c r="AL831" s="44">
        <v>0</v>
      </c>
      <c r="AM831" s="44">
        <v>451.65009999999995</v>
      </c>
      <c r="AN831" s="44">
        <v>451.65009999999995</v>
      </c>
      <c r="AO831" s="44">
        <v>0</v>
      </c>
      <c r="AP831" s="44">
        <v>0</v>
      </c>
      <c r="AQ831" s="44">
        <v>0</v>
      </c>
      <c r="AR831" s="44">
        <v>0</v>
      </c>
      <c r="AS831" s="44">
        <v>0</v>
      </c>
      <c r="AT831" s="44">
        <v>0</v>
      </c>
      <c r="AU831" s="44">
        <v>0</v>
      </c>
      <c r="AV831" s="44">
        <v>0</v>
      </c>
      <c r="AW831" s="44">
        <v>0</v>
      </c>
      <c r="AX831" s="44">
        <v>0</v>
      </c>
      <c r="AY831" s="44">
        <v>154.25439688443598</v>
      </c>
      <c r="AZ831" s="44">
        <v>0</v>
      </c>
      <c r="BA831" s="44">
        <v>0</v>
      </c>
      <c r="BB831" s="44">
        <v>8.9566837500000016</v>
      </c>
      <c r="BC831" s="44">
        <v>163.21108063443597</v>
      </c>
      <c r="BD831" s="44">
        <v>154.25439688443598</v>
      </c>
      <c r="BE831" s="44">
        <v>0</v>
      </c>
      <c r="BF831" s="44">
        <v>0</v>
      </c>
      <c r="BG831" s="44">
        <v>8.9566837500000016</v>
      </c>
      <c r="BH831" s="44">
        <v>163.21108063443597</v>
      </c>
      <c r="BI831" s="44">
        <v>82.607672801001229</v>
      </c>
      <c r="BJ831" s="44">
        <v>0</v>
      </c>
      <c r="BK831" s="44">
        <v>0</v>
      </c>
      <c r="BL831" s="44">
        <v>4.7965621437446275</v>
      </c>
      <c r="BM831" s="44">
        <v>87.404234944745852</v>
      </c>
      <c r="BN831" s="44">
        <v>5.1673708978234139</v>
      </c>
      <c r="BO831" s="44">
        <v>39.707626008749671</v>
      </c>
      <c r="BP831" s="44">
        <v>0</v>
      </c>
      <c r="BQ831" s="44">
        <v>0</v>
      </c>
      <c r="BR831" s="44">
        <v>2.3055981275534712</v>
      </c>
      <c r="BS831" s="44">
        <v>42.013224136303144</v>
      </c>
      <c r="BT831" s="64">
        <v>2022</v>
      </c>
      <c r="BU831" s="44">
        <v>0</v>
      </c>
      <c r="BV831" s="44">
        <v>0</v>
      </c>
      <c r="BW831" s="44">
        <v>0</v>
      </c>
      <c r="BX831" s="44">
        <v>0</v>
      </c>
      <c r="BY831" s="44">
        <v>0</v>
      </c>
      <c r="BZ831" s="44">
        <v>0</v>
      </c>
      <c r="CA831" s="44">
        <v>451.65009999999995</v>
      </c>
      <c r="CB831" s="44">
        <v>0</v>
      </c>
      <c r="CC831" s="44">
        <v>0</v>
      </c>
      <c r="CD831" s="44">
        <v>0</v>
      </c>
      <c r="CE831" s="44">
        <v>0</v>
      </c>
      <c r="CF831" s="44">
        <v>0</v>
      </c>
      <c r="CG831" s="44">
        <v>0</v>
      </c>
      <c r="CH831" s="44">
        <v>0</v>
      </c>
      <c r="CI831" s="44">
        <v>0</v>
      </c>
      <c r="CJ831" s="44">
        <v>0</v>
      </c>
      <c r="CK831" s="44">
        <v>154.25439688443598</v>
      </c>
      <c r="CL831" s="44">
        <v>0</v>
      </c>
      <c r="CM831" s="44">
        <v>0</v>
      </c>
      <c r="CN831" s="44">
        <v>0</v>
      </c>
      <c r="CO831" s="44">
        <v>0</v>
      </c>
      <c r="CP831" s="44">
        <v>0</v>
      </c>
      <c r="CQ831" s="44">
        <v>0</v>
      </c>
      <c r="CR831" s="44">
        <v>0</v>
      </c>
      <c r="CS831" s="44">
        <v>0</v>
      </c>
      <c r="CT831" s="44">
        <v>0</v>
      </c>
      <c r="CU831" s="44">
        <v>0</v>
      </c>
      <c r="CV831" s="44">
        <v>0</v>
      </c>
      <c r="CW831" s="44">
        <v>0</v>
      </c>
      <c r="CX831" s="44">
        <v>0</v>
      </c>
      <c r="CY831" s="44">
        <v>0</v>
      </c>
      <c r="CZ831" s="44">
        <v>0</v>
      </c>
      <c r="DA831" s="44">
        <v>0</v>
      </c>
      <c r="DB831" s="44">
        <v>0</v>
      </c>
      <c r="DC831" s="44">
        <v>0</v>
      </c>
      <c r="DD831" s="44">
        <v>0</v>
      </c>
      <c r="DE831" s="44">
        <v>0</v>
      </c>
      <c r="DF831" s="44">
        <v>0</v>
      </c>
      <c r="DG831" s="44">
        <v>0</v>
      </c>
      <c r="DH831" s="44">
        <v>0</v>
      </c>
      <c r="DI831" s="44">
        <v>0</v>
      </c>
      <c r="DJ831" s="44">
        <v>0</v>
      </c>
      <c r="DK831" s="44">
        <v>0</v>
      </c>
      <c r="DL831" s="44">
        <v>0</v>
      </c>
      <c r="DM831" s="44">
        <v>0</v>
      </c>
      <c r="DN831" s="44">
        <v>0</v>
      </c>
      <c r="DO831" s="44">
        <v>8.9566837500000016</v>
      </c>
      <c r="DP831" s="44">
        <v>0</v>
      </c>
      <c r="DQ831" s="44">
        <v>0</v>
      </c>
      <c r="DR831" s="44">
        <v>0</v>
      </c>
      <c r="DS831" s="44">
        <v>0</v>
      </c>
      <c r="DT831" s="44">
        <v>0</v>
      </c>
      <c r="DU831" s="44">
        <v>0</v>
      </c>
      <c r="DV831" s="44">
        <v>0</v>
      </c>
      <c r="DW831" s="44">
        <v>0</v>
      </c>
      <c r="DX831" s="44">
        <v>0</v>
      </c>
      <c r="DY831" s="44">
        <v>42.013224136303144</v>
      </c>
      <c r="DZ831" s="44">
        <v>0</v>
      </c>
      <c r="EA831" s="44">
        <v>0</v>
      </c>
      <c r="EB831" s="44">
        <v>0</v>
      </c>
    </row>
    <row r="832" spans="2:132" x14ac:dyDescent="0.25">
      <c r="B832" s="41" t="s">
        <v>920</v>
      </c>
      <c r="C832" s="47" t="s">
        <v>101</v>
      </c>
      <c r="D832" s="46">
        <v>10</v>
      </c>
      <c r="E832" s="86" t="s">
        <v>53</v>
      </c>
      <c r="F832" s="43">
        <v>6408.07</v>
      </c>
      <c r="G832" s="43">
        <v>886.68148063594901</v>
      </c>
      <c r="H832" s="44">
        <v>1162.6136056359489</v>
      </c>
      <c r="I832" s="44">
        <v>474.84347357668253</v>
      </c>
      <c r="J832" s="44">
        <v>622.6130746880325</v>
      </c>
      <c r="K832" s="44">
        <v>984.2164435059035</v>
      </c>
      <c r="L832" s="44">
        <v>1260.1485685059035</v>
      </c>
      <c r="M832" s="44">
        <v>480.60525000000001</v>
      </c>
      <c r="N832" s="44">
        <v>4126.7970799999994</v>
      </c>
      <c r="O832" s="44">
        <v>647.21506999999997</v>
      </c>
      <c r="P832" s="44">
        <v>177.15895983106262</v>
      </c>
      <c r="Q832" s="44">
        <v>190.95556608106261</v>
      </c>
      <c r="R832" s="44">
        <v>117.72007236237764</v>
      </c>
      <c r="S832" s="44">
        <v>125.10855241794513</v>
      </c>
      <c r="T832" s="44">
        <v>551.16120836330606</v>
      </c>
      <c r="U832" s="44">
        <v>564.95781461330603</v>
      </c>
      <c r="V832" s="44">
        <v>295.16270317526596</v>
      </c>
      <c r="W832" s="44">
        <v>302.55118323083343</v>
      </c>
      <c r="X832" s="44">
        <v>216.52761757129878</v>
      </c>
      <c r="Y832" s="44">
        <v>230.32422382129877</v>
      </c>
      <c r="Z832" s="44">
        <v>115.95677624742589</v>
      </c>
      <c r="AA832" s="44">
        <v>123.34525630299339</v>
      </c>
      <c r="AB832" s="44">
        <v>3.8415059619142684</v>
      </c>
      <c r="AC832" s="44">
        <v>13.639996498878116</v>
      </c>
      <c r="AD832" s="44">
        <v>5.2471824973158139</v>
      </c>
      <c r="AE832" s="44">
        <v>49.155112303971997</v>
      </c>
      <c r="AF832" s="44">
        <v>145.42945981755128</v>
      </c>
      <c r="AG832" s="44">
        <v>59.289254147506661</v>
      </c>
      <c r="AH832" s="44">
        <v>324.3830262496873</v>
      </c>
      <c r="AJ832" s="63" t="s">
        <v>63</v>
      </c>
      <c r="AK832" s="44">
        <v>0</v>
      </c>
      <c r="AL832" s="44">
        <v>0</v>
      </c>
      <c r="AM832" s="44">
        <v>647.21506999999997</v>
      </c>
      <c r="AN832" s="44">
        <v>647.21506999999997</v>
      </c>
      <c r="AO832" s="44">
        <v>0</v>
      </c>
      <c r="AP832" s="44">
        <v>0</v>
      </c>
      <c r="AQ832" s="44">
        <v>0</v>
      </c>
      <c r="AR832" s="44">
        <v>0</v>
      </c>
      <c r="AS832" s="44">
        <v>0</v>
      </c>
      <c r="AT832" s="44">
        <v>0</v>
      </c>
      <c r="AU832" s="44">
        <v>0</v>
      </c>
      <c r="AV832" s="44">
        <v>0</v>
      </c>
      <c r="AW832" s="44">
        <v>0</v>
      </c>
      <c r="AX832" s="44">
        <v>0</v>
      </c>
      <c r="AY832" s="44">
        <v>216.52761757129878</v>
      </c>
      <c r="AZ832" s="44">
        <v>0</v>
      </c>
      <c r="BA832" s="44">
        <v>0</v>
      </c>
      <c r="BB832" s="44">
        <v>13.79660625</v>
      </c>
      <c r="BC832" s="44">
        <v>230.32422382129877</v>
      </c>
      <c r="BD832" s="44">
        <v>216.52761757129878</v>
      </c>
      <c r="BE832" s="44">
        <v>0</v>
      </c>
      <c r="BF832" s="44">
        <v>0</v>
      </c>
      <c r="BG832" s="44">
        <v>13.79660625</v>
      </c>
      <c r="BH832" s="44">
        <v>230.32422382129877</v>
      </c>
      <c r="BI832" s="44">
        <v>115.95677624742589</v>
      </c>
      <c r="BJ832" s="44">
        <v>0</v>
      </c>
      <c r="BK832" s="44">
        <v>0</v>
      </c>
      <c r="BL832" s="44">
        <v>7.3884800555674985</v>
      </c>
      <c r="BM832" s="44">
        <v>123.34525630299339</v>
      </c>
      <c r="BN832" s="44">
        <v>5.2471824973158139</v>
      </c>
      <c r="BO832" s="44">
        <v>55.737780139440616</v>
      </c>
      <c r="BP832" s="44">
        <v>0</v>
      </c>
      <c r="BQ832" s="44">
        <v>0</v>
      </c>
      <c r="BR832" s="44">
        <v>3.551474008066045</v>
      </c>
      <c r="BS832" s="44">
        <v>59.289254147506661</v>
      </c>
      <c r="BT832" s="64">
        <v>2022</v>
      </c>
      <c r="BU832" s="44">
        <v>0</v>
      </c>
      <c r="BV832" s="44">
        <v>0</v>
      </c>
      <c r="BW832" s="44">
        <v>0</v>
      </c>
      <c r="BX832" s="44">
        <v>0</v>
      </c>
      <c r="BY832" s="44">
        <v>0</v>
      </c>
      <c r="BZ832" s="44">
        <v>0</v>
      </c>
      <c r="CA832" s="44">
        <v>647.21506999999997</v>
      </c>
      <c r="CB832" s="44">
        <v>0</v>
      </c>
      <c r="CC832" s="44">
        <v>0</v>
      </c>
      <c r="CD832" s="44">
        <v>0</v>
      </c>
      <c r="CE832" s="44">
        <v>0</v>
      </c>
      <c r="CF832" s="44">
        <v>0</v>
      </c>
      <c r="CG832" s="44">
        <v>0</v>
      </c>
      <c r="CH832" s="44">
        <v>0</v>
      </c>
      <c r="CI832" s="44">
        <v>0</v>
      </c>
      <c r="CJ832" s="44">
        <v>0</v>
      </c>
      <c r="CK832" s="44">
        <v>216.52761757129878</v>
      </c>
      <c r="CL832" s="44">
        <v>0</v>
      </c>
      <c r="CM832" s="44">
        <v>0</v>
      </c>
      <c r="CN832" s="44">
        <v>0</v>
      </c>
      <c r="CO832" s="44">
        <v>0</v>
      </c>
      <c r="CP832" s="44">
        <v>0</v>
      </c>
      <c r="CQ832" s="44">
        <v>0</v>
      </c>
      <c r="CR832" s="44">
        <v>0</v>
      </c>
      <c r="CS832" s="44">
        <v>0</v>
      </c>
      <c r="CT832" s="44">
        <v>0</v>
      </c>
      <c r="CU832" s="44">
        <v>0</v>
      </c>
      <c r="CV832" s="44">
        <v>0</v>
      </c>
      <c r="CW832" s="44">
        <v>0</v>
      </c>
      <c r="CX832" s="44">
        <v>0</v>
      </c>
      <c r="CY832" s="44">
        <v>0</v>
      </c>
      <c r="CZ832" s="44">
        <v>0</v>
      </c>
      <c r="DA832" s="44">
        <v>0</v>
      </c>
      <c r="DB832" s="44">
        <v>0</v>
      </c>
      <c r="DC832" s="44">
        <v>0</v>
      </c>
      <c r="DD832" s="44">
        <v>0</v>
      </c>
      <c r="DE832" s="44">
        <v>0</v>
      </c>
      <c r="DF832" s="44">
        <v>0</v>
      </c>
      <c r="DG832" s="44">
        <v>0</v>
      </c>
      <c r="DH832" s="44">
        <v>0</v>
      </c>
      <c r="DI832" s="44">
        <v>0</v>
      </c>
      <c r="DJ832" s="44">
        <v>0</v>
      </c>
      <c r="DK832" s="44">
        <v>0</v>
      </c>
      <c r="DL832" s="44">
        <v>0</v>
      </c>
      <c r="DM832" s="44">
        <v>0</v>
      </c>
      <c r="DN832" s="44">
        <v>0</v>
      </c>
      <c r="DO832" s="44">
        <v>13.79660625</v>
      </c>
      <c r="DP832" s="44">
        <v>0</v>
      </c>
      <c r="DQ832" s="44">
        <v>0</v>
      </c>
      <c r="DR832" s="44">
        <v>0</v>
      </c>
      <c r="DS832" s="44">
        <v>0</v>
      </c>
      <c r="DT832" s="44">
        <v>0</v>
      </c>
      <c r="DU832" s="44">
        <v>0</v>
      </c>
      <c r="DV832" s="44">
        <v>0</v>
      </c>
      <c r="DW832" s="44">
        <v>0</v>
      </c>
      <c r="DX832" s="44">
        <v>0</v>
      </c>
      <c r="DY832" s="44">
        <v>59.289254147506661</v>
      </c>
      <c r="DZ832" s="44">
        <v>0</v>
      </c>
      <c r="EA832" s="44">
        <v>0</v>
      </c>
      <c r="EB832" s="44">
        <v>0</v>
      </c>
    </row>
    <row r="833" spans="2:132" x14ac:dyDescent="0.25">
      <c r="B833" s="41" t="s">
        <v>921</v>
      </c>
      <c r="C833" s="47" t="s">
        <v>101</v>
      </c>
      <c r="D833" s="46">
        <v>9</v>
      </c>
      <c r="E833" s="86" t="s">
        <v>53</v>
      </c>
      <c r="F833" s="43">
        <v>6971.5</v>
      </c>
      <c r="G833" s="43">
        <v>949.2818437522883</v>
      </c>
      <c r="H833" s="44">
        <v>1267.2076687522883</v>
      </c>
      <c r="I833" s="44">
        <v>508.36777121736907</v>
      </c>
      <c r="J833" s="44">
        <v>678.62620829948423</v>
      </c>
      <c r="K833" s="44">
        <v>1053.7028465650401</v>
      </c>
      <c r="L833" s="44">
        <v>1371.6286715650401</v>
      </c>
      <c r="M833" s="44">
        <v>522.86249999999995</v>
      </c>
      <c r="N833" s="44">
        <v>4489.6459999999997</v>
      </c>
      <c r="O833" s="44">
        <v>704.12149999999997</v>
      </c>
      <c r="P833" s="44">
        <v>189.66651238170721</v>
      </c>
      <c r="Q833" s="44">
        <v>205.5628036317072</v>
      </c>
      <c r="R833" s="44">
        <v>126.03119584572943</v>
      </c>
      <c r="S833" s="44">
        <v>134.5441176998352</v>
      </c>
      <c r="T833" s="44">
        <v>590.07359407642252</v>
      </c>
      <c r="U833" s="44">
        <v>605.96988532642251</v>
      </c>
      <c r="V833" s="44">
        <v>316.00140658871669</v>
      </c>
      <c r="W833" s="44">
        <v>324.51432844282243</v>
      </c>
      <c r="X833" s="44">
        <v>231.81462624430881</v>
      </c>
      <c r="Y833" s="44">
        <v>247.7109174943088</v>
      </c>
      <c r="Z833" s="44">
        <v>124.14340973128154</v>
      </c>
      <c r="AA833" s="44">
        <v>132.65633158538731</v>
      </c>
      <c r="AB833" s="44">
        <v>3.8861788158326926</v>
      </c>
      <c r="AC833" s="44">
        <v>13.834970004386262</v>
      </c>
      <c r="AD833" s="44">
        <v>5.3078619888322178</v>
      </c>
      <c r="AE833" s="44">
        <v>52.91525617926456</v>
      </c>
      <c r="AF833" s="44">
        <v>155.9866432665317</v>
      </c>
      <c r="AG833" s="44">
        <v>63.764875872661101</v>
      </c>
      <c r="AH833" s="44">
        <v>353.07984351451631</v>
      </c>
      <c r="AJ833" s="63" t="s">
        <v>63</v>
      </c>
      <c r="AK833" s="44">
        <v>0</v>
      </c>
      <c r="AL833" s="44">
        <v>0</v>
      </c>
      <c r="AM833" s="44">
        <v>704.12149999999997</v>
      </c>
      <c r="AN833" s="44">
        <v>704.12149999999997</v>
      </c>
      <c r="AO833" s="44">
        <v>0</v>
      </c>
      <c r="AP833" s="44">
        <v>0</v>
      </c>
      <c r="AQ833" s="44">
        <v>0</v>
      </c>
      <c r="AR833" s="44">
        <v>0</v>
      </c>
      <c r="AS833" s="44">
        <v>0</v>
      </c>
      <c r="AT833" s="44">
        <v>0</v>
      </c>
      <c r="AU833" s="44">
        <v>0</v>
      </c>
      <c r="AV833" s="44">
        <v>0</v>
      </c>
      <c r="AW833" s="44">
        <v>0</v>
      </c>
      <c r="AX833" s="44">
        <v>0</v>
      </c>
      <c r="AY833" s="44">
        <v>231.81462624430881</v>
      </c>
      <c r="AZ833" s="44">
        <v>0</v>
      </c>
      <c r="BA833" s="44">
        <v>0</v>
      </c>
      <c r="BB833" s="44">
        <v>15.896291249999999</v>
      </c>
      <c r="BC833" s="44">
        <v>247.7109174943088</v>
      </c>
      <c r="BD833" s="44">
        <v>231.81462624430881</v>
      </c>
      <c r="BE833" s="44">
        <v>0</v>
      </c>
      <c r="BF833" s="44">
        <v>0</v>
      </c>
      <c r="BG833" s="44">
        <v>15.896291249999999</v>
      </c>
      <c r="BH833" s="44">
        <v>247.7109174943088</v>
      </c>
      <c r="BI833" s="44">
        <v>124.14340973128154</v>
      </c>
      <c r="BJ833" s="44">
        <v>0</v>
      </c>
      <c r="BK833" s="44">
        <v>0</v>
      </c>
      <c r="BL833" s="44">
        <v>8.5129218541057607</v>
      </c>
      <c r="BM833" s="44">
        <v>132.65633158538731</v>
      </c>
      <c r="BN833" s="44">
        <v>5.3078619888322178</v>
      </c>
      <c r="BO833" s="44">
        <v>59.672908313680956</v>
      </c>
      <c r="BP833" s="44">
        <v>0</v>
      </c>
      <c r="BQ833" s="44">
        <v>0</v>
      </c>
      <c r="BR833" s="44">
        <v>4.0919675589801443</v>
      </c>
      <c r="BS833" s="44">
        <v>63.764875872661101</v>
      </c>
      <c r="BT833" s="64">
        <v>2022</v>
      </c>
      <c r="BU833" s="44">
        <v>0</v>
      </c>
      <c r="BV833" s="44">
        <v>0</v>
      </c>
      <c r="BW833" s="44">
        <v>0</v>
      </c>
      <c r="BX833" s="44">
        <v>0</v>
      </c>
      <c r="BY833" s="44">
        <v>0</v>
      </c>
      <c r="BZ833" s="44">
        <v>0</v>
      </c>
      <c r="CA833" s="44">
        <v>704.12149999999997</v>
      </c>
      <c r="CB833" s="44">
        <v>0</v>
      </c>
      <c r="CC833" s="44">
        <v>0</v>
      </c>
      <c r="CD833" s="44">
        <v>0</v>
      </c>
      <c r="CE833" s="44">
        <v>0</v>
      </c>
      <c r="CF833" s="44">
        <v>0</v>
      </c>
      <c r="CG833" s="44">
        <v>0</v>
      </c>
      <c r="CH833" s="44">
        <v>0</v>
      </c>
      <c r="CI833" s="44">
        <v>0</v>
      </c>
      <c r="CJ833" s="44">
        <v>0</v>
      </c>
      <c r="CK833" s="44">
        <v>231.81462624430881</v>
      </c>
      <c r="CL833" s="44">
        <v>0</v>
      </c>
      <c r="CM833" s="44">
        <v>0</v>
      </c>
      <c r="CN833" s="44">
        <v>0</v>
      </c>
      <c r="CO833" s="44">
        <v>0</v>
      </c>
      <c r="CP833" s="44">
        <v>0</v>
      </c>
      <c r="CQ833" s="44">
        <v>0</v>
      </c>
      <c r="CR833" s="44">
        <v>0</v>
      </c>
      <c r="CS833" s="44">
        <v>0</v>
      </c>
      <c r="CT833" s="44">
        <v>0</v>
      </c>
      <c r="CU833" s="44">
        <v>0</v>
      </c>
      <c r="CV833" s="44">
        <v>0</v>
      </c>
      <c r="CW833" s="44">
        <v>0</v>
      </c>
      <c r="CX833" s="44">
        <v>0</v>
      </c>
      <c r="CY833" s="44">
        <v>0</v>
      </c>
      <c r="CZ833" s="44">
        <v>0</v>
      </c>
      <c r="DA833" s="44">
        <v>0</v>
      </c>
      <c r="DB833" s="44">
        <v>0</v>
      </c>
      <c r="DC833" s="44">
        <v>0</v>
      </c>
      <c r="DD833" s="44">
        <v>0</v>
      </c>
      <c r="DE833" s="44">
        <v>0</v>
      </c>
      <c r="DF833" s="44">
        <v>0</v>
      </c>
      <c r="DG833" s="44">
        <v>0</v>
      </c>
      <c r="DH833" s="44">
        <v>0</v>
      </c>
      <c r="DI833" s="44">
        <v>0</v>
      </c>
      <c r="DJ833" s="44">
        <v>0</v>
      </c>
      <c r="DK833" s="44">
        <v>0</v>
      </c>
      <c r="DL833" s="44">
        <v>0</v>
      </c>
      <c r="DM833" s="44">
        <v>0</v>
      </c>
      <c r="DN833" s="44">
        <v>0</v>
      </c>
      <c r="DO833" s="44">
        <v>15.896291249999999</v>
      </c>
      <c r="DP833" s="44">
        <v>0</v>
      </c>
      <c r="DQ833" s="44">
        <v>0</v>
      </c>
      <c r="DR833" s="44">
        <v>0</v>
      </c>
      <c r="DS833" s="44">
        <v>0</v>
      </c>
      <c r="DT833" s="44">
        <v>0</v>
      </c>
      <c r="DU833" s="44">
        <v>0</v>
      </c>
      <c r="DV833" s="44">
        <v>0</v>
      </c>
      <c r="DW833" s="44">
        <v>0</v>
      </c>
      <c r="DX833" s="44">
        <v>0</v>
      </c>
      <c r="DY833" s="44">
        <v>63.764875872661101</v>
      </c>
      <c r="DZ833" s="44">
        <v>0</v>
      </c>
      <c r="EA833" s="44">
        <v>0</v>
      </c>
      <c r="EB833" s="44">
        <v>0</v>
      </c>
    </row>
    <row r="834" spans="2:132" x14ac:dyDescent="0.25">
      <c r="B834" s="41" t="s">
        <v>922</v>
      </c>
      <c r="C834" s="47" t="s">
        <v>101</v>
      </c>
      <c r="D834" s="46">
        <v>9</v>
      </c>
      <c r="E834" s="86" t="s">
        <v>53</v>
      </c>
      <c r="F834" s="43">
        <v>10807.33</v>
      </c>
      <c r="G834" s="43">
        <v>1441.5233548848407</v>
      </c>
      <c r="H834" s="44">
        <v>1878.8168548848407</v>
      </c>
      <c r="I834" s="44">
        <v>771.97727935457999</v>
      </c>
      <c r="J834" s="44">
        <v>1006.1605447630066</v>
      </c>
      <c r="K834" s="44">
        <v>1600.0909239221733</v>
      </c>
      <c r="L834" s="44">
        <v>2037.3844239221733</v>
      </c>
      <c r="M834" s="44">
        <v>734.89843999999994</v>
      </c>
      <c r="N834" s="44">
        <v>6624.89329</v>
      </c>
      <c r="O834" s="44">
        <v>994.27436</v>
      </c>
      <c r="P834" s="44">
        <v>288.0163663059912</v>
      </c>
      <c r="Q834" s="44">
        <v>309.88104130599118</v>
      </c>
      <c r="R834" s="44">
        <v>191.38353214210662</v>
      </c>
      <c r="S834" s="44">
        <v>203.09269541252795</v>
      </c>
      <c r="T834" s="44">
        <v>896.05091739641716</v>
      </c>
      <c r="U834" s="44">
        <v>917.9155923964172</v>
      </c>
      <c r="V834" s="44">
        <v>479.86107684680701</v>
      </c>
      <c r="W834" s="44">
        <v>491.57024011722831</v>
      </c>
      <c r="X834" s="44">
        <v>352.02000326287811</v>
      </c>
      <c r="Y834" s="44">
        <v>373.88467826287808</v>
      </c>
      <c r="Z834" s="44">
        <v>188.51685161838844</v>
      </c>
      <c r="AA834" s="44">
        <v>200.22601488880977</v>
      </c>
      <c r="AB834" s="44">
        <v>3.6185370355504527</v>
      </c>
      <c r="AC834" s="44">
        <v>13.477002367800202</v>
      </c>
      <c r="AD834" s="44">
        <v>4.9657601213915381</v>
      </c>
      <c r="AE834" s="44">
        <v>79.768491167214989</v>
      </c>
      <c r="AF834" s="44">
        <v>236.28661345571285</v>
      </c>
      <c r="AG834" s="44">
        <v>96.244082987056871</v>
      </c>
      <c r="AH834" s="44">
        <v>524.45635505457813</v>
      </c>
      <c r="AJ834" s="63" t="s">
        <v>63</v>
      </c>
      <c r="AK834" s="44">
        <v>0</v>
      </c>
      <c r="AL834" s="44">
        <v>0</v>
      </c>
      <c r="AM834" s="44">
        <v>994.27436</v>
      </c>
      <c r="AN834" s="44">
        <v>994.27436</v>
      </c>
      <c r="AO834" s="44">
        <v>0</v>
      </c>
      <c r="AP834" s="44">
        <v>0</v>
      </c>
      <c r="AQ834" s="44">
        <v>0</v>
      </c>
      <c r="AR834" s="44">
        <v>0</v>
      </c>
      <c r="AS834" s="44">
        <v>0</v>
      </c>
      <c r="AT834" s="44">
        <v>0</v>
      </c>
      <c r="AU834" s="44">
        <v>0</v>
      </c>
      <c r="AV834" s="44">
        <v>0</v>
      </c>
      <c r="AW834" s="44">
        <v>0</v>
      </c>
      <c r="AX834" s="44">
        <v>0</v>
      </c>
      <c r="AY834" s="44">
        <v>352.02000326287811</v>
      </c>
      <c r="AZ834" s="44">
        <v>0</v>
      </c>
      <c r="BA834" s="44">
        <v>0</v>
      </c>
      <c r="BB834" s="44">
        <v>21.864675000000002</v>
      </c>
      <c r="BC834" s="44">
        <v>373.88467826287808</v>
      </c>
      <c r="BD834" s="44">
        <v>352.02000326287811</v>
      </c>
      <c r="BE834" s="44">
        <v>0</v>
      </c>
      <c r="BF834" s="44">
        <v>0</v>
      </c>
      <c r="BG834" s="44">
        <v>21.864675000000002</v>
      </c>
      <c r="BH834" s="44">
        <v>373.88467826287808</v>
      </c>
      <c r="BI834" s="44">
        <v>188.51685161838844</v>
      </c>
      <c r="BJ834" s="44">
        <v>0</v>
      </c>
      <c r="BK834" s="44">
        <v>0</v>
      </c>
      <c r="BL834" s="44">
        <v>11.709163270421326</v>
      </c>
      <c r="BM834" s="44">
        <v>200.22601488880977</v>
      </c>
      <c r="BN834" s="44">
        <v>4.9657601213915381</v>
      </c>
      <c r="BO834" s="44">
        <v>90.615755009130311</v>
      </c>
      <c r="BP834" s="44">
        <v>0</v>
      </c>
      <c r="BQ834" s="44">
        <v>0</v>
      </c>
      <c r="BR834" s="44">
        <v>5.6283279779265616</v>
      </c>
      <c r="BS834" s="44">
        <v>96.244082987056871</v>
      </c>
      <c r="BT834" s="64">
        <v>2022</v>
      </c>
      <c r="BU834" s="44">
        <v>0</v>
      </c>
      <c r="BV834" s="44">
        <v>0</v>
      </c>
      <c r="BW834" s="44">
        <v>0</v>
      </c>
      <c r="BX834" s="44">
        <v>0</v>
      </c>
      <c r="BY834" s="44">
        <v>0</v>
      </c>
      <c r="BZ834" s="44">
        <v>0</v>
      </c>
      <c r="CA834" s="44">
        <v>994.27436</v>
      </c>
      <c r="CB834" s="44">
        <v>0</v>
      </c>
      <c r="CC834" s="44">
        <v>0</v>
      </c>
      <c r="CD834" s="44">
        <v>0</v>
      </c>
      <c r="CE834" s="44">
        <v>0</v>
      </c>
      <c r="CF834" s="44">
        <v>0</v>
      </c>
      <c r="CG834" s="44">
        <v>0</v>
      </c>
      <c r="CH834" s="44">
        <v>0</v>
      </c>
      <c r="CI834" s="44">
        <v>0</v>
      </c>
      <c r="CJ834" s="44">
        <v>0</v>
      </c>
      <c r="CK834" s="44">
        <v>352.02000326287811</v>
      </c>
      <c r="CL834" s="44">
        <v>0</v>
      </c>
      <c r="CM834" s="44">
        <v>0</v>
      </c>
      <c r="CN834" s="44">
        <v>0</v>
      </c>
      <c r="CO834" s="44">
        <v>0</v>
      </c>
      <c r="CP834" s="44">
        <v>0</v>
      </c>
      <c r="CQ834" s="44">
        <v>0</v>
      </c>
      <c r="CR834" s="44">
        <v>0</v>
      </c>
      <c r="CS834" s="44">
        <v>0</v>
      </c>
      <c r="CT834" s="44">
        <v>0</v>
      </c>
      <c r="CU834" s="44">
        <v>0</v>
      </c>
      <c r="CV834" s="44">
        <v>0</v>
      </c>
      <c r="CW834" s="44">
        <v>0</v>
      </c>
      <c r="CX834" s="44">
        <v>0</v>
      </c>
      <c r="CY834" s="44">
        <v>0</v>
      </c>
      <c r="CZ834" s="44">
        <v>0</v>
      </c>
      <c r="DA834" s="44">
        <v>0</v>
      </c>
      <c r="DB834" s="44">
        <v>0</v>
      </c>
      <c r="DC834" s="44">
        <v>0</v>
      </c>
      <c r="DD834" s="44">
        <v>0</v>
      </c>
      <c r="DE834" s="44">
        <v>0</v>
      </c>
      <c r="DF834" s="44">
        <v>0</v>
      </c>
      <c r="DG834" s="44">
        <v>0</v>
      </c>
      <c r="DH834" s="44">
        <v>0</v>
      </c>
      <c r="DI834" s="44">
        <v>0</v>
      </c>
      <c r="DJ834" s="44">
        <v>0</v>
      </c>
      <c r="DK834" s="44">
        <v>0</v>
      </c>
      <c r="DL834" s="44">
        <v>0</v>
      </c>
      <c r="DM834" s="44">
        <v>0</v>
      </c>
      <c r="DN834" s="44">
        <v>0</v>
      </c>
      <c r="DO834" s="44">
        <v>21.864675000000002</v>
      </c>
      <c r="DP834" s="44">
        <v>0</v>
      </c>
      <c r="DQ834" s="44">
        <v>0</v>
      </c>
      <c r="DR834" s="44">
        <v>0</v>
      </c>
      <c r="DS834" s="44">
        <v>0</v>
      </c>
      <c r="DT834" s="44">
        <v>0</v>
      </c>
      <c r="DU834" s="44">
        <v>0</v>
      </c>
      <c r="DV834" s="44">
        <v>0</v>
      </c>
      <c r="DW834" s="44">
        <v>0</v>
      </c>
      <c r="DX834" s="44">
        <v>0</v>
      </c>
      <c r="DY834" s="44">
        <v>96.244082987056871</v>
      </c>
      <c r="DZ834" s="44">
        <v>0</v>
      </c>
      <c r="EA834" s="44">
        <v>0</v>
      </c>
      <c r="EB834" s="44">
        <v>0</v>
      </c>
    </row>
    <row r="835" spans="2:132" x14ac:dyDescent="0.25">
      <c r="B835" s="41" t="s">
        <v>923</v>
      </c>
      <c r="C835" s="48" t="s">
        <v>101</v>
      </c>
      <c r="D835" s="46">
        <v>9</v>
      </c>
      <c r="E835" s="86" t="s">
        <v>53</v>
      </c>
      <c r="F835" s="43">
        <v>9511.89</v>
      </c>
      <c r="G835" s="43">
        <v>1132.8105549261923</v>
      </c>
      <c r="H835" s="44">
        <v>1514.9769549261923</v>
      </c>
      <c r="I835" s="44">
        <v>606.65268256159163</v>
      </c>
      <c r="J835" s="44">
        <v>811.31379799409376</v>
      </c>
      <c r="K835" s="44">
        <v>1257.4197159680734</v>
      </c>
      <c r="L835" s="44">
        <v>1639.5861159680735</v>
      </c>
      <c r="M835" s="44">
        <v>646.80852000000004</v>
      </c>
      <c r="N835" s="44">
        <v>5830.7885699999997</v>
      </c>
      <c r="O835" s="44">
        <v>875.0938799999999</v>
      </c>
      <c r="P835" s="44">
        <v>226.33554887425322</v>
      </c>
      <c r="Q835" s="44">
        <v>245.44386887425321</v>
      </c>
      <c r="R835" s="44">
        <v>150.39734494412974</v>
      </c>
      <c r="S835" s="44">
        <v>160.63040071575486</v>
      </c>
      <c r="T835" s="44">
        <v>704.15504094212122</v>
      </c>
      <c r="U835" s="44">
        <v>723.26336094212127</v>
      </c>
      <c r="V835" s="44">
        <v>377.09530748028544</v>
      </c>
      <c r="W835" s="44">
        <v>387.32836325191056</v>
      </c>
      <c r="X835" s="44">
        <v>276.63233751297616</v>
      </c>
      <c r="Y835" s="44">
        <v>295.74065751297616</v>
      </c>
      <c r="Z835" s="44">
        <v>148.1445850815407</v>
      </c>
      <c r="AA835" s="44">
        <v>158.37764085316581</v>
      </c>
      <c r="AB835" s="44">
        <v>4.0266880809478058</v>
      </c>
      <c r="AC835" s="44">
        <v>15.053864171077429</v>
      </c>
      <c r="AD835" s="44">
        <v>5.5253625150996664</v>
      </c>
      <c r="AE835" s="44">
        <v>63.18130016547228</v>
      </c>
      <c r="AF835" s="44">
        <v>186.17991851238298</v>
      </c>
      <c r="AG835" s="44">
        <v>76.128523149357619</v>
      </c>
      <c r="AH835" s="44">
        <v>422.05650935689874</v>
      </c>
      <c r="AJ835" s="63" t="s">
        <v>63</v>
      </c>
      <c r="AK835" s="44">
        <v>0</v>
      </c>
      <c r="AL835" s="44">
        <v>0</v>
      </c>
      <c r="AM835" s="44">
        <v>875.0938799999999</v>
      </c>
      <c r="AN835" s="44">
        <v>875.0938799999999</v>
      </c>
      <c r="AO835" s="44">
        <v>0</v>
      </c>
      <c r="AP835" s="44">
        <v>0</v>
      </c>
      <c r="AQ835" s="44">
        <v>0</v>
      </c>
      <c r="AR835" s="44">
        <v>0</v>
      </c>
      <c r="AS835" s="44">
        <v>0</v>
      </c>
      <c r="AT835" s="44">
        <v>0</v>
      </c>
      <c r="AU835" s="44">
        <v>0</v>
      </c>
      <c r="AV835" s="44">
        <v>0</v>
      </c>
      <c r="AW835" s="44">
        <v>0</v>
      </c>
      <c r="AX835" s="44">
        <v>0</v>
      </c>
      <c r="AY835" s="44">
        <v>276.63233751297616</v>
      </c>
      <c r="AZ835" s="44">
        <v>0</v>
      </c>
      <c r="BA835" s="44">
        <v>0</v>
      </c>
      <c r="BB835" s="44">
        <v>19.108319999999999</v>
      </c>
      <c r="BC835" s="44">
        <v>295.74065751297616</v>
      </c>
      <c r="BD835" s="44">
        <v>276.63233751297616</v>
      </c>
      <c r="BE835" s="44">
        <v>0</v>
      </c>
      <c r="BF835" s="44">
        <v>0</v>
      </c>
      <c r="BG835" s="44">
        <v>19.108319999999999</v>
      </c>
      <c r="BH835" s="44">
        <v>295.74065751297616</v>
      </c>
      <c r="BI835" s="44">
        <v>148.1445850815407</v>
      </c>
      <c r="BJ835" s="44">
        <v>0</v>
      </c>
      <c r="BK835" s="44">
        <v>0</v>
      </c>
      <c r="BL835" s="44">
        <v>10.233055771625107</v>
      </c>
      <c r="BM835" s="44">
        <v>158.37764085316581</v>
      </c>
      <c r="BN835" s="44">
        <v>5.5253625150996664</v>
      </c>
      <c r="BO835" s="44">
        <v>71.209726411369346</v>
      </c>
      <c r="BP835" s="44">
        <v>0</v>
      </c>
      <c r="BQ835" s="44">
        <v>0</v>
      </c>
      <c r="BR835" s="44">
        <v>4.9187967379882691</v>
      </c>
      <c r="BS835" s="44">
        <v>76.128523149357619</v>
      </c>
      <c r="BT835" s="64">
        <v>2022</v>
      </c>
      <c r="BU835" s="44">
        <v>0</v>
      </c>
      <c r="BV835" s="44">
        <v>0</v>
      </c>
      <c r="BW835" s="44">
        <v>0</v>
      </c>
      <c r="BX835" s="44">
        <v>0</v>
      </c>
      <c r="BY835" s="44">
        <v>0</v>
      </c>
      <c r="BZ835" s="44">
        <v>0</v>
      </c>
      <c r="CA835" s="44">
        <v>875.0938799999999</v>
      </c>
      <c r="CB835" s="44">
        <v>0</v>
      </c>
      <c r="CC835" s="44">
        <v>0</v>
      </c>
      <c r="CD835" s="44">
        <v>0</v>
      </c>
      <c r="CE835" s="44">
        <v>0</v>
      </c>
      <c r="CF835" s="44">
        <v>0</v>
      </c>
      <c r="CG835" s="44">
        <v>0</v>
      </c>
      <c r="CH835" s="44">
        <v>0</v>
      </c>
      <c r="CI835" s="44">
        <v>0</v>
      </c>
      <c r="CJ835" s="44">
        <v>0</v>
      </c>
      <c r="CK835" s="44">
        <v>276.63233751297616</v>
      </c>
      <c r="CL835" s="44">
        <v>0</v>
      </c>
      <c r="CM835" s="44">
        <v>0</v>
      </c>
      <c r="CN835" s="44">
        <v>0</v>
      </c>
      <c r="CO835" s="44">
        <v>0</v>
      </c>
      <c r="CP835" s="44">
        <v>0</v>
      </c>
      <c r="CQ835" s="44">
        <v>0</v>
      </c>
      <c r="CR835" s="44">
        <v>0</v>
      </c>
      <c r="CS835" s="44">
        <v>0</v>
      </c>
      <c r="CT835" s="44">
        <v>0</v>
      </c>
      <c r="CU835" s="44">
        <v>0</v>
      </c>
      <c r="CV835" s="44">
        <v>0</v>
      </c>
      <c r="CW835" s="44">
        <v>0</v>
      </c>
      <c r="CX835" s="44">
        <v>0</v>
      </c>
      <c r="CY835" s="44">
        <v>0</v>
      </c>
      <c r="CZ835" s="44">
        <v>0</v>
      </c>
      <c r="DA835" s="44">
        <v>0</v>
      </c>
      <c r="DB835" s="44">
        <v>0</v>
      </c>
      <c r="DC835" s="44">
        <v>0</v>
      </c>
      <c r="DD835" s="44">
        <v>0</v>
      </c>
      <c r="DE835" s="44">
        <v>0</v>
      </c>
      <c r="DF835" s="44">
        <v>0</v>
      </c>
      <c r="DG835" s="44">
        <v>0</v>
      </c>
      <c r="DH835" s="44">
        <v>0</v>
      </c>
      <c r="DI835" s="44">
        <v>0</v>
      </c>
      <c r="DJ835" s="44">
        <v>0</v>
      </c>
      <c r="DK835" s="44">
        <v>0</v>
      </c>
      <c r="DL835" s="44">
        <v>0</v>
      </c>
      <c r="DM835" s="44">
        <v>0</v>
      </c>
      <c r="DN835" s="44">
        <v>0</v>
      </c>
      <c r="DO835" s="44">
        <v>19.108319999999999</v>
      </c>
      <c r="DP835" s="44">
        <v>0</v>
      </c>
      <c r="DQ835" s="44">
        <v>0</v>
      </c>
      <c r="DR835" s="44">
        <v>0</v>
      </c>
      <c r="DS835" s="44">
        <v>0</v>
      </c>
      <c r="DT835" s="44">
        <v>0</v>
      </c>
      <c r="DU835" s="44">
        <v>0</v>
      </c>
      <c r="DV835" s="44">
        <v>0</v>
      </c>
      <c r="DW835" s="44">
        <v>0</v>
      </c>
      <c r="DX835" s="44">
        <v>0</v>
      </c>
      <c r="DY835" s="44">
        <v>76.128523149357619</v>
      </c>
      <c r="DZ835" s="44">
        <v>0</v>
      </c>
      <c r="EA835" s="44">
        <v>0</v>
      </c>
      <c r="EB835" s="44">
        <v>0</v>
      </c>
    </row>
    <row r="836" spans="2:132" x14ac:dyDescent="0.25">
      <c r="B836" s="41" t="s">
        <v>924</v>
      </c>
      <c r="C836" s="47" t="s">
        <v>101</v>
      </c>
      <c r="D836" s="46">
        <v>10</v>
      </c>
      <c r="E836" s="86" t="s">
        <v>53</v>
      </c>
      <c r="F836" s="43">
        <v>8391.3799999999992</v>
      </c>
      <c r="G836" s="43">
        <v>1328.8179443221613</v>
      </c>
      <c r="H836" s="44">
        <v>1630.5679943221612</v>
      </c>
      <c r="I836" s="44">
        <v>711.62028553974949</v>
      </c>
      <c r="J836" s="44">
        <v>873.21612916915615</v>
      </c>
      <c r="K836" s="44">
        <v>1368.6824826518261</v>
      </c>
      <c r="L836" s="44">
        <v>1670.432532651826</v>
      </c>
      <c r="M836" s="44">
        <v>570.61383999999998</v>
      </c>
      <c r="N836" s="44">
        <v>5143.9159399999999</v>
      </c>
      <c r="O836" s="44">
        <v>772.00695999999994</v>
      </c>
      <c r="P836" s="44">
        <v>246.36284687732871</v>
      </c>
      <c r="Q836" s="44">
        <v>261.45034937732873</v>
      </c>
      <c r="R836" s="44">
        <v>163.7052519920891</v>
      </c>
      <c r="S836" s="44">
        <v>171.78504417355944</v>
      </c>
      <c r="T836" s="44">
        <v>766.46219028502276</v>
      </c>
      <c r="U836" s="44">
        <v>781.54969278502278</v>
      </c>
      <c r="V836" s="44">
        <v>410.46258069932753</v>
      </c>
      <c r="W836" s="44">
        <v>418.54237288079787</v>
      </c>
      <c r="X836" s="44">
        <v>301.11014618340175</v>
      </c>
      <c r="Y836" s="44">
        <v>316.19764868340178</v>
      </c>
      <c r="Z836" s="44">
        <v>161.25315670330721</v>
      </c>
      <c r="AA836" s="44">
        <v>169.33294888477755</v>
      </c>
      <c r="AB836" s="44">
        <v>3.3216735644547275</v>
      </c>
      <c r="AC836" s="44">
        <v>12.290072100931589</v>
      </c>
      <c r="AD836" s="44">
        <v>4.5591065713106511</v>
      </c>
      <c r="AE836" s="44">
        <v>67.301632255640357</v>
      </c>
      <c r="AF836" s="44">
        <v>201.18378169544494</v>
      </c>
      <c r="AG836" s="44">
        <v>81.394490091409253</v>
      </c>
      <c r="AH836" s="44">
        <v>429.99688578782889</v>
      </c>
      <c r="AJ836" s="63" t="s">
        <v>63</v>
      </c>
      <c r="AK836" s="44">
        <v>0</v>
      </c>
      <c r="AL836" s="44">
        <v>0</v>
      </c>
      <c r="AM836" s="44">
        <v>772.00695999999994</v>
      </c>
      <c r="AN836" s="44">
        <v>772.00695999999994</v>
      </c>
      <c r="AO836" s="44">
        <v>0</v>
      </c>
      <c r="AP836" s="44">
        <v>0</v>
      </c>
      <c r="AQ836" s="44">
        <v>0</v>
      </c>
      <c r="AR836" s="44">
        <v>0</v>
      </c>
      <c r="AS836" s="44">
        <v>0</v>
      </c>
      <c r="AT836" s="44">
        <v>0</v>
      </c>
      <c r="AU836" s="44">
        <v>0</v>
      </c>
      <c r="AV836" s="44">
        <v>0</v>
      </c>
      <c r="AW836" s="44">
        <v>0</v>
      </c>
      <c r="AX836" s="44">
        <v>0</v>
      </c>
      <c r="AY836" s="44">
        <v>301.11014618340175</v>
      </c>
      <c r="AZ836" s="44">
        <v>0</v>
      </c>
      <c r="BA836" s="44">
        <v>0</v>
      </c>
      <c r="BB836" s="44">
        <v>15.087502499999999</v>
      </c>
      <c r="BC836" s="44">
        <v>316.19764868340178</v>
      </c>
      <c r="BD836" s="44">
        <v>301.11014618340175</v>
      </c>
      <c r="BE836" s="44">
        <v>0</v>
      </c>
      <c r="BF836" s="44">
        <v>0</v>
      </c>
      <c r="BG836" s="44">
        <v>15.087502499999999</v>
      </c>
      <c r="BH836" s="44">
        <v>316.19764868340178</v>
      </c>
      <c r="BI836" s="44">
        <v>161.25315670330721</v>
      </c>
      <c r="BJ836" s="44">
        <v>0</v>
      </c>
      <c r="BK836" s="44">
        <v>0</v>
      </c>
      <c r="BL836" s="44">
        <v>8.0797921814703351</v>
      </c>
      <c r="BM836" s="44">
        <v>169.33294888477755</v>
      </c>
      <c r="BN836" s="44">
        <v>4.5591065713106511</v>
      </c>
      <c r="BO836" s="44">
        <v>77.510718096728937</v>
      </c>
      <c r="BP836" s="44">
        <v>0</v>
      </c>
      <c r="BQ836" s="44">
        <v>0</v>
      </c>
      <c r="BR836" s="44">
        <v>3.8837719946803202</v>
      </c>
      <c r="BS836" s="44">
        <v>81.394490091409253</v>
      </c>
      <c r="BT836" s="64">
        <v>2022</v>
      </c>
      <c r="BU836" s="44">
        <v>0</v>
      </c>
      <c r="BV836" s="44">
        <v>0</v>
      </c>
      <c r="BW836" s="44">
        <v>0</v>
      </c>
      <c r="BX836" s="44">
        <v>0</v>
      </c>
      <c r="BY836" s="44">
        <v>0</v>
      </c>
      <c r="BZ836" s="44">
        <v>0</v>
      </c>
      <c r="CA836" s="44">
        <v>772.00695999999994</v>
      </c>
      <c r="CB836" s="44">
        <v>0</v>
      </c>
      <c r="CC836" s="44">
        <v>0</v>
      </c>
      <c r="CD836" s="44">
        <v>0</v>
      </c>
      <c r="CE836" s="44">
        <v>0</v>
      </c>
      <c r="CF836" s="44">
        <v>0</v>
      </c>
      <c r="CG836" s="44">
        <v>0</v>
      </c>
      <c r="CH836" s="44">
        <v>0</v>
      </c>
      <c r="CI836" s="44">
        <v>0</v>
      </c>
      <c r="CJ836" s="44">
        <v>0</v>
      </c>
      <c r="CK836" s="44">
        <v>301.11014618340175</v>
      </c>
      <c r="CL836" s="44">
        <v>0</v>
      </c>
      <c r="CM836" s="44">
        <v>0</v>
      </c>
      <c r="CN836" s="44">
        <v>0</v>
      </c>
      <c r="CO836" s="44">
        <v>0</v>
      </c>
      <c r="CP836" s="44">
        <v>0</v>
      </c>
      <c r="CQ836" s="44">
        <v>0</v>
      </c>
      <c r="CR836" s="44">
        <v>0</v>
      </c>
      <c r="CS836" s="44">
        <v>0</v>
      </c>
      <c r="CT836" s="44">
        <v>0</v>
      </c>
      <c r="CU836" s="44">
        <v>0</v>
      </c>
      <c r="CV836" s="44">
        <v>0</v>
      </c>
      <c r="CW836" s="44">
        <v>0</v>
      </c>
      <c r="CX836" s="44">
        <v>0</v>
      </c>
      <c r="CY836" s="44">
        <v>0</v>
      </c>
      <c r="CZ836" s="44">
        <v>0</v>
      </c>
      <c r="DA836" s="44">
        <v>0</v>
      </c>
      <c r="DB836" s="44">
        <v>0</v>
      </c>
      <c r="DC836" s="44">
        <v>0</v>
      </c>
      <c r="DD836" s="44">
        <v>0</v>
      </c>
      <c r="DE836" s="44">
        <v>0</v>
      </c>
      <c r="DF836" s="44">
        <v>0</v>
      </c>
      <c r="DG836" s="44">
        <v>0</v>
      </c>
      <c r="DH836" s="44">
        <v>0</v>
      </c>
      <c r="DI836" s="44">
        <v>0</v>
      </c>
      <c r="DJ836" s="44">
        <v>0</v>
      </c>
      <c r="DK836" s="44">
        <v>0</v>
      </c>
      <c r="DL836" s="44">
        <v>0</v>
      </c>
      <c r="DM836" s="44">
        <v>0</v>
      </c>
      <c r="DN836" s="44">
        <v>0</v>
      </c>
      <c r="DO836" s="44">
        <v>15.087502499999999</v>
      </c>
      <c r="DP836" s="44">
        <v>0</v>
      </c>
      <c r="DQ836" s="44">
        <v>0</v>
      </c>
      <c r="DR836" s="44">
        <v>0</v>
      </c>
      <c r="DS836" s="44">
        <v>0</v>
      </c>
      <c r="DT836" s="44">
        <v>0</v>
      </c>
      <c r="DU836" s="44">
        <v>0</v>
      </c>
      <c r="DV836" s="44">
        <v>0</v>
      </c>
      <c r="DW836" s="44">
        <v>0</v>
      </c>
      <c r="DX836" s="44">
        <v>0</v>
      </c>
      <c r="DY836" s="44">
        <v>81.394490091409253</v>
      </c>
      <c r="DZ836" s="44">
        <v>0</v>
      </c>
      <c r="EA836" s="44">
        <v>0</v>
      </c>
      <c r="EB836" s="44">
        <v>0</v>
      </c>
    </row>
    <row r="837" spans="2:132" x14ac:dyDescent="0.25">
      <c r="B837" s="41" t="s">
        <v>925</v>
      </c>
      <c r="C837" s="48" t="s">
        <v>101</v>
      </c>
      <c r="D837" s="46">
        <v>10</v>
      </c>
      <c r="E837" s="86" t="s">
        <v>53</v>
      </c>
      <c r="F837" s="43">
        <v>3759.76</v>
      </c>
      <c r="G837" s="43">
        <v>588.43912740085375</v>
      </c>
      <c r="H837" s="44">
        <v>759.66052740085377</v>
      </c>
      <c r="I837" s="44">
        <v>315.12610260343916</v>
      </c>
      <c r="J837" s="44">
        <v>406.82009430421306</v>
      </c>
      <c r="K837" s="44">
        <v>606.09230122287943</v>
      </c>
      <c r="L837" s="44">
        <v>777.31370122287944</v>
      </c>
      <c r="M837" s="44">
        <v>353.41744</v>
      </c>
      <c r="N837" s="44">
        <v>2564.1563200000005</v>
      </c>
      <c r="O837" s="44">
        <v>413.57360000000006</v>
      </c>
      <c r="P837" s="44">
        <v>109.0966142201183</v>
      </c>
      <c r="Q837" s="44">
        <v>117.6576842201183</v>
      </c>
      <c r="R837" s="44">
        <v>72.493433765526589</v>
      </c>
      <c r="S837" s="44">
        <v>77.078133350565281</v>
      </c>
      <c r="T837" s="44">
        <v>339.41168868481253</v>
      </c>
      <c r="U837" s="44">
        <v>347.9727586848125</v>
      </c>
      <c r="V837" s="44">
        <v>181.76473598166376</v>
      </c>
      <c r="W837" s="44">
        <v>186.34943556670245</v>
      </c>
      <c r="X837" s="44">
        <v>133.34030626903348</v>
      </c>
      <c r="Y837" s="44">
        <v>141.90137626903348</v>
      </c>
      <c r="Z837" s="44">
        <v>71.407574849939323</v>
      </c>
      <c r="AA837" s="44">
        <v>75.992274434978015</v>
      </c>
      <c r="AB837" s="44">
        <v>4.5851842103206319</v>
      </c>
      <c r="AC837" s="44">
        <v>13.759936069579235</v>
      </c>
      <c r="AD837" s="44">
        <v>5.4423111174790524</v>
      </c>
      <c r="AE837" s="44">
        <v>30.287028547835273</v>
      </c>
      <c r="AF837" s="44">
        <v>89.573927500043695</v>
      </c>
      <c r="AG837" s="44">
        <v>36.527754753330903</v>
      </c>
      <c r="AH837" s="44">
        <v>200.09336759949005</v>
      </c>
      <c r="AJ837" s="63" t="s">
        <v>63</v>
      </c>
      <c r="AK837" s="44">
        <v>0</v>
      </c>
      <c r="AL837" s="44">
        <v>0</v>
      </c>
      <c r="AM837" s="44">
        <v>413.57360000000006</v>
      </c>
      <c r="AN837" s="44">
        <v>413.57360000000006</v>
      </c>
      <c r="AO837" s="44">
        <v>0</v>
      </c>
      <c r="AP837" s="44">
        <v>0</v>
      </c>
      <c r="AQ837" s="44">
        <v>0</v>
      </c>
      <c r="AR837" s="44">
        <v>0</v>
      </c>
      <c r="AS837" s="44">
        <v>0</v>
      </c>
      <c r="AT837" s="44">
        <v>0</v>
      </c>
      <c r="AU837" s="44">
        <v>0</v>
      </c>
      <c r="AV837" s="44">
        <v>0</v>
      </c>
      <c r="AW837" s="44">
        <v>0</v>
      </c>
      <c r="AX837" s="44">
        <v>0</v>
      </c>
      <c r="AY837" s="44">
        <v>133.34030626903348</v>
      </c>
      <c r="AZ837" s="44">
        <v>0</v>
      </c>
      <c r="BA837" s="44">
        <v>0</v>
      </c>
      <c r="BB837" s="44">
        <v>8.5610699999999991</v>
      </c>
      <c r="BC837" s="44">
        <v>141.90137626903348</v>
      </c>
      <c r="BD837" s="44">
        <v>133.34030626903348</v>
      </c>
      <c r="BE837" s="44">
        <v>0</v>
      </c>
      <c r="BF837" s="44">
        <v>0</v>
      </c>
      <c r="BG837" s="44">
        <v>8.5610699999999991</v>
      </c>
      <c r="BH837" s="44">
        <v>141.90137626903348</v>
      </c>
      <c r="BI837" s="44">
        <v>71.407574849939323</v>
      </c>
      <c r="BJ837" s="44">
        <v>0</v>
      </c>
      <c r="BK837" s="44">
        <v>0</v>
      </c>
      <c r="BL837" s="44">
        <v>4.5846995850386927</v>
      </c>
      <c r="BM837" s="44">
        <v>75.992274434978015</v>
      </c>
      <c r="BN837" s="44">
        <v>5.4423111174790524</v>
      </c>
      <c r="BO837" s="44">
        <v>34.323994130225927</v>
      </c>
      <c r="BP837" s="44">
        <v>0</v>
      </c>
      <c r="BQ837" s="44">
        <v>0</v>
      </c>
      <c r="BR837" s="44">
        <v>2.2037606231049738</v>
      </c>
      <c r="BS837" s="44">
        <v>36.527754753330903</v>
      </c>
      <c r="BT837" s="64">
        <v>2022</v>
      </c>
      <c r="BU837" s="44">
        <v>0</v>
      </c>
      <c r="BV837" s="44">
        <v>0</v>
      </c>
      <c r="BW837" s="44">
        <v>0</v>
      </c>
      <c r="BX837" s="44">
        <v>0</v>
      </c>
      <c r="BY837" s="44">
        <v>0</v>
      </c>
      <c r="BZ837" s="44">
        <v>0</v>
      </c>
      <c r="CA837" s="44">
        <v>413.57360000000006</v>
      </c>
      <c r="CB837" s="44">
        <v>0</v>
      </c>
      <c r="CC837" s="44">
        <v>0</v>
      </c>
      <c r="CD837" s="44">
        <v>0</v>
      </c>
      <c r="CE837" s="44">
        <v>0</v>
      </c>
      <c r="CF837" s="44">
        <v>0</v>
      </c>
      <c r="CG837" s="44">
        <v>0</v>
      </c>
      <c r="CH837" s="44">
        <v>0</v>
      </c>
      <c r="CI837" s="44">
        <v>0</v>
      </c>
      <c r="CJ837" s="44">
        <v>0</v>
      </c>
      <c r="CK837" s="44">
        <v>133.34030626903348</v>
      </c>
      <c r="CL837" s="44">
        <v>0</v>
      </c>
      <c r="CM837" s="44">
        <v>0</v>
      </c>
      <c r="CN837" s="44">
        <v>0</v>
      </c>
      <c r="CO837" s="44">
        <v>0</v>
      </c>
      <c r="CP837" s="44">
        <v>0</v>
      </c>
      <c r="CQ837" s="44">
        <v>0</v>
      </c>
      <c r="CR837" s="44">
        <v>0</v>
      </c>
      <c r="CS837" s="44">
        <v>0</v>
      </c>
      <c r="CT837" s="44">
        <v>0</v>
      </c>
      <c r="CU837" s="44">
        <v>0</v>
      </c>
      <c r="CV837" s="44">
        <v>0</v>
      </c>
      <c r="CW837" s="44">
        <v>0</v>
      </c>
      <c r="CX837" s="44">
        <v>0</v>
      </c>
      <c r="CY837" s="44">
        <v>0</v>
      </c>
      <c r="CZ837" s="44">
        <v>0</v>
      </c>
      <c r="DA837" s="44">
        <v>0</v>
      </c>
      <c r="DB837" s="44">
        <v>0</v>
      </c>
      <c r="DC837" s="44">
        <v>0</v>
      </c>
      <c r="DD837" s="44">
        <v>0</v>
      </c>
      <c r="DE837" s="44">
        <v>0</v>
      </c>
      <c r="DF837" s="44">
        <v>0</v>
      </c>
      <c r="DG837" s="44">
        <v>0</v>
      </c>
      <c r="DH837" s="44">
        <v>0</v>
      </c>
      <c r="DI837" s="44">
        <v>0</v>
      </c>
      <c r="DJ837" s="44">
        <v>0</v>
      </c>
      <c r="DK837" s="44">
        <v>0</v>
      </c>
      <c r="DL837" s="44">
        <v>0</v>
      </c>
      <c r="DM837" s="44">
        <v>0</v>
      </c>
      <c r="DN837" s="44">
        <v>0</v>
      </c>
      <c r="DO837" s="44">
        <v>8.5610699999999991</v>
      </c>
      <c r="DP837" s="44">
        <v>0</v>
      </c>
      <c r="DQ837" s="44">
        <v>0</v>
      </c>
      <c r="DR837" s="44">
        <v>0</v>
      </c>
      <c r="DS837" s="44">
        <v>0</v>
      </c>
      <c r="DT837" s="44">
        <v>0</v>
      </c>
      <c r="DU837" s="44">
        <v>0</v>
      </c>
      <c r="DV837" s="44">
        <v>0</v>
      </c>
      <c r="DW837" s="44">
        <v>0</v>
      </c>
      <c r="DX837" s="44">
        <v>0</v>
      </c>
      <c r="DY837" s="44">
        <v>36.527754753330903</v>
      </c>
      <c r="DZ837" s="44">
        <v>0</v>
      </c>
      <c r="EA837" s="44">
        <v>0</v>
      </c>
      <c r="EB837" s="44">
        <v>0</v>
      </c>
    </row>
    <row r="838" spans="2:132" x14ac:dyDescent="0.25">
      <c r="B838" s="41" t="s">
        <v>926</v>
      </c>
      <c r="C838" s="50">
        <v>1</v>
      </c>
      <c r="D838" s="46">
        <v>10</v>
      </c>
      <c r="E838" s="86" t="s">
        <v>53</v>
      </c>
      <c r="F838" s="43">
        <v>6423.55</v>
      </c>
      <c r="G838" s="43">
        <v>1128.0682899934095</v>
      </c>
      <c r="H838" s="44">
        <v>1400.4477399934094</v>
      </c>
      <c r="I838" s="44">
        <v>604.1130630900218</v>
      </c>
      <c r="J838" s="44">
        <v>749.98010440472513</v>
      </c>
      <c r="K838" s="44">
        <v>1161.9103386932118</v>
      </c>
      <c r="L838" s="44">
        <v>1434.2897886932119</v>
      </c>
      <c r="M838" s="44">
        <v>527.64874999999995</v>
      </c>
      <c r="N838" s="44">
        <v>4182.6486999999997</v>
      </c>
      <c r="O838" s="44">
        <v>662.54330000000004</v>
      </c>
      <c r="P838" s="44">
        <v>209.1438609647781</v>
      </c>
      <c r="Q838" s="44">
        <v>222.76283346477811</v>
      </c>
      <c r="R838" s="44">
        <v>138.97366788785942</v>
      </c>
      <c r="S838" s="44">
        <v>146.2670199535946</v>
      </c>
      <c r="T838" s="44">
        <v>650.66978966819863</v>
      </c>
      <c r="U838" s="44">
        <v>664.28876216819867</v>
      </c>
      <c r="V838" s="44">
        <v>348.45241479032461</v>
      </c>
      <c r="W838" s="44">
        <v>355.74576685605979</v>
      </c>
      <c r="X838" s="44">
        <v>255.6202745125066</v>
      </c>
      <c r="Y838" s="44">
        <v>269.23924701250661</v>
      </c>
      <c r="Z838" s="44">
        <v>136.89202009619893</v>
      </c>
      <c r="AA838" s="44">
        <v>144.18537216193411</v>
      </c>
      <c r="AB838" s="44">
        <v>3.6074348829107508</v>
      </c>
      <c r="AC838" s="44">
        <v>11.757409615761819</v>
      </c>
      <c r="AD838" s="44">
        <v>4.5950798618870978</v>
      </c>
      <c r="AE838" s="44">
        <v>57.342827553211094</v>
      </c>
      <c r="AF838" s="44">
        <v>170.99888406909665</v>
      </c>
      <c r="AG838" s="44">
        <v>69.306622975935895</v>
      </c>
      <c r="AH838" s="44">
        <v>369.20984858711046</v>
      </c>
      <c r="AJ838" s="63" t="s">
        <v>63</v>
      </c>
      <c r="AK838" s="44">
        <v>0</v>
      </c>
      <c r="AL838" s="44">
        <v>0</v>
      </c>
      <c r="AM838" s="44">
        <v>662.54330000000004</v>
      </c>
      <c r="AN838" s="44">
        <v>662.54330000000004</v>
      </c>
      <c r="AO838" s="44">
        <v>0</v>
      </c>
      <c r="AP838" s="44">
        <v>0</v>
      </c>
      <c r="AQ838" s="44">
        <v>0</v>
      </c>
      <c r="AR838" s="44">
        <v>0</v>
      </c>
      <c r="AS838" s="44">
        <v>0</v>
      </c>
      <c r="AT838" s="44">
        <v>0</v>
      </c>
      <c r="AU838" s="44">
        <v>0</v>
      </c>
      <c r="AV838" s="44">
        <v>0</v>
      </c>
      <c r="AW838" s="44">
        <v>0</v>
      </c>
      <c r="AX838" s="44">
        <v>0</v>
      </c>
      <c r="AY838" s="44">
        <v>255.6202745125066</v>
      </c>
      <c r="AZ838" s="44">
        <v>0</v>
      </c>
      <c r="BA838" s="44">
        <v>0</v>
      </c>
      <c r="BB838" s="44">
        <v>13.618972500000002</v>
      </c>
      <c r="BC838" s="44">
        <v>269.23924701250661</v>
      </c>
      <c r="BD838" s="44">
        <v>255.6202745125066</v>
      </c>
      <c r="BE838" s="44">
        <v>0</v>
      </c>
      <c r="BF838" s="44">
        <v>0</v>
      </c>
      <c r="BG838" s="44">
        <v>13.618972500000002</v>
      </c>
      <c r="BH838" s="44">
        <v>269.23924701250661</v>
      </c>
      <c r="BI838" s="44">
        <v>136.89202009619893</v>
      </c>
      <c r="BJ838" s="44">
        <v>0</v>
      </c>
      <c r="BK838" s="44">
        <v>0</v>
      </c>
      <c r="BL838" s="44">
        <v>7.2933520657351689</v>
      </c>
      <c r="BM838" s="44">
        <v>144.18537216193411</v>
      </c>
      <c r="BN838" s="44">
        <v>4.5950798618870978</v>
      </c>
      <c r="BO838" s="44">
        <v>65.800874824986366</v>
      </c>
      <c r="BP838" s="44">
        <v>0</v>
      </c>
      <c r="BQ838" s="44">
        <v>0</v>
      </c>
      <c r="BR838" s="44">
        <v>3.5057481509495316</v>
      </c>
      <c r="BS838" s="44">
        <v>69.306622975935895</v>
      </c>
      <c r="BT838" s="64">
        <v>2022</v>
      </c>
      <c r="BU838" s="44">
        <v>0</v>
      </c>
      <c r="BV838" s="44">
        <v>0</v>
      </c>
      <c r="BW838" s="44">
        <v>0</v>
      </c>
      <c r="BX838" s="44">
        <v>0</v>
      </c>
      <c r="BY838" s="44">
        <v>0</v>
      </c>
      <c r="BZ838" s="44">
        <v>0</v>
      </c>
      <c r="CA838" s="44">
        <v>662.54330000000004</v>
      </c>
      <c r="CB838" s="44">
        <v>0</v>
      </c>
      <c r="CC838" s="44">
        <v>0</v>
      </c>
      <c r="CD838" s="44">
        <v>0</v>
      </c>
      <c r="CE838" s="44">
        <v>0</v>
      </c>
      <c r="CF838" s="44">
        <v>0</v>
      </c>
      <c r="CG838" s="44">
        <v>0</v>
      </c>
      <c r="CH838" s="44">
        <v>0</v>
      </c>
      <c r="CI838" s="44">
        <v>0</v>
      </c>
      <c r="CJ838" s="44">
        <v>0</v>
      </c>
      <c r="CK838" s="44">
        <v>255.6202745125066</v>
      </c>
      <c r="CL838" s="44">
        <v>0</v>
      </c>
      <c r="CM838" s="44">
        <v>0</v>
      </c>
      <c r="CN838" s="44">
        <v>0</v>
      </c>
      <c r="CO838" s="44">
        <v>0</v>
      </c>
      <c r="CP838" s="44">
        <v>0</v>
      </c>
      <c r="CQ838" s="44">
        <v>0</v>
      </c>
      <c r="CR838" s="44">
        <v>0</v>
      </c>
      <c r="CS838" s="44">
        <v>0</v>
      </c>
      <c r="CT838" s="44">
        <v>0</v>
      </c>
      <c r="CU838" s="44">
        <v>0</v>
      </c>
      <c r="CV838" s="44">
        <v>0</v>
      </c>
      <c r="CW838" s="44">
        <v>0</v>
      </c>
      <c r="CX838" s="44">
        <v>0</v>
      </c>
      <c r="CY838" s="44">
        <v>0</v>
      </c>
      <c r="CZ838" s="44">
        <v>0</v>
      </c>
      <c r="DA838" s="44">
        <v>0</v>
      </c>
      <c r="DB838" s="44">
        <v>0</v>
      </c>
      <c r="DC838" s="44">
        <v>0</v>
      </c>
      <c r="DD838" s="44">
        <v>0</v>
      </c>
      <c r="DE838" s="44">
        <v>0</v>
      </c>
      <c r="DF838" s="44">
        <v>0</v>
      </c>
      <c r="DG838" s="44">
        <v>0</v>
      </c>
      <c r="DH838" s="44">
        <v>0</v>
      </c>
      <c r="DI838" s="44">
        <v>0</v>
      </c>
      <c r="DJ838" s="44">
        <v>0</v>
      </c>
      <c r="DK838" s="44">
        <v>0</v>
      </c>
      <c r="DL838" s="44">
        <v>0</v>
      </c>
      <c r="DM838" s="44">
        <v>0</v>
      </c>
      <c r="DN838" s="44">
        <v>0</v>
      </c>
      <c r="DO838" s="44">
        <v>13.618972500000002</v>
      </c>
      <c r="DP838" s="44">
        <v>0</v>
      </c>
      <c r="DQ838" s="44">
        <v>0</v>
      </c>
      <c r="DR838" s="44">
        <v>0</v>
      </c>
      <c r="DS838" s="44">
        <v>0</v>
      </c>
      <c r="DT838" s="44">
        <v>0</v>
      </c>
      <c r="DU838" s="44">
        <v>0</v>
      </c>
      <c r="DV838" s="44">
        <v>0</v>
      </c>
      <c r="DW838" s="44">
        <v>0</v>
      </c>
      <c r="DX838" s="44">
        <v>0</v>
      </c>
      <c r="DY838" s="44">
        <v>69.306622975935895</v>
      </c>
      <c r="DZ838" s="44">
        <v>0</v>
      </c>
      <c r="EA838" s="44">
        <v>0</v>
      </c>
      <c r="EB838" s="44">
        <v>0</v>
      </c>
    </row>
    <row r="839" spans="2:132" x14ac:dyDescent="0.25">
      <c r="B839" s="41" t="s">
        <v>927</v>
      </c>
      <c r="C839" s="47" t="s">
        <v>101</v>
      </c>
      <c r="D839" s="46">
        <v>10</v>
      </c>
      <c r="E839" s="86" t="s">
        <v>53</v>
      </c>
      <c r="F839" s="43">
        <v>6252.3</v>
      </c>
      <c r="G839" s="43">
        <v>1068.4261620368973</v>
      </c>
      <c r="H839" s="44">
        <v>1375.5123120368974</v>
      </c>
      <c r="I839" s="44">
        <v>572.17298558883954</v>
      </c>
      <c r="J839" s="44">
        <v>736.62646447362033</v>
      </c>
      <c r="K839" s="44">
        <v>1100.4789468980043</v>
      </c>
      <c r="L839" s="44">
        <v>1407.5650968980044</v>
      </c>
      <c r="M839" s="44">
        <v>468.92250000000001</v>
      </c>
      <c r="N839" s="44">
        <v>4026.4812000000002</v>
      </c>
      <c r="O839" s="44">
        <v>631.48230000000001</v>
      </c>
      <c r="P839" s="44">
        <v>198.08621044164076</v>
      </c>
      <c r="Q839" s="44">
        <v>213.44051794164076</v>
      </c>
      <c r="R839" s="44">
        <v>131.62598747145313</v>
      </c>
      <c r="S839" s="44">
        <v>139.84866141569216</v>
      </c>
      <c r="T839" s="44">
        <v>616.26821026288246</v>
      </c>
      <c r="U839" s="44">
        <v>631.62251776288247</v>
      </c>
      <c r="V839" s="44">
        <v>330.02937808764273</v>
      </c>
      <c r="W839" s="44">
        <v>338.25205203188176</v>
      </c>
      <c r="X839" s="44">
        <v>242.10536831756096</v>
      </c>
      <c r="Y839" s="44">
        <v>257.45967581756094</v>
      </c>
      <c r="Z839" s="44">
        <v>129.65439853443107</v>
      </c>
      <c r="AA839" s="44">
        <v>137.8770724786701</v>
      </c>
      <c r="AB839" s="44">
        <v>3.3530710644855919</v>
      </c>
      <c r="AC839" s="44">
        <v>11.903789425113336</v>
      </c>
      <c r="AD839" s="44">
        <v>4.5800384984072808</v>
      </c>
      <c r="AE839" s="44">
        <v>54.943109776572157</v>
      </c>
      <c r="AF839" s="44">
        <v>162.59005396664929</v>
      </c>
      <c r="AG839" s="44">
        <v>66.274367059738182</v>
      </c>
      <c r="AH839" s="44">
        <v>362.33047212565236</v>
      </c>
      <c r="AJ839" s="63" t="s">
        <v>63</v>
      </c>
      <c r="AK839" s="44">
        <v>0</v>
      </c>
      <c r="AL839" s="44">
        <v>0</v>
      </c>
      <c r="AM839" s="44">
        <v>631.48230000000001</v>
      </c>
      <c r="AN839" s="44">
        <v>631.48230000000001</v>
      </c>
      <c r="AO839" s="44">
        <v>0</v>
      </c>
      <c r="AP839" s="44">
        <v>0</v>
      </c>
      <c r="AQ839" s="44">
        <v>0</v>
      </c>
      <c r="AR839" s="44">
        <v>0</v>
      </c>
      <c r="AS839" s="44">
        <v>0</v>
      </c>
      <c r="AT839" s="44">
        <v>0</v>
      </c>
      <c r="AU839" s="44">
        <v>0</v>
      </c>
      <c r="AV839" s="44">
        <v>0</v>
      </c>
      <c r="AW839" s="44">
        <v>0</v>
      </c>
      <c r="AX839" s="44">
        <v>0</v>
      </c>
      <c r="AY839" s="44">
        <v>242.10536831756096</v>
      </c>
      <c r="AZ839" s="44">
        <v>0</v>
      </c>
      <c r="BA839" s="44">
        <v>0</v>
      </c>
      <c r="BB839" s="44">
        <v>15.354307500000003</v>
      </c>
      <c r="BC839" s="44">
        <v>257.45967581756094</v>
      </c>
      <c r="BD839" s="44">
        <v>242.10536831756096</v>
      </c>
      <c r="BE839" s="44">
        <v>0</v>
      </c>
      <c r="BF839" s="44">
        <v>0</v>
      </c>
      <c r="BG839" s="44">
        <v>15.354307500000003</v>
      </c>
      <c r="BH839" s="44">
        <v>257.45967581756094</v>
      </c>
      <c r="BI839" s="44">
        <v>129.65439853443107</v>
      </c>
      <c r="BJ839" s="44">
        <v>0</v>
      </c>
      <c r="BK839" s="44">
        <v>0</v>
      </c>
      <c r="BL839" s="44">
        <v>8.2226739442390393</v>
      </c>
      <c r="BM839" s="44">
        <v>137.8770724786701</v>
      </c>
      <c r="BN839" s="44">
        <v>4.5800384984072808</v>
      </c>
      <c r="BO839" s="44">
        <v>62.321915057413072</v>
      </c>
      <c r="BP839" s="44">
        <v>0</v>
      </c>
      <c r="BQ839" s="44">
        <v>0</v>
      </c>
      <c r="BR839" s="44">
        <v>3.9524520023251042</v>
      </c>
      <c r="BS839" s="44">
        <v>66.274367059738182</v>
      </c>
      <c r="BT839" s="64">
        <v>2022</v>
      </c>
      <c r="BU839" s="44">
        <v>0</v>
      </c>
      <c r="BV839" s="44">
        <v>0</v>
      </c>
      <c r="BW839" s="44">
        <v>0</v>
      </c>
      <c r="BX839" s="44">
        <v>0</v>
      </c>
      <c r="BY839" s="44">
        <v>0</v>
      </c>
      <c r="BZ839" s="44">
        <v>0</v>
      </c>
      <c r="CA839" s="44">
        <v>631.48230000000001</v>
      </c>
      <c r="CB839" s="44">
        <v>0</v>
      </c>
      <c r="CC839" s="44">
        <v>0</v>
      </c>
      <c r="CD839" s="44">
        <v>0</v>
      </c>
      <c r="CE839" s="44">
        <v>0</v>
      </c>
      <c r="CF839" s="44">
        <v>0</v>
      </c>
      <c r="CG839" s="44">
        <v>0</v>
      </c>
      <c r="CH839" s="44">
        <v>0</v>
      </c>
      <c r="CI839" s="44">
        <v>0</v>
      </c>
      <c r="CJ839" s="44">
        <v>0</v>
      </c>
      <c r="CK839" s="44">
        <v>242.10536831756096</v>
      </c>
      <c r="CL839" s="44">
        <v>0</v>
      </c>
      <c r="CM839" s="44">
        <v>0</v>
      </c>
      <c r="CN839" s="44">
        <v>0</v>
      </c>
      <c r="CO839" s="44">
        <v>0</v>
      </c>
      <c r="CP839" s="44">
        <v>0</v>
      </c>
      <c r="CQ839" s="44">
        <v>0</v>
      </c>
      <c r="CR839" s="44">
        <v>0</v>
      </c>
      <c r="CS839" s="44">
        <v>0</v>
      </c>
      <c r="CT839" s="44">
        <v>0</v>
      </c>
      <c r="CU839" s="44">
        <v>0</v>
      </c>
      <c r="CV839" s="44">
        <v>0</v>
      </c>
      <c r="CW839" s="44">
        <v>0</v>
      </c>
      <c r="CX839" s="44">
        <v>0</v>
      </c>
      <c r="CY839" s="44">
        <v>0</v>
      </c>
      <c r="CZ839" s="44">
        <v>0</v>
      </c>
      <c r="DA839" s="44">
        <v>0</v>
      </c>
      <c r="DB839" s="44">
        <v>0</v>
      </c>
      <c r="DC839" s="44">
        <v>0</v>
      </c>
      <c r="DD839" s="44">
        <v>0</v>
      </c>
      <c r="DE839" s="44">
        <v>0</v>
      </c>
      <c r="DF839" s="44">
        <v>0</v>
      </c>
      <c r="DG839" s="44">
        <v>0</v>
      </c>
      <c r="DH839" s="44">
        <v>0</v>
      </c>
      <c r="DI839" s="44">
        <v>0</v>
      </c>
      <c r="DJ839" s="44">
        <v>0</v>
      </c>
      <c r="DK839" s="44">
        <v>0</v>
      </c>
      <c r="DL839" s="44">
        <v>0</v>
      </c>
      <c r="DM839" s="44">
        <v>0</v>
      </c>
      <c r="DN839" s="44">
        <v>0</v>
      </c>
      <c r="DO839" s="44">
        <v>15.354307500000003</v>
      </c>
      <c r="DP839" s="44">
        <v>0</v>
      </c>
      <c r="DQ839" s="44">
        <v>0</v>
      </c>
      <c r="DR839" s="44">
        <v>0</v>
      </c>
      <c r="DS839" s="44">
        <v>0</v>
      </c>
      <c r="DT839" s="44">
        <v>0</v>
      </c>
      <c r="DU839" s="44">
        <v>0</v>
      </c>
      <c r="DV839" s="44">
        <v>0</v>
      </c>
      <c r="DW839" s="44">
        <v>0</v>
      </c>
      <c r="DX839" s="44">
        <v>0</v>
      </c>
      <c r="DY839" s="44">
        <v>66.274367059738182</v>
      </c>
      <c r="DZ839" s="44">
        <v>0</v>
      </c>
      <c r="EA839" s="44">
        <v>0</v>
      </c>
      <c r="EB839" s="44">
        <v>0</v>
      </c>
    </row>
    <row r="840" spans="2:132" x14ac:dyDescent="0.25">
      <c r="B840" s="41" t="s">
        <v>928</v>
      </c>
      <c r="C840" s="47" t="s">
        <v>101</v>
      </c>
      <c r="D840" s="46">
        <v>10</v>
      </c>
      <c r="E840" s="86" t="s">
        <v>53</v>
      </c>
      <c r="F840" s="43">
        <v>4209</v>
      </c>
      <c r="G840" s="43">
        <v>589.33205761618217</v>
      </c>
      <c r="H840" s="44">
        <v>720.42665761618218</v>
      </c>
      <c r="I840" s="44">
        <v>315.60429245443731</v>
      </c>
      <c r="J840" s="44">
        <v>385.8092269101553</v>
      </c>
      <c r="K840" s="44">
        <v>654.15858395396231</v>
      </c>
      <c r="L840" s="44">
        <v>785.25318395396232</v>
      </c>
      <c r="M840" s="44">
        <v>395.64600000000002</v>
      </c>
      <c r="N840" s="44">
        <v>2870.538</v>
      </c>
      <c r="O840" s="44">
        <v>462.99</v>
      </c>
      <c r="P840" s="44">
        <v>117.74854511171321</v>
      </c>
      <c r="Q840" s="44">
        <v>124.30327511171322</v>
      </c>
      <c r="R840" s="44">
        <v>78.242541412151311</v>
      </c>
      <c r="S840" s="44">
        <v>81.752788134937205</v>
      </c>
      <c r="T840" s="44">
        <v>366.32880701421891</v>
      </c>
      <c r="U840" s="44">
        <v>372.88353701421892</v>
      </c>
      <c r="V840" s="44">
        <v>196.17962818967828</v>
      </c>
      <c r="W840" s="44">
        <v>199.68987491246418</v>
      </c>
      <c r="X840" s="44">
        <v>143.9148884698717</v>
      </c>
      <c r="Y840" s="44">
        <v>150.4696184698717</v>
      </c>
      <c r="Z840" s="44">
        <v>77.070568217373605</v>
      </c>
      <c r="AA840" s="44">
        <v>80.580814940159499</v>
      </c>
      <c r="AB840" s="44">
        <v>4.8395413664298008</v>
      </c>
      <c r="AC840" s="44">
        <v>14.374980209979729</v>
      </c>
      <c r="AD840" s="44">
        <v>5.7456604322483358</v>
      </c>
      <c r="AE840" s="44">
        <v>31.99771325478919</v>
      </c>
      <c r="AF840" s="44">
        <v>95.986372716966642</v>
      </c>
      <c r="AG840" s="44">
        <v>38.733361619228923</v>
      </c>
      <c r="AH840" s="44">
        <v>202.13712140720128</v>
      </c>
      <c r="AJ840" s="63" t="s">
        <v>63</v>
      </c>
      <c r="AK840" s="44">
        <v>0</v>
      </c>
      <c r="AL840" s="44">
        <v>0</v>
      </c>
      <c r="AM840" s="44">
        <v>462.99</v>
      </c>
      <c r="AN840" s="44">
        <v>462.99</v>
      </c>
      <c r="AO840" s="44">
        <v>0</v>
      </c>
      <c r="AP840" s="44">
        <v>0</v>
      </c>
      <c r="AQ840" s="44">
        <v>0</v>
      </c>
      <c r="AR840" s="44">
        <v>0</v>
      </c>
      <c r="AS840" s="44">
        <v>0</v>
      </c>
      <c r="AT840" s="44">
        <v>0</v>
      </c>
      <c r="AU840" s="44">
        <v>0</v>
      </c>
      <c r="AV840" s="44">
        <v>0</v>
      </c>
      <c r="AW840" s="44">
        <v>0</v>
      </c>
      <c r="AX840" s="44">
        <v>0</v>
      </c>
      <c r="AY840" s="44">
        <v>143.9148884698717</v>
      </c>
      <c r="AZ840" s="44">
        <v>0</v>
      </c>
      <c r="BA840" s="44">
        <v>0</v>
      </c>
      <c r="BB840" s="44">
        <v>6.5547300000000011</v>
      </c>
      <c r="BC840" s="44">
        <v>150.4696184698717</v>
      </c>
      <c r="BD840" s="44">
        <v>143.9148884698717</v>
      </c>
      <c r="BE840" s="44">
        <v>0</v>
      </c>
      <c r="BF840" s="44">
        <v>0</v>
      </c>
      <c r="BG840" s="44">
        <v>6.5547300000000011</v>
      </c>
      <c r="BH840" s="44">
        <v>150.4696184698717</v>
      </c>
      <c r="BI840" s="44">
        <v>77.070568217373605</v>
      </c>
      <c r="BJ840" s="44">
        <v>0</v>
      </c>
      <c r="BK840" s="44">
        <v>0</v>
      </c>
      <c r="BL840" s="44">
        <v>3.5102467227858996</v>
      </c>
      <c r="BM840" s="44">
        <v>80.580814940159499</v>
      </c>
      <c r="BN840" s="44">
        <v>5.7456604322483358</v>
      </c>
      <c r="BO840" s="44">
        <v>37.04606600441852</v>
      </c>
      <c r="BP840" s="44">
        <v>0</v>
      </c>
      <c r="BQ840" s="44">
        <v>0</v>
      </c>
      <c r="BR840" s="44">
        <v>1.6872956148103995</v>
      </c>
      <c r="BS840" s="44">
        <v>38.733361619228923</v>
      </c>
      <c r="BT840" s="64">
        <v>2022</v>
      </c>
      <c r="BU840" s="44">
        <v>0</v>
      </c>
      <c r="BV840" s="44">
        <v>0</v>
      </c>
      <c r="BW840" s="44">
        <v>0</v>
      </c>
      <c r="BX840" s="44">
        <v>0</v>
      </c>
      <c r="BY840" s="44">
        <v>0</v>
      </c>
      <c r="BZ840" s="44">
        <v>0</v>
      </c>
      <c r="CA840" s="44">
        <v>462.99</v>
      </c>
      <c r="CB840" s="44">
        <v>0</v>
      </c>
      <c r="CC840" s="44">
        <v>0</v>
      </c>
      <c r="CD840" s="44">
        <v>0</v>
      </c>
      <c r="CE840" s="44">
        <v>0</v>
      </c>
      <c r="CF840" s="44">
        <v>0</v>
      </c>
      <c r="CG840" s="44">
        <v>0</v>
      </c>
      <c r="CH840" s="44">
        <v>0</v>
      </c>
      <c r="CI840" s="44">
        <v>0</v>
      </c>
      <c r="CJ840" s="44">
        <v>0</v>
      </c>
      <c r="CK840" s="44">
        <v>143.9148884698717</v>
      </c>
      <c r="CL840" s="44">
        <v>0</v>
      </c>
      <c r="CM840" s="44">
        <v>0</v>
      </c>
      <c r="CN840" s="44">
        <v>0</v>
      </c>
      <c r="CO840" s="44">
        <v>0</v>
      </c>
      <c r="CP840" s="44">
        <v>0</v>
      </c>
      <c r="CQ840" s="44">
        <v>0</v>
      </c>
      <c r="CR840" s="44">
        <v>0</v>
      </c>
      <c r="CS840" s="44">
        <v>0</v>
      </c>
      <c r="CT840" s="44">
        <v>0</v>
      </c>
      <c r="CU840" s="44">
        <v>0</v>
      </c>
      <c r="CV840" s="44">
        <v>0</v>
      </c>
      <c r="CW840" s="44">
        <v>0</v>
      </c>
      <c r="CX840" s="44">
        <v>0</v>
      </c>
      <c r="CY840" s="44">
        <v>0</v>
      </c>
      <c r="CZ840" s="44">
        <v>0</v>
      </c>
      <c r="DA840" s="44">
        <v>0</v>
      </c>
      <c r="DB840" s="44">
        <v>0</v>
      </c>
      <c r="DC840" s="44">
        <v>0</v>
      </c>
      <c r="DD840" s="44">
        <v>0</v>
      </c>
      <c r="DE840" s="44">
        <v>0</v>
      </c>
      <c r="DF840" s="44">
        <v>0</v>
      </c>
      <c r="DG840" s="44">
        <v>0</v>
      </c>
      <c r="DH840" s="44">
        <v>0</v>
      </c>
      <c r="DI840" s="44">
        <v>0</v>
      </c>
      <c r="DJ840" s="44">
        <v>0</v>
      </c>
      <c r="DK840" s="44">
        <v>0</v>
      </c>
      <c r="DL840" s="44">
        <v>0</v>
      </c>
      <c r="DM840" s="44">
        <v>0</v>
      </c>
      <c r="DN840" s="44">
        <v>0</v>
      </c>
      <c r="DO840" s="44">
        <v>6.5547300000000011</v>
      </c>
      <c r="DP840" s="44">
        <v>0</v>
      </c>
      <c r="DQ840" s="44">
        <v>0</v>
      </c>
      <c r="DR840" s="44">
        <v>0</v>
      </c>
      <c r="DS840" s="44">
        <v>0</v>
      </c>
      <c r="DT840" s="44">
        <v>0</v>
      </c>
      <c r="DU840" s="44">
        <v>0</v>
      </c>
      <c r="DV840" s="44">
        <v>0</v>
      </c>
      <c r="DW840" s="44">
        <v>0</v>
      </c>
      <c r="DX840" s="44">
        <v>0</v>
      </c>
      <c r="DY840" s="44">
        <v>38.733361619228923</v>
      </c>
      <c r="DZ840" s="44">
        <v>0</v>
      </c>
      <c r="EA840" s="44">
        <v>0</v>
      </c>
      <c r="EB840" s="44">
        <v>0</v>
      </c>
    </row>
    <row r="841" spans="2:132" x14ac:dyDescent="0.25">
      <c r="B841" s="41" t="s">
        <v>929</v>
      </c>
      <c r="C841" s="47" t="s">
        <v>101</v>
      </c>
      <c r="D841" s="46">
        <v>10</v>
      </c>
      <c r="E841" s="86" t="s">
        <v>53</v>
      </c>
      <c r="F841" s="43">
        <v>4046.64</v>
      </c>
      <c r="G841" s="43">
        <v>695.77333442454892</v>
      </c>
      <c r="H841" s="44">
        <v>873.14720942454892</v>
      </c>
      <c r="I841" s="44">
        <v>372.60666220661875</v>
      </c>
      <c r="J841" s="44">
        <v>467.59548149079762</v>
      </c>
      <c r="K841" s="44">
        <v>716.64653445728538</v>
      </c>
      <c r="L841" s="44">
        <v>894.02040945728538</v>
      </c>
      <c r="M841" s="44">
        <v>380.38415999999995</v>
      </c>
      <c r="N841" s="44">
        <v>2759.8084800000001</v>
      </c>
      <c r="O841" s="44">
        <v>445.13039999999995</v>
      </c>
      <c r="P841" s="44">
        <v>128.99637620231135</v>
      </c>
      <c r="Q841" s="44">
        <v>137.86506995231136</v>
      </c>
      <c r="R841" s="44">
        <v>85.716594608036303</v>
      </c>
      <c r="S841" s="44">
        <v>90.466035572245246</v>
      </c>
      <c r="T841" s="44">
        <v>401.32205929607983</v>
      </c>
      <c r="U841" s="44">
        <v>410.19075304607981</v>
      </c>
      <c r="V841" s="44">
        <v>214.91952276077768</v>
      </c>
      <c r="W841" s="44">
        <v>219.66896372498661</v>
      </c>
      <c r="X841" s="44">
        <v>157.66223758060278</v>
      </c>
      <c r="Y841" s="44">
        <v>166.53093133060278</v>
      </c>
      <c r="Z841" s="44">
        <v>84.432669656019797</v>
      </c>
      <c r="AA841" s="44">
        <v>89.182110620228741</v>
      </c>
      <c r="AB841" s="44">
        <v>4.2047179098085827</v>
      </c>
      <c r="AC841" s="44">
        <v>12.563488410930583</v>
      </c>
      <c r="AD841" s="44">
        <v>4.9912521345848617</v>
      </c>
      <c r="AE841" s="44">
        <v>35.488742933128272</v>
      </c>
      <c r="AF841" s="44">
        <v>105.58986546363099</v>
      </c>
      <c r="AG841" s="44">
        <v>42.867808462654878</v>
      </c>
      <c r="AH841" s="44">
        <v>230.13559924333651</v>
      </c>
      <c r="AJ841" s="63" t="s">
        <v>63</v>
      </c>
      <c r="AK841" s="44">
        <v>0</v>
      </c>
      <c r="AL841" s="44">
        <v>0</v>
      </c>
      <c r="AM841" s="44">
        <v>445.13039999999995</v>
      </c>
      <c r="AN841" s="44">
        <v>445.13039999999995</v>
      </c>
      <c r="AO841" s="44">
        <v>0</v>
      </c>
      <c r="AP841" s="44">
        <v>0</v>
      </c>
      <c r="AQ841" s="44">
        <v>0</v>
      </c>
      <c r="AR841" s="44">
        <v>0</v>
      </c>
      <c r="AS841" s="44">
        <v>0</v>
      </c>
      <c r="AT841" s="44">
        <v>0</v>
      </c>
      <c r="AU841" s="44">
        <v>0</v>
      </c>
      <c r="AV841" s="44">
        <v>0</v>
      </c>
      <c r="AW841" s="44">
        <v>0</v>
      </c>
      <c r="AX841" s="44">
        <v>0</v>
      </c>
      <c r="AY841" s="44">
        <v>157.66223758060278</v>
      </c>
      <c r="AZ841" s="44">
        <v>0</v>
      </c>
      <c r="BA841" s="44">
        <v>0</v>
      </c>
      <c r="BB841" s="44">
        <v>8.8686937500000003</v>
      </c>
      <c r="BC841" s="44">
        <v>166.53093133060278</v>
      </c>
      <c r="BD841" s="44">
        <v>157.66223758060278</v>
      </c>
      <c r="BE841" s="44">
        <v>0</v>
      </c>
      <c r="BF841" s="44">
        <v>0</v>
      </c>
      <c r="BG841" s="44">
        <v>8.8686937500000003</v>
      </c>
      <c r="BH841" s="44">
        <v>166.53093133060278</v>
      </c>
      <c r="BI841" s="44">
        <v>84.432669656019797</v>
      </c>
      <c r="BJ841" s="44">
        <v>0</v>
      </c>
      <c r="BK841" s="44">
        <v>0</v>
      </c>
      <c r="BL841" s="44">
        <v>4.7494409642089428</v>
      </c>
      <c r="BM841" s="44">
        <v>89.182110620228741</v>
      </c>
      <c r="BN841" s="44">
        <v>4.9912521345848617</v>
      </c>
      <c r="BO841" s="44">
        <v>40.584860412396303</v>
      </c>
      <c r="BP841" s="44">
        <v>0</v>
      </c>
      <c r="BQ841" s="44">
        <v>0</v>
      </c>
      <c r="BR841" s="44">
        <v>2.2829480502585762</v>
      </c>
      <c r="BS841" s="44">
        <v>42.867808462654878</v>
      </c>
      <c r="BT841" s="64">
        <v>2022</v>
      </c>
      <c r="BU841" s="44">
        <v>0</v>
      </c>
      <c r="BV841" s="44">
        <v>0</v>
      </c>
      <c r="BW841" s="44">
        <v>0</v>
      </c>
      <c r="BX841" s="44">
        <v>0</v>
      </c>
      <c r="BY841" s="44">
        <v>0</v>
      </c>
      <c r="BZ841" s="44">
        <v>0</v>
      </c>
      <c r="CA841" s="44">
        <v>445.13039999999995</v>
      </c>
      <c r="CB841" s="44">
        <v>0</v>
      </c>
      <c r="CC841" s="44">
        <v>0</v>
      </c>
      <c r="CD841" s="44">
        <v>0</v>
      </c>
      <c r="CE841" s="44">
        <v>0</v>
      </c>
      <c r="CF841" s="44">
        <v>0</v>
      </c>
      <c r="CG841" s="44">
        <v>0</v>
      </c>
      <c r="CH841" s="44">
        <v>0</v>
      </c>
      <c r="CI841" s="44">
        <v>0</v>
      </c>
      <c r="CJ841" s="44">
        <v>0</v>
      </c>
      <c r="CK841" s="44">
        <v>157.66223758060278</v>
      </c>
      <c r="CL841" s="44">
        <v>0</v>
      </c>
      <c r="CM841" s="44">
        <v>0</v>
      </c>
      <c r="CN841" s="44">
        <v>0</v>
      </c>
      <c r="CO841" s="44">
        <v>0</v>
      </c>
      <c r="CP841" s="44">
        <v>0</v>
      </c>
      <c r="CQ841" s="44">
        <v>0</v>
      </c>
      <c r="CR841" s="44">
        <v>0</v>
      </c>
      <c r="CS841" s="44">
        <v>0</v>
      </c>
      <c r="CT841" s="44">
        <v>0</v>
      </c>
      <c r="CU841" s="44">
        <v>0</v>
      </c>
      <c r="CV841" s="44">
        <v>0</v>
      </c>
      <c r="CW841" s="44">
        <v>0</v>
      </c>
      <c r="CX841" s="44">
        <v>0</v>
      </c>
      <c r="CY841" s="44">
        <v>0</v>
      </c>
      <c r="CZ841" s="44">
        <v>0</v>
      </c>
      <c r="DA841" s="44">
        <v>0</v>
      </c>
      <c r="DB841" s="44">
        <v>0</v>
      </c>
      <c r="DC841" s="44">
        <v>0</v>
      </c>
      <c r="DD841" s="44">
        <v>0</v>
      </c>
      <c r="DE841" s="44">
        <v>0</v>
      </c>
      <c r="DF841" s="44">
        <v>0</v>
      </c>
      <c r="DG841" s="44">
        <v>0</v>
      </c>
      <c r="DH841" s="44">
        <v>0</v>
      </c>
      <c r="DI841" s="44">
        <v>0</v>
      </c>
      <c r="DJ841" s="44">
        <v>0</v>
      </c>
      <c r="DK841" s="44">
        <v>0</v>
      </c>
      <c r="DL841" s="44">
        <v>0</v>
      </c>
      <c r="DM841" s="44">
        <v>0</v>
      </c>
      <c r="DN841" s="44">
        <v>0</v>
      </c>
      <c r="DO841" s="44">
        <v>8.8686937500000003</v>
      </c>
      <c r="DP841" s="44">
        <v>0</v>
      </c>
      <c r="DQ841" s="44">
        <v>0</v>
      </c>
      <c r="DR841" s="44">
        <v>0</v>
      </c>
      <c r="DS841" s="44">
        <v>0</v>
      </c>
      <c r="DT841" s="44">
        <v>0</v>
      </c>
      <c r="DU841" s="44">
        <v>0</v>
      </c>
      <c r="DV841" s="44">
        <v>0</v>
      </c>
      <c r="DW841" s="44">
        <v>0</v>
      </c>
      <c r="DX841" s="44">
        <v>0</v>
      </c>
      <c r="DY841" s="44">
        <v>42.867808462654878</v>
      </c>
      <c r="DZ841" s="44">
        <v>0</v>
      </c>
      <c r="EA841" s="44">
        <v>0</v>
      </c>
      <c r="EB841" s="44">
        <v>0</v>
      </c>
    </row>
    <row r="842" spans="2:132" x14ac:dyDescent="0.25">
      <c r="B842" s="41" t="s">
        <v>930</v>
      </c>
      <c r="C842" s="47" t="s">
        <v>101</v>
      </c>
      <c r="D842" s="46">
        <v>10</v>
      </c>
      <c r="E842" s="86" t="s">
        <v>53</v>
      </c>
      <c r="F842" s="43">
        <v>4225.4799999999996</v>
      </c>
      <c r="G842" s="43">
        <v>494.07238420551607</v>
      </c>
      <c r="H842" s="44">
        <v>674.00510920551608</v>
      </c>
      <c r="I842" s="44">
        <v>264.58999340574337</v>
      </c>
      <c r="J842" s="44">
        <v>360.94915057212341</v>
      </c>
      <c r="K842" s="44">
        <v>548.42034646812294</v>
      </c>
      <c r="L842" s="44">
        <v>728.35307146812295</v>
      </c>
      <c r="M842" s="44">
        <v>397.19511999999992</v>
      </c>
      <c r="N842" s="44">
        <v>2881.77736</v>
      </c>
      <c r="O842" s="44">
        <v>464.80279999999993</v>
      </c>
      <c r="P842" s="44">
        <v>98.71566236426213</v>
      </c>
      <c r="Q842" s="44">
        <v>107.71229861426212</v>
      </c>
      <c r="R842" s="44">
        <v>65.595411758471002</v>
      </c>
      <c r="S842" s="44">
        <v>70.413369616790007</v>
      </c>
      <c r="T842" s="44">
        <v>307.11539402214891</v>
      </c>
      <c r="U842" s="44">
        <v>316.1120302721489</v>
      </c>
      <c r="V842" s="44">
        <v>164.46913990101015</v>
      </c>
      <c r="W842" s="44">
        <v>169.28709775932916</v>
      </c>
      <c r="X842" s="44">
        <v>120.65247622298705</v>
      </c>
      <c r="Y842" s="44">
        <v>129.64911247298704</v>
      </c>
      <c r="Z842" s="44">
        <v>64.61287638968254</v>
      </c>
      <c r="AA842" s="44">
        <v>69.430834248001545</v>
      </c>
      <c r="AB842" s="44">
        <v>5.6409048759014242</v>
      </c>
      <c r="AC842" s="44">
        <v>17.023018281623234</v>
      </c>
      <c r="AD842" s="44">
        <v>6.6944723484059034</v>
      </c>
      <c r="AE842" s="44">
        <v>27.726922255072708</v>
      </c>
      <c r="AF842" s="44">
        <v>81.372450500174537</v>
      </c>
      <c r="AG842" s="44">
        <v>33.373819965083428</v>
      </c>
      <c r="AH842" s="44">
        <v>187.49009395075757</v>
      </c>
      <c r="AJ842" s="63" t="s">
        <v>63</v>
      </c>
      <c r="AK842" s="44">
        <v>0</v>
      </c>
      <c r="AL842" s="44">
        <v>0</v>
      </c>
      <c r="AM842" s="44">
        <v>464.80279999999993</v>
      </c>
      <c r="AN842" s="44">
        <v>464.80279999999993</v>
      </c>
      <c r="AO842" s="44">
        <v>0</v>
      </c>
      <c r="AP842" s="44">
        <v>0</v>
      </c>
      <c r="AQ842" s="44">
        <v>0</v>
      </c>
      <c r="AR842" s="44">
        <v>0</v>
      </c>
      <c r="AS842" s="44">
        <v>0</v>
      </c>
      <c r="AT842" s="44">
        <v>0</v>
      </c>
      <c r="AU842" s="44">
        <v>0</v>
      </c>
      <c r="AV842" s="44">
        <v>0</v>
      </c>
      <c r="AW842" s="44">
        <v>0</v>
      </c>
      <c r="AX842" s="44">
        <v>0</v>
      </c>
      <c r="AY842" s="44">
        <v>120.65247622298705</v>
      </c>
      <c r="AZ842" s="44">
        <v>0</v>
      </c>
      <c r="BA842" s="44">
        <v>0</v>
      </c>
      <c r="BB842" s="44">
        <v>8.9966362499999999</v>
      </c>
      <c r="BC842" s="44">
        <v>129.64911247298704</v>
      </c>
      <c r="BD842" s="44">
        <v>120.65247622298705</v>
      </c>
      <c r="BE842" s="44">
        <v>0</v>
      </c>
      <c r="BF842" s="44">
        <v>0</v>
      </c>
      <c r="BG842" s="44">
        <v>8.9966362499999999</v>
      </c>
      <c r="BH842" s="44">
        <v>129.64911247298704</v>
      </c>
      <c r="BI842" s="44">
        <v>64.61287638968254</v>
      </c>
      <c r="BJ842" s="44">
        <v>0</v>
      </c>
      <c r="BK842" s="44">
        <v>0</v>
      </c>
      <c r="BL842" s="44">
        <v>4.8179578583190033</v>
      </c>
      <c r="BM842" s="44">
        <v>69.430834248001545</v>
      </c>
      <c r="BN842" s="44">
        <v>6.6944723484059034</v>
      </c>
      <c r="BO842" s="44">
        <v>31.057937405058944</v>
      </c>
      <c r="BP842" s="44">
        <v>0</v>
      </c>
      <c r="BQ842" s="44">
        <v>0</v>
      </c>
      <c r="BR842" s="44">
        <v>2.3158825600244821</v>
      </c>
      <c r="BS842" s="44">
        <v>33.373819965083428</v>
      </c>
      <c r="BT842" s="64">
        <v>2022</v>
      </c>
      <c r="BU842" s="44">
        <v>0</v>
      </c>
      <c r="BV842" s="44">
        <v>0</v>
      </c>
      <c r="BW842" s="44">
        <v>0</v>
      </c>
      <c r="BX842" s="44">
        <v>0</v>
      </c>
      <c r="BY842" s="44">
        <v>0</v>
      </c>
      <c r="BZ842" s="44">
        <v>0</v>
      </c>
      <c r="CA842" s="44">
        <v>464.80279999999993</v>
      </c>
      <c r="CB842" s="44">
        <v>0</v>
      </c>
      <c r="CC842" s="44">
        <v>0</v>
      </c>
      <c r="CD842" s="44">
        <v>0</v>
      </c>
      <c r="CE842" s="44">
        <v>0</v>
      </c>
      <c r="CF842" s="44">
        <v>0</v>
      </c>
      <c r="CG842" s="44">
        <v>0</v>
      </c>
      <c r="CH842" s="44">
        <v>0</v>
      </c>
      <c r="CI842" s="44">
        <v>0</v>
      </c>
      <c r="CJ842" s="44">
        <v>0</v>
      </c>
      <c r="CK842" s="44">
        <v>120.65247622298705</v>
      </c>
      <c r="CL842" s="44">
        <v>0</v>
      </c>
      <c r="CM842" s="44">
        <v>0</v>
      </c>
      <c r="CN842" s="44">
        <v>0</v>
      </c>
      <c r="CO842" s="44">
        <v>0</v>
      </c>
      <c r="CP842" s="44">
        <v>0</v>
      </c>
      <c r="CQ842" s="44">
        <v>0</v>
      </c>
      <c r="CR842" s="44">
        <v>0</v>
      </c>
      <c r="CS842" s="44">
        <v>0</v>
      </c>
      <c r="CT842" s="44">
        <v>0</v>
      </c>
      <c r="CU842" s="44">
        <v>0</v>
      </c>
      <c r="CV842" s="44">
        <v>0</v>
      </c>
      <c r="CW842" s="44">
        <v>0</v>
      </c>
      <c r="CX842" s="44">
        <v>0</v>
      </c>
      <c r="CY842" s="44">
        <v>0</v>
      </c>
      <c r="CZ842" s="44">
        <v>0</v>
      </c>
      <c r="DA842" s="44">
        <v>0</v>
      </c>
      <c r="DB842" s="44">
        <v>0</v>
      </c>
      <c r="DC842" s="44">
        <v>0</v>
      </c>
      <c r="DD842" s="44">
        <v>0</v>
      </c>
      <c r="DE842" s="44">
        <v>0</v>
      </c>
      <c r="DF842" s="44">
        <v>0</v>
      </c>
      <c r="DG842" s="44">
        <v>0</v>
      </c>
      <c r="DH842" s="44">
        <v>0</v>
      </c>
      <c r="DI842" s="44">
        <v>0</v>
      </c>
      <c r="DJ842" s="44">
        <v>0</v>
      </c>
      <c r="DK842" s="44">
        <v>0</v>
      </c>
      <c r="DL842" s="44">
        <v>0</v>
      </c>
      <c r="DM842" s="44">
        <v>0</v>
      </c>
      <c r="DN842" s="44">
        <v>0</v>
      </c>
      <c r="DO842" s="44">
        <v>8.9966362499999999</v>
      </c>
      <c r="DP842" s="44">
        <v>0</v>
      </c>
      <c r="DQ842" s="44">
        <v>0</v>
      </c>
      <c r="DR842" s="44">
        <v>0</v>
      </c>
      <c r="DS842" s="44">
        <v>0</v>
      </c>
      <c r="DT842" s="44">
        <v>0</v>
      </c>
      <c r="DU842" s="44">
        <v>0</v>
      </c>
      <c r="DV842" s="44">
        <v>0</v>
      </c>
      <c r="DW842" s="44">
        <v>0</v>
      </c>
      <c r="DX842" s="44">
        <v>0</v>
      </c>
      <c r="DY842" s="44">
        <v>33.373819965083428</v>
      </c>
      <c r="DZ842" s="44">
        <v>0</v>
      </c>
      <c r="EA842" s="44">
        <v>0</v>
      </c>
      <c r="EB842" s="44">
        <v>0</v>
      </c>
    </row>
    <row r="843" spans="2:132" x14ac:dyDescent="0.25">
      <c r="B843" s="41" t="s">
        <v>931</v>
      </c>
      <c r="C843" s="47" t="s">
        <v>101</v>
      </c>
      <c r="D843" s="46">
        <v>5</v>
      </c>
      <c r="E843" s="86" t="s">
        <v>53</v>
      </c>
      <c r="F843" s="43">
        <v>2786</v>
      </c>
      <c r="G843" s="43">
        <v>490.95840697674413</v>
      </c>
      <c r="H843" s="44">
        <v>490.95840697674413</v>
      </c>
      <c r="I843" s="44">
        <v>262.9223689021976</v>
      </c>
      <c r="J843" s="44">
        <v>262.9223689021976</v>
      </c>
      <c r="K843" s="44">
        <v>505.68715918604647</v>
      </c>
      <c r="L843" s="44">
        <v>505.68715918604647</v>
      </c>
      <c r="M843" s="44">
        <v>273.02800000000002</v>
      </c>
      <c r="N843" s="44">
        <v>1972.4880000000001</v>
      </c>
      <c r="O843" s="44">
        <v>314.81799999999998</v>
      </c>
      <c r="P843" s="44">
        <v>91.023688653488364</v>
      </c>
      <c r="Q843" s="44">
        <v>91.023688653488364</v>
      </c>
      <c r="R843" s="44">
        <v>60.48418451540482</v>
      </c>
      <c r="S843" s="44">
        <v>60.48418451540482</v>
      </c>
      <c r="T843" s="44">
        <v>283.18480914418603</v>
      </c>
      <c r="U843" s="44">
        <v>283.18480914418603</v>
      </c>
      <c r="V843" s="44">
        <v>151.65362238278757</v>
      </c>
      <c r="W843" s="44">
        <v>151.65362238278757</v>
      </c>
      <c r="X843" s="44">
        <v>111.25117502093022</v>
      </c>
      <c r="Y843" s="44">
        <v>111.25117502093022</v>
      </c>
      <c r="Z843" s="44">
        <v>59.578208793237977</v>
      </c>
      <c r="AA843" s="44">
        <v>59.578208793237977</v>
      </c>
      <c r="AB843" s="44">
        <v>4.5140395326064464</v>
      </c>
      <c r="AC843" s="44">
        <v>13.0065340280581</v>
      </c>
      <c r="AD843" s="44">
        <v>5.2841132081119442</v>
      </c>
      <c r="AE843" s="44">
        <v>23.430998791544123</v>
      </c>
      <c r="AF843" s="44">
        <v>72.896440684803949</v>
      </c>
      <c r="AG843" s="44">
        <v>28.637887411887263</v>
      </c>
      <c r="AH843" s="44">
        <v>130.17221550857846</v>
      </c>
      <c r="AJ843" s="63" t="s">
        <v>63</v>
      </c>
      <c r="AK843" s="44">
        <v>0</v>
      </c>
      <c r="AL843" s="44">
        <v>0</v>
      </c>
      <c r="AM843" s="44">
        <v>314.81799999999998</v>
      </c>
      <c r="AN843" s="44">
        <v>314.81799999999998</v>
      </c>
      <c r="AO843" s="44">
        <v>0</v>
      </c>
      <c r="AP843" s="44">
        <v>0</v>
      </c>
      <c r="AQ843" s="44">
        <v>0</v>
      </c>
      <c r="AR843" s="44">
        <v>0</v>
      </c>
      <c r="AS843" s="44">
        <v>0</v>
      </c>
      <c r="AT843" s="44">
        <v>0</v>
      </c>
      <c r="AU843" s="44">
        <v>0</v>
      </c>
      <c r="AV843" s="44">
        <v>0</v>
      </c>
      <c r="AW843" s="44">
        <v>0</v>
      </c>
      <c r="AX843" s="44">
        <v>0</v>
      </c>
      <c r="AY843" s="44">
        <v>111.25117502093022</v>
      </c>
      <c r="AZ843" s="44">
        <v>0</v>
      </c>
      <c r="BA843" s="44">
        <v>0</v>
      </c>
      <c r="BB843" s="44">
        <v>0</v>
      </c>
      <c r="BC843" s="44">
        <v>111.25117502093022</v>
      </c>
      <c r="BD843" s="44">
        <v>111.25117502093022</v>
      </c>
      <c r="BE843" s="44">
        <v>0</v>
      </c>
      <c r="BF843" s="44">
        <v>0</v>
      </c>
      <c r="BG843" s="44">
        <v>0</v>
      </c>
      <c r="BH843" s="44">
        <v>111.25117502093022</v>
      </c>
      <c r="BI843" s="44">
        <v>59.578208793237977</v>
      </c>
      <c r="BJ843" s="44">
        <v>0</v>
      </c>
      <c r="BK843" s="44">
        <v>0</v>
      </c>
      <c r="BL843" s="44">
        <v>0</v>
      </c>
      <c r="BM843" s="44">
        <v>59.578208793237977</v>
      </c>
      <c r="BN843" s="44">
        <v>5.2841132081119442</v>
      </c>
      <c r="BO843" s="44">
        <v>28.637887411887263</v>
      </c>
      <c r="BP843" s="44">
        <v>0</v>
      </c>
      <c r="BQ843" s="44">
        <v>0</v>
      </c>
      <c r="BR843" s="44">
        <v>0</v>
      </c>
      <c r="BS843" s="44">
        <v>28.637887411887263</v>
      </c>
      <c r="BT843" s="64">
        <v>2022</v>
      </c>
      <c r="BU843" s="44">
        <v>0</v>
      </c>
      <c r="BV843" s="44">
        <v>0</v>
      </c>
      <c r="BW843" s="44">
        <v>0</v>
      </c>
      <c r="BX843" s="44">
        <v>0</v>
      </c>
      <c r="BY843" s="44">
        <v>0</v>
      </c>
      <c r="BZ843" s="44">
        <v>0</v>
      </c>
      <c r="CA843" s="44">
        <v>314.81799999999998</v>
      </c>
      <c r="CB843" s="44">
        <v>0</v>
      </c>
      <c r="CC843" s="44">
        <v>0</v>
      </c>
      <c r="CD843" s="44">
        <v>0</v>
      </c>
      <c r="CE843" s="44">
        <v>0</v>
      </c>
      <c r="CF843" s="44">
        <v>0</v>
      </c>
      <c r="CG843" s="44">
        <v>0</v>
      </c>
      <c r="CH843" s="44">
        <v>0</v>
      </c>
      <c r="CI843" s="44">
        <v>0</v>
      </c>
      <c r="CJ843" s="44">
        <v>0</v>
      </c>
      <c r="CK843" s="44">
        <v>111.25117502093022</v>
      </c>
      <c r="CL843" s="44">
        <v>0</v>
      </c>
      <c r="CM843" s="44">
        <v>0</v>
      </c>
      <c r="CN843" s="44">
        <v>0</v>
      </c>
      <c r="CO843" s="44">
        <v>0</v>
      </c>
      <c r="CP843" s="44">
        <v>0</v>
      </c>
      <c r="CQ843" s="44">
        <v>0</v>
      </c>
      <c r="CR843" s="44">
        <v>0</v>
      </c>
      <c r="CS843" s="44">
        <v>0</v>
      </c>
      <c r="CT843" s="44">
        <v>0</v>
      </c>
      <c r="CU843" s="44">
        <v>0</v>
      </c>
      <c r="CV843" s="44">
        <v>0</v>
      </c>
      <c r="CW843" s="44">
        <v>0</v>
      </c>
      <c r="CX843" s="44">
        <v>0</v>
      </c>
      <c r="CY843" s="44">
        <v>0</v>
      </c>
      <c r="CZ843" s="44">
        <v>0</v>
      </c>
      <c r="DA843" s="44">
        <v>0</v>
      </c>
      <c r="DB843" s="44">
        <v>0</v>
      </c>
      <c r="DC843" s="44">
        <v>0</v>
      </c>
      <c r="DD843" s="44">
        <v>0</v>
      </c>
      <c r="DE843" s="44">
        <v>0</v>
      </c>
      <c r="DF843" s="44">
        <v>0</v>
      </c>
      <c r="DG843" s="44">
        <v>0</v>
      </c>
      <c r="DH843" s="44">
        <v>0</v>
      </c>
      <c r="DI843" s="44">
        <v>0</v>
      </c>
      <c r="DJ843" s="44">
        <v>0</v>
      </c>
      <c r="DK843" s="44">
        <v>0</v>
      </c>
      <c r="DL843" s="44">
        <v>0</v>
      </c>
      <c r="DM843" s="44">
        <v>0</v>
      </c>
      <c r="DN843" s="44">
        <v>0</v>
      </c>
      <c r="DO843" s="44">
        <v>0</v>
      </c>
      <c r="DP843" s="44">
        <v>0</v>
      </c>
      <c r="DQ843" s="44">
        <v>0</v>
      </c>
      <c r="DR843" s="44">
        <v>0</v>
      </c>
      <c r="DS843" s="44">
        <v>0</v>
      </c>
      <c r="DT843" s="44">
        <v>0</v>
      </c>
      <c r="DU843" s="44">
        <v>0</v>
      </c>
      <c r="DV843" s="44">
        <v>0</v>
      </c>
      <c r="DW843" s="44">
        <v>0</v>
      </c>
      <c r="DX843" s="44">
        <v>0</v>
      </c>
      <c r="DY843" s="44">
        <v>28.637887411887263</v>
      </c>
      <c r="DZ843" s="44">
        <v>0</v>
      </c>
      <c r="EA843" s="44">
        <v>0</v>
      </c>
      <c r="EB843" s="44">
        <v>0</v>
      </c>
    </row>
    <row r="844" spans="2:132" x14ac:dyDescent="0.25">
      <c r="B844" s="41" t="s">
        <v>932</v>
      </c>
      <c r="C844" s="50">
        <v>1</v>
      </c>
      <c r="D844" s="46">
        <v>5</v>
      </c>
      <c r="E844" s="86" t="s">
        <v>53</v>
      </c>
      <c r="F844" s="43">
        <v>1875.72</v>
      </c>
      <c r="G844" s="43">
        <v>384.40974211417267</v>
      </c>
      <c r="H844" s="44">
        <v>427.48441711417269</v>
      </c>
      <c r="I844" s="44">
        <v>205.86248975369651</v>
      </c>
      <c r="J844" s="44">
        <v>228.93021897424683</v>
      </c>
      <c r="K844" s="44">
        <v>395.94203437759785</v>
      </c>
      <c r="L844" s="44">
        <v>439.01670937759786</v>
      </c>
      <c r="M844" s="44">
        <v>221.33496</v>
      </c>
      <c r="N844" s="44">
        <v>1365.5241599999999</v>
      </c>
      <c r="O844" s="44">
        <v>249.47076000000001</v>
      </c>
      <c r="P844" s="44">
        <v>79.188406875519576</v>
      </c>
      <c r="Q844" s="44">
        <v>81.342140625519576</v>
      </c>
      <c r="R844" s="44">
        <v>52.619777156837081</v>
      </c>
      <c r="S844" s="44">
        <v>53.773163617864597</v>
      </c>
      <c r="T844" s="44">
        <v>237.5652206265587</v>
      </c>
      <c r="U844" s="44">
        <v>240.14970112655871</v>
      </c>
      <c r="V844" s="44">
        <v>127.22301866778443</v>
      </c>
      <c r="W844" s="44">
        <v>128.60708242101745</v>
      </c>
      <c r="X844" s="44">
        <v>98.985508594399462</v>
      </c>
      <c r="Y844" s="44">
        <v>101.56998909439946</v>
      </c>
      <c r="Z844" s="44">
        <v>53.009591111576853</v>
      </c>
      <c r="AA844" s="44">
        <v>54.393654864809868</v>
      </c>
      <c r="AB844" s="44">
        <v>4.1160858894764338</v>
      </c>
      <c r="AC844" s="44">
        <v>10.617799069025773</v>
      </c>
      <c r="AD844" s="44">
        <v>4.58639450906609</v>
      </c>
      <c r="AE844" s="44">
        <v>20.938808643030303</v>
      </c>
      <c r="AF844" s="44">
        <v>61.818494065944819</v>
      </c>
      <c r="AG844" s="44">
        <v>26.145790474256039</v>
      </c>
      <c r="AH844" s="44">
        <v>113.01014207470215</v>
      </c>
      <c r="AJ844" s="63" t="s">
        <v>63</v>
      </c>
      <c r="AK844" s="44">
        <v>0</v>
      </c>
      <c r="AL844" s="44">
        <v>0</v>
      </c>
      <c r="AM844" s="44">
        <v>249.47076000000001</v>
      </c>
      <c r="AN844" s="44">
        <v>249.47076000000001</v>
      </c>
      <c r="AO844" s="44">
        <v>0</v>
      </c>
      <c r="AP844" s="44">
        <v>0</v>
      </c>
      <c r="AQ844" s="44">
        <v>0</v>
      </c>
      <c r="AR844" s="44">
        <v>0</v>
      </c>
      <c r="AS844" s="44">
        <v>0</v>
      </c>
      <c r="AT844" s="44">
        <v>0</v>
      </c>
      <c r="AU844" s="44">
        <v>0</v>
      </c>
      <c r="AV844" s="44">
        <v>0</v>
      </c>
      <c r="AW844" s="44">
        <v>0</v>
      </c>
      <c r="AX844" s="44">
        <v>0</v>
      </c>
      <c r="AY844" s="44">
        <v>98.985508594399462</v>
      </c>
      <c r="AZ844" s="44">
        <v>0</v>
      </c>
      <c r="BA844" s="44">
        <v>0</v>
      </c>
      <c r="BB844" s="44">
        <v>2.5844805000000002</v>
      </c>
      <c r="BC844" s="44">
        <v>101.56998909439946</v>
      </c>
      <c r="BD844" s="44">
        <v>98.985508594399462</v>
      </c>
      <c r="BE844" s="44">
        <v>0</v>
      </c>
      <c r="BF844" s="44">
        <v>0</v>
      </c>
      <c r="BG844" s="44">
        <v>2.5844805000000002</v>
      </c>
      <c r="BH844" s="44">
        <v>101.56998909439946</v>
      </c>
      <c r="BI844" s="44">
        <v>53.009591111576853</v>
      </c>
      <c r="BJ844" s="44">
        <v>0</v>
      </c>
      <c r="BK844" s="44">
        <v>0</v>
      </c>
      <c r="BL844" s="44">
        <v>1.3840637532330182</v>
      </c>
      <c r="BM844" s="44">
        <v>54.393654864809868</v>
      </c>
      <c r="BN844" s="44">
        <v>4.58639450906609</v>
      </c>
      <c r="BO844" s="44">
        <v>25.480502565491989</v>
      </c>
      <c r="BP844" s="44">
        <v>0</v>
      </c>
      <c r="BQ844" s="44">
        <v>0</v>
      </c>
      <c r="BR844" s="44">
        <v>0.66528790876405108</v>
      </c>
      <c r="BS844" s="44">
        <v>26.145790474256039</v>
      </c>
      <c r="BT844" s="64">
        <v>2022</v>
      </c>
      <c r="BU844" s="44">
        <v>0</v>
      </c>
      <c r="BV844" s="44">
        <v>0</v>
      </c>
      <c r="BW844" s="44">
        <v>0</v>
      </c>
      <c r="BX844" s="44">
        <v>0</v>
      </c>
      <c r="BY844" s="44">
        <v>0</v>
      </c>
      <c r="BZ844" s="44">
        <v>0</v>
      </c>
      <c r="CA844" s="44">
        <v>249.47076000000001</v>
      </c>
      <c r="CB844" s="44">
        <v>0</v>
      </c>
      <c r="CC844" s="44">
        <v>0</v>
      </c>
      <c r="CD844" s="44">
        <v>0</v>
      </c>
      <c r="CE844" s="44">
        <v>0</v>
      </c>
      <c r="CF844" s="44">
        <v>0</v>
      </c>
      <c r="CG844" s="44">
        <v>0</v>
      </c>
      <c r="CH844" s="44">
        <v>0</v>
      </c>
      <c r="CI844" s="44">
        <v>0</v>
      </c>
      <c r="CJ844" s="44">
        <v>0</v>
      </c>
      <c r="CK844" s="44">
        <v>98.985508594399462</v>
      </c>
      <c r="CL844" s="44">
        <v>0</v>
      </c>
      <c r="CM844" s="44">
        <v>0</v>
      </c>
      <c r="CN844" s="44">
        <v>0</v>
      </c>
      <c r="CO844" s="44">
        <v>0</v>
      </c>
      <c r="CP844" s="44">
        <v>0</v>
      </c>
      <c r="CQ844" s="44">
        <v>0</v>
      </c>
      <c r="CR844" s="44">
        <v>0</v>
      </c>
      <c r="CS844" s="44">
        <v>0</v>
      </c>
      <c r="CT844" s="44">
        <v>0</v>
      </c>
      <c r="CU844" s="44">
        <v>0</v>
      </c>
      <c r="CV844" s="44">
        <v>0</v>
      </c>
      <c r="CW844" s="44">
        <v>0</v>
      </c>
      <c r="CX844" s="44">
        <v>0</v>
      </c>
      <c r="CY844" s="44">
        <v>0</v>
      </c>
      <c r="CZ844" s="44">
        <v>0</v>
      </c>
      <c r="DA844" s="44">
        <v>0</v>
      </c>
      <c r="DB844" s="44">
        <v>0</v>
      </c>
      <c r="DC844" s="44">
        <v>0</v>
      </c>
      <c r="DD844" s="44">
        <v>0</v>
      </c>
      <c r="DE844" s="44">
        <v>0</v>
      </c>
      <c r="DF844" s="44">
        <v>0</v>
      </c>
      <c r="DG844" s="44">
        <v>0</v>
      </c>
      <c r="DH844" s="44">
        <v>0</v>
      </c>
      <c r="DI844" s="44">
        <v>0</v>
      </c>
      <c r="DJ844" s="44">
        <v>0</v>
      </c>
      <c r="DK844" s="44">
        <v>0</v>
      </c>
      <c r="DL844" s="44">
        <v>0</v>
      </c>
      <c r="DM844" s="44">
        <v>0</v>
      </c>
      <c r="DN844" s="44">
        <v>0</v>
      </c>
      <c r="DO844" s="44">
        <v>2.5844805000000002</v>
      </c>
      <c r="DP844" s="44">
        <v>0</v>
      </c>
      <c r="DQ844" s="44">
        <v>0</v>
      </c>
      <c r="DR844" s="44">
        <v>0</v>
      </c>
      <c r="DS844" s="44">
        <v>0</v>
      </c>
      <c r="DT844" s="44">
        <v>0</v>
      </c>
      <c r="DU844" s="44">
        <v>0</v>
      </c>
      <c r="DV844" s="44">
        <v>0</v>
      </c>
      <c r="DW844" s="44">
        <v>0</v>
      </c>
      <c r="DX844" s="44">
        <v>0</v>
      </c>
      <c r="DY844" s="44">
        <v>26.145790474256039</v>
      </c>
      <c r="DZ844" s="44">
        <v>0</v>
      </c>
      <c r="EA844" s="44">
        <v>0</v>
      </c>
      <c r="EB844" s="44">
        <v>0</v>
      </c>
    </row>
    <row r="845" spans="2:132" x14ac:dyDescent="0.25">
      <c r="B845" s="41" t="s">
        <v>933</v>
      </c>
      <c r="C845" s="47" t="s">
        <v>101</v>
      </c>
      <c r="D845" s="46">
        <v>5</v>
      </c>
      <c r="E845" s="86" t="s">
        <v>53</v>
      </c>
      <c r="F845" s="43">
        <v>1819.58</v>
      </c>
      <c r="G845" s="43">
        <v>238.30225881623213</v>
      </c>
      <c r="H845" s="44">
        <v>277.39375881623215</v>
      </c>
      <c r="I845" s="44">
        <v>127.61772384860336</v>
      </c>
      <c r="J845" s="44">
        <v>148.55234812203415</v>
      </c>
      <c r="K845" s="44">
        <v>264.51550728601768</v>
      </c>
      <c r="L845" s="44">
        <v>303.60700728601768</v>
      </c>
      <c r="M845" s="44">
        <v>178.31883999999999</v>
      </c>
      <c r="N845" s="44">
        <v>1288.2626399999999</v>
      </c>
      <c r="O845" s="44">
        <v>205.61253999999997</v>
      </c>
      <c r="P845" s="44">
        <v>47.612791311483178</v>
      </c>
      <c r="Q845" s="44">
        <v>49.567366311483177</v>
      </c>
      <c r="R845" s="44">
        <v>31.638147141456749</v>
      </c>
      <c r="S845" s="44">
        <v>32.684878355128291</v>
      </c>
      <c r="T845" s="44">
        <v>148.1286840801699</v>
      </c>
      <c r="U845" s="44">
        <v>150.08325908016991</v>
      </c>
      <c r="V845" s="44">
        <v>79.327177144291852</v>
      </c>
      <c r="W845" s="44">
        <v>80.373908357963387</v>
      </c>
      <c r="X845" s="44">
        <v>58.193411602923888</v>
      </c>
      <c r="Y845" s="44">
        <v>60.147986602923886</v>
      </c>
      <c r="Z845" s="44">
        <v>31.16424816382894</v>
      </c>
      <c r="AA845" s="44">
        <v>32.210979377500479</v>
      </c>
      <c r="AB845" s="44">
        <v>5.4556984444772025</v>
      </c>
      <c r="AC845" s="44">
        <v>16.028368737058681</v>
      </c>
      <c r="AD845" s="44">
        <v>6.3833060643794424</v>
      </c>
      <c r="AE845" s="44">
        <v>12.759457645862801</v>
      </c>
      <c r="AF845" s="44">
        <v>38.633906339761317</v>
      </c>
      <c r="AG845" s="44">
        <v>15.48308382416791</v>
      </c>
      <c r="AH845" s="44">
        <v>78.153451327424108</v>
      </c>
      <c r="AJ845" s="63" t="s">
        <v>63</v>
      </c>
      <c r="AK845" s="44">
        <v>0</v>
      </c>
      <c r="AL845" s="44">
        <v>0</v>
      </c>
      <c r="AM845" s="44">
        <v>205.61253999999997</v>
      </c>
      <c r="AN845" s="44">
        <v>205.61253999999997</v>
      </c>
      <c r="AO845" s="44">
        <v>0</v>
      </c>
      <c r="AP845" s="44">
        <v>0</v>
      </c>
      <c r="AQ845" s="44">
        <v>0</v>
      </c>
      <c r="AR845" s="44">
        <v>0</v>
      </c>
      <c r="AS845" s="44">
        <v>0</v>
      </c>
      <c r="AT845" s="44">
        <v>0</v>
      </c>
      <c r="AU845" s="44">
        <v>0</v>
      </c>
      <c r="AV845" s="44">
        <v>0</v>
      </c>
      <c r="AW845" s="44">
        <v>0</v>
      </c>
      <c r="AX845" s="44">
        <v>0</v>
      </c>
      <c r="AY845" s="44">
        <v>58.193411602923888</v>
      </c>
      <c r="AZ845" s="44">
        <v>0</v>
      </c>
      <c r="BA845" s="44">
        <v>0</v>
      </c>
      <c r="BB845" s="44">
        <v>1.9545750000000002</v>
      </c>
      <c r="BC845" s="44">
        <v>60.147986602923886</v>
      </c>
      <c r="BD845" s="44">
        <v>58.193411602923888</v>
      </c>
      <c r="BE845" s="44">
        <v>0</v>
      </c>
      <c r="BF845" s="44">
        <v>0</v>
      </c>
      <c r="BG845" s="44">
        <v>1.9545750000000002</v>
      </c>
      <c r="BH845" s="44">
        <v>60.147986602923886</v>
      </c>
      <c r="BI845" s="44">
        <v>31.16424816382894</v>
      </c>
      <c r="BJ845" s="44">
        <v>0</v>
      </c>
      <c r="BK845" s="44">
        <v>0</v>
      </c>
      <c r="BL845" s="44">
        <v>1.0467312136715392</v>
      </c>
      <c r="BM845" s="44">
        <v>32.210979377500479</v>
      </c>
      <c r="BN845" s="44">
        <v>6.3833060643794424</v>
      </c>
      <c r="BO845" s="44">
        <v>14.979943980678089</v>
      </c>
      <c r="BP845" s="44">
        <v>0</v>
      </c>
      <c r="BQ845" s="44">
        <v>0</v>
      </c>
      <c r="BR845" s="44">
        <v>0.50313984348982133</v>
      </c>
      <c r="BS845" s="44">
        <v>15.48308382416791</v>
      </c>
      <c r="BT845" s="64">
        <v>2022</v>
      </c>
      <c r="BU845" s="44">
        <v>0</v>
      </c>
      <c r="BV845" s="44">
        <v>0</v>
      </c>
      <c r="BW845" s="44">
        <v>0</v>
      </c>
      <c r="BX845" s="44">
        <v>0</v>
      </c>
      <c r="BY845" s="44">
        <v>0</v>
      </c>
      <c r="BZ845" s="44">
        <v>0</v>
      </c>
      <c r="CA845" s="44">
        <v>205.61253999999997</v>
      </c>
      <c r="CB845" s="44">
        <v>0</v>
      </c>
      <c r="CC845" s="44">
        <v>0</v>
      </c>
      <c r="CD845" s="44">
        <v>0</v>
      </c>
      <c r="CE845" s="44">
        <v>0</v>
      </c>
      <c r="CF845" s="44">
        <v>0</v>
      </c>
      <c r="CG845" s="44">
        <v>0</v>
      </c>
      <c r="CH845" s="44">
        <v>0</v>
      </c>
      <c r="CI845" s="44">
        <v>0</v>
      </c>
      <c r="CJ845" s="44">
        <v>0</v>
      </c>
      <c r="CK845" s="44">
        <v>58.193411602923888</v>
      </c>
      <c r="CL845" s="44">
        <v>0</v>
      </c>
      <c r="CM845" s="44">
        <v>0</v>
      </c>
      <c r="CN845" s="44">
        <v>0</v>
      </c>
      <c r="CO845" s="44">
        <v>0</v>
      </c>
      <c r="CP845" s="44">
        <v>0</v>
      </c>
      <c r="CQ845" s="44">
        <v>0</v>
      </c>
      <c r="CR845" s="44">
        <v>0</v>
      </c>
      <c r="CS845" s="44">
        <v>0</v>
      </c>
      <c r="CT845" s="44">
        <v>0</v>
      </c>
      <c r="CU845" s="44">
        <v>0</v>
      </c>
      <c r="CV845" s="44">
        <v>0</v>
      </c>
      <c r="CW845" s="44">
        <v>0</v>
      </c>
      <c r="CX845" s="44">
        <v>0</v>
      </c>
      <c r="CY845" s="44">
        <v>0</v>
      </c>
      <c r="CZ845" s="44">
        <v>0</v>
      </c>
      <c r="DA845" s="44">
        <v>0</v>
      </c>
      <c r="DB845" s="44">
        <v>0</v>
      </c>
      <c r="DC845" s="44">
        <v>0</v>
      </c>
      <c r="DD845" s="44">
        <v>0</v>
      </c>
      <c r="DE845" s="44">
        <v>0</v>
      </c>
      <c r="DF845" s="44">
        <v>0</v>
      </c>
      <c r="DG845" s="44">
        <v>0</v>
      </c>
      <c r="DH845" s="44">
        <v>0</v>
      </c>
      <c r="DI845" s="44">
        <v>0</v>
      </c>
      <c r="DJ845" s="44">
        <v>0</v>
      </c>
      <c r="DK845" s="44">
        <v>0</v>
      </c>
      <c r="DL845" s="44">
        <v>0</v>
      </c>
      <c r="DM845" s="44">
        <v>0</v>
      </c>
      <c r="DN845" s="44">
        <v>0</v>
      </c>
      <c r="DO845" s="44">
        <v>1.9545750000000002</v>
      </c>
      <c r="DP845" s="44">
        <v>0</v>
      </c>
      <c r="DQ845" s="44">
        <v>0</v>
      </c>
      <c r="DR845" s="44">
        <v>0</v>
      </c>
      <c r="DS845" s="44">
        <v>0</v>
      </c>
      <c r="DT845" s="44">
        <v>0</v>
      </c>
      <c r="DU845" s="44">
        <v>0</v>
      </c>
      <c r="DV845" s="44">
        <v>0</v>
      </c>
      <c r="DW845" s="44">
        <v>0</v>
      </c>
      <c r="DX845" s="44">
        <v>0</v>
      </c>
      <c r="DY845" s="44">
        <v>15.48308382416791</v>
      </c>
      <c r="DZ845" s="44">
        <v>0</v>
      </c>
      <c r="EA845" s="44">
        <v>0</v>
      </c>
      <c r="EB845" s="44">
        <v>0</v>
      </c>
    </row>
    <row r="846" spans="2:132" x14ac:dyDescent="0.25">
      <c r="B846" s="41" t="s">
        <v>934</v>
      </c>
      <c r="C846" s="47" t="s">
        <v>101</v>
      </c>
      <c r="D846" s="46">
        <v>5</v>
      </c>
      <c r="E846" s="86" t="s">
        <v>53</v>
      </c>
      <c r="F846" s="43">
        <v>2386.04</v>
      </c>
      <c r="G846" s="43">
        <v>368.14687905167625</v>
      </c>
      <c r="H846" s="44">
        <v>368.14687905167625</v>
      </c>
      <c r="I846" s="44">
        <v>197.15325813496563</v>
      </c>
      <c r="J846" s="44">
        <v>197.15325813496563</v>
      </c>
      <c r="K846" s="44">
        <v>379.19128542322653</v>
      </c>
      <c r="L846" s="44">
        <v>379.19128542322653</v>
      </c>
      <c r="M846" s="44">
        <v>233.83192</v>
      </c>
      <c r="N846" s="44">
        <v>1689.3163200000001</v>
      </c>
      <c r="O846" s="44">
        <v>269.62252000000001</v>
      </c>
      <c r="P846" s="44">
        <v>68.254431376180776</v>
      </c>
      <c r="Q846" s="44">
        <v>68.254431376180776</v>
      </c>
      <c r="R846" s="44">
        <v>45.354277358136287</v>
      </c>
      <c r="S846" s="44">
        <v>45.354277358136287</v>
      </c>
      <c r="T846" s="44">
        <v>212.34711983700689</v>
      </c>
      <c r="U846" s="44">
        <v>212.34711983700689</v>
      </c>
      <c r="V846" s="44">
        <v>113.71799929224818</v>
      </c>
      <c r="W846" s="44">
        <v>113.71799929224818</v>
      </c>
      <c r="X846" s="44">
        <v>83.422082793109837</v>
      </c>
      <c r="Y846" s="44">
        <v>83.422082793109837</v>
      </c>
      <c r="Z846" s="44">
        <v>44.674928293383211</v>
      </c>
      <c r="AA846" s="44">
        <v>44.674928293383211</v>
      </c>
      <c r="AB846" s="44">
        <v>5.155675134090786</v>
      </c>
      <c r="AC846" s="44">
        <v>14.85531165263084</v>
      </c>
      <c r="AD846" s="44">
        <v>6.0352087915927042</v>
      </c>
      <c r="AE846" s="44">
        <v>17.569816415383571</v>
      </c>
      <c r="AF846" s="44">
        <v>54.661651070082229</v>
      </c>
      <c r="AG846" s="44">
        <v>21.474220063246587</v>
      </c>
      <c r="AH846" s="44">
        <v>97.610091196575397</v>
      </c>
      <c r="AJ846" s="63" t="s">
        <v>63</v>
      </c>
      <c r="AK846" s="44">
        <v>0</v>
      </c>
      <c r="AL846" s="44">
        <v>0</v>
      </c>
      <c r="AM846" s="44">
        <v>269.62252000000001</v>
      </c>
      <c r="AN846" s="44">
        <v>269.62252000000001</v>
      </c>
      <c r="AO846" s="44">
        <v>0</v>
      </c>
      <c r="AP846" s="44">
        <v>0</v>
      </c>
      <c r="AQ846" s="44">
        <v>0</v>
      </c>
      <c r="AR846" s="44">
        <v>0</v>
      </c>
      <c r="AS846" s="44">
        <v>0</v>
      </c>
      <c r="AT846" s="44">
        <v>0</v>
      </c>
      <c r="AU846" s="44">
        <v>0</v>
      </c>
      <c r="AV846" s="44">
        <v>0</v>
      </c>
      <c r="AW846" s="44">
        <v>0</v>
      </c>
      <c r="AX846" s="44">
        <v>0</v>
      </c>
      <c r="AY846" s="44">
        <v>83.422082793109837</v>
      </c>
      <c r="AZ846" s="44">
        <v>0</v>
      </c>
      <c r="BA846" s="44">
        <v>0</v>
      </c>
      <c r="BB846" s="44">
        <v>0</v>
      </c>
      <c r="BC846" s="44">
        <v>83.422082793109837</v>
      </c>
      <c r="BD846" s="44">
        <v>83.422082793109837</v>
      </c>
      <c r="BE846" s="44">
        <v>0</v>
      </c>
      <c r="BF846" s="44">
        <v>0</v>
      </c>
      <c r="BG846" s="44">
        <v>0</v>
      </c>
      <c r="BH846" s="44">
        <v>83.422082793109837</v>
      </c>
      <c r="BI846" s="44">
        <v>44.674928293383211</v>
      </c>
      <c r="BJ846" s="44">
        <v>0</v>
      </c>
      <c r="BK846" s="44">
        <v>0</v>
      </c>
      <c r="BL846" s="44">
        <v>0</v>
      </c>
      <c r="BM846" s="44">
        <v>44.674928293383211</v>
      </c>
      <c r="BN846" s="44">
        <v>6.0352087915927042</v>
      </c>
      <c r="BO846" s="44">
        <v>21.474220063246587</v>
      </c>
      <c r="BP846" s="44">
        <v>0</v>
      </c>
      <c r="BQ846" s="44">
        <v>0</v>
      </c>
      <c r="BR846" s="44">
        <v>0</v>
      </c>
      <c r="BS846" s="44">
        <v>21.474220063246587</v>
      </c>
      <c r="BT846" s="64">
        <v>2022</v>
      </c>
      <c r="BU846" s="44">
        <v>0</v>
      </c>
      <c r="BV846" s="44">
        <v>0</v>
      </c>
      <c r="BW846" s="44">
        <v>0</v>
      </c>
      <c r="BX846" s="44">
        <v>0</v>
      </c>
      <c r="BY846" s="44">
        <v>0</v>
      </c>
      <c r="BZ846" s="44">
        <v>0</v>
      </c>
      <c r="CA846" s="44">
        <v>269.62252000000001</v>
      </c>
      <c r="CB846" s="44">
        <v>0</v>
      </c>
      <c r="CC846" s="44">
        <v>0</v>
      </c>
      <c r="CD846" s="44">
        <v>0</v>
      </c>
      <c r="CE846" s="44">
        <v>0</v>
      </c>
      <c r="CF846" s="44">
        <v>0</v>
      </c>
      <c r="CG846" s="44">
        <v>0</v>
      </c>
      <c r="CH846" s="44">
        <v>0</v>
      </c>
      <c r="CI846" s="44">
        <v>0</v>
      </c>
      <c r="CJ846" s="44">
        <v>0</v>
      </c>
      <c r="CK846" s="44">
        <v>83.422082793109837</v>
      </c>
      <c r="CL846" s="44">
        <v>0</v>
      </c>
      <c r="CM846" s="44">
        <v>0</v>
      </c>
      <c r="CN846" s="44">
        <v>0</v>
      </c>
      <c r="CO846" s="44">
        <v>0</v>
      </c>
      <c r="CP846" s="44">
        <v>0</v>
      </c>
      <c r="CQ846" s="44">
        <v>0</v>
      </c>
      <c r="CR846" s="44">
        <v>0</v>
      </c>
      <c r="CS846" s="44">
        <v>0</v>
      </c>
      <c r="CT846" s="44">
        <v>0</v>
      </c>
      <c r="CU846" s="44">
        <v>0</v>
      </c>
      <c r="CV846" s="44">
        <v>0</v>
      </c>
      <c r="CW846" s="44">
        <v>0</v>
      </c>
      <c r="CX846" s="44">
        <v>0</v>
      </c>
      <c r="CY846" s="44">
        <v>0</v>
      </c>
      <c r="CZ846" s="44">
        <v>0</v>
      </c>
      <c r="DA846" s="44">
        <v>0</v>
      </c>
      <c r="DB846" s="44">
        <v>0</v>
      </c>
      <c r="DC846" s="44">
        <v>0</v>
      </c>
      <c r="DD846" s="44">
        <v>0</v>
      </c>
      <c r="DE846" s="44">
        <v>0</v>
      </c>
      <c r="DF846" s="44">
        <v>0</v>
      </c>
      <c r="DG846" s="44">
        <v>0</v>
      </c>
      <c r="DH846" s="44">
        <v>0</v>
      </c>
      <c r="DI846" s="44">
        <v>0</v>
      </c>
      <c r="DJ846" s="44">
        <v>0</v>
      </c>
      <c r="DK846" s="44">
        <v>0</v>
      </c>
      <c r="DL846" s="44">
        <v>0</v>
      </c>
      <c r="DM846" s="44">
        <v>0</v>
      </c>
      <c r="DN846" s="44">
        <v>0</v>
      </c>
      <c r="DO846" s="44">
        <v>0</v>
      </c>
      <c r="DP846" s="44">
        <v>0</v>
      </c>
      <c r="DQ846" s="44">
        <v>0</v>
      </c>
      <c r="DR846" s="44">
        <v>0</v>
      </c>
      <c r="DS846" s="44">
        <v>0</v>
      </c>
      <c r="DT846" s="44">
        <v>0</v>
      </c>
      <c r="DU846" s="44">
        <v>0</v>
      </c>
      <c r="DV846" s="44">
        <v>0</v>
      </c>
      <c r="DW846" s="44">
        <v>0</v>
      </c>
      <c r="DX846" s="44">
        <v>0</v>
      </c>
      <c r="DY846" s="44">
        <v>21.474220063246587</v>
      </c>
      <c r="DZ846" s="44">
        <v>0</v>
      </c>
      <c r="EA846" s="44">
        <v>0</v>
      </c>
      <c r="EB846" s="44">
        <v>0</v>
      </c>
    </row>
    <row r="847" spans="2:132" x14ac:dyDescent="0.25">
      <c r="B847" s="41" t="s">
        <v>935</v>
      </c>
      <c r="C847" s="47" t="s">
        <v>101</v>
      </c>
      <c r="D847" s="46">
        <v>5</v>
      </c>
      <c r="E847" s="86" t="s">
        <v>53</v>
      </c>
      <c r="F847" s="43">
        <v>1826.85</v>
      </c>
      <c r="G847" s="43">
        <v>271.19955461174976</v>
      </c>
      <c r="H847" s="44">
        <v>341.87400461174974</v>
      </c>
      <c r="I847" s="44">
        <v>145.23517334762684</v>
      </c>
      <c r="J847" s="44">
        <v>183.08337708709374</v>
      </c>
      <c r="K847" s="44">
        <v>301.03150561904226</v>
      </c>
      <c r="L847" s="44">
        <v>371.70595561904224</v>
      </c>
      <c r="M847" s="44">
        <v>179.03129999999999</v>
      </c>
      <c r="N847" s="44">
        <v>1293.4098000000001</v>
      </c>
      <c r="O847" s="44">
        <v>206.43404999999998</v>
      </c>
      <c r="P847" s="44">
        <v>54.185671011427608</v>
      </c>
      <c r="Q847" s="44">
        <v>57.719393511427612</v>
      </c>
      <c r="R847" s="44">
        <v>36.005749404670041</v>
      </c>
      <c r="S847" s="44">
        <v>37.898159591643385</v>
      </c>
      <c r="T847" s="44">
        <v>168.57764314666369</v>
      </c>
      <c r="U847" s="44">
        <v>172.1113656466637</v>
      </c>
      <c r="V847" s="44">
        <v>90.278183752884857</v>
      </c>
      <c r="W847" s="44">
        <v>92.170593939858207</v>
      </c>
      <c r="X847" s="44">
        <v>66.226931236189301</v>
      </c>
      <c r="Y847" s="44">
        <v>69.760653736189298</v>
      </c>
      <c r="Z847" s="44">
        <v>35.466429331490474</v>
      </c>
      <c r="AA847" s="44">
        <v>37.358839518463817</v>
      </c>
      <c r="AB847" s="44">
        <v>4.7240103986336246</v>
      </c>
      <c r="AC847" s="44">
        <v>14.032781440509723</v>
      </c>
      <c r="AD847" s="44">
        <v>5.5257083105585849</v>
      </c>
      <c r="AE847" s="44">
        <v>14.85792390553808</v>
      </c>
      <c r="AF847" s="44">
        <v>44.304304298521046</v>
      </c>
      <c r="AG847" s="44">
        <v>17.957542894273129</v>
      </c>
      <c r="AH847" s="44">
        <v>95.683243842983444</v>
      </c>
      <c r="AJ847" s="63" t="s">
        <v>63</v>
      </c>
      <c r="AK847" s="44">
        <v>0</v>
      </c>
      <c r="AL847" s="44">
        <v>0</v>
      </c>
      <c r="AM847" s="44">
        <v>206.43404999999998</v>
      </c>
      <c r="AN847" s="44">
        <v>206.43404999999998</v>
      </c>
      <c r="AO847" s="44">
        <v>0</v>
      </c>
      <c r="AP847" s="44">
        <v>0</v>
      </c>
      <c r="AQ847" s="44">
        <v>0</v>
      </c>
      <c r="AR847" s="44">
        <v>0</v>
      </c>
      <c r="AS847" s="44">
        <v>0</v>
      </c>
      <c r="AT847" s="44">
        <v>0</v>
      </c>
      <c r="AU847" s="44">
        <v>0</v>
      </c>
      <c r="AV847" s="44">
        <v>0</v>
      </c>
      <c r="AW847" s="44">
        <v>0</v>
      </c>
      <c r="AX847" s="44">
        <v>0</v>
      </c>
      <c r="AY847" s="44">
        <v>66.226931236189301</v>
      </c>
      <c r="AZ847" s="44">
        <v>0</v>
      </c>
      <c r="BA847" s="44">
        <v>0</v>
      </c>
      <c r="BB847" s="44">
        <v>3.5337224999999997</v>
      </c>
      <c r="BC847" s="44">
        <v>69.760653736189298</v>
      </c>
      <c r="BD847" s="44">
        <v>66.226931236189301</v>
      </c>
      <c r="BE847" s="44">
        <v>0</v>
      </c>
      <c r="BF847" s="44">
        <v>0</v>
      </c>
      <c r="BG847" s="44">
        <v>3.5337224999999997</v>
      </c>
      <c r="BH847" s="44">
        <v>69.760653736189298</v>
      </c>
      <c r="BI847" s="44">
        <v>35.466429331490474</v>
      </c>
      <c r="BJ847" s="44">
        <v>0</v>
      </c>
      <c r="BK847" s="44">
        <v>0</v>
      </c>
      <c r="BL847" s="44">
        <v>1.8924101869733447</v>
      </c>
      <c r="BM847" s="44">
        <v>37.358839518463817</v>
      </c>
      <c r="BN847" s="44">
        <v>5.5257083105585849</v>
      </c>
      <c r="BO847" s="44">
        <v>17.047904438042767</v>
      </c>
      <c r="BP847" s="44">
        <v>0</v>
      </c>
      <c r="BQ847" s="44">
        <v>0</v>
      </c>
      <c r="BR847" s="44">
        <v>0.90963845623036199</v>
      </c>
      <c r="BS847" s="44">
        <v>17.957542894273129</v>
      </c>
      <c r="BT847" s="64">
        <v>2022</v>
      </c>
      <c r="BU847" s="44">
        <v>0</v>
      </c>
      <c r="BV847" s="44">
        <v>0</v>
      </c>
      <c r="BW847" s="44">
        <v>0</v>
      </c>
      <c r="BX847" s="44">
        <v>0</v>
      </c>
      <c r="BY847" s="44">
        <v>0</v>
      </c>
      <c r="BZ847" s="44">
        <v>0</v>
      </c>
      <c r="CA847" s="44">
        <v>206.43404999999998</v>
      </c>
      <c r="CB847" s="44">
        <v>0</v>
      </c>
      <c r="CC847" s="44">
        <v>0</v>
      </c>
      <c r="CD847" s="44">
        <v>0</v>
      </c>
      <c r="CE847" s="44">
        <v>0</v>
      </c>
      <c r="CF847" s="44">
        <v>0</v>
      </c>
      <c r="CG847" s="44">
        <v>0</v>
      </c>
      <c r="CH847" s="44">
        <v>0</v>
      </c>
      <c r="CI847" s="44">
        <v>0</v>
      </c>
      <c r="CJ847" s="44">
        <v>0</v>
      </c>
      <c r="CK847" s="44">
        <v>66.226931236189301</v>
      </c>
      <c r="CL847" s="44">
        <v>0</v>
      </c>
      <c r="CM847" s="44">
        <v>0</v>
      </c>
      <c r="CN847" s="44">
        <v>0</v>
      </c>
      <c r="CO847" s="44">
        <v>0</v>
      </c>
      <c r="CP847" s="44">
        <v>0</v>
      </c>
      <c r="CQ847" s="44">
        <v>0</v>
      </c>
      <c r="CR847" s="44">
        <v>0</v>
      </c>
      <c r="CS847" s="44">
        <v>0</v>
      </c>
      <c r="CT847" s="44">
        <v>0</v>
      </c>
      <c r="CU847" s="44">
        <v>0</v>
      </c>
      <c r="CV847" s="44">
        <v>0</v>
      </c>
      <c r="CW847" s="44">
        <v>0</v>
      </c>
      <c r="CX847" s="44">
        <v>0</v>
      </c>
      <c r="CY847" s="44">
        <v>0</v>
      </c>
      <c r="CZ847" s="44">
        <v>0</v>
      </c>
      <c r="DA847" s="44">
        <v>0</v>
      </c>
      <c r="DB847" s="44">
        <v>0</v>
      </c>
      <c r="DC847" s="44">
        <v>0</v>
      </c>
      <c r="DD847" s="44">
        <v>0</v>
      </c>
      <c r="DE847" s="44">
        <v>0</v>
      </c>
      <c r="DF847" s="44">
        <v>0</v>
      </c>
      <c r="DG847" s="44">
        <v>0</v>
      </c>
      <c r="DH847" s="44">
        <v>0</v>
      </c>
      <c r="DI847" s="44">
        <v>0</v>
      </c>
      <c r="DJ847" s="44">
        <v>0</v>
      </c>
      <c r="DK847" s="44">
        <v>0</v>
      </c>
      <c r="DL847" s="44">
        <v>0</v>
      </c>
      <c r="DM847" s="44">
        <v>0</v>
      </c>
      <c r="DN847" s="44">
        <v>0</v>
      </c>
      <c r="DO847" s="44">
        <v>3.5337224999999997</v>
      </c>
      <c r="DP847" s="44">
        <v>0</v>
      </c>
      <c r="DQ847" s="44">
        <v>0</v>
      </c>
      <c r="DR847" s="44">
        <v>0</v>
      </c>
      <c r="DS847" s="44">
        <v>0</v>
      </c>
      <c r="DT847" s="44">
        <v>0</v>
      </c>
      <c r="DU847" s="44">
        <v>0</v>
      </c>
      <c r="DV847" s="44">
        <v>0</v>
      </c>
      <c r="DW847" s="44">
        <v>0</v>
      </c>
      <c r="DX847" s="44">
        <v>0</v>
      </c>
      <c r="DY847" s="44">
        <v>17.957542894273129</v>
      </c>
      <c r="DZ847" s="44">
        <v>0</v>
      </c>
      <c r="EA847" s="44">
        <v>0</v>
      </c>
      <c r="EB847" s="44">
        <v>0</v>
      </c>
    </row>
    <row r="848" spans="2:132" x14ac:dyDescent="0.25">
      <c r="B848" s="41" t="s">
        <v>936</v>
      </c>
      <c r="C848" s="50">
        <v>1</v>
      </c>
      <c r="D848" s="46">
        <v>5</v>
      </c>
      <c r="E848" s="86" t="s">
        <v>53</v>
      </c>
      <c r="F848" s="43">
        <v>877.77</v>
      </c>
      <c r="G848" s="43">
        <v>178.65086988546545</v>
      </c>
      <c r="H848" s="44">
        <v>230.73611988546546</v>
      </c>
      <c r="I848" s="44">
        <v>95.672686828947207</v>
      </c>
      <c r="J848" s="44">
        <v>123.56583850994463</v>
      </c>
      <c r="K848" s="44">
        <v>184.01039598202942</v>
      </c>
      <c r="L848" s="44">
        <v>236.09564598202942</v>
      </c>
      <c r="M848" s="44">
        <v>103.57686</v>
      </c>
      <c r="N848" s="44">
        <v>639.01655999999991</v>
      </c>
      <c r="O848" s="44">
        <v>116.74341</v>
      </c>
      <c r="P848" s="44">
        <v>36.802079196405884</v>
      </c>
      <c r="Q848" s="44">
        <v>39.406341696405882</v>
      </c>
      <c r="R848" s="44">
        <v>24.454554430767384</v>
      </c>
      <c r="S848" s="44">
        <v>25.849212014817255</v>
      </c>
      <c r="T848" s="44">
        <v>110.40623758921765</v>
      </c>
      <c r="U848" s="44">
        <v>113.53135258921765</v>
      </c>
      <c r="V848" s="44">
        <v>59.125720460289379</v>
      </c>
      <c r="W848" s="44">
        <v>60.799309561149222</v>
      </c>
      <c r="X848" s="44">
        <v>46.002598995507356</v>
      </c>
      <c r="Y848" s="44">
        <v>49.127713995507357</v>
      </c>
      <c r="Z848" s="44">
        <v>24.635716858453907</v>
      </c>
      <c r="AA848" s="44">
        <v>26.309305959313754</v>
      </c>
      <c r="AB848" s="44">
        <v>4.0069639237214574</v>
      </c>
      <c r="AC848" s="44">
        <v>10.510260142959448</v>
      </c>
      <c r="AD848" s="44">
        <v>4.4373428238866817</v>
      </c>
      <c r="AE848" s="44">
        <v>10.143842315406713</v>
      </c>
      <c r="AF848" s="44">
        <v>29.224842726898014</v>
      </c>
      <c r="AG848" s="44">
        <v>12.64628388816611</v>
      </c>
      <c r="AH848" s="44">
        <v>60.774913404717928</v>
      </c>
      <c r="AJ848" s="63" t="s">
        <v>63</v>
      </c>
      <c r="AK848" s="44">
        <v>0</v>
      </c>
      <c r="AL848" s="44">
        <v>0</v>
      </c>
      <c r="AM848" s="44">
        <v>116.74341</v>
      </c>
      <c r="AN848" s="44">
        <v>116.74341</v>
      </c>
      <c r="AO848" s="44">
        <v>0</v>
      </c>
      <c r="AP848" s="44">
        <v>0</v>
      </c>
      <c r="AQ848" s="44">
        <v>0</v>
      </c>
      <c r="AR848" s="44">
        <v>0</v>
      </c>
      <c r="AS848" s="44">
        <v>0</v>
      </c>
      <c r="AT848" s="44">
        <v>0</v>
      </c>
      <c r="AU848" s="44">
        <v>0</v>
      </c>
      <c r="AV848" s="44">
        <v>0</v>
      </c>
      <c r="AW848" s="44">
        <v>0</v>
      </c>
      <c r="AX848" s="44">
        <v>0</v>
      </c>
      <c r="AY848" s="44">
        <v>46.002598995507356</v>
      </c>
      <c r="AZ848" s="44">
        <v>0</v>
      </c>
      <c r="BA848" s="44">
        <v>0</v>
      </c>
      <c r="BB848" s="44">
        <v>3.1251150000000001</v>
      </c>
      <c r="BC848" s="44">
        <v>49.127713995507357</v>
      </c>
      <c r="BD848" s="44">
        <v>46.002598995507356</v>
      </c>
      <c r="BE848" s="44">
        <v>0</v>
      </c>
      <c r="BF848" s="44">
        <v>0</v>
      </c>
      <c r="BG848" s="44">
        <v>3.1251150000000001</v>
      </c>
      <c r="BH848" s="44">
        <v>49.127713995507357</v>
      </c>
      <c r="BI848" s="44">
        <v>24.635716858453907</v>
      </c>
      <c r="BJ848" s="44">
        <v>0</v>
      </c>
      <c r="BK848" s="44">
        <v>0</v>
      </c>
      <c r="BL848" s="44">
        <v>1.6735891008598454</v>
      </c>
      <c r="BM848" s="44">
        <v>26.309305959313754</v>
      </c>
      <c r="BN848" s="44">
        <v>4.4373428238866817</v>
      </c>
      <c r="BO848" s="44">
        <v>11.841827741951361</v>
      </c>
      <c r="BP848" s="44">
        <v>0</v>
      </c>
      <c r="BQ848" s="44">
        <v>0</v>
      </c>
      <c r="BR848" s="44">
        <v>0.80445614621474892</v>
      </c>
      <c r="BS848" s="44">
        <v>12.64628388816611</v>
      </c>
      <c r="BT848" s="64">
        <v>2022</v>
      </c>
      <c r="BU848" s="44">
        <v>0</v>
      </c>
      <c r="BV848" s="44">
        <v>0</v>
      </c>
      <c r="BW848" s="44">
        <v>0</v>
      </c>
      <c r="BX848" s="44">
        <v>0</v>
      </c>
      <c r="BY848" s="44">
        <v>0</v>
      </c>
      <c r="BZ848" s="44">
        <v>0</v>
      </c>
      <c r="CA848" s="44">
        <v>116.74341</v>
      </c>
      <c r="CB848" s="44">
        <v>0</v>
      </c>
      <c r="CC848" s="44">
        <v>0</v>
      </c>
      <c r="CD848" s="44">
        <v>0</v>
      </c>
      <c r="CE848" s="44">
        <v>0</v>
      </c>
      <c r="CF848" s="44">
        <v>0</v>
      </c>
      <c r="CG848" s="44">
        <v>0</v>
      </c>
      <c r="CH848" s="44">
        <v>0</v>
      </c>
      <c r="CI848" s="44">
        <v>0</v>
      </c>
      <c r="CJ848" s="44">
        <v>0</v>
      </c>
      <c r="CK848" s="44">
        <v>46.002598995507356</v>
      </c>
      <c r="CL848" s="44">
        <v>0</v>
      </c>
      <c r="CM848" s="44">
        <v>0</v>
      </c>
      <c r="CN848" s="44">
        <v>0</v>
      </c>
      <c r="CO848" s="44">
        <v>0</v>
      </c>
      <c r="CP848" s="44">
        <v>0</v>
      </c>
      <c r="CQ848" s="44">
        <v>0</v>
      </c>
      <c r="CR848" s="44">
        <v>0</v>
      </c>
      <c r="CS848" s="44">
        <v>0</v>
      </c>
      <c r="CT848" s="44">
        <v>0</v>
      </c>
      <c r="CU848" s="44">
        <v>0</v>
      </c>
      <c r="CV848" s="44">
        <v>0</v>
      </c>
      <c r="CW848" s="44">
        <v>0</v>
      </c>
      <c r="CX848" s="44">
        <v>0</v>
      </c>
      <c r="CY848" s="44">
        <v>0</v>
      </c>
      <c r="CZ848" s="44">
        <v>0</v>
      </c>
      <c r="DA848" s="44">
        <v>0</v>
      </c>
      <c r="DB848" s="44">
        <v>0</v>
      </c>
      <c r="DC848" s="44">
        <v>0</v>
      </c>
      <c r="DD848" s="44">
        <v>0</v>
      </c>
      <c r="DE848" s="44">
        <v>0</v>
      </c>
      <c r="DF848" s="44">
        <v>0</v>
      </c>
      <c r="DG848" s="44">
        <v>0</v>
      </c>
      <c r="DH848" s="44">
        <v>0</v>
      </c>
      <c r="DI848" s="44">
        <v>0</v>
      </c>
      <c r="DJ848" s="44">
        <v>0</v>
      </c>
      <c r="DK848" s="44">
        <v>0</v>
      </c>
      <c r="DL848" s="44">
        <v>0</v>
      </c>
      <c r="DM848" s="44">
        <v>0</v>
      </c>
      <c r="DN848" s="44">
        <v>0</v>
      </c>
      <c r="DO848" s="44">
        <v>3.1251150000000001</v>
      </c>
      <c r="DP848" s="44">
        <v>0</v>
      </c>
      <c r="DQ848" s="44">
        <v>0</v>
      </c>
      <c r="DR848" s="44">
        <v>0</v>
      </c>
      <c r="DS848" s="44">
        <v>0</v>
      </c>
      <c r="DT848" s="44">
        <v>0</v>
      </c>
      <c r="DU848" s="44">
        <v>0</v>
      </c>
      <c r="DV848" s="44">
        <v>0</v>
      </c>
      <c r="DW848" s="44">
        <v>0</v>
      </c>
      <c r="DX848" s="44">
        <v>0</v>
      </c>
      <c r="DY848" s="44">
        <v>12.64628388816611</v>
      </c>
      <c r="DZ848" s="44">
        <v>0</v>
      </c>
      <c r="EA848" s="44">
        <v>0</v>
      </c>
      <c r="EB848" s="44">
        <v>0</v>
      </c>
    </row>
    <row r="849" spans="2:132" x14ac:dyDescent="0.25">
      <c r="B849" s="41" t="s">
        <v>937</v>
      </c>
      <c r="C849" s="50">
        <v>1</v>
      </c>
      <c r="D849" s="46">
        <v>5</v>
      </c>
      <c r="E849" s="86" t="s">
        <v>53</v>
      </c>
      <c r="F849" s="43">
        <v>2928.73</v>
      </c>
      <c r="G849" s="43">
        <v>594.06021571608869</v>
      </c>
      <c r="H849" s="44">
        <v>594.06021571608869</v>
      </c>
      <c r="I849" s="44">
        <v>318.13635731065727</v>
      </c>
      <c r="J849" s="44">
        <v>318.13635731065727</v>
      </c>
      <c r="K849" s="44">
        <v>611.88202218757135</v>
      </c>
      <c r="L849" s="44">
        <v>611.88202218757135</v>
      </c>
      <c r="M849" s="44">
        <v>309.46913666666666</v>
      </c>
      <c r="N849" s="44">
        <v>2031.5623766666665</v>
      </c>
      <c r="O849" s="44">
        <v>356.32881666666668</v>
      </c>
      <c r="P849" s="44">
        <v>122.37640443751428</v>
      </c>
      <c r="Q849" s="44">
        <v>122.37640443751428</v>
      </c>
      <c r="R849" s="44">
        <v>81.317700214368898</v>
      </c>
      <c r="S849" s="44">
        <v>81.317700214368898</v>
      </c>
      <c r="T849" s="44">
        <v>367.12921331254279</v>
      </c>
      <c r="U849" s="44">
        <v>367.12921331254279</v>
      </c>
      <c r="V849" s="44">
        <v>196.60826881798616</v>
      </c>
      <c r="W849" s="44">
        <v>196.60826881798616</v>
      </c>
      <c r="X849" s="44">
        <v>152.97050554689284</v>
      </c>
      <c r="Y849" s="44">
        <v>152.97050554689284</v>
      </c>
      <c r="Z849" s="44">
        <v>81.920112007494239</v>
      </c>
      <c r="AA849" s="44">
        <v>81.920112007494239</v>
      </c>
      <c r="AB849" s="44">
        <v>3.8056798931948057</v>
      </c>
      <c r="AC849" s="44">
        <v>10.333046462798693</v>
      </c>
      <c r="AD849" s="44">
        <v>4.3497110530570184</v>
      </c>
      <c r="AE849" s="44">
        <v>31.501704961711884</v>
      </c>
      <c r="AF849" s="44">
        <v>94.50511488513564</v>
      </c>
      <c r="AG849" s="44">
        <v>39.37713120213985</v>
      </c>
      <c r="AH849" s="44">
        <v>157.5085248085594</v>
      </c>
      <c r="AJ849" s="63" t="s">
        <v>63</v>
      </c>
      <c r="AK849" s="44">
        <v>0</v>
      </c>
      <c r="AL849" s="44">
        <v>0</v>
      </c>
      <c r="AM849" s="44">
        <v>356.32881666666668</v>
      </c>
      <c r="AN849" s="44">
        <v>356.32881666666668</v>
      </c>
      <c r="AO849" s="44">
        <v>0</v>
      </c>
      <c r="AP849" s="44">
        <v>0</v>
      </c>
      <c r="AQ849" s="44">
        <v>0</v>
      </c>
      <c r="AR849" s="44">
        <v>0</v>
      </c>
      <c r="AS849" s="44">
        <v>0</v>
      </c>
      <c r="AT849" s="44">
        <v>0</v>
      </c>
      <c r="AU849" s="44">
        <v>0</v>
      </c>
      <c r="AV849" s="44">
        <v>0</v>
      </c>
      <c r="AW849" s="44">
        <v>0</v>
      </c>
      <c r="AX849" s="44">
        <v>0</v>
      </c>
      <c r="AY849" s="44">
        <v>152.97050554689284</v>
      </c>
      <c r="AZ849" s="44">
        <v>0</v>
      </c>
      <c r="BA849" s="44">
        <v>0</v>
      </c>
      <c r="BB849" s="44">
        <v>0</v>
      </c>
      <c r="BC849" s="44">
        <v>152.97050554689284</v>
      </c>
      <c r="BD849" s="44">
        <v>152.97050554689284</v>
      </c>
      <c r="BE849" s="44">
        <v>0</v>
      </c>
      <c r="BF849" s="44">
        <v>0</v>
      </c>
      <c r="BG849" s="44">
        <v>0</v>
      </c>
      <c r="BH849" s="44">
        <v>152.97050554689284</v>
      </c>
      <c r="BI849" s="44">
        <v>81.920112007494239</v>
      </c>
      <c r="BJ849" s="44">
        <v>0</v>
      </c>
      <c r="BK849" s="44">
        <v>0</v>
      </c>
      <c r="BL849" s="44">
        <v>0</v>
      </c>
      <c r="BM849" s="44">
        <v>81.920112007494239</v>
      </c>
      <c r="BN849" s="44">
        <v>4.3497110530570184</v>
      </c>
      <c r="BO849" s="44">
        <v>39.37713120213985</v>
      </c>
      <c r="BP849" s="44">
        <v>0</v>
      </c>
      <c r="BQ849" s="44">
        <v>0</v>
      </c>
      <c r="BR849" s="44">
        <v>0</v>
      </c>
      <c r="BS849" s="44">
        <v>39.37713120213985</v>
      </c>
      <c r="BT849" s="64">
        <v>2022</v>
      </c>
      <c r="BU849" s="44">
        <v>0</v>
      </c>
      <c r="BV849" s="44">
        <v>0</v>
      </c>
      <c r="BW849" s="44">
        <v>0</v>
      </c>
      <c r="BX849" s="44">
        <v>0</v>
      </c>
      <c r="BY849" s="44">
        <v>0</v>
      </c>
      <c r="BZ849" s="44">
        <v>0</v>
      </c>
      <c r="CA849" s="44">
        <v>356.32881666666668</v>
      </c>
      <c r="CB849" s="44">
        <v>0</v>
      </c>
      <c r="CC849" s="44">
        <v>0</v>
      </c>
      <c r="CD849" s="44">
        <v>0</v>
      </c>
      <c r="CE849" s="44">
        <v>0</v>
      </c>
      <c r="CF849" s="44">
        <v>0</v>
      </c>
      <c r="CG849" s="44">
        <v>0</v>
      </c>
      <c r="CH849" s="44">
        <v>0</v>
      </c>
      <c r="CI849" s="44">
        <v>0</v>
      </c>
      <c r="CJ849" s="44">
        <v>0</v>
      </c>
      <c r="CK849" s="44">
        <v>152.97050554689284</v>
      </c>
      <c r="CL849" s="44">
        <v>0</v>
      </c>
      <c r="CM849" s="44">
        <v>0</v>
      </c>
      <c r="CN849" s="44">
        <v>0</v>
      </c>
      <c r="CO849" s="44">
        <v>0</v>
      </c>
      <c r="CP849" s="44">
        <v>0</v>
      </c>
      <c r="CQ849" s="44">
        <v>0</v>
      </c>
      <c r="CR849" s="44">
        <v>0</v>
      </c>
      <c r="CS849" s="44">
        <v>0</v>
      </c>
      <c r="CT849" s="44">
        <v>0</v>
      </c>
      <c r="CU849" s="44">
        <v>0</v>
      </c>
      <c r="CV849" s="44">
        <v>0</v>
      </c>
      <c r="CW849" s="44">
        <v>0</v>
      </c>
      <c r="CX849" s="44">
        <v>0</v>
      </c>
      <c r="CY849" s="44">
        <v>0</v>
      </c>
      <c r="CZ849" s="44">
        <v>0</v>
      </c>
      <c r="DA849" s="44">
        <v>0</v>
      </c>
      <c r="DB849" s="44">
        <v>0</v>
      </c>
      <c r="DC849" s="44">
        <v>0</v>
      </c>
      <c r="DD849" s="44">
        <v>0</v>
      </c>
      <c r="DE849" s="44">
        <v>0</v>
      </c>
      <c r="DF849" s="44">
        <v>0</v>
      </c>
      <c r="DG849" s="44">
        <v>0</v>
      </c>
      <c r="DH849" s="44">
        <v>0</v>
      </c>
      <c r="DI849" s="44">
        <v>0</v>
      </c>
      <c r="DJ849" s="44">
        <v>0</v>
      </c>
      <c r="DK849" s="44">
        <v>0</v>
      </c>
      <c r="DL849" s="44">
        <v>0</v>
      </c>
      <c r="DM849" s="44">
        <v>0</v>
      </c>
      <c r="DN849" s="44">
        <v>0</v>
      </c>
      <c r="DO849" s="44">
        <v>0</v>
      </c>
      <c r="DP849" s="44">
        <v>0</v>
      </c>
      <c r="DQ849" s="44">
        <v>0</v>
      </c>
      <c r="DR849" s="44">
        <v>0</v>
      </c>
      <c r="DS849" s="44">
        <v>0</v>
      </c>
      <c r="DT849" s="44">
        <v>0</v>
      </c>
      <c r="DU849" s="44">
        <v>0</v>
      </c>
      <c r="DV849" s="44">
        <v>0</v>
      </c>
      <c r="DW849" s="44">
        <v>0</v>
      </c>
      <c r="DX849" s="44">
        <v>0</v>
      </c>
      <c r="DY849" s="44">
        <v>39.37713120213985</v>
      </c>
      <c r="DZ849" s="44">
        <v>0</v>
      </c>
      <c r="EA849" s="44">
        <v>0</v>
      </c>
      <c r="EB849" s="44">
        <v>0</v>
      </c>
    </row>
    <row r="850" spans="2:132" x14ac:dyDescent="0.25">
      <c r="B850" s="41" t="s">
        <v>938</v>
      </c>
      <c r="C850" s="47" t="s">
        <v>101</v>
      </c>
      <c r="D850" s="46">
        <v>9</v>
      </c>
      <c r="E850" s="86" t="s">
        <v>53</v>
      </c>
      <c r="F850" s="43">
        <v>4007.76</v>
      </c>
      <c r="G850" s="43">
        <v>666.05497572763261</v>
      </c>
      <c r="H850" s="44">
        <v>897.68287572763256</v>
      </c>
      <c r="I850" s="44">
        <v>356.69162509259172</v>
      </c>
      <c r="J850" s="44">
        <v>480.73503754143093</v>
      </c>
      <c r="K850" s="44">
        <v>686.03662499946165</v>
      </c>
      <c r="L850" s="44">
        <v>917.66452499946161</v>
      </c>
      <c r="M850" s="44">
        <v>376.72944000000001</v>
      </c>
      <c r="N850" s="44">
        <v>2733.2923200000005</v>
      </c>
      <c r="O850" s="44">
        <v>440.85360000000003</v>
      </c>
      <c r="P850" s="44">
        <v>123.4865924999031</v>
      </c>
      <c r="Q850" s="44">
        <v>135.0679874999031</v>
      </c>
      <c r="R850" s="44">
        <v>82.055407294862519</v>
      </c>
      <c r="S850" s="44">
        <v>88.257577917304474</v>
      </c>
      <c r="T850" s="44">
        <v>384.18050999969859</v>
      </c>
      <c r="U850" s="44">
        <v>395.76190499969857</v>
      </c>
      <c r="V850" s="44">
        <v>205.73972935340697</v>
      </c>
      <c r="W850" s="44">
        <v>211.94189997584894</v>
      </c>
      <c r="X850" s="44">
        <v>150.92805749988156</v>
      </c>
      <c r="Y850" s="44">
        <v>162.50945249988155</v>
      </c>
      <c r="Z850" s="44">
        <v>80.826322245981288</v>
      </c>
      <c r="AA850" s="44">
        <v>87.028492868423243</v>
      </c>
      <c r="AB850" s="44">
        <v>4.2685223058465045</v>
      </c>
      <c r="AC850" s="44">
        <v>12.896422653149108</v>
      </c>
      <c r="AD850" s="44">
        <v>5.0656237453924247</v>
      </c>
      <c r="AE850" s="44">
        <v>34.768727775187131</v>
      </c>
      <c r="AF850" s="44">
        <v>101.87564198906763</v>
      </c>
      <c r="AG850" s="44">
        <v>41.832613481911388</v>
      </c>
      <c r="AH850" s="44">
        <v>236.22198456666553</v>
      </c>
      <c r="AJ850" s="63" t="s">
        <v>63</v>
      </c>
      <c r="AK850" s="44">
        <v>0</v>
      </c>
      <c r="AL850" s="44">
        <v>0</v>
      </c>
      <c r="AM850" s="44">
        <v>440.85360000000003</v>
      </c>
      <c r="AN850" s="44">
        <v>440.85360000000003</v>
      </c>
      <c r="AO850" s="44">
        <v>0</v>
      </c>
      <c r="AP850" s="44">
        <v>0</v>
      </c>
      <c r="AQ850" s="44">
        <v>0</v>
      </c>
      <c r="AR850" s="44">
        <v>0</v>
      </c>
      <c r="AS850" s="44">
        <v>0</v>
      </c>
      <c r="AT850" s="44">
        <v>0</v>
      </c>
      <c r="AU850" s="44">
        <v>0</v>
      </c>
      <c r="AV850" s="44">
        <v>0</v>
      </c>
      <c r="AW850" s="44">
        <v>0</v>
      </c>
      <c r="AX850" s="44">
        <v>0</v>
      </c>
      <c r="AY850" s="44">
        <v>150.92805749988156</v>
      </c>
      <c r="AZ850" s="44">
        <v>0</v>
      </c>
      <c r="BA850" s="44">
        <v>0</v>
      </c>
      <c r="BB850" s="44">
        <v>11.581395000000001</v>
      </c>
      <c r="BC850" s="44">
        <v>162.50945249988155</v>
      </c>
      <c r="BD850" s="44">
        <v>150.92805749988156</v>
      </c>
      <c r="BE850" s="44">
        <v>0</v>
      </c>
      <c r="BF850" s="44">
        <v>0</v>
      </c>
      <c r="BG850" s="44">
        <v>11.581395000000001</v>
      </c>
      <c r="BH850" s="44">
        <v>162.50945249988155</v>
      </c>
      <c r="BI850" s="44">
        <v>80.826322245981288</v>
      </c>
      <c r="BJ850" s="44">
        <v>0</v>
      </c>
      <c r="BK850" s="44">
        <v>0</v>
      </c>
      <c r="BL850" s="44">
        <v>6.2021706224419608</v>
      </c>
      <c r="BM850" s="44">
        <v>87.028492868423243</v>
      </c>
      <c r="BN850" s="44">
        <v>5.0656237453924247</v>
      </c>
      <c r="BO850" s="44">
        <v>38.851371386983438</v>
      </c>
      <c r="BP850" s="44">
        <v>0</v>
      </c>
      <c r="BQ850" s="44">
        <v>0</v>
      </c>
      <c r="BR850" s="44">
        <v>2.9812420949279503</v>
      </c>
      <c r="BS850" s="44">
        <v>41.832613481911388</v>
      </c>
      <c r="BT850" s="64">
        <v>2022</v>
      </c>
      <c r="BU850" s="44">
        <v>0</v>
      </c>
      <c r="BV850" s="44">
        <v>0</v>
      </c>
      <c r="BW850" s="44">
        <v>0</v>
      </c>
      <c r="BX850" s="44">
        <v>0</v>
      </c>
      <c r="BY850" s="44">
        <v>0</v>
      </c>
      <c r="BZ850" s="44">
        <v>0</v>
      </c>
      <c r="CA850" s="44">
        <v>440.85360000000003</v>
      </c>
      <c r="CB850" s="44">
        <v>0</v>
      </c>
      <c r="CC850" s="44">
        <v>0</v>
      </c>
      <c r="CD850" s="44">
        <v>0</v>
      </c>
      <c r="CE850" s="44">
        <v>0</v>
      </c>
      <c r="CF850" s="44">
        <v>0</v>
      </c>
      <c r="CG850" s="44">
        <v>0</v>
      </c>
      <c r="CH850" s="44">
        <v>0</v>
      </c>
      <c r="CI850" s="44">
        <v>0</v>
      </c>
      <c r="CJ850" s="44">
        <v>0</v>
      </c>
      <c r="CK850" s="44">
        <v>150.92805749988156</v>
      </c>
      <c r="CL850" s="44">
        <v>0</v>
      </c>
      <c r="CM850" s="44">
        <v>0</v>
      </c>
      <c r="CN850" s="44">
        <v>0</v>
      </c>
      <c r="CO850" s="44">
        <v>0</v>
      </c>
      <c r="CP850" s="44">
        <v>0</v>
      </c>
      <c r="CQ850" s="44">
        <v>0</v>
      </c>
      <c r="CR850" s="44">
        <v>0</v>
      </c>
      <c r="CS850" s="44">
        <v>0</v>
      </c>
      <c r="CT850" s="44">
        <v>0</v>
      </c>
      <c r="CU850" s="44">
        <v>0</v>
      </c>
      <c r="CV850" s="44">
        <v>0</v>
      </c>
      <c r="CW850" s="44">
        <v>0</v>
      </c>
      <c r="CX850" s="44">
        <v>0</v>
      </c>
      <c r="CY850" s="44">
        <v>0</v>
      </c>
      <c r="CZ850" s="44">
        <v>0</v>
      </c>
      <c r="DA850" s="44">
        <v>0</v>
      </c>
      <c r="DB850" s="44">
        <v>0</v>
      </c>
      <c r="DC850" s="44">
        <v>0</v>
      </c>
      <c r="DD850" s="44">
        <v>0</v>
      </c>
      <c r="DE850" s="44">
        <v>0</v>
      </c>
      <c r="DF850" s="44">
        <v>0</v>
      </c>
      <c r="DG850" s="44">
        <v>0</v>
      </c>
      <c r="DH850" s="44">
        <v>0</v>
      </c>
      <c r="DI850" s="44">
        <v>0</v>
      </c>
      <c r="DJ850" s="44">
        <v>0</v>
      </c>
      <c r="DK850" s="44">
        <v>0</v>
      </c>
      <c r="DL850" s="44">
        <v>0</v>
      </c>
      <c r="DM850" s="44">
        <v>0</v>
      </c>
      <c r="DN850" s="44">
        <v>0</v>
      </c>
      <c r="DO850" s="44">
        <v>11.581395000000001</v>
      </c>
      <c r="DP850" s="44">
        <v>0</v>
      </c>
      <c r="DQ850" s="44">
        <v>0</v>
      </c>
      <c r="DR850" s="44">
        <v>0</v>
      </c>
      <c r="DS850" s="44">
        <v>0</v>
      </c>
      <c r="DT850" s="44">
        <v>0</v>
      </c>
      <c r="DU850" s="44">
        <v>0</v>
      </c>
      <c r="DV850" s="44">
        <v>0</v>
      </c>
      <c r="DW850" s="44">
        <v>0</v>
      </c>
      <c r="DX850" s="44">
        <v>0</v>
      </c>
      <c r="DY850" s="44">
        <v>41.832613481911388</v>
      </c>
      <c r="DZ850" s="44">
        <v>0</v>
      </c>
      <c r="EA850" s="44">
        <v>0</v>
      </c>
      <c r="EB850" s="44">
        <v>0</v>
      </c>
    </row>
    <row r="851" spans="2:132" x14ac:dyDescent="0.25">
      <c r="B851" s="41" t="s">
        <v>939</v>
      </c>
      <c r="C851" s="50">
        <v>1</v>
      </c>
      <c r="D851" s="46">
        <v>10</v>
      </c>
      <c r="E851" s="86" t="s">
        <v>53</v>
      </c>
      <c r="F851" s="43">
        <v>4223.8900000000003</v>
      </c>
      <c r="G851" s="43">
        <v>859.6178986634045</v>
      </c>
      <c r="H851" s="44">
        <v>1051.9952236634044</v>
      </c>
      <c r="I851" s="44">
        <v>460.35014586890941</v>
      </c>
      <c r="J851" s="44">
        <v>563.37374479969185</v>
      </c>
      <c r="K851" s="44">
        <v>885.40643562330661</v>
      </c>
      <c r="L851" s="44">
        <v>1077.7837606233065</v>
      </c>
      <c r="M851" s="44">
        <v>446.32437666666669</v>
      </c>
      <c r="N851" s="44">
        <v>2929.971696666667</v>
      </c>
      <c r="O851" s="44">
        <v>513.90661666666665</v>
      </c>
      <c r="P851" s="44">
        <v>177.08128712466134</v>
      </c>
      <c r="Q851" s="44">
        <v>186.70015337466134</v>
      </c>
      <c r="R851" s="44">
        <v>117.66845975059182</v>
      </c>
      <c r="S851" s="44">
        <v>122.81963969713095</v>
      </c>
      <c r="T851" s="44">
        <v>531.24386137398392</v>
      </c>
      <c r="U851" s="44">
        <v>542.78650087398387</v>
      </c>
      <c r="V851" s="44">
        <v>284.49639014698596</v>
      </c>
      <c r="W851" s="44">
        <v>290.67780608283289</v>
      </c>
      <c r="X851" s="44">
        <v>221.35160890582665</v>
      </c>
      <c r="Y851" s="44">
        <v>232.89424840582666</v>
      </c>
      <c r="Z851" s="44">
        <v>118.54016256124417</v>
      </c>
      <c r="AA851" s="44">
        <v>124.72157849709112</v>
      </c>
      <c r="AB851" s="44">
        <v>3.6339821364668339</v>
      </c>
      <c r="AC851" s="44">
        <v>10.079791560803677</v>
      </c>
      <c r="AD851" s="44">
        <v>4.1204306653210976</v>
      </c>
      <c r="AE851" s="44">
        <v>48.059698885155463</v>
      </c>
      <c r="AF851" s="44">
        <v>139.72219797046623</v>
      </c>
      <c r="AG851" s="44">
        <v>59.950820865194316</v>
      </c>
      <c r="AH851" s="44">
        <v>277.43931680077844</v>
      </c>
      <c r="AJ851" s="63" t="s">
        <v>63</v>
      </c>
      <c r="AK851" s="44">
        <v>0</v>
      </c>
      <c r="AL851" s="44">
        <v>0</v>
      </c>
      <c r="AM851" s="44">
        <v>513.90661666666665</v>
      </c>
      <c r="AN851" s="44">
        <v>513.90661666666665</v>
      </c>
      <c r="AO851" s="44">
        <v>0</v>
      </c>
      <c r="AP851" s="44">
        <v>0</v>
      </c>
      <c r="AQ851" s="44">
        <v>0</v>
      </c>
      <c r="AR851" s="44">
        <v>0</v>
      </c>
      <c r="AS851" s="44">
        <v>0</v>
      </c>
      <c r="AT851" s="44">
        <v>0</v>
      </c>
      <c r="AU851" s="44">
        <v>0</v>
      </c>
      <c r="AV851" s="44">
        <v>0</v>
      </c>
      <c r="AW851" s="44">
        <v>0</v>
      </c>
      <c r="AX851" s="44">
        <v>0</v>
      </c>
      <c r="AY851" s="44">
        <v>221.35160890582665</v>
      </c>
      <c r="AZ851" s="44">
        <v>0</v>
      </c>
      <c r="BA851" s="44">
        <v>0</v>
      </c>
      <c r="BB851" s="44">
        <v>11.542639499999998</v>
      </c>
      <c r="BC851" s="44">
        <v>232.89424840582666</v>
      </c>
      <c r="BD851" s="44">
        <v>221.35160890582665</v>
      </c>
      <c r="BE851" s="44">
        <v>0</v>
      </c>
      <c r="BF851" s="44">
        <v>0</v>
      </c>
      <c r="BG851" s="44">
        <v>11.542639499999998</v>
      </c>
      <c r="BH851" s="44">
        <v>232.89424840582666</v>
      </c>
      <c r="BI851" s="44">
        <v>118.54016256124417</v>
      </c>
      <c r="BJ851" s="44">
        <v>0</v>
      </c>
      <c r="BK851" s="44">
        <v>0</v>
      </c>
      <c r="BL851" s="44">
        <v>6.1814159358469469</v>
      </c>
      <c r="BM851" s="44">
        <v>124.72157849709112</v>
      </c>
      <c r="BN851" s="44">
        <v>4.1204306653210976</v>
      </c>
      <c r="BO851" s="44">
        <v>56.979555075194227</v>
      </c>
      <c r="BP851" s="44">
        <v>0</v>
      </c>
      <c r="BQ851" s="44">
        <v>0</v>
      </c>
      <c r="BR851" s="44">
        <v>2.9712657900000909</v>
      </c>
      <c r="BS851" s="44">
        <v>59.950820865194316</v>
      </c>
      <c r="BT851" s="64">
        <v>2022</v>
      </c>
      <c r="BU851" s="44">
        <v>0</v>
      </c>
      <c r="BV851" s="44">
        <v>0</v>
      </c>
      <c r="BW851" s="44">
        <v>0</v>
      </c>
      <c r="BX851" s="44">
        <v>0</v>
      </c>
      <c r="BY851" s="44">
        <v>0</v>
      </c>
      <c r="BZ851" s="44">
        <v>0</v>
      </c>
      <c r="CA851" s="44">
        <v>513.90661666666665</v>
      </c>
      <c r="CB851" s="44">
        <v>0</v>
      </c>
      <c r="CC851" s="44">
        <v>0</v>
      </c>
      <c r="CD851" s="44">
        <v>0</v>
      </c>
      <c r="CE851" s="44">
        <v>0</v>
      </c>
      <c r="CF851" s="44">
        <v>0</v>
      </c>
      <c r="CG851" s="44">
        <v>0</v>
      </c>
      <c r="CH851" s="44">
        <v>0</v>
      </c>
      <c r="CI851" s="44">
        <v>0</v>
      </c>
      <c r="CJ851" s="44">
        <v>0</v>
      </c>
      <c r="CK851" s="44">
        <v>221.35160890582665</v>
      </c>
      <c r="CL851" s="44">
        <v>0</v>
      </c>
      <c r="CM851" s="44">
        <v>0</v>
      </c>
      <c r="CN851" s="44">
        <v>0</v>
      </c>
      <c r="CO851" s="44">
        <v>0</v>
      </c>
      <c r="CP851" s="44">
        <v>0</v>
      </c>
      <c r="CQ851" s="44">
        <v>0</v>
      </c>
      <c r="CR851" s="44">
        <v>0</v>
      </c>
      <c r="CS851" s="44">
        <v>0</v>
      </c>
      <c r="CT851" s="44">
        <v>0</v>
      </c>
      <c r="CU851" s="44">
        <v>0</v>
      </c>
      <c r="CV851" s="44">
        <v>0</v>
      </c>
      <c r="CW851" s="44">
        <v>0</v>
      </c>
      <c r="CX851" s="44">
        <v>0</v>
      </c>
      <c r="CY851" s="44">
        <v>0</v>
      </c>
      <c r="CZ851" s="44">
        <v>0</v>
      </c>
      <c r="DA851" s="44">
        <v>0</v>
      </c>
      <c r="DB851" s="44">
        <v>0</v>
      </c>
      <c r="DC851" s="44">
        <v>0</v>
      </c>
      <c r="DD851" s="44">
        <v>0</v>
      </c>
      <c r="DE851" s="44">
        <v>0</v>
      </c>
      <c r="DF851" s="44">
        <v>0</v>
      </c>
      <c r="DG851" s="44">
        <v>0</v>
      </c>
      <c r="DH851" s="44">
        <v>0</v>
      </c>
      <c r="DI851" s="44">
        <v>0</v>
      </c>
      <c r="DJ851" s="44">
        <v>0</v>
      </c>
      <c r="DK851" s="44">
        <v>0</v>
      </c>
      <c r="DL851" s="44">
        <v>0</v>
      </c>
      <c r="DM851" s="44">
        <v>0</v>
      </c>
      <c r="DN851" s="44">
        <v>0</v>
      </c>
      <c r="DO851" s="44">
        <v>11.542639499999998</v>
      </c>
      <c r="DP851" s="44">
        <v>0</v>
      </c>
      <c r="DQ851" s="44">
        <v>0</v>
      </c>
      <c r="DR851" s="44">
        <v>0</v>
      </c>
      <c r="DS851" s="44">
        <v>0</v>
      </c>
      <c r="DT851" s="44">
        <v>0</v>
      </c>
      <c r="DU851" s="44">
        <v>0</v>
      </c>
      <c r="DV851" s="44">
        <v>0</v>
      </c>
      <c r="DW851" s="44">
        <v>0</v>
      </c>
      <c r="DX851" s="44">
        <v>0</v>
      </c>
      <c r="DY851" s="44">
        <v>59.950820865194316</v>
      </c>
      <c r="DZ851" s="44">
        <v>0</v>
      </c>
      <c r="EA851" s="44">
        <v>0</v>
      </c>
      <c r="EB851" s="44">
        <v>0</v>
      </c>
    </row>
    <row r="852" spans="2:132" x14ac:dyDescent="0.25">
      <c r="B852" s="41" t="s">
        <v>940</v>
      </c>
      <c r="C852" s="47" t="s">
        <v>101</v>
      </c>
      <c r="D852" s="46">
        <v>10</v>
      </c>
      <c r="E852" s="86" t="s">
        <v>53</v>
      </c>
      <c r="F852" s="43">
        <v>2173.37</v>
      </c>
      <c r="G852" s="43">
        <v>341.92152293491046</v>
      </c>
      <c r="H852" s="44">
        <v>413.66959793491048</v>
      </c>
      <c r="I852" s="44">
        <v>183.1088245179028</v>
      </c>
      <c r="J852" s="44">
        <v>221.53198537043937</v>
      </c>
      <c r="K852" s="44">
        <v>352.17916862295777</v>
      </c>
      <c r="L852" s="44">
        <v>423.9272436229578</v>
      </c>
      <c r="M852" s="44">
        <v>212.99025999999998</v>
      </c>
      <c r="N852" s="44">
        <v>1538.74596</v>
      </c>
      <c r="O852" s="44">
        <v>245.59081</v>
      </c>
      <c r="P852" s="44">
        <v>63.3922503521324</v>
      </c>
      <c r="Q852" s="44">
        <v>66.9796541021324</v>
      </c>
      <c r="R852" s="44">
        <v>42.123414507418673</v>
      </c>
      <c r="S852" s="44">
        <v>44.044572550045501</v>
      </c>
      <c r="T852" s="44">
        <v>197.22033442885638</v>
      </c>
      <c r="U852" s="44">
        <v>200.80773817885637</v>
      </c>
      <c r="V852" s="44">
        <v>105.61716998192634</v>
      </c>
      <c r="W852" s="44">
        <v>107.53832802455317</v>
      </c>
      <c r="X852" s="44">
        <v>77.479417097050714</v>
      </c>
      <c r="Y852" s="44">
        <v>81.066820847050721</v>
      </c>
      <c r="Z852" s="44">
        <v>41.492459635756774</v>
      </c>
      <c r="AA852" s="44">
        <v>43.413617678383602</v>
      </c>
      <c r="AB852" s="44">
        <v>4.8357890125506495</v>
      </c>
      <c r="AC852" s="44">
        <v>14.308814245732677</v>
      </c>
      <c r="AD852" s="44">
        <v>5.6569994193845758</v>
      </c>
      <c r="AE852" s="44">
        <v>17.241667719043406</v>
      </c>
      <c r="AF852" s="44">
        <v>51.691223902308593</v>
      </c>
      <c r="AG852" s="44">
        <v>20.867936790966056</v>
      </c>
      <c r="AH852" s="44">
        <v>109.12586470589582</v>
      </c>
      <c r="AJ852" s="63" t="s">
        <v>63</v>
      </c>
      <c r="AK852" s="44">
        <v>0</v>
      </c>
      <c r="AL852" s="44">
        <v>0</v>
      </c>
      <c r="AM852" s="44">
        <v>245.59081</v>
      </c>
      <c r="AN852" s="44">
        <v>245.59081</v>
      </c>
      <c r="AO852" s="44">
        <v>0</v>
      </c>
      <c r="AP852" s="44">
        <v>0</v>
      </c>
      <c r="AQ852" s="44">
        <v>0</v>
      </c>
      <c r="AR852" s="44">
        <v>0</v>
      </c>
      <c r="AS852" s="44">
        <v>0</v>
      </c>
      <c r="AT852" s="44">
        <v>0</v>
      </c>
      <c r="AU852" s="44">
        <v>0</v>
      </c>
      <c r="AV852" s="44">
        <v>0</v>
      </c>
      <c r="AW852" s="44">
        <v>0</v>
      </c>
      <c r="AX852" s="44">
        <v>0</v>
      </c>
      <c r="AY852" s="44">
        <v>77.479417097050714</v>
      </c>
      <c r="AZ852" s="44">
        <v>0</v>
      </c>
      <c r="BA852" s="44">
        <v>0</v>
      </c>
      <c r="BB852" s="44">
        <v>3.5874037500000009</v>
      </c>
      <c r="BC852" s="44">
        <v>81.066820847050721</v>
      </c>
      <c r="BD852" s="44">
        <v>77.479417097050714</v>
      </c>
      <c r="BE852" s="44">
        <v>0</v>
      </c>
      <c r="BF852" s="44">
        <v>0</v>
      </c>
      <c r="BG852" s="44">
        <v>3.5874037500000009</v>
      </c>
      <c r="BH852" s="44">
        <v>81.066820847050721</v>
      </c>
      <c r="BI852" s="44">
        <v>41.492459635756774</v>
      </c>
      <c r="BJ852" s="44">
        <v>0</v>
      </c>
      <c r="BK852" s="44">
        <v>0</v>
      </c>
      <c r="BL852" s="44">
        <v>1.9211580426268278</v>
      </c>
      <c r="BM852" s="44">
        <v>43.413617678383602</v>
      </c>
      <c r="BN852" s="44">
        <v>5.6569994193845758</v>
      </c>
      <c r="BO852" s="44">
        <v>19.944479895574577</v>
      </c>
      <c r="BP852" s="44">
        <v>0</v>
      </c>
      <c r="BQ852" s="44">
        <v>0</v>
      </c>
      <c r="BR852" s="44">
        <v>0.92345689539147813</v>
      </c>
      <c r="BS852" s="44">
        <v>20.867936790966056</v>
      </c>
      <c r="BT852" s="64">
        <v>2022</v>
      </c>
      <c r="BU852" s="44">
        <v>0</v>
      </c>
      <c r="BV852" s="44">
        <v>0</v>
      </c>
      <c r="BW852" s="44">
        <v>0</v>
      </c>
      <c r="BX852" s="44">
        <v>0</v>
      </c>
      <c r="BY852" s="44">
        <v>0</v>
      </c>
      <c r="BZ852" s="44">
        <v>0</v>
      </c>
      <c r="CA852" s="44">
        <v>245.59081</v>
      </c>
      <c r="CB852" s="44">
        <v>0</v>
      </c>
      <c r="CC852" s="44">
        <v>0</v>
      </c>
      <c r="CD852" s="44">
        <v>0</v>
      </c>
      <c r="CE852" s="44">
        <v>0</v>
      </c>
      <c r="CF852" s="44">
        <v>0</v>
      </c>
      <c r="CG852" s="44">
        <v>0</v>
      </c>
      <c r="CH852" s="44">
        <v>0</v>
      </c>
      <c r="CI852" s="44">
        <v>0</v>
      </c>
      <c r="CJ852" s="44">
        <v>0</v>
      </c>
      <c r="CK852" s="44">
        <v>77.479417097050714</v>
      </c>
      <c r="CL852" s="44">
        <v>0</v>
      </c>
      <c r="CM852" s="44">
        <v>0</v>
      </c>
      <c r="CN852" s="44">
        <v>0</v>
      </c>
      <c r="CO852" s="44">
        <v>0</v>
      </c>
      <c r="CP852" s="44">
        <v>0</v>
      </c>
      <c r="CQ852" s="44">
        <v>0</v>
      </c>
      <c r="CR852" s="44">
        <v>0</v>
      </c>
      <c r="CS852" s="44">
        <v>0</v>
      </c>
      <c r="CT852" s="44">
        <v>0</v>
      </c>
      <c r="CU852" s="44">
        <v>0</v>
      </c>
      <c r="CV852" s="44">
        <v>0</v>
      </c>
      <c r="CW852" s="44">
        <v>0</v>
      </c>
      <c r="CX852" s="44">
        <v>0</v>
      </c>
      <c r="CY852" s="44">
        <v>0</v>
      </c>
      <c r="CZ852" s="44">
        <v>0</v>
      </c>
      <c r="DA852" s="44">
        <v>0</v>
      </c>
      <c r="DB852" s="44">
        <v>0</v>
      </c>
      <c r="DC852" s="44">
        <v>0</v>
      </c>
      <c r="DD852" s="44">
        <v>0</v>
      </c>
      <c r="DE852" s="44">
        <v>0</v>
      </c>
      <c r="DF852" s="44">
        <v>0</v>
      </c>
      <c r="DG852" s="44">
        <v>0</v>
      </c>
      <c r="DH852" s="44">
        <v>0</v>
      </c>
      <c r="DI852" s="44">
        <v>0</v>
      </c>
      <c r="DJ852" s="44">
        <v>0</v>
      </c>
      <c r="DK852" s="44">
        <v>0</v>
      </c>
      <c r="DL852" s="44">
        <v>0</v>
      </c>
      <c r="DM852" s="44">
        <v>0</v>
      </c>
      <c r="DN852" s="44">
        <v>0</v>
      </c>
      <c r="DO852" s="44">
        <v>3.5874037500000009</v>
      </c>
      <c r="DP852" s="44">
        <v>0</v>
      </c>
      <c r="DQ852" s="44">
        <v>0</v>
      </c>
      <c r="DR852" s="44">
        <v>0</v>
      </c>
      <c r="DS852" s="44">
        <v>0</v>
      </c>
      <c r="DT852" s="44">
        <v>0</v>
      </c>
      <c r="DU852" s="44">
        <v>0</v>
      </c>
      <c r="DV852" s="44">
        <v>0</v>
      </c>
      <c r="DW852" s="44">
        <v>0</v>
      </c>
      <c r="DX852" s="44">
        <v>0</v>
      </c>
      <c r="DY852" s="44">
        <v>20.867936790966056</v>
      </c>
      <c r="DZ852" s="44">
        <v>0</v>
      </c>
      <c r="EA852" s="44">
        <v>0</v>
      </c>
      <c r="EB852" s="44">
        <v>0</v>
      </c>
    </row>
    <row r="853" spans="2:132" x14ac:dyDescent="0.25">
      <c r="B853" s="41" t="s">
        <v>941</v>
      </c>
      <c r="C853" s="50">
        <v>1</v>
      </c>
      <c r="D853" s="46">
        <v>9</v>
      </c>
      <c r="E853" s="86" t="s">
        <v>53</v>
      </c>
      <c r="F853" s="43">
        <v>3983.91</v>
      </c>
      <c r="G853" s="43">
        <v>732.79650193618977</v>
      </c>
      <c r="H853" s="44">
        <v>732.79650193618977</v>
      </c>
      <c r="I853" s="44">
        <v>392.43363485459821</v>
      </c>
      <c r="J853" s="44">
        <v>392.43363485459821</v>
      </c>
      <c r="K853" s="44">
        <v>754.78039699427552</v>
      </c>
      <c r="L853" s="44">
        <v>754.78039699427552</v>
      </c>
      <c r="M853" s="44">
        <v>420.96648999999996</v>
      </c>
      <c r="N853" s="44">
        <v>2763.5055699999998</v>
      </c>
      <c r="O853" s="44">
        <v>484.70904999999999</v>
      </c>
      <c r="P853" s="44">
        <v>135.86047145896958</v>
      </c>
      <c r="Q853" s="44">
        <v>135.86047145896958</v>
      </c>
      <c r="R853" s="44">
        <v>90.277706228281772</v>
      </c>
      <c r="S853" s="44">
        <v>90.277706228281772</v>
      </c>
      <c r="T853" s="44">
        <v>422.67702231679431</v>
      </c>
      <c r="U853" s="44">
        <v>422.67702231679431</v>
      </c>
      <c r="V853" s="44">
        <v>226.35572058413229</v>
      </c>
      <c r="W853" s="44">
        <v>226.35572058413229</v>
      </c>
      <c r="X853" s="44">
        <v>166.05168733874061</v>
      </c>
      <c r="Y853" s="44">
        <v>166.05168733874061</v>
      </c>
      <c r="Z853" s="44">
        <v>88.925461658051958</v>
      </c>
      <c r="AA853" s="44">
        <v>88.925461658051958</v>
      </c>
      <c r="AB853" s="44">
        <v>4.663017123358431</v>
      </c>
      <c r="AC853" s="44">
        <v>12.208684467388379</v>
      </c>
      <c r="AD853" s="44">
        <v>5.4507341425324034</v>
      </c>
      <c r="AE853" s="44">
        <v>34.972726217371701</v>
      </c>
      <c r="AF853" s="44">
        <v>108.80403712071197</v>
      </c>
      <c r="AG853" s="44">
        <v>42.74444315456541</v>
      </c>
      <c r="AH853" s="44">
        <v>194.29292342984277</v>
      </c>
      <c r="AJ853" s="63" t="s">
        <v>63</v>
      </c>
      <c r="AK853" s="44">
        <v>0</v>
      </c>
      <c r="AL853" s="44">
        <v>0</v>
      </c>
      <c r="AM853" s="44">
        <v>484.70904999999999</v>
      </c>
      <c r="AN853" s="44">
        <v>484.70904999999999</v>
      </c>
      <c r="AO853" s="44">
        <v>0</v>
      </c>
      <c r="AP853" s="44">
        <v>0</v>
      </c>
      <c r="AQ853" s="44">
        <v>0</v>
      </c>
      <c r="AR853" s="44">
        <v>0</v>
      </c>
      <c r="AS853" s="44">
        <v>0</v>
      </c>
      <c r="AT853" s="44">
        <v>0</v>
      </c>
      <c r="AU853" s="44">
        <v>0</v>
      </c>
      <c r="AV853" s="44">
        <v>0</v>
      </c>
      <c r="AW853" s="44">
        <v>0</v>
      </c>
      <c r="AX853" s="44">
        <v>0</v>
      </c>
      <c r="AY853" s="44">
        <v>166.05168733874061</v>
      </c>
      <c r="AZ853" s="44">
        <v>0</v>
      </c>
      <c r="BA853" s="44">
        <v>0</v>
      </c>
      <c r="BB853" s="44">
        <v>0</v>
      </c>
      <c r="BC853" s="44">
        <v>166.05168733874061</v>
      </c>
      <c r="BD853" s="44">
        <v>166.05168733874061</v>
      </c>
      <c r="BE853" s="44">
        <v>0</v>
      </c>
      <c r="BF853" s="44">
        <v>0</v>
      </c>
      <c r="BG853" s="44">
        <v>0</v>
      </c>
      <c r="BH853" s="44">
        <v>166.05168733874061</v>
      </c>
      <c r="BI853" s="44">
        <v>88.925461658051958</v>
      </c>
      <c r="BJ853" s="44">
        <v>0</v>
      </c>
      <c r="BK853" s="44">
        <v>0</v>
      </c>
      <c r="BL853" s="44">
        <v>0</v>
      </c>
      <c r="BM853" s="44">
        <v>88.925461658051958</v>
      </c>
      <c r="BN853" s="44">
        <v>5.4507341425324034</v>
      </c>
      <c r="BO853" s="44">
        <v>42.74444315456541</v>
      </c>
      <c r="BP853" s="44">
        <v>0</v>
      </c>
      <c r="BQ853" s="44">
        <v>0</v>
      </c>
      <c r="BR853" s="44">
        <v>0</v>
      </c>
      <c r="BS853" s="44">
        <v>42.74444315456541</v>
      </c>
      <c r="BT853" s="64">
        <v>2022</v>
      </c>
      <c r="BU853" s="44">
        <v>0</v>
      </c>
      <c r="BV853" s="44">
        <v>0</v>
      </c>
      <c r="BW853" s="44">
        <v>0</v>
      </c>
      <c r="BX853" s="44">
        <v>0</v>
      </c>
      <c r="BY853" s="44">
        <v>0</v>
      </c>
      <c r="BZ853" s="44">
        <v>0</v>
      </c>
      <c r="CA853" s="44">
        <v>484.70904999999999</v>
      </c>
      <c r="CB853" s="44">
        <v>0</v>
      </c>
      <c r="CC853" s="44">
        <v>0</v>
      </c>
      <c r="CD853" s="44">
        <v>0</v>
      </c>
      <c r="CE853" s="44">
        <v>0</v>
      </c>
      <c r="CF853" s="44">
        <v>0</v>
      </c>
      <c r="CG853" s="44">
        <v>0</v>
      </c>
      <c r="CH853" s="44">
        <v>0</v>
      </c>
      <c r="CI853" s="44">
        <v>0</v>
      </c>
      <c r="CJ853" s="44">
        <v>0</v>
      </c>
      <c r="CK853" s="44">
        <v>166.05168733874061</v>
      </c>
      <c r="CL853" s="44">
        <v>0</v>
      </c>
      <c r="CM853" s="44">
        <v>0</v>
      </c>
      <c r="CN853" s="44">
        <v>0</v>
      </c>
      <c r="CO853" s="44">
        <v>0</v>
      </c>
      <c r="CP853" s="44">
        <v>0</v>
      </c>
      <c r="CQ853" s="44">
        <v>0</v>
      </c>
      <c r="CR853" s="44">
        <v>0</v>
      </c>
      <c r="CS853" s="44">
        <v>0</v>
      </c>
      <c r="CT853" s="44">
        <v>0</v>
      </c>
      <c r="CU853" s="44">
        <v>0</v>
      </c>
      <c r="CV853" s="44">
        <v>0</v>
      </c>
      <c r="CW853" s="44">
        <v>0</v>
      </c>
      <c r="CX853" s="44">
        <v>0</v>
      </c>
      <c r="CY853" s="44">
        <v>0</v>
      </c>
      <c r="CZ853" s="44">
        <v>0</v>
      </c>
      <c r="DA853" s="44">
        <v>0</v>
      </c>
      <c r="DB853" s="44">
        <v>0</v>
      </c>
      <c r="DC853" s="44">
        <v>0</v>
      </c>
      <c r="DD853" s="44">
        <v>0</v>
      </c>
      <c r="DE853" s="44">
        <v>0</v>
      </c>
      <c r="DF853" s="44">
        <v>0</v>
      </c>
      <c r="DG853" s="44">
        <v>0</v>
      </c>
      <c r="DH853" s="44">
        <v>0</v>
      </c>
      <c r="DI853" s="44">
        <v>0</v>
      </c>
      <c r="DJ853" s="44">
        <v>0</v>
      </c>
      <c r="DK853" s="44">
        <v>0</v>
      </c>
      <c r="DL853" s="44">
        <v>0</v>
      </c>
      <c r="DM853" s="44">
        <v>0</v>
      </c>
      <c r="DN853" s="44">
        <v>0</v>
      </c>
      <c r="DO853" s="44">
        <v>0</v>
      </c>
      <c r="DP853" s="44">
        <v>0</v>
      </c>
      <c r="DQ853" s="44">
        <v>0</v>
      </c>
      <c r="DR853" s="44">
        <v>0</v>
      </c>
      <c r="DS853" s="44">
        <v>0</v>
      </c>
      <c r="DT853" s="44">
        <v>0</v>
      </c>
      <c r="DU853" s="44">
        <v>0</v>
      </c>
      <c r="DV853" s="44">
        <v>0</v>
      </c>
      <c r="DW853" s="44">
        <v>0</v>
      </c>
      <c r="DX853" s="44">
        <v>0</v>
      </c>
      <c r="DY853" s="44">
        <v>42.74444315456541</v>
      </c>
      <c r="DZ853" s="44">
        <v>0</v>
      </c>
      <c r="EA853" s="44">
        <v>0</v>
      </c>
      <c r="EB853" s="44">
        <v>0</v>
      </c>
    </row>
    <row r="854" spans="2:132" x14ac:dyDescent="0.25">
      <c r="B854" s="41" t="s">
        <v>942</v>
      </c>
      <c r="C854" s="50">
        <v>1</v>
      </c>
      <c r="D854" s="46">
        <v>2</v>
      </c>
      <c r="E854" s="86" t="s">
        <v>53</v>
      </c>
      <c r="F854" s="43">
        <v>646.1</v>
      </c>
      <c r="G854" s="43">
        <v>129.95968245626881</v>
      </c>
      <c r="H854" s="44">
        <v>129.95968245626881</v>
      </c>
      <c r="I854" s="44">
        <v>69.597153419959881</v>
      </c>
      <c r="J854" s="44">
        <v>69.597153419959881</v>
      </c>
      <c r="K854" s="44">
        <v>133.85847292995689</v>
      </c>
      <c r="L854" s="44">
        <v>133.85847292995689</v>
      </c>
      <c r="M854" s="44">
        <v>76.239800000000002</v>
      </c>
      <c r="N854" s="44">
        <v>470.36079999999998</v>
      </c>
      <c r="O854" s="44">
        <v>85.931300000000007</v>
      </c>
      <c r="P854" s="44">
        <v>26.77169458599138</v>
      </c>
      <c r="Q854" s="44">
        <v>26.77169458599138</v>
      </c>
      <c r="R854" s="44">
        <v>17.789480288954547</v>
      </c>
      <c r="S854" s="44">
        <v>17.789480288954547</v>
      </c>
      <c r="T854" s="44">
        <v>80.315083757974136</v>
      </c>
      <c r="U854" s="44">
        <v>80.315083757974136</v>
      </c>
      <c r="V854" s="44">
        <v>43.011040813535217</v>
      </c>
      <c r="W854" s="44">
        <v>43.011040813535217</v>
      </c>
      <c r="X854" s="44">
        <v>33.464618232489222</v>
      </c>
      <c r="Y854" s="44">
        <v>33.464618232489222</v>
      </c>
      <c r="Z854" s="44">
        <v>17.921267005639674</v>
      </c>
      <c r="AA854" s="44">
        <v>17.921267005639674</v>
      </c>
      <c r="AB854" s="44">
        <v>4.2856676396182944</v>
      </c>
      <c r="AC854" s="44">
        <v>10.935815341905917</v>
      </c>
      <c r="AD854" s="44">
        <v>4.794934419143364</v>
      </c>
      <c r="AE854" s="44">
        <v>6.8914757550633761</v>
      </c>
      <c r="AF854" s="44">
        <v>20.674427265190129</v>
      </c>
      <c r="AG854" s="44">
        <v>8.614344693829219</v>
      </c>
      <c r="AH854" s="44">
        <v>34.457378775316876</v>
      </c>
      <c r="AJ854" s="63" t="s">
        <v>63</v>
      </c>
      <c r="AK854" s="44">
        <v>0</v>
      </c>
      <c r="AL854" s="44">
        <v>0</v>
      </c>
      <c r="AM854" s="44">
        <v>85.931300000000007</v>
      </c>
      <c r="AN854" s="44">
        <v>85.931300000000007</v>
      </c>
      <c r="AO854" s="44">
        <v>0</v>
      </c>
      <c r="AP854" s="44">
        <v>0</v>
      </c>
      <c r="AQ854" s="44">
        <v>0</v>
      </c>
      <c r="AR854" s="44">
        <v>0</v>
      </c>
      <c r="AS854" s="44">
        <v>0</v>
      </c>
      <c r="AT854" s="44">
        <v>0</v>
      </c>
      <c r="AU854" s="44">
        <v>0</v>
      </c>
      <c r="AV854" s="44">
        <v>0</v>
      </c>
      <c r="AW854" s="44">
        <v>0</v>
      </c>
      <c r="AX854" s="44">
        <v>0</v>
      </c>
      <c r="AY854" s="44">
        <v>33.464618232489222</v>
      </c>
      <c r="AZ854" s="44">
        <v>0</v>
      </c>
      <c r="BA854" s="44">
        <v>0</v>
      </c>
      <c r="BB854" s="44">
        <v>0</v>
      </c>
      <c r="BC854" s="44">
        <v>33.464618232489222</v>
      </c>
      <c r="BD854" s="44">
        <v>33.464618232489222</v>
      </c>
      <c r="BE854" s="44">
        <v>0</v>
      </c>
      <c r="BF854" s="44">
        <v>0</v>
      </c>
      <c r="BG854" s="44">
        <v>0</v>
      </c>
      <c r="BH854" s="44">
        <v>33.464618232489222</v>
      </c>
      <c r="BI854" s="44">
        <v>17.921267005639674</v>
      </c>
      <c r="BJ854" s="44">
        <v>0</v>
      </c>
      <c r="BK854" s="44">
        <v>0</v>
      </c>
      <c r="BL854" s="44">
        <v>0</v>
      </c>
      <c r="BM854" s="44">
        <v>17.921267005639674</v>
      </c>
      <c r="BN854" s="44">
        <v>4.794934419143364</v>
      </c>
      <c r="BO854" s="44">
        <v>8.614344693829219</v>
      </c>
      <c r="BP854" s="44">
        <v>0</v>
      </c>
      <c r="BQ854" s="44">
        <v>0</v>
      </c>
      <c r="BR854" s="44">
        <v>0</v>
      </c>
      <c r="BS854" s="44">
        <v>8.614344693829219</v>
      </c>
      <c r="BT854" s="64">
        <v>2022</v>
      </c>
      <c r="BU854" s="44">
        <v>0</v>
      </c>
      <c r="BV854" s="44">
        <v>0</v>
      </c>
      <c r="BW854" s="44">
        <v>0</v>
      </c>
      <c r="BX854" s="44">
        <v>0</v>
      </c>
      <c r="BY854" s="44">
        <v>0</v>
      </c>
      <c r="BZ854" s="44">
        <v>0</v>
      </c>
      <c r="CA854" s="44">
        <v>85.931300000000007</v>
      </c>
      <c r="CB854" s="44">
        <v>0</v>
      </c>
      <c r="CC854" s="44">
        <v>0</v>
      </c>
      <c r="CD854" s="44">
        <v>0</v>
      </c>
      <c r="CE854" s="44">
        <v>0</v>
      </c>
      <c r="CF854" s="44">
        <v>0</v>
      </c>
      <c r="CG854" s="44">
        <v>0</v>
      </c>
      <c r="CH854" s="44">
        <v>0</v>
      </c>
      <c r="CI854" s="44">
        <v>0</v>
      </c>
      <c r="CJ854" s="44">
        <v>0</v>
      </c>
      <c r="CK854" s="44">
        <v>33.464618232489222</v>
      </c>
      <c r="CL854" s="44">
        <v>0</v>
      </c>
      <c r="CM854" s="44">
        <v>0</v>
      </c>
      <c r="CN854" s="44">
        <v>0</v>
      </c>
      <c r="CO854" s="44">
        <v>0</v>
      </c>
      <c r="CP854" s="44">
        <v>0</v>
      </c>
      <c r="CQ854" s="44">
        <v>0</v>
      </c>
      <c r="CR854" s="44">
        <v>0</v>
      </c>
      <c r="CS854" s="44">
        <v>0</v>
      </c>
      <c r="CT854" s="44">
        <v>0</v>
      </c>
      <c r="CU854" s="44">
        <v>0</v>
      </c>
      <c r="CV854" s="44">
        <v>0</v>
      </c>
      <c r="CW854" s="44">
        <v>0</v>
      </c>
      <c r="CX854" s="44">
        <v>0</v>
      </c>
      <c r="CY854" s="44">
        <v>0</v>
      </c>
      <c r="CZ854" s="44">
        <v>0</v>
      </c>
      <c r="DA854" s="44">
        <v>0</v>
      </c>
      <c r="DB854" s="44">
        <v>0</v>
      </c>
      <c r="DC854" s="44">
        <v>0</v>
      </c>
      <c r="DD854" s="44">
        <v>0</v>
      </c>
      <c r="DE854" s="44">
        <v>0</v>
      </c>
      <c r="DF854" s="44">
        <v>0</v>
      </c>
      <c r="DG854" s="44">
        <v>0</v>
      </c>
      <c r="DH854" s="44">
        <v>0</v>
      </c>
      <c r="DI854" s="44">
        <v>0</v>
      </c>
      <c r="DJ854" s="44">
        <v>0</v>
      </c>
      <c r="DK854" s="44">
        <v>0</v>
      </c>
      <c r="DL854" s="44">
        <v>0</v>
      </c>
      <c r="DM854" s="44">
        <v>0</v>
      </c>
      <c r="DN854" s="44">
        <v>0</v>
      </c>
      <c r="DO854" s="44">
        <v>0</v>
      </c>
      <c r="DP854" s="44">
        <v>0</v>
      </c>
      <c r="DQ854" s="44">
        <v>0</v>
      </c>
      <c r="DR854" s="44">
        <v>0</v>
      </c>
      <c r="DS854" s="44">
        <v>0</v>
      </c>
      <c r="DT854" s="44">
        <v>0</v>
      </c>
      <c r="DU854" s="44">
        <v>0</v>
      </c>
      <c r="DV854" s="44">
        <v>0</v>
      </c>
      <c r="DW854" s="44">
        <v>0</v>
      </c>
      <c r="DX854" s="44">
        <v>0</v>
      </c>
      <c r="DY854" s="44">
        <v>8.614344693829219</v>
      </c>
      <c r="DZ854" s="44">
        <v>0</v>
      </c>
      <c r="EA854" s="44">
        <v>0</v>
      </c>
      <c r="EB854" s="44">
        <v>0</v>
      </c>
    </row>
    <row r="855" spans="2:132" x14ac:dyDescent="0.25">
      <c r="B855" s="41" t="s">
        <v>943</v>
      </c>
      <c r="C855" s="50">
        <v>1</v>
      </c>
      <c r="D855" s="46">
        <v>2</v>
      </c>
      <c r="E855" s="86" t="s">
        <v>53</v>
      </c>
      <c r="F855" s="43">
        <v>264.8</v>
      </c>
      <c r="G855" s="43">
        <v>54.329020878112658</v>
      </c>
      <c r="H855" s="44">
        <v>67.065520878112665</v>
      </c>
      <c r="I855" s="44">
        <v>29.094755617632096</v>
      </c>
      <c r="J855" s="44">
        <v>35.91551824016004</v>
      </c>
      <c r="K855" s="44">
        <v>55.958891504456041</v>
      </c>
      <c r="L855" s="44">
        <v>68.69539150445604</v>
      </c>
      <c r="M855" s="44">
        <v>31.246400000000001</v>
      </c>
      <c r="N855" s="44">
        <v>192.77439999999999</v>
      </c>
      <c r="O855" s="44">
        <v>35.218400000000003</v>
      </c>
      <c r="P855" s="44">
        <v>11.191778300891208</v>
      </c>
      <c r="Q855" s="44">
        <v>11.828603300891208</v>
      </c>
      <c r="R855" s="44">
        <v>7.4368067677805039</v>
      </c>
      <c r="S855" s="44">
        <v>7.7778448989069009</v>
      </c>
      <c r="T855" s="44">
        <v>33.575334902673625</v>
      </c>
      <c r="U855" s="44">
        <v>34.339524902673624</v>
      </c>
      <c r="V855" s="44">
        <v>17.980558971696638</v>
      </c>
      <c r="W855" s="44">
        <v>18.389804729048315</v>
      </c>
      <c r="X855" s="44">
        <v>13.98972287611401</v>
      </c>
      <c r="Y855" s="44">
        <v>14.753912876114009</v>
      </c>
      <c r="Z855" s="44">
        <v>7.491899571540265</v>
      </c>
      <c r="AA855" s="44">
        <v>7.9011453288919418</v>
      </c>
      <c r="AB855" s="44">
        <v>4.0173596164654004</v>
      </c>
      <c r="AC855" s="44">
        <v>10.482677920744631</v>
      </c>
      <c r="AD855" s="44">
        <v>4.4573790930306858</v>
      </c>
      <c r="AE855" s="44">
        <v>3.0448775889968847</v>
      </c>
      <c r="AF855" s="44">
        <v>8.8395601013243432</v>
      </c>
      <c r="AG855" s="44">
        <v>3.7979005233109304</v>
      </c>
      <c r="AH855" s="44">
        <v>17.683326825537016</v>
      </c>
      <c r="AJ855" s="63" t="s">
        <v>63</v>
      </c>
      <c r="AK855" s="44">
        <v>0</v>
      </c>
      <c r="AL855" s="44">
        <v>0</v>
      </c>
      <c r="AM855" s="44">
        <v>35.218400000000003</v>
      </c>
      <c r="AN855" s="44">
        <v>35.218400000000003</v>
      </c>
      <c r="AO855" s="44">
        <v>0</v>
      </c>
      <c r="AP855" s="44">
        <v>0</v>
      </c>
      <c r="AQ855" s="44">
        <v>0</v>
      </c>
      <c r="AR855" s="44">
        <v>0</v>
      </c>
      <c r="AS855" s="44">
        <v>0</v>
      </c>
      <c r="AT855" s="44">
        <v>0</v>
      </c>
      <c r="AU855" s="44">
        <v>0</v>
      </c>
      <c r="AV855" s="44">
        <v>0</v>
      </c>
      <c r="AW855" s="44">
        <v>0</v>
      </c>
      <c r="AX855" s="44">
        <v>0</v>
      </c>
      <c r="AY855" s="44">
        <v>13.98972287611401</v>
      </c>
      <c r="AZ855" s="44">
        <v>0</v>
      </c>
      <c r="BA855" s="44">
        <v>0</v>
      </c>
      <c r="BB855" s="44">
        <v>0.76418999999999992</v>
      </c>
      <c r="BC855" s="44">
        <v>14.753912876114009</v>
      </c>
      <c r="BD855" s="44">
        <v>13.98972287611401</v>
      </c>
      <c r="BE855" s="44">
        <v>0</v>
      </c>
      <c r="BF855" s="44">
        <v>0</v>
      </c>
      <c r="BG855" s="44">
        <v>0.76418999999999992</v>
      </c>
      <c r="BH855" s="44">
        <v>14.753912876114009</v>
      </c>
      <c r="BI855" s="44">
        <v>7.491899571540265</v>
      </c>
      <c r="BJ855" s="44">
        <v>0</v>
      </c>
      <c r="BK855" s="44">
        <v>0</v>
      </c>
      <c r="BL855" s="44">
        <v>0.40924575735167668</v>
      </c>
      <c r="BM855" s="44">
        <v>7.9011453288919418</v>
      </c>
      <c r="BN855" s="44">
        <v>4.4573790930306858</v>
      </c>
      <c r="BO855" s="44">
        <v>3.6011854128667231</v>
      </c>
      <c r="BP855" s="44">
        <v>0</v>
      </c>
      <c r="BQ855" s="44">
        <v>0</v>
      </c>
      <c r="BR855" s="44">
        <v>0.19671511044420731</v>
      </c>
      <c r="BS855" s="44">
        <v>3.7979005233109304</v>
      </c>
      <c r="BT855" s="64">
        <v>2022</v>
      </c>
      <c r="BU855" s="44">
        <v>0</v>
      </c>
      <c r="BV855" s="44">
        <v>0</v>
      </c>
      <c r="BW855" s="44">
        <v>0</v>
      </c>
      <c r="BX855" s="44">
        <v>0</v>
      </c>
      <c r="BY855" s="44">
        <v>0</v>
      </c>
      <c r="BZ855" s="44">
        <v>0</v>
      </c>
      <c r="CA855" s="44">
        <v>35.218400000000003</v>
      </c>
      <c r="CB855" s="44">
        <v>0</v>
      </c>
      <c r="CC855" s="44">
        <v>0</v>
      </c>
      <c r="CD855" s="44">
        <v>0</v>
      </c>
      <c r="CE855" s="44">
        <v>0</v>
      </c>
      <c r="CF855" s="44">
        <v>0</v>
      </c>
      <c r="CG855" s="44">
        <v>0</v>
      </c>
      <c r="CH855" s="44">
        <v>0</v>
      </c>
      <c r="CI855" s="44">
        <v>0</v>
      </c>
      <c r="CJ855" s="44">
        <v>0</v>
      </c>
      <c r="CK855" s="44">
        <v>13.98972287611401</v>
      </c>
      <c r="CL855" s="44">
        <v>0</v>
      </c>
      <c r="CM855" s="44">
        <v>0</v>
      </c>
      <c r="CN855" s="44">
        <v>0</v>
      </c>
      <c r="CO855" s="44">
        <v>0</v>
      </c>
      <c r="CP855" s="44">
        <v>0</v>
      </c>
      <c r="CQ855" s="44">
        <v>0</v>
      </c>
      <c r="CR855" s="44">
        <v>0</v>
      </c>
      <c r="CS855" s="44">
        <v>0</v>
      </c>
      <c r="CT855" s="44">
        <v>0</v>
      </c>
      <c r="CU855" s="44">
        <v>0</v>
      </c>
      <c r="CV855" s="44">
        <v>0</v>
      </c>
      <c r="CW855" s="44">
        <v>0</v>
      </c>
      <c r="CX855" s="44">
        <v>0</v>
      </c>
      <c r="CY855" s="44">
        <v>0</v>
      </c>
      <c r="CZ855" s="44">
        <v>0</v>
      </c>
      <c r="DA855" s="44">
        <v>0</v>
      </c>
      <c r="DB855" s="44">
        <v>0</v>
      </c>
      <c r="DC855" s="44">
        <v>0</v>
      </c>
      <c r="DD855" s="44">
        <v>0</v>
      </c>
      <c r="DE855" s="44">
        <v>0</v>
      </c>
      <c r="DF855" s="44">
        <v>0</v>
      </c>
      <c r="DG855" s="44">
        <v>0</v>
      </c>
      <c r="DH855" s="44">
        <v>0</v>
      </c>
      <c r="DI855" s="44">
        <v>0</v>
      </c>
      <c r="DJ855" s="44">
        <v>0</v>
      </c>
      <c r="DK855" s="44">
        <v>0</v>
      </c>
      <c r="DL855" s="44">
        <v>0</v>
      </c>
      <c r="DM855" s="44">
        <v>0</v>
      </c>
      <c r="DN855" s="44">
        <v>0</v>
      </c>
      <c r="DO855" s="44">
        <v>0.76418999999999992</v>
      </c>
      <c r="DP855" s="44">
        <v>0</v>
      </c>
      <c r="DQ855" s="44">
        <v>0</v>
      </c>
      <c r="DR855" s="44">
        <v>0</v>
      </c>
      <c r="DS855" s="44">
        <v>0</v>
      </c>
      <c r="DT855" s="44">
        <v>0</v>
      </c>
      <c r="DU855" s="44">
        <v>0</v>
      </c>
      <c r="DV855" s="44">
        <v>0</v>
      </c>
      <c r="DW855" s="44">
        <v>0</v>
      </c>
      <c r="DX855" s="44">
        <v>0</v>
      </c>
      <c r="DY855" s="44">
        <v>3.7979005233109304</v>
      </c>
      <c r="DZ855" s="44">
        <v>0</v>
      </c>
      <c r="EA855" s="44">
        <v>0</v>
      </c>
      <c r="EB855" s="44">
        <v>0</v>
      </c>
    </row>
    <row r="856" spans="2:132" x14ac:dyDescent="0.25">
      <c r="B856" s="41" t="s">
        <v>944</v>
      </c>
      <c r="C856" s="50">
        <v>1</v>
      </c>
      <c r="D856" s="46">
        <v>2</v>
      </c>
      <c r="E856" s="86" t="s">
        <v>53</v>
      </c>
      <c r="F856" s="43">
        <v>264.3</v>
      </c>
      <c r="G856" s="43">
        <v>54.227957804416839</v>
      </c>
      <c r="H856" s="44">
        <v>63.392357804416839</v>
      </c>
      <c r="I856" s="44">
        <v>29.040633430564831</v>
      </c>
      <c r="J856" s="44">
        <v>33.948433609412639</v>
      </c>
      <c r="K856" s="44">
        <v>55.854796538549344</v>
      </c>
      <c r="L856" s="44">
        <v>65.019196538549338</v>
      </c>
      <c r="M856" s="44">
        <v>31.1874</v>
      </c>
      <c r="N856" s="44">
        <v>192.41039999999998</v>
      </c>
      <c r="O856" s="44">
        <v>35.151900000000005</v>
      </c>
      <c r="P856" s="44">
        <v>11.17095930770987</v>
      </c>
      <c r="Q856" s="44">
        <v>11.629179307709871</v>
      </c>
      <c r="R856" s="44">
        <v>7.4229727884765158</v>
      </c>
      <c r="S856" s="44">
        <v>7.6683627974189061</v>
      </c>
      <c r="T856" s="44">
        <v>33.512877923129608</v>
      </c>
      <c r="U856" s="44">
        <v>34.062741923129607</v>
      </c>
      <c r="V856" s="44">
        <v>17.947111460089065</v>
      </c>
      <c r="W856" s="44">
        <v>18.241579470819932</v>
      </c>
      <c r="X856" s="44">
        <v>13.963699134637336</v>
      </c>
      <c r="Y856" s="44">
        <v>14.513563134637335</v>
      </c>
      <c r="Z856" s="44">
        <v>7.4779631083704441</v>
      </c>
      <c r="AA856" s="44">
        <v>7.7724311191013129</v>
      </c>
      <c r="AB856" s="44">
        <v>4.0670219737774227</v>
      </c>
      <c r="AC856" s="44">
        <v>10.54790240657551</v>
      </c>
      <c r="AD856" s="44">
        <v>4.5226389866114944</v>
      </c>
      <c r="AE856" s="44">
        <v>2.993542563880236</v>
      </c>
      <c r="AF856" s="44">
        <v>8.7683115971695162</v>
      </c>
      <c r="AG856" s="44">
        <v>3.7360305355594283</v>
      </c>
      <c r="AH856" s="44">
        <v>16.737013606661115</v>
      </c>
      <c r="AJ856" s="63" t="s">
        <v>63</v>
      </c>
      <c r="AK856" s="44">
        <v>0</v>
      </c>
      <c r="AL856" s="44">
        <v>0</v>
      </c>
      <c r="AM856" s="44">
        <v>35.151900000000005</v>
      </c>
      <c r="AN856" s="44">
        <v>35.151900000000005</v>
      </c>
      <c r="AO856" s="44">
        <v>0</v>
      </c>
      <c r="AP856" s="44">
        <v>0</v>
      </c>
      <c r="AQ856" s="44">
        <v>0</v>
      </c>
      <c r="AR856" s="44">
        <v>0</v>
      </c>
      <c r="AS856" s="44">
        <v>0</v>
      </c>
      <c r="AT856" s="44">
        <v>0</v>
      </c>
      <c r="AU856" s="44">
        <v>0</v>
      </c>
      <c r="AV856" s="44">
        <v>0</v>
      </c>
      <c r="AW856" s="44">
        <v>0</v>
      </c>
      <c r="AX856" s="44">
        <v>0</v>
      </c>
      <c r="AY856" s="44">
        <v>13.963699134637336</v>
      </c>
      <c r="AZ856" s="44">
        <v>0</v>
      </c>
      <c r="BA856" s="44">
        <v>0</v>
      </c>
      <c r="BB856" s="44">
        <v>0.54986399999999991</v>
      </c>
      <c r="BC856" s="44">
        <v>14.513563134637335</v>
      </c>
      <c r="BD856" s="44">
        <v>13.963699134637336</v>
      </c>
      <c r="BE856" s="44">
        <v>0</v>
      </c>
      <c r="BF856" s="44">
        <v>0</v>
      </c>
      <c r="BG856" s="44">
        <v>0.54986399999999991</v>
      </c>
      <c r="BH856" s="44">
        <v>14.513563134637335</v>
      </c>
      <c r="BI856" s="44">
        <v>7.4779631083704441</v>
      </c>
      <c r="BJ856" s="44">
        <v>0</v>
      </c>
      <c r="BK856" s="44">
        <v>0</v>
      </c>
      <c r="BL856" s="44">
        <v>0.29446801073086842</v>
      </c>
      <c r="BM856" s="44">
        <v>7.7724311191013129</v>
      </c>
      <c r="BN856" s="44">
        <v>4.5226389866114944</v>
      </c>
      <c r="BO856" s="44">
        <v>3.5944864725786334</v>
      </c>
      <c r="BP856" s="44">
        <v>0</v>
      </c>
      <c r="BQ856" s="44">
        <v>0</v>
      </c>
      <c r="BR856" s="44">
        <v>0.14154406298079483</v>
      </c>
      <c r="BS856" s="44">
        <v>3.7360305355594283</v>
      </c>
      <c r="BT856" s="64">
        <v>2022</v>
      </c>
      <c r="BU856" s="44">
        <v>0</v>
      </c>
      <c r="BV856" s="44">
        <v>0</v>
      </c>
      <c r="BW856" s="44">
        <v>0</v>
      </c>
      <c r="BX856" s="44">
        <v>0</v>
      </c>
      <c r="BY856" s="44">
        <v>0</v>
      </c>
      <c r="BZ856" s="44">
        <v>0</v>
      </c>
      <c r="CA856" s="44">
        <v>35.151900000000005</v>
      </c>
      <c r="CB856" s="44">
        <v>0</v>
      </c>
      <c r="CC856" s="44">
        <v>0</v>
      </c>
      <c r="CD856" s="44">
        <v>0</v>
      </c>
      <c r="CE856" s="44">
        <v>0</v>
      </c>
      <c r="CF856" s="44">
        <v>0</v>
      </c>
      <c r="CG856" s="44">
        <v>0</v>
      </c>
      <c r="CH856" s="44">
        <v>0</v>
      </c>
      <c r="CI856" s="44">
        <v>0</v>
      </c>
      <c r="CJ856" s="44">
        <v>0</v>
      </c>
      <c r="CK856" s="44">
        <v>13.963699134637336</v>
      </c>
      <c r="CL856" s="44">
        <v>0</v>
      </c>
      <c r="CM856" s="44">
        <v>0</v>
      </c>
      <c r="CN856" s="44">
        <v>0</v>
      </c>
      <c r="CO856" s="44">
        <v>0</v>
      </c>
      <c r="CP856" s="44">
        <v>0</v>
      </c>
      <c r="CQ856" s="44">
        <v>0</v>
      </c>
      <c r="CR856" s="44">
        <v>0</v>
      </c>
      <c r="CS856" s="44">
        <v>0</v>
      </c>
      <c r="CT856" s="44">
        <v>0</v>
      </c>
      <c r="CU856" s="44">
        <v>0</v>
      </c>
      <c r="CV856" s="44">
        <v>0</v>
      </c>
      <c r="CW856" s="44">
        <v>0</v>
      </c>
      <c r="CX856" s="44">
        <v>0</v>
      </c>
      <c r="CY856" s="44">
        <v>0</v>
      </c>
      <c r="CZ856" s="44">
        <v>0</v>
      </c>
      <c r="DA856" s="44">
        <v>0</v>
      </c>
      <c r="DB856" s="44">
        <v>0</v>
      </c>
      <c r="DC856" s="44">
        <v>0</v>
      </c>
      <c r="DD856" s="44">
        <v>0</v>
      </c>
      <c r="DE856" s="44">
        <v>0</v>
      </c>
      <c r="DF856" s="44">
        <v>0</v>
      </c>
      <c r="DG856" s="44">
        <v>0</v>
      </c>
      <c r="DH856" s="44">
        <v>0</v>
      </c>
      <c r="DI856" s="44">
        <v>0</v>
      </c>
      <c r="DJ856" s="44">
        <v>0</v>
      </c>
      <c r="DK856" s="44">
        <v>0</v>
      </c>
      <c r="DL856" s="44">
        <v>0</v>
      </c>
      <c r="DM856" s="44">
        <v>0</v>
      </c>
      <c r="DN856" s="44">
        <v>0</v>
      </c>
      <c r="DO856" s="44">
        <v>0.54986399999999991</v>
      </c>
      <c r="DP856" s="44">
        <v>0</v>
      </c>
      <c r="DQ856" s="44">
        <v>0</v>
      </c>
      <c r="DR856" s="44">
        <v>0</v>
      </c>
      <c r="DS856" s="44">
        <v>0</v>
      </c>
      <c r="DT856" s="44">
        <v>0</v>
      </c>
      <c r="DU856" s="44">
        <v>0</v>
      </c>
      <c r="DV856" s="44">
        <v>0</v>
      </c>
      <c r="DW856" s="44">
        <v>0</v>
      </c>
      <c r="DX856" s="44">
        <v>0</v>
      </c>
      <c r="DY856" s="44">
        <v>3.7360305355594283</v>
      </c>
      <c r="DZ856" s="44">
        <v>0</v>
      </c>
      <c r="EA856" s="44">
        <v>0</v>
      </c>
      <c r="EB856" s="44">
        <v>0</v>
      </c>
    </row>
    <row r="857" spans="2:132" x14ac:dyDescent="0.25">
      <c r="B857" s="41" t="s">
        <v>945</v>
      </c>
      <c r="C857" s="50">
        <v>1</v>
      </c>
      <c r="D857" s="46">
        <v>2</v>
      </c>
      <c r="E857" s="86" t="s">
        <v>53</v>
      </c>
      <c r="F857" s="43">
        <v>623.04999999999995</v>
      </c>
      <c r="G857" s="43">
        <v>127.67109111506439</v>
      </c>
      <c r="H857" s="44">
        <v>168.89461611506439</v>
      </c>
      <c r="I857" s="44">
        <v>68.371546834294421</v>
      </c>
      <c r="J857" s="44">
        <v>90.447931907811196</v>
      </c>
      <c r="K857" s="44">
        <v>131.50122384851633</v>
      </c>
      <c r="L857" s="44">
        <v>172.72474884851633</v>
      </c>
      <c r="M857" s="44">
        <v>73.519899999999993</v>
      </c>
      <c r="N857" s="44">
        <v>453.58039999999994</v>
      </c>
      <c r="O857" s="44">
        <v>82.865649999999988</v>
      </c>
      <c r="P857" s="44">
        <v>26.300244769703269</v>
      </c>
      <c r="Q857" s="44">
        <v>28.361421019703268</v>
      </c>
      <c r="R857" s="44">
        <v>17.476207358578407</v>
      </c>
      <c r="S857" s="44">
        <v>18.580026612254244</v>
      </c>
      <c r="T857" s="44">
        <v>78.900734309109794</v>
      </c>
      <c r="U857" s="44">
        <v>81.374145809109791</v>
      </c>
      <c r="V857" s="44">
        <v>42.25361594359395</v>
      </c>
      <c r="W857" s="44">
        <v>43.578199048004954</v>
      </c>
      <c r="X857" s="44">
        <v>32.875305962129083</v>
      </c>
      <c r="Y857" s="44">
        <v>35.348717462129081</v>
      </c>
      <c r="Z857" s="44">
        <v>17.605673309830813</v>
      </c>
      <c r="AA857" s="44">
        <v>18.930256414241818</v>
      </c>
      <c r="AB857" s="44">
        <v>3.9569318997374729</v>
      </c>
      <c r="AC857" s="44">
        <v>10.408424623063105</v>
      </c>
      <c r="AD857" s="44">
        <v>4.3774182550246703</v>
      </c>
      <c r="AE857" s="44">
        <v>7.3006975598288273</v>
      </c>
      <c r="AF857" s="44">
        <v>20.947047305175495</v>
      </c>
      <c r="AG857" s="44">
        <v>9.0993429116107283</v>
      </c>
      <c r="AH857" s="44">
        <v>44.462199251735647</v>
      </c>
      <c r="AJ857" s="63" t="s">
        <v>63</v>
      </c>
      <c r="AK857" s="44">
        <v>0</v>
      </c>
      <c r="AL857" s="44">
        <v>0</v>
      </c>
      <c r="AM857" s="44">
        <v>82.865649999999988</v>
      </c>
      <c r="AN857" s="44">
        <v>82.865649999999988</v>
      </c>
      <c r="AO857" s="44">
        <v>0</v>
      </c>
      <c r="AP857" s="44">
        <v>0</v>
      </c>
      <c r="AQ857" s="44">
        <v>0</v>
      </c>
      <c r="AR857" s="44">
        <v>0</v>
      </c>
      <c r="AS857" s="44">
        <v>0</v>
      </c>
      <c r="AT857" s="44">
        <v>0</v>
      </c>
      <c r="AU857" s="44">
        <v>0</v>
      </c>
      <c r="AV857" s="44">
        <v>0</v>
      </c>
      <c r="AW857" s="44">
        <v>0</v>
      </c>
      <c r="AX857" s="44">
        <v>0</v>
      </c>
      <c r="AY857" s="44">
        <v>32.875305962129083</v>
      </c>
      <c r="AZ857" s="44">
        <v>0</v>
      </c>
      <c r="BA857" s="44">
        <v>0</v>
      </c>
      <c r="BB857" s="44">
        <v>2.4734115000000001</v>
      </c>
      <c r="BC857" s="44">
        <v>35.348717462129081</v>
      </c>
      <c r="BD857" s="44">
        <v>32.875305962129083</v>
      </c>
      <c r="BE857" s="44">
        <v>0</v>
      </c>
      <c r="BF857" s="44">
        <v>0</v>
      </c>
      <c r="BG857" s="44">
        <v>2.4734115000000001</v>
      </c>
      <c r="BH857" s="44">
        <v>35.348717462129081</v>
      </c>
      <c r="BI857" s="44">
        <v>17.605673309830813</v>
      </c>
      <c r="BJ857" s="44">
        <v>0</v>
      </c>
      <c r="BK857" s="44">
        <v>0</v>
      </c>
      <c r="BL857" s="44">
        <v>1.3245831044110061</v>
      </c>
      <c r="BM857" s="44">
        <v>18.930256414241818</v>
      </c>
      <c r="BN857" s="44">
        <v>4.3774182550246703</v>
      </c>
      <c r="BO857" s="44">
        <v>8.4626459954034079</v>
      </c>
      <c r="BP857" s="44">
        <v>0</v>
      </c>
      <c r="BQ857" s="44">
        <v>0</v>
      </c>
      <c r="BR857" s="44">
        <v>0.63669691620732083</v>
      </c>
      <c r="BS857" s="44">
        <v>9.0993429116107283</v>
      </c>
      <c r="BT857" s="64">
        <v>2022</v>
      </c>
      <c r="BU857" s="44">
        <v>0</v>
      </c>
      <c r="BV857" s="44">
        <v>0</v>
      </c>
      <c r="BW857" s="44">
        <v>0</v>
      </c>
      <c r="BX857" s="44">
        <v>0</v>
      </c>
      <c r="BY857" s="44">
        <v>0</v>
      </c>
      <c r="BZ857" s="44">
        <v>0</v>
      </c>
      <c r="CA857" s="44">
        <v>82.865649999999988</v>
      </c>
      <c r="CB857" s="44">
        <v>0</v>
      </c>
      <c r="CC857" s="44">
        <v>0</v>
      </c>
      <c r="CD857" s="44">
        <v>0</v>
      </c>
      <c r="CE857" s="44">
        <v>0</v>
      </c>
      <c r="CF857" s="44">
        <v>0</v>
      </c>
      <c r="CG857" s="44">
        <v>0</v>
      </c>
      <c r="CH857" s="44">
        <v>0</v>
      </c>
      <c r="CI857" s="44">
        <v>0</v>
      </c>
      <c r="CJ857" s="44">
        <v>0</v>
      </c>
      <c r="CK857" s="44">
        <v>32.875305962129083</v>
      </c>
      <c r="CL857" s="44">
        <v>0</v>
      </c>
      <c r="CM857" s="44">
        <v>0</v>
      </c>
      <c r="CN857" s="44">
        <v>0</v>
      </c>
      <c r="CO857" s="44">
        <v>0</v>
      </c>
      <c r="CP857" s="44">
        <v>0</v>
      </c>
      <c r="CQ857" s="44">
        <v>0</v>
      </c>
      <c r="CR857" s="44">
        <v>0</v>
      </c>
      <c r="CS857" s="44">
        <v>0</v>
      </c>
      <c r="CT857" s="44">
        <v>0</v>
      </c>
      <c r="CU857" s="44">
        <v>0</v>
      </c>
      <c r="CV857" s="44">
        <v>0</v>
      </c>
      <c r="CW857" s="44">
        <v>0</v>
      </c>
      <c r="CX857" s="44">
        <v>0</v>
      </c>
      <c r="CY857" s="44">
        <v>0</v>
      </c>
      <c r="CZ857" s="44">
        <v>0</v>
      </c>
      <c r="DA857" s="44">
        <v>0</v>
      </c>
      <c r="DB857" s="44">
        <v>0</v>
      </c>
      <c r="DC857" s="44">
        <v>0</v>
      </c>
      <c r="DD857" s="44">
        <v>0</v>
      </c>
      <c r="DE857" s="44">
        <v>0</v>
      </c>
      <c r="DF857" s="44">
        <v>0</v>
      </c>
      <c r="DG857" s="44">
        <v>0</v>
      </c>
      <c r="DH857" s="44">
        <v>0</v>
      </c>
      <c r="DI857" s="44">
        <v>0</v>
      </c>
      <c r="DJ857" s="44">
        <v>0</v>
      </c>
      <c r="DK857" s="44">
        <v>0</v>
      </c>
      <c r="DL857" s="44">
        <v>0</v>
      </c>
      <c r="DM857" s="44">
        <v>0</v>
      </c>
      <c r="DN857" s="44">
        <v>0</v>
      </c>
      <c r="DO857" s="44">
        <v>2.4734115000000001</v>
      </c>
      <c r="DP857" s="44">
        <v>0</v>
      </c>
      <c r="DQ857" s="44">
        <v>0</v>
      </c>
      <c r="DR857" s="44">
        <v>0</v>
      </c>
      <c r="DS857" s="44">
        <v>0</v>
      </c>
      <c r="DT857" s="44">
        <v>0</v>
      </c>
      <c r="DU857" s="44">
        <v>0</v>
      </c>
      <c r="DV857" s="44">
        <v>0</v>
      </c>
      <c r="DW857" s="44">
        <v>0</v>
      </c>
      <c r="DX857" s="44">
        <v>0</v>
      </c>
      <c r="DY857" s="44">
        <v>9.0993429116107283</v>
      </c>
      <c r="DZ857" s="44">
        <v>0</v>
      </c>
      <c r="EA857" s="44">
        <v>0</v>
      </c>
      <c r="EB857" s="44">
        <v>0</v>
      </c>
    </row>
    <row r="858" spans="2:132" x14ac:dyDescent="0.25">
      <c r="B858" s="41" t="s">
        <v>946</v>
      </c>
      <c r="C858" s="50">
        <v>1</v>
      </c>
      <c r="D858" s="46">
        <v>2</v>
      </c>
      <c r="E858" s="86" t="s">
        <v>53</v>
      </c>
      <c r="F858" s="43">
        <v>687.42</v>
      </c>
      <c r="G858" s="43">
        <v>824.968771133328</v>
      </c>
      <c r="H858" s="44">
        <v>978.552796133328</v>
      </c>
      <c r="I858" s="44">
        <v>441.79454001484038</v>
      </c>
      <c r="J858" s="44">
        <v>524.04320936178794</v>
      </c>
      <c r="K858" s="44">
        <v>849.71783426732782</v>
      </c>
      <c r="L858" s="44">
        <v>1003.3018592673278</v>
      </c>
      <c r="M858" s="44">
        <v>81.115560000000002</v>
      </c>
      <c r="N858" s="44">
        <v>500.44175999999993</v>
      </c>
      <c r="O858" s="44">
        <v>91.426860000000005</v>
      </c>
      <c r="P858" s="44">
        <v>169.94356685346557</v>
      </c>
      <c r="Q858" s="44">
        <v>177.62276810346557</v>
      </c>
      <c r="R858" s="44">
        <v>112.92552748440085</v>
      </c>
      <c r="S858" s="44">
        <v>117.03796095174822</v>
      </c>
      <c r="T858" s="44">
        <v>509.83070056039668</v>
      </c>
      <c r="U858" s="44">
        <v>519.04574206039672</v>
      </c>
      <c r="V858" s="44">
        <v>273.02902572917134</v>
      </c>
      <c r="W858" s="44">
        <v>277.96394588998817</v>
      </c>
      <c r="X858" s="44">
        <v>212.42945856683195</v>
      </c>
      <c r="Y858" s="44">
        <v>221.64450006683197</v>
      </c>
      <c r="Z858" s="44">
        <v>113.7620940538214</v>
      </c>
      <c r="AA858" s="44">
        <v>118.69701421463826</v>
      </c>
      <c r="AB858" s="44">
        <v>0.69307051609897652</v>
      </c>
      <c r="AC858" s="44">
        <v>1.8003837094687936</v>
      </c>
      <c r="AD858" s="44">
        <v>0.77025408435863441</v>
      </c>
      <c r="AE858" s="44">
        <v>45.723030195211997</v>
      </c>
      <c r="AF858" s="44">
        <v>133.61093507505527</v>
      </c>
      <c r="AG858" s="44">
        <v>57.054950090943308</v>
      </c>
      <c r="AH858" s="44">
        <v>258.26644689756597</v>
      </c>
      <c r="AJ858" s="63" t="s">
        <v>63</v>
      </c>
      <c r="AK858" s="44">
        <v>0</v>
      </c>
      <c r="AL858" s="44">
        <v>0</v>
      </c>
      <c r="AM858" s="44">
        <v>91.426860000000005</v>
      </c>
      <c r="AN858" s="44">
        <v>91.426860000000005</v>
      </c>
      <c r="AO858" s="44">
        <v>0</v>
      </c>
      <c r="AP858" s="44">
        <v>0</v>
      </c>
      <c r="AQ858" s="44">
        <v>0</v>
      </c>
      <c r="AR858" s="44">
        <v>0</v>
      </c>
      <c r="AS858" s="44">
        <v>0</v>
      </c>
      <c r="AT858" s="44">
        <v>0</v>
      </c>
      <c r="AU858" s="44">
        <v>0</v>
      </c>
      <c r="AV858" s="44">
        <v>0</v>
      </c>
      <c r="AW858" s="44">
        <v>0</v>
      </c>
      <c r="AX858" s="44">
        <v>0</v>
      </c>
      <c r="AY858" s="44">
        <v>212.42945856683195</v>
      </c>
      <c r="AZ858" s="44">
        <v>0</v>
      </c>
      <c r="BA858" s="44">
        <v>0</v>
      </c>
      <c r="BB858" s="44">
        <v>9.2150414999999999</v>
      </c>
      <c r="BC858" s="44">
        <v>221.64450006683197</v>
      </c>
      <c r="BD858" s="44">
        <v>212.42945856683195</v>
      </c>
      <c r="BE858" s="44">
        <v>0</v>
      </c>
      <c r="BF858" s="44">
        <v>0</v>
      </c>
      <c r="BG858" s="44">
        <v>9.2150414999999999</v>
      </c>
      <c r="BH858" s="44">
        <v>221.64450006683197</v>
      </c>
      <c r="BI858" s="44">
        <v>113.7620940538214</v>
      </c>
      <c r="BJ858" s="44">
        <v>0</v>
      </c>
      <c r="BK858" s="44">
        <v>0</v>
      </c>
      <c r="BL858" s="44">
        <v>4.9349201608168531</v>
      </c>
      <c r="BM858" s="44">
        <v>118.69701421463826</v>
      </c>
      <c r="BN858" s="44">
        <v>0.77025408435863441</v>
      </c>
      <c r="BO858" s="44">
        <v>54.682846417222827</v>
      </c>
      <c r="BP858" s="44">
        <v>0</v>
      </c>
      <c r="BQ858" s="44">
        <v>0</v>
      </c>
      <c r="BR858" s="44">
        <v>2.3721036737204804</v>
      </c>
      <c r="BS858" s="44">
        <v>57.054950090943308</v>
      </c>
      <c r="BT858" s="64">
        <v>2022</v>
      </c>
      <c r="BU858" s="44">
        <v>0</v>
      </c>
      <c r="BV858" s="44">
        <v>0</v>
      </c>
      <c r="BW858" s="44">
        <v>0</v>
      </c>
      <c r="BX858" s="44">
        <v>0</v>
      </c>
      <c r="BY858" s="44">
        <v>0</v>
      </c>
      <c r="BZ858" s="44">
        <v>0</v>
      </c>
      <c r="CA858" s="44">
        <v>91.426860000000005</v>
      </c>
      <c r="CB858" s="44">
        <v>0</v>
      </c>
      <c r="CC858" s="44">
        <v>0</v>
      </c>
      <c r="CD858" s="44">
        <v>0</v>
      </c>
      <c r="CE858" s="44">
        <v>0</v>
      </c>
      <c r="CF858" s="44">
        <v>0</v>
      </c>
      <c r="CG858" s="44">
        <v>0</v>
      </c>
      <c r="CH858" s="44">
        <v>0</v>
      </c>
      <c r="CI858" s="44">
        <v>0</v>
      </c>
      <c r="CJ858" s="44">
        <v>0</v>
      </c>
      <c r="CK858" s="44">
        <v>212.42945856683195</v>
      </c>
      <c r="CL858" s="44">
        <v>0</v>
      </c>
      <c r="CM858" s="44">
        <v>0</v>
      </c>
      <c r="CN858" s="44">
        <v>0</v>
      </c>
      <c r="CO858" s="44">
        <v>0</v>
      </c>
      <c r="CP858" s="44">
        <v>0</v>
      </c>
      <c r="CQ858" s="44">
        <v>0</v>
      </c>
      <c r="CR858" s="44">
        <v>0</v>
      </c>
      <c r="CS858" s="44">
        <v>0</v>
      </c>
      <c r="CT858" s="44">
        <v>0</v>
      </c>
      <c r="CU858" s="44">
        <v>0</v>
      </c>
      <c r="CV858" s="44">
        <v>0</v>
      </c>
      <c r="CW858" s="44">
        <v>0</v>
      </c>
      <c r="CX858" s="44">
        <v>0</v>
      </c>
      <c r="CY858" s="44">
        <v>0</v>
      </c>
      <c r="CZ858" s="44">
        <v>0</v>
      </c>
      <c r="DA858" s="44">
        <v>0</v>
      </c>
      <c r="DB858" s="44">
        <v>0</v>
      </c>
      <c r="DC858" s="44">
        <v>0</v>
      </c>
      <c r="DD858" s="44">
        <v>0</v>
      </c>
      <c r="DE858" s="44">
        <v>0</v>
      </c>
      <c r="DF858" s="44">
        <v>0</v>
      </c>
      <c r="DG858" s="44">
        <v>0</v>
      </c>
      <c r="DH858" s="44">
        <v>0</v>
      </c>
      <c r="DI858" s="44">
        <v>0</v>
      </c>
      <c r="DJ858" s="44">
        <v>0</v>
      </c>
      <c r="DK858" s="44">
        <v>0</v>
      </c>
      <c r="DL858" s="44">
        <v>0</v>
      </c>
      <c r="DM858" s="44">
        <v>0</v>
      </c>
      <c r="DN858" s="44">
        <v>0</v>
      </c>
      <c r="DO858" s="44">
        <v>9.2150414999999999</v>
      </c>
      <c r="DP858" s="44">
        <v>0</v>
      </c>
      <c r="DQ858" s="44">
        <v>0</v>
      </c>
      <c r="DR858" s="44">
        <v>0</v>
      </c>
      <c r="DS858" s="44">
        <v>0</v>
      </c>
      <c r="DT858" s="44">
        <v>0</v>
      </c>
      <c r="DU858" s="44">
        <v>0</v>
      </c>
      <c r="DV858" s="44">
        <v>0</v>
      </c>
      <c r="DW858" s="44">
        <v>0</v>
      </c>
      <c r="DX858" s="44">
        <v>0</v>
      </c>
      <c r="DY858" s="44">
        <v>57.054950090943308</v>
      </c>
      <c r="DZ858" s="44">
        <v>0</v>
      </c>
      <c r="EA858" s="44">
        <v>0</v>
      </c>
      <c r="EB858" s="44">
        <v>0</v>
      </c>
    </row>
    <row r="859" spans="2:132" x14ac:dyDescent="0.25">
      <c r="B859" s="41" t="s">
        <v>947</v>
      </c>
      <c r="C859" s="50">
        <v>1</v>
      </c>
      <c r="D859" s="46">
        <v>2</v>
      </c>
      <c r="E859" s="86" t="s">
        <v>53</v>
      </c>
      <c r="F859" s="43">
        <v>611.29999999999995</v>
      </c>
      <c r="G859" s="43">
        <v>129.05851428128378</v>
      </c>
      <c r="H859" s="44">
        <v>129.05851428128378</v>
      </c>
      <c r="I859" s="44">
        <v>69.114551904272716</v>
      </c>
      <c r="J859" s="44">
        <v>69.114551904272716</v>
      </c>
      <c r="K859" s="44">
        <v>132.9302697097223</v>
      </c>
      <c r="L859" s="44">
        <v>132.9302697097223</v>
      </c>
      <c r="M859" s="44">
        <v>72.133399999999995</v>
      </c>
      <c r="N859" s="44">
        <v>445.02639999999997</v>
      </c>
      <c r="O859" s="44">
        <v>81.302899999999994</v>
      </c>
      <c r="P859" s="44">
        <v>26.58605394194446</v>
      </c>
      <c r="Q859" s="44">
        <v>26.58605394194446</v>
      </c>
      <c r="R859" s="44">
        <v>17.666124235885363</v>
      </c>
      <c r="S859" s="44">
        <v>17.666124235885363</v>
      </c>
      <c r="T859" s="44">
        <v>79.758161825833369</v>
      </c>
      <c r="U859" s="44">
        <v>79.758161825833369</v>
      </c>
      <c r="V859" s="44">
        <v>42.712793076840534</v>
      </c>
      <c r="W859" s="44">
        <v>42.712793076840534</v>
      </c>
      <c r="X859" s="44">
        <v>33.232567427430574</v>
      </c>
      <c r="Y859" s="44">
        <v>33.232567427430574</v>
      </c>
      <c r="Z859" s="44">
        <v>17.796997115350226</v>
      </c>
      <c r="AA859" s="44">
        <v>17.796997115350226</v>
      </c>
      <c r="AB859" s="44">
        <v>4.0831480089715857</v>
      </c>
      <c r="AC859" s="44">
        <v>10.419042351067869</v>
      </c>
      <c r="AD859" s="44">
        <v>4.5683493385451417</v>
      </c>
      <c r="AE859" s="44">
        <v>6.8436887913545821</v>
      </c>
      <c r="AF859" s="44">
        <v>20.531066374063741</v>
      </c>
      <c r="AG859" s="44">
        <v>8.5546109891932272</v>
      </c>
      <c r="AH859" s="44">
        <v>34.218443956772909</v>
      </c>
      <c r="AJ859" s="63" t="s">
        <v>63</v>
      </c>
      <c r="AK859" s="44">
        <v>0</v>
      </c>
      <c r="AL859" s="44">
        <v>0</v>
      </c>
      <c r="AM859" s="44">
        <v>81.302899999999994</v>
      </c>
      <c r="AN859" s="44">
        <v>81.302899999999994</v>
      </c>
      <c r="AO859" s="44">
        <v>0</v>
      </c>
      <c r="AP859" s="44">
        <v>0</v>
      </c>
      <c r="AQ859" s="44">
        <v>0</v>
      </c>
      <c r="AR859" s="44">
        <v>0</v>
      </c>
      <c r="AS859" s="44">
        <v>0</v>
      </c>
      <c r="AT859" s="44">
        <v>0</v>
      </c>
      <c r="AU859" s="44">
        <v>0</v>
      </c>
      <c r="AV859" s="44">
        <v>0</v>
      </c>
      <c r="AW859" s="44">
        <v>0</v>
      </c>
      <c r="AX859" s="44">
        <v>0</v>
      </c>
      <c r="AY859" s="44">
        <v>33.232567427430574</v>
      </c>
      <c r="AZ859" s="44">
        <v>0</v>
      </c>
      <c r="BA859" s="44">
        <v>0</v>
      </c>
      <c r="BB859" s="44">
        <v>0</v>
      </c>
      <c r="BC859" s="44">
        <v>33.232567427430574</v>
      </c>
      <c r="BD859" s="44">
        <v>33.232567427430574</v>
      </c>
      <c r="BE859" s="44">
        <v>0</v>
      </c>
      <c r="BF859" s="44">
        <v>0</v>
      </c>
      <c r="BG859" s="44">
        <v>0</v>
      </c>
      <c r="BH859" s="44">
        <v>33.232567427430574</v>
      </c>
      <c r="BI859" s="44">
        <v>17.796997115350226</v>
      </c>
      <c r="BJ859" s="44">
        <v>0</v>
      </c>
      <c r="BK859" s="44">
        <v>0</v>
      </c>
      <c r="BL859" s="44">
        <v>0</v>
      </c>
      <c r="BM859" s="44">
        <v>17.796997115350226</v>
      </c>
      <c r="BN859" s="44">
        <v>4.5683493385451417</v>
      </c>
      <c r="BO859" s="44">
        <v>8.5546109891932272</v>
      </c>
      <c r="BP859" s="44">
        <v>0</v>
      </c>
      <c r="BQ859" s="44">
        <v>0</v>
      </c>
      <c r="BR859" s="44">
        <v>0</v>
      </c>
      <c r="BS859" s="44">
        <v>8.5546109891932272</v>
      </c>
      <c r="BT859" s="64">
        <v>2022</v>
      </c>
      <c r="BU859" s="44">
        <v>0</v>
      </c>
      <c r="BV859" s="44">
        <v>0</v>
      </c>
      <c r="BW859" s="44">
        <v>0</v>
      </c>
      <c r="BX859" s="44">
        <v>0</v>
      </c>
      <c r="BY859" s="44">
        <v>0</v>
      </c>
      <c r="BZ859" s="44">
        <v>0</v>
      </c>
      <c r="CA859" s="44">
        <v>81.302899999999994</v>
      </c>
      <c r="CB859" s="44">
        <v>0</v>
      </c>
      <c r="CC859" s="44">
        <v>0</v>
      </c>
      <c r="CD859" s="44">
        <v>0</v>
      </c>
      <c r="CE859" s="44">
        <v>0</v>
      </c>
      <c r="CF859" s="44">
        <v>0</v>
      </c>
      <c r="CG859" s="44">
        <v>0</v>
      </c>
      <c r="CH859" s="44">
        <v>0</v>
      </c>
      <c r="CI859" s="44">
        <v>0</v>
      </c>
      <c r="CJ859" s="44">
        <v>0</v>
      </c>
      <c r="CK859" s="44">
        <v>33.232567427430574</v>
      </c>
      <c r="CL859" s="44">
        <v>0</v>
      </c>
      <c r="CM859" s="44">
        <v>0</v>
      </c>
      <c r="CN859" s="44">
        <v>0</v>
      </c>
      <c r="CO859" s="44">
        <v>0</v>
      </c>
      <c r="CP859" s="44">
        <v>0</v>
      </c>
      <c r="CQ859" s="44">
        <v>0</v>
      </c>
      <c r="CR859" s="44">
        <v>0</v>
      </c>
      <c r="CS859" s="44">
        <v>0</v>
      </c>
      <c r="CT859" s="44">
        <v>0</v>
      </c>
      <c r="CU859" s="44">
        <v>0</v>
      </c>
      <c r="CV859" s="44">
        <v>0</v>
      </c>
      <c r="CW859" s="44">
        <v>0</v>
      </c>
      <c r="CX859" s="44">
        <v>0</v>
      </c>
      <c r="CY859" s="44">
        <v>0</v>
      </c>
      <c r="CZ859" s="44">
        <v>0</v>
      </c>
      <c r="DA859" s="44">
        <v>0</v>
      </c>
      <c r="DB859" s="44">
        <v>0</v>
      </c>
      <c r="DC859" s="44">
        <v>0</v>
      </c>
      <c r="DD859" s="44">
        <v>0</v>
      </c>
      <c r="DE859" s="44">
        <v>0</v>
      </c>
      <c r="DF859" s="44">
        <v>0</v>
      </c>
      <c r="DG859" s="44">
        <v>0</v>
      </c>
      <c r="DH859" s="44">
        <v>0</v>
      </c>
      <c r="DI859" s="44">
        <v>0</v>
      </c>
      <c r="DJ859" s="44">
        <v>0</v>
      </c>
      <c r="DK859" s="44">
        <v>0</v>
      </c>
      <c r="DL859" s="44">
        <v>0</v>
      </c>
      <c r="DM859" s="44">
        <v>0</v>
      </c>
      <c r="DN859" s="44">
        <v>0</v>
      </c>
      <c r="DO859" s="44">
        <v>0</v>
      </c>
      <c r="DP859" s="44">
        <v>0</v>
      </c>
      <c r="DQ859" s="44">
        <v>0</v>
      </c>
      <c r="DR859" s="44">
        <v>0</v>
      </c>
      <c r="DS859" s="44">
        <v>0</v>
      </c>
      <c r="DT859" s="44">
        <v>0</v>
      </c>
      <c r="DU859" s="44">
        <v>0</v>
      </c>
      <c r="DV859" s="44">
        <v>0</v>
      </c>
      <c r="DW859" s="44">
        <v>0</v>
      </c>
      <c r="DX859" s="44">
        <v>0</v>
      </c>
      <c r="DY859" s="44">
        <v>8.5546109891932272</v>
      </c>
      <c r="DZ859" s="44">
        <v>0</v>
      </c>
      <c r="EA859" s="44">
        <v>0</v>
      </c>
      <c r="EB859" s="44">
        <v>0</v>
      </c>
    </row>
    <row r="860" spans="2:132" x14ac:dyDescent="0.25">
      <c r="B860" s="41" t="s">
        <v>948</v>
      </c>
      <c r="C860" s="50">
        <v>1</v>
      </c>
      <c r="D860" s="46">
        <v>2</v>
      </c>
      <c r="E860" s="86" t="s">
        <v>53</v>
      </c>
      <c r="F860" s="43">
        <v>667</v>
      </c>
      <c r="G860" s="43">
        <v>136.98073932726561</v>
      </c>
      <c r="H860" s="44">
        <v>136.98073932726561</v>
      </c>
      <c r="I860" s="44">
        <v>73.357131614623881</v>
      </c>
      <c r="J860" s="44">
        <v>73.357131614623881</v>
      </c>
      <c r="K860" s="44">
        <v>141.09016150708359</v>
      </c>
      <c r="L860" s="44">
        <v>141.09016150708359</v>
      </c>
      <c r="M860" s="44">
        <v>78.706000000000003</v>
      </c>
      <c r="N860" s="44">
        <v>485.57600000000002</v>
      </c>
      <c r="O860" s="44">
        <v>88.710999999999999</v>
      </c>
      <c r="P860" s="44">
        <v>28.21803230141672</v>
      </c>
      <c r="Q860" s="44">
        <v>28.21803230141672</v>
      </c>
      <c r="R860" s="44">
        <v>18.750554911895822</v>
      </c>
      <c r="S860" s="44">
        <v>18.750554911895822</v>
      </c>
      <c r="T860" s="44">
        <v>84.654096904250153</v>
      </c>
      <c r="U860" s="44">
        <v>84.654096904250153</v>
      </c>
      <c r="V860" s="44">
        <v>45.334707337837564</v>
      </c>
      <c r="W860" s="44">
        <v>45.334707337837564</v>
      </c>
      <c r="X860" s="44">
        <v>35.272540376770898</v>
      </c>
      <c r="Y860" s="44">
        <v>35.272540376770898</v>
      </c>
      <c r="Z860" s="44">
        <v>18.88946139076565</v>
      </c>
      <c r="AA860" s="44">
        <v>18.88946139076565</v>
      </c>
      <c r="AB860" s="44">
        <v>4.1975291061955158</v>
      </c>
      <c r="AC860" s="44">
        <v>10.710910657952461</v>
      </c>
      <c r="AD860" s="44">
        <v>4.6963223654099258</v>
      </c>
      <c r="AE860" s="44">
        <v>7.2637869387081739</v>
      </c>
      <c r="AF860" s="44">
        <v>21.79136081612452</v>
      </c>
      <c r="AG860" s="44">
        <v>9.079733673385217</v>
      </c>
      <c r="AH860" s="44">
        <v>36.318934693540868</v>
      </c>
      <c r="AJ860" s="63" t="s">
        <v>63</v>
      </c>
      <c r="AK860" s="44">
        <v>0</v>
      </c>
      <c r="AL860" s="44">
        <v>0</v>
      </c>
      <c r="AM860" s="44">
        <v>88.710999999999999</v>
      </c>
      <c r="AN860" s="44">
        <v>88.710999999999999</v>
      </c>
      <c r="AO860" s="44">
        <v>0</v>
      </c>
      <c r="AP860" s="44">
        <v>0</v>
      </c>
      <c r="AQ860" s="44">
        <v>0</v>
      </c>
      <c r="AR860" s="44">
        <v>0</v>
      </c>
      <c r="AS860" s="44">
        <v>0</v>
      </c>
      <c r="AT860" s="44">
        <v>0</v>
      </c>
      <c r="AU860" s="44">
        <v>0</v>
      </c>
      <c r="AV860" s="44">
        <v>0</v>
      </c>
      <c r="AW860" s="44">
        <v>0</v>
      </c>
      <c r="AX860" s="44">
        <v>0</v>
      </c>
      <c r="AY860" s="44">
        <v>35.272540376770898</v>
      </c>
      <c r="AZ860" s="44">
        <v>0</v>
      </c>
      <c r="BA860" s="44">
        <v>0</v>
      </c>
      <c r="BB860" s="44">
        <v>0</v>
      </c>
      <c r="BC860" s="44">
        <v>35.272540376770898</v>
      </c>
      <c r="BD860" s="44">
        <v>35.272540376770898</v>
      </c>
      <c r="BE860" s="44">
        <v>0</v>
      </c>
      <c r="BF860" s="44">
        <v>0</v>
      </c>
      <c r="BG860" s="44">
        <v>0</v>
      </c>
      <c r="BH860" s="44">
        <v>35.272540376770898</v>
      </c>
      <c r="BI860" s="44">
        <v>18.88946139076565</v>
      </c>
      <c r="BJ860" s="44">
        <v>0</v>
      </c>
      <c r="BK860" s="44">
        <v>0</v>
      </c>
      <c r="BL860" s="44">
        <v>0</v>
      </c>
      <c r="BM860" s="44">
        <v>18.88946139076565</v>
      </c>
      <c r="BN860" s="44">
        <v>4.6963223654099258</v>
      </c>
      <c r="BO860" s="44">
        <v>9.079733673385217</v>
      </c>
      <c r="BP860" s="44">
        <v>0</v>
      </c>
      <c r="BQ860" s="44">
        <v>0</v>
      </c>
      <c r="BR860" s="44">
        <v>0</v>
      </c>
      <c r="BS860" s="44">
        <v>9.079733673385217</v>
      </c>
      <c r="BT860" s="64">
        <v>2022</v>
      </c>
      <c r="BU860" s="44">
        <v>0</v>
      </c>
      <c r="BV860" s="44">
        <v>0</v>
      </c>
      <c r="BW860" s="44">
        <v>0</v>
      </c>
      <c r="BX860" s="44">
        <v>0</v>
      </c>
      <c r="BY860" s="44">
        <v>0</v>
      </c>
      <c r="BZ860" s="44">
        <v>0</v>
      </c>
      <c r="CA860" s="44">
        <v>88.710999999999999</v>
      </c>
      <c r="CB860" s="44">
        <v>0</v>
      </c>
      <c r="CC860" s="44">
        <v>0</v>
      </c>
      <c r="CD860" s="44">
        <v>0</v>
      </c>
      <c r="CE860" s="44">
        <v>0</v>
      </c>
      <c r="CF860" s="44">
        <v>0</v>
      </c>
      <c r="CG860" s="44">
        <v>0</v>
      </c>
      <c r="CH860" s="44">
        <v>0</v>
      </c>
      <c r="CI860" s="44">
        <v>0</v>
      </c>
      <c r="CJ860" s="44">
        <v>0</v>
      </c>
      <c r="CK860" s="44">
        <v>35.272540376770898</v>
      </c>
      <c r="CL860" s="44">
        <v>0</v>
      </c>
      <c r="CM860" s="44">
        <v>0</v>
      </c>
      <c r="CN860" s="44">
        <v>0</v>
      </c>
      <c r="CO860" s="44">
        <v>0</v>
      </c>
      <c r="CP860" s="44">
        <v>0</v>
      </c>
      <c r="CQ860" s="44">
        <v>0</v>
      </c>
      <c r="CR860" s="44">
        <v>0</v>
      </c>
      <c r="CS860" s="44">
        <v>0</v>
      </c>
      <c r="CT860" s="44">
        <v>0</v>
      </c>
      <c r="CU860" s="44">
        <v>0</v>
      </c>
      <c r="CV860" s="44">
        <v>0</v>
      </c>
      <c r="CW860" s="44">
        <v>0</v>
      </c>
      <c r="CX860" s="44">
        <v>0</v>
      </c>
      <c r="CY860" s="44">
        <v>0</v>
      </c>
      <c r="CZ860" s="44">
        <v>0</v>
      </c>
      <c r="DA860" s="44">
        <v>0</v>
      </c>
      <c r="DB860" s="44">
        <v>0</v>
      </c>
      <c r="DC860" s="44">
        <v>0</v>
      </c>
      <c r="DD860" s="44">
        <v>0</v>
      </c>
      <c r="DE860" s="44">
        <v>0</v>
      </c>
      <c r="DF860" s="44">
        <v>0</v>
      </c>
      <c r="DG860" s="44">
        <v>0</v>
      </c>
      <c r="DH860" s="44">
        <v>0</v>
      </c>
      <c r="DI860" s="44">
        <v>0</v>
      </c>
      <c r="DJ860" s="44">
        <v>0</v>
      </c>
      <c r="DK860" s="44">
        <v>0</v>
      </c>
      <c r="DL860" s="44">
        <v>0</v>
      </c>
      <c r="DM860" s="44">
        <v>0</v>
      </c>
      <c r="DN860" s="44">
        <v>0</v>
      </c>
      <c r="DO860" s="44">
        <v>0</v>
      </c>
      <c r="DP860" s="44">
        <v>0</v>
      </c>
      <c r="DQ860" s="44">
        <v>0</v>
      </c>
      <c r="DR860" s="44">
        <v>0</v>
      </c>
      <c r="DS860" s="44">
        <v>0</v>
      </c>
      <c r="DT860" s="44">
        <v>0</v>
      </c>
      <c r="DU860" s="44">
        <v>0</v>
      </c>
      <c r="DV860" s="44">
        <v>0</v>
      </c>
      <c r="DW860" s="44">
        <v>0</v>
      </c>
      <c r="DX860" s="44">
        <v>0</v>
      </c>
      <c r="DY860" s="44">
        <v>9.079733673385217</v>
      </c>
      <c r="DZ860" s="44">
        <v>0</v>
      </c>
      <c r="EA860" s="44">
        <v>0</v>
      </c>
      <c r="EB860" s="44">
        <v>0</v>
      </c>
    </row>
    <row r="861" spans="2:132" x14ac:dyDescent="0.25">
      <c r="B861" s="41" t="s">
        <v>949</v>
      </c>
      <c r="C861" s="50">
        <v>1</v>
      </c>
      <c r="D861" s="46">
        <v>2</v>
      </c>
      <c r="E861" s="86" t="s">
        <v>53</v>
      </c>
      <c r="F861" s="43">
        <v>844.21</v>
      </c>
      <c r="G861" s="43">
        <v>172.34269266057024</v>
      </c>
      <c r="H861" s="44">
        <v>172.34269266057024</v>
      </c>
      <c r="I861" s="44">
        <v>92.294476219137024</v>
      </c>
      <c r="J861" s="44">
        <v>92.294476219137024</v>
      </c>
      <c r="K861" s="44">
        <v>177.51297344038736</v>
      </c>
      <c r="L861" s="44">
        <v>177.51297344038736</v>
      </c>
      <c r="M861" s="44">
        <v>99.616780000000006</v>
      </c>
      <c r="N861" s="44">
        <v>614.58488</v>
      </c>
      <c r="O861" s="44">
        <v>112.27993000000001</v>
      </c>
      <c r="P861" s="44">
        <v>35.502594688077473</v>
      </c>
      <c r="Q861" s="44">
        <v>35.502594688077473</v>
      </c>
      <c r="R861" s="44">
        <v>23.591062059283121</v>
      </c>
      <c r="S861" s="44">
        <v>23.591062059283121</v>
      </c>
      <c r="T861" s="44">
        <v>106.50778406423241</v>
      </c>
      <c r="U861" s="44">
        <v>106.50778406423241</v>
      </c>
      <c r="V861" s="44">
        <v>57.037986303426685</v>
      </c>
      <c r="W861" s="44">
        <v>57.037986303426685</v>
      </c>
      <c r="X861" s="44">
        <v>44.378243360096839</v>
      </c>
      <c r="Y861" s="44">
        <v>44.378243360096839</v>
      </c>
      <c r="Z861" s="44">
        <v>23.765827626427786</v>
      </c>
      <c r="AA861" s="44">
        <v>23.765827626427786</v>
      </c>
      <c r="AB861" s="44">
        <v>4.2226492283250403</v>
      </c>
      <c r="AC861" s="44">
        <v>10.77501012624419</v>
      </c>
      <c r="AD861" s="44">
        <v>4.7244275168916836</v>
      </c>
      <c r="AE861" s="44">
        <v>9.1389534475995351</v>
      </c>
      <c r="AF861" s="44">
        <v>27.4168603427986</v>
      </c>
      <c r="AG861" s="44">
        <v>11.423691809499417</v>
      </c>
      <c r="AH861" s="44">
        <v>45.694767237997667</v>
      </c>
      <c r="AJ861" s="63" t="s">
        <v>63</v>
      </c>
      <c r="AK861" s="44">
        <v>0</v>
      </c>
      <c r="AL861" s="44">
        <v>0</v>
      </c>
      <c r="AM861" s="44">
        <v>112.27993000000001</v>
      </c>
      <c r="AN861" s="44">
        <v>112.27993000000001</v>
      </c>
      <c r="AO861" s="44">
        <v>0</v>
      </c>
      <c r="AP861" s="44">
        <v>0</v>
      </c>
      <c r="AQ861" s="44">
        <v>0</v>
      </c>
      <c r="AR861" s="44">
        <v>0</v>
      </c>
      <c r="AS861" s="44">
        <v>0</v>
      </c>
      <c r="AT861" s="44">
        <v>0</v>
      </c>
      <c r="AU861" s="44">
        <v>0</v>
      </c>
      <c r="AV861" s="44">
        <v>0</v>
      </c>
      <c r="AW861" s="44">
        <v>0</v>
      </c>
      <c r="AX861" s="44">
        <v>0</v>
      </c>
      <c r="AY861" s="44">
        <v>44.378243360096839</v>
      </c>
      <c r="AZ861" s="44">
        <v>0</v>
      </c>
      <c r="BA861" s="44">
        <v>0</v>
      </c>
      <c r="BB861" s="44">
        <v>0</v>
      </c>
      <c r="BC861" s="44">
        <v>44.378243360096839</v>
      </c>
      <c r="BD861" s="44">
        <v>44.378243360096839</v>
      </c>
      <c r="BE861" s="44">
        <v>0</v>
      </c>
      <c r="BF861" s="44">
        <v>0</v>
      </c>
      <c r="BG861" s="44">
        <v>0</v>
      </c>
      <c r="BH861" s="44">
        <v>44.378243360096839</v>
      </c>
      <c r="BI861" s="44">
        <v>23.765827626427786</v>
      </c>
      <c r="BJ861" s="44">
        <v>0</v>
      </c>
      <c r="BK861" s="44">
        <v>0</v>
      </c>
      <c r="BL861" s="44">
        <v>0</v>
      </c>
      <c r="BM861" s="44">
        <v>23.765827626427786</v>
      </c>
      <c r="BN861" s="44">
        <v>4.7244275168916836</v>
      </c>
      <c r="BO861" s="44">
        <v>11.423691809499417</v>
      </c>
      <c r="BP861" s="44">
        <v>0</v>
      </c>
      <c r="BQ861" s="44">
        <v>0</v>
      </c>
      <c r="BR861" s="44">
        <v>0</v>
      </c>
      <c r="BS861" s="44">
        <v>11.423691809499417</v>
      </c>
      <c r="BT861" s="64">
        <v>2022</v>
      </c>
      <c r="BU861" s="44">
        <v>0</v>
      </c>
      <c r="BV861" s="44">
        <v>0</v>
      </c>
      <c r="BW861" s="44">
        <v>0</v>
      </c>
      <c r="BX861" s="44">
        <v>0</v>
      </c>
      <c r="BY861" s="44">
        <v>0</v>
      </c>
      <c r="BZ861" s="44">
        <v>0</v>
      </c>
      <c r="CA861" s="44">
        <v>112.27993000000001</v>
      </c>
      <c r="CB861" s="44">
        <v>0</v>
      </c>
      <c r="CC861" s="44">
        <v>0</v>
      </c>
      <c r="CD861" s="44">
        <v>0</v>
      </c>
      <c r="CE861" s="44">
        <v>0</v>
      </c>
      <c r="CF861" s="44">
        <v>0</v>
      </c>
      <c r="CG861" s="44">
        <v>0</v>
      </c>
      <c r="CH861" s="44">
        <v>0</v>
      </c>
      <c r="CI861" s="44">
        <v>0</v>
      </c>
      <c r="CJ861" s="44">
        <v>0</v>
      </c>
      <c r="CK861" s="44">
        <v>44.378243360096839</v>
      </c>
      <c r="CL861" s="44">
        <v>0</v>
      </c>
      <c r="CM861" s="44">
        <v>0</v>
      </c>
      <c r="CN861" s="44">
        <v>0</v>
      </c>
      <c r="CO861" s="44">
        <v>0</v>
      </c>
      <c r="CP861" s="44">
        <v>0</v>
      </c>
      <c r="CQ861" s="44">
        <v>0</v>
      </c>
      <c r="CR861" s="44">
        <v>0</v>
      </c>
      <c r="CS861" s="44">
        <v>0</v>
      </c>
      <c r="CT861" s="44">
        <v>0</v>
      </c>
      <c r="CU861" s="44">
        <v>0</v>
      </c>
      <c r="CV861" s="44">
        <v>0</v>
      </c>
      <c r="CW861" s="44">
        <v>0</v>
      </c>
      <c r="CX861" s="44">
        <v>0</v>
      </c>
      <c r="CY861" s="44">
        <v>0</v>
      </c>
      <c r="CZ861" s="44">
        <v>0</v>
      </c>
      <c r="DA861" s="44">
        <v>0</v>
      </c>
      <c r="DB861" s="44">
        <v>0</v>
      </c>
      <c r="DC861" s="44">
        <v>0</v>
      </c>
      <c r="DD861" s="44">
        <v>0</v>
      </c>
      <c r="DE861" s="44">
        <v>0</v>
      </c>
      <c r="DF861" s="44">
        <v>0</v>
      </c>
      <c r="DG861" s="44">
        <v>0</v>
      </c>
      <c r="DH861" s="44">
        <v>0</v>
      </c>
      <c r="DI861" s="44">
        <v>0</v>
      </c>
      <c r="DJ861" s="44">
        <v>0</v>
      </c>
      <c r="DK861" s="44">
        <v>0</v>
      </c>
      <c r="DL861" s="44">
        <v>0</v>
      </c>
      <c r="DM861" s="44">
        <v>0</v>
      </c>
      <c r="DN861" s="44">
        <v>0</v>
      </c>
      <c r="DO861" s="44">
        <v>0</v>
      </c>
      <c r="DP861" s="44">
        <v>0</v>
      </c>
      <c r="DQ861" s="44">
        <v>0</v>
      </c>
      <c r="DR861" s="44">
        <v>0</v>
      </c>
      <c r="DS861" s="44">
        <v>0</v>
      </c>
      <c r="DT861" s="44">
        <v>0</v>
      </c>
      <c r="DU861" s="44">
        <v>0</v>
      </c>
      <c r="DV861" s="44">
        <v>0</v>
      </c>
      <c r="DW861" s="44">
        <v>0</v>
      </c>
      <c r="DX861" s="44">
        <v>0</v>
      </c>
      <c r="DY861" s="44">
        <v>11.423691809499417</v>
      </c>
      <c r="DZ861" s="44">
        <v>0</v>
      </c>
      <c r="EA861" s="44">
        <v>0</v>
      </c>
      <c r="EB861" s="44">
        <v>0</v>
      </c>
    </row>
    <row r="862" spans="2:132" x14ac:dyDescent="0.25">
      <c r="B862" s="41" t="s">
        <v>950</v>
      </c>
      <c r="C862" s="50">
        <v>1</v>
      </c>
      <c r="D862" s="46">
        <v>2</v>
      </c>
      <c r="E862" s="86" t="s">
        <v>53</v>
      </c>
      <c r="F862" s="43">
        <v>1633.2</v>
      </c>
      <c r="G862" s="43">
        <v>338.03395977721971</v>
      </c>
      <c r="H862" s="44">
        <v>409.85028477721971</v>
      </c>
      <c r="I862" s="44">
        <v>181.02692246642133</v>
      </c>
      <c r="J862" s="44">
        <v>219.48663315988651</v>
      </c>
      <c r="K862" s="44">
        <v>348.17497857053633</v>
      </c>
      <c r="L862" s="44">
        <v>419.99130357053633</v>
      </c>
      <c r="M862" s="44">
        <v>192.7176</v>
      </c>
      <c r="N862" s="44">
        <v>1188.9696000000001</v>
      </c>
      <c r="O862" s="44">
        <v>217.21559999999999</v>
      </c>
      <c r="P862" s="44">
        <v>69.634995714107262</v>
      </c>
      <c r="Q862" s="44">
        <v>73.225811964107265</v>
      </c>
      <c r="R862" s="44">
        <v>46.271646335221057</v>
      </c>
      <c r="S862" s="44">
        <v>48.194631869894316</v>
      </c>
      <c r="T862" s="44">
        <v>208.9049871423218</v>
      </c>
      <c r="U862" s="44">
        <v>213.21396664232179</v>
      </c>
      <c r="V862" s="44">
        <v>111.87463808424839</v>
      </c>
      <c r="W862" s="44">
        <v>114.1822207258563</v>
      </c>
      <c r="X862" s="44">
        <v>87.043744642634081</v>
      </c>
      <c r="Y862" s="44">
        <v>91.352724142634088</v>
      </c>
      <c r="Z862" s="44">
        <v>46.614432535103496</v>
      </c>
      <c r="AA862" s="44">
        <v>48.922015176711405</v>
      </c>
      <c r="AB862" s="44">
        <v>3.9987358036110381</v>
      </c>
      <c r="AC862" s="44">
        <v>10.412913608105722</v>
      </c>
      <c r="AD862" s="44">
        <v>4.4400378687467121</v>
      </c>
      <c r="AE862" s="44">
        <v>18.849531775979951</v>
      </c>
      <c r="AF862" s="44">
        <v>54.884791735421651</v>
      </c>
      <c r="AG862" s="44">
        <v>23.515697953516099</v>
      </c>
      <c r="AH862" s="44">
        <v>108.11268881755147</v>
      </c>
      <c r="AJ862" s="63" t="s">
        <v>63</v>
      </c>
      <c r="AK862" s="44">
        <v>0</v>
      </c>
      <c r="AL862" s="44">
        <v>0</v>
      </c>
      <c r="AM862" s="44">
        <v>217.21559999999999</v>
      </c>
      <c r="AN862" s="44">
        <v>217.21559999999999</v>
      </c>
      <c r="AO862" s="44">
        <v>0</v>
      </c>
      <c r="AP862" s="44">
        <v>0</v>
      </c>
      <c r="AQ862" s="44">
        <v>0</v>
      </c>
      <c r="AR862" s="44">
        <v>0</v>
      </c>
      <c r="AS862" s="44">
        <v>0</v>
      </c>
      <c r="AT862" s="44">
        <v>0</v>
      </c>
      <c r="AU862" s="44">
        <v>0</v>
      </c>
      <c r="AV862" s="44">
        <v>0</v>
      </c>
      <c r="AW862" s="44">
        <v>0</v>
      </c>
      <c r="AX862" s="44">
        <v>0</v>
      </c>
      <c r="AY862" s="44">
        <v>87.043744642634081</v>
      </c>
      <c r="AZ862" s="44">
        <v>0</v>
      </c>
      <c r="BA862" s="44">
        <v>0</v>
      </c>
      <c r="BB862" s="44">
        <v>4.3089794999999995</v>
      </c>
      <c r="BC862" s="44">
        <v>91.352724142634088</v>
      </c>
      <c r="BD862" s="44">
        <v>87.043744642634081</v>
      </c>
      <c r="BE862" s="44">
        <v>0</v>
      </c>
      <c r="BF862" s="44">
        <v>0</v>
      </c>
      <c r="BG862" s="44">
        <v>4.3089794999999995</v>
      </c>
      <c r="BH862" s="44">
        <v>91.352724142634088</v>
      </c>
      <c r="BI862" s="44">
        <v>46.614432535103496</v>
      </c>
      <c r="BJ862" s="44">
        <v>0</v>
      </c>
      <c r="BK862" s="44">
        <v>0</v>
      </c>
      <c r="BL862" s="44">
        <v>2.3075826416079104</v>
      </c>
      <c r="BM862" s="44">
        <v>48.922015176711405</v>
      </c>
      <c r="BN862" s="44">
        <v>4.4400378687467121</v>
      </c>
      <c r="BO862" s="44">
        <v>22.406495558503963</v>
      </c>
      <c r="BP862" s="44">
        <v>0</v>
      </c>
      <c r="BQ862" s="44">
        <v>0</v>
      </c>
      <c r="BR862" s="44">
        <v>1.1092023950121372</v>
      </c>
      <c r="BS862" s="44">
        <v>23.515697953516099</v>
      </c>
      <c r="BT862" s="64">
        <v>2022</v>
      </c>
      <c r="BU862" s="44">
        <v>0</v>
      </c>
      <c r="BV862" s="44">
        <v>0</v>
      </c>
      <c r="BW862" s="44">
        <v>0</v>
      </c>
      <c r="BX862" s="44">
        <v>0</v>
      </c>
      <c r="BY862" s="44">
        <v>0</v>
      </c>
      <c r="BZ862" s="44">
        <v>0</v>
      </c>
      <c r="CA862" s="44">
        <v>217.21559999999999</v>
      </c>
      <c r="CB862" s="44">
        <v>0</v>
      </c>
      <c r="CC862" s="44">
        <v>0</v>
      </c>
      <c r="CD862" s="44">
        <v>0</v>
      </c>
      <c r="CE862" s="44">
        <v>0</v>
      </c>
      <c r="CF862" s="44">
        <v>0</v>
      </c>
      <c r="CG862" s="44">
        <v>0</v>
      </c>
      <c r="CH862" s="44">
        <v>0</v>
      </c>
      <c r="CI862" s="44">
        <v>0</v>
      </c>
      <c r="CJ862" s="44">
        <v>0</v>
      </c>
      <c r="CK862" s="44">
        <v>87.043744642634081</v>
      </c>
      <c r="CL862" s="44">
        <v>0</v>
      </c>
      <c r="CM862" s="44">
        <v>0</v>
      </c>
      <c r="CN862" s="44">
        <v>0</v>
      </c>
      <c r="CO862" s="44">
        <v>0</v>
      </c>
      <c r="CP862" s="44">
        <v>0</v>
      </c>
      <c r="CQ862" s="44">
        <v>0</v>
      </c>
      <c r="CR862" s="44">
        <v>0</v>
      </c>
      <c r="CS862" s="44">
        <v>0</v>
      </c>
      <c r="CT862" s="44">
        <v>0</v>
      </c>
      <c r="CU862" s="44">
        <v>0</v>
      </c>
      <c r="CV862" s="44">
        <v>0</v>
      </c>
      <c r="CW862" s="44">
        <v>0</v>
      </c>
      <c r="CX862" s="44">
        <v>0</v>
      </c>
      <c r="CY862" s="44">
        <v>0</v>
      </c>
      <c r="CZ862" s="44">
        <v>0</v>
      </c>
      <c r="DA862" s="44">
        <v>0</v>
      </c>
      <c r="DB862" s="44">
        <v>0</v>
      </c>
      <c r="DC862" s="44">
        <v>0</v>
      </c>
      <c r="DD862" s="44">
        <v>0</v>
      </c>
      <c r="DE862" s="44">
        <v>0</v>
      </c>
      <c r="DF862" s="44">
        <v>0</v>
      </c>
      <c r="DG862" s="44">
        <v>0</v>
      </c>
      <c r="DH862" s="44">
        <v>0</v>
      </c>
      <c r="DI862" s="44">
        <v>0</v>
      </c>
      <c r="DJ862" s="44">
        <v>0</v>
      </c>
      <c r="DK862" s="44">
        <v>0</v>
      </c>
      <c r="DL862" s="44">
        <v>0</v>
      </c>
      <c r="DM862" s="44">
        <v>0</v>
      </c>
      <c r="DN862" s="44">
        <v>0</v>
      </c>
      <c r="DO862" s="44">
        <v>4.3089794999999995</v>
      </c>
      <c r="DP862" s="44">
        <v>0</v>
      </c>
      <c r="DQ862" s="44">
        <v>0</v>
      </c>
      <c r="DR862" s="44">
        <v>0</v>
      </c>
      <c r="DS862" s="44">
        <v>0</v>
      </c>
      <c r="DT862" s="44">
        <v>0</v>
      </c>
      <c r="DU862" s="44">
        <v>0</v>
      </c>
      <c r="DV862" s="44">
        <v>0</v>
      </c>
      <c r="DW862" s="44">
        <v>0</v>
      </c>
      <c r="DX862" s="44">
        <v>0</v>
      </c>
      <c r="DY862" s="44">
        <v>23.515697953516099</v>
      </c>
      <c r="DZ862" s="44">
        <v>0</v>
      </c>
      <c r="EA862" s="44">
        <v>0</v>
      </c>
      <c r="EB862" s="44">
        <v>0</v>
      </c>
    </row>
    <row r="863" spans="2:132" x14ac:dyDescent="0.25">
      <c r="B863" s="41" t="s">
        <v>951</v>
      </c>
      <c r="C863" s="50">
        <v>1</v>
      </c>
      <c r="D863" s="46">
        <v>2</v>
      </c>
      <c r="E863" s="86" t="s">
        <v>53</v>
      </c>
      <c r="F863" s="43">
        <v>972.06</v>
      </c>
      <c r="G863" s="43">
        <v>199.45947139220442</v>
      </c>
      <c r="H863" s="44">
        <v>199.45947139220442</v>
      </c>
      <c r="I863" s="44">
        <v>106.81629232372551</v>
      </c>
      <c r="J863" s="44">
        <v>106.81629232372551</v>
      </c>
      <c r="K863" s="44">
        <v>205.44325553397056</v>
      </c>
      <c r="L863" s="44">
        <v>205.44325553397056</v>
      </c>
      <c r="M863" s="44">
        <v>114.70307999999999</v>
      </c>
      <c r="N863" s="44">
        <v>707.65967999999998</v>
      </c>
      <c r="O863" s="44">
        <v>129.28397999999999</v>
      </c>
      <c r="P863" s="44">
        <v>41.088651106794117</v>
      </c>
      <c r="Q863" s="44">
        <v>41.088651106794117</v>
      </c>
      <c r="R863" s="44">
        <v>27.302931707076951</v>
      </c>
      <c r="S863" s="44">
        <v>27.302931707076951</v>
      </c>
      <c r="T863" s="44">
        <v>123.26595332038232</v>
      </c>
      <c r="U863" s="44">
        <v>123.26595332038232</v>
      </c>
      <c r="V863" s="44">
        <v>66.012468656062353</v>
      </c>
      <c r="W863" s="44">
        <v>66.012468656062353</v>
      </c>
      <c r="X863" s="44">
        <v>51.360813883492639</v>
      </c>
      <c r="Y863" s="44">
        <v>51.360813883492639</v>
      </c>
      <c r="Z863" s="44">
        <v>27.50519527335932</v>
      </c>
      <c r="AA863" s="44">
        <v>27.50519527335932</v>
      </c>
      <c r="AB863" s="44">
        <v>4.2011268691072035</v>
      </c>
      <c r="AC863" s="44">
        <v>10.720091134404363</v>
      </c>
      <c r="AD863" s="44">
        <v>4.7003476512388351</v>
      </c>
      <c r="AE863" s="44">
        <v>10.576896505419471</v>
      </c>
      <c r="AF863" s="44">
        <v>31.730689516258408</v>
      </c>
      <c r="AG863" s="44">
        <v>13.221120631774337</v>
      </c>
      <c r="AH863" s="44">
        <v>52.884482527097347</v>
      </c>
      <c r="AJ863" s="63" t="s">
        <v>63</v>
      </c>
      <c r="AK863" s="44">
        <v>0</v>
      </c>
      <c r="AL863" s="44">
        <v>0</v>
      </c>
      <c r="AM863" s="44">
        <v>129.28397999999999</v>
      </c>
      <c r="AN863" s="44">
        <v>129.28397999999999</v>
      </c>
      <c r="AO863" s="44">
        <v>0</v>
      </c>
      <c r="AP863" s="44">
        <v>0</v>
      </c>
      <c r="AQ863" s="44">
        <v>0</v>
      </c>
      <c r="AR863" s="44">
        <v>0</v>
      </c>
      <c r="AS863" s="44">
        <v>0</v>
      </c>
      <c r="AT863" s="44">
        <v>0</v>
      </c>
      <c r="AU863" s="44">
        <v>0</v>
      </c>
      <c r="AV863" s="44">
        <v>0</v>
      </c>
      <c r="AW863" s="44">
        <v>0</v>
      </c>
      <c r="AX863" s="44">
        <v>0</v>
      </c>
      <c r="AY863" s="44">
        <v>51.360813883492639</v>
      </c>
      <c r="AZ863" s="44">
        <v>0</v>
      </c>
      <c r="BA863" s="44">
        <v>0</v>
      </c>
      <c r="BB863" s="44">
        <v>0</v>
      </c>
      <c r="BC863" s="44">
        <v>51.360813883492639</v>
      </c>
      <c r="BD863" s="44">
        <v>51.360813883492639</v>
      </c>
      <c r="BE863" s="44">
        <v>0</v>
      </c>
      <c r="BF863" s="44">
        <v>0</v>
      </c>
      <c r="BG863" s="44">
        <v>0</v>
      </c>
      <c r="BH863" s="44">
        <v>51.360813883492639</v>
      </c>
      <c r="BI863" s="44">
        <v>27.50519527335932</v>
      </c>
      <c r="BJ863" s="44">
        <v>0</v>
      </c>
      <c r="BK863" s="44">
        <v>0</v>
      </c>
      <c r="BL863" s="44">
        <v>0</v>
      </c>
      <c r="BM863" s="44">
        <v>27.50519527335932</v>
      </c>
      <c r="BN863" s="44">
        <v>4.7003476512388351</v>
      </c>
      <c r="BO863" s="44">
        <v>13.221120631774337</v>
      </c>
      <c r="BP863" s="44">
        <v>0</v>
      </c>
      <c r="BQ863" s="44">
        <v>0</v>
      </c>
      <c r="BR863" s="44">
        <v>0</v>
      </c>
      <c r="BS863" s="44">
        <v>13.221120631774337</v>
      </c>
      <c r="BT863" s="64">
        <v>2022</v>
      </c>
      <c r="BU863" s="44">
        <v>0</v>
      </c>
      <c r="BV863" s="44">
        <v>0</v>
      </c>
      <c r="BW863" s="44">
        <v>0</v>
      </c>
      <c r="BX863" s="44">
        <v>0</v>
      </c>
      <c r="BY863" s="44">
        <v>0</v>
      </c>
      <c r="BZ863" s="44">
        <v>0</v>
      </c>
      <c r="CA863" s="44">
        <v>129.28397999999999</v>
      </c>
      <c r="CB863" s="44">
        <v>0</v>
      </c>
      <c r="CC863" s="44">
        <v>0</v>
      </c>
      <c r="CD863" s="44">
        <v>0</v>
      </c>
      <c r="CE863" s="44">
        <v>0</v>
      </c>
      <c r="CF863" s="44">
        <v>0</v>
      </c>
      <c r="CG863" s="44">
        <v>0</v>
      </c>
      <c r="CH863" s="44">
        <v>0</v>
      </c>
      <c r="CI863" s="44">
        <v>0</v>
      </c>
      <c r="CJ863" s="44">
        <v>0</v>
      </c>
      <c r="CK863" s="44">
        <v>51.360813883492639</v>
      </c>
      <c r="CL863" s="44">
        <v>0</v>
      </c>
      <c r="CM863" s="44">
        <v>0</v>
      </c>
      <c r="CN863" s="44">
        <v>0</v>
      </c>
      <c r="CO863" s="44">
        <v>0</v>
      </c>
      <c r="CP863" s="44">
        <v>0</v>
      </c>
      <c r="CQ863" s="44">
        <v>0</v>
      </c>
      <c r="CR863" s="44">
        <v>0</v>
      </c>
      <c r="CS863" s="44">
        <v>0</v>
      </c>
      <c r="CT863" s="44">
        <v>0</v>
      </c>
      <c r="CU863" s="44">
        <v>0</v>
      </c>
      <c r="CV863" s="44">
        <v>0</v>
      </c>
      <c r="CW863" s="44">
        <v>0</v>
      </c>
      <c r="CX863" s="44">
        <v>0</v>
      </c>
      <c r="CY863" s="44">
        <v>0</v>
      </c>
      <c r="CZ863" s="44">
        <v>0</v>
      </c>
      <c r="DA863" s="44">
        <v>0</v>
      </c>
      <c r="DB863" s="44">
        <v>0</v>
      </c>
      <c r="DC863" s="44">
        <v>0</v>
      </c>
      <c r="DD863" s="44">
        <v>0</v>
      </c>
      <c r="DE863" s="44">
        <v>0</v>
      </c>
      <c r="DF863" s="44">
        <v>0</v>
      </c>
      <c r="DG863" s="44">
        <v>0</v>
      </c>
      <c r="DH863" s="44">
        <v>0</v>
      </c>
      <c r="DI863" s="44">
        <v>0</v>
      </c>
      <c r="DJ863" s="44">
        <v>0</v>
      </c>
      <c r="DK863" s="44">
        <v>0</v>
      </c>
      <c r="DL863" s="44">
        <v>0</v>
      </c>
      <c r="DM863" s="44">
        <v>0</v>
      </c>
      <c r="DN863" s="44">
        <v>0</v>
      </c>
      <c r="DO863" s="44">
        <v>0</v>
      </c>
      <c r="DP863" s="44">
        <v>0</v>
      </c>
      <c r="DQ863" s="44">
        <v>0</v>
      </c>
      <c r="DR863" s="44">
        <v>0</v>
      </c>
      <c r="DS863" s="44">
        <v>0</v>
      </c>
      <c r="DT863" s="44">
        <v>0</v>
      </c>
      <c r="DU863" s="44">
        <v>0</v>
      </c>
      <c r="DV863" s="44">
        <v>0</v>
      </c>
      <c r="DW863" s="44">
        <v>0</v>
      </c>
      <c r="DX863" s="44">
        <v>0</v>
      </c>
      <c r="DY863" s="44">
        <v>13.221120631774337</v>
      </c>
      <c r="DZ863" s="44">
        <v>0</v>
      </c>
      <c r="EA863" s="44">
        <v>0</v>
      </c>
      <c r="EB863" s="44">
        <v>0</v>
      </c>
    </row>
    <row r="864" spans="2:132" x14ac:dyDescent="0.25">
      <c r="B864" s="41" t="s">
        <v>952</v>
      </c>
      <c r="C864" s="50">
        <v>1</v>
      </c>
      <c r="D864" s="46">
        <v>2</v>
      </c>
      <c r="E864" s="86" t="s">
        <v>53</v>
      </c>
      <c r="F864" s="43">
        <v>1183.98</v>
      </c>
      <c r="G864" s="43">
        <v>237.56644210598861</v>
      </c>
      <c r="H864" s="44">
        <v>237.56644210598861</v>
      </c>
      <c r="I864" s="44">
        <v>127.22367280520365</v>
      </c>
      <c r="J864" s="44">
        <v>127.22367280520365</v>
      </c>
      <c r="K864" s="44">
        <v>244.69343536916827</v>
      </c>
      <c r="L864" s="44">
        <v>244.69343536916827</v>
      </c>
      <c r="M864" s="44">
        <v>139.70964000000001</v>
      </c>
      <c r="N864" s="44">
        <v>861.93744000000004</v>
      </c>
      <c r="O864" s="44">
        <v>157.46933999999999</v>
      </c>
      <c r="P864" s="44">
        <v>48.938687073833655</v>
      </c>
      <c r="Q864" s="44">
        <v>48.938687073833655</v>
      </c>
      <c r="R864" s="44">
        <v>32.519189484659201</v>
      </c>
      <c r="S864" s="44">
        <v>32.519189484659201</v>
      </c>
      <c r="T864" s="44">
        <v>146.81606122150095</v>
      </c>
      <c r="U864" s="44">
        <v>146.81606122150095</v>
      </c>
      <c r="V864" s="44">
        <v>78.624229793615839</v>
      </c>
      <c r="W864" s="44">
        <v>78.624229793615839</v>
      </c>
      <c r="X864" s="44">
        <v>61.173358842292068</v>
      </c>
      <c r="Y864" s="44">
        <v>61.173358842292068</v>
      </c>
      <c r="Z864" s="44">
        <v>32.760095747339939</v>
      </c>
      <c r="AA864" s="44">
        <v>32.760095747339939</v>
      </c>
      <c r="AB864" s="44">
        <v>4.2962214684319697</v>
      </c>
      <c r="AC864" s="44">
        <v>10.962745737065243</v>
      </c>
      <c r="AD864" s="44">
        <v>4.8067423616362968</v>
      </c>
      <c r="AE864" s="44">
        <v>12.597625240743387</v>
      </c>
      <c r="AF864" s="44">
        <v>37.792875722230157</v>
      </c>
      <c r="AG864" s="44">
        <v>15.747031550929233</v>
      </c>
      <c r="AH864" s="44">
        <v>62.988126203716931</v>
      </c>
      <c r="AJ864" s="63" t="s">
        <v>63</v>
      </c>
      <c r="AK864" s="44">
        <v>0</v>
      </c>
      <c r="AL864" s="44">
        <v>0</v>
      </c>
      <c r="AM864" s="44">
        <v>157.46933999999999</v>
      </c>
      <c r="AN864" s="44">
        <v>157.46933999999999</v>
      </c>
      <c r="AO864" s="44">
        <v>0</v>
      </c>
      <c r="AP864" s="44">
        <v>0</v>
      </c>
      <c r="AQ864" s="44">
        <v>0</v>
      </c>
      <c r="AR864" s="44">
        <v>0</v>
      </c>
      <c r="AS864" s="44">
        <v>0</v>
      </c>
      <c r="AT864" s="44">
        <v>0</v>
      </c>
      <c r="AU864" s="44">
        <v>0</v>
      </c>
      <c r="AV864" s="44">
        <v>0</v>
      </c>
      <c r="AW864" s="44">
        <v>0</v>
      </c>
      <c r="AX864" s="44">
        <v>0</v>
      </c>
      <c r="AY864" s="44">
        <v>61.173358842292068</v>
      </c>
      <c r="AZ864" s="44">
        <v>0</v>
      </c>
      <c r="BA864" s="44">
        <v>0</v>
      </c>
      <c r="BB864" s="44">
        <v>0</v>
      </c>
      <c r="BC864" s="44">
        <v>61.173358842292068</v>
      </c>
      <c r="BD864" s="44">
        <v>61.173358842292068</v>
      </c>
      <c r="BE864" s="44">
        <v>0</v>
      </c>
      <c r="BF864" s="44">
        <v>0</v>
      </c>
      <c r="BG864" s="44">
        <v>0</v>
      </c>
      <c r="BH864" s="44">
        <v>61.173358842292068</v>
      </c>
      <c r="BI864" s="44">
        <v>32.760095747339939</v>
      </c>
      <c r="BJ864" s="44">
        <v>0</v>
      </c>
      <c r="BK864" s="44">
        <v>0</v>
      </c>
      <c r="BL864" s="44">
        <v>0</v>
      </c>
      <c r="BM864" s="44">
        <v>32.760095747339939</v>
      </c>
      <c r="BN864" s="44">
        <v>4.8067423616362968</v>
      </c>
      <c r="BO864" s="44">
        <v>15.747031550929233</v>
      </c>
      <c r="BP864" s="44">
        <v>0</v>
      </c>
      <c r="BQ864" s="44">
        <v>0</v>
      </c>
      <c r="BR864" s="44">
        <v>0</v>
      </c>
      <c r="BS864" s="44">
        <v>15.747031550929233</v>
      </c>
      <c r="BT864" s="64">
        <v>2022</v>
      </c>
      <c r="BU864" s="44">
        <v>0</v>
      </c>
      <c r="BV864" s="44">
        <v>0</v>
      </c>
      <c r="BW864" s="44">
        <v>0</v>
      </c>
      <c r="BX864" s="44">
        <v>0</v>
      </c>
      <c r="BY864" s="44">
        <v>0</v>
      </c>
      <c r="BZ864" s="44">
        <v>0</v>
      </c>
      <c r="CA864" s="44">
        <v>157.46933999999999</v>
      </c>
      <c r="CB864" s="44">
        <v>0</v>
      </c>
      <c r="CC864" s="44">
        <v>0</v>
      </c>
      <c r="CD864" s="44">
        <v>0</v>
      </c>
      <c r="CE864" s="44">
        <v>0</v>
      </c>
      <c r="CF864" s="44">
        <v>0</v>
      </c>
      <c r="CG864" s="44">
        <v>0</v>
      </c>
      <c r="CH864" s="44">
        <v>0</v>
      </c>
      <c r="CI864" s="44">
        <v>0</v>
      </c>
      <c r="CJ864" s="44">
        <v>0</v>
      </c>
      <c r="CK864" s="44">
        <v>61.173358842292068</v>
      </c>
      <c r="CL864" s="44">
        <v>0</v>
      </c>
      <c r="CM864" s="44">
        <v>0</v>
      </c>
      <c r="CN864" s="44">
        <v>0</v>
      </c>
      <c r="CO864" s="44">
        <v>0</v>
      </c>
      <c r="CP864" s="44">
        <v>0</v>
      </c>
      <c r="CQ864" s="44">
        <v>0</v>
      </c>
      <c r="CR864" s="44">
        <v>0</v>
      </c>
      <c r="CS864" s="44">
        <v>0</v>
      </c>
      <c r="CT864" s="44">
        <v>0</v>
      </c>
      <c r="CU864" s="44">
        <v>0</v>
      </c>
      <c r="CV864" s="44">
        <v>0</v>
      </c>
      <c r="CW864" s="44">
        <v>0</v>
      </c>
      <c r="CX864" s="44">
        <v>0</v>
      </c>
      <c r="CY864" s="44">
        <v>0</v>
      </c>
      <c r="CZ864" s="44">
        <v>0</v>
      </c>
      <c r="DA864" s="44">
        <v>0</v>
      </c>
      <c r="DB864" s="44">
        <v>0</v>
      </c>
      <c r="DC864" s="44">
        <v>0</v>
      </c>
      <c r="DD864" s="44">
        <v>0</v>
      </c>
      <c r="DE864" s="44">
        <v>0</v>
      </c>
      <c r="DF864" s="44">
        <v>0</v>
      </c>
      <c r="DG864" s="44">
        <v>0</v>
      </c>
      <c r="DH864" s="44">
        <v>0</v>
      </c>
      <c r="DI864" s="44">
        <v>0</v>
      </c>
      <c r="DJ864" s="44">
        <v>0</v>
      </c>
      <c r="DK864" s="44">
        <v>0</v>
      </c>
      <c r="DL864" s="44">
        <v>0</v>
      </c>
      <c r="DM864" s="44">
        <v>0</v>
      </c>
      <c r="DN864" s="44">
        <v>0</v>
      </c>
      <c r="DO864" s="44">
        <v>0</v>
      </c>
      <c r="DP864" s="44">
        <v>0</v>
      </c>
      <c r="DQ864" s="44">
        <v>0</v>
      </c>
      <c r="DR864" s="44">
        <v>0</v>
      </c>
      <c r="DS864" s="44">
        <v>0</v>
      </c>
      <c r="DT864" s="44">
        <v>0</v>
      </c>
      <c r="DU864" s="44">
        <v>0</v>
      </c>
      <c r="DV864" s="44">
        <v>0</v>
      </c>
      <c r="DW864" s="44">
        <v>0</v>
      </c>
      <c r="DX864" s="44">
        <v>0</v>
      </c>
      <c r="DY864" s="44">
        <v>15.747031550929233</v>
      </c>
      <c r="DZ864" s="44">
        <v>0</v>
      </c>
      <c r="EA864" s="44">
        <v>0</v>
      </c>
      <c r="EB864" s="44">
        <v>0</v>
      </c>
    </row>
    <row r="865" spans="2:132" x14ac:dyDescent="0.25">
      <c r="B865" s="41" t="s">
        <v>953</v>
      </c>
      <c r="C865" s="50">
        <v>1</v>
      </c>
      <c r="D865" s="46">
        <v>2</v>
      </c>
      <c r="E865" s="86" t="s">
        <v>53</v>
      </c>
      <c r="F865" s="43">
        <v>260.39999999999998</v>
      </c>
      <c r="G865" s="43">
        <v>53.197243675616072</v>
      </c>
      <c r="H865" s="44">
        <v>53.197243675616072</v>
      </c>
      <c r="I865" s="44">
        <v>28.488656325062085</v>
      </c>
      <c r="J865" s="44">
        <v>28.488656325062085</v>
      </c>
      <c r="K865" s="44">
        <v>54.793160985884555</v>
      </c>
      <c r="L865" s="44">
        <v>54.793160985884555</v>
      </c>
      <c r="M865" s="44">
        <v>30.727199999999996</v>
      </c>
      <c r="N865" s="44">
        <v>189.57119999999998</v>
      </c>
      <c r="O865" s="44">
        <v>34.633199999999995</v>
      </c>
      <c r="P865" s="44">
        <v>10.958632197176911</v>
      </c>
      <c r="Q865" s="44">
        <v>10.958632197176911</v>
      </c>
      <c r="R865" s="44">
        <v>7.2818838882014765</v>
      </c>
      <c r="S865" s="44">
        <v>7.2818838882014765</v>
      </c>
      <c r="T865" s="44">
        <v>32.875896591530733</v>
      </c>
      <c r="U865" s="44">
        <v>32.875896591530733</v>
      </c>
      <c r="V865" s="44">
        <v>17.605989608888368</v>
      </c>
      <c r="W865" s="44">
        <v>17.605989608888368</v>
      </c>
      <c r="X865" s="44">
        <v>13.698290246471139</v>
      </c>
      <c r="Y865" s="44">
        <v>13.698290246471139</v>
      </c>
      <c r="Z865" s="44">
        <v>7.3358290037034868</v>
      </c>
      <c r="AA865" s="44">
        <v>7.3358290037034868</v>
      </c>
      <c r="AB865" s="44">
        <v>4.219677280186513</v>
      </c>
      <c r="AC865" s="44">
        <v>10.767426552625881</v>
      </c>
      <c r="AD865" s="44">
        <v>4.7211024115359637</v>
      </c>
      <c r="AE865" s="44">
        <v>2.8209326777177171</v>
      </c>
      <c r="AF865" s="44">
        <v>8.4627980331531525</v>
      </c>
      <c r="AG865" s="44">
        <v>3.5261658471471464</v>
      </c>
      <c r="AH865" s="44">
        <v>14.104663388588586</v>
      </c>
      <c r="AJ865" s="63" t="s">
        <v>63</v>
      </c>
      <c r="AK865" s="44">
        <v>0</v>
      </c>
      <c r="AL865" s="44">
        <v>0</v>
      </c>
      <c r="AM865" s="44">
        <v>34.633199999999995</v>
      </c>
      <c r="AN865" s="44">
        <v>34.633199999999995</v>
      </c>
      <c r="AO865" s="44">
        <v>0</v>
      </c>
      <c r="AP865" s="44">
        <v>0</v>
      </c>
      <c r="AQ865" s="44">
        <v>0</v>
      </c>
      <c r="AR865" s="44">
        <v>0</v>
      </c>
      <c r="AS865" s="44">
        <v>0</v>
      </c>
      <c r="AT865" s="44">
        <v>0</v>
      </c>
      <c r="AU865" s="44">
        <v>0</v>
      </c>
      <c r="AV865" s="44">
        <v>0</v>
      </c>
      <c r="AW865" s="44">
        <v>0</v>
      </c>
      <c r="AX865" s="44">
        <v>0</v>
      </c>
      <c r="AY865" s="44">
        <v>13.698290246471139</v>
      </c>
      <c r="AZ865" s="44">
        <v>0</v>
      </c>
      <c r="BA865" s="44">
        <v>0</v>
      </c>
      <c r="BB865" s="44">
        <v>0</v>
      </c>
      <c r="BC865" s="44">
        <v>13.698290246471139</v>
      </c>
      <c r="BD865" s="44">
        <v>13.698290246471139</v>
      </c>
      <c r="BE865" s="44">
        <v>0</v>
      </c>
      <c r="BF865" s="44">
        <v>0</v>
      </c>
      <c r="BG865" s="44">
        <v>0</v>
      </c>
      <c r="BH865" s="44">
        <v>13.698290246471139</v>
      </c>
      <c r="BI865" s="44">
        <v>7.3358290037034868</v>
      </c>
      <c r="BJ865" s="44">
        <v>0</v>
      </c>
      <c r="BK865" s="44">
        <v>0</v>
      </c>
      <c r="BL865" s="44">
        <v>0</v>
      </c>
      <c r="BM865" s="44">
        <v>7.3358290037034868</v>
      </c>
      <c r="BN865" s="44">
        <v>4.7211024115359637</v>
      </c>
      <c r="BO865" s="44">
        <v>3.5261658471471464</v>
      </c>
      <c r="BP865" s="44">
        <v>0</v>
      </c>
      <c r="BQ865" s="44">
        <v>0</v>
      </c>
      <c r="BR865" s="44">
        <v>0</v>
      </c>
      <c r="BS865" s="44">
        <v>3.5261658471471464</v>
      </c>
      <c r="BT865" s="64">
        <v>2022</v>
      </c>
      <c r="BU865" s="44">
        <v>0</v>
      </c>
      <c r="BV865" s="44">
        <v>0</v>
      </c>
      <c r="BW865" s="44">
        <v>0</v>
      </c>
      <c r="BX865" s="44">
        <v>0</v>
      </c>
      <c r="BY865" s="44">
        <v>0</v>
      </c>
      <c r="BZ865" s="44">
        <v>0</v>
      </c>
      <c r="CA865" s="44">
        <v>34.633199999999995</v>
      </c>
      <c r="CB865" s="44">
        <v>0</v>
      </c>
      <c r="CC865" s="44">
        <v>0</v>
      </c>
      <c r="CD865" s="44">
        <v>0</v>
      </c>
      <c r="CE865" s="44">
        <v>0</v>
      </c>
      <c r="CF865" s="44">
        <v>0</v>
      </c>
      <c r="CG865" s="44">
        <v>0</v>
      </c>
      <c r="CH865" s="44">
        <v>0</v>
      </c>
      <c r="CI865" s="44">
        <v>0</v>
      </c>
      <c r="CJ865" s="44">
        <v>0</v>
      </c>
      <c r="CK865" s="44">
        <v>13.698290246471139</v>
      </c>
      <c r="CL865" s="44">
        <v>0</v>
      </c>
      <c r="CM865" s="44">
        <v>0</v>
      </c>
      <c r="CN865" s="44">
        <v>0</v>
      </c>
      <c r="CO865" s="44">
        <v>0</v>
      </c>
      <c r="CP865" s="44">
        <v>0</v>
      </c>
      <c r="CQ865" s="44">
        <v>0</v>
      </c>
      <c r="CR865" s="44">
        <v>0</v>
      </c>
      <c r="CS865" s="44">
        <v>0</v>
      </c>
      <c r="CT865" s="44">
        <v>0</v>
      </c>
      <c r="CU865" s="44">
        <v>0</v>
      </c>
      <c r="CV865" s="44">
        <v>0</v>
      </c>
      <c r="CW865" s="44">
        <v>0</v>
      </c>
      <c r="CX865" s="44">
        <v>0</v>
      </c>
      <c r="CY865" s="44">
        <v>0</v>
      </c>
      <c r="CZ865" s="44">
        <v>0</v>
      </c>
      <c r="DA865" s="44">
        <v>0</v>
      </c>
      <c r="DB865" s="44">
        <v>0</v>
      </c>
      <c r="DC865" s="44">
        <v>0</v>
      </c>
      <c r="DD865" s="44">
        <v>0</v>
      </c>
      <c r="DE865" s="44">
        <v>0</v>
      </c>
      <c r="DF865" s="44">
        <v>0</v>
      </c>
      <c r="DG865" s="44">
        <v>0</v>
      </c>
      <c r="DH865" s="44">
        <v>0</v>
      </c>
      <c r="DI865" s="44">
        <v>0</v>
      </c>
      <c r="DJ865" s="44">
        <v>0</v>
      </c>
      <c r="DK865" s="44">
        <v>0</v>
      </c>
      <c r="DL865" s="44">
        <v>0</v>
      </c>
      <c r="DM865" s="44">
        <v>0</v>
      </c>
      <c r="DN865" s="44">
        <v>0</v>
      </c>
      <c r="DO865" s="44">
        <v>0</v>
      </c>
      <c r="DP865" s="44">
        <v>0</v>
      </c>
      <c r="DQ865" s="44">
        <v>0</v>
      </c>
      <c r="DR865" s="44">
        <v>0</v>
      </c>
      <c r="DS865" s="44">
        <v>0</v>
      </c>
      <c r="DT865" s="44">
        <v>0</v>
      </c>
      <c r="DU865" s="44">
        <v>0</v>
      </c>
      <c r="DV865" s="44">
        <v>0</v>
      </c>
      <c r="DW865" s="44">
        <v>0</v>
      </c>
      <c r="DX865" s="44">
        <v>0</v>
      </c>
      <c r="DY865" s="44">
        <v>3.5261658471471464</v>
      </c>
      <c r="DZ865" s="44">
        <v>0</v>
      </c>
      <c r="EA865" s="44">
        <v>0</v>
      </c>
      <c r="EB865" s="44">
        <v>0</v>
      </c>
    </row>
    <row r="866" spans="2:132" x14ac:dyDescent="0.25">
      <c r="B866" s="41" t="s">
        <v>954</v>
      </c>
      <c r="C866" s="50">
        <v>1</v>
      </c>
      <c r="D866" s="46">
        <v>2</v>
      </c>
      <c r="E866" s="86" t="s">
        <v>53</v>
      </c>
      <c r="F866" s="43">
        <v>172.6</v>
      </c>
      <c r="G866" s="43">
        <v>46.891220165663746</v>
      </c>
      <c r="H866" s="44">
        <v>46.891220165663746</v>
      </c>
      <c r="I866" s="44">
        <v>25.111599091641185</v>
      </c>
      <c r="J866" s="44">
        <v>25.111599091641185</v>
      </c>
      <c r="K866" s="44">
        <v>48.297956770633661</v>
      </c>
      <c r="L866" s="44">
        <v>48.297956770633661</v>
      </c>
      <c r="M866" s="44">
        <v>20.366799999999998</v>
      </c>
      <c r="N866" s="44">
        <v>125.6528</v>
      </c>
      <c r="O866" s="44">
        <v>22.9558</v>
      </c>
      <c r="P866" s="44">
        <v>9.6595913541267322</v>
      </c>
      <c r="Q866" s="44">
        <v>9.6595913541267322</v>
      </c>
      <c r="R866" s="44">
        <v>6.4186863271445729</v>
      </c>
      <c r="S866" s="44">
        <v>6.4186863271445729</v>
      </c>
      <c r="T866" s="44">
        <v>28.978774062380197</v>
      </c>
      <c r="U866" s="44">
        <v>28.978774062380197</v>
      </c>
      <c r="V866" s="44">
        <v>15.518968238634253</v>
      </c>
      <c r="W866" s="44">
        <v>15.518968238634253</v>
      </c>
      <c r="X866" s="44">
        <v>12.074489192658415</v>
      </c>
      <c r="Y866" s="44">
        <v>12.074489192658415</v>
      </c>
      <c r="Z866" s="44">
        <v>6.4662367660976052</v>
      </c>
      <c r="AA866" s="44">
        <v>6.4662367660976052</v>
      </c>
      <c r="AB866" s="44">
        <v>3.173048029137826</v>
      </c>
      <c r="AC866" s="44">
        <v>8.0967238329149431</v>
      </c>
      <c r="AD866" s="44">
        <v>3.5501019882780906</v>
      </c>
      <c r="AE866" s="44">
        <v>2.4865381385165342</v>
      </c>
      <c r="AF866" s="44">
        <v>7.4596144155496029</v>
      </c>
      <c r="AG866" s="44">
        <v>3.1081726731456678</v>
      </c>
      <c r="AH866" s="44">
        <v>12.432690692582671</v>
      </c>
      <c r="AJ866" s="63" t="s">
        <v>63</v>
      </c>
      <c r="AK866" s="44">
        <v>0</v>
      </c>
      <c r="AL866" s="44">
        <v>0</v>
      </c>
      <c r="AM866" s="44">
        <v>22.9558</v>
      </c>
      <c r="AN866" s="44">
        <v>22.9558</v>
      </c>
      <c r="AO866" s="44">
        <v>0</v>
      </c>
      <c r="AP866" s="44">
        <v>0</v>
      </c>
      <c r="AQ866" s="44">
        <v>0</v>
      </c>
      <c r="AR866" s="44">
        <v>0</v>
      </c>
      <c r="AS866" s="44">
        <v>0</v>
      </c>
      <c r="AT866" s="44">
        <v>0</v>
      </c>
      <c r="AU866" s="44">
        <v>0</v>
      </c>
      <c r="AV866" s="44">
        <v>0</v>
      </c>
      <c r="AW866" s="44">
        <v>0</v>
      </c>
      <c r="AX866" s="44">
        <v>0</v>
      </c>
      <c r="AY866" s="44">
        <v>12.074489192658415</v>
      </c>
      <c r="AZ866" s="44">
        <v>0</v>
      </c>
      <c r="BA866" s="44">
        <v>0</v>
      </c>
      <c r="BB866" s="44">
        <v>0</v>
      </c>
      <c r="BC866" s="44">
        <v>12.074489192658415</v>
      </c>
      <c r="BD866" s="44">
        <v>12.074489192658415</v>
      </c>
      <c r="BE866" s="44">
        <v>0</v>
      </c>
      <c r="BF866" s="44">
        <v>0</v>
      </c>
      <c r="BG866" s="44">
        <v>0</v>
      </c>
      <c r="BH866" s="44">
        <v>12.074489192658415</v>
      </c>
      <c r="BI866" s="44">
        <v>6.4662367660976052</v>
      </c>
      <c r="BJ866" s="44">
        <v>0</v>
      </c>
      <c r="BK866" s="44">
        <v>0</v>
      </c>
      <c r="BL866" s="44">
        <v>0</v>
      </c>
      <c r="BM866" s="44">
        <v>6.4662367660976052</v>
      </c>
      <c r="BN866" s="44">
        <v>3.5501019882780906</v>
      </c>
      <c r="BO866" s="44">
        <v>3.1081726731456678</v>
      </c>
      <c r="BP866" s="44">
        <v>0</v>
      </c>
      <c r="BQ866" s="44">
        <v>0</v>
      </c>
      <c r="BR866" s="44">
        <v>0</v>
      </c>
      <c r="BS866" s="44">
        <v>3.1081726731456678</v>
      </c>
      <c r="BT866" s="64">
        <v>2022</v>
      </c>
      <c r="BU866" s="44">
        <v>0</v>
      </c>
      <c r="BV866" s="44">
        <v>0</v>
      </c>
      <c r="BW866" s="44">
        <v>0</v>
      </c>
      <c r="BX866" s="44">
        <v>0</v>
      </c>
      <c r="BY866" s="44">
        <v>0</v>
      </c>
      <c r="BZ866" s="44">
        <v>0</v>
      </c>
      <c r="CA866" s="44">
        <v>22.9558</v>
      </c>
      <c r="CB866" s="44">
        <v>0</v>
      </c>
      <c r="CC866" s="44">
        <v>0</v>
      </c>
      <c r="CD866" s="44">
        <v>0</v>
      </c>
      <c r="CE866" s="44">
        <v>0</v>
      </c>
      <c r="CF866" s="44">
        <v>0</v>
      </c>
      <c r="CG866" s="44">
        <v>0</v>
      </c>
      <c r="CH866" s="44">
        <v>0</v>
      </c>
      <c r="CI866" s="44">
        <v>0</v>
      </c>
      <c r="CJ866" s="44">
        <v>0</v>
      </c>
      <c r="CK866" s="44">
        <v>12.074489192658415</v>
      </c>
      <c r="CL866" s="44">
        <v>0</v>
      </c>
      <c r="CM866" s="44">
        <v>0</v>
      </c>
      <c r="CN866" s="44">
        <v>0</v>
      </c>
      <c r="CO866" s="44">
        <v>0</v>
      </c>
      <c r="CP866" s="44">
        <v>0</v>
      </c>
      <c r="CQ866" s="44">
        <v>0</v>
      </c>
      <c r="CR866" s="44">
        <v>0</v>
      </c>
      <c r="CS866" s="44">
        <v>0</v>
      </c>
      <c r="CT866" s="44">
        <v>0</v>
      </c>
      <c r="CU866" s="44">
        <v>0</v>
      </c>
      <c r="CV866" s="44">
        <v>0</v>
      </c>
      <c r="CW866" s="44">
        <v>0</v>
      </c>
      <c r="CX866" s="44">
        <v>0</v>
      </c>
      <c r="CY866" s="44">
        <v>0</v>
      </c>
      <c r="CZ866" s="44">
        <v>0</v>
      </c>
      <c r="DA866" s="44">
        <v>0</v>
      </c>
      <c r="DB866" s="44">
        <v>0</v>
      </c>
      <c r="DC866" s="44">
        <v>0</v>
      </c>
      <c r="DD866" s="44">
        <v>0</v>
      </c>
      <c r="DE866" s="44">
        <v>0</v>
      </c>
      <c r="DF866" s="44">
        <v>0</v>
      </c>
      <c r="DG866" s="44">
        <v>0</v>
      </c>
      <c r="DH866" s="44">
        <v>0</v>
      </c>
      <c r="DI866" s="44">
        <v>0</v>
      </c>
      <c r="DJ866" s="44">
        <v>0</v>
      </c>
      <c r="DK866" s="44">
        <v>0</v>
      </c>
      <c r="DL866" s="44">
        <v>0</v>
      </c>
      <c r="DM866" s="44">
        <v>0</v>
      </c>
      <c r="DN866" s="44">
        <v>0</v>
      </c>
      <c r="DO866" s="44">
        <v>0</v>
      </c>
      <c r="DP866" s="44">
        <v>0</v>
      </c>
      <c r="DQ866" s="44">
        <v>0</v>
      </c>
      <c r="DR866" s="44">
        <v>0</v>
      </c>
      <c r="DS866" s="44">
        <v>0</v>
      </c>
      <c r="DT866" s="44">
        <v>0</v>
      </c>
      <c r="DU866" s="44">
        <v>0</v>
      </c>
      <c r="DV866" s="44">
        <v>0</v>
      </c>
      <c r="DW866" s="44">
        <v>0</v>
      </c>
      <c r="DX866" s="44">
        <v>0</v>
      </c>
      <c r="DY866" s="44">
        <v>3.1081726731456678</v>
      </c>
      <c r="DZ866" s="44">
        <v>0</v>
      </c>
      <c r="EA866" s="44">
        <v>0</v>
      </c>
      <c r="EB866" s="44">
        <v>0</v>
      </c>
    </row>
    <row r="867" spans="2:132" x14ac:dyDescent="0.25">
      <c r="B867" s="41" t="s">
        <v>955</v>
      </c>
      <c r="C867" s="50">
        <v>1</v>
      </c>
      <c r="D867" s="46">
        <v>2</v>
      </c>
      <c r="E867" s="86" t="s">
        <v>53</v>
      </c>
      <c r="F867" s="43">
        <v>197.2</v>
      </c>
      <c r="G867" s="43">
        <v>61.487484762466778</v>
      </c>
      <c r="H867" s="44">
        <v>61.487484762466778</v>
      </c>
      <c r="I867" s="44">
        <v>32.928319225932555</v>
      </c>
      <c r="J867" s="44">
        <v>32.928319225932555</v>
      </c>
      <c r="K867" s="44">
        <v>63.332109305340786</v>
      </c>
      <c r="L867" s="44">
        <v>63.332109305340786</v>
      </c>
      <c r="M867" s="44">
        <v>23.269599999999997</v>
      </c>
      <c r="N867" s="44">
        <v>143.5616</v>
      </c>
      <c r="O867" s="44">
        <v>26.227599999999999</v>
      </c>
      <c r="P867" s="44">
        <v>12.666421861068159</v>
      </c>
      <c r="Q867" s="44">
        <v>12.666421861068159</v>
      </c>
      <c r="R867" s="44">
        <v>8.4166902959875092</v>
      </c>
      <c r="S867" s="44">
        <v>8.4166902959875092</v>
      </c>
      <c r="T867" s="44">
        <v>37.999265583204469</v>
      </c>
      <c r="U867" s="44">
        <v>37.999265583204469</v>
      </c>
      <c r="V867" s="44">
        <v>20.34970128162632</v>
      </c>
      <c r="W867" s="44">
        <v>20.34970128162632</v>
      </c>
      <c r="X867" s="44">
        <v>15.833027326335197</v>
      </c>
      <c r="Y867" s="44">
        <v>15.833027326335197</v>
      </c>
      <c r="Z867" s="44">
        <v>8.4790422006776343</v>
      </c>
      <c r="AA867" s="44">
        <v>8.4790422006776343</v>
      </c>
      <c r="AB867" s="44">
        <v>2.7646971887623475</v>
      </c>
      <c r="AC867" s="44">
        <v>7.0547276352219139</v>
      </c>
      <c r="AD867" s="44">
        <v>3.093226732366531</v>
      </c>
      <c r="AE867" s="44">
        <v>3.260545905249931</v>
      </c>
      <c r="AF867" s="44">
        <v>9.7816377157497918</v>
      </c>
      <c r="AG867" s="44">
        <v>4.0756823815624132</v>
      </c>
      <c r="AH867" s="44">
        <v>16.302729526249653</v>
      </c>
      <c r="AJ867" s="63" t="s">
        <v>63</v>
      </c>
      <c r="AK867" s="44">
        <v>0</v>
      </c>
      <c r="AL867" s="44">
        <v>0</v>
      </c>
      <c r="AM867" s="44">
        <v>26.227599999999999</v>
      </c>
      <c r="AN867" s="44">
        <v>26.227599999999999</v>
      </c>
      <c r="AO867" s="44">
        <v>0</v>
      </c>
      <c r="AP867" s="44">
        <v>0</v>
      </c>
      <c r="AQ867" s="44">
        <v>0</v>
      </c>
      <c r="AR867" s="44">
        <v>0</v>
      </c>
      <c r="AS867" s="44">
        <v>0</v>
      </c>
      <c r="AT867" s="44">
        <v>0</v>
      </c>
      <c r="AU867" s="44">
        <v>0</v>
      </c>
      <c r="AV867" s="44">
        <v>0</v>
      </c>
      <c r="AW867" s="44">
        <v>0</v>
      </c>
      <c r="AX867" s="44">
        <v>0</v>
      </c>
      <c r="AY867" s="44">
        <v>15.833027326335197</v>
      </c>
      <c r="AZ867" s="44">
        <v>0</v>
      </c>
      <c r="BA867" s="44">
        <v>0</v>
      </c>
      <c r="BB867" s="44">
        <v>0</v>
      </c>
      <c r="BC867" s="44">
        <v>15.833027326335197</v>
      </c>
      <c r="BD867" s="44">
        <v>15.833027326335197</v>
      </c>
      <c r="BE867" s="44">
        <v>0</v>
      </c>
      <c r="BF867" s="44">
        <v>0</v>
      </c>
      <c r="BG867" s="44">
        <v>0</v>
      </c>
      <c r="BH867" s="44">
        <v>15.833027326335197</v>
      </c>
      <c r="BI867" s="44">
        <v>8.4790422006776343</v>
      </c>
      <c r="BJ867" s="44">
        <v>0</v>
      </c>
      <c r="BK867" s="44">
        <v>0</v>
      </c>
      <c r="BL867" s="44">
        <v>0</v>
      </c>
      <c r="BM867" s="44">
        <v>8.4790422006776343</v>
      </c>
      <c r="BN867" s="44">
        <v>3.093226732366531</v>
      </c>
      <c r="BO867" s="44">
        <v>4.0756823815624132</v>
      </c>
      <c r="BP867" s="44">
        <v>0</v>
      </c>
      <c r="BQ867" s="44">
        <v>0</v>
      </c>
      <c r="BR867" s="44">
        <v>0</v>
      </c>
      <c r="BS867" s="44">
        <v>4.0756823815624132</v>
      </c>
      <c r="BT867" s="64">
        <v>2022</v>
      </c>
      <c r="BU867" s="44">
        <v>0</v>
      </c>
      <c r="BV867" s="44">
        <v>0</v>
      </c>
      <c r="BW867" s="44">
        <v>0</v>
      </c>
      <c r="BX867" s="44">
        <v>0</v>
      </c>
      <c r="BY867" s="44">
        <v>0</v>
      </c>
      <c r="BZ867" s="44">
        <v>0</v>
      </c>
      <c r="CA867" s="44">
        <v>26.227599999999999</v>
      </c>
      <c r="CB867" s="44">
        <v>0</v>
      </c>
      <c r="CC867" s="44">
        <v>0</v>
      </c>
      <c r="CD867" s="44">
        <v>0</v>
      </c>
      <c r="CE867" s="44">
        <v>0</v>
      </c>
      <c r="CF867" s="44">
        <v>0</v>
      </c>
      <c r="CG867" s="44">
        <v>0</v>
      </c>
      <c r="CH867" s="44">
        <v>0</v>
      </c>
      <c r="CI867" s="44">
        <v>0</v>
      </c>
      <c r="CJ867" s="44">
        <v>0</v>
      </c>
      <c r="CK867" s="44">
        <v>15.833027326335197</v>
      </c>
      <c r="CL867" s="44">
        <v>0</v>
      </c>
      <c r="CM867" s="44">
        <v>0</v>
      </c>
      <c r="CN867" s="44">
        <v>0</v>
      </c>
      <c r="CO867" s="44">
        <v>0</v>
      </c>
      <c r="CP867" s="44">
        <v>0</v>
      </c>
      <c r="CQ867" s="44">
        <v>0</v>
      </c>
      <c r="CR867" s="44">
        <v>0</v>
      </c>
      <c r="CS867" s="44">
        <v>0</v>
      </c>
      <c r="CT867" s="44">
        <v>0</v>
      </c>
      <c r="CU867" s="44">
        <v>0</v>
      </c>
      <c r="CV867" s="44">
        <v>0</v>
      </c>
      <c r="CW867" s="44">
        <v>0</v>
      </c>
      <c r="CX867" s="44">
        <v>0</v>
      </c>
      <c r="CY867" s="44">
        <v>0</v>
      </c>
      <c r="CZ867" s="44">
        <v>0</v>
      </c>
      <c r="DA867" s="44">
        <v>0</v>
      </c>
      <c r="DB867" s="44">
        <v>0</v>
      </c>
      <c r="DC867" s="44">
        <v>0</v>
      </c>
      <c r="DD867" s="44">
        <v>0</v>
      </c>
      <c r="DE867" s="44">
        <v>0</v>
      </c>
      <c r="DF867" s="44">
        <v>0</v>
      </c>
      <c r="DG867" s="44">
        <v>0</v>
      </c>
      <c r="DH867" s="44">
        <v>0</v>
      </c>
      <c r="DI867" s="44">
        <v>0</v>
      </c>
      <c r="DJ867" s="44">
        <v>0</v>
      </c>
      <c r="DK867" s="44">
        <v>0</v>
      </c>
      <c r="DL867" s="44">
        <v>0</v>
      </c>
      <c r="DM867" s="44">
        <v>0</v>
      </c>
      <c r="DN867" s="44">
        <v>0</v>
      </c>
      <c r="DO867" s="44">
        <v>0</v>
      </c>
      <c r="DP867" s="44">
        <v>0</v>
      </c>
      <c r="DQ867" s="44">
        <v>0</v>
      </c>
      <c r="DR867" s="44">
        <v>0</v>
      </c>
      <c r="DS867" s="44">
        <v>0</v>
      </c>
      <c r="DT867" s="44">
        <v>0</v>
      </c>
      <c r="DU867" s="44">
        <v>0</v>
      </c>
      <c r="DV867" s="44">
        <v>0</v>
      </c>
      <c r="DW867" s="44">
        <v>0</v>
      </c>
      <c r="DX867" s="44">
        <v>0</v>
      </c>
      <c r="DY867" s="44">
        <v>4.0756823815624132</v>
      </c>
      <c r="DZ867" s="44">
        <v>0</v>
      </c>
      <c r="EA867" s="44">
        <v>0</v>
      </c>
      <c r="EB867" s="44">
        <v>0</v>
      </c>
    </row>
    <row r="868" spans="2:132" x14ac:dyDescent="0.25">
      <c r="B868" s="41" t="s">
        <v>956</v>
      </c>
      <c r="C868" s="50">
        <v>1</v>
      </c>
      <c r="D868" s="46">
        <v>2</v>
      </c>
      <c r="E868" s="86" t="s">
        <v>53</v>
      </c>
      <c r="F868" s="43">
        <v>888.5</v>
      </c>
      <c r="G868" s="43">
        <v>181.325083887197</v>
      </c>
      <c r="H868" s="44">
        <v>181.325083887197</v>
      </c>
      <c r="I868" s="44">
        <v>97.104805457114395</v>
      </c>
      <c r="J868" s="44">
        <v>97.104805457114395</v>
      </c>
      <c r="K868" s="44">
        <v>186.76483640381292</v>
      </c>
      <c r="L868" s="44">
        <v>186.76483640381292</v>
      </c>
      <c r="M868" s="44">
        <v>104.843</v>
      </c>
      <c r="N868" s="44">
        <v>646.82799999999997</v>
      </c>
      <c r="O868" s="44">
        <v>118.1705</v>
      </c>
      <c r="P868" s="44">
        <v>37.352967280762584</v>
      </c>
      <c r="Q868" s="44">
        <v>37.352967280762584</v>
      </c>
      <c r="R868" s="44">
        <v>24.82061316816279</v>
      </c>
      <c r="S868" s="44">
        <v>24.82061316816279</v>
      </c>
      <c r="T868" s="44">
        <v>112.05890184228775</v>
      </c>
      <c r="U868" s="44">
        <v>112.05890184228775</v>
      </c>
      <c r="V868" s="44">
        <v>60.010769772496701</v>
      </c>
      <c r="W868" s="44">
        <v>60.010769772496701</v>
      </c>
      <c r="X868" s="44">
        <v>46.69120910095323</v>
      </c>
      <c r="Y868" s="44">
        <v>46.69120910095323</v>
      </c>
      <c r="Z868" s="44">
        <v>25.004487405206959</v>
      </c>
      <c r="AA868" s="44">
        <v>25.004487405206959</v>
      </c>
      <c r="AB868" s="44">
        <v>4.2240294101388809</v>
      </c>
      <c r="AC868" s="44">
        <v>10.77853196104885</v>
      </c>
      <c r="AD868" s="44">
        <v>4.7259717059983428</v>
      </c>
      <c r="AE868" s="44">
        <v>9.6152698727464028</v>
      </c>
      <c r="AF868" s="44">
        <v>28.845809618239212</v>
      </c>
      <c r="AG868" s="44">
        <v>12.019087340933005</v>
      </c>
      <c r="AH868" s="44">
        <v>48.076349363732021</v>
      </c>
      <c r="AJ868" s="63" t="s">
        <v>63</v>
      </c>
      <c r="AK868" s="44">
        <v>0</v>
      </c>
      <c r="AL868" s="44">
        <v>0</v>
      </c>
      <c r="AM868" s="44">
        <v>118.1705</v>
      </c>
      <c r="AN868" s="44">
        <v>118.1705</v>
      </c>
      <c r="AO868" s="44">
        <v>0</v>
      </c>
      <c r="AP868" s="44">
        <v>0</v>
      </c>
      <c r="AQ868" s="44">
        <v>0</v>
      </c>
      <c r="AR868" s="44">
        <v>0</v>
      </c>
      <c r="AS868" s="44">
        <v>0</v>
      </c>
      <c r="AT868" s="44">
        <v>0</v>
      </c>
      <c r="AU868" s="44">
        <v>0</v>
      </c>
      <c r="AV868" s="44">
        <v>0</v>
      </c>
      <c r="AW868" s="44">
        <v>0</v>
      </c>
      <c r="AX868" s="44">
        <v>0</v>
      </c>
      <c r="AY868" s="44">
        <v>46.69120910095323</v>
      </c>
      <c r="AZ868" s="44">
        <v>0</v>
      </c>
      <c r="BA868" s="44">
        <v>0</v>
      </c>
      <c r="BB868" s="44">
        <v>0</v>
      </c>
      <c r="BC868" s="44">
        <v>46.69120910095323</v>
      </c>
      <c r="BD868" s="44">
        <v>46.69120910095323</v>
      </c>
      <c r="BE868" s="44">
        <v>0</v>
      </c>
      <c r="BF868" s="44">
        <v>0</v>
      </c>
      <c r="BG868" s="44">
        <v>0</v>
      </c>
      <c r="BH868" s="44">
        <v>46.69120910095323</v>
      </c>
      <c r="BI868" s="44">
        <v>25.004487405206959</v>
      </c>
      <c r="BJ868" s="44">
        <v>0</v>
      </c>
      <c r="BK868" s="44">
        <v>0</v>
      </c>
      <c r="BL868" s="44">
        <v>0</v>
      </c>
      <c r="BM868" s="44">
        <v>25.004487405206959</v>
      </c>
      <c r="BN868" s="44">
        <v>4.7259717059983428</v>
      </c>
      <c r="BO868" s="44">
        <v>12.019087340933005</v>
      </c>
      <c r="BP868" s="44">
        <v>0</v>
      </c>
      <c r="BQ868" s="44">
        <v>0</v>
      </c>
      <c r="BR868" s="44">
        <v>0</v>
      </c>
      <c r="BS868" s="44">
        <v>12.019087340933005</v>
      </c>
      <c r="BT868" s="64">
        <v>2022</v>
      </c>
      <c r="BU868" s="44">
        <v>0</v>
      </c>
      <c r="BV868" s="44">
        <v>0</v>
      </c>
      <c r="BW868" s="44">
        <v>0</v>
      </c>
      <c r="BX868" s="44">
        <v>0</v>
      </c>
      <c r="BY868" s="44">
        <v>0</v>
      </c>
      <c r="BZ868" s="44">
        <v>0</v>
      </c>
      <c r="CA868" s="44">
        <v>118.1705</v>
      </c>
      <c r="CB868" s="44">
        <v>0</v>
      </c>
      <c r="CC868" s="44">
        <v>0</v>
      </c>
      <c r="CD868" s="44">
        <v>0</v>
      </c>
      <c r="CE868" s="44">
        <v>0</v>
      </c>
      <c r="CF868" s="44">
        <v>0</v>
      </c>
      <c r="CG868" s="44">
        <v>0</v>
      </c>
      <c r="CH868" s="44">
        <v>0</v>
      </c>
      <c r="CI868" s="44">
        <v>0</v>
      </c>
      <c r="CJ868" s="44">
        <v>0</v>
      </c>
      <c r="CK868" s="44">
        <v>46.69120910095323</v>
      </c>
      <c r="CL868" s="44">
        <v>0</v>
      </c>
      <c r="CM868" s="44">
        <v>0</v>
      </c>
      <c r="CN868" s="44">
        <v>0</v>
      </c>
      <c r="CO868" s="44">
        <v>0</v>
      </c>
      <c r="CP868" s="44">
        <v>0</v>
      </c>
      <c r="CQ868" s="44">
        <v>0</v>
      </c>
      <c r="CR868" s="44">
        <v>0</v>
      </c>
      <c r="CS868" s="44">
        <v>0</v>
      </c>
      <c r="CT868" s="44">
        <v>0</v>
      </c>
      <c r="CU868" s="44">
        <v>0</v>
      </c>
      <c r="CV868" s="44">
        <v>0</v>
      </c>
      <c r="CW868" s="44">
        <v>0</v>
      </c>
      <c r="CX868" s="44">
        <v>0</v>
      </c>
      <c r="CY868" s="44">
        <v>0</v>
      </c>
      <c r="CZ868" s="44">
        <v>0</v>
      </c>
      <c r="DA868" s="44">
        <v>0</v>
      </c>
      <c r="DB868" s="44">
        <v>0</v>
      </c>
      <c r="DC868" s="44">
        <v>0</v>
      </c>
      <c r="DD868" s="44">
        <v>0</v>
      </c>
      <c r="DE868" s="44">
        <v>0</v>
      </c>
      <c r="DF868" s="44">
        <v>0</v>
      </c>
      <c r="DG868" s="44">
        <v>0</v>
      </c>
      <c r="DH868" s="44">
        <v>0</v>
      </c>
      <c r="DI868" s="44">
        <v>0</v>
      </c>
      <c r="DJ868" s="44">
        <v>0</v>
      </c>
      <c r="DK868" s="44">
        <v>0</v>
      </c>
      <c r="DL868" s="44">
        <v>0</v>
      </c>
      <c r="DM868" s="44">
        <v>0</v>
      </c>
      <c r="DN868" s="44">
        <v>0</v>
      </c>
      <c r="DO868" s="44">
        <v>0</v>
      </c>
      <c r="DP868" s="44">
        <v>0</v>
      </c>
      <c r="DQ868" s="44">
        <v>0</v>
      </c>
      <c r="DR868" s="44">
        <v>0</v>
      </c>
      <c r="DS868" s="44">
        <v>0</v>
      </c>
      <c r="DT868" s="44">
        <v>0</v>
      </c>
      <c r="DU868" s="44">
        <v>0</v>
      </c>
      <c r="DV868" s="44">
        <v>0</v>
      </c>
      <c r="DW868" s="44">
        <v>0</v>
      </c>
      <c r="DX868" s="44">
        <v>0</v>
      </c>
      <c r="DY868" s="44">
        <v>12.019087340933005</v>
      </c>
      <c r="DZ868" s="44">
        <v>0</v>
      </c>
      <c r="EA868" s="44">
        <v>0</v>
      </c>
      <c r="EB868" s="44">
        <v>0</v>
      </c>
    </row>
    <row r="869" spans="2:132" x14ac:dyDescent="0.25">
      <c r="B869" s="41" t="s">
        <v>957</v>
      </c>
      <c r="C869" s="50">
        <v>1</v>
      </c>
      <c r="D869" s="46">
        <v>2</v>
      </c>
      <c r="E869" s="86" t="s">
        <v>53</v>
      </c>
      <c r="F869" s="43">
        <v>343.85</v>
      </c>
      <c r="G869" s="43">
        <v>64.456865397123494</v>
      </c>
      <c r="H869" s="44">
        <v>64.456865397123494</v>
      </c>
      <c r="I869" s="44">
        <v>34.518508088251465</v>
      </c>
      <c r="J869" s="44">
        <v>34.518508088251465</v>
      </c>
      <c r="K869" s="44">
        <v>66.390571359037196</v>
      </c>
      <c r="L869" s="44">
        <v>66.390571359037196</v>
      </c>
      <c r="M869" s="44">
        <v>40.574300000000001</v>
      </c>
      <c r="N869" s="44">
        <v>250.32280000000003</v>
      </c>
      <c r="O869" s="44">
        <v>45.732050000000001</v>
      </c>
      <c r="P869" s="44">
        <v>11.950302844626695</v>
      </c>
      <c r="Q869" s="44">
        <v>11.950302844626695</v>
      </c>
      <c r="R869" s="44">
        <v>7.9408375222076604</v>
      </c>
      <c r="S869" s="44">
        <v>7.9408375222076604</v>
      </c>
      <c r="T869" s="44">
        <v>37.178719961060835</v>
      </c>
      <c r="U869" s="44">
        <v>37.178719961060835</v>
      </c>
      <c r="V869" s="44">
        <v>19.910275465303449</v>
      </c>
      <c r="W869" s="44">
        <v>19.910275465303449</v>
      </c>
      <c r="X869" s="44">
        <v>14.605925698988184</v>
      </c>
      <c r="Y869" s="44">
        <v>14.605925698988184</v>
      </c>
      <c r="Z869" s="44">
        <v>7.8218939327977832</v>
      </c>
      <c r="AA869" s="44">
        <v>7.8218939327977832</v>
      </c>
      <c r="AB869" s="44">
        <v>5.1095743851361153</v>
      </c>
      <c r="AC869" s="44">
        <v>12.572543279786556</v>
      </c>
      <c r="AD869" s="44">
        <v>5.8466722245161256</v>
      </c>
      <c r="AE869" s="44">
        <v>3.0762050588498475</v>
      </c>
      <c r="AF869" s="44">
        <v>9.5704157386439732</v>
      </c>
      <c r="AG869" s="44">
        <v>3.7598061830387031</v>
      </c>
      <c r="AH869" s="44">
        <v>17.090028104721377</v>
      </c>
      <c r="AJ869" s="63" t="s">
        <v>63</v>
      </c>
      <c r="AK869" s="44">
        <v>0</v>
      </c>
      <c r="AL869" s="44">
        <v>0</v>
      </c>
      <c r="AM869" s="44">
        <v>45.732050000000001</v>
      </c>
      <c r="AN869" s="44">
        <v>45.732050000000001</v>
      </c>
      <c r="AO869" s="44">
        <v>0</v>
      </c>
      <c r="AP869" s="44">
        <v>0</v>
      </c>
      <c r="AQ869" s="44">
        <v>0</v>
      </c>
      <c r="AR869" s="44">
        <v>0</v>
      </c>
      <c r="AS869" s="44">
        <v>0</v>
      </c>
      <c r="AT869" s="44">
        <v>0</v>
      </c>
      <c r="AU869" s="44">
        <v>0</v>
      </c>
      <c r="AV869" s="44">
        <v>0</v>
      </c>
      <c r="AW869" s="44">
        <v>0</v>
      </c>
      <c r="AX869" s="44">
        <v>0</v>
      </c>
      <c r="AY869" s="44">
        <v>14.605925698988184</v>
      </c>
      <c r="AZ869" s="44">
        <v>0</v>
      </c>
      <c r="BA869" s="44">
        <v>0</v>
      </c>
      <c r="BB869" s="44">
        <v>0</v>
      </c>
      <c r="BC869" s="44">
        <v>14.605925698988184</v>
      </c>
      <c r="BD869" s="44">
        <v>14.605925698988184</v>
      </c>
      <c r="BE869" s="44">
        <v>0</v>
      </c>
      <c r="BF869" s="44">
        <v>0</v>
      </c>
      <c r="BG869" s="44">
        <v>0</v>
      </c>
      <c r="BH869" s="44">
        <v>14.605925698988184</v>
      </c>
      <c r="BI869" s="44">
        <v>7.8218939327977832</v>
      </c>
      <c r="BJ869" s="44">
        <v>0</v>
      </c>
      <c r="BK869" s="44">
        <v>0</v>
      </c>
      <c r="BL869" s="44">
        <v>0</v>
      </c>
      <c r="BM869" s="44">
        <v>7.8218939327977832</v>
      </c>
      <c r="BN869" s="44">
        <v>5.8466722245161256</v>
      </c>
      <c r="BO869" s="44">
        <v>3.7598061830387031</v>
      </c>
      <c r="BP869" s="44">
        <v>0</v>
      </c>
      <c r="BQ869" s="44">
        <v>0</v>
      </c>
      <c r="BR869" s="44">
        <v>0</v>
      </c>
      <c r="BS869" s="44">
        <v>3.7598061830387031</v>
      </c>
      <c r="BT869" s="64">
        <v>2022</v>
      </c>
      <c r="BU869" s="44">
        <v>0</v>
      </c>
      <c r="BV869" s="44">
        <v>0</v>
      </c>
      <c r="BW869" s="44">
        <v>0</v>
      </c>
      <c r="BX869" s="44">
        <v>0</v>
      </c>
      <c r="BY869" s="44">
        <v>0</v>
      </c>
      <c r="BZ869" s="44">
        <v>0</v>
      </c>
      <c r="CA869" s="44">
        <v>45.732050000000001</v>
      </c>
      <c r="CB869" s="44">
        <v>0</v>
      </c>
      <c r="CC869" s="44">
        <v>0</v>
      </c>
      <c r="CD869" s="44">
        <v>0</v>
      </c>
      <c r="CE869" s="44">
        <v>0</v>
      </c>
      <c r="CF869" s="44">
        <v>0</v>
      </c>
      <c r="CG869" s="44">
        <v>0</v>
      </c>
      <c r="CH869" s="44">
        <v>0</v>
      </c>
      <c r="CI869" s="44">
        <v>0</v>
      </c>
      <c r="CJ869" s="44">
        <v>0</v>
      </c>
      <c r="CK869" s="44">
        <v>14.605925698988184</v>
      </c>
      <c r="CL869" s="44">
        <v>0</v>
      </c>
      <c r="CM869" s="44">
        <v>0</v>
      </c>
      <c r="CN869" s="44">
        <v>0</v>
      </c>
      <c r="CO869" s="44">
        <v>0</v>
      </c>
      <c r="CP869" s="44">
        <v>0</v>
      </c>
      <c r="CQ869" s="44">
        <v>0</v>
      </c>
      <c r="CR869" s="44">
        <v>0</v>
      </c>
      <c r="CS869" s="44">
        <v>0</v>
      </c>
      <c r="CT869" s="44">
        <v>0</v>
      </c>
      <c r="CU869" s="44">
        <v>0</v>
      </c>
      <c r="CV869" s="44">
        <v>0</v>
      </c>
      <c r="CW869" s="44">
        <v>0</v>
      </c>
      <c r="CX869" s="44">
        <v>0</v>
      </c>
      <c r="CY869" s="44">
        <v>0</v>
      </c>
      <c r="CZ869" s="44">
        <v>0</v>
      </c>
      <c r="DA869" s="44">
        <v>0</v>
      </c>
      <c r="DB869" s="44">
        <v>0</v>
      </c>
      <c r="DC869" s="44">
        <v>0</v>
      </c>
      <c r="DD869" s="44">
        <v>0</v>
      </c>
      <c r="DE869" s="44">
        <v>0</v>
      </c>
      <c r="DF869" s="44">
        <v>0</v>
      </c>
      <c r="DG869" s="44">
        <v>0</v>
      </c>
      <c r="DH869" s="44">
        <v>0</v>
      </c>
      <c r="DI869" s="44">
        <v>0</v>
      </c>
      <c r="DJ869" s="44">
        <v>0</v>
      </c>
      <c r="DK869" s="44">
        <v>0</v>
      </c>
      <c r="DL869" s="44">
        <v>0</v>
      </c>
      <c r="DM869" s="44">
        <v>0</v>
      </c>
      <c r="DN869" s="44">
        <v>0</v>
      </c>
      <c r="DO869" s="44">
        <v>0</v>
      </c>
      <c r="DP869" s="44">
        <v>0</v>
      </c>
      <c r="DQ869" s="44">
        <v>0</v>
      </c>
      <c r="DR869" s="44">
        <v>0</v>
      </c>
      <c r="DS869" s="44">
        <v>0</v>
      </c>
      <c r="DT869" s="44">
        <v>0</v>
      </c>
      <c r="DU869" s="44">
        <v>0</v>
      </c>
      <c r="DV869" s="44">
        <v>0</v>
      </c>
      <c r="DW869" s="44">
        <v>0</v>
      </c>
      <c r="DX869" s="44">
        <v>0</v>
      </c>
      <c r="DY869" s="44">
        <v>3.7598061830387031</v>
      </c>
      <c r="DZ869" s="44">
        <v>0</v>
      </c>
      <c r="EA869" s="44">
        <v>0</v>
      </c>
      <c r="EB869" s="44">
        <v>0</v>
      </c>
    </row>
    <row r="870" spans="2:132" x14ac:dyDescent="0.25">
      <c r="B870" s="41" t="s">
        <v>958</v>
      </c>
      <c r="C870" s="50">
        <v>1</v>
      </c>
      <c r="D870" s="46">
        <v>2</v>
      </c>
      <c r="E870" s="86" t="s">
        <v>53</v>
      </c>
      <c r="F870" s="43">
        <v>211.7</v>
      </c>
      <c r="G870" s="43">
        <v>43.737158474652922</v>
      </c>
      <c r="H870" s="44">
        <v>43.737158474652922</v>
      </c>
      <c r="I870" s="44">
        <v>23.422508203940961</v>
      </c>
      <c r="J870" s="44">
        <v>23.422508203940961</v>
      </c>
      <c r="K870" s="44">
        <v>45.04927322889251</v>
      </c>
      <c r="L870" s="44">
        <v>45.04927322889251</v>
      </c>
      <c r="M870" s="44">
        <v>24.980599999999999</v>
      </c>
      <c r="N870" s="44">
        <v>154.11760000000001</v>
      </c>
      <c r="O870" s="44">
        <v>28.156099999999999</v>
      </c>
      <c r="P870" s="44">
        <v>9.0098546457785016</v>
      </c>
      <c r="Q870" s="44">
        <v>9.0098546457785016</v>
      </c>
      <c r="R870" s="44">
        <v>5.9869438265327828</v>
      </c>
      <c r="S870" s="44">
        <v>5.9869438265327828</v>
      </c>
      <c r="T870" s="44">
        <v>27.029563937335507</v>
      </c>
      <c r="U870" s="44">
        <v>27.029563937335507</v>
      </c>
      <c r="V870" s="44">
        <v>14.475110070035512</v>
      </c>
      <c r="W870" s="44">
        <v>14.475110070035512</v>
      </c>
      <c r="X870" s="44">
        <v>11.262318307223127</v>
      </c>
      <c r="Y870" s="44">
        <v>11.262318307223127</v>
      </c>
      <c r="Z870" s="44">
        <v>6.0312958625147965</v>
      </c>
      <c r="AA870" s="44">
        <v>6.0312958625147965</v>
      </c>
      <c r="AB870" s="44">
        <v>4.1725128419096942</v>
      </c>
      <c r="AC870" s="44">
        <v>10.647076205591983</v>
      </c>
      <c r="AD870" s="44">
        <v>4.6683334132210996</v>
      </c>
      <c r="AE870" s="44">
        <v>2.3192851931202609</v>
      </c>
      <c r="AF870" s="44">
        <v>6.9578555793607837</v>
      </c>
      <c r="AG870" s="44">
        <v>2.8991064914003264</v>
      </c>
      <c r="AH870" s="44">
        <v>11.596425965601306</v>
      </c>
      <c r="AJ870" s="63" t="s">
        <v>63</v>
      </c>
      <c r="AK870" s="44">
        <v>0</v>
      </c>
      <c r="AL870" s="44">
        <v>0</v>
      </c>
      <c r="AM870" s="44">
        <v>28.156099999999999</v>
      </c>
      <c r="AN870" s="44">
        <v>28.156099999999999</v>
      </c>
      <c r="AO870" s="44">
        <v>0</v>
      </c>
      <c r="AP870" s="44">
        <v>0</v>
      </c>
      <c r="AQ870" s="44">
        <v>0</v>
      </c>
      <c r="AR870" s="44">
        <v>0</v>
      </c>
      <c r="AS870" s="44">
        <v>0</v>
      </c>
      <c r="AT870" s="44">
        <v>0</v>
      </c>
      <c r="AU870" s="44">
        <v>0</v>
      </c>
      <c r="AV870" s="44">
        <v>0</v>
      </c>
      <c r="AW870" s="44">
        <v>0</v>
      </c>
      <c r="AX870" s="44">
        <v>0</v>
      </c>
      <c r="AY870" s="44">
        <v>11.262318307223127</v>
      </c>
      <c r="AZ870" s="44">
        <v>0</v>
      </c>
      <c r="BA870" s="44">
        <v>0</v>
      </c>
      <c r="BB870" s="44">
        <v>0</v>
      </c>
      <c r="BC870" s="44">
        <v>11.262318307223127</v>
      </c>
      <c r="BD870" s="44">
        <v>11.262318307223127</v>
      </c>
      <c r="BE870" s="44">
        <v>0</v>
      </c>
      <c r="BF870" s="44">
        <v>0</v>
      </c>
      <c r="BG870" s="44">
        <v>0</v>
      </c>
      <c r="BH870" s="44">
        <v>11.262318307223127</v>
      </c>
      <c r="BI870" s="44">
        <v>6.0312958625147965</v>
      </c>
      <c r="BJ870" s="44">
        <v>0</v>
      </c>
      <c r="BK870" s="44">
        <v>0</v>
      </c>
      <c r="BL870" s="44">
        <v>0</v>
      </c>
      <c r="BM870" s="44">
        <v>6.0312958625147965</v>
      </c>
      <c r="BN870" s="44">
        <v>4.6683334132210996</v>
      </c>
      <c r="BO870" s="44">
        <v>2.8991064914003264</v>
      </c>
      <c r="BP870" s="44">
        <v>0</v>
      </c>
      <c r="BQ870" s="44">
        <v>0</v>
      </c>
      <c r="BR870" s="44">
        <v>0</v>
      </c>
      <c r="BS870" s="44">
        <v>2.8991064914003264</v>
      </c>
      <c r="BT870" s="64">
        <v>2022</v>
      </c>
      <c r="BU870" s="44">
        <v>0</v>
      </c>
      <c r="BV870" s="44">
        <v>0</v>
      </c>
      <c r="BW870" s="44">
        <v>0</v>
      </c>
      <c r="BX870" s="44">
        <v>0</v>
      </c>
      <c r="BY870" s="44">
        <v>0</v>
      </c>
      <c r="BZ870" s="44">
        <v>0</v>
      </c>
      <c r="CA870" s="44">
        <v>28.156099999999999</v>
      </c>
      <c r="CB870" s="44">
        <v>0</v>
      </c>
      <c r="CC870" s="44">
        <v>0</v>
      </c>
      <c r="CD870" s="44">
        <v>0</v>
      </c>
      <c r="CE870" s="44">
        <v>0</v>
      </c>
      <c r="CF870" s="44">
        <v>0</v>
      </c>
      <c r="CG870" s="44">
        <v>0</v>
      </c>
      <c r="CH870" s="44">
        <v>0</v>
      </c>
      <c r="CI870" s="44">
        <v>0</v>
      </c>
      <c r="CJ870" s="44">
        <v>0</v>
      </c>
      <c r="CK870" s="44">
        <v>11.262318307223127</v>
      </c>
      <c r="CL870" s="44">
        <v>0</v>
      </c>
      <c r="CM870" s="44">
        <v>0</v>
      </c>
      <c r="CN870" s="44">
        <v>0</v>
      </c>
      <c r="CO870" s="44">
        <v>0</v>
      </c>
      <c r="CP870" s="44">
        <v>0</v>
      </c>
      <c r="CQ870" s="44">
        <v>0</v>
      </c>
      <c r="CR870" s="44">
        <v>0</v>
      </c>
      <c r="CS870" s="44">
        <v>0</v>
      </c>
      <c r="CT870" s="44">
        <v>0</v>
      </c>
      <c r="CU870" s="44">
        <v>0</v>
      </c>
      <c r="CV870" s="44">
        <v>0</v>
      </c>
      <c r="CW870" s="44">
        <v>0</v>
      </c>
      <c r="CX870" s="44">
        <v>0</v>
      </c>
      <c r="CY870" s="44">
        <v>0</v>
      </c>
      <c r="CZ870" s="44">
        <v>0</v>
      </c>
      <c r="DA870" s="44">
        <v>0</v>
      </c>
      <c r="DB870" s="44">
        <v>0</v>
      </c>
      <c r="DC870" s="44">
        <v>0</v>
      </c>
      <c r="DD870" s="44">
        <v>0</v>
      </c>
      <c r="DE870" s="44">
        <v>0</v>
      </c>
      <c r="DF870" s="44">
        <v>0</v>
      </c>
      <c r="DG870" s="44">
        <v>0</v>
      </c>
      <c r="DH870" s="44">
        <v>0</v>
      </c>
      <c r="DI870" s="44">
        <v>0</v>
      </c>
      <c r="DJ870" s="44">
        <v>0</v>
      </c>
      <c r="DK870" s="44">
        <v>0</v>
      </c>
      <c r="DL870" s="44">
        <v>0</v>
      </c>
      <c r="DM870" s="44">
        <v>0</v>
      </c>
      <c r="DN870" s="44">
        <v>0</v>
      </c>
      <c r="DO870" s="44">
        <v>0</v>
      </c>
      <c r="DP870" s="44">
        <v>0</v>
      </c>
      <c r="DQ870" s="44">
        <v>0</v>
      </c>
      <c r="DR870" s="44">
        <v>0</v>
      </c>
      <c r="DS870" s="44">
        <v>0</v>
      </c>
      <c r="DT870" s="44">
        <v>0</v>
      </c>
      <c r="DU870" s="44">
        <v>0</v>
      </c>
      <c r="DV870" s="44">
        <v>0</v>
      </c>
      <c r="DW870" s="44">
        <v>0</v>
      </c>
      <c r="DX870" s="44">
        <v>0</v>
      </c>
      <c r="DY870" s="44">
        <v>2.8991064914003264</v>
      </c>
      <c r="DZ870" s="44">
        <v>0</v>
      </c>
      <c r="EA870" s="44">
        <v>0</v>
      </c>
      <c r="EB870" s="44">
        <v>0</v>
      </c>
    </row>
    <row r="871" spans="2:132" x14ac:dyDescent="0.25">
      <c r="B871" s="41" t="s">
        <v>959</v>
      </c>
      <c r="C871" s="50">
        <v>1</v>
      </c>
      <c r="D871" s="46">
        <v>2</v>
      </c>
      <c r="E871" s="86" t="s">
        <v>53</v>
      </c>
      <c r="F871" s="43">
        <v>390.4</v>
      </c>
      <c r="G871" s="43">
        <v>79.691760317371433</v>
      </c>
      <c r="H871" s="44">
        <v>79.691760317371433</v>
      </c>
      <c r="I871" s="44">
        <v>42.677233156375991</v>
      </c>
      <c r="J871" s="44">
        <v>42.677233156375991</v>
      </c>
      <c r="K871" s="44">
        <v>82.082513126892579</v>
      </c>
      <c r="L871" s="44">
        <v>82.082513126892579</v>
      </c>
      <c r="M871" s="44">
        <v>46.0672</v>
      </c>
      <c r="N871" s="44">
        <v>284.21120000000002</v>
      </c>
      <c r="O871" s="44">
        <v>51.923199999999994</v>
      </c>
      <c r="P871" s="44">
        <v>16.416502625378516</v>
      </c>
      <c r="Q871" s="44">
        <v>16.416502625378516</v>
      </c>
      <c r="R871" s="44">
        <v>10.908575433269576</v>
      </c>
      <c r="S871" s="44">
        <v>10.908575433269576</v>
      </c>
      <c r="T871" s="44">
        <v>49.249507876135546</v>
      </c>
      <c r="U871" s="44">
        <v>49.249507876135546</v>
      </c>
      <c r="V871" s="44">
        <v>26.374530090640363</v>
      </c>
      <c r="W871" s="44">
        <v>26.374530090640363</v>
      </c>
      <c r="X871" s="44">
        <v>20.520628281723145</v>
      </c>
      <c r="Y871" s="44">
        <v>20.520628281723145</v>
      </c>
      <c r="Z871" s="44">
        <v>10.989387537766818</v>
      </c>
      <c r="AA871" s="44">
        <v>10.989387537766818</v>
      </c>
      <c r="AB871" s="44">
        <v>4.2230262128913472</v>
      </c>
      <c r="AC871" s="44">
        <v>10.775972084555137</v>
      </c>
      <c r="AD871" s="44">
        <v>4.7248492986126358</v>
      </c>
      <c r="AE871" s="44">
        <v>4.2258785472970786</v>
      </c>
      <c r="AF871" s="44">
        <v>12.677635641891234</v>
      </c>
      <c r="AG871" s="44">
        <v>5.2823481841213473</v>
      </c>
      <c r="AH871" s="44">
        <v>21.129392736485389</v>
      </c>
      <c r="AJ871" s="63" t="s">
        <v>63</v>
      </c>
      <c r="AK871" s="44">
        <v>0</v>
      </c>
      <c r="AL871" s="44">
        <v>0</v>
      </c>
      <c r="AM871" s="44">
        <v>51.923199999999994</v>
      </c>
      <c r="AN871" s="44">
        <v>51.923199999999994</v>
      </c>
      <c r="AO871" s="44">
        <v>0</v>
      </c>
      <c r="AP871" s="44">
        <v>0</v>
      </c>
      <c r="AQ871" s="44">
        <v>0</v>
      </c>
      <c r="AR871" s="44">
        <v>0</v>
      </c>
      <c r="AS871" s="44">
        <v>0</v>
      </c>
      <c r="AT871" s="44">
        <v>0</v>
      </c>
      <c r="AU871" s="44">
        <v>0</v>
      </c>
      <c r="AV871" s="44">
        <v>0</v>
      </c>
      <c r="AW871" s="44">
        <v>0</v>
      </c>
      <c r="AX871" s="44">
        <v>0</v>
      </c>
      <c r="AY871" s="44">
        <v>20.520628281723145</v>
      </c>
      <c r="AZ871" s="44">
        <v>0</v>
      </c>
      <c r="BA871" s="44">
        <v>0</v>
      </c>
      <c r="BB871" s="44">
        <v>0</v>
      </c>
      <c r="BC871" s="44">
        <v>20.520628281723145</v>
      </c>
      <c r="BD871" s="44">
        <v>20.520628281723145</v>
      </c>
      <c r="BE871" s="44">
        <v>0</v>
      </c>
      <c r="BF871" s="44">
        <v>0</v>
      </c>
      <c r="BG871" s="44">
        <v>0</v>
      </c>
      <c r="BH871" s="44">
        <v>20.520628281723145</v>
      </c>
      <c r="BI871" s="44">
        <v>10.989387537766818</v>
      </c>
      <c r="BJ871" s="44">
        <v>0</v>
      </c>
      <c r="BK871" s="44">
        <v>0</v>
      </c>
      <c r="BL871" s="44">
        <v>0</v>
      </c>
      <c r="BM871" s="44">
        <v>10.989387537766818</v>
      </c>
      <c r="BN871" s="44">
        <v>4.7248492986126358</v>
      </c>
      <c r="BO871" s="44">
        <v>5.2823481841213473</v>
      </c>
      <c r="BP871" s="44">
        <v>0</v>
      </c>
      <c r="BQ871" s="44">
        <v>0</v>
      </c>
      <c r="BR871" s="44">
        <v>0</v>
      </c>
      <c r="BS871" s="44">
        <v>5.2823481841213473</v>
      </c>
      <c r="BT871" s="64">
        <v>2022</v>
      </c>
      <c r="BU871" s="44">
        <v>0</v>
      </c>
      <c r="BV871" s="44">
        <v>0</v>
      </c>
      <c r="BW871" s="44">
        <v>0</v>
      </c>
      <c r="BX871" s="44">
        <v>0</v>
      </c>
      <c r="BY871" s="44">
        <v>0</v>
      </c>
      <c r="BZ871" s="44">
        <v>0</v>
      </c>
      <c r="CA871" s="44">
        <v>51.923199999999994</v>
      </c>
      <c r="CB871" s="44">
        <v>0</v>
      </c>
      <c r="CC871" s="44">
        <v>0</v>
      </c>
      <c r="CD871" s="44">
        <v>0</v>
      </c>
      <c r="CE871" s="44">
        <v>0</v>
      </c>
      <c r="CF871" s="44">
        <v>0</v>
      </c>
      <c r="CG871" s="44">
        <v>0</v>
      </c>
      <c r="CH871" s="44">
        <v>0</v>
      </c>
      <c r="CI871" s="44">
        <v>0</v>
      </c>
      <c r="CJ871" s="44">
        <v>0</v>
      </c>
      <c r="CK871" s="44">
        <v>20.520628281723145</v>
      </c>
      <c r="CL871" s="44">
        <v>0</v>
      </c>
      <c r="CM871" s="44">
        <v>0</v>
      </c>
      <c r="CN871" s="44">
        <v>0</v>
      </c>
      <c r="CO871" s="44">
        <v>0</v>
      </c>
      <c r="CP871" s="44">
        <v>0</v>
      </c>
      <c r="CQ871" s="44">
        <v>0</v>
      </c>
      <c r="CR871" s="44">
        <v>0</v>
      </c>
      <c r="CS871" s="44">
        <v>0</v>
      </c>
      <c r="CT871" s="44">
        <v>0</v>
      </c>
      <c r="CU871" s="44">
        <v>0</v>
      </c>
      <c r="CV871" s="44">
        <v>0</v>
      </c>
      <c r="CW871" s="44">
        <v>0</v>
      </c>
      <c r="CX871" s="44">
        <v>0</v>
      </c>
      <c r="CY871" s="44">
        <v>0</v>
      </c>
      <c r="CZ871" s="44">
        <v>0</v>
      </c>
      <c r="DA871" s="44">
        <v>0</v>
      </c>
      <c r="DB871" s="44">
        <v>0</v>
      </c>
      <c r="DC871" s="44">
        <v>0</v>
      </c>
      <c r="DD871" s="44">
        <v>0</v>
      </c>
      <c r="DE871" s="44">
        <v>0</v>
      </c>
      <c r="DF871" s="44">
        <v>0</v>
      </c>
      <c r="DG871" s="44">
        <v>0</v>
      </c>
      <c r="DH871" s="44">
        <v>0</v>
      </c>
      <c r="DI871" s="44">
        <v>0</v>
      </c>
      <c r="DJ871" s="44">
        <v>0</v>
      </c>
      <c r="DK871" s="44">
        <v>0</v>
      </c>
      <c r="DL871" s="44">
        <v>0</v>
      </c>
      <c r="DM871" s="44">
        <v>0</v>
      </c>
      <c r="DN871" s="44">
        <v>0</v>
      </c>
      <c r="DO871" s="44">
        <v>0</v>
      </c>
      <c r="DP871" s="44">
        <v>0</v>
      </c>
      <c r="DQ871" s="44">
        <v>0</v>
      </c>
      <c r="DR871" s="44">
        <v>0</v>
      </c>
      <c r="DS871" s="44">
        <v>0</v>
      </c>
      <c r="DT871" s="44">
        <v>0</v>
      </c>
      <c r="DU871" s="44">
        <v>0</v>
      </c>
      <c r="DV871" s="44">
        <v>0</v>
      </c>
      <c r="DW871" s="44">
        <v>0</v>
      </c>
      <c r="DX871" s="44">
        <v>0</v>
      </c>
      <c r="DY871" s="44">
        <v>5.2823481841213473</v>
      </c>
      <c r="DZ871" s="44">
        <v>0</v>
      </c>
      <c r="EA871" s="44">
        <v>0</v>
      </c>
      <c r="EB871" s="44">
        <v>0</v>
      </c>
    </row>
    <row r="872" spans="2:132" x14ac:dyDescent="0.25">
      <c r="B872" s="41" t="s">
        <v>960</v>
      </c>
      <c r="C872" s="50">
        <v>1</v>
      </c>
      <c r="D872" s="46">
        <v>2</v>
      </c>
      <c r="E872" s="86" t="s">
        <v>53</v>
      </c>
      <c r="F872" s="43">
        <v>503.15</v>
      </c>
      <c r="G872" s="43">
        <v>102.81312861554895</v>
      </c>
      <c r="H872" s="44">
        <v>102.81312861554895</v>
      </c>
      <c r="I872" s="44">
        <v>55.059391886789513</v>
      </c>
      <c r="J872" s="44">
        <v>55.059391886789513</v>
      </c>
      <c r="K872" s="44">
        <v>105.89752247401542</v>
      </c>
      <c r="L872" s="44">
        <v>105.89752247401542</v>
      </c>
      <c r="M872" s="44">
        <v>59.371699999999997</v>
      </c>
      <c r="N872" s="44">
        <v>366.29320000000001</v>
      </c>
      <c r="O872" s="44">
        <v>66.918949999999995</v>
      </c>
      <c r="P872" s="44">
        <v>21.179504494803084</v>
      </c>
      <c r="Q872" s="44">
        <v>21.179504494803084</v>
      </c>
      <c r="R872" s="44">
        <v>14.073534887002427</v>
      </c>
      <c r="S872" s="44">
        <v>14.073534887002427</v>
      </c>
      <c r="T872" s="44">
        <v>63.538513484409251</v>
      </c>
      <c r="U872" s="44">
        <v>63.538513484409251</v>
      </c>
      <c r="V872" s="44">
        <v>34.026704186035921</v>
      </c>
      <c r="W872" s="44">
        <v>34.026704186035921</v>
      </c>
      <c r="X872" s="44">
        <v>26.474380618503854</v>
      </c>
      <c r="Y872" s="44">
        <v>26.474380618503854</v>
      </c>
      <c r="Z872" s="44">
        <v>14.177793410848299</v>
      </c>
      <c r="AA872" s="44">
        <v>14.177793410848299</v>
      </c>
      <c r="AB872" s="44">
        <v>4.2186771466230963</v>
      </c>
      <c r="AC872" s="44">
        <v>10.764874493790133</v>
      </c>
      <c r="AD872" s="44">
        <v>4.7199834318925964</v>
      </c>
      <c r="AE872" s="44">
        <v>5.4519537887812897</v>
      </c>
      <c r="AF872" s="44">
        <v>16.35586136634387</v>
      </c>
      <c r="AG872" s="44">
        <v>6.8149422359766127</v>
      </c>
      <c r="AH872" s="44">
        <v>27.259768943906451</v>
      </c>
      <c r="AJ872" s="63" t="s">
        <v>63</v>
      </c>
      <c r="AK872" s="44">
        <v>0</v>
      </c>
      <c r="AL872" s="44">
        <v>0</v>
      </c>
      <c r="AM872" s="44">
        <v>66.918949999999995</v>
      </c>
      <c r="AN872" s="44">
        <v>66.918949999999995</v>
      </c>
      <c r="AO872" s="44">
        <v>0</v>
      </c>
      <c r="AP872" s="44">
        <v>0</v>
      </c>
      <c r="AQ872" s="44">
        <v>0</v>
      </c>
      <c r="AR872" s="44">
        <v>0</v>
      </c>
      <c r="AS872" s="44">
        <v>0</v>
      </c>
      <c r="AT872" s="44">
        <v>0</v>
      </c>
      <c r="AU872" s="44">
        <v>0</v>
      </c>
      <c r="AV872" s="44">
        <v>0</v>
      </c>
      <c r="AW872" s="44">
        <v>0</v>
      </c>
      <c r="AX872" s="44">
        <v>0</v>
      </c>
      <c r="AY872" s="44">
        <v>26.474380618503854</v>
      </c>
      <c r="AZ872" s="44">
        <v>0</v>
      </c>
      <c r="BA872" s="44">
        <v>0</v>
      </c>
      <c r="BB872" s="44">
        <v>0</v>
      </c>
      <c r="BC872" s="44">
        <v>26.474380618503854</v>
      </c>
      <c r="BD872" s="44">
        <v>26.474380618503854</v>
      </c>
      <c r="BE872" s="44">
        <v>0</v>
      </c>
      <c r="BF872" s="44">
        <v>0</v>
      </c>
      <c r="BG872" s="44">
        <v>0</v>
      </c>
      <c r="BH872" s="44">
        <v>26.474380618503854</v>
      </c>
      <c r="BI872" s="44">
        <v>14.177793410848299</v>
      </c>
      <c r="BJ872" s="44">
        <v>0</v>
      </c>
      <c r="BK872" s="44">
        <v>0</v>
      </c>
      <c r="BL872" s="44">
        <v>0</v>
      </c>
      <c r="BM872" s="44">
        <v>14.177793410848299</v>
      </c>
      <c r="BN872" s="44">
        <v>4.7199834318925964</v>
      </c>
      <c r="BO872" s="44">
        <v>6.8149422359766127</v>
      </c>
      <c r="BP872" s="44">
        <v>0</v>
      </c>
      <c r="BQ872" s="44">
        <v>0</v>
      </c>
      <c r="BR872" s="44">
        <v>0</v>
      </c>
      <c r="BS872" s="44">
        <v>6.8149422359766127</v>
      </c>
      <c r="BT872" s="64">
        <v>2022</v>
      </c>
      <c r="BU872" s="44">
        <v>0</v>
      </c>
      <c r="BV872" s="44">
        <v>0</v>
      </c>
      <c r="BW872" s="44">
        <v>0</v>
      </c>
      <c r="BX872" s="44">
        <v>0</v>
      </c>
      <c r="BY872" s="44">
        <v>0</v>
      </c>
      <c r="BZ872" s="44">
        <v>0</v>
      </c>
      <c r="CA872" s="44">
        <v>66.918949999999995</v>
      </c>
      <c r="CB872" s="44">
        <v>0</v>
      </c>
      <c r="CC872" s="44">
        <v>0</v>
      </c>
      <c r="CD872" s="44">
        <v>0</v>
      </c>
      <c r="CE872" s="44">
        <v>0</v>
      </c>
      <c r="CF872" s="44">
        <v>0</v>
      </c>
      <c r="CG872" s="44">
        <v>0</v>
      </c>
      <c r="CH872" s="44">
        <v>0</v>
      </c>
      <c r="CI872" s="44">
        <v>0</v>
      </c>
      <c r="CJ872" s="44">
        <v>0</v>
      </c>
      <c r="CK872" s="44">
        <v>26.474380618503854</v>
      </c>
      <c r="CL872" s="44">
        <v>0</v>
      </c>
      <c r="CM872" s="44">
        <v>0</v>
      </c>
      <c r="CN872" s="44">
        <v>0</v>
      </c>
      <c r="CO872" s="44">
        <v>0</v>
      </c>
      <c r="CP872" s="44">
        <v>0</v>
      </c>
      <c r="CQ872" s="44">
        <v>0</v>
      </c>
      <c r="CR872" s="44">
        <v>0</v>
      </c>
      <c r="CS872" s="44">
        <v>0</v>
      </c>
      <c r="CT872" s="44">
        <v>0</v>
      </c>
      <c r="CU872" s="44">
        <v>0</v>
      </c>
      <c r="CV872" s="44">
        <v>0</v>
      </c>
      <c r="CW872" s="44">
        <v>0</v>
      </c>
      <c r="CX872" s="44">
        <v>0</v>
      </c>
      <c r="CY872" s="44">
        <v>0</v>
      </c>
      <c r="CZ872" s="44">
        <v>0</v>
      </c>
      <c r="DA872" s="44">
        <v>0</v>
      </c>
      <c r="DB872" s="44">
        <v>0</v>
      </c>
      <c r="DC872" s="44">
        <v>0</v>
      </c>
      <c r="DD872" s="44">
        <v>0</v>
      </c>
      <c r="DE872" s="44">
        <v>0</v>
      </c>
      <c r="DF872" s="44">
        <v>0</v>
      </c>
      <c r="DG872" s="44">
        <v>0</v>
      </c>
      <c r="DH872" s="44">
        <v>0</v>
      </c>
      <c r="DI872" s="44">
        <v>0</v>
      </c>
      <c r="DJ872" s="44">
        <v>0</v>
      </c>
      <c r="DK872" s="44">
        <v>0</v>
      </c>
      <c r="DL872" s="44">
        <v>0</v>
      </c>
      <c r="DM872" s="44">
        <v>0</v>
      </c>
      <c r="DN872" s="44">
        <v>0</v>
      </c>
      <c r="DO872" s="44">
        <v>0</v>
      </c>
      <c r="DP872" s="44">
        <v>0</v>
      </c>
      <c r="DQ872" s="44">
        <v>0</v>
      </c>
      <c r="DR872" s="44">
        <v>0</v>
      </c>
      <c r="DS872" s="44">
        <v>0</v>
      </c>
      <c r="DT872" s="44">
        <v>0</v>
      </c>
      <c r="DU872" s="44">
        <v>0</v>
      </c>
      <c r="DV872" s="44">
        <v>0</v>
      </c>
      <c r="DW872" s="44">
        <v>0</v>
      </c>
      <c r="DX872" s="44">
        <v>0</v>
      </c>
      <c r="DY872" s="44">
        <v>6.8149422359766127</v>
      </c>
      <c r="DZ872" s="44">
        <v>0</v>
      </c>
      <c r="EA872" s="44">
        <v>0</v>
      </c>
      <c r="EB872" s="44">
        <v>0</v>
      </c>
    </row>
    <row r="873" spans="2:132" x14ac:dyDescent="0.25">
      <c r="B873" s="41" t="s">
        <v>961</v>
      </c>
      <c r="C873" s="50">
        <v>1</v>
      </c>
      <c r="D873" s="46">
        <v>3</v>
      </c>
      <c r="E873" s="86" t="s">
        <v>53</v>
      </c>
      <c r="F873" s="43">
        <v>1476.87</v>
      </c>
      <c r="G873" s="43">
        <v>305.64623293719336</v>
      </c>
      <c r="H873" s="44">
        <v>305.64623293719336</v>
      </c>
      <c r="I873" s="44">
        <v>163.682361821103</v>
      </c>
      <c r="J873" s="44">
        <v>163.682361821103</v>
      </c>
      <c r="K873" s="44">
        <v>314.81561992530919</v>
      </c>
      <c r="L873" s="44">
        <v>314.81561992530919</v>
      </c>
      <c r="M873" s="44">
        <v>174.27065999999996</v>
      </c>
      <c r="N873" s="44">
        <v>1075.1613599999998</v>
      </c>
      <c r="O873" s="44">
        <v>196.42371</v>
      </c>
      <c r="P873" s="44">
        <v>62.963123985061841</v>
      </c>
      <c r="Q873" s="44">
        <v>62.963123985061841</v>
      </c>
      <c r="R873" s="44">
        <v>41.838265017760783</v>
      </c>
      <c r="S873" s="44">
        <v>41.838265017760783</v>
      </c>
      <c r="T873" s="44">
        <v>188.88937195518551</v>
      </c>
      <c r="U873" s="44">
        <v>188.88937195518551</v>
      </c>
      <c r="V873" s="44">
        <v>101.15569960544165</v>
      </c>
      <c r="W873" s="44">
        <v>101.15569960544165</v>
      </c>
      <c r="X873" s="44">
        <v>78.703904981327298</v>
      </c>
      <c r="Y873" s="44">
        <v>78.703904981327298</v>
      </c>
      <c r="Z873" s="44">
        <v>42.148208168934026</v>
      </c>
      <c r="AA873" s="44">
        <v>42.148208168934026</v>
      </c>
      <c r="AB873" s="44">
        <v>4.1653414625587422</v>
      </c>
      <c r="AC873" s="44">
        <v>10.628776867676981</v>
      </c>
      <c r="AD873" s="44">
        <v>4.6603098573660615</v>
      </c>
      <c r="AE873" s="44">
        <v>16.207746618816994</v>
      </c>
      <c r="AF873" s="44">
        <v>48.623239856450979</v>
      </c>
      <c r="AG873" s="44">
        <v>20.259683273521244</v>
      </c>
      <c r="AH873" s="44">
        <v>81.038733094084975</v>
      </c>
      <c r="AJ873" s="63" t="s">
        <v>63</v>
      </c>
      <c r="AK873" s="44">
        <v>0</v>
      </c>
      <c r="AL873" s="44">
        <v>0</v>
      </c>
      <c r="AM873" s="44">
        <v>196.42371</v>
      </c>
      <c r="AN873" s="44">
        <v>196.42371</v>
      </c>
      <c r="AO873" s="44">
        <v>0</v>
      </c>
      <c r="AP873" s="44">
        <v>0</v>
      </c>
      <c r="AQ873" s="44">
        <v>0</v>
      </c>
      <c r="AR873" s="44">
        <v>0</v>
      </c>
      <c r="AS873" s="44">
        <v>0</v>
      </c>
      <c r="AT873" s="44">
        <v>0</v>
      </c>
      <c r="AU873" s="44">
        <v>0</v>
      </c>
      <c r="AV873" s="44">
        <v>0</v>
      </c>
      <c r="AW873" s="44">
        <v>0</v>
      </c>
      <c r="AX873" s="44">
        <v>0</v>
      </c>
      <c r="AY873" s="44">
        <v>78.703904981327298</v>
      </c>
      <c r="AZ873" s="44">
        <v>0</v>
      </c>
      <c r="BA873" s="44">
        <v>0</v>
      </c>
      <c r="BB873" s="44">
        <v>0</v>
      </c>
      <c r="BC873" s="44">
        <v>78.703904981327298</v>
      </c>
      <c r="BD873" s="44">
        <v>78.703904981327298</v>
      </c>
      <c r="BE873" s="44">
        <v>0</v>
      </c>
      <c r="BF873" s="44">
        <v>0</v>
      </c>
      <c r="BG873" s="44">
        <v>0</v>
      </c>
      <c r="BH873" s="44">
        <v>78.703904981327298</v>
      </c>
      <c r="BI873" s="44">
        <v>42.148208168934026</v>
      </c>
      <c r="BJ873" s="44">
        <v>0</v>
      </c>
      <c r="BK873" s="44">
        <v>0</v>
      </c>
      <c r="BL873" s="44">
        <v>0</v>
      </c>
      <c r="BM873" s="44">
        <v>42.148208168934026</v>
      </c>
      <c r="BN873" s="44">
        <v>4.6603098573660615</v>
      </c>
      <c r="BO873" s="44">
        <v>20.259683273521244</v>
      </c>
      <c r="BP873" s="44">
        <v>0</v>
      </c>
      <c r="BQ873" s="44">
        <v>0</v>
      </c>
      <c r="BR873" s="44">
        <v>0</v>
      </c>
      <c r="BS873" s="44">
        <v>20.259683273521244</v>
      </c>
      <c r="BT873" s="64">
        <v>2022</v>
      </c>
      <c r="BU873" s="44">
        <v>0</v>
      </c>
      <c r="BV873" s="44">
        <v>0</v>
      </c>
      <c r="BW873" s="44">
        <v>0</v>
      </c>
      <c r="BX873" s="44">
        <v>0</v>
      </c>
      <c r="BY873" s="44">
        <v>0</v>
      </c>
      <c r="BZ873" s="44">
        <v>0</v>
      </c>
      <c r="CA873" s="44">
        <v>196.42371</v>
      </c>
      <c r="CB873" s="44">
        <v>0</v>
      </c>
      <c r="CC873" s="44">
        <v>0</v>
      </c>
      <c r="CD873" s="44">
        <v>0</v>
      </c>
      <c r="CE873" s="44">
        <v>0</v>
      </c>
      <c r="CF873" s="44">
        <v>0</v>
      </c>
      <c r="CG873" s="44">
        <v>0</v>
      </c>
      <c r="CH873" s="44">
        <v>0</v>
      </c>
      <c r="CI873" s="44">
        <v>0</v>
      </c>
      <c r="CJ873" s="44">
        <v>0</v>
      </c>
      <c r="CK873" s="44">
        <v>78.703904981327298</v>
      </c>
      <c r="CL873" s="44">
        <v>0</v>
      </c>
      <c r="CM873" s="44">
        <v>0</v>
      </c>
      <c r="CN873" s="44">
        <v>0</v>
      </c>
      <c r="CO873" s="44">
        <v>0</v>
      </c>
      <c r="CP873" s="44">
        <v>0</v>
      </c>
      <c r="CQ873" s="44">
        <v>0</v>
      </c>
      <c r="CR873" s="44">
        <v>0</v>
      </c>
      <c r="CS873" s="44">
        <v>0</v>
      </c>
      <c r="CT873" s="44">
        <v>0</v>
      </c>
      <c r="CU873" s="44">
        <v>0</v>
      </c>
      <c r="CV873" s="44">
        <v>0</v>
      </c>
      <c r="CW873" s="44">
        <v>0</v>
      </c>
      <c r="CX873" s="44">
        <v>0</v>
      </c>
      <c r="CY873" s="44">
        <v>0</v>
      </c>
      <c r="CZ873" s="44">
        <v>0</v>
      </c>
      <c r="DA873" s="44">
        <v>0</v>
      </c>
      <c r="DB873" s="44">
        <v>0</v>
      </c>
      <c r="DC873" s="44">
        <v>0</v>
      </c>
      <c r="DD873" s="44">
        <v>0</v>
      </c>
      <c r="DE873" s="44">
        <v>0</v>
      </c>
      <c r="DF873" s="44">
        <v>0</v>
      </c>
      <c r="DG873" s="44">
        <v>0</v>
      </c>
      <c r="DH873" s="44">
        <v>0</v>
      </c>
      <c r="DI873" s="44">
        <v>0</v>
      </c>
      <c r="DJ873" s="44">
        <v>0</v>
      </c>
      <c r="DK873" s="44">
        <v>0</v>
      </c>
      <c r="DL873" s="44">
        <v>0</v>
      </c>
      <c r="DM873" s="44">
        <v>0</v>
      </c>
      <c r="DN873" s="44">
        <v>0</v>
      </c>
      <c r="DO873" s="44">
        <v>0</v>
      </c>
      <c r="DP873" s="44">
        <v>0</v>
      </c>
      <c r="DQ873" s="44">
        <v>0</v>
      </c>
      <c r="DR873" s="44">
        <v>0</v>
      </c>
      <c r="DS873" s="44">
        <v>0</v>
      </c>
      <c r="DT873" s="44">
        <v>0</v>
      </c>
      <c r="DU873" s="44">
        <v>0</v>
      </c>
      <c r="DV873" s="44">
        <v>0</v>
      </c>
      <c r="DW873" s="44">
        <v>0</v>
      </c>
      <c r="DX873" s="44">
        <v>0</v>
      </c>
      <c r="DY873" s="44">
        <v>20.259683273521244</v>
      </c>
      <c r="DZ873" s="44">
        <v>0</v>
      </c>
      <c r="EA873" s="44">
        <v>0</v>
      </c>
      <c r="EB873" s="44">
        <v>0</v>
      </c>
    </row>
    <row r="874" spans="2:132" x14ac:dyDescent="0.25">
      <c r="B874" s="41" t="s">
        <v>962</v>
      </c>
      <c r="C874" s="50">
        <v>1</v>
      </c>
      <c r="D874" s="46">
        <v>3</v>
      </c>
      <c r="E874" s="86" t="s">
        <v>53</v>
      </c>
      <c r="F874" s="43">
        <v>759.91</v>
      </c>
      <c r="G874" s="43">
        <v>155.45562916474626</v>
      </c>
      <c r="H874" s="44">
        <v>155.45562916474626</v>
      </c>
      <c r="I874" s="44">
        <v>83.250967288381148</v>
      </c>
      <c r="J874" s="44">
        <v>83.250967288381148</v>
      </c>
      <c r="K874" s="44">
        <v>160.11929803968866</v>
      </c>
      <c r="L874" s="44">
        <v>160.11929803968866</v>
      </c>
      <c r="M874" s="44">
        <v>89.66937999999999</v>
      </c>
      <c r="N874" s="44">
        <v>553.21447999999998</v>
      </c>
      <c r="O874" s="44">
        <v>101.06802999999999</v>
      </c>
      <c r="P874" s="44">
        <v>32.02385960793773</v>
      </c>
      <c r="Q874" s="44">
        <v>32.02385960793773</v>
      </c>
      <c r="R874" s="44">
        <v>21.279482979375992</v>
      </c>
      <c r="S874" s="44">
        <v>21.279482979375992</v>
      </c>
      <c r="T874" s="44">
        <v>96.071578823813198</v>
      </c>
      <c r="U874" s="44">
        <v>96.071578823813198</v>
      </c>
      <c r="V874" s="44">
        <v>51.449097784219553</v>
      </c>
      <c r="W874" s="44">
        <v>51.449097784219553</v>
      </c>
      <c r="X874" s="44">
        <v>40.029824509922165</v>
      </c>
      <c r="Y874" s="44">
        <v>40.029824509922165</v>
      </c>
      <c r="Z874" s="44">
        <v>21.437124076758145</v>
      </c>
      <c r="AA874" s="44">
        <v>21.437124076758145</v>
      </c>
      <c r="AB874" s="44">
        <v>4.2138890351286857</v>
      </c>
      <c r="AC874" s="44">
        <v>10.752656583410131</v>
      </c>
      <c r="AD874" s="44">
        <v>4.7146263481105963</v>
      </c>
      <c r="AE874" s="44">
        <v>8.2434696601961033</v>
      </c>
      <c r="AF874" s="44">
        <v>24.730408980588312</v>
      </c>
      <c r="AG874" s="44">
        <v>10.30433707524513</v>
      </c>
      <c r="AH874" s="44">
        <v>41.217348300980518</v>
      </c>
      <c r="AJ874" s="63" t="s">
        <v>63</v>
      </c>
      <c r="AK874" s="44">
        <v>0</v>
      </c>
      <c r="AL874" s="44">
        <v>0</v>
      </c>
      <c r="AM874" s="44">
        <v>101.06802999999999</v>
      </c>
      <c r="AN874" s="44">
        <v>101.06802999999999</v>
      </c>
      <c r="AO874" s="44">
        <v>0</v>
      </c>
      <c r="AP874" s="44">
        <v>0</v>
      </c>
      <c r="AQ874" s="44">
        <v>0</v>
      </c>
      <c r="AR874" s="44">
        <v>0</v>
      </c>
      <c r="AS874" s="44">
        <v>0</v>
      </c>
      <c r="AT874" s="44">
        <v>0</v>
      </c>
      <c r="AU874" s="44">
        <v>0</v>
      </c>
      <c r="AV874" s="44">
        <v>0</v>
      </c>
      <c r="AW874" s="44">
        <v>0</v>
      </c>
      <c r="AX874" s="44">
        <v>0</v>
      </c>
      <c r="AY874" s="44">
        <v>40.029824509922165</v>
      </c>
      <c r="AZ874" s="44">
        <v>0</v>
      </c>
      <c r="BA874" s="44">
        <v>0</v>
      </c>
      <c r="BB874" s="44">
        <v>0</v>
      </c>
      <c r="BC874" s="44">
        <v>40.029824509922165</v>
      </c>
      <c r="BD874" s="44">
        <v>40.029824509922165</v>
      </c>
      <c r="BE874" s="44">
        <v>0</v>
      </c>
      <c r="BF874" s="44">
        <v>0</v>
      </c>
      <c r="BG874" s="44">
        <v>0</v>
      </c>
      <c r="BH874" s="44">
        <v>40.029824509922165</v>
      </c>
      <c r="BI874" s="44">
        <v>21.437124076758145</v>
      </c>
      <c r="BJ874" s="44">
        <v>0</v>
      </c>
      <c r="BK874" s="44">
        <v>0</v>
      </c>
      <c r="BL874" s="44">
        <v>0</v>
      </c>
      <c r="BM874" s="44">
        <v>21.437124076758145</v>
      </c>
      <c r="BN874" s="44">
        <v>4.7146263481105963</v>
      </c>
      <c r="BO874" s="44">
        <v>10.30433707524513</v>
      </c>
      <c r="BP874" s="44">
        <v>0</v>
      </c>
      <c r="BQ874" s="44">
        <v>0</v>
      </c>
      <c r="BR874" s="44">
        <v>0</v>
      </c>
      <c r="BS874" s="44">
        <v>10.30433707524513</v>
      </c>
      <c r="BT874" s="64">
        <v>2022</v>
      </c>
      <c r="BU874" s="44">
        <v>0</v>
      </c>
      <c r="BV874" s="44">
        <v>0</v>
      </c>
      <c r="BW874" s="44">
        <v>0</v>
      </c>
      <c r="BX874" s="44">
        <v>0</v>
      </c>
      <c r="BY874" s="44">
        <v>0</v>
      </c>
      <c r="BZ874" s="44">
        <v>0</v>
      </c>
      <c r="CA874" s="44">
        <v>101.06802999999999</v>
      </c>
      <c r="CB874" s="44">
        <v>0</v>
      </c>
      <c r="CC874" s="44">
        <v>0</v>
      </c>
      <c r="CD874" s="44">
        <v>0</v>
      </c>
      <c r="CE874" s="44">
        <v>0</v>
      </c>
      <c r="CF874" s="44">
        <v>0</v>
      </c>
      <c r="CG874" s="44">
        <v>0</v>
      </c>
      <c r="CH874" s="44">
        <v>0</v>
      </c>
      <c r="CI874" s="44">
        <v>0</v>
      </c>
      <c r="CJ874" s="44">
        <v>0</v>
      </c>
      <c r="CK874" s="44">
        <v>40.029824509922165</v>
      </c>
      <c r="CL874" s="44">
        <v>0</v>
      </c>
      <c r="CM874" s="44">
        <v>0</v>
      </c>
      <c r="CN874" s="44">
        <v>0</v>
      </c>
      <c r="CO874" s="44">
        <v>0</v>
      </c>
      <c r="CP874" s="44">
        <v>0</v>
      </c>
      <c r="CQ874" s="44">
        <v>0</v>
      </c>
      <c r="CR874" s="44">
        <v>0</v>
      </c>
      <c r="CS874" s="44">
        <v>0</v>
      </c>
      <c r="CT874" s="44">
        <v>0</v>
      </c>
      <c r="CU874" s="44">
        <v>0</v>
      </c>
      <c r="CV874" s="44">
        <v>0</v>
      </c>
      <c r="CW874" s="44">
        <v>0</v>
      </c>
      <c r="CX874" s="44">
        <v>0</v>
      </c>
      <c r="CY874" s="44">
        <v>0</v>
      </c>
      <c r="CZ874" s="44">
        <v>0</v>
      </c>
      <c r="DA874" s="44">
        <v>0</v>
      </c>
      <c r="DB874" s="44">
        <v>0</v>
      </c>
      <c r="DC874" s="44">
        <v>0</v>
      </c>
      <c r="DD874" s="44">
        <v>0</v>
      </c>
      <c r="DE874" s="44">
        <v>0</v>
      </c>
      <c r="DF874" s="44">
        <v>0</v>
      </c>
      <c r="DG874" s="44">
        <v>0</v>
      </c>
      <c r="DH874" s="44">
        <v>0</v>
      </c>
      <c r="DI874" s="44">
        <v>0</v>
      </c>
      <c r="DJ874" s="44">
        <v>0</v>
      </c>
      <c r="DK874" s="44">
        <v>0</v>
      </c>
      <c r="DL874" s="44">
        <v>0</v>
      </c>
      <c r="DM874" s="44">
        <v>0</v>
      </c>
      <c r="DN874" s="44">
        <v>0</v>
      </c>
      <c r="DO874" s="44">
        <v>0</v>
      </c>
      <c r="DP874" s="44">
        <v>0</v>
      </c>
      <c r="DQ874" s="44">
        <v>0</v>
      </c>
      <c r="DR874" s="44">
        <v>0</v>
      </c>
      <c r="DS874" s="44">
        <v>0</v>
      </c>
      <c r="DT874" s="44">
        <v>0</v>
      </c>
      <c r="DU874" s="44">
        <v>0</v>
      </c>
      <c r="DV874" s="44">
        <v>0</v>
      </c>
      <c r="DW874" s="44">
        <v>0</v>
      </c>
      <c r="DX874" s="44">
        <v>0</v>
      </c>
      <c r="DY874" s="44">
        <v>10.30433707524513</v>
      </c>
      <c r="DZ874" s="44">
        <v>0</v>
      </c>
      <c r="EA874" s="44">
        <v>0</v>
      </c>
      <c r="EB874" s="44">
        <v>0</v>
      </c>
    </row>
    <row r="875" spans="2:132" x14ac:dyDescent="0.25">
      <c r="B875" s="41" t="s">
        <v>963</v>
      </c>
      <c r="C875" s="50">
        <v>1</v>
      </c>
      <c r="D875" s="46">
        <v>3</v>
      </c>
      <c r="E875" s="86" t="s">
        <v>53</v>
      </c>
      <c r="F875" s="43">
        <v>606.46</v>
      </c>
      <c r="G875" s="43">
        <v>117.48337332064075</v>
      </c>
      <c r="H875" s="44">
        <v>117.48337332064075</v>
      </c>
      <c r="I875" s="44">
        <v>62.915730500052859</v>
      </c>
      <c r="J875" s="44">
        <v>62.915730500052859</v>
      </c>
      <c r="K875" s="44">
        <v>121.00787452025997</v>
      </c>
      <c r="L875" s="44">
        <v>121.00787452025997</v>
      </c>
      <c r="M875" s="44">
        <v>71.562280000000001</v>
      </c>
      <c r="N875" s="44">
        <v>441.50288</v>
      </c>
      <c r="O875" s="44">
        <v>80.659180000000006</v>
      </c>
      <c r="P875" s="44">
        <v>21.781417413646796</v>
      </c>
      <c r="Q875" s="44">
        <v>21.781417413646796</v>
      </c>
      <c r="R875" s="44">
        <v>14.473499034622737</v>
      </c>
      <c r="S875" s="44">
        <v>14.473499034622737</v>
      </c>
      <c r="T875" s="44">
        <v>67.764409731345594</v>
      </c>
      <c r="U875" s="44">
        <v>67.764409731345594</v>
      </c>
      <c r="V875" s="44">
        <v>36.289793352430493</v>
      </c>
      <c r="W875" s="44">
        <v>36.289793352430493</v>
      </c>
      <c r="X875" s="44">
        <v>26.621732394457194</v>
      </c>
      <c r="Y875" s="44">
        <v>26.621732394457194</v>
      </c>
      <c r="Z875" s="44">
        <v>14.256704531311978</v>
      </c>
      <c r="AA875" s="44">
        <v>14.256704531311978</v>
      </c>
      <c r="AB875" s="44">
        <v>4.9443662398990398</v>
      </c>
      <c r="AC875" s="44">
        <v>12.166034557218842</v>
      </c>
      <c r="AD875" s="44">
        <v>5.6576314549304412</v>
      </c>
      <c r="AE875" s="44">
        <v>5.6068961019601273</v>
      </c>
      <c r="AF875" s="44">
        <v>17.443676761653734</v>
      </c>
      <c r="AG875" s="44">
        <v>6.8528730135068221</v>
      </c>
      <c r="AH875" s="44">
        <v>31.149422788667376</v>
      </c>
      <c r="AJ875" s="63" t="s">
        <v>63</v>
      </c>
      <c r="AK875" s="44">
        <v>0</v>
      </c>
      <c r="AL875" s="44">
        <v>0</v>
      </c>
      <c r="AM875" s="44">
        <v>80.659180000000006</v>
      </c>
      <c r="AN875" s="44">
        <v>80.659180000000006</v>
      </c>
      <c r="AO875" s="44">
        <v>0</v>
      </c>
      <c r="AP875" s="44">
        <v>0</v>
      </c>
      <c r="AQ875" s="44">
        <v>0</v>
      </c>
      <c r="AR875" s="44">
        <v>0</v>
      </c>
      <c r="AS875" s="44">
        <v>0</v>
      </c>
      <c r="AT875" s="44">
        <v>0</v>
      </c>
      <c r="AU875" s="44">
        <v>0</v>
      </c>
      <c r="AV875" s="44">
        <v>0</v>
      </c>
      <c r="AW875" s="44">
        <v>0</v>
      </c>
      <c r="AX875" s="44">
        <v>0</v>
      </c>
      <c r="AY875" s="44">
        <v>26.621732394457194</v>
      </c>
      <c r="AZ875" s="44">
        <v>0</v>
      </c>
      <c r="BA875" s="44">
        <v>0</v>
      </c>
      <c r="BB875" s="44">
        <v>0</v>
      </c>
      <c r="BC875" s="44">
        <v>26.621732394457194</v>
      </c>
      <c r="BD875" s="44">
        <v>26.621732394457194</v>
      </c>
      <c r="BE875" s="44">
        <v>0</v>
      </c>
      <c r="BF875" s="44">
        <v>0</v>
      </c>
      <c r="BG875" s="44">
        <v>0</v>
      </c>
      <c r="BH875" s="44">
        <v>26.621732394457194</v>
      </c>
      <c r="BI875" s="44">
        <v>14.256704531311978</v>
      </c>
      <c r="BJ875" s="44">
        <v>0</v>
      </c>
      <c r="BK875" s="44">
        <v>0</v>
      </c>
      <c r="BL875" s="44">
        <v>0</v>
      </c>
      <c r="BM875" s="44">
        <v>14.256704531311978</v>
      </c>
      <c r="BN875" s="44">
        <v>5.6576314549304412</v>
      </c>
      <c r="BO875" s="44">
        <v>6.8528730135068221</v>
      </c>
      <c r="BP875" s="44">
        <v>0</v>
      </c>
      <c r="BQ875" s="44">
        <v>0</v>
      </c>
      <c r="BR875" s="44">
        <v>0</v>
      </c>
      <c r="BS875" s="44">
        <v>6.8528730135068221</v>
      </c>
      <c r="BT875" s="64">
        <v>2022</v>
      </c>
      <c r="BU875" s="44">
        <v>0</v>
      </c>
      <c r="BV875" s="44">
        <v>0</v>
      </c>
      <c r="BW875" s="44">
        <v>0</v>
      </c>
      <c r="BX875" s="44">
        <v>0</v>
      </c>
      <c r="BY875" s="44">
        <v>0</v>
      </c>
      <c r="BZ875" s="44">
        <v>0</v>
      </c>
      <c r="CA875" s="44">
        <v>80.659180000000006</v>
      </c>
      <c r="CB875" s="44">
        <v>0</v>
      </c>
      <c r="CC875" s="44">
        <v>0</v>
      </c>
      <c r="CD875" s="44">
        <v>0</v>
      </c>
      <c r="CE875" s="44">
        <v>0</v>
      </c>
      <c r="CF875" s="44">
        <v>0</v>
      </c>
      <c r="CG875" s="44">
        <v>0</v>
      </c>
      <c r="CH875" s="44">
        <v>0</v>
      </c>
      <c r="CI875" s="44">
        <v>0</v>
      </c>
      <c r="CJ875" s="44">
        <v>0</v>
      </c>
      <c r="CK875" s="44">
        <v>26.621732394457194</v>
      </c>
      <c r="CL875" s="44">
        <v>0</v>
      </c>
      <c r="CM875" s="44">
        <v>0</v>
      </c>
      <c r="CN875" s="44">
        <v>0</v>
      </c>
      <c r="CO875" s="44">
        <v>0</v>
      </c>
      <c r="CP875" s="44">
        <v>0</v>
      </c>
      <c r="CQ875" s="44">
        <v>0</v>
      </c>
      <c r="CR875" s="44">
        <v>0</v>
      </c>
      <c r="CS875" s="44">
        <v>0</v>
      </c>
      <c r="CT875" s="44">
        <v>0</v>
      </c>
      <c r="CU875" s="44">
        <v>0</v>
      </c>
      <c r="CV875" s="44">
        <v>0</v>
      </c>
      <c r="CW875" s="44">
        <v>0</v>
      </c>
      <c r="CX875" s="44">
        <v>0</v>
      </c>
      <c r="CY875" s="44">
        <v>0</v>
      </c>
      <c r="CZ875" s="44">
        <v>0</v>
      </c>
      <c r="DA875" s="44">
        <v>0</v>
      </c>
      <c r="DB875" s="44">
        <v>0</v>
      </c>
      <c r="DC875" s="44">
        <v>0</v>
      </c>
      <c r="DD875" s="44">
        <v>0</v>
      </c>
      <c r="DE875" s="44">
        <v>0</v>
      </c>
      <c r="DF875" s="44">
        <v>0</v>
      </c>
      <c r="DG875" s="44">
        <v>0</v>
      </c>
      <c r="DH875" s="44">
        <v>0</v>
      </c>
      <c r="DI875" s="44">
        <v>0</v>
      </c>
      <c r="DJ875" s="44">
        <v>0</v>
      </c>
      <c r="DK875" s="44">
        <v>0</v>
      </c>
      <c r="DL875" s="44">
        <v>0</v>
      </c>
      <c r="DM875" s="44">
        <v>0</v>
      </c>
      <c r="DN875" s="44">
        <v>0</v>
      </c>
      <c r="DO875" s="44">
        <v>0</v>
      </c>
      <c r="DP875" s="44">
        <v>0</v>
      </c>
      <c r="DQ875" s="44">
        <v>0</v>
      </c>
      <c r="DR875" s="44">
        <v>0</v>
      </c>
      <c r="DS875" s="44">
        <v>0</v>
      </c>
      <c r="DT875" s="44">
        <v>0</v>
      </c>
      <c r="DU875" s="44">
        <v>0</v>
      </c>
      <c r="DV875" s="44">
        <v>0</v>
      </c>
      <c r="DW875" s="44">
        <v>0</v>
      </c>
      <c r="DX875" s="44">
        <v>0</v>
      </c>
      <c r="DY875" s="44">
        <v>6.8528730135068221</v>
      </c>
      <c r="DZ875" s="44">
        <v>0</v>
      </c>
      <c r="EA875" s="44">
        <v>0</v>
      </c>
      <c r="EB875" s="44">
        <v>0</v>
      </c>
    </row>
    <row r="876" spans="2:132" x14ac:dyDescent="0.25">
      <c r="B876" s="41" t="s">
        <v>964</v>
      </c>
      <c r="C876" s="50">
        <v>1</v>
      </c>
      <c r="D876" s="46">
        <v>3</v>
      </c>
      <c r="E876" s="86" t="s">
        <v>53</v>
      </c>
      <c r="F876" s="43">
        <v>2416.29</v>
      </c>
      <c r="G876" s="43">
        <v>271.89186628014659</v>
      </c>
      <c r="H876" s="44">
        <v>271.89186628014659</v>
      </c>
      <c r="I876" s="44">
        <v>145.60592618796295</v>
      </c>
      <c r="J876" s="44">
        <v>145.60592618796295</v>
      </c>
      <c r="K876" s="44">
        <v>301.79997157096273</v>
      </c>
      <c r="L876" s="44">
        <v>301.79997157096273</v>
      </c>
      <c r="M876" s="44">
        <v>255.32131000000001</v>
      </c>
      <c r="N876" s="44">
        <v>1676.0998299999999</v>
      </c>
      <c r="O876" s="44">
        <v>293.98194999999998</v>
      </c>
      <c r="P876" s="44">
        <v>54.323994882773292</v>
      </c>
      <c r="Q876" s="44">
        <v>54.323994882773292</v>
      </c>
      <c r="R876" s="44">
        <v>36.097664011528117</v>
      </c>
      <c r="S876" s="44">
        <v>36.097664011528117</v>
      </c>
      <c r="T876" s="44">
        <v>169.00798407973915</v>
      </c>
      <c r="U876" s="44">
        <v>169.00798407973915</v>
      </c>
      <c r="V876" s="44">
        <v>90.508643718437781</v>
      </c>
      <c r="W876" s="44">
        <v>90.508643718437781</v>
      </c>
      <c r="X876" s="44">
        <v>66.395993745611804</v>
      </c>
      <c r="Y876" s="44">
        <v>66.395993745611804</v>
      </c>
      <c r="Z876" s="44">
        <v>35.556967175100553</v>
      </c>
      <c r="AA876" s="44">
        <v>35.556967175100553</v>
      </c>
      <c r="AB876" s="44">
        <v>7.0730701554111874</v>
      </c>
      <c r="AC876" s="44">
        <v>18.518671379212776</v>
      </c>
      <c r="AD876" s="44">
        <v>8.26791409268073</v>
      </c>
      <c r="AE876" s="44">
        <v>13.983892295286907</v>
      </c>
      <c r="AF876" s="44">
        <v>43.505442696448156</v>
      </c>
      <c r="AG876" s="44">
        <v>17.091423916461775</v>
      </c>
      <c r="AH876" s="44">
        <v>77.688290529371699</v>
      </c>
      <c r="AJ876" s="63" t="s">
        <v>63</v>
      </c>
      <c r="AK876" s="44">
        <v>0</v>
      </c>
      <c r="AL876" s="44">
        <v>0</v>
      </c>
      <c r="AM876" s="44">
        <v>293.98194999999998</v>
      </c>
      <c r="AN876" s="44">
        <v>293.98194999999998</v>
      </c>
      <c r="AO876" s="44">
        <v>0</v>
      </c>
      <c r="AP876" s="44">
        <v>0</v>
      </c>
      <c r="AQ876" s="44">
        <v>0</v>
      </c>
      <c r="AR876" s="44">
        <v>0</v>
      </c>
      <c r="AS876" s="44">
        <v>0</v>
      </c>
      <c r="AT876" s="44">
        <v>0</v>
      </c>
      <c r="AU876" s="44">
        <v>0</v>
      </c>
      <c r="AV876" s="44">
        <v>0</v>
      </c>
      <c r="AW876" s="44">
        <v>0</v>
      </c>
      <c r="AX876" s="44">
        <v>0</v>
      </c>
      <c r="AY876" s="44">
        <v>66.395993745611804</v>
      </c>
      <c r="AZ876" s="44">
        <v>0</v>
      </c>
      <c r="BA876" s="44">
        <v>0</v>
      </c>
      <c r="BB876" s="44">
        <v>0</v>
      </c>
      <c r="BC876" s="44">
        <v>66.395993745611804</v>
      </c>
      <c r="BD876" s="44">
        <v>66.395993745611804</v>
      </c>
      <c r="BE876" s="44">
        <v>0</v>
      </c>
      <c r="BF876" s="44">
        <v>0</v>
      </c>
      <c r="BG876" s="44">
        <v>0</v>
      </c>
      <c r="BH876" s="44">
        <v>66.395993745611804</v>
      </c>
      <c r="BI876" s="44">
        <v>35.556967175100553</v>
      </c>
      <c r="BJ876" s="44">
        <v>0</v>
      </c>
      <c r="BK876" s="44">
        <v>0</v>
      </c>
      <c r="BL876" s="44">
        <v>0</v>
      </c>
      <c r="BM876" s="44">
        <v>35.556967175100553</v>
      </c>
      <c r="BN876" s="44">
        <v>8.26791409268073</v>
      </c>
      <c r="BO876" s="44">
        <v>17.091423916461775</v>
      </c>
      <c r="BP876" s="44">
        <v>0</v>
      </c>
      <c r="BQ876" s="44">
        <v>0</v>
      </c>
      <c r="BR876" s="44">
        <v>0</v>
      </c>
      <c r="BS876" s="44">
        <v>17.091423916461775</v>
      </c>
      <c r="BT876" s="64">
        <v>2022</v>
      </c>
      <c r="BU876" s="44">
        <v>0</v>
      </c>
      <c r="BV876" s="44">
        <v>0</v>
      </c>
      <c r="BW876" s="44">
        <v>0</v>
      </c>
      <c r="BX876" s="44">
        <v>0</v>
      </c>
      <c r="BY876" s="44">
        <v>0</v>
      </c>
      <c r="BZ876" s="44">
        <v>0</v>
      </c>
      <c r="CA876" s="44">
        <v>293.98194999999998</v>
      </c>
      <c r="CB876" s="44">
        <v>0</v>
      </c>
      <c r="CC876" s="44">
        <v>0</v>
      </c>
      <c r="CD876" s="44">
        <v>0</v>
      </c>
      <c r="CE876" s="44">
        <v>0</v>
      </c>
      <c r="CF876" s="44">
        <v>0</v>
      </c>
      <c r="CG876" s="44">
        <v>0</v>
      </c>
      <c r="CH876" s="44">
        <v>0</v>
      </c>
      <c r="CI876" s="44">
        <v>0</v>
      </c>
      <c r="CJ876" s="44">
        <v>0</v>
      </c>
      <c r="CK876" s="44">
        <v>66.395993745611804</v>
      </c>
      <c r="CL876" s="44">
        <v>0</v>
      </c>
      <c r="CM876" s="44">
        <v>0</v>
      </c>
      <c r="CN876" s="44">
        <v>0</v>
      </c>
      <c r="CO876" s="44">
        <v>0</v>
      </c>
      <c r="CP876" s="44">
        <v>0</v>
      </c>
      <c r="CQ876" s="44">
        <v>0</v>
      </c>
      <c r="CR876" s="44">
        <v>0</v>
      </c>
      <c r="CS876" s="44">
        <v>0</v>
      </c>
      <c r="CT876" s="44">
        <v>0</v>
      </c>
      <c r="CU876" s="44">
        <v>0</v>
      </c>
      <c r="CV876" s="44">
        <v>0</v>
      </c>
      <c r="CW876" s="44">
        <v>0</v>
      </c>
      <c r="CX876" s="44">
        <v>0</v>
      </c>
      <c r="CY876" s="44">
        <v>0</v>
      </c>
      <c r="CZ876" s="44">
        <v>0</v>
      </c>
      <c r="DA876" s="44">
        <v>0</v>
      </c>
      <c r="DB876" s="44">
        <v>0</v>
      </c>
      <c r="DC876" s="44">
        <v>0</v>
      </c>
      <c r="DD876" s="44">
        <v>0</v>
      </c>
      <c r="DE876" s="44">
        <v>0</v>
      </c>
      <c r="DF876" s="44">
        <v>0</v>
      </c>
      <c r="DG876" s="44">
        <v>0</v>
      </c>
      <c r="DH876" s="44">
        <v>0</v>
      </c>
      <c r="DI876" s="44">
        <v>0</v>
      </c>
      <c r="DJ876" s="44">
        <v>0</v>
      </c>
      <c r="DK876" s="44">
        <v>0</v>
      </c>
      <c r="DL876" s="44">
        <v>0</v>
      </c>
      <c r="DM876" s="44">
        <v>0</v>
      </c>
      <c r="DN876" s="44">
        <v>0</v>
      </c>
      <c r="DO876" s="44">
        <v>0</v>
      </c>
      <c r="DP876" s="44">
        <v>0</v>
      </c>
      <c r="DQ876" s="44">
        <v>0</v>
      </c>
      <c r="DR876" s="44">
        <v>0</v>
      </c>
      <c r="DS876" s="44">
        <v>0</v>
      </c>
      <c r="DT876" s="44">
        <v>0</v>
      </c>
      <c r="DU876" s="44">
        <v>0</v>
      </c>
      <c r="DV876" s="44">
        <v>0</v>
      </c>
      <c r="DW876" s="44">
        <v>0</v>
      </c>
      <c r="DX876" s="44">
        <v>0</v>
      </c>
      <c r="DY876" s="44">
        <v>17.091423916461775</v>
      </c>
      <c r="DZ876" s="44">
        <v>0</v>
      </c>
      <c r="EA876" s="44">
        <v>0</v>
      </c>
      <c r="EB876" s="44">
        <v>0</v>
      </c>
    </row>
    <row r="877" spans="2:132" x14ac:dyDescent="0.25">
      <c r="B877" s="41" t="s">
        <v>965</v>
      </c>
      <c r="C877" s="50">
        <v>1</v>
      </c>
      <c r="D877" s="46">
        <v>3</v>
      </c>
      <c r="E877" s="86" t="s">
        <v>53</v>
      </c>
      <c r="F877" s="43">
        <v>1042.3800000000001</v>
      </c>
      <c r="G877" s="43">
        <v>117.07260603815521</v>
      </c>
      <c r="H877" s="44">
        <v>117.07260603815521</v>
      </c>
      <c r="I877" s="44">
        <v>62.695752788206221</v>
      </c>
      <c r="J877" s="44">
        <v>62.695752788206221</v>
      </c>
      <c r="K877" s="44">
        <v>129.95059270235231</v>
      </c>
      <c r="L877" s="44">
        <v>129.95059270235231</v>
      </c>
      <c r="M877" s="44">
        <v>123.00084000000001</v>
      </c>
      <c r="N877" s="44">
        <v>758.85264000000018</v>
      </c>
      <c r="O877" s="44">
        <v>138.63654</v>
      </c>
      <c r="P877" s="44">
        <v>23.391106686423417</v>
      </c>
      <c r="Q877" s="44">
        <v>23.391106686423417</v>
      </c>
      <c r="R877" s="44">
        <v>15.543118871253668</v>
      </c>
      <c r="S877" s="44">
        <v>15.543118871253668</v>
      </c>
      <c r="T877" s="44">
        <v>72.772331913317302</v>
      </c>
      <c r="U877" s="44">
        <v>72.772331913317302</v>
      </c>
      <c r="V877" s="44">
        <v>38.971679933148998</v>
      </c>
      <c r="W877" s="44">
        <v>38.971679933148998</v>
      </c>
      <c r="X877" s="44">
        <v>28.589130394517507</v>
      </c>
      <c r="Y877" s="44">
        <v>28.589130394517507</v>
      </c>
      <c r="Z877" s="44">
        <v>15.310302830879962</v>
      </c>
      <c r="AA877" s="44">
        <v>15.310302830879962</v>
      </c>
      <c r="AB877" s="44">
        <v>7.913523728335166</v>
      </c>
      <c r="AC877" s="44">
        <v>19.471899628184264</v>
      </c>
      <c r="AD877" s="44">
        <v>9.0551141627570164</v>
      </c>
      <c r="AE877" s="44">
        <v>6.0212566707651485</v>
      </c>
      <c r="AF877" s="44">
        <v>18.732798531269353</v>
      </c>
      <c r="AG877" s="44">
        <v>7.3593137087129588</v>
      </c>
      <c r="AH877" s="44">
        <v>33.451425948695267</v>
      </c>
      <c r="AJ877" s="63" t="s">
        <v>63</v>
      </c>
      <c r="AK877" s="44">
        <v>0</v>
      </c>
      <c r="AL877" s="44">
        <v>0</v>
      </c>
      <c r="AM877" s="44">
        <v>138.63654</v>
      </c>
      <c r="AN877" s="44">
        <v>138.63654</v>
      </c>
      <c r="AO877" s="44">
        <v>0</v>
      </c>
      <c r="AP877" s="44">
        <v>0</v>
      </c>
      <c r="AQ877" s="44">
        <v>0</v>
      </c>
      <c r="AR877" s="44">
        <v>0</v>
      </c>
      <c r="AS877" s="44">
        <v>0</v>
      </c>
      <c r="AT877" s="44">
        <v>0</v>
      </c>
      <c r="AU877" s="44">
        <v>0</v>
      </c>
      <c r="AV877" s="44">
        <v>0</v>
      </c>
      <c r="AW877" s="44">
        <v>0</v>
      </c>
      <c r="AX877" s="44">
        <v>0</v>
      </c>
      <c r="AY877" s="44">
        <v>28.589130394517507</v>
      </c>
      <c r="AZ877" s="44">
        <v>0</v>
      </c>
      <c r="BA877" s="44">
        <v>0</v>
      </c>
      <c r="BB877" s="44">
        <v>0</v>
      </c>
      <c r="BC877" s="44">
        <v>28.589130394517507</v>
      </c>
      <c r="BD877" s="44">
        <v>28.589130394517507</v>
      </c>
      <c r="BE877" s="44">
        <v>0</v>
      </c>
      <c r="BF877" s="44">
        <v>0</v>
      </c>
      <c r="BG877" s="44">
        <v>0</v>
      </c>
      <c r="BH877" s="44">
        <v>28.589130394517507</v>
      </c>
      <c r="BI877" s="44">
        <v>15.310302830879962</v>
      </c>
      <c r="BJ877" s="44">
        <v>0</v>
      </c>
      <c r="BK877" s="44">
        <v>0</v>
      </c>
      <c r="BL877" s="44">
        <v>0</v>
      </c>
      <c r="BM877" s="44">
        <v>15.310302830879962</v>
      </c>
      <c r="BN877" s="44">
        <v>9.0551141627570164</v>
      </c>
      <c r="BO877" s="44">
        <v>7.3593137087129588</v>
      </c>
      <c r="BP877" s="44">
        <v>0</v>
      </c>
      <c r="BQ877" s="44">
        <v>0</v>
      </c>
      <c r="BR877" s="44">
        <v>0</v>
      </c>
      <c r="BS877" s="44">
        <v>7.3593137087129588</v>
      </c>
      <c r="BT877" s="64">
        <v>2022</v>
      </c>
      <c r="BU877" s="44">
        <v>0</v>
      </c>
      <c r="BV877" s="44">
        <v>0</v>
      </c>
      <c r="BW877" s="44">
        <v>0</v>
      </c>
      <c r="BX877" s="44">
        <v>0</v>
      </c>
      <c r="BY877" s="44">
        <v>0</v>
      </c>
      <c r="BZ877" s="44">
        <v>0</v>
      </c>
      <c r="CA877" s="44">
        <v>138.63654</v>
      </c>
      <c r="CB877" s="44">
        <v>0</v>
      </c>
      <c r="CC877" s="44">
        <v>0</v>
      </c>
      <c r="CD877" s="44">
        <v>0</v>
      </c>
      <c r="CE877" s="44">
        <v>0</v>
      </c>
      <c r="CF877" s="44">
        <v>0</v>
      </c>
      <c r="CG877" s="44">
        <v>0</v>
      </c>
      <c r="CH877" s="44">
        <v>0</v>
      </c>
      <c r="CI877" s="44">
        <v>0</v>
      </c>
      <c r="CJ877" s="44">
        <v>0</v>
      </c>
      <c r="CK877" s="44">
        <v>28.589130394517507</v>
      </c>
      <c r="CL877" s="44">
        <v>0</v>
      </c>
      <c r="CM877" s="44">
        <v>0</v>
      </c>
      <c r="CN877" s="44">
        <v>0</v>
      </c>
      <c r="CO877" s="44">
        <v>0</v>
      </c>
      <c r="CP877" s="44">
        <v>0</v>
      </c>
      <c r="CQ877" s="44">
        <v>0</v>
      </c>
      <c r="CR877" s="44">
        <v>0</v>
      </c>
      <c r="CS877" s="44">
        <v>0</v>
      </c>
      <c r="CT877" s="44">
        <v>0</v>
      </c>
      <c r="CU877" s="44">
        <v>0</v>
      </c>
      <c r="CV877" s="44">
        <v>0</v>
      </c>
      <c r="CW877" s="44">
        <v>0</v>
      </c>
      <c r="CX877" s="44">
        <v>0</v>
      </c>
      <c r="CY877" s="44">
        <v>0</v>
      </c>
      <c r="CZ877" s="44">
        <v>0</v>
      </c>
      <c r="DA877" s="44">
        <v>0</v>
      </c>
      <c r="DB877" s="44">
        <v>0</v>
      </c>
      <c r="DC877" s="44">
        <v>0</v>
      </c>
      <c r="DD877" s="44">
        <v>0</v>
      </c>
      <c r="DE877" s="44">
        <v>0</v>
      </c>
      <c r="DF877" s="44">
        <v>0</v>
      </c>
      <c r="DG877" s="44">
        <v>0</v>
      </c>
      <c r="DH877" s="44">
        <v>0</v>
      </c>
      <c r="DI877" s="44">
        <v>0</v>
      </c>
      <c r="DJ877" s="44">
        <v>0</v>
      </c>
      <c r="DK877" s="44">
        <v>0</v>
      </c>
      <c r="DL877" s="44">
        <v>0</v>
      </c>
      <c r="DM877" s="44">
        <v>0</v>
      </c>
      <c r="DN877" s="44">
        <v>0</v>
      </c>
      <c r="DO877" s="44">
        <v>0</v>
      </c>
      <c r="DP877" s="44">
        <v>0</v>
      </c>
      <c r="DQ877" s="44">
        <v>0</v>
      </c>
      <c r="DR877" s="44">
        <v>0</v>
      </c>
      <c r="DS877" s="44">
        <v>0</v>
      </c>
      <c r="DT877" s="44">
        <v>0</v>
      </c>
      <c r="DU877" s="44">
        <v>0</v>
      </c>
      <c r="DV877" s="44">
        <v>0</v>
      </c>
      <c r="DW877" s="44">
        <v>0</v>
      </c>
      <c r="DX877" s="44">
        <v>0</v>
      </c>
      <c r="DY877" s="44">
        <v>7.3593137087129588</v>
      </c>
      <c r="DZ877" s="44">
        <v>0</v>
      </c>
      <c r="EA877" s="44">
        <v>0</v>
      </c>
      <c r="EB877" s="44">
        <v>0</v>
      </c>
    </row>
    <row r="878" spans="2:132" x14ac:dyDescent="0.25">
      <c r="B878" s="41" t="s">
        <v>966</v>
      </c>
      <c r="C878" s="47" t="s">
        <v>101</v>
      </c>
      <c r="D878" s="46">
        <v>5</v>
      </c>
      <c r="E878" s="86" t="s">
        <v>53</v>
      </c>
      <c r="F878" s="43">
        <v>2185.52</v>
      </c>
      <c r="G878" s="43">
        <v>452.33645765581053</v>
      </c>
      <c r="H878" s="44">
        <v>533.46575765581053</v>
      </c>
      <c r="I878" s="44">
        <v>242.23920254272738</v>
      </c>
      <c r="J878" s="44">
        <v>285.68627960721579</v>
      </c>
      <c r="K878" s="44">
        <v>465.90655138548487</v>
      </c>
      <c r="L878" s="44">
        <v>547.03585138548488</v>
      </c>
      <c r="M878" s="44">
        <v>214.18096</v>
      </c>
      <c r="N878" s="44">
        <v>1547.34816</v>
      </c>
      <c r="O878" s="44">
        <v>246.96376000000001</v>
      </c>
      <c r="P878" s="44">
        <v>93.181310277096983</v>
      </c>
      <c r="Q878" s="44">
        <v>97.237775277096986</v>
      </c>
      <c r="R878" s="44">
        <v>61.917899038813886</v>
      </c>
      <c r="S878" s="44">
        <v>64.090252892038308</v>
      </c>
      <c r="T878" s="44">
        <v>279.54393083129094</v>
      </c>
      <c r="U878" s="44">
        <v>284.41168883129092</v>
      </c>
      <c r="V878" s="44">
        <v>149.70382717140552</v>
      </c>
      <c r="W878" s="44">
        <v>152.31065179527482</v>
      </c>
      <c r="X878" s="44">
        <v>116.47663784637122</v>
      </c>
      <c r="Y878" s="44">
        <v>121.34439584637121</v>
      </c>
      <c r="Z878" s="44">
        <v>62.376594654752303</v>
      </c>
      <c r="AA878" s="44">
        <v>64.983419278621611</v>
      </c>
      <c r="AB878" s="44">
        <v>3.3418647974566955</v>
      </c>
      <c r="AC878" s="44">
        <v>10.159159203650679</v>
      </c>
      <c r="AD878" s="44">
        <v>3.8004119010900785</v>
      </c>
      <c r="AE878" s="44">
        <v>25.030607182746628</v>
      </c>
      <c r="AF878" s="44">
        <v>73.212259752248684</v>
      </c>
      <c r="AG878" s="44">
        <v>31.236048928544637</v>
      </c>
      <c r="AH878" s="44">
        <v>140.8160508803264</v>
      </c>
      <c r="AJ878" s="63" t="s">
        <v>63</v>
      </c>
      <c r="AK878" s="44">
        <v>0</v>
      </c>
      <c r="AL878" s="44">
        <v>0</v>
      </c>
      <c r="AM878" s="44">
        <v>246.96376000000001</v>
      </c>
      <c r="AN878" s="44">
        <v>246.96376000000001</v>
      </c>
      <c r="AO878" s="44">
        <v>0</v>
      </c>
      <c r="AP878" s="44">
        <v>0</v>
      </c>
      <c r="AQ878" s="44">
        <v>0</v>
      </c>
      <c r="AR878" s="44">
        <v>0</v>
      </c>
      <c r="AS878" s="44">
        <v>0</v>
      </c>
      <c r="AT878" s="44">
        <v>0</v>
      </c>
      <c r="AU878" s="44">
        <v>0</v>
      </c>
      <c r="AV878" s="44">
        <v>0</v>
      </c>
      <c r="AW878" s="44">
        <v>0</v>
      </c>
      <c r="AX878" s="44">
        <v>0</v>
      </c>
      <c r="AY878" s="44">
        <v>116.47663784637122</v>
      </c>
      <c r="AZ878" s="44">
        <v>0</v>
      </c>
      <c r="BA878" s="44">
        <v>0</v>
      </c>
      <c r="BB878" s="44">
        <v>4.8677580000000003</v>
      </c>
      <c r="BC878" s="44">
        <v>121.34439584637121</v>
      </c>
      <c r="BD878" s="44">
        <v>116.47663784637122</v>
      </c>
      <c r="BE878" s="44">
        <v>0</v>
      </c>
      <c r="BF878" s="44">
        <v>0</v>
      </c>
      <c r="BG878" s="44">
        <v>4.8677580000000003</v>
      </c>
      <c r="BH878" s="44">
        <v>121.34439584637121</v>
      </c>
      <c r="BI878" s="44">
        <v>62.376594654752303</v>
      </c>
      <c r="BJ878" s="44">
        <v>0</v>
      </c>
      <c r="BK878" s="44">
        <v>0</v>
      </c>
      <c r="BL878" s="44">
        <v>2.6068246238693038</v>
      </c>
      <c r="BM878" s="44">
        <v>64.983419278621611</v>
      </c>
      <c r="BN878" s="44">
        <v>3.8004119010900785</v>
      </c>
      <c r="BO878" s="44">
        <v>29.983007731217175</v>
      </c>
      <c r="BP878" s="44">
        <v>0</v>
      </c>
      <c r="BQ878" s="44">
        <v>0</v>
      </c>
      <c r="BR878" s="44">
        <v>1.2530411973274627</v>
      </c>
      <c r="BS878" s="44">
        <v>31.236048928544637</v>
      </c>
      <c r="BT878" s="64">
        <v>2022</v>
      </c>
      <c r="BU878" s="44">
        <v>0</v>
      </c>
      <c r="BV878" s="44">
        <v>0</v>
      </c>
      <c r="BW878" s="44">
        <v>0</v>
      </c>
      <c r="BX878" s="44">
        <v>0</v>
      </c>
      <c r="BY878" s="44">
        <v>0</v>
      </c>
      <c r="BZ878" s="44">
        <v>0</v>
      </c>
      <c r="CA878" s="44">
        <v>246.96376000000001</v>
      </c>
      <c r="CB878" s="44">
        <v>0</v>
      </c>
      <c r="CC878" s="44">
        <v>0</v>
      </c>
      <c r="CD878" s="44">
        <v>0</v>
      </c>
      <c r="CE878" s="44">
        <v>0</v>
      </c>
      <c r="CF878" s="44">
        <v>0</v>
      </c>
      <c r="CG878" s="44">
        <v>0</v>
      </c>
      <c r="CH878" s="44">
        <v>0</v>
      </c>
      <c r="CI878" s="44">
        <v>0</v>
      </c>
      <c r="CJ878" s="44">
        <v>0</v>
      </c>
      <c r="CK878" s="44">
        <v>116.47663784637122</v>
      </c>
      <c r="CL878" s="44">
        <v>0</v>
      </c>
      <c r="CM878" s="44">
        <v>0</v>
      </c>
      <c r="CN878" s="44">
        <v>0</v>
      </c>
      <c r="CO878" s="44">
        <v>0</v>
      </c>
      <c r="CP878" s="44">
        <v>0</v>
      </c>
      <c r="CQ878" s="44">
        <v>0</v>
      </c>
      <c r="CR878" s="44">
        <v>0</v>
      </c>
      <c r="CS878" s="44">
        <v>0</v>
      </c>
      <c r="CT878" s="44">
        <v>0</v>
      </c>
      <c r="CU878" s="44">
        <v>0</v>
      </c>
      <c r="CV878" s="44">
        <v>0</v>
      </c>
      <c r="CW878" s="44">
        <v>0</v>
      </c>
      <c r="CX878" s="44">
        <v>0</v>
      </c>
      <c r="CY878" s="44">
        <v>0</v>
      </c>
      <c r="CZ878" s="44">
        <v>0</v>
      </c>
      <c r="DA878" s="44">
        <v>0</v>
      </c>
      <c r="DB878" s="44">
        <v>0</v>
      </c>
      <c r="DC878" s="44">
        <v>0</v>
      </c>
      <c r="DD878" s="44">
        <v>0</v>
      </c>
      <c r="DE878" s="44">
        <v>0</v>
      </c>
      <c r="DF878" s="44">
        <v>0</v>
      </c>
      <c r="DG878" s="44">
        <v>0</v>
      </c>
      <c r="DH878" s="44">
        <v>0</v>
      </c>
      <c r="DI878" s="44">
        <v>0</v>
      </c>
      <c r="DJ878" s="44">
        <v>0</v>
      </c>
      <c r="DK878" s="44">
        <v>0</v>
      </c>
      <c r="DL878" s="44">
        <v>0</v>
      </c>
      <c r="DM878" s="44">
        <v>0</v>
      </c>
      <c r="DN878" s="44">
        <v>0</v>
      </c>
      <c r="DO878" s="44">
        <v>4.8677580000000003</v>
      </c>
      <c r="DP878" s="44">
        <v>0</v>
      </c>
      <c r="DQ878" s="44">
        <v>0</v>
      </c>
      <c r="DR878" s="44">
        <v>0</v>
      </c>
      <c r="DS878" s="44">
        <v>0</v>
      </c>
      <c r="DT878" s="44">
        <v>0</v>
      </c>
      <c r="DU878" s="44">
        <v>0</v>
      </c>
      <c r="DV878" s="44">
        <v>0</v>
      </c>
      <c r="DW878" s="44">
        <v>0</v>
      </c>
      <c r="DX878" s="44">
        <v>0</v>
      </c>
      <c r="DY878" s="44">
        <v>31.236048928544637</v>
      </c>
      <c r="DZ878" s="44">
        <v>0</v>
      </c>
      <c r="EA878" s="44">
        <v>0</v>
      </c>
      <c r="EB878" s="44">
        <v>0</v>
      </c>
    </row>
    <row r="879" spans="2:132" x14ac:dyDescent="0.25">
      <c r="B879" s="41" t="s">
        <v>967</v>
      </c>
      <c r="C879" s="47" t="s">
        <v>101</v>
      </c>
      <c r="D879" s="46">
        <v>5</v>
      </c>
      <c r="E879" s="86" t="s">
        <v>53</v>
      </c>
      <c r="F879" s="43">
        <v>2693.74</v>
      </c>
      <c r="G879" s="43">
        <v>505.99836533035835</v>
      </c>
      <c r="H879" s="44">
        <v>621.04161533035835</v>
      </c>
      <c r="I879" s="44">
        <v>270.97669982377801</v>
      </c>
      <c r="J879" s="44">
        <v>332.58567399832657</v>
      </c>
      <c r="K879" s="44">
        <v>521.17831629026909</v>
      </c>
      <c r="L879" s="44">
        <v>636.22156629026915</v>
      </c>
      <c r="M879" s="44">
        <v>263.98651999999998</v>
      </c>
      <c r="N879" s="44">
        <v>1907.1679199999999</v>
      </c>
      <c r="O879" s="44">
        <v>304.39262000000002</v>
      </c>
      <c r="P879" s="44">
        <v>93.812096932248437</v>
      </c>
      <c r="Q879" s="44">
        <v>99.564259432248434</v>
      </c>
      <c r="R879" s="44">
        <v>62.337049449046937</v>
      </c>
      <c r="S879" s="44">
        <v>65.417498157774361</v>
      </c>
      <c r="T879" s="44">
        <v>291.85985712255069</v>
      </c>
      <c r="U879" s="44">
        <v>297.61201962255069</v>
      </c>
      <c r="V879" s="44">
        <v>156.29936045835515</v>
      </c>
      <c r="W879" s="44">
        <v>159.37980916708258</v>
      </c>
      <c r="X879" s="44">
        <v>114.6592295838592</v>
      </c>
      <c r="Y879" s="44">
        <v>120.4113920838592</v>
      </c>
      <c r="Z879" s="44">
        <v>61.403320180068093</v>
      </c>
      <c r="AA879" s="44">
        <v>64.483768888795524</v>
      </c>
      <c r="AB879" s="44">
        <v>4.035411433242456</v>
      </c>
      <c r="AC879" s="44">
        <v>11.966182730214335</v>
      </c>
      <c r="AD879" s="44">
        <v>4.720453305465683</v>
      </c>
      <c r="AE879" s="44">
        <v>25.629482576990622</v>
      </c>
      <c r="AF879" s="44">
        <v>76.610242622350015</v>
      </c>
      <c r="AG879" s="44">
        <v>30.995878371238977</v>
      </c>
      <c r="AH879" s="44">
        <v>163.77392491366919</v>
      </c>
      <c r="AJ879" s="63" t="s">
        <v>63</v>
      </c>
      <c r="AK879" s="44">
        <v>0</v>
      </c>
      <c r="AL879" s="44">
        <v>0</v>
      </c>
      <c r="AM879" s="44">
        <v>304.39262000000002</v>
      </c>
      <c r="AN879" s="44">
        <v>304.39262000000002</v>
      </c>
      <c r="AO879" s="44">
        <v>0</v>
      </c>
      <c r="AP879" s="44">
        <v>0</v>
      </c>
      <c r="AQ879" s="44">
        <v>0</v>
      </c>
      <c r="AR879" s="44">
        <v>0</v>
      </c>
      <c r="AS879" s="44">
        <v>0</v>
      </c>
      <c r="AT879" s="44">
        <v>0</v>
      </c>
      <c r="AU879" s="44">
        <v>0</v>
      </c>
      <c r="AV879" s="44">
        <v>0</v>
      </c>
      <c r="AW879" s="44">
        <v>0</v>
      </c>
      <c r="AX879" s="44">
        <v>0</v>
      </c>
      <c r="AY879" s="44">
        <v>114.6592295838592</v>
      </c>
      <c r="AZ879" s="44">
        <v>0</v>
      </c>
      <c r="BA879" s="44">
        <v>0</v>
      </c>
      <c r="BB879" s="44">
        <v>5.7521625000000007</v>
      </c>
      <c r="BC879" s="44">
        <v>120.4113920838592</v>
      </c>
      <c r="BD879" s="44">
        <v>114.6592295838592</v>
      </c>
      <c r="BE879" s="44">
        <v>0</v>
      </c>
      <c r="BF879" s="44">
        <v>0</v>
      </c>
      <c r="BG879" s="44">
        <v>5.7521625000000007</v>
      </c>
      <c r="BH879" s="44">
        <v>120.4113920838592</v>
      </c>
      <c r="BI879" s="44">
        <v>61.403320180068093</v>
      </c>
      <c r="BJ879" s="44">
        <v>0</v>
      </c>
      <c r="BK879" s="44">
        <v>0</v>
      </c>
      <c r="BL879" s="44">
        <v>3.0804487087274297</v>
      </c>
      <c r="BM879" s="44">
        <v>64.483768888795524</v>
      </c>
      <c r="BN879" s="44">
        <v>4.720453305465683</v>
      </c>
      <c r="BO879" s="44">
        <v>29.515176868365963</v>
      </c>
      <c r="BP879" s="44">
        <v>0</v>
      </c>
      <c r="BQ879" s="44">
        <v>0</v>
      </c>
      <c r="BR879" s="44">
        <v>1.4807015028730131</v>
      </c>
      <c r="BS879" s="44">
        <v>30.995878371238977</v>
      </c>
      <c r="BT879" s="64">
        <v>2022</v>
      </c>
      <c r="BU879" s="44">
        <v>0</v>
      </c>
      <c r="BV879" s="44">
        <v>0</v>
      </c>
      <c r="BW879" s="44">
        <v>0</v>
      </c>
      <c r="BX879" s="44">
        <v>0</v>
      </c>
      <c r="BY879" s="44">
        <v>0</v>
      </c>
      <c r="BZ879" s="44">
        <v>0</v>
      </c>
      <c r="CA879" s="44">
        <v>304.39262000000002</v>
      </c>
      <c r="CB879" s="44">
        <v>0</v>
      </c>
      <c r="CC879" s="44">
        <v>0</v>
      </c>
      <c r="CD879" s="44">
        <v>0</v>
      </c>
      <c r="CE879" s="44">
        <v>0</v>
      </c>
      <c r="CF879" s="44">
        <v>0</v>
      </c>
      <c r="CG879" s="44">
        <v>0</v>
      </c>
      <c r="CH879" s="44">
        <v>0</v>
      </c>
      <c r="CI879" s="44">
        <v>0</v>
      </c>
      <c r="CJ879" s="44">
        <v>0</v>
      </c>
      <c r="CK879" s="44">
        <v>114.6592295838592</v>
      </c>
      <c r="CL879" s="44">
        <v>0</v>
      </c>
      <c r="CM879" s="44">
        <v>0</v>
      </c>
      <c r="CN879" s="44">
        <v>0</v>
      </c>
      <c r="CO879" s="44">
        <v>0</v>
      </c>
      <c r="CP879" s="44">
        <v>0</v>
      </c>
      <c r="CQ879" s="44">
        <v>0</v>
      </c>
      <c r="CR879" s="44">
        <v>0</v>
      </c>
      <c r="CS879" s="44">
        <v>0</v>
      </c>
      <c r="CT879" s="44">
        <v>0</v>
      </c>
      <c r="CU879" s="44">
        <v>0</v>
      </c>
      <c r="CV879" s="44">
        <v>0</v>
      </c>
      <c r="CW879" s="44">
        <v>0</v>
      </c>
      <c r="CX879" s="44">
        <v>0</v>
      </c>
      <c r="CY879" s="44">
        <v>0</v>
      </c>
      <c r="CZ879" s="44">
        <v>0</v>
      </c>
      <c r="DA879" s="44">
        <v>0</v>
      </c>
      <c r="DB879" s="44">
        <v>0</v>
      </c>
      <c r="DC879" s="44">
        <v>0</v>
      </c>
      <c r="DD879" s="44">
        <v>0</v>
      </c>
      <c r="DE879" s="44">
        <v>0</v>
      </c>
      <c r="DF879" s="44">
        <v>0</v>
      </c>
      <c r="DG879" s="44">
        <v>0</v>
      </c>
      <c r="DH879" s="44">
        <v>0</v>
      </c>
      <c r="DI879" s="44">
        <v>0</v>
      </c>
      <c r="DJ879" s="44">
        <v>0</v>
      </c>
      <c r="DK879" s="44">
        <v>0</v>
      </c>
      <c r="DL879" s="44">
        <v>0</v>
      </c>
      <c r="DM879" s="44">
        <v>0</v>
      </c>
      <c r="DN879" s="44">
        <v>0</v>
      </c>
      <c r="DO879" s="44">
        <v>5.7521625000000007</v>
      </c>
      <c r="DP879" s="44">
        <v>0</v>
      </c>
      <c r="DQ879" s="44">
        <v>0</v>
      </c>
      <c r="DR879" s="44">
        <v>0</v>
      </c>
      <c r="DS879" s="44">
        <v>0</v>
      </c>
      <c r="DT879" s="44">
        <v>0</v>
      </c>
      <c r="DU879" s="44">
        <v>0</v>
      </c>
      <c r="DV879" s="44">
        <v>0</v>
      </c>
      <c r="DW879" s="44">
        <v>0</v>
      </c>
      <c r="DX879" s="44">
        <v>0</v>
      </c>
      <c r="DY879" s="44">
        <v>30.995878371238977</v>
      </c>
      <c r="DZ879" s="44">
        <v>0</v>
      </c>
      <c r="EA879" s="44">
        <v>0</v>
      </c>
      <c r="EB879" s="44">
        <v>0</v>
      </c>
    </row>
    <row r="880" spans="2:132" x14ac:dyDescent="0.25">
      <c r="B880" s="41" t="s">
        <v>968</v>
      </c>
      <c r="C880" s="47" t="s">
        <v>101</v>
      </c>
      <c r="D880" s="46">
        <v>5</v>
      </c>
      <c r="E880" s="86" t="s">
        <v>53</v>
      </c>
      <c r="F880" s="43">
        <v>2693.2</v>
      </c>
      <c r="G880" s="43">
        <v>450.27928298522119</v>
      </c>
      <c r="H880" s="44">
        <v>577.41800798522115</v>
      </c>
      <c r="I880" s="44">
        <v>241.1375262500907</v>
      </c>
      <c r="J880" s="44">
        <v>309.22397569506063</v>
      </c>
      <c r="K880" s="44">
        <v>463.78766147477785</v>
      </c>
      <c r="L880" s="44">
        <v>590.92638647477781</v>
      </c>
      <c r="M880" s="44">
        <v>263.93359999999996</v>
      </c>
      <c r="N880" s="44">
        <v>1906.7855999999999</v>
      </c>
      <c r="O880" s="44">
        <v>304.33159999999998</v>
      </c>
      <c r="P880" s="44">
        <v>83.481779065460003</v>
      </c>
      <c r="Q880" s="44">
        <v>89.838715315460007</v>
      </c>
      <c r="R880" s="44">
        <v>55.472673139972045</v>
      </c>
      <c r="S880" s="44">
        <v>58.87699561222054</v>
      </c>
      <c r="T880" s="44">
        <v>259.72109042587562</v>
      </c>
      <c r="U880" s="44">
        <v>266.07802667587561</v>
      </c>
      <c r="V880" s="44">
        <v>139.08812514105233</v>
      </c>
      <c r="W880" s="44">
        <v>142.49244761330084</v>
      </c>
      <c r="X880" s="44">
        <v>102.03328552445113</v>
      </c>
      <c r="Y880" s="44">
        <v>108.39022177445113</v>
      </c>
      <c r="Z880" s="44">
        <v>54.641763448270559</v>
      </c>
      <c r="AA880" s="44">
        <v>58.046085920519054</v>
      </c>
      <c r="AB880" s="44">
        <v>4.4827966722068568</v>
      </c>
      <c r="AC880" s="44">
        <v>13.3816607963299</v>
      </c>
      <c r="AD880" s="44">
        <v>5.2429305985715047</v>
      </c>
      <c r="AE880" s="44">
        <v>23.125967109549215</v>
      </c>
      <c r="AF880" s="44">
        <v>68.492872720555894</v>
      </c>
      <c r="AG880" s="44">
        <v>27.901430858076239</v>
      </c>
      <c r="AH880" s="44">
        <v>152.11419853672811</v>
      </c>
      <c r="AJ880" s="63" t="s">
        <v>63</v>
      </c>
      <c r="AK880" s="44">
        <v>0</v>
      </c>
      <c r="AL880" s="44">
        <v>0</v>
      </c>
      <c r="AM880" s="44">
        <v>304.33159999999998</v>
      </c>
      <c r="AN880" s="44">
        <v>304.33159999999998</v>
      </c>
      <c r="AO880" s="44">
        <v>0</v>
      </c>
      <c r="AP880" s="44">
        <v>0</v>
      </c>
      <c r="AQ880" s="44">
        <v>0</v>
      </c>
      <c r="AR880" s="44">
        <v>0</v>
      </c>
      <c r="AS880" s="44">
        <v>0</v>
      </c>
      <c r="AT880" s="44">
        <v>0</v>
      </c>
      <c r="AU880" s="44">
        <v>0</v>
      </c>
      <c r="AV880" s="44">
        <v>0</v>
      </c>
      <c r="AW880" s="44">
        <v>0</v>
      </c>
      <c r="AX880" s="44">
        <v>0</v>
      </c>
      <c r="AY880" s="44">
        <v>102.03328552445113</v>
      </c>
      <c r="AZ880" s="44">
        <v>0</v>
      </c>
      <c r="BA880" s="44">
        <v>0</v>
      </c>
      <c r="BB880" s="44">
        <v>6.3569362500000004</v>
      </c>
      <c r="BC880" s="44">
        <v>108.39022177445113</v>
      </c>
      <c r="BD880" s="44">
        <v>102.03328552445113</v>
      </c>
      <c r="BE880" s="44">
        <v>0</v>
      </c>
      <c r="BF880" s="44">
        <v>0</v>
      </c>
      <c r="BG880" s="44">
        <v>6.3569362500000004</v>
      </c>
      <c r="BH880" s="44">
        <v>108.39022177445113</v>
      </c>
      <c r="BI880" s="44">
        <v>54.641763448270559</v>
      </c>
      <c r="BJ880" s="44">
        <v>0</v>
      </c>
      <c r="BK880" s="44">
        <v>0</v>
      </c>
      <c r="BL880" s="44">
        <v>3.4043224722484959</v>
      </c>
      <c r="BM880" s="44">
        <v>58.046085920519054</v>
      </c>
      <c r="BN880" s="44">
        <v>5.2429305985715047</v>
      </c>
      <c r="BO880" s="44">
        <v>26.265050616898606</v>
      </c>
      <c r="BP880" s="44">
        <v>0</v>
      </c>
      <c r="BQ880" s="44">
        <v>0</v>
      </c>
      <c r="BR880" s="44">
        <v>1.6363802411776327</v>
      </c>
      <c r="BS880" s="44">
        <v>27.901430858076239</v>
      </c>
      <c r="BT880" s="64">
        <v>2022</v>
      </c>
      <c r="BU880" s="44">
        <v>0</v>
      </c>
      <c r="BV880" s="44">
        <v>0</v>
      </c>
      <c r="BW880" s="44">
        <v>0</v>
      </c>
      <c r="BX880" s="44">
        <v>0</v>
      </c>
      <c r="BY880" s="44">
        <v>0</v>
      </c>
      <c r="BZ880" s="44">
        <v>0</v>
      </c>
      <c r="CA880" s="44">
        <v>304.33159999999998</v>
      </c>
      <c r="CB880" s="44">
        <v>0</v>
      </c>
      <c r="CC880" s="44">
        <v>0</v>
      </c>
      <c r="CD880" s="44">
        <v>0</v>
      </c>
      <c r="CE880" s="44">
        <v>0</v>
      </c>
      <c r="CF880" s="44">
        <v>0</v>
      </c>
      <c r="CG880" s="44">
        <v>0</v>
      </c>
      <c r="CH880" s="44">
        <v>0</v>
      </c>
      <c r="CI880" s="44">
        <v>0</v>
      </c>
      <c r="CJ880" s="44">
        <v>0</v>
      </c>
      <c r="CK880" s="44">
        <v>102.03328552445113</v>
      </c>
      <c r="CL880" s="44">
        <v>0</v>
      </c>
      <c r="CM880" s="44">
        <v>0</v>
      </c>
      <c r="CN880" s="44">
        <v>0</v>
      </c>
      <c r="CO880" s="44">
        <v>0</v>
      </c>
      <c r="CP880" s="44">
        <v>0</v>
      </c>
      <c r="CQ880" s="44">
        <v>0</v>
      </c>
      <c r="CR880" s="44">
        <v>0</v>
      </c>
      <c r="CS880" s="44">
        <v>0</v>
      </c>
      <c r="CT880" s="44">
        <v>0</v>
      </c>
      <c r="CU880" s="44">
        <v>0</v>
      </c>
      <c r="CV880" s="44">
        <v>0</v>
      </c>
      <c r="CW880" s="44">
        <v>0</v>
      </c>
      <c r="CX880" s="44">
        <v>0</v>
      </c>
      <c r="CY880" s="44">
        <v>0</v>
      </c>
      <c r="CZ880" s="44">
        <v>0</v>
      </c>
      <c r="DA880" s="44">
        <v>0</v>
      </c>
      <c r="DB880" s="44">
        <v>0</v>
      </c>
      <c r="DC880" s="44">
        <v>0</v>
      </c>
      <c r="DD880" s="44">
        <v>0</v>
      </c>
      <c r="DE880" s="44">
        <v>0</v>
      </c>
      <c r="DF880" s="44">
        <v>0</v>
      </c>
      <c r="DG880" s="44">
        <v>0</v>
      </c>
      <c r="DH880" s="44">
        <v>0</v>
      </c>
      <c r="DI880" s="44">
        <v>0</v>
      </c>
      <c r="DJ880" s="44">
        <v>0</v>
      </c>
      <c r="DK880" s="44">
        <v>0</v>
      </c>
      <c r="DL880" s="44">
        <v>0</v>
      </c>
      <c r="DM880" s="44">
        <v>0</v>
      </c>
      <c r="DN880" s="44">
        <v>0</v>
      </c>
      <c r="DO880" s="44">
        <v>6.3569362500000004</v>
      </c>
      <c r="DP880" s="44">
        <v>0</v>
      </c>
      <c r="DQ880" s="44">
        <v>0</v>
      </c>
      <c r="DR880" s="44">
        <v>0</v>
      </c>
      <c r="DS880" s="44">
        <v>0</v>
      </c>
      <c r="DT880" s="44">
        <v>0</v>
      </c>
      <c r="DU880" s="44">
        <v>0</v>
      </c>
      <c r="DV880" s="44">
        <v>0</v>
      </c>
      <c r="DW880" s="44">
        <v>0</v>
      </c>
      <c r="DX880" s="44">
        <v>0</v>
      </c>
      <c r="DY880" s="44">
        <v>27.901430858076239</v>
      </c>
      <c r="DZ880" s="44">
        <v>0</v>
      </c>
      <c r="EA880" s="44">
        <v>0</v>
      </c>
      <c r="EB880" s="44">
        <v>0</v>
      </c>
    </row>
    <row r="881" spans="2:132" x14ac:dyDescent="0.25">
      <c r="B881" s="41" t="s">
        <v>969</v>
      </c>
      <c r="C881" s="47" t="s">
        <v>101</v>
      </c>
      <c r="D881" s="46">
        <v>5</v>
      </c>
      <c r="E881" s="86" t="s">
        <v>53</v>
      </c>
      <c r="F881" s="43">
        <v>2720</v>
      </c>
      <c r="G881" s="43">
        <v>315.05026770676744</v>
      </c>
      <c r="H881" s="44">
        <v>429.53176770676743</v>
      </c>
      <c r="I881" s="44">
        <v>168.71849332169296</v>
      </c>
      <c r="J881" s="44">
        <v>230.02663419013663</v>
      </c>
      <c r="K881" s="44">
        <v>349.70579715451191</v>
      </c>
      <c r="L881" s="44">
        <v>464.1872971545119</v>
      </c>
      <c r="M881" s="44">
        <v>266.56</v>
      </c>
      <c r="N881" s="44">
        <v>1925.76</v>
      </c>
      <c r="O881" s="44">
        <v>307.36</v>
      </c>
      <c r="P881" s="44">
        <v>62.947043487812145</v>
      </c>
      <c r="Q881" s="44">
        <v>68.671118487812151</v>
      </c>
      <c r="R881" s="44">
        <v>41.827579713999334</v>
      </c>
      <c r="S881" s="44">
        <v>44.892986757421518</v>
      </c>
      <c r="T881" s="44">
        <v>195.83524640652669</v>
      </c>
      <c r="U881" s="44">
        <v>201.55932140652669</v>
      </c>
      <c r="V881" s="44">
        <v>104.87541544876437</v>
      </c>
      <c r="W881" s="44">
        <v>107.94082249218656</v>
      </c>
      <c r="X881" s="44">
        <v>76.935275373992624</v>
      </c>
      <c r="Y881" s="44">
        <v>82.659350373992623</v>
      </c>
      <c r="Z881" s="44">
        <v>41.201056069157431</v>
      </c>
      <c r="AA881" s="44">
        <v>44.266463112579615</v>
      </c>
      <c r="AB881" s="44">
        <v>5.9376757764047285</v>
      </c>
      <c r="AC881" s="44">
        <v>17.840886844635623</v>
      </c>
      <c r="AD881" s="44">
        <v>6.9434054222564408</v>
      </c>
      <c r="AE881" s="44">
        <v>17.677078550697097</v>
      </c>
      <c r="AF881" s="44">
        <v>51.884693821620772</v>
      </c>
      <c r="AG881" s="44">
        <v>21.277880158162745</v>
      </c>
      <c r="AH881" s="44">
        <v>119.48946652867465</v>
      </c>
      <c r="AJ881" s="63" t="s">
        <v>63</v>
      </c>
      <c r="AK881" s="44">
        <v>0</v>
      </c>
      <c r="AL881" s="44">
        <v>0</v>
      </c>
      <c r="AM881" s="44">
        <v>307.36</v>
      </c>
      <c r="AN881" s="44">
        <v>307.36</v>
      </c>
      <c r="AO881" s="44">
        <v>0</v>
      </c>
      <c r="AP881" s="44">
        <v>0</v>
      </c>
      <c r="AQ881" s="44">
        <v>0</v>
      </c>
      <c r="AR881" s="44">
        <v>0</v>
      </c>
      <c r="AS881" s="44">
        <v>0</v>
      </c>
      <c r="AT881" s="44">
        <v>0</v>
      </c>
      <c r="AU881" s="44">
        <v>0</v>
      </c>
      <c r="AV881" s="44">
        <v>0</v>
      </c>
      <c r="AW881" s="44">
        <v>0</v>
      </c>
      <c r="AX881" s="44">
        <v>0</v>
      </c>
      <c r="AY881" s="44">
        <v>76.935275373992624</v>
      </c>
      <c r="AZ881" s="44">
        <v>0</v>
      </c>
      <c r="BA881" s="44">
        <v>0</v>
      </c>
      <c r="BB881" s="44">
        <v>5.724075</v>
      </c>
      <c r="BC881" s="44">
        <v>82.659350373992623</v>
      </c>
      <c r="BD881" s="44">
        <v>76.935275373992624</v>
      </c>
      <c r="BE881" s="44">
        <v>0</v>
      </c>
      <c r="BF881" s="44">
        <v>0</v>
      </c>
      <c r="BG881" s="44">
        <v>5.724075</v>
      </c>
      <c r="BH881" s="44">
        <v>82.659350373992623</v>
      </c>
      <c r="BI881" s="44">
        <v>41.201056069157431</v>
      </c>
      <c r="BJ881" s="44">
        <v>0</v>
      </c>
      <c r="BK881" s="44">
        <v>0</v>
      </c>
      <c r="BL881" s="44">
        <v>3.0654070434221841</v>
      </c>
      <c r="BM881" s="44">
        <v>44.266463112579615</v>
      </c>
      <c r="BN881" s="44">
        <v>6.9434054222564408</v>
      </c>
      <c r="BO881" s="44">
        <v>19.804408841061075</v>
      </c>
      <c r="BP881" s="44">
        <v>0</v>
      </c>
      <c r="BQ881" s="44">
        <v>0</v>
      </c>
      <c r="BR881" s="44">
        <v>1.4734713171016711</v>
      </c>
      <c r="BS881" s="44">
        <v>21.277880158162745</v>
      </c>
      <c r="BT881" s="64">
        <v>2022</v>
      </c>
      <c r="BU881" s="44">
        <v>0</v>
      </c>
      <c r="BV881" s="44">
        <v>0</v>
      </c>
      <c r="BW881" s="44">
        <v>0</v>
      </c>
      <c r="BX881" s="44">
        <v>0</v>
      </c>
      <c r="BY881" s="44">
        <v>0</v>
      </c>
      <c r="BZ881" s="44">
        <v>0</v>
      </c>
      <c r="CA881" s="44">
        <v>307.36</v>
      </c>
      <c r="CB881" s="44">
        <v>0</v>
      </c>
      <c r="CC881" s="44">
        <v>0</v>
      </c>
      <c r="CD881" s="44">
        <v>0</v>
      </c>
      <c r="CE881" s="44">
        <v>0</v>
      </c>
      <c r="CF881" s="44">
        <v>0</v>
      </c>
      <c r="CG881" s="44">
        <v>0</v>
      </c>
      <c r="CH881" s="44">
        <v>0</v>
      </c>
      <c r="CI881" s="44">
        <v>0</v>
      </c>
      <c r="CJ881" s="44">
        <v>0</v>
      </c>
      <c r="CK881" s="44">
        <v>76.935275373992624</v>
      </c>
      <c r="CL881" s="44">
        <v>0</v>
      </c>
      <c r="CM881" s="44">
        <v>0</v>
      </c>
      <c r="CN881" s="44">
        <v>0</v>
      </c>
      <c r="CO881" s="44">
        <v>0</v>
      </c>
      <c r="CP881" s="44">
        <v>0</v>
      </c>
      <c r="CQ881" s="44">
        <v>0</v>
      </c>
      <c r="CR881" s="44">
        <v>0</v>
      </c>
      <c r="CS881" s="44">
        <v>0</v>
      </c>
      <c r="CT881" s="44">
        <v>0</v>
      </c>
      <c r="CU881" s="44">
        <v>0</v>
      </c>
      <c r="CV881" s="44">
        <v>0</v>
      </c>
      <c r="CW881" s="44">
        <v>0</v>
      </c>
      <c r="CX881" s="44">
        <v>0</v>
      </c>
      <c r="CY881" s="44">
        <v>0</v>
      </c>
      <c r="CZ881" s="44">
        <v>0</v>
      </c>
      <c r="DA881" s="44">
        <v>0</v>
      </c>
      <c r="DB881" s="44">
        <v>0</v>
      </c>
      <c r="DC881" s="44">
        <v>0</v>
      </c>
      <c r="DD881" s="44">
        <v>0</v>
      </c>
      <c r="DE881" s="44">
        <v>0</v>
      </c>
      <c r="DF881" s="44">
        <v>0</v>
      </c>
      <c r="DG881" s="44">
        <v>0</v>
      </c>
      <c r="DH881" s="44">
        <v>0</v>
      </c>
      <c r="DI881" s="44">
        <v>0</v>
      </c>
      <c r="DJ881" s="44">
        <v>0</v>
      </c>
      <c r="DK881" s="44">
        <v>0</v>
      </c>
      <c r="DL881" s="44">
        <v>0</v>
      </c>
      <c r="DM881" s="44">
        <v>0</v>
      </c>
      <c r="DN881" s="44">
        <v>0</v>
      </c>
      <c r="DO881" s="44">
        <v>5.724075</v>
      </c>
      <c r="DP881" s="44">
        <v>0</v>
      </c>
      <c r="DQ881" s="44">
        <v>0</v>
      </c>
      <c r="DR881" s="44">
        <v>0</v>
      </c>
      <c r="DS881" s="44">
        <v>0</v>
      </c>
      <c r="DT881" s="44">
        <v>0</v>
      </c>
      <c r="DU881" s="44">
        <v>0</v>
      </c>
      <c r="DV881" s="44">
        <v>0</v>
      </c>
      <c r="DW881" s="44">
        <v>0</v>
      </c>
      <c r="DX881" s="44">
        <v>0</v>
      </c>
      <c r="DY881" s="44">
        <v>21.277880158162745</v>
      </c>
      <c r="DZ881" s="44">
        <v>0</v>
      </c>
      <c r="EA881" s="44">
        <v>0</v>
      </c>
      <c r="EB881" s="44">
        <v>0</v>
      </c>
    </row>
    <row r="882" spans="2:132" x14ac:dyDescent="0.25">
      <c r="B882" s="41" t="s">
        <v>970</v>
      </c>
      <c r="C882" s="47" t="s">
        <v>101</v>
      </c>
      <c r="D882" s="46">
        <v>5</v>
      </c>
      <c r="E882" s="86" t="s">
        <v>53</v>
      </c>
      <c r="F882" s="43">
        <v>2714.43</v>
      </c>
      <c r="G882" s="43">
        <v>559.91468058253679</v>
      </c>
      <c r="H882" s="44">
        <v>651.89048058253684</v>
      </c>
      <c r="I882" s="44">
        <v>299.85043969081306</v>
      </c>
      <c r="J882" s="44">
        <v>349.10612993672879</v>
      </c>
      <c r="K882" s="44">
        <v>576.71212100001287</v>
      </c>
      <c r="L882" s="44">
        <v>668.68792100001292</v>
      </c>
      <c r="M882" s="44">
        <v>266.01413999999994</v>
      </c>
      <c r="N882" s="44">
        <v>1921.8164400000001</v>
      </c>
      <c r="O882" s="44">
        <v>306.73058999999995</v>
      </c>
      <c r="P882" s="44">
        <v>115.34242420000258</v>
      </c>
      <c r="Q882" s="44">
        <v>119.94121420000258</v>
      </c>
      <c r="R882" s="44">
        <v>76.643701996355972</v>
      </c>
      <c r="S882" s="44">
        <v>79.106486508651756</v>
      </c>
      <c r="T882" s="44">
        <v>346.02727260000773</v>
      </c>
      <c r="U882" s="44">
        <v>351.54582060000774</v>
      </c>
      <c r="V882" s="44">
        <v>185.30757172892248</v>
      </c>
      <c r="W882" s="44">
        <v>188.26291314367742</v>
      </c>
      <c r="X882" s="44">
        <v>144.17803025000322</v>
      </c>
      <c r="Y882" s="44">
        <v>149.69657825000323</v>
      </c>
      <c r="Z882" s="44">
        <v>77.211488220384354</v>
      </c>
      <c r="AA882" s="44">
        <v>80.166829635139294</v>
      </c>
      <c r="AB882" s="44">
        <v>3.362734862088792</v>
      </c>
      <c r="AC882" s="44">
        <v>10.208152035410814</v>
      </c>
      <c r="AD882" s="44">
        <v>3.8261534277457772</v>
      </c>
      <c r="AE882" s="44">
        <v>30.874846828885271</v>
      </c>
      <c r="AF882" s="44">
        <v>90.493692570604182</v>
      </c>
      <c r="AG882" s="44">
        <v>38.534368316216266</v>
      </c>
      <c r="AH882" s="44">
        <v>172.13130011152322</v>
      </c>
      <c r="AJ882" s="63" t="s">
        <v>63</v>
      </c>
      <c r="AK882" s="44">
        <v>0</v>
      </c>
      <c r="AL882" s="44">
        <v>0</v>
      </c>
      <c r="AM882" s="44">
        <v>306.73058999999995</v>
      </c>
      <c r="AN882" s="44">
        <v>306.73058999999995</v>
      </c>
      <c r="AO882" s="44">
        <v>0</v>
      </c>
      <c r="AP882" s="44">
        <v>0</v>
      </c>
      <c r="AQ882" s="44">
        <v>0</v>
      </c>
      <c r="AR882" s="44">
        <v>0</v>
      </c>
      <c r="AS882" s="44">
        <v>0</v>
      </c>
      <c r="AT882" s="44">
        <v>0</v>
      </c>
      <c r="AU882" s="44">
        <v>0</v>
      </c>
      <c r="AV882" s="44">
        <v>0</v>
      </c>
      <c r="AW882" s="44">
        <v>0</v>
      </c>
      <c r="AX882" s="44">
        <v>0</v>
      </c>
      <c r="AY882" s="44">
        <v>144.17803025000322</v>
      </c>
      <c r="AZ882" s="44">
        <v>0</v>
      </c>
      <c r="BA882" s="44">
        <v>0</v>
      </c>
      <c r="BB882" s="44">
        <v>5.518548</v>
      </c>
      <c r="BC882" s="44">
        <v>149.69657825000323</v>
      </c>
      <c r="BD882" s="44">
        <v>144.17803025000322</v>
      </c>
      <c r="BE882" s="44">
        <v>0</v>
      </c>
      <c r="BF882" s="44">
        <v>0</v>
      </c>
      <c r="BG882" s="44">
        <v>5.518548</v>
      </c>
      <c r="BH882" s="44">
        <v>149.69657825000323</v>
      </c>
      <c r="BI882" s="44">
        <v>77.211488220384354</v>
      </c>
      <c r="BJ882" s="44">
        <v>0</v>
      </c>
      <c r="BK882" s="44">
        <v>0</v>
      </c>
      <c r="BL882" s="44">
        <v>2.9553414147549444</v>
      </c>
      <c r="BM882" s="44">
        <v>80.166829635139294</v>
      </c>
      <c r="BN882" s="44">
        <v>3.8261534277457772</v>
      </c>
      <c r="BO882" s="44">
        <v>37.113803038848516</v>
      </c>
      <c r="BP882" s="44">
        <v>0</v>
      </c>
      <c r="BQ882" s="44">
        <v>0</v>
      </c>
      <c r="BR882" s="44">
        <v>1.4205652773677482</v>
      </c>
      <c r="BS882" s="44">
        <v>38.534368316216266</v>
      </c>
      <c r="BT882" s="64">
        <v>2023</v>
      </c>
      <c r="BU882" s="44">
        <v>0</v>
      </c>
      <c r="BV882" s="44">
        <v>0</v>
      </c>
      <c r="BW882" s="44">
        <v>0</v>
      </c>
      <c r="BX882" s="44">
        <v>0</v>
      </c>
      <c r="BY882" s="44">
        <v>0</v>
      </c>
      <c r="BZ882" s="44">
        <v>0</v>
      </c>
      <c r="CA882" s="44">
        <v>0</v>
      </c>
      <c r="CB882" s="44">
        <v>306.73058999999995</v>
      </c>
      <c r="CC882" s="44">
        <v>0</v>
      </c>
      <c r="CD882" s="44">
        <v>0</v>
      </c>
      <c r="CE882" s="44">
        <v>0</v>
      </c>
      <c r="CF882" s="44">
        <v>0</v>
      </c>
      <c r="CG882" s="44">
        <v>0</v>
      </c>
      <c r="CH882" s="44">
        <v>0</v>
      </c>
      <c r="CI882" s="44">
        <v>0</v>
      </c>
      <c r="CJ882" s="44">
        <v>0</v>
      </c>
      <c r="CK882" s="44">
        <v>0</v>
      </c>
      <c r="CL882" s="44">
        <v>144.17803025000322</v>
      </c>
      <c r="CM882" s="44">
        <v>0</v>
      </c>
      <c r="CN882" s="44">
        <v>0</v>
      </c>
      <c r="CO882" s="44">
        <v>0</v>
      </c>
      <c r="CP882" s="44">
        <v>0</v>
      </c>
      <c r="CQ882" s="44">
        <v>0</v>
      </c>
      <c r="CR882" s="44">
        <v>0</v>
      </c>
      <c r="CS882" s="44">
        <v>0</v>
      </c>
      <c r="CT882" s="44">
        <v>0</v>
      </c>
      <c r="CU882" s="44">
        <v>0</v>
      </c>
      <c r="CV882" s="44">
        <v>0</v>
      </c>
      <c r="CW882" s="44">
        <v>0</v>
      </c>
      <c r="CX882" s="44">
        <v>0</v>
      </c>
      <c r="CY882" s="44">
        <v>0</v>
      </c>
      <c r="CZ882" s="44">
        <v>0</v>
      </c>
      <c r="DA882" s="44">
        <v>0</v>
      </c>
      <c r="DB882" s="44">
        <v>0</v>
      </c>
      <c r="DC882" s="44">
        <v>0</v>
      </c>
      <c r="DD882" s="44">
        <v>0</v>
      </c>
      <c r="DE882" s="44">
        <v>0</v>
      </c>
      <c r="DF882" s="44">
        <v>0</v>
      </c>
      <c r="DG882" s="44">
        <v>0</v>
      </c>
      <c r="DH882" s="44">
        <v>0</v>
      </c>
      <c r="DI882" s="44">
        <v>0</v>
      </c>
      <c r="DJ882" s="44">
        <v>0</v>
      </c>
      <c r="DK882" s="44">
        <v>0</v>
      </c>
      <c r="DL882" s="44">
        <v>0</v>
      </c>
      <c r="DM882" s="44">
        <v>0</v>
      </c>
      <c r="DN882" s="44">
        <v>0</v>
      </c>
      <c r="DO882" s="44">
        <v>0</v>
      </c>
      <c r="DP882" s="44">
        <v>5.518548</v>
      </c>
      <c r="DQ882" s="44">
        <v>0</v>
      </c>
      <c r="DR882" s="44">
        <v>0</v>
      </c>
      <c r="DS882" s="44">
        <v>0</v>
      </c>
      <c r="DT882" s="44">
        <v>0</v>
      </c>
      <c r="DU882" s="44">
        <v>0</v>
      </c>
      <c r="DV882" s="44">
        <v>0</v>
      </c>
      <c r="DW882" s="44">
        <v>0</v>
      </c>
      <c r="DX882" s="44">
        <v>0</v>
      </c>
      <c r="DY882" s="44">
        <v>0</v>
      </c>
      <c r="DZ882" s="44">
        <v>38.534368316216266</v>
      </c>
      <c r="EA882" s="44">
        <v>0</v>
      </c>
      <c r="EB882" s="44">
        <v>0</v>
      </c>
    </row>
    <row r="883" spans="2:132" x14ac:dyDescent="0.25">
      <c r="B883" s="41" t="s">
        <v>971</v>
      </c>
      <c r="C883" s="47" t="s">
        <v>101</v>
      </c>
      <c r="D883" s="46">
        <v>5</v>
      </c>
      <c r="E883" s="86" t="s">
        <v>53</v>
      </c>
      <c r="F883" s="43">
        <v>2662.92</v>
      </c>
      <c r="G883" s="43">
        <v>475.90709089107804</v>
      </c>
      <c r="H883" s="44">
        <v>581.55389089107803</v>
      </c>
      <c r="I883" s="44">
        <v>254.86195558794606</v>
      </c>
      <c r="J883" s="44">
        <v>311.43886012448945</v>
      </c>
      <c r="K883" s="44">
        <v>490.18430361781037</v>
      </c>
      <c r="L883" s="44">
        <v>595.83110361781041</v>
      </c>
      <c r="M883" s="44">
        <v>260.96616</v>
      </c>
      <c r="N883" s="44">
        <v>1885.3473600000002</v>
      </c>
      <c r="O883" s="44">
        <v>300.90996000000001</v>
      </c>
      <c r="P883" s="44">
        <v>88.233174651205857</v>
      </c>
      <c r="Q883" s="44">
        <v>93.515514651205862</v>
      </c>
      <c r="R883" s="44">
        <v>58.629920352925097</v>
      </c>
      <c r="S883" s="44">
        <v>61.458765579752267</v>
      </c>
      <c r="T883" s="44">
        <v>274.50321002597383</v>
      </c>
      <c r="U883" s="44">
        <v>279.78555002597381</v>
      </c>
      <c r="V883" s="44">
        <v>147.00437598312729</v>
      </c>
      <c r="W883" s="44">
        <v>149.83322120995447</v>
      </c>
      <c r="X883" s="44">
        <v>107.84054679591829</v>
      </c>
      <c r="Y883" s="44">
        <v>113.12288679591829</v>
      </c>
      <c r="Z883" s="44">
        <v>57.751719136228573</v>
      </c>
      <c r="AA883" s="44">
        <v>60.580564363055743</v>
      </c>
      <c r="AB883" s="44">
        <v>4.2461991798607794</v>
      </c>
      <c r="AC883" s="44">
        <v>12.582972886621377</v>
      </c>
      <c r="AD883" s="44">
        <v>4.9671039410703477</v>
      </c>
      <c r="AE883" s="44">
        <v>24.072435903190108</v>
      </c>
      <c r="AF883" s="44">
        <v>72.021415320866197</v>
      </c>
      <c r="AG883" s="44">
        <v>29.119696894524434</v>
      </c>
      <c r="AH883" s="44">
        <v>153.37675362707114</v>
      </c>
      <c r="AJ883" s="63" t="s">
        <v>63</v>
      </c>
      <c r="AK883" s="44">
        <v>0</v>
      </c>
      <c r="AL883" s="44">
        <v>0</v>
      </c>
      <c r="AM883" s="44">
        <v>300.90996000000001</v>
      </c>
      <c r="AN883" s="44">
        <v>300.90996000000001</v>
      </c>
      <c r="AO883" s="44">
        <v>0</v>
      </c>
      <c r="AP883" s="44">
        <v>0</v>
      </c>
      <c r="AQ883" s="44">
        <v>0</v>
      </c>
      <c r="AR883" s="44">
        <v>0</v>
      </c>
      <c r="AS883" s="44">
        <v>0</v>
      </c>
      <c r="AT883" s="44">
        <v>0</v>
      </c>
      <c r="AU883" s="44">
        <v>0</v>
      </c>
      <c r="AV883" s="44">
        <v>0</v>
      </c>
      <c r="AW883" s="44">
        <v>0</v>
      </c>
      <c r="AX883" s="44">
        <v>0</v>
      </c>
      <c r="AY883" s="44">
        <v>107.84054679591829</v>
      </c>
      <c r="AZ883" s="44">
        <v>0</v>
      </c>
      <c r="BA883" s="44">
        <v>0</v>
      </c>
      <c r="BB883" s="44">
        <v>5.2823400000000005</v>
      </c>
      <c r="BC883" s="44">
        <v>113.12288679591829</v>
      </c>
      <c r="BD883" s="44">
        <v>107.84054679591829</v>
      </c>
      <c r="BE883" s="44">
        <v>0</v>
      </c>
      <c r="BF883" s="44">
        <v>0</v>
      </c>
      <c r="BG883" s="44">
        <v>5.2823400000000005</v>
      </c>
      <c r="BH883" s="44">
        <v>113.12288679591829</v>
      </c>
      <c r="BI883" s="44">
        <v>57.751719136228573</v>
      </c>
      <c r="BJ883" s="44">
        <v>0</v>
      </c>
      <c r="BK883" s="44">
        <v>0</v>
      </c>
      <c r="BL883" s="44">
        <v>2.8288452268271715</v>
      </c>
      <c r="BM883" s="44">
        <v>60.580564363055743</v>
      </c>
      <c r="BN883" s="44">
        <v>4.9671039410703477</v>
      </c>
      <c r="BO883" s="44">
        <v>27.75993545233878</v>
      </c>
      <c r="BP883" s="44">
        <v>0</v>
      </c>
      <c r="BQ883" s="44">
        <v>0</v>
      </c>
      <c r="BR883" s="44">
        <v>1.359761442185653</v>
      </c>
      <c r="BS883" s="44">
        <v>29.119696894524434</v>
      </c>
      <c r="BT883" s="64">
        <v>2023</v>
      </c>
      <c r="BU883" s="44">
        <v>0</v>
      </c>
      <c r="BV883" s="44">
        <v>0</v>
      </c>
      <c r="BW883" s="44">
        <v>0</v>
      </c>
      <c r="BX883" s="44">
        <v>0</v>
      </c>
      <c r="BY883" s="44">
        <v>0</v>
      </c>
      <c r="BZ883" s="44">
        <v>0</v>
      </c>
      <c r="CA883" s="44">
        <v>0</v>
      </c>
      <c r="CB883" s="44">
        <v>300.90996000000001</v>
      </c>
      <c r="CC883" s="44">
        <v>0</v>
      </c>
      <c r="CD883" s="44">
        <v>0</v>
      </c>
      <c r="CE883" s="44">
        <v>0</v>
      </c>
      <c r="CF883" s="44">
        <v>0</v>
      </c>
      <c r="CG883" s="44">
        <v>0</v>
      </c>
      <c r="CH883" s="44">
        <v>0</v>
      </c>
      <c r="CI883" s="44">
        <v>0</v>
      </c>
      <c r="CJ883" s="44">
        <v>0</v>
      </c>
      <c r="CK883" s="44">
        <v>0</v>
      </c>
      <c r="CL883" s="44">
        <v>107.84054679591829</v>
      </c>
      <c r="CM883" s="44">
        <v>0</v>
      </c>
      <c r="CN883" s="44">
        <v>0</v>
      </c>
      <c r="CO883" s="44">
        <v>0</v>
      </c>
      <c r="CP883" s="44">
        <v>0</v>
      </c>
      <c r="CQ883" s="44">
        <v>0</v>
      </c>
      <c r="CR883" s="44">
        <v>0</v>
      </c>
      <c r="CS883" s="44">
        <v>0</v>
      </c>
      <c r="CT883" s="44">
        <v>0</v>
      </c>
      <c r="CU883" s="44">
        <v>0</v>
      </c>
      <c r="CV883" s="44">
        <v>0</v>
      </c>
      <c r="CW883" s="44">
        <v>0</v>
      </c>
      <c r="CX883" s="44">
        <v>0</v>
      </c>
      <c r="CY883" s="44">
        <v>0</v>
      </c>
      <c r="CZ883" s="44">
        <v>0</v>
      </c>
      <c r="DA883" s="44">
        <v>0</v>
      </c>
      <c r="DB883" s="44">
        <v>0</v>
      </c>
      <c r="DC883" s="44">
        <v>0</v>
      </c>
      <c r="DD883" s="44">
        <v>0</v>
      </c>
      <c r="DE883" s="44">
        <v>0</v>
      </c>
      <c r="DF883" s="44">
        <v>0</v>
      </c>
      <c r="DG883" s="44">
        <v>0</v>
      </c>
      <c r="DH883" s="44">
        <v>0</v>
      </c>
      <c r="DI883" s="44">
        <v>0</v>
      </c>
      <c r="DJ883" s="44">
        <v>0</v>
      </c>
      <c r="DK883" s="44">
        <v>0</v>
      </c>
      <c r="DL883" s="44">
        <v>0</v>
      </c>
      <c r="DM883" s="44">
        <v>0</v>
      </c>
      <c r="DN883" s="44">
        <v>0</v>
      </c>
      <c r="DO883" s="44">
        <v>0</v>
      </c>
      <c r="DP883" s="44">
        <v>5.2823400000000005</v>
      </c>
      <c r="DQ883" s="44">
        <v>0</v>
      </c>
      <c r="DR883" s="44">
        <v>0</v>
      </c>
      <c r="DS883" s="44">
        <v>0</v>
      </c>
      <c r="DT883" s="44">
        <v>0</v>
      </c>
      <c r="DU883" s="44">
        <v>0</v>
      </c>
      <c r="DV883" s="44">
        <v>0</v>
      </c>
      <c r="DW883" s="44">
        <v>0</v>
      </c>
      <c r="DX883" s="44">
        <v>0</v>
      </c>
      <c r="DY883" s="44">
        <v>0</v>
      </c>
      <c r="DZ883" s="44">
        <v>29.119696894524434</v>
      </c>
      <c r="EA883" s="44">
        <v>0</v>
      </c>
      <c r="EB883" s="44">
        <v>0</v>
      </c>
    </row>
    <row r="884" spans="2:132" x14ac:dyDescent="0.25">
      <c r="B884" s="41" t="s">
        <v>972</v>
      </c>
      <c r="C884" s="47" t="s">
        <v>101</v>
      </c>
      <c r="D884" s="46">
        <v>5</v>
      </c>
      <c r="E884" s="86" t="s">
        <v>53</v>
      </c>
      <c r="F884" s="43">
        <v>5637.21</v>
      </c>
      <c r="G884" s="43">
        <v>953.21382728067647</v>
      </c>
      <c r="H884" s="44">
        <v>1220.8803522806766</v>
      </c>
      <c r="I884" s="44">
        <v>510.47346165687958</v>
      </c>
      <c r="J884" s="44">
        <v>653.81659587914953</v>
      </c>
      <c r="K884" s="44">
        <v>981.81024209909674</v>
      </c>
      <c r="L884" s="44">
        <v>1249.4767670990968</v>
      </c>
      <c r="M884" s="44">
        <v>507.34890000000001</v>
      </c>
      <c r="N884" s="44">
        <v>3731.83302</v>
      </c>
      <c r="O884" s="44">
        <v>569.35820999999999</v>
      </c>
      <c r="P884" s="44">
        <v>176.7258435778374</v>
      </c>
      <c r="Q884" s="44">
        <v>190.10916982783741</v>
      </c>
      <c r="R884" s="44">
        <v>117.43227163968422</v>
      </c>
      <c r="S884" s="44">
        <v>124.59942835079772</v>
      </c>
      <c r="T884" s="44">
        <v>549.81373557549421</v>
      </c>
      <c r="U884" s="44">
        <v>563.19706182549419</v>
      </c>
      <c r="V884" s="44">
        <v>294.44109268368817</v>
      </c>
      <c r="W884" s="44">
        <v>301.60824939480165</v>
      </c>
      <c r="X884" s="44">
        <v>215.9982532618013</v>
      </c>
      <c r="Y884" s="44">
        <v>229.38157951180131</v>
      </c>
      <c r="Z884" s="44">
        <v>115.67328641144891</v>
      </c>
      <c r="AA884" s="44">
        <v>122.84044312256242</v>
      </c>
      <c r="AB884" s="44">
        <v>4.071839708378179</v>
      </c>
      <c r="AC884" s="44">
        <v>12.373113227135491</v>
      </c>
      <c r="AD884" s="44">
        <v>4.6349410302267504</v>
      </c>
      <c r="AE884" s="44">
        <v>48.937235948049043</v>
      </c>
      <c r="AF884" s="44">
        <v>144.97621300835544</v>
      </c>
      <c r="AG884" s="44">
        <v>59.04660195439709</v>
      </c>
      <c r="AH884" s="44">
        <v>321.63592854835827</v>
      </c>
      <c r="AJ884" s="63" t="s">
        <v>63</v>
      </c>
      <c r="AK884" s="44">
        <v>0</v>
      </c>
      <c r="AL884" s="44">
        <v>0</v>
      </c>
      <c r="AM884" s="44">
        <v>569.35820999999999</v>
      </c>
      <c r="AN884" s="44">
        <v>569.35820999999999</v>
      </c>
      <c r="AO884" s="44">
        <v>0</v>
      </c>
      <c r="AP884" s="44">
        <v>0</v>
      </c>
      <c r="AQ884" s="44">
        <v>0</v>
      </c>
      <c r="AR884" s="44">
        <v>0</v>
      </c>
      <c r="AS884" s="44">
        <v>0</v>
      </c>
      <c r="AT884" s="44">
        <v>0</v>
      </c>
      <c r="AU884" s="44">
        <v>0</v>
      </c>
      <c r="AV884" s="44">
        <v>0</v>
      </c>
      <c r="AW884" s="44">
        <v>0</v>
      </c>
      <c r="AX884" s="44">
        <v>0</v>
      </c>
      <c r="AY884" s="44">
        <v>215.9982532618013</v>
      </c>
      <c r="AZ884" s="44">
        <v>0</v>
      </c>
      <c r="BA884" s="44">
        <v>0</v>
      </c>
      <c r="BB884" s="44">
        <v>13.38332625</v>
      </c>
      <c r="BC884" s="44">
        <v>229.38157951180131</v>
      </c>
      <c r="BD884" s="44">
        <v>215.9982532618013</v>
      </c>
      <c r="BE884" s="44">
        <v>0</v>
      </c>
      <c r="BF884" s="44">
        <v>0</v>
      </c>
      <c r="BG884" s="44">
        <v>13.38332625</v>
      </c>
      <c r="BH884" s="44">
        <v>229.38157951180131</v>
      </c>
      <c r="BI884" s="44">
        <v>115.67328641144891</v>
      </c>
      <c r="BJ884" s="44">
        <v>0</v>
      </c>
      <c r="BK884" s="44">
        <v>0</v>
      </c>
      <c r="BL884" s="44">
        <v>7.1671567111134999</v>
      </c>
      <c r="BM884" s="44">
        <v>122.84044312256242</v>
      </c>
      <c r="BN884" s="44">
        <v>4.6349410302267504</v>
      </c>
      <c r="BO884" s="44">
        <v>55.601513034914227</v>
      </c>
      <c r="BP884" s="44">
        <v>0</v>
      </c>
      <c r="BQ884" s="44">
        <v>0</v>
      </c>
      <c r="BR884" s="44">
        <v>3.4450889194828629</v>
      </c>
      <c r="BS884" s="44">
        <v>59.04660195439709</v>
      </c>
      <c r="BT884" s="64">
        <v>2023</v>
      </c>
      <c r="BU884" s="44">
        <v>0</v>
      </c>
      <c r="BV884" s="44">
        <v>0</v>
      </c>
      <c r="BW884" s="44">
        <v>0</v>
      </c>
      <c r="BX884" s="44">
        <v>0</v>
      </c>
      <c r="BY884" s="44">
        <v>0</v>
      </c>
      <c r="BZ884" s="44">
        <v>0</v>
      </c>
      <c r="CA884" s="44">
        <v>0</v>
      </c>
      <c r="CB884" s="44">
        <v>569.35820999999999</v>
      </c>
      <c r="CC884" s="44">
        <v>0</v>
      </c>
      <c r="CD884" s="44">
        <v>0</v>
      </c>
      <c r="CE884" s="44">
        <v>0</v>
      </c>
      <c r="CF884" s="44">
        <v>0</v>
      </c>
      <c r="CG884" s="44">
        <v>0</v>
      </c>
      <c r="CH884" s="44">
        <v>0</v>
      </c>
      <c r="CI884" s="44">
        <v>0</v>
      </c>
      <c r="CJ884" s="44">
        <v>0</v>
      </c>
      <c r="CK884" s="44">
        <v>0</v>
      </c>
      <c r="CL884" s="44">
        <v>215.9982532618013</v>
      </c>
      <c r="CM884" s="44">
        <v>0</v>
      </c>
      <c r="CN884" s="44">
        <v>0</v>
      </c>
      <c r="CO884" s="44">
        <v>0</v>
      </c>
      <c r="CP884" s="44">
        <v>0</v>
      </c>
      <c r="CQ884" s="44">
        <v>0</v>
      </c>
      <c r="CR884" s="44">
        <v>0</v>
      </c>
      <c r="CS884" s="44">
        <v>0</v>
      </c>
      <c r="CT884" s="44">
        <v>0</v>
      </c>
      <c r="CU884" s="44">
        <v>0</v>
      </c>
      <c r="CV884" s="44">
        <v>0</v>
      </c>
      <c r="CW884" s="44">
        <v>0</v>
      </c>
      <c r="CX884" s="44">
        <v>0</v>
      </c>
      <c r="CY884" s="44">
        <v>0</v>
      </c>
      <c r="CZ884" s="44">
        <v>0</v>
      </c>
      <c r="DA884" s="44">
        <v>0</v>
      </c>
      <c r="DB884" s="44">
        <v>0</v>
      </c>
      <c r="DC884" s="44">
        <v>0</v>
      </c>
      <c r="DD884" s="44">
        <v>0</v>
      </c>
      <c r="DE884" s="44">
        <v>0</v>
      </c>
      <c r="DF884" s="44">
        <v>0</v>
      </c>
      <c r="DG884" s="44">
        <v>0</v>
      </c>
      <c r="DH884" s="44">
        <v>0</v>
      </c>
      <c r="DI884" s="44">
        <v>0</v>
      </c>
      <c r="DJ884" s="44">
        <v>0</v>
      </c>
      <c r="DK884" s="44">
        <v>0</v>
      </c>
      <c r="DL884" s="44">
        <v>0</v>
      </c>
      <c r="DM884" s="44">
        <v>0</v>
      </c>
      <c r="DN884" s="44">
        <v>0</v>
      </c>
      <c r="DO884" s="44">
        <v>0</v>
      </c>
      <c r="DP884" s="44">
        <v>13.38332625</v>
      </c>
      <c r="DQ884" s="44">
        <v>0</v>
      </c>
      <c r="DR884" s="44">
        <v>0</v>
      </c>
      <c r="DS884" s="44">
        <v>0</v>
      </c>
      <c r="DT884" s="44">
        <v>0</v>
      </c>
      <c r="DU884" s="44">
        <v>0</v>
      </c>
      <c r="DV884" s="44">
        <v>0</v>
      </c>
      <c r="DW884" s="44">
        <v>0</v>
      </c>
      <c r="DX884" s="44">
        <v>0</v>
      </c>
      <c r="DY884" s="44">
        <v>0</v>
      </c>
      <c r="DZ884" s="44">
        <v>59.04660195439709</v>
      </c>
      <c r="EA884" s="44">
        <v>0</v>
      </c>
      <c r="EB884" s="44">
        <v>0</v>
      </c>
    </row>
    <row r="885" spans="2:132" x14ac:dyDescent="0.25">
      <c r="B885" s="41" t="s">
        <v>973</v>
      </c>
      <c r="C885" s="47" t="s">
        <v>101</v>
      </c>
      <c r="D885" s="46">
        <v>5</v>
      </c>
      <c r="E885" s="86" t="s">
        <v>53</v>
      </c>
      <c r="F885" s="43">
        <v>2688.16</v>
      </c>
      <c r="G885" s="43">
        <v>431.49948095469875</v>
      </c>
      <c r="H885" s="44">
        <v>577.41745595469877</v>
      </c>
      <c r="I885" s="44">
        <v>231.08040131402021</v>
      </c>
      <c r="J885" s="44">
        <v>309.22368006681472</v>
      </c>
      <c r="K885" s="44">
        <v>444.44446538333972</v>
      </c>
      <c r="L885" s="44">
        <v>590.36244038333973</v>
      </c>
      <c r="M885" s="44">
        <v>263.43968000000001</v>
      </c>
      <c r="N885" s="44">
        <v>1903.2172799999998</v>
      </c>
      <c r="O885" s="44">
        <v>303.76207999999997</v>
      </c>
      <c r="P885" s="44">
        <v>80.00000376900114</v>
      </c>
      <c r="Q885" s="44">
        <v>87.295902519001146</v>
      </c>
      <c r="R885" s="44">
        <v>53.159073871611419</v>
      </c>
      <c r="S885" s="44">
        <v>57.066237809251142</v>
      </c>
      <c r="T885" s="44">
        <v>248.88890061467026</v>
      </c>
      <c r="U885" s="44">
        <v>256.18479936467025</v>
      </c>
      <c r="V885" s="44">
        <v>133.28717547792687</v>
      </c>
      <c r="W885" s="44">
        <v>137.19433941556659</v>
      </c>
      <c r="X885" s="44">
        <v>97.777782384334742</v>
      </c>
      <c r="Y885" s="44">
        <v>105.07368113433475</v>
      </c>
      <c r="Z885" s="44">
        <v>52.362818937756984</v>
      </c>
      <c r="AA885" s="44">
        <v>56.269982875396707</v>
      </c>
      <c r="AB885" s="44">
        <v>4.6163842249522391</v>
      </c>
      <c r="AC885" s="44">
        <v>13.872418411047457</v>
      </c>
      <c r="AD885" s="44">
        <v>5.3982970045085237</v>
      </c>
      <c r="AE885" s="44">
        <v>22.471405154937994</v>
      </c>
      <c r="AF885" s="44">
        <v>65.946192833128151</v>
      </c>
      <c r="AG885" s="44">
        <v>27.047698594747487</v>
      </c>
      <c r="AH885" s="44">
        <v>151.96902951114311</v>
      </c>
      <c r="AJ885" s="63" t="s">
        <v>63</v>
      </c>
      <c r="AK885" s="44">
        <v>0</v>
      </c>
      <c r="AL885" s="44">
        <v>0</v>
      </c>
      <c r="AM885" s="44">
        <v>303.76207999999997</v>
      </c>
      <c r="AN885" s="44">
        <v>303.76207999999997</v>
      </c>
      <c r="AO885" s="44">
        <v>0</v>
      </c>
      <c r="AP885" s="44">
        <v>0</v>
      </c>
      <c r="AQ885" s="44">
        <v>0</v>
      </c>
      <c r="AR885" s="44">
        <v>0</v>
      </c>
      <c r="AS885" s="44">
        <v>0</v>
      </c>
      <c r="AT885" s="44">
        <v>0</v>
      </c>
      <c r="AU885" s="44">
        <v>0</v>
      </c>
      <c r="AV885" s="44">
        <v>0</v>
      </c>
      <c r="AW885" s="44">
        <v>0</v>
      </c>
      <c r="AX885" s="44">
        <v>0</v>
      </c>
      <c r="AY885" s="44">
        <v>97.777782384334742</v>
      </c>
      <c r="AZ885" s="44">
        <v>0</v>
      </c>
      <c r="BA885" s="44">
        <v>0</v>
      </c>
      <c r="BB885" s="44">
        <v>7.295898750000001</v>
      </c>
      <c r="BC885" s="44">
        <v>105.07368113433475</v>
      </c>
      <c r="BD885" s="44">
        <v>97.777782384334742</v>
      </c>
      <c r="BE885" s="44">
        <v>0</v>
      </c>
      <c r="BF885" s="44">
        <v>0</v>
      </c>
      <c r="BG885" s="44">
        <v>7.295898750000001</v>
      </c>
      <c r="BH885" s="44">
        <v>105.07368113433475</v>
      </c>
      <c r="BI885" s="44">
        <v>52.362818937756984</v>
      </c>
      <c r="BJ885" s="44">
        <v>0</v>
      </c>
      <c r="BK885" s="44">
        <v>0</v>
      </c>
      <c r="BL885" s="44">
        <v>3.9071639376397256</v>
      </c>
      <c r="BM885" s="44">
        <v>56.269982875396707</v>
      </c>
      <c r="BN885" s="44">
        <v>5.3982970045085237</v>
      </c>
      <c r="BO885" s="44">
        <v>25.169613918952194</v>
      </c>
      <c r="BP885" s="44">
        <v>0</v>
      </c>
      <c r="BQ885" s="44">
        <v>0</v>
      </c>
      <c r="BR885" s="44">
        <v>1.8780846757952923</v>
      </c>
      <c r="BS885" s="44">
        <v>27.047698594747487</v>
      </c>
      <c r="BT885" s="64">
        <v>2023</v>
      </c>
      <c r="BU885" s="44">
        <v>0</v>
      </c>
      <c r="BV885" s="44">
        <v>0</v>
      </c>
      <c r="BW885" s="44">
        <v>0</v>
      </c>
      <c r="BX885" s="44">
        <v>0</v>
      </c>
      <c r="BY885" s="44">
        <v>0</v>
      </c>
      <c r="BZ885" s="44">
        <v>0</v>
      </c>
      <c r="CA885" s="44">
        <v>0</v>
      </c>
      <c r="CB885" s="44">
        <v>303.76207999999997</v>
      </c>
      <c r="CC885" s="44">
        <v>0</v>
      </c>
      <c r="CD885" s="44">
        <v>0</v>
      </c>
      <c r="CE885" s="44">
        <v>0</v>
      </c>
      <c r="CF885" s="44">
        <v>0</v>
      </c>
      <c r="CG885" s="44">
        <v>0</v>
      </c>
      <c r="CH885" s="44">
        <v>0</v>
      </c>
      <c r="CI885" s="44">
        <v>0</v>
      </c>
      <c r="CJ885" s="44">
        <v>0</v>
      </c>
      <c r="CK885" s="44">
        <v>0</v>
      </c>
      <c r="CL885" s="44">
        <v>97.777782384334742</v>
      </c>
      <c r="CM885" s="44">
        <v>0</v>
      </c>
      <c r="CN885" s="44">
        <v>0</v>
      </c>
      <c r="CO885" s="44">
        <v>0</v>
      </c>
      <c r="CP885" s="44">
        <v>0</v>
      </c>
      <c r="CQ885" s="44">
        <v>0</v>
      </c>
      <c r="CR885" s="44">
        <v>0</v>
      </c>
      <c r="CS885" s="44">
        <v>0</v>
      </c>
      <c r="CT885" s="44">
        <v>0</v>
      </c>
      <c r="CU885" s="44">
        <v>0</v>
      </c>
      <c r="CV885" s="44">
        <v>0</v>
      </c>
      <c r="CW885" s="44">
        <v>0</v>
      </c>
      <c r="CX885" s="44">
        <v>0</v>
      </c>
      <c r="CY885" s="44">
        <v>0</v>
      </c>
      <c r="CZ885" s="44">
        <v>0</v>
      </c>
      <c r="DA885" s="44">
        <v>0</v>
      </c>
      <c r="DB885" s="44">
        <v>0</v>
      </c>
      <c r="DC885" s="44">
        <v>0</v>
      </c>
      <c r="DD885" s="44">
        <v>0</v>
      </c>
      <c r="DE885" s="44">
        <v>0</v>
      </c>
      <c r="DF885" s="44">
        <v>0</v>
      </c>
      <c r="DG885" s="44">
        <v>0</v>
      </c>
      <c r="DH885" s="44">
        <v>0</v>
      </c>
      <c r="DI885" s="44">
        <v>0</v>
      </c>
      <c r="DJ885" s="44">
        <v>0</v>
      </c>
      <c r="DK885" s="44">
        <v>0</v>
      </c>
      <c r="DL885" s="44">
        <v>0</v>
      </c>
      <c r="DM885" s="44">
        <v>0</v>
      </c>
      <c r="DN885" s="44">
        <v>0</v>
      </c>
      <c r="DO885" s="44">
        <v>0</v>
      </c>
      <c r="DP885" s="44">
        <v>7.295898750000001</v>
      </c>
      <c r="DQ885" s="44">
        <v>0</v>
      </c>
      <c r="DR885" s="44">
        <v>0</v>
      </c>
      <c r="DS885" s="44">
        <v>0</v>
      </c>
      <c r="DT885" s="44">
        <v>0</v>
      </c>
      <c r="DU885" s="44">
        <v>0</v>
      </c>
      <c r="DV885" s="44">
        <v>0</v>
      </c>
      <c r="DW885" s="44">
        <v>0</v>
      </c>
      <c r="DX885" s="44">
        <v>0</v>
      </c>
      <c r="DY885" s="44">
        <v>0</v>
      </c>
      <c r="DZ885" s="44">
        <v>27.047698594747487</v>
      </c>
      <c r="EA885" s="44">
        <v>0</v>
      </c>
      <c r="EB885" s="44">
        <v>0</v>
      </c>
    </row>
    <row r="886" spans="2:132" x14ac:dyDescent="0.25">
      <c r="B886" s="41" t="s">
        <v>974</v>
      </c>
      <c r="C886" s="47" t="s">
        <v>101</v>
      </c>
      <c r="D886" s="46">
        <v>5</v>
      </c>
      <c r="E886" s="86" t="s">
        <v>53</v>
      </c>
      <c r="F886" s="43">
        <v>2693.41</v>
      </c>
      <c r="G886" s="43">
        <v>407.6401960742084</v>
      </c>
      <c r="H886" s="44">
        <v>536.74819607420841</v>
      </c>
      <c r="I886" s="44">
        <v>218.30306699822742</v>
      </c>
      <c r="J886" s="44">
        <v>287.44411993029962</v>
      </c>
      <c r="K886" s="44">
        <v>419.86940195643467</v>
      </c>
      <c r="L886" s="44">
        <v>548.97740195643462</v>
      </c>
      <c r="M886" s="44">
        <v>263.95418000000001</v>
      </c>
      <c r="N886" s="44">
        <v>1906.9342799999997</v>
      </c>
      <c r="O886" s="44">
        <v>304.35532999999998</v>
      </c>
      <c r="P886" s="44">
        <v>75.57649235215824</v>
      </c>
      <c r="Q886" s="44">
        <v>82.031892352158238</v>
      </c>
      <c r="R886" s="44">
        <v>50.219701882844269</v>
      </c>
      <c r="S886" s="44">
        <v>53.676754529447884</v>
      </c>
      <c r="T886" s="44">
        <v>235.12686509560345</v>
      </c>
      <c r="U886" s="44">
        <v>241.58226509560345</v>
      </c>
      <c r="V886" s="44">
        <v>125.9172090445776</v>
      </c>
      <c r="W886" s="44">
        <v>129.3742616911812</v>
      </c>
      <c r="X886" s="44">
        <v>92.371268430415626</v>
      </c>
      <c r="Y886" s="44">
        <v>98.826668430415623</v>
      </c>
      <c r="Z886" s="44">
        <v>49.467474981798333</v>
      </c>
      <c r="AA886" s="44">
        <v>52.924527628401947</v>
      </c>
      <c r="AB886" s="44">
        <v>4.9174765187263834</v>
      </c>
      <c r="AC886" s="44">
        <v>14.73967275308506</v>
      </c>
      <c r="AD886" s="44">
        <v>5.7507424938577572</v>
      </c>
      <c r="AE886" s="44">
        <v>21.116362114136713</v>
      </c>
      <c r="AF886" s="44">
        <v>62.187259660088991</v>
      </c>
      <c r="AG886" s="44">
        <v>25.439614487394845</v>
      </c>
      <c r="AH886" s="44">
        <v>141.31583802095557</v>
      </c>
      <c r="AJ886" s="63" t="s">
        <v>63</v>
      </c>
      <c r="AK886" s="44">
        <v>0</v>
      </c>
      <c r="AL886" s="44">
        <v>0</v>
      </c>
      <c r="AM886" s="44">
        <v>304.35532999999998</v>
      </c>
      <c r="AN886" s="44">
        <v>304.35532999999998</v>
      </c>
      <c r="AO886" s="44">
        <v>0</v>
      </c>
      <c r="AP886" s="44">
        <v>0</v>
      </c>
      <c r="AQ886" s="44">
        <v>0</v>
      </c>
      <c r="AR886" s="44">
        <v>0</v>
      </c>
      <c r="AS886" s="44">
        <v>0</v>
      </c>
      <c r="AT886" s="44">
        <v>0</v>
      </c>
      <c r="AU886" s="44">
        <v>0</v>
      </c>
      <c r="AV886" s="44">
        <v>0</v>
      </c>
      <c r="AW886" s="44">
        <v>0</v>
      </c>
      <c r="AX886" s="44">
        <v>0</v>
      </c>
      <c r="AY886" s="44">
        <v>92.371268430415626</v>
      </c>
      <c r="AZ886" s="44">
        <v>0</v>
      </c>
      <c r="BA886" s="44">
        <v>0</v>
      </c>
      <c r="BB886" s="44">
        <v>6.4553999999999991</v>
      </c>
      <c r="BC886" s="44">
        <v>98.826668430415623</v>
      </c>
      <c r="BD886" s="44">
        <v>92.371268430415626</v>
      </c>
      <c r="BE886" s="44">
        <v>0</v>
      </c>
      <c r="BF886" s="44">
        <v>0</v>
      </c>
      <c r="BG886" s="44">
        <v>6.4553999999999991</v>
      </c>
      <c r="BH886" s="44">
        <v>98.826668430415623</v>
      </c>
      <c r="BI886" s="44">
        <v>49.467474981798333</v>
      </c>
      <c r="BJ886" s="44">
        <v>0</v>
      </c>
      <c r="BK886" s="44">
        <v>0</v>
      </c>
      <c r="BL886" s="44">
        <v>3.4570526466036111</v>
      </c>
      <c r="BM886" s="44">
        <v>52.924527628401947</v>
      </c>
      <c r="BN886" s="44">
        <v>5.7507424938577572</v>
      </c>
      <c r="BO886" s="44">
        <v>23.777888052919732</v>
      </c>
      <c r="BP886" s="44">
        <v>0</v>
      </c>
      <c r="BQ886" s="44">
        <v>0</v>
      </c>
      <c r="BR886" s="44">
        <v>1.6617264344751119</v>
      </c>
      <c r="BS886" s="44">
        <v>25.439614487394845</v>
      </c>
      <c r="BT886" s="64">
        <v>2023</v>
      </c>
      <c r="BU886" s="44">
        <v>0</v>
      </c>
      <c r="BV886" s="44">
        <v>0</v>
      </c>
      <c r="BW886" s="44">
        <v>0</v>
      </c>
      <c r="BX886" s="44">
        <v>0</v>
      </c>
      <c r="BY886" s="44">
        <v>0</v>
      </c>
      <c r="BZ886" s="44">
        <v>0</v>
      </c>
      <c r="CA886" s="44">
        <v>0</v>
      </c>
      <c r="CB886" s="44">
        <v>304.35532999999998</v>
      </c>
      <c r="CC886" s="44">
        <v>0</v>
      </c>
      <c r="CD886" s="44">
        <v>0</v>
      </c>
      <c r="CE886" s="44">
        <v>0</v>
      </c>
      <c r="CF886" s="44">
        <v>0</v>
      </c>
      <c r="CG886" s="44">
        <v>0</v>
      </c>
      <c r="CH886" s="44">
        <v>0</v>
      </c>
      <c r="CI886" s="44">
        <v>0</v>
      </c>
      <c r="CJ886" s="44">
        <v>0</v>
      </c>
      <c r="CK886" s="44">
        <v>0</v>
      </c>
      <c r="CL886" s="44">
        <v>92.371268430415626</v>
      </c>
      <c r="CM886" s="44">
        <v>0</v>
      </c>
      <c r="CN886" s="44">
        <v>0</v>
      </c>
      <c r="CO886" s="44">
        <v>0</v>
      </c>
      <c r="CP886" s="44">
        <v>0</v>
      </c>
      <c r="CQ886" s="44">
        <v>0</v>
      </c>
      <c r="CR886" s="44">
        <v>0</v>
      </c>
      <c r="CS886" s="44">
        <v>0</v>
      </c>
      <c r="CT886" s="44">
        <v>0</v>
      </c>
      <c r="CU886" s="44">
        <v>0</v>
      </c>
      <c r="CV886" s="44">
        <v>0</v>
      </c>
      <c r="CW886" s="44">
        <v>0</v>
      </c>
      <c r="CX886" s="44">
        <v>0</v>
      </c>
      <c r="CY886" s="44">
        <v>0</v>
      </c>
      <c r="CZ886" s="44">
        <v>0</v>
      </c>
      <c r="DA886" s="44">
        <v>0</v>
      </c>
      <c r="DB886" s="44">
        <v>0</v>
      </c>
      <c r="DC886" s="44">
        <v>0</v>
      </c>
      <c r="DD886" s="44">
        <v>0</v>
      </c>
      <c r="DE886" s="44">
        <v>0</v>
      </c>
      <c r="DF886" s="44">
        <v>0</v>
      </c>
      <c r="DG886" s="44">
        <v>0</v>
      </c>
      <c r="DH886" s="44">
        <v>0</v>
      </c>
      <c r="DI886" s="44">
        <v>0</v>
      </c>
      <c r="DJ886" s="44">
        <v>0</v>
      </c>
      <c r="DK886" s="44">
        <v>0</v>
      </c>
      <c r="DL886" s="44">
        <v>0</v>
      </c>
      <c r="DM886" s="44">
        <v>0</v>
      </c>
      <c r="DN886" s="44">
        <v>0</v>
      </c>
      <c r="DO886" s="44">
        <v>0</v>
      </c>
      <c r="DP886" s="44">
        <v>6.4553999999999991</v>
      </c>
      <c r="DQ886" s="44">
        <v>0</v>
      </c>
      <c r="DR886" s="44">
        <v>0</v>
      </c>
      <c r="DS886" s="44">
        <v>0</v>
      </c>
      <c r="DT886" s="44">
        <v>0</v>
      </c>
      <c r="DU886" s="44">
        <v>0</v>
      </c>
      <c r="DV886" s="44">
        <v>0</v>
      </c>
      <c r="DW886" s="44">
        <v>0</v>
      </c>
      <c r="DX886" s="44">
        <v>0</v>
      </c>
      <c r="DY886" s="44">
        <v>0</v>
      </c>
      <c r="DZ886" s="44">
        <v>25.439614487394845</v>
      </c>
      <c r="EA886" s="44">
        <v>0</v>
      </c>
      <c r="EB886" s="44">
        <v>0</v>
      </c>
    </row>
    <row r="887" spans="2:132" x14ac:dyDescent="0.25">
      <c r="B887" s="41" t="s">
        <v>975</v>
      </c>
      <c r="C887" s="47" t="s">
        <v>101</v>
      </c>
      <c r="D887" s="46">
        <v>5</v>
      </c>
      <c r="E887" s="86" t="s">
        <v>53</v>
      </c>
      <c r="F887" s="43">
        <v>4308</v>
      </c>
      <c r="G887" s="43">
        <v>511.20055608919824</v>
      </c>
      <c r="H887" s="44">
        <v>730.47363108919831</v>
      </c>
      <c r="I887" s="44">
        <v>273.76262282327986</v>
      </c>
      <c r="J887" s="44">
        <v>391.18967060616893</v>
      </c>
      <c r="K887" s="44">
        <v>567.43261725901004</v>
      </c>
      <c r="L887" s="44">
        <v>786.70569225900999</v>
      </c>
      <c r="M887" s="44">
        <v>404.952</v>
      </c>
      <c r="N887" s="44">
        <v>2938.056</v>
      </c>
      <c r="O887" s="44">
        <v>473.88</v>
      </c>
      <c r="P887" s="44">
        <v>102.1378711066218</v>
      </c>
      <c r="Q887" s="44">
        <v>113.10152485662181</v>
      </c>
      <c r="R887" s="44">
        <v>67.869429743075955</v>
      </c>
      <c r="S887" s="44">
        <v>73.740782132220403</v>
      </c>
      <c r="T887" s="44">
        <v>317.76226566504567</v>
      </c>
      <c r="U887" s="44">
        <v>328.72591941504567</v>
      </c>
      <c r="V887" s="44">
        <v>170.17084634695078</v>
      </c>
      <c r="W887" s="44">
        <v>176.04219873609523</v>
      </c>
      <c r="X887" s="44">
        <v>124.83517579698221</v>
      </c>
      <c r="Y887" s="44">
        <v>135.7988295469822</v>
      </c>
      <c r="Z887" s="44">
        <v>66.852832493444936</v>
      </c>
      <c r="AA887" s="44">
        <v>72.724184882589384</v>
      </c>
      <c r="AB887" s="44">
        <v>5.4915609556988914</v>
      </c>
      <c r="AC887" s="44">
        <v>16.689498433295746</v>
      </c>
      <c r="AD887" s="44">
        <v>6.5161266608221524</v>
      </c>
      <c r="AE887" s="44">
        <v>29.114197979008647</v>
      </c>
      <c r="AF887" s="44">
        <v>84.619473617299761</v>
      </c>
      <c r="AG887" s="44">
        <v>34.956858572512971</v>
      </c>
      <c r="AH887" s="44">
        <v>202.51102100239174</v>
      </c>
      <c r="AJ887" s="63" t="s">
        <v>63</v>
      </c>
      <c r="AK887" s="44">
        <v>0</v>
      </c>
      <c r="AL887" s="44">
        <v>0</v>
      </c>
      <c r="AM887" s="44">
        <v>473.88</v>
      </c>
      <c r="AN887" s="44">
        <v>473.88</v>
      </c>
      <c r="AO887" s="44">
        <v>0</v>
      </c>
      <c r="AP887" s="44">
        <v>0</v>
      </c>
      <c r="AQ887" s="44">
        <v>0</v>
      </c>
      <c r="AR887" s="44">
        <v>0</v>
      </c>
      <c r="AS887" s="44">
        <v>0</v>
      </c>
      <c r="AT887" s="44">
        <v>0</v>
      </c>
      <c r="AU887" s="44">
        <v>0</v>
      </c>
      <c r="AV887" s="44">
        <v>0</v>
      </c>
      <c r="AW887" s="44">
        <v>0</v>
      </c>
      <c r="AX887" s="44">
        <v>0</v>
      </c>
      <c r="AY887" s="44">
        <v>124.83517579698221</v>
      </c>
      <c r="AZ887" s="44">
        <v>0</v>
      </c>
      <c r="BA887" s="44">
        <v>0</v>
      </c>
      <c r="BB887" s="44">
        <v>10.963653750000001</v>
      </c>
      <c r="BC887" s="44">
        <v>135.7988295469822</v>
      </c>
      <c r="BD887" s="44">
        <v>124.83517579698221</v>
      </c>
      <c r="BE887" s="44">
        <v>0</v>
      </c>
      <c r="BF887" s="44">
        <v>0</v>
      </c>
      <c r="BG887" s="44">
        <v>10.963653750000001</v>
      </c>
      <c r="BH887" s="44">
        <v>135.7988295469822</v>
      </c>
      <c r="BI887" s="44">
        <v>66.852832493444936</v>
      </c>
      <c r="BJ887" s="44">
        <v>0</v>
      </c>
      <c r="BK887" s="44">
        <v>0</v>
      </c>
      <c r="BL887" s="44">
        <v>5.8713523891444552</v>
      </c>
      <c r="BM887" s="44">
        <v>72.724184882589384</v>
      </c>
      <c r="BN887" s="44">
        <v>6.5161266608221524</v>
      </c>
      <c r="BO887" s="44">
        <v>32.134633264273795</v>
      </c>
      <c r="BP887" s="44">
        <v>0</v>
      </c>
      <c r="BQ887" s="44">
        <v>0</v>
      </c>
      <c r="BR887" s="44">
        <v>2.8222253082391786</v>
      </c>
      <c r="BS887" s="44">
        <v>34.956858572512971</v>
      </c>
      <c r="BT887" s="64">
        <v>2023</v>
      </c>
      <c r="BU887" s="44">
        <v>0</v>
      </c>
      <c r="BV887" s="44">
        <v>0</v>
      </c>
      <c r="BW887" s="44">
        <v>0</v>
      </c>
      <c r="BX887" s="44">
        <v>0</v>
      </c>
      <c r="BY887" s="44">
        <v>0</v>
      </c>
      <c r="BZ887" s="44">
        <v>0</v>
      </c>
      <c r="CA887" s="44">
        <v>0</v>
      </c>
      <c r="CB887" s="44">
        <v>473.88</v>
      </c>
      <c r="CC887" s="44">
        <v>0</v>
      </c>
      <c r="CD887" s="44">
        <v>0</v>
      </c>
      <c r="CE887" s="44">
        <v>0</v>
      </c>
      <c r="CF887" s="44">
        <v>0</v>
      </c>
      <c r="CG887" s="44">
        <v>0</v>
      </c>
      <c r="CH887" s="44">
        <v>0</v>
      </c>
      <c r="CI887" s="44">
        <v>0</v>
      </c>
      <c r="CJ887" s="44">
        <v>0</v>
      </c>
      <c r="CK887" s="44">
        <v>0</v>
      </c>
      <c r="CL887" s="44">
        <v>124.83517579698221</v>
      </c>
      <c r="CM887" s="44">
        <v>0</v>
      </c>
      <c r="CN887" s="44">
        <v>0</v>
      </c>
      <c r="CO887" s="44">
        <v>0</v>
      </c>
      <c r="CP887" s="44">
        <v>0</v>
      </c>
      <c r="CQ887" s="44">
        <v>0</v>
      </c>
      <c r="CR887" s="44">
        <v>0</v>
      </c>
      <c r="CS887" s="44">
        <v>0</v>
      </c>
      <c r="CT887" s="44">
        <v>0</v>
      </c>
      <c r="CU887" s="44">
        <v>0</v>
      </c>
      <c r="CV887" s="44">
        <v>0</v>
      </c>
      <c r="CW887" s="44">
        <v>0</v>
      </c>
      <c r="CX887" s="44">
        <v>0</v>
      </c>
      <c r="CY887" s="44">
        <v>0</v>
      </c>
      <c r="CZ887" s="44">
        <v>0</v>
      </c>
      <c r="DA887" s="44">
        <v>0</v>
      </c>
      <c r="DB887" s="44">
        <v>0</v>
      </c>
      <c r="DC887" s="44">
        <v>0</v>
      </c>
      <c r="DD887" s="44">
        <v>0</v>
      </c>
      <c r="DE887" s="44">
        <v>0</v>
      </c>
      <c r="DF887" s="44">
        <v>0</v>
      </c>
      <c r="DG887" s="44">
        <v>0</v>
      </c>
      <c r="DH887" s="44">
        <v>0</v>
      </c>
      <c r="DI887" s="44">
        <v>0</v>
      </c>
      <c r="DJ887" s="44">
        <v>0</v>
      </c>
      <c r="DK887" s="44">
        <v>0</v>
      </c>
      <c r="DL887" s="44">
        <v>0</v>
      </c>
      <c r="DM887" s="44">
        <v>0</v>
      </c>
      <c r="DN887" s="44">
        <v>0</v>
      </c>
      <c r="DO887" s="44">
        <v>0</v>
      </c>
      <c r="DP887" s="44">
        <v>10.963653750000001</v>
      </c>
      <c r="DQ887" s="44">
        <v>0</v>
      </c>
      <c r="DR887" s="44">
        <v>0</v>
      </c>
      <c r="DS887" s="44">
        <v>0</v>
      </c>
      <c r="DT887" s="44">
        <v>0</v>
      </c>
      <c r="DU887" s="44">
        <v>0</v>
      </c>
      <c r="DV887" s="44">
        <v>0</v>
      </c>
      <c r="DW887" s="44">
        <v>0</v>
      </c>
      <c r="DX887" s="44">
        <v>0</v>
      </c>
      <c r="DY887" s="44">
        <v>0</v>
      </c>
      <c r="DZ887" s="44">
        <v>34.956858572512971</v>
      </c>
      <c r="EA887" s="44">
        <v>0</v>
      </c>
      <c r="EB887" s="44">
        <v>0</v>
      </c>
    </row>
    <row r="888" spans="2:132" x14ac:dyDescent="0.25">
      <c r="B888" s="41" t="s">
        <v>976</v>
      </c>
      <c r="C888" s="47" t="s">
        <v>101</v>
      </c>
      <c r="D888" s="46">
        <v>5</v>
      </c>
      <c r="E888" s="86" t="s">
        <v>53</v>
      </c>
      <c r="F888" s="43">
        <v>4352.5</v>
      </c>
      <c r="G888" s="43">
        <v>703.5451763246424</v>
      </c>
      <c r="H888" s="44">
        <v>923.87717632464239</v>
      </c>
      <c r="I888" s="44">
        <v>376.76870741058798</v>
      </c>
      <c r="J888" s="44">
        <v>494.76284003311594</v>
      </c>
      <c r="K888" s="44">
        <v>724.65153161438172</v>
      </c>
      <c r="L888" s="44">
        <v>944.98353161438172</v>
      </c>
      <c r="M888" s="44">
        <v>409.13499999999999</v>
      </c>
      <c r="N888" s="44">
        <v>2968.4050000000002</v>
      </c>
      <c r="O888" s="44">
        <v>478.77499999999998</v>
      </c>
      <c r="P888" s="44">
        <v>130.43727569058871</v>
      </c>
      <c r="Q888" s="44">
        <v>141.45387569058872</v>
      </c>
      <c r="R888" s="44">
        <v>86.674055592164194</v>
      </c>
      <c r="S888" s="44">
        <v>92.573762223290586</v>
      </c>
      <c r="T888" s="44">
        <v>405.8048577040538</v>
      </c>
      <c r="U888" s="44">
        <v>416.82145770405378</v>
      </c>
      <c r="V888" s="44">
        <v>217.32019043442719</v>
      </c>
      <c r="W888" s="44">
        <v>223.2198970655536</v>
      </c>
      <c r="X888" s="44">
        <v>159.42333695516399</v>
      </c>
      <c r="Y888" s="44">
        <v>170.439936955164</v>
      </c>
      <c r="Z888" s="44">
        <v>85.375789099239242</v>
      </c>
      <c r="AA888" s="44">
        <v>91.275495730365634</v>
      </c>
      <c r="AB888" s="44">
        <v>4.4195567963755709</v>
      </c>
      <c r="AC888" s="44">
        <v>13.298120100504574</v>
      </c>
      <c r="AD888" s="44">
        <v>5.2453837272419284</v>
      </c>
      <c r="AE888" s="44">
        <v>36.412560723426544</v>
      </c>
      <c r="AF888" s="44">
        <v>107.29671820851939</v>
      </c>
      <c r="AG888" s="44">
        <v>43.874050985015266</v>
      </c>
      <c r="AH888" s="44">
        <v>243.25434746526412</v>
      </c>
      <c r="AJ888" s="63" t="s">
        <v>63</v>
      </c>
      <c r="AK888" s="44">
        <v>0</v>
      </c>
      <c r="AL888" s="44">
        <v>0</v>
      </c>
      <c r="AM888" s="44">
        <v>478.77499999999998</v>
      </c>
      <c r="AN888" s="44">
        <v>478.77499999999998</v>
      </c>
      <c r="AO888" s="44">
        <v>0</v>
      </c>
      <c r="AP888" s="44">
        <v>0</v>
      </c>
      <c r="AQ888" s="44">
        <v>0</v>
      </c>
      <c r="AR888" s="44">
        <v>0</v>
      </c>
      <c r="AS888" s="44">
        <v>0</v>
      </c>
      <c r="AT888" s="44">
        <v>0</v>
      </c>
      <c r="AU888" s="44">
        <v>0</v>
      </c>
      <c r="AV888" s="44">
        <v>0</v>
      </c>
      <c r="AW888" s="44">
        <v>0</v>
      </c>
      <c r="AX888" s="44">
        <v>0</v>
      </c>
      <c r="AY888" s="44">
        <v>159.42333695516399</v>
      </c>
      <c r="AZ888" s="44">
        <v>0</v>
      </c>
      <c r="BA888" s="44">
        <v>0</v>
      </c>
      <c r="BB888" s="44">
        <v>11.0166</v>
      </c>
      <c r="BC888" s="44">
        <v>170.439936955164</v>
      </c>
      <c r="BD888" s="44">
        <v>159.42333695516399</v>
      </c>
      <c r="BE888" s="44">
        <v>0</v>
      </c>
      <c r="BF888" s="44">
        <v>0</v>
      </c>
      <c r="BG888" s="44">
        <v>11.0166</v>
      </c>
      <c r="BH888" s="44">
        <v>170.439936955164</v>
      </c>
      <c r="BI888" s="44">
        <v>85.375789099239242</v>
      </c>
      <c r="BJ888" s="44">
        <v>0</v>
      </c>
      <c r="BK888" s="44">
        <v>0</v>
      </c>
      <c r="BL888" s="44">
        <v>5.8997066311263984</v>
      </c>
      <c r="BM888" s="44">
        <v>91.275495730365634</v>
      </c>
      <c r="BN888" s="44">
        <v>5.2453837272419284</v>
      </c>
      <c r="BO888" s="44">
        <v>41.038196438737963</v>
      </c>
      <c r="BP888" s="44">
        <v>0</v>
      </c>
      <c r="BQ888" s="44">
        <v>0</v>
      </c>
      <c r="BR888" s="44">
        <v>2.8358545462773059</v>
      </c>
      <c r="BS888" s="44">
        <v>43.874050985015266</v>
      </c>
      <c r="BT888" s="64">
        <v>2023</v>
      </c>
      <c r="BU888" s="44">
        <v>0</v>
      </c>
      <c r="BV888" s="44">
        <v>0</v>
      </c>
      <c r="BW888" s="44">
        <v>0</v>
      </c>
      <c r="BX888" s="44">
        <v>0</v>
      </c>
      <c r="BY888" s="44">
        <v>0</v>
      </c>
      <c r="BZ888" s="44">
        <v>0</v>
      </c>
      <c r="CA888" s="44">
        <v>0</v>
      </c>
      <c r="CB888" s="44">
        <v>478.77499999999998</v>
      </c>
      <c r="CC888" s="44">
        <v>0</v>
      </c>
      <c r="CD888" s="44">
        <v>0</v>
      </c>
      <c r="CE888" s="44">
        <v>0</v>
      </c>
      <c r="CF888" s="44">
        <v>0</v>
      </c>
      <c r="CG888" s="44">
        <v>0</v>
      </c>
      <c r="CH888" s="44">
        <v>0</v>
      </c>
      <c r="CI888" s="44">
        <v>0</v>
      </c>
      <c r="CJ888" s="44">
        <v>0</v>
      </c>
      <c r="CK888" s="44">
        <v>0</v>
      </c>
      <c r="CL888" s="44">
        <v>159.42333695516399</v>
      </c>
      <c r="CM888" s="44">
        <v>0</v>
      </c>
      <c r="CN888" s="44">
        <v>0</v>
      </c>
      <c r="CO888" s="44">
        <v>0</v>
      </c>
      <c r="CP888" s="44">
        <v>0</v>
      </c>
      <c r="CQ888" s="44">
        <v>0</v>
      </c>
      <c r="CR888" s="44">
        <v>0</v>
      </c>
      <c r="CS888" s="44">
        <v>0</v>
      </c>
      <c r="CT888" s="44">
        <v>0</v>
      </c>
      <c r="CU888" s="44">
        <v>0</v>
      </c>
      <c r="CV888" s="44">
        <v>0</v>
      </c>
      <c r="CW888" s="44">
        <v>0</v>
      </c>
      <c r="CX888" s="44">
        <v>0</v>
      </c>
      <c r="CY888" s="44">
        <v>0</v>
      </c>
      <c r="CZ888" s="44">
        <v>0</v>
      </c>
      <c r="DA888" s="44">
        <v>0</v>
      </c>
      <c r="DB888" s="44">
        <v>0</v>
      </c>
      <c r="DC888" s="44">
        <v>0</v>
      </c>
      <c r="DD888" s="44">
        <v>0</v>
      </c>
      <c r="DE888" s="44">
        <v>0</v>
      </c>
      <c r="DF888" s="44">
        <v>0</v>
      </c>
      <c r="DG888" s="44">
        <v>0</v>
      </c>
      <c r="DH888" s="44">
        <v>0</v>
      </c>
      <c r="DI888" s="44">
        <v>0</v>
      </c>
      <c r="DJ888" s="44">
        <v>0</v>
      </c>
      <c r="DK888" s="44">
        <v>0</v>
      </c>
      <c r="DL888" s="44">
        <v>0</v>
      </c>
      <c r="DM888" s="44">
        <v>0</v>
      </c>
      <c r="DN888" s="44">
        <v>0</v>
      </c>
      <c r="DO888" s="44">
        <v>0</v>
      </c>
      <c r="DP888" s="44">
        <v>11.0166</v>
      </c>
      <c r="DQ888" s="44">
        <v>0</v>
      </c>
      <c r="DR888" s="44">
        <v>0</v>
      </c>
      <c r="DS888" s="44">
        <v>0</v>
      </c>
      <c r="DT888" s="44">
        <v>0</v>
      </c>
      <c r="DU888" s="44">
        <v>0</v>
      </c>
      <c r="DV888" s="44">
        <v>0</v>
      </c>
      <c r="DW888" s="44">
        <v>0</v>
      </c>
      <c r="DX888" s="44">
        <v>0</v>
      </c>
      <c r="DY888" s="44">
        <v>0</v>
      </c>
      <c r="DZ888" s="44">
        <v>43.874050985015266</v>
      </c>
      <c r="EA888" s="44">
        <v>0</v>
      </c>
      <c r="EB888" s="44">
        <v>0</v>
      </c>
    </row>
    <row r="889" spans="2:132" x14ac:dyDescent="0.25">
      <c r="B889" s="41" t="s">
        <v>977</v>
      </c>
      <c r="C889" s="47" t="s">
        <v>101</v>
      </c>
      <c r="D889" s="46">
        <v>5</v>
      </c>
      <c r="E889" s="86" t="s">
        <v>53</v>
      </c>
      <c r="F889" s="43">
        <v>2701.3</v>
      </c>
      <c r="G889" s="43">
        <v>375.34362521914045</v>
      </c>
      <c r="H889" s="44">
        <v>517.13982521914045</v>
      </c>
      <c r="I889" s="44">
        <v>201.00732300858562</v>
      </c>
      <c r="J889" s="44">
        <v>276.94327252191323</v>
      </c>
      <c r="K889" s="44">
        <v>416.63142399324596</v>
      </c>
      <c r="L889" s="44">
        <v>558.42762399324602</v>
      </c>
      <c r="M889" s="44">
        <v>264.72740000000005</v>
      </c>
      <c r="N889" s="44">
        <v>1912.5204000000001</v>
      </c>
      <c r="O889" s="44">
        <v>305.24690000000004</v>
      </c>
      <c r="P889" s="44">
        <v>74.993656318784275</v>
      </c>
      <c r="Q889" s="44">
        <v>82.083466318784275</v>
      </c>
      <c r="R889" s="44">
        <v>49.832414104175825</v>
      </c>
      <c r="S889" s="44">
        <v>53.629211579842206</v>
      </c>
      <c r="T889" s="44">
        <v>233.31359743621775</v>
      </c>
      <c r="U889" s="44">
        <v>240.40340743621775</v>
      </c>
      <c r="V889" s="44">
        <v>124.94615198213684</v>
      </c>
      <c r="W889" s="44">
        <v>128.74294945780321</v>
      </c>
      <c r="X889" s="44">
        <v>91.658913278514106</v>
      </c>
      <c r="Y889" s="44">
        <v>98.748723278514106</v>
      </c>
      <c r="Z889" s="44">
        <v>49.085988278696611</v>
      </c>
      <c r="AA889" s="44">
        <v>52.882785754362992</v>
      </c>
      <c r="AB889" s="44">
        <v>4.9362538102183109</v>
      </c>
      <c r="AC889" s="44">
        <v>14.85534087928324</v>
      </c>
      <c r="AD889" s="44">
        <v>5.7721410785326537</v>
      </c>
      <c r="AE889" s="44">
        <v>21.129638103800129</v>
      </c>
      <c r="AF889" s="44">
        <v>61.883802254647854</v>
      </c>
      <c r="AG889" s="44">
        <v>25.419550119678835</v>
      </c>
      <c r="AH889" s="44">
        <v>143.74848104388656</v>
      </c>
      <c r="AJ889" s="63" t="s">
        <v>63</v>
      </c>
      <c r="AK889" s="44">
        <v>0</v>
      </c>
      <c r="AL889" s="44">
        <v>0</v>
      </c>
      <c r="AM889" s="44">
        <v>305.24690000000004</v>
      </c>
      <c r="AN889" s="44">
        <v>305.24690000000004</v>
      </c>
      <c r="AO889" s="44">
        <v>0</v>
      </c>
      <c r="AP889" s="44">
        <v>0</v>
      </c>
      <c r="AQ889" s="44">
        <v>0</v>
      </c>
      <c r="AR889" s="44">
        <v>0</v>
      </c>
      <c r="AS889" s="44">
        <v>0</v>
      </c>
      <c r="AT889" s="44">
        <v>0</v>
      </c>
      <c r="AU889" s="44">
        <v>0</v>
      </c>
      <c r="AV889" s="44">
        <v>0</v>
      </c>
      <c r="AW889" s="44">
        <v>0</v>
      </c>
      <c r="AX889" s="44">
        <v>0</v>
      </c>
      <c r="AY889" s="44">
        <v>91.658913278514106</v>
      </c>
      <c r="AZ889" s="44">
        <v>0</v>
      </c>
      <c r="BA889" s="44">
        <v>0</v>
      </c>
      <c r="BB889" s="44">
        <v>7.0898099999999999</v>
      </c>
      <c r="BC889" s="44">
        <v>98.748723278514106</v>
      </c>
      <c r="BD889" s="44">
        <v>91.658913278514106</v>
      </c>
      <c r="BE889" s="44">
        <v>0</v>
      </c>
      <c r="BF889" s="44">
        <v>0</v>
      </c>
      <c r="BG889" s="44">
        <v>7.0898099999999999</v>
      </c>
      <c r="BH889" s="44">
        <v>98.748723278514106</v>
      </c>
      <c r="BI889" s="44">
        <v>49.085988278696611</v>
      </c>
      <c r="BJ889" s="44">
        <v>0</v>
      </c>
      <c r="BK889" s="44">
        <v>0</v>
      </c>
      <c r="BL889" s="44">
        <v>3.7967974756663803</v>
      </c>
      <c r="BM889" s="44">
        <v>52.882785754362992</v>
      </c>
      <c r="BN889" s="44">
        <v>5.7721410785326537</v>
      </c>
      <c r="BO889" s="44">
        <v>23.594516087332892</v>
      </c>
      <c r="BP889" s="44">
        <v>0</v>
      </c>
      <c r="BQ889" s="44">
        <v>0</v>
      </c>
      <c r="BR889" s="44">
        <v>1.825034032345942</v>
      </c>
      <c r="BS889" s="44">
        <v>25.419550119678835</v>
      </c>
      <c r="BT889" s="64">
        <v>2023</v>
      </c>
      <c r="BU889" s="44">
        <v>0</v>
      </c>
      <c r="BV889" s="44">
        <v>0</v>
      </c>
      <c r="BW889" s="44">
        <v>0</v>
      </c>
      <c r="BX889" s="44">
        <v>0</v>
      </c>
      <c r="BY889" s="44">
        <v>0</v>
      </c>
      <c r="BZ889" s="44">
        <v>0</v>
      </c>
      <c r="CA889" s="44">
        <v>0</v>
      </c>
      <c r="CB889" s="44">
        <v>305.24690000000004</v>
      </c>
      <c r="CC889" s="44">
        <v>0</v>
      </c>
      <c r="CD889" s="44">
        <v>0</v>
      </c>
      <c r="CE889" s="44">
        <v>0</v>
      </c>
      <c r="CF889" s="44">
        <v>0</v>
      </c>
      <c r="CG889" s="44">
        <v>0</v>
      </c>
      <c r="CH889" s="44">
        <v>0</v>
      </c>
      <c r="CI889" s="44">
        <v>0</v>
      </c>
      <c r="CJ889" s="44">
        <v>0</v>
      </c>
      <c r="CK889" s="44">
        <v>0</v>
      </c>
      <c r="CL889" s="44">
        <v>91.658913278514106</v>
      </c>
      <c r="CM889" s="44">
        <v>0</v>
      </c>
      <c r="CN889" s="44">
        <v>0</v>
      </c>
      <c r="CO889" s="44">
        <v>0</v>
      </c>
      <c r="CP889" s="44">
        <v>0</v>
      </c>
      <c r="CQ889" s="44">
        <v>0</v>
      </c>
      <c r="CR889" s="44">
        <v>0</v>
      </c>
      <c r="CS889" s="44">
        <v>0</v>
      </c>
      <c r="CT889" s="44">
        <v>0</v>
      </c>
      <c r="CU889" s="44">
        <v>0</v>
      </c>
      <c r="CV889" s="44">
        <v>0</v>
      </c>
      <c r="CW889" s="44">
        <v>0</v>
      </c>
      <c r="CX889" s="44">
        <v>0</v>
      </c>
      <c r="CY889" s="44">
        <v>0</v>
      </c>
      <c r="CZ889" s="44">
        <v>0</v>
      </c>
      <c r="DA889" s="44">
        <v>0</v>
      </c>
      <c r="DB889" s="44">
        <v>0</v>
      </c>
      <c r="DC889" s="44">
        <v>0</v>
      </c>
      <c r="DD889" s="44">
        <v>0</v>
      </c>
      <c r="DE889" s="44">
        <v>0</v>
      </c>
      <c r="DF889" s="44">
        <v>0</v>
      </c>
      <c r="DG889" s="44">
        <v>0</v>
      </c>
      <c r="DH889" s="44">
        <v>0</v>
      </c>
      <c r="DI889" s="44">
        <v>0</v>
      </c>
      <c r="DJ889" s="44">
        <v>0</v>
      </c>
      <c r="DK889" s="44">
        <v>0</v>
      </c>
      <c r="DL889" s="44">
        <v>0</v>
      </c>
      <c r="DM889" s="44">
        <v>0</v>
      </c>
      <c r="DN889" s="44">
        <v>0</v>
      </c>
      <c r="DO889" s="44">
        <v>0</v>
      </c>
      <c r="DP889" s="44">
        <v>7.0898099999999999</v>
      </c>
      <c r="DQ889" s="44">
        <v>0</v>
      </c>
      <c r="DR889" s="44">
        <v>0</v>
      </c>
      <c r="DS889" s="44">
        <v>0</v>
      </c>
      <c r="DT889" s="44">
        <v>0</v>
      </c>
      <c r="DU889" s="44">
        <v>0</v>
      </c>
      <c r="DV889" s="44">
        <v>0</v>
      </c>
      <c r="DW889" s="44">
        <v>0</v>
      </c>
      <c r="DX889" s="44">
        <v>0</v>
      </c>
      <c r="DY889" s="44">
        <v>0</v>
      </c>
      <c r="DZ889" s="44">
        <v>25.419550119678835</v>
      </c>
      <c r="EA889" s="44">
        <v>0</v>
      </c>
      <c r="EB889" s="44">
        <v>0</v>
      </c>
    </row>
    <row r="890" spans="2:132" x14ac:dyDescent="0.25">
      <c r="B890" s="41" t="s">
        <v>978</v>
      </c>
      <c r="C890" s="47" t="s">
        <v>101</v>
      </c>
      <c r="D890" s="46">
        <v>5</v>
      </c>
      <c r="E890" s="86" t="s">
        <v>53</v>
      </c>
      <c r="F890" s="43">
        <v>2639.5</v>
      </c>
      <c r="G890" s="43">
        <v>328.73298026766366</v>
      </c>
      <c r="H890" s="44">
        <v>458.47203026766363</v>
      </c>
      <c r="I890" s="44">
        <v>176.04598002605871</v>
      </c>
      <c r="J890" s="44">
        <v>245.52497841040952</v>
      </c>
      <c r="K890" s="44">
        <v>364.89360809710672</v>
      </c>
      <c r="L890" s="44">
        <v>494.63265809710674</v>
      </c>
      <c r="M890" s="44">
        <v>258.67099999999999</v>
      </c>
      <c r="N890" s="44">
        <v>1868.7660000000001</v>
      </c>
      <c r="O890" s="44">
        <v>298.26350000000002</v>
      </c>
      <c r="P890" s="44">
        <v>65.680849457479212</v>
      </c>
      <c r="Q890" s="44">
        <v>72.167801957479213</v>
      </c>
      <c r="R890" s="44">
        <v>43.644162047067873</v>
      </c>
      <c r="S890" s="44">
        <v>47.118111966285412</v>
      </c>
      <c r="T890" s="44">
        <v>204.34042053437977</v>
      </c>
      <c r="U890" s="44">
        <v>210.82737303437978</v>
      </c>
      <c r="V890" s="44">
        <v>109.43018118419813</v>
      </c>
      <c r="W890" s="44">
        <v>112.90413110341568</v>
      </c>
      <c r="X890" s="44">
        <v>80.276593781363474</v>
      </c>
      <c r="Y890" s="44">
        <v>86.763546281363475</v>
      </c>
      <c r="Z890" s="44">
        <v>42.990428322363542</v>
      </c>
      <c r="AA890" s="44">
        <v>46.46437824158108</v>
      </c>
      <c r="AB890" s="44">
        <v>5.4898422115276553</v>
      </c>
      <c r="AC890" s="44">
        <v>16.551794710578704</v>
      </c>
      <c r="AD890" s="44">
        <v>6.4191862946975435</v>
      </c>
      <c r="AE890" s="44">
        <v>18.577182549603116</v>
      </c>
      <c r="AF890" s="44">
        <v>54.270443176592352</v>
      </c>
      <c r="AG890" s="44">
        <v>22.334367878759878</v>
      </c>
      <c r="AH890" s="44">
        <v>127.32660459687276</v>
      </c>
      <c r="AJ890" s="63" t="s">
        <v>63</v>
      </c>
      <c r="AK890" s="44">
        <v>0</v>
      </c>
      <c r="AL890" s="44">
        <v>0</v>
      </c>
      <c r="AM890" s="44">
        <v>298.26350000000002</v>
      </c>
      <c r="AN890" s="44">
        <v>298.26350000000002</v>
      </c>
      <c r="AO890" s="44">
        <v>0</v>
      </c>
      <c r="AP890" s="44">
        <v>0</v>
      </c>
      <c r="AQ890" s="44">
        <v>0</v>
      </c>
      <c r="AR890" s="44">
        <v>0</v>
      </c>
      <c r="AS890" s="44">
        <v>0</v>
      </c>
      <c r="AT890" s="44">
        <v>0</v>
      </c>
      <c r="AU890" s="44">
        <v>0</v>
      </c>
      <c r="AV890" s="44">
        <v>0</v>
      </c>
      <c r="AW890" s="44">
        <v>0</v>
      </c>
      <c r="AX890" s="44">
        <v>0</v>
      </c>
      <c r="AY890" s="44">
        <v>80.276593781363474</v>
      </c>
      <c r="AZ890" s="44">
        <v>0</v>
      </c>
      <c r="BA890" s="44">
        <v>0</v>
      </c>
      <c r="BB890" s="44">
        <v>6.4869525000000001</v>
      </c>
      <c r="BC890" s="44">
        <v>86.763546281363475</v>
      </c>
      <c r="BD890" s="44">
        <v>80.276593781363474</v>
      </c>
      <c r="BE890" s="44">
        <v>0</v>
      </c>
      <c r="BF890" s="44">
        <v>0</v>
      </c>
      <c r="BG890" s="44">
        <v>6.4869525000000001</v>
      </c>
      <c r="BH890" s="44">
        <v>86.763546281363475</v>
      </c>
      <c r="BI890" s="44">
        <v>42.990428322363542</v>
      </c>
      <c r="BJ890" s="44">
        <v>0</v>
      </c>
      <c r="BK890" s="44">
        <v>0</v>
      </c>
      <c r="BL890" s="44">
        <v>3.4739499192175414</v>
      </c>
      <c r="BM890" s="44">
        <v>46.46437824158108</v>
      </c>
      <c r="BN890" s="44">
        <v>6.4191862946975435</v>
      </c>
      <c r="BO890" s="44">
        <v>20.664519310362191</v>
      </c>
      <c r="BP890" s="44">
        <v>0</v>
      </c>
      <c r="BQ890" s="44">
        <v>0</v>
      </c>
      <c r="BR890" s="44">
        <v>1.6698485683976849</v>
      </c>
      <c r="BS890" s="44">
        <v>22.334367878759878</v>
      </c>
      <c r="BT890" s="64">
        <v>2023</v>
      </c>
      <c r="BU890" s="44">
        <v>0</v>
      </c>
      <c r="BV890" s="44">
        <v>0</v>
      </c>
      <c r="BW890" s="44">
        <v>0</v>
      </c>
      <c r="BX890" s="44">
        <v>0</v>
      </c>
      <c r="BY890" s="44">
        <v>0</v>
      </c>
      <c r="BZ890" s="44">
        <v>0</v>
      </c>
      <c r="CA890" s="44">
        <v>0</v>
      </c>
      <c r="CB890" s="44">
        <v>298.26350000000002</v>
      </c>
      <c r="CC890" s="44">
        <v>0</v>
      </c>
      <c r="CD890" s="44">
        <v>0</v>
      </c>
      <c r="CE890" s="44">
        <v>0</v>
      </c>
      <c r="CF890" s="44">
        <v>0</v>
      </c>
      <c r="CG890" s="44">
        <v>0</v>
      </c>
      <c r="CH890" s="44">
        <v>0</v>
      </c>
      <c r="CI890" s="44">
        <v>0</v>
      </c>
      <c r="CJ890" s="44">
        <v>0</v>
      </c>
      <c r="CK890" s="44">
        <v>0</v>
      </c>
      <c r="CL890" s="44">
        <v>80.276593781363474</v>
      </c>
      <c r="CM890" s="44">
        <v>0</v>
      </c>
      <c r="CN890" s="44">
        <v>0</v>
      </c>
      <c r="CO890" s="44">
        <v>0</v>
      </c>
      <c r="CP890" s="44">
        <v>0</v>
      </c>
      <c r="CQ890" s="44">
        <v>0</v>
      </c>
      <c r="CR890" s="44">
        <v>0</v>
      </c>
      <c r="CS890" s="44">
        <v>0</v>
      </c>
      <c r="CT890" s="44">
        <v>0</v>
      </c>
      <c r="CU890" s="44">
        <v>0</v>
      </c>
      <c r="CV890" s="44">
        <v>0</v>
      </c>
      <c r="CW890" s="44">
        <v>0</v>
      </c>
      <c r="CX890" s="44">
        <v>0</v>
      </c>
      <c r="CY890" s="44">
        <v>0</v>
      </c>
      <c r="CZ890" s="44">
        <v>0</v>
      </c>
      <c r="DA890" s="44">
        <v>0</v>
      </c>
      <c r="DB890" s="44">
        <v>0</v>
      </c>
      <c r="DC890" s="44">
        <v>0</v>
      </c>
      <c r="DD890" s="44">
        <v>0</v>
      </c>
      <c r="DE890" s="44">
        <v>0</v>
      </c>
      <c r="DF890" s="44">
        <v>0</v>
      </c>
      <c r="DG890" s="44">
        <v>0</v>
      </c>
      <c r="DH890" s="44">
        <v>0</v>
      </c>
      <c r="DI890" s="44">
        <v>0</v>
      </c>
      <c r="DJ890" s="44">
        <v>0</v>
      </c>
      <c r="DK890" s="44">
        <v>0</v>
      </c>
      <c r="DL890" s="44">
        <v>0</v>
      </c>
      <c r="DM890" s="44">
        <v>0</v>
      </c>
      <c r="DN890" s="44">
        <v>0</v>
      </c>
      <c r="DO890" s="44">
        <v>0</v>
      </c>
      <c r="DP890" s="44">
        <v>6.4869525000000001</v>
      </c>
      <c r="DQ890" s="44">
        <v>0</v>
      </c>
      <c r="DR890" s="44">
        <v>0</v>
      </c>
      <c r="DS890" s="44">
        <v>0</v>
      </c>
      <c r="DT890" s="44">
        <v>0</v>
      </c>
      <c r="DU890" s="44">
        <v>0</v>
      </c>
      <c r="DV890" s="44">
        <v>0</v>
      </c>
      <c r="DW890" s="44">
        <v>0</v>
      </c>
      <c r="DX890" s="44">
        <v>0</v>
      </c>
      <c r="DY890" s="44">
        <v>0</v>
      </c>
      <c r="DZ890" s="44">
        <v>22.334367878759878</v>
      </c>
      <c r="EA890" s="44">
        <v>0</v>
      </c>
      <c r="EB890" s="44">
        <v>0</v>
      </c>
    </row>
    <row r="891" spans="2:132" x14ac:dyDescent="0.25">
      <c r="B891" s="41" t="s">
        <v>979</v>
      </c>
      <c r="C891" s="47" t="s">
        <v>101</v>
      </c>
      <c r="D891" s="46">
        <v>5</v>
      </c>
      <c r="E891" s="86" t="s">
        <v>53</v>
      </c>
      <c r="F891" s="43">
        <v>5700</v>
      </c>
      <c r="G891" s="43">
        <v>817.49984923995396</v>
      </c>
      <c r="H891" s="44">
        <v>1040.0284492399539</v>
      </c>
      <c r="I891" s="44">
        <v>437.79471720002419</v>
      </c>
      <c r="J891" s="44">
        <v>556.9651923952091</v>
      </c>
      <c r="K891" s="44">
        <v>907.42483265634894</v>
      </c>
      <c r="L891" s="44">
        <v>1129.9534326563489</v>
      </c>
      <c r="M891" s="44">
        <v>513</v>
      </c>
      <c r="N891" s="44">
        <v>3773.4</v>
      </c>
      <c r="O891" s="44">
        <v>575.70000000000005</v>
      </c>
      <c r="P891" s="44">
        <v>163.33646987814279</v>
      </c>
      <c r="Q891" s="44">
        <v>174.46289987814279</v>
      </c>
      <c r="R891" s="44">
        <v>108.53518823888973</v>
      </c>
      <c r="S891" s="44">
        <v>114.49371199864898</v>
      </c>
      <c r="T891" s="44">
        <v>508.15790628755548</v>
      </c>
      <c r="U891" s="44">
        <v>519.28433628755545</v>
      </c>
      <c r="V891" s="44">
        <v>272.13319621153511</v>
      </c>
      <c r="W891" s="44">
        <v>278.09171997129437</v>
      </c>
      <c r="X891" s="44">
        <v>199.63346318439676</v>
      </c>
      <c r="Y891" s="44">
        <v>210.75989318439676</v>
      </c>
      <c r="Z891" s="44">
        <v>106.90946994024591</v>
      </c>
      <c r="AA891" s="44">
        <v>112.86799370000516</v>
      </c>
      <c r="AB891" s="44">
        <v>4.4805954060259081</v>
      </c>
      <c r="AC891" s="44">
        <v>13.568904534049068</v>
      </c>
      <c r="AD891" s="44">
        <v>5.1006488299080459</v>
      </c>
      <c r="AE891" s="44">
        <v>44.909627995584266</v>
      </c>
      <c r="AF891" s="44">
        <v>133.67235316446613</v>
      </c>
      <c r="AG891" s="44">
        <v>54.253072750203415</v>
      </c>
      <c r="AH891" s="44">
        <v>290.86865086144132</v>
      </c>
      <c r="AJ891" s="63" t="s">
        <v>63</v>
      </c>
      <c r="AK891" s="44">
        <v>0</v>
      </c>
      <c r="AL891" s="44">
        <v>0</v>
      </c>
      <c r="AM891" s="44">
        <v>575.70000000000005</v>
      </c>
      <c r="AN891" s="44">
        <v>575.70000000000005</v>
      </c>
      <c r="AO891" s="44">
        <v>0</v>
      </c>
      <c r="AP891" s="44">
        <v>0</v>
      </c>
      <c r="AQ891" s="44">
        <v>0</v>
      </c>
      <c r="AR891" s="44">
        <v>0</v>
      </c>
      <c r="AS891" s="44">
        <v>0</v>
      </c>
      <c r="AT891" s="44">
        <v>0</v>
      </c>
      <c r="AU891" s="44">
        <v>0</v>
      </c>
      <c r="AV891" s="44">
        <v>0</v>
      </c>
      <c r="AW891" s="44">
        <v>0</v>
      </c>
      <c r="AX891" s="44">
        <v>0</v>
      </c>
      <c r="AY891" s="44">
        <v>199.63346318439676</v>
      </c>
      <c r="AZ891" s="44">
        <v>0</v>
      </c>
      <c r="BA891" s="44">
        <v>0</v>
      </c>
      <c r="BB891" s="44">
        <v>11.126430000000001</v>
      </c>
      <c r="BC891" s="44">
        <v>210.75989318439676</v>
      </c>
      <c r="BD891" s="44">
        <v>199.63346318439676</v>
      </c>
      <c r="BE891" s="44">
        <v>0</v>
      </c>
      <c r="BF891" s="44">
        <v>0</v>
      </c>
      <c r="BG891" s="44">
        <v>11.126430000000001</v>
      </c>
      <c r="BH891" s="44">
        <v>210.75989318439676</v>
      </c>
      <c r="BI891" s="44">
        <v>106.90946994024591</v>
      </c>
      <c r="BJ891" s="44">
        <v>0</v>
      </c>
      <c r="BK891" s="44">
        <v>0</v>
      </c>
      <c r="BL891" s="44">
        <v>5.9585237597592444</v>
      </c>
      <c r="BM891" s="44">
        <v>112.86799370000516</v>
      </c>
      <c r="BN891" s="44">
        <v>5.1006488299080459</v>
      </c>
      <c r="BO891" s="44">
        <v>51.388946150405275</v>
      </c>
      <c r="BP891" s="44">
        <v>0</v>
      </c>
      <c r="BQ891" s="44">
        <v>0</v>
      </c>
      <c r="BR891" s="44">
        <v>2.8641265997981415</v>
      </c>
      <c r="BS891" s="44">
        <v>54.253072750203415</v>
      </c>
      <c r="BT891" s="64">
        <v>2023</v>
      </c>
      <c r="BU891" s="44">
        <v>0</v>
      </c>
      <c r="BV891" s="44">
        <v>0</v>
      </c>
      <c r="BW891" s="44">
        <v>0</v>
      </c>
      <c r="BX891" s="44">
        <v>0</v>
      </c>
      <c r="BY891" s="44">
        <v>0</v>
      </c>
      <c r="BZ891" s="44">
        <v>0</v>
      </c>
      <c r="CA891" s="44">
        <v>0</v>
      </c>
      <c r="CB891" s="44">
        <v>575.70000000000005</v>
      </c>
      <c r="CC891" s="44">
        <v>0</v>
      </c>
      <c r="CD891" s="44">
        <v>0</v>
      </c>
      <c r="CE891" s="44">
        <v>0</v>
      </c>
      <c r="CF891" s="44">
        <v>0</v>
      </c>
      <c r="CG891" s="44">
        <v>0</v>
      </c>
      <c r="CH891" s="44">
        <v>0</v>
      </c>
      <c r="CI891" s="44">
        <v>0</v>
      </c>
      <c r="CJ891" s="44">
        <v>0</v>
      </c>
      <c r="CK891" s="44">
        <v>0</v>
      </c>
      <c r="CL891" s="44">
        <v>199.63346318439676</v>
      </c>
      <c r="CM891" s="44">
        <v>0</v>
      </c>
      <c r="CN891" s="44">
        <v>0</v>
      </c>
      <c r="CO891" s="44">
        <v>0</v>
      </c>
      <c r="CP891" s="44">
        <v>0</v>
      </c>
      <c r="CQ891" s="44">
        <v>0</v>
      </c>
      <c r="CR891" s="44">
        <v>0</v>
      </c>
      <c r="CS891" s="44">
        <v>0</v>
      </c>
      <c r="CT891" s="44">
        <v>0</v>
      </c>
      <c r="CU891" s="44">
        <v>0</v>
      </c>
      <c r="CV891" s="44">
        <v>0</v>
      </c>
      <c r="CW891" s="44">
        <v>0</v>
      </c>
      <c r="CX891" s="44">
        <v>0</v>
      </c>
      <c r="CY891" s="44">
        <v>0</v>
      </c>
      <c r="CZ891" s="44">
        <v>0</v>
      </c>
      <c r="DA891" s="44">
        <v>0</v>
      </c>
      <c r="DB891" s="44">
        <v>0</v>
      </c>
      <c r="DC891" s="44">
        <v>0</v>
      </c>
      <c r="DD891" s="44">
        <v>0</v>
      </c>
      <c r="DE891" s="44">
        <v>0</v>
      </c>
      <c r="DF891" s="44">
        <v>0</v>
      </c>
      <c r="DG891" s="44">
        <v>0</v>
      </c>
      <c r="DH891" s="44">
        <v>0</v>
      </c>
      <c r="DI891" s="44">
        <v>0</v>
      </c>
      <c r="DJ891" s="44">
        <v>0</v>
      </c>
      <c r="DK891" s="44">
        <v>0</v>
      </c>
      <c r="DL891" s="44">
        <v>0</v>
      </c>
      <c r="DM891" s="44">
        <v>0</v>
      </c>
      <c r="DN891" s="44">
        <v>0</v>
      </c>
      <c r="DO891" s="44">
        <v>0</v>
      </c>
      <c r="DP891" s="44">
        <v>11.126430000000001</v>
      </c>
      <c r="DQ891" s="44">
        <v>0</v>
      </c>
      <c r="DR891" s="44">
        <v>0</v>
      </c>
      <c r="DS891" s="44">
        <v>0</v>
      </c>
      <c r="DT891" s="44">
        <v>0</v>
      </c>
      <c r="DU891" s="44">
        <v>0</v>
      </c>
      <c r="DV891" s="44">
        <v>0</v>
      </c>
      <c r="DW891" s="44">
        <v>0</v>
      </c>
      <c r="DX891" s="44">
        <v>0</v>
      </c>
      <c r="DY891" s="44">
        <v>0</v>
      </c>
      <c r="DZ891" s="44">
        <v>54.253072750203415</v>
      </c>
      <c r="EA891" s="44">
        <v>0</v>
      </c>
      <c r="EB891" s="44">
        <v>0</v>
      </c>
    </row>
    <row r="892" spans="2:132" x14ac:dyDescent="0.25">
      <c r="B892" s="41" t="s">
        <v>980</v>
      </c>
      <c r="C892" s="47" t="s">
        <v>101</v>
      </c>
      <c r="D892" s="46">
        <v>5</v>
      </c>
      <c r="E892" s="86" t="s">
        <v>53</v>
      </c>
      <c r="F892" s="43">
        <v>5694.98</v>
      </c>
      <c r="G892" s="43">
        <v>689.9138298651344</v>
      </c>
      <c r="H892" s="44">
        <v>899.61090486513444</v>
      </c>
      <c r="I892" s="44">
        <v>369.46872873310667</v>
      </c>
      <c r="J892" s="44">
        <v>481.76755268108604</v>
      </c>
      <c r="K892" s="44">
        <v>765.80435115029923</v>
      </c>
      <c r="L892" s="44">
        <v>975.50142615029927</v>
      </c>
      <c r="M892" s="44">
        <v>512.54819999999995</v>
      </c>
      <c r="N892" s="44">
        <v>3770.0767599999999</v>
      </c>
      <c r="O892" s="44">
        <v>575.19298000000003</v>
      </c>
      <c r="P892" s="44">
        <v>137.84478320705387</v>
      </c>
      <c r="Q892" s="44">
        <v>148.32963695705388</v>
      </c>
      <c r="R892" s="44">
        <v>91.596258351170448</v>
      </c>
      <c r="S892" s="44">
        <v>97.211199548569411</v>
      </c>
      <c r="T892" s="44">
        <v>428.85043664416759</v>
      </c>
      <c r="U892" s="44">
        <v>439.3352903941676</v>
      </c>
      <c r="V892" s="44">
        <v>229.66176178049912</v>
      </c>
      <c r="W892" s="44">
        <v>235.27670297789808</v>
      </c>
      <c r="X892" s="44">
        <v>168.47695725306582</v>
      </c>
      <c r="Y892" s="44">
        <v>178.96181100306583</v>
      </c>
      <c r="Z892" s="44">
        <v>90.224263556624649</v>
      </c>
      <c r="AA892" s="44">
        <v>95.839204754023612</v>
      </c>
      <c r="AB892" s="44">
        <v>5.2725221207039699</v>
      </c>
      <c r="AC892" s="44">
        <v>16.024012204702483</v>
      </c>
      <c r="AD892" s="44">
        <v>6.0016460015112107</v>
      </c>
      <c r="AE892" s="44">
        <v>38.182495081270403</v>
      </c>
      <c r="AF892" s="44">
        <v>113.09215008299843</v>
      </c>
      <c r="AG892" s="44">
        <v>46.067721923557563</v>
      </c>
      <c r="AH892" s="44">
        <v>251.11015687674251</v>
      </c>
      <c r="AJ892" s="63" t="s">
        <v>63</v>
      </c>
      <c r="AK892" s="44">
        <v>0</v>
      </c>
      <c r="AL892" s="44">
        <v>0</v>
      </c>
      <c r="AM892" s="44">
        <v>575.19298000000003</v>
      </c>
      <c r="AN892" s="44">
        <v>575.19298000000003</v>
      </c>
      <c r="AO892" s="44">
        <v>0</v>
      </c>
      <c r="AP892" s="44">
        <v>0</v>
      </c>
      <c r="AQ892" s="44">
        <v>0</v>
      </c>
      <c r="AR892" s="44">
        <v>0</v>
      </c>
      <c r="AS892" s="44">
        <v>0</v>
      </c>
      <c r="AT892" s="44">
        <v>0</v>
      </c>
      <c r="AU892" s="44">
        <v>0</v>
      </c>
      <c r="AV892" s="44">
        <v>0</v>
      </c>
      <c r="AW892" s="44">
        <v>0</v>
      </c>
      <c r="AX892" s="44">
        <v>0</v>
      </c>
      <c r="AY892" s="44">
        <v>168.47695725306582</v>
      </c>
      <c r="AZ892" s="44">
        <v>0</v>
      </c>
      <c r="BA892" s="44">
        <v>0</v>
      </c>
      <c r="BB892" s="44">
        <v>10.484853750000001</v>
      </c>
      <c r="BC892" s="44">
        <v>178.96181100306583</v>
      </c>
      <c r="BD892" s="44">
        <v>168.47695725306582</v>
      </c>
      <c r="BE892" s="44">
        <v>0</v>
      </c>
      <c r="BF892" s="44">
        <v>0</v>
      </c>
      <c r="BG892" s="44">
        <v>10.484853750000001</v>
      </c>
      <c r="BH892" s="44">
        <v>178.96181100306583</v>
      </c>
      <c r="BI892" s="44">
        <v>90.224263556624649</v>
      </c>
      <c r="BJ892" s="44">
        <v>0</v>
      </c>
      <c r="BK892" s="44">
        <v>0</v>
      </c>
      <c r="BL892" s="44">
        <v>5.6149411973989691</v>
      </c>
      <c r="BM892" s="44">
        <v>95.839204754023612</v>
      </c>
      <c r="BN892" s="44">
        <v>6.0016460015112107</v>
      </c>
      <c r="BO892" s="44">
        <v>43.368747632579385</v>
      </c>
      <c r="BP892" s="44">
        <v>0</v>
      </c>
      <c r="BQ892" s="44">
        <v>0</v>
      </c>
      <c r="BR892" s="44">
        <v>2.6989742909781751</v>
      </c>
      <c r="BS892" s="44">
        <v>46.067721923557563</v>
      </c>
      <c r="BT892" s="64">
        <v>2023</v>
      </c>
      <c r="BU892" s="44">
        <v>0</v>
      </c>
      <c r="BV892" s="44">
        <v>0</v>
      </c>
      <c r="BW892" s="44">
        <v>0</v>
      </c>
      <c r="BX892" s="44">
        <v>0</v>
      </c>
      <c r="BY892" s="44">
        <v>0</v>
      </c>
      <c r="BZ892" s="44">
        <v>0</v>
      </c>
      <c r="CA892" s="44">
        <v>0</v>
      </c>
      <c r="CB892" s="44">
        <v>575.19298000000003</v>
      </c>
      <c r="CC892" s="44">
        <v>0</v>
      </c>
      <c r="CD892" s="44">
        <v>0</v>
      </c>
      <c r="CE892" s="44">
        <v>0</v>
      </c>
      <c r="CF892" s="44">
        <v>0</v>
      </c>
      <c r="CG892" s="44">
        <v>0</v>
      </c>
      <c r="CH892" s="44">
        <v>0</v>
      </c>
      <c r="CI892" s="44">
        <v>0</v>
      </c>
      <c r="CJ892" s="44">
        <v>0</v>
      </c>
      <c r="CK892" s="44">
        <v>0</v>
      </c>
      <c r="CL892" s="44">
        <v>168.47695725306582</v>
      </c>
      <c r="CM892" s="44">
        <v>0</v>
      </c>
      <c r="CN892" s="44">
        <v>0</v>
      </c>
      <c r="CO892" s="44">
        <v>0</v>
      </c>
      <c r="CP892" s="44">
        <v>0</v>
      </c>
      <c r="CQ892" s="44">
        <v>0</v>
      </c>
      <c r="CR892" s="44">
        <v>0</v>
      </c>
      <c r="CS892" s="44">
        <v>0</v>
      </c>
      <c r="CT892" s="44">
        <v>0</v>
      </c>
      <c r="CU892" s="44">
        <v>0</v>
      </c>
      <c r="CV892" s="44">
        <v>0</v>
      </c>
      <c r="CW892" s="44">
        <v>0</v>
      </c>
      <c r="CX892" s="44">
        <v>0</v>
      </c>
      <c r="CY892" s="44">
        <v>0</v>
      </c>
      <c r="CZ892" s="44">
        <v>0</v>
      </c>
      <c r="DA892" s="44">
        <v>0</v>
      </c>
      <c r="DB892" s="44">
        <v>0</v>
      </c>
      <c r="DC892" s="44">
        <v>0</v>
      </c>
      <c r="DD892" s="44">
        <v>0</v>
      </c>
      <c r="DE892" s="44">
        <v>0</v>
      </c>
      <c r="DF892" s="44">
        <v>0</v>
      </c>
      <c r="DG892" s="44">
        <v>0</v>
      </c>
      <c r="DH892" s="44">
        <v>0</v>
      </c>
      <c r="DI892" s="44">
        <v>0</v>
      </c>
      <c r="DJ892" s="44">
        <v>0</v>
      </c>
      <c r="DK892" s="44">
        <v>0</v>
      </c>
      <c r="DL892" s="44">
        <v>0</v>
      </c>
      <c r="DM892" s="44">
        <v>0</v>
      </c>
      <c r="DN892" s="44">
        <v>0</v>
      </c>
      <c r="DO892" s="44">
        <v>0</v>
      </c>
      <c r="DP892" s="44">
        <v>10.484853750000001</v>
      </c>
      <c r="DQ892" s="44">
        <v>0</v>
      </c>
      <c r="DR892" s="44">
        <v>0</v>
      </c>
      <c r="DS892" s="44">
        <v>0</v>
      </c>
      <c r="DT892" s="44">
        <v>0</v>
      </c>
      <c r="DU892" s="44">
        <v>0</v>
      </c>
      <c r="DV892" s="44">
        <v>0</v>
      </c>
      <c r="DW892" s="44">
        <v>0</v>
      </c>
      <c r="DX892" s="44">
        <v>0</v>
      </c>
      <c r="DY892" s="44">
        <v>0</v>
      </c>
      <c r="DZ892" s="44">
        <v>46.067721923557563</v>
      </c>
      <c r="EA892" s="44">
        <v>0</v>
      </c>
      <c r="EB892" s="44">
        <v>0</v>
      </c>
    </row>
    <row r="893" spans="2:132" x14ac:dyDescent="0.25">
      <c r="B893" s="41" t="s">
        <v>981</v>
      </c>
      <c r="C893" s="47" t="s">
        <v>101</v>
      </c>
      <c r="D893" s="46">
        <v>5</v>
      </c>
      <c r="E893" s="86" t="s">
        <v>53</v>
      </c>
      <c r="F893" s="43">
        <v>4549.08</v>
      </c>
      <c r="G893" s="43">
        <v>801.98647897758849</v>
      </c>
      <c r="H893" s="44">
        <v>1121.8348539775884</v>
      </c>
      <c r="I893" s="44">
        <v>429.48686056476498</v>
      </c>
      <c r="J893" s="44">
        <v>600.77487855057757</v>
      </c>
      <c r="K893" s="44">
        <v>826.04607334691616</v>
      </c>
      <c r="L893" s="44">
        <v>1145.8944483469161</v>
      </c>
      <c r="M893" s="44">
        <v>427.61351999999999</v>
      </c>
      <c r="N893" s="44">
        <v>3102.4725600000002</v>
      </c>
      <c r="O893" s="44">
        <v>500.39879999999999</v>
      </c>
      <c r="P893" s="44">
        <v>148.6882932024449</v>
      </c>
      <c r="Q893" s="44">
        <v>164.68071195244488</v>
      </c>
      <c r="R893" s="44">
        <v>98.801644872613423</v>
      </c>
      <c r="S893" s="44">
        <v>107.36604577190406</v>
      </c>
      <c r="T893" s="44">
        <v>462.58580107427309</v>
      </c>
      <c r="U893" s="44">
        <v>478.57821982427311</v>
      </c>
      <c r="V893" s="44">
        <v>247.72802117375647</v>
      </c>
      <c r="W893" s="44">
        <v>256.29242207304708</v>
      </c>
      <c r="X893" s="44">
        <v>181.73013613632156</v>
      </c>
      <c r="Y893" s="44">
        <v>197.72255488632157</v>
      </c>
      <c r="Z893" s="44">
        <v>97.321722603975758</v>
      </c>
      <c r="AA893" s="44">
        <v>105.88612350326639</v>
      </c>
      <c r="AB893" s="44">
        <v>3.9827630506990275</v>
      </c>
      <c r="AC893" s="44">
        <v>12.105205978800848</v>
      </c>
      <c r="AD893" s="44">
        <v>4.7258203761191018</v>
      </c>
      <c r="AE893" s="44">
        <v>42.391531477454414</v>
      </c>
      <c r="AF893" s="44">
        <v>123.19392738576009</v>
      </c>
      <c r="AG893" s="44">
        <v>50.897046836223439</v>
      </c>
      <c r="AH893" s="44">
        <v>294.97213122910222</v>
      </c>
      <c r="AJ893" s="63" t="s">
        <v>63</v>
      </c>
      <c r="AK893" s="44">
        <v>0</v>
      </c>
      <c r="AL893" s="44">
        <v>0</v>
      </c>
      <c r="AM893" s="44">
        <v>500.39879999999999</v>
      </c>
      <c r="AN893" s="44">
        <v>500.39879999999999</v>
      </c>
      <c r="AO893" s="44">
        <v>0</v>
      </c>
      <c r="AP893" s="44">
        <v>0</v>
      </c>
      <c r="AQ893" s="44">
        <v>0</v>
      </c>
      <c r="AR893" s="44">
        <v>0</v>
      </c>
      <c r="AS893" s="44">
        <v>0</v>
      </c>
      <c r="AT893" s="44">
        <v>0</v>
      </c>
      <c r="AU893" s="44">
        <v>0</v>
      </c>
      <c r="AV893" s="44">
        <v>0</v>
      </c>
      <c r="AW893" s="44">
        <v>0</v>
      </c>
      <c r="AX893" s="44">
        <v>0</v>
      </c>
      <c r="AY893" s="44">
        <v>181.73013613632156</v>
      </c>
      <c r="AZ893" s="44">
        <v>0</v>
      </c>
      <c r="BA893" s="44">
        <v>0</v>
      </c>
      <c r="BB893" s="44">
        <v>15.992418749999999</v>
      </c>
      <c r="BC893" s="44">
        <v>197.72255488632157</v>
      </c>
      <c r="BD893" s="44">
        <v>181.73013613632156</v>
      </c>
      <c r="BE893" s="44">
        <v>0</v>
      </c>
      <c r="BF893" s="44">
        <v>0</v>
      </c>
      <c r="BG893" s="44">
        <v>15.992418749999999</v>
      </c>
      <c r="BH893" s="44">
        <v>197.72255488632157</v>
      </c>
      <c r="BI893" s="44">
        <v>97.321722603975758</v>
      </c>
      <c r="BJ893" s="44">
        <v>0</v>
      </c>
      <c r="BK893" s="44">
        <v>0</v>
      </c>
      <c r="BL893" s="44">
        <v>8.5644008992906269</v>
      </c>
      <c r="BM893" s="44">
        <v>105.88612350326639</v>
      </c>
      <c r="BN893" s="44">
        <v>4.7258203761191018</v>
      </c>
      <c r="BO893" s="44">
        <v>46.780334473229601</v>
      </c>
      <c r="BP893" s="44">
        <v>0</v>
      </c>
      <c r="BQ893" s="44">
        <v>0</v>
      </c>
      <c r="BR893" s="44">
        <v>4.1167123629938391</v>
      </c>
      <c r="BS893" s="44">
        <v>50.897046836223439</v>
      </c>
      <c r="BT893" s="64">
        <v>2023</v>
      </c>
      <c r="BU893" s="44">
        <v>0</v>
      </c>
      <c r="BV893" s="44">
        <v>0</v>
      </c>
      <c r="BW893" s="44">
        <v>0</v>
      </c>
      <c r="BX893" s="44">
        <v>0</v>
      </c>
      <c r="BY893" s="44">
        <v>0</v>
      </c>
      <c r="BZ893" s="44">
        <v>0</v>
      </c>
      <c r="CA893" s="44">
        <v>0</v>
      </c>
      <c r="CB893" s="44">
        <v>500.39879999999999</v>
      </c>
      <c r="CC893" s="44">
        <v>0</v>
      </c>
      <c r="CD893" s="44">
        <v>0</v>
      </c>
      <c r="CE893" s="44">
        <v>0</v>
      </c>
      <c r="CF893" s="44">
        <v>0</v>
      </c>
      <c r="CG893" s="44">
        <v>0</v>
      </c>
      <c r="CH893" s="44">
        <v>0</v>
      </c>
      <c r="CI893" s="44">
        <v>0</v>
      </c>
      <c r="CJ893" s="44">
        <v>0</v>
      </c>
      <c r="CK893" s="44">
        <v>0</v>
      </c>
      <c r="CL893" s="44">
        <v>181.73013613632156</v>
      </c>
      <c r="CM893" s="44">
        <v>0</v>
      </c>
      <c r="CN893" s="44">
        <v>0</v>
      </c>
      <c r="CO893" s="44">
        <v>0</v>
      </c>
      <c r="CP893" s="44">
        <v>0</v>
      </c>
      <c r="CQ893" s="44">
        <v>0</v>
      </c>
      <c r="CR893" s="44">
        <v>0</v>
      </c>
      <c r="CS893" s="44">
        <v>0</v>
      </c>
      <c r="CT893" s="44">
        <v>0</v>
      </c>
      <c r="CU893" s="44">
        <v>0</v>
      </c>
      <c r="CV893" s="44">
        <v>0</v>
      </c>
      <c r="CW893" s="44">
        <v>0</v>
      </c>
      <c r="CX893" s="44">
        <v>0</v>
      </c>
      <c r="CY893" s="44">
        <v>0</v>
      </c>
      <c r="CZ893" s="44">
        <v>0</v>
      </c>
      <c r="DA893" s="44">
        <v>0</v>
      </c>
      <c r="DB893" s="44">
        <v>0</v>
      </c>
      <c r="DC893" s="44">
        <v>0</v>
      </c>
      <c r="DD893" s="44">
        <v>0</v>
      </c>
      <c r="DE893" s="44">
        <v>0</v>
      </c>
      <c r="DF893" s="44">
        <v>0</v>
      </c>
      <c r="DG893" s="44">
        <v>0</v>
      </c>
      <c r="DH893" s="44">
        <v>0</v>
      </c>
      <c r="DI893" s="44">
        <v>0</v>
      </c>
      <c r="DJ893" s="44">
        <v>0</v>
      </c>
      <c r="DK893" s="44">
        <v>0</v>
      </c>
      <c r="DL893" s="44">
        <v>0</v>
      </c>
      <c r="DM893" s="44">
        <v>0</v>
      </c>
      <c r="DN893" s="44">
        <v>0</v>
      </c>
      <c r="DO893" s="44">
        <v>0</v>
      </c>
      <c r="DP893" s="44">
        <v>15.992418749999999</v>
      </c>
      <c r="DQ893" s="44">
        <v>0</v>
      </c>
      <c r="DR893" s="44">
        <v>0</v>
      </c>
      <c r="DS893" s="44">
        <v>0</v>
      </c>
      <c r="DT893" s="44">
        <v>0</v>
      </c>
      <c r="DU893" s="44">
        <v>0</v>
      </c>
      <c r="DV893" s="44">
        <v>0</v>
      </c>
      <c r="DW893" s="44">
        <v>0</v>
      </c>
      <c r="DX893" s="44">
        <v>0</v>
      </c>
      <c r="DY893" s="44">
        <v>0</v>
      </c>
      <c r="DZ893" s="44">
        <v>50.897046836223439</v>
      </c>
      <c r="EA893" s="44">
        <v>0</v>
      </c>
      <c r="EB893" s="44">
        <v>0</v>
      </c>
    </row>
    <row r="894" spans="2:132" x14ac:dyDescent="0.25">
      <c r="B894" s="41" t="s">
        <v>982</v>
      </c>
      <c r="C894" s="47" t="s">
        <v>101</v>
      </c>
      <c r="D894" s="46">
        <v>5</v>
      </c>
      <c r="E894" s="86" t="s">
        <v>53</v>
      </c>
      <c r="F894" s="43">
        <v>2693.21</v>
      </c>
      <c r="G894" s="43">
        <v>259.49933665579755</v>
      </c>
      <c r="H894" s="44">
        <v>391.25911165579754</v>
      </c>
      <c r="I894" s="44">
        <v>138.96936960959917</v>
      </c>
      <c r="J894" s="44">
        <v>209.53052443806004</v>
      </c>
      <c r="K894" s="44">
        <v>321.77917745318894</v>
      </c>
      <c r="L894" s="44">
        <v>453.53895245318893</v>
      </c>
      <c r="M894" s="44">
        <v>263.93458000000004</v>
      </c>
      <c r="N894" s="44">
        <v>1906.79268</v>
      </c>
      <c r="O894" s="44">
        <v>304.33272999999997</v>
      </c>
      <c r="P894" s="44">
        <v>57.920251941574008</v>
      </c>
      <c r="Q894" s="44">
        <v>64.508240691574002</v>
      </c>
      <c r="R894" s="44">
        <v>38.487335082070842</v>
      </c>
      <c r="S894" s="44">
        <v>42.015392823493883</v>
      </c>
      <c r="T894" s="44">
        <v>180.19633937378583</v>
      </c>
      <c r="U894" s="44">
        <v>186.78432812378583</v>
      </c>
      <c r="V894" s="44">
        <v>96.50033025690567</v>
      </c>
      <c r="W894" s="44">
        <v>100.02838799832871</v>
      </c>
      <c r="X894" s="44">
        <v>70.791419039701566</v>
      </c>
      <c r="Y894" s="44">
        <v>77.37940778970156</v>
      </c>
      <c r="Z894" s="44">
        <v>37.910844029498655</v>
      </c>
      <c r="AA894" s="44">
        <v>41.438901770921703</v>
      </c>
      <c r="AB894" s="44">
        <v>6.2818543934311348</v>
      </c>
      <c r="AC894" s="44">
        <v>19.062515333465726</v>
      </c>
      <c r="AD894" s="44">
        <v>7.3441311664672249</v>
      </c>
      <c r="AE894" s="44">
        <v>16.605485144014565</v>
      </c>
      <c r="AF894" s="44">
        <v>48.081366853946776</v>
      </c>
      <c r="AG894" s="44">
        <v>19.918735850323216</v>
      </c>
      <c r="AH894" s="44">
        <v>116.74840697022881</v>
      </c>
      <c r="AJ894" s="63" t="s">
        <v>63</v>
      </c>
      <c r="AK894" s="44">
        <v>0</v>
      </c>
      <c r="AL894" s="44">
        <v>0</v>
      </c>
      <c r="AM894" s="44">
        <v>304.33272999999997</v>
      </c>
      <c r="AN894" s="44">
        <v>304.33272999999997</v>
      </c>
      <c r="AO894" s="44">
        <v>0</v>
      </c>
      <c r="AP894" s="44">
        <v>0</v>
      </c>
      <c r="AQ894" s="44">
        <v>0</v>
      </c>
      <c r="AR894" s="44">
        <v>0</v>
      </c>
      <c r="AS894" s="44">
        <v>0</v>
      </c>
      <c r="AT894" s="44">
        <v>0</v>
      </c>
      <c r="AU894" s="44">
        <v>0</v>
      </c>
      <c r="AV894" s="44">
        <v>0</v>
      </c>
      <c r="AW894" s="44">
        <v>0</v>
      </c>
      <c r="AX894" s="44">
        <v>0</v>
      </c>
      <c r="AY894" s="44">
        <v>70.791419039701566</v>
      </c>
      <c r="AZ894" s="44">
        <v>0</v>
      </c>
      <c r="BA894" s="44">
        <v>0</v>
      </c>
      <c r="BB894" s="44">
        <v>6.5879887500000001</v>
      </c>
      <c r="BC894" s="44">
        <v>77.37940778970156</v>
      </c>
      <c r="BD894" s="44">
        <v>70.791419039701566</v>
      </c>
      <c r="BE894" s="44">
        <v>0</v>
      </c>
      <c r="BF894" s="44">
        <v>0</v>
      </c>
      <c r="BG894" s="44">
        <v>6.5879887500000001</v>
      </c>
      <c r="BH894" s="44">
        <v>77.37940778970156</v>
      </c>
      <c r="BI894" s="44">
        <v>37.910844029498655</v>
      </c>
      <c r="BJ894" s="44">
        <v>0</v>
      </c>
      <c r="BK894" s="44">
        <v>0</v>
      </c>
      <c r="BL894" s="44">
        <v>3.5280577414230443</v>
      </c>
      <c r="BM894" s="44">
        <v>41.438901770921703</v>
      </c>
      <c r="BN894" s="44">
        <v>7.3441311664672249</v>
      </c>
      <c r="BO894" s="44">
        <v>18.222878884697593</v>
      </c>
      <c r="BP894" s="44">
        <v>0</v>
      </c>
      <c r="BQ894" s="44">
        <v>0</v>
      </c>
      <c r="BR894" s="44">
        <v>1.6958569656256237</v>
      </c>
      <c r="BS894" s="44">
        <v>19.918735850323216</v>
      </c>
      <c r="BT894" s="64">
        <v>2023</v>
      </c>
      <c r="BU894" s="44">
        <v>0</v>
      </c>
      <c r="BV894" s="44">
        <v>0</v>
      </c>
      <c r="BW894" s="44">
        <v>0</v>
      </c>
      <c r="BX894" s="44">
        <v>0</v>
      </c>
      <c r="BY894" s="44">
        <v>0</v>
      </c>
      <c r="BZ894" s="44">
        <v>0</v>
      </c>
      <c r="CA894" s="44">
        <v>0</v>
      </c>
      <c r="CB894" s="44">
        <v>304.33272999999997</v>
      </c>
      <c r="CC894" s="44">
        <v>0</v>
      </c>
      <c r="CD894" s="44">
        <v>0</v>
      </c>
      <c r="CE894" s="44">
        <v>0</v>
      </c>
      <c r="CF894" s="44">
        <v>0</v>
      </c>
      <c r="CG894" s="44">
        <v>0</v>
      </c>
      <c r="CH894" s="44">
        <v>0</v>
      </c>
      <c r="CI894" s="44">
        <v>0</v>
      </c>
      <c r="CJ894" s="44">
        <v>0</v>
      </c>
      <c r="CK894" s="44">
        <v>0</v>
      </c>
      <c r="CL894" s="44">
        <v>70.791419039701566</v>
      </c>
      <c r="CM894" s="44">
        <v>0</v>
      </c>
      <c r="CN894" s="44">
        <v>0</v>
      </c>
      <c r="CO894" s="44">
        <v>0</v>
      </c>
      <c r="CP894" s="44">
        <v>0</v>
      </c>
      <c r="CQ894" s="44">
        <v>0</v>
      </c>
      <c r="CR894" s="44">
        <v>0</v>
      </c>
      <c r="CS894" s="44">
        <v>0</v>
      </c>
      <c r="CT894" s="44">
        <v>0</v>
      </c>
      <c r="CU894" s="44">
        <v>0</v>
      </c>
      <c r="CV894" s="44">
        <v>0</v>
      </c>
      <c r="CW894" s="44">
        <v>0</v>
      </c>
      <c r="CX894" s="44">
        <v>0</v>
      </c>
      <c r="CY894" s="44">
        <v>0</v>
      </c>
      <c r="CZ894" s="44">
        <v>0</v>
      </c>
      <c r="DA894" s="44">
        <v>0</v>
      </c>
      <c r="DB894" s="44">
        <v>0</v>
      </c>
      <c r="DC894" s="44">
        <v>0</v>
      </c>
      <c r="DD894" s="44">
        <v>0</v>
      </c>
      <c r="DE894" s="44">
        <v>0</v>
      </c>
      <c r="DF894" s="44">
        <v>0</v>
      </c>
      <c r="DG894" s="44">
        <v>0</v>
      </c>
      <c r="DH894" s="44">
        <v>0</v>
      </c>
      <c r="DI894" s="44">
        <v>0</v>
      </c>
      <c r="DJ894" s="44">
        <v>0</v>
      </c>
      <c r="DK894" s="44">
        <v>0</v>
      </c>
      <c r="DL894" s="44">
        <v>0</v>
      </c>
      <c r="DM894" s="44">
        <v>0</v>
      </c>
      <c r="DN894" s="44">
        <v>0</v>
      </c>
      <c r="DO894" s="44">
        <v>0</v>
      </c>
      <c r="DP894" s="44">
        <v>6.5879887500000001</v>
      </c>
      <c r="DQ894" s="44">
        <v>0</v>
      </c>
      <c r="DR894" s="44">
        <v>0</v>
      </c>
      <c r="DS894" s="44">
        <v>0</v>
      </c>
      <c r="DT894" s="44">
        <v>0</v>
      </c>
      <c r="DU894" s="44">
        <v>0</v>
      </c>
      <c r="DV894" s="44">
        <v>0</v>
      </c>
      <c r="DW894" s="44">
        <v>0</v>
      </c>
      <c r="DX894" s="44">
        <v>0</v>
      </c>
      <c r="DY894" s="44">
        <v>0</v>
      </c>
      <c r="DZ894" s="44">
        <v>19.918735850323216</v>
      </c>
      <c r="EA894" s="44">
        <v>0</v>
      </c>
      <c r="EB894" s="44">
        <v>0</v>
      </c>
    </row>
    <row r="895" spans="2:132" x14ac:dyDescent="0.25">
      <c r="B895" s="41" t="s">
        <v>983</v>
      </c>
      <c r="C895" s="47" t="s">
        <v>101</v>
      </c>
      <c r="D895" s="46">
        <v>5</v>
      </c>
      <c r="E895" s="86" t="s">
        <v>53</v>
      </c>
      <c r="F895" s="43">
        <v>2683.71</v>
      </c>
      <c r="G895" s="43">
        <v>422.34619244735245</v>
      </c>
      <c r="H895" s="44">
        <v>560.8805674473524</v>
      </c>
      <c r="I895" s="44">
        <v>226.17855165955294</v>
      </c>
      <c r="J895" s="44">
        <v>300.36769992911445</v>
      </c>
      <c r="K895" s="44">
        <v>435.01657822077306</v>
      </c>
      <c r="L895" s="44">
        <v>573.55095322077307</v>
      </c>
      <c r="M895" s="44">
        <v>263.00358</v>
      </c>
      <c r="N895" s="44">
        <v>1900.0666799999999</v>
      </c>
      <c r="O895" s="44">
        <v>303.25923</v>
      </c>
      <c r="P895" s="44">
        <v>78.302984079739147</v>
      </c>
      <c r="Q895" s="44">
        <v>85.229702829739153</v>
      </c>
      <c r="R895" s="44">
        <v>52.031423986949626</v>
      </c>
      <c r="S895" s="44">
        <v>55.740881400427703</v>
      </c>
      <c r="T895" s="44">
        <v>243.60928380363293</v>
      </c>
      <c r="U895" s="44">
        <v>250.53600255363293</v>
      </c>
      <c r="V895" s="44">
        <v>130.45978859723016</v>
      </c>
      <c r="W895" s="44">
        <v>134.16924601070824</v>
      </c>
      <c r="X895" s="44">
        <v>95.703647208570075</v>
      </c>
      <c r="Y895" s="44">
        <v>102.63036595857008</v>
      </c>
      <c r="Z895" s="44">
        <v>51.252059806054703</v>
      </c>
      <c r="AA895" s="44">
        <v>54.96151721953278</v>
      </c>
      <c r="AB895" s="44">
        <v>4.7183247446457131</v>
      </c>
      <c r="AC895" s="44">
        <v>14.161715419108436</v>
      </c>
      <c r="AD895" s="44">
        <v>5.5176648197081555</v>
      </c>
      <c r="AE895" s="44">
        <v>21.939531275309946</v>
      </c>
      <c r="AF895" s="44">
        <v>64.492099363493523</v>
      </c>
      <c r="AG895" s="44">
        <v>26.418748968802952</v>
      </c>
      <c r="AH895" s="44">
        <v>147.64147542915345</v>
      </c>
      <c r="AJ895" s="63" t="s">
        <v>63</v>
      </c>
      <c r="AK895" s="44">
        <v>0</v>
      </c>
      <c r="AL895" s="44">
        <v>0</v>
      </c>
      <c r="AM895" s="44">
        <v>303.25923</v>
      </c>
      <c r="AN895" s="44">
        <v>303.25923</v>
      </c>
      <c r="AO895" s="44">
        <v>0</v>
      </c>
      <c r="AP895" s="44">
        <v>0</v>
      </c>
      <c r="AQ895" s="44">
        <v>0</v>
      </c>
      <c r="AR895" s="44">
        <v>0</v>
      </c>
      <c r="AS895" s="44">
        <v>0</v>
      </c>
      <c r="AT895" s="44">
        <v>0</v>
      </c>
      <c r="AU895" s="44">
        <v>0</v>
      </c>
      <c r="AV895" s="44">
        <v>0</v>
      </c>
      <c r="AW895" s="44">
        <v>0</v>
      </c>
      <c r="AX895" s="44">
        <v>0</v>
      </c>
      <c r="AY895" s="44">
        <v>95.703647208570075</v>
      </c>
      <c r="AZ895" s="44">
        <v>0</v>
      </c>
      <c r="BA895" s="44">
        <v>0</v>
      </c>
      <c r="BB895" s="44">
        <v>6.9267187500000009</v>
      </c>
      <c r="BC895" s="44">
        <v>102.63036595857008</v>
      </c>
      <c r="BD895" s="44">
        <v>95.703647208570075</v>
      </c>
      <c r="BE895" s="44">
        <v>0</v>
      </c>
      <c r="BF895" s="44">
        <v>0</v>
      </c>
      <c r="BG895" s="44">
        <v>6.9267187500000009</v>
      </c>
      <c r="BH895" s="44">
        <v>102.63036595857008</v>
      </c>
      <c r="BI895" s="44">
        <v>51.252059806054703</v>
      </c>
      <c r="BJ895" s="44">
        <v>0</v>
      </c>
      <c r="BK895" s="44">
        <v>0</v>
      </c>
      <c r="BL895" s="44">
        <v>3.7094574134780749</v>
      </c>
      <c r="BM895" s="44">
        <v>54.96151721953278</v>
      </c>
      <c r="BN895" s="44">
        <v>5.5176648197081555</v>
      </c>
      <c r="BO895" s="44">
        <v>24.635697314211537</v>
      </c>
      <c r="BP895" s="44">
        <v>0</v>
      </c>
      <c r="BQ895" s="44">
        <v>0</v>
      </c>
      <c r="BR895" s="44">
        <v>1.783051654591413</v>
      </c>
      <c r="BS895" s="44">
        <v>26.418748968802952</v>
      </c>
      <c r="BT895" s="64">
        <v>2023</v>
      </c>
      <c r="BU895" s="44">
        <v>0</v>
      </c>
      <c r="BV895" s="44">
        <v>0</v>
      </c>
      <c r="BW895" s="44">
        <v>0</v>
      </c>
      <c r="BX895" s="44">
        <v>0</v>
      </c>
      <c r="BY895" s="44">
        <v>0</v>
      </c>
      <c r="BZ895" s="44">
        <v>0</v>
      </c>
      <c r="CA895" s="44">
        <v>0</v>
      </c>
      <c r="CB895" s="44">
        <v>303.25923</v>
      </c>
      <c r="CC895" s="44">
        <v>0</v>
      </c>
      <c r="CD895" s="44">
        <v>0</v>
      </c>
      <c r="CE895" s="44">
        <v>0</v>
      </c>
      <c r="CF895" s="44">
        <v>0</v>
      </c>
      <c r="CG895" s="44">
        <v>0</v>
      </c>
      <c r="CH895" s="44">
        <v>0</v>
      </c>
      <c r="CI895" s="44">
        <v>0</v>
      </c>
      <c r="CJ895" s="44">
        <v>0</v>
      </c>
      <c r="CK895" s="44">
        <v>0</v>
      </c>
      <c r="CL895" s="44">
        <v>95.703647208570075</v>
      </c>
      <c r="CM895" s="44">
        <v>0</v>
      </c>
      <c r="CN895" s="44">
        <v>0</v>
      </c>
      <c r="CO895" s="44">
        <v>0</v>
      </c>
      <c r="CP895" s="44">
        <v>0</v>
      </c>
      <c r="CQ895" s="44">
        <v>0</v>
      </c>
      <c r="CR895" s="44">
        <v>0</v>
      </c>
      <c r="CS895" s="44">
        <v>0</v>
      </c>
      <c r="CT895" s="44">
        <v>0</v>
      </c>
      <c r="CU895" s="44">
        <v>0</v>
      </c>
      <c r="CV895" s="44">
        <v>0</v>
      </c>
      <c r="CW895" s="44">
        <v>0</v>
      </c>
      <c r="CX895" s="44">
        <v>0</v>
      </c>
      <c r="CY895" s="44">
        <v>0</v>
      </c>
      <c r="CZ895" s="44">
        <v>0</v>
      </c>
      <c r="DA895" s="44">
        <v>0</v>
      </c>
      <c r="DB895" s="44">
        <v>0</v>
      </c>
      <c r="DC895" s="44">
        <v>0</v>
      </c>
      <c r="DD895" s="44">
        <v>0</v>
      </c>
      <c r="DE895" s="44">
        <v>0</v>
      </c>
      <c r="DF895" s="44">
        <v>0</v>
      </c>
      <c r="DG895" s="44">
        <v>0</v>
      </c>
      <c r="DH895" s="44">
        <v>0</v>
      </c>
      <c r="DI895" s="44">
        <v>0</v>
      </c>
      <c r="DJ895" s="44">
        <v>0</v>
      </c>
      <c r="DK895" s="44">
        <v>0</v>
      </c>
      <c r="DL895" s="44">
        <v>0</v>
      </c>
      <c r="DM895" s="44">
        <v>0</v>
      </c>
      <c r="DN895" s="44">
        <v>0</v>
      </c>
      <c r="DO895" s="44">
        <v>0</v>
      </c>
      <c r="DP895" s="44">
        <v>6.9267187500000009</v>
      </c>
      <c r="DQ895" s="44">
        <v>0</v>
      </c>
      <c r="DR895" s="44">
        <v>0</v>
      </c>
      <c r="DS895" s="44">
        <v>0</v>
      </c>
      <c r="DT895" s="44">
        <v>0</v>
      </c>
      <c r="DU895" s="44">
        <v>0</v>
      </c>
      <c r="DV895" s="44">
        <v>0</v>
      </c>
      <c r="DW895" s="44">
        <v>0</v>
      </c>
      <c r="DX895" s="44">
        <v>0</v>
      </c>
      <c r="DY895" s="44">
        <v>0</v>
      </c>
      <c r="DZ895" s="44">
        <v>26.418748968802952</v>
      </c>
      <c r="EA895" s="44">
        <v>0</v>
      </c>
      <c r="EB895" s="44">
        <v>0</v>
      </c>
    </row>
    <row r="896" spans="2:132" x14ac:dyDescent="0.25">
      <c r="B896" s="41" t="s">
        <v>984</v>
      </c>
      <c r="C896" s="47" t="s">
        <v>101</v>
      </c>
      <c r="D896" s="46">
        <v>5</v>
      </c>
      <c r="E896" s="86" t="s">
        <v>53</v>
      </c>
      <c r="F896" s="43">
        <v>3598.32</v>
      </c>
      <c r="G896" s="43">
        <v>461.56189561374418</v>
      </c>
      <c r="H896" s="44">
        <v>579.85227061374417</v>
      </c>
      <c r="I896" s="44">
        <v>247.17969030623576</v>
      </c>
      <c r="J896" s="44">
        <v>310.52759345111969</v>
      </c>
      <c r="K896" s="44">
        <v>512.33370413125613</v>
      </c>
      <c r="L896" s="44">
        <v>630.62407913125617</v>
      </c>
      <c r="M896" s="44">
        <v>338.24208000000004</v>
      </c>
      <c r="N896" s="44">
        <v>2454.0542400000004</v>
      </c>
      <c r="O896" s="44">
        <v>395.8152</v>
      </c>
      <c r="P896" s="44">
        <v>92.220066743626106</v>
      </c>
      <c r="Q896" s="44">
        <v>98.134585493626105</v>
      </c>
      <c r="R896" s="44">
        <v>61.279163868851462</v>
      </c>
      <c r="S896" s="44">
        <v>64.446559026095656</v>
      </c>
      <c r="T896" s="44">
        <v>286.90687431350347</v>
      </c>
      <c r="U896" s="44">
        <v>292.82139306350348</v>
      </c>
      <c r="V896" s="44">
        <v>153.64689549435619</v>
      </c>
      <c r="W896" s="44">
        <v>156.81429065160037</v>
      </c>
      <c r="X896" s="44">
        <v>112.71341490887635</v>
      </c>
      <c r="Y896" s="44">
        <v>118.62793365887634</v>
      </c>
      <c r="Z896" s="44">
        <v>60.36128037278278</v>
      </c>
      <c r="AA896" s="44">
        <v>63.528675530026973</v>
      </c>
      <c r="AB896" s="44">
        <v>5.2484117866252458</v>
      </c>
      <c r="AC896" s="44">
        <v>15.64942984343344</v>
      </c>
      <c r="AD896" s="44">
        <v>6.2304966489174962</v>
      </c>
      <c r="AE896" s="44">
        <v>25.261460924344945</v>
      </c>
      <c r="AF896" s="44">
        <v>75.377056330119103</v>
      </c>
      <c r="AG896" s="44">
        <v>30.536786756531701</v>
      </c>
      <c r="AH896" s="44">
        <v>162.33303939475994</v>
      </c>
      <c r="AJ896" s="63" t="s">
        <v>63</v>
      </c>
      <c r="AK896" s="44">
        <v>0</v>
      </c>
      <c r="AL896" s="44">
        <v>0</v>
      </c>
      <c r="AM896" s="44">
        <v>395.8152</v>
      </c>
      <c r="AN896" s="44">
        <v>395.8152</v>
      </c>
      <c r="AO896" s="44">
        <v>0</v>
      </c>
      <c r="AP896" s="44">
        <v>0</v>
      </c>
      <c r="AQ896" s="44">
        <v>0</v>
      </c>
      <c r="AR896" s="44">
        <v>0</v>
      </c>
      <c r="AS896" s="44">
        <v>0</v>
      </c>
      <c r="AT896" s="44">
        <v>0</v>
      </c>
      <c r="AU896" s="44">
        <v>0</v>
      </c>
      <c r="AV896" s="44">
        <v>0</v>
      </c>
      <c r="AW896" s="44">
        <v>0</v>
      </c>
      <c r="AX896" s="44">
        <v>0</v>
      </c>
      <c r="AY896" s="44">
        <v>112.71341490887635</v>
      </c>
      <c r="AZ896" s="44">
        <v>0</v>
      </c>
      <c r="BA896" s="44">
        <v>0</v>
      </c>
      <c r="BB896" s="44">
        <v>5.91451875</v>
      </c>
      <c r="BC896" s="44">
        <v>118.62793365887634</v>
      </c>
      <c r="BD896" s="44">
        <v>112.71341490887635</v>
      </c>
      <c r="BE896" s="44">
        <v>0</v>
      </c>
      <c r="BF896" s="44">
        <v>0</v>
      </c>
      <c r="BG896" s="44">
        <v>5.91451875</v>
      </c>
      <c r="BH896" s="44">
        <v>118.62793365887634</v>
      </c>
      <c r="BI896" s="44">
        <v>60.36128037278278</v>
      </c>
      <c r="BJ896" s="44">
        <v>0</v>
      </c>
      <c r="BK896" s="44">
        <v>0</v>
      </c>
      <c r="BL896" s="44">
        <v>3.1673951572441963</v>
      </c>
      <c r="BM896" s="44">
        <v>63.528675530026973</v>
      </c>
      <c r="BN896" s="44">
        <v>6.2304966489174962</v>
      </c>
      <c r="BO896" s="44">
        <v>29.014292077027147</v>
      </c>
      <c r="BP896" s="44">
        <v>0</v>
      </c>
      <c r="BQ896" s="44">
        <v>0</v>
      </c>
      <c r="BR896" s="44">
        <v>1.522494679504554</v>
      </c>
      <c r="BS896" s="44">
        <v>30.536786756531701</v>
      </c>
      <c r="BT896" s="64">
        <v>2023</v>
      </c>
      <c r="BU896" s="44">
        <v>0</v>
      </c>
      <c r="BV896" s="44">
        <v>0</v>
      </c>
      <c r="BW896" s="44">
        <v>0</v>
      </c>
      <c r="BX896" s="44">
        <v>0</v>
      </c>
      <c r="BY896" s="44">
        <v>0</v>
      </c>
      <c r="BZ896" s="44">
        <v>0</v>
      </c>
      <c r="CA896" s="44">
        <v>0</v>
      </c>
      <c r="CB896" s="44">
        <v>395.8152</v>
      </c>
      <c r="CC896" s="44">
        <v>0</v>
      </c>
      <c r="CD896" s="44">
        <v>0</v>
      </c>
      <c r="CE896" s="44">
        <v>0</v>
      </c>
      <c r="CF896" s="44">
        <v>0</v>
      </c>
      <c r="CG896" s="44">
        <v>0</v>
      </c>
      <c r="CH896" s="44">
        <v>0</v>
      </c>
      <c r="CI896" s="44">
        <v>0</v>
      </c>
      <c r="CJ896" s="44">
        <v>0</v>
      </c>
      <c r="CK896" s="44">
        <v>0</v>
      </c>
      <c r="CL896" s="44">
        <v>112.71341490887635</v>
      </c>
      <c r="CM896" s="44">
        <v>0</v>
      </c>
      <c r="CN896" s="44">
        <v>0</v>
      </c>
      <c r="CO896" s="44">
        <v>0</v>
      </c>
      <c r="CP896" s="44">
        <v>0</v>
      </c>
      <c r="CQ896" s="44">
        <v>0</v>
      </c>
      <c r="CR896" s="44">
        <v>0</v>
      </c>
      <c r="CS896" s="44">
        <v>0</v>
      </c>
      <c r="CT896" s="44">
        <v>0</v>
      </c>
      <c r="CU896" s="44">
        <v>0</v>
      </c>
      <c r="CV896" s="44">
        <v>0</v>
      </c>
      <c r="CW896" s="44">
        <v>0</v>
      </c>
      <c r="CX896" s="44">
        <v>0</v>
      </c>
      <c r="CY896" s="44">
        <v>0</v>
      </c>
      <c r="CZ896" s="44">
        <v>0</v>
      </c>
      <c r="DA896" s="44">
        <v>0</v>
      </c>
      <c r="DB896" s="44">
        <v>0</v>
      </c>
      <c r="DC896" s="44">
        <v>0</v>
      </c>
      <c r="DD896" s="44">
        <v>0</v>
      </c>
      <c r="DE896" s="44">
        <v>0</v>
      </c>
      <c r="DF896" s="44">
        <v>0</v>
      </c>
      <c r="DG896" s="44">
        <v>0</v>
      </c>
      <c r="DH896" s="44">
        <v>0</v>
      </c>
      <c r="DI896" s="44">
        <v>0</v>
      </c>
      <c r="DJ896" s="44">
        <v>0</v>
      </c>
      <c r="DK896" s="44">
        <v>0</v>
      </c>
      <c r="DL896" s="44">
        <v>0</v>
      </c>
      <c r="DM896" s="44">
        <v>0</v>
      </c>
      <c r="DN896" s="44">
        <v>0</v>
      </c>
      <c r="DO896" s="44">
        <v>0</v>
      </c>
      <c r="DP896" s="44">
        <v>5.91451875</v>
      </c>
      <c r="DQ896" s="44">
        <v>0</v>
      </c>
      <c r="DR896" s="44">
        <v>0</v>
      </c>
      <c r="DS896" s="44">
        <v>0</v>
      </c>
      <c r="DT896" s="44">
        <v>0</v>
      </c>
      <c r="DU896" s="44">
        <v>0</v>
      </c>
      <c r="DV896" s="44">
        <v>0</v>
      </c>
      <c r="DW896" s="44">
        <v>0</v>
      </c>
      <c r="DX896" s="44">
        <v>0</v>
      </c>
      <c r="DY896" s="44">
        <v>0</v>
      </c>
      <c r="DZ896" s="44">
        <v>30.536786756531701</v>
      </c>
      <c r="EA896" s="44">
        <v>0</v>
      </c>
      <c r="EB896" s="44">
        <v>0</v>
      </c>
    </row>
    <row r="897" spans="2:132" x14ac:dyDescent="0.25">
      <c r="B897" s="41" t="s">
        <v>985</v>
      </c>
      <c r="C897" s="50">
        <v>1</v>
      </c>
      <c r="D897" s="46">
        <v>5</v>
      </c>
      <c r="E897" s="86" t="s">
        <v>53</v>
      </c>
      <c r="F897" s="43">
        <v>1792.81</v>
      </c>
      <c r="G897" s="43">
        <v>341.12750207833489</v>
      </c>
      <c r="H897" s="44">
        <v>341.12750207833489</v>
      </c>
      <c r="I897" s="44">
        <v>182.68360347758258</v>
      </c>
      <c r="J897" s="44">
        <v>182.68360347758258</v>
      </c>
      <c r="K897" s="44">
        <v>351.36132714068492</v>
      </c>
      <c r="L897" s="44">
        <v>351.36132714068492</v>
      </c>
      <c r="M897" s="44">
        <v>211.55158</v>
      </c>
      <c r="N897" s="44">
        <v>1305.1656799999998</v>
      </c>
      <c r="O897" s="44">
        <v>238.44372999999999</v>
      </c>
      <c r="P897" s="44">
        <v>63.245038885323282</v>
      </c>
      <c r="Q897" s="44">
        <v>63.245038885323282</v>
      </c>
      <c r="R897" s="44">
        <v>42.025594196541562</v>
      </c>
      <c r="S897" s="44">
        <v>42.025594196541562</v>
      </c>
      <c r="T897" s="44">
        <v>196.76234319878358</v>
      </c>
      <c r="U897" s="44">
        <v>196.76234319878358</v>
      </c>
      <c r="V897" s="44">
        <v>105.37190248586965</v>
      </c>
      <c r="W897" s="44">
        <v>105.37190248586965</v>
      </c>
      <c r="X897" s="44">
        <v>77.299491970950683</v>
      </c>
      <c r="Y897" s="44">
        <v>77.299491970950683</v>
      </c>
      <c r="Z897" s="44">
        <v>41.396104548020212</v>
      </c>
      <c r="AA897" s="44">
        <v>41.396104548020212</v>
      </c>
      <c r="AB897" s="44">
        <v>5.0338748099701904</v>
      </c>
      <c r="AC897" s="44">
        <v>12.386278022976972</v>
      </c>
      <c r="AD897" s="44">
        <v>5.7600523673284538</v>
      </c>
      <c r="AE897" s="44">
        <v>16.28031616400968</v>
      </c>
      <c r="AF897" s="44">
        <v>50.649872510252344</v>
      </c>
      <c r="AG897" s="44">
        <v>19.898164200456275</v>
      </c>
      <c r="AH897" s="44">
        <v>90.44620091116488</v>
      </c>
      <c r="AJ897" s="63" t="s">
        <v>63</v>
      </c>
      <c r="AK897" s="44">
        <v>0</v>
      </c>
      <c r="AL897" s="44">
        <v>0</v>
      </c>
      <c r="AM897" s="44">
        <v>238.44372999999999</v>
      </c>
      <c r="AN897" s="44">
        <v>238.44372999999999</v>
      </c>
      <c r="AO897" s="44">
        <v>0</v>
      </c>
      <c r="AP897" s="44">
        <v>0</v>
      </c>
      <c r="AQ897" s="44">
        <v>0</v>
      </c>
      <c r="AR897" s="44">
        <v>0</v>
      </c>
      <c r="AS897" s="44">
        <v>0</v>
      </c>
      <c r="AT897" s="44">
        <v>0</v>
      </c>
      <c r="AU897" s="44">
        <v>0</v>
      </c>
      <c r="AV897" s="44">
        <v>0</v>
      </c>
      <c r="AW897" s="44">
        <v>0</v>
      </c>
      <c r="AX897" s="44">
        <v>0</v>
      </c>
      <c r="AY897" s="44">
        <v>77.299491970950683</v>
      </c>
      <c r="AZ897" s="44">
        <v>0</v>
      </c>
      <c r="BA897" s="44">
        <v>0</v>
      </c>
      <c r="BB897" s="44">
        <v>0</v>
      </c>
      <c r="BC897" s="44">
        <v>77.299491970950683</v>
      </c>
      <c r="BD897" s="44">
        <v>77.299491970950683</v>
      </c>
      <c r="BE897" s="44">
        <v>0</v>
      </c>
      <c r="BF897" s="44">
        <v>0</v>
      </c>
      <c r="BG897" s="44">
        <v>0</v>
      </c>
      <c r="BH897" s="44">
        <v>77.299491970950683</v>
      </c>
      <c r="BI897" s="44">
        <v>41.396104548020212</v>
      </c>
      <c r="BJ897" s="44">
        <v>0</v>
      </c>
      <c r="BK897" s="44">
        <v>0</v>
      </c>
      <c r="BL897" s="44">
        <v>0</v>
      </c>
      <c r="BM897" s="44">
        <v>41.396104548020212</v>
      </c>
      <c r="BN897" s="44">
        <v>5.7600523673284538</v>
      </c>
      <c r="BO897" s="44">
        <v>19.898164200456275</v>
      </c>
      <c r="BP897" s="44">
        <v>0</v>
      </c>
      <c r="BQ897" s="44">
        <v>0</v>
      </c>
      <c r="BR897" s="44">
        <v>0</v>
      </c>
      <c r="BS897" s="44">
        <v>19.898164200456275</v>
      </c>
      <c r="BT897" s="64">
        <v>2023</v>
      </c>
      <c r="BU897" s="44">
        <v>0</v>
      </c>
      <c r="BV897" s="44">
        <v>0</v>
      </c>
      <c r="BW897" s="44">
        <v>0</v>
      </c>
      <c r="BX897" s="44">
        <v>0</v>
      </c>
      <c r="BY897" s="44">
        <v>0</v>
      </c>
      <c r="BZ897" s="44">
        <v>0</v>
      </c>
      <c r="CA897" s="44">
        <v>0</v>
      </c>
      <c r="CB897" s="44">
        <v>238.44372999999999</v>
      </c>
      <c r="CC897" s="44">
        <v>0</v>
      </c>
      <c r="CD897" s="44">
        <v>0</v>
      </c>
      <c r="CE897" s="44">
        <v>0</v>
      </c>
      <c r="CF897" s="44">
        <v>0</v>
      </c>
      <c r="CG897" s="44">
        <v>0</v>
      </c>
      <c r="CH897" s="44">
        <v>0</v>
      </c>
      <c r="CI897" s="44">
        <v>0</v>
      </c>
      <c r="CJ897" s="44">
        <v>0</v>
      </c>
      <c r="CK897" s="44">
        <v>0</v>
      </c>
      <c r="CL897" s="44">
        <v>77.299491970950683</v>
      </c>
      <c r="CM897" s="44">
        <v>0</v>
      </c>
      <c r="CN897" s="44">
        <v>0</v>
      </c>
      <c r="CO897" s="44">
        <v>0</v>
      </c>
      <c r="CP897" s="44">
        <v>0</v>
      </c>
      <c r="CQ897" s="44">
        <v>0</v>
      </c>
      <c r="CR897" s="44">
        <v>0</v>
      </c>
      <c r="CS897" s="44">
        <v>0</v>
      </c>
      <c r="CT897" s="44">
        <v>0</v>
      </c>
      <c r="CU897" s="44">
        <v>0</v>
      </c>
      <c r="CV897" s="44">
        <v>0</v>
      </c>
      <c r="CW897" s="44">
        <v>0</v>
      </c>
      <c r="CX897" s="44">
        <v>0</v>
      </c>
      <c r="CY897" s="44">
        <v>0</v>
      </c>
      <c r="CZ897" s="44">
        <v>0</v>
      </c>
      <c r="DA897" s="44">
        <v>0</v>
      </c>
      <c r="DB897" s="44">
        <v>0</v>
      </c>
      <c r="DC897" s="44">
        <v>0</v>
      </c>
      <c r="DD897" s="44">
        <v>0</v>
      </c>
      <c r="DE897" s="44">
        <v>0</v>
      </c>
      <c r="DF897" s="44">
        <v>0</v>
      </c>
      <c r="DG897" s="44">
        <v>0</v>
      </c>
      <c r="DH897" s="44">
        <v>0</v>
      </c>
      <c r="DI897" s="44">
        <v>0</v>
      </c>
      <c r="DJ897" s="44">
        <v>0</v>
      </c>
      <c r="DK897" s="44">
        <v>0</v>
      </c>
      <c r="DL897" s="44">
        <v>0</v>
      </c>
      <c r="DM897" s="44">
        <v>0</v>
      </c>
      <c r="DN897" s="44">
        <v>0</v>
      </c>
      <c r="DO897" s="44">
        <v>0</v>
      </c>
      <c r="DP897" s="44">
        <v>0</v>
      </c>
      <c r="DQ897" s="44">
        <v>0</v>
      </c>
      <c r="DR897" s="44">
        <v>0</v>
      </c>
      <c r="DS897" s="44">
        <v>0</v>
      </c>
      <c r="DT897" s="44">
        <v>0</v>
      </c>
      <c r="DU897" s="44">
        <v>0</v>
      </c>
      <c r="DV897" s="44">
        <v>0</v>
      </c>
      <c r="DW897" s="44">
        <v>0</v>
      </c>
      <c r="DX897" s="44">
        <v>0</v>
      </c>
      <c r="DY897" s="44">
        <v>0</v>
      </c>
      <c r="DZ897" s="44">
        <v>19.898164200456275</v>
      </c>
      <c r="EA897" s="44">
        <v>0</v>
      </c>
      <c r="EB897" s="44">
        <v>0</v>
      </c>
    </row>
    <row r="898" spans="2:132" x14ac:dyDescent="0.25">
      <c r="B898" s="41" t="s">
        <v>986</v>
      </c>
      <c r="C898" s="47" t="s">
        <v>101</v>
      </c>
      <c r="D898" s="46">
        <v>5</v>
      </c>
      <c r="E898" s="86" t="s">
        <v>53</v>
      </c>
      <c r="F898" s="43">
        <v>4187.3100000000004</v>
      </c>
      <c r="G898" s="43">
        <v>558.80325598625063</v>
      </c>
      <c r="H898" s="44">
        <v>851.44140598625063</v>
      </c>
      <c r="I898" s="44">
        <v>299.25523980512179</v>
      </c>
      <c r="J898" s="44">
        <v>455.97139851793349</v>
      </c>
      <c r="K898" s="44">
        <v>620.27161414473824</v>
      </c>
      <c r="L898" s="44">
        <v>912.90976414473823</v>
      </c>
      <c r="M898" s="44">
        <v>393.60714000000002</v>
      </c>
      <c r="N898" s="44">
        <v>2855.7454200000002</v>
      </c>
      <c r="O898" s="44">
        <v>460.60410000000002</v>
      </c>
      <c r="P898" s="44">
        <v>111.64889054605288</v>
      </c>
      <c r="Q898" s="44">
        <v>126.28079804605288</v>
      </c>
      <c r="R898" s="44">
        <v>74.189391757514755</v>
      </c>
      <c r="S898" s="44">
        <v>82.025199693155344</v>
      </c>
      <c r="T898" s="44">
        <v>347.35210392105347</v>
      </c>
      <c r="U898" s="44">
        <v>361.98401142105348</v>
      </c>
      <c r="V898" s="44">
        <v>186.01705706286376</v>
      </c>
      <c r="W898" s="44">
        <v>193.85286499850434</v>
      </c>
      <c r="X898" s="44">
        <v>136.45975511184241</v>
      </c>
      <c r="Y898" s="44">
        <v>151.09166261184242</v>
      </c>
      <c r="Z898" s="44">
        <v>73.078129560410744</v>
      </c>
      <c r="AA898" s="44">
        <v>80.913937496051332</v>
      </c>
      <c r="AB898" s="44">
        <v>4.798612395610478</v>
      </c>
      <c r="AC898" s="44">
        <v>14.731510003847678</v>
      </c>
      <c r="AD898" s="44">
        <v>5.692518671736595</v>
      </c>
      <c r="AE898" s="44">
        <v>32.506760275078101</v>
      </c>
      <c r="AF898" s="44">
        <v>93.180655054017635</v>
      </c>
      <c r="AG898" s="44">
        <v>38.893486041282259</v>
      </c>
      <c r="AH898" s="44">
        <v>234.99803069829159</v>
      </c>
      <c r="AJ898" s="63" t="s">
        <v>63</v>
      </c>
      <c r="AK898" s="44">
        <v>0</v>
      </c>
      <c r="AL898" s="44">
        <v>0</v>
      </c>
      <c r="AM898" s="44">
        <v>460.60410000000002</v>
      </c>
      <c r="AN898" s="44">
        <v>460.60410000000002</v>
      </c>
      <c r="AO898" s="44">
        <v>0</v>
      </c>
      <c r="AP898" s="44">
        <v>0</v>
      </c>
      <c r="AQ898" s="44">
        <v>0</v>
      </c>
      <c r="AR898" s="44">
        <v>0</v>
      </c>
      <c r="AS898" s="44">
        <v>0</v>
      </c>
      <c r="AT898" s="44">
        <v>0</v>
      </c>
      <c r="AU898" s="44">
        <v>0</v>
      </c>
      <c r="AV898" s="44">
        <v>0</v>
      </c>
      <c r="AW898" s="44">
        <v>0</v>
      </c>
      <c r="AX898" s="44">
        <v>0</v>
      </c>
      <c r="AY898" s="44">
        <v>136.45975511184241</v>
      </c>
      <c r="AZ898" s="44">
        <v>0</v>
      </c>
      <c r="BA898" s="44">
        <v>0</v>
      </c>
      <c r="BB898" s="44">
        <v>14.631907500000001</v>
      </c>
      <c r="BC898" s="44">
        <v>151.09166261184242</v>
      </c>
      <c r="BD898" s="44">
        <v>136.45975511184241</v>
      </c>
      <c r="BE898" s="44">
        <v>0</v>
      </c>
      <c r="BF898" s="44">
        <v>0</v>
      </c>
      <c r="BG898" s="44">
        <v>14.631907500000001</v>
      </c>
      <c r="BH898" s="44">
        <v>151.09166261184242</v>
      </c>
      <c r="BI898" s="44">
        <v>73.078129560410744</v>
      </c>
      <c r="BJ898" s="44">
        <v>0</v>
      </c>
      <c r="BK898" s="44">
        <v>0</v>
      </c>
      <c r="BL898" s="44">
        <v>7.8358079356405854</v>
      </c>
      <c r="BM898" s="44">
        <v>80.913937496051332</v>
      </c>
      <c r="BN898" s="44">
        <v>5.692518671736595</v>
      </c>
      <c r="BO898" s="44">
        <v>35.12699171412288</v>
      </c>
      <c r="BP898" s="44">
        <v>0</v>
      </c>
      <c r="BQ898" s="44">
        <v>0</v>
      </c>
      <c r="BR898" s="44">
        <v>3.7664943271593785</v>
      </c>
      <c r="BS898" s="44">
        <v>38.893486041282259</v>
      </c>
      <c r="BT898" s="64">
        <v>2023</v>
      </c>
      <c r="BU898" s="44">
        <v>0</v>
      </c>
      <c r="BV898" s="44">
        <v>0</v>
      </c>
      <c r="BW898" s="44">
        <v>0</v>
      </c>
      <c r="BX898" s="44">
        <v>0</v>
      </c>
      <c r="BY898" s="44">
        <v>0</v>
      </c>
      <c r="BZ898" s="44">
        <v>0</v>
      </c>
      <c r="CA898" s="44">
        <v>0</v>
      </c>
      <c r="CB898" s="44">
        <v>460.60410000000002</v>
      </c>
      <c r="CC898" s="44">
        <v>0</v>
      </c>
      <c r="CD898" s="44">
        <v>0</v>
      </c>
      <c r="CE898" s="44">
        <v>0</v>
      </c>
      <c r="CF898" s="44">
        <v>0</v>
      </c>
      <c r="CG898" s="44">
        <v>0</v>
      </c>
      <c r="CH898" s="44">
        <v>0</v>
      </c>
      <c r="CI898" s="44">
        <v>0</v>
      </c>
      <c r="CJ898" s="44">
        <v>0</v>
      </c>
      <c r="CK898" s="44">
        <v>0</v>
      </c>
      <c r="CL898" s="44">
        <v>136.45975511184241</v>
      </c>
      <c r="CM898" s="44">
        <v>0</v>
      </c>
      <c r="CN898" s="44">
        <v>0</v>
      </c>
      <c r="CO898" s="44">
        <v>0</v>
      </c>
      <c r="CP898" s="44">
        <v>0</v>
      </c>
      <c r="CQ898" s="44">
        <v>0</v>
      </c>
      <c r="CR898" s="44">
        <v>0</v>
      </c>
      <c r="CS898" s="44">
        <v>0</v>
      </c>
      <c r="CT898" s="44">
        <v>0</v>
      </c>
      <c r="CU898" s="44">
        <v>0</v>
      </c>
      <c r="CV898" s="44">
        <v>0</v>
      </c>
      <c r="CW898" s="44">
        <v>0</v>
      </c>
      <c r="CX898" s="44">
        <v>0</v>
      </c>
      <c r="CY898" s="44">
        <v>0</v>
      </c>
      <c r="CZ898" s="44">
        <v>0</v>
      </c>
      <c r="DA898" s="44">
        <v>0</v>
      </c>
      <c r="DB898" s="44">
        <v>0</v>
      </c>
      <c r="DC898" s="44">
        <v>0</v>
      </c>
      <c r="DD898" s="44">
        <v>0</v>
      </c>
      <c r="DE898" s="44">
        <v>0</v>
      </c>
      <c r="DF898" s="44">
        <v>0</v>
      </c>
      <c r="DG898" s="44">
        <v>0</v>
      </c>
      <c r="DH898" s="44">
        <v>0</v>
      </c>
      <c r="DI898" s="44">
        <v>0</v>
      </c>
      <c r="DJ898" s="44">
        <v>0</v>
      </c>
      <c r="DK898" s="44">
        <v>0</v>
      </c>
      <c r="DL898" s="44">
        <v>0</v>
      </c>
      <c r="DM898" s="44">
        <v>0</v>
      </c>
      <c r="DN898" s="44">
        <v>0</v>
      </c>
      <c r="DO898" s="44">
        <v>0</v>
      </c>
      <c r="DP898" s="44">
        <v>14.631907500000001</v>
      </c>
      <c r="DQ898" s="44">
        <v>0</v>
      </c>
      <c r="DR898" s="44">
        <v>0</v>
      </c>
      <c r="DS898" s="44">
        <v>0</v>
      </c>
      <c r="DT898" s="44">
        <v>0</v>
      </c>
      <c r="DU898" s="44">
        <v>0</v>
      </c>
      <c r="DV898" s="44">
        <v>0</v>
      </c>
      <c r="DW898" s="44">
        <v>0</v>
      </c>
      <c r="DX898" s="44">
        <v>0</v>
      </c>
      <c r="DY898" s="44">
        <v>0</v>
      </c>
      <c r="DZ898" s="44">
        <v>38.893486041282259</v>
      </c>
      <c r="EA898" s="44">
        <v>0</v>
      </c>
      <c r="EB898" s="44">
        <v>0</v>
      </c>
    </row>
    <row r="899" spans="2:132" x14ac:dyDescent="0.25">
      <c r="B899" s="41" t="s">
        <v>987</v>
      </c>
      <c r="C899" s="50">
        <v>1</v>
      </c>
      <c r="D899" s="46">
        <v>5</v>
      </c>
      <c r="E899" s="86" t="s">
        <v>53</v>
      </c>
      <c r="F899" s="43">
        <v>2289.9299999999998</v>
      </c>
      <c r="G899" s="43">
        <v>473.8292943999104</v>
      </c>
      <c r="H899" s="44">
        <v>576.57809439991036</v>
      </c>
      <c r="I899" s="44">
        <v>253.74923571638195</v>
      </c>
      <c r="J899" s="44">
        <v>308.77417777657109</v>
      </c>
      <c r="K899" s="44">
        <v>488.04417323190773</v>
      </c>
      <c r="L899" s="44">
        <v>590.79297323190769</v>
      </c>
      <c r="M899" s="44">
        <v>241.96926999999999</v>
      </c>
      <c r="N899" s="44">
        <v>1588.4481099999998</v>
      </c>
      <c r="O899" s="44">
        <v>278.60814999999997</v>
      </c>
      <c r="P899" s="44">
        <v>97.608834646381553</v>
      </c>
      <c r="Q899" s="44">
        <v>102.74627464638155</v>
      </c>
      <c r="R899" s="44">
        <v>64.859937587896525</v>
      </c>
      <c r="S899" s="44">
        <v>67.611184690905986</v>
      </c>
      <c r="T899" s="44">
        <v>292.82650393914463</v>
      </c>
      <c r="U899" s="44">
        <v>298.9914319391446</v>
      </c>
      <c r="V899" s="44">
        <v>156.81702767272407</v>
      </c>
      <c r="W899" s="44">
        <v>160.11852419633541</v>
      </c>
      <c r="X899" s="44">
        <v>122.01104330797693</v>
      </c>
      <c r="Y899" s="44">
        <v>128.17597130797694</v>
      </c>
      <c r="Z899" s="44">
        <v>65.340428196968361</v>
      </c>
      <c r="AA899" s="44">
        <v>68.641924720579709</v>
      </c>
      <c r="AB899" s="44">
        <v>3.5788349384232276</v>
      </c>
      <c r="AC899" s="44">
        <v>9.9204518526055345</v>
      </c>
      <c r="AD899" s="44">
        <v>4.058862730526986</v>
      </c>
      <c r="AE899" s="44">
        <v>26.448585776827496</v>
      </c>
      <c r="AF899" s="44">
        <v>76.965326104477342</v>
      </c>
      <c r="AG899" s="44">
        <v>32.994609131423118</v>
      </c>
      <c r="AH899" s="44">
        <v>152.07985576751378</v>
      </c>
      <c r="AJ899" s="63" t="s">
        <v>63</v>
      </c>
      <c r="AK899" s="44">
        <v>0</v>
      </c>
      <c r="AL899" s="44">
        <v>0</v>
      </c>
      <c r="AM899" s="44">
        <v>278.60814999999997</v>
      </c>
      <c r="AN899" s="44">
        <v>278.60814999999997</v>
      </c>
      <c r="AO899" s="44">
        <v>0</v>
      </c>
      <c r="AP899" s="44">
        <v>0</v>
      </c>
      <c r="AQ899" s="44">
        <v>0</v>
      </c>
      <c r="AR899" s="44">
        <v>0</v>
      </c>
      <c r="AS899" s="44">
        <v>0</v>
      </c>
      <c r="AT899" s="44">
        <v>0</v>
      </c>
      <c r="AU899" s="44">
        <v>0</v>
      </c>
      <c r="AV899" s="44">
        <v>0</v>
      </c>
      <c r="AW899" s="44">
        <v>0</v>
      </c>
      <c r="AX899" s="44">
        <v>0</v>
      </c>
      <c r="AY899" s="44">
        <v>122.01104330797693</v>
      </c>
      <c r="AZ899" s="44">
        <v>0</v>
      </c>
      <c r="BA899" s="44">
        <v>0</v>
      </c>
      <c r="BB899" s="44">
        <v>6.1649279999999989</v>
      </c>
      <c r="BC899" s="44">
        <v>128.17597130797694</v>
      </c>
      <c r="BD899" s="44">
        <v>122.01104330797693</v>
      </c>
      <c r="BE899" s="44">
        <v>0</v>
      </c>
      <c r="BF899" s="44">
        <v>0</v>
      </c>
      <c r="BG899" s="44">
        <v>6.1649279999999989</v>
      </c>
      <c r="BH899" s="44">
        <v>128.17597130797694</v>
      </c>
      <c r="BI899" s="44">
        <v>65.340428196968361</v>
      </c>
      <c r="BJ899" s="44">
        <v>0</v>
      </c>
      <c r="BK899" s="44">
        <v>0</v>
      </c>
      <c r="BL899" s="44">
        <v>3.3014965236113496</v>
      </c>
      <c r="BM899" s="44">
        <v>68.641924720579709</v>
      </c>
      <c r="BN899" s="44">
        <v>4.058862730526986</v>
      </c>
      <c r="BO899" s="44">
        <v>31.407654980753012</v>
      </c>
      <c r="BP899" s="44">
        <v>0</v>
      </c>
      <c r="BQ899" s="44">
        <v>0</v>
      </c>
      <c r="BR899" s="44">
        <v>1.5869541506701028</v>
      </c>
      <c r="BS899" s="44">
        <v>32.994609131423118</v>
      </c>
      <c r="BT899" s="64">
        <v>2023</v>
      </c>
      <c r="BU899" s="44">
        <v>0</v>
      </c>
      <c r="BV899" s="44">
        <v>0</v>
      </c>
      <c r="BW899" s="44">
        <v>0</v>
      </c>
      <c r="BX899" s="44">
        <v>0</v>
      </c>
      <c r="BY899" s="44">
        <v>0</v>
      </c>
      <c r="BZ899" s="44">
        <v>0</v>
      </c>
      <c r="CA899" s="44">
        <v>0</v>
      </c>
      <c r="CB899" s="44">
        <v>278.60814999999997</v>
      </c>
      <c r="CC899" s="44">
        <v>0</v>
      </c>
      <c r="CD899" s="44">
        <v>0</v>
      </c>
      <c r="CE899" s="44">
        <v>0</v>
      </c>
      <c r="CF899" s="44">
        <v>0</v>
      </c>
      <c r="CG899" s="44">
        <v>0</v>
      </c>
      <c r="CH899" s="44">
        <v>0</v>
      </c>
      <c r="CI899" s="44">
        <v>0</v>
      </c>
      <c r="CJ899" s="44">
        <v>0</v>
      </c>
      <c r="CK899" s="44">
        <v>0</v>
      </c>
      <c r="CL899" s="44">
        <v>122.01104330797693</v>
      </c>
      <c r="CM899" s="44">
        <v>0</v>
      </c>
      <c r="CN899" s="44">
        <v>0</v>
      </c>
      <c r="CO899" s="44">
        <v>0</v>
      </c>
      <c r="CP899" s="44">
        <v>0</v>
      </c>
      <c r="CQ899" s="44">
        <v>0</v>
      </c>
      <c r="CR899" s="44">
        <v>0</v>
      </c>
      <c r="CS899" s="44">
        <v>0</v>
      </c>
      <c r="CT899" s="44">
        <v>0</v>
      </c>
      <c r="CU899" s="44">
        <v>0</v>
      </c>
      <c r="CV899" s="44">
        <v>0</v>
      </c>
      <c r="CW899" s="44">
        <v>0</v>
      </c>
      <c r="CX899" s="44">
        <v>0</v>
      </c>
      <c r="CY899" s="44">
        <v>0</v>
      </c>
      <c r="CZ899" s="44">
        <v>0</v>
      </c>
      <c r="DA899" s="44">
        <v>0</v>
      </c>
      <c r="DB899" s="44">
        <v>0</v>
      </c>
      <c r="DC899" s="44">
        <v>0</v>
      </c>
      <c r="DD899" s="44">
        <v>0</v>
      </c>
      <c r="DE899" s="44">
        <v>0</v>
      </c>
      <c r="DF899" s="44">
        <v>0</v>
      </c>
      <c r="DG899" s="44">
        <v>0</v>
      </c>
      <c r="DH899" s="44">
        <v>0</v>
      </c>
      <c r="DI899" s="44">
        <v>0</v>
      </c>
      <c r="DJ899" s="44">
        <v>0</v>
      </c>
      <c r="DK899" s="44">
        <v>0</v>
      </c>
      <c r="DL899" s="44">
        <v>0</v>
      </c>
      <c r="DM899" s="44">
        <v>0</v>
      </c>
      <c r="DN899" s="44">
        <v>0</v>
      </c>
      <c r="DO899" s="44">
        <v>0</v>
      </c>
      <c r="DP899" s="44">
        <v>6.1649279999999989</v>
      </c>
      <c r="DQ899" s="44">
        <v>0</v>
      </c>
      <c r="DR899" s="44">
        <v>0</v>
      </c>
      <c r="DS899" s="44">
        <v>0</v>
      </c>
      <c r="DT899" s="44">
        <v>0</v>
      </c>
      <c r="DU899" s="44">
        <v>0</v>
      </c>
      <c r="DV899" s="44">
        <v>0</v>
      </c>
      <c r="DW899" s="44">
        <v>0</v>
      </c>
      <c r="DX899" s="44">
        <v>0</v>
      </c>
      <c r="DY899" s="44">
        <v>0</v>
      </c>
      <c r="DZ899" s="44">
        <v>32.994609131423118</v>
      </c>
      <c r="EA899" s="44">
        <v>0</v>
      </c>
      <c r="EB899" s="44">
        <v>0</v>
      </c>
    </row>
    <row r="900" spans="2:132" x14ac:dyDescent="0.25">
      <c r="B900" s="41" t="s">
        <v>988</v>
      </c>
      <c r="C900" s="47" t="s">
        <v>101</v>
      </c>
      <c r="D900" s="46">
        <v>5</v>
      </c>
      <c r="E900" s="86" t="s">
        <v>53</v>
      </c>
      <c r="F900" s="43">
        <v>5458.27</v>
      </c>
      <c r="G900" s="43">
        <v>716.16449213247915</v>
      </c>
      <c r="H900" s="44">
        <v>940.12581713247914</v>
      </c>
      <c r="I900" s="44">
        <v>383.52671452274353</v>
      </c>
      <c r="J900" s="44">
        <v>503.46445522480718</v>
      </c>
      <c r="K900" s="44">
        <v>794.94258626705198</v>
      </c>
      <c r="L900" s="44">
        <v>1018.903911267052</v>
      </c>
      <c r="M900" s="44">
        <v>491.24430000000007</v>
      </c>
      <c r="N900" s="44">
        <v>3613.3747400000002</v>
      </c>
      <c r="O900" s="44">
        <v>551.28526999999997</v>
      </c>
      <c r="P900" s="44">
        <v>143.08966552806936</v>
      </c>
      <c r="Q900" s="44">
        <v>154.28773177806937</v>
      </c>
      <c r="R900" s="44">
        <v>95.081421771360269</v>
      </c>
      <c r="S900" s="44">
        <v>101.07830880646345</v>
      </c>
      <c r="T900" s="44">
        <v>445.16784830954913</v>
      </c>
      <c r="U900" s="44">
        <v>456.36591455954914</v>
      </c>
      <c r="V900" s="44">
        <v>238.40020574733742</v>
      </c>
      <c r="W900" s="44">
        <v>244.39709278244061</v>
      </c>
      <c r="X900" s="44">
        <v>174.88736897875143</v>
      </c>
      <c r="Y900" s="44">
        <v>186.08543522875144</v>
      </c>
      <c r="Z900" s="44">
        <v>93.657223686453975</v>
      </c>
      <c r="AA900" s="44">
        <v>99.65411072155716</v>
      </c>
      <c r="AB900" s="44">
        <v>4.8600367952395684</v>
      </c>
      <c r="AC900" s="44">
        <v>14.784851566203299</v>
      </c>
      <c r="AD900" s="44">
        <v>5.5319872507852912</v>
      </c>
      <c r="AE900" s="44">
        <v>39.716206960192032</v>
      </c>
      <c r="AF900" s="44">
        <v>117.47611364392806</v>
      </c>
      <c r="AG900" s="44">
        <v>47.901460295322138</v>
      </c>
      <c r="AH900" s="44">
        <v>262.28267242038362</v>
      </c>
      <c r="AJ900" s="63" t="s">
        <v>63</v>
      </c>
      <c r="AK900" s="44">
        <v>0</v>
      </c>
      <c r="AL900" s="44">
        <v>0</v>
      </c>
      <c r="AM900" s="44">
        <v>551.28526999999997</v>
      </c>
      <c r="AN900" s="44">
        <v>551.28526999999997</v>
      </c>
      <c r="AO900" s="44">
        <v>0</v>
      </c>
      <c r="AP900" s="44">
        <v>0</v>
      </c>
      <c r="AQ900" s="44">
        <v>0</v>
      </c>
      <c r="AR900" s="44">
        <v>0</v>
      </c>
      <c r="AS900" s="44">
        <v>0</v>
      </c>
      <c r="AT900" s="44">
        <v>0</v>
      </c>
      <c r="AU900" s="44">
        <v>0</v>
      </c>
      <c r="AV900" s="44">
        <v>0</v>
      </c>
      <c r="AW900" s="44">
        <v>0</v>
      </c>
      <c r="AX900" s="44">
        <v>0</v>
      </c>
      <c r="AY900" s="44">
        <v>174.88736897875143</v>
      </c>
      <c r="AZ900" s="44">
        <v>0</v>
      </c>
      <c r="BA900" s="44">
        <v>0</v>
      </c>
      <c r="BB900" s="44">
        <v>11.198066250000002</v>
      </c>
      <c r="BC900" s="44">
        <v>186.08543522875144</v>
      </c>
      <c r="BD900" s="44">
        <v>174.88736897875143</v>
      </c>
      <c r="BE900" s="44">
        <v>0</v>
      </c>
      <c r="BF900" s="44">
        <v>0</v>
      </c>
      <c r="BG900" s="44">
        <v>11.198066250000002</v>
      </c>
      <c r="BH900" s="44">
        <v>186.08543522875144</v>
      </c>
      <c r="BI900" s="44">
        <v>93.657223686453975</v>
      </c>
      <c r="BJ900" s="44">
        <v>0</v>
      </c>
      <c r="BK900" s="44">
        <v>0</v>
      </c>
      <c r="BL900" s="44">
        <v>5.9968870351031827</v>
      </c>
      <c r="BM900" s="44">
        <v>99.65411072155716</v>
      </c>
      <c r="BN900" s="44">
        <v>5.5319872507852912</v>
      </c>
      <c r="BO900" s="44">
        <v>45.018893343215595</v>
      </c>
      <c r="BP900" s="44">
        <v>0</v>
      </c>
      <c r="BQ900" s="44">
        <v>0</v>
      </c>
      <c r="BR900" s="44">
        <v>2.8825669521065453</v>
      </c>
      <c r="BS900" s="44">
        <v>47.901460295322138</v>
      </c>
      <c r="BT900" s="64">
        <v>2023</v>
      </c>
      <c r="BU900" s="44">
        <v>0</v>
      </c>
      <c r="BV900" s="44">
        <v>0</v>
      </c>
      <c r="BW900" s="44">
        <v>0</v>
      </c>
      <c r="BX900" s="44">
        <v>0</v>
      </c>
      <c r="BY900" s="44">
        <v>0</v>
      </c>
      <c r="BZ900" s="44">
        <v>0</v>
      </c>
      <c r="CA900" s="44">
        <v>0</v>
      </c>
      <c r="CB900" s="44">
        <v>551.28526999999997</v>
      </c>
      <c r="CC900" s="44">
        <v>0</v>
      </c>
      <c r="CD900" s="44">
        <v>0</v>
      </c>
      <c r="CE900" s="44">
        <v>0</v>
      </c>
      <c r="CF900" s="44">
        <v>0</v>
      </c>
      <c r="CG900" s="44">
        <v>0</v>
      </c>
      <c r="CH900" s="44">
        <v>0</v>
      </c>
      <c r="CI900" s="44">
        <v>0</v>
      </c>
      <c r="CJ900" s="44">
        <v>0</v>
      </c>
      <c r="CK900" s="44">
        <v>0</v>
      </c>
      <c r="CL900" s="44">
        <v>174.88736897875143</v>
      </c>
      <c r="CM900" s="44">
        <v>0</v>
      </c>
      <c r="CN900" s="44">
        <v>0</v>
      </c>
      <c r="CO900" s="44">
        <v>0</v>
      </c>
      <c r="CP900" s="44">
        <v>0</v>
      </c>
      <c r="CQ900" s="44">
        <v>0</v>
      </c>
      <c r="CR900" s="44">
        <v>0</v>
      </c>
      <c r="CS900" s="44">
        <v>0</v>
      </c>
      <c r="CT900" s="44">
        <v>0</v>
      </c>
      <c r="CU900" s="44">
        <v>0</v>
      </c>
      <c r="CV900" s="44">
        <v>0</v>
      </c>
      <c r="CW900" s="44">
        <v>0</v>
      </c>
      <c r="CX900" s="44">
        <v>0</v>
      </c>
      <c r="CY900" s="44">
        <v>0</v>
      </c>
      <c r="CZ900" s="44">
        <v>0</v>
      </c>
      <c r="DA900" s="44">
        <v>0</v>
      </c>
      <c r="DB900" s="44">
        <v>0</v>
      </c>
      <c r="DC900" s="44">
        <v>0</v>
      </c>
      <c r="DD900" s="44">
        <v>0</v>
      </c>
      <c r="DE900" s="44">
        <v>0</v>
      </c>
      <c r="DF900" s="44">
        <v>0</v>
      </c>
      <c r="DG900" s="44">
        <v>0</v>
      </c>
      <c r="DH900" s="44">
        <v>0</v>
      </c>
      <c r="DI900" s="44">
        <v>0</v>
      </c>
      <c r="DJ900" s="44">
        <v>0</v>
      </c>
      <c r="DK900" s="44">
        <v>0</v>
      </c>
      <c r="DL900" s="44">
        <v>0</v>
      </c>
      <c r="DM900" s="44">
        <v>0</v>
      </c>
      <c r="DN900" s="44">
        <v>0</v>
      </c>
      <c r="DO900" s="44">
        <v>0</v>
      </c>
      <c r="DP900" s="44">
        <v>11.198066250000002</v>
      </c>
      <c r="DQ900" s="44">
        <v>0</v>
      </c>
      <c r="DR900" s="44">
        <v>0</v>
      </c>
      <c r="DS900" s="44">
        <v>0</v>
      </c>
      <c r="DT900" s="44">
        <v>0</v>
      </c>
      <c r="DU900" s="44">
        <v>0</v>
      </c>
      <c r="DV900" s="44">
        <v>0</v>
      </c>
      <c r="DW900" s="44">
        <v>0</v>
      </c>
      <c r="DX900" s="44">
        <v>0</v>
      </c>
      <c r="DY900" s="44">
        <v>0</v>
      </c>
      <c r="DZ900" s="44">
        <v>47.901460295322138</v>
      </c>
      <c r="EA900" s="44">
        <v>0</v>
      </c>
      <c r="EB900" s="44">
        <v>0</v>
      </c>
    </row>
    <row r="901" spans="2:132" x14ac:dyDescent="0.25">
      <c r="B901" s="41" t="s">
        <v>989</v>
      </c>
      <c r="C901" s="50">
        <v>1</v>
      </c>
      <c r="D901" s="46">
        <v>5</v>
      </c>
      <c r="E901" s="86" t="s">
        <v>53</v>
      </c>
      <c r="F901" s="43">
        <v>2187</v>
      </c>
      <c r="G901" s="43">
        <v>444.70627635608656</v>
      </c>
      <c r="H901" s="44">
        <v>446.89447635608656</v>
      </c>
      <c r="I901" s="44">
        <v>238.15302067076342</v>
      </c>
      <c r="J901" s="44">
        <v>239.32486480145991</v>
      </c>
      <c r="K901" s="44">
        <v>458.04746464676919</v>
      </c>
      <c r="L901" s="44">
        <v>460.23566464676918</v>
      </c>
      <c r="M901" s="44">
        <v>231.09299999999999</v>
      </c>
      <c r="N901" s="44">
        <v>1517.049</v>
      </c>
      <c r="O901" s="44">
        <v>266.08499999999998</v>
      </c>
      <c r="P901" s="44">
        <v>91.609492929353848</v>
      </c>
      <c r="Q901" s="44">
        <v>91.718902929353845</v>
      </c>
      <c r="R901" s="44">
        <v>60.873444656753783</v>
      </c>
      <c r="S901" s="44">
        <v>60.932036863288609</v>
      </c>
      <c r="T901" s="44">
        <v>274.82847878806149</v>
      </c>
      <c r="U901" s="44">
        <v>274.95977078806146</v>
      </c>
      <c r="V901" s="44">
        <v>147.17856677453179</v>
      </c>
      <c r="W901" s="44">
        <v>147.24887742237357</v>
      </c>
      <c r="X901" s="44">
        <v>114.5118661616923</v>
      </c>
      <c r="Y901" s="44">
        <v>114.6431581616923</v>
      </c>
      <c r="Z901" s="44">
        <v>61.324402822721581</v>
      </c>
      <c r="AA901" s="44">
        <v>61.394713470563367</v>
      </c>
      <c r="AB901" s="44">
        <v>3.7926353999702398</v>
      </c>
      <c r="AC901" s="44">
        <v>10.302618441351143</v>
      </c>
      <c r="AD901" s="44">
        <v>4.3340050789157685</v>
      </c>
      <c r="AE901" s="44">
        <v>23.609958412920047</v>
      </c>
      <c r="AF901" s="44">
        <v>70.779180149291989</v>
      </c>
      <c r="AG901" s="44">
        <v>29.51103981922039</v>
      </c>
      <c r="AH901" s="44">
        <v>118.47225114350144</v>
      </c>
      <c r="AJ901" s="63" t="s">
        <v>63</v>
      </c>
      <c r="AK901" s="44">
        <v>0</v>
      </c>
      <c r="AL901" s="44">
        <v>0</v>
      </c>
      <c r="AM901" s="44">
        <v>266.08499999999998</v>
      </c>
      <c r="AN901" s="44">
        <v>266.08499999999998</v>
      </c>
      <c r="AO901" s="44">
        <v>0</v>
      </c>
      <c r="AP901" s="44">
        <v>0</v>
      </c>
      <c r="AQ901" s="44">
        <v>0</v>
      </c>
      <c r="AR901" s="44">
        <v>0</v>
      </c>
      <c r="AS901" s="44">
        <v>0</v>
      </c>
      <c r="AT901" s="44">
        <v>0</v>
      </c>
      <c r="AU901" s="44">
        <v>0</v>
      </c>
      <c r="AV901" s="44">
        <v>0</v>
      </c>
      <c r="AW901" s="44">
        <v>0</v>
      </c>
      <c r="AX901" s="44">
        <v>0</v>
      </c>
      <c r="AY901" s="44">
        <v>114.5118661616923</v>
      </c>
      <c r="AZ901" s="44">
        <v>0</v>
      </c>
      <c r="BA901" s="44">
        <v>0</v>
      </c>
      <c r="BB901" s="44">
        <v>0.13129199999999996</v>
      </c>
      <c r="BC901" s="44">
        <v>114.6431581616923</v>
      </c>
      <c r="BD901" s="44">
        <v>114.5118661616923</v>
      </c>
      <c r="BE901" s="44">
        <v>0</v>
      </c>
      <c r="BF901" s="44">
        <v>0</v>
      </c>
      <c r="BG901" s="44">
        <v>0.13129199999999996</v>
      </c>
      <c r="BH901" s="44">
        <v>114.6431581616923</v>
      </c>
      <c r="BI901" s="44">
        <v>61.324402822721581</v>
      </c>
      <c r="BJ901" s="44">
        <v>0</v>
      </c>
      <c r="BK901" s="44">
        <v>0</v>
      </c>
      <c r="BL901" s="44">
        <v>7.0310647841788462E-2</v>
      </c>
      <c r="BM901" s="44">
        <v>61.394713470563367</v>
      </c>
      <c r="BN901" s="44">
        <v>4.3340050789157685</v>
      </c>
      <c r="BO901" s="44">
        <v>29.477243092908292</v>
      </c>
      <c r="BP901" s="44">
        <v>0</v>
      </c>
      <c r="BQ901" s="44">
        <v>0</v>
      </c>
      <c r="BR901" s="44">
        <v>3.3796726312096285E-2</v>
      </c>
      <c r="BS901" s="44">
        <v>29.51103981922039</v>
      </c>
      <c r="BT901" s="64">
        <v>2023</v>
      </c>
      <c r="BU901" s="44">
        <v>0</v>
      </c>
      <c r="BV901" s="44">
        <v>0</v>
      </c>
      <c r="BW901" s="44">
        <v>0</v>
      </c>
      <c r="BX901" s="44">
        <v>0</v>
      </c>
      <c r="BY901" s="44">
        <v>0</v>
      </c>
      <c r="BZ901" s="44">
        <v>0</v>
      </c>
      <c r="CA901" s="44">
        <v>0</v>
      </c>
      <c r="CB901" s="44">
        <v>266.08499999999998</v>
      </c>
      <c r="CC901" s="44">
        <v>0</v>
      </c>
      <c r="CD901" s="44">
        <v>0</v>
      </c>
      <c r="CE901" s="44">
        <v>0</v>
      </c>
      <c r="CF901" s="44">
        <v>0</v>
      </c>
      <c r="CG901" s="44">
        <v>0</v>
      </c>
      <c r="CH901" s="44">
        <v>0</v>
      </c>
      <c r="CI901" s="44">
        <v>0</v>
      </c>
      <c r="CJ901" s="44">
        <v>0</v>
      </c>
      <c r="CK901" s="44">
        <v>0</v>
      </c>
      <c r="CL901" s="44">
        <v>114.5118661616923</v>
      </c>
      <c r="CM901" s="44">
        <v>0</v>
      </c>
      <c r="CN901" s="44">
        <v>0</v>
      </c>
      <c r="CO901" s="44">
        <v>0</v>
      </c>
      <c r="CP901" s="44">
        <v>0</v>
      </c>
      <c r="CQ901" s="44">
        <v>0</v>
      </c>
      <c r="CR901" s="44">
        <v>0</v>
      </c>
      <c r="CS901" s="44">
        <v>0</v>
      </c>
      <c r="CT901" s="44">
        <v>0</v>
      </c>
      <c r="CU901" s="44">
        <v>0</v>
      </c>
      <c r="CV901" s="44">
        <v>0</v>
      </c>
      <c r="CW901" s="44">
        <v>0</v>
      </c>
      <c r="CX901" s="44">
        <v>0</v>
      </c>
      <c r="CY901" s="44">
        <v>0</v>
      </c>
      <c r="CZ901" s="44">
        <v>0</v>
      </c>
      <c r="DA901" s="44">
        <v>0</v>
      </c>
      <c r="DB901" s="44">
        <v>0</v>
      </c>
      <c r="DC901" s="44">
        <v>0</v>
      </c>
      <c r="DD901" s="44">
        <v>0</v>
      </c>
      <c r="DE901" s="44">
        <v>0</v>
      </c>
      <c r="DF901" s="44">
        <v>0</v>
      </c>
      <c r="DG901" s="44">
        <v>0</v>
      </c>
      <c r="DH901" s="44">
        <v>0</v>
      </c>
      <c r="DI901" s="44">
        <v>0</v>
      </c>
      <c r="DJ901" s="44">
        <v>0</v>
      </c>
      <c r="DK901" s="44">
        <v>0</v>
      </c>
      <c r="DL901" s="44">
        <v>0</v>
      </c>
      <c r="DM901" s="44">
        <v>0</v>
      </c>
      <c r="DN901" s="44">
        <v>0</v>
      </c>
      <c r="DO901" s="44">
        <v>0</v>
      </c>
      <c r="DP901" s="44">
        <v>0.13129199999999996</v>
      </c>
      <c r="DQ901" s="44">
        <v>0</v>
      </c>
      <c r="DR901" s="44">
        <v>0</v>
      </c>
      <c r="DS901" s="44">
        <v>0</v>
      </c>
      <c r="DT901" s="44">
        <v>0</v>
      </c>
      <c r="DU901" s="44">
        <v>0</v>
      </c>
      <c r="DV901" s="44">
        <v>0</v>
      </c>
      <c r="DW901" s="44">
        <v>0</v>
      </c>
      <c r="DX901" s="44">
        <v>0</v>
      </c>
      <c r="DY901" s="44">
        <v>0</v>
      </c>
      <c r="DZ901" s="44">
        <v>29.51103981922039</v>
      </c>
      <c r="EA901" s="44">
        <v>0</v>
      </c>
      <c r="EB901" s="44">
        <v>0</v>
      </c>
    </row>
    <row r="902" spans="2:132" x14ac:dyDescent="0.25">
      <c r="B902" s="41" t="s">
        <v>990</v>
      </c>
      <c r="C902" s="50">
        <v>1</v>
      </c>
      <c r="D902" s="46">
        <v>5</v>
      </c>
      <c r="E902" s="86" t="s">
        <v>53</v>
      </c>
      <c r="F902" s="43">
        <v>5477</v>
      </c>
      <c r="G902" s="43">
        <v>1129.3032301416713</v>
      </c>
      <c r="H902" s="44">
        <v>1338.5918551416712</v>
      </c>
      <c r="I902" s="44">
        <v>604.77440911163865</v>
      </c>
      <c r="J902" s="44">
        <v>716.85449631929123</v>
      </c>
      <c r="K902" s="44">
        <v>1163.1823270459215</v>
      </c>
      <c r="L902" s="44">
        <v>1372.4709520459214</v>
      </c>
      <c r="M902" s="44">
        <v>532.05142857142857</v>
      </c>
      <c r="N902" s="44">
        <v>3664.8954285714281</v>
      </c>
      <c r="O902" s="44">
        <v>564.91342857142854</v>
      </c>
      <c r="P902" s="44">
        <v>232.63646540918432</v>
      </c>
      <c r="Q902" s="44">
        <v>243.10089665918431</v>
      </c>
      <c r="R902" s="44">
        <v>154.58423084111578</v>
      </c>
      <c r="S902" s="44">
        <v>160.1882352014984</v>
      </c>
      <c r="T902" s="44">
        <v>697.90939622755286</v>
      </c>
      <c r="U902" s="44">
        <v>710.46671372755281</v>
      </c>
      <c r="V902" s="44">
        <v>373.75058483099269</v>
      </c>
      <c r="W902" s="44">
        <v>380.47539006345187</v>
      </c>
      <c r="X902" s="44">
        <v>290.79558176148038</v>
      </c>
      <c r="Y902" s="44">
        <v>303.35289926148039</v>
      </c>
      <c r="Z902" s="44">
        <v>155.72941034624696</v>
      </c>
      <c r="AA902" s="44">
        <v>162.45421557870611</v>
      </c>
      <c r="AB902" s="44">
        <v>3.3214138847473347</v>
      </c>
      <c r="AC902" s="44">
        <v>9.6324112525654648</v>
      </c>
      <c r="AD902" s="44">
        <v>3.4773700796809317</v>
      </c>
      <c r="AE902" s="44">
        <v>62.578180472653756</v>
      </c>
      <c r="AF902" s="44">
        <v>182.88585045322313</v>
      </c>
      <c r="AG902" s="44">
        <v>78.08803973068558</v>
      </c>
      <c r="AH902" s="44">
        <v>353.29666040275299</v>
      </c>
      <c r="AJ902" s="63" t="s">
        <v>63</v>
      </c>
      <c r="AK902" s="44">
        <v>0</v>
      </c>
      <c r="AL902" s="44">
        <v>0</v>
      </c>
      <c r="AM902" s="44">
        <v>564.91342857142854</v>
      </c>
      <c r="AN902" s="44">
        <v>564.91342857142854</v>
      </c>
      <c r="AO902" s="44">
        <v>0</v>
      </c>
      <c r="AP902" s="44">
        <v>0</v>
      </c>
      <c r="AQ902" s="44">
        <v>0</v>
      </c>
      <c r="AR902" s="44">
        <v>0</v>
      </c>
      <c r="AS902" s="44">
        <v>0</v>
      </c>
      <c r="AT902" s="44">
        <v>0</v>
      </c>
      <c r="AU902" s="44">
        <v>0</v>
      </c>
      <c r="AV902" s="44">
        <v>0</v>
      </c>
      <c r="AW902" s="44">
        <v>0</v>
      </c>
      <c r="AX902" s="44">
        <v>0</v>
      </c>
      <c r="AY902" s="44">
        <v>290.79558176148038</v>
      </c>
      <c r="AZ902" s="44">
        <v>0</v>
      </c>
      <c r="BA902" s="44">
        <v>0</v>
      </c>
      <c r="BB902" s="44">
        <v>12.5573175</v>
      </c>
      <c r="BC902" s="44">
        <v>303.35289926148039</v>
      </c>
      <c r="BD902" s="44">
        <v>290.79558176148038</v>
      </c>
      <c r="BE902" s="44">
        <v>0</v>
      </c>
      <c r="BF902" s="44">
        <v>0</v>
      </c>
      <c r="BG902" s="44">
        <v>12.5573175</v>
      </c>
      <c r="BH902" s="44">
        <v>303.35289926148039</v>
      </c>
      <c r="BI902" s="44">
        <v>155.72941034624696</v>
      </c>
      <c r="BJ902" s="44">
        <v>0</v>
      </c>
      <c r="BK902" s="44">
        <v>0</v>
      </c>
      <c r="BL902" s="44">
        <v>6.7248052324591576</v>
      </c>
      <c r="BM902" s="44">
        <v>162.45421557870611</v>
      </c>
      <c r="BN902" s="44">
        <v>3.4773700796809317</v>
      </c>
      <c r="BO902" s="44">
        <v>74.855579087526834</v>
      </c>
      <c r="BP902" s="44">
        <v>0</v>
      </c>
      <c r="BQ902" s="44">
        <v>0</v>
      </c>
      <c r="BR902" s="44">
        <v>3.2324606431587397</v>
      </c>
      <c r="BS902" s="44">
        <v>78.08803973068558</v>
      </c>
      <c r="BT902" s="64">
        <v>2023</v>
      </c>
      <c r="BU902" s="44">
        <v>0</v>
      </c>
      <c r="BV902" s="44">
        <v>0</v>
      </c>
      <c r="BW902" s="44">
        <v>0</v>
      </c>
      <c r="BX902" s="44">
        <v>0</v>
      </c>
      <c r="BY902" s="44">
        <v>0</v>
      </c>
      <c r="BZ902" s="44">
        <v>0</v>
      </c>
      <c r="CA902" s="44">
        <v>0</v>
      </c>
      <c r="CB902" s="44">
        <v>564.91342857142854</v>
      </c>
      <c r="CC902" s="44">
        <v>0</v>
      </c>
      <c r="CD902" s="44">
        <v>0</v>
      </c>
      <c r="CE902" s="44">
        <v>0</v>
      </c>
      <c r="CF902" s="44">
        <v>0</v>
      </c>
      <c r="CG902" s="44">
        <v>0</v>
      </c>
      <c r="CH902" s="44">
        <v>0</v>
      </c>
      <c r="CI902" s="44">
        <v>0</v>
      </c>
      <c r="CJ902" s="44">
        <v>0</v>
      </c>
      <c r="CK902" s="44">
        <v>0</v>
      </c>
      <c r="CL902" s="44">
        <v>290.79558176148038</v>
      </c>
      <c r="CM902" s="44">
        <v>0</v>
      </c>
      <c r="CN902" s="44">
        <v>0</v>
      </c>
      <c r="CO902" s="44">
        <v>0</v>
      </c>
      <c r="CP902" s="44">
        <v>0</v>
      </c>
      <c r="CQ902" s="44">
        <v>0</v>
      </c>
      <c r="CR902" s="44">
        <v>0</v>
      </c>
      <c r="CS902" s="44">
        <v>0</v>
      </c>
      <c r="CT902" s="44">
        <v>0</v>
      </c>
      <c r="CU902" s="44">
        <v>0</v>
      </c>
      <c r="CV902" s="44">
        <v>0</v>
      </c>
      <c r="CW902" s="44">
        <v>0</v>
      </c>
      <c r="CX902" s="44">
        <v>0</v>
      </c>
      <c r="CY902" s="44">
        <v>0</v>
      </c>
      <c r="CZ902" s="44">
        <v>0</v>
      </c>
      <c r="DA902" s="44">
        <v>0</v>
      </c>
      <c r="DB902" s="44">
        <v>0</v>
      </c>
      <c r="DC902" s="44">
        <v>0</v>
      </c>
      <c r="DD902" s="44">
        <v>0</v>
      </c>
      <c r="DE902" s="44">
        <v>0</v>
      </c>
      <c r="DF902" s="44">
        <v>0</v>
      </c>
      <c r="DG902" s="44">
        <v>0</v>
      </c>
      <c r="DH902" s="44">
        <v>0</v>
      </c>
      <c r="DI902" s="44">
        <v>0</v>
      </c>
      <c r="DJ902" s="44">
        <v>0</v>
      </c>
      <c r="DK902" s="44">
        <v>0</v>
      </c>
      <c r="DL902" s="44">
        <v>0</v>
      </c>
      <c r="DM902" s="44">
        <v>0</v>
      </c>
      <c r="DN902" s="44">
        <v>0</v>
      </c>
      <c r="DO902" s="44">
        <v>0</v>
      </c>
      <c r="DP902" s="44">
        <v>12.5573175</v>
      </c>
      <c r="DQ902" s="44">
        <v>0</v>
      </c>
      <c r="DR902" s="44">
        <v>0</v>
      </c>
      <c r="DS902" s="44">
        <v>0</v>
      </c>
      <c r="DT902" s="44">
        <v>0</v>
      </c>
      <c r="DU902" s="44">
        <v>0</v>
      </c>
      <c r="DV902" s="44">
        <v>0</v>
      </c>
      <c r="DW902" s="44">
        <v>0</v>
      </c>
      <c r="DX902" s="44">
        <v>0</v>
      </c>
      <c r="DY902" s="44">
        <v>0</v>
      </c>
      <c r="DZ902" s="44">
        <v>78.08803973068558</v>
      </c>
      <c r="EA902" s="44">
        <v>0</v>
      </c>
      <c r="EB902" s="44">
        <v>0</v>
      </c>
    </row>
    <row r="903" spans="2:132" x14ac:dyDescent="0.25">
      <c r="B903" s="41" t="s">
        <v>991</v>
      </c>
      <c r="C903" s="50">
        <v>1</v>
      </c>
      <c r="D903" s="46">
        <v>5</v>
      </c>
      <c r="E903" s="86" t="s">
        <v>53</v>
      </c>
      <c r="F903" s="43">
        <v>1530.4</v>
      </c>
      <c r="G903" s="43">
        <v>298.12971394358129</v>
      </c>
      <c r="H903" s="44">
        <v>494.88619519358133</v>
      </c>
      <c r="I903" s="44">
        <v>159.65704938808366</v>
      </c>
      <c r="J903" s="44">
        <v>265.02581263152734</v>
      </c>
      <c r="K903" s="44">
        <v>307.07360536188872</v>
      </c>
      <c r="L903" s="44">
        <v>503.83008661188876</v>
      </c>
      <c r="M903" s="44">
        <v>180.58720000000002</v>
      </c>
      <c r="N903" s="44">
        <v>1114.1312</v>
      </c>
      <c r="O903" s="44">
        <v>203.54320000000001</v>
      </c>
      <c r="P903" s="44">
        <v>55.27324896513997</v>
      </c>
      <c r="Q903" s="44">
        <v>65.111073027639975</v>
      </c>
      <c r="R903" s="44">
        <v>36.728432330404274</v>
      </c>
      <c r="S903" s="44">
        <v>41.996870492576463</v>
      </c>
      <c r="T903" s="44">
        <v>171.96121900265771</v>
      </c>
      <c r="U903" s="44">
        <v>181.79904306515772</v>
      </c>
      <c r="V903" s="44">
        <v>92.090186087046675</v>
      </c>
      <c r="W903" s="44">
        <v>97.358624249218863</v>
      </c>
      <c r="X903" s="44">
        <v>67.556193179615519</v>
      </c>
      <c r="Y903" s="44">
        <v>77.394017242115524</v>
      </c>
      <c r="Z903" s="44">
        <v>36.178287391339758</v>
      </c>
      <c r="AA903" s="44">
        <v>41.446725553511939</v>
      </c>
      <c r="AB903" s="44">
        <v>4.3000156412112025</v>
      </c>
      <c r="AC903" s="44">
        <v>11.443579945707162</v>
      </c>
      <c r="AD903" s="44">
        <v>4.9109597267751592</v>
      </c>
      <c r="AE903" s="44">
        <v>16.760664130351149</v>
      </c>
      <c r="AF903" s="44">
        <v>46.798072253253387</v>
      </c>
      <c r="AG903" s="44">
        <v>19.922496564340857</v>
      </c>
      <c r="AH903" s="44">
        <v>129.69417439769197</v>
      </c>
      <c r="AJ903" s="63" t="s">
        <v>63</v>
      </c>
      <c r="AK903" s="44">
        <v>0</v>
      </c>
      <c r="AL903" s="44">
        <v>0</v>
      </c>
      <c r="AM903" s="44">
        <v>203.54320000000001</v>
      </c>
      <c r="AN903" s="44">
        <v>203.54320000000001</v>
      </c>
      <c r="AO903" s="44">
        <v>0</v>
      </c>
      <c r="AP903" s="44">
        <v>0</v>
      </c>
      <c r="AQ903" s="44">
        <v>0</v>
      </c>
      <c r="AR903" s="44">
        <v>0</v>
      </c>
      <c r="AS903" s="44">
        <v>0</v>
      </c>
      <c r="AT903" s="44">
        <v>0</v>
      </c>
      <c r="AU903" s="44">
        <v>0</v>
      </c>
      <c r="AV903" s="44">
        <v>0</v>
      </c>
      <c r="AW903" s="44">
        <v>0</v>
      </c>
      <c r="AX903" s="44">
        <v>0</v>
      </c>
      <c r="AY903" s="44">
        <v>67.556193179615519</v>
      </c>
      <c r="AZ903" s="44">
        <v>0</v>
      </c>
      <c r="BA903" s="44">
        <v>0</v>
      </c>
      <c r="BB903" s="44">
        <v>9.8378240625000011</v>
      </c>
      <c r="BC903" s="44">
        <v>77.394017242115524</v>
      </c>
      <c r="BD903" s="44">
        <v>67.556193179615519</v>
      </c>
      <c r="BE903" s="44">
        <v>0</v>
      </c>
      <c r="BF903" s="44">
        <v>0</v>
      </c>
      <c r="BG903" s="44">
        <v>9.8378240625000011</v>
      </c>
      <c r="BH903" s="44">
        <v>77.394017242115524</v>
      </c>
      <c r="BI903" s="44">
        <v>36.178287391339758</v>
      </c>
      <c r="BJ903" s="44">
        <v>0</v>
      </c>
      <c r="BK903" s="44">
        <v>0</v>
      </c>
      <c r="BL903" s="44">
        <v>5.2684381621721847</v>
      </c>
      <c r="BM903" s="44">
        <v>41.446725553511939</v>
      </c>
      <c r="BN903" s="44">
        <v>4.9109597267751592</v>
      </c>
      <c r="BO903" s="44">
        <v>17.390078386943394</v>
      </c>
      <c r="BP903" s="44">
        <v>0</v>
      </c>
      <c r="BQ903" s="44">
        <v>0</v>
      </c>
      <c r="BR903" s="44">
        <v>2.5324181773974641</v>
      </c>
      <c r="BS903" s="44">
        <v>19.922496564340857</v>
      </c>
      <c r="BT903" s="64">
        <v>2023</v>
      </c>
      <c r="BU903" s="44">
        <v>0</v>
      </c>
      <c r="BV903" s="44">
        <v>0</v>
      </c>
      <c r="BW903" s="44">
        <v>0</v>
      </c>
      <c r="BX903" s="44">
        <v>0</v>
      </c>
      <c r="BY903" s="44">
        <v>0</v>
      </c>
      <c r="BZ903" s="44">
        <v>0</v>
      </c>
      <c r="CA903" s="44">
        <v>0</v>
      </c>
      <c r="CB903" s="44">
        <v>203.54320000000001</v>
      </c>
      <c r="CC903" s="44">
        <v>0</v>
      </c>
      <c r="CD903" s="44">
        <v>0</v>
      </c>
      <c r="CE903" s="44">
        <v>0</v>
      </c>
      <c r="CF903" s="44">
        <v>0</v>
      </c>
      <c r="CG903" s="44">
        <v>0</v>
      </c>
      <c r="CH903" s="44">
        <v>0</v>
      </c>
      <c r="CI903" s="44">
        <v>0</v>
      </c>
      <c r="CJ903" s="44">
        <v>0</v>
      </c>
      <c r="CK903" s="44">
        <v>0</v>
      </c>
      <c r="CL903" s="44">
        <v>67.556193179615519</v>
      </c>
      <c r="CM903" s="44">
        <v>0</v>
      </c>
      <c r="CN903" s="44">
        <v>0</v>
      </c>
      <c r="CO903" s="44">
        <v>0</v>
      </c>
      <c r="CP903" s="44">
        <v>0</v>
      </c>
      <c r="CQ903" s="44">
        <v>0</v>
      </c>
      <c r="CR903" s="44">
        <v>0</v>
      </c>
      <c r="CS903" s="44">
        <v>0</v>
      </c>
      <c r="CT903" s="44">
        <v>0</v>
      </c>
      <c r="CU903" s="44">
        <v>0</v>
      </c>
      <c r="CV903" s="44">
        <v>0</v>
      </c>
      <c r="CW903" s="44">
        <v>0</v>
      </c>
      <c r="CX903" s="44">
        <v>0</v>
      </c>
      <c r="CY903" s="44">
        <v>0</v>
      </c>
      <c r="CZ903" s="44">
        <v>0</v>
      </c>
      <c r="DA903" s="44">
        <v>0</v>
      </c>
      <c r="DB903" s="44">
        <v>0</v>
      </c>
      <c r="DC903" s="44">
        <v>0</v>
      </c>
      <c r="DD903" s="44">
        <v>0</v>
      </c>
      <c r="DE903" s="44">
        <v>0</v>
      </c>
      <c r="DF903" s="44">
        <v>0</v>
      </c>
      <c r="DG903" s="44">
        <v>0</v>
      </c>
      <c r="DH903" s="44">
        <v>0</v>
      </c>
      <c r="DI903" s="44">
        <v>0</v>
      </c>
      <c r="DJ903" s="44">
        <v>0</v>
      </c>
      <c r="DK903" s="44">
        <v>0</v>
      </c>
      <c r="DL903" s="44">
        <v>0</v>
      </c>
      <c r="DM903" s="44">
        <v>0</v>
      </c>
      <c r="DN903" s="44">
        <v>0</v>
      </c>
      <c r="DO903" s="44">
        <v>0</v>
      </c>
      <c r="DP903" s="44">
        <v>9.8378240625000011</v>
      </c>
      <c r="DQ903" s="44">
        <v>0</v>
      </c>
      <c r="DR903" s="44">
        <v>0</v>
      </c>
      <c r="DS903" s="44">
        <v>0</v>
      </c>
      <c r="DT903" s="44">
        <v>0</v>
      </c>
      <c r="DU903" s="44">
        <v>0</v>
      </c>
      <c r="DV903" s="44">
        <v>0</v>
      </c>
      <c r="DW903" s="44">
        <v>0</v>
      </c>
      <c r="DX903" s="44">
        <v>0</v>
      </c>
      <c r="DY903" s="44">
        <v>0</v>
      </c>
      <c r="DZ903" s="44">
        <v>19.922496564340857</v>
      </c>
      <c r="EA903" s="44">
        <v>0</v>
      </c>
      <c r="EB903" s="44">
        <v>0</v>
      </c>
    </row>
    <row r="904" spans="2:132" x14ac:dyDescent="0.25">
      <c r="B904" s="41" t="s">
        <v>992</v>
      </c>
      <c r="C904" s="47" t="s">
        <v>101</v>
      </c>
      <c r="D904" s="46">
        <v>5</v>
      </c>
      <c r="E904" s="86" t="s">
        <v>53</v>
      </c>
      <c r="F904" s="43">
        <v>3164</v>
      </c>
      <c r="G904" s="43">
        <v>379.15645446831235</v>
      </c>
      <c r="H904" s="44">
        <v>560.81957946831233</v>
      </c>
      <c r="I904" s="44">
        <v>203.04920289935882</v>
      </c>
      <c r="J904" s="44">
        <v>300.33503910959098</v>
      </c>
      <c r="K904" s="44">
        <v>420.86366445982674</v>
      </c>
      <c r="L904" s="44">
        <v>602.52678945982677</v>
      </c>
      <c r="M904" s="44">
        <v>297.416</v>
      </c>
      <c r="N904" s="44">
        <v>2157.848</v>
      </c>
      <c r="O904" s="44">
        <v>348.04</v>
      </c>
      <c r="P904" s="44">
        <v>75.755459602768809</v>
      </c>
      <c r="Q904" s="44">
        <v>84.838615852768811</v>
      </c>
      <c r="R904" s="44">
        <v>50.338623543439155</v>
      </c>
      <c r="S904" s="44">
        <v>55.202915353950765</v>
      </c>
      <c r="T904" s="44">
        <v>235.683652097503</v>
      </c>
      <c r="U904" s="44">
        <v>244.766808347503</v>
      </c>
      <c r="V904" s="44">
        <v>126.21538452224146</v>
      </c>
      <c r="W904" s="44">
        <v>131.07967633275308</v>
      </c>
      <c r="X904" s="44">
        <v>92.590006181161883</v>
      </c>
      <c r="Y904" s="44">
        <v>101.67316243116188</v>
      </c>
      <c r="Z904" s="44">
        <v>49.584615348023426</v>
      </c>
      <c r="AA904" s="44">
        <v>54.448907158535036</v>
      </c>
      <c r="AB904" s="44">
        <v>5.3876864671552989</v>
      </c>
      <c r="AC904" s="44">
        <v>16.46210961432482</v>
      </c>
      <c r="AD904" s="44">
        <v>6.3920474838298693</v>
      </c>
      <c r="AE904" s="44">
        <v>21.838859036903248</v>
      </c>
      <c r="AF904" s="44">
        <v>63.007013618544057</v>
      </c>
      <c r="AG904" s="44">
        <v>26.172348992865437</v>
      </c>
      <c r="AH904" s="44">
        <v>155.10033360052273</v>
      </c>
      <c r="AJ904" s="63" t="s">
        <v>63</v>
      </c>
      <c r="AK904" s="44">
        <v>0</v>
      </c>
      <c r="AL904" s="44">
        <v>0</v>
      </c>
      <c r="AM904" s="44">
        <v>348.04</v>
      </c>
      <c r="AN904" s="44">
        <v>348.04</v>
      </c>
      <c r="AO904" s="44">
        <v>0</v>
      </c>
      <c r="AP904" s="44">
        <v>0</v>
      </c>
      <c r="AQ904" s="44">
        <v>0</v>
      </c>
      <c r="AR904" s="44">
        <v>0</v>
      </c>
      <c r="AS904" s="44">
        <v>0</v>
      </c>
      <c r="AT904" s="44">
        <v>0</v>
      </c>
      <c r="AU904" s="44">
        <v>0</v>
      </c>
      <c r="AV904" s="44">
        <v>0</v>
      </c>
      <c r="AW904" s="44">
        <v>0</v>
      </c>
      <c r="AX904" s="44">
        <v>0</v>
      </c>
      <c r="AY904" s="44">
        <v>92.590006181161883</v>
      </c>
      <c r="AZ904" s="44">
        <v>0</v>
      </c>
      <c r="BA904" s="44">
        <v>0</v>
      </c>
      <c r="BB904" s="44">
        <v>9.08315625</v>
      </c>
      <c r="BC904" s="44">
        <v>101.67316243116188</v>
      </c>
      <c r="BD904" s="44">
        <v>92.590006181161883</v>
      </c>
      <c r="BE904" s="44">
        <v>0</v>
      </c>
      <c r="BF904" s="44">
        <v>0</v>
      </c>
      <c r="BG904" s="44">
        <v>9.08315625</v>
      </c>
      <c r="BH904" s="44">
        <v>101.67316243116188</v>
      </c>
      <c r="BI904" s="44">
        <v>49.584615348023426</v>
      </c>
      <c r="BJ904" s="44">
        <v>0</v>
      </c>
      <c r="BK904" s="44">
        <v>0</v>
      </c>
      <c r="BL904" s="44">
        <v>4.8642918105116086</v>
      </c>
      <c r="BM904" s="44">
        <v>54.448907158535036</v>
      </c>
      <c r="BN904" s="44">
        <v>6.3920474838298693</v>
      </c>
      <c r="BO904" s="44">
        <v>23.834194757792037</v>
      </c>
      <c r="BP904" s="44">
        <v>0</v>
      </c>
      <c r="BQ904" s="44">
        <v>0</v>
      </c>
      <c r="BR904" s="44">
        <v>2.3381542350734006</v>
      </c>
      <c r="BS904" s="44">
        <v>26.172348992865437</v>
      </c>
      <c r="BT904" s="64">
        <v>2023</v>
      </c>
      <c r="BU904" s="44">
        <v>0</v>
      </c>
      <c r="BV904" s="44">
        <v>0</v>
      </c>
      <c r="BW904" s="44">
        <v>0</v>
      </c>
      <c r="BX904" s="44">
        <v>0</v>
      </c>
      <c r="BY904" s="44">
        <v>0</v>
      </c>
      <c r="BZ904" s="44">
        <v>0</v>
      </c>
      <c r="CA904" s="44">
        <v>0</v>
      </c>
      <c r="CB904" s="44">
        <v>348.04</v>
      </c>
      <c r="CC904" s="44">
        <v>0</v>
      </c>
      <c r="CD904" s="44">
        <v>0</v>
      </c>
      <c r="CE904" s="44">
        <v>0</v>
      </c>
      <c r="CF904" s="44">
        <v>0</v>
      </c>
      <c r="CG904" s="44">
        <v>0</v>
      </c>
      <c r="CH904" s="44">
        <v>0</v>
      </c>
      <c r="CI904" s="44">
        <v>0</v>
      </c>
      <c r="CJ904" s="44">
        <v>0</v>
      </c>
      <c r="CK904" s="44">
        <v>0</v>
      </c>
      <c r="CL904" s="44">
        <v>92.590006181161883</v>
      </c>
      <c r="CM904" s="44">
        <v>0</v>
      </c>
      <c r="CN904" s="44">
        <v>0</v>
      </c>
      <c r="CO904" s="44">
        <v>0</v>
      </c>
      <c r="CP904" s="44">
        <v>0</v>
      </c>
      <c r="CQ904" s="44">
        <v>0</v>
      </c>
      <c r="CR904" s="44">
        <v>0</v>
      </c>
      <c r="CS904" s="44">
        <v>0</v>
      </c>
      <c r="CT904" s="44">
        <v>0</v>
      </c>
      <c r="CU904" s="44">
        <v>0</v>
      </c>
      <c r="CV904" s="44">
        <v>0</v>
      </c>
      <c r="CW904" s="44">
        <v>0</v>
      </c>
      <c r="CX904" s="44">
        <v>0</v>
      </c>
      <c r="CY904" s="44">
        <v>0</v>
      </c>
      <c r="CZ904" s="44">
        <v>0</v>
      </c>
      <c r="DA904" s="44">
        <v>0</v>
      </c>
      <c r="DB904" s="44">
        <v>0</v>
      </c>
      <c r="DC904" s="44">
        <v>0</v>
      </c>
      <c r="DD904" s="44">
        <v>0</v>
      </c>
      <c r="DE904" s="44">
        <v>0</v>
      </c>
      <c r="DF904" s="44">
        <v>0</v>
      </c>
      <c r="DG904" s="44">
        <v>0</v>
      </c>
      <c r="DH904" s="44">
        <v>0</v>
      </c>
      <c r="DI904" s="44">
        <v>0</v>
      </c>
      <c r="DJ904" s="44">
        <v>0</v>
      </c>
      <c r="DK904" s="44">
        <v>0</v>
      </c>
      <c r="DL904" s="44">
        <v>0</v>
      </c>
      <c r="DM904" s="44">
        <v>0</v>
      </c>
      <c r="DN904" s="44">
        <v>0</v>
      </c>
      <c r="DO904" s="44">
        <v>0</v>
      </c>
      <c r="DP904" s="44">
        <v>9.08315625</v>
      </c>
      <c r="DQ904" s="44">
        <v>0</v>
      </c>
      <c r="DR904" s="44">
        <v>0</v>
      </c>
      <c r="DS904" s="44">
        <v>0</v>
      </c>
      <c r="DT904" s="44">
        <v>0</v>
      </c>
      <c r="DU904" s="44">
        <v>0</v>
      </c>
      <c r="DV904" s="44">
        <v>0</v>
      </c>
      <c r="DW904" s="44">
        <v>0</v>
      </c>
      <c r="DX904" s="44">
        <v>0</v>
      </c>
      <c r="DY904" s="44">
        <v>0</v>
      </c>
      <c r="DZ904" s="44">
        <v>26.172348992865437</v>
      </c>
      <c r="EA904" s="44">
        <v>0</v>
      </c>
      <c r="EB904" s="44">
        <v>0</v>
      </c>
    </row>
    <row r="905" spans="2:132" x14ac:dyDescent="0.25">
      <c r="B905" s="41" t="s">
        <v>993</v>
      </c>
      <c r="C905" s="47" t="s">
        <v>101</v>
      </c>
      <c r="D905" s="46">
        <v>5</v>
      </c>
      <c r="E905" s="86" t="s">
        <v>53</v>
      </c>
      <c r="F905" s="43">
        <v>3201.3</v>
      </c>
      <c r="G905" s="43">
        <v>487.12525359993452</v>
      </c>
      <c r="H905" s="44">
        <v>618.23875359993451</v>
      </c>
      <c r="I905" s="44">
        <v>260.86960485564168</v>
      </c>
      <c r="J905" s="44">
        <v>331.08466080577068</v>
      </c>
      <c r="K905" s="44">
        <v>501.73901120793255</v>
      </c>
      <c r="L905" s="44">
        <v>632.85251120793259</v>
      </c>
      <c r="M905" s="44">
        <v>300.92220000000003</v>
      </c>
      <c r="N905" s="44">
        <v>2183.2865999999999</v>
      </c>
      <c r="O905" s="44">
        <v>352.14299999999997</v>
      </c>
      <c r="P905" s="44">
        <v>90.313022017427855</v>
      </c>
      <c r="Q905" s="44">
        <v>96.868697017427849</v>
      </c>
      <c r="R905" s="44">
        <v>60.011954785097373</v>
      </c>
      <c r="S905" s="44">
        <v>63.522707582603822</v>
      </c>
      <c r="T905" s="44">
        <v>280.97384627644226</v>
      </c>
      <c r="U905" s="44">
        <v>287.52952127644227</v>
      </c>
      <c r="V905" s="44">
        <v>150.46958808073413</v>
      </c>
      <c r="W905" s="44">
        <v>153.98034087824058</v>
      </c>
      <c r="X905" s="44">
        <v>110.38258246574516</v>
      </c>
      <c r="Y905" s="44">
        <v>116.93825746574515</v>
      </c>
      <c r="Z905" s="44">
        <v>59.113052460288394</v>
      </c>
      <c r="AA905" s="44">
        <v>62.623805257794842</v>
      </c>
      <c r="AB905" s="44">
        <v>4.7372382483647453</v>
      </c>
      <c r="AC905" s="44">
        <v>14.178995757168938</v>
      </c>
      <c r="AD905" s="44">
        <v>5.623149193032603</v>
      </c>
      <c r="AE905" s="44">
        <v>24.935600351182003</v>
      </c>
      <c r="AF905" s="44">
        <v>74.014841248727933</v>
      </c>
      <c r="AG905" s="44">
        <v>30.101836235134208</v>
      </c>
      <c r="AH905" s="44">
        <v>162.90667456674703</v>
      </c>
      <c r="AJ905" s="63" t="s">
        <v>63</v>
      </c>
      <c r="AK905" s="44">
        <v>0</v>
      </c>
      <c r="AL905" s="44">
        <v>0</v>
      </c>
      <c r="AM905" s="44">
        <v>352.14299999999997</v>
      </c>
      <c r="AN905" s="44">
        <v>352.14299999999997</v>
      </c>
      <c r="AO905" s="44">
        <v>0</v>
      </c>
      <c r="AP905" s="44">
        <v>0</v>
      </c>
      <c r="AQ905" s="44">
        <v>0</v>
      </c>
      <c r="AR905" s="44">
        <v>0</v>
      </c>
      <c r="AS905" s="44">
        <v>0</v>
      </c>
      <c r="AT905" s="44">
        <v>0</v>
      </c>
      <c r="AU905" s="44">
        <v>0</v>
      </c>
      <c r="AV905" s="44">
        <v>0</v>
      </c>
      <c r="AW905" s="44">
        <v>0</v>
      </c>
      <c r="AX905" s="44">
        <v>0</v>
      </c>
      <c r="AY905" s="44">
        <v>110.38258246574516</v>
      </c>
      <c r="AZ905" s="44">
        <v>0</v>
      </c>
      <c r="BA905" s="44">
        <v>0</v>
      </c>
      <c r="BB905" s="44">
        <v>6.5556749999999999</v>
      </c>
      <c r="BC905" s="44">
        <v>116.93825746574515</v>
      </c>
      <c r="BD905" s="44">
        <v>110.38258246574516</v>
      </c>
      <c r="BE905" s="44">
        <v>0</v>
      </c>
      <c r="BF905" s="44">
        <v>0</v>
      </c>
      <c r="BG905" s="44">
        <v>6.5556749999999999</v>
      </c>
      <c r="BH905" s="44">
        <v>116.93825746574515</v>
      </c>
      <c r="BI905" s="44">
        <v>59.113052460288394</v>
      </c>
      <c r="BJ905" s="44">
        <v>0</v>
      </c>
      <c r="BK905" s="44">
        <v>0</v>
      </c>
      <c r="BL905" s="44">
        <v>3.510752797506449</v>
      </c>
      <c r="BM905" s="44">
        <v>62.623805257794842</v>
      </c>
      <c r="BN905" s="44">
        <v>5.623149193032603</v>
      </c>
      <c r="BO905" s="44">
        <v>28.414297361737109</v>
      </c>
      <c r="BP905" s="44">
        <v>0</v>
      </c>
      <c r="BQ905" s="44">
        <v>0</v>
      </c>
      <c r="BR905" s="44">
        <v>1.6875388733970986</v>
      </c>
      <c r="BS905" s="44">
        <v>30.101836235134208</v>
      </c>
      <c r="BT905" s="64">
        <v>2023</v>
      </c>
      <c r="BU905" s="44">
        <v>0</v>
      </c>
      <c r="BV905" s="44">
        <v>0</v>
      </c>
      <c r="BW905" s="44">
        <v>0</v>
      </c>
      <c r="BX905" s="44">
        <v>0</v>
      </c>
      <c r="BY905" s="44">
        <v>0</v>
      </c>
      <c r="BZ905" s="44">
        <v>0</v>
      </c>
      <c r="CA905" s="44">
        <v>0</v>
      </c>
      <c r="CB905" s="44">
        <v>352.14299999999997</v>
      </c>
      <c r="CC905" s="44">
        <v>0</v>
      </c>
      <c r="CD905" s="44">
        <v>0</v>
      </c>
      <c r="CE905" s="44">
        <v>0</v>
      </c>
      <c r="CF905" s="44">
        <v>0</v>
      </c>
      <c r="CG905" s="44">
        <v>0</v>
      </c>
      <c r="CH905" s="44">
        <v>0</v>
      </c>
      <c r="CI905" s="44">
        <v>0</v>
      </c>
      <c r="CJ905" s="44">
        <v>0</v>
      </c>
      <c r="CK905" s="44">
        <v>0</v>
      </c>
      <c r="CL905" s="44">
        <v>110.38258246574516</v>
      </c>
      <c r="CM905" s="44">
        <v>0</v>
      </c>
      <c r="CN905" s="44">
        <v>0</v>
      </c>
      <c r="CO905" s="44">
        <v>0</v>
      </c>
      <c r="CP905" s="44">
        <v>0</v>
      </c>
      <c r="CQ905" s="44">
        <v>0</v>
      </c>
      <c r="CR905" s="44">
        <v>0</v>
      </c>
      <c r="CS905" s="44">
        <v>0</v>
      </c>
      <c r="CT905" s="44">
        <v>0</v>
      </c>
      <c r="CU905" s="44">
        <v>0</v>
      </c>
      <c r="CV905" s="44">
        <v>0</v>
      </c>
      <c r="CW905" s="44">
        <v>0</v>
      </c>
      <c r="CX905" s="44">
        <v>0</v>
      </c>
      <c r="CY905" s="44">
        <v>0</v>
      </c>
      <c r="CZ905" s="44">
        <v>0</v>
      </c>
      <c r="DA905" s="44">
        <v>0</v>
      </c>
      <c r="DB905" s="44">
        <v>0</v>
      </c>
      <c r="DC905" s="44">
        <v>0</v>
      </c>
      <c r="DD905" s="44">
        <v>0</v>
      </c>
      <c r="DE905" s="44">
        <v>0</v>
      </c>
      <c r="DF905" s="44">
        <v>0</v>
      </c>
      <c r="DG905" s="44">
        <v>0</v>
      </c>
      <c r="DH905" s="44">
        <v>0</v>
      </c>
      <c r="DI905" s="44">
        <v>0</v>
      </c>
      <c r="DJ905" s="44">
        <v>0</v>
      </c>
      <c r="DK905" s="44">
        <v>0</v>
      </c>
      <c r="DL905" s="44">
        <v>0</v>
      </c>
      <c r="DM905" s="44">
        <v>0</v>
      </c>
      <c r="DN905" s="44">
        <v>0</v>
      </c>
      <c r="DO905" s="44">
        <v>0</v>
      </c>
      <c r="DP905" s="44">
        <v>6.5556749999999999</v>
      </c>
      <c r="DQ905" s="44">
        <v>0</v>
      </c>
      <c r="DR905" s="44">
        <v>0</v>
      </c>
      <c r="DS905" s="44">
        <v>0</v>
      </c>
      <c r="DT905" s="44">
        <v>0</v>
      </c>
      <c r="DU905" s="44">
        <v>0</v>
      </c>
      <c r="DV905" s="44">
        <v>0</v>
      </c>
      <c r="DW905" s="44">
        <v>0</v>
      </c>
      <c r="DX905" s="44">
        <v>0</v>
      </c>
      <c r="DY905" s="44">
        <v>0</v>
      </c>
      <c r="DZ905" s="44">
        <v>30.101836235134208</v>
      </c>
      <c r="EA905" s="44">
        <v>0</v>
      </c>
      <c r="EB905" s="44">
        <v>0</v>
      </c>
    </row>
    <row r="906" spans="2:132" x14ac:dyDescent="0.25">
      <c r="B906" s="41" t="s">
        <v>994</v>
      </c>
      <c r="C906" s="50">
        <v>1</v>
      </c>
      <c r="D906" s="46">
        <v>5</v>
      </c>
      <c r="E906" s="86" t="s">
        <v>53</v>
      </c>
      <c r="F906" s="43">
        <v>3123.91</v>
      </c>
      <c r="G906" s="43">
        <v>634.86003006586054</v>
      </c>
      <c r="H906" s="44">
        <v>634.86003006586054</v>
      </c>
      <c r="I906" s="44">
        <v>339.98583312606991</v>
      </c>
      <c r="J906" s="44">
        <v>339.98583312606991</v>
      </c>
      <c r="K906" s="44">
        <v>653.90583096783632</v>
      </c>
      <c r="L906" s="44">
        <v>653.90583096783632</v>
      </c>
      <c r="M906" s="44">
        <v>330.09315666666669</v>
      </c>
      <c r="N906" s="44">
        <v>2166.9522366666665</v>
      </c>
      <c r="O906" s="44">
        <v>380.07571666666666</v>
      </c>
      <c r="P906" s="44">
        <v>130.78116619356726</v>
      </c>
      <c r="Q906" s="44">
        <v>130.78116619356726</v>
      </c>
      <c r="R906" s="44">
        <v>86.902566839543226</v>
      </c>
      <c r="S906" s="44">
        <v>86.902566839543226</v>
      </c>
      <c r="T906" s="44">
        <v>392.34349858070181</v>
      </c>
      <c r="U906" s="44">
        <v>392.34349858070181</v>
      </c>
      <c r="V906" s="44">
        <v>210.1112448719112</v>
      </c>
      <c r="W906" s="44">
        <v>210.1112448719112</v>
      </c>
      <c r="X906" s="44">
        <v>163.47645774195908</v>
      </c>
      <c r="Y906" s="44">
        <v>163.47645774195908</v>
      </c>
      <c r="Z906" s="44">
        <v>87.546352029962989</v>
      </c>
      <c r="AA906" s="44">
        <v>87.546352029962989</v>
      </c>
      <c r="AB906" s="44">
        <v>3.7984281554784247</v>
      </c>
      <c r="AC906" s="44">
        <v>10.31335680290549</v>
      </c>
      <c r="AD906" s="44">
        <v>4.341422661866992</v>
      </c>
      <c r="AE906" s="44">
        <v>33.665229264698326</v>
      </c>
      <c r="AF906" s="44">
        <v>100.99568779409499</v>
      </c>
      <c r="AG906" s="44">
        <v>42.081536580872914</v>
      </c>
      <c r="AH906" s="44">
        <v>168.32614632349166</v>
      </c>
      <c r="AJ906" s="63" t="s">
        <v>63</v>
      </c>
      <c r="AK906" s="44">
        <v>0</v>
      </c>
      <c r="AL906" s="44">
        <v>0</v>
      </c>
      <c r="AM906" s="44">
        <v>380.07571666666666</v>
      </c>
      <c r="AN906" s="44">
        <v>380.07571666666666</v>
      </c>
      <c r="AO906" s="44">
        <v>0</v>
      </c>
      <c r="AP906" s="44">
        <v>0</v>
      </c>
      <c r="AQ906" s="44">
        <v>0</v>
      </c>
      <c r="AR906" s="44">
        <v>0</v>
      </c>
      <c r="AS906" s="44">
        <v>0</v>
      </c>
      <c r="AT906" s="44">
        <v>0</v>
      </c>
      <c r="AU906" s="44">
        <v>0</v>
      </c>
      <c r="AV906" s="44">
        <v>0</v>
      </c>
      <c r="AW906" s="44">
        <v>0</v>
      </c>
      <c r="AX906" s="44">
        <v>0</v>
      </c>
      <c r="AY906" s="44">
        <v>163.47645774195908</v>
      </c>
      <c r="AZ906" s="44">
        <v>0</v>
      </c>
      <c r="BA906" s="44">
        <v>0</v>
      </c>
      <c r="BB906" s="44">
        <v>0</v>
      </c>
      <c r="BC906" s="44">
        <v>163.47645774195908</v>
      </c>
      <c r="BD906" s="44">
        <v>163.47645774195908</v>
      </c>
      <c r="BE906" s="44">
        <v>0</v>
      </c>
      <c r="BF906" s="44">
        <v>0</v>
      </c>
      <c r="BG906" s="44">
        <v>0</v>
      </c>
      <c r="BH906" s="44">
        <v>163.47645774195908</v>
      </c>
      <c r="BI906" s="44">
        <v>87.546352029962989</v>
      </c>
      <c r="BJ906" s="44">
        <v>0</v>
      </c>
      <c r="BK906" s="44">
        <v>0</v>
      </c>
      <c r="BL906" s="44">
        <v>0</v>
      </c>
      <c r="BM906" s="44">
        <v>87.546352029962989</v>
      </c>
      <c r="BN906" s="44">
        <v>4.341422661866992</v>
      </c>
      <c r="BO906" s="44">
        <v>42.081536580872914</v>
      </c>
      <c r="BP906" s="44">
        <v>0</v>
      </c>
      <c r="BQ906" s="44">
        <v>0</v>
      </c>
      <c r="BR906" s="44">
        <v>0</v>
      </c>
      <c r="BS906" s="44">
        <v>42.081536580872914</v>
      </c>
      <c r="BT906" s="64">
        <v>2023</v>
      </c>
      <c r="BU906" s="44">
        <v>0</v>
      </c>
      <c r="BV906" s="44">
        <v>0</v>
      </c>
      <c r="BW906" s="44">
        <v>0</v>
      </c>
      <c r="BX906" s="44">
        <v>0</v>
      </c>
      <c r="BY906" s="44">
        <v>0</v>
      </c>
      <c r="BZ906" s="44">
        <v>0</v>
      </c>
      <c r="CA906" s="44">
        <v>0</v>
      </c>
      <c r="CB906" s="44">
        <v>380.07571666666666</v>
      </c>
      <c r="CC906" s="44">
        <v>0</v>
      </c>
      <c r="CD906" s="44">
        <v>0</v>
      </c>
      <c r="CE906" s="44">
        <v>0</v>
      </c>
      <c r="CF906" s="44">
        <v>0</v>
      </c>
      <c r="CG906" s="44">
        <v>0</v>
      </c>
      <c r="CH906" s="44">
        <v>0</v>
      </c>
      <c r="CI906" s="44">
        <v>0</v>
      </c>
      <c r="CJ906" s="44">
        <v>0</v>
      </c>
      <c r="CK906" s="44">
        <v>0</v>
      </c>
      <c r="CL906" s="44">
        <v>163.47645774195908</v>
      </c>
      <c r="CM906" s="44">
        <v>0</v>
      </c>
      <c r="CN906" s="44">
        <v>0</v>
      </c>
      <c r="CO906" s="44">
        <v>0</v>
      </c>
      <c r="CP906" s="44">
        <v>0</v>
      </c>
      <c r="CQ906" s="44">
        <v>0</v>
      </c>
      <c r="CR906" s="44">
        <v>0</v>
      </c>
      <c r="CS906" s="44">
        <v>0</v>
      </c>
      <c r="CT906" s="44">
        <v>0</v>
      </c>
      <c r="CU906" s="44">
        <v>0</v>
      </c>
      <c r="CV906" s="44">
        <v>0</v>
      </c>
      <c r="CW906" s="44">
        <v>0</v>
      </c>
      <c r="CX906" s="44">
        <v>0</v>
      </c>
      <c r="CY906" s="44">
        <v>0</v>
      </c>
      <c r="CZ906" s="44">
        <v>0</v>
      </c>
      <c r="DA906" s="44">
        <v>0</v>
      </c>
      <c r="DB906" s="44">
        <v>0</v>
      </c>
      <c r="DC906" s="44">
        <v>0</v>
      </c>
      <c r="DD906" s="44">
        <v>0</v>
      </c>
      <c r="DE906" s="44">
        <v>0</v>
      </c>
      <c r="DF906" s="44">
        <v>0</v>
      </c>
      <c r="DG906" s="44">
        <v>0</v>
      </c>
      <c r="DH906" s="44">
        <v>0</v>
      </c>
      <c r="DI906" s="44">
        <v>0</v>
      </c>
      <c r="DJ906" s="44">
        <v>0</v>
      </c>
      <c r="DK906" s="44">
        <v>0</v>
      </c>
      <c r="DL906" s="44">
        <v>0</v>
      </c>
      <c r="DM906" s="44">
        <v>0</v>
      </c>
      <c r="DN906" s="44">
        <v>0</v>
      </c>
      <c r="DO906" s="44">
        <v>0</v>
      </c>
      <c r="DP906" s="44">
        <v>0</v>
      </c>
      <c r="DQ906" s="44">
        <v>0</v>
      </c>
      <c r="DR906" s="44">
        <v>0</v>
      </c>
      <c r="DS906" s="44">
        <v>0</v>
      </c>
      <c r="DT906" s="44">
        <v>0</v>
      </c>
      <c r="DU906" s="44">
        <v>0</v>
      </c>
      <c r="DV906" s="44">
        <v>0</v>
      </c>
      <c r="DW906" s="44">
        <v>0</v>
      </c>
      <c r="DX906" s="44">
        <v>0</v>
      </c>
      <c r="DY906" s="44">
        <v>0</v>
      </c>
      <c r="DZ906" s="44">
        <v>42.081536580872914</v>
      </c>
      <c r="EA906" s="44">
        <v>0</v>
      </c>
      <c r="EB906" s="44">
        <v>0</v>
      </c>
    </row>
    <row r="907" spans="2:132" x14ac:dyDescent="0.25">
      <c r="B907" s="41" t="s">
        <v>995</v>
      </c>
      <c r="C907" s="50">
        <v>1</v>
      </c>
      <c r="D907" s="46">
        <v>5</v>
      </c>
      <c r="E907" s="86" t="s">
        <v>53</v>
      </c>
      <c r="F907" s="43">
        <v>3012.9</v>
      </c>
      <c r="G907" s="43">
        <v>618.5639997932434</v>
      </c>
      <c r="H907" s="44">
        <v>618.5639997932434</v>
      </c>
      <c r="I907" s="44">
        <v>331.25883951094403</v>
      </c>
      <c r="J907" s="44">
        <v>331.25883951094403</v>
      </c>
      <c r="K907" s="44">
        <v>637.12091978704075</v>
      </c>
      <c r="L907" s="44">
        <v>637.12091978704075</v>
      </c>
      <c r="M907" s="44">
        <v>318.36310000000003</v>
      </c>
      <c r="N907" s="44">
        <v>2089.9483</v>
      </c>
      <c r="O907" s="44">
        <v>366.56950000000001</v>
      </c>
      <c r="P907" s="44">
        <v>127.42418395740816</v>
      </c>
      <c r="Q907" s="44">
        <v>127.42418395740816</v>
      </c>
      <c r="R907" s="44">
        <v>84.67189111116511</v>
      </c>
      <c r="S907" s="44">
        <v>84.67189111116511</v>
      </c>
      <c r="T907" s="44">
        <v>382.27255187222443</v>
      </c>
      <c r="U907" s="44">
        <v>382.27255187222443</v>
      </c>
      <c r="V907" s="44">
        <v>204.71796281776341</v>
      </c>
      <c r="W907" s="44">
        <v>204.71796281776341</v>
      </c>
      <c r="X907" s="44">
        <v>159.28022994676019</v>
      </c>
      <c r="Y907" s="44">
        <v>159.28022994676019</v>
      </c>
      <c r="Z907" s="44">
        <v>85.299151174068086</v>
      </c>
      <c r="AA907" s="44">
        <v>85.299151174068086</v>
      </c>
      <c r="AB907" s="44">
        <v>3.75996208212739</v>
      </c>
      <c r="AC907" s="44">
        <v>10.208915090955834</v>
      </c>
      <c r="AD907" s="44">
        <v>4.2974577701476742</v>
      </c>
      <c r="AE907" s="44">
        <v>32.801086667510091</v>
      </c>
      <c r="AF907" s="44">
        <v>98.40326000253026</v>
      </c>
      <c r="AG907" s="44">
        <v>41.001358334387611</v>
      </c>
      <c r="AH907" s="44">
        <v>164.00543333755044</v>
      </c>
      <c r="AJ907" s="63" t="s">
        <v>63</v>
      </c>
      <c r="AK907" s="44">
        <v>0</v>
      </c>
      <c r="AL907" s="44">
        <v>0</v>
      </c>
      <c r="AM907" s="44">
        <v>366.56950000000001</v>
      </c>
      <c r="AN907" s="44">
        <v>366.56950000000001</v>
      </c>
      <c r="AO907" s="44">
        <v>0</v>
      </c>
      <c r="AP907" s="44">
        <v>0</v>
      </c>
      <c r="AQ907" s="44">
        <v>0</v>
      </c>
      <c r="AR907" s="44">
        <v>0</v>
      </c>
      <c r="AS907" s="44">
        <v>0</v>
      </c>
      <c r="AT907" s="44">
        <v>0</v>
      </c>
      <c r="AU907" s="44">
        <v>0</v>
      </c>
      <c r="AV907" s="44">
        <v>0</v>
      </c>
      <c r="AW907" s="44">
        <v>0</v>
      </c>
      <c r="AX907" s="44">
        <v>0</v>
      </c>
      <c r="AY907" s="44">
        <v>159.28022994676019</v>
      </c>
      <c r="AZ907" s="44">
        <v>0</v>
      </c>
      <c r="BA907" s="44">
        <v>0</v>
      </c>
      <c r="BB907" s="44">
        <v>0</v>
      </c>
      <c r="BC907" s="44">
        <v>159.28022994676019</v>
      </c>
      <c r="BD907" s="44">
        <v>159.28022994676019</v>
      </c>
      <c r="BE907" s="44">
        <v>0</v>
      </c>
      <c r="BF907" s="44">
        <v>0</v>
      </c>
      <c r="BG907" s="44">
        <v>0</v>
      </c>
      <c r="BH907" s="44">
        <v>159.28022994676019</v>
      </c>
      <c r="BI907" s="44">
        <v>85.299151174068086</v>
      </c>
      <c r="BJ907" s="44">
        <v>0</v>
      </c>
      <c r="BK907" s="44">
        <v>0</v>
      </c>
      <c r="BL907" s="44">
        <v>0</v>
      </c>
      <c r="BM907" s="44">
        <v>85.299151174068086</v>
      </c>
      <c r="BN907" s="44">
        <v>4.2974577701476742</v>
      </c>
      <c r="BO907" s="44">
        <v>41.001358334387611</v>
      </c>
      <c r="BP907" s="44">
        <v>0</v>
      </c>
      <c r="BQ907" s="44">
        <v>0</v>
      </c>
      <c r="BR907" s="44">
        <v>0</v>
      </c>
      <c r="BS907" s="44">
        <v>41.001358334387611</v>
      </c>
      <c r="BT907" s="64">
        <v>2023</v>
      </c>
      <c r="BU907" s="44">
        <v>0</v>
      </c>
      <c r="BV907" s="44">
        <v>0</v>
      </c>
      <c r="BW907" s="44">
        <v>0</v>
      </c>
      <c r="BX907" s="44">
        <v>0</v>
      </c>
      <c r="BY907" s="44">
        <v>0</v>
      </c>
      <c r="BZ907" s="44">
        <v>0</v>
      </c>
      <c r="CA907" s="44">
        <v>0</v>
      </c>
      <c r="CB907" s="44">
        <v>366.56950000000001</v>
      </c>
      <c r="CC907" s="44">
        <v>0</v>
      </c>
      <c r="CD907" s="44">
        <v>0</v>
      </c>
      <c r="CE907" s="44">
        <v>0</v>
      </c>
      <c r="CF907" s="44">
        <v>0</v>
      </c>
      <c r="CG907" s="44">
        <v>0</v>
      </c>
      <c r="CH907" s="44">
        <v>0</v>
      </c>
      <c r="CI907" s="44">
        <v>0</v>
      </c>
      <c r="CJ907" s="44">
        <v>0</v>
      </c>
      <c r="CK907" s="44">
        <v>0</v>
      </c>
      <c r="CL907" s="44">
        <v>159.28022994676019</v>
      </c>
      <c r="CM907" s="44">
        <v>0</v>
      </c>
      <c r="CN907" s="44">
        <v>0</v>
      </c>
      <c r="CO907" s="44">
        <v>0</v>
      </c>
      <c r="CP907" s="44">
        <v>0</v>
      </c>
      <c r="CQ907" s="44">
        <v>0</v>
      </c>
      <c r="CR907" s="44">
        <v>0</v>
      </c>
      <c r="CS907" s="44">
        <v>0</v>
      </c>
      <c r="CT907" s="44">
        <v>0</v>
      </c>
      <c r="CU907" s="44">
        <v>0</v>
      </c>
      <c r="CV907" s="44">
        <v>0</v>
      </c>
      <c r="CW907" s="44">
        <v>0</v>
      </c>
      <c r="CX907" s="44">
        <v>0</v>
      </c>
      <c r="CY907" s="44">
        <v>0</v>
      </c>
      <c r="CZ907" s="44">
        <v>0</v>
      </c>
      <c r="DA907" s="44">
        <v>0</v>
      </c>
      <c r="DB907" s="44">
        <v>0</v>
      </c>
      <c r="DC907" s="44">
        <v>0</v>
      </c>
      <c r="DD907" s="44">
        <v>0</v>
      </c>
      <c r="DE907" s="44">
        <v>0</v>
      </c>
      <c r="DF907" s="44">
        <v>0</v>
      </c>
      <c r="DG907" s="44">
        <v>0</v>
      </c>
      <c r="DH907" s="44">
        <v>0</v>
      </c>
      <c r="DI907" s="44">
        <v>0</v>
      </c>
      <c r="DJ907" s="44">
        <v>0</v>
      </c>
      <c r="DK907" s="44">
        <v>0</v>
      </c>
      <c r="DL907" s="44">
        <v>0</v>
      </c>
      <c r="DM907" s="44">
        <v>0</v>
      </c>
      <c r="DN907" s="44">
        <v>0</v>
      </c>
      <c r="DO907" s="44">
        <v>0</v>
      </c>
      <c r="DP907" s="44">
        <v>0</v>
      </c>
      <c r="DQ907" s="44">
        <v>0</v>
      </c>
      <c r="DR907" s="44">
        <v>0</v>
      </c>
      <c r="DS907" s="44">
        <v>0</v>
      </c>
      <c r="DT907" s="44">
        <v>0</v>
      </c>
      <c r="DU907" s="44">
        <v>0</v>
      </c>
      <c r="DV907" s="44">
        <v>0</v>
      </c>
      <c r="DW907" s="44">
        <v>0</v>
      </c>
      <c r="DX907" s="44">
        <v>0</v>
      </c>
      <c r="DY907" s="44">
        <v>0</v>
      </c>
      <c r="DZ907" s="44">
        <v>41.001358334387611</v>
      </c>
      <c r="EA907" s="44">
        <v>0</v>
      </c>
      <c r="EB907" s="44">
        <v>0</v>
      </c>
    </row>
    <row r="908" spans="2:132" ht="30" x14ac:dyDescent="0.25">
      <c r="B908" s="41" t="s">
        <v>996</v>
      </c>
      <c r="C908" s="50">
        <v>1</v>
      </c>
      <c r="D908" s="46">
        <v>5</v>
      </c>
      <c r="E908" s="86" t="s">
        <v>53</v>
      </c>
      <c r="F908" s="43">
        <v>2636.7</v>
      </c>
      <c r="G908" s="43">
        <v>546.37728993741302</v>
      </c>
      <c r="H908" s="44">
        <v>546.37728993741302</v>
      </c>
      <c r="I908" s="44">
        <v>292.60077705831435</v>
      </c>
      <c r="J908" s="44">
        <v>292.60077705831435</v>
      </c>
      <c r="K908" s="44">
        <v>562.76860863553543</v>
      </c>
      <c r="L908" s="44">
        <v>562.76860863553543</v>
      </c>
      <c r="M908" s="44">
        <v>278.61129999999997</v>
      </c>
      <c r="N908" s="44">
        <v>1828.9908999999998</v>
      </c>
      <c r="O908" s="44">
        <v>320.79849999999999</v>
      </c>
      <c r="P908" s="44">
        <v>112.55372172710709</v>
      </c>
      <c r="Q908" s="44">
        <v>112.55372172710709</v>
      </c>
      <c r="R908" s="44">
        <v>74.790641574125843</v>
      </c>
      <c r="S908" s="44">
        <v>74.790641574125843</v>
      </c>
      <c r="T908" s="44">
        <v>337.66116518132122</v>
      </c>
      <c r="U908" s="44">
        <v>337.66116518132122</v>
      </c>
      <c r="V908" s="44">
        <v>180.82728022203827</v>
      </c>
      <c r="W908" s="44">
        <v>180.82728022203827</v>
      </c>
      <c r="X908" s="44">
        <v>140.69215215888386</v>
      </c>
      <c r="Y908" s="44">
        <v>140.69215215888386</v>
      </c>
      <c r="Z908" s="44">
        <v>75.34470009251595</v>
      </c>
      <c r="AA908" s="44">
        <v>75.34470009251595</v>
      </c>
      <c r="AB908" s="44">
        <v>3.725216071637321</v>
      </c>
      <c r="AC908" s="44">
        <v>10.114573961153303</v>
      </c>
      <c r="AD908" s="44">
        <v>4.257744733287022</v>
      </c>
      <c r="AE908" s="44">
        <v>28.973184418082475</v>
      </c>
      <c r="AF908" s="44">
        <v>86.919553254247418</v>
      </c>
      <c r="AG908" s="44">
        <v>36.216480522603092</v>
      </c>
      <c r="AH908" s="44">
        <v>144.86592209041237</v>
      </c>
      <c r="AJ908" s="63" t="s">
        <v>63</v>
      </c>
      <c r="AK908" s="44">
        <v>0</v>
      </c>
      <c r="AL908" s="44">
        <v>0</v>
      </c>
      <c r="AM908" s="44">
        <v>320.79849999999999</v>
      </c>
      <c r="AN908" s="44">
        <v>320.79849999999999</v>
      </c>
      <c r="AO908" s="44">
        <v>0</v>
      </c>
      <c r="AP908" s="44">
        <v>0</v>
      </c>
      <c r="AQ908" s="44">
        <v>0</v>
      </c>
      <c r="AR908" s="44">
        <v>0</v>
      </c>
      <c r="AS908" s="44">
        <v>0</v>
      </c>
      <c r="AT908" s="44">
        <v>0</v>
      </c>
      <c r="AU908" s="44">
        <v>0</v>
      </c>
      <c r="AV908" s="44">
        <v>0</v>
      </c>
      <c r="AW908" s="44">
        <v>0</v>
      </c>
      <c r="AX908" s="44">
        <v>0</v>
      </c>
      <c r="AY908" s="44">
        <v>140.69215215888386</v>
      </c>
      <c r="AZ908" s="44">
        <v>0</v>
      </c>
      <c r="BA908" s="44">
        <v>0</v>
      </c>
      <c r="BB908" s="44">
        <v>0</v>
      </c>
      <c r="BC908" s="44">
        <v>140.69215215888386</v>
      </c>
      <c r="BD908" s="44">
        <v>140.69215215888386</v>
      </c>
      <c r="BE908" s="44">
        <v>0</v>
      </c>
      <c r="BF908" s="44">
        <v>0</v>
      </c>
      <c r="BG908" s="44">
        <v>0</v>
      </c>
      <c r="BH908" s="44">
        <v>140.69215215888386</v>
      </c>
      <c r="BI908" s="44">
        <v>75.34470009251595</v>
      </c>
      <c r="BJ908" s="44">
        <v>0</v>
      </c>
      <c r="BK908" s="44">
        <v>0</v>
      </c>
      <c r="BL908" s="44">
        <v>0</v>
      </c>
      <c r="BM908" s="44">
        <v>75.34470009251595</v>
      </c>
      <c r="BN908" s="44">
        <v>4.257744733287022</v>
      </c>
      <c r="BO908" s="44">
        <v>36.216480522603092</v>
      </c>
      <c r="BP908" s="44">
        <v>0</v>
      </c>
      <c r="BQ908" s="44">
        <v>0</v>
      </c>
      <c r="BR908" s="44">
        <v>0</v>
      </c>
      <c r="BS908" s="44">
        <v>36.216480522603092</v>
      </c>
      <c r="BT908" s="64">
        <v>2023</v>
      </c>
      <c r="BU908" s="44">
        <v>0</v>
      </c>
      <c r="BV908" s="44">
        <v>0</v>
      </c>
      <c r="BW908" s="44">
        <v>0</v>
      </c>
      <c r="BX908" s="44">
        <v>0</v>
      </c>
      <c r="BY908" s="44">
        <v>0</v>
      </c>
      <c r="BZ908" s="44">
        <v>0</v>
      </c>
      <c r="CA908" s="44">
        <v>0</v>
      </c>
      <c r="CB908" s="44">
        <v>320.79849999999999</v>
      </c>
      <c r="CC908" s="44">
        <v>0</v>
      </c>
      <c r="CD908" s="44">
        <v>0</v>
      </c>
      <c r="CE908" s="44">
        <v>0</v>
      </c>
      <c r="CF908" s="44">
        <v>0</v>
      </c>
      <c r="CG908" s="44">
        <v>0</v>
      </c>
      <c r="CH908" s="44">
        <v>0</v>
      </c>
      <c r="CI908" s="44">
        <v>0</v>
      </c>
      <c r="CJ908" s="44">
        <v>0</v>
      </c>
      <c r="CK908" s="44">
        <v>0</v>
      </c>
      <c r="CL908" s="44">
        <v>140.69215215888386</v>
      </c>
      <c r="CM908" s="44">
        <v>0</v>
      </c>
      <c r="CN908" s="44">
        <v>0</v>
      </c>
      <c r="CO908" s="44">
        <v>0</v>
      </c>
      <c r="CP908" s="44">
        <v>0</v>
      </c>
      <c r="CQ908" s="44">
        <v>0</v>
      </c>
      <c r="CR908" s="44">
        <v>0</v>
      </c>
      <c r="CS908" s="44">
        <v>0</v>
      </c>
      <c r="CT908" s="44">
        <v>0</v>
      </c>
      <c r="CU908" s="44">
        <v>0</v>
      </c>
      <c r="CV908" s="44">
        <v>0</v>
      </c>
      <c r="CW908" s="44">
        <v>0</v>
      </c>
      <c r="CX908" s="44">
        <v>0</v>
      </c>
      <c r="CY908" s="44">
        <v>0</v>
      </c>
      <c r="CZ908" s="44">
        <v>0</v>
      </c>
      <c r="DA908" s="44">
        <v>0</v>
      </c>
      <c r="DB908" s="44">
        <v>0</v>
      </c>
      <c r="DC908" s="44">
        <v>0</v>
      </c>
      <c r="DD908" s="44">
        <v>0</v>
      </c>
      <c r="DE908" s="44">
        <v>0</v>
      </c>
      <c r="DF908" s="44">
        <v>0</v>
      </c>
      <c r="DG908" s="44">
        <v>0</v>
      </c>
      <c r="DH908" s="44">
        <v>0</v>
      </c>
      <c r="DI908" s="44">
        <v>0</v>
      </c>
      <c r="DJ908" s="44">
        <v>0</v>
      </c>
      <c r="DK908" s="44">
        <v>0</v>
      </c>
      <c r="DL908" s="44">
        <v>0</v>
      </c>
      <c r="DM908" s="44">
        <v>0</v>
      </c>
      <c r="DN908" s="44">
        <v>0</v>
      </c>
      <c r="DO908" s="44">
        <v>0</v>
      </c>
      <c r="DP908" s="44">
        <v>0</v>
      </c>
      <c r="DQ908" s="44">
        <v>0</v>
      </c>
      <c r="DR908" s="44">
        <v>0</v>
      </c>
      <c r="DS908" s="44">
        <v>0</v>
      </c>
      <c r="DT908" s="44">
        <v>0</v>
      </c>
      <c r="DU908" s="44">
        <v>0</v>
      </c>
      <c r="DV908" s="44">
        <v>0</v>
      </c>
      <c r="DW908" s="44">
        <v>0</v>
      </c>
      <c r="DX908" s="44">
        <v>0</v>
      </c>
      <c r="DY908" s="44">
        <v>0</v>
      </c>
      <c r="DZ908" s="44">
        <v>36.216480522603092</v>
      </c>
      <c r="EA908" s="44">
        <v>0</v>
      </c>
      <c r="EB908" s="44">
        <v>0</v>
      </c>
    </row>
    <row r="909" spans="2:132" x14ac:dyDescent="0.25">
      <c r="B909" s="41" t="s">
        <v>997</v>
      </c>
      <c r="C909" s="47" t="s">
        <v>101</v>
      </c>
      <c r="D909" s="46">
        <v>5</v>
      </c>
      <c r="E909" s="86" t="s">
        <v>53</v>
      </c>
      <c r="F909" s="43">
        <v>6857.68</v>
      </c>
      <c r="G909" s="43">
        <v>1070.1679251540982</v>
      </c>
      <c r="H909" s="44">
        <v>1343.1264501540982</v>
      </c>
      <c r="I909" s="44">
        <v>573.10574990926523</v>
      </c>
      <c r="J909" s="44">
        <v>719.28290256661694</v>
      </c>
      <c r="K909" s="44">
        <v>1102.2729629087212</v>
      </c>
      <c r="L909" s="44">
        <v>1375.2314879087212</v>
      </c>
      <c r="M909" s="44">
        <v>514.32600000000002</v>
      </c>
      <c r="N909" s="44">
        <v>4416.3459199999998</v>
      </c>
      <c r="O909" s="44">
        <v>692.6256800000001</v>
      </c>
      <c r="P909" s="44">
        <v>198.40913332356982</v>
      </c>
      <c r="Q909" s="44">
        <v>212.05705957356983</v>
      </c>
      <c r="R909" s="44">
        <v>131.84056597803504</v>
      </c>
      <c r="S909" s="44">
        <v>139.14942361090263</v>
      </c>
      <c r="T909" s="44">
        <v>617.27285922888393</v>
      </c>
      <c r="U909" s="44">
        <v>630.92078547888389</v>
      </c>
      <c r="V909" s="44">
        <v>330.56739654766426</v>
      </c>
      <c r="W909" s="44">
        <v>337.87625418053182</v>
      </c>
      <c r="X909" s="44">
        <v>242.50005183991865</v>
      </c>
      <c r="Y909" s="44">
        <v>256.14797808991864</v>
      </c>
      <c r="Z909" s="44">
        <v>129.86576292943951</v>
      </c>
      <c r="AA909" s="44">
        <v>137.1746205623071</v>
      </c>
      <c r="AB909" s="44">
        <v>3.6962136576159095</v>
      </c>
      <c r="AC909" s="44">
        <v>13.070897600398656</v>
      </c>
      <c r="AD909" s="44">
        <v>5.0492261408180639</v>
      </c>
      <c r="AE909" s="44">
        <v>54.586984774059637</v>
      </c>
      <c r="AF909" s="44">
        <v>162.40941650247279</v>
      </c>
      <c r="AG909" s="44">
        <v>65.93671442968207</v>
      </c>
      <c r="AH909" s="44">
        <v>354.00726786573455</v>
      </c>
      <c r="AJ909" s="63" t="s">
        <v>63</v>
      </c>
      <c r="AK909" s="44">
        <v>0</v>
      </c>
      <c r="AL909" s="44">
        <v>0</v>
      </c>
      <c r="AM909" s="44">
        <v>692.6256800000001</v>
      </c>
      <c r="AN909" s="44">
        <v>692.6256800000001</v>
      </c>
      <c r="AO909" s="44">
        <v>0</v>
      </c>
      <c r="AP909" s="44">
        <v>0</v>
      </c>
      <c r="AQ909" s="44">
        <v>0</v>
      </c>
      <c r="AR909" s="44">
        <v>0</v>
      </c>
      <c r="AS909" s="44">
        <v>0</v>
      </c>
      <c r="AT909" s="44">
        <v>0</v>
      </c>
      <c r="AU909" s="44">
        <v>0</v>
      </c>
      <c r="AV909" s="44">
        <v>0</v>
      </c>
      <c r="AW909" s="44">
        <v>0</v>
      </c>
      <c r="AX909" s="44">
        <v>0</v>
      </c>
      <c r="AY909" s="44">
        <v>242.50005183991865</v>
      </c>
      <c r="AZ909" s="44">
        <v>0</v>
      </c>
      <c r="BA909" s="44">
        <v>0</v>
      </c>
      <c r="BB909" s="44">
        <v>13.647926250000001</v>
      </c>
      <c r="BC909" s="44">
        <v>256.14797808991864</v>
      </c>
      <c r="BD909" s="44">
        <v>242.50005183991865</v>
      </c>
      <c r="BE909" s="44">
        <v>0</v>
      </c>
      <c r="BF909" s="44">
        <v>0</v>
      </c>
      <c r="BG909" s="44">
        <v>13.647926250000001</v>
      </c>
      <c r="BH909" s="44">
        <v>256.14797808991864</v>
      </c>
      <c r="BI909" s="44">
        <v>129.86576292943951</v>
      </c>
      <c r="BJ909" s="44">
        <v>0</v>
      </c>
      <c r="BK909" s="44">
        <v>0</v>
      </c>
      <c r="BL909" s="44">
        <v>7.3088576328675847</v>
      </c>
      <c r="BM909" s="44">
        <v>137.1746205623071</v>
      </c>
      <c r="BN909" s="44">
        <v>5.0492261408180639</v>
      </c>
      <c r="BO909" s="44">
        <v>62.423513105923391</v>
      </c>
      <c r="BP909" s="44">
        <v>0</v>
      </c>
      <c r="BQ909" s="44">
        <v>0</v>
      </c>
      <c r="BR909" s="44">
        <v>3.5132013237586812</v>
      </c>
      <c r="BS909" s="44">
        <v>65.93671442968207</v>
      </c>
      <c r="BT909" s="64">
        <v>2023</v>
      </c>
      <c r="BU909" s="44">
        <v>0</v>
      </c>
      <c r="BV909" s="44">
        <v>0</v>
      </c>
      <c r="BW909" s="44">
        <v>0</v>
      </c>
      <c r="BX909" s="44">
        <v>0</v>
      </c>
      <c r="BY909" s="44">
        <v>0</v>
      </c>
      <c r="BZ909" s="44">
        <v>0</v>
      </c>
      <c r="CA909" s="44">
        <v>0</v>
      </c>
      <c r="CB909" s="44">
        <v>692.6256800000001</v>
      </c>
      <c r="CC909" s="44">
        <v>0</v>
      </c>
      <c r="CD909" s="44">
        <v>0</v>
      </c>
      <c r="CE909" s="44">
        <v>0</v>
      </c>
      <c r="CF909" s="44">
        <v>0</v>
      </c>
      <c r="CG909" s="44">
        <v>0</v>
      </c>
      <c r="CH909" s="44">
        <v>0</v>
      </c>
      <c r="CI909" s="44">
        <v>0</v>
      </c>
      <c r="CJ909" s="44">
        <v>0</v>
      </c>
      <c r="CK909" s="44">
        <v>0</v>
      </c>
      <c r="CL909" s="44">
        <v>242.50005183991865</v>
      </c>
      <c r="CM909" s="44">
        <v>0</v>
      </c>
      <c r="CN909" s="44">
        <v>0</v>
      </c>
      <c r="CO909" s="44">
        <v>0</v>
      </c>
      <c r="CP909" s="44">
        <v>0</v>
      </c>
      <c r="CQ909" s="44">
        <v>0</v>
      </c>
      <c r="CR909" s="44">
        <v>0</v>
      </c>
      <c r="CS909" s="44">
        <v>0</v>
      </c>
      <c r="CT909" s="44">
        <v>0</v>
      </c>
      <c r="CU909" s="44">
        <v>0</v>
      </c>
      <c r="CV909" s="44">
        <v>0</v>
      </c>
      <c r="CW909" s="44">
        <v>0</v>
      </c>
      <c r="CX909" s="44">
        <v>0</v>
      </c>
      <c r="CY909" s="44">
        <v>0</v>
      </c>
      <c r="CZ909" s="44">
        <v>0</v>
      </c>
      <c r="DA909" s="44">
        <v>0</v>
      </c>
      <c r="DB909" s="44">
        <v>0</v>
      </c>
      <c r="DC909" s="44">
        <v>0</v>
      </c>
      <c r="DD909" s="44">
        <v>0</v>
      </c>
      <c r="DE909" s="44">
        <v>0</v>
      </c>
      <c r="DF909" s="44">
        <v>0</v>
      </c>
      <c r="DG909" s="44">
        <v>0</v>
      </c>
      <c r="DH909" s="44">
        <v>0</v>
      </c>
      <c r="DI909" s="44">
        <v>0</v>
      </c>
      <c r="DJ909" s="44">
        <v>0</v>
      </c>
      <c r="DK909" s="44">
        <v>0</v>
      </c>
      <c r="DL909" s="44">
        <v>0</v>
      </c>
      <c r="DM909" s="44">
        <v>0</v>
      </c>
      <c r="DN909" s="44">
        <v>0</v>
      </c>
      <c r="DO909" s="44">
        <v>0</v>
      </c>
      <c r="DP909" s="44">
        <v>13.647926250000001</v>
      </c>
      <c r="DQ909" s="44">
        <v>0</v>
      </c>
      <c r="DR909" s="44">
        <v>0</v>
      </c>
      <c r="DS909" s="44">
        <v>0</v>
      </c>
      <c r="DT909" s="44">
        <v>0</v>
      </c>
      <c r="DU909" s="44">
        <v>0</v>
      </c>
      <c r="DV909" s="44">
        <v>0</v>
      </c>
      <c r="DW909" s="44">
        <v>0</v>
      </c>
      <c r="DX909" s="44">
        <v>0</v>
      </c>
      <c r="DY909" s="44">
        <v>0</v>
      </c>
      <c r="DZ909" s="44">
        <v>65.93671442968207</v>
      </c>
      <c r="EA909" s="44">
        <v>0</v>
      </c>
      <c r="EB909" s="44">
        <v>0</v>
      </c>
    </row>
    <row r="910" spans="2:132" x14ac:dyDescent="0.25">
      <c r="B910" s="41" t="s">
        <v>998</v>
      </c>
      <c r="C910" s="47" t="s">
        <v>101</v>
      </c>
      <c r="D910" s="46">
        <v>5</v>
      </c>
      <c r="E910" s="86" t="s">
        <v>53</v>
      </c>
      <c r="F910" s="43">
        <v>3024.6</v>
      </c>
      <c r="G910" s="43">
        <v>530.49908036371937</v>
      </c>
      <c r="H910" s="44">
        <v>668.03805536371942</v>
      </c>
      <c r="I910" s="44">
        <v>284.09753846271002</v>
      </c>
      <c r="J910" s="44">
        <v>357.75362135995852</v>
      </c>
      <c r="K910" s="44">
        <v>546.41405277463093</v>
      </c>
      <c r="L910" s="44">
        <v>683.95302777463098</v>
      </c>
      <c r="M910" s="44">
        <v>284.31239999999997</v>
      </c>
      <c r="N910" s="44">
        <v>2062.7772</v>
      </c>
      <c r="O910" s="44">
        <v>332.70600000000002</v>
      </c>
      <c r="P910" s="44">
        <v>98.354529499433568</v>
      </c>
      <c r="Q910" s="44">
        <v>105.23147824943356</v>
      </c>
      <c r="R910" s="44">
        <v>65.355443161790419</v>
      </c>
      <c r="S910" s="44">
        <v>69.038247306652849</v>
      </c>
      <c r="T910" s="44">
        <v>305.99186955379338</v>
      </c>
      <c r="U910" s="44">
        <v>312.86881830379338</v>
      </c>
      <c r="V910" s="44">
        <v>163.86746018529115</v>
      </c>
      <c r="W910" s="44">
        <v>167.55026433015357</v>
      </c>
      <c r="X910" s="44">
        <v>120.2110916104188</v>
      </c>
      <c r="Y910" s="44">
        <v>127.0880403604188</v>
      </c>
      <c r="Z910" s="44">
        <v>64.376502215650078</v>
      </c>
      <c r="AA910" s="44">
        <v>68.059306360512508</v>
      </c>
      <c r="AB910" s="44">
        <v>4.1181868180567545</v>
      </c>
      <c r="AC910" s="44">
        <v>12.311393289928505</v>
      </c>
      <c r="AD910" s="44">
        <v>4.8884718018964932</v>
      </c>
      <c r="AE910" s="44">
        <v>27.088318174857722</v>
      </c>
      <c r="AF910" s="44">
        <v>80.537594246430004</v>
      </c>
      <c r="AG910" s="44">
        <v>32.714557761339016</v>
      </c>
      <c r="AH910" s="44">
        <v>176.06079037587057</v>
      </c>
      <c r="AJ910" s="63" t="s">
        <v>63</v>
      </c>
      <c r="AK910" s="44">
        <v>0</v>
      </c>
      <c r="AL910" s="44">
        <v>0</v>
      </c>
      <c r="AM910" s="44">
        <v>332.70600000000002</v>
      </c>
      <c r="AN910" s="44">
        <v>332.70600000000002</v>
      </c>
      <c r="AO910" s="44">
        <v>0</v>
      </c>
      <c r="AP910" s="44">
        <v>0</v>
      </c>
      <c r="AQ910" s="44">
        <v>0</v>
      </c>
      <c r="AR910" s="44">
        <v>0</v>
      </c>
      <c r="AS910" s="44">
        <v>0</v>
      </c>
      <c r="AT910" s="44">
        <v>0</v>
      </c>
      <c r="AU910" s="44">
        <v>0</v>
      </c>
      <c r="AV910" s="44">
        <v>0</v>
      </c>
      <c r="AW910" s="44">
        <v>0</v>
      </c>
      <c r="AX910" s="44">
        <v>0</v>
      </c>
      <c r="AY910" s="44">
        <v>120.2110916104188</v>
      </c>
      <c r="AZ910" s="44">
        <v>0</v>
      </c>
      <c r="BA910" s="44">
        <v>0</v>
      </c>
      <c r="BB910" s="44">
        <v>6.8769487500000004</v>
      </c>
      <c r="BC910" s="44">
        <v>127.0880403604188</v>
      </c>
      <c r="BD910" s="44">
        <v>120.2110916104188</v>
      </c>
      <c r="BE910" s="44">
        <v>0</v>
      </c>
      <c r="BF910" s="44">
        <v>0</v>
      </c>
      <c r="BG910" s="44">
        <v>6.8769487500000004</v>
      </c>
      <c r="BH910" s="44">
        <v>127.0880403604188</v>
      </c>
      <c r="BI910" s="44">
        <v>64.376502215650078</v>
      </c>
      <c r="BJ910" s="44">
        <v>0</v>
      </c>
      <c r="BK910" s="44">
        <v>0</v>
      </c>
      <c r="BL910" s="44">
        <v>3.6828041448624251</v>
      </c>
      <c r="BM910" s="44">
        <v>68.059306360512508</v>
      </c>
      <c r="BN910" s="44">
        <v>4.8884718018964932</v>
      </c>
      <c r="BO910" s="44">
        <v>30.944317725647103</v>
      </c>
      <c r="BP910" s="44">
        <v>0</v>
      </c>
      <c r="BQ910" s="44">
        <v>0</v>
      </c>
      <c r="BR910" s="44">
        <v>1.7702400356919137</v>
      </c>
      <c r="BS910" s="44">
        <v>32.714557761339016</v>
      </c>
      <c r="BT910" s="64">
        <v>2023</v>
      </c>
      <c r="BU910" s="44">
        <v>0</v>
      </c>
      <c r="BV910" s="44">
        <v>0</v>
      </c>
      <c r="BW910" s="44">
        <v>0</v>
      </c>
      <c r="BX910" s="44">
        <v>0</v>
      </c>
      <c r="BY910" s="44">
        <v>0</v>
      </c>
      <c r="BZ910" s="44">
        <v>0</v>
      </c>
      <c r="CA910" s="44">
        <v>0</v>
      </c>
      <c r="CB910" s="44">
        <v>332.70600000000002</v>
      </c>
      <c r="CC910" s="44">
        <v>0</v>
      </c>
      <c r="CD910" s="44">
        <v>0</v>
      </c>
      <c r="CE910" s="44">
        <v>0</v>
      </c>
      <c r="CF910" s="44">
        <v>0</v>
      </c>
      <c r="CG910" s="44">
        <v>0</v>
      </c>
      <c r="CH910" s="44">
        <v>0</v>
      </c>
      <c r="CI910" s="44">
        <v>0</v>
      </c>
      <c r="CJ910" s="44">
        <v>0</v>
      </c>
      <c r="CK910" s="44">
        <v>0</v>
      </c>
      <c r="CL910" s="44">
        <v>120.2110916104188</v>
      </c>
      <c r="CM910" s="44">
        <v>0</v>
      </c>
      <c r="CN910" s="44">
        <v>0</v>
      </c>
      <c r="CO910" s="44">
        <v>0</v>
      </c>
      <c r="CP910" s="44">
        <v>0</v>
      </c>
      <c r="CQ910" s="44">
        <v>0</v>
      </c>
      <c r="CR910" s="44">
        <v>0</v>
      </c>
      <c r="CS910" s="44">
        <v>0</v>
      </c>
      <c r="CT910" s="44">
        <v>0</v>
      </c>
      <c r="CU910" s="44">
        <v>0</v>
      </c>
      <c r="CV910" s="44">
        <v>0</v>
      </c>
      <c r="CW910" s="44">
        <v>0</v>
      </c>
      <c r="CX910" s="44">
        <v>0</v>
      </c>
      <c r="CY910" s="44">
        <v>0</v>
      </c>
      <c r="CZ910" s="44">
        <v>0</v>
      </c>
      <c r="DA910" s="44">
        <v>0</v>
      </c>
      <c r="DB910" s="44">
        <v>0</v>
      </c>
      <c r="DC910" s="44">
        <v>0</v>
      </c>
      <c r="DD910" s="44">
        <v>0</v>
      </c>
      <c r="DE910" s="44">
        <v>0</v>
      </c>
      <c r="DF910" s="44">
        <v>0</v>
      </c>
      <c r="DG910" s="44">
        <v>0</v>
      </c>
      <c r="DH910" s="44">
        <v>0</v>
      </c>
      <c r="DI910" s="44">
        <v>0</v>
      </c>
      <c r="DJ910" s="44">
        <v>0</v>
      </c>
      <c r="DK910" s="44">
        <v>0</v>
      </c>
      <c r="DL910" s="44">
        <v>0</v>
      </c>
      <c r="DM910" s="44">
        <v>0</v>
      </c>
      <c r="DN910" s="44">
        <v>0</v>
      </c>
      <c r="DO910" s="44">
        <v>0</v>
      </c>
      <c r="DP910" s="44">
        <v>6.8769487500000004</v>
      </c>
      <c r="DQ910" s="44">
        <v>0</v>
      </c>
      <c r="DR910" s="44">
        <v>0</v>
      </c>
      <c r="DS910" s="44">
        <v>0</v>
      </c>
      <c r="DT910" s="44">
        <v>0</v>
      </c>
      <c r="DU910" s="44">
        <v>0</v>
      </c>
      <c r="DV910" s="44">
        <v>0</v>
      </c>
      <c r="DW910" s="44">
        <v>0</v>
      </c>
      <c r="DX910" s="44">
        <v>0</v>
      </c>
      <c r="DY910" s="44">
        <v>0</v>
      </c>
      <c r="DZ910" s="44">
        <v>32.714557761339016</v>
      </c>
      <c r="EA910" s="44">
        <v>0</v>
      </c>
      <c r="EB910" s="44">
        <v>0</v>
      </c>
    </row>
    <row r="911" spans="2:132" x14ac:dyDescent="0.25">
      <c r="B911" s="41" t="s">
        <v>999</v>
      </c>
      <c r="C911" s="50">
        <v>1</v>
      </c>
      <c r="D911" s="46">
        <v>5</v>
      </c>
      <c r="E911" s="86" t="s">
        <v>53</v>
      </c>
      <c r="F911" s="43">
        <v>4733.28</v>
      </c>
      <c r="G911" s="43">
        <v>532.48981292832013</v>
      </c>
      <c r="H911" s="44">
        <v>532.48981292832013</v>
      </c>
      <c r="I911" s="44">
        <v>285.16363309373719</v>
      </c>
      <c r="J911" s="44">
        <v>285.16363309373719</v>
      </c>
      <c r="K911" s="44">
        <v>591.06369235043542</v>
      </c>
      <c r="L911" s="44">
        <v>591.06369235043542</v>
      </c>
      <c r="M911" s="44">
        <v>500.14992000000001</v>
      </c>
      <c r="N911" s="44">
        <v>3283.3185599999997</v>
      </c>
      <c r="O911" s="44">
        <v>575.88240000000008</v>
      </c>
      <c r="P911" s="44">
        <v>106.39146462307838</v>
      </c>
      <c r="Q911" s="44">
        <v>106.39146462307838</v>
      </c>
      <c r="R911" s="44">
        <v>70.695893259428175</v>
      </c>
      <c r="S911" s="44">
        <v>70.695893259428175</v>
      </c>
      <c r="T911" s="44">
        <v>330.99566771624387</v>
      </c>
      <c r="U911" s="44">
        <v>330.99566771624387</v>
      </c>
      <c r="V911" s="44">
        <v>177.25771433106709</v>
      </c>
      <c r="W911" s="44">
        <v>177.25771433106709</v>
      </c>
      <c r="X911" s="44">
        <v>130.0340123170958</v>
      </c>
      <c r="Y911" s="44">
        <v>130.0340123170958</v>
      </c>
      <c r="Z911" s="44">
        <v>69.63695920149064</v>
      </c>
      <c r="AA911" s="44">
        <v>69.63695920149064</v>
      </c>
      <c r="AB911" s="44">
        <v>7.0746672393632828</v>
      </c>
      <c r="AC911" s="44">
        <v>18.522852855180638</v>
      </c>
      <c r="AD911" s="44">
        <v>8.2697809698111122</v>
      </c>
      <c r="AE911" s="44">
        <v>27.386917800088771</v>
      </c>
      <c r="AF911" s="44">
        <v>85.203744266942849</v>
      </c>
      <c r="AG911" s="44">
        <v>33.472899533441833</v>
      </c>
      <c r="AH911" s="44">
        <v>152.1495433338265</v>
      </c>
      <c r="AJ911" s="63" t="s">
        <v>63</v>
      </c>
      <c r="AK911" s="44">
        <v>0</v>
      </c>
      <c r="AL911" s="44">
        <v>0</v>
      </c>
      <c r="AM911" s="44">
        <v>575.88240000000008</v>
      </c>
      <c r="AN911" s="44">
        <v>575.88240000000008</v>
      </c>
      <c r="AO911" s="44">
        <v>0</v>
      </c>
      <c r="AP911" s="44">
        <v>0</v>
      </c>
      <c r="AQ911" s="44">
        <v>0</v>
      </c>
      <c r="AR911" s="44">
        <v>0</v>
      </c>
      <c r="AS911" s="44">
        <v>0</v>
      </c>
      <c r="AT911" s="44">
        <v>0</v>
      </c>
      <c r="AU911" s="44">
        <v>0</v>
      </c>
      <c r="AV911" s="44">
        <v>0</v>
      </c>
      <c r="AW911" s="44">
        <v>0</v>
      </c>
      <c r="AX911" s="44">
        <v>0</v>
      </c>
      <c r="AY911" s="44">
        <v>130.0340123170958</v>
      </c>
      <c r="AZ911" s="44">
        <v>0</v>
      </c>
      <c r="BA911" s="44">
        <v>0</v>
      </c>
      <c r="BB911" s="44">
        <v>0</v>
      </c>
      <c r="BC911" s="44">
        <v>130.0340123170958</v>
      </c>
      <c r="BD911" s="44">
        <v>130.0340123170958</v>
      </c>
      <c r="BE911" s="44">
        <v>0</v>
      </c>
      <c r="BF911" s="44">
        <v>0</v>
      </c>
      <c r="BG911" s="44">
        <v>0</v>
      </c>
      <c r="BH911" s="44">
        <v>130.0340123170958</v>
      </c>
      <c r="BI911" s="44">
        <v>69.63695920149064</v>
      </c>
      <c r="BJ911" s="44">
        <v>0</v>
      </c>
      <c r="BK911" s="44">
        <v>0</v>
      </c>
      <c r="BL911" s="44">
        <v>0</v>
      </c>
      <c r="BM911" s="44">
        <v>69.63695920149064</v>
      </c>
      <c r="BN911" s="44">
        <v>8.2697809698111122</v>
      </c>
      <c r="BO911" s="44">
        <v>33.472899533441833</v>
      </c>
      <c r="BP911" s="44">
        <v>0</v>
      </c>
      <c r="BQ911" s="44">
        <v>0</v>
      </c>
      <c r="BR911" s="44">
        <v>0</v>
      </c>
      <c r="BS911" s="44">
        <v>33.472899533441833</v>
      </c>
      <c r="BT911" s="64">
        <v>2023</v>
      </c>
      <c r="BU911" s="44">
        <v>0</v>
      </c>
      <c r="BV911" s="44">
        <v>0</v>
      </c>
      <c r="BW911" s="44">
        <v>0</v>
      </c>
      <c r="BX911" s="44">
        <v>0</v>
      </c>
      <c r="BY911" s="44">
        <v>0</v>
      </c>
      <c r="BZ911" s="44">
        <v>0</v>
      </c>
      <c r="CA911" s="44">
        <v>0</v>
      </c>
      <c r="CB911" s="44">
        <v>575.88240000000008</v>
      </c>
      <c r="CC911" s="44">
        <v>0</v>
      </c>
      <c r="CD911" s="44">
        <v>0</v>
      </c>
      <c r="CE911" s="44">
        <v>0</v>
      </c>
      <c r="CF911" s="44">
        <v>0</v>
      </c>
      <c r="CG911" s="44">
        <v>0</v>
      </c>
      <c r="CH911" s="44">
        <v>0</v>
      </c>
      <c r="CI911" s="44">
        <v>0</v>
      </c>
      <c r="CJ911" s="44">
        <v>0</v>
      </c>
      <c r="CK911" s="44">
        <v>0</v>
      </c>
      <c r="CL911" s="44">
        <v>130.0340123170958</v>
      </c>
      <c r="CM911" s="44">
        <v>0</v>
      </c>
      <c r="CN911" s="44">
        <v>0</v>
      </c>
      <c r="CO911" s="44">
        <v>0</v>
      </c>
      <c r="CP911" s="44">
        <v>0</v>
      </c>
      <c r="CQ911" s="44">
        <v>0</v>
      </c>
      <c r="CR911" s="44">
        <v>0</v>
      </c>
      <c r="CS911" s="44">
        <v>0</v>
      </c>
      <c r="CT911" s="44">
        <v>0</v>
      </c>
      <c r="CU911" s="44">
        <v>0</v>
      </c>
      <c r="CV911" s="44">
        <v>0</v>
      </c>
      <c r="CW911" s="44">
        <v>0</v>
      </c>
      <c r="CX911" s="44">
        <v>0</v>
      </c>
      <c r="CY911" s="44">
        <v>0</v>
      </c>
      <c r="CZ911" s="44">
        <v>0</v>
      </c>
      <c r="DA911" s="44">
        <v>0</v>
      </c>
      <c r="DB911" s="44">
        <v>0</v>
      </c>
      <c r="DC911" s="44">
        <v>0</v>
      </c>
      <c r="DD911" s="44">
        <v>0</v>
      </c>
      <c r="DE911" s="44">
        <v>0</v>
      </c>
      <c r="DF911" s="44">
        <v>0</v>
      </c>
      <c r="DG911" s="44">
        <v>0</v>
      </c>
      <c r="DH911" s="44">
        <v>0</v>
      </c>
      <c r="DI911" s="44">
        <v>0</v>
      </c>
      <c r="DJ911" s="44">
        <v>0</v>
      </c>
      <c r="DK911" s="44">
        <v>0</v>
      </c>
      <c r="DL911" s="44">
        <v>0</v>
      </c>
      <c r="DM911" s="44">
        <v>0</v>
      </c>
      <c r="DN911" s="44">
        <v>0</v>
      </c>
      <c r="DO911" s="44">
        <v>0</v>
      </c>
      <c r="DP911" s="44">
        <v>0</v>
      </c>
      <c r="DQ911" s="44">
        <v>0</v>
      </c>
      <c r="DR911" s="44">
        <v>0</v>
      </c>
      <c r="DS911" s="44">
        <v>0</v>
      </c>
      <c r="DT911" s="44">
        <v>0</v>
      </c>
      <c r="DU911" s="44">
        <v>0</v>
      </c>
      <c r="DV911" s="44">
        <v>0</v>
      </c>
      <c r="DW911" s="44">
        <v>0</v>
      </c>
      <c r="DX911" s="44">
        <v>0</v>
      </c>
      <c r="DY911" s="44">
        <v>0</v>
      </c>
      <c r="DZ911" s="44">
        <v>33.472899533441833</v>
      </c>
      <c r="EA911" s="44">
        <v>0</v>
      </c>
      <c r="EB911" s="44">
        <v>0</v>
      </c>
    </row>
    <row r="912" spans="2:132" x14ac:dyDescent="0.25">
      <c r="B912" s="41" t="s">
        <v>1000</v>
      </c>
      <c r="C912" s="50">
        <v>1</v>
      </c>
      <c r="D912" s="46">
        <v>5</v>
      </c>
      <c r="E912" s="86" t="s">
        <v>53</v>
      </c>
      <c r="F912" s="43">
        <v>2480.4899999999998</v>
      </c>
      <c r="G912" s="43">
        <v>511.77328273539018</v>
      </c>
      <c r="H912" s="44">
        <v>511.77328273539018</v>
      </c>
      <c r="I912" s="44">
        <v>274.06933443960082</v>
      </c>
      <c r="J912" s="44">
        <v>274.06933443960082</v>
      </c>
      <c r="K912" s="44">
        <v>527.1264812174519</v>
      </c>
      <c r="L912" s="44">
        <v>527.1264812174519</v>
      </c>
      <c r="M912" s="44">
        <v>262.10510999999997</v>
      </c>
      <c r="N912" s="44">
        <v>1720.6332299999997</v>
      </c>
      <c r="O912" s="44">
        <v>301.79295000000002</v>
      </c>
      <c r="P912" s="44">
        <v>105.42529624349038</v>
      </c>
      <c r="Q912" s="44">
        <v>105.42529624349038</v>
      </c>
      <c r="R912" s="44">
        <v>70.053885586388105</v>
      </c>
      <c r="S912" s="44">
        <v>70.053885586388105</v>
      </c>
      <c r="T912" s="44">
        <v>316.27588873047114</v>
      </c>
      <c r="U912" s="44">
        <v>316.27588873047114</v>
      </c>
      <c r="V912" s="44">
        <v>169.37484868367329</v>
      </c>
      <c r="W912" s="44">
        <v>169.37484868367329</v>
      </c>
      <c r="X912" s="44">
        <v>131.78162030436297</v>
      </c>
      <c r="Y912" s="44">
        <v>131.78162030436297</v>
      </c>
      <c r="Z912" s="44">
        <v>70.572853618197215</v>
      </c>
      <c r="AA912" s="44">
        <v>70.572853618197215</v>
      </c>
      <c r="AB912" s="44">
        <v>3.7414785462082718</v>
      </c>
      <c r="AC912" s="44">
        <v>10.158729252732659</v>
      </c>
      <c r="AD912" s="44">
        <v>4.2763319679931815</v>
      </c>
      <c r="AE912" s="44">
        <v>27.138210123335146</v>
      </c>
      <c r="AF912" s="44">
        <v>81.41463037000544</v>
      </c>
      <c r="AG912" s="44">
        <v>33.922762654168935</v>
      </c>
      <c r="AH912" s="44">
        <v>135.69105061667574</v>
      </c>
      <c r="AJ912" s="63" t="s">
        <v>63</v>
      </c>
      <c r="AK912" s="44">
        <v>0</v>
      </c>
      <c r="AL912" s="44">
        <v>0</v>
      </c>
      <c r="AM912" s="44">
        <v>301.79295000000002</v>
      </c>
      <c r="AN912" s="44">
        <v>301.79295000000002</v>
      </c>
      <c r="AO912" s="44">
        <v>0</v>
      </c>
      <c r="AP912" s="44">
        <v>0</v>
      </c>
      <c r="AQ912" s="44">
        <v>0</v>
      </c>
      <c r="AR912" s="44">
        <v>0</v>
      </c>
      <c r="AS912" s="44">
        <v>0</v>
      </c>
      <c r="AT912" s="44">
        <v>0</v>
      </c>
      <c r="AU912" s="44">
        <v>0</v>
      </c>
      <c r="AV912" s="44">
        <v>0</v>
      </c>
      <c r="AW912" s="44">
        <v>0</v>
      </c>
      <c r="AX912" s="44">
        <v>0</v>
      </c>
      <c r="AY912" s="44">
        <v>131.78162030436297</v>
      </c>
      <c r="AZ912" s="44">
        <v>0</v>
      </c>
      <c r="BA912" s="44">
        <v>0</v>
      </c>
      <c r="BB912" s="44">
        <v>0</v>
      </c>
      <c r="BC912" s="44">
        <v>131.78162030436297</v>
      </c>
      <c r="BD912" s="44">
        <v>131.78162030436297</v>
      </c>
      <c r="BE912" s="44">
        <v>0</v>
      </c>
      <c r="BF912" s="44">
        <v>0</v>
      </c>
      <c r="BG912" s="44">
        <v>0</v>
      </c>
      <c r="BH912" s="44">
        <v>131.78162030436297</v>
      </c>
      <c r="BI912" s="44">
        <v>70.572853618197215</v>
      </c>
      <c r="BJ912" s="44">
        <v>0</v>
      </c>
      <c r="BK912" s="44">
        <v>0</v>
      </c>
      <c r="BL912" s="44">
        <v>0</v>
      </c>
      <c r="BM912" s="44">
        <v>70.572853618197215</v>
      </c>
      <c r="BN912" s="44">
        <v>4.2763319679931815</v>
      </c>
      <c r="BO912" s="44">
        <v>33.922762654168935</v>
      </c>
      <c r="BP912" s="44">
        <v>0</v>
      </c>
      <c r="BQ912" s="44">
        <v>0</v>
      </c>
      <c r="BR912" s="44">
        <v>0</v>
      </c>
      <c r="BS912" s="44">
        <v>33.922762654168935</v>
      </c>
      <c r="BT912" s="64">
        <v>2023</v>
      </c>
      <c r="BU912" s="44">
        <v>0</v>
      </c>
      <c r="BV912" s="44">
        <v>0</v>
      </c>
      <c r="BW912" s="44">
        <v>0</v>
      </c>
      <c r="BX912" s="44">
        <v>0</v>
      </c>
      <c r="BY912" s="44">
        <v>0</v>
      </c>
      <c r="BZ912" s="44">
        <v>0</v>
      </c>
      <c r="CA912" s="44">
        <v>0</v>
      </c>
      <c r="CB912" s="44">
        <v>301.79295000000002</v>
      </c>
      <c r="CC912" s="44">
        <v>0</v>
      </c>
      <c r="CD912" s="44">
        <v>0</v>
      </c>
      <c r="CE912" s="44">
        <v>0</v>
      </c>
      <c r="CF912" s="44">
        <v>0</v>
      </c>
      <c r="CG912" s="44">
        <v>0</v>
      </c>
      <c r="CH912" s="44">
        <v>0</v>
      </c>
      <c r="CI912" s="44">
        <v>0</v>
      </c>
      <c r="CJ912" s="44">
        <v>0</v>
      </c>
      <c r="CK912" s="44">
        <v>0</v>
      </c>
      <c r="CL912" s="44">
        <v>131.78162030436297</v>
      </c>
      <c r="CM912" s="44">
        <v>0</v>
      </c>
      <c r="CN912" s="44">
        <v>0</v>
      </c>
      <c r="CO912" s="44">
        <v>0</v>
      </c>
      <c r="CP912" s="44">
        <v>0</v>
      </c>
      <c r="CQ912" s="44">
        <v>0</v>
      </c>
      <c r="CR912" s="44">
        <v>0</v>
      </c>
      <c r="CS912" s="44">
        <v>0</v>
      </c>
      <c r="CT912" s="44">
        <v>0</v>
      </c>
      <c r="CU912" s="44">
        <v>0</v>
      </c>
      <c r="CV912" s="44">
        <v>0</v>
      </c>
      <c r="CW912" s="44">
        <v>0</v>
      </c>
      <c r="CX912" s="44">
        <v>0</v>
      </c>
      <c r="CY912" s="44">
        <v>0</v>
      </c>
      <c r="CZ912" s="44">
        <v>0</v>
      </c>
      <c r="DA912" s="44">
        <v>0</v>
      </c>
      <c r="DB912" s="44">
        <v>0</v>
      </c>
      <c r="DC912" s="44">
        <v>0</v>
      </c>
      <c r="DD912" s="44">
        <v>0</v>
      </c>
      <c r="DE912" s="44">
        <v>0</v>
      </c>
      <c r="DF912" s="44">
        <v>0</v>
      </c>
      <c r="DG912" s="44">
        <v>0</v>
      </c>
      <c r="DH912" s="44">
        <v>0</v>
      </c>
      <c r="DI912" s="44">
        <v>0</v>
      </c>
      <c r="DJ912" s="44">
        <v>0</v>
      </c>
      <c r="DK912" s="44">
        <v>0</v>
      </c>
      <c r="DL912" s="44">
        <v>0</v>
      </c>
      <c r="DM912" s="44">
        <v>0</v>
      </c>
      <c r="DN912" s="44">
        <v>0</v>
      </c>
      <c r="DO912" s="44">
        <v>0</v>
      </c>
      <c r="DP912" s="44">
        <v>0</v>
      </c>
      <c r="DQ912" s="44">
        <v>0</v>
      </c>
      <c r="DR912" s="44">
        <v>0</v>
      </c>
      <c r="DS912" s="44">
        <v>0</v>
      </c>
      <c r="DT912" s="44">
        <v>0</v>
      </c>
      <c r="DU912" s="44">
        <v>0</v>
      </c>
      <c r="DV912" s="44">
        <v>0</v>
      </c>
      <c r="DW912" s="44">
        <v>0</v>
      </c>
      <c r="DX912" s="44">
        <v>0</v>
      </c>
      <c r="DY912" s="44">
        <v>0</v>
      </c>
      <c r="DZ912" s="44">
        <v>33.922762654168935</v>
      </c>
      <c r="EA912" s="44">
        <v>0</v>
      </c>
      <c r="EB912" s="44">
        <v>0</v>
      </c>
    </row>
    <row r="913" spans="2:132" x14ac:dyDescent="0.25">
      <c r="B913" s="41" t="s">
        <v>1001</v>
      </c>
      <c r="C913" s="47" t="s">
        <v>101</v>
      </c>
      <c r="D913" s="46">
        <v>5</v>
      </c>
      <c r="E913" s="86" t="s">
        <v>53</v>
      </c>
      <c r="F913" s="43">
        <v>4680.0200000000004</v>
      </c>
      <c r="G913" s="43">
        <v>635.96930094720381</v>
      </c>
      <c r="H913" s="44">
        <v>635.96930094720381</v>
      </c>
      <c r="I913" s="44">
        <v>340.57987963537187</v>
      </c>
      <c r="J913" s="44">
        <v>340.57987963537187</v>
      </c>
      <c r="K913" s="44">
        <v>705.92592405139624</v>
      </c>
      <c r="L913" s="44">
        <v>705.92592405139624</v>
      </c>
      <c r="M913" s="44">
        <v>439.92188000000004</v>
      </c>
      <c r="N913" s="44">
        <v>3191.7736400000003</v>
      </c>
      <c r="O913" s="44">
        <v>514.80220000000008</v>
      </c>
      <c r="P913" s="44">
        <v>127.06666632925132</v>
      </c>
      <c r="Q913" s="44">
        <v>127.06666632925132</v>
      </c>
      <c r="R913" s="44">
        <v>84.434324797287545</v>
      </c>
      <c r="S913" s="44">
        <v>84.434324797287545</v>
      </c>
      <c r="T913" s="44">
        <v>395.31851746878192</v>
      </c>
      <c r="U913" s="44">
        <v>395.31851746878192</v>
      </c>
      <c r="V913" s="44">
        <v>211.70445318134719</v>
      </c>
      <c r="W913" s="44">
        <v>211.70445318134719</v>
      </c>
      <c r="X913" s="44">
        <v>155.30370329130719</v>
      </c>
      <c r="Y913" s="44">
        <v>155.30370329130719</v>
      </c>
      <c r="Z913" s="44">
        <v>83.169606606957828</v>
      </c>
      <c r="AA913" s="44">
        <v>83.169606606957828</v>
      </c>
      <c r="AB913" s="44">
        <v>5.2102255931598629</v>
      </c>
      <c r="AC913" s="44">
        <v>15.076554092444667</v>
      </c>
      <c r="AD913" s="44">
        <v>6.1897876039362272</v>
      </c>
      <c r="AE913" s="44">
        <v>32.709055733176193</v>
      </c>
      <c r="AF913" s="44">
        <v>101.76150672543704</v>
      </c>
      <c r="AG913" s="44">
        <v>39.977734784993125</v>
      </c>
      <c r="AH913" s="44">
        <v>181.71697629542328</v>
      </c>
      <c r="AJ913" s="63" t="s">
        <v>63</v>
      </c>
      <c r="AK913" s="44">
        <v>0</v>
      </c>
      <c r="AL913" s="44">
        <v>0</v>
      </c>
      <c r="AM913" s="44">
        <v>514.80220000000008</v>
      </c>
      <c r="AN913" s="44">
        <v>514.80220000000008</v>
      </c>
      <c r="AO913" s="44">
        <v>0</v>
      </c>
      <c r="AP913" s="44">
        <v>0</v>
      </c>
      <c r="AQ913" s="44">
        <v>0</v>
      </c>
      <c r="AR913" s="44">
        <v>0</v>
      </c>
      <c r="AS913" s="44">
        <v>0</v>
      </c>
      <c r="AT913" s="44">
        <v>0</v>
      </c>
      <c r="AU913" s="44">
        <v>0</v>
      </c>
      <c r="AV913" s="44">
        <v>0</v>
      </c>
      <c r="AW913" s="44">
        <v>0</v>
      </c>
      <c r="AX913" s="44">
        <v>0</v>
      </c>
      <c r="AY913" s="44">
        <v>155.30370329130719</v>
      </c>
      <c r="AZ913" s="44">
        <v>0</v>
      </c>
      <c r="BA913" s="44">
        <v>0</v>
      </c>
      <c r="BB913" s="44">
        <v>0</v>
      </c>
      <c r="BC913" s="44">
        <v>155.30370329130719</v>
      </c>
      <c r="BD913" s="44">
        <v>155.30370329130719</v>
      </c>
      <c r="BE913" s="44">
        <v>0</v>
      </c>
      <c r="BF913" s="44">
        <v>0</v>
      </c>
      <c r="BG913" s="44">
        <v>0</v>
      </c>
      <c r="BH913" s="44">
        <v>155.30370329130719</v>
      </c>
      <c r="BI913" s="44">
        <v>83.169606606957828</v>
      </c>
      <c r="BJ913" s="44">
        <v>0</v>
      </c>
      <c r="BK913" s="44">
        <v>0</v>
      </c>
      <c r="BL913" s="44">
        <v>0</v>
      </c>
      <c r="BM913" s="44">
        <v>83.169606606957828</v>
      </c>
      <c r="BN913" s="44">
        <v>6.1897876039362272</v>
      </c>
      <c r="BO913" s="44">
        <v>39.977734784993125</v>
      </c>
      <c r="BP913" s="44">
        <v>0</v>
      </c>
      <c r="BQ913" s="44">
        <v>0</v>
      </c>
      <c r="BR913" s="44">
        <v>0</v>
      </c>
      <c r="BS913" s="44">
        <v>39.977734784993125</v>
      </c>
      <c r="BT913" s="64">
        <v>2023</v>
      </c>
      <c r="BU913" s="44">
        <v>0</v>
      </c>
      <c r="BV913" s="44">
        <v>0</v>
      </c>
      <c r="BW913" s="44">
        <v>0</v>
      </c>
      <c r="BX913" s="44">
        <v>0</v>
      </c>
      <c r="BY913" s="44">
        <v>0</v>
      </c>
      <c r="BZ913" s="44">
        <v>0</v>
      </c>
      <c r="CA913" s="44">
        <v>0</v>
      </c>
      <c r="CB913" s="44">
        <v>514.80220000000008</v>
      </c>
      <c r="CC913" s="44">
        <v>0</v>
      </c>
      <c r="CD913" s="44">
        <v>0</v>
      </c>
      <c r="CE913" s="44">
        <v>0</v>
      </c>
      <c r="CF913" s="44">
        <v>0</v>
      </c>
      <c r="CG913" s="44">
        <v>0</v>
      </c>
      <c r="CH913" s="44">
        <v>0</v>
      </c>
      <c r="CI913" s="44">
        <v>0</v>
      </c>
      <c r="CJ913" s="44">
        <v>0</v>
      </c>
      <c r="CK913" s="44">
        <v>0</v>
      </c>
      <c r="CL913" s="44">
        <v>155.30370329130719</v>
      </c>
      <c r="CM913" s="44">
        <v>0</v>
      </c>
      <c r="CN913" s="44">
        <v>0</v>
      </c>
      <c r="CO913" s="44">
        <v>0</v>
      </c>
      <c r="CP913" s="44">
        <v>0</v>
      </c>
      <c r="CQ913" s="44">
        <v>0</v>
      </c>
      <c r="CR913" s="44">
        <v>0</v>
      </c>
      <c r="CS913" s="44">
        <v>0</v>
      </c>
      <c r="CT913" s="44">
        <v>0</v>
      </c>
      <c r="CU913" s="44">
        <v>0</v>
      </c>
      <c r="CV913" s="44">
        <v>0</v>
      </c>
      <c r="CW913" s="44">
        <v>0</v>
      </c>
      <c r="CX913" s="44">
        <v>0</v>
      </c>
      <c r="CY913" s="44">
        <v>0</v>
      </c>
      <c r="CZ913" s="44">
        <v>0</v>
      </c>
      <c r="DA913" s="44">
        <v>0</v>
      </c>
      <c r="DB913" s="44">
        <v>0</v>
      </c>
      <c r="DC913" s="44">
        <v>0</v>
      </c>
      <c r="DD913" s="44">
        <v>0</v>
      </c>
      <c r="DE913" s="44">
        <v>0</v>
      </c>
      <c r="DF913" s="44">
        <v>0</v>
      </c>
      <c r="DG913" s="44">
        <v>0</v>
      </c>
      <c r="DH913" s="44">
        <v>0</v>
      </c>
      <c r="DI913" s="44">
        <v>0</v>
      </c>
      <c r="DJ913" s="44">
        <v>0</v>
      </c>
      <c r="DK913" s="44">
        <v>0</v>
      </c>
      <c r="DL913" s="44">
        <v>0</v>
      </c>
      <c r="DM913" s="44">
        <v>0</v>
      </c>
      <c r="DN913" s="44">
        <v>0</v>
      </c>
      <c r="DO913" s="44">
        <v>0</v>
      </c>
      <c r="DP913" s="44">
        <v>0</v>
      </c>
      <c r="DQ913" s="44">
        <v>0</v>
      </c>
      <c r="DR913" s="44">
        <v>0</v>
      </c>
      <c r="DS913" s="44">
        <v>0</v>
      </c>
      <c r="DT913" s="44">
        <v>0</v>
      </c>
      <c r="DU913" s="44">
        <v>0</v>
      </c>
      <c r="DV913" s="44">
        <v>0</v>
      </c>
      <c r="DW913" s="44">
        <v>0</v>
      </c>
      <c r="DX913" s="44">
        <v>0</v>
      </c>
      <c r="DY913" s="44">
        <v>0</v>
      </c>
      <c r="DZ913" s="44">
        <v>39.977734784993125</v>
      </c>
      <c r="EA913" s="44">
        <v>0</v>
      </c>
      <c r="EB913" s="44">
        <v>0</v>
      </c>
    </row>
    <row r="914" spans="2:132" x14ac:dyDescent="0.25">
      <c r="B914" s="41" t="s">
        <v>1002</v>
      </c>
      <c r="C914" s="47" t="s">
        <v>101</v>
      </c>
      <c r="D914" s="46">
        <v>5</v>
      </c>
      <c r="E914" s="86" t="s">
        <v>53</v>
      </c>
      <c r="F914" s="43">
        <v>4035.7</v>
      </c>
      <c r="G914" s="43">
        <v>824.968771133328</v>
      </c>
      <c r="H914" s="44">
        <v>978.552796133328</v>
      </c>
      <c r="I914" s="44">
        <v>441.79454001484038</v>
      </c>
      <c r="J914" s="44">
        <v>524.04320936178794</v>
      </c>
      <c r="K914" s="44">
        <v>849.71783426732782</v>
      </c>
      <c r="L914" s="44">
        <v>1003.3018592673278</v>
      </c>
      <c r="M914" s="44">
        <v>379.35579999999999</v>
      </c>
      <c r="N914" s="44">
        <v>2752.3474000000001</v>
      </c>
      <c r="O914" s="44">
        <v>443.92700000000002</v>
      </c>
      <c r="P914" s="44">
        <v>169.94356685346557</v>
      </c>
      <c r="Q914" s="44">
        <v>177.62276810346557</v>
      </c>
      <c r="R914" s="44">
        <v>112.92552748440085</v>
      </c>
      <c r="S914" s="44">
        <v>117.03796095174822</v>
      </c>
      <c r="T914" s="44">
        <v>509.83070056039668</v>
      </c>
      <c r="U914" s="44">
        <v>519.04574206039672</v>
      </c>
      <c r="V914" s="44">
        <v>273.02902572917134</v>
      </c>
      <c r="W914" s="44">
        <v>277.96394588998817</v>
      </c>
      <c r="X914" s="44">
        <v>212.42945856683195</v>
      </c>
      <c r="Y914" s="44">
        <v>221.64450006683197</v>
      </c>
      <c r="Z914" s="44">
        <v>113.7620940538214</v>
      </c>
      <c r="AA914" s="44">
        <v>118.69701421463826</v>
      </c>
      <c r="AB914" s="44">
        <v>3.2413056149910093</v>
      </c>
      <c r="AC914" s="44">
        <v>9.9018143924655497</v>
      </c>
      <c r="AD914" s="44">
        <v>3.7400014055724489</v>
      </c>
      <c r="AE914" s="44">
        <v>45.723030195211997</v>
      </c>
      <c r="AF914" s="44">
        <v>133.61093507505527</v>
      </c>
      <c r="AG914" s="44">
        <v>57.054950090943308</v>
      </c>
      <c r="AH914" s="44">
        <v>258.26644689756597</v>
      </c>
      <c r="AJ914" s="63" t="s">
        <v>63</v>
      </c>
      <c r="AK914" s="44">
        <v>0</v>
      </c>
      <c r="AL914" s="44">
        <v>0</v>
      </c>
      <c r="AM914" s="44">
        <v>443.92700000000002</v>
      </c>
      <c r="AN914" s="44">
        <v>443.92700000000002</v>
      </c>
      <c r="AO914" s="44">
        <v>0</v>
      </c>
      <c r="AP914" s="44">
        <v>0</v>
      </c>
      <c r="AQ914" s="44">
        <v>0</v>
      </c>
      <c r="AR914" s="44">
        <v>0</v>
      </c>
      <c r="AS914" s="44">
        <v>0</v>
      </c>
      <c r="AT914" s="44">
        <v>0</v>
      </c>
      <c r="AU914" s="44">
        <v>0</v>
      </c>
      <c r="AV914" s="44">
        <v>0</v>
      </c>
      <c r="AW914" s="44">
        <v>0</v>
      </c>
      <c r="AX914" s="44">
        <v>0</v>
      </c>
      <c r="AY914" s="44">
        <v>212.42945856683195</v>
      </c>
      <c r="AZ914" s="44">
        <v>0</v>
      </c>
      <c r="BA914" s="44">
        <v>0</v>
      </c>
      <c r="BB914" s="44">
        <v>9.2150414999999999</v>
      </c>
      <c r="BC914" s="44">
        <v>221.64450006683197</v>
      </c>
      <c r="BD914" s="44">
        <v>212.42945856683195</v>
      </c>
      <c r="BE914" s="44">
        <v>0</v>
      </c>
      <c r="BF914" s="44">
        <v>0</v>
      </c>
      <c r="BG914" s="44">
        <v>9.2150414999999999</v>
      </c>
      <c r="BH914" s="44">
        <v>221.64450006683197</v>
      </c>
      <c r="BI914" s="44">
        <v>113.7620940538214</v>
      </c>
      <c r="BJ914" s="44">
        <v>0</v>
      </c>
      <c r="BK914" s="44">
        <v>0</v>
      </c>
      <c r="BL914" s="44">
        <v>4.9349201608168531</v>
      </c>
      <c r="BM914" s="44">
        <v>118.69701421463826</v>
      </c>
      <c r="BN914" s="44">
        <v>3.7400014055724489</v>
      </c>
      <c r="BO914" s="44">
        <v>54.682846417222827</v>
      </c>
      <c r="BP914" s="44">
        <v>0</v>
      </c>
      <c r="BQ914" s="44">
        <v>0</v>
      </c>
      <c r="BR914" s="44">
        <v>2.3721036737204804</v>
      </c>
      <c r="BS914" s="44">
        <v>57.054950090943308</v>
      </c>
      <c r="BT914" s="64">
        <v>2023</v>
      </c>
      <c r="BU914" s="44">
        <v>0</v>
      </c>
      <c r="BV914" s="44">
        <v>0</v>
      </c>
      <c r="BW914" s="44">
        <v>0</v>
      </c>
      <c r="BX914" s="44">
        <v>0</v>
      </c>
      <c r="BY914" s="44">
        <v>0</v>
      </c>
      <c r="BZ914" s="44">
        <v>0</v>
      </c>
      <c r="CA914" s="44">
        <v>0</v>
      </c>
      <c r="CB914" s="44">
        <v>443.92700000000002</v>
      </c>
      <c r="CC914" s="44">
        <v>0</v>
      </c>
      <c r="CD914" s="44">
        <v>0</v>
      </c>
      <c r="CE914" s="44">
        <v>0</v>
      </c>
      <c r="CF914" s="44">
        <v>0</v>
      </c>
      <c r="CG914" s="44">
        <v>0</v>
      </c>
      <c r="CH914" s="44">
        <v>0</v>
      </c>
      <c r="CI914" s="44">
        <v>0</v>
      </c>
      <c r="CJ914" s="44">
        <v>0</v>
      </c>
      <c r="CK914" s="44">
        <v>0</v>
      </c>
      <c r="CL914" s="44">
        <v>212.42945856683195</v>
      </c>
      <c r="CM914" s="44">
        <v>0</v>
      </c>
      <c r="CN914" s="44">
        <v>0</v>
      </c>
      <c r="CO914" s="44">
        <v>0</v>
      </c>
      <c r="CP914" s="44">
        <v>0</v>
      </c>
      <c r="CQ914" s="44">
        <v>0</v>
      </c>
      <c r="CR914" s="44">
        <v>0</v>
      </c>
      <c r="CS914" s="44">
        <v>0</v>
      </c>
      <c r="CT914" s="44">
        <v>0</v>
      </c>
      <c r="CU914" s="44">
        <v>0</v>
      </c>
      <c r="CV914" s="44">
        <v>0</v>
      </c>
      <c r="CW914" s="44">
        <v>0</v>
      </c>
      <c r="CX914" s="44">
        <v>0</v>
      </c>
      <c r="CY914" s="44">
        <v>0</v>
      </c>
      <c r="CZ914" s="44">
        <v>0</v>
      </c>
      <c r="DA914" s="44">
        <v>0</v>
      </c>
      <c r="DB914" s="44">
        <v>0</v>
      </c>
      <c r="DC914" s="44">
        <v>0</v>
      </c>
      <c r="DD914" s="44">
        <v>0</v>
      </c>
      <c r="DE914" s="44">
        <v>0</v>
      </c>
      <c r="DF914" s="44">
        <v>0</v>
      </c>
      <c r="DG914" s="44">
        <v>0</v>
      </c>
      <c r="DH914" s="44">
        <v>0</v>
      </c>
      <c r="DI914" s="44">
        <v>0</v>
      </c>
      <c r="DJ914" s="44">
        <v>0</v>
      </c>
      <c r="DK914" s="44">
        <v>0</v>
      </c>
      <c r="DL914" s="44">
        <v>0</v>
      </c>
      <c r="DM914" s="44">
        <v>0</v>
      </c>
      <c r="DN914" s="44">
        <v>0</v>
      </c>
      <c r="DO914" s="44">
        <v>0</v>
      </c>
      <c r="DP914" s="44">
        <v>9.2150414999999999</v>
      </c>
      <c r="DQ914" s="44">
        <v>0</v>
      </c>
      <c r="DR914" s="44">
        <v>0</v>
      </c>
      <c r="DS914" s="44">
        <v>0</v>
      </c>
      <c r="DT914" s="44">
        <v>0</v>
      </c>
      <c r="DU914" s="44">
        <v>0</v>
      </c>
      <c r="DV914" s="44">
        <v>0</v>
      </c>
      <c r="DW914" s="44">
        <v>0</v>
      </c>
      <c r="DX914" s="44">
        <v>0</v>
      </c>
      <c r="DY914" s="44">
        <v>0</v>
      </c>
      <c r="DZ914" s="44">
        <v>57.054950090943308</v>
      </c>
      <c r="EA914" s="44">
        <v>0</v>
      </c>
      <c r="EB914" s="44">
        <v>0</v>
      </c>
    </row>
    <row r="915" spans="2:132" x14ac:dyDescent="0.25">
      <c r="B915" s="41" t="s">
        <v>1003</v>
      </c>
      <c r="C915" s="47" t="s">
        <v>101</v>
      </c>
      <c r="D915" s="46">
        <v>5</v>
      </c>
      <c r="E915" s="86" t="s">
        <v>53</v>
      </c>
      <c r="F915" s="43">
        <v>2416.0500000000002</v>
      </c>
      <c r="G915" s="43">
        <v>379.36256498834837</v>
      </c>
      <c r="H915" s="44">
        <v>379.36256498834837</v>
      </c>
      <c r="I915" s="44">
        <v>203.15958101981354</v>
      </c>
      <c r="J915" s="44">
        <v>203.15958101981354</v>
      </c>
      <c r="K915" s="44">
        <v>390.74344193799885</v>
      </c>
      <c r="L915" s="44">
        <v>390.74344193799885</v>
      </c>
      <c r="M915" s="44">
        <v>236.77290000000002</v>
      </c>
      <c r="N915" s="44">
        <v>1710.5634000000002</v>
      </c>
      <c r="O915" s="44">
        <v>273.01365000000004</v>
      </c>
      <c r="P915" s="44">
        <v>70.333819548839784</v>
      </c>
      <c r="Q915" s="44">
        <v>70.333819548839784</v>
      </c>
      <c r="R915" s="44">
        <v>46.736006661516235</v>
      </c>
      <c r="S915" s="44">
        <v>46.736006661516235</v>
      </c>
      <c r="T915" s="44">
        <v>218.81632748527937</v>
      </c>
      <c r="U915" s="44">
        <v>218.81632748527937</v>
      </c>
      <c r="V915" s="44">
        <v>117.18244633222847</v>
      </c>
      <c r="W915" s="44">
        <v>117.18244633222847</v>
      </c>
      <c r="X915" s="44">
        <v>85.963557226359754</v>
      </c>
      <c r="Y915" s="44">
        <v>85.963557226359754</v>
      </c>
      <c r="Z915" s="44">
        <v>46.035961059089757</v>
      </c>
      <c r="AA915" s="44">
        <v>46.035961059089757</v>
      </c>
      <c r="AB915" s="44">
        <v>5.0661773847050906</v>
      </c>
      <c r="AC915" s="44">
        <v>14.597437189101822</v>
      </c>
      <c r="AD915" s="44">
        <v>5.9304431518128098</v>
      </c>
      <c r="AE915" s="44">
        <v>18.105085228167034</v>
      </c>
      <c r="AF915" s="44">
        <v>56.32693182096412</v>
      </c>
      <c r="AG915" s="44">
        <v>22.128437501093046</v>
      </c>
      <c r="AH915" s="44">
        <v>100.5838068231502</v>
      </c>
      <c r="AJ915" s="63" t="s">
        <v>63</v>
      </c>
      <c r="AK915" s="44">
        <v>0</v>
      </c>
      <c r="AL915" s="44">
        <v>0</v>
      </c>
      <c r="AM915" s="44">
        <v>273.01365000000004</v>
      </c>
      <c r="AN915" s="44">
        <v>273.01365000000004</v>
      </c>
      <c r="AO915" s="44">
        <v>0</v>
      </c>
      <c r="AP915" s="44">
        <v>0</v>
      </c>
      <c r="AQ915" s="44">
        <v>0</v>
      </c>
      <c r="AR915" s="44">
        <v>0</v>
      </c>
      <c r="AS915" s="44">
        <v>0</v>
      </c>
      <c r="AT915" s="44">
        <v>0</v>
      </c>
      <c r="AU915" s="44">
        <v>0</v>
      </c>
      <c r="AV915" s="44">
        <v>0</v>
      </c>
      <c r="AW915" s="44">
        <v>0</v>
      </c>
      <c r="AX915" s="44">
        <v>0</v>
      </c>
      <c r="AY915" s="44">
        <v>85.963557226359754</v>
      </c>
      <c r="AZ915" s="44">
        <v>0</v>
      </c>
      <c r="BA915" s="44">
        <v>0</v>
      </c>
      <c r="BB915" s="44">
        <v>0</v>
      </c>
      <c r="BC915" s="44">
        <v>85.963557226359754</v>
      </c>
      <c r="BD915" s="44">
        <v>85.963557226359754</v>
      </c>
      <c r="BE915" s="44">
        <v>0</v>
      </c>
      <c r="BF915" s="44">
        <v>0</v>
      </c>
      <c r="BG915" s="44">
        <v>0</v>
      </c>
      <c r="BH915" s="44">
        <v>85.963557226359754</v>
      </c>
      <c r="BI915" s="44">
        <v>46.035961059089757</v>
      </c>
      <c r="BJ915" s="44">
        <v>0</v>
      </c>
      <c r="BK915" s="44">
        <v>0</v>
      </c>
      <c r="BL915" s="44">
        <v>0</v>
      </c>
      <c r="BM915" s="44">
        <v>46.035961059089757</v>
      </c>
      <c r="BN915" s="44">
        <v>5.9304431518128098</v>
      </c>
      <c r="BO915" s="44">
        <v>22.128437501093046</v>
      </c>
      <c r="BP915" s="44">
        <v>0</v>
      </c>
      <c r="BQ915" s="44">
        <v>0</v>
      </c>
      <c r="BR915" s="44">
        <v>0</v>
      </c>
      <c r="BS915" s="44">
        <v>22.128437501093046</v>
      </c>
      <c r="BT915" s="64">
        <v>2023</v>
      </c>
      <c r="BU915" s="44">
        <v>0</v>
      </c>
      <c r="BV915" s="44">
        <v>0</v>
      </c>
      <c r="BW915" s="44">
        <v>0</v>
      </c>
      <c r="BX915" s="44">
        <v>0</v>
      </c>
      <c r="BY915" s="44">
        <v>0</v>
      </c>
      <c r="BZ915" s="44">
        <v>0</v>
      </c>
      <c r="CA915" s="44">
        <v>0</v>
      </c>
      <c r="CB915" s="44">
        <v>273.01365000000004</v>
      </c>
      <c r="CC915" s="44">
        <v>0</v>
      </c>
      <c r="CD915" s="44">
        <v>0</v>
      </c>
      <c r="CE915" s="44">
        <v>0</v>
      </c>
      <c r="CF915" s="44">
        <v>0</v>
      </c>
      <c r="CG915" s="44">
        <v>0</v>
      </c>
      <c r="CH915" s="44">
        <v>0</v>
      </c>
      <c r="CI915" s="44">
        <v>0</v>
      </c>
      <c r="CJ915" s="44">
        <v>0</v>
      </c>
      <c r="CK915" s="44">
        <v>0</v>
      </c>
      <c r="CL915" s="44">
        <v>85.963557226359754</v>
      </c>
      <c r="CM915" s="44">
        <v>0</v>
      </c>
      <c r="CN915" s="44">
        <v>0</v>
      </c>
      <c r="CO915" s="44">
        <v>0</v>
      </c>
      <c r="CP915" s="44">
        <v>0</v>
      </c>
      <c r="CQ915" s="44">
        <v>0</v>
      </c>
      <c r="CR915" s="44">
        <v>0</v>
      </c>
      <c r="CS915" s="44">
        <v>0</v>
      </c>
      <c r="CT915" s="44">
        <v>0</v>
      </c>
      <c r="CU915" s="44">
        <v>0</v>
      </c>
      <c r="CV915" s="44">
        <v>0</v>
      </c>
      <c r="CW915" s="44">
        <v>0</v>
      </c>
      <c r="CX915" s="44">
        <v>0</v>
      </c>
      <c r="CY915" s="44">
        <v>0</v>
      </c>
      <c r="CZ915" s="44">
        <v>0</v>
      </c>
      <c r="DA915" s="44">
        <v>0</v>
      </c>
      <c r="DB915" s="44">
        <v>0</v>
      </c>
      <c r="DC915" s="44">
        <v>0</v>
      </c>
      <c r="DD915" s="44">
        <v>0</v>
      </c>
      <c r="DE915" s="44">
        <v>0</v>
      </c>
      <c r="DF915" s="44">
        <v>0</v>
      </c>
      <c r="DG915" s="44">
        <v>0</v>
      </c>
      <c r="DH915" s="44">
        <v>0</v>
      </c>
      <c r="DI915" s="44">
        <v>0</v>
      </c>
      <c r="DJ915" s="44">
        <v>0</v>
      </c>
      <c r="DK915" s="44">
        <v>0</v>
      </c>
      <c r="DL915" s="44">
        <v>0</v>
      </c>
      <c r="DM915" s="44">
        <v>0</v>
      </c>
      <c r="DN915" s="44">
        <v>0</v>
      </c>
      <c r="DO915" s="44">
        <v>0</v>
      </c>
      <c r="DP915" s="44">
        <v>0</v>
      </c>
      <c r="DQ915" s="44">
        <v>0</v>
      </c>
      <c r="DR915" s="44">
        <v>0</v>
      </c>
      <c r="DS915" s="44">
        <v>0</v>
      </c>
      <c r="DT915" s="44">
        <v>0</v>
      </c>
      <c r="DU915" s="44">
        <v>0</v>
      </c>
      <c r="DV915" s="44">
        <v>0</v>
      </c>
      <c r="DW915" s="44">
        <v>0</v>
      </c>
      <c r="DX915" s="44">
        <v>0</v>
      </c>
      <c r="DY915" s="44">
        <v>0</v>
      </c>
      <c r="DZ915" s="44">
        <v>22.128437501093046</v>
      </c>
      <c r="EA915" s="44">
        <v>0</v>
      </c>
      <c r="EB915" s="44">
        <v>0</v>
      </c>
    </row>
    <row r="916" spans="2:132" x14ac:dyDescent="0.25">
      <c r="B916" s="41" t="s">
        <v>1004</v>
      </c>
      <c r="C916" s="47" t="s">
        <v>101</v>
      </c>
      <c r="D916" s="46">
        <v>5</v>
      </c>
      <c r="E916" s="86" t="s">
        <v>53</v>
      </c>
      <c r="F916" s="43">
        <v>5424.04</v>
      </c>
      <c r="G916" s="43">
        <v>646.41681060661529</v>
      </c>
      <c r="H916" s="44">
        <v>646.41681060661529</v>
      </c>
      <c r="I916" s="44">
        <v>346.1748219965711</v>
      </c>
      <c r="J916" s="44">
        <v>346.1748219965711</v>
      </c>
      <c r="K916" s="44">
        <v>717.52265977334298</v>
      </c>
      <c r="L916" s="44">
        <v>717.52265977334298</v>
      </c>
      <c r="M916" s="44">
        <v>488.16359999999997</v>
      </c>
      <c r="N916" s="44">
        <v>3590.7144800000001</v>
      </c>
      <c r="O916" s="44">
        <v>547.82803999999999</v>
      </c>
      <c r="P916" s="44">
        <v>129.15407875920172</v>
      </c>
      <c r="Q916" s="44">
        <v>129.15407875920172</v>
      </c>
      <c r="R916" s="44">
        <v>85.821386126492769</v>
      </c>
      <c r="S916" s="44">
        <v>85.821386126492769</v>
      </c>
      <c r="T916" s="44">
        <v>401.81268947307211</v>
      </c>
      <c r="U916" s="44">
        <v>401.81268947307211</v>
      </c>
      <c r="V916" s="44">
        <v>215.18226935306862</v>
      </c>
      <c r="W916" s="44">
        <v>215.18226935306862</v>
      </c>
      <c r="X916" s="44">
        <v>157.85498515013546</v>
      </c>
      <c r="Y916" s="44">
        <v>157.85498515013546</v>
      </c>
      <c r="Z916" s="44">
        <v>84.535891531562669</v>
      </c>
      <c r="AA916" s="44">
        <v>84.535891531562669</v>
      </c>
      <c r="AB916" s="44">
        <v>5.688134648402114</v>
      </c>
      <c r="AC916" s="44">
        <v>16.686851062567783</v>
      </c>
      <c r="AD916" s="44">
        <v>6.480419500815942</v>
      </c>
      <c r="AE916" s="44">
        <v>33.246390122137448</v>
      </c>
      <c r="AF916" s="44">
        <v>103.43321371331653</v>
      </c>
      <c r="AG916" s="44">
        <v>40.634476815945774</v>
      </c>
      <c r="AH916" s="44">
        <v>184.70216734520807</v>
      </c>
      <c r="AJ916" s="63" t="s">
        <v>63</v>
      </c>
      <c r="AK916" s="44">
        <v>0</v>
      </c>
      <c r="AL916" s="44">
        <v>0</v>
      </c>
      <c r="AM916" s="44">
        <v>547.82803999999999</v>
      </c>
      <c r="AN916" s="44">
        <v>547.82803999999999</v>
      </c>
      <c r="AO916" s="44">
        <v>0</v>
      </c>
      <c r="AP916" s="44">
        <v>0</v>
      </c>
      <c r="AQ916" s="44">
        <v>0</v>
      </c>
      <c r="AR916" s="44">
        <v>0</v>
      </c>
      <c r="AS916" s="44">
        <v>0</v>
      </c>
      <c r="AT916" s="44">
        <v>0</v>
      </c>
      <c r="AU916" s="44">
        <v>0</v>
      </c>
      <c r="AV916" s="44">
        <v>0</v>
      </c>
      <c r="AW916" s="44">
        <v>0</v>
      </c>
      <c r="AX916" s="44">
        <v>0</v>
      </c>
      <c r="AY916" s="44">
        <v>157.85498515013546</v>
      </c>
      <c r="AZ916" s="44">
        <v>0</v>
      </c>
      <c r="BA916" s="44">
        <v>0</v>
      </c>
      <c r="BB916" s="44">
        <v>0</v>
      </c>
      <c r="BC916" s="44">
        <v>157.85498515013546</v>
      </c>
      <c r="BD916" s="44">
        <v>157.85498515013546</v>
      </c>
      <c r="BE916" s="44">
        <v>0</v>
      </c>
      <c r="BF916" s="44">
        <v>0</v>
      </c>
      <c r="BG916" s="44">
        <v>0</v>
      </c>
      <c r="BH916" s="44">
        <v>157.85498515013546</v>
      </c>
      <c r="BI916" s="44">
        <v>84.535891531562669</v>
      </c>
      <c r="BJ916" s="44">
        <v>0</v>
      </c>
      <c r="BK916" s="44">
        <v>0</v>
      </c>
      <c r="BL916" s="44">
        <v>0</v>
      </c>
      <c r="BM916" s="44">
        <v>84.535891531562669</v>
      </c>
      <c r="BN916" s="44">
        <v>6.480419500815942</v>
      </c>
      <c r="BO916" s="44">
        <v>40.634476815945774</v>
      </c>
      <c r="BP916" s="44">
        <v>0</v>
      </c>
      <c r="BQ916" s="44">
        <v>0</v>
      </c>
      <c r="BR916" s="44">
        <v>0</v>
      </c>
      <c r="BS916" s="44">
        <v>40.634476815945774</v>
      </c>
      <c r="BT916" s="64">
        <v>2023</v>
      </c>
      <c r="BU916" s="44">
        <v>0</v>
      </c>
      <c r="BV916" s="44">
        <v>0</v>
      </c>
      <c r="BW916" s="44">
        <v>0</v>
      </c>
      <c r="BX916" s="44">
        <v>0</v>
      </c>
      <c r="BY916" s="44">
        <v>0</v>
      </c>
      <c r="BZ916" s="44">
        <v>0</v>
      </c>
      <c r="CA916" s="44">
        <v>0</v>
      </c>
      <c r="CB916" s="44">
        <v>547.82803999999999</v>
      </c>
      <c r="CC916" s="44">
        <v>0</v>
      </c>
      <c r="CD916" s="44">
        <v>0</v>
      </c>
      <c r="CE916" s="44">
        <v>0</v>
      </c>
      <c r="CF916" s="44">
        <v>0</v>
      </c>
      <c r="CG916" s="44">
        <v>0</v>
      </c>
      <c r="CH916" s="44">
        <v>0</v>
      </c>
      <c r="CI916" s="44">
        <v>0</v>
      </c>
      <c r="CJ916" s="44">
        <v>0</v>
      </c>
      <c r="CK916" s="44">
        <v>0</v>
      </c>
      <c r="CL916" s="44">
        <v>157.85498515013546</v>
      </c>
      <c r="CM916" s="44">
        <v>0</v>
      </c>
      <c r="CN916" s="44">
        <v>0</v>
      </c>
      <c r="CO916" s="44">
        <v>0</v>
      </c>
      <c r="CP916" s="44">
        <v>0</v>
      </c>
      <c r="CQ916" s="44">
        <v>0</v>
      </c>
      <c r="CR916" s="44">
        <v>0</v>
      </c>
      <c r="CS916" s="44">
        <v>0</v>
      </c>
      <c r="CT916" s="44">
        <v>0</v>
      </c>
      <c r="CU916" s="44">
        <v>0</v>
      </c>
      <c r="CV916" s="44">
        <v>0</v>
      </c>
      <c r="CW916" s="44">
        <v>0</v>
      </c>
      <c r="CX916" s="44">
        <v>0</v>
      </c>
      <c r="CY916" s="44">
        <v>0</v>
      </c>
      <c r="CZ916" s="44">
        <v>0</v>
      </c>
      <c r="DA916" s="44">
        <v>0</v>
      </c>
      <c r="DB916" s="44">
        <v>0</v>
      </c>
      <c r="DC916" s="44">
        <v>0</v>
      </c>
      <c r="DD916" s="44">
        <v>0</v>
      </c>
      <c r="DE916" s="44">
        <v>0</v>
      </c>
      <c r="DF916" s="44">
        <v>0</v>
      </c>
      <c r="DG916" s="44">
        <v>0</v>
      </c>
      <c r="DH916" s="44">
        <v>0</v>
      </c>
      <c r="DI916" s="44">
        <v>0</v>
      </c>
      <c r="DJ916" s="44">
        <v>0</v>
      </c>
      <c r="DK916" s="44">
        <v>0</v>
      </c>
      <c r="DL916" s="44">
        <v>0</v>
      </c>
      <c r="DM916" s="44">
        <v>0</v>
      </c>
      <c r="DN916" s="44">
        <v>0</v>
      </c>
      <c r="DO916" s="44">
        <v>0</v>
      </c>
      <c r="DP916" s="44">
        <v>0</v>
      </c>
      <c r="DQ916" s="44">
        <v>0</v>
      </c>
      <c r="DR916" s="44">
        <v>0</v>
      </c>
      <c r="DS916" s="44">
        <v>0</v>
      </c>
      <c r="DT916" s="44">
        <v>0</v>
      </c>
      <c r="DU916" s="44">
        <v>0</v>
      </c>
      <c r="DV916" s="44">
        <v>0</v>
      </c>
      <c r="DW916" s="44">
        <v>0</v>
      </c>
      <c r="DX916" s="44">
        <v>0</v>
      </c>
      <c r="DY916" s="44">
        <v>0</v>
      </c>
      <c r="DZ916" s="44">
        <v>40.634476815945774</v>
      </c>
      <c r="EA916" s="44">
        <v>0</v>
      </c>
      <c r="EB916" s="44">
        <v>0</v>
      </c>
    </row>
    <row r="917" spans="2:132" x14ac:dyDescent="0.25">
      <c r="B917" s="41" t="s">
        <v>1005</v>
      </c>
      <c r="C917" s="47" t="s">
        <v>101</v>
      </c>
      <c r="D917" s="46">
        <v>5</v>
      </c>
      <c r="E917" s="86" t="s">
        <v>53</v>
      </c>
      <c r="F917" s="43">
        <v>5382.63</v>
      </c>
      <c r="G917" s="43">
        <v>645.90481872181317</v>
      </c>
      <c r="H917" s="44">
        <v>645.90481872181317</v>
      </c>
      <c r="I917" s="44">
        <v>345.90063559442797</v>
      </c>
      <c r="J917" s="44">
        <v>345.90063559442797</v>
      </c>
      <c r="K917" s="44">
        <v>716.95434878121273</v>
      </c>
      <c r="L917" s="44">
        <v>716.95434878121273</v>
      </c>
      <c r="M917" s="44">
        <v>484.43670000000003</v>
      </c>
      <c r="N917" s="44">
        <v>3563.3010600000002</v>
      </c>
      <c r="O917" s="44">
        <v>543.64562999999998</v>
      </c>
      <c r="P917" s="44">
        <v>129.05178278061828</v>
      </c>
      <c r="Q917" s="44">
        <v>129.05178278061828</v>
      </c>
      <c r="R917" s="44">
        <v>85.753411636166646</v>
      </c>
      <c r="S917" s="44">
        <v>85.753411636166646</v>
      </c>
      <c r="T917" s="44">
        <v>401.49443531747914</v>
      </c>
      <c r="U917" s="44">
        <v>401.49443531747914</v>
      </c>
      <c r="V917" s="44">
        <v>215.01183508549647</v>
      </c>
      <c r="W917" s="44">
        <v>215.01183508549647</v>
      </c>
      <c r="X917" s="44">
        <v>157.72995673186679</v>
      </c>
      <c r="Y917" s="44">
        <v>157.72995673186679</v>
      </c>
      <c r="Z917" s="44">
        <v>84.468935212159309</v>
      </c>
      <c r="AA917" s="44">
        <v>84.468935212159309</v>
      </c>
      <c r="AB917" s="44">
        <v>5.6491828226655416</v>
      </c>
      <c r="AC917" s="44">
        <v>16.572581032960827</v>
      </c>
      <c r="AD917" s="44">
        <v>6.4360421808861892</v>
      </c>
      <c r="AE917" s="44">
        <v>33.220057449994343</v>
      </c>
      <c r="AF917" s="44">
        <v>103.35128984442686</v>
      </c>
      <c r="AG917" s="44">
        <v>40.602292438881975</v>
      </c>
      <c r="AH917" s="44">
        <v>184.55587472219082</v>
      </c>
      <c r="AJ917" s="63" t="s">
        <v>63</v>
      </c>
      <c r="AK917" s="44">
        <v>0</v>
      </c>
      <c r="AL917" s="44">
        <v>0</v>
      </c>
      <c r="AM917" s="44">
        <v>543.64562999999998</v>
      </c>
      <c r="AN917" s="44">
        <v>543.64562999999998</v>
      </c>
      <c r="AO917" s="44">
        <v>0</v>
      </c>
      <c r="AP917" s="44">
        <v>0</v>
      </c>
      <c r="AQ917" s="44">
        <v>0</v>
      </c>
      <c r="AR917" s="44">
        <v>0</v>
      </c>
      <c r="AS917" s="44">
        <v>0</v>
      </c>
      <c r="AT917" s="44">
        <v>0</v>
      </c>
      <c r="AU917" s="44">
        <v>0</v>
      </c>
      <c r="AV917" s="44">
        <v>0</v>
      </c>
      <c r="AW917" s="44">
        <v>0</v>
      </c>
      <c r="AX917" s="44">
        <v>0</v>
      </c>
      <c r="AY917" s="44">
        <v>157.72995673186679</v>
      </c>
      <c r="AZ917" s="44">
        <v>0</v>
      </c>
      <c r="BA917" s="44">
        <v>0</v>
      </c>
      <c r="BB917" s="44">
        <v>0</v>
      </c>
      <c r="BC917" s="44">
        <v>157.72995673186679</v>
      </c>
      <c r="BD917" s="44">
        <v>157.72995673186679</v>
      </c>
      <c r="BE917" s="44">
        <v>0</v>
      </c>
      <c r="BF917" s="44">
        <v>0</v>
      </c>
      <c r="BG917" s="44">
        <v>0</v>
      </c>
      <c r="BH917" s="44">
        <v>157.72995673186679</v>
      </c>
      <c r="BI917" s="44">
        <v>84.468935212159309</v>
      </c>
      <c r="BJ917" s="44">
        <v>0</v>
      </c>
      <c r="BK917" s="44">
        <v>0</v>
      </c>
      <c r="BL917" s="44">
        <v>0</v>
      </c>
      <c r="BM917" s="44">
        <v>84.468935212159309</v>
      </c>
      <c r="BN917" s="44">
        <v>6.4360421808861892</v>
      </c>
      <c r="BO917" s="44">
        <v>40.602292438881975</v>
      </c>
      <c r="BP917" s="44">
        <v>0</v>
      </c>
      <c r="BQ917" s="44">
        <v>0</v>
      </c>
      <c r="BR917" s="44">
        <v>0</v>
      </c>
      <c r="BS917" s="44">
        <v>40.602292438881975</v>
      </c>
      <c r="BT917" s="64">
        <v>2023</v>
      </c>
      <c r="BU917" s="44">
        <v>0</v>
      </c>
      <c r="BV917" s="44">
        <v>0</v>
      </c>
      <c r="BW917" s="44">
        <v>0</v>
      </c>
      <c r="BX917" s="44">
        <v>0</v>
      </c>
      <c r="BY917" s="44">
        <v>0</v>
      </c>
      <c r="BZ917" s="44">
        <v>0</v>
      </c>
      <c r="CA917" s="44">
        <v>0</v>
      </c>
      <c r="CB917" s="44">
        <v>543.64562999999998</v>
      </c>
      <c r="CC917" s="44">
        <v>0</v>
      </c>
      <c r="CD917" s="44">
        <v>0</v>
      </c>
      <c r="CE917" s="44">
        <v>0</v>
      </c>
      <c r="CF917" s="44">
        <v>0</v>
      </c>
      <c r="CG917" s="44">
        <v>0</v>
      </c>
      <c r="CH917" s="44">
        <v>0</v>
      </c>
      <c r="CI917" s="44">
        <v>0</v>
      </c>
      <c r="CJ917" s="44">
        <v>0</v>
      </c>
      <c r="CK917" s="44">
        <v>0</v>
      </c>
      <c r="CL917" s="44">
        <v>157.72995673186679</v>
      </c>
      <c r="CM917" s="44">
        <v>0</v>
      </c>
      <c r="CN917" s="44">
        <v>0</v>
      </c>
      <c r="CO917" s="44">
        <v>0</v>
      </c>
      <c r="CP917" s="44">
        <v>0</v>
      </c>
      <c r="CQ917" s="44">
        <v>0</v>
      </c>
      <c r="CR917" s="44">
        <v>0</v>
      </c>
      <c r="CS917" s="44">
        <v>0</v>
      </c>
      <c r="CT917" s="44">
        <v>0</v>
      </c>
      <c r="CU917" s="44">
        <v>0</v>
      </c>
      <c r="CV917" s="44">
        <v>0</v>
      </c>
      <c r="CW917" s="44">
        <v>0</v>
      </c>
      <c r="CX917" s="44">
        <v>0</v>
      </c>
      <c r="CY917" s="44">
        <v>0</v>
      </c>
      <c r="CZ917" s="44">
        <v>0</v>
      </c>
      <c r="DA917" s="44">
        <v>0</v>
      </c>
      <c r="DB917" s="44">
        <v>0</v>
      </c>
      <c r="DC917" s="44">
        <v>0</v>
      </c>
      <c r="DD917" s="44">
        <v>0</v>
      </c>
      <c r="DE917" s="44">
        <v>0</v>
      </c>
      <c r="DF917" s="44">
        <v>0</v>
      </c>
      <c r="DG917" s="44">
        <v>0</v>
      </c>
      <c r="DH917" s="44">
        <v>0</v>
      </c>
      <c r="DI917" s="44">
        <v>0</v>
      </c>
      <c r="DJ917" s="44">
        <v>0</v>
      </c>
      <c r="DK917" s="44">
        <v>0</v>
      </c>
      <c r="DL917" s="44">
        <v>0</v>
      </c>
      <c r="DM917" s="44">
        <v>0</v>
      </c>
      <c r="DN917" s="44">
        <v>0</v>
      </c>
      <c r="DO917" s="44">
        <v>0</v>
      </c>
      <c r="DP917" s="44">
        <v>0</v>
      </c>
      <c r="DQ917" s="44">
        <v>0</v>
      </c>
      <c r="DR917" s="44">
        <v>0</v>
      </c>
      <c r="DS917" s="44">
        <v>0</v>
      </c>
      <c r="DT917" s="44">
        <v>0</v>
      </c>
      <c r="DU917" s="44">
        <v>0</v>
      </c>
      <c r="DV917" s="44">
        <v>0</v>
      </c>
      <c r="DW917" s="44">
        <v>0</v>
      </c>
      <c r="DX917" s="44">
        <v>0</v>
      </c>
      <c r="DY917" s="44">
        <v>0</v>
      </c>
      <c r="DZ917" s="44">
        <v>40.602292438881975</v>
      </c>
      <c r="EA917" s="44">
        <v>0</v>
      </c>
      <c r="EB917" s="44">
        <v>0</v>
      </c>
    </row>
    <row r="918" spans="2:132" x14ac:dyDescent="0.25">
      <c r="B918" s="41" t="s">
        <v>1006</v>
      </c>
      <c r="C918" s="47" t="s">
        <v>101</v>
      </c>
      <c r="D918" s="46">
        <v>5</v>
      </c>
      <c r="E918" s="86" t="s">
        <v>53</v>
      </c>
      <c r="F918" s="43">
        <v>4325.6400000000003</v>
      </c>
      <c r="G918" s="43">
        <v>626.65663753408251</v>
      </c>
      <c r="H918" s="44">
        <v>796.37653753408256</v>
      </c>
      <c r="I918" s="44">
        <v>335.59268012809741</v>
      </c>
      <c r="J918" s="44">
        <v>426.48257532844138</v>
      </c>
      <c r="K918" s="44">
        <v>695.5888676628316</v>
      </c>
      <c r="L918" s="44">
        <v>865.30876766283166</v>
      </c>
      <c r="M918" s="44">
        <v>406.61016000000001</v>
      </c>
      <c r="N918" s="44">
        <v>2950.0864800000004</v>
      </c>
      <c r="O918" s="44">
        <v>475.82040000000001</v>
      </c>
      <c r="P918" s="44">
        <v>125.20599617930968</v>
      </c>
      <c r="Q918" s="44">
        <v>133.69199117930967</v>
      </c>
      <c r="R918" s="44">
        <v>83.197931081144034</v>
      </c>
      <c r="S918" s="44">
        <v>87.742425841161236</v>
      </c>
      <c r="T918" s="44">
        <v>389.52976589118572</v>
      </c>
      <c r="U918" s="44">
        <v>398.01576089118572</v>
      </c>
      <c r="V918" s="44">
        <v>208.60440996762537</v>
      </c>
      <c r="W918" s="44">
        <v>213.14890472764256</v>
      </c>
      <c r="X918" s="44">
        <v>153.02955088582294</v>
      </c>
      <c r="Y918" s="44">
        <v>161.51554588582295</v>
      </c>
      <c r="Z918" s="44">
        <v>81.95173248728139</v>
      </c>
      <c r="AA918" s="44">
        <v>86.496227247298592</v>
      </c>
      <c r="AB918" s="44">
        <v>4.6341340133002493</v>
      </c>
      <c r="AC918" s="44">
        <v>13.840495609252894</v>
      </c>
      <c r="AD918" s="44">
        <v>5.5010538048046556</v>
      </c>
      <c r="AE918" s="44">
        <v>34.41452362677331</v>
      </c>
      <c r="AF918" s="44">
        <v>102.45582167032389</v>
      </c>
      <c r="AG918" s="44">
        <v>41.57676552609442</v>
      </c>
      <c r="AH918" s="44">
        <v>222.74474907959387</v>
      </c>
      <c r="AJ918" s="63" t="s">
        <v>63</v>
      </c>
      <c r="AK918" s="44">
        <v>0</v>
      </c>
      <c r="AL918" s="44">
        <v>0</v>
      </c>
      <c r="AM918" s="44">
        <v>475.82040000000001</v>
      </c>
      <c r="AN918" s="44">
        <v>475.82040000000001</v>
      </c>
      <c r="AO918" s="44">
        <v>0</v>
      </c>
      <c r="AP918" s="44">
        <v>0</v>
      </c>
      <c r="AQ918" s="44">
        <v>0</v>
      </c>
      <c r="AR918" s="44">
        <v>0</v>
      </c>
      <c r="AS918" s="44">
        <v>0</v>
      </c>
      <c r="AT918" s="44">
        <v>0</v>
      </c>
      <c r="AU918" s="44">
        <v>0</v>
      </c>
      <c r="AV918" s="44">
        <v>0</v>
      </c>
      <c r="AW918" s="44">
        <v>0</v>
      </c>
      <c r="AX918" s="44">
        <v>0</v>
      </c>
      <c r="AY918" s="44">
        <v>153.02955088582294</v>
      </c>
      <c r="AZ918" s="44">
        <v>0</v>
      </c>
      <c r="BA918" s="44">
        <v>0</v>
      </c>
      <c r="BB918" s="44">
        <v>8.4859950000000008</v>
      </c>
      <c r="BC918" s="44">
        <v>161.51554588582295</v>
      </c>
      <c r="BD918" s="44">
        <v>153.02955088582294</v>
      </c>
      <c r="BE918" s="44">
        <v>0</v>
      </c>
      <c r="BF918" s="44">
        <v>0</v>
      </c>
      <c r="BG918" s="44">
        <v>8.4859950000000008</v>
      </c>
      <c r="BH918" s="44">
        <v>161.51554588582295</v>
      </c>
      <c r="BI918" s="44">
        <v>81.95173248728139</v>
      </c>
      <c r="BJ918" s="44">
        <v>0</v>
      </c>
      <c r="BK918" s="44">
        <v>0</v>
      </c>
      <c r="BL918" s="44">
        <v>4.5444947600171979</v>
      </c>
      <c r="BM918" s="44">
        <v>86.496227247298592</v>
      </c>
      <c r="BN918" s="44">
        <v>5.5010538048046556</v>
      </c>
      <c r="BO918" s="44">
        <v>39.392330446266115</v>
      </c>
      <c r="BP918" s="44">
        <v>0</v>
      </c>
      <c r="BQ918" s="44">
        <v>0</v>
      </c>
      <c r="BR918" s="44">
        <v>2.1844350798283036</v>
      </c>
      <c r="BS918" s="44">
        <v>41.57676552609442</v>
      </c>
      <c r="BT918" s="64">
        <v>2023</v>
      </c>
      <c r="BU918" s="44">
        <v>0</v>
      </c>
      <c r="BV918" s="44">
        <v>0</v>
      </c>
      <c r="BW918" s="44">
        <v>0</v>
      </c>
      <c r="BX918" s="44">
        <v>0</v>
      </c>
      <c r="BY918" s="44">
        <v>0</v>
      </c>
      <c r="BZ918" s="44">
        <v>0</v>
      </c>
      <c r="CA918" s="44">
        <v>0</v>
      </c>
      <c r="CB918" s="44">
        <v>475.82040000000001</v>
      </c>
      <c r="CC918" s="44">
        <v>0</v>
      </c>
      <c r="CD918" s="44">
        <v>0</v>
      </c>
      <c r="CE918" s="44">
        <v>0</v>
      </c>
      <c r="CF918" s="44">
        <v>0</v>
      </c>
      <c r="CG918" s="44">
        <v>0</v>
      </c>
      <c r="CH918" s="44">
        <v>0</v>
      </c>
      <c r="CI918" s="44">
        <v>0</v>
      </c>
      <c r="CJ918" s="44">
        <v>0</v>
      </c>
      <c r="CK918" s="44">
        <v>0</v>
      </c>
      <c r="CL918" s="44">
        <v>153.02955088582294</v>
      </c>
      <c r="CM918" s="44">
        <v>0</v>
      </c>
      <c r="CN918" s="44">
        <v>0</v>
      </c>
      <c r="CO918" s="44">
        <v>0</v>
      </c>
      <c r="CP918" s="44">
        <v>0</v>
      </c>
      <c r="CQ918" s="44">
        <v>0</v>
      </c>
      <c r="CR918" s="44">
        <v>0</v>
      </c>
      <c r="CS918" s="44">
        <v>0</v>
      </c>
      <c r="CT918" s="44">
        <v>0</v>
      </c>
      <c r="CU918" s="44">
        <v>0</v>
      </c>
      <c r="CV918" s="44">
        <v>0</v>
      </c>
      <c r="CW918" s="44">
        <v>0</v>
      </c>
      <c r="CX918" s="44">
        <v>0</v>
      </c>
      <c r="CY918" s="44">
        <v>0</v>
      </c>
      <c r="CZ918" s="44">
        <v>0</v>
      </c>
      <c r="DA918" s="44">
        <v>0</v>
      </c>
      <c r="DB918" s="44">
        <v>0</v>
      </c>
      <c r="DC918" s="44">
        <v>0</v>
      </c>
      <c r="DD918" s="44">
        <v>0</v>
      </c>
      <c r="DE918" s="44">
        <v>0</v>
      </c>
      <c r="DF918" s="44">
        <v>0</v>
      </c>
      <c r="DG918" s="44">
        <v>0</v>
      </c>
      <c r="DH918" s="44">
        <v>0</v>
      </c>
      <c r="DI918" s="44">
        <v>0</v>
      </c>
      <c r="DJ918" s="44">
        <v>0</v>
      </c>
      <c r="DK918" s="44">
        <v>0</v>
      </c>
      <c r="DL918" s="44">
        <v>0</v>
      </c>
      <c r="DM918" s="44">
        <v>0</v>
      </c>
      <c r="DN918" s="44">
        <v>0</v>
      </c>
      <c r="DO918" s="44">
        <v>0</v>
      </c>
      <c r="DP918" s="44">
        <v>8.4859950000000008</v>
      </c>
      <c r="DQ918" s="44">
        <v>0</v>
      </c>
      <c r="DR918" s="44">
        <v>0</v>
      </c>
      <c r="DS918" s="44">
        <v>0</v>
      </c>
      <c r="DT918" s="44">
        <v>0</v>
      </c>
      <c r="DU918" s="44">
        <v>0</v>
      </c>
      <c r="DV918" s="44">
        <v>0</v>
      </c>
      <c r="DW918" s="44">
        <v>0</v>
      </c>
      <c r="DX918" s="44">
        <v>0</v>
      </c>
      <c r="DY918" s="44">
        <v>0</v>
      </c>
      <c r="DZ918" s="44">
        <v>41.57676552609442</v>
      </c>
      <c r="EA918" s="44">
        <v>0</v>
      </c>
      <c r="EB918" s="44">
        <v>0</v>
      </c>
    </row>
    <row r="919" spans="2:132" x14ac:dyDescent="0.25">
      <c r="B919" s="41" t="s">
        <v>1007</v>
      </c>
      <c r="C919" s="50">
        <v>1</v>
      </c>
      <c r="D919" s="46">
        <v>5</v>
      </c>
      <c r="E919" s="86" t="s">
        <v>53</v>
      </c>
      <c r="F919" s="43">
        <v>4913.49</v>
      </c>
      <c r="G919" s="43">
        <v>1013.1274848486154</v>
      </c>
      <c r="H919" s="44">
        <v>1200.5881848486154</v>
      </c>
      <c r="I919" s="44">
        <v>542.55895108634104</v>
      </c>
      <c r="J919" s="44">
        <v>642.94955570714933</v>
      </c>
      <c r="K919" s="44">
        <v>1043.5213093940738</v>
      </c>
      <c r="L919" s="44">
        <v>1230.9820093940739</v>
      </c>
      <c r="M919" s="44">
        <v>519.19210999999996</v>
      </c>
      <c r="N919" s="44">
        <v>3408.3242299999997</v>
      </c>
      <c r="O919" s="44">
        <v>597.80795000000001</v>
      </c>
      <c r="P919" s="44">
        <v>208.70426187881478</v>
      </c>
      <c r="Q919" s="44">
        <v>218.07729687881476</v>
      </c>
      <c r="R919" s="44">
        <v>138.68155939806368</v>
      </c>
      <c r="S919" s="44">
        <v>143.7010896291041</v>
      </c>
      <c r="T919" s="44">
        <v>626.1127856364443</v>
      </c>
      <c r="U919" s="44">
        <v>637.36042763644434</v>
      </c>
      <c r="V919" s="44">
        <v>335.30143177135881</v>
      </c>
      <c r="W919" s="44">
        <v>341.3248680486073</v>
      </c>
      <c r="X919" s="44">
        <v>260.88032734851845</v>
      </c>
      <c r="Y919" s="44">
        <v>272.12796934851843</v>
      </c>
      <c r="Z919" s="44">
        <v>139.70892990473283</v>
      </c>
      <c r="AA919" s="44">
        <v>145.73236618198132</v>
      </c>
      <c r="AB919" s="44">
        <v>3.6130005091822688</v>
      </c>
      <c r="AC919" s="44">
        <v>9.9855725411563867</v>
      </c>
      <c r="AD919" s="44">
        <v>4.1020945838036793</v>
      </c>
      <c r="AE919" s="44">
        <v>56.136693153391484</v>
      </c>
      <c r="AF919" s="44">
        <v>164.06708660839627</v>
      </c>
      <c r="AG919" s="44">
        <v>70.050227751412166</v>
      </c>
      <c r="AH919" s="44">
        <v>316.87507286510879</v>
      </c>
      <c r="AJ919" s="63" t="s">
        <v>63</v>
      </c>
      <c r="AK919" s="44">
        <v>0</v>
      </c>
      <c r="AL919" s="44">
        <v>0</v>
      </c>
      <c r="AM919" s="44">
        <v>597.80795000000001</v>
      </c>
      <c r="AN919" s="44">
        <v>597.80795000000001</v>
      </c>
      <c r="AO919" s="44">
        <v>0</v>
      </c>
      <c r="AP919" s="44">
        <v>0</v>
      </c>
      <c r="AQ919" s="44">
        <v>0</v>
      </c>
      <c r="AR919" s="44">
        <v>0</v>
      </c>
      <c r="AS919" s="44">
        <v>0</v>
      </c>
      <c r="AT919" s="44">
        <v>0</v>
      </c>
      <c r="AU919" s="44">
        <v>0</v>
      </c>
      <c r="AV919" s="44">
        <v>0</v>
      </c>
      <c r="AW919" s="44">
        <v>0</v>
      </c>
      <c r="AX919" s="44">
        <v>0</v>
      </c>
      <c r="AY919" s="44">
        <v>260.88032734851845</v>
      </c>
      <c r="AZ919" s="44">
        <v>0</v>
      </c>
      <c r="BA919" s="44">
        <v>0</v>
      </c>
      <c r="BB919" s="44">
        <v>11.247641999999997</v>
      </c>
      <c r="BC919" s="44">
        <v>272.12796934851843</v>
      </c>
      <c r="BD919" s="44">
        <v>260.88032734851845</v>
      </c>
      <c r="BE919" s="44">
        <v>0</v>
      </c>
      <c r="BF919" s="44">
        <v>0</v>
      </c>
      <c r="BG919" s="44">
        <v>11.247641999999997</v>
      </c>
      <c r="BH919" s="44">
        <v>272.12796934851843</v>
      </c>
      <c r="BI919" s="44">
        <v>139.70892990473283</v>
      </c>
      <c r="BJ919" s="44">
        <v>0</v>
      </c>
      <c r="BK919" s="44">
        <v>0</v>
      </c>
      <c r="BL919" s="44">
        <v>6.0234362772484946</v>
      </c>
      <c r="BM919" s="44">
        <v>145.73236618198132</v>
      </c>
      <c r="BN919" s="44">
        <v>4.1020945838036793</v>
      </c>
      <c r="BO919" s="44">
        <v>67.154899183560062</v>
      </c>
      <c r="BP919" s="44">
        <v>0</v>
      </c>
      <c r="BQ919" s="44">
        <v>0</v>
      </c>
      <c r="BR919" s="44">
        <v>2.8953285678521103</v>
      </c>
      <c r="BS919" s="44">
        <v>70.050227751412166</v>
      </c>
      <c r="BT919" s="64">
        <v>2023</v>
      </c>
      <c r="BU919" s="44">
        <v>0</v>
      </c>
      <c r="BV919" s="44">
        <v>0</v>
      </c>
      <c r="BW919" s="44">
        <v>0</v>
      </c>
      <c r="BX919" s="44">
        <v>0</v>
      </c>
      <c r="BY919" s="44">
        <v>0</v>
      </c>
      <c r="BZ919" s="44">
        <v>0</v>
      </c>
      <c r="CA919" s="44">
        <v>0</v>
      </c>
      <c r="CB919" s="44">
        <v>597.80795000000001</v>
      </c>
      <c r="CC919" s="44">
        <v>0</v>
      </c>
      <c r="CD919" s="44">
        <v>0</v>
      </c>
      <c r="CE919" s="44">
        <v>0</v>
      </c>
      <c r="CF919" s="44">
        <v>0</v>
      </c>
      <c r="CG919" s="44">
        <v>0</v>
      </c>
      <c r="CH919" s="44">
        <v>0</v>
      </c>
      <c r="CI919" s="44">
        <v>0</v>
      </c>
      <c r="CJ919" s="44">
        <v>0</v>
      </c>
      <c r="CK919" s="44">
        <v>0</v>
      </c>
      <c r="CL919" s="44">
        <v>260.88032734851845</v>
      </c>
      <c r="CM919" s="44">
        <v>0</v>
      </c>
      <c r="CN919" s="44">
        <v>0</v>
      </c>
      <c r="CO919" s="44">
        <v>0</v>
      </c>
      <c r="CP919" s="44">
        <v>0</v>
      </c>
      <c r="CQ919" s="44">
        <v>0</v>
      </c>
      <c r="CR919" s="44">
        <v>0</v>
      </c>
      <c r="CS919" s="44">
        <v>0</v>
      </c>
      <c r="CT919" s="44">
        <v>0</v>
      </c>
      <c r="CU919" s="44">
        <v>0</v>
      </c>
      <c r="CV919" s="44">
        <v>0</v>
      </c>
      <c r="CW919" s="44">
        <v>0</v>
      </c>
      <c r="CX919" s="44">
        <v>0</v>
      </c>
      <c r="CY919" s="44">
        <v>0</v>
      </c>
      <c r="CZ919" s="44">
        <v>0</v>
      </c>
      <c r="DA919" s="44">
        <v>0</v>
      </c>
      <c r="DB919" s="44">
        <v>0</v>
      </c>
      <c r="DC919" s="44">
        <v>0</v>
      </c>
      <c r="DD919" s="44">
        <v>0</v>
      </c>
      <c r="DE919" s="44">
        <v>0</v>
      </c>
      <c r="DF919" s="44">
        <v>0</v>
      </c>
      <c r="DG919" s="44">
        <v>0</v>
      </c>
      <c r="DH919" s="44">
        <v>0</v>
      </c>
      <c r="DI919" s="44">
        <v>0</v>
      </c>
      <c r="DJ919" s="44">
        <v>0</v>
      </c>
      <c r="DK919" s="44">
        <v>0</v>
      </c>
      <c r="DL919" s="44">
        <v>0</v>
      </c>
      <c r="DM919" s="44">
        <v>0</v>
      </c>
      <c r="DN919" s="44">
        <v>0</v>
      </c>
      <c r="DO919" s="44">
        <v>0</v>
      </c>
      <c r="DP919" s="44">
        <v>11.247641999999997</v>
      </c>
      <c r="DQ919" s="44">
        <v>0</v>
      </c>
      <c r="DR919" s="44">
        <v>0</v>
      </c>
      <c r="DS919" s="44">
        <v>0</v>
      </c>
      <c r="DT919" s="44">
        <v>0</v>
      </c>
      <c r="DU919" s="44">
        <v>0</v>
      </c>
      <c r="DV919" s="44">
        <v>0</v>
      </c>
      <c r="DW919" s="44">
        <v>0</v>
      </c>
      <c r="DX919" s="44">
        <v>0</v>
      </c>
      <c r="DY919" s="44">
        <v>0</v>
      </c>
      <c r="DZ919" s="44">
        <v>70.050227751412166</v>
      </c>
      <c r="EA919" s="44">
        <v>0</v>
      </c>
      <c r="EB919" s="44">
        <v>0</v>
      </c>
    </row>
    <row r="920" spans="2:132" x14ac:dyDescent="0.25">
      <c r="B920" s="41" t="s">
        <v>1008</v>
      </c>
      <c r="C920" s="47" t="s">
        <v>101</v>
      </c>
      <c r="D920" s="46">
        <v>5</v>
      </c>
      <c r="E920" s="86" t="s">
        <v>53</v>
      </c>
      <c r="F920" s="43">
        <v>5701.83</v>
      </c>
      <c r="G920" s="43">
        <v>666.24105669869959</v>
      </c>
      <c r="H920" s="44">
        <v>864.72885669869959</v>
      </c>
      <c r="I920" s="44">
        <v>356.79127681262605</v>
      </c>
      <c r="J920" s="44">
        <v>463.08721111701129</v>
      </c>
      <c r="K920" s="44">
        <v>739.52757293555658</v>
      </c>
      <c r="L920" s="44">
        <v>938.01537293555657</v>
      </c>
      <c r="M920" s="44">
        <v>513.16470000000004</v>
      </c>
      <c r="N920" s="44">
        <v>3774.6114600000001</v>
      </c>
      <c r="O920" s="44">
        <v>575.88482999999997</v>
      </c>
      <c r="P920" s="44">
        <v>133.11496312840018</v>
      </c>
      <c r="Q920" s="44">
        <v>143.03935312840017</v>
      </c>
      <c r="R920" s="44">
        <v>88.453347812233588</v>
      </c>
      <c r="S920" s="44">
        <v>93.768144527452847</v>
      </c>
      <c r="T920" s="44">
        <v>414.13544084391174</v>
      </c>
      <c r="U920" s="44">
        <v>424.05983084391175</v>
      </c>
      <c r="V920" s="44">
        <v>221.78145766672839</v>
      </c>
      <c r="W920" s="44">
        <v>227.09625438194766</v>
      </c>
      <c r="X920" s="44">
        <v>162.69606604582245</v>
      </c>
      <c r="Y920" s="44">
        <v>172.62045604582244</v>
      </c>
      <c r="Z920" s="44">
        <v>87.128429797643292</v>
      </c>
      <c r="AA920" s="44">
        <v>92.443226512862552</v>
      </c>
      <c r="AB920" s="44">
        <v>5.4726976052059868</v>
      </c>
      <c r="AC920" s="44">
        <v>16.621196462587061</v>
      </c>
      <c r="AD920" s="44">
        <v>6.2296054748789125</v>
      </c>
      <c r="AE920" s="44">
        <v>36.820688766564878</v>
      </c>
      <c r="AF920" s="44">
        <v>109.15999484344465</v>
      </c>
      <c r="AG920" s="44">
        <v>44.435352564131172</v>
      </c>
      <c r="AH920" s="44">
        <v>241.46062848948864</v>
      </c>
      <c r="AJ920" s="63" t="s">
        <v>63</v>
      </c>
      <c r="AK920" s="44">
        <v>0</v>
      </c>
      <c r="AL920" s="44">
        <v>0</v>
      </c>
      <c r="AM920" s="44">
        <v>575.88482999999997</v>
      </c>
      <c r="AN920" s="44">
        <v>575.88482999999997</v>
      </c>
      <c r="AO920" s="44">
        <v>0</v>
      </c>
      <c r="AP920" s="44">
        <v>0</v>
      </c>
      <c r="AQ920" s="44">
        <v>0</v>
      </c>
      <c r="AR920" s="44">
        <v>0</v>
      </c>
      <c r="AS920" s="44">
        <v>0</v>
      </c>
      <c r="AT920" s="44">
        <v>0</v>
      </c>
      <c r="AU920" s="44">
        <v>0</v>
      </c>
      <c r="AV920" s="44">
        <v>0</v>
      </c>
      <c r="AW920" s="44">
        <v>0</v>
      </c>
      <c r="AX920" s="44">
        <v>0</v>
      </c>
      <c r="AY920" s="44">
        <v>162.69606604582245</v>
      </c>
      <c r="AZ920" s="44">
        <v>0</v>
      </c>
      <c r="BA920" s="44">
        <v>0</v>
      </c>
      <c r="BB920" s="44">
        <v>9.9243900000000007</v>
      </c>
      <c r="BC920" s="44">
        <v>172.62045604582244</v>
      </c>
      <c r="BD920" s="44">
        <v>162.69606604582245</v>
      </c>
      <c r="BE920" s="44">
        <v>0</v>
      </c>
      <c r="BF920" s="44">
        <v>0</v>
      </c>
      <c r="BG920" s="44">
        <v>9.9243900000000007</v>
      </c>
      <c r="BH920" s="44">
        <v>172.62045604582244</v>
      </c>
      <c r="BI920" s="44">
        <v>87.128429797643292</v>
      </c>
      <c r="BJ920" s="44">
        <v>0</v>
      </c>
      <c r="BK920" s="44">
        <v>0</v>
      </c>
      <c r="BL920" s="44">
        <v>5.314796715219261</v>
      </c>
      <c r="BM920" s="44">
        <v>92.443226512862552</v>
      </c>
      <c r="BN920" s="44">
        <v>6.2296054748789125</v>
      </c>
      <c r="BO920" s="44">
        <v>41.880650886614603</v>
      </c>
      <c r="BP920" s="44">
        <v>0</v>
      </c>
      <c r="BQ920" s="44">
        <v>0</v>
      </c>
      <c r="BR920" s="44">
        <v>2.5547016775165687</v>
      </c>
      <c r="BS920" s="44">
        <v>44.435352564131172</v>
      </c>
      <c r="BT920" s="64">
        <v>2023</v>
      </c>
      <c r="BU920" s="44">
        <v>0</v>
      </c>
      <c r="BV920" s="44">
        <v>0</v>
      </c>
      <c r="BW920" s="44">
        <v>0</v>
      </c>
      <c r="BX920" s="44">
        <v>0</v>
      </c>
      <c r="BY920" s="44">
        <v>0</v>
      </c>
      <c r="BZ920" s="44">
        <v>0</v>
      </c>
      <c r="CA920" s="44">
        <v>0</v>
      </c>
      <c r="CB920" s="44">
        <v>575.88482999999997</v>
      </c>
      <c r="CC920" s="44">
        <v>0</v>
      </c>
      <c r="CD920" s="44">
        <v>0</v>
      </c>
      <c r="CE920" s="44">
        <v>0</v>
      </c>
      <c r="CF920" s="44">
        <v>0</v>
      </c>
      <c r="CG920" s="44">
        <v>0</v>
      </c>
      <c r="CH920" s="44">
        <v>0</v>
      </c>
      <c r="CI920" s="44">
        <v>0</v>
      </c>
      <c r="CJ920" s="44">
        <v>0</v>
      </c>
      <c r="CK920" s="44">
        <v>0</v>
      </c>
      <c r="CL920" s="44">
        <v>162.69606604582245</v>
      </c>
      <c r="CM920" s="44">
        <v>0</v>
      </c>
      <c r="CN920" s="44">
        <v>0</v>
      </c>
      <c r="CO920" s="44">
        <v>0</v>
      </c>
      <c r="CP920" s="44">
        <v>0</v>
      </c>
      <c r="CQ920" s="44">
        <v>0</v>
      </c>
      <c r="CR920" s="44">
        <v>0</v>
      </c>
      <c r="CS920" s="44">
        <v>0</v>
      </c>
      <c r="CT920" s="44">
        <v>0</v>
      </c>
      <c r="CU920" s="44">
        <v>0</v>
      </c>
      <c r="CV920" s="44">
        <v>0</v>
      </c>
      <c r="CW920" s="44">
        <v>0</v>
      </c>
      <c r="CX920" s="44">
        <v>0</v>
      </c>
      <c r="CY920" s="44">
        <v>0</v>
      </c>
      <c r="CZ920" s="44">
        <v>0</v>
      </c>
      <c r="DA920" s="44">
        <v>0</v>
      </c>
      <c r="DB920" s="44">
        <v>0</v>
      </c>
      <c r="DC920" s="44">
        <v>0</v>
      </c>
      <c r="DD920" s="44">
        <v>0</v>
      </c>
      <c r="DE920" s="44">
        <v>0</v>
      </c>
      <c r="DF920" s="44">
        <v>0</v>
      </c>
      <c r="DG920" s="44">
        <v>0</v>
      </c>
      <c r="DH920" s="44">
        <v>0</v>
      </c>
      <c r="DI920" s="44">
        <v>0</v>
      </c>
      <c r="DJ920" s="44">
        <v>0</v>
      </c>
      <c r="DK920" s="44">
        <v>0</v>
      </c>
      <c r="DL920" s="44">
        <v>0</v>
      </c>
      <c r="DM920" s="44">
        <v>0</v>
      </c>
      <c r="DN920" s="44">
        <v>0</v>
      </c>
      <c r="DO920" s="44">
        <v>0</v>
      </c>
      <c r="DP920" s="44">
        <v>9.9243900000000007</v>
      </c>
      <c r="DQ920" s="44">
        <v>0</v>
      </c>
      <c r="DR920" s="44">
        <v>0</v>
      </c>
      <c r="DS920" s="44">
        <v>0</v>
      </c>
      <c r="DT920" s="44">
        <v>0</v>
      </c>
      <c r="DU920" s="44">
        <v>0</v>
      </c>
      <c r="DV920" s="44">
        <v>0</v>
      </c>
      <c r="DW920" s="44">
        <v>0</v>
      </c>
      <c r="DX920" s="44">
        <v>0</v>
      </c>
      <c r="DY920" s="44">
        <v>0</v>
      </c>
      <c r="DZ920" s="44">
        <v>44.435352564131172</v>
      </c>
      <c r="EA920" s="44">
        <v>0</v>
      </c>
      <c r="EB920" s="44">
        <v>0</v>
      </c>
    </row>
    <row r="921" spans="2:132" x14ac:dyDescent="0.25">
      <c r="B921" s="41" t="s">
        <v>1009</v>
      </c>
      <c r="C921" s="47" t="s">
        <v>101</v>
      </c>
      <c r="D921" s="46">
        <v>5</v>
      </c>
      <c r="E921" s="86" t="s">
        <v>53</v>
      </c>
      <c r="F921" s="43">
        <v>2700.7</v>
      </c>
      <c r="G921" s="43">
        <v>328.04120702800259</v>
      </c>
      <c r="H921" s="44">
        <v>446.53160702800261</v>
      </c>
      <c r="I921" s="44">
        <v>175.67551552981993</v>
      </c>
      <c r="J921" s="44">
        <v>239.13053782388701</v>
      </c>
      <c r="K921" s="44">
        <v>364.12573980108289</v>
      </c>
      <c r="L921" s="44">
        <v>482.61613980108291</v>
      </c>
      <c r="M921" s="44">
        <v>264.66859999999997</v>
      </c>
      <c r="N921" s="44">
        <v>1912.0955999999999</v>
      </c>
      <c r="O921" s="44">
        <v>305.17909999999995</v>
      </c>
      <c r="P921" s="44">
        <v>65.54263316419491</v>
      </c>
      <c r="Q921" s="44">
        <v>71.467153164194912</v>
      </c>
      <c r="R921" s="44">
        <v>43.552318924582828</v>
      </c>
      <c r="S921" s="44">
        <v>46.72507003928618</v>
      </c>
      <c r="T921" s="44">
        <v>203.91041428860643</v>
      </c>
      <c r="U921" s="44">
        <v>209.83493428860643</v>
      </c>
      <c r="V921" s="44">
        <v>109.19990045333608</v>
      </c>
      <c r="W921" s="44">
        <v>112.37265156803944</v>
      </c>
      <c r="X921" s="44">
        <v>80.107662756238241</v>
      </c>
      <c r="Y921" s="44">
        <v>86.032182756238242</v>
      </c>
      <c r="Z921" s="44">
        <v>42.899960892382033</v>
      </c>
      <c r="AA921" s="44">
        <v>46.072712007085386</v>
      </c>
      <c r="AB921" s="44">
        <v>5.6643810223819475</v>
      </c>
      <c r="AC921" s="44">
        <v>17.015666831019498</v>
      </c>
      <c r="AD921" s="44">
        <v>6.6238579563770275</v>
      </c>
      <c r="AE921" s="44">
        <v>18.396823993807409</v>
      </c>
      <c r="AF921" s="44">
        <v>54.014973074282835</v>
      </c>
      <c r="AG921" s="44">
        <v>22.146102844383773</v>
      </c>
      <c r="AH921" s="44">
        <v>124.23335458868478</v>
      </c>
      <c r="AJ921" s="63" t="s">
        <v>63</v>
      </c>
      <c r="AK921" s="44">
        <v>0</v>
      </c>
      <c r="AL921" s="44">
        <v>0</v>
      </c>
      <c r="AM921" s="44">
        <v>305.17909999999995</v>
      </c>
      <c r="AN921" s="44">
        <v>305.17909999999995</v>
      </c>
      <c r="AO921" s="44">
        <v>0</v>
      </c>
      <c r="AP921" s="44">
        <v>0</v>
      </c>
      <c r="AQ921" s="44">
        <v>0</v>
      </c>
      <c r="AR921" s="44">
        <v>0</v>
      </c>
      <c r="AS921" s="44">
        <v>0</v>
      </c>
      <c r="AT921" s="44">
        <v>0</v>
      </c>
      <c r="AU921" s="44">
        <v>0</v>
      </c>
      <c r="AV921" s="44">
        <v>0</v>
      </c>
      <c r="AW921" s="44">
        <v>0</v>
      </c>
      <c r="AX921" s="44">
        <v>0</v>
      </c>
      <c r="AY921" s="44">
        <v>80.107662756238241</v>
      </c>
      <c r="AZ921" s="44">
        <v>0</v>
      </c>
      <c r="BA921" s="44">
        <v>0</v>
      </c>
      <c r="BB921" s="44">
        <v>5.9245200000000011</v>
      </c>
      <c r="BC921" s="44">
        <v>86.032182756238242</v>
      </c>
      <c r="BD921" s="44">
        <v>80.107662756238241</v>
      </c>
      <c r="BE921" s="44">
        <v>0</v>
      </c>
      <c r="BF921" s="44">
        <v>0</v>
      </c>
      <c r="BG921" s="44">
        <v>5.9245200000000011</v>
      </c>
      <c r="BH921" s="44">
        <v>86.032182756238242</v>
      </c>
      <c r="BI921" s="44">
        <v>42.899960892382033</v>
      </c>
      <c r="BJ921" s="44">
        <v>0</v>
      </c>
      <c r="BK921" s="44">
        <v>0</v>
      </c>
      <c r="BL921" s="44">
        <v>3.1727511147033542</v>
      </c>
      <c r="BM921" s="44">
        <v>46.072712007085386</v>
      </c>
      <c r="BN921" s="44">
        <v>6.6238579563770275</v>
      </c>
      <c r="BO921" s="44">
        <v>20.621033678169983</v>
      </c>
      <c r="BP921" s="44">
        <v>0</v>
      </c>
      <c r="BQ921" s="44">
        <v>0</v>
      </c>
      <c r="BR921" s="44">
        <v>1.525069166213789</v>
      </c>
      <c r="BS921" s="44">
        <v>22.146102844383773</v>
      </c>
      <c r="BT921" s="64">
        <v>2023</v>
      </c>
      <c r="BU921" s="44">
        <v>0</v>
      </c>
      <c r="BV921" s="44">
        <v>0</v>
      </c>
      <c r="BW921" s="44">
        <v>0</v>
      </c>
      <c r="BX921" s="44">
        <v>0</v>
      </c>
      <c r="BY921" s="44">
        <v>0</v>
      </c>
      <c r="BZ921" s="44">
        <v>0</v>
      </c>
      <c r="CA921" s="44">
        <v>0</v>
      </c>
      <c r="CB921" s="44">
        <v>305.17909999999995</v>
      </c>
      <c r="CC921" s="44">
        <v>0</v>
      </c>
      <c r="CD921" s="44">
        <v>0</v>
      </c>
      <c r="CE921" s="44">
        <v>0</v>
      </c>
      <c r="CF921" s="44">
        <v>0</v>
      </c>
      <c r="CG921" s="44">
        <v>0</v>
      </c>
      <c r="CH921" s="44">
        <v>0</v>
      </c>
      <c r="CI921" s="44">
        <v>0</v>
      </c>
      <c r="CJ921" s="44">
        <v>0</v>
      </c>
      <c r="CK921" s="44">
        <v>0</v>
      </c>
      <c r="CL921" s="44">
        <v>80.107662756238241</v>
      </c>
      <c r="CM921" s="44">
        <v>0</v>
      </c>
      <c r="CN921" s="44">
        <v>0</v>
      </c>
      <c r="CO921" s="44">
        <v>0</v>
      </c>
      <c r="CP921" s="44">
        <v>0</v>
      </c>
      <c r="CQ921" s="44">
        <v>0</v>
      </c>
      <c r="CR921" s="44">
        <v>0</v>
      </c>
      <c r="CS921" s="44">
        <v>0</v>
      </c>
      <c r="CT921" s="44">
        <v>0</v>
      </c>
      <c r="CU921" s="44">
        <v>0</v>
      </c>
      <c r="CV921" s="44">
        <v>0</v>
      </c>
      <c r="CW921" s="44">
        <v>0</v>
      </c>
      <c r="CX921" s="44">
        <v>0</v>
      </c>
      <c r="CY921" s="44">
        <v>0</v>
      </c>
      <c r="CZ921" s="44">
        <v>0</v>
      </c>
      <c r="DA921" s="44">
        <v>0</v>
      </c>
      <c r="DB921" s="44">
        <v>0</v>
      </c>
      <c r="DC921" s="44">
        <v>0</v>
      </c>
      <c r="DD921" s="44">
        <v>0</v>
      </c>
      <c r="DE921" s="44">
        <v>0</v>
      </c>
      <c r="DF921" s="44">
        <v>0</v>
      </c>
      <c r="DG921" s="44">
        <v>0</v>
      </c>
      <c r="DH921" s="44">
        <v>0</v>
      </c>
      <c r="DI921" s="44">
        <v>0</v>
      </c>
      <c r="DJ921" s="44">
        <v>0</v>
      </c>
      <c r="DK921" s="44">
        <v>0</v>
      </c>
      <c r="DL921" s="44">
        <v>0</v>
      </c>
      <c r="DM921" s="44">
        <v>0</v>
      </c>
      <c r="DN921" s="44">
        <v>0</v>
      </c>
      <c r="DO921" s="44">
        <v>0</v>
      </c>
      <c r="DP921" s="44">
        <v>5.9245200000000011</v>
      </c>
      <c r="DQ921" s="44">
        <v>0</v>
      </c>
      <c r="DR921" s="44">
        <v>0</v>
      </c>
      <c r="DS921" s="44">
        <v>0</v>
      </c>
      <c r="DT921" s="44">
        <v>0</v>
      </c>
      <c r="DU921" s="44">
        <v>0</v>
      </c>
      <c r="DV921" s="44">
        <v>0</v>
      </c>
      <c r="DW921" s="44">
        <v>0</v>
      </c>
      <c r="DX921" s="44">
        <v>0</v>
      </c>
      <c r="DY921" s="44">
        <v>0</v>
      </c>
      <c r="DZ921" s="44">
        <v>22.146102844383773</v>
      </c>
      <c r="EA921" s="44">
        <v>0</v>
      </c>
      <c r="EB921" s="44">
        <v>0</v>
      </c>
    </row>
    <row r="922" spans="2:132" x14ac:dyDescent="0.25">
      <c r="B922" s="41" t="s">
        <v>1010</v>
      </c>
      <c r="C922" s="47" t="s">
        <v>101</v>
      </c>
      <c r="D922" s="46">
        <v>5</v>
      </c>
      <c r="E922" s="86" t="s">
        <v>53</v>
      </c>
      <c r="F922" s="43">
        <v>5265.59</v>
      </c>
      <c r="G922" s="43">
        <v>769.4563377369625</v>
      </c>
      <c r="H922" s="44">
        <v>977.71543773696249</v>
      </c>
      <c r="I922" s="44">
        <v>412.06603290570507</v>
      </c>
      <c r="J922" s="44">
        <v>523.59477982058047</v>
      </c>
      <c r="K922" s="44">
        <v>854.09653488802849</v>
      </c>
      <c r="L922" s="44">
        <v>1062.3556348880286</v>
      </c>
      <c r="M922" s="44">
        <v>473.90310000000005</v>
      </c>
      <c r="N922" s="44">
        <v>3485.8205800000001</v>
      </c>
      <c r="O922" s="44">
        <v>531.82458999999994</v>
      </c>
      <c r="P922" s="44">
        <v>153.73737627984511</v>
      </c>
      <c r="Q922" s="44">
        <v>164.15033127984512</v>
      </c>
      <c r="R922" s="44">
        <v>102.15670196824101</v>
      </c>
      <c r="S922" s="44">
        <v>107.73313931398478</v>
      </c>
      <c r="T922" s="44">
        <v>478.29405953729599</v>
      </c>
      <c r="U922" s="44">
        <v>488.707014537296</v>
      </c>
      <c r="V922" s="44">
        <v>256.14024605418632</v>
      </c>
      <c r="W922" s="44">
        <v>261.7166833999301</v>
      </c>
      <c r="X922" s="44">
        <v>187.90123767536627</v>
      </c>
      <c r="Y922" s="44">
        <v>198.31419267536629</v>
      </c>
      <c r="Z922" s="44">
        <v>100.6265252355732</v>
      </c>
      <c r="AA922" s="44">
        <v>106.20296258131697</v>
      </c>
      <c r="AB922" s="44">
        <v>4.3988609541844381</v>
      </c>
      <c r="AC922" s="44">
        <v>13.319061416781391</v>
      </c>
      <c r="AD922" s="44">
        <v>5.007624807008515</v>
      </c>
      <c r="AE922" s="44">
        <v>42.255002744301748</v>
      </c>
      <c r="AF922" s="44">
        <v>125.80124620783184</v>
      </c>
      <c r="AG922" s="44">
        <v>51.04934416151545</v>
      </c>
      <c r="AH922" s="44">
        <v>273.46786276714494</v>
      </c>
      <c r="AJ922" s="63" t="s">
        <v>63</v>
      </c>
      <c r="AK922" s="44">
        <v>0</v>
      </c>
      <c r="AL922" s="44">
        <v>0</v>
      </c>
      <c r="AM922" s="44">
        <v>531.82458999999994</v>
      </c>
      <c r="AN922" s="44">
        <v>531.82458999999994</v>
      </c>
      <c r="AO922" s="44">
        <v>0</v>
      </c>
      <c r="AP922" s="44">
        <v>0</v>
      </c>
      <c r="AQ922" s="44">
        <v>0</v>
      </c>
      <c r="AR922" s="44">
        <v>0</v>
      </c>
      <c r="AS922" s="44">
        <v>0</v>
      </c>
      <c r="AT922" s="44">
        <v>0</v>
      </c>
      <c r="AU922" s="44">
        <v>0</v>
      </c>
      <c r="AV922" s="44">
        <v>0</v>
      </c>
      <c r="AW922" s="44">
        <v>0</v>
      </c>
      <c r="AX922" s="44">
        <v>0</v>
      </c>
      <c r="AY922" s="44">
        <v>187.90123767536627</v>
      </c>
      <c r="AZ922" s="44">
        <v>0</v>
      </c>
      <c r="BA922" s="44">
        <v>0</v>
      </c>
      <c r="BB922" s="44">
        <v>10.412955000000002</v>
      </c>
      <c r="BC922" s="44">
        <v>198.31419267536629</v>
      </c>
      <c r="BD922" s="44">
        <v>187.90123767536627</v>
      </c>
      <c r="BE922" s="44">
        <v>0</v>
      </c>
      <c r="BF922" s="44">
        <v>0</v>
      </c>
      <c r="BG922" s="44">
        <v>10.412955000000002</v>
      </c>
      <c r="BH922" s="44">
        <v>198.31419267536629</v>
      </c>
      <c r="BI922" s="44">
        <v>100.6265252355732</v>
      </c>
      <c r="BJ922" s="44">
        <v>0</v>
      </c>
      <c r="BK922" s="44">
        <v>0</v>
      </c>
      <c r="BL922" s="44">
        <v>5.5764373457437673</v>
      </c>
      <c r="BM922" s="44">
        <v>106.20296258131697</v>
      </c>
      <c r="BN922" s="44">
        <v>5.007624807008515</v>
      </c>
      <c r="BO922" s="44">
        <v>48.368877794675313</v>
      </c>
      <c r="BP922" s="44">
        <v>0</v>
      </c>
      <c r="BQ922" s="44">
        <v>0</v>
      </c>
      <c r="BR922" s="44">
        <v>2.680466366840133</v>
      </c>
      <c r="BS922" s="44">
        <v>51.04934416151545</v>
      </c>
      <c r="BT922" s="64">
        <v>2023</v>
      </c>
      <c r="BU922" s="44">
        <v>0</v>
      </c>
      <c r="BV922" s="44">
        <v>0</v>
      </c>
      <c r="BW922" s="44">
        <v>0</v>
      </c>
      <c r="BX922" s="44">
        <v>0</v>
      </c>
      <c r="BY922" s="44">
        <v>0</v>
      </c>
      <c r="BZ922" s="44">
        <v>0</v>
      </c>
      <c r="CA922" s="44">
        <v>0</v>
      </c>
      <c r="CB922" s="44">
        <v>531.82458999999994</v>
      </c>
      <c r="CC922" s="44">
        <v>0</v>
      </c>
      <c r="CD922" s="44">
        <v>0</v>
      </c>
      <c r="CE922" s="44">
        <v>0</v>
      </c>
      <c r="CF922" s="44">
        <v>0</v>
      </c>
      <c r="CG922" s="44">
        <v>0</v>
      </c>
      <c r="CH922" s="44">
        <v>0</v>
      </c>
      <c r="CI922" s="44">
        <v>0</v>
      </c>
      <c r="CJ922" s="44">
        <v>0</v>
      </c>
      <c r="CK922" s="44">
        <v>0</v>
      </c>
      <c r="CL922" s="44">
        <v>187.90123767536627</v>
      </c>
      <c r="CM922" s="44">
        <v>0</v>
      </c>
      <c r="CN922" s="44">
        <v>0</v>
      </c>
      <c r="CO922" s="44">
        <v>0</v>
      </c>
      <c r="CP922" s="44">
        <v>0</v>
      </c>
      <c r="CQ922" s="44">
        <v>0</v>
      </c>
      <c r="CR922" s="44">
        <v>0</v>
      </c>
      <c r="CS922" s="44">
        <v>0</v>
      </c>
      <c r="CT922" s="44">
        <v>0</v>
      </c>
      <c r="CU922" s="44">
        <v>0</v>
      </c>
      <c r="CV922" s="44">
        <v>0</v>
      </c>
      <c r="CW922" s="44">
        <v>0</v>
      </c>
      <c r="CX922" s="44">
        <v>0</v>
      </c>
      <c r="CY922" s="44">
        <v>0</v>
      </c>
      <c r="CZ922" s="44">
        <v>0</v>
      </c>
      <c r="DA922" s="44">
        <v>0</v>
      </c>
      <c r="DB922" s="44">
        <v>0</v>
      </c>
      <c r="DC922" s="44">
        <v>0</v>
      </c>
      <c r="DD922" s="44">
        <v>0</v>
      </c>
      <c r="DE922" s="44">
        <v>0</v>
      </c>
      <c r="DF922" s="44">
        <v>0</v>
      </c>
      <c r="DG922" s="44">
        <v>0</v>
      </c>
      <c r="DH922" s="44">
        <v>0</v>
      </c>
      <c r="DI922" s="44">
        <v>0</v>
      </c>
      <c r="DJ922" s="44">
        <v>0</v>
      </c>
      <c r="DK922" s="44">
        <v>0</v>
      </c>
      <c r="DL922" s="44">
        <v>0</v>
      </c>
      <c r="DM922" s="44">
        <v>0</v>
      </c>
      <c r="DN922" s="44">
        <v>0</v>
      </c>
      <c r="DO922" s="44">
        <v>0</v>
      </c>
      <c r="DP922" s="44">
        <v>10.412955000000002</v>
      </c>
      <c r="DQ922" s="44">
        <v>0</v>
      </c>
      <c r="DR922" s="44">
        <v>0</v>
      </c>
      <c r="DS922" s="44">
        <v>0</v>
      </c>
      <c r="DT922" s="44">
        <v>0</v>
      </c>
      <c r="DU922" s="44">
        <v>0</v>
      </c>
      <c r="DV922" s="44">
        <v>0</v>
      </c>
      <c r="DW922" s="44">
        <v>0</v>
      </c>
      <c r="DX922" s="44">
        <v>0</v>
      </c>
      <c r="DY922" s="44">
        <v>0</v>
      </c>
      <c r="DZ922" s="44">
        <v>51.04934416151545</v>
      </c>
      <c r="EA922" s="44">
        <v>0</v>
      </c>
      <c r="EB922" s="44">
        <v>0</v>
      </c>
    </row>
    <row r="923" spans="2:132" x14ac:dyDescent="0.25">
      <c r="B923" s="41" t="s">
        <v>1011</v>
      </c>
      <c r="C923" s="47" t="s">
        <v>101</v>
      </c>
      <c r="D923" s="46">
        <v>5</v>
      </c>
      <c r="E923" s="86" t="s">
        <v>53</v>
      </c>
      <c r="F923" s="43">
        <v>2618.5</v>
      </c>
      <c r="G923" s="43">
        <v>369.87431996450681</v>
      </c>
      <c r="H923" s="44">
        <v>491.08841996450678</v>
      </c>
      <c r="I923" s="44">
        <v>198.07835250240254</v>
      </c>
      <c r="J923" s="44">
        <v>262.99199460214459</v>
      </c>
      <c r="K923" s="44">
        <v>410.56049516060261</v>
      </c>
      <c r="L923" s="44">
        <v>531.77459516060264</v>
      </c>
      <c r="M923" s="44">
        <v>256.613</v>
      </c>
      <c r="N923" s="44">
        <v>1853.8979999999999</v>
      </c>
      <c r="O923" s="44">
        <v>295.89049999999997</v>
      </c>
      <c r="P923" s="44">
        <v>73.900889128908474</v>
      </c>
      <c r="Q923" s="44">
        <v>79.961594128908473</v>
      </c>
      <c r="R923" s="44">
        <v>49.106282991247177</v>
      </c>
      <c r="S923" s="44">
        <v>52.351965096234281</v>
      </c>
      <c r="T923" s="44">
        <v>229.91387728993749</v>
      </c>
      <c r="U923" s="44">
        <v>235.9745822899375</v>
      </c>
      <c r="V923" s="44">
        <v>123.12550391549344</v>
      </c>
      <c r="W923" s="44">
        <v>126.37118602048054</v>
      </c>
      <c r="X923" s="44">
        <v>90.323308935332577</v>
      </c>
      <c r="Y923" s="44">
        <v>96.384013935332575</v>
      </c>
      <c r="Z923" s="44">
        <v>48.370733681086705</v>
      </c>
      <c r="AA923" s="44">
        <v>51.616415786073809</v>
      </c>
      <c r="AB923" s="44">
        <v>4.9016880174085076</v>
      </c>
      <c r="AC923" s="44">
        <v>14.670258770061279</v>
      </c>
      <c r="AD923" s="44">
        <v>5.7324883081058822</v>
      </c>
      <c r="AE923" s="44">
        <v>20.583433204259556</v>
      </c>
      <c r="AF923" s="44">
        <v>60.743749613565662</v>
      </c>
      <c r="AG923" s="44">
        <v>24.810834931554933</v>
      </c>
      <c r="AH923" s="44">
        <v>136.88755181099148</v>
      </c>
      <c r="AJ923" s="63" t="s">
        <v>63</v>
      </c>
      <c r="AK923" s="44">
        <v>0</v>
      </c>
      <c r="AL923" s="44">
        <v>0</v>
      </c>
      <c r="AM923" s="44">
        <v>295.89049999999997</v>
      </c>
      <c r="AN923" s="44">
        <v>295.89049999999997</v>
      </c>
      <c r="AO923" s="44">
        <v>0</v>
      </c>
      <c r="AP923" s="44">
        <v>0</v>
      </c>
      <c r="AQ923" s="44">
        <v>0</v>
      </c>
      <c r="AR923" s="44">
        <v>0</v>
      </c>
      <c r="AS923" s="44">
        <v>0</v>
      </c>
      <c r="AT923" s="44">
        <v>0</v>
      </c>
      <c r="AU923" s="44">
        <v>0</v>
      </c>
      <c r="AV923" s="44">
        <v>0</v>
      </c>
      <c r="AW923" s="44">
        <v>0</v>
      </c>
      <c r="AX923" s="44">
        <v>0</v>
      </c>
      <c r="AY923" s="44">
        <v>90.323308935332577</v>
      </c>
      <c r="AZ923" s="44">
        <v>0</v>
      </c>
      <c r="BA923" s="44">
        <v>0</v>
      </c>
      <c r="BB923" s="44">
        <v>6.0607050000000005</v>
      </c>
      <c r="BC923" s="44">
        <v>96.384013935332575</v>
      </c>
      <c r="BD923" s="44">
        <v>90.323308935332577</v>
      </c>
      <c r="BE923" s="44">
        <v>0</v>
      </c>
      <c r="BF923" s="44">
        <v>0</v>
      </c>
      <c r="BG923" s="44">
        <v>6.0607050000000005</v>
      </c>
      <c r="BH923" s="44">
        <v>96.384013935332575</v>
      </c>
      <c r="BI923" s="44">
        <v>48.370733681086705</v>
      </c>
      <c r="BJ923" s="44">
        <v>0</v>
      </c>
      <c r="BK923" s="44">
        <v>0</v>
      </c>
      <c r="BL923" s="44">
        <v>3.245682104987103</v>
      </c>
      <c r="BM923" s="44">
        <v>51.616415786073809</v>
      </c>
      <c r="BN923" s="44">
        <v>5.7324883081058822</v>
      </c>
      <c r="BO923" s="44">
        <v>23.250709500124582</v>
      </c>
      <c r="BP923" s="44">
        <v>0</v>
      </c>
      <c r="BQ923" s="44">
        <v>0</v>
      </c>
      <c r="BR923" s="44">
        <v>1.5601254314303505</v>
      </c>
      <c r="BS923" s="44">
        <v>24.810834931554933</v>
      </c>
      <c r="BT923" s="64">
        <v>2023</v>
      </c>
      <c r="BU923" s="44">
        <v>0</v>
      </c>
      <c r="BV923" s="44">
        <v>0</v>
      </c>
      <c r="BW923" s="44">
        <v>0</v>
      </c>
      <c r="BX923" s="44">
        <v>0</v>
      </c>
      <c r="BY923" s="44">
        <v>0</v>
      </c>
      <c r="BZ923" s="44">
        <v>0</v>
      </c>
      <c r="CA923" s="44">
        <v>0</v>
      </c>
      <c r="CB923" s="44">
        <v>295.89049999999997</v>
      </c>
      <c r="CC923" s="44">
        <v>0</v>
      </c>
      <c r="CD923" s="44">
        <v>0</v>
      </c>
      <c r="CE923" s="44">
        <v>0</v>
      </c>
      <c r="CF923" s="44">
        <v>0</v>
      </c>
      <c r="CG923" s="44">
        <v>0</v>
      </c>
      <c r="CH923" s="44">
        <v>0</v>
      </c>
      <c r="CI923" s="44">
        <v>0</v>
      </c>
      <c r="CJ923" s="44">
        <v>0</v>
      </c>
      <c r="CK923" s="44">
        <v>0</v>
      </c>
      <c r="CL923" s="44">
        <v>90.323308935332577</v>
      </c>
      <c r="CM923" s="44">
        <v>0</v>
      </c>
      <c r="CN923" s="44">
        <v>0</v>
      </c>
      <c r="CO923" s="44">
        <v>0</v>
      </c>
      <c r="CP923" s="44">
        <v>0</v>
      </c>
      <c r="CQ923" s="44">
        <v>0</v>
      </c>
      <c r="CR923" s="44">
        <v>0</v>
      </c>
      <c r="CS923" s="44">
        <v>0</v>
      </c>
      <c r="CT923" s="44">
        <v>0</v>
      </c>
      <c r="CU923" s="44">
        <v>0</v>
      </c>
      <c r="CV923" s="44">
        <v>0</v>
      </c>
      <c r="CW923" s="44">
        <v>0</v>
      </c>
      <c r="CX923" s="44">
        <v>0</v>
      </c>
      <c r="CY923" s="44">
        <v>0</v>
      </c>
      <c r="CZ923" s="44">
        <v>0</v>
      </c>
      <c r="DA923" s="44">
        <v>0</v>
      </c>
      <c r="DB923" s="44">
        <v>0</v>
      </c>
      <c r="DC923" s="44">
        <v>0</v>
      </c>
      <c r="DD923" s="44">
        <v>0</v>
      </c>
      <c r="DE923" s="44">
        <v>0</v>
      </c>
      <c r="DF923" s="44">
        <v>0</v>
      </c>
      <c r="DG923" s="44">
        <v>0</v>
      </c>
      <c r="DH923" s="44">
        <v>0</v>
      </c>
      <c r="DI923" s="44">
        <v>0</v>
      </c>
      <c r="DJ923" s="44">
        <v>0</v>
      </c>
      <c r="DK923" s="44">
        <v>0</v>
      </c>
      <c r="DL923" s="44">
        <v>0</v>
      </c>
      <c r="DM923" s="44">
        <v>0</v>
      </c>
      <c r="DN923" s="44">
        <v>0</v>
      </c>
      <c r="DO923" s="44">
        <v>0</v>
      </c>
      <c r="DP923" s="44">
        <v>6.0607050000000005</v>
      </c>
      <c r="DQ923" s="44">
        <v>0</v>
      </c>
      <c r="DR923" s="44">
        <v>0</v>
      </c>
      <c r="DS923" s="44">
        <v>0</v>
      </c>
      <c r="DT923" s="44">
        <v>0</v>
      </c>
      <c r="DU923" s="44">
        <v>0</v>
      </c>
      <c r="DV923" s="44">
        <v>0</v>
      </c>
      <c r="DW923" s="44">
        <v>0</v>
      </c>
      <c r="DX923" s="44">
        <v>0</v>
      </c>
      <c r="DY923" s="44">
        <v>0</v>
      </c>
      <c r="DZ923" s="44">
        <v>24.810834931554933</v>
      </c>
      <c r="EA923" s="44">
        <v>0</v>
      </c>
      <c r="EB923" s="44">
        <v>0</v>
      </c>
    </row>
    <row r="924" spans="2:132" x14ac:dyDescent="0.25">
      <c r="B924" s="41" t="s">
        <v>1012</v>
      </c>
      <c r="C924" s="47" t="s">
        <v>101</v>
      </c>
      <c r="D924" s="46">
        <v>5</v>
      </c>
      <c r="E924" s="86" t="s">
        <v>53</v>
      </c>
      <c r="F924" s="43">
        <v>4348.3</v>
      </c>
      <c r="G924" s="43">
        <v>455.88244162355642</v>
      </c>
      <c r="H924" s="44">
        <v>619.66879162355644</v>
      </c>
      <c r="I924" s="44">
        <v>244.13817909886797</v>
      </c>
      <c r="J924" s="44">
        <v>331.85048735940109</v>
      </c>
      <c r="K924" s="44">
        <v>506.02951020214766</v>
      </c>
      <c r="L924" s="44">
        <v>669.81586020214763</v>
      </c>
      <c r="M924" s="44">
        <v>408.74020000000002</v>
      </c>
      <c r="N924" s="44">
        <v>2965.5406000000003</v>
      </c>
      <c r="O924" s="44">
        <v>478.31299999999999</v>
      </c>
      <c r="P924" s="44">
        <v>91.08531183638658</v>
      </c>
      <c r="Q924" s="44">
        <v>99.274629336386582</v>
      </c>
      <c r="R924" s="44">
        <v>60.525132405124289</v>
      </c>
      <c r="S924" s="44">
        <v>64.910747818150938</v>
      </c>
      <c r="T924" s="44">
        <v>283.37652571320274</v>
      </c>
      <c r="U924" s="44">
        <v>291.56584321320275</v>
      </c>
      <c r="V924" s="44">
        <v>151.75629212785637</v>
      </c>
      <c r="W924" s="44">
        <v>156.14190754088301</v>
      </c>
      <c r="X924" s="44">
        <v>111.32649224447249</v>
      </c>
      <c r="Y924" s="44">
        <v>119.51580974447249</v>
      </c>
      <c r="Z924" s="44">
        <v>59.618543335943563</v>
      </c>
      <c r="AA924" s="44">
        <v>64.004158748970212</v>
      </c>
      <c r="AB924" s="44">
        <v>6.2969571871995029</v>
      </c>
      <c r="AC924" s="44">
        <v>18.992598762913957</v>
      </c>
      <c r="AD924" s="44">
        <v>7.4731550160042648</v>
      </c>
      <c r="AE924" s="44">
        <v>25.55492701319702</v>
      </c>
      <c r="AF924" s="44">
        <v>75.053857089786064</v>
      </c>
      <c r="AG924" s="44">
        <v>30.765340705469548</v>
      </c>
      <c r="AH924" s="44">
        <v>172.42165026622592</v>
      </c>
      <c r="AJ924" s="63" t="s">
        <v>63</v>
      </c>
      <c r="AK924" s="44">
        <v>0</v>
      </c>
      <c r="AL924" s="44">
        <v>0</v>
      </c>
      <c r="AM924" s="44">
        <v>478.31299999999999</v>
      </c>
      <c r="AN924" s="44">
        <v>478.31299999999999</v>
      </c>
      <c r="AO924" s="44">
        <v>0</v>
      </c>
      <c r="AP924" s="44">
        <v>0</v>
      </c>
      <c r="AQ924" s="44">
        <v>0</v>
      </c>
      <c r="AR924" s="44">
        <v>0</v>
      </c>
      <c r="AS924" s="44">
        <v>0</v>
      </c>
      <c r="AT924" s="44">
        <v>0</v>
      </c>
      <c r="AU924" s="44">
        <v>0</v>
      </c>
      <c r="AV924" s="44">
        <v>0</v>
      </c>
      <c r="AW924" s="44">
        <v>0</v>
      </c>
      <c r="AX924" s="44">
        <v>0</v>
      </c>
      <c r="AY924" s="44">
        <v>111.32649224447249</v>
      </c>
      <c r="AZ924" s="44">
        <v>0</v>
      </c>
      <c r="BA924" s="44">
        <v>0</v>
      </c>
      <c r="BB924" s="44">
        <v>8.1893174999999996</v>
      </c>
      <c r="BC924" s="44">
        <v>119.51580974447249</v>
      </c>
      <c r="BD924" s="44">
        <v>111.32649224447249</v>
      </c>
      <c r="BE924" s="44">
        <v>0</v>
      </c>
      <c r="BF924" s="44">
        <v>0</v>
      </c>
      <c r="BG924" s="44">
        <v>8.1893174999999996</v>
      </c>
      <c r="BH924" s="44">
        <v>119.51580974447249</v>
      </c>
      <c r="BI924" s="44">
        <v>59.618543335943563</v>
      </c>
      <c r="BJ924" s="44">
        <v>0</v>
      </c>
      <c r="BK924" s="44">
        <v>0</v>
      </c>
      <c r="BL924" s="44">
        <v>4.3856154130266551</v>
      </c>
      <c r="BM924" s="44">
        <v>64.004158748970212</v>
      </c>
      <c r="BN924" s="44">
        <v>7.4731550160042648</v>
      </c>
      <c r="BO924" s="44">
        <v>28.657275307498914</v>
      </c>
      <c r="BP924" s="44">
        <v>0</v>
      </c>
      <c r="BQ924" s="44">
        <v>0</v>
      </c>
      <c r="BR924" s="44">
        <v>2.108065397970635</v>
      </c>
      <c r="BS924" s="44">
        <v>30.765340705469548</v>
      </c>
      <c r="BT924" s="64">
        <v>2023</v>
      </c>
      <c r="BU924" s="44">
        <v>0</v>
      </c>
      <c r="BV924" s="44">
        <v>0</v>
      </c>
      <c r="BW924" s="44">
        <v>0</v>
      </c>
      <c r="BX924" s="44">
        <v>0</v>
      </c>
      <c r="BY924" s="44">
        <v>0</v>
      </c>
      <c r="BZ924" s="44">
        <v>0</v>
      </c>
      <c r="CA924" s="44">
        <v>0</v>
      </c>
      <c r="CB924" s="44">
        <v>478.31299999999999</v>
      </c>
      <c r="CC924" s="44">
        <v>0</v>
      </c>
      <c r="CD924" s="44">
        <v>0</v>
      </c>
      <c r="CE924" s="44">
        <v>0</v>
      </c>
      <c r="CF924" s="44">
        <v>0</v>
      </c>
      <c r="CG924" s="44">
        <v>0</v>
      </c>
      <c r="CH924" s="44">
        <v>0</v>
      </c>
      <c r="CI924" s="44">
        <v>0</v>
      </c>
      <c r="CJ924" s="44">
        <v>0</v>
      </c>
      <c r="CK924" s="44">
        <v>0</v>
      </c>
      <c r="CL924" s="44">
        <v>111.32649224447249</v>
      </c>
      <c r="CM924" s="44">
        <v>0</v>
      </c>
      <c r="CN924" s="44">
        <v>0</v>
      </c>
      <c r="CO924" s="44">
        <v>0</v>
      </c>
      <c r="CP924" s="44">
        <v>0</v>
      </c>
      <c r="CQ924" s="44">
        <v>0</v>
      </c>
      <c r="CR924" s="44">
        <v>0</v>
      </c>
      <c r="CS924" s="44">
        <v>0</v>
      </c>
      <c r="CT924" s="44">
        <v>0</v>
      </c>
      <c r="CU924" s="44">
        <v>0</v>
      </c>
      <c r="CV924" s="44">
        <v>0</v>
      </c>
      <c r="CW924" s="44">
        <v>0</v>
      </c>
      <c r="CX924" s="44">
        <v>0</v>
      </c>
      <c r="CY924" s="44">
        <v>0</v>
      </c>
      <c r="CZ924" s="44">
        <v>0</v>
      </c>
      <c r="DA924" s="44">
        <v>0</v>
      </c>
      <c r="DB924" s="44">
        <v>0</v>
      </c>
      <c r="DC924" s="44">
        <v>0</v>
      </c>
      <c r="DD924" s="44">
        <v>0</v>
      </c>
      <c r="DE924" s="44">
        <v>0</v>
      </c>
      <c r="DF924" s="44">
        <v>0</v>
      </c>
      <c r="DG924" s="44">
        <v>0</v>
      </c>
      <c r="DH924" s="44">
        <v>0</v>
      </c>
      <c r="DI924" s="44">
        <v>0</v>
      </c>
      <c r="DJ924" s="44">
        <v>0</v>
      </c>
      <c r="DK924" s="44">
        <v>0</v>
      </c>
      <c r="DL924" s="44">
        <v>0</v>
      </c>
      <c r="DM924" s="44">
        <v>0</v>
      </c>
      <c r="DN924" s="44">
        <v>0</v>
      </c>
      <c r="DO924" s="44">
        <v>0</v>
      </c>
      <c r="DP924" s="44">
        <v>8.1893174999999996</v>
      </c>
      <c r="DQ924" s="44">
        <v>0</v>
      </c>
      <c r="DR924" s="44">
        <v>0</v>
      </c>
      <c r="DS924" s="44">
        <v>0</v>
      </c>
      <c r="DT924" s="44">
        <v>0</v>
      </c>
      <c r="DU924" s="44">
        <v>0</v>
      </c>
      <c r="DV924" s="44">
        <v>0</v>
      </c>
      <c r="DW924" s="44">
        <v>0</v>
      </c>
      <c r="DX924" s="44">
        <v>0</v>
      </c>
      <c r="DY924" s="44">
        <v>0</v>
      </c>
      <c r="DZ924" s="44">
        <v>30.765340705469548</v>
      </c>
      <c r="EA924" s="44">
        <v>0</v>
      </c>
      <c r="EB924" s="44">
        <v>0</v>
      </c>
    </row>
    <row r="925" spans="2:132" x14ac:dyDescent="0.25">
      <c r="B925" s="41" t="s">
        <v>1013</v>
      </c>
      <c r="C925" s="47" t="s">
        <v>101</v>
      </c>
      <c r="D925" s="46">
        <v>5</v>
      </c>
      <c r="E925" s="86" t="s">
        <v>53</v>
      </c>
      <c r="F925" s="43">
        <v>4803.7299999999996</v>
      </c>
      <c r="G925" s="43">
        <v>666.51786291173642</v>
      </c>
      <c r="H925" s="44">
        <v>828.34963791173641</v>
      </c>
      <c r="I925" s="44">
        <v>356.93951451305907</v>
      </c>
      <c r="J925" s="44">
        <v>443.60509155992065</v>
      </c>
      <c r="K925" s="44">
        <v>739.83482783202749</v>
      </c>
      <c r="L925" s="44">
        <v>901.66660283202748</v>
      </c>
      <c r="M925" s="44">
        <v>451.55061999999992</v>
      </c>
      <c r="N925" s="44">
        <v>3276.1438599999997</v>
      </c>
      <c r="O925" s="44">
        <v>528.41029999999989</v>
      </c>
      <c r="P925" s="44">
        <v>133.17026900976495</v>
      </c>
      <c r="Q925" s="44">
        <v>141.26185775976495</v>
      </c>
      <c r="R925" s="44">
        <v>88.490097928414755</v>
      </c>
      <c r="S925" s="44">
        <v>92.82337678075784</v>
      </c>
      <c r="T925" s="44">
        <v>414.30750358593542</v>
      </c>
      <c r="U925" s="44">
        <v>422.39909233593545</v>
      </c>
      <c r="V925" s="44">
        <v>221.87360222131755</v>
      </c>
      <c r="W925" s="44">
        <v>226.20688107366064</v>
      </c>
      <c r="X925" s="44">
        <v>162.76366212304606</v>
      </c>
      <c r="Y925" s="44">
        <v>170.85525087304606</v>
      </c>
      <c r="Z925" s="44">
        <v>87.164629444089044</v>
      </c>
      <c r="AA925" s="44">
        <v>91.497908296432129</v>
      </c>
      <c r="AB925" s="44">
        <v>4.8646217758973593</v>
      </c>
      <c r="AC925" s="44">
        <v>14.482954030621093</v>
      </c>
      <c r="AD925" s="44">
        <v>5.7751079761088349</v>
      </c>
      <c r="AE925" s="44">
        <v>36.363132140915305</v>
      </c>
      <c r="AF925" s="44">
        <v>108.73249335950021</v>
      </c>
      <c r="AG925" s="44">
        <v>43.980959637608457</v>
      </c>
      <c r="AH925" s="44">
        <v>232.10385553325153</v>
      </c>
      <c r="AJ925" s="63" t="s">
        <v>63</v>
      </c>
      <c r="AK925" s="44">
        <v>0</v>
      </c>
      <c r="AL925" s="44">
        <v>0</v>
      </c>
      <c r="AM925" s="44">
        <v>528.41029999999989</v>
      </c>
      <c r="AN925" s="44">
        <v>528.41029999999989</v>
      </c>
      <c r="AO925" s="44">
        <v>0</v>
      </c>
      <c r="AP925" s="44">
        <v>0</v>
      </c>
      <c r="AQ925" s="44">
        <v>0</v>
      </c>
      <c r="AR925" s="44">
        <v>0</v>
      </c>
      <c r="AS925" s="44">
        <v>0</v>
      </c>
      <c r="AT925" s="44">
        <v>0</v>
      </c>
      <c r="AU925" s="44">
        <v>0</v>
      </c>
      <c r="AV925" s="44">
        <v>0</v>
      </c>
      <c r="AW925" s="44">
        <v>0</v>
      </c>
      <c r="AX925" s="44">
        <v>0</v>
      </c>
      <c r="AY925" s="44">
        <v>162.76366212304606</v>
      </c>
      <c r="AZ925" s="44">
        <v>0</v>
      </c>
      <c r="BA925" s="44">
        <v>0</v>
      </c>
      <c r="BB925" s="44">
        <v>8.0915887500000014</v>
      </c>
      <c r="BC925" s="44">
        <v>170.85525087304606</v>
      </c>
      <c r="BD925" s="44">
        <v>162.76366212304606</v>
      </c>
      <c r="BE925" s="44">
        <v>0</v>
      </c>
      <c r="BF925" s="44">
        <v>0</v>
      </c>
      <c r="BG925" s="44">
        <v>8.0915887500000014</v>
      </c>
      <c r="BH925" s="44">
        <v>170.85525087304606</v>
      </c>
      <c r="BI925" s="44">
        <v>87.164629444089044</v>
      </c>
      <c r="BJ925" s="44">
        <v>0</v>
      </c>
      <c r="BK925" s="44">
        <v>0</v>
      </c>
      <c r="BL925" s="44">
        <v>4.3332788523430796</v>
      </c>
      <c r="BM925" s="44">
        <v>91.497908296432129</v>
      </c>
      <c r="BN925" s="44">
        <v>5.7751079761088349</v>
      </c>
      <c r="BO925" s="44">
        <v>41.89805123181231</v>
      </c>
      <c r="BP925" s="44">
        <v>0</v>
      </c>
      <c r="BQ925" s="44">
        <v>0</v>
      </c>
      <c r="BR925" s="44">
        <v>2.0829084057961444</v>
      </c>
      <c r="BS925" s="44">
        <v>43.980959637608457</v>
      </c>
      <c r="BT925" s="64">
        <v>2023</v>
      </c>
      <c r="BU925" s="44">
        <v>0</v>
      </c>
      <c r="BV925" s="44">
        <v>0</v>
      </c>
      <c r="BW925" s="44">
        <v>0</v>
      </c>
      <c r="BX925" s="44">
        <v>0</v>
      </c>
      <c r="BY925" s="44">
        <v>0</v>
      </c>
      <c r="BZ925" s="44">
        <v>0</v>
      </c>
      <c r="CA925" s="44">
        <v>0</v>
      </c>
      <c r="CB925" s="44">
        <v>528.41029999999989</v>
      </c>
      <c r="CC925" s="44">
        <v>0</v>
      </c>
      <c r="CD925" s="44">
        <v>0</v>
      </c>
      <c r="CE925" s="44">
        <v>0</v>
      </c>
      <c r="CF925" s="44">
        <v>0</v>
      </c>
      <c r="CG925" s="44">
        <v>0</v>
      </c>
      <c r="CH925" s="44">
        <v>0</v>
      </c>
      <c r="CI925" s="44">
        <v>0</v>
      </c>
      <c r="CJ925" s="44">
        <v>0</v>
      </c>
      <c r="CK925" s="44">
        <v>0</v>
      </c>
      <c r="CL925" s="44">
        <v>162.76366212304606</v>
      </c>
      <c r="CM925" s="44">
        <v>0</v>
      </c>
      <c r="CN925" s="44">
        <v>0</v>
      </c>
      <c r="CO925" s="44">
        <v>0</v>
      </c>
      <c r="CP925" s="44">
        <v>0</v>
      </c>
      <c r="CQ925" s="44">
        <v>0</v>
      </c>
      <c r="CR925" s="44">
        <v>0</v>
      </c>
      <c r="CS925" s="44">
        <v>0</v>
      </c>
      <c r="CT925" s="44">
        <v>0</v>
      </c>
      <c r="CU925" s="44">
        <v>0</v>
      </c>
      <c r="CV925" s="44">
        <v>0</v>
      </c>
      <c r="CW925" s="44">
        <v>0</v>
      </c>
      <c r="CX925" s="44">
        <v>0</v>
      </c>
      <c r="CY925" s="44">
        <v>0</v>
      </c>
      <c r="CZ925" s="44">
        <v>0</v>
      </c>
      <c r="DA925" s="44">
        <v>0</v>
      </c>
      <c r="DB925" s="44">
        <v>0</v>
      </c>
      <c r="DC925" s="44">
        <v>0</v>
      </c>
      <c r="DD925" s="44">
        <v>0</v>
      </c>
      <c r="DE925" s="44">
        <v>0</v>
      </c>
      <c r="DF925" s="44">
        <v>0</v>
      </c>
      <c r="DG925" s="44">
        <v>0</v>
      </c>
      <c r="DH925" s="44">
        <v>0</v>
      </c>
      <c r="DI925" s="44">
        <v>0</v>
      </c>
      <c r="DJ925" s="44">
        <v>0</v>
      </c>
      <c r="DK925" s="44">
        <v>0</v>
      </c>
      <c r="DL925" s="44">
        <v>0</v>
      </c>
      <c r="DM925" s="44">
        <v>0</v>
      </c>
      <c r="DN925" s="44">
        <v>0</v>
      </c>
      <c r="DO925" s="44">
        <v>0</v>
      </c>
      <c r="DP925" s="44">
        <v>8.0915887500000014</v>
      </c>
      <c r="DQ925" s="44">
        <v>0</v>
      </c>
      <c r="DR925" s="44">
        <v>0</v>
      </c>
      <c r="DS925" s="44">
        <v>0</v>
      </c>
      <c r="DT925" s="44">
        <v>0</v>
      </c>
      <c r="DU925" s="44">
        <v>0</v>
      </c>
      <c r="DV925" s="44">
        <v>0</v>
      </c>
      <c r="DW925" s="44">
        <v>0</v>
      </c>
      <c r="DX925" s="44">
        <v>0</v>
      </c>
      <c r="DY925" s="44">
        <v>0</v>
      </c>
      <c r="DZ925" s="44">
        <v>43.980959637608457</v>
      </c>
      <c r="EA925" s="44">
        <v>0</v>
      </c>
      <c r="EB925" s="44">
        <v>0</v>
      </c>
    </row>
    <row r="926" spans="2:132" x14ac:dyDescent="0.25">
      <c r="B926" s="41" t="s">
        <v>1014</v>
      </c>
      <c r="C926" s="47" t="s">
        <v>101</v>
      </c>
      <c r="D926" s="46">
        <v>5</v>
      </c>
      <c r="E926" s="86" t="s">
        <v>53</v>
      </c>
      <c r="F926" s="43">
        <v>5015.1499999999996</v>
      </c>
      <c r="G926" s="43">
        <v>784.52038921936446</v>
      </c>
      <c r="H926" s="44">
        <v>973.79391421936452</v>
      </c>
      <c r="I926" s="44">
        <v>420.13326639174943</v>
      </c>
      <c r="J926" s="44">
        <v>521.49469101814668</v>
      </c>
      <c r="K926" s="44">
        <v>808.05600089594543</v>
      </c>
      <c r="L926" s="44">
        <v>997.32952589594538</v>
      </c>
      <c r="M926" s="44">
        <v>451.36349999999993</v>
      </c>
      <c r="N926" s="44">
        <v>3320.0292999999997</v>
      </c>
      <c r="O926" s="44">
        <v>506.53014999999999</v>
      </c>
      <c r="P926" s="44">
        <v>145.45008016127017</v>
      </c>
      <c r="Q926" s="44">
        <v>154.91375641127016</v>
      </c>
      <c r="R926" s="44">
        <v>96.649889895640229</v>
      </c>
      <c r="S926" s="44">
        <v>101.71796112696009</v>
      </c>
      <c r="T926" s="44">
        <v>452.51136050172948</v>
      </c>
      <c r="U926" s="44">
        <v>461.97503675172948</v>
      </c>
      <c r="V926" s="44">
        <v>242.33286805476112</v>
      </c>
      <c r="W926" s="44">
        <v>247.40093928608098</v>
      </c>
      <c r="X926" s="44">
        <v>177.772320197108</v>
      </c>
      <c r="Y926" s="44">
        <v>187.23599644710799</v>
      </c>
      <c r="Z926" s="44">
        <v>95.202198164370429</v>
      </c>
      <c r="AA926" s="44">
        <v>100.27026939569029</v>
      </c>
      <c r="AB926" s="44">
        <v>4.4374021559144996</v>
      </c>
      <c r="AC926" s="44">
        <v>13.419630942309796</v>
      </c>
      <c r="AD926" s="44">
        <v>5.0516484402880355</v>
      </c>
      <c r="AE926" s="44">
        <v>39.877356026341666</v>
      </c>
      <c r="AF926" s="44">
        <v>118.91999421228124</v>
      </c>
      <c r="AG926" s="44">
        <v>48.197633730124785</v>
      </c>
      <c r="AH926" s="44">
        <v>256.72906978093118</v>
      </c>
      <c r="AJ926" s="63" t="s">
        <v>63</v>
      </c>
      <c r="AK926" s="44">
        <v>0</v>
      </c>
      <c r="AL926" s="44">
        <v>0</v>
      </c>
      <c r="AM926" s="44">
        <v>506.53014999999999</v>
      </c>
      <c r="AN926" s="44">
        <v>506.53014999999999</v>
      </c>
      <c r="AO926" s="44">
        <v>0</v>
      </c>
      <c r="AP926" s="44">
        <v>0</v>
      </c>
      <c r="AQ926" s="44">
        <v>0</v>
      </c>
      <c r="AR926" s="44">
        <v>0</v>
      </c>
      <c r="AS926" s="44">
        <v>0</v>
      </c>
      <c r="AT926" s="44">
        <v>0</v>
      </c>
      <c r="AU926" s="44">
        <v>0</v>
      </c>
      <c r="AV926" s="44">
        <v>0</v>
      </c>
      <c r="AW926" s="44">
        <v>0</v>
      </c>
      <c r="AX926" s="44">
        <v>0</v>
      </c>
      <c r="AY926" s="44">
        <v>177.772320197108</v>
      </c>
      <c r="AZ926" s="44">
        <v>0</v>
      </c>
      <c r="BA926" s="44">
        <v>0</v>
      </c>
      <c r="BB926" s="44">
        <v>9.4636762500000007</v>
      </c>
      <c r="BC926" s="44">
        <v>187.23599644710799</v>
      </c>
      <c r="BD926" s="44">
        <v>177.772320197108</v>
      </c>
      <c r="BE926" s="44">
        <v>0</v>
      </c>
      <c r="BF926" s="44">
        <v>0</v>
      </c>
      <c r="BG926" s="44">
        <v>9.4636762500000007</v>
      </c>
      <c r="BH926" s="44">
        <v>187.23599644710799</v>
      </c>
      <c r="BI926" s="44">
        <v>95.202198164370429</v>
      </c>
      <c r="BJ926" s="44">
        <v>0</v>
      </c>
      <c r="BK926" s="44">
        <v>0</v>
      </c>
      <c r="BL926" s="44">
        <v>5.0680712313198635</v>
      </c>
      <c r="BM926" s="44">
        <v>100.27026939569029</v>
      </c>
      <c r="BN926" s="44">
        <v>5.0516484402880355</v>
      </c>
      <c r="BO926" s="44">
        <v>45.761527370807116</v>
      </c>
      <c r="BP926" s="44">
        <v>0</v>
      </c>
      <c r="BQ926" s="44">
        <v>0</v>
      </c>
      <c r="BR926" s="44">
        <v>2.4361063593176722</v>
      </c>
      <c r="BS926" s="44">
        <v>48.197633730124785</v>
      </c>
      <c r="BT926" s="64">
        <v>2023</v>
      </c>
      <c r="BU926" s="44">
        <v>0</v>
      </c>
      <c r="BV926" s="44">
        <v>0</v>
      </c>
      <c r="BW926" s="44">
        <v>0</v>
      </c>
      <c r="BX926" s="44">
        <v>0</v>
      </c>
      <c r="BY926" s="44">
        <v>0</v>
      </c>
      <c r="BZ926" s="44">
        <v>0</v>
      </c>
      <c r="CA926" s="44">
        <v>0</v>
      </c>
      <c r="CB926" s="44">
        <v>506.53014999999999</v>
      </c>
      <c r="CC926" s="44">
        <v>0</v>
      </c>
      <c r="CD926" s="44">
        <v>0</v>
      </c>
      <c r="CE926" s="44">
        <v>0</v>
      </c>
      <c r="CF926" s="44">
        <v>0</v>
      </c>
      <c r="CG926" s="44">
        <v>0</v>
      </c>
      <c r="CH926" s="44">
        <v>0</v>
      </c>
      <c r="CI926" s="44">
        <v>0</v>
      </c>
      <c r="CJ926" s="44">
        <v>0</v>
      </c>
      <c r="CK926" s="44">
        <v>0</v>
      </c>
      <c r="CL926" s="44">
        <v>177.772320197108</v>
      </c>
      <c r="CM926" s="44">
        <v>0</v>
      </c>
      <c r="CN926" s="44">
        <v>0</v>
      </c>
      <c r="CO926" s="44">
        <v>0</v>
      </c>
      <c r="CP926" s="44">
        <v>0</v>
      </c>
      <c r="CQ926" s="44">
        <v>0</v>
      </c>
      <c r="CR926" s="44">
        <v>0</v>
      </c>
      <c r="CS926" s="44">
        <v>0</v>
      </c>
      <c r="CT926" s="44">
        <v>0</v>
      </c>
      <c r="CU926" s="44">
        <v>0</v>
      </c>
      <c r="CV926" s="44">
        <v>0</v>
      </c>
      <c r="CW926" s="44">
        <v>0</v>
      </c>
      <c r="CX926" s="44">
        <v>0</v>
      </c>
      <c r="CY926" s="44">
        <v>0</v>
      </c>
      <c r="CZ926" s="44">
        <v>0</v>
      </c>
      <c r="DA926" s="44">
        <v>0</v>
      </c>
      <c r="DB926" s="44">
        <v>0</v>
      </c>
      <c r="DC926" s="44">
        <v>0</v>
      </c>
      <c r="DD926" s="44">
        <v>0</v>
      </c>
      <c r="DE926" s="44">
        <v>0</v>
      </c>
      <c r="DF926" s="44">
        <v>0</v>
      </c>
      <c r="DG926" s="44">
        <v>0</v>
      </c>
      <c r="DH926" s="44">
        <v>0</v>
      </c>
      <c r="DI926" s="44">
        <v>0</v>
      </c>
      <c r="DJ926" s="44">
        <v>0</v>
      </c>
      <c r="DK926" s="44">
        <v>0</v>
      </c>
      <c r="DL926" s="44">
        <v>0</v>
      </c>
      <c r="DM926" s="44">
        <v>0</v>
      </c>
      <c r="DN926" s="44">
        <v>0</v>
      </c>
      <c r="DO926" s="44">
        <v>0</v>
      </c>
      <c r="DP926" s="44">
        <v>9.4636762500000007</v>
      </c>
      <c r="DQ926" s="44">
        <v>0</v>
      </c>
      <c r="DR926" s="44">
        <v>0</v>
      </c>
      <c r="DS926" s="44">
        <v>0</v>
      </c>
      <c r="DT926" s="44">
        <v>0</v>
      </c>
      <c r="DU926" s="44">
        <v>0</v>
      </c>
      <c r="DV926" s="44">
        <v>0</v>
      </c>
      <c r="DW926" s="44">
        <v>0</v>
      </c>
      <c r="DX926" s="44">
        <v>0</v>
      </c>
      <c r="DY926" s="44">
        <v>0</v>
      </c>
      <c r="DZ926" s="44">
        <v>48.197633730124785</v>
      </c>
      <c r="EA926" s="44">
        <v>0</v>
      </c>
      <c r="EB926" s="44">
        <v>0</v>
      </c>
    </row>
    <row r="927" spans="2:132" x14ac:dyDescent="0.25">
      <c r="B927" s="41" t="s">
        <v>1015</v>
      </c>
      <c r="C927" s="47" t="s">
        <v>101</v>
      </c>
      <c r="D927" s="46">
        <v>5</v>
      </c>
      <c r="E927" s="86" t="s">
        <v>53</v>
      </c>
      <c r="F927" s="43">
        <v>6985.06</v>
      </c>
      <c r="G927" s="43">
        <v>1175.6619981305753</v>
      </c>
      <c r="H927" s="44">
        <v>1411.3628481305752</v>
      </c>
      <c r="I927" s="44">
        <v>629.60086472543844</v>
      </c>
      <c r="J927" s="44">
        <v>755.82545921984945</v>
      </c>
      <c r="K927" s="44">
        <v>1210.9318580744925</v>
      </c>
      <c r="L927" s="44">
        <v>1446.6327080744925</v>
      </c>
      <c r="M927" s="44">
        <v>523.87950000000001</v>
      </c>
      <c r="N927" s="44">
        <v>4498.3786400000008</v>
      </c>
      <c r="O927" s="44">
        <v>705.49106000000006</v>
      </c>
      <c r="P927" s="44">
        <v>217.96773445340864</v>
      </c>
      <c r="Q927" s="44">
        <v>229.75277695340864</v>
      </c>
      <c r="R927" s="44">
        <v>144.83702939432004</v>
      </c>
      <c r="S927" s="44">
        <v>151.1482591190406</v>
      </c>
      <c r="T927" s="44">
        <v>678.12184052171585</v>
      </c>
      <c r="U927" s="44">
        <v>689.90688302171588</v>
      </c>
      <c r="V927" s="44">
        <v>363.15377877363295</v>
      </c>
      <c r="W927" s="44">
        <v>369.46500849835348</v>
      </c>
      <c r="X927" s="44">
        <v>266.40500877638834</v>
      </c>
      <c r="Y927" s="44">
        <v>278.19005127638832</v>
      </c>
      <c r="Z927" s="44">
        <v>142.66755594678435</v>
      </c>
      <c r="AA927" s="44">
        <v>148.97878567150491</v>
      </c>
      <c r="AB927" s="44">
        <v>3.4659975778312178</v>
      </c>
      <c r="AC927" s="44">
        <v>12.175384776715729</v>
      </c>
      <c r="AD927" s="44">
        <v>4.7355135620154201</v>
      </c>
      <c r="AE927" s="44">
        <v>59.142154298346107</v>
      </c>
      <c r="AF927" s="44">
        <v>177.59341091853551</v>
      </c>
      <c r="AG927" s="44">
        <v>71.610707626787104</v>
      </c>
      <c r="AH927" s="44">
        <v>372.38711961825794</v>
      </c>
      <c r="AJ927" s="63" t="s">
        <v>63</v>
      </c>
      <c r="AK927" s="44">
        <v>0</v>
      </c>
      <c r="AL927" s="44">
        <v>0</v>
      </c>
      <c r="AM927" s="44">
        <v>705.49106000000006</v>
      </c>
      <c r="AN927" s="44">
        <v>705.49106000000006</v>
      </c>
      <c r="AO927" s="44">
        <v>0</v>
      </c>
      <c r="AP927" s="44">
        <v>0</v>
      </c>
      <c r="AQ927" s="44">
        <v>0</v>
      </c>
      <c r="AR927" s="44">
        <v>0</v>
      </c>
      <c r="AS927" s="44">
        <v>0</v>
      </c>
      <c r="AT927" s="44">
        <v>0</v>
      </c>
      <c r="AU927" s="44">
        <v>0</v>
      </c>
      <c r="AV927" s="44">
        <v>0</v>
      </c>
      <c r="AW927" s="44">
        <v>0</v>
      </c>
      <c r="AX927" s="44">
        <v>0</v>
      </c>
      <c r="AY927" s="44">
        <v>266.40500877638834</v>
      </c>
      <c r="AZ927" s="44">
        <v>0</v>
      </c>
      <c r="BA927" s="44">
        <v>0</v>
      </c>
      <c r="BB927" s="44">
        <v>11.785042500000001</v>
      </c>
      <c r="BC927" s="44">
        <v>278.19005127638832</v>
      </c>
      <c r="BD927" s="44">
        <v>266.40500877638834</v>
      </c>
      <c r="BE927" s="44">
        <v>0</v>
      </c>
      <c r="BF927" s="44">
        <v>0</v>
      </c>
      <c r="BG927" s="44">
        <v>11.785042500000001</v>
      </c>
      <c r="BH927" s="44">
        <v>278.19005127638832</v>
      </c>
      <c r="BI927" s="44">
        <v>142.66755594678435</v>
      </c>
      <c r="BJ927" s="44">
        <v>0</v>
      </c>
      <c r="BK927" s="44">
        <v>0</v>
      </c>
      <c r="BL927" s="44">
        <v>6.3112297247205511</v>
      </c>
      <c r="BM927" s="44">
        <v>148.97878567150491</v>
      </c>
      <c r="BN927" s="44">
        <v>4.7355135620154201</v>
      </c>
      <c r="BO927" s="44">
        <v>68.577043306425438</v>
      </c>
      <c r="BP927" s="44">
        <v>0</v>
      </c>
      <c r="BQ927" s="44">
        <v>0</v>
      </c>
      <c r="BR927" s="44">
        <v>3.0336643203616607</v>
      </c>
      <c r="BS927" s="44">
        <v>71.610707626787104</v>
      </c>
      <c r="BT927" s="64">
        <v>2023</v>
      </c>
      <c r="BU927" s="44">
        <v>0</v>
      </c>
      <c r="BV927" s="44">
        <v>0</v>
      </c>
      <c r="BW927" s="44">
        <v>0</v>
      </c>
      <c r="BX927" s="44">
        <v>0</v>
      </c>
      <c r="BY927" s="44">
        <v>0</v>
      </c>
      <c r="BZ927" s="44">
        <v>0</v>
      </c>
      <c r="CA927" s="44">
        <v>0</v>
      </c>
      <c r="CB927" s="44">
        <v>705.49106000000006</v>
      </c>
      <c r="CC927" s="44">
        <v>0</v>
      </c>
      <c r="CD927" s="44">
        <v>0</v>
      </c>
      <c r="CE927" s="44">
        <v>0</v>
      </c>
      <c r="CF927" s="44">
        <v>0</v>
      </c>
      <c r="CG927" s="44">
        <v>0</v>
      </c>
      <c r="CH927" s="44">
        <v>0</v>
      </c>
      <c r="CI927" s="44">
        <v>0</v>
      </c>
      <c r="CJ927" s="44">
        <v>0</v>
      </c>
      <c r="CK927" s="44">
        <v>0</v>
      </c>
      <c r="CL927" s="44">
        <v>266.40500877638834</v>
      </c>
      <c r="CM927" s="44">
        <v>0</v>
      </c>
      <c r="CN927" s="44">
        <v>0</v>
      </c>
      <c r="CO927" s="44">
        <v>0</v>
      </c>
      <c r="CP927" s="44">
        <v>0</v>
      </c>
      <c r="CQ927" s="44">
        <v>0</v>
      </c>
      <c r="CR927" s="44">
        <v>0</v>
      </c>
      <c r="CS927" s="44">
        <v>0</v>
      </c>
      <c r="CT927" s="44">
        <v>0</v>
      </c>
      <c r="CU927" s="44">
        <v>0</v>
      </c>
      <c r="CV927" s="44">
        <v>0</v>
      </c>
      <c r="CW927" s="44">
        <v>0</v>
      </c>
      <c r="CX927" s="44">
        <v>0</v>
      </c>
      <c r="CY927" s="44">
        <v>0</v>
      </c>
      <c r="CZ927" s="44">
        <v>0</v>
      </c>
      <c r="DA927" s="44">
        <v>0</v>
      </c>
      <c r="DB927" s="44">
        <v>0</v>
      </c>
      <c r="DC927" s="44">
        <v>0</v>
      </c>
      <c r="DD927" s="44">
        <v>0</v>
      </c>
      <c r="DE927" s="44">
        <v>0</v>
      </c>
      <c r="DF927" s="44">
        <v>0</v>
      </c>
      <c r="DG927" s="44">
        <v>0</v>
      </c>
      <c r="DH927" s="44">
        <v>0</v>
      </c>
      <c r="DI927" s="44">
        <v>0</v>
      </c>
      <c r="DJ927" s="44">
        <v>0</v>
      </c>
      <c r="DK927" s="44">
        <v>0</v>
      </c>
      <c r="DL927" s="44">
        <v>0</v>
      </c>
      <c r="DM927" s="44">
        <v>0</v>
      </c>
      <c r="DN927" s="44">
        <v>0</v>
      </c>
      <c r="DO927" s="44">
        <v>0</v>
      </c>
      <c r="DP927" s="44">
        <v>11.785042500000001</v>
      </c>
      <c r="DQ927" s="44">
        <v>0</v>
      </c>
      <c r="DR927" s="44">
        <v>0</v>
      </c>
      <c r="DS927" s="44">
        <v>0</v>
      </c>
      <c r="DT927" s="44">
        <v>0</v>
      </c>
      <c r="DU927" s="44">
        <v>0</v>
      </c>
      <c r="DV927" s="44">
        <v>0</v>
      </c>
      <c r="DW927" s="44">
        <v>0</v>
      </c>
      <c r="DX927" s="44">
        <v>0</v>
      </c>
      <c r="DY927" s="44">
        <v>0</v>
      </c>
      <c r="DZ927" s="44">
        <v>71.610707626787104</v>
      </c>
      <c r="EA927" s="44">
        <v>0</v>
      </c>
      <c r="EB927" s="44">
        <v>0</v>
      </c>
    </row>
    <row r="928" spans="2:132" x14ac:dyDescent="0.25">
      <c r="B928" s="41" t="s">
        <v>1016</v>
      </c>
      <c r="C928" s="47" t="s">
        <v>101</v>
      </c>
      <c r="D928" s="46">
        <v>5</v>
      </c>
      <c r="E928" s="86" t="s">
        <v>53</v>
      </c>
      <c r="F928" s="43">
        <v>3540.62</v>
      </c>
      <c r="G928" s="43">
        <v>463.53862903121598</v>
      </c>
      <c r="H928" s="44">
        <v>463.53862903121598</v>
      </c>
      <c r="I928" s="44">
        <v>248.23828799073254</v>
      </c>
      <c r="J928" s="44">
        <v>248.23828799073254</v>
      </c>
      <c r="K928" s="44">
        <v>514.52787822464973</v>
      </c>
      <c r="L928" s="44">
        <v>514.52787822464973</v>
      </c>
      <c r="M928" s="44">
        <v>332.81827999999996</v>
      </c>
      <c r="N928" s="44">
        <v>2414.7028399999999</v>
      </c>
      <c r="O928" s="44">
        <v>389.46820000000002</v>
      </c>
      <c r="P928" s="44">
        <v>92.615018080436954</v>
      </c>
      <c r="Q928" s="44">
        <v>92.615018080436954</v>
      </c>
      <c r="R928" s="44">
        <v>61.541604447602474</v>
      </c>
      <c r="S928" s="44">
        <v>61.541604447602474</v>
      </c>
      <c r="T928" s="44">
        <v>288.13561180580388</v>
      </c>
      <c r="U928" s="44">
        <v>288.13561180580388</v>
      </c>
      <c r="V928" s="44">
        <v>154.30491981503937</v>
      </c>
      <c r="W928" s="44">
        <v>154.30491981503937</v>
      </c>
      <c r="X928" s="44">
        <v>113.19613320942294</v>
      </c>
      <c r="Y928" s="44">
        <v>113.19613320942294</v>
      </c>
      <c r="Z928" s="44">
        <v>60.619789927336889</v>
      </c>
      <c r="AA928" s="44">
        <v>60.619789927336889</v>
      </c>
      <c r="AB928" s="44">
        <v>5.4080208500798328</v>
      </c>
      <c r="AC928" s="44">
        <v>15.648903760777239</v>
      </c>
      <c r="AD928" s="44">
        <v>6.4247698724598648</v>
      </c>
      <c r="AE928" s="44">
        <v>23.840633233208251</v>
      </c>
      <c r="AF928" s="44">
        <v>74.170858947759001</v>
      </c>
      <c r="AG928" s="44">
        <v>29.138551729476749</v>
      </c>
      <c r="AH928" s="44">
        <v>132.44796240671249</v>
      </c>
      <c r="AJ928" s="63" t="s">
        <v>63</v>
      </c>
      <c r="AK928" s="44">
        <v>0</v>
      </c>
      <c r="AL928" s="44">
        <v>0</v>
      </c>
      <c r="AM928" s="44">
        <v>389.46820000000002</v>
      </c>
      <c r="AN928" s="44">
        <v>389.46820000000002</v>
      </c>
      <c r="AO928" s="44">
        <v>0</v>
      </c>
      <c r="AP928" s="44">
        <v>0</v>
      </c>
      <c r="AQ928" s="44">
        <v>0</v>
      </c>
      <c r="AR928" s="44">
        <v>0</v>
      </c>
      <c r="AS928" s="44">
        <v>0</v>
      </c>
      <c r="AT928" s="44">
        <v>0</v>
      </c>
      <c r="AU928" s="44">
        <v>0</v>
      </c>
      <c r="AV928" s="44">
        <v>0</v>
      </c>
      <c r="AW928" s="44">
        <v>0</v>
      </c>
      <c r="AX928" s="44">
        <v>0</v>
      </c>
      <c r="AY928" s="44">
        <v>113.19613320942294</v>
      </c>
      <c r="AZ928" s="44">
        <v>0</v>
      </c>
      <c r="BA928" s="44">
        <v>0</v>
      </c>
      <c r="BB928" s="44">
        <v>0</v>
      </c>
      <c r="BC928" s="44">
        <v>113.19613320942294</v>
      </c>
      <c r="BD928" s="44">
        <v>113.19613320942294</v>
      </c>
      <c r="BE928" s="44">
        <v>0</v>
      </c>
      <c r="BF928" s="44">
        <v>0</v>
      </c>
      <c r="BG928" s="44">
        <v>0</v>
      </c>
      <c r="BH928" s="44">
        <v>113.19613320942294</v>
      </c>
      <c r="BI928" s="44">
        <v>60.619789927336889</v>
      </c>
      <c r="BJ928" s="44">
        <v>0</v>
      </c>
      <c r="BK928" s="44">
        <v>0</v>
      </c>
      <c r="BL928" s="44">
        <v>0</v>
      </c>
      <c r="BM928" s="44">
        <v>60.619789927336889</v>
      </c>
      <c r="BN928" s="44">
        <v>6.4247698724598648</v>
      </c>
      <c r="BO928" s="44">
        <v>29.138551729476749</v>
      </c>
      <c r="BP928" s="44">
        <v>0</v>
      </c>
      <c r="BQ928" s="44">
        <v>0</v>
      </c>
      <c r="BR928" s="44">
        <v>0</v>
      </c>
      <c r="BS928" s="44">
        <v>29.138551729476749</v>
      </c>
      <c r="BT928" s="64">
        <v>2023</v>
      </c>
      <c r="BU928" s="44">
        <v>0</v>
      </c>
      <c r="BV928" s="44">
        <v>0</v>
      </c>
      <c r="BW928" s="44">
        <v>0</v>
      </c>
      <c r="BX928" s="44">
        <v>0</v>
      </c>
      <c r="BY928" s="44">
        <v>0</v>
      </c>
      <c r="BZ928" s="44">
        <v>0</v>
      </c>
      <c r="CA928" s="44">
        <v>0</v>
      </c>
      <c r="CB928" s="44">
        <v>389.46820000000002</v>
      </c>
      <c r="CC928" s="44">
        <v>0</v>
      </c>
      <c r="CD928" s="44">
        <v>0</v>
      </c>
      <c r="CE928" s="44">
        <v>0</v>
      </c>
      <c r="CF928" s="44">
        <v>0</v>
      </c>
      <c r="CG928" s="44">
        <v>0</v>
      </c>
      <c r="CH928" s="44">
        <v>0</v>
      </c>
      <c r="CI928" s="44">
        <v>0</v>
      </c>
      <c r="CJ928" s="44">
        <v>0</v>
      </c>
      <c r="CK928" s="44">
        <v>0</v>
      </c>
      <c r="CL928" s="44">
        <v>113.19613320942294</v>
      </c>
      <c r="CM928" s="44">
        <v>0</v>
      </c>
      <c r="CN928" s="44">
        <v>0</v>
      </c>
      <c r="CO928" s="44">
        <v>0</v>
      </c>
      <c r="CP928" s="44">
        <v>0</v>
      </c>
      <c r="CQ928" s="44">
        <v>0</v>
      </c>
      <c r="CR928" s="44">
        <v>0</v>
      </c>
      <c r="CS928" s="44">
        <v>0</v>
      </c>
      <c r="CT928" s="44">
        <v>0</v>
      </c>
      <c r="CU928" s="44">
        <v>0</v>
      </c>
      <c r="CV928" s="44">
        <v>0</v>
      </c>
      <c r="CW928" s="44">
        <v>0</v>
      </c>
      <c r="CX928" s="44">
        <v>0</v>
      </c>
      <c r="CY928" s="44">
        <v>0</v>
      </c>
      <c r="CZ928" s="44">
        <v>0</v>
      </c>
      <c r="DA928" s="44">
        <v>0</v>
      </c>
      <c r="DB928" s="44">
        <v>0</v>
      </c>
      <c r="DC928" s="44">
        <v>0</v>
      </c>
      <c r="DD928" s="44">
        <v>0</v>
      </c>
      <c r="DE928" s="44">
        <v>0</v>
      </c>
      <c r="DF928" s="44">
        <v>0</v>
      </c>
      <c r="DG928" s="44">
        <v>0</v>
      </c>
      <c r="DH928" s="44">
        <v>0</v>
      </c>
      <c r="DI928" s="44">
        <v>0</v>
      </c>
      <c r="DJ928" s="44">
        <v>0</v>
      </c>
      <c r="DK928" s="44">
        <v>0</v>
      </c>
      <c r="DL928" s="44">
        <v>0</v>
      </c>
      <c r="DM928" s="44">
        <v>0</v>
      </c>
      <c r="DN928" s="44">
        <v>0</v>
      </c>
      <c r="DO928" s="44">
        <v>0</v>
      </c>
      <c r="DP928" s="44">
        <v>0</v>
      </c>
      <c r="DQ928" s="44">
        <v>0</v>
      </c>
      <c r="DR928" s="44">
        <v>0</v>
      </c>
      <c r="DS928" s="44">
        <v>0</v>
      </c>
      <c r="DT928" s="44">
        <v>0</v>
      </c>
      <c r="DU928" s="44">
        <v>0</v>
      </c>
      <c r="DV928" s="44">
        <v>0</v>
      </c>
      <c r="DW928" s="44">
        <v>0</v>
      </c>
      <c r="DX928" s="44">
        <v>0</v>
      </c>
      <c r="DY928" s="44">
        <v>0</v>
      </c>
      <c r="DZ928" s="44">
        <v>29.138551729476749</v>
      </c>
      <c r="EA928" s="44">
        <v>0</v>
      </c>
      <c r="EB928" s="44">
        <v>0</v>
      </c>
    </row>
    <row r="929" spans="2:132" x14ac:dyDescent="0.25">
      <c r="B929" s="41" t="s">
        <v>1017</v>
      </c>
      <c r="C929" s="47" t="s">
        <v>101</v>
      </c>
      <c r="D929" s="46">
        <v>5</v>
      </c>
      <c r="E929" s="86" t="s">
        <v>53</v>
      </c>
      <c r="F929" s="43">
        <v>5613.8</v>
      </c>
      <c r="G929" s="43">
        <v>704.46475876238924</v>
      </c>
      <c r="H929" s="44">
        <v>894.01548376238918</v>
      </c>
      <c r="I929" s="44">
        <v>377.26117029440354</v>
      </c>
      <c r="J929" s="44">
        <v>478.77104350549553</v>
      </c>
      <c r="K929" s="44">
        <v>781.95588222625213</v>
      </c>
      <c r="L929" s="44">
        <v>971.50660722625207</v>
      </c>
      <c r="M929" s="44">
        <v>505.24200000000002</v>
      </c>
      <c r="N929" s="44">
        <v>3716.3355999999999</v>
      </c>
      <c r="O929" s="44">
        <v>566.99380000000008</v>
      </c>
      <c r="P929" s="44">
        <v>140.75205880072537</v>
      </c>
      <c r="Q929" s="44">
        <v>150.22959505072535</v>
      </c>
      <c r="R929" s="44">
        <v>93.528109235770046</v>
      </c>
      <c r="S929" s="44">
        <v>98.603602896324645</v>
      </c>
      <c r="T929" s="44">
        <v>437.89529404670122</v>
      </c>
      <c r="U929" s="44">
        <v>447.37283029670124</v>
      </c>
      <c r="V929" s="44">
        <v>234.50554345500126</v>
      </c>
      <c r="W929" s="44">
        <v>239.58103711555586</v>
      </c>
      <c r="X929" s="44">
        <v>172.03029408977548</v>
      </c>
      <c r="Y929" s="44">
        <v>181.50783033977547</v>
      </c>
      <c r="Z929" s="44">
        <v>92.127177785893352</v>
      </c>
      <c r="AA929" s="44">
        <v>97.202671446447951</v>
      </c>
      <c r="AB929" s="44">
        <v>5.1239709823912776</v>
      </c>
      <c r="AC929" s="44">
        <v>15.511810303281722</v>
      </c>
      <c r="AD929" s="44">
        <v>5.8331092300521288</v>
      </c>
      <c r="AE929" s="44">
        <v>38.671575632227565</v>
      </c>
      <c r="AF929" s="44">
        <v>115.1611454239825</v>
      </c>
      <c r="AG929" s="44">
        <v>46.723109294517563</v>
      </c>
      <c r="AH929" s="44">
        <v>250.08182459570176</v>
      </c>
      <c r="AJ929" s="63" t="s">
        <v>63</v>
      </c>
      <c r="AK929" s="44">
        <v>0</v>
      </c>
      <c r="AL929" s="44">
        <v>0</v>
      </c>
      <c r="AM929" s="44">
        <v>566.99380000000008</v>
      </c>
      <c r="AN929" s="44">
        <v>566.99380000000008</v>
      </c>
      <c r="AO929" s="44">
        <v>0</v>
      </c>
      <c r="AP929" s="44">
        <v>0</v>
      </c>
      <c r="AQ929" s="44">
        <v>0</v>
      </c>
      <c r="AR929" s="44">
        <v>0</v>
      </c>
      <c r="AS929" s="44">
        <v>0</v>
      </c>
      <c r="AT929" s="44">
        <v>0</v>
      </c>
      <c r="AU929" s="44">
        <v>0</v>
      </c>
      <c r="AV929" s="44">
        <v>0</v>
      </c>
      <c r="AW929" s="44">
        <v>0</v>
      </c>
      <c r="AX929" s="44">
        <v>0</v>
      </c>
      <c r="AY929" s="44">
        <v>172.03029408977548</v>
      </c>
      <c r="AZ929" s="44">
        <v>0</v>
      </c>
      <c r="BA929" s="44">
        <v>0</v>
      </c>
      <c r="BB929" s="44">
        <v>9.4775362499999982</v>
      </c>
      <c r="BC929" s="44">
        <v>181.50783033977547</v>
      </c>
      <c r="BD929" s="44">
        <v>172.03029408977548</v>
      </c>
      <c r="BE929" s="44">
        <v>0</v>
      </c>
      <c r="BF929" s="44">
        <v>0</v>
      </c>
      <c r="BG929" s="44">
        <v>9.4775362499999982</v>
      </c>
      <c r="BH929" s="44">
        <v>181.50783033977547</v>
      </c>
      <c r="BI929" s="44">
        <v>92.127177785893352</v>
      </c>
      <c r="BJ929" s="44">
        <v>0</v>
      </c>
      <c r="BK929" s="44">
        <v>0</v>
      </c>
      <c r="BL929" s="44">
        <v>5.0754936605545993</v>
      </c>
      <c r="BM929" s="44">
        <v>97.202671446447951</v>
      </c>
      <c r="BN929" s="44">
        <v>5.8331092300521288</v>
      </c>
      <c r="BO929" s="44">
        <v>44.283435142594968</v>
      </c>
      <c r="BP929" s="44">
        <v>0</v>
      </c>
      <c r="BQ929" s="44">
        <v>0</v>
      </c>
      <c r="BR929" s="44">
        <v>2.4396741519225955</v>
      </c>
      <c r="BS929" s="44">
        <v>46.723109294517563</v>
      </c>
      <c r="BT929" s="64">
        <v>2023</v>
      </c>
      <c r="BU929" s="44">
        <v>0</v>
      </c>
      <c r="BV929" s="44">
        <v>0</v>
      </c>
      <c r="BW929" s="44">
        <v>0</v>
      </c>
      <c r="BX929" s="44">
        <v>0</v>
      </c>
      <c r="BY929" s="44">
        <v>0</v>
      </c>
      <c r="BZ929" s="44">
        <v>0</v>
      </c>
      <c r="CA929" s="44">
        <v>0</v>
      </c>
      <c r="CB929" s="44">
        <v>566.99380000000008</v>
      </c>
      <c r="CC929" s="44">
        <v>0</v>
      </c>
      <c r="CD929" s="44">
        <v>0</v>
      </c>
      <c r="CE929" s="44">
        <v>0</v>
      </c>
      <c r="CF929" s="44">
        <v>0</v>
      </c>
      <c r="CG929" s="44">
        <v>0</v>
      </c>
      <c r="CH929" s="44">
        <v>0</v>
      </c>
      <c r="CI929" s="44">
        <v>0</v>
      </c>
      <c r="CJ929" s="44">
        <v>0</v>
      </c>
      <c r="CK929" s="44">
        <v>0</v>
      </c>
      <c r="CL929" s="44">
        <v>172.03029408977548</v>
      </c>
      <c r="CM929" s="44">
        <v>0</v>
      </c>
      <c r="CN929" s="44">
        <v>0</v>
      </c>
      <c r="CO929" s="44">
        <v>0</v>
      </c>
      <c r="CP929" s="44">
        <v>0</v>
      </c>
      <c r="CQ929" s="44">
        <v>0</v>
      </c>
      <c r="CR929" s="44">
        <v>0</v>
      </c>
      <c r="CS929" s="44">
        <v>0</v>
      </c>
      <c r="CT929" s="44">
        <v>0</v>
      </c>
      <c r="CU929" s="44">
        <v>0</v>
      </c>
      <c r="CV929" s="44">
        <v>0</v>
      </c>
      <c r="CW929" s="44">
        <v>0</v>
      </c>
      <c r="CX929" s="44">
        <v>0</v>
      </c>
      <c r="CY929" s="44">
        <v>0</v>
      </c>
      <c r="CZ929" s="44">
        <v>0</v>
      </c>
      <c r="DA929" s="44">
        <v>0</v>
      </c>
      <c r="DB929" s="44">
        <v>0</v>
      </c>
      <c r="DC929" s="44">
        <v>0</v>
      </c>
      <c r="DD929" s="44">
        <v>0</v>
      </c>
      <c r="DE929" s="44">
        <v>0</v>
      </c>
      <c r="DF929" s="44">
        <v>0</v>
      </c>
      <c r="DG929" s="44">
        <v>0</v>
      </c>
      <c r="DH929" s="44">
        <v>0</v>
      </c>
      <c r="DI929" s="44">
        <v>0</v>
      </c>
      <c r="DJ929" s="44">
        <v>0</v>
      </c>
      <c r="DK929" s="44">
        <v>0</v>
      </c>
      <c r="DL929" s="44">
        <v>0</v>
      </c>
      <c r="DM929" s="44">
        <v>0</v>
      </c>
      <c r="DN929" s="44">
        <v>0</v>
      </c>
      <c r="DO929" s="44">
        <v>0</v>
      </c>
      <c r="DP929" s="44">
        <v>9.4775362499999982</v>
      </c>
      <c r="DQ929" s="44">
        <v>0</v>
      </c>
      <c r="DR929" s="44">
        <v>0</v>
      </c>
      <c r="DS929" s="44">
        <v>0</v>
      </c>
      <c r="DT929" s="44">
        <v>0</v>
      </c>
      <c r="DU929" s="44">
        <v>0</v>
      </c>
      <c r="DV929" s="44">
        <v>0</v>
      </c>
      <c r="DW929" s="44">
        <v>0</v>
      </c>
      <c r="DX929" s="44">
        <v>0</v>
      </c>
      <c r="DY929" s="44">
        <v>0</v>
      </c>
      <c r="DZ929" s="44">
        <v>46.723109294517563</v>
      </c>
      <c r="EA929" s="44">
        <v>0</v>
      </c>
      <c r="EB929" s="44">
        <v>0</v>
      </c>
    </row>
    <row r="930" spans="2:132" x14ac:dyDescent="0.25">
      <c r="B930" s="41" t="s">
        <v>1018</v>
      </c>
      <c r="C930" s="47" t="s">
        <v>101</v>
      </c>
      <c r="D930" s="46">
        <v>5</v>
      </c>
      <c r="E930" s="86" t="s">
        <v>53</v>
      </c>
      <c r="F930" s="43">
        <v>3066.5</v>
      </c>
      <c r="G930" s="43">
        <v>631.94982274926019</v>
      </c>
      <c r="H930" s="44">
        <v>832.60849774926021</v>
      </c>
      <c r="I930" s="44">
        <v>338.42733328004664</v>
      </c>
      <c r="J930" s="44">
        <v>445.8858336785849</v>
      </c>
      <c r="K930" s="44">
        <v>650.90831743173806</v>
      </c>
      <c r="L930" s="44">
        <v>851.56699243173807</v>
      </c>
      <c r="M930" s="44">
        <v>288.25099999999998</v>
      </c>
      <c r="N930" s="44">
        <v>2091.3530000000001</v>
      </c>
      <c r="O930" s="44">
        <v>337.315</v>
      </c>
      <c r="P930" s="44">
        <v>130.18166348634762</v>
      </c>
      <c r="Q930" s="44">
        <v>140.21459723634763</v>
      </c>
      <c r="R930" s="44">
        <v>86.504204249569597</v>
      </c>
      <c r="S930" s="44">
        <v>91.877129269496507</v>
      </c>
      <c r="T930" s="44">
        <v>390.54499045904282</v>
      </c>
      <c r="U930" s="44">
        <v>402.5845109590428</v>
      </c>
      <c r="V930" s="44">
        <v>209.14809196706884</v>
      </c>
      <c r="W930" s="44">
        <v>215.59560199098112</v>
      </c>
      <c r="X930" s="44">
        <v>162.72707935793451</v>
      </c>
      <c r="Y930" s="44">
        <v>174.76659985793452</v>
      </c>
      <c r="Z930" s="44">
        <v>87.145038319612027</v>
      </c>
      <c r="AA930" s="44">
        <v>93.592548343524328</v>
      </c>
      <c r="AB930" s="44">
        <v>3.1373531399146599</v>
      </c>
      <c r="AC930" s="44">
        <v>9.7003509379912405</v>
      </c>
      <c r="AD930" s="44">
        <v>3.604079662003763</v>
      </c>
      <c r="AE930" s="44">
        <v>36.093550008817402</v>
      </c>
      <c r="AF930" s="44">
        <v>103.63189329412226</v>
      </c>
      <c r="AG930" s="44">
        <v>44.987805379568137</v>
      </c>
      <c r="AH930" s="44">
        <v>219.20738948016958</v>
      </c>
      <c r="AJ930" s="63" t="s">
        <v>63</v>
      </c>
      <c r="AK930" s="44">
        <v>0</v>
      </c>
      <c r="AL930" s="44">
        <v>0</v>
      </c>
      <c r="AM930" s="44">
        <v>337.315</v>
      </c>
      <c r="AN930" s="44">
        <v>337.315</v>
      </c>
      <c r="AO930" s="44">
        <v>0</v>
      </c>
      <c r="AP930" s="44">
        <v>0</v>
      </c>
      <c r="AQ930" s="44">
        <v>0</v>
      </c>
      <c r="AR930" s="44">
        <v>0</v>
      </c>
      <c r="AS930" s="44">
        <v>0</v>
      </c>
      <c r="AT930" s="44">
        <v>0</v>
      </c>
      <c r="AU930" s="44">
        <v>0</v>
      </c>
      <c r="AV930" s="44">
        <v>0</v>
      </c>
      <c r="AW930" s="44">
        <v>0</v>
      </c>
      <c r="AX930" s="44">
        <v>0</v>
      </c>
      <c r="AY930" s="44">
        <v>162.72707935793451</v>
      </c>
      <c r="AZ930" s="44">
        <v>0</v>
      </c>
      <c r="BA930" s="44">
        <v>0</v>
      </c>
      <c r="BB930" s="44">
        <v>12.0395205</v>
      </c>
      <c r="BC930" s="44">
        <v>174.76659985793452</v>
      </c>
      <c r="BD930" s="44">
        <v>162.72707935793451</v>
      </c>
      <c r="BE930" s="44">
        <v>0</v>
      </c>
      <c r="BF930" s="44">
        <v>0</v>
      </c>
      <c r="BG930" s="44">
        <v>12.0395205</v>
      </c>
      <c r="BH930" s="44">
        <v>174.76659985793452</v>
      </c>
      <c r="BI930" s="44">
        <v>87.145038319612027</v>
      </c>
      <c r="BJ930" s="44">
        <v>0</v>
      </c>
      <c r="BK930" s="44">
        <v>0</v>
      </c>
      <c r="BL930" s="44">
        <v>6.4475100239122964</v>
      </c>
      <c r="BM930" s="44">
        <v>93.592548343524328</v>
      </c>
      <c r="BN930" s="44">
        <v>3.604079662003763</v>
      </c>
      <c r="BO930" s="44">
        <v>41.888634224681525</v>
      </c>
      <c r="BP930" s="44">
        <v>0</v>
      </c>
      <c r="BQ930" s="44">
        <v>0</v>
      </c>
      <c r="BR930" s="44">
        <v>3.0991711548866094</v>
      </c>
      <c r="BS930" s="44">
        <v>44.987805379568137</v>
      </c>
      <c r="BT930" s="64">
        <v>2023</v>
      </c>
      <c r="BU930" s="44">
        <v>0</v>
      </c>
      <c r="BV930" s="44">
        <v>0</v>
      </c>
      <c r="BW930" s="44">
        <v>0</v>
      </c>
      <c r="BX930" s="44">
        <v>0</v>
      </c>
      <c r="BY930" s="44">
        <v>0</v>
      </c>
      <c r="BZ930" s="44">
        <v>0</v>
      </c>
      <c r="CA930" s="44">
        <v>0</v>
      </c>
      <c r="CB930" s="44">
        <v>337.315</v>
      </c>
      <c r="CC930" s="44">
        <v>0</v>
      </c>
      <c r="CD930" s="44">
        <v>0</v>
      </c>
      <c r="CE930" s="44">
        <v>0</v>
      </c>
      <c r="CF930" s="44">
        <v>0</v>
      </c>
      <c r="CG930" s="44">
        <v>0</v>
      </c>
      <c r="CH930" s="44">
        <v>0</v>
      </c>
      <c r="CI930" s="44">
        <v>0</v>
      </c>
      <c r="CJ930" s="44">
        <v>0</v>
      </c>
      <c r="CK930" s="44">
        <v>0</v>
      </c>
      <c r="CL930" s="44">
        <v>162.72707935793451</v>
      </c>
      <c r="CM930" s="44">
        <v>0</v>
      </c>
      <c r="CN930" s="44">
        <v>0</v>
      </c>
      <c r="CO930" s="44">
        <v>0</v>
      </c>
      <c r="CP930" s="44">
        <v>0</v>
      </c>
      <c r="CQ930" s="44">
        <v>0</v>
      </c>
      <c r="CR930" s="44">
        <v>0</v>
      </c>
      <c r="CS930" s="44">
        <v>0</v>
      </c>
      <c r="CT930" s="44">
        <v>0</v>
      </c>
      <c r="CU930" s="44">
        <v>0</v>
      </c>
      <c r="CV930" s="44">
        <v>0</v>
      </c>
      <c r="CW930" s="44">
        <v>0</v>
      </c>
      <c r="CX930" s="44">
        <v>0</v>
      </c>
      <c r="CY930" s="44">
        <v>0</v>
      </c>
      <c r="CZ930" s="44">
        <v>0</v>
      </c>
      <c r="DA930" s="44">
        <v>0</v>
      </c>
      <c r="DB930" s="44">
        <v>0</v>
      </c>
      <c r="DC930" s="44">
        <v>0</v>
      </c>
      <c r="DD930" s="44">
        <v>0</v>
      </c>
      <c r="DE930" s="44">
        <v>0</v>
      </c>
      <c r="DF930" s="44">
        <v>0</v>
      </c>
      <c r="DG930" s="44">
        <v>0</v>
      </c>
      <c r="DH930" s="44">
        <v>0</v>
      </c>
      <c r="DI930" s="44">
        <v>0</v>
      </c>
      <c r="DJ930" s="44">
        <v>0</v>
      </c>
      <c r="DK930" s="44">
        <v>0</v>
      </c>
      <c r="DL930" s="44">
        <v>0</v>
      </c>
      <c r="DM930" s="44">
        <v>0</v>
      </c>
      <c r="DN930" s="44">
        <v>0</v>
      </c>
      <c r="DO930" s="44">
        <v>0</v>
      </c>
      <c r="DP930" s="44">
        <v>12.0395205</v>
      </c>
      <c r="DQ930" s="44">
        <v>0</v>
      </c>
      <c r="DR930" s="44">
        <v>0</v>
      </c>
      <c r="DS930" s="44">
        <v>0</v>
      </c>
      <c r="DT930" s="44">
        <v>0</v>
      </c>
      <c r="DU930" s="44">
        <v>0</v>
      </c>
      <c r="DV930" s="44">
        <v>0</v>
      </c>
      <c r="DW930" s="44">
        <v>0</v>
      </c>
      <c r="DX930" s="44">
        <v>0</v>
      </c>
      <c r="DY930" s="44">
        <v>0</v>
      </c>
      <c r="DZ930" s="44">
        <v>44.987805379568137</v>
      </c>
      <c r="EA930" s="44">
        <v>0</v>
      </c>
      <c r="EB930" s="44">
        <v>0</v>
      </c>
    </row>
    <row r="931" spans="2:132" x14ac:dyDescent="0.25">
      <c r="B931" s="41" t="s">
        <v>1019</v>
      </c>
      <c r="C931" s="47" t="s">
        <v>101</v>
      </c>
      <c r="D931" s="46">
        <v>5</v>
      </c>
      <c r="E931" s="86" t="s">
        <v>53</v>
      </c>
      <c r="F931" s="43">
        <v>3107</v>
      </c>
      <c r="G931" s="43">
        <v>640.27215418876006</v>
      </c>
      <c r="H931" s="44">
        <v>640.27215418876006</v>
      </c>
      <c r="I931" s="44">
        <v>342.88418148911745</v>
      </c>
      <c r="J931" s="44">
        <v>342.88418148911745</v>
      </c>
      <c r="K931" s="44">
        <v>659.48031881442284</v>
      </c>
      <c r="L931" s="44">
        <v>659.48031881442284</v>
      </c>
      <c r="M931" s="44">
        <v>292.05799999999999</v>
      </c>
      <c r="N931" s="44">
        <v>2118.9740000000002</v>
      </c>
      <c r="O931" s="44">
        <v>341.77</v>
      </c>
      <c r="P931" s="44">
        <v>131.89606376288458</v>
      </c>
      <c r="Q931" s="44">
        <v>131.89606376288458</v>
      </c>
      <c r="R931" s="44">
        <v>87.64340333272331</v>
      </c>
      <c r="S931" s="44">
        <v>87.64340333272331</v>
      </c>
      <c r="T931" s="44">
        <v>395.68819128865368</v>
      </c>
      <c r="U931" s="44">
        <v>395.68819128865368</v>
      </c>
      <c r="V931" s="44">
        <v>211.90242416027456</v>
      </c>
      <c r="W931" s="44">
        <v>211.90242416027456</v>
      </c>
      <c r="X931" s="44">
        <v>164.87007970360571</v>
      </c>
      <c r="Y931" s="44">
        <v>164.87007970360571</v>
      </c>
      <c r="Z931" s="44">
        <v>88.292676733447735</v>
      </c>
      <c r="AA931" s="44">
        <v>88.292676733447735</v>
      </c>
      <c r="AB931" s="44">
        <v>3.3323443510203656</v>
      </c>
      <c r="AC931" s="44">
        <v>9.9997629021803576</v>
      </c>
      <c r="AD931" s="44">
        <v>3.8708759621343312</v>
      </c>
      <c r="AE931" s="44">
        <v>33.952222288006979</v>
      </c>
      <c r="AF931" s="44">
        <v>101.85666686402091</v>
      </c>
      <c r="AG931" s="44">
        <v>42.440277860008713</v>
      </c>
      <c r="AH931" s="44">
        <v>169.76111144003485</v>
      </c>
      <c r="AJ931" s="63" t="s">
        <v>63</v>
      </c>
      <c r="AK931" s="44">
        <v>0</v>
      </c>
      <c r="AL931" s="44">
        <v>0</v>
      </c>
      <c r="AM931" s="44">
        <v>341.77</v>
      </c>
      <c r="AN931" s="44">
        <v>341.77</v>
      </c>
      <c r="AO931" s="44">
        <v>0</v>
      </c>
      <c r="AP931" s="44">
        <v>0</v>
      </c>
      <c r="AQ931" s="44">
        <v>0</v>
      </c>
      <c r="AR931" s="44">
        <v>0</v>
      </c>
      <c r="AS931" s="44">
        <v>0</v>
      </c>
      <c r="AT931" s="44">
        <v>0</v>
      </c>
      <c r="AU931" s="44">
        <v>0</v>
      </c>
      <c r="AV931" s="44">
        <v>0</v>
      </c>
      <c r="AW931" s="44">
        <v>0</v>
      </c>
      <c r="AX931" s="44">
        <v>0</v>
      </c>
      <c r="AY931" s="44">
        <v>164.87007970360571</v>
      </c>
      <c r="AZ931" s="44">
        <v>0</v>
      </c>
      <c r="BA931" s="44">
        <v>0</v>
      </c>
      <c r="BB931" s="44">
        <v>0</v>
      </c>
      <c r="BC931" s="44">
        <v>164.87007970360571</v>
      </c>
      <c r="BD931" s="44">
        <v>164.87007970360571</v>
      </c>
      <c r="BE931" s="44">
        <v>0</v>
      </c>
      <c r="BF931" s="44">
        <v>0</v>
      </c>
      <c r="BG931" s="44">
        <v>0</v>
      </c>
      <c r="BH931" s="44">
        <v>164.87007970360571</v>
      </c>
      <c r="BI931" s="44">
        <v>88.292676733447735</v>
      </c>
      <c r="BJ931" s="44">
        <v>0</v>
      </c>
      <c r="BK931" s="44">
        <v>0</v>
      </c>
      <c r="BL931" s="44">
        <v>0</v>
      </c>
      <c r="BM931" s="44">
        <v>88.292676733447735</v>
      </c>
      <c r="BN931" s="44">
        <v>3.8708759621343312</v>
      </c>
      <c r="BO931" s="44">
        <v>42.440277860008713</v>
      </c>
      <c r="BP931" s="44">
        <v>0</v>
      </c>
      <c r="BQ931" s="44">
        <v>0</v>
      </c>
      <c r="BR931" s="44">
        <v>0</v>
      </c>
      <c r="BS931" s="44">
        <v>42.440277860008713</v>
      </c>
      <c r="BT931" s="64">
        <v>2023</v>
      </c>
      <c r="BU931" s="44">
        <v>0</v>
      </c>
      <c r="BV931" s="44">
        <v>0</v>
      </c>
      <c r="BW931" s="44">
        <v>0</v>
      </c>
      <c r="BX931" s="44">
        <v>0</v>
      </c>
      <c r="BY931" s="44">
        <v>0</v>
      </c>
      <c r="BZ931" s="44">
        <v>0</v>
      </c>
      <c r="CA931" s="44">
        <v>0</v>
      </c>
      <c r="CB931" s="44">
        <v>341.77</v>
      </c>
      <c r="CC931" s="44">
        <v>0</v>
      </c>
      <c r="CD931" s="44">
        <v>0</v>
      </c>
      <c r="CE931" s="44">
        <v>0</v>
      </c>
      <c r="CF931" s="44">
        <v>0</v>
      </c>
      <c r="CG931" s="44">
        <v>0</v>
      </c>
      <c r="CH931" s="44">
        <v>0</v>
      </c>
      <c r="CI931" s="44">
        <v>0</v>
      </c>
      <c r="CJ931" s="44">
        <v>0</v>
      </c>
      <c r="CK931" s="44">
        <v>0</v>
      </c>
      <c r="CL931" s="44">
        <v>164.87007970360571</v>
      </c>
      <c r="CM931" s="44">
        <v>0</v>
      </c>
      <c r="CN931" s="44">
        <v>0</v>
      </c>
      <c r="CO931" s="44">
        <v>0</v>
      </c>
      <c r="CP931" s="44">
        <v>0</v>
      </c>
      <c r="CQ931" s="44">
        <v>0</v>
      </c>
      <c r="CR931" s="44">
        <v>0</v>
      </c>
      <c r="CS931" s="44">
        <v>0</v>
      </c>
      <c r="CT931" s="44">
        <v>0</v>
      </c>
      <c r="CU931" s="44">
        <v>0</v>
      </c>
      <c r="CV931" s="44">
        <v>0</v>
      </c>
      <c r="CW931" s="44">
        <v>0</v>
      </c>
      <c r="CX931" s="44">
        <v>0</v>
      </c>
      <c r="CY931" s="44">
        <v>0</v>
      </c>
      <c r="CZ931" s="44">
        <v>0</v>
      </c>
      <c r="DA931" s="44">
        <v>0</v>
      </c>
      <c r="DB931" s="44">
        <v>0</v>
      </c>
      <c r="DC931" s="44">
        <v>0</v>
      </c>
      <c r="DD931" s="44">
        <v>0</v>
      </c>
      <c r="DE931" s="44">
        <v>0</v>
      </c>
      <c r="DF931" s="44">
        <v>0</v>
      </c>
      <c r="DG931" s="44">
        <v>0</v>
      </c>
      <c r="DH931" s="44">
        <v>0</v>
      </c>
      <c r="DI931" s="44">
        <v>0</v>
      </c>
      <c r="DJ931" s="44">
        <v>0</v>
      </c>
      <c r="DK931" s="44">
        <v>0</v>
      </c>
      <c r="DL931" s="44">
        <v>0</v>
      </c>
      <c r="DM931" s="44">
        <v>0</v>
      </c>
      <c r="DN931" s="44">
        <v>0</v>
      </c>
      <c r="DO931" s="44">
        <v>0</v>
      </c>
      <c r="DP931" s="44">
        <v>0</v>
      </c>
      <c r="DQ931" s="44">
        <v>0</v>
      </c>
      <c r="DR931" s="44">
        <v>0</v>
      </c>
      <c r="DS931" s="44">
        <v>0</v>
      </c>
      <c r="DT931" s="44">
        <v>0</v>
      </c>
      <c r="DU931" s="44">
        <v>0</v>
      </c>
      <c r="DV931" s="44">
        <v>0</v>
      </c>
      <c r="DW931" s="44">
        <v>0</v>
      </c>
      <c r="DX931" s="44">
        <v>0</v>
      </c>
      <c r="DY931" s="44">
        <v>0</v>
      </c>
      <c r="DZ931" s="44">
        <v>42.440277860008713</v>
      </c>
      <c r="EA931" s="44">
        <v>0</v>
      </c>
      <c r="EB931" s="44">
        <v>0</v>
      </c>
    </row>
    <row r="932" spans="2:132" x14ac:dyDescent="0.25">
      <c r="B932" s="41" t="s">
        <v>1020</v>
      </c>
      <c r="C932" s="50">
        <v>1</v>
      </c>
      <c r="D932" s="46">
        <v>5</v>
      </c>
      <c r="E932" s="86" t="s">
        <v>53</v>
      </c>
      <c r="F932" s="43">
        <v>4642.5</v>
      </c>
      <c r="G932" s="43">
        <v>956.22294395602978</v>
      </c>
      <c r="H932" s="44">
        <v>1231.8941439560299</v>
      </c>
      <c r="I932" s="44">
        <v>512.0849303135808</v>
      </c>
      <c r="J932" s="44">
        <v>659.7147985715344</v>
      </c>
      <c r="K932" s="44">
        <v>984.9096322747107</v>
      </c>
      <c r="L932" s="44">
        <v>1260.5808322747107</v>
      </c>
      <c r="M932" s="44">
        <v>490.5575</v>
      </c>
      <c r="N932" s="44">
        <v>3220.3474999999999</v>
      </c>
      <c r="O932" s="44">
        <v>564.83749999999998</v>
      </c>
      <c r="P932" s="44">
        <v>196.98192645494214</v>
      </c>
      <c r="Q932" s="44">
        <v>210.76548645494213</v>
      </c>
      <c r="R932" s="44">
        <v>130.89220358072166</v>
      </c>
      <c r="S932" s="44">
        <v>138.27369699361932</v>
      </c>
      <c r="T932" s="44">
        <v>590.94577936482642</v>
      </c>
      <c r="U932" s="44">
        <v>607.48605136482638</v>
      </c>
      <c r="V932" s="44">
        <v>316.46848693379297</v>
      </c>
      <c r="W932" s="44">
        <v>325.32627902927021</v>
      </c>
      <c r="X932" s="44">
        <v>246.22740806867768</v>
      </c>
      <c r="Y932" s="44">
        <v>262.76768006867769</v>
      </c>
      <c r="Z932" s="44">
        <v>131.86186955574706</v>
      </c>
      <c r="AA932" s="44">
        <v>140.71966165122427</v>
      </c>
      <c r="AB932" s="44">
        <v>3.5477282423615022</v>
      </c>
      <c r="AC932" s="44">
        <v>9.8988237581331671</v>
      </c>
      <c r="AD932" s="44">
        <v>4.0139202537308396</v>
      </c>
      <c r="AE932" s="44">
        <v>54.254512550296425</v>
      </c>
      <c r="AF932" s="44">
        <v>156.37692941224986</v>
      </c>
      <c r="AG932" s="44">
        <v>67.64073490346388</v>
      </c>
      <c r="AH932" s="44">
        <v>324.49429807347713</v>
      </c>
      <c r="AJ932" s="63" t="s">
        <v>63</v>
      </c>
      <c r="AK932" s="44">
        <v>0</v>
      </c>
      <c r="AL932" s="44">
        <v>0</v>
      </c>
      <c r="AM932" s="44">
        <v>564.83749999999998</v>
      </c>
      <c r="AN932" s="44">
        <v>564.83749999999998</v>
      </c>
      <c r="AO932" s="44">
        <v>0</v>
      </c>
      <c r="AP932" s="44">
        <v>0</v>
      </c>
      <c r="AQ932" s="44">
        <v>0</v>
      </c>
      <c r="AR932" s="44">
        <v>0</v>
      </c>
      <c r="AS932" s="44">
        <v>0</v>
      </c>
      <c r="AT932" s="44">
        <v>0</v>
      </c>
      <c r="AU932" s="44">
        <v>0</v>
      </c>
      <c r="AV932" s="44">
        <v>0</v>
      </c>
      <c r="AW932" s="44">
        <v>0</v>
      </c>
      <c r="AX932" s="44">
        <v>0</v>
      </c>
      <c r="AY932" s="44">
        <v>246.22740806867768</v>
      </c>
      <c r="AZ932" s="44">
        <v>0</v>
      </c>
      <c r="BA932" s="44">
        <v>0</v>
      </c>
      <c r="BB932" s="44">
        <v>16.540271999999998</v>
      </c>
      <c r="BC932" s="44">
        <v>262.76768006867769</v>
      </c>
      <c r="BD932" s="44">
        <v>246.22740806867768</v>
      </c>
      <c r="BE932" s="44">
        <v>0</v>
      </c>
      <c r="BF932" s="44">
        <v>0</v>
      </c>
      <c r="BG932" s="44">
        <v>16.540271999999998</v>
      </c>
      <c r="BH932" s="44">
        <v>262.76768006867769</v>
      </c>
      <c r="BI932" s="44">
        <v>131.86186955574706</v>
      </c>
      <c r="BJ932" s="44">
        <v>0</v>
      </c>
      <c r="BK932" s="44">
        <v>0</v>
      </c>
      <c r="BL932" s="44">
        <v>8.8577920954772136</v>
      </c>
      <c r="BM932" s="44">
        <v>140.71966165122427</v>
      </c>
      <c r="BN932" s="44">
        <v>4.0139202537308396</v>
      </c>
      <c r="BO932" s="44">
        <v>63.382996077704277</v>
      </c>
      <c r="BP932" s="44">
        <v>0</v>
      </c>
      <c r="BQ932" s="44">
        <v>0</v>
      </c>
      <c r="BR932" s="44">
        <v>4.2577388257596009</v>
      </c>
      <c r="BS932" s="44">
        <v>67.64073490346388</v>
      </c>
      <c r="BT932" s="64">
        <v>2023</v>
      </c>
      <c r="BU932" s="44">
        <v>0</v>
      </c>
      <c r="BV932" s="44">
        <v>0</v>
      </c>
      <c r="BW932" s="44">
        <v>0</v>
      </c>
      <c r="BX932" s="44">
        <v>0</v>
      </c>
      <c r="BY932" s="44">
        <v>0</v>
      </c>
      <c r="BZ932" s="44">
        <v>0</v>
      </c>
      <c r="CA932" s="44">
        <v>0</v>
      </c>
      <c r="CB932" s="44">
        <v>564.83749999999998</v>
      </c>
      <c r="CC932" s="44">
        <v>0</v>
      </c>
      <c r="CD932" s="44">
        <v>0</v>
      </c>
      <c r="CE932" s="44">
        <v>0</v>
      </c>
      <c r="CF932" s="44">
        <v>0</v>
      </c>
      <c r="CG932" s="44">
        <v>0</v>
      </c>
      <c r="CH932" s="44">
        <v>0</v>
      </c>
      <c r="CI932" s="44">
        <v>0</v>
      </c>
      <c r="CJ932" s="44">
        <v>0</v>
      </c>
      <c r="CK932" s="44">
        <v>0</v>
      </c>
      <c r="CL932" s="44">
        <v>246.22740806867768</v>
      </c>
      <c r="CM932" s="44">
        <v>0</v>
      </c>
      <c r="CN932" s="44">
        <v>0</v>
      </c>
      <c r="CO932" s="44">
        <v>0</v>
      </c>
      <c r="CP932" s="44">
        <v>0</v>
      </c>
      <c r="CQ932" s="44">
        <v>0</v>
      </c>
      <c r="CR932" s="44">
        <v>0</v>
      </c>
      <c r="CS932" s="44">
        <v>0</v>
      </c>
      <c r="CT932" s="44">
        <v>0</v>
      </c>
      <c r="CU932" s="44">
        <v>0</v>
      </c>
      <c r="CV932" s="44">
        <v>0</v>
      </c>
      <c r="CW932" s="44">
        <v>0</v>
      </c>
      <c r="CX932" s="44">
        <v>0</v>
      </c>
      <c r="CY932" s="44">
        <v>0</v>
      </c>
      <c r="CZ932" s="44">
        <v>0</v>
      </c>
      <c r="DA932" s="44">
        <v>0</v>
      </c>
      <c r="DB932" s="44">
        <v>0</v>
      </c>
      <c r="DC932" s="44">
        <v>0</v>
      </c>
      <c r="DD932" s="44">
        <v>0</v>
      </c>
      <c r="DE932" s="44">
        <v>0</v>
      </c>
      <c r="DF932" s="44">
        <v>0</v>
      </c>
      <c r="DG932" s="44">
        <v>0</v>
      </c>
      <c r="DH932" s="44">
        <v>0</v>
      </c>
      <c r="DI932" s="44">
        <v>0</v>
      </c>
      <c r="DJ932" s="44">
        <v>0</v>
      </c>
      <c r="DK932" s="44">
        <v>0</v>
      </c>
      <c r="DL932" s="44">
        <v>0</v>
      </c>
      <c r="DM932" s="44">
        <v>0</v>
      </c>
      <c r="DN932" s="44">
        <v>0</v>
      </c>
      <c r="DO932" s="44">
        <v>0</v>
      </c>
      <c r="DP932" s="44">
        <v>16.540271999999998</v>
      </c>
      <c r="DQ932" s="44">
        <v>0</v>
      </c>
      <c r="DR932" s="44">
        <v>0</v>
      </c>
      <c r="DS932" s="44">
        <v>0</v>
      </c>
      <c r="DT932" s="44">
        <v>0</v>
      </c>
      <c r="DU932" s="44">
        <v>0</v>
      </c>
      <c r="DV932" s="44">
        <v>0</v>
      </c>
      <c r="DW932" s="44">
        <v>0</v>
      </c>
      <c r="DX932" s="44">
        <v>0</v>
      </c>
      <c r="DY932" s="44">
        <v>0</v>
      </c>
      <c r="DZ932" s="44">
        <v>67.64073490346388</v>
      </c>
      <c r="EA932" s="44">
        <v>0</v>
      </c>
      <c r="EB932" s="44">
        <v>0</v>
      </c>
    </row>
    <row r="933" spans="2:132" x14ac:dyDescent="0.25">
      <c r="B933" s="41" t="s">
        <v>1021</v>
      </c>
      <c r="C933" s="47" t="s">
        <v>101</v>
      </c>
      <c r="D933" s="46">
        <v>5</v>
      </c>
      <c r="E933" s="86" t="s">
        <v>53</v>
      </c>
      <c r="F933" s="43">
        <v>4333.5</v>
      </c>
      <c r="G933" s="43">
        <v>644.18502349702999</v>
      </c>
      <c r="H933" s="44">
        <v>824.18547349702999</v>
      </c>
      <c r="I933" s="44">
        <v>344.97963571317302</v>
      </c>
      <c r="J933" s="44">
        <v>441.37506156785918</v>
      </c>
      <c r="K933" s="44">
        <v>715.04537608170335</v>
      </c>
      <c r="L933" s="44">
        <v>895.04582608170335</v>
      </c>
      <c r="M933" s="44">
        <v>407.34899999999999</v>
      </c>
      <c r="N933" s="44">
        <v>2955.4470000000001</v>
      </c>
      <c r="O933" s="44">
        <v>476.685</v>
      </c>
      <c r="P933" s="44">
        <v>128.70816769470659</v>
      </c>
      <c r="Q933" s="44">
        <v>137.70819019470659</v>
      </c>
      <c r="R933" s="44">
        <v>85.525083400231509</v>
      </c>
      <c r="S933" s="44">
        <v>90.344854692965811</v>
      </c>
      <c r="T933" s="44">
        <v>400.42541060575394</v>
      </c>
      <c r="U933" s="44">
        <v>409.42543310575394</v>
      </c>
      <c r="V933" s="44">
        <v>214.43934155930842</v>
      </c>
      <c r="W933" s="44">
        <v>219.25911285204273</v>
      </c>
      <c r="X933" s="44">
        <v>157.30998273797474</v>
      </c>
      <c r="Y933" s="44">
        <v>166.31000523797474</v>
      </c>
      <c r="Z933" s="44">
        <v>84.244027041156869</v>
      </c>
      <c r="AA933" s="44">
        <v>89.063798333891171</v>
      </c>
      <c r="AB933" s="44">
        <v>4.5088234563480452</v>
      </c>
      <c r="AC933" s="44">
        <v>13.479243628949426</v>
      </c>
      <c r="AD933" s="44">
        <v>5.3521746087333506</v>
      </c>
      <c r="AE933" s="44">
        <v>35.448359495967772</v>
      </c>
      <c r="AF933" s="44">
        <v>105.39285948790982</v>
      </c>
      <c r="AG933" s="44">
        <v>42.810938442487988</v>
      </c>
      <c r="AH933" s="44">
        <v>230.39955839554176</v>
      </c>
      <c r="AJ933" s="63" t="s">
        <v>63</v>
      </c>
      <c r="AK933" s="44">
        <v>0</v>
      </c>
      <c r="AL933" s="44">
        <v>0</v>
      </c>
      <c r="AM933" s="44">
        <v>476.685</v>
      </c>
      <c r="AN933" s="44">
        <v>476.685</v>
      </c>
      <c r="AO933" s="44">
        <v>0</v>
      </c>
      <c r="AP933" s="44">
        <v>0</v>
      </c>
      <c r="AQ933" s="44">
        <v>0</v>
      </c>
      <c r="AR933" s="44">
        <v>0</v>
      </c>
      <c r="AS933" s="44">
        <v>0</v>
      </c>
      <c r="AT933" s="44">
        <v>0</v>
      </c>
      <c r="AU933" s="44">
        <v>0</v>
      </c>
      <c r="AV933" s="44">
        <v>0</v>
      </c>
      <c r="AW933" s="44">
        <v>0</v>
      </c>
      <c r="AX933" s="44">
        <v>0</v>
      </c>
      <c r="AY933" s="44">
        <v>157.30998273797474</v>
      </c>
      <c r="AZ933" s="44">
        <v>0</v>
      </c>
      <c r="BA933" s="44">
        <v>0</v>
      </c>
      <c r="BB933" s="44">
        <v>9.0000224999999983</v>
      </c>
      <c r="BC933" s="44">
        <v>166.31000523797474</v>
      </c>
      <c r="BD933" s="44">
        <v>157.30998273797474</v>
      </c>
      <c r="BE933" s="44">
        <v>0</v>
      </c>
      <c r="BF933" s="44">
        <v>0</v>
      </c>
      <c r="BG933" s="44">
        <v>9.0000224999999983</v>
      </c>
      <c r="BH933" s="44">
        <v>166.31000523797474</v>
      </c>
      <c r="BI933" s="44">
        <v>84.244027041156869</v>
      </c>
      <c r="BJ933" s="44">
        <v>0</v>
      </c>
      <c r="BK933" s="44">
        <v>0</v>
      </c>
      <c r="BL933" s="44">
        <v>4.8197712927343073</v>
      </c>
      <c r="BM933" s="44">
        <v>89.063798333891171</v>
      </c>
      <c r="BN933" s="44">
        <v>5.3521746087333506</v>
      </c>
      <c r="BO933" s="44">
        <v>40.494184205861167</v>
      </c>
      <c r="BP933" s="44">
        <v>0</v>
      </c>
      <c r="BQ933" s="44">
        <v>0</v>
      </c>
      <c r="BR933" s="44">
        <v>2.3167542366268212</v>
      </c>
      <c r="BS933" s="44">
        <v>42.810938442487988</v>
      </c>
      <c r="BT933" s="64">
        <v>2023</v>
      </c>
      <c r="BU933" s="44">
        <v>0</v>
      </c>
      <c r="BV933" s="44">
        <v>0</v>
      </c>
      <c r="BW933" s="44">
        <v>0</v>
      </c>
      <c r="BX933" s="44">
        <v>0</v>
      </c>
      <c r="BY933" s="44">
        <v>0</v>
      </c>
      <c r="BZ933" s="44">
        <v>0</v>
      </c>
      <c r="CA933" s="44">
        <v>0</v>
      </c>
      <c r="CB933" s="44">
        <v>476.685</v>
      </c>
      <c r="CC933" s="44">
        <v>0</v>
      </c>
      <c r="CD933" s="44">
        <v>0</v>
      </c>
      <c r="CE933" s="44">
        <v>0</v>
      </c>
      <c r="CF933" s="44">
        <v>0</v>
      </c>
      <c r="CG933" s="44">
        <v>0</v>
      </c>
      <c r="CH933" s="44">
        <v>0</v>
      </c>
      <c r="CI933" s="44">
        <v>0</v>
      </c>
      <c r="CJ933" s="44">
        <v>0</v>
      </c>
      <c r="CK933" s="44">
        <v>0</v>
      </c>
      <c r="CL933" s="44">
        <v>157.30998273797474</v>
      </c>
      <c r="CM933" s="44">
        <v>0</v>
      </c>
      <c r="CN933" s="44">
        <v>0</v>
      </c>
      <c r="CO933" s="44">
        <v>0</v>
      </c>
      <c r="CP933" s="44">
        <v>0</v>
      </c>
      <c r="CQ933" s="44">
        <v>0</v>
      </c>
      <c r="CR933" s="44">
        <v>0</v>
      </c>
      <c r="CS933" s="44">
        <v>0</v>
      </c>
      <c r="CT933" s="44">
        <v>0</v>
      </c>
      <c r="CU933" s="44">
        <v>0</v>
      </c>
      <c r="CV933" s="44">
        <v>0</v>
      </c>
      <c r="CW933" s="44">
        <v>0</v>
      </c>
      <c r="CX933" s="44">
        <v>0</v>
      </c>
      <c r="CY933" s="44">
        <v>0</v>
      </c>
      <c r="CZ933" s="44">
        <v>0</v>
      </c>
      <c r="DA933" s="44">
        <v>0</v>
      </c>
      <c r="DB933" s="44">
        <v>0</v>
      </c>
      <c r="DC933" s="44">
        <v>0</v>
      </c>
      <c r="DD933" s="44">
        <v>0</v>
      </c>
      <c r="DE933" s="44">
        <v>0</v>
      </c>
      <c r="DF933" s="44">
        <v>0</v>
      </c>
      <c r="DG933" s="44">
        <v>0</v>
      </c>
      <c r="DH933" s="44">
        <v>0</v>
      </c>
      <c r="DI933" s="44">
        <v>0</v>
      </c>
      <c r="DJ933" s="44">
        <v>0</v>
      </c>
      <c r="DK933" s="44">
        <v>0</v>
      </c>
      <c r="DL933" s="44">
        <v>0</v>
      </c>
      <c r="DM933" s="44">
        <v>0</v>
      </c>
      <c r="DN933" s="44">
        <v>0</v>
      </c>
      <c r="DO933" s="44">
        <v>0</v>
      </c>
      <c r="DP933" s="44">
        <v>9.0000224999999983</v>
      </c>
      <c r="DQ933" s="44">
        <v>0</v>
      </c>
      <c r="DR933" s="44">
        <v>0</v>
      </c>
      <c r="DS933" s="44">
        <v>0</v>
      </c>
      <c r="DT933" s="44">
        <v>0</v>
      </c>
      <c r="DU933" s="44">
        <v>0</v>
      </c>
      <c r="DV933" s="44">
        <v>0</v>
      </c>
      <c r="DW933" s="44">
        <v>0</v>
      </c>
      <c r="DX933" s="44">
        <v>0</v>
      </c>
      <c r="DY933" s="44">
        <v>0</v>
      </c>
      <c r="DZ933" s="44">
        <v>42.810938442487988</v>
      </c>
      <c r="EA933" s="44">
        <v>0</v>
      </c>
      <c r="EB933" s="44">
        <v>0</v>
      </c>
    </row>
    <row r="934" spans="2:132" x14ac:dyDescent="0.25">
      <c r="B934" s="41" t="s">
        <v>1022</v>
      </c>
      <c r="C934" s="47" t="s">
        <v>101</v>
      </c>
      <c r="D934" s="46">
        <v>5</v>
      </c>
      <c r="E934" s="86" t="s">
        <v>53</v>
      </c>
      <c r="F934" s="43">
        <v>4373</v>
      </c>
      <c r="G934" s="43">
        <v>672.3118945368866</v>
      </c>
      <c r="H934" s="44">
        <v>865.4357695368866</v>
      </c>
      <c r="I934" s="44">
        <v>360.04238534433682</v>
      </c>
      <c r="J934" s="44">
        <v>463.46578330435403</v>
      </c>
      <c r="K934" s="44">
        <v>692.48125137299326</v>
      </c>
      <c r="L934" s="44">
        <v>885.60512637299325</v>
      </c>
      <c r="M934" s="44">
        <v>411.06200000000001</v>
      </c>
      <c r="N934" s="44">
        <v>2982.386</v>
      </c>
      <c r="O934" s="44">
        <v>481.03</v>
      </c>
      <c r="P934" s="44">
        <v>124.64662524713879</v>
      </c>
      <c r="Q934" s="44">
        <v>134.30281899713879</v>
      </c>
      <c r="R934" s="44">
        <v>82.826235589844245</v>
      </c>
      <c r="S934" s="44">
        <v>87.9974054878451</v>
      </c>
      <c r="T934" s="44">
        <v>387.78950076887628</v>
      </c>
      <c r="U934" s="44">
        <v>397.44569451887628</v>
      </c>
      <c r="V934" s="44">
        <v>207.67244786661354</v>
      </c>
      <c r="W934" s="44">
        <v>212.84361776461441</v>
      </c>
      <c r="X934" s="44">
        <v>152.34587530205852</v>
      </c>
      <c r="Y934" s="44">
        <v>162.00206905205852</v>
      </c>
      <c r="Z934" s="44">
        <v>81.585604519026731</v>
      </c>
      <c r="AA934" s="44">
        <v>86.756774417027586</v>
      </c>
      <c r="AB934" s="44">
        <v>4.6712968151859791</v>
      </c>
      <c r="AC934" s="44">
        <v>14.012099734642954</v>
      </c>
      <c r="AD934" s="44">
        <v>5.5445814258579578</v>
      </c>
      <c r="AE934" s="44">
        <v>34.571760781992097</v>
      </c>
      <c r="AF934" s="44">
        <v>102.3090771834955</v>
      </c>
      <c r="AG934" s="44">
        <v>41.702004613729301</v>
      </c>
      <c r="AH934" s="44">
        <v>227.96936657692399</v>
      </c>
      <c r="AJ934" s="63" t="s">
        <v>63</v>
      </c>
      <c r="AK934" s="44">
        <v>0</v>
      </c>
      <c r="AL934" s="44">
        <v>0</v>
      </c>
      <c r="AM934" s="44">
        <v>481.03</v>
      </c>
      <c r="AN934" s="44">
        <v>481.03</v>
      </c>
      <c r="AO934" s="44">
        <v>0</v>
      </c>
      <c r="AP934" s="44">
        <v>0</v>
      </c>
      <c r="AQ934" s="44">
        <v>0</v>
      </c>
      <c r="AR934" s="44">
        <v>0</v>
      </c>
      <c r="AS934" s="44">
        <v>0</v>
      </c>
      <c r="AT934" s="44">
        <v>0</v>
      </c>
      <c r="AU934" s="44">
        <v>0</v>
      </c>
      <c r="AV934" s="44">
        <v>0</v>
      </c>
      <c r="AW934" s="44">
        <v>0</v>
      </c>
      <c r="AX934" s="44">
        <v>0</v>
      </c>
      <c r="AY934" s="44">
        <v>152.34587530205852</v>
      </c>
      <c r="AZ934" s="44">
        <v>0</v>
      </c>
      <c r="BA934" s="44">
        <v>0</v>
      </c>
      <c r="BB934" s="44">
        <v>9.6561937499999999</v>
      </c>
      <c r="BC934" s="44">
        <v>162.00206905205852</v>
      </c>
      <c r="BD934" s="44">
        <v>152.34587530205852</v>
      </c>
      <c r="BE934" s="44">
        <v>0</v>
      </c>
      <c r="BF934" s="44">
        <v>0</v>
      </c>
      <c r="BG934" s="44">
        <v>9.6561937499999999</v>
      </c>
      <c r="BH934" s="44">
        <v>162.00206905205852</v>
      </c>
      <c r="BI934" s="44">
        <v>81.585604519026731</v>
      </c>
      <c r="BJ934" s="44">
        <v>0</v>
      </c>
      <c r="BK934" s="44">
        <v>0</v>
      </c>
      <c r="BL934" s="44">
        <v>5.1711698980008602</v>
      </c>
      <c r="BM934" s="44">
        <v>86.756774417027586</v>
      </c>
      <c r="BN934" s="44">
        <v>5.5445814258579578</v>
      </c>
      <c r="BO934" s="44">
        <v>39.216341074554599</v>
      </c>
      <c r="BP934" s="44">
        <v>0</v>
      </c>
      <c r="BQ934" s="44">
        <v>0</v>
      </c>
      <c r="BR934" s="44">
        <v>2.4856635391747006</v>
      </c>
      <c r="BS934" s="44">
        <v>41.702004613729301</v>
      </c>
      <c r="BT934" s="64">
        <v>2023</v>
      </c>
      <c r="BU934" s="44">
        <v>0</v>
      </c>
      <c r="BV934" s="44">
        <v>0</v>
      </c>
      <c r="BW934" s="44">
        <v>0</v>
      </c>
      <c r="BX934" s="44">
        <v>0</v>
      </c>
      <c r="BY934" s="44">
        <v>0</v>
      </c>
      <c r="BZ934" s="44">
        <v>0</v>
      </c>
      <c r="CA934" s="44">
        <v>0</v>
      </c>
      <c r="CB934" s="44">
        <v>481.03</v>
      </c>
      <c r="CC934" s="44">
        <v>0</v>
      </c>
      <c r="CD934" s="44">
        <v>0</v>
      </c>
      <c r="CE934" s="44">
        <v>0</v>
      </c>
      <c r="CF934" s="44">
        <v>0</v>
      </c>
      <c r="CG934" s="44">
        <v>0</v>
      </c>
      <c r="CH934" s="44">
        <v>0</v>
      </c>
      <c r="CI934" s="44">
        <v>0</v>
      </c>
      <c r="CJ934" s="44">
        <v>0</v>
      </c>
      <c r="CK934" s="44">
        <v>0</v>
      </c>
      <c r="CL934" s="44">
        <v>152.34587530205852</v>
      </c>
      <c r="CM934" s="44">
        <v>0</v>
      </c>
      <c r="CN934" s="44">
        <v>0</v>
      </c>
      <c r="CO934" s="44">
        <v>0</v>
      </c>
      <c r="CP934" s="44">
        <v>0</v>
      </c>
      <c r="CQ934" s="44">
        <v>0</v>
      </c>
      <c r="CR934" s="44">
        <v>0</v>
      </c>
      <c r="CS934" s="44">
        <v>0</v>
      </c>
      <c r="CT934" s="44">
        <v>0</v>
      </c>
      <c r="CU934" s="44">
        <v>0</v>
      </c>
      <c r="CV934" s="44">
        <v>0</v>
      </c>
      <c r="CW934" s="44">
        <v>0</v>
      </c>
      <c r="CX934" s="44">
        <v>0</v>
      </c>
      <c r="CY934" s="44">
        <v>0</v>
      </c>
      <c r="CZ934" s="44">
        <v>0</v>
      </c>
      <c r="DA934" s="44">
        <v>0</v>
      </c>
      <c r="DB934" s="44">
        <v>0</v>
      </c>
      <c r="DC934" s="44">
        <v>0</v>
      </c>
      <c r="DD934" s="44">
        <v>0</v>
      </c>
      <c r="DE934" s="44">
        <v>0</v>
      </c>
      <c r="DF934" s="44">
        <v>0</v>
      </c>
      <c r="DG934" s="44">
        <v>0</v>
      </c>
      <c r="DH934" s="44">
        <v>0</v>
      </c>
      <c r="DI934" s="44">
        <v>0</v>
      </c>
      <c r="DJ934" s="44">
        <v>0</v>
      </c>
      <c r="DK934" s="44">
        <v>0</v>
      </c>
      <c r="DL934" s="44">
        <v>0</v>
      </c>
      <c r="DM934" s="44">
        <v>0</v>
      </c>
      <c r="DN934" s="44">
        <v>0</v>
      </c>
      <c r="DO934" s="44">
        <v>0</v>
      </c>
      <c r="DP934" s="44">
        <v>9.6561937499999999</v>
      </c>
      <c r="DQ934" s="44">
        <v>0</v>
      </c>
      <c r="DR934" s="44">
        <v>0</v>
      </c>
      <c r="DS934" s="44">
        <v>0</v>
      </c>
      <c r="DT934" s="44">
        <v>0</v>
      </c>
      <c r="DU934" s="44">
        <v>0</v>
      </c>
      <c r="DV934" s="44">
        <v>0</v>
      </c>
      <c r="DW934" s="44">
        <v>0</v>
      </c>
      <c r="DX934" s="44">
        <v>0</v>
      </c>
      <c r="DY934" s="44">
        <v>0</v>
      </c>
      <c r="DZ934" s="44">
        <v>41.702004613729301</v>
      </c>
      <c r="EA934" s="44">
        <v>0</v>
      </c>
      <c r="EB934" s="44">
        <v>0</v>
      </c>
    </row>
    <row r="935" spans="2:132" x14ac:dyDescent="0.25">
      <c r="B935" s="41" t="s">
        <v>1023</v>
      </c>
      <c r="C935" s="47" t="s">
        <v>101</v>
      </c>
      <c r="D935" s="46">
        <v>5</v>
      </c>
      <c r="E935" s="86" t="s">
        <v>53</v>
      </c>
      <c r="F935" s="43">
        <v>5753.24</v>
      </c>
      <c r="G935" s="43">
        <v>911.79072782642777</v>
      </c>
      <c r="H935" s="44">
        <v>1149.9895278264278</v>
      </c>
      <c r="I935" s="44">
        <v>488.29019871440738</v>
      </c>
      <c r="J935" s="44">
        <v>615.85251738680631</v>
      </c>
      <c r="K935" s="44">
        <v>939.14444966122062</v>
      </c>
      <c r="L935" s="44">
        <v>1177.3432496612206</v>
      </c>
      <c r="M935" s="44">
        <v>517.79160000000002</v>
      </c>
      <c r="N935" s="44">
        <v>3808.6448799999998</v>
      </c>
      <c r="O935" s="44">
        <v>581.07723999999996</v>
      </c>
      <c r="P935" s="44">
        <v>169.04600093901971</v>
      </c>
      <c r="Q935" s="44">
        <v>180.95594093901971</v>
      </c>
      <c r="R935" s="44">
        <v>112.32910535311645</v>
      </c>
      <c r="S935" s="44">
        <v>118.7072212867364</v>
      </c>
      <c r="T935" s="44">
        <v>525.92089181028359</v>
      </c>
      <c r="U935" s="44">
        <v>537.8308318102836</v>
      </c>
      <c r="V935" s="44">
        <v>281.6457866184702</v>
      </c>
      <c r="W935" s="44">
        <v>288.02390255209014</v>
      </c>
      <c r="X935" s="44">
        <v>206.61177892546854</v>
      </c>
      <c r="Y935" s="44">
        <v>218.52171892546855</v>
      </c>
      <c r="Z935" s="44">
        <v>110.64655902868472</v>
      </c>
      <c r="AA935" s="44">
        <v>117.02467496230467</v>
      </c>
      <c r="AB935" s="44">
        <v>4.3619216622826871</v>
      </c>
      <c r="AC935" s="44">
        <v>13.223363916163844</v>
      </c>
      <c r="AD935" s="44">
        <v>4.9654249429632964</v>
      </c>
      <c r="AE935" s="44">
        <v>46.581043859975551</v>
      </c>
      <c r="AF935" s="44">
        <v>138.44652701534935</v>
      </c>
      <c r="AG935" s="44">
        <v>56.251094718435951</v>
      </c>
      <c r="AH935" s="44">
        <v>303.06757139958512</v>
      </c>
      <c r="AJ935" s="63" t="s">
        <v>63</v>
      </c>
      <c r="AK935" s="44">
        <v>0</v>
      </c>
      <c r="AL935" s="44">
        <v>0</v>
      </c>
      <c r="AM935" s="44">
        <v>581.07723999999996</v>
      </c>
      <c r="AN935" s="44">
        <v>581.07723999999996</v>
      </c>
      <c r="AO935" s="44">
        <v>0</v>
      </c>
      <c r="AP935" s="44">
        <v>0</v>
      </c>
      <c r="AQ935" s="44">
        <v>0</v>
      </c>
      <c r="AR935" s="44">
        <v>0</v>
      </c>
      <c r="AS935" s="44">
        <v>0</v>
      </c>
      <c r="AT935" s="44">
        <v>0</v>
      </c>
      <c r="AU935" s="44">
        <v>0</v>
      </c>
      <c r="AV935" s="44">
        <v>0</v>
      </c>
      <c r="AW935" s="44">
        <v>0</v>
      </c>
      <c r="AX935" s="44">
        <v>0</v>
      </c>
      <c r="AY935" s="44">
        <v>206.61177892546854</v>
      </c>
      <c r="AZ935" s="44">
        <v>0</v>
      </c>
      <c r="BA935" s="44">
        <v>0</v>
      </c>
      <c r="BB935" s="44">
        <v>11.909939999999999</v>
      </c>
      <c r="BC935" s="44">
        <v>218.52171892546855</v>
      </c>
      <c r="BD935" s="44">
        <v>206.61177892546854</v>
      </c>
      <c r="BE935" s="44">
        <v>0</v>
      </c>
      <c r="BF935" s="44">
        <v>0</v>
      </c>
      <c r="BG935" s="44">
        <v>11.909939999999999</v>
      </c>
      <c r="BH935" s="44">
        <v>218.52171892546855</v>
      </c>
      <c r="BI935" s="44">
        <v>110.64655902868472</v>
      </c>
      <c r="BJ935" s="44">
        <v>0</v>
      </c>
      <c r="BK935" s="44">
        <v>0</v>
      </c>
      <c r="BL935" s="44">
        <v>6.3781159336199487</v>
      </c>
      <c r="BM935" s="44">
        <v>117.02467496230467</v>
      </c>
      <c r="BN935" s="44">
        <v>4.9654249429632964</v>
      </c>
      <c r="BO935" s="44">
        <v>53.185279721532197</v>
      </c>
      <c r="BP935" s="44">
        <v>0</v>
      </c>
      <c r="BQ935" s="44">
        <v>0</v>
      </c>
      <c r="BR935" s="44">
        <v>3.0658149969037574</v>
      </c>
      <c r="BS935" s="44">
        <v>56.251094718435951</v>
      </c>
      <c r="BT935" s="64">
        <v>2023</v>
      </c>
      <c r="BU935" s="44">
        <v>0</v>
      </c>
      <c r="BV935" s="44">
        <v>0</v>
      </c>
      <c r="BW935" s="44">
        <v>0</v>
      </c>
      <c r="BX935" s="44">
        <v>0</v>
      </c>
      <c r="BY935" s="44">
        <v>0</v>
      </c>
      <c r="BZ935" s="44">
        <v>0</v>
      </c>
      <c r="CA935" s="44">
        <v>0</v>
      </c>
      <c r="CB935" s="44">
        <v>581.07723999999996</v>
      </c>
      <c r="CC935" s="44">
        <v>0</v>
      </c>
      <c r="CD935" s="44">
        <v>0</v>
      </c>
      <c r="CE935" s="44">
        <v>0</v>
      </c>
      <c r="CF935" s="44">
        <v>0</v>
      </c>
      <c r="CG935" s="44">
        <v>0</v>
      </c>
      <c r="CH935" s="44">
        <v>0</v>
      </c>
      <c r="CI935" s="44">
        <v>0</v>
      </c>
      <c r="CJ935" s="44">
        <v>0</v>
      </c>
      <c r="CK935" s="44">
        <v>0</v>
      </c>
      <c r="CL935" s="44">
        <v>206.61177892546854</v>
      </c>
      <c r="CM935" s="44">
        <v>0</v>
      </c>
      <c r="CN935" s="44">
        <v>0</v>
      </c>
      <c r="CO935" s="44">
        <v>0</v>
      </c>
      <c r="CP935" s="44">
        <v>0</v>
      </c>
      <c r="CQ935" s="44">
        <v>0</v>
      </c>
      <c r="CR935" s="44">
        <v>0</v>
      </c>
      <c r="CS935" s="44">
        <v>0</v>
      </c>
      <c r="CT935" s="44">
        <v>0</v>
      </c>
      <c r="CU935" s="44">
        <v>0</v>
      </c>
      <c r="CV935" s="44">
        <v>0</v>
      </c>
      <c r="CW935" s="44">
        <v>0</v>
      </c>
      <c r="CX935" s="44">
        <v>0</v>
      </c>
      <c r="CY935" s="44">
        <v>0</v>
      </c>
      <c r="CZ935" s="44">
        <v>0</v>
      </c>
      <c r="DA935" s="44">
        <v>0</v>
      </c>
      <c r="DB935" s="44">
        <v>0</v>
      </c>
      <c r="DC935" s="44">
        <v>0</v>
      </c>
      <c r="DD935" s="44">
        <v>0</v>
      </c>
      <c r="DE935" s="44">
        <v>0</v>
      </c>
      <c r="DF935" s="44">
        <v>0</v>
      </c>
      <c r="DG935" s="44">
        <v>0</v>
      </c>
      <c r="DH935" s="44">
        <v>0</v>
      </c>
      <c r="DI935" s="44">
        <v>0</v>
      </c>
      <c r="DJ935" s="44">
        <v>0</v>
      </c>
      <c r="DK935" s="44">
        <v>0</v>
      </c>
      <c r="DL935" s="44">
        <v>0</v>
      </c>
      <c r="DM935" s="44">
        <v>0</v>
      </c>
      <c r="DN935" s="44">
        <v>0</v>
      </c>
      <c r="DO935" s="44">
        <v>0</v>
      </c>
      <c r="DP935" s="44">
        <v>11.909939999999999</v>
      </c>
      <c r="DQ935" s="44">
        <v>0</v>
      </c>
      <c r="DR935" s="44">
        <v>0</v>
      </c>
      <c r="DS935" s="44">
        <v>0</v>
      </c>
      <c r="DT935" s="44">
        <v>0</v>
      </c>
      <c r="DU935" s="44">
        <v>0</v>
      </c>
      <c r="DV935" s="44">
        <v>0</v>
      </c>
      <c r="DW935" s="44">
        <v>0</v>
      </c>
      <c r="DX935" s="44">
        <v>0</v>
      </c>
      <c r="DY935" s="44">
        <v>0</v>
      </c>
      <c r="DZ935" s="44">
        <v>56.251094718435951</v>
      </c>
      <c r="EA935" s="44">
        <v>0</v>
      </c>
      <c r="EB935" s="44">
        <v>0</v>
      </c>
    </row>
    <row r="936" spans="2:132" x14ac:dyDescent="0.25">
      <c r="B936" s="41" t="s">
        <v>1024</v>
      </c>
      <c r="C936" s="50">
        <v>1</v>
      </c>
      <c r="D936" s="46">
        <v>5</v>
      </c>
      <c r="E936" s="86" t="s">
        <v>53</v>
      </c>
      <c r="F936" s="43">
        <v>5735.45</v>
      </c>
      <c r="G936" s="43">
        <v>1181.1173042380804</v>
      </c>
      <c r="H936" s="44">
        <v>1428.8548292380804</v>
      </c>
      <c r="I936" s="44">
        <v>632.52233828509134</v>
      </c>
      <c r="J936" s="44">
        <v>765.19291895620063</v>
      </c>
      <c r="K936" s="44">
        <v>1216.5508233652229</v>
      </c>
      <c r="L936" s="44">
        <v>1464.2883483652229</v>
      </c>
      <c r="M936" s="44">
        <v>557.15800000000002</v>
      </c>
      <c r="N936" s="44">
        <v>3837.8353999999999</v>
      </c>
      <c r="O936" s="44">
        <v>591.57069999999999</v>
      </c>
      <c r="P936" s="44">
        <v>243.3101646730446</v>
      </c>
      <c r="Q936" s="44">
        <v>255.6970409230446</v>
      </c>
      <c r="R936" s="44">
        <v>161.67678010260434</v>
      </c>
      <c r="S936" s="44">
        <v>168.31030913615979</v>
      </c>
      <c r="T936" s="44">
        <v>729.93049401913368</v>
      </c>
      <c r="U936" s="44">
        <v>744.7947455191337</v>
      </c>
      <c r="V936" s="44">
        <v>390.89880506018648</v>
      </c>
      <c r="W936" s="44">
        <v>398.85903990045301</v>
      </c>
      <c r="X936" s="44">
        <v>304.13770584130572</v>
      </c>
      <c r="Y936" s="44">
        <v>319.00195734130574</v>
      </c>
      <c r="Z936" s="44">
        <v>162.87450210841104</v>
      </c>
      <c r="AA936" s="44">
        <v>170.8347369486776</v>
      </c>
      <c r="AB936" s="44">
        <v>3.310302279519135</v>
      </c>
      <c r="AC936" s="44">
        <v>9.6220343932980548</v>
      </c>
      <c r="AD936" s="44">
        <v>3.4628244264965882</v>
      </c>
      <c r="AE936" s="44">
        <v>65.820635765233405</v>
      </c>
      <c r="AF936" s="44">
        <v>191.72245203818639</v>
      </c>
      <c r="AG936" s="44">
        <v>82.116365393833036</v>
      </c>
      <c r="AH936" s="44">
        <v>376.93197263878193</v>
      </c>
      <c r="AJ936" s="63" t="s">
        <v>63</v>
      </c>
      <c r="AK936" s="44">
        <v>0</v>
      </c>
      <c r="AL936" s="44">
        <v>0</v>
      </c>
      <c r="AM936" s="44">
        <v>591.57069999999999</v>
      </c>
      <c r="AN936" s="44">
        <v>591.57069999999999</v>
      </c>
      <c r="AO936" s="44">
        <v>0</v>
      </c>
      <c r="AP936" s="44">
        <v>0</v>
      </c>
      <c r="AQ936" s="44">
        <v>0</v>
      </c>
      <c r="AR936" s="44">
        <v>0</v>
      </c>
      <c r="AS936" s="44">
        <v>0</v>
      </c>
      <c r="AT936" s="44">
        <v>0</v>
      </c>
      <c r="AU936" s="44">
        <v>0</v>
      </c>
      <c r="AV936" s="44">
        <v>0</v>
      </c>
      <c r="AW936" s="44">
        <v>0</v>
      </c>
      <c r="AX936" s="44">
        <v>0</v>
      </c>
      <c r="AY936" s="44">
        <v>304.13770584130572</v>
      </c>
      <c r="AZ936" s="44">
        <v>0</v>
      </c>
      <c r="BA936" s="44">
        <v>0</v>
      </c>
      <c r="BB936" s="44">
        <v>14.864251500000002</v>
      </c>
      <c r="BC936" s="44">
        <v>319.00195734130574</v>
      </c>
      <c r="BD936" s="44">
        <v>304.13770584130572</v>
      </c>
      <c r="BE936" s="44">
        <v>0</v>
      </c>
      <c r="BF936" s="44">
        <v>0</v>
      </c>
      <c r="BG936" s="44">
        <v>14.864251500000002</v>
      </c>
      <c r="BH936" s="44">
        <v>319.00195734130574</v>
      </c>
      <c r="BI936" s="44">
        <v>162.87450210841104</v>
      </c>
      <c r="BJ936" s="44">
        <v>0</v>
      </c>
      <c r="BK936" s="44">
        <v>0</v>
      </c>
      <c r="BL936" s="44">
        <v>7.9602348402665539</v>
      </c>
      <c r="BM936" s="44">
        <v>170.8347369486776</v>
      </c>
      <c r="BN936" s="44">
        <v>3.4628244264965882</v>
      </c>
      <c r="BO936" s="44">
        <v>78.290061888823843</v>
      </c>
      <c r="BP936" s="44">
        <v>0</v>
      </c>
      <c r="BQ936" s="44">
        <v>0</v>
      </c>
      <c r="BR936" s="44">
        <v>3.8263035050091925</v>
      </c>
      <c r="BS936" s="44">
        <v>82.116365393833036</v>
      </c>
      <c r="BT936" s="64">
        <v>2023</v>
      </c>
      <c r="BU936" s="44">
        <v>0</v>
      </c>
      <c r="BV936" s="44">
        <v>0</v>
      </c>
      <c r="BW936" s="44">
        <v>0</v>
      </c>
      <c r="BX936" s="44">
        <v>0</v>
      </c>
      <c r="BY936" s="44">
        <v>0</v>
      </c>
      <c r="BZ936" s="44">
        <v>0</v>
      </c>
      <c r="CA936" s="44">
        <v>0</v>
      </c>
      <c r="CB936" s="44">
        <v>591.57069999999999</v>
      </c>
      <c r="CC936" s="44">
        <v>0</v>
      </c>
      <c r="CD936" s="44">
        <v>0</v>
      </c>
      <c r="CE936" s="44">
        <v>0</v>
      </c>
      <c r="CF936" s="44">
        <v>0</v>
      </c>
      <c r="CG936" s="44">
        <v>0</v>
      </c>
      <c r="CH936" s="44">
        <v>0</v>
      </c>
      <c r="CI936" s="44">
        <v>0</v>
      </c>
      <c r="CJ936" s="44">
        <v>0</v>
      </c>
      <c r="CK936" s="44">
        <v>0</v>
      </c>
      <c r="CL936" s="44">
        <v>304.13770584130572</v>
      </c>
      <c r="CM936" s="44">
        <v>0</v>
      </c>
      <c r="CN936" s="44">
        <v>0</v>
      </c>
      <c r="CO936" s="44">
        <v>0</v>
      </c>
      <c r="CP936" s="44">
        <v>0</v>
      </c>
      <c r="CQ936" s="44">
        <v>0</v>
      </c>
      <c r="CR936" s="44">
        <v>0</v>
      </c>
      <c r="CS936" s="44">
        <v>0</v>
      </c>
      <c r="CT936" s="44">
        <v>0</v>
      </c>
      <c r="CU936" s="44">
        <v>0</v>
      </c>
      <c r="CV936" s="44">
        <v>0</v>
      </c>
      <c r="CW936" s="44">
        <v>0</v>
      </c>
      <c r="CX936" s="44">
        <v>0</v>
      </c>
      <c r="CY936" s="44">
        <v>0</v>
      </c>
      <c r="CZ936" s="44">
        <v>0</v>
      </c>
      <c r="DA936" s="44">
        <v>0</v>
      </c>
      <c r="DB936" s="44">
        <v>0</v>
      </c>
      <c r="DC936" s="44">
        <v>0</v>
      </c>
      <c r="DD936" s="44">
        <v>0</v>
      </c>
      <c r="DE936" s="44">
        <v>0</v>
      </c>
      <c r="DF936" s="44">
        <v>0</v>
      </c>
      <c r="DG936" s="44">
        <v>0</v>
      </c>
      <c r="DH936" s="44">
        <v>0</v>
      </c>
      <c r="DI936" s="44">
        <v>0</v>
      </c>
      <c r="DJ936" s="44">
        <v>0</v>
      </c>
      <c r="DK936" s="44">
        <v>0</v>
      </c>
      <c r="DL936" s="44">
        <v>0</v>
      </c>
      <c r="DM936" s="44">
        <v>0</v>
      </c>
      <c r="DN936" s="44">
        <v>0</v>
      </c>
      <c r="DO936" s="44">
        <v>0</v>
      </c>
      <c r="DP936" s="44">
        <v>14.864251500000002</v>
      </c>
      <c r="DQ936" s="44">
        <v>0</v>
      </c>
      <c r="DR936" s="44">
        <v>0</v>
      </c>
      <c r="DS936" s="44">
        <v>0</v>
      </c>
      <c r="DT936" s="44">
        <v>0</v>
      </c>
      <c r="DU936" s="44">
        <v>0</v>
      </c>
      <c r="DV936" s="44">
        <v>0</v>
      </c>
      <c r="DW936" s="44">
        <v>0</v>
      </c>
      <c r="DX936" s="44">
        <v>0</v>
      </c>
      <c r="DY936" s="44">
        <v>0</v>
      </c>
      <c r="DZ936" s="44">
        <v>82.116365393833036</v>
      </c>
      <c r="EA936" s="44">
        <v>0</v>
      </c>
      <c r="EB936" s="44">
        <v>0</v>
      </c>
    </row>
    <row r="937" spans="2:132" x14ac:dyDescent="0.25">
      <c r="B937" s="41" t="s">
        <v>1025</v>
      </c>
      <c r="C937" s="50">
        <v>1</v>
      </c>
      <c r="D937" s="46">
        <v>5</v>
      </c>
      <c r="E937" s="86" t="s">
        <v>53</v>
      </c>
      <c r="F937" s="43">
        <v>5723.32</v>
      </c>
      <c r="G937" s="43">
        <v>1179.7832393595713</v>
      </c>
      <c r="H937" s="44">
        <v>1419.7722893595715</v>
      </c>
      <c r="I937" s="44">
        <v>631.8079081151576</v>
      </c>
      <c r="J937" s="44">
        <v>760.32895723037689</v>
      </c>
      <c r="K937" s="44">
        <v>1215.1767365403584</v>
      </c>
      <c r="L937" s="44">
        <v>1455.1657865403586</v>
      </c>
      <c r="M937" s="44">
        <v>555.97965714285704</v>
      </c>
      <c r="N937" s="44">
        <v>3829.7186971428569</v>
      </c>
      <c r="O937" s="44">
        <v>590.31957714285716</v>
      </c>
      <c r="P937" s="44">
        <v>243.03534730807169</v>
      </c>
      <c r="Q937" s="44">
        <v>255.03479980807168</v>
      </c>
      <c r="R937" s="44">
        <v>161.49416715363526</v>
      </c>
      <c r="S937" s="44">
        <v>167.92021960939621</v>
      </c>
      <c r="T937" s="44">
        <v>729.10604192421499</v>
      </c>
      <c r="U937" s="44">
        <v>743.50538492421504</v>
      </c>
      <c r="V937" s="44">
        <v>390.45728721516736</v>
      </c>
      <c r="W937" s="44">
        <v>398.16855016208052</v>
      </c>
      <c r="X937" s="44">
        <v>303.79418413508961</v>
      </c>
      <c r="Y937" s="44">
        <v>318.1935271350896</v>
      </c>
      <c r="Z937" s="44">
        <v>162.69053633965308</v>
      </c>
      <c r="AA937" s="44">
        <v>170.40179928656624</v>
      </c>
      <c r="AB937" s="44">
        <v>3.3109750477705213</v>
      </c>
      <c r="AC937" s="44">
        <v>9.6183354902940277</v>
      </c>
      <c r="AD937" s="44">
        <v>3.4642801872655782</v>
      </c>
      <c r="AE937" s="44">
        <v>65.650163979325995</v>
      </c>
      <c r="AF937" s="44">
        <v>191.39054935451892</v>
      </c>
      <c r="AG937" s="44">
        <v>81.908262124616968</v>
      </c>
      <c r="AH937" s="44">
        <v>374.58367475878833</v>
      </c>
      <c r="AJ937" s="63" t="s">
        <v>63</v>
      </c>
      <c r="AK937" s="44">
        <v>0</v>
      </c>
      <c r="AL937" s="44">
        <v>0</v>
      </c>
      <c r="AM937" s="44">
        <v>590.31957714285716</v>
      </c>
      <c r="AN937" s="44">
        <v>590.31957714285716</v>
      </c>
      <c r="AO937" s="44">
        <v>0</v>
      </c>
      <c r="AP937" s="44">
        <v>0</v>
      </c>
      <c r="AQ937" s="44">
        <v>0</v>
      </c>
      <c r="AR937" s="44">
        <v>0</v>
      </c>
      <c r="AS937" s="44">
        <v>0</v>
      </c>
      <c r="AT937" s="44">
        <v>0</v>
      </c>
      <c r="AU937" s="44">
        <v>0</v>
      </c>
      <c r="AV937" s="44">
        <v>0</v>
      </c>
      <c r="AW937" s="44">
        <v>0</v>
      </c>
      <c r="AX937" s="44">
        <v>0</v>
      </c>
      <c r="AY937" s="44">
        <v>303.79418413508961</v>
      </c>
      <c r="AZ937" s="44">
        <v>0</v>
      </c>
      <c r="BA937" s="44">
        <v>0</v>
      </c>
      <c r="BB937" s="44">
        <v>14.399343</v>
      </c>
      <c r="BC937" s="44">
        <v>318.1935271350896</v>
      </c>
      <c r="BD937" s="44">
        <v>303.79418413508961</v>
      </c>
      <c r="BE937" s="44">
        <v>0</v>
      </c>
      <c r="BF937" s="44">
        <v>0</v>
      </c>
      <c r="BG937" s="44">
        <v>14.399343</v>
      </c>
      <c r="BH937" s="44">
        <v>318.1935271350896</v>
      </c>
      <c r="BI937" s="44">
        <v>162.69053633965308</v>
      </c>
      <c r="BJ937" s="44">
        <v>0</v>
      </c>
      <c r="BK937" s="44">
        <v>0</v>
      </c>
      <c r="BL937" s="44">
        <v>7.7112629469131564</v>
      </c>
      <c r="BM937" s="44">
        <v>170.40179928656624</v>
      </c>
      <c r="BN937" s="44">
        <v>3.4642801872655782</v>
      </c>
      <c r="BO937" s="44">
        <v>78.201633735644293</v>
      </c>
      <c r="BP937" s="44">
        <v>0</v>
      </c>
      <c r="BQ937" s="44">
        <v>0</v>
      </c>
      <c r="BR937" s="44">
        <v>3.7066283889726686</v>
      </c>
      <c r="BS937" s="44">
        <v>81.908262124616968</v>
      </c>
      <c r="BT937" s="64">
        <v>2023</v>
      </c>
      <c r="BU937" s="44">
        <v>0</v>
      </c>
      <c r="BV937" s="44">
        <v>0</v>
      </c>
      <c r="BW937" s="44">
        <v>0</v>
      </c>
      <c r="BX937" s="44">
        <v>0</v>
      </c>
      <c r="BY937" s="44">
        <v>0</v>
      </c>
      <c r="BZ937" s="44">
        <v>0</v>
      </c>
      <c r="CA937" s="44">
        <v>0</v>
      </c>
      <c r="CB937" s="44">
        <v>590.31957714285716</v>
      </c>
      <c r="CC937" s="44">
        <v>0</v>
      </c>
      <c r="CD937" s="44">
        <v>0</v>
      </c>
      <c r="CE937" s="44">
        <v>0</v>
      </c>
      <c r="CF937" s="44">
        <v>0</v>
      </c>
      <c r="CG937" s="44">
        <v>0</v>
      </c>
      <c r="CH937" s="44">
        <v>0</v>
      </c>
      <c r="CI937" s="44">
        <v>0</v>
      </c>
      <c r="CJ937" s="44">
        <v>0</v>
      </c>
      <c r="CK937" s="44">
        <v>0</v>
      </c>
      <c r="CL937" s="44">
        <v>303.79418413508961</v>
      </c>
      <c r="CM937" s="44">
        <v>0</v>
      </c>
      <c r="CN937" s="44">
        <v>0</v>
      </c>
      <c r="CO937" s="44">
        <v>0</v>
      </c>
      <c r="CP937" s="44">
        <v>0</v>
      </c>
      <c r="CQ937" s="44">
        <v>0</v>
      </c>
      <c r="CR937" s="44">
        <v>0</v>
      </c>
      <c r="CS937" s="44">
        <v>0</v>
      </c>
      <c r="CT937" s="44">
        <v>0</v>
      </c>
      <c r="CU937" s="44">
        <v>0</v>
      </c>
      <c r="CV937" s="44">
        <v>0</v>
      </c>
      <c r="CW937" s="44">
        <v>0</v>
      </c>
      <c r="CX937" s="44">
        <v>0</v>
      </c>
      <c r="CY937" s="44">
        <v>0</v>
      </c>
      <c r="CZ937" s="44">
        <v>0</v>
      </c>
      <c r="DA937" s="44">
        <v>0</v>
      </c>
      <c r="DB937" s="44">
        <v>0</v>
      </c>
      <c r="DC937" s="44">
        <v>0</v>
      </c>
      <c r="DD937" s="44">
        <v>0</v>
      </c>
      <c r="DE937" s="44">
        <v>0</v>
      </c>
      <c r="DF937" s="44">
        <v>0</v>
      </c>
      <c r="DG937" s="44">
        <v>0</v>
      </c>
      <c r="DH937" s="44">
        <v>0</v>
      </c>
      <c r="DI937" s="44">
        <v>0</v>
      </c>
      <c r="DJ937" s="44">
        <v>0</v>
      </c>
      <c r="DK937" s="44">
        <v>0</v>
      </c>
      <c r="DL937" s="44">
        <v>0</v>
      </c>
      <c r="DM937" s="44">
        <v>0</v>
      </c>
      <c r="DN937" s="44">
        <v>0</v>
      </c>
      <c r="DO937" s="44">
        <v>0</v>
      </c>
      <c r="DP937" s="44">
        <v>14.399343</v>
      </c>
      <c r="DQ937" s="44">
        <v>0</v>
      </c>
      <c r="DR937" s="44">
        <v>0</v>
      </c>
      <c r="DS937" s="44">
        <v>0</v>
      </c>
      <c r="DT937" s="44">
        <v>0</v>
      </c>
      <c r="DU937" s="44">
        <v>0</v>
      </c>
      <c r="DV937" s="44">
        <v>0</v>
      </c>
      <c r="DW937" s="44">
        <v>0</v>
      </c>
      <c r="DX937" s="44">
        <v>0</v>
      </c>
      <c r="DY937" s="44">
        <v>0</v>
      </c>
      <c r="DZ937" s="44">
        <v>81.908262124616968</v>
      </c>
      <c r="EA937" s="44">
        <v>0</v>
      </c>
      <c r="EB937" s="44">
        <v>0</v>
      </c>
    </row>
    <row r="938" spans="2:132" x14ac:dyDescent="0.25">
      <c r="B938" s="41" t="s">
        <v>1026</v>
      </c>
      <c r="C938" s="47" t="s">
        <v>101</v>
      </c>
      <c r="D938" s="46">
        <v>5</v>
      </c>
      <c r="E938" s="86" t="s">
        <v>53</v>
      </c>
      <c r="F938" s="43">
        <v>4743.24</v>
      </c>
      <c r="G938" s="43">
        <v>806.80563153383264</v>
      </c>
      <c r="H938" s="44">
        <v>806.80563153383264</v>
      </c>
      <c r="I938" s="44">
        <v>432.06765557343221</v>
      </c>
      <c r="J938" s="44">
        <v>432.06765557343221</v>
      </c>
      <c r="K938" s="44">
        <v>831.00980047984763</v>
      </c>
      <c r="L938" s="44">
        <v>831.00980047984763</v>
      </c>
      <c r="M938" s="44">
        <v>445.86455999999998</v>
      </c>
      <c r="N938" s="44">
        <v>3234.8896799999998</v>
      </c>
      <c r="O938" s="44">
        <v>521.75639999999999</v>
      </c>
      <c r="P938" s="44">
        <v>149.58176408637257</v>
      </c>
      <c r="Q938" s="44">
        <v>149.58176408637257</v>
      </c>
      <c r="R938" s="44">
        <v>99.395345903653251</v>
      </c>
      <c r="S938" s="44">
        <v>99.395345903653251</v>
      </c>
      <c r="T938" s="44">
        <v>465.36548826871473</v>
      </c>
      <c r="U938" s="44">
        <v>465.36548826871473</v>
      </c>
      <c r="V938" s="44">
        <v>249.21662373475576</v>
      </c>
      <c r="W938" s="44">
        <v>249.21662373475576</v>
      </c>
      <c r="X938" s="44">
        <v>182.82215610556648</v>
      </c>
      <c r="Y938" s="44">
        <v>182.82215610556648</v>
      </c>
      <c r="Z938" s="44">
        <v>97.906530752939744</v>
      </c>
      <c r="AA938" s="44">
        <v>97.906530752939744</v>
      </c>
      <c r="AB938" s="44">
        <v>4.4857689859260539</v>
      </c>
      <c r="AC938" s="44">
        <v>12.98023234374177</v>
      </c>
      <c r="AD938" s="44">
        <v>5.3291276484570336</v>
      </c>
      <c r="AE938" s="44">
        <v>38.504813256768792</v>
      </c>
      <c r="AF938" s="44">
        <v>119.79275235439182</v>
      </c>
      <c r="AG938" s="44">
        <v>47.061438424939638</v>
      </c>
      <c r="AH938" s="44">
        <v>213.91562920427108</v>
      </c>
      <c r="AJ938" s="63" t="s">
        <v>63</v>
      </c>
      <c r="AK938" s="44">
        <v>0</v>
      </c>
      <c r="AL938" s="44">
        <v>0</v>
      </c>
      <c r="AM938" s="44">
        <v>521.75639999999999</v>
      </c>
      <c r="AN938" s="44">
        <v>521.75639999999999</v>
      </c>
      <c r="AO938" s="44">
        <v>0</v>
      </c>
      <c r="AP938" s="44">
        <v>0</v>
      </c>
      <c r="AQ938" s="44">
        <v>0</v>
      </c>
      <c r="AR938" s="44">
        <v>0</v>
      </c>
      <c r="AS938" s="44">
        <v>0</v>
      </c>
      <c r="AT938" s="44">
        <v>0</v>
      </c>
      <c r="AU938" s="44">
        <v>0</v>
      </c>
      <c r="AV938" s="44">
        <v>0</v>
      </c>
      <c r="AW938" s="44">
        <v>0</v>
      </c>
      <c r="AX938" s="44">
        <v>0</v>
      </c>
      <c r="AY938" s="44">
        <v>182.82215610556648</v>
      </c>
      <c r="AZ938" s="44">
        <v>0</v>
      </c>
      <c r="BA938" s="44">
        <v>0</v>
      </c>
      <c r="BB938" s="44">
        <v>0</v>
      </c>
      <c r="BC938" s="44">
        <v>182.82215610556648</v>
      </c>
      <c r="BD938" s="44">
        <v>182.82215610556648</v>
      </c>
      <c r="BE938" s="44">
        <v>0</v>
      </c>
      <c r="BF938" s="44">
        <v>0</v>
      </c>
      <c r="BG938" s="44">
        <v>0</v>
      </c>
      <c r="BH938" s="44">
        <v>182.82215610556648</v>
      </c>
      <c r="BI938" s="44">
        <v>97.906530752939744</v>
      </c>
      <c r="BJ938" s="44">
        <v>0</v>
      </c>
      <c r="BK938" s="44">
        <v>0</v>
      </c>
      <c r="BL938" s="44">
        <v>0</v>
      </c>
      <c r="BM938" s="44">
        <v>97.906530752939744</v>
      </c>
      <c r="BN938" s="44">
        <v>5.3291276484570336</v>
      </c>
      <c r="BO938" s="44">
        <v>47.061438424939638</v>
      </c>
      <c r="BP938" s="44">
        <v>0</v>
      </c>
      <c r="BQ938" s="44">
        <v>0</v>
      </c>
      <c r="BR938" s="44">
        <v>0</v>
      </c>
      <c r="BS938" s="44">
        <v>47.061438424939638</v>
      </c>
      <c r="BT938" s="64">
        <v>2023</v>
      </c>
      <c r="BU938" s="44">
        <v>0</v>
      </c>
      <c r="BV938" s="44">
        <v>0</v>
      </c>
      <c r="BW938" s="44">
        <v>0</v>
      </c>
      <c r="BX938" s="44">
        <v>0</v>
      </c>
      <c r="BY938" s="44">
        <v>0</v>
      </c>
      <c r="BZ938" s="44">
        <v>0</v>
      </c>
      <c r="CA938" s="44">
        <v>0</v>
      </c>
      <c r="CB938" s="44">
        <v>521.75639999999999</v>
      </c>
      <c r="CC938" s="44">
        <v>0</v>
      </c>
      <c r="CD938" s="44">
        <v>0</v>
      </c>
      <c r="CE938" s="44">
        <v>0</v>
      </c>
      <c r="CF938" s="44">
        <v>0</v>
      </c>
      <c r="CG938" s="44">
        <v>0</v>
      </c>
      <c r="CH938" s="44">
        <v>0</v>
      </c>
      <c r="CI938" s="44">
        <v>0</v>
      </c>
      <c r="CJ938" s="44">
        <v>0</v>
      </c>
      <c r="CK938" s="44">
        <v>0</v>
      </c>
      <c r="CL938" s="44">
        <v>182.82215610556648</v>
      </c>
      <c r="CM938" s="44">
        <v>0</v>
      </c>
      <c r="CN938" s="44">
        <v>0</v>
      </c>
      <c r="CO938" s="44">
        <v>0</v>
      </c>
      <c r="CP938" s="44">
        <v>0</v>
      </c>
      <c r="CQ938" s="44">
        <v>0</v>
      </c>
      <c r="CR938" s="44">
        <v>0</v>
      </c>
      <c r="CS938" s="44">
        <v>0</v>
      </c>
      <c r="CT938" s="44">
        <v>0</v>
      </c>
      <c r="CU938" s="44">
        <v>0</v>
      </c>
      <c r="CV938" s="44">
        <v>0</v>
      </c>
      <c r="CW938" s="44">
        <v>0</v>
      </c>
      <c r="CX938" s="44">
        <v>0</v>
      </c>
      <c r="CY938" s="44">
        <v>0</v>
      </c>
      <c r="CZ938" s="44">
        <v>0</v>
      </c>
      <c r="DA938" s="44">
        <v>0</v>
      </c>
      <c r="DB938" s="44">
        <v>0</v>
      </c>
      <c r="DC938" s="44">
        <v>0</v>
      </c>
      <c r="DD938" s="44">
        <v>0</v>
      </c>
      <c r="DE938" s="44">
        <v>0</v>
      </c>
      <c r="DF938" s="44">
        <v>0</v>
      </c>
      <c r="DG938" s="44">
        <v>0</v>
      </c>
      <c r="DH938" s="44">
        <v>0</v>
      </c>
      <c r="DI938" s="44">
        <v>0</v>
      </c>
      <c r="DJ938" s="44">
        <v>0</v>
      </c>
      <c r="DK938" s="44">
        <v>0</v>
      </c>
      <c r="DL938" s="44">
        <v>0</v>
      </c>
      <c r="DM938" s="44">
        <v>0</v>
      </c>
      <c r="DN938" s="44">
        <v>0</v>
      </c>
      <c r="DO938" s="44">
        <v>0</v>
      </c>
      <c r="DP938" s="44">
        <v>0</v>
      </c>
      <c r="DQ938" s="44">
        <v>0</v>
      </c>
      <c r="DR938" s="44">
        <v>0</v>
      </c>
      <c r="DS938" s="44">
        <v>0</v>
      </c>
      <c r="DT938" s="44">
        <v>0</v>
      </c>
      <c r="DU938" s="44">
        <v>0</v>
      </c>
      <c r="DV938" s="44">
        <v>0</v>
      </c>
      <c r="DW938" s="44">
        <v>0</v>
      </c>
      <c r="DX938" s="44">
        <v>0</v>
      </c>
      <c r="DY938" s="44">
        <v>0</v>
      </c>
      <c r="DZ938" s="44">
        <v>47.061438424939638</v>
      </c>
      <c r="EA938" s="44">
        <v>0</v>
      </c>
      <c r="EB938" s="44">
        <v>0</v>
      </c>
    </row>
    <row r="939" spans="2:132" x14ac:dyDescent="0.25">
      <c r="B939" s="41" t="s">
        <v>1027</v>
      </c>
      <c r="C939" s="50">
        <v>1</v>
      </c>
      <c r="D939" s="46">
        <v>5</v>
      </c>
      <c r="E939" s="86" t="s">
        <v>53</v>
      </c>
      <c r="F939" s="43">
        <v>5620.2</v>
      </c>
      <c r="G939" s="43">
        <v>632.30723174403522</v>
      </c>
      <c r="H939" s="44">
        <v>805.24590674403521</v>
      </c>
      <c r="I939" s="44">
        <v>338.61873609184869</v>
      </c>
      <c r="J939" s="44">
        <v>431.23237802091148</v>
      </c>
      <c r="K939" s="44">
        <v>701.86102723587919</v>
      </c>
      <c r="L939" s="44">
        <v>874.79970223587918</v>
      </c>
      <c r="M939" s="44">
        <v>545.96228571428571</v>
      </c>
      <c r="N939" s="44">
        <v>3760.7166857142852</v>
      </c>
      <c r="O939" s="44">
        <v>579.68348571428567</v>
      </c>
      <c r="P939" s="44">
        <v>126.33498490245825</v>
      </c>
      <c r="Q939" s="44">
        <v>134.98191865245823</v>
      </c>
      <c r="R939" s="44">
        <v>83.94813098247613</v>
      </c>
      <c r="S939" s="44">
        <v>88.578813078929272</v>
      </c>
      <c r="T939" s="44">
        <v>393.04217525209236</v>
      </c>
      <c r="U939" s="44">
        <v>401.68910900209238</v>
      </c>
      <c r="V939" s="44">
        <v>210.4854063546932</v>
      </c>
      <c r="W939" s="44">
        <v>215.11608845114634</v>
      </c>
      <c r="X939" s="44">
        <v>154.40942599189341</v>
      </c>
      <c r="Y939" s="44">
        <v>163.0563597418934</v>
      </c>
      <c r="Z939" s="44">
        <v>82.690695353629465</v>
      </c>
      <c r="AA939" s="44">
        <v>87.321377450082608</v>
      </c>
      <c r="AB939" s="44">
        <v>6.1635764438139296</v>
      </c>
      <c r="AC939" s="44">
        <v>17.482266030364148</v>
      </c>
      <c r="AD939" s="44">
        <v>6.638505972328054</v>
      </c>
      <c r="AE939" s="44">
        <v>34.746572234247154</v>
      </c>
      <c r="AF939" s="44">
        <v>103.40140206176714</v>
      </c>
      <c r="AG939" s="44">
        <v>41.973396426617676</v>
      </c>
      <c r="AH939" s="44">
        <v>225.18787218085902</v>
      </c>
      <c r="AJ939" s="63" t="s">
        <v>63</v>
      </c>
      <c r="AK939" s="44">
        <v>0</v>
      </c>
      <c r="AL939" s="44">
        <v>0</v>
      </c>
      <c r="AM939" s="44">
        <v>579.68348571428567</v>
      </c>
      <c r="AN939" s="44">
        <v>579.68348571428567</v>
      </c>
      <c r="AO939" s="44">
        <v>0</v>
      </c>
      <c r="AP939" s="44">
        <v>0</v>
      </c>
      <c r="AQ939" s="44">
        <v>0</v>
      </c>
      <c r="AR939" s="44">
        <v>0</v>
      </c>
      <c r="AS939" s="44">
        <v>0</v>
      </c>
      <c r="AT939" s="44">
        <v>0</v>
      </c>
      <c r="AU939" s="44">
        <v>0</v>
      </c>
      <c r="AV939" s="44">
        <v>0</v>
      </c>
      <c r="AW939" s="44">
        <v>0</v>
      </c>
      <c r="AX939" s="44">
        <v>0</v>
      </c>
      <c r="AY939" s="44">
        <v>154.40942599189341</v>
      </c>
      <c r="AZ939" s="44">
        <v>0</v>
      </c>
      <c r="BA939" s="44">
        <v>0</v>
      </c>
      <c r="BB939" s="44">
        <v>8.6469337500000005</v>
      </c>
      <c r="BC939" s="44">
        <v>163.0563597418934</v>
      </c>
      <c r="BD939" s="44">
        <v>154.40942599189341</v>
      </c>
      <c r="BE939" s="44">
        <v>0</v>
      </c>
      <c r="BF939" s="44">
        <v>0</v>
      </c>
      <c r="BG939" s="44">
        <v>8.6469337500000005</v>
      </c>
      <c r="BH939" s="44">
        <v>163.0563597418934</v>
      </c>
      <c r="BI939" s="44">
        <v>82.690695353629465</v>
      </c>
      <c r="BJ939" s="44">
        <v>0</v>
      </c>
      <c r="BK939" s="44">
        <v>0</v>
      </c>
      <c r="BL939" s="44">
        <v>4.630682096453139</v>
      </c>
      <c r="BM939" s="44">
        <v>87.321377450082608</v>
      </c>
      <c r="BN939" s="44">
        <v>6.638505972328054</v>
      </c>
      <c r="BO939" s="44">
        <v>39.747533058037881</v>
      </c>
      <c r="BP939" s="44">
        <v>0</v>
      </c>
      <c r="BQ939" s="44">
        <v>0</v>
      </c>
      <c r="BR939" s="44">
        <v>2.2258633685797955</v>
      </c>
      <c r="BS939" s="44">
        <v>41.973396426617676</v>
      </c>
      <c r="BT939" s="64">
        <v>2023</v>
      </c>
      <c r="BU939" s="44">
        <v>0</v>
      </c>
      <c r="BV939" s="44">
        <v>0</v>
      </c>
      <c r="BW939" s="44">
        <v>0</v>
      </c>
      <c r="BX939" s="44">
        <v>0</v>
      </c>
      <c r="BY939" s="44">
        <v>0</v>
      </c>
      <c r="BZ939" s="44">
        <v>0</v>
      </c>
      <c r="CA939" s="44">
        <v>0</v>
      </c>
      <c r="CB939" s="44">
        <v>579.68348571428567</v>
      </c>
      <c r="CC939" s="44">
        <v>0</v>
      </c>
      <c r="CD939" s="44">
        <v>0</v>
      </c>
      <c r="CE939" s="44">
        <v>0</v>
      </c>
      <c r="CF939" s="44">
        <v>0</v>
      </c>
      <c r="CG939" s="44">
        <v>0</v>
      </c>
      <c r="CH939" s="44">
        <v>0</v>
      </c>
      <c r="CI939" s="44">
        <v>0</v>
      </c>
      <c r="CJ939" s="44">
        <v>0</v>
      </c>
      <c r="CK939" s="44">
        <v>0</v>
      </c>
      <c r="CL939" s="44">
        <v>154.40942599189341</v>
      </c>
      <c r="CM939" s="44">
        <v>0</v>
      </c>
      <c r="CN939" s="44">
        <v>0</v>
      </c>
      <c r="CO939" s="44">
        <v>0</v>
      </c>
      <c r="CP939" s="44">
        <v>0</v>
      </c>
      <c r="CQ939" s="44">
        <v>0</v>
      </c>
      <c r="CR939" s="44">
        <v>0</v>
      </c>
      <c r="CS939" s="44">
        <v>0</v>
      </c>
      <c r="CT939" s="44">
        <v>0</v>
      </c>
      <c r="CU939" s="44">
        <v>0</v>
      </c>
      <c r="CV939" s="44">
        <v>0</v>
      </c>
      <c r="CW939" s="44">
        <v>0</v>
      </c>
      <c r="CX939" s="44">
        <v>0</v>
      </c>
      <c r="CY939" s="44">
        <v>0</v>
      </c>
      <c r="CZ939" s="44">
        <v>0</v>
      </c>
      <c r="DA939" s="44">
        <v>0</v>
      </c>
      <c r="DB939" s="44">
        <v>0</v>
      </c>
      <c r="DC939" s="44">
        <v>0</v>
      </c>
      <c r="DD939" s="44">
        <v>0</v>
      </c>
      <c r="DE939" s="44">
        <v>0</v>
      </c>
      <c r="DF939" s="44">
        <v>0</v>
      </c>
      <c r="DG939" s="44">
        <v>0</v>
      </c>
      <c r="DH939" s="44">
        <v>0</v>
      </c>
      <c r="DI939" s="44">
        <v>0</v>
      </c>
      <c r="DJ939" s="44">
        <v>0</v>
      </c>
      <c r="DK939" s="44">
        <v>0</v>
      </c>
      <c r="DL939" s="44">
        <v>0</v>
      </c>
      <c r="DM939" s="44">
        <v>0</v>
      </c>
      <c r="DN939" s="44">
        <v>0</v>
      </c>
      <c r="DO939" s="44">
        <v>0</v>
      </c>
      <c r="DP939" s="44">
        <v>8.6469337500000005</v>
      </c>
      <c r="DQ939" s="44">
        <v>0</v>
      </c>
      <c r="DR939" s="44">
        <v>0</v>
      </c>
      <c r="DS939" s="44">
        <v>0</v>
      </c>
      <c r="DT939" s="44">
        <v>0</v>
      </c>
      <c r="DU939" s="44">
        <v>0</v>
      </c>
      <c r="DV939" s="44">
        <v>0</v>
      </c>
      <c r="DW939" s="44">
        <v>0</v>
      </c>
      <c r="DX939" s="44">
        <v>0</v>
      </c>
      <c r="DY939" s="44">
        <v>0</v>
      </c>
      <c r="DZ939" s="44">
        <v>41.973396426617676</v>
      </c>
      <c r="EA939" s="44">
        <v>0</v>
      </c>
      <c r="EB939" s="44">
        <v>0</v>
      </c>
    </row>
    <row r="940" spans="2:132" x14ac:dyDescent="0.25">
      <c r="B940" s="41" t="s">
        <v>1028</v>
      </c>
      <c r="C940" s="47" t="s">
        <v>101</v>
      </c>
      <c r="D940" s="46">
        <v>5</v>
      </c>
      <c r="E940" s="86" t="s">
        <v>53</v>
      </c>
      <c r="F940" s="43">
        <v>2648</v>
      </c>
      <c r="G940" s="43">
        <v>240.68383680009649</v>
      </c>
      <c r="H940" s="44">
        <v>240.68383680009649</v>
      </c>
      <c r="I940" s="44">
        <v>128.89312745987627</v>
      </c>
      <c r="J940" s="44">
        <v>128.89312745987627</v>
      </c>
      <c r="K940" s="44">
        <v>298.44795763211965</v>
      </c>
      <c r="L940" s="44">
        <v>298.44795763211965</v>
      </c>
      <c r="M940" s="44">
        <v>259.50400000000002</v>
      </c>
      <c r="N940" s="44">
        <v>1874.7840000000001</v>
      </c>
      <c r="O940" s="44">
        <v>299.22399999999999</v>
      </c>
      <c r="P940" s="44">
        <v>53.720632373781534</v>
      </c>
      <c r="Q940" s="44">
        <v>53.720632373781534</v>
      </c>
      <c r="R940" s="44">
        <v>35.69673662808114</v>
      </c>
      <c r="S940" s="44">
        <v>35.69673662808114</v>
      </c>
      <c r="T940" s="44">
        <v>167.13085627398704</v>
      </c>
      <c r="U940" s="44">
        <v>167.13085627398704</v>
      </c>
      <c r="V940" s="44">
        <v>89.503387708138106</v>
      </c>
      <c r="W940" s="44">
        <v>89.503387708138106</v>
      </c>
      <c r="X940" s="44">
        <v>65.658550679066323</v>
      </c>
      <c r="Y940" s="44">
        <v>65.658550679066323</v>
      </c>
      <c r="Z940" s="44">
        <v>35.162045171054245</v>
      </c>
      <c r="AA940" s="44">
        <v>35.162045171054245</v>
      </c>
      <c r="AB940" s="44">
        <v>7.2696841367806995</v>
      </c>
      <c r="AC940" s="44">
        <v>20.946514405840027</v>
      </c>
      <c r="AD940" s="44">
        <v>8.5098576759216567</v>
      </c>
      <c r="AE940" s="44">
        <v>13.828576833694623</v>
      </c>
      <c r="AF940" s="44">
        <v>43.022239038161061</v>
      </c>
      <c r="AG940" s="44">
        <v>16.901593907848984</v>
      </c>
      <c r="AH940" s="44">
        <v>76.825426853859014</v>
      </c>
      <c r="AJ940" s="63" t="s">
        <v>63</v>
      </c>
      <c r="AK940" s="44">
        <v>0</v>
      </c>
      <c r="AL940" s="44">
        <v>0</v>
      </c>
      <c r="AM940" s="44">
        <v>299.22399999999999</v>
      </c>
      <c r="AN940" s="44">
        <v>299.22399999999999</v>
      </c>
      <c r="AO940" s="44">
        <v>0</v>
      </c>
      <c r="AP940" s="44">
        <v>0</v>
      </c>
      <c r="AQ940" s="44">
        <v>0</v>
      </c>
      <c r="AR940" s="44">
        <v>0</v>
      </c>
      <c r="AS940" s="44">
        <v>0</v>
      </c>
      <c r="AT940" s="44">
        <v>0</v>
      </c>
      <c r="AU940" s="44">
        <v>0</v>
      </c>
      <c r="AV940" s="44">
        <v>0</v>
      </c>
      <c r="AW940" s="44">
        <v>0</v>
      </c>
      <c r="AX940" s="44">
        <v>0</v>
      </c>
      <c r="AY940" s="44">
        <v>65.658550679066323</v>
      </c>
      <c r="AZ940" s="44">
        <v>0</v>
      </c>
      <c r="BA940" s="44">
        <v>0</v>
      </c>
      <c r="BB940" s="44">
        <v>0</v>
      </c>
      <c r="BC940" s="44">
        <v>65.658550679066323</v>
      </c>
      <c r="BD940" s="44">
        <v>65.658550679066323</v>
      </c>
      <c r="BE940" s="44">
        <v>0</v>
      </c>
      <c r="BF940" s="44">
        <v>0</v>
      </c>
      <c r="BG940" s="44">
        <v>0</v>
      </c>
      <c r="BH940" s="44">
        <v>65.658550679066323</v>
      </c>
      <c r="BI940" s="44">
        <v>35.162045171054245</v>
      </c>
      <c r="BJ940" s="44">
        <v>0</v>
      </c>
      <c r="BK940" s="44">
        <v>0</v>
      </c>
      <c r="BL940" s="44">
        <v>0</v>
      </c>
      <c r="BM940" s="44">
        <v>35.162045171054245</v>
      </c>
      <c r="BN940" s="44">
        <v>8.5098576759216567</v>
      </c>
      <c r="BO940" s="44">
        <v>16.901593907848984</v>
      </c>
      <c r="BP940" s="44">
        <v>0</v>
      </c>
      <c r="BQ940" s="44">
        <v>0</v>
      </c>
      <c r="BR940" s="44">
        <v>0</v>
      </c>
      <c r="BS940" s="44">
        <v>16.901593907848984</v>
      </c>
      <c r="BT940" s="64">
        <v>2023</v>
      </c>
      <c r="BU940" s="44">
        <v>0</v>
      </c>
      <c r="BV940" s="44">
        <v>0</v>
      </c>
      <c r="BW940" s="44">
        <v>0</v>
      </c>
      <c r="BX940" s="44">
        <v>0</v>
      </c>
      <c r="BY940" s="44">
        <v>0</v>
      </c>
      <c r="BZ940" s="44">
        <v>0</v>
      </c>
      <c r="CA940" s="44">
        <v>0</v>
      </c>
      <c r="CB940" s="44">
        <v>299.22399999999999</v>
      </c>
      <c r="CC940" s="44">
        <v>0</v>
      </c>
      <c r="CD940" s="44">
        <v>0</v>
      </c>
      <c r="CE940" s="44">
        <v>0</v>
      </c>
      <c r="CF940" s="44">
        <v>0</v>
      </c>
      <c r="CG940" s="44">
        <v>0</v>
      </c>
      <c r="CH940" s="44">
        <v>0</v>
      </c>
      <c r="CI940" s="44">
        <v>0</v>
      </c>
      <c r="CJ940" s="44">
        <v>0</v>
      </c>
      <c r="CK940" s="44">
        <v>0</v>
      </c>
      <c r="CL940" s="44">
        <v>65.658550679066323</v>
      </c>
      <c r="CM940" s="44">
        <v>0</v>
      </c>
      <c r="CN940" s="44">
        <v>0</v>
      </c>
      <c r="CO940" s="44">
        <v>0</v>
      </c>
      <c r="CP940" s="44">
        <v>0</v>
      </c>
      <c r="CQ940" s="44">
        <v>0</v>
      </c>
      <c r="CR940" s="44">
        <v>0</v>
      </c>
      <c r="CS940" s="44">
        <v>0</v>
      </c>
      <c r="CT940" s="44">
        <v>0</v>
      </c>
      <c r="CU940" s="44">
        <v>0</v>
      </c>
      <c r="CV940" s="44">
        <v>0</v>
      </c>
      <c r="CW940" s="44">
        <v>0</v>
      </c>
      <c r="CX940" s="44">
        <v>0</v>
      </c>
      <c r="CY940" s="44">
        <v>0</v>
      </c>
      <c r="CZ940" s="44">
        <v>0</v>
      </c>
      <c r="DA940" s="44">
        <v>0</v>
      </c>
      <c r="DB940" s="44">
        <v>0</v>
      </c>
      <c r="DC940" s="44">
        <v>0</v>
      </c>
      <c r="DD940" s="44">
        <v>0</v>
      </c>
      <c r="DE940" s="44">
        <v>0</v>
      </c>
      <c r="DF940" s="44">
        <v>0</v>
      </c>
      <c r="DG940" s="44">
        <v>0</v>
      </c>
      <c r="DH940" s="44">
        <v>0</v>
      </c>
      <c r="DI940" s="44">
        <v>0</v>
      </c>
      <c r="DJ940" s="44">
        <v>0</v>
      </c>
      <c r="DK940" s="44">
        <v>0</v>
      </c>
      <c r="DL940" s="44">
        <v>0</v>
      </c>
      <c r="DM940" s="44">
        <v>0</v>
      </c>
      <c r="DN940" s="44">
        <v>0</v>
      </c>
      <c r="DO940" s="44">
        <v>0</v>
      </c>
      <c r="DP940" s="44">
        <v>0</v>
      </c>
      <c r="DQ940" s="44">
        <v>0</v>
      </c>
      <c r="DR940" s="44">
        <v>0</v>
      </c>
      <c r="DS940" s="44">
        <v>0</v>
      </c>
      <c r="DT940" s="44">
        <v>0</v>
      </c>
      <c r="DU940" s="44">
        <v>0</v>
      </c>
      <c r="DV940" s="44">
        <v>0</v>
      </c>
      <c r="DW940" s="44">
        <v>0</v>
      </c>
      <c r="DX940" s="44">
        <v>0</v>
      </c>
      <c r="DY940" s="44">
        <v>0</v>
      </c>
      <c r="DZ940" s="44">
        <v>16.901593907848984</v>
      </c>
      <c r="EA940" s="44">
        <v>0</v>
      </c>
      <c r="EB940" s="44">
        <v>0</v>
      </c>
    </row>
    <row r="941" spans="2:132" x14ac:dyDescent="0.25">
      <c r="B941" s="41" t="s">
        <v>1029</v>
      </c>
      <c r="C941" s="50">
        <v>1</v>
      </c>
      <c r="D941" s="46">
        <v>5</v>
      </c>
      <c r="E941" s="86" t="s">
        <v>53</v>
      </c>
      <c r="F941" s="43">
        <v>4234.2700000000004</v>
      </c>
      <c r="G941" s="43">
        <v>476.84955655009321</v>
      </c>
      <c r="H941" s="44">
        <v>476.84955655009321</v>
      </c>
      <c r="I941" s="44">
        <v>255.36667309589774</v>
      </c>
      <c r="J941" s="44">
        <v>255.36667309589774</v>
      </c>
      <c r="K941" s="44">
        <v>529.30300777060347</v>
      </c>
      <c r="L941" s="44">
        <v>529.30300777060347</v>
      </c>
      <c r="M941" s="44">
        <v>447.42119666666673</v>
      </c>
      <c r="N941" s="44">
        <v>2937.171956666667</v>
      </c>
      <c r="O941" s="44">
        <v>515.16951666666671</v>
      </c>
      <c r="P941" s="44">
        <v>95.274541398708621</v>
      </c>
      <c r="Q941" s="44">
        <v>95.274541398708621</v>
      </c>
      <c r="R941" s="44">
        <v>63.308826821085141</v>
      </c>
      <c r="S941" s="44">
        <v>63.308826821085141</v>
      </c>
      <c r="T941" s="44">
        <v>296.40968435153798</v>
      </c>
      <c r="U941" s="44">
        <v>296.40968435153798</v>
      </c>
      <c r="V941" s="44">
        <v>158.73592399641007</v>
      </c>
      <c r="W941" s="44">
        <v>158.73592399641007</v>
      </c>
      <c r="X941" s="44">
        <v>116.44666170953276</v>
      </c>
      <c r="Y941" s="44">
        <v>116.44666170953276</v>
      </c>
      <c r="Z941" s="44">
        <v>62.360541570018228</v>
      </c>
      <c r="AA941" s="44">
        <v>62.360541570018228</v>
      </c>
      <c r="AB941" s="44">
        <v>7.067279858638166</v>
      </c>
      <c r="AC941" s="44">
        <v>18.503511257685396</v>
      </c>
      <c r="AD941" s="44">
        <v>8.2611456490998556</v>
      </c>
      <c r="AE941" s="44">
        <v>24.525238401141298</v>
      </c>
      <c r="AF941" s="44">
        <v>76.300741692439601</v>
      </c>
      <c r="AG941" s="44">
        <v>29.975291379172699</v>
      </c>
      <c r="AH941" s="44">
        <v>136.25132445078501</v>
      </c>
      <c r="AJ941" s="63" t="s">
        <v>63</v>
      </c>
      <c r="AK941" s="44">
        <v>0</v>
      </c>
      <c r="AL941" s="44">
        <v>0</v>
      </c>
      <c r="AM941" s="44">
        <v>515.16951666666671</v>
      </c>
      <c r="AN941" s="44">
        <v>515.16951666666671</v>
      </c>
      <c r="AO941" s="44">
        <v>0</v>
      </c>
      <c r="AP941" s="44">
        <v>0</v>
      </c>
      <c r="AQ941" s="44">
        <v>0</v>
      </c>
      <c r="AR941" s="44">
        <v>0</v>
      </c>
      <c r="AS941" s="44">
        <v>0</v>
      </c>
      <c r="AT941" s="44">
        <v>0</v>
      </c>
      <c r="AU941" s="44">
        <v>0</v>
      </c>
      <c r="AV941" s="44">
        <v>0</v>
      </c>
      <c r="AW941" s="44">
        <v>0</v>
      </c>
      <c r="AX941" s="44">
        <v>0</v>
      </c>
      <c r="AY941" s="44">
        <v>116.44666170953276</v>
      </c>
      <c r="AZ941" s="44">
        <v>0</v>
      </c>
      <c r="BA941" s="44">
        <v>0</v>
      </c>
      <c r="BB941" s="44">
        <v>0</v>
      </c>
      <c r="BC941" s="44">
        <v>116.44666170953276</v>
      </c>
      <c r="BD941" s="44">
        <v>116.44666170953276</v>
      </c>
      <c r="BE941" s="44">
        <v>0</v>
      </c>
      <c r="BF941" s="44">
        <v>0</v>
      </c>
      <c r="BG941" s="44">
        <v>0</v>
      </c>
      <c r="BH941" s="44">
        <v>116.44666170953276</v>
      </c>
      <c r="BI941" s="44">
        <v>62.360541570018228</v>
      </c>
      <c r="BJ941" s="44">
        <v>0</v>
      </c>
      <c r="BK941" s="44">
        <v>0</v>
      </c>
      <c r="BL941" s="44">
        <v>0</v>
      </c>
      <c r="BM941" s="44">
        <v>62.360541570018228</v>
      </c>
      <c r="BN941" s="44">
        <v>8.2611456490998556</v>
      </c>
      <c r="BO941" s="44">
        <v>29.975291379172699</v>
      </c>
      <c r="BP941" s="44">
        <v>0</v>
      </c>
      <c r="BQ941" s="44">
        <v>0</v>
      </c>
      <c r="BR941" s="44">
        <v>0</v>
      </c>
      <c r="BS941" s="44">
        <v>29.975291379172699</v>
      </c>
      <c r="BT941" s="64">
        <v>2023</v>
      </c>
      <c r="BU941" s="44">
        <v>0</v>
      </c>
      <c r="BV941" s="44">
        <v>0</v>
      </c>
      <c r="BW941" s="44">
        <v>0</v>
      </c>
      <c r="BX941" s="44">
        <v>0</v>
      </c>
      <c r="BY941" s="44">
        <v>0</v>
      </c>
      <c r="BZ941" s="44">
        <v>0</v>
      </c>
      <c r="CA941" s="44">
        <v>0</v>
      </c>
      <c r="CB941" s="44">
        <v>515.16951666666671</v>
      </c>
      <c r="CC941" s="44">
        <v>0</v>
      </c>
      <c r="CD941" s="44">
        <v>0</v>
      </c>
      <c r="CE941" s="44">
        <v>0</v>
      </c>
      <c r="CF941" s="44">
        <v>0</v>
      </c>
      <c r="CG941" s="44">
        <v>0</v>
      </c>
      <c r="CH941" s="44">
        <v>0</v>
      </c>
      <c r="CI941" s="44">
        <v>0</v>
      </c>
      <c r="CJ941" s="44">
        <v>0</v>
      </c>
      <c r="CK941" s="44">
        <v>0</v>
      </c>
      <c r="CL941" s="44">
        <v>116.44666170953276</v>
      </c>
      <c r="CM941" s="44">
        <v>0</v>
      </c>
      <c r="CN941" s="44">
        <v>0</v>
      </c>
      <c r="CO941" s="44">
        <v>0</v>
      </c>
      <c r="CP941" s="44">
        <v>0</v>
      </c>
      <c r="CQ941" s="44">
        <v>0</v>
      </c>
      <c r="CR941" s="44">
        <v>0</v>
      </c>
      <c r="CS941" s="44">
        <v>0</v>
      </c>
      <c r="CT941" s="44">
        <v>0</v>
      </c>
      <c r="CU941" s="44">
        <v>0</v>
      </c>
      <c r="CV941" s="44">
        <v>0</v>
      </c>
      <c r="CW941" s="44">
        <v>0</v>
      </c>
      <c r="CX941" s="44">
        <v>0</v>
      </c>
      <c r="CY941" s="44">
        <v>0</v>
      </c>
      <c r="CZ941" s="44">
        <v>0</v>
      </c>
      <c r="DA941" s="44">
        <v>0</v>
      </c>
      <c r="DB941" s="44">
        <v>0</v>
      </c>
      <c r="DC941" s="44">
        <v>0</v>
      </c>
      <c r="DD941" s="44">
        <v>0</v>
      </c>
      <c r="DE941" s="44">
        <v>0</v>
      </c>
      <c r="DF941" s="44">
        <v>0</v>
      </c>
      <c r="DG941" s="44">
        <v>0</v>
      </c>
      <c r="DH941" s="44">
        <v>0</v>
      </c>
      <c r="DI941" s="44">
        <v>0</v>
      </c>
      <c r="DJ941" s="44">
        <v>0</v>
      </c>
      <c r="DK941" s="44">
        <v>0</v>
      </c>
      <c r="DL941" s="44">
        <v>0</v>
      </c>
      <c r="DM941" s="44">
        <v>0</v>
      </c>
      <c r="DN941" s="44">
        <v>0</v>
      </c>
      <c r="DO941" s="44">
        <v>0</v>
      </c>
      <c r="DP941" s="44">
        <v>0</v>
      </c>
      <c r="DQ941" s="44">
        <v>0</v>
      </c>
      <c r="DR941" s="44">
        <v>0</v>
      </c>
      <c r="DS941" s="44">
        <v>0</v>
      </c>
      <c r="DT941" s="44">
        <v>0</v>
      </c>
      <c r="DU941" s="44">
        <v>0</v>
      </c>
      <c r="DV941" s="44">
        <v>0</v>
      </c>
      <c r="DW941" s="44">
        <v>0</v>
      </c>
      <c r="DX941" s="44">
        <v>0</v>
      </c>
      <c r="DY941" s="44">
        <v>0</v>
      </c>
      <c r="DZ941" s="44">
        <v>29.975291379172699</v>
      </c>
      <c r="EA941" s="44">
        <v>0</v>
      </c>
      <c r="EB941" s="44">
        <v>0</v>
      </c>
    </row>
    <row r="942" spans="2:132" x14ac:dyDescent="0.25">
      <c r="B942" s="41" t="s">
        <v>1030</v>
      </c>
      <c r="C942" s="50">
        <v>1</v>
      </c>
      <c r="D942" s="46">
        <v>5</v>
      </c>
      <c r="E942" s="86" t="s">
        <v>53</v>
      </c>
      <c r="F942" s="43">
        <v>3306.33</v>
      </c>
      <c r="G942" s="43">
        <v>371.91270347221922</v>
      </c>
      <c r="H942" s="44">
        <v>435.13267847221925</v>
      </c>
      <c r="I942" s="44">
        <v>199.16996558604265</v>
      </c>
      <c r="J942" s="44">
        <v>233.02608323823526</v>
      </c>
      <c r="K942" s="44">
        <v>412.82310085416339</v>
      </c>
      <c r="L942" s="44">
        <v>476.04307585416336</v>
      </c>
      <c r="M942" s="44">
        <v>349.36887000000002</v>
      </c>
      <c r="N942" s="44">
        <v>2293.4909099999995</v>
      </c>
      <c r="O942" s="44">
        <v>402.27015</v>
      </c>
      <c r="P942" s="44">
        <v>74.308158153749403</v>
      </c>
      <c r="Q942" s="44">
        <v>77.469156903749408</v>
      </c>
      <c r="R942" s="44">
        <v>49.376908530711553</v>
      </c>
      <c r="S942" s="44">
        <v>51.069714413321186</v>
      </c>
      <c r="T942" s="44">
        <v>231.18093647833152</v>
      </c>
      <c r="U942" s="44">
        <v>234.34193522833152</v>
      </c>
      <c r="V942" s="44">
        <v>123.80405060828413</v>
      </c>
      <c r="W942" s="44">
        <v>125.49685649089376</v>
      </c>
      <c r="X942" s="44">
        <v>90.821082187915948</v>
      </c>
      <c r="Y942" s="44">
        <v>93.982080937915953</v>
      </c>
      <c r="Z942" s="44">
        <v>48.637305596111624</v>
      </c>
      <c r="AA942" s="44">
        <v>50.330111478721257</v>
      </c>
      <c r="AB942" s="44">
        <v>6.8410186744429788</v>
      </c>
      <c r="AC942" s="44">
        <v>18.275285725315506</v>
      </c>
      <c r="AD942" s="44">
        <v>7.992633796769419</v>
      </c>
      <c r="AE942" s="44">
        <v>19.941838752588609</v>
      </c>
      <c r="AF942" s="44">
        <v>60.323479331253367</v>
      </c>
      <c r="AG942" s="44">
        <v>24.192537760869111</v>
      </c>
      <c r="AH942" s="44">
        <v>122.54133951353973</v>
      </c>
      <c r="AJ942" s="63" t="s">
        <v>63</v>
      </c>
      <c r="AK942" s="44">
        <v>0</v>
      </c>
      <c r="AL942" s="44">
        <v>0</v>
      </c>
      <c r="AM942" s="44">
        <v>402.27015</v>
      </c>
      <c r="AN942" s="44">
        <v>402.27015</v>
      </c>
      <c r="AO942" s="44">
        <v>0</v>
      </c>
      <c r="AP942" s="44">
        <v>0</v>
      </c>
      <c r="AQ942" s="44">
        <v>0</v>
      </c>
      <c r="AR942" s="44">
        <v>0</v>
      </c>
      <c r="AS942" s="44">
        <v>0</v>
      </c>
      <c r="AT942" s="44">
        <v>0</v>
      </c>
      <c r="AU942" s="44">
        <v>0</v>
      </c>
      <c r="AV942" s="44">
        <v>0</v>
      </c>
      <c r="AW942" s="44">
        <v>0</v>
      </c>
      <c r="AX942" s="44">
        <v>0</v>
      </c>
      <c r="AY942" s="44">
        <v>90.821082187915948</v>
      </c>
      <c r="AZ942" s="44">
        <v>0</v>
      </c>
      <c r="BA942" s="44">
        <v>0</v>
      </c>
      <c r="BB942" s="44">
        <v>3.1609987500000005</v>
      </c>
      <c r="BC942" s="44">
        <v>93.982080937915953</v>
      </c>
      <c r="BD942" s="44">
        <v>90.821082187915948</v>
      </c>
      <c r="BE942" s="44">
        <v>0</v>
      </c>
      <c r="BF942" s="44">
        <v>0</v>
      </c>
      <c r="BG942" s="44">
        <v>3.1609987500000005</v>
      </c>
      <c r="BH942" s="44">
        <v>93.982080937915953</v>
      </c>
      <c r="BI942" s="44">
        <v>48.637305596111624</v>
      </c>
      <c r="BJ942" s="44">
        <v>0</v>
      </c>
      <c r="BK942" s="44">
        <v>0</v>
      </c>
      <c r="BL942" s="44">
        <v>1.6928058826096306</v>
      </c>
      <c r="BM942" s="44">
        <v>50.330111478721257</v>
      </c>
      <c r="BN942" s="44">
        <v>7.992633796769419</v>
      </c>
      <c r="BO942" s="44">
        <v>23.378844545542751</v>
      </c>
      <c r="BP942" s="44">
        <v>0</v>
      </c>
      <c r="BQ942" s="44">
        <v>0</v>
      </c>
      <c r="BR942" s="44">
        <v>0.81369321532636041</v>
      </c>
      <c r="BS942" s="44">
        <v>24.192537760869111</v>
      </c>
      <c r="BT942" s="64">
        <v>2023</v>
      </c>
      <c r="BU942" s="44">
        <v>0</v>
      </c>
      <c r="BV942" s="44">
        <v>0</v>
      </c>
      <c r="BW942" s="44">
        <v>0</v>
      </c>
      <c r="BX942" s="44">
        <v>0</v>
      </c>
      <c r="BY942" s="44">
        <v>0</v>
      </c>
      <c r="BZ942" s="44">
        <v>0</v>
      </c>
      <c r="CA942" s="44">
        <v>0</v>
      </c>
      <c r="CB942" s="44">
        <v>402.27015</v>
      </c>
      <c r="CC942" s="44">
        <v>0</v>
      </c>
      <c r="CD942" s="44">
        <v>0</v>
      </c>
      <c r="CE942" s="44">
        <v>0</v>
      </c>
      <c r="CF942" s="44">
        <v>0</v>
      </c>
      <c r="CG942" s="44">
        <v>0</v>
      </c>
      <c r="CH942" s="44">
        <v>0</v>
      </c>
      <c r="CI942" s="44">
        <v>0</v>
      </c>
      <c r="CJ942" s="44">
        <v>0</v>
      </c>
      <c r="CK942" s="44">
        <v>0</v>
      </c>
      <c r="CL942" s="44">
        <v>90.821082187915948</v>
      </c>
      <c r="CM942" s="44">
        <v>0</v>
      </c>
      <c r="CN942" s="44">
        <v>0</v>
      </c>
      <c r="CO942" s="44">
        <v>0</v>
      </c>
      <c r="CP942" s="44">
        <v>0</v>
      </c>
      <c r="CQ942" s="44">
        <v>0</v>
      </c>
      <c r="CR942" s="44">
        <v>0</v>
      </c>
      <c r="CS942" s="44">
        <v>0</v>
      </c>
      <c r="CT942" s="44">
        <v>0</v>
      </c>
      <c r="CU942" s="44">
        <v>0</v>
      </c>
      <c r="CV942" s="44">
        <v>0</v>
      </c>
      <c r="CW942" s="44">
        <v>0</v>
      </c>
      <c r="CX942" s="44">
        <v>0</v>
      </c>
      <c r="CY942" s="44">
        <v>0</v>
      </c>
      <c r="CZ942" s="44">
        <v>0</v>
      </c>
      <c r="DA942" s="44">
        <v>0</v>
      </c>
      <c r="DB942" s="44">
        <v>0</v>
      </c>
      <c r="DC942" s="44">
        <v>0</v>
      </c>
      <c r="DD942" s="44">
        <v>0</v>
      </c>
      <c r="DE942" s="44">
        <v>0</v>
      </c>
      <c r="DF942" s="44">
        <v>0</v>
      </c>
      <c r="DG942" s="44">
        <v>0</v>
      </c>
      <c r="DH942" s="44">
        <v>0</v>
      </c>
      <c r="DI942" s="44">
        <v>0</v>
      </c>
      <c r="DJ942" s="44">
        <v>0</v>
      </c>
      <c r="DK942" s="44">
        <v>0</v>
      </c>
      <c r="DL942" s="44">
        <v>0</v>
      </c>
      <c r="DM942" s="44">
        <v>0</v>
      </c>
      <c r="DN942" s="44">
        <v>0</v>
      </c>
      <c r="DO942" s="44">
        <v>0</v>
      </c>
      <c r="DP942" s="44">
        <v>3.1609987500000005</v>
      </c>
      <c r="DQ942" s="44">
        <v>0</v>
      </c>
      <c r="DR942" s="44">
        <v>0</v>
      </c>
      <c r="DS942" s="44">
        <v>0</v>
      </c>
      <c r="DT942" s="44">
        <v>0</v>
      </c>
      <c r="DU942" s="44">
        <v>0</v>
      </c>
      <c r="DV942" s="44">
        <v>0</v>
      </c>
      <c r="DW942" s="44">
        <v>0</v>
      </c>
      <c r="DX942" s="44">
        <v>0</v>
      </c>
      <c r="DY942" s="44">
        <v>0</v>
      </c>
      <c r="DZ942" s="44">
        <v>24.192537760869111</v>
      </c>
      <c r="EA942" s="44">
        <v>0</v>
      </c>
      <c r="EB942" s="44">
        <v>0</v>
      </c>
    </row>
    <row r="943" spans="2:132" x14ac:dyDescent="0.25">
      <c r="B943" s="41" t="s">
        <v>1031</v>
      </c>
      <c r="C943" s="47" t="s">
        <v>101</v>
      </c>
      <c r="D943" s="46">
        <v>5</v>
      </c>
      <c r="E943" s="86" t="s">
        <v>53</v>
      </c>
      <c r="F943" s="43">
        <v>2625.54</v>
      </c>
      <c r="G943" s="43">
        <v>247.38980517494628</v>
      </c>
      <c r="H943" s="44">
        <v>247.38980517494628</v>
      </c>
      <c r="I943" s="44">
        <v>132.48436668878767</v>
      </c>
      <c r="J943" s="44">
        <v>132.48436668878767</v>
      </c>
      <c r="K943" s="44">
        <v>306.76335841693339</v>
      </c>
      <c r="L943" s="44">
        <v>306.76335841693339</v>
      </c>
      <c r="M943" s="44">
        <v>257.30291999999997</v>
      </c>
      <c r="N943" s="44">
        <v>1858.8823200000002</v>
      </c>
      <c r="O943" s="44">
        <v>296.68602000000004</v>
      </c>
      <c r="P943" s="44">
        <v>55.21740451504801</v>
      </c>
      <c r="Q943" s="44">
        <v>55.21740451504801</v>
      </c>
      <c r="R943" s="44">
        <v>36.69132434155555</v>
      </c>
      <c r="S943" s="44">
        <v>36.69132434155555</v>
      </c>
      <c r="T943" s="44">
        <v>171.78748071348272</v>
      </c>
      <c r="U943" s="44">
        <v>171.78748071348272</v>
      </c>
      <c r="V943" s="44">
        <v>91.997144228694168</v>
      </c>
      <c r="W943" s="44">
        <v>91.997144228694168</v>
      </c>
      <c r="X943" s="44">
        <v>67.487938851725346</v>
      </c>
      <c r="Y943" s="44">
        <v>67.487938851725346</v>
      </c>
      <c r="Z943" s="44">
        <v>36.141735232701272</v>
      </c>
      <c r="AA943" s="44">
        <v>36.141735232701272</v>
      </c>
      <c r="AB943" s="44">
        <v>7.0126364915257637</v>
      </c>
      <c r="AC943" s="44">
        <v>20.205869818948244</v>
      </c>
      <c r="AD943" s="44">
        <v>8.2089589249039889</v>
      </c>
      <c r="AE943" s="44">
        <v>14.213870670409376</v>
      </c>
      <c r="AF943" s="44">
        <v>44.220930974606951</v>
      </c>
      <c r="AG943" s="44">
        <v>17.372508597167016</v>
      </c>
      <c r="AH943" s="44">
        <v>78.965948168940983</v>
      </c>
      <c r="AJ943" s="63" t="s">
        <v>63</v>
      </c>
      <c r="AK943" s="44">
        <v>0</v>
      </c>
      <c r="AL943" s="44">
        <v>0</v>
      </c>
      <c r="AM943" s="44">
        <v>296.68602000000004</v>
      </c>
      <c r="AN943" s="44">
        <v>296.68602000000004</v>
      </c>
      <c r="AO943" s="44">
        <v>0</v>
      </c>
      <c r="AP943" s="44">
        <v>0</v>
      </c>
      <c r="AQ943" s="44">
        <v>0</v>
      </c>
      <c r="AR943" s="44">
        <v>0</v>
      </c>
      <c r="AS943" s="44">
        <v>0</v>
      </c>
      <c r="AT943" s="44">
        <v>0</v>
      </c>
      <c r="AU943" s="44">
        <v>0</v>
      </c>
      <c r="AV943" s="44">
        <v>0</v>
      </c>
      <c r="AW943" s="44">
        <v>0</v>
      </c>
      <c r="AX943" s="44">
        <v>0</v>
      </c>
      <c r="AY943" s="44">
        <v>67.487938851725346</v>
      </c>
      <c r="AZ943" s="44">
        <v>0</v>
      </c>
      <c r="BA943" s="44">
        <v>0</v>
      </c>
      <c r="BB943" s="44">
        <v>0</v>
      </c>
      <c r="BC943" s="44">
        <v>67.487938851725346</v>
      </c>
      <c r="BD943" s="44">
        <v>67.487938851725346</v>
      </c>
      <c r="BE943" s="44">
        <v>0</v>
      </c>
      <c r="BF943" s="44">
        <v>0</v>
      </c>
      <c r="BG943" s="44">
        <v>0</v>
      </c>
      <c r="BH943" s="44">
        <v>67.487938851725346</v>
      </c>
      <c r="BI943" s="44">
        <v>36.141735232701272</v>
      </c>
      <c r="BJ943" s="44">
        <v>0</v>
      </c>
      <c r="BK943" s="44">
        <v>0</v>
      </c>
      <c r="BL943" s="44">
        <v>0</v>
      </c>
      <c r="BM943" s="44">
        <v>36.141735232701272</v>
      </c>
      <c r="BN943" s="44">
        <v>8.2089589249039889</v>
      </c>
      <c r="BO943" s="44">
        <v>17.372508597167016</v>
      </c>
      <c r="BP943" s="44">
        <v>0</v>
      </c>
      <c r="BQ943" s="44">
        <v>0</v>
      </c>
      <c r="BR943" s="44">
        <v>0</v>
      </c>
      <c r="BS943" s="44">
        <v>17.372508597167016</v>
      </c>
      <c r="BT943" s="64">
        <v>2023</v>
      </c>
      <c r="BU943" s="44">
        <v>0</v>
      </c>
      <c r="BV943" s="44">
        <v>0</v>
      </c>
      <c r="BW943" s="44">
        <v>0</v>
      </c>
      <c r="BX943" s="44">
        <v>0</v>
      </c>
      <c r="BY943" s="44">
        <v>0</v>
      </c>
      <c r="BZ943" s="44">
        <v>0</v>
      </c>
      <c r="CA943" s="44">
        <v>0</v>
      </c>
      <c r="CB943" s="44">
        <v>296.68602000000004</v>
      </c>
      <c r="CC943" s="44">
        <v>0</v>
      </c>
      <c r="CD943" s="44">
        <v>0</v>
      </c>
      <c r="CE943" s="44">
        <v>0</v>
      </c>
      <c r="CF943" s="44">
        <v>0</v>
      </c>
      <c r="CG943" s="44">
        <v>0</v>
      </c>
      <c r="CH943" s="44">
        <v>0</v>
      </c>
      <c r="CI943" s="44">
        <v>0</v>
      </c>
      <c r="CJ943" s="44">
        <v>0</v>
      </c>
      <c r="CK943" s="44">
        <v>0</v>
      </c>
      <c r="CL943" s="44">
        <v>67.487938851725346</v>
      </c>
      <c r="CM943" s="44">
        <v>0</v>
      </c>
      <c r="CN943" s="44">
        <v>0</v>
      </c>
      <c r="CO943" s="44">
        <v>0</v>
      </c>
      <c r="CP943" s="44">
        <v>0</v>
      </c>
      <c r="CQ943" s="44">
        <v>0</v>
      </c>
      <c r="CR943" s="44">
        <v>0</v>
      </c>
      <c r="CS943" s="44">
        <v>0</v>
      </c>
      <c r="CT943" s="44">
        <v>0</v>
      </c>
      <c r="CU943" s="44">
        <v>0</v>
      </c>
      <c r="CV943" s="44">
        <v>0</v>
      </c>
      <c r="CW943" s="44">
        <v>0</v>
      </c>
      <c r="CX943" s="44">
        <v>0</v>
      </c>
      <c r="CY943" s="44">
        <v>0</v>
      </c>
      <c r="CZ943" s="44">
        <v>0</v>
      </c>
      <c r="DA943" s="44">
        <v>0</v>
      </c>
      <c r="DB943" s="44">
        <v>0</v>
      </c>
      <c r="DC943" s="44">
        <v>0</v>
      </c>
      <c r="DD943" s="44">
        <v>0</v>
      </c>
      <c r="DE943" s="44">
        <v>0</v>
      </c>
      <c r="DF943" s="44">
        <v>0</v>
      </c>
      <c r="DG943" s="44">
        <v>0</v>
      </c>
      <c r="DH943" s="44">
        <v>0</v>
      </c>
      <c r="DI943" s="44">
        <v>0</v>
      </c>
      <c r="DJ943" s="44">
        <v>0</v>
      </c>
      <c r="DK943" s="44">
        <v>0</v>
      </c>
      <c r="DL943" s="44">
        <v>0</v>
      </c>
      <c r="DM943" s="44">
        <v>0</v>
      </c>
      <c r="DN943" s="44">
        <v>0</v>
      </c>
      <c r="DO943" s="44">
        <v>0</v>
      </c>
      <c r="DP943" s="44">
        <v>0</v>
      </c>
      <c r="DQ943" s="44">
        <v>0</v>
      </c>
      <c r="DR943" s="44">
        <v>0</v>
      </c>
      <c r="DS943" s="44">
        <v>0</v>
      </c>
      <c r="DT943" s="44">
        <v>0</v>
      </c>
      <c r="DU943" s="44">
        <v>0</v>
      </c>
      <c r="DV943" s="44">
        <v>0</v>
      </c>
      <c r="DW943" s="44">
        <v>0</v>
      </c>
      <c r="DX943" s="44">
        <v>0</v>
      </c>
      <c r="DY943" s="44">
        <v>0</v>
      </c>
      <c r="DZ943" s="44">
        <v>17.372508597167016</v>
      </c>
      <c r="EA943" s="44">
        <v>0</v>
      </c>
      <c r="EB943" s="44">
        <v>0</v>
      </c>
    </row>
    <row r="944" spans="2:132" x14ac:dyDescent="0.25">
      <c r="B944" s="41" t="s">
        <v>1032</v>
      </c>
      <c r="C944" s="50">
        <v>1</v>
      </c>
      <c r="D944" s="46">
        <v>5</v>
      </c>
      <c r="E944" s="86" t="s">
        <v>53</v>
      </c>
      <c r="F944" s="43">
        <v>2621.19</v>
      </c>
      <c r="G944" s="43">
        <v>294.67940876217386</v>
      </c>
      <c r="H944" s="44">
        <v>294.67940876217386</v>
      </c>
      <c r="I944" s="44">
        <v>157.8093115780371</v>
      </c>
      <c r="J944" s="44">
        <v>157.8093115780371</v>
      </c>
      <c r="K944" s="44">
        <v>327.09414372601304</v>
      </c>
      <c r="L944" s="44">
        <v>327.09414372601304</v>
      </c>
      <c r="M944" s="44">
        <v>276.97241000000002</v>
      </c>
      <c r="N944" s="44">
        <v>1818.2321299999999</v>
      </c>
      <c r="O944" s="44">
        <v>318.91145</v>
      </c>
      <c r="P944" s="44">
        <v>58.876945870682349</v>
      </c>
      <c r="Q944" s="44">
        <v>58.876945870682349</v>
      </c>
      <c r="R944" s="44">
        <v>39.123047092745757</v>
      </c>
      <c r="S944" s="44">
        <v>39.123047092745757</v>
      </c>
      <c r="T944" s="44">
        <v>183.17272048656733</v>
      </c>
      <c r="U944" s="44">
        <v>183.17272048656733</v>
      </c>
      <c r="V944" s="44">
        <v>98.094268076907881</v>
      </c>
      <c r="W944" s="44">
        <v>98.094268076907881</v>
      </c>
      <c r="X944" s="44">
        <v>71.960711619722872</v>
      </c>
      <c r="Y944" s="44">
        <v>71.960711619722872</v>
      </c>
      <c r="Z944" s="44">
        <v>38.537033887356664</v>
      </c>
      <c r="AA944" s="44">
        <v>38.537033887356664</v>
      </c>
      <c r="AB944" s="44">
        <v>7.0795203999168201</v>
      </c>
      <c r="AC944" s="44">
        <v>18.535559372077369</v>
      </c>
      <c r="AD944" s="44">
        <v>8.2754539680499217</v>
      </c>
      <c r="AE944" s="44">
        <v>15.155896975318827</v>
      </c>
      <c r="AF944" s="44">
        <v>47.151679478769687</v>
      </c>
      <c r="AG944" s="44">
        <v>18.523874080945234</v>
      </c>
      <c r="AH944" s="44">
        <v>84.199427640660147</v>
      </c>
      <c r="AJ944" s="63" t="s">
        <v>63</v>
      </c>
      <c r="AK944" s="44">
        <v>0</v>
      </c>
      <c r="AL944" s="44">
        <v>0</v>
      </c>
      <c r="AM944" s="44">
        <v>318.91145</v>
      </c>
      <c r="AN944" s="44">
        <v>318.91145</v>
      </c>
      <c r="AO944" s="44">
        <v>0</v>
      </c>
      <c r="AP944" s="44">
        <v>0</v>
      </c>
      <c r="AQ944" s="44">
        <v>0</v>
      </c>
      <c r="AR944" s="44">
        <v>0</v>
      </c>
      <c r="AS944" s="44">
        <v>0</v>
      </c>
      <c r="AT944" s="44">
        <v>0</v>
      </c>
      <c r="AU944" s="44">
        <v>0</v>
      </c>
      <c r="AV944" s="44">
        <v>0</v>
      </c>
      <c r="AW944" s="44">
        <v>0</v>
      </c>
      <c r="AX944" s="44">
        <v>0</v>
      </c>
      <c r="AY944" s="44">
        <v>71.960711619722872</v>
      </c>
      <c r="AZ944" s="44">
        <v>0</v>
      </c>
      <c r="BA944" s="44">
        <v>0</v>
      </c>
      <c r="BB944" s="44">
        <v>0</v>
      </c>
      <c r="BC944" s="44">
        <v>71.960711619722872</v>
      </c>
      <c r="BD944" s="44">
        <v>71.960711619722872</v>
      </c>
      <c r="BE944" s="44">
        <v>0</v>
      </c>
      <c r="BF944" s="44">
        <v>0</v>
      </c>
      <c r="BG944" s="44">
        <v>0</v>
      </c>
      <c r="BH944" s="44">
        <v>71.960711619722872</v>
      </c>
      <c r="BI944" s="44">
        <v>38.537033887356664</v>
      </c>
      <c r="BJ944" s="44">
        <v>0</v>
      </c>
      <c r="BK944" s="44">
        <v>0</v>
      </c>
      <c r="BL944" s="44">
        <v>0</v>
      </c>
      <c r="BM944" s="44">
        <v>38.537033887356664</v>
      </c>
      <c r="BN944" s="44">
        <v>8.2754539680499217</v>
      </c>
      <c r="BO944" s="44">
        <v>18.523874080945234</v>
      </c>
      <c r="BP944" s="44">
        <v>0</v>
      </c>
      <c r="BQ944" s="44">
        <v>0</v>
      </c>
      <c r="BR944" s="44">
        <v>0</v>
      </c>
      <c r="BS944" s="44">
        <v>18.523874080945234</v>
      </c>
      <c r="BT944" s="64">
        <v>2023</v>
      </c>
      <c r="BU944" s="44">
        <v>0</v>
      </c>
      <c r="BV944" s="44">
        <v>0</v>
      </c>
      <c r="BW944" s="44">
        <v>0</v>
      </c>
      <c r="BX944" s="44">
        <v>0</v>
      </c>
      <c r="BY944" s="44">
        <v>0</v>
      </c>
      <c r="BZ944" s="44">
        <v>0</v>
      </c>
      <c r="CA944" s="44">
        <v>0</v>
      </c>
      <c r="CB944" s="44">
        <v>318.91145</v>
      </c>
      <c r="CC944" s="44">
        <v>0</v>
      </c>
      <c r="CD944" s="44">
        <v>0</v>
      </c>
      <c r="CE944" s="44">
        <v>0</v>
      </c>
      <c r="CF944" s="44">
        <v>0</v>
      </c>
      <c r="CG944" s="44">
        <v>0</v>
      </c>
      <c r="CH944" s="44">
        <v>0</v>
      </c>
      <c r="CI944" s="44">
        <v>0</v>
      </c>
      <c r="CJ944" s="44">
        <v>0</v>
      </c>
      <c r="CK944" s="44">
        <v>0</v>
      </c>
      <c r="CL944" s="44">
        <v>71.960711619722872</v>
      </c>
      <c r="CM944" s="44">
        <v>0</v>
      </c>
      <c r="CN944" s="44">
        <v>0</v>
      </c>
      <c r="CO944" s="44">
        <v>0</v>
      </c>
      <c r="CP944" s="44">
        <v>0</v>
      </c>
      <c r="CQ944" s="44">
        <v>0</v>
      </c>
      <c r="CR944" s="44">
        <v>0</v>
      </c>
      <c r="CS944" s="44">
        <v>0</v>
      </c>
      <c r="CT944" s="44">
        <v>0</v>
      </c>
      <c r="CU944" s="44">
        <v>0</v>
      </c>
      <c r="CV944" s="44">
        <v>0</v>
      </c>
      <c r="CW944" s="44">
        <v>0</v>
      </c>
      <c r="CX944" s="44">
        <v>0</v>
      </c>
      <c r="CY944" s="44">
        <v>0</v>
      </c>
      <c r="CZ944" s="44">
        <v>0</v>
      </c>
      <c r="DA944" s="44">
        <v>0</v>
      </c>
      <c r="DB944" s="44">
        <v>0</v>
      </c>
      <c r="DC944" s="44">
        <v>0</v>
      </c>
      <c r="DD944" s="44">
        <v>0</v>
      </c>
      <c r="DE944" s="44">
        <v>0</v>
      </c>
      <c r="DF944" s="44">
        <v>0</v>
      </c>
      <c r="DG944" s="44">
        <v>0</v>
      </c>
      <c r="DH944" s="44">
        <v>0</v>
      </c>
      <c r="DI944" s="44">
        <v>0</v>
      </c>
      <c r="DJ944" s="44">
        <v>0</v>
      </c>
      <c r="DK944" s="44">
        <v>0</v>
      </c>
      <c r="DL944" s="44">
        <v>0</v>
      </c>
      <c r="DM944" s="44">
        <v>0</v>
      </c>
      <c r="DN944" s="44">
        <v>0</v>
      </c>
      <c r="DO944" s="44">
        <v>0</v>
      </c>
      <c r="DP944" s="44">
        <v>0</v>
      </c>
      <c r="DQ944" s="44">
        <v>0</v>
      </c>
      <c r="DR944" s="44">
        <v>0</v>
      </c>
      <c r="DS944" s="44">
        <v>0</v>
      </c>
      <c r="DT944" s="44">
        <v>0</v>
      </c>
      <c r="DU944" s="44">
        <v>0</v>
      </c>
      <c r="DV944" s="44">
        <v>0</v>
      </c>
      <c r="DW944" s="44">
        <v>0</v>
      </c>
      <c r="DX944" s="44">
        <v>0</v>
      </c>
      <c r="DY944" s="44">
        <v>0</v>
      </c>
      <c r="DZ944" s="44">
        <v>18.523874080945234</v>
      </c>
      <c r="EA944" s="44">
        <v>0</v>
      </c>
      <c r="EB944" s="44">
        <v>0</v>
      </c>
    </row>
    <row r="945" spans="2:132" x14ac:dyDescent="0.25">
      <c r="B945" s="41" t="s">
        <v>1033</v>
      </c>
      <c r="C945" s="50">
        <v>1</v>
      </c>
      <c r="D945" s="46">
        <v>5</v>
      </c>
      <c r="E945" s="86" t="s">
        <v>53</v>
      </c>
      <c r="F945" s="43">
        <v>2986.7</v>
      </c>
      <c r="G945" s="43">
        <v>336.27082103921049</v>
      </c>
      <c r="H945" s="44">
        <v>416.26454603921047</v>
      </c>
      <c r="I945" s="44">
        <v>180.08271088533198</v>
      </c>
      <c r="J945" s="44">
        <v>222.92165482729243</v>
      </c>
      <c r="K945" s="44">
        <v>373.2606113535237</v>
      </c>
      <c r="L945" s="44">
        <v>453.25433635352374</v>
      </c>
      <c r="M945" s="44">
        <v>315.59463333333332</v>
      </c>
      <c r="N945" s="44">
        <v>2071.7742333333331</v>
      </c>
      <c r="O945" s="44">
        <v>363.3818333333333</v>
      </c>
      <c r="P945" s="44">
        <v>67.186910043634271</v>
      </c>
      <c r="Q945" s="44">
        <v>71.186596293634267</v>
      </c>
      <c r="R945" s="44">
        <v>44.6449218243513</v>
      </c>
      <c r="S945" s="44">
        <v>46.78686902144932</v>
      </c>
      <c r="T945" s="44">
        <v>209.02594235797329</v>
      </c>
      <c r="U945" s="44">
        <v>213.02562860797329</v>
      </c>
      <c r="V945" s="44">
        <v>111.93941308632239</v>
      </c>
      <c r="W945" s="44">
        <v>114.08136028342041</v>
      </c>
      <c r="X945" s="44">
        <v>82.117334497775218</v>
      </c>
      <c r="Y945" s="44">
        <v>86.117020747775214</v>
      </c>
      <c r="Z945" s="44">
        <v>43.976197998198082</v>
      </c>
      <c r="AA945" s="44">
        <v>46.118145195296101</v>
      </c>
      <c r="AB945" s="44">
        <v>6.7453676626373476</v>
      </c>
      <c r="AC945" s="44">
        <v>18.160497281819548</v>
      </c>
      <c r="AD945" s="44">
        <v>7.8793679102774723</v>
      </c>
      <c r="AE945" s="44">
        <v>18.324604027858864</v>
      </c>
      <c r="AF945" s="44">
        <v>54.836310418958838</v>
      </c>
      <c r="AG945" s="44">
        <v>22.167941542711493</v>
      </c>
      <c r="AH945" s="44">
        <v>116.67514209175638</v>
      </c>
      <c r="AJ945" s="63" t="s">
        <v>63</v>
      </c>
      <c r="AK945" s="44">
        <v>0</v>
      </c>
      <c r="AL945" s="44">
        <v>0</v>
      </c>
      <c r="AM945" s="44">
        <v>363.3818333333333</v>
      </c>
      <c r="AN945" s="44">
        <v>363.3818333333333</v>
      </c>
      <c r="AO945" s="44">
        <v>0</v>
      </c>
      <c r="AP945" s="44">
        <v>0</v>
      </c>
      <c r="AQ945" s="44">
        <v>0</v>
      </c>
      <c r="AR945" s="44">
        <v>0</v>
      </c>
      <c r="AS945" s="44">
        <v>0</v>
      </c>
      <c r="AT945" s="44">
        <v>0</v>
      </c>
      <c r="AU945" s="44">
        <v>0</v>
      </c>
      <c r="AV945" s="44">
        <v>0</v>
      </c>
      <c r="AW945" s="44">
        <v>0</v>
      </c>
      <c r="AX945" s="44">
        <v>0</v>
      </c>
      <c r="AY945" s="44">
        <v>82.117334497775218</v>
      </c>
      <c r="AZ945" s="44">
        <v>0</v>
      </c>
      <c r="BA945" s="44">
        <v>0</v>
      </c>
      <c r="BB945" s="44">
        <v>3.9996862500000008</v>
      </c>
      <c r="BC945" s="44">
        <v>86.117020747775214</v>
      </c>
      <c r="BD945" s="44">
        <v>82.117334497775218</v>
      </c>
      <c r="BE945" s="44">
        <v>0</v>
      </c>
      <c r="BF945" s="44">
        <v>0</v>
      </c>
      <c r="BG945" s="44">
        <v>3.9996862500000008</v>
      </c>
      <c r="BH945" s="44">
        <v>86.117020747775214</v>
      </c>
      <c r="BI945" s="44">
        <v>43.976197998198082</v>
      </c>
      <c r="BJ945" s="44">
        <v>0</v>
      </c>
      <c r="BK945" s="44">
        <v>0</v>
      </c>
      <c r="BL945" s="44">
        <v>2.1419471970980228</v>
      </c>
      <c r="BM945" s="44">
        <v>46.118145195296101</v>
      </c>
      <c r="BN945" s="44">
        <v>7.8793679102774723</v>
      </c>
      <c r="BO945" s="44">
        <v>21.138356331689458</v>
      </c>
      <c r="BP945" s="44">
        <v>0</v>
      </c>
      <c r="BQ945" s="44">
        <v>0</v>
      </c>
      <c r="BR945" s="44">
        <v>1.0295852110220332</v>
      </c>
      <c r="BS945" s="44">
        <v>22.167941542711493</v>
      </c>
      <c r="BT945" s="64">
        <v>2023</v>
      </c>
      <c r="BU945" s="44">
        <v>0</v>
      </c>
      <c r="BV945" s="44">
        <v>0</v>
      </c>
      <c r="BW945" s="44">
        <v>0</v>
      </c>
      <c r="BX945" s="44">
        <v>0</v>
      </c>
      <c r="BY945" s="44">
        <v>0</v>
      </c>
      <c r="BZ945" s="44">
        <v>0</v>
      </c>
      <c r="CA945" s="44">
        <v>0</v>
      </c>
      <c r="CB945" s="44">
        <v>363.3818333333333</v>
      </c>
      <c r="CC945" s="44">
        <v>0</v>
      </c>
      <c r="CD945" s="44">
        <v>0</v>
      </c>
      <c r="CE945" s="44">
        <v>0</v>
      </c>
      <c r="CF945" s="44">
        <v>0</v>
      </c>
      <c r="CG945" s="44">
        <v>0</v>
      </c>
      <c r="CH945" s="44">
        <v>0</v>
      </c>
      <c r="CI945" s="44">
        <v>0</v>
      </c>
      <c r="CJ945" s="44">
        <v>0</v>
      </c>
      <c r="CK945" s="44">
        <v>0</v>
      </c>
      <c r="CL945" s="44">
        <v>82.117334497775218</v>
      </c>
      <c r="CM945" s="44">
        <v>0</v>
      </c>
      <c r="CN945" s="44">
        <v>0</v>
      </c>
      <c r="CO945" s="44">
        <v>0</v>
      </c>
      <c r="CP945" s="44">
        <v>0</v>
      </c>
      <c r="CQ945" s="44">
        <v>0</v>
      </c>
      <c r="CR945" s="44">
        <v>0</v>
      </c>
      <c r="CS945" s="44">
        <v>0</v>
      </c>
      <c r="CT945" s="44">
        <v>0</v>
      </c>
      <c r="CU945" s="44">
        <v>0</v>
      </c>
      <c r="CV945" s="44">
        <v>0</v>
      </c>
      <c r="CW945" s="44">
        <v>0</v>
      </c>
      <c r="CX945" s="44">
        <v>0</v>
      </c>
      <c r="CY945" s="44">
        <v>0</v>
      </c>
      <c r="CZ945" s="44">
        <v>0</v>
      </c>
      <c r="DA945" s="44">
        <v>0</v>
      </c>
      <c r="DB945" s="44">
        <v>0</v>
      </c>
      <c r="DC945" s="44">
        <v>0</v>
      </c>
      <c r="DD945" s="44">
        <v>0</v>
      </c>
      <c r="DE945" s="44">
        <v>0</v>
      </c>
      <c r="DF945" s="44">
        <v>0</v>
      </c>
      <c r="DG945" s="44">
        <v>0</v>
      </c>
      <c r="DH945" s="44">
        <v>0</v>
      </c>
      <c r="DI945" s="44">
        <v>0</v>
      </c>
      <c r="DJ945" s="44">
        <v>0</v>
      </c>
      <c r="DK945" s="44">
        <v>0</v>
      </c>
      <c r="DL945" s="44">
        <v>0</v>
      </c>
      <c r="DM945" s="44">
        <v>0</v>
      </c>
      <c r="DN945" s="44">
        <v>0</v>
      </c>
      <c r="DO945" s="44">
        <v>0</v>
      </c>
      <c r="DP945" s="44">
        <v>3.9996862500000008</v>
      </c>
      <c r="DQ945" s="44">
        <v>0</v>
      </c>
      <c r="DR945" s="44">
        <v>0</v>
      </c>
      <c r="DS945" s="44">
        <v>0</v>
      </c>
      <c r="DT945" s="44">
        <v>0</v>
      </c>
      <c r="DU945" s="44">
        <v>0</v>
      </c>
      <c r="DV945" s="44">
        <v>0</v>
      </c>
      <c r="DW945" s="44">
        <v>0</v>
      </c>
      <c r="DX945" s="44">
        <v>0</v>
      </c>
      <c r="DY945" s="44">
        <v>0</v>
      </c>
      <c r="DZ945" s="44">
        <v>22.167941542711493</v>
      </c>
      <c r="EA945" s="44">
        <v>0</v>
      </c>
      <c r="EB945" s="44">
        <v>0</v>
      </c>
    </row>
    <row r="946" spans="2:132" x14ac:dyDescent="0.25">
      <c r="B946" s="41" t="s">
        <v>1034</v>
      </c>
      <c r="C946" s="50">
        <v>1</v>
      </c>
      <c r="D946" s="46">
        <v>5</v>
      </c>
      <c r="E946" s="86" t="s">
        <v>53</v>
      </c>
      <c r="F946" s="43">
        <v>2646.9</v>
      </c>
      <c r="G946" s="43">
        <v>300.52879086135675</v>
      </c>
      <c r="H946" s="44">
        <v>384.60859086135679</v>
      </c>
      <c r="I946" s="44">
        <v>160.94182418251955</v>
      </c>
      <c r="J946" s="44">
        <v>205.968978985615</v>
      </c>
      <c r="K946" s="44">
        <v>333.58695785610604</v>
      </c>
      <c r="L946" s="44">
        <v>417.66675785610607</v>
      </c>
      <c r="M946" s="44">
        <v>279.68910000000005</v>
      </c>
      <c r="N946" s="44">
        <v>1836.0663</v>
      </c>
      <c r="O946" s="44">
        <v>322.03949999999998</v>
      </c>
      <c r="P946" s="44">
        <v>60.045652414099088</v>
      </c>
      <c r="Q946" s="44">
        <v>64.249642414099085</v>
      </c>
      <c r="R946" s="44">
        <v>39.899639024605136</v>
      </c>
      <c r="S946" s="44">
        <v>42.15099676475991</v>
      </c>
      <c r="T946" s="44">
        <v>186.8086963994194</v>
      </c>
      <c r="U946" s="44">
        <v>191.01268639941941</v>
      </c>
      <c r="V946" s="44">
        <v>100.04143791185417</v>
      </c>
      <c r="W946" s="44">
        <v>102.29279565200895</v>
      </c>
      <c r="X946" s="44">
        <v>73.389130728343332</v>
      </c>
      <c r="Y946" s="44">
        <v>77.593120728343337</v>
      </c>
      <c r="Z946" s="44">
        <v>39.301993465371282</v>
      </c>
      <c r="AA946" s="44">
        <v>41.553351205526056</v>
      </c>
      <c r="AB946" s="44">
        <v>6.6354089219031813</v>
      </c>
      <c r="AC946" s="44">
        <v>17.949126214578545</v>
      </c>
      <c r="AD946" s="44">
        <v>7.7500247430626708</v>
      </c>
      <c r="AE946" s="44">
        <v>16.538917682108284</v>
      </c>
      <c r="AF946" s="44">
        <v>49.169816016051669</v>
      </c>
      <c r="AG946" s="44">
        <v>19.97374908568127</v>
      </c>
      <c r="AH946" s="44">
        <v>107.51431240992147</v>
      </c>
      <c r="AJ946" s="63" t="s">
        <v>63</v>
      </c>
      <c r="AK946" s="44">
        <v>0</v>
      </c>
      <c r="AL946" s="44">
        <v>0</v>
      </c>
      <c r="AM946" s="44">
        <v>322.03949999999998</v>
      </c>
      <c r="AN946" s="44">
        <v>322.03949999999998</v>
      </c>
      <c r="AO946" s="44">
        <v>0</v>
      </c>
      <c r="AP946" s="44">
        <v>0</v>
      </c>
      <c r="AQ946" s="44">
        <v>0</v>
      </c>
      <c r="AR946" s="44">
        <v>0</v>
      </c>
      <c r="AS946" s="44">
        <v>0</v>
      </c>
      <c r="AT946" s="44">
        <v>0</v>
      </c>
      <c r="AU946" s="44">
        <v>0</v>
      </c>
      <c r="AV946" s="44">
        <v>0</v>
      </c>
      <c r="AW946" s="44">
        <v>0</v>
      </c>
      <c r="AX946" s="44">
        <v>0</v>
      </c>
      <c r="AY946" s="44">
        <v>73.389130728343332</v>
      </c>
      <c r="AZ946" s="44">
        <v>0</v>
      </c>
      <c r="BA946" s="44">
        <v>0</v>
      </c>
      <c r="BB946" s="44">
        <v>4.2039900000000001</v>
      </c>
      <c r="BC946" s="44">
        <v>77.593120728343337</v>
      </c>
      <c r="BD946" s="44">
        <v>73.389130728343332</v>
      </c>
      <c r="BE946" s="44">
        <v>0</v>
      </c>
      <c r="BF946" s="44">
        <v>0</v>
      </c>
      <c r="BG946" s="44">
        <v>4.2039900000000001</v>
      </c>
      <c r="BH946" s="44">
        <v>77.593120728343337</v>
      </c>
      <c r="BI946" s="44">
        <v>39.301993465371282</v>
      </c>
      <c r="BJ946" s="44">
        <v>0</v>
      </c>
      <c r="BK946" s="44">
        <v>0</v>
      </c>
      <c r="BL946" s="44">
        <v>2.2513577401547722</v>
      </c>
      <c r="BM946" s="44">
        <v>41.553351205526056</v>
      </c>
      <c r="BN946" s="44">
        <v>7.7500247430626708</v>
      </c>
      <c r="BO946" s="44">
        <v>18.891572719651432</v>
      </c>
      <c r="BP946" s="44">
        <v>0</v>
      </c>
      <c r="BQ946" s="44">
        <v>0</v>
      </c>
      <c r="BR946" s="44">
        <v>1.0821763660298396</v>
      </c>
      <c r="BS946" s="44">
        <v>19.97374908568127</v>
      </c>
      <c r="BT946" s="64">
        <v>2023</v>
      </c>
      <c r="BU946" s="44">
        <v>0</v>
      </c>
      <c r="BV946" s="44">
        <v>0</v>
      </c>
      <c r="BW946" s="44">
        <v>0</v>
      </c>
      <c r="BX946" s="44">
        <v>0</v>
      </c>
      <c r="BY946" s="44">
        <v>0</v>
      </c>
      <c r="BZ946" s="44">
        <v>0</v>
      </c>
      <c r="CA946" s="44">
        <v>0</v>
      </c>
      <c r="CB946" s="44">
        <v>322.03949999999998</v>
      </c>
      <c r="CC946" s="44">
        <v>0</v>
      </c>
      <c r="CD946" s="44">
        <v>0</v>
      </c>
      <c r="CE946" s="44">
        <v>0</v>
      </c>
      <c r="CF946" s="44">
        <v>0</v>
      </c>
      <c r="CG946" s="44">
        <v>0</v>
      </c>
      <c r="CH946" s="44">
        <v>0</v>
      </c>
      <c r="CI946" s="44">
        <v>0</v>
      </c>
      <c r="CJ946" s="44">
        <v>0</v>
      </c>
      <c r="CK946" s="44">
        <v>0</v>
      </c>
      <c r="CL946" s="44">
        <v>73.389130728343332</v>
      </c>
      <c r="CM946" s="44">
        <v>0</v>
      </c>
      <c r="CN946" s="44">
        <v>0</v>
      </c>
      <c r="CO946" s="44">
        <v>0</v>
      </c>
      <c r="CP946" s="44">
        <v>0</v>
      </c>
      <c r="CQ946" s="44">
        <v>0</v>
      </c>
      <c r="CR946" s="44">
        <v>0</v>
      </c>
      <c r="CS946" s="44">
        <v>0</v>
      </c>
      <c r="CT946" s="44">
        <v>0</v>
      </c>
      <c r="CU946" s="44">
        <v>0</v>
      </c>
      <c r="CV946" s="44">
        <v>0</v>
      </c>
      <c r="CW946" s="44">
        <v>0</v>
      </c>
      <c r="CX946" s="44">
        <v>0</v>
      </c>
      <c r="CY946" s="44">
        <v>0</v>
      </c>
      <c r="CZ946" s="44">
        <v>0</v>
      </c>
      <c r="DA946" s="44">
        <v>0</v>
      </c>
      <c r="DB946" s="44">
        <v>0</v>
      </c>
      <c r="DC946" s="44">
        <v>0</v>
      </c>
      <c r="DD946" s="44">
        <v>0</v>
      </c>
      <c r="DE946" s="44">
        <v>0</v>
      </c>
      <c r="DF946" s="44">
        <v>0</v>
      </c>
      <c r="DG946" s="44">
        <v>0</v>
      </c>
      <c r="DH946" s="44">
        <v>0</v>
      </c>
      <c r="DI946" s="44">
        <v>0</v>
      </c>
      <c r="DJ946" s="44">
        <v>0</v>
      </c>
      <c r="DK946" s="44">
        <v>0</v>
      </c>
      <c r="DL946" s="44">
        <v>0</v>
      </c>
      <c r="DM946" s="44">
        <v>0</v>
      </c>
      <c r="DN946" s="44">
        <v>0</v>
      </c>
      <c r="DO946" s="44">
        <v>0</v>
      </c>
      <c r="DP946" s="44">
        <v>4.2039900000000001</v>
      </c>
      <c r="DQ946" s="44">
        <v>0</v>
      </c>
      <c r="DR946" s="44">
        <v>0</v>
      </c>
      <c r="DS946" s="44">
        <v>0</v>
      </c>
      <c r="DT946" s="44">
        <v>0</v>
      </c>
      <c r="DU946" s="44">
        <v>0</v>
      </c>
      <c r="DV946" s="44">
        <v>0</v>
      </c>
      <c r="DW946" s="44">
        <v>0</v>
      </c>
      <c r="DX946" s="44">
        <v>0</v>
      </c>
      <c r="DY946" s="44">
        <v>0</v>
      </c>
      <c r="DZ946" s="44">
        <v>19.97374908568127</v>
      </c>
      <c r="EA946" s="44">
        <v>0</v>
      </c>
      <c r="EB946" s="44">
        <v>0</v>
      </c>
    </row>
    <row r="947" spans="2:132" x14ac:dyDescent="0.25">
      <c r="B947" s="41" t="s">
        <v>1035</v>
      </c>
      <c r="C947" s="47" t="s">
        <v>101</v>
      </c>
      <c r="D947" s="46">
        <v>5</v>
      </c>
      <c r="E947" s="86" t="s">
        <v>53</v>
      </c>
      <c r="F947" s="43">
        <v>3776.47</v>
      </c>
      <c r="G947" s="43">
        <v>345.90395723583606</v>
      </c>
      <c r="H947" s="44">
        <v>428.86813223583607</v>
      </c>
      <c r="I947" s="44">
        <v>185.24153279933228</v>
      </c>
      <c r="J947" s="44">
        <v>229.67123827955584</v>
      </c>
      <c r="K947" s="44">
        <v>428.92090697243674</v>
      </c>
      <c r="L947" s="44">
        <v>511.88508197243675</v>
      </c>
      <c r="M947" s="44">
        <v>354.98818</v>
      </c>
      <c r="N947" s="44">
        <v>2575.5525400000001</v>
      </c>
      <c r="O947" s="44">
        <v>415.41169999999994</v>
      </c>
      <c r="P947" s="44">
        <v>77.205763255038605</v>
      </c>
      <c r="Q947" s="44">
        <v>81.353972005038599</v>
      </c>
      <c r="R947" s="44">
        <v>51.302333485377325</v>
      </c>
      <c r="S947" s="44">
        <v>53.523818759388504</v>
      </c>
      <c r="T947" s="44">
        <v>240.19570790456459</v>
      </c>
      <c r="U947" s="44">
        <v>244.34391665456459</v>
      </c>
      <c r="V947" s="44">
        <v>128.63172037585633</v>
      </c>
      <c r="W947" s="44">
        <v>130.8532056498675</v>
      </c>
      <c r="X947" s="44">
        <v>94.362599533936077</v>
      </c>
      <c r="Y947" s="44">
        <v>98.510808283936072</v>
      </c>
      <c r="Z947" s="44">
        <v>50.533890147657843</v>
      </c>
      <c r="AA947" s="44">
        <v>52.755375421669022</v>
      </c>
      <c r="AB947" s="44">
        <v>6.6323402968651646</v>
      </c>
      <c r="AC947" s="44">
        <v>19.682762277078446</v>
      </c>
      <c r="AD947" s="44">
        <v>7.8743008969162132</v>
      </c>
      <c r="AE947" s="44">
        <v>20.941854235263637</v>
      </c>
      <c r="AF947" s="44">
        <v>62.898154321664585</v>
      </c>
      <c r="AG947" s="44">
        <v>25.358306875937423</v>
      </c>
      <c r="AH947" s="44">
        <v>131.76766306147687</v>
      </c>
      <c r="AJ947" s="63" t="s">
        <v>63</v>
      </c>
      <c r="AK947" s="44">
        <v>0</v>
      </c>
      <c r="AL947" s="44">
        <v>0</v>
      </c>
      <c r="AM947" s="44">
        <v>415.41169999999994</v>
      </c>
      <c r="AN947" s="44">
        <v>415.41169999999994</v>
      </c>
      <c r="AO947" s="44">
        <v>0</v>
      </c>
      <c r="AP947" s="44">
        <v>0</v>
      </c>
      <c r="AQ947" s="44">
        <v>0</v>
      </c>
      <c r="AR947" s="44">
        <v>0</v>
      </c>
      <c r="AS947" s="44">
        <v>0</v>
      </c>
      <c r="AT947" s="44">
        <v>0</v>
      </c>
      <c r="AU947" s="44">
        <v>0</v>
      </c>
      <c r="AV947" s="44">
        <v>0</v>
      </c>
      <c r="AW947" s="44">
        <v>0</v>
      </c>
      <c r="AX947" s="44">
        <v>0</v>
      </c>
      <c r="AY947" s="44">
        <v>94.362599533936077</v>
      </c>
      <c r="AZ947" s="44">
        <v>0</v>
      </c>
      <c r="BA947" s="44">
        <v>0</v>
      </c>
      <c r="BB947" s="44">
        <v>4.1482087500000002</v>
      </c>
      <c r="BC947" s="44">
        <v>98.510808283936072</v>
      </c>
      <c r="BD947" s="44">
        <v>94.362599533936077</v>
      </c>
      <c r="BE947" s="44">
        <v>0</v>
      </c>
      <c r="BF947" s="44">
        <v>0</v>
      </c>
      <c r="BG947" s="44">
        <v>4.1482087500000002</v>
      </c>
      <c r="BH947" s="44">
        <v>98.510808283936072</v>
      </c>
      <c r="BI947" s="44">
        <v>50.533890147657843</v>
      </c>
      <c r="BJ947" s="44">
        <v>0</v>
      </c>
      <c r="BK947" s="44">
        <v>0</v>
      </c>
      <c r="BL947" s="44">
        <v>2.2214852740111781</v>
      </c>
      <c r="BM947" s="44">
        <v>52.755375421669022</v>
      </c>
      <c r="BN947" s="44">
        <v>7.8743008969162132</v>
      </c>
      <c r="BO947" s="44">
        <v>24.290489523705808</v>
      </c>
      <c r="BP947" s="44">
        <v>0</v>
      </c>
      <c r="BQ947" s="44">
        <v>0</v>
      </c>
      <c r="BR947" s="44">
        <v>1.0678173522316141</v>
      </c>
      <c r="BS947" s="44">
        <v>25.358306875937423</v>
      </c>
      <c r="BT947" s="64">
        <v>2023</v>
      </c>
      <c r="BU947" s="44">
        <v>0</v>
      </c>
      <c r="BV947" s="44">
        <v>0</v>
      </c>
      <c r="BW947" s="44">
        <v>0</v>
      </c>
      <c r="BX947" s="44">
        <v>0</v>
      </c>
      <c r="BY947" s="44">
        <v>0</v>
      </c>
      <c r="BZ947" s="44">
        <v>0</v>
      </c>
      <c r="CA947" s="44">
        <v>0</v>
      </c>
      <c r="CB947" s="44">
        <v>415.41169999999994</v>
      </c>
      <c r="CC947" s="44">
        <v>0</v>
      </c>
      <c r="CD947" s="44">
        <v>0</v>
      </c>
      <c r="CE947" s="44">
        <v>0</v>
      </c>
      <c r="CF947" s="44">
        <v>0</v>
      </c>
      <c r="CG947" s="44">
        <v>0</v>
      </c>
      <c r="CH947" s="44">
        <v>0</v>
      </c>
      <c r="CI947" s="44">
        <v>0</v>
      </c>
      <c r="CJ947" s="44">
        <v>0</v>
      </c>
      <c r="CK947" s="44">
        <v>0</v>
      </c>
      <c r="CL947" s="44">
        <v>94.362599533936077</v>
      </c>
      <c r="CM947" s="44">
        <v>0</v>
      </c>
      <c r="CN947" s="44">
        <v>0</v>
      </c>
      <c r="CO947" s="44">
        <v>0</v>
      </c>
      <c r="CP947" s="44">
        <v>0</v>
      </c>
      <c r="CQ947" s="44">
        <v>0</v>
      </c>
      <c r="CR947" s="44">
        <v>0</v>
      </c>
      <c r="CS947" s="44">
        <v>0</v>
      </c>
      <c r="CT947" s="44">
        <v>0</v>
      </c>
      <c r="CU947" s="44">
        <v>0</v>
      </c>
      <c r="CV947" s="44">
        <v>0</v>
      </c>
      <c r="CW947" s="44">
        <v>0</v>
      </c>
      <c r="CX947" s="44">
        <v>0</v>
      </c>
      <c r="CY947" s="44">
        <v>0</v>
      </c>
      <c r="CZ947" s="44">
        <v>0</v>
      </c>
      <c r="DA947" s="44">
        <v>0</v>
      </c>
      <c r="DB947" s="44">
        <v>0</v>
      </c>
      <c r="DC947" s="44">
        <v>0</v>
      </c>
      <c r="DD947" s="44">
        <v>0</v>
      </c>
      <c r="DE947" s="44">
        <v>0</v>
      </c>
      <c r="DF947" s="44">
        <v>0</v>
      </c>
      <c r="DG947" s="44">
        <v>0</v>
      </c>
      <c r="DH947" s="44">
        <v>0</v>
      </c>
      <c r="DI947" s="44">
        <v>0</v>
      </c>
      <c r="DJ947" s="44">
        <v>0</v>
      </c>
      <c r="DK947" s="44">
        <v>0</v>
      </c>
      <c r="DL947" s="44">
        <v>0</v>
      </c>
      <c r="DM947" s="44">
        <v>0</v>
      </c>
      <c r="DN947" s="44">
        <v>0</v>
      </c>
      <c r="DO947" s="44">
        <v>0</v>
      </c>
      <c r="DP947" s="44">
        <v>4.1482087500000002</v>
      </c>
      <c r="DQ947" s="44">
        <v>0</v>
      </c>
      <c r="DR947" s="44">
        <v>0</v>
      </c>
      <c r="DS947" s="44">
        <v>0</v>
      </c>
      <c r="DT947" s="44">
        <v>0</v>
      </c>
      <c r="DU947" s="44">
        <v>0</v>
      </c>
      <c r="DV947" s="44">
        <v>0</v>
      </c>
      <c r="DW947" s="44">
        <v>0</v>
      </c>
      <c r="DX947" s="44">
        <v>0</v>
      </c>
      <c r="DY947" s="44">
        <v>0</v>
      </c>
      <c r="DZ947" s="44">
        <v>25.358306875937423</v>
      </c>
      <c r="EA947" s="44">
        <v>0</v>
      </c>
      <c r="EB947" s="44">
        <v>0</v>
      </c>
    </row>
    <row r="948" spans="2:132" x14ac:dyDescent="0.25">
      <c r="B948" s="41" t="s">
        <v>1036</v>
      </c>
      <c r="C948" s="47" t="s">
        <v>101</v>
      </c>
      <c r="D948" s="46">
        <v>5</v>
      </c>
      <c r="E948" s="86" t="s">
        <v>53</v>
      </c>
      <c r="F948" s="43">
        <v>4151.26</v>
      </c>
      <c r="G948" s="43">
        <v>334.97552302967387</v>
      </c>
      <c r="H948" s="44">
        <v>462.37149802967389</v>
      </c>
      <c r="I948" s="44">
        <v>179.38904149040542</v>
      </c>
      <c r="J948" s="44">
        <v>247.61325572041403</v>
      </c>
      <c r="K948" s="44">
        <v>415.3696485567956</v>
      </c>
      <c r="L948" s="44">
        <v>542.76562355679562</v>
      </c>
      <c r="M948" s="44">
        <v>390.21843999999999</v>
      </c>
      <c r="N948" s="44">
        <v>2831.1593200000002</v>
      </c>
      <c r="O948" s="44">
        <v>456.63860000000005</v>
      </c>
      <c r="P948" s="44">
        <v>74.766536740223202</v>
      </c>
      <c r="Q948" s="44">
        <v>81.136335490223203</v>
      </c>
      <c r="R948" s="44">
        <v>49.681495780605751</v>
      </c>
      <c r="S948" s="44">
        <v>53.092706492106181</v>
      </c>
      <c r="T948" s="44">
        <v>232.60700319180555</v>
      </c>
      <c r="U948" s="44">
        <v>238.97680194180555</v>
      </c>
      <c r="V948" s="44">
        <v>124.56775041093752</v>
      </c>
      <c r="W948" s="44">
        <v>127.97896112243795</v>
      </c>
      <c r="X948" s="44">
        <v>91.381322682495025</v>
      </c>
      <c r="Y948" s="44">
        <v>97.751121432495026</v>
      </c>
      <c r="Z948" s="44">
        <v>48.937330518582591</v>
      </c>
      <c r="AA948" s="44">
        <v>52.348541230083022</v>
      </c>
      <c r="AB948" s="44">
        <v>7.3497560358505671</v>
      </c>
      <c r="AC948" s="44">
        <v>22.122068308488764</v>
      </c>
      <c r="AD948" s="44">
        <v>8.7230434558429408</v>
      </c>
      <c r="AE948" s="44">
        <v>20.885831006683567</v>
      </c>
      <c r="AF948" s="44">
        <v>61.516570470152367</v>
      </c>
      <c r="AG948" s="44">
        <v>25.1627509502066</v>
      </c>
      <c r="AH948" s="44">
        <v>139.71682380467436</v>
      </c>
      <c r="AJ948" s="63" t="s">
        <v>63</v>
      </c>
      <c r="AK948" s="44">
        <v>0</v>
      </c>
      <c r="AL948" s="44">
        <v>0</v>
      </c>
      <c r="AM948" s="44">
        <v>456.63860000000005</v>
      </c>
      <c r="AN948" s="44">
        <v>456.63860000000005</v>
      </c>
      <c r="AO948" s="44">
        <v>0</v>
      </c>
      <c r="AP948" s="44">
        <v>0</v>
      </c>
      <c r="AQ948" s="44">
        <v>0</v>
      </c>
      <c r="AR948" s="44">
        <v>0</v>
      </c>
      <c r="AS948" s="44">
        <v>0</v>
      </c>
      <c r="AT948" s="44">
        <v>0</v>
      </c>
      <c r="AU948" s="44">
        <v>0</v>
      </c>
      <c r="AV948" s="44">
        <v>0</v>
      </c>
      <c r="AW948" s="44">
        <v>0</v>
      </c>
      <c r="AX948" s="44">
        <v>0</v>
      </c>
      <c r="AY948" s="44">
        <v>91.381322682495025</v>
      </c>
      <c r="AZ948" s="44">
        <v>0</v>
      </c>
      <c r="BA948" s="44">
        <v>0</v>
      </c>
      <c r="BB948" s="44">
        <v>6.3697987500000011</v>
      </c>
      <c r="BC948" s="44">
        <v>97.751121432495026</v>
      </c>
      <c r="BD948" s="44">
        <v>91.381322682495025</v>
      </c>
      <c r="BE948" s="44">
        <v>0</v>
      </c>
      <c r="BF948" s="44">
        <v>0</v>
      </c>
      <c r="BG948" s="44">
        <v>6.3697987500000011</v>
      </c>
      <c r="BH948" s="44">
        <v>97.751121432495026</v>
      </c>
      <c r="BI948" s="44">
        <v>48.937330518582591</v>
      </c>
      <c r="BJ948" s="44">
        <v>0</v>
      </c>
      <c r="BK948" s="44">
        <v>0</v>
      </c>
      <c r="BL948" s="44">
        <v>3.4112107115004306</v>
      </c>
      <c r="BM948" s="44">
        <v>52.348541230083022</v>
      </c>
      <c r="BN948" s="44">
        <v>8.7230434558429408</v>
      </c>
      <c r="BO948" s="44">
        <v>23.523059689376669</v>
      </c>
      <c r="BP948" s="44">
        <v>0</v>
      </c>
      <c r="BQ948" s="44">
        <v>0</v>
      </c>
      <c r="BR948" s="44">
        <v>1.6396912608299297</v>
      </c>
      <c r="BS948" s="44">
        <v>25.1627509502066</v>
      </c>
      <c r="BT948" s="64">
        <v>2023</v>
      </c>
      <c r="BU948" s="44">
        <v>0</v>
      </c>
      <c r="BV948" s="44">
        <v>0</v>
      </c>
      <c r="BW948" s="44">
        <v>0</v>
      </c>
      <c r="BX948" s="44">
        <v>0</v>
      </c>
      <c r="BY948" s="44">
        <v>0</v>
      </c>
      <c r="BZ948" s="44">
        <v>0</v>
      </c>
      <c r="CA948" s="44">
        <v>0</v>
      </c>
      <c r="CB948" s="44">
        <v>456.63860000000005</v>
      </c>
      <c r="CC948" s="44">
        <v>0</v>
      </c>
      <c r="CD948" s="44">
        <v>0</v>
      </c>
      <c r="CE948" s="44">
        <v>0</v>
      </c>
      <c r="CF948" s="44">
        <v>0</v>
      </c>
      <c r="CG948" s="44">
        <v>0</v>
      </c>
      <c r="CH948" s="44">
        <v>0</v>
      </c>
      <c r="CI948" s="44">
        <v>0</v>
      </c>
      <c r="CJ948" s="44">
        <v>0</v>
      </c>
      <c r="CK948" s="44">
        <v>0</v>
      </c>
      <c r="CL948" s="44">
        <v>91.381322682495025</v>
      </c>
      <c r="CM948" s="44">
        <v>0</v>
      </c>
      <c r="CN948" s="44">
        <v>0</v>
      </c>
      <c r="CO948" s="44">
        <v>0</v>
      </c>
      <c r="CP948" s="44">
        <v>0</v>
      </c>
      <c r="CQ948" s="44">
        <v>0</v>
      </c>
      <c r="CR948" s="44">
        <v>0</v>
      </c>
      <c r="CS948" s="44">
        <v>0</v>
      </c>
      <c r="CT948" s="44">
        <v>0</v>
      </c>
      <c r="CU948" s="44">
        <v>0</v>
      </c>
      <c r="CV948" s="44">
        <v>0</v>
      </c>
      <c r="CW948" s="44">
        <v>0</v>
      </c>
      <c r="CX948" s="44">
        <v>0</v>
      </c>
      <c r="CY948" s="44">
        <v>0</v>
      </c>
      <c r="CZ948" s="44">
        <v>0</v>
      </c>
      <c r="DA948" s="44">
        <v>0</v>
      </c>
      <c r="DB948" s="44">
        <v>0</v>
      </c>
      <c r="DC948" s="44">
        <v>0</v>
      </c>
      <c r="DD948" s="44">
        <v>0</v>
      </c>
      <c r="DE948" s="44">
        <v>0</v>
      </c>
      <c r="DF948" s="44">
        <v>0</v>
      </c>
      <c r="DG948" s="44">
        <v>0</v>
      </c>
      <c r="DH948" s="44">
        <v>0</v>
      </c>
      <c r="DI948" s="44">
        <v>0</v>
      </c>
      <c r="DJ948" s="44">
        <v>0</v>
      </c>
      <c r="DK948" s="44">
        <v>0</v>
      </c>
      <c r="DL948" s="44">
        <v>0</v>
      </c>
      <c r="DM948" s="44">
        <v>0</v>
      </c>
      <c r="DN948" s="44">
        <v>0</v>
      </c>
      <c r="DO948" s="44">
        <v>0</v>
      </c>
      <c r="DP948" s="44">
        <v>6.3697987500000011</v>
      </c>
      <c r="DQ948" s="44">
        <v>0</v>
      </c>
      <c r="DR948" s="44">
        <v>0</v>
      </c>
      <c r="DS948" s="44">
        <v>0</v>
      </c>
      <c r="DT948" s="44">
        <v>0</v>
      </c>
      <c r="DU948" s="44">
        <v>0</v>
      </c>
      <c r="DV948" s="44">
        <v>0</v>
      </c>
      <c r="DW948" s="44">
        <v>0</v>
      </c>
      <c r="DX948" s="44">
        <v>0</v>
      </c>
      <c r="DY948" s="44">
        <v>0</v>
      </c>
      <c r="DZ948" s="44">
        <v>25.1627509502066</v>
      </c>
      <c r="EA948" s="44">
        <v>0</v>
      </c>
      <c r="EB948" s="44">
        <v>0</v>
      </c>
    </row>
    <row r="949" spans="2:132" x14ac:dyDescent="0.25">
      <c r="B949" s="41" t="s">
        <v>1037</v>
      </c>
      <c r="C949" s="50">
        <v>1</v>
      </c>
      <c r="D949" s="46">
        <v>5</v>
      </c>
      <c r="E949" s="86" t="s">
        <v>53</v>
      </c>
      <c r="F949" s="43">
        <v>2540.25</v>
      </c>
      <c r="G949" s="43">
        <v>277.89561589786223</v>
      </c>
      <c r="H949" s="44">
        <v>277.89561589786223</v>
      </c>
      <c r="I949" s="44">
        <v>148.82110704514753</v>
      </c>
      <c r="J949" s="44">
        <v>148.82110704514753</v>
      </c>
      <c r="K949" s="44">
        <v>308.46413364662709</v>
      </c>
      <c r="L949" s="44">
        <v>308.46413364662709</v>
      </c>
      <c r="M949" s="44">
        <v>268.41975000000002</v>
      </c>
      <c r="N949" s="44">
        <v>1762.0867499999999</v>
      </c>
      <c r="O949" s="44">
        <v>309.06375000000003</v>
      </c>
      <c r="P949" s="44">
        <v>55.523544056392872</v>
      </c>
      <c r="Q949" s="44">
        <v>55.523544056392872</v>
      </c>
      <c r="R949" s="44">
        <v>36.894750513138789</v>
      </c>
      <c r="S949" s="44">
        <v>36.894750513138789</v>
      </c>
      <c r="T949" s="44">
        <v>172.73991484211118</v>
      </c>
      <c r="U949" s="44">
        <v>172.73991484211118</v>
      </c>
      <c r="V949" s="44">
        <v>92.507200139263702</v>
      </c>
      <c r="W949" s="44">
        <v>92.507200139263702</v>
      </c>
      <c r="X949" s="44">
        <v>67.862109402257957</v>
      </c>
      <c r="Y949" s="44">
        <v>67.862109402257957</v>
      </c>
      <c r="Z949" s="44">
        <v>36.342114340425027</v>
      </c>
      <c r="AA949" s="44">
        <v>36.342114340425027</v>
      </c>
      <c r="AB949" s="44">
        <v>7.2752829675433537</v>
      </c>
      <c r="AC949" s="44">
        <v>19.048103794594265</v>
      </c>
      <c r="AD949" s="44">
        <v>8.5042864348763008</v>
      </c>
      <c r="AE949" s="44">
        <v>14.292676037774813</v>
      </c>
      <c r="AF949" s="44">
        <v>44.466103228632754</v>
      </c>
      <c r="AG949" s="44">
        <v>17.468826268391439</v>
      </c>
      <c r="AH949" s="44">
        <v>79.403755765415639</v>
      </c>
      <c r="AJ949" s="63" t="s">
        <v>63</v>
      </c>
      <c r="AK949" s="44">
        <v>0</v>
      </c>
      <c r="AL949" s="44">
        <v>0</v>
      </c>
      <c r="AM949" s="44">
        <v>309.06375000000003</v>
      </c>
      <c r="AN949" s="44">
        <v>309.06375000000003</v>
      </c>
      <c r="AO949" s="44">
        <v>0</v>
      </c>
      <c r="AP949" s="44">
        <v>0</v>
      </c>
      <c r="AQ949" s="44">
        <v>0</v>
      </c>
      <c r="AR949" s="44">
        <v>0</v>
      </c>
      <c r="AS949" s="44">
        <v>0</v>
      </c>
      <c r="AT949" s="44">
        <v>0</v>
      </c>
      <c r="AU949" s="44">
        <v>0</v>
      </c>
      <c r="AV949" s="44">
        <v>0</v>
      </c>
      <c r="AW949" s="44">
        <v>0</v>
      </c>
      <c r="AX949" s="44">
        <v>0</v>
      </c>
      <c r="AY949" s="44">
        <v>67.862109402257957</v>
      </c>
      <c r="AZ949" s="44">
        <v>0</v>
      </c>
      <c r="BA949" s="44">
        <v>0</v>
      </c>
      <c r="BB949" s="44">
        <v>0</v>
      </c>
      <c r="BC949" s="44">
        <v>67.862109402257957</v>
      </c>
      <c r="BD949" s="44">
        <v>67.862109402257957</v>
      </c>
      <c r="BE949" s="44">
        <v>0</v>
      </c>
      <c r="BF949" s="44">
        <v>0</v>
      </c>
      <c r="BG949" s="44">
        <v>0</v>
      </c>
      <c r="BH949" s="44">
        <v>67.862109402257957</v>
      </c>
      <c r="BI949" s="44">
        <v>36.342114340425027</v>
      </c>
      <c r="BJ949" s="44">
        <v>0</v>
      </c>
      <c r="BK949" s="44">
        <v>0</v>
      </c>
      <c r="BL949" s="44">
        <v>0</v>
      </c>
      <c r="BM949" s="44">
        <v>36.342114340425027</v>
      </c>
      <c r="BN949" s="44">
        <v>8.5042864348763008</v>
      </c>
      <c r="BO949" s="44">
        <v>17.468826268391439</v>
      </c>
      <c r="BP949" s="44">
        <v>0</v>
      </c>
      <c r="BQ949" s="44">
        <v>0</v>
      </c>
      <c r="BR949" s="44">
        <v>0</v>
      </c>
      <c r="BS949" s="44">
        <v>17.468826268391439</v>
      </c>
      <c r="BT949" s="64">
        <v>2023</v>
      </c>
      <c r="BU949" s="44">
        <v>0</v>
      </c>
      <c r="BV949" s="44">
        <v>0</v>
      </c>
      <c r="BW949" s="44">
        <v>0</v>
      </c>
      <c r="BX949" s="44">
        <v>0</v>
      </c>
      <c r="BY949" s="44">
        <v>0</v>
      </c>
      <c r="BZ949" s="44">
        <v>0</v>
      </c>
      <c r="CA949" s="44">
        <v>0</v>
      </c>
      <c r="CB949" s="44">
        <v>309.06375000000003</v>
      </c>
      <c r="CC949" s="44">
        <v>0</v>
      </c>
      <c r="CD949" s="44">
        <v>0</v>
      </c>
      <c r="CE949" s="44">
        <v>0</v>
      </c>
      <c r="CF949" s="44">
        <v>0</v>
      </c>
      <c r="CG949" s="44">
        <v>0</v>
      </c>
      <c r="CH949" s="44">
        <v>0</v>
      </c>
      <c r="CI949" s="44">
        <v>0</v>
      </c>
      <c r="CJ949" s="44">
        <v>0</v>
      </c>
      <c r="CK949" s="44">
        <v>0</v>
      </c>
      <c r="CL949" s="44">
        <v>67.862109402257957</v>
      </c>
      <c r="CM949" s="44">
        <v>0</v>
      </c>
      <c r="CN949" s="44">
        <v>0</v>
      </c>
      <c r="CO949" s="44">
        <v>0</v>
      </c>
      <c r="CP949" s="44">
        <v>0</v>
      </c>
      <c r="CQ949" s="44">
        <v>0</v>
      </c>
      <c r="CR949" s="44">
        <v>0</v>
      </c>
      <c r="CS949" s="44">
        <v>0</v>
      </c>
      <c r="CT949" s="44">
        <v>0</v>
      </c>
      <c r="CU949" s="44">
        <v>0</v>
      </c>
      <c r="CV949" s="44">
        <v>0</v>
      </c>
      <c r="CW949" s="44">
        <v>0</v>
      </c>
      <c r="CX949" s="44">
        <v>0</v>
      </c>
      <c r="CY949" s="44">
        <v>0</v>
      </c>
      <c r="CZ949" s="44">
        <v>0</v>
      </c>
      <c r="DA949" s="44">
        <v>0</v>
      </c>
      <c r="DB949" s="44">
        <v>0</v>
      </c>
      <c r="DC949" s="44">
        <v>0</v>
      </c>
      <c r="DD949" s="44">
        <v>0</v>
      </c>
      <c r="DE949" s="44">
        <v>0</v>
      </c>
      <c r="DF949" s="44">
        <v>0</v>
      </c>
      <c r="DG949" s="44">
        <v>0</v>
      </c>
      <c r="DH949" s="44">
        <v>0</v>
      </c>
      <c r="DI949" s="44">
        <v>0</v>
      </c>
      <c r="DJ949" s="44">
        <v>0</v>
      </c>
      <c r="DK949" s="44">
        <v>0</v>
      </c>
      <c r="DL949" s="44">
        <v>0</v>
      </c>
      <c r="DM949" s="44">
        <v>0</v>
      </c>
      <c r="DN949" s="44">
        <v>0</v>
      </c>
      <c r="DO949" s="44">
        <v>0</v>
      </c>
      <c r="DP949" s="44">
        <v>0</v>
      </c>
      <c r="DQ949" s="44">
        <v>0</v>
      </c>
      <c r="DR949" s="44">
        <v>0</v>
      </c>
      <c r="DS949" s="44">
        <v>0</v>
      </c>
      <c r="DT949" s="44">
        <v>0</v>
      </c>
      <c r="DU949" s="44">
        <v>0</v>
      </c>
      <c r="DV949" s="44">
        <v>0</v>
      </c>
      <c r="DW949" s="44">
        <v>0</v>
      </c>
      <c r="DX949" s="44">
        <v>0</v>
      </c>
      <c r="DY949" s="44">
        <v>0</v>
      </c>
      <c r="DZ949" s="44">
        <v>17.468826268391439</v>
      </c>
      <c r="EA949" s="44">
        <v>0</v>
      </c>
      <c r="EB949" s="44">
        <v>0</v>
      </c>
    </row>
    <row r="950" spans="2:132" x14ac:dyDescent="0.25">
      <c r="B950" s="41" t="s">
        <v>1038</v>
      </c>
      <c r="C950" s="47" t="s">
        <v>101</v>
      </c>
      <c r="D950" s="46">
        <v>5</v>
      </c>
      <c r="E950" s="86" t="s">
        <v>53</v>
      </c>
      <c r="F950" s="43">
        <v>2404.98</v>
      </c>
      <c r="G950" s="43">
        <v>452.40957627812207</v>
      </c>
      <c r="H950" s="44">
        <v>452.40957627812207</v>
      </c>
      <c r="I950" s="44">
        <v>242.27835967114362</v>
      </c>
      <c r="J950" s="44">
        <v>242.27835967114362</v>
      </c>
      <c r="K950" s="44">
        <v>465.98186356646573</v>
      </c>
      <c r="L950" s="44">
        <v>465.98186356646573</v>
      </c>
      <c r="M950" s="44">
        <v>235.68804</v>
      </c>
      <c r="N950" s="44">
        <v>1702.7258400000001</v>
      </c>
      <c r="O950" s="44">
        <v>271.76274000000001</v>
      </c>
      <c r="P950" s="44">
        <v>83.876735441963831</v>
      </c>
      <c r="Q950" s="44">
        <v>83.876735441963831</v>
      </c>
      <c r="R950" s="44">
        <v>55.735117067540543</v>
      </c>
      <c r="S950" s="44">
        <v>55.735117067540543</v>
      </c>
      <c r="T950" s="44">
        <v>260.94984359722082</v>
      </c>
      <c r="U950" s="44">
        <v>260.94984359722082</v>
      </c>
      <c r="V950" s="44">
        <v>139.74615785831563</v>
      </c>
      <c r="W950" s="44">
        <v>139.74615785831563</v>
      </c>
      <c r="X950" s="44">
        <v>102.51600998462246</v>
      </c>
      <c r="Y950" s="44">
        <v>102.51600998462246</v>
      </c>
      <c r="Z950" s="44">
        <v>54.900276301481135</v>
      </c>
      <c r="AA950" s="44">
        <v>54.900276301481135</v>
      </c>
      <c r="AB950" s="44">
        <v>4.2287170530993983</v>
      </c>
      <c r="AC950" s="44">
        <v>12.18441970852853</v>
      </c>
      <c r="AD950" s="44">
        <v>4.9501160705937686</v>
      </c>
      <c r="AE950" s="44">
        <v>21.591255154039537</v>
      </c>
      <c r="AF950" s="44">
        <v>67.172793812567448</v>
      </c>
      <c r="AG950" s="44">
        <v>26.389311854937212</v>
      </c>
      <c r="AH950" s="44">
        <v>119.95141752244187</v>
      </c>
      <c r="AJ950" s="63" t="s">
        <v>63</v>
      </c>
      <c r="AK950" s="44">
        <v>0</v>
      </c>
      <c r="AL950" s="44">
        <v>0</v>
      </c>
      <c r="AM950" s="44">
        <v>271.76274000000001</v>
      </c>
      <c r="AN950" s="44">
        <v>271.76274000000001</v>
      </c>
      <c r="AO950" s="44">
        <v>0</v>
      </c>
      <c r="AP950" s="44">
        <v>0</v>
      </c>
      <c r="AQ950" s="44">
        <v>0</v>
      </c>
      <c r="AR950" s="44">
        <v>0</v>
      </c>
      <c r="AS950" s="44">
        <v>0</v>
      </c>
      <c r="AT950" s="44">
        <v>0</v>
      </c>
      <c r="AU950" s="44">
        <v>0</v>
      </c>
      <c r="AV950" s="44">
        <v>0</v>
      </c>
      <c r="AW950" s="44">
        <v>0</v>
      </c>
      <c r="AX950" s="44">
        <v>0</v>
      </c>
      <c r="AY950" s="44">
        <v>102.51600998462246</v>
      </c>
      <c r="AZ950" s="44">
        <v>0</v>
      </c>
      <c r="BA950" s="44">
        <v>0</v>
      </c>
      <c r="BB950" s="44">
        <v>0</v>
      </c>
      <c r="BC950" s="44">
        <v>102.51600998462246</v>
      </c>
      <c r="BD950" s="44">
        <v>102.51600998462246</v>
      </c>
      <c r="BE950" s="44">
        <v>0</v>
      </c>
      <c r="BF950" s="44">
        <v>0</v>
      </c>
      <c r="BG950" s="44">
        <v>0</v>
      </c>
      <c r="BH950" s="44">
        <v>102.51600998462246</v>
      </c>
      <c r="BI950" s="44">
        <v>54.900276301481135</v>
      </c>
      <c r="BJ950" s="44">
        <v>0</v>
      </c>
      <c r="BK950" s="44">
        <v>0</v>
      </c>
      <c r="BL950" s="44">
        <v>0</v>
      </c>
      <c r="BM950" s="44">
        <v>54.900276301481135</v>
      </c>
      <c r="BN950" s="44">
        <v>4.9501160705937686</v>
      </c>
      <c r="BO950" s="44">
        <v>26.389311854937212</v>
      </c>
      <c r="BP950" s="44">
        <v>0</v>
      </c>
      <c r="BQ950" s="44">
        <v>0</v>
      </c>
      <c r="BR950" s="44">
        <v>0</v>
      </c>
      <c r="BS950" s="44">
        <v>26.389311854937212</v>
      </c>
      <c r="BT950" s="64">
        <v>2023</v>
      </c>
      <c r="BU950" s="44">
        <v>0</v>
      </c>
      <c r="BV950" s="44">
        <v>0</v>
      </c>
      <c r="BW950" s="44">
        <v>0</v>
      </c>
      <c r="BX950" s="44">
        <v>0</v>
      </c>
      <c r="BY950" s="44">
        <v>0</v>
      </c>
      <c r="BZ950" s="44">
        <v>0</v>
      </c>
      <c r="CA950" s="44">
        <v>0</v>
      </c>
      <c r="CB950" s="44">
        <v>271.76274000000001</v>
      </c>
      <c r="CC950" s="44">
        <v>0</v>
      </c>
      <c r="CD950" s="44">
        <v>0</v>
      </c>
      <c r="CE950" s="44">
        <v>0</v>
      </c>
      <c r="CF950" s="44">
        <v>0</v>
      </c>
      <c r="CG950" s="44">
        <v>0</v>
      </c>
      <c r="CH950" s="44">
        <v>0</v>
      </c>
      <c r="CI950" s="44">
        <v>0</v>
      </c>
      <c r="CJ950" s="44">
        <v>0</v>
      </c>
      <c r="CK950" s="44">
        <v>0</v>
      </c>
      <c r="CL950" s="44">
        <v>102.51600998462246</v>
      </c>
      <c r="CM950" s="44">
        <v>0</v>
      </c>
      <c r="CN950" s="44">
        <v>0</v>
      </c>
      <c r="CO950" s="44">
        <v>0</v>
      </c>
      <c r="CP950" s="44">
        <v>0</v>
      </c>
      <c r="CQ950" s="44">
        <v>0</v>
      </c>
      <c r="CR950" s="44">
        <v>0</v>
      </c>
      <c r="CS950" s="44">
        <v>0</v>
      </c>
      <c r="CT950" s="44">
        <v>0</v>
      </c>
      <c r="CU950" s="44">
        <v>0</v>
      </c>
      <c r="CV950" s="44">
        <v>0</v>
      </c>
      <c r="CW950" s="44">
        <v>0</v>
      </c>
      <c r="CX950" s="44">
        <v>0</v>
      </c>
      <c r="CY950" s="44">
        <v>0</v>
      </c>
      <c r="CZ950" s="44">
        <v>0</v>
      </c>
      <c r="DA950" s="44">
        <v>0</v>
      </c>
      <c r="DB950" s="44">
        <v>0</v>
      </c>
      <c r="DC950" s="44">
        <v>0</v>
      </c>
      <c r="DD950" s="44">
        <v>0</v>
      </c>
      <c r="DE950" s="44">
        <v>0</v>
      </c>
      <c r="DF950" s="44">
        <v>0</v>
      </c>
      <c r="DG950" s="44">
        <v>0</v>
      </c>
      <c r="DH950" s="44">
        <v>0</v>
      </c>
      <c r="DI950" s="44">
        <v>0</v>
      </c>
      <c r="DJ950" s="44">
        <v>0</v>
      </c>
      <c r="DK950" s="44">
        <v>0</v>
      </c>
      <c r="DL950" s="44">
        <v>0</v>
      </c>
      <c r="DM950" s="44">
        <v>0</v>
      </c>
      <c r="DN950" s="44">
        <v>0</v>
      </c>
      <c r="DO950" s="44">
        <v>0</v>
      </c>
      <c r="DP950" s="44">
        <v>0</v>
      </c>
      <c r="DQ950" s="44">
        <v>0</v>
      </c>
      <c r="DR950" s="44">
        <v>0</v>
      </c>
      <c r="DS950" s="44">
        <v>0</v>
      </c>
      <c r="DT950" s="44">
        <v>0</v>
      </c>
      <c r="DU950" s="44">
        <v>0</v>
      </c>
      <c r="DV950" s="44">
        <v>0</v>
      </c>
      <c r="DW950" s="44">
        <v>0</v>
      </c>
      <c r="DX950" s="44">
        <v>0</v>
      </c>
      <c r="DY950" s="44">
        <v>0</v>
      </c>
      <c r="DZ950" s="44">
        <v>26.389311854937212</v>
      </c>
      <c r="EA950" s="44">
        <v>0</v>
      </c>
      <c r="EB950" s="44">
        <v>0</v>
      </c>
    </row>
    <row r="951" spans="2:132" x14ac:dyDescent="0.25">
      <c r="B951" s="41" t="s">
        <v>1039</v>
      </c>
      <c r="C951" s="47" t="s">
        <v>101</v>
      </c>
      <c r="D951" s="46">
        <v>5</v>
      </c>
      <c r="E951" s="86" t="s">
        <v>53</v>
      </c>
      <c r="F951" s="43">
        <v>4144.09</v>
      </c>
      <c r="G951" s="43">
        <v>342.89306374565484</v>
      </c>
      <c r="H951" s="44">
        <v>342.89306374565484</v>
      </c>
      <c r="I951" s="44">
        <v>183.62911260710985</v>
      </c>
      <c r="J951" s="44">
        <v>183.62911260710985</v>
      </c>
      <c r="K951" s="44">
        <v>425.18739904461199</v>
      </c>
      <c r="L951" s="44">
        <v>425.18739904461199</v>
      </c>
      <c r="M951" s="44">
        <v>389.54446000000002</v>
      </c>
      <c r="N951" s="44">
        <v>2826.2693799999997</v>
      </c>
      <c r="O951" s="44">
        <v>455.84990000000005</v>
      </c>
      <c r="P951" s="44">
        <v>76.533731828030156</v>
      </c>
      <c r="Q951" s="44">
        <v>76.533731828030156</v>
      </c>
      <c r="R951" s="44">
        <v>50.855776403010921</v>
      </c>
      <c r="S951" s="44">
        <v>50.855776403010921</v>
      </c>
      <c r="T951" s="44">
        <v>238.10494346498274</v>
      </c>
      <c r="U951" s="44">
        <v>238.10494346498274</v>
      </c>
      <c r="V951" s="44">
        <v>127.51205579437709</v>
      </c>
      <c r="W951" s="44">
        <v>127.51205579437709</v>
      </c>
      <c r="X951" s="44">
        <v>93.541227789814641</v>
      </c>
      <c r="Y951" s="44">
        <v>93.541227789814641</v>
      </c>
      <c r="Z951" s="44">
        <v>50.094021919219571</v>
      </c>
      <c r="AA951" s="44">
        <v>50.094021919219571</v>
      </c>
      <c r="AB951" s="44">
        <v>7.6597878855102293</v>
      </c>
      <c r="AC951" s="44">
        <v>22.164722875753604</v>
      </c>
      <c r="AD951" s="44">
        <v>9.0998862246495751</v>
      </c>
      <c r="AE951" s="44">
        <v>19.701044909326605</v>
      </c>
      <c r="AF951" s="44">
        <v>61.292139717904995</v>
      </c>
      <c r="AG951" s="44">
        <v>24.079054889176962</v>
      </c>
      <c r="AH951" s="44">
        <v>109.45024949625891</v>
      </c>
      <c r="AJ951" s="63" t="s">
        <v>63</v>
      </c>
      <c r="AK951" s="44">
        <v>0</v>
      </c>
      <c r="AL951" s="44">
        <v>0</v>
      </c>
      <c r="AM951" s="44">
        <v>455.84990000000005</v>
      </c>
      <c r="AN951" s="44">
        <v>455.84990000000005</v>
      </c>
      <c r="AO951" s="44">
        <v>0</v>
      </c>
      <c r="AP951" s="44">
        <v>0</v>
      </c>
      <c r="AQ951" s="44">
        <v>0</v>
      </c>
      <c r="AR951" s="44">
        <v>0</v>
      </c>
      <c r="AS951" s="44">
        <v>0</v>
      </c>
      <c r="AT951" s="44">
        <v>0</v>
      </c>
      <c r="AU951" s="44">
        <v>0</v>
      </c>
      <c r="AV951" s="44">
        <v>0</v>
      </c>
      <c r="AW951" s="44">
        <v>0</v>
      </c>
      <c r="AX951" s="44">
        <v>0</v>
      </c>
      <c r="AY951" s="44">
        <v>93.541227789814641</v>
      </c>
      <c r="AZ951" s="44">
        <v>0</v>
      </c>
      <c r="BA951" s="44">
        <v>0</v>
      </c>
      <c r="BB951" s="44">
        <v>0</v>
      </c>
      <c r="BC951" s="44">
        <v>93.541227789814641</v>
      </c>
      <c r="BD951" s="44">
        <v>93.541227789814641</v>
      </c>
      <c r="BE951" s="44">
        <v>0</v>
      </c>
      <c r="BF951" s="44">
        <v>0</v>
      </c>
      <c r="BG951" s="44">
        <v>0</v>
      </c>
      <c r="BH951" s="44">
        <v>93.541227789814641</v>
      </c>
      <c r="BI951" s="44">
        <v>50.094021919219571</v>
      </c>
      <c r="BJ951" s="44">
        <v>0</v>
      </c>
      <c r="BK951" s="44">
        <v>0</v>
      </c>
      <c r="BL951" s="44">
        <v>0</v>
      </c>
      <c r="BM951" s="44">
        <v>50.094021919219571</v>
      </c>
      <c r="BN951" s="44">
        <v>9.0998862246495751</v>
      </c>
      <c r="BO951" s="44">
        <v>24.079054889176962</v>
      </c>
      <c r="BP951" s="44">
        <v>0</v>
      </c>
      <c r="BQ951" s="44">
        <v>0</v>
      </c>
      <c r="BR951" s="44">
        <v>0</v>
      </c>
      <c r="BS951" s="44">
        <v>24.079054889176962</v>
      </c>
      <c r="BT951" s="64">
        <v>2023</v>
      </c>
      <c r="BU951" s="44">
        <v>0</v>
      </c>
      <c r="BV951" s="44">
        <v>0</v>
      </c>
      <c r="BW951" s="44">
        <v>0</v>
      </c>
      <c r="BX951" s="44">
        <v>0</v>
      </c>
      <c r="BY951" s="44">
        <v>0</v>
      </c>
      <c r="BZ951" s="44">
        <v>0</v>
      </c>
      <c r="CA951" s="44">
        <v>0</v>
      </c>
      <c r="CB951" s="44">
        <v>455.84990000000005</v>
      </c>
      <c r="CC951" s="44">
        <v>0</v>
      </c>
      <c r="CD951" s="44">
        <v>0</v>
      </c>
      <c r="CE951" s="44">
        <v>0</v>
      </c>
      <c r="CF951" s="44">
        <v>0</v>
      </c>
      <c r="CG951" s="44">
        <v>0</v>
      </c>
      <c r="CH951" s="44">
        <v>0</v>
      </c>
      <c r="CI951" s="44">
        <v>0</v>
      </c>
      <c r="CJ951" s="44">
        <v>0</v>
      </c>
      <c r="CK951" s="44">
        <v>0</v>
      </c>
      <c r="CL951" s="44">
        <v>93.541227789814641</v>
      </c>
      <c r="CM951" s="44">
        <v>0</v>
      </c>
      <c r="CN951" s="44">
        <v>0</v>
      </c>
      <c r="CO951" s="44">
        <v>0</v>
      </c>
      <c r="CP951" s="44">
        <v>0</v>
      </c>
      <c r="CQ951" s="44">
        <v>0</v>
      </c>
      <c r="CR951" s="44">
        <v>0</v>
      </c>
      <c r="CS951" s="44">
        <v>0</v>
      </c>
      <c r="CT951" s="44">
        <v>0</v>
      </c>
      <c r="CU951" s="44">
        <v>0</v>
      </c>
      <c r="CV951" s="44">
        <v>0</v>
      </c>
      <c r="CW951" s="44">
        <v>0</v>
      </c>
      <c r="CX951" s="44">
        <v>0</v>
      </c>
      <c r="CY951" s="44">
        <v>0</v>
      </c>
      <c r="CZ951" s="44">
        <v>0</v>
      </c>
      <c r="DA951" s="44">
        <v>0</v>
      </c>
      <c r="DB951" s="44">
        <v>0</v>
      </c>
      <c r="DC951" s="44">
        <v>0</v>
      </c>
      <c r="DD951" s="44">
        <v>0</v>
      </c>
      <c r="DE951" s="44">
        <v>0</v>
      </c>
      <c r="DF951" s="44">
        <v>0</v>
      </c>
      <c r="DG951" s="44">
        <v>0</v>
      </c>
      <c r="DH951" s="44">
        <v>0</v>
      </c>
      <c r="DI951" s="44">
        <v>0</v>
      </c>
      <c r="DJ951" s="44">
        <v>0</v>
      </c>
      <c r="DK951" s="44">
        <v>0</v>
      </c>
      <c r="DL951" s="44">
        <v>0</v>
      </c>
      <c r="DM951" s="44">
        <v>0</v>
      </c>
      <c r="DN951" s="44">
        <v>0</v>
      </c>
      <c r="DO951" s="44">
        <v>0</v>
      </c>
      <c r="DP951" s="44">
        <v>0</v>
      </c>
      <c r="DQ951" s="44">
        <v>0</v>
      </c>
      <c r="DR951" s="44">
        <v>0</v>
      </c>
      <c r="DS951" s="44">
        <v>0</v>
      </c>
      <c r="DT951" s="44">
        <v>0</v>
      </c>
      <c r="DU951" s="44">
        <v>0</v>
      </c>
      <c r="DV951" s="44">
        <v>0</v>
      </c>
      <c r="DW951" s="44">
        <v>0</v>
      </c>
      <c r="DX951" s="44">
        <v>0</v>
      </c>
      <c r="DY951" s="44">
        <v>0</v>
      </c>
      <c r="DZ951" s="44">
        <v>24.079054889176962</v>
      </c>
      <c r="EA951" s="44">
        <v>0</v>
      </c>
      <c r="EB951" s="44">
        <v>0</v>
      </c>
    </row>
    <row r="952" spans="2:132" x14ac:dyDescent="0.25">
      <c r="B952" s="41" t="s">
        <v>1040</v>
      </c>
      <c r="C952" s="47" t="s">
        <v>101</v>
      </c>
      <c r="D952" s="46">
        <v>5</v>
      </c>
      <c r="E952" s="86" t="s">
        <v>53</v>
      </c>
      <c r="F952" s="43">
        <v>2867.9</v>
      </c>
      <c r="G952" s="43">
        <v>234.62215225041672</v>
      </c>
      <c r="H952" s="44">
        <v>234.62215225041672</v>
      </c>
      <c r="I952" s="44">
        <v>125.6469207778199</v>
      </c>
      <c r="J952" s="44">
        <v>125.6469207778199</v>
      </c>
      <c r="K952" s="44">
        <v>290.9314687905167</v>
      </c>
      <c r="L952" s="44">
        <v>290.9314687905167</v>
      </c>
      <c r="M952" s="44">
        <v>281.05420000000004</v>
      </c>
      <c r="N952" s="44">
        <v>2030.4731999999999</v>
      </c>
      <c r="O952" s="44">
        <v>324.0727</v>
      </c>
      <c r="P952" s="44">
        <v>52.367664382293007</v>
      </c>
      <c r="Q952" s="44">
        <v>52.367664382293007</v>
      </c>
      <c r="R952" s="44">
        <v>34.797705102868477</v>
      </c>
      <c r="S952" s="44">
        <v>34.797705102868477</v>
      </c>
      <c r="T952" s="44">
        <v>162.92162252268938</v>
      </c>
      <c r="U952" s="44">
        <v>162.92162252268938</v>
      </c>
      <c r="V952" s="44">
        <v>87.249221788118149</v>
      </c>
      <c r="W952" s="44">
        <v>87.249221788118149</v>
      </c>
      <c r="X952" s="44">
        <v>64.004923133913678</v>
      </c>
      <c r="Y952" s="44">
        <v>64.004923133913678</v>
      </c>
      <c r="Z952" s="44">
        <v>34.276479988189273</v>
      </c>
      <c r="AA952" s="44">
        <v>34.276479988189273</v>
      </c>
      <c r="AB952" s="44">
        <v>8.0768027422829078</v>
      </c>
      <c r="AC952" s="44">
        <v>23.272106712091219</v>
      </c>
      <c r="AD952" s="44">
        <v>9.4546668768691102</v>
      </c>
      <c r="AE952" s="44">
        <v>13.480300557018477</v>
      </c>
      <c r="AF952" s="44">
        <v>41.938712844057491</v>
      </c>
      <c r="AG952" s="44">
        <v>16.475922903022585</v>
      </c>
      <c r="AH952" s="44">
        <v>74.890558650102662</v>
      </c>
      <c r="AJ952" s="63" t="s">
        <v>63</v>
      </c>
      <c r="AK952" s="44">
        <v>0</v>
      </c>
      <c r="AL952" s="44">
        <v>0</v>
      </c>
      <c r="AM952" s="44">
        <v>324.0727</v>
      </c>
      <c r="AN952" s="44">
        <v>324.0727</v>
      </c>
      <c r="AO952" s="44">
        <v>0</v>
      </c>
      <c r="AP952" s="44">
        <v>0</v>
      </c>
      <c r="AQ952" s="44">
        <v>0</v>
      </c>
      <c r="AR952" s="44">
        <v>0</v>
      </c>
      <c r="AS952" s="44">
        <v>0</v>
      </c>
      <c r="AT952" s="44">
        <v>0</v>
      </c>
      <c r="AU952" s="44">
        <v>0</v>
      </c>
      <c r="AV952" s="44">
        <v>0</v>
      </c>
      <c r="AW952" s="44">
        <v>0</v>
      </c>
      <c r="AX952" s="44">
        <v>0</v>
      </c>
      <c r="AY952" s="44">
        <v>64.004923133913678</v>
      </c>
      <c r="AZ952" s="44">
        <v>0</v>
      </c>
      <c r="BA952" s="44">
        <v>0</v>
      </c>
      <c r="BB952" s="44">
        <v>0</v>
      </c>
      <c r="BC952" s="44">
        <v>64.004923133913678</v>
      </c>
      <c r="BD952" s="44">
        <v>64.004923133913678</v>
      </c>
      <c r="BE952" s="44">
        <v>0</v>
      </c>
      <c r="BF952" s="44">
        <v>0</v>
      </c>
      <c r="BG952" s="44">
        <v>0</v>
      </c>
      <c r="BH952" s="44">
        <v>64.004923133913678</v>
      </c>
      <c r="BI952" s="44">
        <v>34.276479988189273</v>
      </c>
      <c r="BJ952" s="44">
        <v>0</v>
      </c>
      <c r="BK952" s="44">
        <v>0</v>
      </c>
      <c r="BL952" s="44">
        <v>0</v>
      </c>
      <c r="BM952" s="44">
        <v>34.276479988189273</v>
      </c>
      <c r="BN952" s="44">
        <v>9.4546668768691102</v>
      </c>
      <c r="BO952" s="44">
        <v>16.475922903022585</v>
      </c>
      <c r="BP952" s="44">
        <v>0</v>
      </c>
      <c r="BQ952" s="44">
        <v>0</v>
      </c>
      <c r="BR952" s="44">
        <v>0</v>
      </c>
      <c r="BS952" s="44">
        <v>16.475922903022585</v>
      </c>
      <c r="BT952" s="64">
        <v>2023</v>
      </c>
      <c r="BU952" s="44">
        <v>0</v>
      </c>
      <c r="BV952" s="44">
        <v>0</v>
      </c>
      <c r="BW952" s="44">
        <v>0</v>
      </c>
      <c r="BX952" s="44">
        <v>0</v>
      </c>
      <c r="BY952" s="44">
        <v>0</v>
      </c>
      <c r="BZ952" s="44">
        <v>0</v>
      </c>
      <c r="CA952" s="44">
        <v>0</v>
      </c>
      <c r="CB952" s="44">
        <v>324.0727</v>
      </c>
      <c r="CC952" s="44">
        <v>0</v>
      </c>
      <c r="CD952" s="44">
        <v>0</v>
      </c>
      <c r="CE952" s="44">
        <v>0</v>
      </c>
      <c r="CF952" s="44">
        <v>0</v>
      </c>
      <c r="CG952" s="44">
        <v>0</v>
      </c>
      <c r="CH952" s="44">
        <v>0</v>
      </c>
      <c r="CI952" s="44">
        <v>0</v>
      </c>
      <c r="CJ952" s="44">
        <v>0</v>
      </c>
      <c r="CK952" s="44">
        <v>0</v>
      </c>
      <c r="CL952" s="44">
        <v>64.004923133913678</v>
      </c>
      <c r="CM952" s="44">
        <v>0</v>
      </c>
      <c r="CN952" s="44">
        <v>0</v>
      </c>
      <c r="CO952" s="44">
        <v>0</v>
      </c>
      <c r="CP952" s="44">
        <v>0</v>
      </c>
      <c r="CQ952" s="44">
        <v>0</v>
      </c>
      <c r="CR952" s="44">
        <v>0</v>
      </c>
      <c r="CS952" s="44">
        <v>0</v>
      </c>
      <c r="CT952" s="44">
        <v>0</v>
      </c>
      <c r="CU952" s="44">
        <v>0</v>
      </c>
      <c r="CV952" s="44">
        <v>0</v>
      </c>
      <c r="CW952" s="44">
        <v>0</v>
      </c>
      <c r="CX952" s="44">
        <v>0</v>
      </c>
      <c r="CY952" s="44">
        <v>0</v>
      </c>
      <c r="CZ952" s="44">
        <v>0</v>
      </c>
      <c r="DA952" s="44">
        <v>0</v>
      </c>
      <c r="DB952" s="44">
        <v>0</v>
      </c>
      <c r="DC952" s="44">
        <v>0</v>
      </c>
      <c r="DD952" s="44">
        <v>0</v>
      </c>
      <c r="DE952" s="44">
        <v>0</v>
      </c>
      <c r="DF952" s="44">
        <v>0</v>
      </c>
      <c r="DG952" s="44">
        <v>0</v>
      </c>
      <c r="DH952" s="44">
        <v>0</v>
      </c>
      <c r="DI952" s="44">
        <v>0</v>
      </c>
      <c r="DJ952" s="44">
        <v>0</v>
      </c>
      <c r="DK952" s="44">
        <v>0</v>
      </c>
      <c r="DL952" s="44">
        <v>0</v>
      </c>
      <c r="DM952" s="44">
        <v>0</v>
      </c>
      <c r="DN952" s="44">
        <v>0</v>
      </c>
      <c r="DO952" s="44">
        <v>0</v>
      </c>
      <c r="DP952" s="44">
        <v>0</v>
      </c>
      <c r="DQ952" s="44">
        <v>0</v>
      </c>
      <c r="DR952" s="44">
        <v>0</v>
      </c>
      <c r="DS952" s="44">
        <v>0</v>
      </c>
      <c r="DT952" s="44">
        <v>0</v>
      </c>
      <c r="DU952" s="44">
        <v>0</v>
      </c>
      <c r="DV952" s="44">
        <v>0</v>
      </c>
      <c r="DW952" s="44">
        <v>0</v>
      </c>
      <c r="DX952" s="44">
        <v>0</v>
      </c>
      <c r="DY952" s="44">
        <v>0</v>
      </c>
      <c r="DZ952" s="44">
        <v>16.475922903022585</v>
      </c>
      <c r="EA952" s="44">
        <v>0</v>
      </c>
      <c r="EB952" s="44">
        <v>0</v>
      </c>
    </row>
    <row r="953" spans="2:132" x14ac:dyDescent="0.25">
      <c r="B953" s="41" t="s">
        <v>1041</v>
      </c>
      <c r="C953" s="47" t="s">
        <v>101</v>
      </c>
      <c r="D953" s="46">
        <v>5</v>
      </c>
      <c r="E953" s="86" t="s">
        <v>53</v>
      </c>
      <c r="F953" s="43">
        <v>4239.8</v>
      </c>
      <c r="G953" s="43">
        <v>304.50917913308666</v>
      </c>
      <c r="H953" s="44">
        <v>436.33772913308667</v>
      </c>
      <c r="I953" s="44">
        <v>163.07343675637924</v>
      </c>
      <c r="J953" s="44">
        <v>233.67142257839129</v>
      </c>
      <c r="K953" s="44">
        <v>377.59138212502745</v>
      </c>
      <c r="L953" s="44">
        <v>509.41993212502746</v>
      </c>
      <c r="M953" s="44">
        <v>381.58199999999999</v>
      </c>
      <c r="N953" s="44">
        <v>2798.268</v>
      </c>
      <c r="O953" s="44">
        <v>428.21980000000002</v>
      </c>
      <c r="P953" s="44">
        <v>67.966448782504941</v>
      </c>
      <c r="Q953" s="44">
        <v>74.557876282504935</v>
      </c>
      <c r="R953" s="44">
        <v>45.162916267514888</v>
      </c>
      <c r="S953" s="44">
        <v>48.692815558615493</v>
      </c>
      <c r="T953" s="44">
        <v>211.45117399001541</v>
      </c>
      <c r="U953" s="44">
        <v>218.04260149001541</v>
      </c>
      <c r="V953" s="44">
        <v>113.23819448362975</v>
      </c>
      <c r="W953" s="44">
        <v>116.76809377473036</v>
      </c>
      <c r="X953" s="44">
        <v>83.070104067506037</v>
      </c>
      <c r="Y953" s="44">
        <v>89.661531567506032</v>
      </c>
      <c r="Z953" s="44">
        <v>44.486433547140251</v>
      </c>
      <c r="AA953" s="44">
        <v>48.016332838240857</v>
      </c>
      <c r="AB953" s="44">
        <v>7.8365154206508922</v>
      </c>
      <c r="AC953" s="44">
        <v>23.964320299673933</v>
      </c>
      <c r="AD953" s="44">
        <v>8.9182112562115528</v>
      </c>
      <c r="AE953" s="44">
        <v>19.192427102420218</v>
      </c>
      <c r="AF953" s="44">
        <v>56.127761988053578</v>
      </c>
      <c r="AG953" s="44">
        <v>23.080357090381622</v>
      </c>
      <c r="AH953" s="44">
        <v>131.13309283091294</v>
      </c>
      <c r="AJ953" s="63" t="s">
        <v>63</v>
      </c>
      <c r="AK953" s="44">
        <v>0</v>
      </c>
      <c r="AL953" s="44">
        <v>0</v>
      </c>
      <c r="AM953" s="44">
        <v>428.21980000000002</v>
      </c>
      <c r="AN953" s="44">
        <v>428.21980000000002</v>
      </c>
      <c r="AO953" s="44">
        <v>0</v>
      </c>
      <c r="AP953" s="44">
        <v>0</v>
      </c>
      <c r="AQ953" s="44">
        <v>0</v>
      </c>
      <c r="AR953" s="44">
        <v>0</v>
      </c>
      <c r="AS953" s="44">
        <v>0</v>
      </c>
      <c r="AT953" s="44">
        <v>0</v>
      </c>
      <c r="AU953" s="44">
        <v>0</v>
      </c>
      <c r="AV953" s="44">
        <v>0</v>
      </c>
      <c r="AW953" s="44">
        <v>0</v>
      </c>
      <c r="AX953" s="44">
        <v>0</v>
      </c>
      <c r="AY953" s="44">
        <v>83.070104067506037</v>
      </c>
      <c r="AZ953" s="44">
        <v>0</v>
      </c>
      <c r="BA953" s="44">
        <v>0</v>
      </c>
      <c r="BB953" s="44">
        <v>6.5914274999999991</v>
      </c>
      <c r="BC953" s="44">
        <v>89.661531567506032</v>
      </c>
      <c r="BD953" s="44">
        <v>83.070104067506037</v>
      </c>
      <c r="BE953" s="44">
        <v>0</v>
      </c>
      <c r="BF953" s="44">
        <v>0</v>
      </c>
      <c r="BG953" s="44">
        <v>6.5914274999999991</v>
      </c>
      <c r="BH953" s="44">
        <v>89.661531567506032</v>
      </c>
      <c r="BI953" s="44">
        <v>44.486433547140251</v>
      </c>
      <c r="BJ953" s="44">
        <v>0</v>
      </c>
      <c r="BK953" s="44">
        <v>0</v>
      </c>
      <c r="BL953" s="44">
        <v>3.5298992911006017</v>
      </c>
      <c r="BM953" s="44">
        <v>48.016332838240857</v>
      </c>
      <c r="BN953" s="44">
        <v>8.9182112562115528</v>
      </c>
      <c r="BO953" s="44">
        <v>21.383614933787729</v>
      </c>
      <c r="BP953" s="44">
        <v>0</v>
      </c>
      <c r="BQ953" s="44">
        <v>0</v>
      </c>
      <c r="BR953" s="44">
        <v>1.6967421565938905</v>
      </c>
      <c r="BS953" s="44">
        <v>23.080357090381622</v>
      </c>
      <c r="BT953" s="64">
        <v>2023</v>
      </c>
      <c r="BU953" s="44">
        <v>0</v>
      </c>
      <c r="BV953" s="44">
        <v>0</v>
      </c>
      <c r="BW953" s="44">
        <v>0</v>
      </c>
      <c r="BX953" s="44">
        <v>0</v>
      </c>
      <c r="BY953" s="44">
        <v>0</v>
      </c>
      <c r="BZ953" s="44">
        <v>0</v>
      </c>
      <c r="CA953" s="44">
        <v>0</v>
      </c>
      <c r="CB953" s="44">
        <v>428.21980000000002</v>
      </c>
      <c r="CC953" s="44">
        <v>0</v>
      </c>
      <c r="CD953" s="44">
        <v>0</v>
      </c>
      <c r="CE953" s="44">
        <v>0</v>
      </c>
      <c r="CF953" s="44">
        <v>0</v>
      </c>
      <c r="CG953" s="44">
        <v>0</v>
      </c>
      <c r="CH953" s="44">
        <v>0</v>
      </c>
      <c r="CI953" s="44">
        <v>0</v>
      </c>
      <c r="CJ953" s="44">
        <v>0</v>
      </c>
      <c r="CK953" s="44">
        <v>0</v>
      </c>
      <c r="CL953" s="44">
        <v>83.070104067506037</v>
      </c>
      <c r="CM953" s="44">
        <v>0</v>
      </c>
      <c r="CN953" s="44">
        <v>0</v>
      </c>
      <c r="CO953" s="44">
        <v>0</v>
      </c>
      <c r="CP953" s="44">
        <v>0</v>
      </c>
      <c r="CQ953" s="44">
        <v>0</v>
      </c>
      <c r="CR953" s="44">
        <v>0</v>
      </c>
      <c r="CS953" s="44">
        <v>0</v>
      </c>
      <c r="CT953" s="44">
        <v>0</v>
      </c>
      <c r="CU953" s="44">
        <v>0</v>
      </c>
      <c r="CV953" s="44">
        <v>0</v>
      </c>
      <c r="CW953" s="44">
        <v>0</v>
      </c>
      <c r="CX953" s="44">
        <v>0</v>
      </c>
      <c r="CY953" s="44">
        <v>0</v>
      </c>
      <c r="CZ953" s="44">
        <v>0</v>
      </c>
      <c r="DA953" s="44">
        <v>0</v>
      </c>
      <c r="DB953" s="44">
        <v>0</v>
      </c>
      <c r="DC953" s="44">
        <v>0</v>
      </c>
      <c r="DD953" s="44">
        <v>0</v>
      </c>
      <c r="DE953" s="44">
        <v>0</v>
      </c>
      <c r="DF953" s="44">
        <v>0</v>
      </c>
      <c r="DG953" s="44">
        <v>0</v>
      </c>
      <c r="DH953" s="44">
        <v>0</v>
      </c>
      <c r="DI953" s="44">
        <v>0</v>
      </c>
      <c r="DJ953" s="44">
        <v>0</v>
      </c>
      <c r="DK953" s="44">
        <v>0</v>
      </c>
      <c r="DL953" s="44">
        <v>0</v>
      </c>
      <c r="DM953" s="44">
        <v>0</v>
      </c>
      <c r="DN953" s="44">
        <v>0</v>
      </c>
      <c r="DO953" s="44">
        <v>0</v>
      </c>
      <c r="DP953" s="44">
        <v>6.5914274999999991</v>
      </c>
      <c r="DQ953" s="44">
        <v>0</v>
      </c>
      <c r="DR953" s="44">
        <v>0</v>
      </c>
      <c r="DS953" s="44">
        <v>0</v>
      </c>
      <c r="DT953" s="44">
        <v>0</v>
      </c>
      <c r="DU953" s="44">
        <v>0</v>
      </c>
      <c r="DV953" s="44">
        <v>0</v>
      </c>
      <c r="DW953" s="44">
        <v>0</v>
      </c>
      <c r="DX953" s="44">
        <v>0</v>
      </c>
      <c r="DY953" s="44">
        <v>0</v>
      </c>
      <c r="DZ953" s="44">
        <v>23.080357090381622</v>
      </c>
      <c r="EA953" s="44">
        <v>0</v>
      </c>
      <c r="EB953" s="44">
        <v>0</v>
      </c>
    </row>
    <row r="954" spans="2:132" x14ac:dyDescent="0.25">
      <c r="B954" s="41" t="s">
        <v>1042</v>
      </c>
      <c r="C954" s="47" t="s">
        <v>101</v>
      </c>
      <c r="D954" s="46">
        <v>5</v>
      </c>
      <c r="E954" s="86" t="s">
        <v>53</v>
      </c>
      <c r="F954" s="43">
        <v>2984.3</v>
      </c>
      <c r="G954" s="43">
        <v>335.71564716980322</v>
      </c>
      <c r="H954" s="44">
        <v>335.71564716980322</v>
      </c>
      <c r="I954" s="44">
        <v>179.78539928658373</v>
      </c>
      <c r="J954" s="44">
        <v>179.78539928658373</v>
      </c>
      <c r="K954" s="44">
        <v>372.64436835848159</v>
      </c>
      <c r="L954" s="44">
        <v>372.64436835848159</v>
      </c>
      <c r="M954" s="44">
        <v>292.46140000000003</v>
      </c>
      <c r="N954" s="44">
        <v>2112.8843999999999</v>
      </c>
      <c r="O954" s="44">
        <v>337.22590000000002</v>
      </c>
      <c r="P954" s="44">
        <v>67.07598630452668</v>
      </c>
      <c r="Q954" s="44">
        <v>67.07598630452668</v>
      </c>
      <c r="R954" s="44">
        <v>44.57121428730715</v>
      </c>
      <c r="S954" s="44">
        <v>44.57121428730715</v>
      </c>
      <c r="T954" s="44">
        <v>208.68084628074971</v>
      </c>
      <c r="U954" s="44">
        <v>208.68084628074971</v>
      </c>
      <c r="V954" s="44">
        <v>111.75460419654046</v>
      </c>
      <c r="W954" s="44">
        <v>111.75460419654046</v>
      </c>
      <c r="X954" s="44">
        <v>81.981761038865955</v>
      </c>
      <c r="Y954" s="44">
        <v>81.981761038865955</v>
      </c>
      <c r="Z954" s="44">
        <v>43.903594505783744</v>
      </c>
      <c r="AA954" s="44">
        <v>43.903594505783744</v>
      </c>
      <c r="AB954" s="44">
        <v>6.5616655205933272</v>
      </c>
      <c r="AC954" s="44">
        <v>18.906463990370497</v>
      </c>
      <c r="AD954" s="44">
        <v>7.6810544511469274</v>
      </c>
      <c r="AE954" s="44">
        <v>17.266465216829719</v>
      </c>
      <c r="AF954" s="44">
        <v>53.717891785692473</v>
      </c>
      <c r="AG954" s="44">
        <v>21.103457487236327</v>
      </c>
      <c r="AH954" s="44">
        <v>95.924806760165112</v>
      </c>
      <c r="AJ954" s="63" t="s">
        <v>63</v>
      </c>
      <c r="AK954" s="44">
        <v>0</v>
      </c>
      <c r="AL954" s="44">
        <v>0</v>
      </c>
      <c r="AM954" s="44">
        <v>337.22590000000002</v>
      </c>
      <c r="AN954" s="44">
        <v>337.22590000000002</v>
      </c>
      <c r="AO954" s="44">
        <v>0</v>
      </c>
      <c r="AP954" s="44">
        <v>0</v>
      </c>
      <c r="AQ954" s="44">
        <v>0</v>
      </c>
      <c r="AR954" s="44">
        <v>0</v>
      </c>
      <c r="AS954" s="44">
        <v>0</v>
      </c>
      <c r="AT954" s="44">
        <v>0</v>
      </c>
      <c r="AU954" s="44">
        <v>0</v>
      </c>
      <c r="AV954" s="44">
        <v>0</v>
      </c>
      <c r="AW954" s="44">
        <v>0</v>
      </c>
      <c r="AX954" s="44">
        <v>0</v>
      </c>
      <c r="AY954" s="44">
        <v>81.981761038865955</v>
      </c>
      <c r="AZ954" s="44">
        <v>0</v>
      </c>
      <c r="BA954" s="44">
        <v>0</v>
      </c>
      <c r="BB954" s="44">
        <v>0</v>
      </c>
      <c r="BC954" s="44">
        <v>81.981761038865955</v>
      </c>
      <c r="BD954" s="44">
        <v>81.981761038865955</v>
      </c>
      <c r="BE954" s="44">
        <v>0</v>
      </c>
      <c r="BF954" s="44">
        <v>0</v>
      </c>
      <c r="BG954" s="44">
        <v>0</v>
      </c>
      <c r="BH954" s="44">
        <v>81.981761038865955</v>
      </c>
      <c r="BI954" s="44">
        <v>43.903594505783744</v>
      </c>
      <c r="BJ954" s="44">
        <v>0</v>
      </c>
      <c r="BK954" s="44">
        <v>0</v>
      </c>
      <c r="BL954" s="44">
        <v>0</v>
      </c>
      <c r="BM954" s="44">
        <v>43.903594505783744</v>
      </c>
      <c r="BN954" s="44">
        <v>7.6810544511469274</v>
      </c>
      <c r="BO954" s="44">
        <v>21.103457487236327</v>
      </c>
      <c r="BP954" s="44">
        <v>0</v>
      </c>
      <c r="BQ954" s="44">
        <v>0</v>
      </c>
      <c r="BR954" s="44">
        <v>0</v>
      </c>
      <c r="BS954" s="44">
        <v>21.103457487236327</v>
      </c>
      <c r="BT954" s="64">
        <v>2023</v>
      </c>
      <c r="BU954" s="44">
        <v>0</v>
      </c>
      <c r="BV954" s="44">
        <v>0</v>
      </c>
      <c r="BW954" s="44">
        <v>0</v>
      </c>
      <c r="BX954" s="44">
        <v>0</v>
      </c>
      <c r="BY954" s="44">
        <v>0</v>
      </c>
      <c r="BZ954" s="44">
        <v>0</v>
      </c>
      <c r="CA954" s="44">
        <v>0</v>
      </c>
      <c r="CB954" s="44">
        <v>337.22590000000002</v>
      </c>
      <c r="CC954" s="44">
        <v>0</v>
      </c>
      <c r="CD954" s="44">
        <v>0</v>
      </c>
      <c r="CE954" s="44">
        <v>0</v>
      </c>
      <c r="CF954" s="44">
        <v>0</v>
      </c>
      <c r="CG954" s="44">
        <v>0</v>
      </c>
      <c r="CH954" s="44">
        <v>0</v>
      </c>
      <c r="CI954" s="44">
        <v>0</v>
      </c>
      <c r="CJ954" s="44">
        <v>0</v>
      </c>
      <c r="CK954" s="44">
        <v>0</v>
      </c>
      <c r="CL954" s="44">
        <v>81.981761038865955</v>
      </c>
      <c r="CM954" s="44">
        <v>0</v>
      </c>
      <c r="CN954" s="44">
        <v>0</v>
      </c>
      <c r="CO954" s="44">
        <v>0</v>
      </c>
      <c r="CP954" s="44">
        <v>0</v>
      </c>
      <c r="CQ954" s="44">
        <v>0</v>
      </c>
      <c r="CR954" s="44">
        <v>0</v>
      </c>
      <c r="CS954" s="44">
        <v>0</v>
      </c>
      <c r="CT954" s="44">
        <v>0</v>
      </c>
      <c r="CU954" s="44">
        <v>0</v>
      </c>
      <c r="CV954" s="44">
        <v>0</v>
      </c>
      <c r="CW954" s="44">
        <v>0</v>
      </c>
      <c r="CX954" s="44">
        <v>0</v>
      </c>
      <c r="CY954" s="44">
        <v>0</v>
      </c>
      <c r="CZ954" s="44">
        <v>0</v>
      </c>
      <c r="DA954" s="44">
        <v>0</v>
      </c>
      <c r="DB954" s="44">
        <v>0</v>
      </c>
      <c r="DC954" s="44">
        <v>0</v>
      </c>
      <c r="DD954" s="44">
        <v>0</v>
      </c>
      <c r="DE954" s="44">
        <v>0</v>
      </c>
      <c r="DF954" s="44">
        <v>0</v>
      </c>
      <c r="DG954" s="44">
        <v>0</v>
      </c>
      <c r="DH954" s="44">
        <v>0</v>
      </c>
      <c r="DI954" s="44">
        <v>0</v>
      </c>
      <c r="DJ954" s="44">
        <v>0</v>
      </c>
      <c r="DK954" s="44">
        <v>0</v>
      </c>
      <c r="DL954" s="44">
        <v>0</v>
      </c>
      <c r="DM954" s="44">
        <v>0</v>
      </c>
      <c r="DN954" s="44">
        <v>0</v>
      </c>
      <c r="DO954" s="44">
        <v>0</v>
      </c>
      <c r="DP954" s="44">
        <v>0</v>
      </c>
      <c r="DQ954" s="44">
        <v>0</v>
      </c>
      <c r="DR954" s="44">
        <v>0</v>
      </c>
      <c r="DS954" s="44">
        <v>0</v>
      </c>
      <c r="DT954" s="44">
        <v>0</v>
      </c>
      <c r="DU954" s="44">
        <v>0</v>
      </c>
      <c r="DV954" s="44">
        <v>0</v>
      </c>
      <c r="DW954" s="44">
        <v>0</v>
      </c>
      <c r="DX954" s="44">
        <v>0</v>
      </c>
      <c r="DY954" s="44">
        <v>0</v>
      </c>
      <c r="DZ954" s="44">
        <v>21.103457487236327</v>
      </c>
      <c r="EA954" s="44">
        <v>0</v>
      </c>
      <c r="EB954" s="44">
        <v>0</v>
      </c>
    </row>
    <row r="955" spans="2:132" x14ac:dyDescent="0.25">
      <c r="B955" s="41" t="s">
        <v>1043</v>
      </c>
      <c r="C955" s="47" t="s">
        <v>101</v>
      </c>
      <c r="D955" s="46">
        <v>5</v>
      </c>
      <c r="E955" s="86" t="s">
        <v>53</v>
      </c>
      <c r="F955" s="43">
        <v>2962.58</v>
      </c>
      <c r="G955" s="43">
        <v>275.84404088612445</v>
      </c>
      <c r="H955" s="44">
        <v>275.84404088612445</v>
      </c>
      <c r="I955" s="44">
        <v>147.722429531123</v>
      </c>
      <c r="J955" s="44">
        <v>147.722429531123</v>
      </c>
      <c r="K955" s="44">
        <v>342.04661069879432</v>
      </c>
      <c r="L955" s="44">
        <v>342.04661069879432</v>
      </c>
      <c r="M955" s="44">
        <v>290.33283999999998</v>
      </c>
      <c r="N955" s="44">
        <v>2097.5066400000001</v>
      </c>
      <c r="O955" s="44">
        <v>334.77153999999996</v>
      </c>
      <c r="P955" s="44">
        <v>61.568389925782974</v>
      </c>
      <c r="Q955" s="44">
        <v>61.568389925782974</v>
      </c>
      <c r="R955" s="44">
        <v>40.91148042531821</v>
      </c>
      <c r="S955" s="44">
        <v>40.91148042531821</v>
      </c>
      <c r="T955" s="44">
        <v>191.54610199132483</v>
      </c>
      <c r="U955" s="44">
        <v>191.54610199132483</v>
      </c>
      <c r="V955" s="44">
        <v>102.57845506641182</v>
      </c>
      <c r="W955" s="44">
        <v>102.57845506641182</v>
      </c>
      <c r="X955" s="44">
        <v>75.250254353734746</v>
      </c>
      <c r="Y955" s="44">
        <v>75.250254353734746</v>
      </c>
      <c r="Z955" s="44">
        <v>40.298678776090348</v>
      </c>
      <c r="AA955" s="44">
        <v>40.298678776090348</v>
      </c>
      <c r="AB955" s="44">
        <v>7.0966104619457013</v>
      </c>
      <c r="AC955" s="44">
        <v>20.447828334341967</v>
      </c>
      <c r="AD955" s="44">
        <v>8.307258455297637</v>
      </c>
      <c r="AE955" s="44">
        <v>15.848719067407869</v>
      </c>
      <c r="AF955" s="44">
        <v>49.307125987491155</v>
      </c>
      <c r="AG955" s="44">
        <v>19.37065663794295</v>
      </c>
      <c r="AH955" s="44">
        <v>88.048439263377048</v>
      </c>
      <c r="AJ955" s="63" t="s">
        <v>63</v>
      </c>
      <c r="AK955" s="44">
        <v>0</v>
      </c>
      <c r="AL955" s="44">
        <v>0</v>
      </c>
      <c r="AM955" s="44">
        <v>334.77153999999996</v>
      </c>
      <c r="AN955" s="44">
        <v>334.77153999999996</v>
      </c>
      <c r="AO955" s="44">
        <v>0</v>
      </c>
      <c r="AP955" s="44">
        <v>0</v>
      </c>
      <c r="AQ955" s="44">
        <v>0</v>
      </c>
      <c r="AR955" s="44">
        <v>0</v>
      </c>
      <c r="AS955" s="44">
        <v>0</v>
      </c>
      <c r="AT955" s="44">
        <v>0</v>
      </c>
      <c r="AU955" s="44">
        <v>0</v>
      </c>
      <c r="AV955" s="44">
        <v>0</v>
      </c>
      <c r="AW955" s="44">
        <v>0</v>
      </c>
      <c r="AX955" s="44">
        <v>0</v>
      </c>
      <c r="AY955" s="44">
        <v>75.250254353734746</v>
      </c>
      <c r="AZ955" s="44">
        <v>0</v>
      </c>
      <c r="BA955" s="44">
        <v>0</v>
      </c>
      <c r="BB955" s="44">
        <v>0</v>
      </c>
      <c r="BC955" s="44">
        <v>75.250254353734746</v>
      </c>
      <c r="BD955" s="44">
        <v>75.250254353734746</v>
      </c>
      <c r="BE955" s="44">
        <v>0</v>
      </c>
      <c r="BF955" s="44">
        <v>0</v>
      </c>
      <c r="BG955" s="44">
        <v>0</v>
      </c>
      <c r="BH955" s="44">
        <v>75.250254353734746</v>
      </c>
      <c r="BI955" s="44">
        <v>40.298678776090348</v>
      </c>
      <c r="BJ955" s="44">
        <v>0</v>
      </c>
      <c r="BK955" s="44">
        <v>0</v>
      </c>
      <c r="BL955" s="44">
        <v>0</v>
      </c>
      <c r="BM955" s="44">
        <v>40.298678776090348</v>
      </c>
      <c r="BN955" s="44">
        <v>8.307258455297637</v>
      </c>
      <c r="BO955" s="44">
        <v>19.37065663794295</v>
      </c>
      <c r="BP955" s="44">
        <v>0</v>
      </c>
      <c r="BQ955" s="44">
        <v>0</v>
      </c>
      <c r="BR955" s="44">
        <v>0</v>
      </c>
      <c r="BS955" s="44">
        <v>19.37065663794295</v>
      </c>
      <c r="BT955" s="64">
        <v>2023</v>
      </c>
      <c r="BU955" s="44">
        <v>0</v>
      </c>
      <c r="BV955" s="44">
        <v>0</v>
      </c>
      <c r="BW955" s="44">
        <v>0</v>
      </c>
      <c r="BX955" s="44">
        <v>0</v>
      </c>
      <c r="BY955" s="44">
        <v>0</v>
      </c>
      <c r="BZ955" s="44">
        <v>0</v>
      </c>
      <c r="CA955" s="44">
        <v>0</v>
      </c>
      <c r="CB955" s="44">
        <v>334.77153999999996</v>
      </c>
      <c r="CC955" s="44">
        <v>0</v>
      </c>
      <c r="CD955" s="44">
        <v>0</v>
      </c>
      <c r="CE955" s="44">
        <v>0</v>
      </c>
      <c r="CF955" s="44">
        <v>0</v>
      </c>
      <c r="CG955" s="44">
        <v>0</v>
      </c>
      <c r="CH955" s="44">
        <v>0</v>
      </c>
      <c r="CI955" s="44">
        <v>0</v>
      </c>
      <c r="CJ955" s="44">
        <v>0</v>
      </c>
      <c r="CK955" s="44">
        <v>0</v>
      </c>
      <c r="CL955" s="44">
        <v>75.250254353734746</v>
      </c>
      <c r="CM955" s="44">
        <v>0</v>
      </c>
      <c r="CN955" s="44">
        <v>0</v>
      </c>
      <c r="CO955" s="44">
        <v>0</v>
      </c>
      <c r="CP955" s="44">
        <v>0</v>
      </c>
      <c r="CQ955" s="44">
        <v>0</v>
      </c>
      <c r="CR955" s="44">
        <v>0</v>
      </c>
      <c r="CS955" s="44">
        <v>0</v>
      </c>
      <c r="CT955" s="44">
        <v>0</v>
      </c>
      <c r="CU955" s="44">
        <v>0</v>
      </c>
      <c r="CV955" s="44">
        <v>0</v>
      </c>
      <c r="CW955" s="44">
        <v>0</v>
      </c>
      <c r="CX955" s="44">
        <v>0</v>
      </c>
      <c r="CY955" s="44">
        <v>0</v>
      </c>
      <c r="CZ955" s="44">
        <v>0</v>
      </c>
      <c r="DA955" s="44">
        <v>0</v>
      </c>
      <c r="DB955" s="44">
        <v>0</v>
      </c>
      <c r="DC955" s="44">
        <v>0</v>
      </c>
      <c r="DD955" s="44">
        <v>0</v>
      </c>
      <c r="DE955" s="44">
        <v>0</v>
      </c>
      <c r="DF955" s="44">
        <v>0</v>
      </c>
      <c r="DG955" s="44">
        <v>0</v>
      </c>
      <c r="DH955" s="44">
        <v>0</v>
      </c>
      <c r="DI955" s="44">
        <v>0</v>
      </c>
      <c r="DJ955" s="44">
        <v>0</v>
      </c>
      <c r="DK955" s="44">
        <v>0</v>
      </c>
      <c r="DL955" s="44">
        <v>0</v>
      </c>
      <c r="DM955" s="44">
        <v>0</v>
      </c>
      <c r="DN955" s="44">
        <v>0</v>
      </c>
      <c r="DO955" s="44">
        <v>0</v>
      </c>
      <c r="DP955" s="44">
        <v>0</v>
      </c>
      <c r="DQ955" s="44">
        <v>0</v>
      </c>
      <c r="DR955" s="44">
        <v>0</v>
      </c>
      <c r="DS955" s="44">
        <v>0</v>
      </c>
      <c r="DT955" s="44">
        <v>0</v>
      </c>
      <c r="DU955" s="44">
        <v>0</v>
      </c>
      <c r="DV955" s="44">
        <v>0</v>
      </c>
      <c r="DW955" s="44">
        <v>0</v>
      </c>
      <c r="DX955" s="44">
        <v>0</v>
      </c>
      <c r="DY955" s="44">
        <v>0</v>
      </c>
      <c r="DZ955" s="44">
        <v>19.37065663794295</v>
      </c>
      <c r="EA955" s="44">
        <v>0</v>
      </c>
      <c r="EB955" s="44">
        <v>0</v>
      </c>
    </row>
    <row r="956" spans="2:132" x14ac:dyDescent="0.25">
      <c r="B956" s="41" t="s">
        <v>1044</v>
      </c>
      <c r="C956" s="47" t="s">
        <v>101</v>
      </c>
      <c r="D956" s="46">
        <v>9</v>
      </c>
      <c r="E956" s="86" t="s">
        <v>53</v>
      </c>
      <c r="F956" s="43">
        <v>10230.5</v>
      </c>
      <c r="G956" s="43">
        <v>968.42589282252959</v>
      </c>
      <c r="H956" s="44">
        <v>1400.3139928225296</v>
      </c>
      <c r="I956" s="44">
        <v>518.61996093527762</v>
      </c>
      <c r="J956" s="44">
        <v>749.90847894215642</v>
      </c>
      <c r="K956" s="44">
        <v>1200.8481070999367</v>
      </c>
      <c r="L956" s="44">
        <v>1632.7362070999366</v>
      </c>
      <c r="M956" s="44">
        <v>695.67399999999998</v>
      </c>
      <c r="N956" s="44">
        <v>6271.2965000000004</v>
      </c>
      <c r="O956" s="44">
        <v>941.20600000000002</v>
      </c>
      <c r="P956" s="44">
        <v>216.15265927798859</v>
      </c>
      <c r="Q956" s="44">
        <v>237.74706427798858</v>
      </c>
      <c r="R956" s="44">
        <v>143.63093300948373</v>
      </c>
      <c r="S956" s="44">
        <v>155.19535890982766</v>
      </c>
      <c r="T956" s="44">
        <v>672.47493997596462</v>
      </c>
      <c r="U956" s="44">
        <v>694.06934497596467</v>
      </c>
      <c r="V956" s="44">
        <v>360.12970087345684</v>
      </c>
      <c r="W956" s="44">
        <v>371.6941267738008</v>
      </c>
      <c r="X956" s="44">
        <v>264.18658356198608</v>
      </c>
      <c r="Y956" s="44">
        <v>285.78098856198608</v>
      </c>
      <c r="Z956" s="44">
        <v>141.47952534314376</v>
      </c>
      <c r="AA956" s="44">
        <v>153.0439512434877</v>
      </c>
      <c r="AB956" s="44">
        <v>4.4825696134650768</v>
      </c>
      <c r="AC956" s="44">
        <v>16.872196917484462</v>
      </c>
      <c r="AD956" s="44">
        <v>6.1499065618253246</v>
      </c>
      <c r="AE956" s="44">
        <v>61.20001571236287</v>
      </c>
      <c r="AF956" s="44">
        <v>178.66489728063115</v>
      </c>
      <c r="AG956" s="44">
        <v>73.564740087970065</v>
      </c>
      <c r="AH956" s="44">
        <v>420.29322983279053</v>
      </c>
      <c r="AJ956" s="63" t="s">
        <v>63</v>
      </c>
      <c r="AK956" s="44">
        <v>0</v>
      </c>
      <c r="AL956" s="44">
        <v>0</v>
      </c>
      <c r="AM956" s="44">
        <v>941.20600000000002</v>
      </c>
      <c r="AN956" s="44">
        <v>941.20600000000002</v>
      </c>
      <c r="AO956" s="44">
        <v>0</v>
      </c>
      <c r="AP956" s="44">
        <v>0</v>
      </c>
      <c r="AQ956" s="44">
        <v>0</v>
      </c>
      <c r="AR956" s="44">
        <v>0</v>
      </c>
      <c r="AS956" s="44">
        <v>0</v>
      </c>
      <c r="AT956" s="44">
        <v>0</v>
      </c>
      <c r="AU956" s="44">
        <v>0</v>
      </c>
      <c r="AV956" s="44">
        <v>0</v>
      </c>
      <c r="AW956" s="44">
        <v>0</v>
      </c>
      <c r="AX956" s="44">
        <v>0</v>
      </c>
      <c r="AY956" s="44">
        <v>264.18658356198608</v>
      </c>
      <c r="AZ956" s="44">
        <v>0</v>
      </c>
      <c r="BA956" s="44">
        <v>0</v>
      </c>
      <c r="BB956" s="44">
        <v>21.594405000000002</v>
      </c>
      <c r="BC956" s="44">
        <v>285.78098856198608</v>
      </c>
      <c r="BD956" s="44">
        <v>264.18658356198608</v>
      </c>
      <c r="BE956" s="44">
        <v>0</v>
      </c>
      <c r="BF956" s="44">
        <v>0</v>
      </c>
      <c r="BG956" s="44">
        <v>21.594405000000002</v>
      </c>
      <c r="BH956" s="44">
        <v>285.78098856198608</v>
      </c>
      <c r="BI956" s="44">
        <v>141.47952534314376</v>
      </c>
      <c r="BJ956" s="44">
        <v>0</v>
      </c>
      <c r="BK956" s="44">
        <v>0</v>
      </c>
      <c r="BL956" s="44">
        <v>11.56442590034394</v>
      </c>
      <c r="BM956" s="44">
        <v>153.0439512434877</v>
      </c>
      <c r="BN956" s="44">
        <v>6.1499065618253246</v>
      </c>
      <c r="BO956" s="44">
        <v>68.005984065839513</v>
      </c>
      <c r="BP956" s="44">
        <v>0</v>
      </c>
      <c r="BQ956" s="44">
        <v>0</v>
      </c>
      <c r="BR956" s="44">
        <v>5.5587560221305479</v>
      </c>
      <c r="BS956" s="44">
        <v>73.564740087970065</v>
      </c>
      <c r="BT956" s="64">
        <v>2023</v>
      </c>
      <c r="BU956" s="44">
        <v>0</v>
      </c>
      <c r="BV956" s="44">
        <v>0</v>
      </c>
      <c r="BW956" s="44">
        <v>0</v>
      </c>
      <c r="BX956" s="44">
        <v>0</v>
      </c>
      <c r="BY956" s="44">
        <v>0</v>
      </c>
      <c r="BZ956" s="44">
        <v>0</v>
      </c>
      <c r="CA956" s="44">
        <v>0</v>
      </c>
      <c r="CB956" s="44">
        <v>941.20600000000002</v>
      </c>
      <c r="CC956" s="44">
        <v>0</v>
      </c>
      <c r="CD956" s="44">
        <v>0</v>
      </c>
      <c r="CE956" s="44">
        <v>0</v>
      </c>
      <c r="CF956" s="44">
        <v>0</v>
      </c>
      <c r="CG956" s="44">
        <v>0</v>
      </c>
      <c r="CH956" s="44">
        <v>0</v>
      </c>
      <c r="CI956" s="44">
        <v>0</v>
      </c>
      <c r="CJ956" s="44">
        <v>0</v>
      </c>
      <c r="CK956" s="44">
        <v>0</v>
      </c>
      <c r="CL956" s="44">
        <v>264.18658356198608</v>
      </c>
      <c r="CM956" s="44">
        <v>0</v>
      </c>
      <c r="CN956" s="44">
        <v>0</v>
      </c>
      <c r="CO956" s="44">
        <v>0</v>
      </c>
      <c r="CP956" s="44">
        <v>0</v>
      </c>
      <c r="CQ956" s="44">
        <v>0</v>
      </c>
      <c r="CR956" s="44">
        <v>0</v>
      </c>
      <c r="CS956" s="44">
        <v>0</v>
      </c>
      <c r="CT956" s="44">
        <v>0</v>
      </c>
      <c r="CU956" s="44">
        <v>0</v>
      </c>
      <c r="CV956" s="44">
        <v>0</v>
      </c>
      <c r="CW956" s="44">
        <v>0</v>
      </c>
      <c r="CX956" s="44">
        <v>0</v>
      </c>
      <c r="CY956" s="44">
        <v>0</v>
      </c>
      <c r="CZ956" s="44">
        <v>0</v>
      </c>
      <c r="DA956" s="44">
        <v>0</v>
      </c>
      <c r="DB956" s="44">
        <v>0</v>
      </c>
      <c r="DC956" s="44">
        <v>0</v>
      </c>
      <c r="DD956" s="44">
        <v>0</v>
      </c>
      <c r="DE956" s="44">
        <v>0</v>
      </c>
      <c r="DF956" s="44">
        <v>0</v>
      </c>
      <c r="DG956" s="44">
        <v>0</v>
      </c>
      <c r="DH956" s="44">
        <v>0</v>
      </c>
      <c r="DI956" s="44">
        <v>0</v>
      </c>
      <c r="DJ956" s="44">
        <v>0</v>
      </c>
      <c r="DK956" s="44">
        <v>0</v>
      </c>
      <c r="DL956" s="44">
        <v>0</v>
      </c>
      <c r="DM956" s="44">
        <v>0</v>
      </c>
      <c r="DN956" s="44">
        <v>0</v>
      </c>
      <c r="DO956" s="44">
        <v>0</v>
      </c>
      <c r="DP956" s="44">
        <v>21.594405000000002</v>
      </c>
      <c r="DQ956" s="44">
        <v>0</v>
      </c>
      <c r="DR956" s="44">
        <v>0</v>
      </c>
      <c r="DS956" s="44">
        <v>0</v>
      </c>
      <c r="DT956" s="44">
        <v>0</v>
      </c>
      <c r="DU956" s="44">
        <v>0</v>
      </c>
      <c r="DV956" s="44">
        <v>0</v>
      </c>
      <c r="DW956" s="44">
        <v>0</v>
      </c>
      <c r="DX956" s="44">
        <v>0</v>
      </c>
      <c r="DY956" s="44">
        <v>0</v>
      </c>
      <c r="DZ956" s="44">
        <v>73.564740087970065</v>
      </c>
      <c r="EA956" s="44">
        <v>0</v>
      </c>
      <c r="EB956" s="44">
        <v>0</v>
      </c>
    </row>
    <row r="957" spans="2:132" x14ac:dyDescent="0.25">
      <c r="B957" s="41" t="s">
        <v>1045</v>
      </c>
      <c r="C957" s="47" t="s">
        <v>101</v>
      </c>
      <c r="D957" s="46">
        <v>9</v>
      </c>
      <c r="E957" s="86" t="s">
        <v>53</v>
      </c>
      <c r="F957" s="43">
        <v>9550.76</v>
      </c>
      <c r="G957" s="43">
        <v>1382.3482600136977</v>
      </c>
      <c r="H957" s="44">
        <v>1828.7909350136977</v>
      </c>
      <c r="I957" s="44">
        <v>740.2873115234147</v>
      </c>
      <c r="J957" s="44">
        <v>979.37022368463568</v>
      </c>
      <c r="K957" s="44">
        <v>1534.4065686152046</v>
      </c>
      <c r="L957" s="44">
        <v>1980.8492436152046</v>
      </c>
      <c r="M957" s="44">
        <v>649.45168000000001</v>
      </c>
      <c r="N957" s="44">
        <v>5854.6158800000003</v>
      </c>
      <c r="O957" s="44">
        <v>878.66992000000005</v>
      </c>
      <c r="P957" s="44">
        <v>276.19318235073683</v>
      </c>
      <c r="Q957" s="44">
        <v>298.51531610073681</v>
      </c>
      <c r="R957" s="44">
        <v>183.52716364630217</v>
      </c>
      <c r="S957" s="44">
        <v>195.48130925436323</v>
      </c>
      <c r="T957" s="44">
        <v>859.26767842451466</v>
      </c>
      <c r="U957" s="44">
        <v>881.58981217451469</v>
      </c>
      <c r="V957" s="44">
        <v>460.16259284295467</v>
      </c>
      <c r="W957" s="44">
        <v>472.11673845101569</v>
      </c>
      <c r="X957" s="44">
        <v>337.56944509534503</v>
      </c>
      <c r="Y957" s="44">
        <v>359.89157884534501</v>
      </c>
      <c r="Z957" s="44">
        <v>180.77816147401791</v>
      </c>
      <c r="AA957" s="44">
        <v>192.73230708207896</v>
      </c>
      <c r="AB957" s="44">
        <v>3.3223211082289392</v>
      </c>
      <c r="AC957" s="44">
        <v>12.400780152825368</v>
      </c>
      <c r="AD957" s="44">
        <v>4.559017288294072</v>
      </c>
      <c r="AE957" s="44">
        <v>76.842766034682356</v>
      </c>
      <c r="AF957" s="44">
        <v>226.93575847419834</v>
      </c>
      <c r="AG957" s="44">
        <v>92.642028396736663</v>
      </c>
      <c r="AH957" s="44">
        <v>509.90326716011663</v>
      </c>
      <c r="AJ957" s="63" t="s">
        <v>63</v>
      </c>
      <c r="AK957" s="44">
        <v>0</v>
      </c>
      <c r="AL957" s="44">
        <v>0</v>
      </c>
      <c r="AM957" s="44">
        <v>878.66992000000005</v>
      </c>
      <c r="AN957" s="44">
        <v>878.66992000000005</v>
      </c>
      <c r="AO957" s="44">
        <v>0</v>
      </c>
      <c r="AP957" s="44">
        <v>0</v>
      </c>
      <c r="AQ957" s="44">
        <v>0</v>
      </c>
      <c r="AR957" s="44">
        <v>0</v>
      </c>
      <c r="AS957" s="44">
        <v>0</v>
      </c>
      <c r="AT957" s="44">
        <v>0</v>
      </c>
      <c r="AU957" s="44">
        <v>0</v>
      </c>
      <c r="AV957" s="44">
        <v>0</v>
      </c>
      <c r="AW957" s="44">
        <v>0</v>
      </c>
      <c r="AX957" s="44">
        <v>0</v>
      </c>
      <c r="AY957" s="44">
        <v>337.56944509534503</v>
      </c>
      <c r="AZ957" s="44">
        <v>0</v>
      </c>
      <c r="BA957" s="44">
        <v>0</v>
      </c>
      <c r="BB957" s="44">
        <v>22.322133750000003</v>
      </c>
      <c r="BC957" s="44">
        <v>359.89157884534501</v>
      </c>
      <c r="BD957" s="44">
        <v>337.56944509534503</v>
      </c>
      <c r="BE957" s="44">
        <v>0</v>
      </c>
      <c r="BF957" s="44">
        <v>0</v>
      </c>
      <c r="BG957" s="44">
        <v>22.322133750000003</v>
      </c>
      <c r="BH957" s="44">
        <v>359.89157884534501</v>
      </c>
      <c r="BI957" s="44">
        <v>180.77816147401791</v>
      </c>
      <c r="BJ957" s="44">
        <v>0</v>
      </c>
      <c r="BK957" s="44">
        <v>0</v>
      </c>
      <c r="BL957" s="44">
        <v>11.954145608061051</v>
      </c>
      <c r="BM957" s="44">
        <v>192.73230708207896</v>
      </c>
      <c r="BN957" s="44">
        <v>4.559017288294072</v>
      </c>
      <c r="BO957" s="44">
        <v>86.895942991298725</v>
      </c>
      <c r="BP957" s="44">
        <v>0</v>
      </c>
      <c r="BQ957" s="44">
        <v>0</v>
      </c>
      <c r="BR957" s="44">
        <v>5.7460854054379382</v>
      </c>
      <c r="BS957" s="44">
        <v>92.642028396736663</v>
      </c>
      <c r="BT957" s="64">
        <v>2023</v>
      </c>
      <c r="BU957" s="44">
        <v>0</v>
      </c>
      <c r="BV957" s="44">
        <v>0</v>
      </c>
      <c r="BW957" s="44">
        <v>0</v>
      </c>
      <c r="BX957" s="44">
        <v>0</v>
      </c>
      <c r="BY957" s="44">
        <v>0</v>
      </c>
      <c r="BZ957" s="44">
        <v>0</v>
      </c>
      <c r="CA957" s="44">
        <v>0</v>
      </c>
      <c r="CB957" s="44">
        <v>878.66992000000005</v>
      </c>
      <c r="CC957" s="44">
        <v>0</v>
      </c>
      <c r="CD957" s="44">
        <v>0</v>
      </c>
      <c r="CE957" s="44">
        <v>0</v>
      </c>
      <c r="CF957" s="44">
        <v>0</v>
      </c>
      <c r="CG957" s="44">
        <v>0</v>
      </c>
      <c r="CH957" s="44">
        <v>0</v>
      </c>
      <c r="CI957" s="44">
        <v>0</v>
      </c>
      <c r="CJ957" s="44">
        <v>0</v>
      </c>
      <c r="CK957" s="44">
        <v>0</v>
      </c>
      <c r="CL957" s="44">
        <v>337.56944509534503</v>
      </c>
      <c r="CM957" s="44">
        <v>0</v>
      </c>
      <c r="CN957" s="44">
        <v>0</v>
      </c>
      <c r="CO957" s="44">
        <v>0</v>
      </c>
      <c r="CP957" s="44">
        <v>0</v>
      </c>
      <c r="CQ957" s="44">
        <v>0</v>
      </c>
      <c r="CR957" s="44">
        <v>0</v>
      </c>
      <c r="CS957" s="44">
        <v>0</v>
      </c>
      <c r="CT957" s="44">
        <v>0</v>
      </c>
      <c r="CU957" s="44">
        <v>0</v>
      </c>
      <c r="CV957" s="44">
        <v>0</v>
      </c>
      <c r="CW957" s="44">
        <v>0</v>
      </c>
      <c r="CX957" s="44">
        <v>0</v>
      </c>
      <c r="CY957" s="44">
        <v>0</v>
      </c>
      <c r="CZ957" s="44">
        <v>0</v>
      </c>
      <c r="DA957" s="44">
        <v>0</v>
      </c>
      <c r="DB957" s="44">
        <v>0</v>
      </c>
      <c r="DC957" s="44">
        <v>0</v>
      </c>
      <c r="DD957" s="44">
        <v>0</v>
      </c>
      <c r="DE957" s="44">
        <v>0</v>
      </c>
      <c r="DF957" s="44">
        <v>0</v>
      </c>
      <c r="DG957" s="44">
        <v>0</v>
      </c>
      <c r="DH957" s="44">
        <v>0</v>
      </c>
      <c r="DI957" s="44">
        <v>0</v>
      </c>
      <c r="DJ957" s="44">
        <v>0</v>
      </c>
      <c r="DK957" s="44">
        <v>0</v>
      </c>
      <c r="DL957" s="44">
        <v>0</v>
      </c>
      <c r="DM957" s="44">
        <v>0</v>
      </c>
      <c r="DN957" s="44">
        <v>0</v>
      </c>
      <c r="DO957" s="44">
        <v>0</v>
      </c>
      <c r="DP957" s="44">
        <v>22.322133750000003</v>
      </c>
      <c r="DQ957" s="44">
        <v>0</v>
      </c>
      <c r="DR957" s="44">
        <v>0</v>
      </c>
      <c r="DS957" s="44">
        <v>0</v>
      </c>
      <c r="DT957" s="44">
        <v>0</v>
      </c>
      <c r="DU957" s="44">
        <v>0</v>
      </c>
      <c r="DV957" s="44">
        <v>0</v>
      </c>
      <c r="DW957" s="44">
        <v>0</v>
      </c>
      <c r="DX957" s="44">
        <v>0</v>
      </c>
      <c r="DY957" s="44">
        <v>0</v>
      </c>
      <c r="DZ957" s="44">
        <v>92.642028396736663</v>
      </c>
      <c r="EA957" s="44">
        <v>0</v>
      </c>
      <c r="EB957" s="44">
        <v>0</v>
      </c>
    </row>
    <row r="958" spans="2:132" x14ac:dyDescent="0.25">
      <c r="B958" s="41" t="s">
        <v>1046</v>
      </c>
      <c r="C958" s="47" t="s">
        <v>101</v>
      </c>
      <c r="D958" s="46">
        <v>9</v>
      </c>
      <c r="E958" s="86" t="s">
        <v>53</v>
      </c>
      <c r="F958" s="43">
        <v>3601.24</v>
      </c>
      <c r="G958" s="43">
        <v>731.79911654613022</v>
      </c>
      <c r="H958" s="44">
        <v>881.85146654613027</v>
      </c>
      <c r="I958" s="44">
        <v>391.89950624871955</v>
      </c>
      <c r="J958" s="44">
        <v>472.25686190392162</v>
      </c>
      <c r="K958" s="44">
        <v>753.75309004251415</v>
      </c>
      <c r="L958" s="44">
        <v>903.80544004251419</v>
      </c>
      <c r="M958" s="44">
        <v>338.51655999999997</v>
      </c>
      <c r="N958" s="44">
        <v>2456.0456799999997</v>
      </c>
      <c r="O958" s="44">
        <v>396.13639999999998</v>
      </c>
      <c r="P958" s="44">
        <v>150.75061800850284</v>
      </c>
      <c r="Q958" s="44">
        <v>158.25323550850285</v>
      </c>
      <c r="R958" s="44">
        <v>100.17203576695701</v>
      </c>
      <c r="S958" s="44">
        <v>104.18990354971712</v>
      </c>
      <c r="T958" s="44">
        <v>452.25185402550846</v>
      </c>
      <c r="U958" s="44">
        <v>461.25499502550849</v>
      </c>
      <c r="V958" s="44">
        <v>242.19389486170869</v>
      </c>
      <c r="W958" s="44">
        <v>247.0153362010208</v>
      </c>
      <c r="X958" s="44">
        <v>188.43827251062854</v>
      </c>
      <c r="Y958" s="44">
        <v>197.44141351062854</v>
      </c>
      <c r="Z958" s="44">
        <v>100.91412285904529</v>
      </c>
      <c r="AA958" s="44">
        <v>105.73556419835742</v>
      </c>
      <c r="AB958" s="44">
        <v>3.249034200693615</v>
      </c>
      <c r="AC958" s="44">
        <v>9.9428874246142858</v>
      </c>
      <c r="AD958" s="44">
        <v>3.7464821132164903</v>
      </c>
      <c r="AE958" s="44">
        <v>40.736993026875894</v>
      </c>
      <c r="AF958" s="44">
        <v>118.73464359568327</v>
      </c>
      <c r="AG958" s="44">
        <v>50.824676409013072</v>
      </c>
      <c r="AH958" s="44">
        <v>232.65442750891606</v>
      </c>
      <c r="AJ958" s="63" t="s">
        <v>63</v>
      </c>
      <c r="AK958" s="44">
        <v>0</v>
      </c>
      <c r="AL958" s="44">
        <v>0</v>
      </c>
      <c r="AM958" s="44">
        <v>396.13639999999998</v>
      </c>
      <c r="AN958" s="44">
        <v>396.13639999999998</v>
      </c>
      <c r="AO958" s="44">
        <v>0</v>
      </c>
      <c r="AP958" s="44">
        <v>0</v>
      </c>
      <c r="AQ958" s="44">
        <v>0</v>
      </c>
      <c r="AR958" s="44">
        <v>0</v>
      </c>
      <c r="AS958" s="44">
        <v>0</v>
      </c>
      <c r="AT958" s="44">
        <v>0</v>
      </c>
      <c r="AU958" s="44">
        <v>0</v>
      </c>
      <c r="AV958" s="44">
        <v>0</v>
      </c>
      <c r="AW958" s="44">
        <v>0</v>
      </c>
      <c r="AX958" s="44">
        <v>0</v>
      </c>
      <c r="AY958" s="44">
        <v>188.43827251062854</v>
      </c>
      <c r="AZ958" s="44">
        <v>0</v>
      </c>
      <c r="BA958" s="44">
        <v>0</v>
      </c>
      <c r="BB958" s="44">
        <v>9.0031410000000012</v>
      </c>
      <c r="BC958" s="44">
        <v>197.44141351062854</v>
      </c>
      <c r="BD958" s="44">
        <v>188.43827251062854</v>
      </c>
      <c r="BE958" s="44">
        <v>0</v>
      </c>
      <c r="BF958" s="44">
        <v>0</v>
      </c>
      <c r="BG958" s="44">
        <v>9.0031410000000012</v>
      </c>
      <c r="BH958" s="44">
        <v>197.44141351062854</v>
      </c>
      <c r="BI958" s="44">
        <v>100.91412285904529</v>
      </c>
      <c r="BJ958" s="44">
        <v>0</v>
      </c>
      <c r="BK958" s="44">
        <v>0</v>
      </c>
      <c r="BL958" s="44">
        <v>4.8214413393121252</v>
      </c>
      <c r="BM958" s="44">
        <v>105.73556419835742</v>
      </c>
      <c r="BN958" s="44">
        <v>3.7464821132164903</v>
      </c>
      <c r="BO958" s="44">
        <v>48.507119419050142</v>
      </c>
      <c r="BP958" s="44">
        <v>0</v>
      </c>
      <c r="BQ958" s="44">
        <v>0</v>
      </c>
      <c r="BR958" s="44">
        <v>2.31755698996293</v>
      </c>
      <c r="BS958" s="44">
        <v>50.824676409013072</v>
      </c>
      <c r="BT958" s="64">
        <v>2023</v>
      </c>
      <c r="BU958" s="44">
        <v>0</v>
      </c>
      <c r="BV958" s="44">
        <v>0</v>
      </c>
      <c r="BW958" s="44">
        <v>0</v>
      </c>
      <c r="BX958" s="44">
        <v>0</v>
      </c>
      <c r="BY958" s="44">
        <v>0</v>
      </c>
      <c r="BZ958" s="44">
        <v>0</v>
      </c>
      <c r="CA958" s="44">
        <v>0</v>
      </c>
      <c r="CB958" s="44">
        <v>396.13639999999998</v>
      </c>
      <c r="CC958" s="44">
        <v>0</v>
      </c>
      <c r="CD958" s="44">
        <v>0</v>
      </c>
      <c r="CE958" s="44">
        <v>0</v>
      </c>
      <c r="CF958" s="44">
        <v>0</v>
      </c>
      <c r="CG958" s="44">
        <v>0</v>
      </c>
      <c r="CH958" s="44">
        <v>0</v>
      </c>
      <c r="CI958" s="44">
        <v>0</v>
      </c>
      <c r="CJ958" s="44">
        <v>0</v>
      </c>
      <c r="CK958" s="44">
        <v>0</v>
      </c>
      <c r="CL958" s="44">
        <v>188.43827251062854</v>
      </c>
      <c r="CM958" s="44">
        <v>0</v>
      </c>
      <c r="CN958" s="44">
        <v>0</v>
      </c>
      <c r="CO958" s="44">
        <v>0</v>
      </c>
      <c r="CP958" s="44">
        <v>0</v>
      </c>
      <c r="CQ958" s="44">
        <v>0</v>
      </c>
      <c r="CR958" s="44">
        <v>0</v>
      </c>
      <c r="CS958" s="44">
        <v>0</v>
      </c>
      <c r="CT958" s="44">
        <v>0</v>
      </c>
      <c r="CU958" s="44">
        <v>0</v>
      </c>
      <c r="CV958" s="44">
        <v>0</v>
      </c>
      <c r="CW958" s="44">
        <v>0</v>
      </c>
      <c r="CX958" s="44">
        <v>0</v>
      </c>
      <c r="CY958" s="44">
        <v>0</v>
      </c>
      <c r="CZ958" s="44">
        <v>0</v>
      </c>
      <c r="DA958" s="44">
        <v>0</v>
      </c>
      <c r="DB958" s="44">
        <v>0</v>
      </c>
      <c r="DC958" s="44">
        <v>0</v>
      </c>
      <c r="DD958" s="44">
        <v>0</v>
      </c>
      <c r="DE958" s="44">
        <v>0</v>
      </c>
      <c r="DF958" s="44">
        <v>0</v>
      </c>
      <c r="DG958" s="44">
        <v>0</v>
      </c>
      <c r="DH958" s="44">
        <v>0</v>
      </c>
      <c r="DI958" s="44">
        <v>0</v>
      </c>
      <c r="DJ958" s="44">
        <v>0</v>
      </c>
      <c r="DK958" s="44">
        <v>0</v>
      </c>
      <c r="DL958" s="44">
        <v>0</v>
      </c>
      <c r="DM958" s="44">
        <v>0</v>
      </c>
      <c r="DN958" s="44">
        <v>0</v>
      </c>
      <c r="DO958" s="44">
        <v>0</v>
      </c>
      <c r="DP958" s="44">
        <v>9.0031410000000012</v>
      </c>
      <c r="DQ958" s="44">
        <v>0</v>
      </c>
      <c r="DR958" s="44">
        <v>0</v>
      </c>
      <c r="DS958" s="44">
        <v>0</v>
      </c>
      <c r="DT958" s="44">
        <v>0</v>
      </c>
      <c r="DU958" s="44">
        <v>0</v>
      </c>
      <c r="DV958" s="44">
        <v>0</v>
      </c>
      <c r="DW958" s="44">
        <v>0</v>
      </c>
      <c r="DX958" s="44">
        <v>0</v>
      </c>
      <c r="DY958" s="44">
        <v>0</v>
      </c>
      <c r="DZ958" s="44">
        <v>50.824676409013072</v>
      </c>
      <c r="EA958" s="44">
        <v>0</v>
      </c>
      <c r="EB958" s="44">
        <v>0</v>
      </c>
    </row>
    <row r="959" spans="2:132" x14ac:dyDescent="0.25">
      <c r="B959" s="41" t="s">
        <v>1047</v>
      </c>
      <c r="C959" s="47" t="s">
        <v>101</v>
      </c>
      <c r="D959" s="46">
        <v>9</v>
      </c>
      <c r="E959" s="86" t="s">
        <v>53</v>
      </c>
      <c r="F959" s="43">
        <v>3465.6</v>
      </c>
      <c r="G959" s="43">
        <v>557.63949611685189</v>
      </c>
      <c r="H959" s="44">
        <v>736.36419611685187</v>
      </c>
      <c r="I959" s="44">
        <v>298.63201287317088</v>
      </c>
      <c r="J959" s="44">
        <v>394.34423785511416</v>
      </c>
      <c r="K959" s="44">
        <v>574.36868100035747</v>
      </c>
      <c r="L959" s="44">
        <v>753.09338100035745</v>
      </c>
      <c r="M959" s="44">
        <v>325.76639999999998</v>
      </c>
      <c r="N959" s="44">
        <v>2363.5391999999997</v>
      </c>
      <c r="O959" s="44">
        <v>381.21600000000001</v>
      </c>
      <c r="P959" s="44">
        <v>103.38636258006434</v>
      </c>
      <c r="Q959" s="44">
        <v>112.32259758006434</v>
      </c>
      <c r="R959" s="44">
        <v>68.699037834801132</v>
      </c>
      <c r="S959" s="44">
        <v>73.48464908389829</v>
      </c>
      <c r="T959" s="44">
        <v>321.64646136020019</v>
      </c>
      <c r="U959" s="44">
        <v>330.5826963602002</v>
      </c>
      <c r="V959" s="44">
        <v>172.25094502524496</v>
      </c>
      <c r="W959" s="44">
        <v>177.03655627434213</v>
      </c>
      <c r="X959" s="44">
        <v>126.36110982007864</v>
      </c>
      <c r="Y959" s="44">
        <v>135.29734482007865</v>
      </c>
      <c r="Z959" s="44">
        <v>67.670014117060518</v>
      </c>
      <c r="AA959" s="44">
        <v>72.455625366157676</v>
      </c>
      <c r="AB959" s="44">
        <v>4.433121802460656</v>
      </c>
      <c r="AC959" s="44">
        <v>13.350571485006608</v>
      </c>
      <c r="AD959" s="44">
        <v>5.2613720200951724</v>
      </c>
      <c r="AE959" s="44">
        <v>28.913689250503946</v>
      </c>
      <c r="AF959" s="44">
        <v>85.09743862840476</v>
      </c>
      <c r="AG959" s="44">
        <v>34.827768132388243</v>
      </c>
      <c r="AH959" s="44">
        <v>193.85865768759973</v>
      </c>
      <c r="AJ959" s="63" t="s">
        <v>63</v>
      </c>
      <c r="AK959" s="44">
        <v>0</v>
      </c>
      <c r="AL959" s="44">
        <v>0</v>
      </c>
      <c r="AM959" s="44">
        <v>381.21600000000001</v>
      </c>
      <c r="AN959" s="44">
        <v>381.21600000000001</v>
      </c>
      <c r="AO959" s="44">
        <v>0</v>
      </c>
      <c r="AP959" s="44">
        <v>0</v>
      </c>
      <c r="AQ959" s="44">
        <v>0</v>
      </c>
      <c r="AR959" s="44">
        <v>0</v>
      </c>
      <c r="AS959" s="44">
        <v>0</v>
      </c>
      <c r="AT959" s="44">
        <v>0</v>
      </c>
      <c r="AU959" s="44">
        <v>0</v>
      </c>
      <c r="AV959" s="44">
        <v>0</v>
      </c>
      <c r="AW959" s="44">
        <v>0</v>
      </c>
      <c r="AX959" s="44">
        <v>0</v>
      </c>
      <c r="AY959" s="44">
        <v>126.36110982007864</v>
      </c>
      <c r="AZ959" s="44">
        <v>0</v>
      </c>
      <c r="BA959" s="44">
        <v>0</v>
      </c>
      <c r="BB959" s="44">
        <v>8.9362350000000017</v>
      </c>
      <c r="BC959" s="44">
        <v>135.29734482007865</v>
      </c>
      <c r="BD959" s="44">
        <v>126.36110982007864</v>
      </c>
      <c r="BE959" s="44">
        <v>0</v>
      </c>
      <c r="BF959" s="44">
        <v>0</v>
      </c>
      <c r="BG959" s="44">
        <v>8.9362350000000017</v>
      </c>
      <c r="BH959" s="44">
        <v>135.29734482007865</v>
      </c>
      <c r="BI959" s="44">
        <v>67.670014117060518</v>
      </c>
      <c r="BJ959" s="44">
        <v>0</v>
      </c>
      <c r="BK959" s="44">
        <v>0</v>
      </c>
      <c r="BL959" s="44">
        <v>4.7856112490971636</v>
      </c>
      <c r="BM959" s="44">
        <v>72.455625366157676</v>
      </c>
      <c r="BN959" s="44">
        <v>5.2613720200951724</v>
      </c>
      <c r="BO959" s="44">
        <v>32.527433850363629</v>
      </c>
      <c r="BP959" s="44">
        <v>0</v>
      </c>
      <c r="BQ959" s="44">
        <v>0</v>
      </c>
      <c r="BR959" s="44">
        <v>2.300334282024616</v>
      </c>
      <c r="BS959" s="44">
        <v>34.827768132388243</v>
      </c>
      <c r="BT959" s="64">
        <v>2023</v>
      </c>
      <c r="BU959" s="44">
        <v>0</v>
      </c>
      <c r="BV959" s="44">
        <v>0</v>
      </c>
      <c r="BW959" s="44">
        <v>0</v>
      </c>
      <c r="BX959" s="44">
        <v>0</v>
      </c>
      <c r="BY959" s="44">
        <v>0</v>
      </c>
      <c r="BZ959" s="44">
        <v>0</v>
      </c>
      <c r="CA959" s="44">
        <v>0</v>
      </c>
      <c r="CB959" s="44">
        <v>381.21600000000001</v>
      </c>
      <c r="CC959" s="44">
        <v>0</v>
      </c>
      <c r="CD959" s="44">
        <v>0</v>
      </c>
      <c r="CE959" s="44">
        <v>0</v>
      </c>
      <c r="CF959" s="44">
        <v>0</v>
      </c>
      <c r="CG959" s="44">
        <v>0</v>
      </c>
      <c r="CH959" s="44">
        <v>0</v>
      </c>
      <c r="CI959" s="44">
        <v>0</v>
      </c>
      <c r="CJ959" s="44">
        <v>0</v>
      </c>
      <c r="CK959" s="44">
        <v>0</v>
      </c>
      <c r="CL959" s="44">
        <v>126.36110982007864</v>
      </c>
      <c r="CM959" s="44">
        <v>0</v>
      </c>
      <c r="CN959" s="44">
        <v>0</v>
      </c>
      <c r="CO959" s="44">
        <v>0</v>
      </c>
      <c r="CP959" s="44">
        <v>0</v>
      </c>
      <c r="CQ959" s="44">
        <v>0</v>
      </c>
      <c r="CR959" s="44">
        <v>0</v>
      </c>
      <c r="CS959" s="44">
        <v>0</v>
      </c>
      <c r="CT959" s="44">
        <v>0</v>
      </c>
      <c r="CU959" s="44">
        <v>0</v>
      </c>
      <c r="CV959" s="44">
        <v>0</v>
      </c>
      <c r="CW959" s="44">
        <v>0</v>
      </c>
      <c r="CX959" s="44">
        <v>0</v>
      </c>
      <c r="CY959" s="44">
        <v>0</v>
      </c>
      <c r="CZ959" s="44">
        <v>0</v>
      </c>
      <c r="DA959" s="44">
        <v>0</v>
      </c>
      <c r="DB959" s="44">
        <v>0</v>
      </c>
      <c r="DC959" s="44">
        <v>0</v>
      </c>
      <c r="DD959" s="44">
        <v>0</v>
      </c>
      <c r="DE959" s="44">
        <v>0</v>
      </c>
      <c r="DF959" s="44">
        <v>0</v>
      </c>
      <c r="DG959" s="44">
        <v>0</v>
      </c>
      <c r="DH959" s="44">
        <v>0</v>
      </c>
      <c r="DI959" s="44">
        <v>0</v>
      </c>
      <c r="DJ959" s="44">
        <v>0</v>
      </c>
      <c r="DK959" s="44">
        <v>0</v>
      </c>
      <c r="DL959" s="44">
        <v>0</v>
      </c>
      <c r="DM959" s="44">
        <v>0</v>
      </c>
      <c r="DN959" s="44">
        <v>0</v>
      </c>
      <c r="DO959" s="44">
        <v>0</v>
      </c>
      <c r="DP959" s="44">
        <v>8.9362350000000017</v>
      </c>
      <c r="DQ959" s="44">
        <v>0</v>
      </c>
      <c r="DR959" s="44">
        <v>0</v>
      </c>
      <c r="DS959" s="44">
        <v>0</v>
      </c>
      <c r="DT959" s="44">
        <v>0</v>
      </c>
      <c r="DU959" s="44">
        <v>0</v>
      </c>
      <c r="DV959" s="44">
        <v>0</v>
      </c>
      <c r="DW959" s="44">
        <v>0</v>
      </c>
      <c r="DX959" s="44">
        <v>0</v>
      </c>
      <c r="DY959" s="44">
        <v>0</v>
      </c>
      <c r="DZ959" s="44">
        <v>34.827768132388243</v>
      </c>
      <c r="EA959" s="44">
        <v>0</v>
      </c>
      <c r="EB959" s="44">
        <v>0</v>
      </c>
    </row>
    <row r="960" spans="2:132" x14ac:dyDescent="0.25">
      <c r="B960" s="41" t="s">
        <v>1048</v>
      </c>
      <c r="C960" s="50">
        <v>1</v>
      </c>
      <c r="D960" s="46">
        <v>9</v>
      </c>
      <c r="E960" s="86" t="s">
        <v>53</v>
      </c>
      <c r="F960" s="43">
        <v>9194.93</v>
      </c>
      <c r="G960" s="43">
        <v>1393.0235788711948</v>
      </c>
      <c r="H960" s="44">
        <v>1775.6787538711947</v>
      </c>
      <c r="I960" s="44">
        <v>746.00425227219057</v>
      </c>
      <c r="J960" s="44">
        <v>950.92712079626631</v>
      </c>
      <c r="K960" s="44">
        <v>1434.8142862373306</v>
      </c>
      <c r="L960" s="44">
        <v>1817.4694612373305</v>
      </c>
      <c r="M960" s="44">
        <v>690.93331142857141</v>
      </c>
      <c r="N960" s="44">
        <v>5702.1701614285721</v>
      </c>
      <c r="O960" s="44">
        <v>948.3913514285714</v>
      </c>
      <c r="P960" s="44">
        <v>258.26657152271952</v>
      </c>
      <c r="Q960" s="44">
        <v>277.39933027271951</v>
      </c>
      <c r="R960" s="44">
        <v>171.61513884158009</v>
      </c>
      <c r="S960" s="44">
        <v>181.86128226778388</v>
      </c>
      <c r="T960" s="44">
        <v>803.49600029290525</v>
      </c>
      <c r="U960" s="44">
        <v>822.62875904290524</v>
      </c>
      <c r="V960" s="44">
        <v>430.29525271059958</v>
      </c>
      <c r="W960" s="44">
        <v>440.54139613680337</v>
      </c>
      <c r="X960" s="44">
        <v>315.65914297221275</v>
      </c>
      <c r="Y960" s="44">
        <v>334.79190172221274</v>
      </c>
      <c r="Z960" s="44">
        <v>169.04456356487839</v>
      </c>
      <c r="AA960" s="44">
        <v>179.29070699108217</v>
      </c>
      <c r="AB960" s="44">
        <v>3.7992325953756234</v>
      </c>
      <c r="AC960" s="44">
        <v>12.943551301721145</v>
      </c>
      <c r="AD960" s="44">
        <v>5.2896849331724924</v>
      </c>
      <c r="AE960" s="44">
        <v>71.407162998399826</v>
      </c>
      <c r="AF960" s="44">
        <v>211.75821090266336</v>
      </c>
      <c r="AG960" s="44">
        <v>86.180957514638095</v>
      </c>
      <c r="AH960" s="44">
        <v>467.84661641250932</v>
      </c>
      <c r="AJ960" s="63" t="s">
        <v>63</v>
      </c>
      <c r="AK960" s="44">
        <v>0</v>
      </c>
      <c r="AL960" s="44">
        <v>0</v>
      </c>
      <c r="AM960" s="44">
        <v>948.3913514285714</v>
      </c>
      <c r="AN960" s="44">
        <v>948.3913514285714</v>
      </c>
      <c r="AO960" s="44">
        <v>0</v>
      </c>
      <c r="AP960" s="44">
        <v>0</v>
      </c>
      <c r="AQ960" s="44">
        <v>0</v>
      </c>
      <c r="AR960" s="44">
        <v>0</v>
      </c>
      <c r="AS960" s="44">
        <v>0</v>
      </c>
      <c r="AT960" s="44">
        <v>0</v>
      </c>
      <c r="AU960" s="44">
        <v>0</v>
      </c>
      <c r="AV960" s="44">
        <v>0</v>
      </c>
      <c r="AW960" s="44">
        <v>0</v>
      </c>
      <c r="AX960" s="44">
        <v>0</v>
      </c>
      <c r="AY960" s="44">
        <v>315.65914297221275</v>
      </c>
      <c r="AZ960" s="44">
        <v>0</v>
      </c>
      <c r="BA960" s="44">
        <v>0</v>
      </c>
      <c r="BB960" s="44">
        <v>19.132758750000001</v>
      </c>
      <c r="BC960" s="44">
        <v>334.79190172221274</v>
      </c>
      <c r="BD960" s="44">
        <v>315.65914297221275</v>
      </c>
      <c r="BE960" s="44">
        <v>0</v>
      </c>
      <c r="BF960" s="44">
        <v>0</v>
      </c>
      <c r="BG960" s="44">
        <v>19.132758750000001</v>
      </c>
      <c r="BH960" s="44">
        <v>334.79190172221274</v>
      </c>
      <c r="BI960" s="44">
        <v>169.04456356487839</v>
      </c>
      <c r="BJ960" s="44">
        <v>0</v>
      </c>
      <c r="BK960" s="44">
        <v>0</v>
      </c>
      <c r="BL960" s="44">
        <v>10.246143426203785</v>
      </c>
      <c r="BM960" s="44">
        <v>179.29070699108217</v>
      </c>
      <c r="BN960" s="44">
        <v>5.2896849331724924</v>
      </c>
      <c r="BO960" s="44">
        <v>81.255869839310463</v>
      </c>
      <c r="BP960" s="44">
        <v>0</v>
      </c>
      <c r="BQ960" s="44">
        <v>0</v>
      </c>
      <c r="BR960" s="44">
        <v>4.9250876753276334</v>
      </c>
      <c r="BS960" s="44">
        <v>86.180957514638095</v>
      </c>
      <c r="BT960" s="64">
        <v>2023</v>
      </c>
      <c r="BU960" s="44">
        <v>0</v>
      </c>
      <c r="BV960" s="44">
        <v>0</v>
      </c>
      <c r="BW960" s="44">
        <v>0</v>
      </c>
      <c r="BX960" s="44">
        <v>0</v>
      </c>
      <c r="BY960" s="44">
        <v>0</v>
      </c>
      <c r="BZ960" s="44">
        <v>0</v>
      </c>
      <c r="CA960" s="44">
        <v>0</v>
      </c>
      <c r="CB960" s="44">
        <v>948.3913514285714</v>
      </c>
      <c r="CC960" s="44">
        <v>0</v>
      </c>
      <c r="CD960" s="44">
        <v>0</v>
      </c>
      <c r="CE960" s="44">
        <v>0</v>
      </c>
      <c r="CF960" s="44">
        <v>0</v>
      </c>
      <c r="CG960" s="44">
        <v>0</v>
      </c>
      <c r="CH960" s="44">
        <v>0</v>
      </c>
      <c r="CI960" s="44">
        <v>0</v>
      </c>
      <c r="CJ960" s="44">
        <v>0</v>
      </c>
      <c r="CK960" s="44">
        <v>0</v>
      </c>
      <c r="CL960" s="44">
        <v>315.65914297221275</v>
      </c>
      <c r="CM960" s="44">
        <v>0</v>
      </c>
      <c r="CN960" s="44">
        <v>0</v>
      </c>
      <c r="CO960" s="44">
        <v>0</v>
      </c>
      <c r="CP960" s="44">
        <v>0</v>
      </c>
      <c r="CQ960" s="44">
        <v>0</v>
      </c>
      <c r="CR960" s="44">
        <v>0</v>
      </c>
      <c r="CS960" s="44">
        <v>0</v>
      </c>
      <c r="CT960" s="44">
        <v>0</v>
      </c>
      <c r="CU960" s="44">
        <v>0</v>
      </c>
      <c r="CV960" s="44">
        <v>0</v>
      </c>
      <c r="CW960" s="44">
        <v>0</v>
      </c>
      <c r="CX960" s="44">
        <v>0</v>
      </c>
      <c r="CY960" s="44">
        <v>0</v>
      </c>
      <c r="CZ960" s="44">
        <v>0</v>
      </c>
      <c r="DA960" s="44">
        <v>0</v>
      </c>
      <c r="DB960" s="44">
        <v>0</v>
      </c>
      <c r="DC960" s="44">
        <v>0</v>
      </c>
      <c r="DD960" s="44">
        <v>0</v>
      </c>
      <c r="DE960" s="44">
        <v>0</v>
      </c>
      <c r="DF960" s="44">
        <v>0</v>
      </c>
      <c r="DG960" s="44">
        <v>0</v>
      </c>
      <c r="DH960" s="44">
        <v>0</v>
      </c>
      <c r="DI960" s="44">
        <v>0</v>
      </c>
      <c r="DJ960" s="44">
        <v>0</v>
      </c>
      <c r="DK960" s="44">
        <v>0</v>
      </c>
      <c r="DL960" s="44">
        <v>0</v>
      </c>
      <c r="DM960" s="44">
        <v>0</v>
      </c>
      <c r="DN960" s="44">
        <v>0</v>
      </c>
      <c r="DO960" s="44">
        <v>0</v>
      </c>
      <c r="DP960" s="44">
        <v>19.132758750000001</v>
      </c>
      <c r="DQ960" s="44">
        <v>0</v>
      </c>
      <c r="DR960" s="44">
        <v>0</v>
      </c>
      <c r="DS960" s="44">
        <v>0</v>
      </c>
      <c r="DT960" s="44">
        <v>0</v>
      </c>
      <c r="DU960" s="44">
        <v>0</v>
      </c>
      <c r="DV960" s="44">
        <v>0</v>
      </c>
      <c r="DW960" s="44">
        <v>0</v>
      </c>
      <c r="DX960" s="44">
        <v>0</v>
      </c>
      <c r="DY960" s="44">
        <v>0</v>
      </c>
      <c r="DZ960" s="44">
        <v>86.180957514638095</v>
      </c>
      <c r="EA960" s="44">
        <v>0</v>
      </c>
      <c r="EB960" s="44">
        <v>0</v>
      </c>
    </row>
    <row r="961" spans="2:132" x14ac:dyDescent="0.25">
      <c r="B961" s="41" t="s">
        <v>1049</v>
      </c>
      <c r="C961" s="47" t="s">
        <v>101</v>
      </c>
      <c r="D961" s="46">
        <v>9</v>
      </c>
      <c r="E961" s="86" t="s">
        <v>53</v>
      </c>
      <c r="F961" s="43">
        <v>1821.72</v>
      </c>
      <c r="G961" s="43">
        <v>242.36868799993107</v>
      </c>
      <c r="H961" s="44">
        <v>309.57918799993104</v>
      </c>
      <c r="I961" s="44">
        <v>129.79541380921503</v>
      </c>
      <c r="J961" s="44">
        <v>165.78857254524254</v>
      </c>
      <c r="K961" s="44">
        <v>269.02924367992352</v>
      </c>
      <c r="L961" s="44">
        <v>336.23974367992355</v>
      </c>
      <c r="M961" s="44">
        <v>178.52856</v>
      </c>
      <c r="N961" s="44">
        <v>1289.7777599999999</v>
      </c>
      <c r="O961" s="44">
        <v>205.85436000000001</v>
      </c>
      <c r="P961" s="44">
        <v>48.425263862386231</v>
      </c>
      <c r="Q961" s="44">
        <v>51.785788862386234</v>
      </c>
      <c r="R961" s="44">
        <v>32.178025720423115</v>
      </c>
      <c r="S961" s="44">
        <v>33.977683657224489</v>
      </c>
      <c r="T961" s="44">
        <v>150.6563764607572</v>
      </c>
      <c r="U961" s="44">
        <v>154.0169014607572</v>
      </c>
      <c r="V961" s="44">
        <v>80.68082922380809</v>
      </c>
      <c r="W961" s="44">
        <v>82.480487160609471</v>
      </c>
      <c r="X961" s="44">
        <v>59.186433609583176</v>
      </c>
      <c r="Y961" s="44">
        <v>62.546958609583179</v>
      </c>
      <c r="Z961" s="44">
        <v>31.696040052210314</v>
      </c>
      <c r="AA961" s="44">
        <v>33.495697989011688</v>
      </c>
      <c r="AB961" s="44">
        <v>5.254288720827514</v>
      </c>
      <c r="AC961" s="44">
        <v>15.637368357057476</v>
      </c>
      <c r="AD961" s="44">
        <v>6.1456954880453853</v>
      </c>
      <c r="AE961" s="44">
        <v>13.330516200820096</v>
      </c>
      <c r="AF961" s="44">
        <v>39.646490769478071</v>
      </c>
      <c r="AG961" s="44">
        <v>16.10061878699462</v>
      </c>
      <c r="AH961" s="44">
        <v>86.553655915057917</v>
      </c>
      <c r="AJ961" s="63" t="s">
        <v>63</v>
      </c>
      <c r="AK961" s="44">
        <v>0</v>
      </c>
      <c r="AL961" s="44">
        <v>0</v>
      </c>
      <c r="AM961" s="44">
        <v>205.85436000000001</v>
      </c>
      <c r="AN961" s="44">
        <v>205.85436000000001</v>
      </c>
      <c r="AO961" s="44">
        <v>0</v>
      </c>
      <c r="AP961" s="44">
        <v>0</v>
      </c>
      <c r="AQ961" s="44">
        <v>0</v>
      </c>
      <c r="AR961" s="44">
        <v>0</v>
      </c>
      <c r="AS961" s="44">
        <v>0</v>
      </c>
      <c r="AT961" s="44">
        <v>0</v>
      </c>
      <c r="AU961" s="44">
        <v>0</v>
      </c>
      <c r="AV961" s="44">
        <v>0</v>
      </c>
      <c r="AW961" s="44">
        <v>0</v>
      </c>
      <c r="AX961" s="44">
        <v>0</v>
      </c>
      <c r="AY961" s="44">
        <v>59.186433609583176</v>
      </c>
      <c r="AZ961" s="44">
        <v>0</v>
      </c>
      <c r="BA961" s="44">
        <v>0</v>
      </c>
      <c r="BB961" s="44">
        <v>3.360525</v>
      </c>
      <c r="BC961" s="44">
        <v>62.546958609583179</v>
      </c>
      <c r="BD961" s="44">
        <v>59.186433609583176</v>
      </c>
      <c r="BE961" s="44">
        <v>0</v>
      </c>
      <c r="BF961" s="44">
        <v>0</v>
      </c>
      <c r="BG961" s="44">
        <v>3.360525</v>
      </c>
      <c r="BH961" s="44">
        <v>62.546958609583179</v>
      </c>
      <c r="BI961" s="44">
        <v>31.696040052210314</v>
      </c>
      <c r="BJ961" s="44">
        <v>0</v>
      </c>
      <c r="BK961" s="44">
        <v>0</v>
      </c>
      <c r="BL961" s="44">
        <v>1.7996579368013759</v>
      </c>
      <c r="BM961" s="44">
        <v>33.495697989011688</v>
      </c>
      <c r="BN961" s="44">
        <v>6.1456954880453853</v>
      </c>
      <c r="BO961" s="44">
        <v>15.235564223959877</v>
      </c>
      <c r="BP961" s="44">
        <v>0</v>
      </c>
      <c r="BQ961" s="44">
        <v>0</v>
      </c>
      <c r="BR961" s="44">
        <v>0.86505456303474237</v>
      </c>
      <c r="BS961" s="44">
        <v>16.10061878699462</v>
      </c>
      <c r="BT961" s="64">
        <v>2023</v>
      </c>
      <c r="BU961" s="44">
        <v>0</v>
      </c>
      <c r="BV961" s="44">
        <v>0</v>
      </c>
      <c r="BW961" s="44">
        <v>0</v>
      </c>
      <c r="BX961" s="44">
        <v>0</v>
      </c>
      <c r="BY961" s="44">
        <v>0</v>
      </c>
      <c r="BZ961" s="44">
        <v>0</v>
      </c>
      <c r="CA961" s="44">
        <v>0</v>
      </c>
      <c r="CB961" s="44">
        <v>205.85436000000001</v>
      </c>
      <c r="CC961" s="44">
        <v>0</v>
      </c>
      <c r="CD961" s="44">
        <v>0</v>
      </c>
      <c r="CE961" s="44">
        <v>0</v>
      </c>
      <c r="CF961" s="44">
        <v>0</v>
      </c>
      <c r="CG961" s="44">
        <v>0</v>
      </c>
      <c r="CH961" s="44">
        <v>0</v>
      </c>
      <c r="CI961" s="44">
        <v>0</v>
      </c>
      <c r="CJ961" s="44">
        <v>0</v>
      </c>
      <c r="CK961" s="44">
        <v>0</v>
      </c>
      <c r="CL961" s="44">
        <v>59.186433609583176</v>
      </c>
      <c r="CM961" s="44">
        <v>0</v>
      </c>
      <c r="CN961" s="44">
        <v>0</v>
      </c>
      <c r="CO961" s="44">
        <v>0</v>
      </c>
      <c r="CP961" s="44">
        <v>0</v>
      </c>
      <c r="CQ961" s="44">
        <v>0</v>
      </c>
      <c r="CR961" s="44">
        <v>0</v>
      </c>
      <c r="CS961" s="44">
        <v>0</v>
      </c>
      <c r="CT961" s="44">
        <v>0</v>
      </c>
      <c r="CU961" s="44">
        <v>0</v>
      </c>
      <c r="CV961" s="44">
        <v>0</v>
      </c>
      <c r="CW961" s="44">
        <v>0</v>
      </c>
      <c r="CX961" s="44">
        <v>0</v>
      </c>
      <c r="CY961" s="44">
        <v>0</v>
      </c>
      <c r="CZ961" s="44">
        <v>0</v>
      </c>
      <c r="DA961" s="44">
        <v>0</v>
      </c>
      <c r="DB961" s="44">
        <v>0</v>
      </c>
      <c r="DC961" s="44">
        <v>0</v>
      </c>
      <c r="DD961" s="44">
        <v>0</v>
      </c>
      <c r="DE961" s="44">
        <v>0</v>
      </c>
      <c r="DF961" s="44">
        <v>0</v>
      </c>
      <c r="DG961" s="44">
        <v>0</v>
      </c>
      <c r="DH961" s="44">
        <v>0</v>
      </c>
      <c r="DI961" s="44">
        <v>0</v>
      </c>
      <c r="DJ961" s="44">
        <v>0</v>
      </c>
      <c r="DK961" s="44">
        <v>0</v>
      </c>
      <c r="DL961" s="44">
        <v>0</v>
      </c>
      <c r="DM961" s="44">
        <v>0</v>
      </c>
      <c r="DN961" s="44">
        <v>0</v>
      </c>
      <c r="DO961" s="44">
        <v>0</v>
      </c>
      <c r="DP961" s="44">
        <v>3.360525</v>
      </c>
      <c r="DQ961" s="44">
        <v>0</v>
      </c>
      <c r="DR961" s="44">
        <v>0</v>
      </c>
      <c r="DS961" s="44">
        <v>0</v>
      </c>
      <c r="DT961" s="44">
        <v>0</v>
      </c>
      <c r="DU961" s="44">
        <v>0</v>
      </c>
      <c r="DV961" s="44">
        <v>0</v>
      </c>
      <c r="DW961" s="44">
        <v>0</v>
      </c>
      <c r="DX961" s="44">
        <v>0</v>
      </c>
      <c r="DY961" s="44">
        <v>0</v>
      </c>
      <c r="DZ961" s="44">
        <v>16.10061878699462</v>
      </c>
      <c r="EA961" s="44">
        <v>0</v>
      </c>
      <c r="EB961" s="44">
        <v>0</v>
      </c>
    </row>
    <row r="962" spans="2:132" x14ac:dyDescent="0.25">
      <c r="B962" s="41" t="s">
        <v>1050</v>
      </c>
      <c r="C962" s="47" t="s">
        <v>101</v>
      </c>
      <c r="D962" s="46">
        <v>9</v>
      </c>
      <c r="E962" s="86" t="s">
        <v>53</v>
      </c>
      <c r="F962" s="43">
        <v>9353.89</v>
      </c>
      <c r="G962" s="43">
        <v>1134.7748506398686</v>
      </c>
      <c r="H962" s="44">
        <v>1503.3894256398685</v>
      </c>
      <c r="I962" s="44">
        <v>607.70461949744026</v>
      </c>
      <c r="J962" s="44">
        <v>805.10834228462852</v>
      </c>
      <c r="K962" s="44">
        <v>1259.6000842102544</v>
      </c>
      <c r="L962" s="44">
        <v>1628.2146592102545</v>
      </c>
      <c r="M962" s="44">
        <v>636.06452000000002</v>
      </c>
      <c r="N962" s="44">
        <v>5733.9345699999994</v>
      </c>
      <c r="O962" s="44">
        <v>860.55787999999984</v>
      </c>
      <c r="P962" s="44">
        <v>226.72801515784579</v>
      </c>
      <c r="Q962" s="44">
        <v>245.15874390784577</v>
      </c>
      <c r="R962" s="44">
        <v>150.65813423386348</v>
      </c>
      <c r="S962" s="44">
        <v>160.5283203732229</v>
      </c>
      <c r="T962" s="44">
        <v>705.37604715774251</v>
      </c>
      <c r="U962" s="44">
        <v>723.80677590774246</v>
      </c>
      <c r="V962" s="44">
        <v>377.74919147960895</v>
      </c>
      <c r="W962" s="44">
        <v>387.61937761896837</v>
      </c>
      <c r="X962" s="44">
        <v>277.11201852625595</v>
      </c>
      <c r="Y962" s="44">
        <v>295.54274727625597</v>
      </c>
      <c r="Z962" s="44">
        <v>148.40146808127494</v>
      </c>
      <c r="AA962" s="44">
        <v>158.27165422063436</v>
      </c>
      <c r="AB962" s="44">
        <v>3.9623196612359215</v>
      </c>
      <c r="AC962" s="44">
        <v>14.792693299343986</v>
      </c>
      <c r="AD962" s="44">
        <v>5.4372204816938492</v>
      </c>
      <c r="AE962" s="44">
        <v>63.107904296307225</v>
      </c>
      <c r="AF962" s="44">
        <v>186.31980248754522</v>
      </c>
      <c r="AG962" s="44">
        <v>76.077577790121751</v>
      </c>
      <c r="AH962" s="44">
        <v>419.12930882820058</v>
      </c>
      <c r="AJ962" s="63" t="s">
        <v>63</v>
      </c>
      <c r="AK962" s="44">
        <v>0</v>
      </c>
      <c r="AL962" s="44">
        <v>0</v>
      </c>
      <c r="AM962" s="44">
        <v>860.55787999999984</v>
      </c>
      <c r="AN962" s="44">
        <v>860.55787999999984</v>
      </c>
      <c r="AO962" s="44">
        <v>0</v>
      </c>
      <c r="AP962" s="44">
        <v>0</v>
      </c>
      <c r="AQ962" s="44">
        <v>0</v>
      </c>
      <c r="AR962" s="44">
        <v>0</v>
      </c>
      <c r="AS962" s="44">
        <v>0</v>
      </c>
      <c r="AT962" s="44">
        <v>0</v>
      </c>
      <c r="AU962" s="44">
        <v>0</v>
      </c>
      <c r="AV962" s="44">
        <v>0</v>
      </c>
      <c r="AW962" s="44">
        <v>0</v>
      </c>
      <c r="AX962" s="44">
        <v>0</v>
      </c>
      <c r="AY962" s="44">
        <v>277.11201852625595</v>
      </c>
      <c r="AZ962" s="44">
        <v>0</v>
      </c>
      <c r="BA962" s="44">
        <v>0</v>
      </c>
      <c r="BB962" s="44">
        <v>18.430728749999997</v>
      </c>
      <c r="BC962" s="44">
        <v>295.54274727625597</v>
      </c>
      <c r="BD962" s="44">
        <v>277.11201852625595</v>
      </c>
      <c r="BE962" s="44">
        <v>0</v>
      </c>
      <c r="BF962" s="44">
        <v>0</v>
      </c>
      <c r="BG962" s="44">
        <v>18.430728749999997</v>
      </c>
      <c r="BH962" s="44">
        <v>295.54274727625597</v>
      </c>
      <c r="BI962" s="44">
        <v>148.40146808127494</v>
      </c>
      <c r="BJ962" s="44">
        <v>0</v>
      </c>
      <c r="BK962" s="44">
        <v>0</v>
      </c>
      <c r="BL962" s="44">
        <v>9.870186139359415</v>
      </c>
      <c r="BM962" s="44">
        <v>158.27165422063436</v>
      </c>
      <c r="BN962" s="44">
        <v>5.4372204816938492</v>
      </c>
      <c r="BO962" s="44">
        <v>71.333204215979876</v>
      </c>
      <c r="BP962" s="44">
        <v>0</v>
      </c>
      <c r="BQ962" s="44">
        <v>0</v>
      </c>
      <c r="BR962" s="44">
        <v>4.7443735741418713</v>
      </c>
      <c r="BS962" s="44">
        <v>76.077577790121751</v>
      </c>
      <c r="BT962" s="64">
        <v>2023</v>
      </c>
      <c r="BU962" s="44">
        <v>0</v>
      </c>
      <c r="BV962" s="44">
        <v>0</v>
      </c>
      <c r="BW962" s="44">
        <v>0</v>
      </c>
      <c r="BX962" s="44">
        <v>0</v>
      </c>
      <c r="BY962" s="44">
        <v>0</v>
      </c>
      <c r="BZ962" s="44">
        <v>0</v>
      </c>
      <c r="CA962" s="44">
        <v>0</v>
      </c>
      <c r="CB962" s="44">
        <v>860.55787999999984</v>
      </c>
      <c r="CC962" s="44">
        <v>0</v>
      </c>
      <c r="CD962" s="44">
        <v>0</v>
      </c>
      <c r="CE962" s="44">
        <v>0</v>
      </c>
      <c r="CF962" s="44">
        <v>0</v>
      </c>
      <c r="CG962" s="44">
        <v>0</v>
      </c>
      <c r="CH962" s="44">
        <v>0</v>
      </c>
      <c r="CI962" s="44">
        <v>0</v>
      </c>
      <c r="CJ962" s="44">
        <v>0</v>
      </c>
      <c r="CK962" s="44">
        <v>0</v>
      </c>
      <c r="CL962" s="44">
        <v>277.11201852625595</v>
      </c>
      <c r="CM962" s="44">
        <v>0</v>
      </c>
      <c r="CN962" s="44">
        <v>0</v>
      </c>
      <c r="CO962" s="44">
        <v>0</v>
      </c>
      <c r="CP962" s="44">
        <v>0</v>
      </c>
      <c r="CQ962" s="44">
        <v>0</v>
      </c>
      <c r="CR962" s="44">
        <v>0</v>
      </c>
      <c r="CS962" s="44">
        <v>0</v>
      </c>
      <c r="CT962" s="44">
        <v>0</v>
      </c>
      <c r="CU962" s="44">
        <v>0</v>
      </c>
      <c r="CV962" s="44">
        <v>0</v>
      </c>
      <c r="CW962" s="44">
        <v>0</v>
      </c>
      <c r="CX962" s="44">
        <v>0</v>
      </c>
      <c r="CY962" s="44">
        <v>0</v>
      </c>
      <c r="CZ962" s="44">
        <v>0</v>
      </c>
      <c r="DA962" s="44">
        <v>0</v>
      </c>
      <c r="DB962" s="44">
        <v>0</v>
      </c>
      <c r="DC962" s="44">
        <v>0</v>
      </c>
      <c r="DD962" s="44">
        <v>0</v>
      </c>
      <c r="DE962" s="44">
        <v>0</v>
      </c>
      <c r="DF962" s="44">
        <v>0</v>
      </c>
      <c r="DG962" s="44">
        <v>0</v>
      </c>
      <c r="DH962" s="44">
        <v>0</v>
      </c>
      <c r="DI962" s="44">
        <v>0</v>
      </c>
      <c r="DJ962" s="44">
        <v>0</v>
      </c>
      <c r="DK962" s="44">
        <v>0</v>
      </c>
      <c r="DL962" s="44">
        <v>0</v>
      </c>
      <c r="DM962" s="44">
        <v>0</v>
      </c>
      <c r="DN962" s="44">
        <v>0</v>
      </c>
      <c r="DO962" s="44">
        <v>0</v>
      </c>
      <c r="DP962" s="44">
        <v>18.430728749999997</v>
      </c>
      <c r="DQ962" s="44">
        <v>0</v>
      </c>
      <c r="DR962" s="44">
        <v>0</v>
      </c>
      <c r="DS962" s="44">
        <v>0</v>
      </c>
      <c r="DT962" s="44">
        <v>0</v>
      </c>
      <c r="DU962" s="44">
        <v>0</v>
      </c>
      <c r="DV962" s="44">
        <v>0</v>
      </c>
      <c r="DW962" s="44">
        <v>0</v>
      </c>
      <c r="DX962" s="44">
        <v>0</v>
      </c>
      <c r="DY962" s="44">
        <v>0</v>
      </c>
      <c r="DZ962" s="44">
        <v>76.077577790121751</v>
      </c>
      <c r="EA962" s="44">
        <v>0</v>
      </c>
      <c r="EB962" s="44">
        <v>0</v>
      </c>
    </row>
    <row r="963" spans="2:132" x14ac:dyDescent="0.25">
      <c r="B963" s="41" t="s">
        <v>1051</v>
      </c>
      <c r="C963" s="47" t="s">
        <v>101</v>
      </c>
      <c r="D963" s="46">
        <v>9</v>
      </c>
      <c r="E963" s="86" t="s">
        <v>53</v>
      </c>
      <c r="F963" s="43">
        <v>9394.6</v>
      </c>
      <c r="G963" s="43">
        <v>1274.2358619382571</v>
      </c>
      <c r="H963" s="44">
        <v>1674.2233869382571</v>
      </c>
      <c r="I963" s="44">
        <v>682.39000819637602</v>
      </c>
      <c r="J963" s="44">
        <v>896.59484940058928</v>
      </c>
      <c r="K963" s="44">
        <v>1414.4018067514655</v>
      </c>
      <c r="L963" s="44">
        <v>1814.3893317514655</v>
      </c>
      <c r="M963" s="44">
        <v>638.83280000000002</v>
      </c>
      <c r="N963" s="44">
        <v>5758.8897999999999</v>
      </c>
      <c r="O963" s="44">
        <v>864.30320000000006</v>
      </c>
      <c r="P963" s="44">
        <v>254.5923252152638</v>
      </c>
      <c r="Q963" s="44">
        <v>274.59170146526378</v>
      </c>
      <c r="R963" s="44">
        <v>169.17364482059833</v>
      </c>
      <c r="S963" s="44">
        <v>179.883886880809</v>
      </c>
      <c r="T963" s="44">
        <v>792.06501178082078</v>
      </c>
      <c r="U963" s="44">
        <v>812.06438803082074</v>
      </c>
      <c r="V963" s="44">
        <v>424.17362909486747</v>
      </c>
      <c r="W963" s="44">
        <v>434.88387115507811</v>
      </c>
      <c r="X963" s="44">
        <v>311.16839748532243</v>
      </c>
      <c r="Y963" s="44">
        <v>331.16777373532244</v>
      </c>
      <c r="Z963" s="44">
        <v>166.63964000155505</v>
      </c>
      <c r="AA963" s="44">
        <v>177.34988206176573</v>
      </c>
      <c r="AB963" s="44">
        <v>3.5513619984389733</v>
      </c>
      <c r="AC963" s="44">
        <v>13.242362345386683</v>
      </c>
      <c r="AD963" s="44">
        <v>4.8734354370700332</v>
      </c>
      <c r="AE963" s="44">
        <v>70.684433034719348</v>
      </c>
      <c r="AF963" s="44">
        <v>209.0387675568779</v>
      </c>
      <c r="AG963" s="44">
        <v>85.248047194946565</v>
      </c>
      <c r="AH963" s="44">
        <v>467.05374027961773</v>
      </c>
      <c r="AJ963" s="63" t="s">
        <v>63</v>
      </c>
      <c r="AK963" s="44">
        <v>0</v>
      </c>
      <c r="AL963" s="44">
        <v>0</v>
      </c>
      <c r="AM963" s="44">
        <v>864.30320000000006</v>
      </c>
      <c r="AN963" s="44">
        <v>864.30320000000006</v>
      </c>
      <c r="AO963" s="44">
        <v>0</v>
      </c>
      <c r="AP963" s="44">
        <v>0</v>
      </c>
      <c r="AQ963" s="44">
        <v>0</v>
      </c>
      <c r="AR963" s="44">
        <v>0</v>
      </c>
      <c r="AS963" s="44">
        <v>0</v>
      </c>
      <c r="AT963" s="44">
        <v>0</v>
      </c>
      <c r="AU963" s="44">
        <v>0</v>
      </c>
      <c r="AV963" s="44">
        <v>0</v>
      </c>
      <c r="AW963" s="44">
        <v>0</v>
      </c>
      <c r="AX963" s="44">
        <v>0</v>
      </c>
      <c r="AY963" s="44">
        <v>311.16839748532243</v>
      </c>
      <c r="AZ963" s="44">
        <v>0</v>
      </c>
      <c r="BA963" s="44">
        <v>0</v>
      </c>
      <c r="BB963" s="44">
        <v>19.999376250000001</v>
      </c>
      <c r="BC963" s="44">
        <v>331.16777373532244</v>
      </c>
      <c r="BD963" s="44">
        <v>311.16839748532243</v>
      </c>
      <c r="BE963" s="44">
        <v>0</v>
      </c>
      <c r="BF963" s="44">
        <v>0</v>
      </c>
      <c r="BG963" s="44">
        <v>19.999376250000001</v>
      </c>
      <c r="BH963" s="44">
        <v>331.16777373532244</v>
      </c>
      <c r="BI963" s="44">
        <v>166.63964000155505</v>
      </c>
      <c r="BJ963" s="44">
        <v>0</v>
      </c>
      <c r="BK963" s="44">
        <v>0</v>
      </c>
      <c r="BL963" s="44">
        <v>10.710242060210664</v>
      </c>
      <c r="BM963" s="44">
        <v>177.34988206176573</v>
      </c>
      <c r="BN963" s="44">
        <v>4.8734354370700332</v>
      </c>
      <c r="BO963" s="44">
        <v>80.099877881249697</v>
      </c>
      <c r="BP963" s="44">
        <v>0</v>
      </c>
      <c r="BQ963" s="44">
        <v>0</v>
      </c>
      <c r="BR963" s="44">
        <v>5.1481693136968643</v>
      </c>
      <c r="BS963" s="44">
        <v>85.248047194946565</v>
      </c>
      <c r="BT963" s="64">
        <v>2023</v>
      </c>
      <c r="BU963" s="44">
        <v>0</v>
      </c>
      <c r="BV963" s="44">
        <v>0</v>
      </c>
      <c r="BW963" s="44">
        <v>0</v>
      </c>
      <c r="BX963" s="44">
        <v>0</v>
      </c>
      <c r="BY963" s="44">
        <v>0</v>
      </c>
      <c r="BZ963" s="44">
        <v>0</v>
      </c>
      <c r="CA963" s="44">
        <v>0</v>
      </c>
      <c r="CB963" s="44">
        <v>864.30320000000006</v>
      </c>
      <c r="CC963" s="44">
        <v>0</v>
      </c>
      <c r="CD963" s="44">
        <v>0</v>
      </c>
      <c r="CE963" s="44">
        <v>0</v>
      </c>
      <c r="CF963" s="44">
        <v>0</v>
      </c>
      <c r="CG963" s="44">
        <v>0</v>
      </c>
      <c r="CH963" s="44">
        <v>0</v>
      </c>
      <c r="CI963" s="44">
        <v>0</v>
      </c>
      <c r="CJ963" s="44">
        <v>0</v>
      </c>
      <c r="CK963" s="44">
        <v>0</v>
      </c>
      <c r="CL963" s="44">
        <v>311.16839748532243</v>
      </c>
      <c r="CM963" s="44">
        <v>0</v>
      </c>
      <c r="CN963" s="44">
        <v>0</v>
      </c>
      <c r="CO963" s="44">
        <v>0</v>
      </c>
      <c r="CP963" s="44">
        <v>0</v>
      </c>
      <c r="CQ963" s="44">
        <v>0</v>
      </c>
      <c r="CR963" s="44">
        <v>0</v>
      </c>
      <c r="CS963" s="44">
        <v>0</v>
      </c>
      <c r="CT963" s="44">
        <v>0</v>
      </c>
      <c r="CU963" s="44">
        <v>0</v>
      </c>
      <c r="CV963" s="44">
        <v>0</v>
      </c>
      <c r="CW963" s="44">
        <v>0</v>
      </c>
      <c r="CX963" s="44">
        <v>0</v>
      </c>
      <c r="CY963" s="44">
        <v>0</v>
      </c>
      <c r="CZ963" s="44">
        <v>0</v>
      </c>
      <c r="DA963" s="44">
        <v>0</v>
      </c>
      <c r="DB963" s="44">
        <v>0</v>
      </c>
      <c r="DC963" s="44">
        <v>0</v>
      </c>
      <c r="DD963" s="44">
        <v>0</v>
      </c>
      <c r="DE963" s="44">
        <v>0</v>
      </c>
      <c r="DF963" s="44">
        <v>0</v>
      </c>
      <c r="DG963" s="44">
        <v>0</v>
      </c>
      <c r="DH963" s="44">
        <v>0</v>
      </c>
      <c r="DI963" s="44">
        <v>0</v>
      </c>
      <c r="DJ963" s="44">
        <v>0</v>
      </c>
      <c r="DK963" s="44">
        <v>0</v>
      </c>
      <c r="DL963" s="44">
        <v>0</v>
      </c>
      <c r="DM963" s="44">
        <v>0</v>
      </c>
      <c r="DN963" s="44">
        <v>0</v>
      </c>
      <c r="DO963" s="44">
        <v>0</v>
      </c>
      <c r="DP963" s="44">
        <v>19.999376250000001</v>
      </c>
      <c r="DQ963" s="44">
        <v>0</v>
      </c>
      <c r="DR963" s="44">
        <v>0</v>
      </c>
      <c r="DS963" s="44">
        <v>0</v>
      </c>
      <c r="DT963" s="44">
        <v>0</v>
      </c>
      <c r="DU963" s="44">
        <v>0</v>
      </c>
      <c r="DV963" s="44">
        <v>0</v>
      </c>
      <c r="DW963" s="44">
        <v>0</v>
      </c>
      <c r="DX963" s="44">
        <v>0</v>
      </c>
      <c r="DY963" s="44">
        <v>0</v>
      </c>
      <c r="DZ963" s="44">
        <v>85.248047194946565</v>
      </c>
      <c r="EA963" s="44">
        <v>0</v>
      </c>
      <c r="EB963" s="44">
        <v>0</v>
      </c>
    </row>
    <row r="964" spans="2:132" x14ac:dyDescent="0.25">
      <c r="B964" s="41" t="s">
        <v>1052</v>
      </c>
      <c r="C964" s="50">
        <v>1</v>
      </c>
      <c r="D964" s="46">
        <v>9</v>
      </c>
      <c r="E964" s="86" t="s">
        <v>53</v>
      </c>
      <c r="F964" s="43">
        <v>2259.86</v>
      </c>
      <c r="G964" s="43">
        <v>465.48763336879784</v>
      </c>
      <c r="H964" s="44">
        <v>538.09513336879786</v>
      </c>
      <c r="I964" s="44">
        <v>249.28203595421729</v>
      </c>
      <c r="J964" s="44">
        <v>288.16544364983207</v>
      </c>
      <c r="K964" s="44">
        <v>479.45226236986178</v>
      </c>
      <c r="L964" s="44">
        <v>552.0597623698618</v>
      </c>
      <c r="M964" s="44">
        <v>238.79187333333334</v>
      </c>
      <c r="N964" s="44">
        <v>1567.5895533333332</v>
      </c>
      <c r="O964" s="44">
        <v>274.94963333333334</v>
      </c>
      <c r="P964" s="44">
        <v>95.89045247397236</v>
      </c>
      <c r="Q964" s="44">
        <v>99.520827473972361</v>
      </c>
      <c r="R964" s="44">
        <v>63.718092581157215</v>
      </c>
      <c r="S964" s="44">
        <v>65.662262965937956</v>
      </c>
      <c r="T964" s="44">
        <v>287.67135742191704</v>
      </c>
      <c r="U964" s="44">
        <v>292.02780742191703</v>
      </c>
      <c r="V964" s="44">
        <v>154.05629821970626</v>
      </c>
      <c r="W964" s="44">
        <v>156.38930268144316</v>
      </c>
      <c r="X964" s="44">
        <v>119.86306559246545</v>
      </c>
      <c r="Y964" s="44">
        <v>124.21951559246544</v>
      </c>
      <c r="Z964" s="44">
        <v>64.190124258210943</v>
      </c>
      <c r="AA964" s="44">
        <v>66.523128719947834</v>
      </c>
      <c r="AB964" s="44">
        <v>3.6366683471936643</v>
      </c>
      <c r="AC964" s="44">
        <v>10.02363669672747</v>
      </c>
      <c r="AD964" s="44">
        <v>4.1331434438513721</v>
      </c>
      <c r="AE964" s="44">
        <v>25.618302474569646</v>
      </c>
      <c r="AF964" s="44">
        <v>75.172774296682917</v>
      </c>
      <c r="AG964" s="44">
        <v>31.976152173016885</v>
      </c>
      <c r="AH964" s="44">
        <v>142.10928843139823</v>
      </c>
      <c r="AJ964" s="63" t="s">
        <v>63</v>
      </c>
      <c r="AK964" s="44">
        <v>0</v>
      </c>
      <c r="AL964" s="44">
        <v>0</v>
      </c>
      <c r="AM964" s="44">
        <v>274.94963333333334</v>
      </c>
      <c r="AN964" s="44">
        <v>274.94963333333334</v>
      </c>
      <c r="AO964" s="44">
        <v>0</v>
      </c>
      <c r="AP964" s="44">
        <v>0</v>
      </c>
      <c r="AQ964" s="44">
        <v>0</v>
      </c>
      <c r="AR964" s="44">
        <v>0</v>
      </c>
      <c r="AS964" s="44">
        <v>0</v>
      </c>
      <c r="AT964" s="44">
        <v>0</v>
      </c>
      <c r="AU964" s="44">
        <v>0</v>
      </c>
      <c r="AV964" s="44">
        <v>0</v>
      </c>
      <c r="AW964" s="44">
        <v>0</v>
      </c>
      <c r="AX964" s="44">
        <v>0</v>
      </c>
      <c r="AY964" s="44">
        <v>119.86306559246545</v>
      </c>
      <c r="AZ964" s="44">
        <v>0</v>
      </c>
      <c r="BA964" s="44">
        <v>0</v>
      </c>
      <c r="BB964" s="44">
        <v>4.3564499999999997</v>
      </c>
      <c r="BC964" s="44">
        <v>124.21951559246544</v>
      </c>
      <c r="BD964" s="44">
        <v>119.86306559246545</v>
      </c>
      <c r="BE964" s="44">
        <v>0</v>
      </c>
      <c r="BF964" s="44">
        <v>0</v>
      </c>
      <c r="BG964" s="44">
        <v>4.3564499999999997</v>
      </c>
      <c r="BH964" s="44">
        <v>124.21951559246544</v>
      </c>
      <c r="BI964" s="44">
        <v>64.190124258210943</v>
      </c>
      <c r="BJ964" s="44">
        <v>0</v>
      </c>
      <c r="BK964" s="44">
        <v>0</v>
      </c>
      <c r="BL964" s="44">
        <v>2.3330044617368872</v>
      </c>
      <c r="BM964" s="44">
        <v>66.523128719947834</v>
      </c>
      <c r="BN964" s="44">
        <v>4.1331434438513721</v>
      </c>
      <c r="BO964" s="44">
        <v>30.854730088332882</v>
      </c>
      <c r="BP964" s="44">
        <v>0</v>
      </c>
      <c r="BQ964" s="44">
        <v>0</v>
      </c>
      <c r="BR964" s="44">
        <v>1.1214220846840013</v>
      </c>
      <c r="BS964" s="44">
        <v>31.976152173016885</v>
      </c>
      <c r="BT964" s="64">
        <v>2023</v>
      </c>
      <c r="BU964" s="44">
        <v>0</v>
      </c>
      <c r="BV964" s="44">
        <v>0</v>
      </c>
      <c r="BW964" s="44">
        <v>0</v>
      </c>
      <c r="BX964" s="44">
        <v>0</v>
      </c>
      <c r="BY964" s="44">
        <v>0</v>
      </c>
      <c r="BZ964" s="44">
        <v>0</v>
      </c>
      <c r="CA964" s="44">
        <v>0</v>
      </c>
      <c r="CB964" s="44">
        <v>274.94963333333334</v>
      </c>
      <c r="CC964" s="44">
        <v>0</v>
      </c>
      <c r="CD964" s="44">
        <v>0</v>
      </c>
      <c r="CE964" s="44">
        <v>0</v>
      </c>
      <c r="CF964" s="44">
        <v>0</v>
      </c>
      <c r="CG964" s="44">
        <v>0</v>
      </c>
      <c r="CH964" s="44">
        <v>0</v>
      </c>
      <c r="CI964" s="44">
        <v>0</v>
      </c>
      <c r="CJ964" s="44">
        <v>0</v>
      </c>
      <c r="CK964" s="44">
        <v>0</v>
      </c>
      <c r="CL964" s="44">
        <v>119.86306559246545</v>
      </c>
      <c r="CM964" s="44">
        <v>0</v>
      </c>
      <c r="CN964" s="44">
        <v>0</v>
      </c>
      <c r="CO964" s="44">
        <v>0</v>
      </c>
      <c r="CP964" s="44">
        <v>0</v>
      </c>
      <c r="CQ964" s="44">
        <v>0</v>
      </c>
      <c r="CR964" s="44">
        <v>0</v>
      </c>
      <c r="CS964" s="44">
        <v>0</v>
      </c>
      <c r="CT964" s="44">
        <v>0</v>
      </c>
      <c r="CU964" s="44">
        <v>0</v>
      </c>
      <c r="CV964" s="44">
        <v>0</v>
      </c>
      <c r="CW964" s="44">
        <v>0</v>
      </c>
      <c r="CX964" s="44">
        <v>0</v>
      </c>
      <c r="CY964" s="44">
        <v>0</v>
      </c>
      <c r="CZ964" s="44">
        <v>0</v>
      </c>
      <c r="DA964" s="44">
        <v>0</v>
      </c>
      <c r="DB964" s="44">
        <v>0</v>
      </c>
      <c r="DC964" s="44">
        <v>0</v>
      </c>
      <c r="DD964" s="44">
        <v>0</v>
      </c>
      <c r="DE964" s="44">
        <v>0</v>
      </c>
      <c r="DF964" s="44">
        <v>0</v>
      </c>
      <c r="DG964" s="44">
        <v>0</v>
      </c>
      <c r="DH964" s="44">
        <v>0</v>
      </c>
      <c r="DI964" s="44">
        <v>0</v>
      </c>
      <c r="DJ964" s="44">
        <v>0</v>
      </c>
      <c r="DK964" s="44">
        <v>0</v>
      </c>
      <c r="DL964" s="44">
        <v>0</v>
      </c>
      <c r="DM964" s="44">
        <v>0</v>
      </c>
      <c r="DN964" s="44">
        <v>0</v>
      </c>
      <c r="DO964" s="44">
        <v>0</v>
      </c>
      <c r="DP964" s="44">
        <v>4.3564499999999997</v>
      </c>
      <c r="DQ964" s="44">
        <v>0</v>
      </c>
      <c r="DR964" s="44">
        <v>0</v>
      </c>
      <c r="DS964" s="44">
        <v>0</v>
      </c>
      <c r="DT964" s="44">
        <v>0</v>
      </c>
      <c r="DU964" s="44">
        <v>0</v>
      </c>
      <c r="DV964" s="44">
        <v>0</v>
      </c>
      <c r="DW964" s="44">
        <v>0</v>
      </c>
      <c r="DX964" s="44">
        <v>0</v>
      </c>
      <c r="DY964" s="44">
        <v>0</v>
      </c>
      <c r="DZ964" s="44">
        <v>31.976152173016885</v>
      </c>
      <c r="EA964" s="44">
        <v>0</v>
      </c>
      <c r="EB964" s="44">
        <v>0</v>
      </c>
    </row>
    <row r="965" spans="2:132" x14ac:dyDescent="0.25">
      <c r="B965" s="41" t="s">
        <v>1053</v>
      </c>
      <c r="C965" s="50">
        <v>1</v>
      </c>
      <c r="D965" s="46">
        <v>9</v>
      </c>
      <c r="E965" s="86" t="s">
        <v>53</v>
      </c>
      <c r="F965" s="43">
        <v>7698.28</v>
      </c>
      <c r="G965" s="43">
        <v>1576.961442041377</v>
      </c>
      <c r="H965" s="44">
        <v>2005.577217041377</v>
      </c>
      <c r="I965" s="44">
        <v>844.50827629596779</v>
      </c>
      <c r="J965" s="44">
        <v>1074.0443700066298</v>
      </c>
      <c r="K965" s="44">
        <v>1624.2702853026185</v>
      </c>
      <c r="L965" s="44">
        <v>2052.8860603026187</v>
      </c>
      <c r="M965" s="44">
        <v>632.3587142857142</v>
      </c>
      <c r="N965" s="44">
        <v>5012.6800342857141</v>
      </c>
      <c r="O965" s="44">
        <v>794.02259428571426</v>
      </c>
      <c r="P965" s="44">
        <v>324.8540570605237</v>
      </c>
      <c r="Q965" s="44">
        <v>346.28484581052368</v>
      </c>
      <c r="R965" s="44">
        <v>215.86175003987336</v>
      </c>
      <c r="S965" s="44">
        <v>227.33855472540645</v>
      </c>
      <c r="T965" s="44">
        <v>974.5621711815711</v>
      </c>
      <c r="U965" s="44">
        <v>1000.2791176815711</v>
      </c>
      <c r="V965" s="44">
        <v>521.90611475090816</v>
      </c>
      <c r="W965" s="44">
        <v>535.67828037354786</v>
      </c>
      <c r="X965" s="44">
        <v>406.06757132565463</v>
      </c>
      <c r="Y965" s="44">
        <v>431.78451782565463</v>
      </c>
      <c r="Z965" s="44">
        <v>217.46088114621173</v>
      </c>
      <c r="AA965" s="44">
        <v>231.23304676885147</v>
      </c>
      <c r="AB965" s="44">
        <v>2.7815726859419692</v>
      </c>
      <c r="AC965" s="44">
        <v>9.3576316568037647</v>
      </c>
      <c r="AD965" s="44">
        <v>3.4338629593867984</v>
      </c>
      <c r="AE965" s="44">
        <v>89.13943088600017</v>
      </c>
      <c r="AF965" s="44">
        <v>257.48834335671035</v>
      </c>
      <c r="AG965" s="44">
        <v>111.14845668246438</v>
      </c>
      <c r="AH965" s="44">
        <v>528.44673194075199</v>
      </c>
      <c r="AJ965" s="63" t="s">
        <v>63</v>
      </c>
      <c r="AK965" s="44">
        <v>0</v>
      </c>
      <c r="AL965" s="44">
        <v>0</v>
      </c>
      <c r="AM965" s="44">
        <v>794.02259428571426</v>
      </c>
      <c r="AN965" s="44">
        <v>794.02259428571426</v>
      </c>
      <c r="AO965" s="44">
        <v>0</v>
      </c>
      <c r="AP965" s="44">
        <v>0</v>
      </c>
      <c r="AQ965" s="44">
        <v>0</v>
      </c>
      <c r="AR965" s="44">
        <v>0</v>
      </c>
      <c r="AS965" s="44">
        <v>0</v>
      </c>
      <c r="AT965" s="44">
        <v>0</v>
      </c>
      <c r="AU965" s="44">
        <v>0</v>
      </c>
      <c r="AV965" s="44">
        <v>0</v>
      </c>
      <c r="AW965" s="44">
        <v>0</v>
      </c>
      <c r="AX965" s="44">
        <v>0</v>
      </c>
      <c r="AY965" s="44">
        <v>406.06757132565463</v>
      </c>
      <c r="AZ965" s="44">
        <v>0</v>
      </c>
      <c r="BA965" s="44">
        <v>0</v>
      </c>
      <c r="BB965" s="44">
        <v>25.716946499999999</v>
      </c>
      <c r="BC965" s="44">
        <v>431.78451782565463</v>
      </c>
      <c r="BD965" s="44">
        <v>406.06757132565463</v>
      </c>
      <c r="BE965" s="44">
        <v>0</v>
      </c>
      <c r="BF965" s="44">
        <v>0</v>
      </c>
      <c r="BG965" s="44">
        <v>25.716946499999999</v>
      </c>
      <c r="BH965" s="44">
        <v>431.78451782565463</v>
      </c>
      <c r="BI965" s="44">
        <v>217.46088114621173</v>
      </c>
      <c r="BJ965" s="44">
        <v>0</v>
      </c>
      <c r="BK965" s="44">
        <v>0</v>
      </c>
      <c r="BL965" s="44">
        <v>13.772165622639726</v>
      </c>
      <c r="BM965" s="44">
        <v>231.23304676885147</v>
      </c>
      <c r="BN965" s="44">
        <v>3.4338629593867984</v>
      </c>
      <c r="BO965" s="44">
        <v>104.52849048160429</v>
      </c>
      <c r="BP965" s="44">
        <v>0</v>
      </c>
      <c r="BQ965" s="44">
        <v>0</v>
      </c>
      <c r="BR965" s="44">
        <v>6.6199662008600884</v>
      </c>
      <c r="BS965" s="44">
        <v>111.14845668246438</v>
      </c>
      <c r="BT965" s="64">
        <v>2023</v>
      </c>
      <c r="BU965" s="44">
        <v>0</v>
      </c>
      <c r="BV965" s="44">
        <v>0</v>
      </c>
      <c r="BW965" s="44">
        <v>0</v>
      </c>
      <c r="BX965" s="44">
        <v>0</v>
      </c>
      <c r="BY965" s="44">
        <v>0</v>
      </c>
      <c r="BZ965" s="44">
        <v>0</v>
      </c>
      <c r="CA965" s="44">
        <v>0</v>
      </c>
      <c r="CB965" s="44">
        <v>794.02259428571426</v>
      </c>
      <c r="CC965" s="44">
        <v>0</v>
      </c>
      <c r="CD965" s="44">
        <v>0</v>
      </c>
      <c r="CE965" s="44">
        <v>0</v>
      </c>
      <c r="CF965" s="44">
        <v>0</v>
      </c>
      <c r="CG965" s="44">
        <v>0</v>
      </c>
      <c r="CH965" s="44">
        <v>0</v>
      </c>
      <c r="CI965" s="44">
        <v>0</v>
      </c>
      <c r="CJ965" s="44">
        <v>0</v>
      </c>
      <c r="CK965" s="44">
        <v>0</v>
      </c>
      <c r="CL965" s="44">
        <v>406.06757132565463</v>
      </c>
      <c r="CM965" s="44">
        <v>0</v>
      </c>
      <c r="CN965" s="44">
        <v>0</v>
      </c>
      <c r="CO965" s="44">
        <v>0</v>
      </c>
      <c r="CP965" s="44">
        <v>0</v>
      </c>
      <c r="CQ965" s="44">
        <v>0</v>
      </c>
      <c r="CR965" s="44">
        <v>0</v>
      </c>
      <c r="CS965" s="44">
        <v>0</v>
      </c>
      <c r="CT965" s="44">
        <v>0</v>
      </c>
      <c r="CU965" s="44">
        <v>0</v>
      </c>
      <c r="CV965" s="44">
        <v>0</v>
      </c>
      <c r="CW965" s="44">
        <v>0</v>
      </c>
      <c r="CX965" s="44">
        <v>0</v>
      </c>
      <c r="CY965" s="44">
        <v>0</v>
      </c>
      <c r="CZ965" s="44">
        <v>0</v>
      </c>
      <c r="DA965" s="44">
        <v>0</v>
      </c>
      <c r="DB965" s="44">
        <v>0</v>
      </c>
      <c r="DC965" s="44">
        <v>0</v>
      </c>
      <c r="DD965" s="44">
        <v>0</v>
      </c>
      <c r="DE965" s="44">
        <v>0</v>
      </c>
      <c r="DF965" s="44">
        <v>0</v>
      </c>
      <c r="DG965" s="44">
        <v>0</v>
      </c>
      <c r="DH965" s="44">
        <v>0</v>
      </c>
      <c r="DI965" s="44">
        <v>0</v>
      </c>
      <c r="DJ965" s="44">
        <v>0</v>
      </c>
      <c r="DK965" s="44">
        <v>0</v>
      </c>
      <c r="DL965" s="44">
        <v>0</v>
      </c>
      <c r="DM965" s="44">
        <v>0</v>
      </c>
      <c r="DN965" s="44">
        <v>0</v>
      </c>
      <c r="DO965" s="44">
        <v>0</v>
      </c>
      <c r="DP965" s="44">
        <v>25.716946499999999</v>
      </c>
      <c r="DQ965" s="44">
        <v>0</v>
      </c>
      <c r="DR965" s="44">
        <v>0</v>
      </c>
      <c r="DS965" s="44">
        <v>0</v>
      </c>
      <c r="DT965" s="44">
        <v>0</v>
      </c>
      <c r="DU965" s="44">
        <v>0</v>
      </c>
      <c r="DV965" s="44">
        <v>0</v>
      </c>
      <c r="DW965" s="44">
        <v>0</v>
      </c>
      <c r="DX965" s="44">
        <v>0</v>
      </c>
      <c r="DY965" s="44">
        <v>0</v>
      </c>
      <c r="DZ965" s="44">
        <v>111.14845668246438</v>
      </c>
      <c r="EA965" s="44">
        <v>0</v>
      </c>
      <c r="EB965" s="44">
        <v>0</v>
      </c>
    </row>
    <row r="966" spans="2:132" x14ac:dyDescent="0.25">
      <c r="B966" s="41" t="s">
        <v>1054</v>
      </c>
      <c r="C966" s="50">
        <v>1</v>
      </c>
      <c r="D966" s="46">
        <v>9</v>
      </c>
      <c r="E966" s="86" t="s">
        <v>53</v>
      </c>
      <c r="F966" s="43">
        <v>1675.79</v>
      </c>
      <c r="G966" s="43">
        <v>346.39495039994489</v>
      </c>
      <c r="H966" s="44">
        <v>397.40342539994487</v>
      </c>
      <c r="I966" s="44">
        <v>185.50447378167988</v>
      </c>
      <c r="J966" s="44">
        <v>212.82098143387248</v>
      </c>
      <c r="K966" s="44">
        <v>356.78679891194327</v>
      </c>
      <c r="L966" s="44">
        <v>407.79527391194324</v>
      </c>
      <c r="M966" s="44">
        <v>197.74322000000001</v>
      </c>
      <c r="N966" s="44">
        <v>1219.9751199999998</v>
      </c>
      <c r="O966" s="44">
        <v>222.88007000000002</v>
      </c>
      <c r="P966" s="44">
        <v>71.357359782388656</v>
      </c>
      <c r="Q966" s="44">
        <v>73.907783532388663</v>
      </c>
      <c r="R966" s="44">
        <v>47.416137265545963</v>
      </c>
      <c r="S966" s="44">
        <v>48.781962648155591</v>
      </c>
      <c r="T966" s="44">
        <v>214.07207934716595</v>
      </c>
      <c r="U966" s="44">
        <v>217.13258784716595</v>
      </c>
      <c r="V966" s="44">
        <v>114.64176479707817</v>
      </c>
      <c r="W966" s="44">
        <v>116.28075525620973</v>
      </c>
      <c r="X966" s="44">
        <v>89.196699727985816</v>
      </c>
      <c r="Y966" s="44">
        <v>92.257208227985814</v>
      </c>
      <c r="Z966" s="44">
        <v>47.767401998782574</v>
      </c>
      <c r="AA966" s="44">
        <v>49.40639245791413</v>
      </c>
      <c r="AB966" s="44">
        <v>4.0536134518867399</v>
      </c>
      <c r="AC966" s="44">
        <v>10.491633953631803</v>
      </c>
      <c r="AD966" s="44">
        <v>4.5111585548338926</v>
      </c>
      <c r="AE966" s="44">
        <v>19.025082506000341</v>
      </c>
      <c r="AF966" s="44">
        <v>55.893509466744916</v>
      </c>
      <c r="AG966" s="44">
        <v>23.748527075521089</v>
      </c>
      <c r="AH966" s="44">
        <v>104.97322962380258</v>
      </c>
      <c r="AJ966" s="63" t="s">
        <v>63</v>
      </c>
      <c r="AK966" s="44">
        <v>0</v>
      </c>
      <c r="AL966" s="44">
        <v>0</v>
      </c>
      <c r="AM966" s="44">
        <v>222.88007000000002</v>
      </c>
      <c r="AN966" s="44">
        <v>222.88007000000002</v>
      </c>
      <c r="AO966" s="44">
        <v>0</v>
      </c>
      <c r="AP966" s="44">
        <v>0</v>
      </c>
      <c r="AQ966" s="44">
        <v>0</v>
      </c>
      <c r="AR966" s="44">
        <v>0</v>
      </c>
      <c r="AS966" s="44">
        <v>0</v>
      </c>
      <c r="AT966" s="44">
        <v>0</v>
      </c>
      <c r="AU966" s="44">
        <v>0</v>
      </c>
      <c r="AV966" s="44">
        <v>0</v>
      </c>
      <c r="AW966" s="44">
        <v>0</v>
      </c>
      <c r="AX966" s="44">
        <v>0</v>
      </c>
      <c r="AY966" s="44">
        <v>89.196699727985816</v>
      </c>
      <c r="AZ966" s="44">
        <v>0</v>
      </c>
      <c r="BA966" s="44">
        <v>0</v>
      </c>
      <c r="BB966" s="44">
        <v>3.0605084999999996</v>
      </c>
      <c r="BC966" s="44">
        <v>92.257208227985814</v>
      </c>
      <c r="BD966" s="44">
        <v>89.196699727985816</v>
      </c>
      <c r="BE966" s="44">
        <v>0</v>
      </c>
      <c r="BF966" s="44">
        <v>0</v>
      </c>
      <c r="BG966" s="44">
        <v>3.0605084999999996</v>
      </c>
      <c r="BH966" s="44">
        <v>92.257208227985814</v>
      </c>
      <c r="BI966" s="44">
        <v>47.767401998782574</v>
      </c>
      <c r="BJ966" s="44">
        <v>0</v>
      </c>
      <c r="BK966" s="44">
        <v>0</v>
      </c>
      <c r="BL966" s="44">
        <v>1.6389904591315563</v>
      </c>
      <c r="BM966" s="44">
        <v>49.40639245791413</v>
      </c>
      <c r="BN966" s="44">
        <v>4.5111585548338926</v>
      </c>
      <c r="BO966" s="44">
        <v>22.960701708017019</v>
      </c>
      <c r="BP966" s="44">
        <v>0</v>
      </c>
      <c r="BQ966" s="44">
        <v>0</v>
      </c>
      <c r="BR966" s="44">
        <v>0.78782536750406995</v>
      </c>
      <c r="BS966" s="44">
        <v>23.748527075521089</v>
      </c>
      <c r="BT966" s="64">
        <v>2023</v>
      </c>
      <c r="BU966" s="44">
        <v>0</v>
      </c>
      <c r="BV966" s="44">
        <v>0</v>
      </c>
      <c r="BW966" s="44">
        <v>0</v>
      </c>
      <c r="BX966" s="44">
        <v>0</v>
      </c>
      <c r="BY966" s="44">
        <v>0</v>
      </c>
      <c r="BZ966" s="44">
        <v>0</v>
      </c>
      <c r="CA966" s="44">
        <v>0</v>
      </c>
      <c r="CB966" s="44">
        <v>222.88007000000002</v>
      </c>
      <c r="CC966" s="44">
        <v>0</v>
      </c>
      <c r="CD966" s="44">
        <v>0</v>
      </c>
      <c r="CE966" s="44">
        <v>0</v>
      </c>
      <c r="CF966" s="44">
        <v>0</v>
      </c>
      <c r="CG966" s="44">
        <v>0</v>
      </c>
      <c r="CH966" s="44">
        <v>0</v>
      </c>
      <c r="CI966" s="44">
        <v>0</v>
      </c>
      <c r="CJ966" s="44">
        <v>0</v>
      </c>
      <c r="CK966" s="44">
        <v>0</v>
      </c>
      <c r="CL966" s="44">
        <v>89.196699727985816</v>
      </c>
      <c r="CM966" s="44">
        <v>0</v>
      </c>
      <c r="CN966" s="44">
        <v>0</v>
      </c>
      <c r="CO966" s="44">
        <v>0</v>
      </c>
      <c r="CP966" s="44">
        <v>0</v>
      </c>
      <c r="CQ966" s="44">
        <v>0</v>
      </c>
      <c r="CR966" s="44">
        <v>0</v>
      </c>
      <c r="CS966" s="44">
        <v>0</v>
      </c>
      <c r="CT966" s="44">
        <v>0</v>
      </c>
      <c r="CU966" s="44">
        <v>0</v>
      </c>
      <c r="CV966" s="44">
        <v>0</v>
      </c>
      <c r="CW966" s="44">
        <v>0</v>
      </c>
      <c r="CX966" s="44">
        <v>0</v>
      </c>
      <c r="CY966" s="44">
        <v>0</v>
      </c>
      <c r="CZ966" s="44">
        <v>0</v>
      </c>
      <c r="DA966" s="44">
        <v>0</v>
      </c>
      <c r="DB966" s="44">
        <v>0</v>
      </c>
      <c r="DC966" s="44">
        <v>0</v>
      </c>
      <c r="DD966" s="44">
        <v>0</v>
      </c>
      <c r="DE966" s="44">
        <v>0</v>
      </c>
      <c r="DF966" s="44">
        <v>0</v>
      </c>
      <c r="DG966" s="44">
        <v>0</v>
      </c>
      <c r="DH966" s="44">
        <v>0</v>
      </c>
      <c r="DI966" s="44">
        <v>0</v>
      </c>
      <c r="DJ966" s="44">
        <v>0</v>
      </c>
      <c r="DK966" s="44">
        <v>0</v>
      </c>
      <c r="DL966" s="44">
        <v>0</v>
      </c>
      <c r="DM966" s="44">
        <v>0</v>
      </c>
      <c r="DN966" s="44">
        <v>0</v>
      </c>
      <c r="DO966" s="44">
        <v>0</v>
      </c>
      <c r="DP966" s="44">
        <v>3.0605084999999996</v>
      </c>
      <c r="DQ966" s="44">
        <v>0</v>
      </c>
      <c r="DR966" s="44">
        <v>0</v>
      </c>
      <c r="DS966" s="44">
        <v>0</v>
      </c>
      <c r="DT966" s="44">
        <v>0</v>
      </c>
      <c r="DU966" s="44">
        <v>0</v>
      </c>
      <c r="DV966" s="44">
        <v>0</v>
      </c>
      <c r="DW966" s="44">
        <v>0</v>
      </c>
      <c r="DX966" s="44">
        <v>0</v>
      </c>
      <c r="DY966" s="44">
        <v>0</v>
      </c>
      <c r="DZ966" s="44">
        <v>23.748527075521089</v>
      </c>
      <c r="EA966" s="44">
        <v>0</v>
      </c>
      <c r="EB966" s="44">
        <v>0</v>
      </c>
    </row>
    <row r="967" spans="2:132" x14ac:dyDescent="0.25">
      <c r="B967" s="41" t="s">
        <v>1055</v>
      </c>
      <c r="C967" s="50">
        <v>1</v>
      </c>
      <c r="D967" s="46">
        <v>9</v>
      </c>
      <c r="E967" s="86" t="s">
        <v>53</v>
      </c>
      <c r="F967" s="43">
        <v>1559</v>
      </c>
      <c r="G967" s="43">
        <v>315.32018203198697</v>
      </c>
      <c r="H967" s="44">
        <v>360.206632031987</v>
      </c>
      <c r="I967" s="44">
        <v>168.86304021768026</v>
      </c>
      <c r="J967" s="44">
        <v>192.90102713857451</v>
      </c>
      <c r="K967" s="44">
        <v>324.77978749294658</v>
      </c>
      <c r="L967" s="44">
        <v>369.66623749294661</v>
      </c>
      <c r="M967" s="44">
        <v>183.96199999999999</v>
      </c>
      <c r="N967" s="44">
        <v>1134.952</v>
      </c>
      <c r="O967" s="44">
        <v>207.34700000000001</v>
      </c>
      <c r="P967" s="44">
        <v>64.955957498589314</v>
      </c>
      <c r="Q967" s="44">
        <v>67.200279998589309</v>
      </c>
      <c r="R967" s="44">
        <v>43.162479754866567</v>
      </c>
      <c r="S967" s="44">
        <v>44.364379100911279</v>
      </c>
      <c r="T967" s="44">
        <v>194.86787249576795</v>
      </c>
      <c r="U967" s="44">
        <v>197.56105949576795</v>
      </c>
      <c r="V967" s="44">
        <v>104.35735885452641</v>
      </c>
      <c r="W967" s="44">
        <v>105.79963806978006</v>
      </c>
      <c r="X967" s="44">
        <v>81.194946873236646</v>
      </c>
      <c r="Y967" s="44">
        <v>83.88813387323664</v>
      </c>
      <c r="Z967" s="44">
        <v>43.482232856052669</v>
      </c>
      <c r="AA967" s="44">
        <v>44.924512071306324</v>
      </c>
      <c r="AB967" s="44">
        <v>4.1466150034819549</v>
      </c>
      <c r="AC967" s="44">
        <v>10.727371290735828</v>
      </c>
      <c r="AD967" s="44">
        <v>4.6154535784582142</v>
      </c>
      <c r="AE967" s="44">
        <v>17.298460463764446</v>
      </c>
      <c r="AF967" s="44">
        <v>50.855475259012294</v>
      </c>
      <c r="AG967" s="44">
        <v>21.594189298253308</v>
      </c>
      <c r="AH967" s="44">
        <v>95.158186754497649</v>
      </c>
      <c r="AJ967" s="63" t="s">
        <v>63</v>
      </c>
      <c r="AK967" s="44">
        <v>0</v>
      </c>
      <c r="AL967" s="44">
        <v>0</v>
      </c>
      <c r="AM967" s="44">
        <v>207.34700000000001</v>
      </c>
      <c r="AN967" s="44">
        <v>207.34700000000001</v>
      </c>
      <c r="AO967" s="44">
        <v>0</v>
      </c>
      <c r="AP967" s="44">
        <v>0</v>
      </c>
      <c r="AQ967" s="44">
        <v>0</v>
      </c>
      <c r="AR967" s="44">
        <v>0</v>
      </c>
      <c r="AS967" s="44">
        <v>0</v>
      </c>
      <c r="AT967" s="44">
        <v>0</v>
      </c>
      <c r="AU967" s="44">
        <v>0</v>
      </c>
      <c r="AV967" s="44">
        <v>0</v>
      </c>
      <c r="AW967" s="44">
        <v>0</v>
      </c>
      <c r="AX967" s="44">
        <v>0</v>
      </c>
      <c r="AY967" s="44">
        <v>81.194946873236646</v>
      </c>
      <c r="AZ967" s="44">
        <v>0</v>
      </c>
      <c r="BA967" s="44">
        <v>0</v>
      </c>
      <c r="BB967" s="44">
        <v>2.693187</v>
      </c>
      <c r="BC967" s="44">
        <v>83.88813387323664</v>
      </c>
      <c r="BD967" s="44">
        <v>81.194946873236646</v>
      </c>
      <c r="BE967" s="44">
        <v>0</v>
      </c>
      <c r="BF967" s="44">
        <v>0</v>
      </c>
      <c r="BG967" s="44">
        <v>2.693187</v>
      </c>
      <c r="BH967" s="44">
        <v>83.88813387323664</v>
      </c>
      <c r="BI967" s="44">
        <v>43.482232856052669</v>
      </c>
      <c r="BJ967" s="44">
        <v>0</v>
      </c>
      <c r="BK967" s="44">
        <v>0</v>
      </c>
      <c r="BL967" s="44">
        <v>1.4422792152536545</v>
      </c>
      <c r="BM967" s="44">
        <v>44.924512071306324</v>
      </c>
      <c r="BN967" s="44">
        <v>4.6154535784582142</v>
      </c>
      <c r="BO967" s="44">
        <v>20.900918543399275</v>
      </c>
      <c r="BP967" s="44">
        <v>0</v>
      </c>
      <c r="BQ967" s="44">
        <v>0</v>
      </c>
      <c r="BR967" s="44">
        <v>0.69327075485403289</v>
      </c>
      <c r="BS967" s="44">
        <v>21.594189298253308</v>
      </c>
      <c r="BT967" s="64">
        <v>2023</v>
      </c>
      <c r="BU967" s="44">
        <v>0</v>
      </c>
      <c r="BV967" s="44">
        <v>0</v>
      </c>
      <c r="BW967" s="44">
        <v>0</v>
      </c>
      <c r="BX967" s="44">
        <v>0</v>
      </c>
      <c r="BY967" s="44">
        <v>0</v>
      </c>
      <c r="BZ967" s="44">
        <v>0</v>
      </c>
      <c r="CA967" s="44">
        <v>0</v>
      </c>
      <c r="CB967" s="44">
        <v>207.34700000000001</v>
      </c>
      <c r="CC967" s="44">
        <v>0</v>
      </c>
      <c r="CD967" s="44">
        <v>0</v>
      </c>
      <c r="CE967" s="44">
        <v>0</v>
      </c>
      <c r="CF967" s="44">
        <v>0</v>
      </c>
      <c r="CG967" s="44">
        <v>0</v>
      </c>
      <c r="CH967" s="44">
        <v>0</v>
      </c>
      <c r="CI967" s="44">
        <v>0</v>
      </c>
      <c r="CJ967" s="44">
        <v>0</v>
      </c>
      <c r="CK967" s="44">
        <v>0</v>
      </c>
      <c r="CL967" s="44">
        <v>81.194946873236646</v>
      </c>
      <c r="CM967" s="44">
        <v>0</v>
      </c>
      <c r="CN967" s="44">
        <v>0</v>
      </c>
      <c r="CO967" s="44">
        <v>0</v>
      </c>
      <c r="CP967" s="44">
        <v>0</v>
      </c>
      <c r="CQ967" s="44">
        <v>0</v>
      </c>
      <c r="CR967" s="44">
        <v>0</v>
      </c>
      <c r="CS967" s="44">
        <v>0</v>
      </c>
      <c r="CT967" s="44">
        <v>0</v>
      </c>
      <c r="CU967" s="44">
        <v>0</v>
      </c>
      <c r="CV967" s="44">
        <v>0</v>
      </c>
      <c r="CW967" s="44">
        <v>0</v>
      </c>
      <c r="CX967" s="44">
        <v>0</v>
      </c>
      <c r="CY967" s="44">
        <v>0</v>
      </c>
      <c r="CZ967" s="44">
        <v>0</v>
      </c>
      <c r="DA967" s="44">
        <v>0</v>
      </c>
      <c r="DB967" s="44">
        <v>0</v>
      </c>
      <c r="DC967" s="44">
        <v>0</v>
      </c>
      <c r="DD967" s="44">
        <v>0</v>
      </c>
      <c r="DE967" s="44">
        <v>0</v>
      </c>
      <c r="DF967" s="44">
        <v>0</v>
      </c>
      <c r="DG967" s="44">
        <v>0</v>
      </c>
      <c r="DH967" s="44">
        <v>0</v>
      </c>
      <c r="DI967" s="44">
        <v>0</v>
      </c>
      <c r="DJ967" s="44">
        <v>0</v>
      </c>
      <c r="DK967" s="44">
        <v>0</v>
      </c>
      <c r="DL967" s="44">
        <v>0</v>
      </c>
      <c r="DM967" s="44">
        <v>0</v>
      </c>
      <c r="DN967" s="44">
        <v>0</v>
      </c>
      <c r="DO967" s="44">
        <v>0</v>
      </c>
      <c r="DP967" s="44">
        <v>2.693187</v>
      </c>
      <c r="DQ967" s="44">
        <v>0</v>
      </c>
      <c r="DR967" s="44">
        <v>0</v>
      </c>
      <c r="DS967" s="44">
        <v>0</v>
      </c>
      <c r="DT967" s="44">
        <v>0</v>
      </c>
      <c r="DU967" s="44">
        <v>0</v>
      </c>
      <c r="DV967" s="44">
        <v>0</v>
      </c>
      <c r="DW967" s="44">
        <v>0</v>
      </c>
      <c r="DX967" s="44">
        <v>0</v>
      </c>
      <c r="DY967" s="44">
        <v>0</v>
      </c>
      <c r="DZ967" s="44">
        <v>21.594189298253308</v>
      </c>
      <c r="EA967" s="44">
        <v>0</v>
      </c>
      <c r="EB967" s="44">
        <v>0</v>
      </c>
    </row>
    <row r="968" spans="2:132" x14ac:dyDescent="0.25">
      <c r="B968" s="41" t="s">
        <v>1056</v>
      </c>
      <c r="C968" s="47" t="s">
        <v>101</v>
      </c>
      <c r="D968" s="46">
        <v>9</v>
      </c>
      <c r="E968" s="86" t="s">
        <v>53</v>
      </c>
      <c r="F968" s="43">
        <v>5543.39</v>
      </c>
      <c r="G968" s="43">
        <v>858.04100242508298</v>
      </c>
      <c r="H968" s="44">
        <v>1080.9838274250828</v>
      </c>
      <c r="I968" s="44">
        <v>459.50567251108362</v>
      </c>
      <c r="J968" s="44">
        <v>578.89797712544305</v>
      </c>
      <c r="K968" s="44">
        <v>883.78223249783548</v>
      </c>
      <c r="L968" s="44">
        <v>1106.7250574978355</v>
      </c>
      <c r="M968" s="44">
        <v>498.90510000000006</v>
      </c>
      <c r="N968" s="44">
        <v>3669.7241800000002</v>
      </c>
      <c r="O968" s="44">
        <v>559.88238999999999</v>
      </c>
      <c r="P968" s="44">
        <v>159.08080184961037</v>
      </c>
      <c r="Q968" s="44">
        <v>170.22794309961037</v>
      </c>
      <c r="R968" s="44">
        <v>105.70734623334384</v>
      </c>
      <c r="S968" s="44">
        <v>111.67696146406182</v>
      </c>
      <c r="T968" s="44">
        <v>494.91805019878791</v>
      </c>
      <c r="U968" s="44">
        <v>506.06519144878791</v>
      </c>
      <c r="V968" s="44">
        <v>265.04287190439305</v>
      </c>
      <c r="W968" s="44">
        <v>271.01248713511103</v>
      </c>
      <c r="X968" s="44">
        <v>194.43209114952381</v>
      </c>
      <c r="Y968" s="44">
        <v>205.57923239952382</v>
      </c>
      <c r="Z968" s="44">
        <v>104.12398539101154</v>
      </c>
      <c r="AA968" s="44">
        <v>110.09360062172952</v>
      </c>
      <c r="AB968" s="44">
        <v>4.4673950066285615</v>
      </c>
      <c r="AC968" s="44">
        <v>13.540793705828358</v>
      </c>
      <c r="AD968" s="44">
        <v>5.0855125714681568</v>
      </c>
      <c r="AE968" s="44">
        <v>43.819480269998422</v>
      </c>
      <c r="AF968" s="44">
        <v>130.26952724821999</v>
      </c>
      <c r="AG968" s="44">
        <v>52.919485215074374</v>
      </c>
      <c r="AH968" s="44">
        <v>284.88928397003156</v>
      </c>
      <c r="AJ968" s="63" t="s">
        <v>63</v>
      </c>
      <c r="AK968" s="44">
        <v>0</v>
      </c>
      <c r="AL968" s="44">
        <v>0</v>
      </c>
      <c r="AM968" s="44">
        <v>559.88238999999999</v>
      </c>
      <c r="AN968" s="44">
        <v>559.88238999999999</v>
      </c>
      <c r="AO968" s="44">
        <v>0</v>
      </c>
      <c r="AP968" s="44">
        <v>0</v>
      </c>
      <c r="AQ968" s="44">
        <v>0</v>
      </c>
      <c r="AR968" s="44">
        <v>0</v>
      </c>
      <c r="AS968" s="44">
        <v>0</v>
      </c>
      <c r="AT968" s="44">
        <v>0</v>
      </c>
      <c r="AU968" s="44">
        <v>0</v>
      </c>
      <c r="AV968" s="44">
        <v>0</v>
      </c>
      <c r="AW968" s="44">
        <v>0</v>
      </c>
      <c r="AX968" s="44">
        <v>0</v>
      </c>
      <c r="AY968" s="44">
        <v>194.43209114952381</v>
      </c>
      <c r="AZ968" s="44">
        <v>0</v>
      </c>
      <c r="BA968" s="44">
        <v>0</v>
      </c>
      <c r="BB968" s="44">
        <v>11.147141249999999</v>
      </c>
      <c r="BC968" s="44">
        <v>205.57923239952382</v>
      </c>
      <c r="BD968" s="44">
        <v>194.43209114952381</v>
      </c>
      <c r="BE968" s="44">
        <v>0</v>
      </c>
      <c r="BF968" s="44">
        <v>0</v>
      </c>
      <c r="BG968" s="44">
        <v>11.147141249999999</v>
      </c>
      <c r="BH968" s="44">
        <v>205.57923239952382</v>
      </c>
      <c r="BI968" s="44">
        <v>104.12398539101154</v>
      </c>
      <c r="BJ968" s="44">
        <v>0</v>
      </c>
      <c r="BK968" s="44">
        <v>0</v>
      </c>
      <c r="BL968" s="44">
        <v>5.9696152307179711</v>
      </c>
      <c r="BM968" s="44">
        <v>110.09360062172952</v>
      </c>
      <c r="BN968" s="44">
        <v>5.0855125714681568</v>
      </c>
      <c r="BO968" s="44">
        <v>50.050027197917743</v>
      </c>
      <c r="BP968" s="44">
        <v>0</v>
      </c>
      <c r="BQ968" s="44">
        <v>0</v>
      </c>
      <c r="BR968" s="44">
        <v>2.8694580171566351</v>
      </c>
      <c r="BS968" s="44">
        <v>52.919485215074374</v>
      </c>
      <c r="BT968" s="64">
        <v>2023</v>
      </c>
      <c r="BU968" s="44">
        <v>0</v>
      </c>
      <c r="BV968" s="44">
        <v>0</v>
      </c>
      <c r="BW968" s="44">
        <v>0</v>
      </c>
      <c r="BX968" s="44">
        <v>0</v>
      </c>
      <c r="BY968" s="44">
        <v>0</v>
      </c>
      <c r="BZ968" s="44">
        <v>0</v>
      </c>
      <c r="CA968" s="44">
        <v>0</v>
      </c>
      <c r="CB968" s="44">
        <v>559.88238999999999</v>
      </c>
      <c r="CC968" s="44">
        <v>0</v>
      </c>
      <c r="CD968" s="44">
        <v>0</v>
      </c>
      <c r="CE968" s="44">
        <v>0</v>
      </c>
      <c r="CF968" s="44">
        <v>0</v>
      </c>
      <c r="CG968" s="44">
        <v>0</v>
      </c>
      <c r="CH968" s="44">
        <v>0</v>
      </c>
      <c r="CI968" s="44">
        <v>0</v>
      </c>
      <c r="CJ968" s="44">
        <v>0</v>
      </c>
      <c r="CK968" s="44">
        <v>0</v>
      </c>
      <c r="CL968" s="44">
        <v>194.43209114952381</v>
      </c>
      <c r="CM968" s="44">
        <v>0</v>
      </c>
      <c r="CN968" s="44">
        <v>0</v>
      </c>
      <c r="CO968" s="44">
        <v>0</v>
      </c>
      <c r="CP968" s="44">
        <v>0</v>
      </c>
      <c r="CQ968" s="44">
        <v>0</v>
      </c>
      <c r="CR968" s="44">
        <v>0</v>
      </c>
      <c r="CS968" s="44">
        <v>0</v>
      </c>
      <c r="CT968" s="44">
        <v>0</v>
      </c>
      <c r="CU968" s="44">
        <v>0</v>
      </c>
      <c r="CV968" s="44">
        <v>0</v>
      </c>
      <c r="CW968" s="44">
        <v>0</v>
      </c>
      <c r="CX968" s="44">
        <v>0</v>
      </c>
      <c r="CY968" s="44">
        <v>0</v>
      </c>
      <c r="CZ968" s="44">
        <v>0</v>
      </c>
      <c r="DA968" s="44">
        <v>0</v>
      </c>
      <c r="DB968" s="44">
        <v>0</v>
      </c>
      <c r="DC968" s="44">
        <v>0</v>
      </c>
      <c r="DD968" s="44">
        <v>0</v>
      </c>
      <c r="DE968" s="44">
        <v>0</v>
      </c>
      <c r="DF968" s="44">
        <v>0</v>
      </c>
      <c r="DG968" s="44">
        <v>0</v>
      </c>
      <c r="DH968" s="44">
        <v>0</v>
      </c>
      <c r="DI968" s="44">
        <v>0</v>
      </c>
      <c r="DJ968" s="44">
        <v>0</v>
      </c>
      <c r="DK968" s="44">
        <v>0</v>
      </c>
      <c r="DL968" s="44">
        <v>0</v>
      </c>
      <c r="DM968" s="44">
        <v>0</v>
      </c>
      <c r="DN968" s="44">
        <v>0</v>
      </c>
      <c r="DO968" s="44">
        <v>0</v>
      </c>
      <c r="DP968" s="44">
        <v>11.147141249999999</v>
      </c>
      <c r="DQ968" s="44">
        <v>0</v>
      </c>
      <c r="DR968" s="44">
        <v>0</v>
      </c>
      <c r="DS968" s="44">
        <v>0</v>
      </c>
      <c r="DT968" s="44">
        <v>0</v>
      </c>
      <c r="DU968" s="44">
        <v>0</v>
      </c>
      <c r="DV968" s="44">
        <v>0</v>
      </c>
      <c r="DW968" s="44">
        <v>0</v>
      </c>
      <c r="DX968" s="44">
        <v>0</v>
      </c>
      <c r="DY968" s="44">
        <v>0</v>
      </c>
      <c r="DZ968" s="44">
        <v>52.919485215074374</v>
      </c>
      <c r="EA968" s="44">
        <v>0</v>
      </c>
      <c r="EB968" s="44">
        <v>0</v>
      </c>
    </row>
    <row r="969" spans="2:132" x14ac:dyDescent="0.25">
      <c r="B969" s="41" t="s">
        <v>1057</v>
      </c>
      <c r="C969" s="50">
        <v>1</v>
      </c>
      <c r="D969" s="46">
        <v>9</v>
      </c>
      <c r="E969" s="86" t="s">
        <v>53</v>
      </c>
      <c r="F969" s="43">
        <v>3764.51</v>
      </c>
      <c r="G969" s="43">
        <v>765.59801125962167</v>
      </c>
      <c r="H969" s="44">
        <v>948.70593625962169</v>
      </c>
      <c r="I969" s="44">
        <v>409.99978793870815</v>
      </c>
      <c r="J969" s="44">
        <v>508.05935616613721</v>
      </c>
      <c r="K969" s="44">
        <v>788.56595159741039</v>
      </c>
      <c r="L969" s="44">
        <v>971.67387659741041</v>
      </c>
      <c r="M969" s="44">
        <v>397.78322333333341</v>
      </c>
      <c r="N969" s="44">
        <v>2611.3151033333334</v>
      </c>
      <c r="O969" s="44">
        <v>458.01538333333338</v>
      </c>
      <c r="P969" s="44">
        <v>157.71319031948209</v>
      </c>
      <c r="Q969" s="44">
        <v>166.86858656948209</v>
      </c>
      <c r="R969" s="44">
        <v>104.79858424668595</v>
      </c>
      <c r="S969" s="44">
        <v>109.7015626580574</v>
      </c>
      <c r="T969" s="44">
        <v>473.1395709584462</v>
      </c>
      <c r="U969" s="44">
        <v>484.12604645844618</v>
      </c>
      <c r="V969" s="44">
        <v>253.37986894612166</v>
      </c>
      <c r="W969" s="44">
        <v>259.26344303976742</v>
      </c>
      <c r="X969" s="44">
        <v>197.1414878993526</v>
      </c>
      <c r="Y969" s="44">
        <v>208.12796339935261</v>
      </c>
      <c r="Z969" s="44">
        <v>105.57494539421737</v>
      </c>
      <c r="AA969" s="44">
        <v>111.45851948786311</v>
      </c>
      <c r="AB969" s="44">
        <v>3.6260488337183854</v>
      </c>
      <c r="AC969" s="44">
        <v>10.072052861431736</v>
      </c>
      <c r="AD969" s="44">
        <v>4.1092900339772358</v>
      </c>
      <c r="AE969" s="44">
        <v>42.95472649038124</v>
      </c>
      <c r="AF969" s="44">
        <v>124.62202946648175</v>
      </c>
      <c r="AG969" s="44">
        <v>53.575570612847052</v>
      </c>
      <c r="AH969" s="44">
        <v>250.12488249075579</v>
      </c>
      <c r="AJ969" s="63" t="s">
        <v>63</v>
      </c>
      <c r="AK969" s="44">
        <v>0</v>
      </c>
      <c r="AL969" s="44">
        <v>0</v>
      </c>
      <c r="AM969" s="44">
        <v>458.01538333333338</v>
      </c>
      <c r="AN969" s="44">
        <v>458.01538333333338</v>
      </c>
      <c r="AO969" s="44">
        <v>0</v>
      </c>
      <c r="AP969" s="44">
        <v>0</v>
      </c>
      <c r="AQ969" s="44">
        <v>0</v>
      </c>
      <c r="AR969" s="44">
        <v>0</v>
      </c>
      <c r="AS969" s="44">
        <v>0</v>
      </c>
      <c r="AT969" s="44">
        <v>0</v>
      </c>
      <c r="AU969" s="44">
        <v>0</v>
      </c>
      <c r="AV969" s="44">
        <v>0</v>
      </c>
      <c r="AW969" s="44">
        <v>0</v>
      </c>
      <c r="AX969" s="44">
        <v>0</v>
      </c>
      <c r="AY969" s="44">
        <v>197.1414878993526</v>
      </c>
      <c r="AZ969" s="44">
        <v>0</v>
      </c>
      <c r="BA969" s="44">
        <v>0</v>
      </c>
      <c r="BB969" s="44">
        <v>10.986475499999999</v>
      </c>
      <c r="BC969" s="44">
        <v>208.12796339935261</v>
      </c>
      <c r="BD969" s="44">
        <v>197.1414878993526</v>
      </c>
      <c r="BE969" s="44">
        <v>0</v>
      </c>
      <c r="BF969" s="44">
        <v>0</v>
      </c>
      <c r="BG969" s="44">
        <v>10.986475499999999</v>
      </c>
      <c r="BH969" s="44">
        <v>208.12796339935261</v>
      </c>
      <c r="BI969" s="44">
        <v>105.57494539421737</v>
      </c>
      <c r="BJ969" s="44">
        <v>0</v>
      </c>
      <c r="BK969" s="44">
        <v>0</v>
      </c>
      <c r="BL969" s="44">
        <v>5.8835740936457439</v>
      </c>
      <c r="BM969" s="44">
        <v>111.45851948786311</v>
      </c>
      <c r="BN969" s="44">
        <v>4.1092900339772358</v>
      </c>
      <c r="BO969" s="44">
        <v>50.747470609739082</v>
      </c>
      <c r="BP969" s="44">
        <v>0</v>
      </c>
      <c r="BQ969" s="44">
        <v>0</v>
      </c>
      <c r="BR969" s="44">
        <v>2.8281000031079673</v>
      </c>
      <c r="BS969" s="44">
        <v>53.575570612847052</v>
      </c>
      <c r="BT969" s="64">
        <v>2023</v>
      </c>
      <c r="BU969" s="44">
        <v>0</v>
      </c>
      <c r="BV969" s="44">
        <v>0</v>
      </c>
      <c r="BW969" s="44">
        <v>0</v>
      </c>
      <c r="BX969" s="44">
        <v>0</v>
      </c>
      <c r="BY969" s="44">
        <v>0</v>
      </c>
      <c r="BZ969" s="44">
        <v>0</v>
      </c>
      <c r="CA969" s="44">
        <v>0</v>
      </c>
      <c r="CB969" s="44">
        <v>458.01538333333338</v>
      </c>
      <c r="CC969" s="44">
        <v>0</v>
      </c>
      <c r="CD969" s="44">
        <v>0</v>
      </c>
      <c r="CE969" s="44">
        <v>0</v>
      </c>
      <c r="CF969" s="44">
        <v>0</v>
      </c>
      <c r="CG969" s="44">
        <v>0</v>
      </c>
      <c r="CH969" s="44">
        <v>0</v>
      </c>
      <c r="CI969" s="44">
        <v>0</v>
      </c>
      <c r="CJ969" s="44">
        <v>0</v>
      </c>
      <c r="CK969" s="44">
        <v>0</v>
      </c>
      <c r="CL969" s="44">
        <v>197.1414878993526</v>
      </c>
      <c r="CM969" s="44">
        <v>0</v>
      </c>
      <c r="CN969" s="44">
        <v>0</v>
      </c>
      <c r="CO969" s="44">
        <v>0</v>
      </c>
      <c r="CP969" s="44">
        <v>0</v>
      </c>
      <c r="CQ969" s="44">
        <v>0</v>
      </c>
      <c r="CR969" s="44">
        <v>0</v>
      </c>
      <c r="CS969" s="44">
        <v>0</v>
      </c>
      <c r="CT969" s="44">
        <v>0</v>
      </c>
      <c r="CU969" s="44">
        <v>0</v>
      </c>
      <c r="CV969" s="44">
        <v>0</v>
      </c>
      <c r="CW969" s="44">
        <v>0</v>
      </c>
      <c r="CX969" s="44">
        <v>0</v>
      </c>
      <c r="CY969" s="44">
        <v>0</v>
      </c>
      <c r="CZ969" s="44">
        <v>0</v>
      </c>
      <c r="DA969" s="44">
        <v>0</v>
      </c>
      <c r="DB969" s="44">
        <v>0</v>
      </c>
      <c r="DC969" s="44">
        <v>0</v>
      </c>
      <c r="DD969" s="44">
        <v>0</v>
      </c>
      <c r="DE969" s="44">
        <v>0</v>
      </c>
      <c r="DF969" s="44">
        <v>0</v>
      </c>
      <c r="DG969" s="44">
        <v>0</v>
      </c>
      <c r="DH969" s="44">
        <v>0</v>
      </c>
      <c r="DI969" s="44">
        <v>0</v>
      </c>
      <c r="DJ969" s="44">
        <v>0</v>
      </c>
      <c r="DK969" s="44">
        <v>0</v>
      </c>
      <c r="DL969" s="44">
        <v>0</v>
      </c>
      <c r="DM969" s="44">
        <v>0</v>
      </c>
      <c r="DN969" s="44">
        <v>0</v>
      </c>
      <c r="DO969" s="44">
        <v>0</v>
      </c>
      <c r="DP969" s="44">
        <v>10.986475499999999</v>
      </c>
      <c r="DQ969" s="44">
        <v>0</v>
      </c>
      <c r="DR969" s="44">
        <v>0</v>
      </c>
      <c r="DS969" s="44">
        <v>0</v>
      </c>
      <c r="DT969" s="44">
        <v>0</v>
      </c>
      <c r="DU969" s="44">
        <v>0</v>
      </c>
      <c r="DV969" s="44">
        <v>0</v>
      </c>
      <c r="DW969" s="44">
        <v>0</v>
      </c>
      <c r="DX969" s="44">
        <v>0</v>
      </c>
      <c r="DY969" s="44">
        <v>0</v>
      </c>
      <c r="DZ969" s="44">
        <v>53.575570612847052</v>
      </c>
      <c r="EA969" s="44">
        <v>0</v>
      </c>
      <c r="EB969" s="44">
        <v>0</v>
      </c>
    </row>
    <row r="970" spans="2:132" x14ac:dyDescent="0.25">
      <c r="B970" s="41" t="s">
        <v>1058</v>
      </c>
      <c r="C970" s="47" t="s">
        <v>101</v>
      </c>
      <c r="D970" s="46">
        <v>9</v>
      </c>
      <c r="E970" s="86" t="s">
        <v>53</v>
      </c>
      <c r="F970" s="43">
        <v>3547.9</v>
      </c>
      <c r="G970" s="43">
        <v>529.5373389559652</v>
      </c>
      <c r="H970" s="44">
        <v>651.99831395596516</v>
      </c>
      <c r="I970" s="44">
        <v>283.58249823607417</v>
      </c>
      <c r="J970" s="44">
        <v>349.16387781432013</v>
      </c>
      <c r="K970" s="44">
        <v>587.78644624112144</v>
      </c>
      <c r="L970" s="44">
        <v>710.2474212411214</v>
      </c>
      <c r="M970" s="44">
        <v>333.50260000000003</v>
      </c>
      <c r="N970" s="44">
        <v>2419.6678000000002</v>
      </c>
      <c r="O970" s="44">
        <v>390.26900000000001</v>
      </c>
      <c r="P970" s="44">
        <v>105.80156032340186</v>
      </c>
      <c r="Q970" s="44">
        <v>111.92460907340185</v>
      </c>
      <c r="R970" s="44">
        <v>70.303908699849487</v>
      </c>
      <c r="S970" s="44">
        <v>73.582977678761779</v>
      </c>
      <c r="T970" s="44">
        <v>329.16040989502801</v>
      </c>
      <c r="U970" s="44">
        <v>335.28345864502802</v>
      </c>
      <c r="V970" s="44">
        <v>176.27488090354373</v>
      </c>
      <c r="W970" s="44">
        <v>179.55394988245604</v>
      </c>
      <c r="X970" s="44">
        <v>129.31301817304671</v>
      </c>
      <c r="Y970" s="44">
        <v>135.43606692304672</v>
      </c>
      <c r="Z970" s="44">
        <v>69.25084606924932</v>
      </c>
      <c r="AA970" s="44">
        <v>72.529915048161612</v>
      </c>
      <c r="AB970" s="44">
        <v>4.5323335711685768</v>
      </c>
      <c r="AC970" s="44">
        <v>13.475993157399332</v>
      </c>
      <c r="AD970" s="44">
        <v>5.3808004564854652</v>
      </c>
      <c r="AE970" s="44">
        <v>28.811240444521619</v>
      </c>
      <c r="AF970" s="44">
        <v>86.307492374242656</v>
      </c>
      <c r="AG970" s="44">
        <v>34.863477489755411</v>
      </c>
      <c r="AH970" s="44">
        <v>182.82940095023574</v>
      </c>
      <c r="AJ970" s="63" t="s">
        <v>63</v>
      </c>
      <c r="AK970" s="44">
        <v>0</v>
      </c>
      <c r="AL970" s="44">
        <v>0</v>
      </c>
      <c r="AM970" s="44">
        <v>390.26900000000001</v>
      </c>
      <c r="AN970" s="44">
        <v>390.26900000000001</v>
      </c>
      <c r="AO970" s="44">
        <v>0</v>
      </c>
      <c r="AP970" s="44">
        <v>0</v>
      </c>
      <c r="AQ970" s="44">
        <v>0</v>
      </c>
      <c r="AR970" s="44">
        <v>0</v>
      </c>
      <c r="AS970" s="44">
        <v>0</v>
      </c>
      <c r="AT970" s="44">
        <v>0</v>
      </c>
      <c r="AU970" s="44">
        <v>0</v>
      </c>
      <c r="AV970" s="44">
        <v>0</v>
      </c>
      <c r="AW970" s="44">
        <v>0</v>
      </c>
      <c r="AX970" s="44">
        <v>0</v>
      </c>
      <c r="AY970" s="44">
        <v>129.31301817304671</v>
      </c>
      <c r="AZ970" s="44">
        <v>0</v>
      </c>
      <c r="BA970" s="44">
        <v>0</v>
      </c>
      <c r="BB970" s="44">
        <v>6.1230487500000006</v>
      </c>
      <c r="BC970" s="44">
        <v>135.43606692304672</v>
      </c>
      <c r="BD970" s="44">
        <v>129.31301817304671</v>
      </c>
      <c r="BE970" s="44">
        <v>0</v>
      </c>
      <c r="BF970" s="44">
        <v>0</v>
      </c>
      <c r="BG970" s="44">
        <v>6.1230487500000006</v>
      </c>
      <c r="BH970" s="44">
        <v>135.43606692304672</v>
      </c>
      <c r="BI970" s="44">
        <v>69.25084606924932</v>
      </c>
      <c r="BJ970" s="44">
        <v>0</v>
      </c>
      <c r="BK970" s="44">
        <v>0</v>
      </c>
      <c r="BL970" s="44">
        <v>3.2790689789122962</v>
      </c>
      <c r="BM970" s="44">
        <v>72.529915048161612</v>
      </c>
      <c r="BN970" s="44">
        <v>5.3808004564854652</v>
      </c>
      <c r="BO970" s="44">
        <v>33.287303748785867</v>
      </c>
      <c r="BP970" s="44">
        <v>0</v>
      </c>
      <c r="BQ970" s="44">
        <v>0</v>
      </c>
      <c r="BR970" s="44">
        <v>1.5761737409695438</v>
      </c>
      <c r="BS970" s="44">
        <v>34.863477489755411</v>
      </c>
      <c r="BT970" s="64">
        <v>2023</v>
      </c>
      <c r="BU970" s="44">
        <v>0</v>
      </c>
      <c r="BV970" s="44">
        <v>0</v>
      </c>
      <c r="BW970" s="44">
        <v>0</v>
      </c>
      <c r="BX970" s="44">
        <v>0</v>
      </c>
      <c r="BY970" s="44">
        <v>0</v>
      </c>
      <c r="BZ970" s="44">
        <v>0</v>
      </c>
      <c r="CA970" s="44">
        <v>0</v>
      </c>
      <c r="CB970" s="44">
        <v>390.26900000000001</v>
      </c>
      <c r="CC970" s="44">
        <v>0</v>
      </c>
      <c r="CD970" s="44">
        <v>0</v>
      </c>
      <c r="CE970" s="44">
        <v>0</v>
      </c>
      <c r="CF970" s="44">
        <v>0</v>
      </c>
      <c r="CG970" s="44">
        <v>0</v>
      </c>
      <c r="CH970" s="44">
        <v>0</v>
      </c>
      <c r="CI970" s="44">
        <v>0</v>
      </c>
      <c r="CJ970" s="44">
        <v>0</v>
      </c>
      <c r="CK970" s="44">
        <v>0</v>
      </c>
      <c r="CL970" s="44">
        <v>129.31301817304671</v>
      </c>
      <c r="CM970" s="44">
        <v>0</v>
      </c>
      <c r="CN970" s="44">
        <v>0</v>
      </c>
      <c r="CO970" s="44">
        <v>0</v>
      </c>
      <c r="CP970" s="44">
        <v>0</v>
      </c>
      <c r="CQ970" s="44">
        <v>0</v>
      </c>
      <c r="CR970" s="44">
        <v>0</v>
      </c>
      <c r="CS970" s="44">
        <v>0</v>
      </c>
      <c r="CT970" s="44">
        <v>0</v>
      </c>
      <c r="CU970" s="44">
        <v>0</v>
      </c>
      <c r="CV970" s="44">
        <v>0</v>
      </c>
      <c r="CW970" s="44">
        <v>0</v>
      </c>
      <c r="CX970" s="44">
        <v>0</v>
      </c>
      <c r="CY970" s="44">
        <v>0</v>
      </c>
      <c r="CZ970" s="44">
        <v>0</v>
      </c>
      <c r="DA970" s="44">
        <v>0</v>
      </c>
      <c r="DB970" s="44">
        <v>0</v>
      </c>
      <c r="DC970" s="44">
        <v>0</v>
      </c>
      <c r="DD970" s="44">
        <v>0</v>
      </c>
      <c r="DE970" s="44">
        <v>0</v>
      </c>
      <c r="DF970" s="44">
        <v>0</v>
      </c>
      <c r="DG970" s="44">
        <v>0</v>
      </c>
      <c r="DH970" s="44">
        <v>0</v>
      </c>
      <c r="DI970" s="44">
        <v>0</v>
      </c>
      <c r="DJ970" s="44">
        <v>0</v>
      </c>
      <c r="DK970" s="44">
        <v>0</v>
      </c>
      <c r="DL970" s="44">
        <v>0</v>
      </c>
      <c r="DM970" s="44">
        <v>0</v>
      </c>
      <c r="DN970" s="44">
        <v>0</v>
      </c>
      <c r="DO970" s="44">
        <v>0</v>
      </c>
      <c r="DP970" s="44">
        <v>6.1230487500000006</v>
      </c>
      <c r="DQ970" s="44">
        <v>0</v>
      </c>
      <c r="DR970" s="44">
        <v>0</v>
      </c>
      <c r="DS970" s="44">
        <v>0</v>
      </c>
      <c r="DT970" s="44">
        <v>0</v>
      </c>
      <c r="DU970" s="44">
        <v>0</v>
      </c>
      <c r="DV970" s="44">
        <v>0</v>
      </c>
      <c r="DW970" s="44">
        <v>0</v>
      </c>
      <c r="DX970" s="44">
        <v>0</v>
      </c>
      <c r="DY970" s="44">
        <v>0</v>
      </c>
      <c r="DZ970" s="44">
        <v>34.863477489755411</v>
      </c>
      <c r="EA970" s="44">
        <v>0</v>
      </c>
      <c r="EB970" s="44">
        <v>0</v>
      </c>
    </row>
    <row r="971" spans="2:132" x14ac:dyDescent="0.25">
      <c r="B971" s="41" t="s">
        <v>1059</v>
      </c>
      <c r="C971" s="47" t="s">
        <v>101</v>
      </c>
      <c r="D971" s="46">
        <v>9</v>
      </c>
      <c r="E971" s="86" t="s">
        <v>53</v>
      </c>
      <c r="F971" s="43">
        <v>7456.83</v>
      </c>
      <c r="G971" s="43">
        <v>1137.1489444643066</v>
      </c>
      <c r="H971" s="44">
        <v>1416.4867444643066</v>
      </c>
      <c r="I971" s="44">
        <v>608.97601512576057</v>
      </c>
      <c r="J971" s="44">
        <v>758.56945329944938</v>
      </c>
      <c r="K971" s="44">
        <v>1171.2634127982358</v>
      </c>
      <c r="L971" s="44">
        <v>1450.6012127982358</v>
      </c>
      <c r="M971" s="44">
        <v>559.26224999999999</v>
      </c>
      <c r="N971" s="44">
        <v>4802.1985199999999</v>
      </c>
      <c r="O971" s="44">
        <v>753.13982999999996</v>
      </c>
      <c r="P971" s="44">
        <v>210.82741430368245</v>
      </c>
      <c r="Q971" s="44">
        <v>224.79430430368245</v>
      </c>
      <c r="R971" s="44">
        <v>140.09236953902476</v>
      </c>
      <c r="S971" s="44">
        <v>147.57204144770918</v>
      </c>
      <c r="T971" s="44">
        <v>655.9075111670121</v>
      </c>
      <c r="U971" s="44">
        <v>669.87440116701214</v>
      </c>
      <c r="V971" s="44">
        <v>351.25736552453873</v>
      </c>
      <c r="W971" s="44">
        <v>358.73703743322318</v>
      </c>
      <c r="X971" s="44">
        <v>257.67795081561189</v>
      </c>
      <c r="Y971" s="44">
        <v>271.64484081561187</v>
      </c>
      <c r="Z971" s="44">
        <v>137.99396502749735</v>
      </c>
      <c r="AA971" s="44">
        <v>145.47363693618178</v>
      </c>
      <c r="AB971" s="44">
        <v>3.789757494126484</v>
      </c>
      <c r="AC971" s="44">
        <v>13.3864029049242</v>
      </c>
      <c r="AD971" s="44">
        <v>5.1771568090402313</v>
      </c>
      <c r="AE971" s="44">
        <v>57.865761653944233</v>
      </c>
      <c r="AF971" s="44">
        <v>172.43671967614864</v>
      </c>
      <c r="AG971" s="44">
        <v>69.925862498386806</v>
      </c>
      <c r="AH971" s="44">
        <v>373.40867819011771</v>
      </c>
      <c r="AJ971" s="63" t="s">
        <v>63</v>
      </c>
      <c r="AK971" s="44">
        <v>0</v>
      </c>
      <c r="AL971" s="44">
        <v>0</v>
      </c>
      <c r="AM971" s="44">
        <v>753.13982999999996</v>
      </c>
      <c r="AN971" s="44">
        <v>753.13982999999996</v>
      </c>
      <c r="AO971" s="44">
        <v>0</v>
      </c>
      <c r="AP971" s="44">
        <v>0</v>
      </c>
      <c r="AQ971" s="44">
        <v>0</v>
      </c>
      <c r="AR971" s="44">
        <v>0</v>
      </c>
      <c r="AS971" s="44">
        <v>0</v>
      </c>
      <c r="AT971" s="44">
        <v>0</v>
      </c>
      <c r="AU971" s="44">
        <v>0</v>
      </c>
      <c r="AV971" s="44">
        <v>0</v>
      </c>
      <c r="AW971" s="44">
        <v>0</v>
      </c>
      <c r="AX971" s="44">
        <v>0</v>
      </c>
      <c r="AY971" s="44">
        <v>257.67795081561189</v>
      </c>
      <c r="AZ971" s="44">
        <v>0</v>
      </c>
      <c r="BA971" s="44">
        <v>0</v>
      </c>
      <c r="BB971" s="44">
        <v>13.966890000000001</v>
      </c>
      <c r="BC971" s="44">
        <v>271.64484081561187</v>
      </c>
      <c r="BD971" s="44">
        <v>257.67795081561189</v>
      </c>
      <c r="BE971" s="44">
        <v>0</v>
      </c>
      <c r="BF971" s="44">
        <v>0</v>
      </c>
      <c r="BG971" s="44">
        <v>13.966890000000001</v>
      </c>
      <c r="BH971" s="44">
        <v>271.64484081561187</v>
      </c>
      <c r="BI971" s="44">
        <v>137.99396502749735</v>
      </c>
      <c r="BJ971" s="44">
        <v>0</v>
      </c>
      <c r="BK971" s="44">
        <v>0</v>
      </c>
      <c r="BL971" s="44">
        <v>7.4796719086844377</v>
      </c>
      <c r="BM971" s="44">
        <v>145.47363693618178</v>
      </c>
      <c r="BN971" s="44">
        <v>5.1771568090402313</v>
      </c>
      <c r="BO971" s="44">
        <v>66.33055464443413</v>
      </c>
      <c r="BP971" s="44">
        <v>0</v>
      </c>
      <c r="BQ971" s="44">
        <v>0</v>
      </c>
      <c r="BR971" s="44">
        <v>3.5953078539526753</v>
      </c>
      <c r="BS971" s="44">
        <v>69.925862498386806</v>
      </c>
      <c r="BT971" s="64">
        <v>2023</v>
      </c>
      <c r="BU971" s="44">
        <v>0</v>
      </c>
      <c r="BV971" s="44">
        <v>0</v>
      </c>
      <c r="BW971" s="44">
        <v>0</v>
      </c>
      <c r="BX971" s="44">
        <v>0</v>
      </c>
      <c r="BY971" s="44">
        <v>0</v>
      </c>
      <c r="BZ971" s="44">
        <v>0</v>
      </c>
      <c r="CA971" s="44">
        <v>0</v>
      </c>
      <c r="CB971" s="44">
        <v>753.13982999999996</v>
      </c>
      <c r="CC971" s="44">
        <v>0</v>
      </c>
      <c r="CD971" s="44">
        <v>0</v>
      </c>
      <c r="CE971" s="44">
        <v>0</v>
      </c>
      <c r="CF971" s="44">
        <v>0</v>
      </c>
      <c r="CG971" s="44">
        <v>0</v>
      </c>
      <c r="CH971" s="44">
        <v>0</v>
      </c>
      <c r="CI971" s="44">
        <v>0</v>
      </c>
      <c r="CJ971" s="44">
        <v>0</v>
      </c>
      <c r="CK971" s="44">
        <v>0</v>
      </c>
      <c r="CL971" s="44">
        <v>257.67795081561189</v>
      </c>
      <c r="CM971" s="44">
        <v>0</v>
      </c>
      <c r="CN971" s="44">
        <v>0</v>
      </c>
      <c r="CO971" s="44">
        <v>0</v>
      </c>
      <c r="CP971" s="44">
        <v>0</v>
      </c>
      <c r="CQ971" s="44">
        <v>0</v>
      </c>
      <c r="CR971" s="44">
        <v>0</v>
      </c>
      <c r="CS971" s="44">
        <v>0</v>
      </c>
      <c r="CT971" s="44">
        <v>0</v>
      </c>
      <c r="CU971" s="44">
        <v>0</v>
      </c>
      <c r="CV971" s="44">
        <v>0</v>
      </c>
      <c r="CW971" s="44">
        <v>0</v>
      </c>
      <c r="CX971" s="44">
        <v>0</v>
      </c>
      <c r="CY971" s="44">
        <v>0</v>
      </c>
      <c r="CZ971" s="44">
        <v>0</v>
      </c>
      <c r="DA971" s="44">
        <v>0</v>
      </c>
      <c r="DB971" s="44">
        <v>0</v>
      </c>
      <c r="DC971" s="44">
        <v>0</v>
      </c>
      <c r="DD971" s="44">
        <v>0</v>
      </c>
      <c r="DE971" s="44">
        <v>0</v>
      </c>
      <c r="DF971" s="44">
        <v>0</v>
      </c>
      <c r="DG971" s="44">
        <v>0</v>
      </c>
      <c r="DH971" s="44">
        <v>0</v>
      </c>
      <c r="DI971" s="44">
        <v>0</v>
      </c>
      <c r="DJ971" s="44">
        <v>0</v>
      </c>
      <c r="DK971" s="44">
        <v>0</v>
      </c>
      <c r="DL971" s="44">
        <v>0</v>
      </c>
      <c r="DM971" s="44">
        <v>0</v>
      </c>
      <c r="DN971" s="44">
        <v>0</v>
      </c>
      <c r="DO971" s="44">
        <v>0</v>
      </c>
      <c r="DP971" s="44">
        <v>13.966890000000001</v>
      </c>
      <c r="DQ971" s="44">
        <v>0</v>
      </c>
      <c r="DR971" s="44">
        <v>0</v>
      </c>
      <c r="DS971" s="44">
        <v>0</v>
      </c>
      <c r="DT971" s="44">
        <v>0</v>
      </c>
      <c r="DU971" s="44">
        <v>0</v>
      </c>
      <c r="DV971" s="44">
        <v>0</v>
      </c>
      <c r="DW971" s="44">
        <v>0</v>
      </c>
      <c r="DX971" s="44">
        <v>0</v>
      </c>
      <c r="DY971" s="44">
        <v>0</v>
      </c>
      <c r="DZ971" s="44">
        <v>69.925862498386806</v>
      </c>
      <c r="EA971" s="44">
        <v>0</v>
      </c>
      <c r="EB971" s="44">
        <v>0</v>
      </c>
    </row>
    <row r="972" spans="2:132" x14ac:dyDescent="0.25">
      <c r="B972" s="41" t="s">
        <v>1060</v>
      </c>
      <c r="C972" s="47" t="s">
        <v>101</v>
      </c>
      <c r="D972" s="46">
        <v>9</v>
      </c>
      <c r="E972" s="86" t="s">
        <v>53</v>
      </c>
      <c r="F972" s="43">
        <v>5426.4</v>
      </c>
      <c r="G972" s="43">
        <v>864.16040653523248</v>
      </c>
      <c r="H972" s="44">
        <v>1121.9406565352324</v>
      </c>
      <c r="I972" s="44">
        <v>462.78278968037279</v>
      </c>
      <c r="J972" s="44">
        <v>600.83153886781906</v>
      </c>
      <c r="K972" s="44">
        <v>890.0852187312895</v>
      </c>
      <c r="L972" s="44">
        <v>1147.8654687312896</v>
      </c>
      <c r="M972" s="44">
        <v>488.37599999999992</v>
      </c>
      <c r="N972" s="44">
        <v>3592.2767999999996</v>
      </c>
      <c r="O972" s="44">
        <v>548.06639999999993</v>
      </c>
      <c r="P972" s="44">
        <v>160.2153393716321</v>
      </c>
      <c r="Q972" s="44">
        <v>173.1043518716321</v>
      </c>
      <c r="R972" s="44">
        <v>106.46123324711718</v>
      </c>
      <c r="S972" s="44">
        <v>113.36367070648949</v>
      </c>
      <c r="T972" s="44">
        <v>498.44772248952216</v>
      </c>
      <c r="U972" s="44">
        <v>511.33673498952214</v>
      </c>
      <c r="V972" s="44">
        <v>266.93311308763907</v>
      </c>
      <c r="W972" s="44">
        <v>273.83555054701139</v>
      </c>
      <c r="X972" s="44">
        <v>195.8187481208837</v>
      </c>
      <c r="Y972" s="44">
        <v>208.7077606208837</v>
      </c>
      <c r="Z972" s="44">
        <v>104.86658014157248</v>
      </c>
      <c r="AA972" s="44">
        <v>111.76901760094479</v>
      </c>
      <c r="AB972" s="44">
        <v>4.308046810379464</v>
      </c>
      <c r="AC972" s="44">
        <v>13.118372661344008</v>
      </c>
      <c r="AD972" s="44">
        <v>4.9035628277309566</v>
      </c>
      <c r="AE972" s="44">
        <v>44.559915331005428</v>
      </c>
      <c r="AF972" s="44">
        <v>131.62650950371534</v>
      </c>
      <c r="AG972" s="44">
        <v>53.724819980764366</v>
      </c>
      <c r="AH972" s="44">
        <v>295.47950438577766</v>
      </c>
      <c r="AJ972" s="63" t="s">
        <v>63</v>
      </c>
      <c r="AK972" s="44">
        <v>0</v>
      </c>
      <c r="AL972" s="44">
        <v>0</v>
      </c>
      <c r="AM972" s="44">
        <v>548.06639999999993</v>
      </c>
      <c r="AN972" s="44">
        <v>548.06639999999993</v>
      </c>
      <c r="AO972" s="44">
        <v>0</v>
      </c>
      <c r="AP972" s="44">
        <v>0</v>
      </c>
      <c r="AQ972" s="44">
        <v>0</v>
      </c>
      <c r="AR972" s="44">
        <v>0</v>
      </c>
      <c r="AS972" s="44">
        <v>0</v>
      </c>
      <c r="AT972" s="44">
        <v>0</v>
      </c>
      <c r="AU972" s="44">
        <v>0</v>
      </c>
      <c r="AV972" s="44">
        <v>0</v>
      </c>
      <c r="AW972" s="44">
        <v>0</v>
      </c>
      <c r="AX972" s="44">
        <v>0</v>
      </c>
      <c r="AY972" s="44">
        <v>195.8187481208837</v>
      </c>
      <c r="AZ972" s="44">
        <v>0</v>
      </c>
      <c r="BA972" s="44">
        <v>0</v>
      </c>
      <c r="BB972" s="44">
        <v>12.889012500000002</v>
      </c>
      <c r="BC972" s="44">
        <v>208.7077606208837</v>
      </c>
      <c r="BD972" s="44">
        <v>195.8187481208837</v>
      </c>
      <c r="BE972" s="44">
        <v>0</v>
      </c>
      <c r="BF972" s="44">
        <v>0</v>
      </c>
      <c r="BG972" s="44">
        <v>12.889012500000002</v>
      </c>
      <c r="BH972" s="44">
        <v>208.7077606208837</v>
      </c>
      <c r="BI972" s="44">
        <v>104.86658014157248</v>
      </c>
      <c r="BJ972" s="44">
        <v>0</v>
      </c>
      <c r="BK972" s="44">
        <v>0</v>
      </c>
      <c r="BL972" s="44">
        <v>6.9024374593723143</v>
      </c>
      <c r="BM972" s="44">
        <v>111.76901760094479</v>
      </c>
      <c r="BN972" s="44">
        <v>4.9035628277309566</v>
      </c>
      <c r="BO972" s="44">
        <v>50.406975573674153</v>
      </c>
      <c r="BP972" s="44">
        <v>0</v>
      </c>
      <c r="BQ972" s="44">
        <v>0</v>
      </c>
      <c r="BR972" s="44">
        <v>3.3178444070902118</v>
      </c>
      <c r="BS972" s="44">
        <v>53.724819980764366</v>
      </c>
      <c r="BT972" s="64">
        <v>2023</v>
      </c>
      <c r="BU972" s="44">
        <v>0</v>
      </c>
      <c r="BV972" s="44">
        <v>0</v>
      </c>
      <c r="BW972" s="44">
        <v>0</v>
      </c>
      <c r="BX972" s="44">
        <v>0</v>
      </c>
      <c r="BY972" s="44">
        <v>0</v>
      </c>
      <c r="BZ972" s="44">
        <v>0</v>
      </c>
      <c r="CA972" s="44">
        <v>0</v>
      </c>
      <c r="CB972" s="44">
        <v>548.06639999999993</v>
      </c>
      <c r="CC972" s="44">
        <v>0</v>
      </c>
      <c r="CD972" s="44">
        <v>0</v>
      </c>
      <c r="CE972" s="44">
        <v>0</v>
      </c>
      <c r="CF972" s="44">
        <v>0</v>
      </c>
      <c r="CG972" s="44">
        <v>0</v>
      </c>
      <c r="CH972" s="44">
        <v>0</v>
      </c>
      <c r="CI972" s="44">
        <v>0</v>
      </c>
      <c r="CJ972" s="44">
        <v>0</v>
      </c>
      <c r="CK972" s="44">
        <v>0</v>
      </c>
      <c r="CL972" s="44">
        <v>195.8187481208837</v>
      </c>
      <c r="CM972" s="44">
        <v>0</v>
      </c>
      <c r="CN972" s="44">
        <v>0</v>
      </c>
      <c r="CO972" s="44">
        <v>0</v>
      </c>
      <c r="CP972" s="44">
        <v>0</v>
      </c>
      <c r="CQ972" s="44">
        <v>0</v>
      </c>
      <c r="CR972" s="44">
        <v>0</v>
      </c>
      <c r="CS972" s="44">
        <v>0</v>
      </c>
      <c r="CT972" s="44">
        <v>0</v>
      </c>
      <c r="CU972" s="44">
        <v>0</v>
      </c>
      <c r="CV972" s="44">
        <v>0</v>
      </c>
      <c r="CW972" s="44">
        <v>0</v>
      </c>
      <c r="CX972" s="44">
        <v>0</v>
      </c>
      <c r="CY972" s="44">
        <v>0</v>
      </c>
      <c r="CZ972" s="44">
        <v>0</v>
      </c>
      <c r="DA972" s="44">
        <v>0</v>
      </c>
      <c r="DB972" s="44">
        <v>0</v>
      </c>
      <c r="DC972" s="44">
        <v>0</v>
      </c>
      <c r="DD972" s="44">
        <v>0</v>
      </c>
      <c r="DE972" s="44">
        <v>0</v>
      </c>
      <c r="DF972" s="44">
        <v>0</v>
      </c>
      <c r="DG972" s="44">
        <v>0</v>
      </c>
      <c r="DH972" s="44">
        <v>0</v>
      </c>
      <c r="DI972" s="44">
        <v>0</v>
      </c>
      <c r="DJ972" s="44">
        <v>0</v>
      </c>
      <c r="DK972" s="44">
        <v>0</v>
      </c>
      <c r="DL972" s="44">
        <v>0</v>
      </c>
      <c r="DM972" s="44">
        <v>0</v>
      </c>
      <c r="DN972" s="44">
        <v>0</v>
      </c>
      <c r="DO972" s="44">
        <v>0</v>
      </c>
      <c r="DP972" s="44">
        <v>12.889012500000002</v>
      </c>
      <c r="DQ972" s="44">
        <v>0</v>
      </c>
      <c r="DR972" s="44">
        <v>0</v>
      </c>
      <c r="DS972" s="44">
        <v>0</v>
      </c>
      <c r="DT972" s="44">
        <v>0</v>
      </c>
      <c r="DU972" s="44">
        <v>0</v>
      </c>
      <c r="DV972" s="44">
        <v>0</v>
      </c>
      <c r="DW972" s="44">
        <v>0</v>
      </c>
      <c r="DX972" s="44">
        <v>0</v>
      </c>
      <c r="DY972" s="44">
        <v>0</v>
      </c>
      <c r="DZ972" s="44">
        <v>53.724819980764366</v>
      </c>
      <c r="EA972" s="44">
        <v>0</v>
      </c>
      <c r="EB972" s="44">
        <v>0</v>
      </c>
    </row>
    <row r="973" spans="2:132" x14ac:dyDescent="0.25">
      <c r="B973" s="41" t="s">
        <v>1061</v>
      </c>
      <c r="C973" s="47" t="s">
        <v>101</v>
      </c>
      <c r="D973" s="46">
        <v>9</v>
      </c>
      <c r="E973" s="86" t="s">
        <v>53</v>
      </c>
      <c r="F973" s="43">
        <v>4713.16</v>
      </c>
      <c r="G973" s="43">
        <v>741.48194971506337</v>
      </c>
      <c r="H973" s="44">
        <v>950.54849971506337</v>
      </c>
      <c r="I973" s="44">
        <v>397.08494232290269</v>
      </c>
      <c r="J973" s="44">
        <v>509.04610197122599</v>
      </c>
      <c r="K973" s="44">
        <v>763.72640820651532</v>
      </c>
      <c r="L973" s="44">
        <v>972.79295820651532</v>
      </c>
      <c r="M973" s="44">
        <v>443.03703999999999</v>
      </c>
      <c r="N973" s="44">
        <v>3214.3751200000002</v>
      </c>
      <c r="O973" s="44">
        <v>518.44759999999997</v>
      </c>
      <c r="P973" s="44">
        <v>137.47075347717276</v>
      </c>
      <c r="Q973" s="44">
        <v>147.92408097717276</v>
      </c>
      <c r="R973" s="44">
        <v>91.347719937368112</v>
      </c>
      <c r="S973" s="44">
        <v>96.945777919784277</v>
      </c>
      <c r="T973" s="44">
        <v>427.68678859564864</v>
      </c>
      <c r="U973" s="44">
        <v>438.14011609564864</v>
      </c>
      <c r="V973" s="44">
        <v>229.03859473185031</v>
      </c>
      <c r="W973" s="44">
        <v>234.63665271426649</v>
      </c>
      <c r="X973" s="44">
        <v>168.01980980543337</v>
      </c>
      <c r="Y973" s="44">
        <v>178.47313730543337</v>
      </c>
      <c r="Z973" s="44">
        <v>89.979447930369744</v>
      </c>
      <c r="AA973" s="44">
        <v>95.577505912785909</v>
      </c>
      <c r="AB973" s="44">
        <v>4.5699467218322969</v>
      </c>
      <c r="AC973" s="44">
        <v>13.699373404863435</v>
      </c>
      <c r="AD973" s="44">
        <v>5.4243683704519485</v>
      </c>
      <c r="AE973" s="44">
        <v>38.078098282864744</v>
      </c>
      <c r="AF973" s="44">
        <v>112.78449250552001</v>
      </c>
      <c r="AG973" s="44">
        <v>45.941929253670558</v>
      </c>
      <c r="AH973" s="44">
        <v>250.41295255491673</v>
      </c>
      <c r="AJ973" s="63" t="s">
        <v>63</v>
      </c>
      <c r="AK973" s="44">
        <v>0</v>
      </c>
      <c r="AL973" s="44">
        <v>0</v>
      </c>
      <c r="AM973" s="44">
        <v>518.44759999999997</v>
      </c>
      <c r="AN973" s="44">
        <v>518.44759999999997</v>
      </c>
      <c r="AO973" s="44">
        <v>0</v>
      </c>
      <c r="AP973" s="44">
        <v>0</v>
      </c>
      <c r="AQ973" s="44">
        <v>0</v>
      </c>
      <c r="AR973" s="44">
        <v>0</v>
      </c>
      <c r="AS973" s="44">
        <v>0</v>
      </c>
      <c r="AT973" s="44">
        <v>0</v>
      </c>
      <c r="AU973" s="44">
        <v>0</v>
      </c>
      <c r="AV973" s="44">
        <v>0</v>
      </c>
      <c r="AW973" s="44">
        <v>0</v>
      </c>
      <c r="AX973" s="44">
        <v>0</v>
      </c>
      <c r="AY973" s="44">
        <v>168.01980980543337</v>
      </c>
      <c r="AZ973" s="44">
        <v>0</v>
      </c>
      <c r="BA973" s="44">
        <v>0</v>
      </c>
      <c r="BB973" s="44">
        <v>10.4533275</v>
      </c>
      <c r="BC973" s="44">
        <v>178.47313730543337</v>
      </c>
      <c r="BD973" s="44">
        <v>168.01980980543337</v>
      </c>
      <c r="BE973" s="44">
        <v>0</v>
      </c>
      <c r="BF973" s="44">
        <v>0</v>
      </c>
      <c r="BG973" s="44">
        <v>10.4533275</v>
      </c>
      <c r="BH973" s="44">
        <v>178.47313730543337</v>
      </c>
      <c r="BI973" s="44">
        <v>89.979447930369744</v>
      </c>
      <c r="BJ973" s="44">
        <v>0</v>
      </c>
      <c r="BK973" s="44">
        <v>0</v>
      </c>
      <c r="BL973" s="44">
        <v>5.598057982416166</v>
      </c>
      <c r="BM973" s="44">
        <v>95.577505912785909</v>
      </c>
      <c r="BN973" s="44">
        <v>5.4243683704519485</v>
      </c>
      <c r="BO973" s="44">
        <v>43.25107033943199</v>
      </c>
      <c r="BP973" s="44">
        <v>0</v>
      </c>
      <c r="BQ973" s="44">
        <v>0</v>
      </c>
      <c r="BR973" s="44">
        <v>2.6908589142385657</v>
      </c>
      <c r="BS973" s="44">
        <v>45.941929253670558</v>
      </c>
      <c r="BT973" s="64">
        <v>2023</v>
      </c>
      <c r="BU973" s="44">
        <v>0</v>
      </c>
      <c r="BV973" s="44">
        <v>0</v>
      </c>
      <c r="BW973" s="44">
        <v>0</v>
      </c>
      <c r="BX973" s="44">
        <v>0</v>
      </c>
      <c r="BY973" s="44">
        <v>0</v>
      </c>
      <c r="BZ973" s="44">
        <v>0</v>
      </c>
      <c r="CA973" s="44">
        <v>0</v>
      </c>
      <c r="CB973" s="44">
        <v>518.44759999999997</v>
      </c>
      <c r="CC973" s="44">
        <v>0</v>
      </c>
      <c r="CD973" s="44">
        <v>0</v>
      </c>
      <c r="CE973" s="44">
        <v>0</v>
      </c>
      <c r="CF973" s="44">
        <v>0</v>
      </c>
      <c r="CG973" s="44">
        <v>0</v>
      </c>
      <c r="CH973" s="44">
        <v>0</v>
      </c>
      <c r="CI973" s="44">
        <v>0</v>
      </c>
      <c r="CJ973" s="44">
        <v>0</v>
      </c>
      <c r="CK973" s="44">
        <v>0</v>
      </c>
      <c r="CL973" s="44">
        <v>168.01980980543337</v>
      </c>
      <c r="CM973" s="44">
        <v>0</v>
      </c>
      <c r="CN973" s="44">
        <v>0</v>
      </c>
      <c r="CO973" s="44">
        <v>0</v>
      </c>
      <c r="CP973" s="44">
        <v>0</v>
      </c>
      <c r="CQ973" s="44">
        <v>0</v>
      </c>
      <c r="CR973" s="44">
        <v>0</v>
      </c>
      <c r="CS973" s="44">
        <v>0</v>
      </c>
      <c r="CT973" s="44">
        <v>0</v>
      </c>
      <c r="CU973" s="44">
        <v>0</v>
      </c>
      <c r="CV973" s="44">
        <v>0</v>
      </c>
      <c r="CW973" s="44">
        <v>0</v>
      </c>
      <c r="CX973" s="44">
        <v>0</v>
      </c>
      <c r="CY973" s="44">
        <v>0</v>
      </c>
      <c r="CZ973" s="44">
        <v>0</v>
      </c>
      <c r="DA973" s="44">
        <v>0</v>
      </c>
      <c r="DB973" s="44">
        <v>0</v>
      </c>
      <c r="DC973" s="44">
        <v>0</v>
      </c>
      <c r="DD973" s="44">
        <v>0</v>
      </c>
      <c r="DE973" s="44">
        <v>0</v>
      </c>
      <c r="DF973" s="44">
        <v>0</v>
      </c>
      <c r="DG973" s="44">
        <v>0</v>
      </c>
      <c r="DH973" s="44">
        <v>0</v>
      </c>
      <c r="DI973" s="44">
        <v>0</v>
      </c>
      <c r="DJ973" s="44">
        <v>0</v>
      </c>
      <c r="DK973" s="44">
        <v>0</v>
      </c>
      <c r="DL973" s="44">
        <v>0</v>
      </c>
      <c r="DM973" s="44">
        <v>0</v>
      </c>
      <c r="DN973" s="44">
        <v>0</v>
      </c>
      <c r="DO973" s="44">
        <v>0</v>
      </c>
      <c r="DP973" s="44">
        <v>10.4533275</v>
      </c>
      <c r="DQ973" s="44">
        <v>0</v>
      </c>
      <c r="DR973" s="44">
        <v>0</v>
      </c>
      <c r="DS973" s="44">
        <v>0</v>
      </c>
      <c r="DT973" s="44">
        <v>0</v>
      </c>
      <c r="DU973" s="44">
        <v>0</v>
      </c>
      <c r="DV973" s="44">
        <v>0</v>
      </c>
      <c r="DW973" s="44">
        <v>0</v>
      </c>
      <c r="DX973" s="44">
        <v>0</v>
      </c>
      <c r="DY973" s="44">
        <v>0</v>
      </c>
      <c r="DZ973" s="44">
        <v>45.941929253670558</v>
      </c>
      <c r="EA973" s="44">
        <v>0</v>
      </c>
      <c r="EB973" s="44">
        <v>0</v>
      </c>
    </row>
    <row r="974" spans="2:132" x14ac:dyDescent="0.25">
      <c r="B974" s="41" t="s">
        <v>1062</v>
      </c>
      <c r="C974" s="47" t="s">
        <v>101</v>
      </c>
      <c r="D974" s="46">
        <v>9</v>
      </c>
      <c r="E974" s="86" t="s">
        <v>53</v>
      </c>
      <c r="F974" s="43">
        <v>3993.5</v>
      </c>
      <c r="G974" s="43">
        <v>593.70388357878494</v>
      </c>
      <c r="H974" s="44">
        <v>812.26505857878487</v>
      </c>
      <c r="I974" s="44">
        <v>317.94553118704977</v>
      </c>
      <c r="J974" s="44">
        <v>434.99133601379094</v>
      </c>
      <c r="K974" s="44">
        <v>659.01131077245134</v>
      </c>
      <c r="L974" s="44">
        <v>877.57248577245127</v>
      </c>
      <c r="M974" s="44">
        <v>375.38900000000001</v>
      </c>
      <c r="N974" s="44">
        <v>2723.567</v>
      </c>
      <c r="O974" s="44">
        <v>439.28500000000003</v>
      </c>
      <c r="P974" s="44">
        <v>118.62203593904124</v>
      </c>
      <c r="Q974" s="44">
        <v>129.55009468904123</v>
      </c>
      <c r="R974" s="44">
        <v>78.822965927507369</v>
      </c>
      <c r="S974" s="44">
        <v>84.675256168844427</v>
      </c>
      <c r="T974" s="44">
        <v>369.04633403257276</v>
      </c>
      <c r="U974" s="44">
        <v>379.97439278257275</v>
      </c>
      <c r="V974" s="44">
        <v>197.63494218587016</v>
      </c>
      <c r="W974" s="44">
        <v>203.48723242720723</v>
      </c>
      <c r="X974" s="44">
        <v>144.98248836993929</v>
      </c>
      <c r="Y974" s="44">
        <v>155.91054711993928</v>
      </c>
      <c r="Z974" s="44">
        <v>77.642298715877558</v>
      </c>
      <c r="AA974" s="44">
        <v>83.494588957214617</v>
      </c>
      <c r="AB974" s="44">
        <v>4.4332785867392666</v>
      </c>
      <c r="AC974" s="44">
        <v>13.384461361595706</v>
      </c>
      <c r="AD974" s="44">
        <v>5.2612391471871804</v>
      </c>
      <c r="AE974" s="44">
        <v>33.348331154310138</v>
      </c>
      <c r="AF974" s="44">
        <v>97.81167594733563</v>
      </c>
      <c r="AG974" s="44">
        <v>40.133946395681235</v>
      </c>
      <c r="AH974" s="44">
        <v>225.90163239708099</v>
      </c>
      <c r="AJ974" s="63" t="s">
        <v>63</v>
      </c>
      <c r="AK974" s="44">
        <v>0</v>
      </c>
      <c r="AL974" s="44">
        <v>0</v>
      </c>
      <c r="AM974" s="44">
        <v>439.28500000000003</v>
      </c>
      <c r="AN974" s="44">
        <v>439.28500000000003</v>
      </c>
      <c r="AO974" s="44">
        <v>0</v>
      </c>
      <c r="AP974" s="44">
        <v>0</v>
      </c>
      <c r="AQ974" s="44">
        <v>0</v>
      </c>
      <c r="AR974" s="44">
        <v>0</v>
      </c>
      <c r="AS974" s="44">
        <v>0</v>
      </c>
      <c r="AT974" s="44">
        <v>0</v>
      </c>
      <c r="AU974" s="44">
        <v>0</v>
      </c>
      <c r="AV974" s="44">
        <v>0</v>
      </c>
      <c r="AW974" s="44">
        <v>0</v>
      </c>
      <c r="AX974" s="44">
        <v>0</v>
      </c>
      <c r="AY974" s="44">
        <v>144.98248836993929</v>
      </c>
      <c r="AZ974" s="44">
        <v>0</v>
      </c>
      <c r="BA974" s="44">
        <v>0</v>
      </c>
      <c r="BB974" s="44">
        <v>10.92805875</v>
      </c>
      <c r="BC974" s="44">
        <v>155.91054711993928</v>
      </c>
      <c r="BD974" s="44">
        <v>144.98248836993929</v>
      </c>
      <c r="BE974" s="44">
        <v>0</v>
      </c>
      <c r="BF974" s="44">
        <v>0</v>
      </c>
      <c r="BG974" s="44">
        <v>10.92805875</v>
      </c>
      <c r="BH974" s="44">
        <v>155.91054711993928</v>
      </c>
      <c r="BI974" s="44">
        <v>77.642298715877558</v>
      </c>
      <c r="BJ974" s="44">
        <v>0</v>
      </c>
      <c r="BK974" s="44">
        <v>0</v>
      </c>
      <c r="BL974" s="44">
        <v>5.8522902413370597</v>
      </c>
      <c r="BM974" s="44">
        <v>83.494588957214617</v>
      </c>
      <c r="BN974" s="44">
        <v>5.2612391471871804</v>
      </c>
      <c r="BO974" s="44">
        <v>37.320883827541067</v>
      </c>
      <c r="BP974" s="44">
        <v>0</v>
      </c>
      <c r="BQ974" s="44">
        <v>0</v>
      </c>
      <c r="BR974" s="44">
        <v>2.8130625681401695</v>
      </c>
      <c r="BS974" s="44">
        <v>40.133946395681235</v>
      </c>
      <c r="BT974" s="64">
        <v>2023</v>
      </c>
      <c r="BU974" s="44">
        <v>0</v>
      </c>
      <c r="BV974" s="44">
        <v>0</v>
      </c>
      <c r="BW974" s="44">
        <v>0</v>
      </c>
      <c r="BX974" s="44">
        <v>0</v>
      </c>
      <c r="BY974" s="44">
        <v>0</v>
      </c>
      <c r="BZ974" s="44">
        <v>0</v>
      </c>
      <c r="CA974" s="44">
        <v>0</v>
      </c>
      <c r="CB974" s="44">
        <v>439.28500000000003</v>
      </c>
      <c r="CC974" s="44">
        <v>0</v>
      </c>
      <c r="CD974" s="44">
        <v>0</v>
      </c>
      <c r="CE974" s="44">
        <v>0</v>
      </c>
      <c r="CF974" s="44">
        <v>0</v>
      </c>
      <c r="CG974" s="44">
        <v>0</v>
      </c>
      <c r="CH974" s="44">
        <v>0</v>
      </c>
      <c r="CI974" s="44">
        <v>0</v>
      </c>
      <c r="CJ974" s="44">
        <v>0</v>
      </c>
      <c r="CK974" s="44">
        <v>0</v>
      </c>
      <c r="CL974" s="44">
        <v>144.98248836993929</v>
      </c>
      <c r="CM974" s="44">
        <v>0</v>
      </c>
      <c r="CN974" s="44">
        <v>0</v>
      </c>
      <c r="CO974" s="44">
        <v>0</v>
      </c>
      <c r="CP974" s="44">
        <v>0</v>
      </c>
      <c r="CQ974" s="44">
        <v>0</v>
      </c>
      <c r="CR974" s="44">
        <v>0</v>
      </c>
      <c r="CS974" s="44">
        <v>0</v>
      </c>
      <c r="CT974" s="44">
        <v>0</v>
      </c>
      <c r="CU974" s="44">
        <v>0</v>
      </c>
      <c r="CV974" s="44">
        <v>0</v>
      </c>
      <c r="CW974" s="44">
        <v>0</v>
      </c>
      <c r="CX974" s="44">
        <v>0</v>
      </c>
      <c r="CY974" s="44">
        <v>0</v>
      </c>
      <c r="CZ974" s="44">
        <v>0</v>
      </c>
      <c r="DA974" s="44">
        <v>0</v>
      </c>
      <c r="DB974" s="44">
        <v>0</v>
      </c>
      <c r="DC974" s="44">
        <v>0</v>
      </c>
      <c r="DD974" s="44">
        <v>0</v>
      </c>
      <c r="DE974" s="44">
        <v>0</v>
      </c>
      <c r="DF974" s="44">
        <v>0</v>
      </c>
      <c r="DG974" s="44">
        <v>0</v>
      </c>
      <c r="DH974" s="44">
        <v>0</v>
      </c>
      <c r="DI974" s="44">
        <v>0</v>
      </c>
      <c r="DJ974" s="44">
        <v>0</v>
      </c>
      <c r="DK974" s="44">
        <v>0</v>
      </c>
      <c r="DL974" s="44">
        <v>0</v>
      </c>
      <c r="DM974" s="44">
        <v>0</v>
      </c>
      <c r="DN974" s="44">
        <v>0</v>
      </c>
      <c r="DO974" s="44">
        <v>0</v>
      </c>
      <c r="DP974" s="44">
        <v>10.92805875</v>
      </c>
      <c r="DQ974" s="44">
        <v>0</v>
      </c>
      <c r="DR974" s="44">
        <v>0</v>
      </c>
      <c r="DS974" s="44">
        <v>0</v>
      </c>
      <c r="DT974" s="44">
        <v>0</v>
      </c>
      <c r="DU974" s="44">
        <v>0</v>
      </c>
      <c r="DV974" s="44">
        <v>0</v>
      </c>
      <c r="DW974" s="44">
        <v>0</v>
      </c>
      <c r="DX974" s="44">
        <v>0</v>
      </c>
      <c r="DY974" s="44">
        <v>0</v>
      </c>
      <c r="DZ974" s="44">
        <v>40.133946395681235</v>
      </c>
      <c r="EA974" s="44">
        <v>0</v>
      </c>
      <c r="EB974" s="44">
        <v>0</v>
      </c>
    </row>
    <row r="975" spans="2:132" x14ac:dyDescent="0.25">
      <c r="B975" s="41" t="s">
        <v>1063</v>
      </c>
      <c r="C975" s="47" t="s">
        <v>101</v>
      </c>
      <c r="D975" s="46">
        <v>9</v>
      </c>
      <c r="E975" s="86" t="s">
        <v>53</v>
      </c>
      <c r="F975" s="43">
        <v>4090.5</v>
      </c>
      <c r="G975" s="43">
        <v>602.68638249115895</v>
      </c>
      <c r="H975" s="44">
        <v>853.03263249115889</v>
      </c>
      <c r="I975" s="44">
        <v>322.75591809384662</v>
      </c>
      <c r="J975" s="44">
        <v>456.82354614629719</v>
      </c>
      <c r="K975" s="44">
        <v>668.98188456518653</v>
      </c>
      <c r="L975" s="44">
        <v>919.32813456518647</v>
      </c>
      <c r="M975" s="44">
        <v>384.50700000000001</v>
      </c>
      <c r="N975" s="44">
        <v>2789.721</v>
      </c>
      <c r="O975" s="44">
        <v>449.95499999999998</v>
      </c>
      <c r="P975" s="44">
        <v>120.41673922173356</v>
      </c>
      <c r="Q975" s="44">
        <v>132.93405172173357</v>
      </c>
      <c r="R975" s="44">
        <v>80.015525426101206</v>
      </c>
      <c r="S975" s="44">
        <v>86.718906828723732</v>
      </c>
      <c r="T975" s="44">
        <v>374.62985535650449</v>
      </c>
      <c r="U975" s="44">
        <v>387.1471678565045</v>
      </c>
      <c r="V975" s="44">
        <v>200.62507868713513</v>
      </c>
      <c r="W975" s="44">
        <v>207.32846008975767</v>
      </c>
      <c r="X975" s="44">
        <v>147.17601460434105</v>
      </c>
      <c r="Y975" s="44">
        <v>159.69332710434105</v>
      </c>
      <c r="Z975" s="44">
        <v>78.816995198517375</v>
      </c>
      <c r="AA975" s="44">
        <v>85.520376601139901</v>
      </c>
      <c r="AB975" s="44">
        <v>4.4339465759114081</v>
      </c>
      <c r="AC975" s="44">
        <v>13.455562245493264</v>
      </c>
      <c r="AD975" s="44">
        <v>5.2613776725815136</v>
      </c>
      <c r="AE975" s="44">
        <v>34.21941750904459</v>
      </c>
      <c r="AF975" s="44">
        <v>99.658066558126052</v>
      </c>
      <c r="AG975" s="44">
        <v>41.107696356316332</v>
      </c>
      <c r="AH975" s="44">
        <v>236.65022510822934</v>
      </c>
      <c r="AJ975" s="63" t="s">
        <v>63</v>
      </c>
      <c r="AK975" s="44">
        <v>0</v>
      </c>
      <c r="AL975" s="44">
        <v>0</v>
      </c>
      <c r="AM975" s="44">
        <v>449.95499999999998</v>
      </c>
      <c r="AN975" s="44">
        <v>449.95499999999998</v>
      </c>
      <c r="AO975" s="44">
        <v>0</v>
      </c>
      <c r="AP975" s="44">
        <v>0</v>
      </c>
      <c r="AQ975" s="44">
        <v>0</v>
      </c>
      <c r="AR975" s="44">
        <v>0</v>
      </c>
      <c r="AS975" s="44">
        <v>0</v>
      </c>
      <c r="AT975" s="44">
        <v>0</v>
      </c>
      <c r="AU975" s="44">
        <v>0</v>
      </c>
      <c r="AV975" s="44">
        <v>0</v>
      </c>
      <c r="AW975" s="44">
        <v>0</v>
      </c>
      <c r="AX975" s="44">
        <v>0</v>
      </c>
      <c r="AY975" s="44">
        <v>147.17601460434105</v>
      </c>
      <c r="AZ975" s="44">
        <v>0</v>
      </c>
      <c r="BA975" s="44">
        <v>0</v>
      </c>
      <c r="BB975" s="44">
        <v>12.517312500000001</v>
      </c>
      <c r="BC975" s="44">
        <v>159.69332710434105</v>
      </c>
      <c r="BD975" s="44">
        <v>147.17601460434105</v>
      </c>
      <c r="BE975" s="44">
        <v>0</v>
      </c>
      <c r="BF975" s="44">
        <v>0</v>
      </c>
      <c r="BG975" s="44">
        <v>12.517312500000001</v>
      </c>
      <c r="BH975" s="44">
        <v>159.69332710434105</v>
      </c>
      <c r="BI975" s="44">
        <v>78.816995198517375</v>
      </c>
      <c r="BJ975" s="44">
        <v>0</v>
      </c>
      <c r="BK975" s="44">
        <v>0</v>
      </c>
      <c r="BL975" s="44">
        <v>6.7033814026225294</v>
      </c>
      <c r="BM975" s="44">
        <v>85.520376601139901</v>
      </c>
      <c r="BN975" s="44">
        <v>5.2613776725815136</v>
      </c>
      <c r="BO975" s="44">
        <v>37.885533659994529</v>
      </c>
      <c r="BP975" s="44">
        <v>0</v>
      </c>
      <c r="BQ975" s="44">
        <v>0</v>
      </c>
      <c r="BR975" s="44">
        <v>3.2221626963218011</v>
      </c>
      <c r="BS975" s="44">
        <v>41.107696356316332</v>
      </c>
      <c r="BT975" s="64">
        <v>2023</v>
      </c>
      <c r="BU975" s="44">
        <v>0</v>
      </c>
      <c r="BV975" s="44">
        <v>0</v>
      </c>
      <c r="BW975" s="44">
        <v>0</v>
      </c>
      <c r="BX975" s="44">
        <v>0</v>
      </c>
      <c r="BY975" s="44">
        <v>0</v>
      </c>
      <c r="BZ975" s="44">
        <v>0</v>
      </c>
      <c r="CA975" s="44">
        <v>0</v>
      </c>
      <c r="CB975" s="44">
        <v>449.95499999999998</v>
      </c>
      <c r="CC975" s="44">
        <v>0</v>
      </c>
      <c r="CD975" s="44">
        <v>0</v>
      </c>
      <c r="CE975" s="44">
        <v>0</v>
      </c>
      <c r="CF975" s="44">
        <v>0</v>
      </c>
      <c r="CG975" s="44">
        <v>0</v>
      </c>
      <c r="CH975" s="44">
        <v>0</v>
      </c>
      <c r="CI975" s="44">
        <v>0</v>
      </c>
      <c r="CJ975" s="44">
        <v>0</v>
      </c>
      <c r="CK975" s="44">
        <v>0</v>
      </c>
      <c r="CL975" s="44">
        <v>147.17601460434105</v>
      </c>
      <c r="CM975" s="44">
        <v>0</v>
      </c>
      <c r="CN975" s="44">
        <v>0</v>
      </c>
      <c r="CO975" s="44">
        <v>0</v>
      </c>
      <c r="CP975" s="44">
        <v>0</v>
      </c>
      <c r="CQ975" s="44">
        <v>0</v>
      </c>
      <c r="CR975" s="44">
        <v>0</v>
      </c>
      <c r="CS975" s="44">
        <v>0</v>
      </c>
      <c r="CT975" s="44">
        <v>0</v>
      </c>
      <c r="CU975" s="44">
        <v>0</v>
      </c>
      <c r="CV975" s="44">
        <v>0</v>
      </c>
      <c r="CW975" s="44">
        <v>0</v>
      </c>
      <c r="CX975" s="44">
        <v>0</v>
      </c>
      <c r="CY975" s="44">
        <v>0</v>
      </c>
      <c r="CZ975" s="44">
        <v>0</v>
      </c>
      <c r="DA975" s="44">
        <v>0</v>
      </c>
      <c r="DB975" s="44">
        <v>0</v>
      </c>
      <c r="DC975" s="44">
        <v>0</v>
      </c>
      <c r="DD975" s="44">
        <v>0</v>
      </c>
      <c r="DE975" s="44">
        <v>0</v>
      </c>
      <c r="DF975" s="44">
        <v>0</v>
      </c>
      <c r="DG975" s="44">
        <v>0</v>
      </c>
      <c r="DH975" s="44">
        <v>0</v>
      </c>
      <c r="DI975" s="44">
        <v>0</v>
      </c>
      <c r="DJ975" s="44">
        <v>0</v>
      </c>
      <c r="DK975" s="44">
        <v>0</v>
      </c>
      <c r="DL975" s="44">
        <v>0</v>
      </c>
      <c r="DM975" s="44">
        <v>0</v>
      </c>
      <c r="DN975" s="44">
        <v>0</v>
      </c>
      <c r="DO975" s="44">
        <v>0</v>
      </c>
      <c r="DP975" s="44">
        <v>12.517312500000001</v>
      </c>
      <c r="DQ975" s="44">
        <v>0</v>
      </c>
      <c r="DR975" s="44">
        <v>0</v>
      </c>
      <c r="DS975" s="44">
        <v>0</v>
      </c>
      <c r="DT975" s="44">
        <v>0</v>
      </c>
      <c r="DU975" s="44">
        <v>0</v>
      </c>
      <c r="DV975" s="44">
        <v>0</v>
      </c>
      <c r="DW975" s="44">
        <v>0</v>
      </c>
      <c r="DX975" s="44">
        <v>0</v>
      </c>
      <c r="DY975" s="44">
        <v>0</v>
      </c>
      <c r="DZ975" s="44">
        <v>41.107696356316332</v>
      </c>
      <c r="EA975" s="44">
        <v>0</v>
      </c>
      <c r="EB975" s="44">
        <v>0</v>
      </c>
    </row>
    <row r="976" spans="2:132" x14ac:dyDescent="0.25">
      <c r="B976" s="41" t="s">
        <v>1064</v>
      </c>
      <c r="C976" s="50">
        <v>1</v>
      </c>
      <c r="D976" s="46">
        <v>9</v>
      </c>
      <c r="E976" s="86" t="s">
        <v>53</v>
      </c>
      <c r="F976" s="43">
        <v>4245.53</v>
      </c>
      <c r="G976" s="43">
        <v>868.15210181041289</v>
      </c>
      <c r="H976" s="44">
        <v>1135.8884518104128</v>
      </c>
      <c r="I976" s="44">
        <v>464.92045748027635</v>
      </c>
      <c r="J976" s="44">
        <v>608.3009850013425</v>
      </c>
      <c r="K976" s="44">
        <v>894.19666486472534</v>
      </c>
      <c r="L976" s="44">
        <v>1161.9330148647252</v>
      </c>
      <c r="M976" s="44">
        <v>448.61100333333331</v>
      </c>
      <c r="N976" s="44">
        <v>2944.9826433333333</v>
      </c>
      <c r="O976" s="44">
        <v>516.53948333333335</v>
      </c>
      <c r="P976" s="44">
        <v>178.83933297294507</v>
      </c>
      <c r="Q976" s="44">
        <v>192.22615047294508</v>
      </c>
      <c r="R976" s="44">
        <v>118.83666080953736</v>
      </c>
      <c r="S976" s="44">
        <v>126.00568718559067</v>
      </c>
      <c r="T976" s="44">
        <v>536.51799891883513</v>
      </c>
      <c r="U976" s="44">
        <v>552.5821799188351</v>
      </c>
      <c r="V976" s="44">
        <v>287.32084272281077</v>
      </c>
      <c r="W976" s="44">
        <v>295.92367437407472</v>
      </c>
      <c r="X976" s="44">
        <v>223.54916621618133</v>
      </c>
      <c r="Y976" s="44">
        <v>239.61334721618132</v>
      </c>
      <c r="Z976" s="44">
        <v>119.71701780117117</v>
      </c>
      <c r="AA976" s="44">
        <v>128.31984945243514</v>
      </c>
      <c r="AB976" s="44">
        <v>3.5602440917812324</v>
      </c>
      <c r="AC976" s="44">
        <v>9.9518318348893047</v>
      </c>
      <c r="AD976" s="44">
        <v>4.0254059332013261</v>
      </c>
      <c r="AE976" s="44">
        <v>49.482181683285837</v>
      </c>
      <c r="AF976" s="44">
        <v>142.24376732518681</v>
      </c>
      <c r="AG976" s="44">
        <v>61.68042772286644</v>
      </c>
      <c r="AH976" s="44">
        <v>299.10072278868506</v>
      </c>
      <c r="AJ976" s="63" t="s">
        <v>63</v>
      </c>
      <c r="AK976" s="44">
        <v>0</v>
      </c>
      <c r="AL976" s="44">
        <v>0</v>
      </c>
      <c r="AM976" s="44">
        <v>516.53948333333335</v>
      </c>
      <c r="AN976" s="44">
        <v>516.53948333333335</v>
      </c>
      <c r="AO976" s="44">
        <v>0</v>
      </c>
      <c r="AP976" s="44">
        <v>0</v>
      </c>
      <c r="AQ976" s="44">
        <v>0</v>
      </c>
      <c r="AR976" s="44">
        <v>0</v>
      </c>
      <c r="AS976" s="44">
        <v>0</v>
      </c>
      <c r="AT976" s="44">
        <v>0</v>
      </c>
      <c r="AU976" s="44">
        <v>0</v>
      </c>
      <c r="AV976" s="44">
        <v>0</v>
      </c>
      <c r="AW976" s="44">
        <v>0</v>
      </c>
      <c r="AX976" s="44">
        <v>0</v>
      </c>
      <c r="AY976" s="44">
        <v>223.54916621618133</v>
      </c>
      <c r="AZ976" s="44">
        <v>0</v>
      </c>
      <c r="BA976" s="44">
        <v>0</v>
      </c>
      <c r="BB976" s="44">
        <v>16.064180999999998</v>
      </c>
      <c r="BC976" s="44">
        <v>239.61334721618132</v>
      </c>
      <c r="BD976" s="44">
        <v>223.54916621618133</v>
      </c>
      <c r="BE976" s="44">
        <v>0</v>
      </c>
      <c r="BF976" s="44">
        <v>0</v>
      </c>
      <c r="BG976" s="44">
        <v>16.064180999999998</v>
      </c>
      <c r="BH976" s="44">
        <v>239.61334721618132</v>
      </c>
      <c r="BI976" s="44">
        <v>119.71701780117117</v>
      </c>
      <c r="BJ976" s="44">
        <v>0</v>
      </c>
      <c r="BK976" s="44">
        <v>0</v>
      </c>
      <c r="BL976" s="44">
        <v>8.6028316512639726</v>
      </c>
      <c r="BM976" s="44">
        <v>128.31984945243514</v>
      </c>
      <c r="BN976" s="44">
        <v>4.0254059332013261</v>
      </c>
      <c r="BO976" s="44">
        <v>57.545242573085972</v>
      </c>
      <c r="BP976" s="44">
        <v>0</v>
      </c>
      <c r="BQ976" s="44">
        <v>0</v>
      </c>
      <c r="BR976" s="44">
        <v>4.1351851497804688</v>
      </c>
      <c r="BS976" s="44">
        <v>61.68042772286644</v>
      </c>
      <c r="BT976" s="64">
        <v>2023</v>
      </c>
      <c r="BU976" s="44">
        <v>0</v>
      </c>
      <c r="BV976" s="44">
        <v>0</v>
      </c>
      <c r="BW976" s="44">
        <v>0</v>
      </c>
      <c r="BX976" s="44">
        <v>0</v>
      </c>
      <c r="BY976" s="44">
        <v>0</v>
      </c>
      <c r="BZ976" s="44">
        <v>0</v>
      </c>
      <c r="CA976" s="44">
        <v>0</v>
      </c>
      <c r="CB976" s="44">
        <v>516.53948333333335</v>
      </c>
      <c r="CC976" s="44">
        <v>0</v>
      </c>
      <c r="CD976" s="44">
        <v>0</v>
      </c>
      <c r="CE976" s="44">
        <v>0</v>
      </c>
      <c r="CF976" s="44">
        <v>0</v>
      </c>
      <c r="CG976" s="44">
        <v>0</v>
      </c>
      <c r="CH976" s="44">
        <v>0</v>
      </c>
      <c r="CI976" s="44">
        <v>0</v>
      </c>
      <c r="CJ976" s="44">
        <v>0</v>
      </c>
      <c r="CK976" s="44">
        <v>0</v>
      </c>
      <c r="CL976" s="44">
        <v>223.54916621618133</v>
      </c>
      <c r="CM976" s="44">
        <v>0</v>
      </c>
      <c r="CN976" s="44">
        <v>0</v>
      </c>
      <c r="CO976" s="44">
        <v>0</v>
      </c>
      <c r="CP976" s="44">
        <v>0</v>
      </c>
      <c r="CQ976" s="44">
        <v>0</v>
      </c>
      <c r="CR976" s="44">
        <v>0</v>
      </c>
      <c r="CS976" s="44">
        <v>0</v>
      </c>
      <c r="CT976" s="44">
        <v>0</v>
      </c>
      <c r="CU976" s="44">
        <v>0</v>
      </c>
      <c r="CV976" s="44">
        <v>0</v>
      </c>
      <c r="CW976" s="44">
        <v>0</v>
      </c>
      <c r="CX976" s="44">
        <v>0</v>
      </c>
      <c r="CY976" s="44">
        <v>0</v>
      </c>
      <c r="CZ976" s="44">
        <v>0</v>
      </c>
      <c r="DA976" s="44">
        <v>0</v>
      </c>
      <c r="DB976" s="44">
        <v>0</v>
      </c>
      <c r="DC976" s="44">
        <v>0</v>
      </c>
      <c r="DD976" s="44">
        <v>0</v>
      </c>
      <c r="DE976" s="44">
        <v>0</v>
      </c>
      <c r="DF976" s="44">
        <v>0</v>
      </c>
      <c r="DG976" s="44">
        <v>0</v>
      </c>
      <c r="DH976" s="44">
        <v>0</v>
      </c>
      <c r="DI976" s="44">
        <v>0</v>
      </c>
      <c r="DJ976" s="44">
        <v>0</v>
      </c>
      <c r="DK976" s="44">
        <v>0</v>
      </c>
      <c r="DL976" s="44">
        <v>0</v>
      </c>
      <c r="DM976" s="44">
        <v>0</v>
      </c>
      <c r="DN976" s="44">
        <v>0</v>
      </c>
      <c r="DO976" s="44">
        <v>0</v>
      </c>
      <c r="DP976" s="44">
        <v>16.064180999999998</v>
      </c>
      <c r="DQ976" s="44">
        <v>0</v>
      </c>
      <c r="DR976" s="44">
        <v>0</v>
      </c>
      <c r="DS976" s="44">
        <v>0</v>
      </c>
      <c r="DT976" s="44">
        <v>0</v>
      </c>
      <c r="DU976" s="44">
        <v>0</v>
      </c>
      <c r="DV976" s="44">
        <v>0</v>
      </c>
      <c r="DW976" s="44">
        <v>0</v>
      </c>
      <c r="DX976" s="44">
        <v>0</v>
      </c>
      <c r="DY976" s="44">
        <v>0</v>
      </c>
      <c r="DZ976" s="44">
        <v>61.68042772286644</v>
      </c>
      <c r="EA976" s="44">
        <v>0</v>
      </c>
      <c r="EB976" s="44">
        <v>0</v>
      </c>
    </row>
    <row r="977" spans="2:132" x14ac:dyDescent="0.25">
      <c r="B977" s="41" t="s">
        <v>1065</v>
      </c>
      <c r="C977" s="50">
        <v>1</v>
      </c>
      <c r="D977" s="46">
        <v>9</v>
      </c>
      <c r="E977" s="86" t="s">
        <v>53</v>
      </c>
      <c r="F977" s="43">
        <v>4312</v>
      </c>
      <c r="G977" s="43">
        <v>886.14111355677414</v>
      </c>
      <c r="H977" s="44">
        <v>1129.0412885567741</v>
      </c>
      <c r="I977" s="44">
        <v>474.55409144061059</v>
      </c>
      <c r="J977" s="44">
        <v>604.63413184774731</v>
      </c>
      <c r="K977" s="44">
        <v>912.72534696347736</v>
      </c>
      <c r="L977" s="44">
        <v>1155.6255219634775</v>
      </c>
      <c r="M977" s="44">
        <v>455.6346666666667</v>
      </c>
      <c r="N977" s="44">
        <v>2991.0906666666665</v>
      </c>
      <c r="O977" s="44">
        <v>524.62666666666678</v>
      </c>
      <c r="P977" s="44">
        <v>182.5450693926955</v>
      </c>
      <c r="Q977" s="44">
        <v>194.69007814269548</v>
      </c>
      <c r="R977" s="44">
        <v>121.29907964460453</v>
      </c>
      <c r="S977" s="44">
        <v>127.80308166496137</v>
      </c>
      <c r="T977" s="44">
        <v>547.63520817808637</v>
      </c>
      <c r="U977" s="44">
        <v>562.20921867808636</v>
      </c>
      <c r="V977" s="44">
        <v>293.2744285102973</v>
      </c>
      <c r="W977" s="44">
        <v>301.0792309347255</v>
      </c>
      <c r="X977" s="44">
        <v>228.18133674086934</v>
      </c>
      <c r="Y977" s="44">
        <v>242.75534724086936</v>
      </c>
      <c r="Z977" s="44">
        <v>122.19767854595723</v>
      </c>
      <c r="AA977" s="44">
        <v>130.00248097038542</v>
      </c>
      <c r="AB977" s="44">
        <v>3.5651305174402848</v>
      </c>
      <c r="AC977" s="44">
        <v>9.9345632622369102</v>
      </c>
      <c r="AD977" s="44">
        <v>4.0355127283007528</v>
      </c>
      <c r="AE977" s="44">
        <v>50.116437305161938</v>
      </c>
      <c r="AF977" s="44">
        <v>144.72192588886435</v>
      </c>
      <c r="AG977" s="44">
        <v>62.489230352935152</v>
      </c>
      <c r="AH977" s="44">
        <v>297.47707008098797</v>
      </c>
      <c r="AJ977" s="63" t="s">
        <v>63</v>
      </c>
      <c r="AK977" s="44">
        <v>0</v>
      </c>
      <c r="AL977" s="44">
        <v>0</v>
      </c>
      <c r="AM977" s="44">
        <v>524.62666666666678</v>
      </c>
      <c r="AN977" s="44">
        <v>524.62666666666678</v>
      </c>
      <c r="AO977" s="44">
        <v>0</v>
      </c>
      <c r="AP977" s="44">
        <v>0</v>
      </c>
      <c r="AQ977" s="44">
        <v>0</v>
      </c>
      <c r="AR977" s="44">
        <v>0</v>
      </c>
      <c r="AS977" s="44">
        <v>0</v>
      </c>
      <c r="AT977" s="44">
        <v>0</v>
      </c>
      <c r="AU977" s="44">
        <v>0</v>
      </c>
      <c r="AV977" s="44">
        <v>0</v>
      </c>
      <c r="AW977" s="44">
        <v>0</v>
      </c>
      <c r="AX977" s="44">
        <v>0</v>
      </c>
      <c r="AY977" s="44">
        <v>228.18133674086934</v>
      </c>
      <c r="AZ977" s="44">
        <v>0</v>
      </c>
      <c r="BA977" s="44">
        <v>0</v>
      </c>
      <c r="BB977" s="44">
        <v>14.5740105</v>
      </c>
      <c r="BC977" s="44">
        <v>242.75534724086936</v>
      </c>
      <c r="BD977" s="44">
        <v>228.18133674086934</v>
      </c>
      <c r="BE977" s="44">
        <v>0</v>
      </c>
      <c r="BF977" s="44">
        <v>0</v>
      </c>
      <c r="BG977" s="44">
        <v>14.5740105</v>
      </c>
      <c r="BH977" s="44">
        <v>242.75534724086936</v>
      </c>
      <c r="BI977" s="44">
        <v>122.19767854595723</v>
      </c>
      <c r="BJ977" s="44">
        <v>0</v>
      </c>
      <c r="BK977" s="44">
        <v>0</v>
      </c>
      <c r="BL977" s="44">
        <v>7.8048024244282033</v>
      </c>
      <c r="BM977" s="44">
        <v>130.00248097038542</v>
      </c>
      <c r="BN977" s="44">
        <v>4.0355127283007528</v>
      </c>
      <c r="BO977" s="44">
        <v>58.737639668520885</v>
      </c>
      <c r="BP977" s="44">
        <v>0</v>
      </c>
      <c r="BQ977" s="44">
        <v>0</v>
      </c>
      <c r="BR977" s="44">
        <v>3.751590684414265</v>
      </c>
      <c r="BS977" s="44">
        <v>62.489230352935152</v>
      </c>
      <c r="BT977" s="64">
        <v>2023</v>
      </c>
      <c r="BU977" s="44">
        <v>0</v>
      </c>
      <c r="BV977" s="44">
        <v>0</v>
      </c>
      <c r="BW977" s="44">
        <v>0</v>
      </c>
      <c r="BX977" s="44">
        <v>0</v>
      </c>
      <c r="BY977" s="44">
        <v>0</v>
      </c>
      <c r="BZ977" s="44">
        <v>0</v>
      </c>
      <c r="CA977" s="44">
        <v>0</v>
      </c>
      <c r="CB977" s="44">
        <v>524.62666666666678</v>
      </c>
      <c r="CC977" s="44">
        <v>0</v>
      </c>
      <c r="CD977" s="44">
        <v>0</v>
      </c>
      <c r="CE977" s="44">
        <v>0</v>
      </c>
      <c r="CF977" s="44">
        <v>0</v>
      </c>
      <c r="CG977" s="44">
        <v>0</v>
      </c>
      <c r="CH977" s="44">
        <v>0</v>
      </c>
      <c r="CI977" s="44">
        <v>0</v>
      </c>
      <c r="CJ977" s="44">
        <v>0</v>
      </c>
      <c r="CK977" s="44">
        <v>0</v>
      </c>
      <c r="CL977" s="44">
        <v>228.18133674086934</v>
      </c>
      <c r="CM977" s="44">
        <v>0</v>
      </c>
      <c r="CN977" s="44">
        <v>0</v>
      </c>
      <c r="CO977" s="44">
        <v>0</v>
      </c>
      <c r="CP977" s="44">
        <v>0</v>
      </c>
      <c r="CQ977" s="44">
        <v>0</v>
      </c>
      <c r="CR977" s="44">
        <v>0</v>
      </c>
      <c r="CS977" s="44">
        <v>0</v>
      </c>
      <c r="CT977" s="44">
        <v>0</v>
      </c>
      <c r="CU977" s="44">
        <v>0</v>
      </c>
      <c r="CV977" s="44">
        <v>0</v>
      </c>
      <c r="CW977" s="44">
        <v>0</v>
      </c>
      <c r="CX977" s="44">
        <v>0</v>
      </c>
      <c r="CY977" s="44">
        <v>0</v>
      </c>
      <c r="CZ977" s="44">
        <v>0</v>
      </c>
      <c r="DA977" s="44">
        <v>0</v>
      </c>
      <c r="DB977" s="44">
        <v>0</v>
      </c>
      <c r="DC977" s="44">
        <v>0</v>
      </c>
      <c r="DD977" s="44">
        <v>0</v>
      </c>
      <c r="DE977" s="44">
        <v>0</v>
      </c>
      <c r="DF977" s="44">
        <v>0</v>
      </c>
      <c r="DG977" s="44">
        <v>0</v>
      </c>
      <c r="DH977" s="44">
        <v>0</v>
      </c>
      <c r="DI977" s="44">
        <v>0</v>
      </c>
      <c r="DJ977" s="44">
        <v>0</v>
      </c>
      <c r="DK977" s="44">
        <v>0</v>
      </c>
      <c r="DL977" s="44">
        <v>0</v>
      </c>
      <c r="DM977" s="44">
        <v>0</v>
      </c>
      <c r="DN977" s="44">
        <v>0</v>
      </c>
      <c r="DO977" s="44">
        <v>0</v>
      </c>
      <c r="DP977" s="44">
        <v>14.5740105</v>
      </c>
      <c r="DQ977" s="44">
        <v>0</v>
      </c>
      <c r="DR977" s="44">
        <v>0</v>
      </c>
      <c r="DS977" s="44">
        <v>0</v>
      </c>
      <c r="DT977" s="44">
        <v>0</v>
      </c>
      <c r="DU977" s="44">
        <v>0</v>
      </c>
      <c r="DV977" s="44">
        <v>0</v>
      </c>
      <c r="DW977" s="44">
        <v>0</v>
      </c>
      <c r="DX977" s="44">
        <v>0</v>
      </c>
      <c r="DY977" s="44">
        <v>0</v>
      </c>
      <c r="DZ977" s="44">
        <v>62.489230352935152</v>
      </c>
      <c r="EA977" s="44">
        <v>0</v>
      </c>
      <c r="EB977" s="44">
        <v>0</v>
      </c>
    </row>
    <row r="978" spans="2:132" x14ac:dyDescent="0.25">
      <c r="B978" s="41" t="s">
        <v>1066</v>
      </c>
      <c r="C978" s="50">
        <v>1</v>
      </c>
      <c r="D978" s="46">
        <v>9</v>
      </c>
      <c r="E978" s="86" t="s">
        <v>53</v>
      </c>
      <c r="F978" s="43">
        <v>4227.99</v>
      </c>
      <c r="G978" s="43">
        <v>868.43617681138176</v>
      </c>
      <c r="H978" s="44">
        <v>1099.9344018113818</v>
      </c>
      <c r="I978" s="44">
        <v>465.0725878260231</v>
      </c>
      <c r="J978" s="44">
        <v>589.04655557709793</v>
      </c>
      <c r="K978" s="44">
        <v>894.48926211572325</v>
      </c>
      <c r="L978" s="44">
        <v>1125.9874871157233</v>
      </c>
      <c r="M978" s="44">
        <v>446.75761</v>
      </c>
      <c r="N978" s="44">
        <v>2932.8157299999993</v>
      </c>
      <c r="O978" s="44">
        <v>514.40544999999997</v>
      </c>
      <c r="P978" s="44">
        <v>178.89785242314466</v>
      </c>
      <c r="Q978" s="44">
        <v>190.47276367314464</v>
      </c>
      <c r="R978" s="44">
        <v>118.87554630490644</v>
      </c>
      <c r="S978" s="44">
        <v>125.07424469246018</v>
      </c>
      <c r="T978" s="44">
        <v>536.69355726943388</v>
      </c>
      <c r="U978" s="44">
        <v>550.58345076943385</v>
      </c>
      <c r="V978" s="44">
        <v>287.41485927648222</v>
      </c>
      <c r="W978" s="44">
        <v>294.85329734154669</v>
      </c>
      <c r="X978" s="44">
        <v>223.62231552893081</v>
      </c>
      <c r="Y978" s="44">
        <v>237.51220902893081</v>
      </c>
      <c r="Z978" s="44">
        <v>119.75619136520095</v>
      </c>
      <c r="AA978" s="44">
        <v>127.19462943026544</v>
      </c>
      <c r="AB978" s="44">
        <v>3.5719392997216457</v>
      </c>
      <c r="AC978" s="44">
        <v>9.9466947001875941</v>
      </c>
      <c r="AD978" s="44">
        <v>4.0442387568102722</v>
      </c>
      <c r="AE978" s="44">
        <v>49.030831000897749</v>
      </c>
      <c r="AF978" s="44">
        <v>141.72926147536865</v>
      </c>
      <c r="AG978" s="44">
        <v>61.139560097585395</v>
      </c>
      <c r="AH978" s="44">
        <v>289.84775106552684</v>
      </c>
      <c r="AJ978" s="63" t="s">
        <v>63</v>
      </c>
      <c r="AK978" s="44">
        <v>0</v>
      </c>
      <c r="AL978" s="44">
        <v>0</v>
      </c>
      <c r="AM978" s="44">
        <v>514.40544999999997</v>
      </c>
      <c r="AN978" s="44">
        <v>514.40544999999997</v>
      </c>
      <c r="AO978" s="44">
        <v>0</v>
      </c>
      <c r="AP978" s="44">
        <v>0</v>
      </c>
      <c r="AQ978" s="44">
        <v>0</v>
      </c>
      <c r="AR978" s="44">
        <v>0</v>
      </c>
      <c r="AS978" s="44">
        <v>0</v>
      </c>
      <c r="AT978" s="44">
        <v>0</v>
      </c>
      <c r="AU978" s="44">
        <v>0</v>
      </c>
      <c r="AV978" s="44">
        <v>0</v>
      </c>
      <c r="AW978" s="44">
        <v>0</v>
      </c>
      <c r="AX978" s="44">
        <v>0</v>
      </c>
      <c r="AY978" s="44">
        <v>223.62231552893081</v>
      </c>
      <c r="AZ978" s="44">
        <v>0</v>
      </c>
      <c r="BA978" s="44">
        <v>0</v>
      </c>
      <c r="BB978" s="44">
        <v>13.889893499999999</v>
      </c>
      <c r="BC978" s="44">
        <v>237.51220902893081</v>
      </c>
      <c r="BD978" s="44">
        <v>223.62231552893081</v>
      </c>
      <c r="BE978" s="44">
        <v>0</v>
      </c>
      <c r="BF978" s="44">
        <v>0</v>
      </c>
      <c r="BG978" s="44">
        <v>13.889893499999999</v>
      </c>
      <c r="BH978" s="44">
        <v>237.51220902893081</v>
      </c>
      <c r="BI978" s="44">
        <v>119.75619136520095</v>
      </c>
      <c r="BJ978" s="44">
        <v>0</v>
      </c>
      <c r="BK978" s="44">
        <v>0</v>
      </c>
      <c r="BL978" s="44">
        <v>7.4384380650644886</v>
      </c>
      <c r="BM978" s="44">
        <v>127.19462943026544</v>
      </c>
      <c r="BN978" s="44">
        <v>4.0442387568102722</v>
      </c>
      <c r="BO978" s="44">
        <v>57.564072412702345</v>
      </c>
      <c r="BP978" s="44">
        <v>0</v>
      </c>
      <c r="BQ978" s="44">
        <v>0</v>
      </c>
      <c r="BR978" s="44">
        <v>3.5754876848830492</v>
      </c>
      <c r="BS978" s="44">
        <v>61.139560097585395</v>
      </c>
      <c r="BT978" s="64">
        <v>2023</v>
      </c>
      <c r="BU978" s="44">
        <v>0</v>
      </c>
      <c r="BV978" s="44">
        <v>0</v>
      </c>
      <c r="BW978" s="44">
        <v>0</v>
      </c>
      <c r="BX978" s="44">
        <v>0</v>
      </c>
      <c r="BY978" s="44">
        <v>0</v>
      </c>
      <c r="BZ978" s="44">
        <v>0</v>
      </c>
      <c r="CA978" s="44">
        <v>0</v>
      </c>
      <c r="CB978" s="44">
        <v>514.40544999999997</v>
      </c>
      <c r="CC978" s="44">
        <v>0</v>
      </c>
      <c r="CD978" s="44">
        <v>0</v>
      </c>
      <c r="CE978" s="44">
        <v>0</v>
      </c>
      <c r="CF978" s="44">
        <v>0</v>
      </c>
      <c r="CG978" s="44">
        <v>0</v>
      </c>
      <c r="CH978" s="44">
        <v>0</v>
      </c>
      <c r="CI978" s="44">
        <v>0</v>
      </c>
      <c r="CJ978" s="44">
        <v>0</v>
      </c>
      <c r="CK978" s="44">
        <v>0</v>
      </c>
      <c r="CL978" s="44">
        <v>223.62231552893081</v>
      </c>
      <c r="CM978" s="44">
        <v>0</v>
      </c>
      <c r="CN978" s="44">
        <v>0</v>
      </c>
      <c r="CO978" s="44">
        <v>0</v>
      </c>
      <c r="CP978" s="44">
        <v>0</v>
      </c>
      <c r="CQ978" s="44">
        <v>0</v>
      </c>
      <c r="CR978" s="44">
        <v>0</v>
      </c>
      <c r="CS978" s="44">
        <v>0</v>
      </c>
      <c r="CT978" s="44">
        <v>0</v>
      </c>
      <c r="CU978" s="44">
        <v>0</v>
      </c>
      <c r="CV978" s="44">
        <v>0</v>
      </c>
      <c r="CW978" s="44">
        <v>0</v>
      </c>
      <c r="CX978" s="44">
        <v>0</v>
      </c>
      <c r="CY978" s="44">
        <v>0</v>
      </c>
      <c r="CZ978" s="44">
        <v>0</v>
      </c>
      <c r="DA978" s="44">
        <v>0</v>
      </c>
      <c r="DB978" s="44">
        <v>0</v>
      </c>
      <c r="DC978" s="44">
        <v>0</v>
      </c>
      <c r="DD978" s="44">
        <v>0</v>
      </c>
      <c r="DE978" s="44">
        <v>0</v>
      </c>
      <c r="DF978" s="44">
        <v>0</v>
      </c>
      <c r="DG978" s="44">
        <v>0</v>
      </c>
      <c r="DH978" s="44">
        <v>0</v>
      </c>
      <c r="DI978" s="44">
        <v>0</v>
      </c>
      <c r="DJ978" s="44">
        <v>0</v>
      </c>
      <c r="DK978" s="44">
        <v>0</v>
      </c>
      <c r="DL978" s="44">
        <v>0</v>
      </c>
      <c r="DM978" s="44">
        <v>0</v>
      </c>
      <c r="DN978" s="44">
        <v>0</v>
      </c>
      <c r="DO978" s="44">
        <v>0</v>
      </c>
      <c r="DP978" s="44">
        <v>13.889893499999999</v>
      </c>
      <c r="DQ978" s="44">
        <v>0</v>
      </c>
      <c r="DR978" s="44">
        <v>0</v>
      </c>
      <c r="DS978" s="44">
        <v>0</v>
      </c>
      <c r="DT978" s="44">
        <v>0</v>
      </c>
      <c r="DU978" s="44">
        <v>0</v>
      </c>
      <c r="DV978" s="44">
        <v>0</v>
      </c>
      <c r="DW978" s="44">
        <v>0</v>
      </c>
      <c r="DX978" s="44">
        <v>0</v>
      </c>
      <c r="DY978" s="44">
        <v>0</v>
      </c>
      <c r="DZ978" s="44">
        <v>61.139560097585395</v>
      </c>
      <c r="EA978" s="44">
        <v>0</v>
      </c>
      <c r="EB978" s="44">
        <v>0</v>
      </c>
    </row>
    <row r="979" spans="2:132" x14ac:dyDescent="0.25">
      <c r="B979" s="41" t="s">
        <v>1067</v>
      </c>
      <c r="C979" s="47" t="s">
        <v>101</v>
      </c>
      <c r="D979" s="46">
        <v>9</v>
      </c>
      <c r="E979" s="86" t="s">
        <v>53</v>
      </c>
      <c r="F979" s="43">
        <v>5694.88</v>
      </c>
      <c r="G979" s="43">
        <v>721.81050969817841</v>
      </c>
      <c r="H979" s="44">
        <v>900.1425096981784</v>
      </c>
      <c r="I979" s="44">
        <v>386.55031956166766</v>
      </c>
      <c r="J979" s="44">
        <v>482.05224238196001</v>
      </c>
      <c r="K979" s="44">
        <v>801.20966576497813</v>
      </c>
      <c r="L979" s="44">
        <v>979.54166576497812</v>
      </c>
      <c r="M979" s="44">
        <v>512.53920000000005</v>
      </c>
      <c r="N979" s="44">
        <v>3770.0105600000002</v>
      </c>
      <c r="O979" s="44">
        <v>575.18287999999995</v>
      </c>
      <c r="P979" s="44">
        <v>144.21773983769606</v>
      </c>
      <c r="Q979" s="44">
        <v>153.13433983769605</v>
      </c>
      <c r="R979" s="44">
        <v>95.831014055521507</v>
      </c>
      <c r="S979" s="44">
        <v>100.60611019653612</v>
      </c>
      <c r="T979" s="44">
        <v>448.67741282838779</v>
      </c>
      <c r="U979" s="44">
        <v>457.5940128283878</v>
      </c>
      <c r="V979" s="44">
        <v>240.27967863953268</v>
      </c>
      <c r="W979" s="44">
        <v>245.05477478054729</v>
      </c>
      <c r="X979" s="44">
        <v>176.2661264682952</v>
      </c>
      <c r="Y979" s="44">
        <v>185.18272646829519</v>
      </c>
      <c r="Z979" s="44">
        <v>94.395588036959268</v>
      </c>
      <c r="AA979" s="44">
        <v>99.170684177973882</v>
      </c>
      <c r="AB979" s="44">
        <v>5.0945136334040155</v>
      </c>
      <c r="AC979" s="44">
        <v>15.384358714806268</v>
      </c>
      <c r="AD979" s="44">
        <v>5.7999285249233949</v>
      </c>
      <c r="AE979" s="44">
        <v>39.41930485085274</v>
      </c>
      <c r="AF979" s="44">
        <v>117.7922463944102</v>
      </c>
      <c r="AG979" s="44">
        <v>47.669088171227209</v>
      </c>
      <c r="AH979" s="44">
        <v>252.15018119271448</v>
      </c>
      <c r="AJ979" s="63" t="s">
        <v>63</v>
      </c>
      <c r="AK979" s="44">
        <v>0</v>
      </c>
      <c r="AL979" s="44">
        <v>0</v>
      </c>
      <c r="AM979" s="44">
        <v>575.18287999999995</v>
      </c>
      <c r="AN979" s="44">
        <v>575.18287999999995</v>
      </c>
      <c r="AO979" s="44">
        <v>0</v>
      </c>
      <c r="AP979" s="44">
        <v>0</v>
      </c>
      <c r="AQ979" s="44">
        <v>0</v>
      </c>
      <c r="AR979" s="44">
        <v>0</v>
      </c>
      <c r="AS979" s="44">
        <v>0</v>
      </c>
      <c r="AT979" s="44">
        <v>0</v>
      </c>
      <c r="AU979" s="44">
        <v>0</v>
      </c>
      <c r="AV979" s="44">
        <v>0</v>
      </c>
      <c r="AW979" s="44">
        <v>0</v>
      </c>
      <c r="AX979" s="44">
        <v>0</v>
      </c>
      <c r="AY979" s="44">
        <v>176.2661264682952</v>
      </c>
      <c r="AZ979" s="44">
        <v>0</v>
      </c>
      <c r="BA979" s="44">
        <v>0</v>
      </c>
      <c r="BB979" s="44">
        <v>8.9166000000000007</v>
      </c>
      <c r="BC979" s="44">
        <v>185.18272646829519</v>
      </c>
      <c r="BD979" s="44">
        <v>176.2661264682952</v>
      </c>
      <c r="BE979" s="44">
        <v>0</v>
      </c>
      <c r="BF979" s="44">
        <v>0</v>
      </c>
      <c r="BG979" s="44">
        <v>8.9166000000000007</v>
      </c>
      <c r="BH979" s="44">
        <v>185.18272646829519</v>
      </c>
      <c r="BI979" s="44">
        <v>94.395588036959268</v>
      </c>
      <c r="BJ979" s="44">
        <v>0</v>
      </c>
      <c r="BK979" s="44">
        <v>0</v>
      </c>
      <c r="BL979" s="44">
        <v>4.7750961410146182</v>
      </c>
      <c r="BM979" s="44">
        <v>99.170684177973882</v>
      </c>
      <c r="BN979" s="44">
        <v>5.7999285249233949</v>
      </c>
      <c r="BO979" s="44">
        <v>45.373808262059569</v>
      </c>
      <c r="BP979" s="44">
        <v>0</v>
      </c>
      <c r="BQ979" s="44">
        <v>0</v>
      </c>
      <c r="BR979" s="44">
        <v>2.2952799091676406</v>
      </c>
      <c r="BS979" s="44">
        <v>47.669088171227209</v>
      </c>
      <c r="BT979" s="64">
        <v>2023</v>
      </c>
      <c r="BU979" s="44">
        <v>0</v>
      </c>
      <c r="BV979" s="44">
        <v>0</v>
      </c>
      <c r="BW979" s="44">
        <v>0</v>
      </c>
      <c r="BX979" s="44">
        <v>0</v>
      </c>
      <c r="BY979" s="44">
        <v>0</v>
      </c>
      <c r="BZ979" s="44">
        <v>0</v>
      </c>
      <c r="CA979" s="44">
        <v>0</v>
      </c>
      <c r="CB979" s="44">
        <v>575.18287999999995</v>
      </c>
      <c r="CC979" s="44">
        <v>0</v>
      </c>
      <c r="CD979" s="44">
        <v>0</v>
      </c>
      <c r="CE979" s="44">
        <v>0</v>
      </c>
      <c r="CF979" s="44">
        <v>0</v>
      </c>
      <c r="CG979" s="44">
        <v>0</v>
      </c>
      <c r="CH979" s="44">
        <v>0</v>
      </c>
      <c r="CI979" s="44">
        <v>0</v>
      </c>
      <c r="CJ979" s="44">
        <v>0</v>
      </c>
      <c r="CK979" s="44">
        <v>0</v>
      </c>
      <c r="CL979" s="44">
        <v>176.2661264682952</v>
      </c>
      <c r="CM979" s="44">
        <v>0</v>
      </c>
      <c r="CN979" s="44">
        <v>0</v>
      </c>
      <c r="CO979" s="44">
        <v>0</v>
      </c>
      <c r="CP979" s="44">
        <v>0</v>
      </c>
      <c r="CQ979" s="44">
        <v>0</v>
      </c>
      <c r="CR979" s="44">
        <v>0</v>
      </c>
      <c r="CS979" s="44">
        <v>0</v>
      </c>
      <c r="CT979" s="44">
        <v>0</v>
      </c>
      <c r="CU979" s="44">
        <v>0</v>
      </c>
      <c r="CV979" s="44">
        <v>0</v>
      </c>
      <c r="CW979" s="44">
        <v>0</v>
      </c>
      <c r="CX979" s="44">
        <v>0</v>
      </c>
      <c r="CY979" s="44">
        <v>0</v>
      </c>
      <c r="CZ979" s="44">
        <v>0</v>
      </c>
      <c r="DA979" s="44">
        <v>0</v>
      </c>
      <c r="DB979" s="44">
        <v>0</v>
      </c>
      <c r="DC979" s="44">
        <v>0</v>
      </c>
      <c r="DD979" s="44">
        <v>0</v>
      </c>
      <c r="DE979" s="44">
        <v>0</v>
      </c>
      <c r="DF979" s="44">
        <v>0</v>
      </c>
      <c r="DG979" s="44">
        <v>0</v>
      </c>
      <c r="DH979" s="44">
        <v>0</v>
      </c>
      <c r="DI979" s="44">
        <v>0</v>
      </c>
      <c r="DJ979" s="44">
        <v>0</v>
      </c>
      <c r="DK979" s="44">
        <v>0</v>
      </c>
      <c r="DL979" s="44">
        <v>0</v>
      </c>
      <c r="DM979" s="44">
        <v>0</v>
      </c>
      <c r="DN979" s="44">
        <v>0</v>
      </c>
      <c r="DO979" s="44">
        <v>0</v>
      </c>
      <c r="DP979" s="44">
        <v>8.9166000000000007</v>
      </c>
      <c r="DQ979" s="44">
        <v>0</v>
      </c>
      <c r="DR979" s="44">
        <v>0</v>
      </c>
      <c r="DS979" s="44">
        <v>0</v>
      </c>
      <c r="DT979" s="44">
        <v>0</v>
      </c>
      <c r="DU979" s="44">
        <v>0</v>
      </c>
      <c r="DV979" s="44">
        <v>0</v>
      </c>
      <c r="DW979" s="44">
        <v>0</v>
      </c>
      <c r="DX979" s="44">
        <v>0</v>
      </c>
      <c r="DY979" s="44">
        <v>0</v>
      </c>
      <c r="DZ979" s="44">
        <v>47.669088171227209</v>
      </c>
      <c r="EA979" s="44">
        <v>0</v>
      </c>
      <c r="EB979" s="44">
        <v>0</v>
      </c>
    </row>
    <row r="980" spans="2:132" x14ac:dyDescent="0.25">
      <c r="B980" s="41" t="s">
        <v>1068</v>
      </c>
      <c r="C980" s="47" t="s">
        <v>101</v>
      </c>
      <c r="D980" s="46">
        <v>9</v>
      </c>
      <c r="E980" s="86" t="s">
        <v>53</v>
      </c>
      <c r="F980" s="43">
        <v>3781.35</v>
      </c>
      <c r="G980" s="43">
        <v>593.52437143829388</v>
      </c>
      <c r="H980" s="44">
        <v>742.16499643829388</v>
      </c>
      <c r="I980" s="44">
        <v>317.84939726500278</v>
      </c>
      <c r="J980" s="44">
        <v>397.4507335182272</v>
      </c>
      <c r="K980" s="44">
        <v>611.3301025814427</v>
      </c>
      <c r="L980" s="44">
        <v>759.9707275814427</v>
      </c>
      <c r="M980" s="44">
        <v>355.44689999999997</v>
      </c>
      <c r="N980" s="44">
        <v>2578.8806999999997</v>
      </c>
      <c r="O980" s="44">
        <v>415.94850000000002</v>
      </c>
      <c r="P980" s="44">
        <v>110.03941846465968</v>
      </c>
      <c r="Q980" s="44">
        <v>117.47144971465967</v>
      </c>
      <c r="R980" s="44">
        <v>73.119916242036965</v>
      </c>
      <c r="S980" s="44">
        <v>77.099983054698185</v>
      </c>
      <c r="T980" s="44">
        <v>342.34485744560794</v>
      </c>
      <c r="U980" s="44">
        <v>349.77688869560797</v>
      </c>
      <c r="V980" s="44">
        <v>183.3355323424536</v>
      </c>
      <c r="W980" s="44">
        <v>187.31559915511482</v>
      </c>
      <c r="X980" s="44">
        <v>134.49262256791741</v>
      </c>
      <c r="Y980" s="44">
        <v>141.9246538179174</v>
      </c>
      <c r="Z980" s="44">
        <v>72.024673420249641</v>
      </c>
      <c r="AA980" s="44">
        <v>76.004740232910862</v>
      </c>
      <c r="AB980" s="44">
        <v>4.6102072389280551</v>
      </c>
      <c r="AC980" s="44">
        <v>13.767570408615278</v>
      </c>
      <c r="AD980" s="44">
        <v>5.4726652406857363</v>
      </c>
      <c r="AE980" s="44">
        <v>30.239088714404041</v>
      </c>
      <c r="AF980" s="44">
        <v>90.038340321893415</v>
      </c>
      <c r="AG980" s="44">
        <v>36.533746778350299</v>
      </c>
      <c r="AH980" s="44">
        <v>195.62900013157471</v>
      </c>
      <c r="AJ980" s="63" t="s">
        <v>63</v>
      </c>
      <c r="AK980" s="44">
        <v>0</v>
      </c>
      <c r="AL980" s="44">
        <v>0</v>
      </c>
      <c r="AM980" s="44">
        <v>415.94850000000002</v>
      </c>
      <c r="AN980" s="44">
        <v>415.94850000000002</v>
      </c>
      <c r="AO980" s="44">
        <v>0</v>
      </c>
      <c r="AP980" s="44">
        <v>0</v>
      </c>
      <c r="AQ980" s="44">
        <v>0</v>
      </c>
      <c r="AR980" s="44">
        <v>0</v>
      </c>
      <c r="AS980" s="44">
        <v>0</v>
      </c>
      <c r="AT980" s="44">
        <v>0</v>
      </c>
      <c r="AU980" s="44">
        <v>0</v>
      </c>
      <c r="AV980" s="44">
        <v>0</v>
      </c>
      <c r="AW980" s="44">
        <v>0</v>
      </c>
      <c r="AX980" s="44">
        <v>0</v>
      </c>
      <c r="AY980" s="44">
        <v>134.49262256791741</v>
      </c>
      <c r="AZ980" s="44">
        <v>0</v>
      </c>
      <c r="BA980" s="44">
        <v>0</v>
      </c>
      <c r="BB980" s="44">
        <v>7.4320312500000005</v>
      </c>
      <c r="BC980" s="44">
        <v>141.9246538179174</v>
      </c>
      <c r="BD980" s="44">
        <v>134.49262256791741</v>
      </c>
      <c r="BE980" s="44">
        <v>0</v>
      </c>
      <c r="BF980" s="44">
        <v>0</v>
      </c>
      <c r="BG980" s="44">
        <v>7.4320312500000005</v>
      </c>
      <c r="BH980" s="44">
        <v>141.9246538179174</v>
      </c>
      <c r="BI980" s="44">
        <v>72.024673420249641</v>
      </c>
      <c r="BJ980" s="44">
        <v>0</v>
      </c>
      <c r="BK980" s="44">
        <v>0</v>
      </c>
      <c r="BL980" s="44">
        <v>3.9800668126612218</v>
      </c>
      <c r="BM980" s="44">
        <v>76.004740232910862</v>
      </c>
      <c r="BN980" s="44">
        <v>5.4726652406857363</v>
      </c>
      <c r="BO980" s="44">
        <v>34.62061935170437</v>
      </c>
      <c r="BP980" s="44">
        <v>0</v>
      </c>
      <c r="BQ980" s="44">
        <v>0</v>
      </c>
      <c r="BR980" s="44">
        <v>1.9131274266459262</v>
      </c>
      <c r="BS980" s="44">
        <v>36.533746778350299</v>
      </c>
      <c r="BT980" s="64">
        <v>2023</v>
      </c>
      <c r="BU980" s="44">
        <v>0</v>
      </c>
      <c r="BV980" s="44">
        <v>0</v>
      </c>
      <c r="BW980" s="44">
        <v>0</v>
      </c>
      <c r="BX980" s="44">
        <v>0</v>
      </c>
      <c r="BY980" s="44">
        <v>0</v>
      </c>
      <c r="BZ980" s="44">
        <v>0</v>
      </c>
      <c r="CA980" s="44">
        <v>0</v>
      </c>
      <c r="CB980" s="44">
        <v>415.94850000000002</v>
      </c>
      <c r="CC980" s="44">
        <v>0</v>
      </c>
      <c r="CD980" s="44">
        <v>0</v>
      </c>
      <c r="CE980" s="44">
        <v>0</v>
      </c>
      <c r="CF980" s="44">
        <v>0</v>
      </c>
      <c r="CG980" s="44">
        <v>0</v>
      </c>
      <c r="CH980" s="44">
        <v>0</v>
      </c>
      <c r="CI980" s="44">
        <v>0</v>
      </c>
      <c r="CJ980" s="44">
        <v>0</v>
      </c>
      <c r="CK980" s="44">
        <v>0</v>
      </c>
      <c r="CL980" s="44">
        <v>134.49262256791741</v>
      </c>
      <c r="CM980" s="44">
        <v>0</v>
      </c>
      <c r="CN980" s="44">
        <v>0</v>
      </c>
      <c r="CO980" s="44">
        <v>0</v>
      </c>
      <c r="CP980" s="44">
        <v>0</v>
      </c>
      <c r="CQ980" s="44">
        <v>0</v>
      </c>
      <c r="CR980" s="44">
        <v>0</v>
      </c>
      <c r="CS980" s="44">
        <v>0</v>
      </c>
      <c r="CT980" s="44">
        <v>0</v>
      </c>
      <c r="CU980" s="44">
        <v>0</v>
      </c>
      <c r="CV980" s="44">
        <v>0</v>
      </c>
      <c r="CW980" s="44">
        <v>0</v>
      </c>
      <c r="CX980" s="44">
        <v>0</v>
      </c>
      <c r="CY980" s="44">
        <v>0</v>
      </c>
      <c r="CZ980" s="44">
        <v>0</v>
      </c>
      <c r="DA980" s="44">
        <v>0</v>
      </c>
      <c r="DB980" s="44">
        <v>0</v>
      </c>
      <c r="DC980" s="44">
        <v>0</v>
      </c>
      <c r="DD980" s="44">
        <v>0</v>
      </c>
      <c r="DE980" s="44">
        <v>0</v>
      </c>
      <c r="DF980" s="44">
        <v>0</v>
      </c>
      <c r="DG980" s="44">
        <v>0</v>
      </c>
      <c r="DH980" s="44">
        <v>0</v>
      </c>
      <c r="DI980" s="44">
        <v>0</v>
      </c>
      <c r="DJ980" s="44">
        <v>0</v>
      </c>
      <c r="DK980" s="44">
        <v>0</v>
      </c>
      <c r="DL980" s="44">
        <v>0</v>
      </c>
      <c r="DM980" s="44">
        <v>0</v>
      </c>
      <c r="DN980" s="44">
        <v>0</v>
      </c>
      <c r="DO980" s="44">
        <v>0</v>
      </c>
      <c r="DP980" s="44">
        <v>7.4320312500000005</v>
      </c>
      <c r="DQ980" s="44">
        <v>0</v>
      </c>
      <c r="DR980" s="44">
        <v>0</v>
      </c>
      <c r="DS980" s="44">
        <v>0</v>
      </c>
      <c r="DT980" s="44">
        <v>0</v>
      </c>
      <c r="DU980" s="44">
        <v>0</v>
      </c>
      <c r="DV980" s="44">
        <v>0</v>
      </c>
      <c r="DW980" s="44">
        <v>0</v>
      </c>
      <c r="DX980" s="44">
        <v>0</v>
      </c>
      <c r="DY980" s="44">
        <v>0</v>
      </c>
      <c r="DZ980" s="44">
        <v>36.533746778350299</v>
      </c>
      <c r="EA980" s="44">
        <v>0</v>
      </c>
      <c r="EB980" s="44">
        <v>0</v>
      </c>
    </row>
    <row r="981" spans="2:132" x14ac:dyDescent="0.25">
      <c r="B981" s="41" t="s">
        <v>1069</v>
      </c>
      <c r="C981" s="47" t="s">
        <v>101</v>
      </c>
      <c r="D981" s="46">
        <v>9</v>
      </c>
      <c r="E981" s="86" t="s">
        <v>53</v>
      </c>
      <c r="F981" s="43">
        <v>4278.1899999999996</v>
      </c>
      <c r="G981" s="43">
        <v>871.28624163820177</v>
      </c>
      <c r="H981" s="44">
        <v>1139.4635916382017</v>
      </c>
      <c r="I981" s="44">
        <v>466.59887963637561</v>
      </c>
      <c r="J981" s="44">
        <v>610.21557536036539</v>
      </c>
      <c r="K981" s="44">
        <v>897.42482888734787</v>
      </c>
      <c r="L981" s="44">
        <v>1165.6021788873479</v>
      </c>
      <c r="M981" s="44">
        <v>402.14985999999999</v>
      </c>
      <c r="N981" s="44">
        <v>2917.7255799999998</v>
      </c>
      <c r="O981" s="44">
        <v>470.60089999999997</v>
      </c>
      <c r="P981" s="44">
        <v>179.4849657774696</v>
      </c>
      <c r="Q981" s="44">
        <v>192.89383327746961</v>
      </c>
      <c r="R981" s="44">
        <v>119.26567631369605</v>
      </c>
      <c r="S981" s="44">
        <v>126.44651109989553</v>
      </c>
      <c r="T981" s="44">
        <v>538.45489733240868</v>
      </c>
      <c r="U981" s="44">
        <v>554.54553833240868</v>
      </c>
      <c r="V981" s="44">
        <v>288.35810761528012</v>
      </c>
      <c r="W981" s="44">
        <v>296.97510935871952</v>
      </c>
      <c r="X981" s="44">
        <v>224.35620722183697</v>
      </c>
      <c r="Y981" s="44">
        <v>240.44684822183697</v>
      </c>
      <c r="Z981" s="44">
        <v>120.14921150636674</v>
      </c>
      <c r="AA981" s="44">
        <v>128.76621324980613</v>
      </c>
      <c r="AB981" s="44">
        <v>3.180395065881199</v>
      </c>
      <c r="AC981" s="44">
        <v>9.8248152388948089</v>
      </c>
      <c r="AD981" s="44">
        <v>3.6546923926933799</v>
      </c>
      <c r="AE981" s="44">
        <v>49.654054249838318</v>
      </c>
      <c r="AF981" s="44">
        <v>142.74916816420284</v>
      </c>
      <c r="AG981" s="44">
        <v>61.894984629372551</v>
      </c>
      <c r="AH981" s="44">
        <v>300.04522612679222</v>
      </c>
      <c r="AJ981" s="63" t="s">
        <v>63</v>
      </c>
      <c r="AK981" s="44">
        <v>0</v>
      </c>
      <c r="AL981" s="44">
        <v>0</v>
      </c>
      <c r="AM981" s="44">
        <v>470.60089999999997</v>
      </c>
      <c r="AN981" s="44">
        <v>470.60089999999997</v>
      </c>
      <c r="AO981" s="44">
        <v>0</v>
      </c>
      <c r="AP981" s="44">
        <v>0</v>
      </c>
      <c r="AQ981" s="44">
        <v>0</v>
      </c>
      <c r="AR981" s="44">
        <v>0</v>
      </c>
      <c r="AS981" s="44">
        <v>0</v>
      </c>
      <c r="AT981" s="44">
        <v>0</v>
      </c>
      <c r="AU981" s="44">
        <v>0</v>
      </c>
      <c r="AV981" s="44">
        <v>0</v>
      </c>
      <c r="AW981" s="44">
        <v>0</v>
      </c>
      <c r="AX981" s="44">
        <v>0</v>
      </c>
      <c r="AY981" s="44">
        <v>224.35620722183697</v>
      </c>
      <c r="AZ981" s="44">
        <v>0</v>
      </c>
      <c r="BA981" s="44">
        <v>0</v>
      </c>
      <c r="BB981" s="44">
        <v>16.090641000000002</v>
      </c>
      <c r="BC981" s="44">
        <v>240.44684822183697</v>
      </c>
      <c r="BD981" s="44">
        <v>224.35620722183697</v>
      </c>
      <c r="BE981" s="44">
        <v>0</v>
      </c>
      <c r="BF981" s="44">
        <v>0</v>
      </c>
      <c r="BG981" s="44">
        <v>16.090641000000002</v>
      </c>
      <c r="BH981" s="44">
        <v>240.44684822183697</v>
      </c>
      <c r="BI981" s="44">
        <v>120.14921150636674</v>
      </c>
      <c r="BJ981" s="44">
        <v>0</v>
      </c>
      <c r="BK981" s="44">
        <v>0</v>
      </c>
      <c r="BL981" s="44">
        <v>8.6170017434393831</v>
      </c>
      <c r="BM981" s="44">
        <v>128.76621324980613</v>
      </c>
      <c r="BN981" s="44">
        <v>3.6546923926933799</v>
      </c>
      <c r="BO981" s="44">
        <v>57.752988239164502</v>
      </c>
      <c r="BP981" s="44">
        <v>0</v>
      </c>
      <c r="BQ981" s="44">
        <v>0</v>
      </c>
      <c r="BR981" s="44">
        <v>4.1419963902080514</v>
      </c>
      <c r="BS981" s="44">
        <v>61.894984629372551</v>
      </c>
      <c r="BT981" s="64">
        <v>2023</v>
      </c>
      <c r="BU981" s="44">
        <v>0</v>
      </c>
      <c r="BV981" s="44">
        <v>0</v>
      </c>
      <c r="BW981" s="44">
        <v>0</v>
      </c>
      <c r="BX981" s="44">
        <v>0</v>
      </c>
      <c r="BY981" s="44">
        <v>0</v>
      </c>
      <c r="BZ981" s="44">
        <v>0</v>
      </c>
      <c r="CA981" s="44">
        <v>0</v>
      </c>
      <c r="CB981" s="44">
        <v>470.60089999999997</v>
      </c>
      <c r="CC981" s="44">
        <v>0</v>
      </c>
      <c r="CD981" s="44">
        <v>0</v>
      </c>
      <c r="CE981" s="44">
        <v>0</v>
      </c>
      <c r="CF981" s="44">
        <v>0</v>
      </c>
      <c r="CG981" s="44">
        <v>0</v>
      </c>
      <c r="CH981" s="44">
        <v>0</v>
      </c>
      <c r="CI981" s="44">
        <v>0</v>
      </c>
      <c r="CJ981" s="44">
        <v>0</v>
      </c>
      <c r="CK981" s="44">
        <v>0</v>
      </c>
      <c r="CL981" s="44">
        <v>224.35620722183697</v>
      </c>
      <c r="CM981" s="44">
        <v>0</v>
      </c>
      <c r="CN981" s="44">
        <v>0</v>
      </c>
      <c r="CO981" s="44">
        <v>0</v>
      </c>
      <c r="CP981" s="44">
        <v>0</v>
      </c>
      <c r="CQ981" s="44">
        <v>0</v>
      </c>
      <c r="CR981" s="44">
        <v>0</v>
      </c>
      <c r="CS981" s="44">
        <v>0</v>
      </c>
      <c r="CT981" s="44">
        <v>0</v>
      </c>
      <c r="CU981" s="44">
        <v>0</v>
      </c>
      <c r="CV981" s="44">
        <v>0</v>
      </c>
      <c r="CW981" s="44">
        <v>0</v>
      </c>
      <c r="CX981" s="44">
        <v>0</v>
      </c>
      <c r="CY981" s="44">
        <v>0</v>
      </c>
      <c r="CZ981" s="44">
        <v>0</v>
      </c>
      <c r="DA981" s="44">
        <v>0</v>
      </c>
      <c r="DB981" s="44">
        <v>0</v>
      </c>
      <c r="DC981" s="44">
        <v>0</v>
      </c>
      <c r="DD981" s="44">
        <v>0</v>
      </c>
      <c r="DE981" s="44">
        <v>0</v>
      </c>
      <c r="DF981" s="44">
        <v>0</v>
      </c>
      <c r="DG981" s="44">
        <v>0</v>
      </c>
      <c r="DH981" s="44">
        <v>0</v>
      </c>
      <c r="DI981" s="44">
        <v>0</v>
      </c>
      <c r="DJ981" s="44">
        <v>0</v>
      </c>
      <c r="DK981" s="44">
        <v>0</v>
      </c>
      <c r="DL981" s="44">
        <v>0</v>
      </c>
      <c r="DM981" s="44">
        <v>0</v>
      </c>
      <c r="DN981" s="44">
        <v>0</v>
      </c>
      <c r="DO981" s="44">
        <v>0</v>
      </c>
      <c r="DP981" s="44">
        <v>16.090641000000002</v>
      </c>
      <c r="DQ981" s="44">
        <v>0</v>
      </c>
      <c r="DR981" s="44">
        <v>0</v>
      </c>
      <c r="DS981" s="44">
        <v>0</v>
      </c>
      <c r="DT981" s="44">
        <v>0</v>
      </c>
      <c r="DU981" s="44">
        <v>0</v>
      </c>
      <c r="DV981" s="44">
        <v>0</v>
      </c>
      <c r="DW981" s="44">
        <v>0</v>
      </c>
      <c r="DX981" s="44">
        <v>0</v>
      </c>
      <c r="DY981" s="44">
        <v>0</v>
      </c>
      <c r="DZ981" s="44">
        <v>61.894984629372551</v>
      </c>
      <c r="EA981" s="44">
        <v>0</v>
      </c>
      <c r="EB981" s="44">
        <v>0</v>
      </c>
    </row>
    <row r="982" spans="2:132" x14ac:dyDescent="0.25">
      <c r="B982" s="41" t="s">
        <v>1070</v>
      </c>
      <c r="C982" s="47" t="s">
        <v>101</v>
      </c>
      <c r="D982" s="46">
        <v>9</v>
      </c>
      <c r="E982" s="86" t="s">
        <v>53</v>
      </c>
      <c r="F982" s="43">
        <v>5657.51</v>
      </c>
      <c r="G982" s="43">
        <v>788.43831975775004</v>
      </c>
      <c r="H982" s="44">
        <v>1039.9862947577501</v>
      </c>
      <c r="I982" s="44">
        <v>422.23143105031977</v>
      </c>
      <c r="J982" s="44">
        <v>556.94261745573681</v>
      </c>
      <c r="K982" s="44">
        <v>875.16653493110266</v>
      </c>
      <c r="L982" s="44">
        <v>1126.7145099311026</v>
      </c>
      <c r="M982" s="44">
        <v>509.17590000000001</v>
      </c>
      <c r="N982" s="44">
        <v>3745.27162</v>
      </c>
      <c r="O982" s="44">
        <v>571.40850999999998</v>
      </c>
      <c r="P982" s="44">
        <v>157.52997628759849</v>
      </c>
      <c r="Q982" s="44">
        <v>170.1073750375985</v>
      </c>
      <c r="R982" s="44">
        <v>104.67684064923139</v>
      </c>
      <c r="S982" s="44">
        <v>111.41239996950225</v>
      </c>
      <c r="T982" s="44">
        <v>490.09325956141754</v>
      </c>
      <c r="U982" s="44">
        <v>502.67065831141753</v>
      </c>
      <c r="V982" s="44">
        <v>262.45905754087886</v>
      </c>
      <c r="W982" s="44">
        <v>269.19461686114971</v>
      </c>
      <c r="X982" s="44">
        <v>192.53663768484259</v>
      </c>
      <c r="Y982" s="44">
        <v>205.1140364348426</v>
      </c>
      <c r="Z982" s="44">
        <v>103.10891546248811</v>
      </c>
      <c r="AA982" s="44">
        <v>109.84447478275897</v>
      </c>
      <c r="AB982" s="44">
        <v>4.5701905724980394</v>
      </c>
      <c r="AC982" s="44">
        <v>13.912877098622692</v>
      </c>
      <c r="AD982" s="44">
        <v>5.2019777155845386</v>
      </c>
      <c r="AE982" s="44">
        <v>43.788444062203617</v>
      </c>
      <c r="AF982" s="44">
        <v>129.39571842970059</v>
      </c>
      <c r="AG982" s="44">
        <v>52.799736100887507</v>
      </c>
      <c r="AH982" s="44">
        <v>290.03489872961927</v>
      </c>
      <c r="AJ982" s="63" t="s">
        <v>63</v>
      </c>
      <c r="AK982" s="44">
        <v>0</v>
      </c>
      <c r="AL982" s="44">
        <v>0</v>
      </c>
      <c r="AM982" s="44">
        <v>571.40850999999998</v>
      </c>
      <c r="AN982" s="44">
        <v>571.40850999999998</v>
      </c>
      <c r="AO982" s="44">
        <v>0</v>
      </c>
      <c r="AP982" s="44">
        <v>0</v>
      </c>
      <c r="AQ982" s="44">
        <v>0</v>
      </c>
      <c r="AR982" s="44">
        <v>0</v>
      </c>
      <c r="AS982" s="44">
        <v>0</v>
      </c>
      <c r="AT982" s="44">
        <v>0</v>
      </c>
      <c r="AU982" s="44">
        <v>0</v>
      </c>
      <c r="AV982" s="44">
        <v>0</v>
      </c>
      <c r="AW982" s="44">
        <v>0</v>
      </c>
      <c r="AX982" s="44">
        <v>0</v>
      </c>
      <c r="AY982" s="44">
        <v>192.53663768484259</v>
      </c>
      <c r="AZ982" s="44">
        <v>0</v>
      </c>
      <c r="BA982" s="44">
        <v>0</v>
      </c>
      <c r="BB982" s="44">
        <v>12.57739875</v>
      </c>
      <c r="BC982" s="44">
        <v>205.1140364348426</v>
      </c>
      <c r="BD982" s="44">
        <v>192.53663768484259</v>
      </c>
      <c r="BE982" s="44">
        <v>0</v>
      </c>
      <c r="BF982" s="44">
        <v>0</v>
      </c>
      <c r="BG982" s="44">
        <v>12.57739875</v>
      </c>
      <c r="BH982" s="44">
        <v>205.1140364348426</v>
      </c>
      <c r="BI982" s="44">
        <v>103.10891546248811</v>
      </c>
      <c r="BJ982" s="44">
        <v>0</v>
      </c>
      <c r="BK982" s="44">
        <v>0</v>
      </c>
      <c r="BL982" s="44">
        <v>6.7355593202708519</v>
      </c>
      <c r="BM982" s="44">
        <v>109.84447478275897</v>
      </c>
      <c r="BN982" s="44">
        <v>5.2019777155845386</v>
      </c>
      <c r="BO982" s="44">
        <v>49.562106212761407</v>
      </c>
      <c r="BP982" s="44">
        <v>0</v>
      </c>
      <c r="BQ982" s="44">
        <v>0</v>
      </c>
      <c r="BR982" s="44">
        <v>3.2376298881261012</v>
      </c>
      <c r="BS982" s="44">
        <v>52.799736100887507</v>
      </c>
      <c r="BT982" s="64">
        <v>2023</v>
      </c>
      <c r="BU982" s="44">
        <v>0</v>
      </c>
      <c r="BV982" s="44">
        <v>0</v>
      </c>
      <c r="BW982" s="44">
        <v>0</v>
      </c>
      <c r="BX982" s="44">
        <v>0</v>
      </c>
      <c r="BY982" s="44">
        <v>0</v>
      </c>
      <c r="BZ982" s="44">
        <v>0</v>
      </c>
      <c r="CA982" s="44">
        <v>0</v>
      </c>
      <c r="CB982" s="44">
        <v>571.40850999999998</v>
      </c>
      <c r="CC982" s="44">
        <v>0</v>
      </c>
      <c r="CD982" s="44">
        <v>0</v>
      </c>
      <c r="CE982" s="44">
        <v>0</v>
      </c>
      <c r="CF982" s="44">
        <v>0</v>
      </c>
      <c r="CG982" s="44">
        <v>0</v>
      </c>
      <c r="CH982" s="44">
        <v>0</v>
      </c>
      <c r="CI982" s="44">
        <v>0</v>
      </c>
      <c r="CJ982" s="44">
        <v>0</v>
      </c>
      <c r="CK982" s="44">
        <v>0</v>
      </c>
      <c r="CL982" s="44">
        <v>192.53663768484259</v>
      </c>
      <c r="CM982" s="44">
        <v>0</v>
      </c>
      <c r="CN982" s="44">
        <v>0</v>
      </c>
      <c r="CO982" s="44">
        <v>0</v>
      </c>
      <c r="CP982" s="44">
        <v>0</v>
      </c>
      <c r="CQ982" s="44">
        <v>0</v>
      </c>
      <c r="CR982" s="44">
        <v>0</v>
      </c>
      <c r="CS982" s="44">
        <v>0</v>
      </c>
      <c r="CT982" s="44">
        <v>0</v>
      </c>
      <c r="CU982" s="44">
        <v>0</v>
      </c>
      <c r="CV982" s="44">
        <v>0</v>
      </c>
      <c r="CW982" s="44">
        <v>0</v>
      </c>
      <c r="CX982" s="44">
        <v>0</v>
      </c>
      <c r="CY982" s="44">
        <v>0</v>
      </c>
      <c r="CZ982" s="44">
        <v>0</v>
      </c>
      <c r="DA982" s="44">
        <v>0</v>
      </c>
      <c r="DB982" s="44">
        <v>0</v>
      </c>
      <c r="DC982" s="44">
        <v>0</v>
      </c>
      <c r="DD982" s="44">
        <v>0</v>
      </c>
      <c r="DE982" s="44">
        <v>0</v>
      </c>
      <c r="DF982" s="44">
        <v>0</v>
      </c>
      <c r="DG982" s="44">
        <v>0</v>
      </c>
      <c r="DH982" s="44">
        <v>0</v>
      </c>
      <c r="DI982" s="44">
        <v>0</v>
      </c>
      <c r="DJ982" s="44">
        <v>0</v>
      </c>
      <c r="DK982" s="44">
        <v>0</v>
      </c>
      <c r="DL982" s="44">
        <v>0</v>
      </c>
      <c r="DM982" s="44">
        <v>0</v>
      </c>
      <c r="DN982" s="44">
        <v>0</v>
      </c>
      <c r="DO982" s="44">
        <v>0</v>
      </c>
      <c r="DP982" s="44">
        <v>12.57739875</v>
      </c>
      <c r="DQ982" s="44">
        <v>0</v>
      </c>
      <c r="DR982" s="44">
        <v>0</v>
      </c>
      <c r="DS982" s="44">
        <v>0</v>
      </c>
      <c r="DT982" s="44">
        <v>0</v>
      </c>
      <c r="DU982" s="44">
        <v>0</v>
      </c>
      <c r="DV982" s="44">
        <v>0</v>
      </c>
      <c r="DW982" s="44">
        <v>0</v>
      </c>
      <c r="DX982" s="44">
        <v>0</v>
      </c>
      <c r="DY982" s="44">
        <v>0</v>
      </c>
      <c r="DZ982" s="44">
        <v>52.799736100887507</v>
      </c>
      <c r="EA982" s="44">
        <v>0</v>
      </c>
      <c r="EB982" s="44">
        <v>0</v>
      </c>
    </row>
    <row r="983" spans="2:132" x14ac:dyDescent="0.25">
      <c r="B983" s="41" t="s">
        <v>1071</v>
      </c>
      <c r="C983" s="47" t="s">
        <v>101</v>
      </c>
      <c r="D983" s="46">
        <v>9</v>
      </c>
      <c r="E983" s="86" t="s">
        <v>53</v>
      </c>
      <c r="F983" s="43">
        <v>5718.02</v>
      </c>
      <c r="G983" s="43">
        <v>667.57506773433488</v>
      </c>
      <c r="H983" s="44">
        <v>964.90829273433485</v>
      </c>
      <c r="I983" s="44">
        <v>357.50567814815003</v>
      </c>
      <c r="J983" s="44">
        <v>516.73618476422917</v>
      </c>
      <c r="K983" s="44">
        <v>741.00832518511174</v>
      </c>
      <c r="L983" s="44">
        <v>1038.3415501851118</v>
      </c>
      <c r="M983" s="44">
        <v>514.62180000000001</v>
      </c>
      <c r="N983" s="44">
        <v>3785.32924</v>
      </c>
      <c r="O983" s="44">
        <v>577.52002000000005</v>
      </c>
      <c r="P983" s="44">
        <v>133.3814985333201</v>
      </c>
      <c r="Q983" s="44">
        <v>148.24815978332009</v>
      </c>
      <c r="R983" s="44">
        <v>88.630457494883728</v>
      </c>
      <c r="S983" s="44">
        <v>96.59198282568768</v>
      </c>
      <c r="T983" s="44">
        <v>414.96466210366259</v>
      </c>
      <c r="U983" s="44">
        <v>429.83132335366258</v>
      </c>
      <c r="V983" s="44">
        <v>222.22552953689006</v>
      </c>
      <c r="W983" s="44">
        <v>230.18705486769403</v>
      </c>
      <c r="X983" s="44">
        <v>163.02183154072458</v>
      </c>
      <c r="Y983" s="44">
        <v>177.88849279072457</v>
      </c>
      <c r="Z983" s="44">
        <v>87.302886603778234</v>
      </c>
      <c r="AA983" s="44">
        <v>95.264411934582185</v>
      </c>
      <c r="AB983" s="44">
        <v>5.3277899981481847</v>
      </c>
      <c r="AC983" s="44">
        <v>16.444579136631798</v>
      </c>
      <c r="AD983" s="44">
        <v>6.0622850471861565</v>
      </c>
      <c r="AE983" s="44">
        <v>38.161521512878089</v>
      </c>
      <c r="AF983" s="44">
        <v>110.64567220965405</v>
      </c>
      <c r="AG983" s="44">
        <v>45.791432112538722</v>
      </c>
      <c r="AH983" s="44">
        <v>267.28624127962115</v>
      </c>
      <c r="AJ983" s="63" t="s">
        <v>63</v>
      </c>
      <c r="AK983" s="44">
        <v>0</v>
      </c>
      <c r="AL983" s="44">
        <v>0</v>
      </c>
      <c r="AM983" s="44">
        <v>577.52002000000005</v>
      </c>
      <c r="AN983" s="44">
        <v>577.52002000000005</v>
      </c>
      <c r="AO983" s="44">
        <v>0</v>
      </c>
      <c r="AP983" s="44">
        <v>0</v>
      </c>
      <c r="AQ983" s="44">
        <v>0</v>
      </c>
      <c r="AR983" s="44">
        <v>0</v>
      </c>
      <c r="AS983" s="44">
        <v>0</v>
      </c>
      <c r="AT983" s="44">
        <v>0</v>
      </c>
      <c r="AU983" s="44">
        <v>0</v>
      </c>
      <c r="AV983" s="44">
        <v>0</v>
      </c>
      <c r="AW983" s="44">
        <v>0</v>
      </c>
      <c r="AX983" s="44">
        <v>0</v>
      </c>
      <c r="AY983" s="44">
        <v>163.02183154072458</v>
      </c>
      <c r="AZ983" s="44">
        <v>0</v>
      </c>
      <c r="BA983" s="44">
        <v>0</v>
      </c>
      <c r="BB983" s="44">
        <v>14.86666125</v>
      </c>
      <c r="BC983" s="44">
        <v>177.88849279072457</v>
      </c>
      <c r="BD983" s="44">
        <v>163.02183154072458</v>
      </c>
      <c r="BE983" s="44">
        <v>0</v>
      </c>
      <c r="BF983" s="44">
        <v>0</v>
      </c>
      <c r="BG983" s="44">
        <v>14.86666125</v>
      </c>
      <c r="BH983" s="44">
        <v>177.88849279072457</v>
      </c>
      <c r="BI983" s="44">
        <v>87.302886603778234</v>
      </c>
      <c r="BJ983" s="44">
        <v>0</v>
      </c>
      <c r="BK983" s="44">
        <v>0</v>
      </c>
      <c r="BL983" s="44">
        <v>7.9615253308039557</v>
      </c>
      <c r="BM983" s="44">
        <v>95.264411934582185</v>
      </c>
      <c r="BN983" s="44">
        <v>6.0622850471861565</v>
      </c>
      <c r="BO983" s="44">
        <v>41.964508298133445</v>
      </c>
      <c r="BP983" s="44">
        <v>0</v>
      </c>
      <c r="BQ983" s="44">
        <v>0</v>
      </c>
      <c r="BR983" s="44">
        <v>3.8269238144052751</v>
      </c>
      <c r="BS983" s="44">
        <v>45.791432112538722</v>
      </c>
      <c r="BT983" s="64">
        <v>2023</v>
      </c>
      <c r="BU983" s="44">
        <v>0</v>
      </c>
      <c r="BV983" s="44">
        <v>0</v>
      </c>
      <c r="BW983" s="44">
        <v>0</v>
      </c>
      <c r="BX983" s="44">
        <v>0</v>
      </c>
      <c r="BY983" s="44">
        <v>0</v>
      </c>
      <c r="BZ983" s="44">
        <v>0</v>
      </c>
      <c r="CA983" s="44">
        <v>0</v>
      </c>
      <c r="CB983" s="44">
        <v>577.52002000000005</v>
      </c>
      <c r="CC983" s="44">
        <v>0</v>
      </c>
      <c r="CD983" s="44">
        <v>0</v>
      </c>
      <c r="CE983" s="44">
        <v>0</v>
      </c>
      <c r="CF983" s="44">
        <v>0</v>
      </c>
      <c r="CG983" s="44">
        <v>0</v>
      </c>
      <c r="CH983" s="44">
        <v>0</v>
      </c>
      <c r="CI983" s="44">
        <v>0</v>
      </c>
      <c r="CJ983" s="44">
        <v>0</v>
      </c>
      <c r="CK983" s="44">
        <v>0</v>
      </c>
      <c r="CL983" s="44">
        <v>163.02183154072458</v>
      </c>
      <c r="CM983" s="44">
        <v>0</v>
      </c>
      <c r="CN983" s="44">
        <v>0</v>
      </c>
      <c r="CO983" s="44">
        <v>0</v>
      </c>
      <c r="CP983" s="44">
        <v>0</v>
      </c>
      <c r="CQ983" s="44">
        <v>0</v>
      </c>
      <c r="CR983" s="44">
        <v>0</v>
      </c>
      <c r="CS983" s="44">
        <v>0</v>
      </c>
      <c r="CT983" s="44">
        <v>0</v>
      </c>
      <c r="CU983" s="44">
        <v>0</v>
      </c>
      <c r="CV983" s="44">
        <v>0</v>
      </c>
      <c r="CW983" s="44">
        <v>0</v>
      </c>
      <c r="CX983" s="44">
        <v>0</v>
      </c>
      <c r="CY983" s="44">
        <v>0</v>
      </c>
      <c r="CZ983" s="44">
        <v>0</v>
      </c>
      <c r="DA983" s="44">
        <v>0</v>
      </c>
      <c r="DB983" s="44">
        <v>0</v>
      </c>
      <c r="DC983" s="44">
        <v>0</v>
      </c>
      <c r="DD983" s="44">
        <v>0</v>
      </c>
      <c r="DE983" s="44">
        <v>0</v>
      </c>
      <c r="DF983" s="44">
        <v>0</v>
      </c>
      <c r="DG983" s="44">
        <v>0</v>
      </c>
      <c r="DH983" s="44">
        <v>0</v>
      </c>
      <c r="DI983" s="44">
        <v>0</v>
      </c>
      <c r="DJ983" s="44">
        <v>0</v>
      </c>
      <c r="DK983" s="44">
        <v>0</v>
      </c>
      <c r="DL983" s="44">
        <v>0</v>
      </c>
      <c r="DM983" s="44">
        <v>0</v>
      </c>
      <c r="DN983" s="44">
        <v>0</v>
      </c>
      <c r="DO983" s="44">
        <v>0</v>
      </c>
      <c r="DP983" s="44">
        <v>14.86666125</v>
      </c>
      <c r="DQ983" s="44">
        <v>0</v>
      </c>
      <c r="DR983" s="44">
        <v>0</v>
      </c>
      <c r="DS983" s="44">
        <v>0</v>
      </c>
      <c r="DT983" s="44">
        <v>0</v>
      </c>
      <c r="DU983" s="44">
        <v>0</v>
      </c>
      <c r="DV983" s="44">
        <v>0</v>
      </c>
      <c r="DW983" s="44">
        <v>0</v>
      </c>
      <c r="DX983" s="44">
        <v>0</v>
      </c>
      <c r="DY983" s="44">
        <v>0</v>
      </c>
      <c r="DZ983" s="44">
        <v>45.791432112538722</v>
      </c>
      <c r="EA983" s="44">
        <v>0</v>
      </c>
      <c r="EB983" s="44">
        <v>0</v>
      </c>
    </row>
    <row r="984" spans="2:132" x14ac:dyDescent="0.25">
      <c r="B984" s="41" t="s">
        <v>1072</v>
      </c>
      <c r="C984" s="47" t="s">
        <v>101</v>
      </c>
      <c r="D984" s="46">
        <v>9</v>
      </c>
      <c r="E984" s="86" t="s">
        <v>53</v>
      </c>
      <c r="F984" s="43">
        <v>13024.6</v>
      </c>
      <c r="G984" s="43">
        <v>1998.0032908764326</v>
      </c>
      <c r="H984" s="44">
        <v>2658.7955908764325</v>
      </c>
      <c r="I984" s="44">
        <v>1069.9883143797592</v>
      </c>
      <c r="J984" s="44">
        <v>1423.8616250298023</v>
      </c>
      <c r="K984" s="44">
        <v>2057.9433896027258</v>
      </c>
      <c r="L984" s="44">
        <v>2718.7356896027259</v>
      </c>
      <c r="M984" s="44">
        <v>885.67280000000005</v>
      </c>
      <c r="N984" s="44">
        <v>7984.0797999999995</v>
      </c>
      <c r="O984" s="44">
        <v>1198.2631999999999</v>
      </c>
      <c r="P984" s="44">
        <v>370.42981012849066</v>
      </c>
      <c r="Q984" s="44">
        <v>403.46942512849068</v>
      </c>
      <c r="R984" s="44">
        <v>246.14630891427134</v>
      </c>
      <c r="S984" s="44">
        <v>263.83997444677351</v>
      </c>
      <c r="T984" s="44">
        <v>1152.4482981775266</v>
      </c>
      <c r="U984" s="44">
        <v>1185.4879131775265</v>
      </c>
      <c r="V984" s="44">
        <v>617.1692597342452</v>
      </c>
      <c r="W984" s="44">
        <v>634.86292526674731</v>
      </c>
      <c r="X984" s="44">
        <v>452.74754571259967</v>
      </c>
      <c r="Y984" s="44">
        <v>485.7871607125997</v>
      </c>
      <c r="Z984" s="44">
        <v>242.45935203845343</v>
      </c>
      <c r="AA984" s="44">
        <v>260.15301757095557</v>
      </c>
      <c r="AB984" s="44">
        <v>3.3568559952186994</v>
      </c>
      <c r="AC984" s="44">
        <v>12.576068757906073</v>
      </c>
      <c r="AD984" s="44">
        <v>4.6059938538793963</v>
      </c>
      <c r="AE984" s="44">
        <v>103.85968479699011</v>
      </c>
      <c r="AF984" s="44">
        <v>305.16414212563626</v>
      </c>
      <c r="AG984" s="44">
        <v>125.0496276736897</v>
      </c>
      <c r="AH984" s="44">
        <v>699.84740895432856</v>
      </c>
      <c r="AJ984" s="63" t="s">
        <v>63</v>
      </c>
      <c r="AK984" s="44">
        <v>0</v>
      </c>
      <c r="AL984" s="44">
        <v>0</v>
      </c>
      <c r="AM984" s="44">
        <v>1198.2631999999999</v>
      </c>
      <c r="AN984" s="44">
        <v>1198.2631999999999</v>
      </c>
      <c r="AO984" s="44">
        <v>0</v>
      </c>
      <c r="AP984" s="44">
        <v>0</v>
      </c>
      <c r="AQ984" s="44">
        <v>0</v>
      </c>
      <c r="AR984" s="44">
        <v>0</v>
      </c>
      <c r="AS984" s="44">
        <v>0</v>
      </c>
      <c r="AT984" s="44">
        <v>0</v>
      </c>
      <c r="AU984" s="44">
        <v>0</v>
      </c>
      <c r="AV984" s="44">
        <v>0</v>
      </c>
      <c r="AW984" s="44">
        <v>0</v>
      </c>
      <c r="AX984" s="44">
        <v>0</v>
      </c>
      <c r="AY984" s="44">
        <v>452.74754571259967</v>
      </c>
      <c r="AZ984" s="44">
        <v>0</v>
      </c>
      <c r="BA984" s="44">
        <v>0</v>
      </c>
      <c r="BB984" s="44">
        <v>33.039615000000005</v>
      </c>
      <c r="BC984" s="44">
        <v>485.7871607125997</v>
      </c>
      <c r="BD984" s="44">
        <v>452.74754571259967</v>
      </c>
      <c r="BE984" s="44">
        <v>0</v>
      </c>
      <c r="BF984" s="44">
        <v>0</v>
      </c>
      <c r="BG984" s="44">
        <v>33.039615000000005</v>
      </c>
      <c r="BH984" s="44">
        <v>485.7871607125997</v>
      </c>
      <c r="BI984" s="44">
        <v>242.45935203845343</v>
      </c>
      <c r="BJ984" s="44">
        <v>0</v>
      </c>
      <c r="BK984" s="44">
        <v>0</v>
      </c>
      <c r="BL984" s="44">
        <v>17.693665532502152</v>
      </c>
      <c r="BM984" s="44">
        <v>260.15301757095557</v>
      </c>
      <c r="BN984" s="44">
        <v>4.6059938538793963</v>
      </c>
      <c r="BO984" s="44">
        <v>116.54468582184776</v>
      </c>
      <c r="BP984" s="44">
        <v>0</v>
      </c>
      <c r="BQ984" s="44">
        <v>0</v>
      </c>
      <c r="BR984" s="44">
        <v>8.5049418518419362</v>
      </c>
      <c r="BS984" s="44">
        <v>125.0496276736897</v>
      </c>
      <c r="BT984" s="64">
        <v>2023</v>
      </c>
      <c r="BU984" s="44">
        <v>0</v>
      </c>
      <c r="BV984" s="44">
        <v>0</v>
      </c>
      <c r="BW984" s="44">
        <v>0</v>
      </c>
      <c r="BX984" s="44">
        <v>0</v>
      </c>
      <c r="BY984" s="44">
        <v>0</v>
      </c>
      <c r="BZ984" s="44">
        <v>0</v>
      </c>
      <c r="CA984" s="44">
        <v>0</v>
      </c>
      <c r="CB984" s="44">
        <v>1198.2631999999999</v>
      </c>
      <c r="CC984" s="44">
        <v>0</v>
      </c>
      <c r="CD984" s="44">
        <v>0</v>
      </c>
      <c r="CE984" s="44">
        <v>0</v>
      </c>
      <c r="CF984" s="44">
        <v>0</v>
      </c>
      <c r="CG984" s="44">
        <v>0</v>
      </c>
      <c r="CH984" s="44">
        <v>0</v>
      </c>
      <c r="CI984" s="44">
        <v>0</v>
      </c>
      <c r="CJ984" s="44">
        <v>0</v>
      </c>
      <c r="CK984" s="44">
        <v>0</v>
      </c>
      <c r="CL984" s="44">
        <v>452.74754571259967</v>
      </c>
      <c r="CM984" s="44">
        <v>0</v>
      </c>
      <c r="CN984" s="44">
        <v>0</v>
      </c>
      <c r="CO984" s="44">
        <v>0</v>
      </c>
      <c r="CP984" s="44">
        <v>0</v>
      </c>
      <c r="CQ984" s="44">
        <v>0</v>
      </c>
      <c r="CR984" s="44">
        <v>0</v>
      </c>
      <c r="CS984" s="44">
        <v>0</v>
      </c>
      <c r="CT984" s="44">
        <v>0</v>
      </c>
      <c r="CU984" s="44">
        <v>0</v>
      </c>
      <c r="CV984" s="44">
        <v>0</v>
      </c>
      <c r="CW984" s="44">
        <v>0</v>
      </c>
      <c r="CX984" s="44">
        <v>0</v>
      </c>
      <c r="CY984" s="44">
        <v>0</v>
      </c>
      <c r="CZ984" s="44">
        <v>0</v>
      </c>
      <c r="DA984" s="44">
        <v>0</v>
      </c>
      <c r="DB984" s="44">
        <v>0</v>
      </c>
      <c r="DC984" s="44">
        <v>0</v>
      </c>
      <c r="DD984" s="44">
        <v>0</v>
      </c>
      <c r="DE984" s="44">
        <v>0</v>
      </c>
      <c r="DF984" s="44">
        <v>0</v>
      </c>
      <c r="DG984" s="44">
        <v>0</v>
      </c>
      <c r="DH984" s="44">
        <v>0</v>
      </c>
      <c r="DI984" s="44">
        <v>0</v>
      </c>
      <c r="DJ984" s="44">
        <v>0</v>
      </c>
      <c r="DK984" s="44">
        <v>0</v>
      </c>
      <c r="DL984" s="44">
        <v>0</v>
      </c>
      <c r="DM984" s="44">
        <v>0</v>
      </c>
      <c r="DN984" s="44">
        <v>0</v>
      </c>
      <c r="DO984" s="44">
        <v>0</v>
      </c>
      <c r="DP984" s="44">
        <v>33.039615000000005</v>
      </c>
      <c r="DQ984" s="44">
        <v>0</v>
      </c>
      <c r="DR984" s="44">
        <v>0</v>
      </c>
      <c r="DS984" s="44">
        <v>0</v>
      </c>
      <c r="DT984" s="44">
        <v>0</v>
      </c>
      <c r="DU984" s="44">
        <v>0</v>
      </c>
      <c r="DV984" s="44">
        <v>0</v>
      </c>
      <c r="DW984" s="44">
        <v>0</v>
      </c>
      <c r="DX984" s="44">
        <v>0</v>
      </c>
      <c r="DY984" s="44">
        <v>0</v>
      </c>
      <c r="DZ984" s="44">
        <v>125.0496276736897</v>
      </c>
      <c r="EA984" s="44">
        <v>0</v>
      </c>
      <c r="EB984" s="44">
        <v>0</v>
      </c>
    </row>
    <row r="985" spans="2:132" x14ac:dyDescent="0.25">
      <c r="B985" s="41" t="s">
        <v>1073</v>
      </c>
      <c r="C985" s="47" t="s">
        <v>101</v>
      </c>
      <c r="D985" s="46">
        <v>9</v>
      </c>
      <c r="E985" s="86" t="s">
        <v>53</v>
      </c>
      <c r="F985" s="43">
        <v>7500.67</v>
      </c>
      <c r="G985" s="43">
        <v>987.76743755303528</v>
      </c>
      <c r="H985" s="44">
        <v>1318.6219125530351</v>
      </c>
      <c r="I985" s="44">
        <v>528.97791526808385</v>
      </c>
      <c r="J985" s="44">
        <v>706.16001683257218</v>
      </c>
      <c r="K985" s="44">
        <v>1096.4218556838694</v>
      </c>
      <c r="L985" s="44">
        <v>1427.2763306838692</v>
      </c>
      <c r="M985" s="44">
        <v>562.55025000000001</v>
      </c>
      <c r="N985" s="44">
        <v>4830.4314800000002</v>
      </c>
      <c r="O985" s="44">
        <v>757.56767000000002</v>
      </c>
      <c r="P985" s="44">
        <v>197.35593402309647</v>
      </c>
      <c r="Q985" s="44">
        <v>213.89865777309646</v>
      </c>
      <c r="R985" s="44">
        <v>131.14072726831381</v>
      </c>
      <c r="S985" s="44">
        <v>139.99983234653823</v>
      </c>
      <c r="T985" s="44">
        <v>613.99623918296686</v>
      </c>
      <c r="U985" s="44">
        <v>630.53896293296691</v>
      </c>
      <c r="V985" s="44">
        <v>328.81267213064098</v>
      </c>
      <c r="W985" s="44">
        <v>337.67177720886542</v>
      </c>
      <c r="X985" s="44">
        <v>241.21280825045125</v>
      </c>
      <c r="Y985" s="44">
        <v>257.75553200045124</v>
      </c>
      <c r="Z985" s="44">
        <v>129.17640690846608</v>
      </c>
      <c r="AA985" s="44">
        <v>138.03551198669049</v>
      </c>
      <c r="AB985" s="44">
        <v>4.0182208833474373</v>
      </c>
      <c r="AC985" s="44">
        <v>14.305108706233858</v>
      </c>
      <c r="AD985" s="44">
        <v>5.4882084986437789</v>
      </c>
      <c r="AE985" s="44">
        <v>55.061042525683895</v>
      </c>
      <c r="AF985" s="44">
        <v>162.31112908142546</v>
      </c>
      <c r="AG985" s="44">
        <v>66.350525321025117</v>
      </c>
      <c r="AH985" s="44">
        <v>367.40446881649893</v>
      </c>
      <c r="AJ985" s="63" t="s">
        <v>63</v>
      </c>
      <c r="AK985" s="44">
        <v>0</v>
      </c>
      <c r="AL985" s="44">
        <v>0</v>
      </c>
      <c r="AM985" s="44">
        <v>757.56767000000002</v>
      </c>
      <c r="AN985" s="44">
        <v>757.56767000000002</v>
      </c>
      <c r="AO985" s="44">
        <v>0</v>
      </c>
      <c r="AP985" s="44">
        <v>0</v>
      </c>
      <c r="AQ985" s="44">
        <v>0</v>
      </c>
      <c r="AR985" s="44">
        <v>0</v>
      </c>
      <c r="AS985" s="44">
        <v>0</v>
      </c>
      <c r="AT985" s="44">
        <v>0</v>
      </c>
      <c r="AU985" s="44">
        <v>0</v>
      </c>
      <c r="AV985" s="44">
        <v>0</v>
      </c>
      <c r="AW985" s="44">
        <v>0</v>
      </c>
      <c r="AX985" s="44">
        <v>0</v>
      </c>
      <c r="AY985" s="44">
        <v>241.21280825045125</v>
      </c>
      <c r="AZ985" s="44">
        <v>0</v>
      </c>
      <c r="BA985" s="44">
        <v>0</v>
      </c>
      <c r="BB985" s="44">
        <v>16.54272375</v>
      </c>
      <c r="BC985" s="44">
        <v>257.75553200045124</v>
      </c>
      <c r="BD985" s="44">
        <v>241.21280825045125</v>
      </c>
      <c r="BE985" s="44">
        <v>0</v>
      </c>
      <c r="BF985" s="44">
        <v>0</v>
      </c>
      <c r="BG985" s="44">
        <v>16.54272375</v>
      </c>
      <c r="BH985" s="44">
        <v>257.75553200045124</v>
      </c>
      <c r="BI985" s="44">
        <v>129.17640690846608</v>
      </c>
      <c r="BJ985" s="44">
        <v>0</v>
      </c>
      <c r="BK985" s="44">
        <v>0</v>
      </c>
      <c r="BL985" s="44">
        <v>8.8591050782244203</v>
      </c>
      <c r="BM985" s="44">
        <v>138.03551198669049</v>
      </c>
      <c r="BN985" s="44">
        <v>5.4882084986437789</v>
      </c>
      <c r="BO985" s="44">
        <v>62.092155374376688</v>
      </c>
      <c r="BP985" s="44">
        <v>0</v>
      </c>
      <c r="BQ985" s="44">
        <v>0</v>
      </c>
      <c r="BR985" s="44">
        <v>4.2583699466484273</v>
      </c>
      <c r="BS985" s="44">
        <v>66.350525321025117</v>
      </c>
      <c r="BT985" s="64">
        <v>2023</v>
      </c>
      <c r="BU985" s="44">
        <v>0</v>
      </c>
      <c r="BV985" s="44">
        <v>0</v>
      </c>
      <c r="BW985" s="44">
        <v>0</v>
      </c>
      <c r="BX985" s="44">
        <v>0</v>
      </c>
      <c r="BY985" s="44">
        <v>0</v>
      </c>
      <c r="BZ985" s="44">
        <v>0</v>
      </c>
      <c r="CA985" s="44">
        <v>0</v>
      </c>
      <c r="CB985" s="44">
        <v>757.56767000000002</v>
      </c>
      <c r="CC985" s="44">
        <v>0</v>
      </c>
      <c r="CD985" s="44">
        <v>0</v>
      </c>
      <c r="CE985" s="44">
        <v>0</v>
      </c>
      <c r="CF985" s="44">
        <v>0</v>
      </c>
      <c r="CG985" s="44">
        <v>0</v>
      </c>
      <c r="CH985" s="44">
        <v>0</v>
      </c>
      <c r="CI985" s="44">
        <v>0</v>
      </c>
      <c r="CJ985" s="44">
        <v>0</v>
      </c>
      <c r="CK985" s="44">
        <v>0</v>
      </c>
      <c r="CL985" s="44">
        <v>241.21280825045125</v>
      </c>
      <c r="CM985" s="44">
        <v>0</v>
      </c>
      <c r="CN985" s="44">
        <v>0</v>
      </c>
      <c r="CO985" s="44">
        <v>0</v>
      </c>
      <c r="CP985" s="44">
        <v>0</v>
      </c>
      <c r="CQ985" s="44">
        <v>0</v>
      </c>
      <c r="CR985" s="44">
        <v>0</v>
      </c>
      <c r="CS985" s="44">
        <v>0</v>
      </c>
      <c r="CT985" s="44">
        <v>0</v>
      </c>
      <c r="CU985" s="44">
        <v>0</v>
      </c>
      <c r="CV985" s="44">
        <v>0</v>
      </c>
      <c r="CW985" s="44">
        <v>0</v>
      </c>
      <c r="CX985" s="44">
        <v>0</v>
      </c>
      <c r="CY985" s="44">
        <v>0</v>
      </c>
      <c r="CZ985" s="44">
        <v>0</v>
      </c>
      <c r="DA985" s="44">
        <v>0</v>
      </c>
      <c r="DB985" s="44">
        <v>0</v>
      </c>
      <c r="DC985" s="44">
        <v>0</v>
      </c>
      <c r="DD985" s="44">
        <v>0</v>
      </c>
      <c r="DE985" s="44">
        <v>0</v>
      </c>
      <c r="DF985" s="44">
        <v>0</v>
      </c>
      <c r="DG985" s="44">
        <v>0</v>
      </c>
      <c r="DH985" s="44">
        <v>0</v>
      </c>
      <c r="DI985" s="44">
        <v>0</v>
      </c>
      <c r="DJ985" s="44">
        <v>0</v>
      </c>
      <c r="DK985" s="44">
        <v>0</v>
      </c>
      <c r="DL985" s="44">
        <v>0</v>
      </c>
      <c r="DM985" s="44">
        <v>0</v>
      </c>
      <c r="DN985" s="44">
        <v>0</v>
      </c>
      <c r="DO985" s="44">
        <v>0</v>
      </c>
      <c r="DP985" s="44">
        <v>16.54272375</v>
      </c>
      <c r="DQ985" s="44">
        <v>0</v>
      </c>
      <c r="DR985" s="44">
        <v>0</v>
      </c>
      <c r="DS985" s="44">
        <v>0</v>
      </c>
      <c r="DT985" s="44">
        <v>0</v>
      </c>
      <c r="DU985" s="44">
        <v>0</v>
      </c>
      <c r="DV985" s="44">
        <v>0</v>
      </c>
      <c r="DW985" s="44">
        <v>0</v>
      </c>
      <c r="DX985" s="44">
        <v>0</v>
      </c>
      <c r="DY985" s="44">
        <v>0</v>
      </c>
      <c r="DZ985" s="44">
        <v>66.350525321025117</v>
      </c>
      <c r="EA985" s="44">
        <v>0</v>
      </c>
      <c r="EB985" s="44">
        <v>0</v>
      </c>
    </row>
    <row r="986" spans="2:132" x14ac:dyDescent="0.25">
      <c r="B986" s="41" t="s">
        <v>1074</v>
      </c>
      <c r="C986" s="50">
        <v>1</v>
      </c>
      <c r="D986" s="46">
        <v>9</v>
      </c>
      <c r="E986" s="86" t="s">
        <v>53</v>
      </c>
      <c r="F986" s="43">
        <v>3648.51</v>
      </c>
      <c r="G986" s="43">
        <v>740.48488738224569</v>
      </c>
      <c r="H986" s="44">
        <v>926.48766238224562</v>
      </c>
      <c r="I986" s="44">
        <v>396.55098672348265</v>
      </c>
      <c r="J986" s="44">
        <v>496.16083051153078</v>
      </c>
      <c r="K986" s="44">
        <v>762.69943400371312</v>
      </c>
      <c r="L986" s="44">
        <v>948.70220900371305</v>
      </c>
      <c r="M986" s="44">
        <v>385.52589</v>
      </c>
      <c r="N986" s="44">
        <v>2530.8497699999998</v>
      </c>
      <c r="O986" s="44">
        <v>443.90205000000003</v>
      </c>
      <c r="P986" s="44">
        <v>152.53988680074264</v>
      </c>
      <c r="Q986" s="44">
        <v>161.84002555074264</v>
      </c>
      <c r="R986" s="44">
        <v>101.36098410972821</v>
      </c>
      <c r="S986" s="44">
        <v>106.34147629913062</v>
      </c>
      <c r="T986" s="44">
        <v>457.61966040222785</v>
      </c>
      <c r="U986" s="44">
        <v>468.77982690222785</v>
      </c>
      <c r="V986" s="44">
        <v>245.06850979511228</v>
      </c>
      <c r="W986" s="44">
        <v>251.04510042239517</v>
      </c>
      <c r="X986" s="44">
        <v>190.67485850092828</v>
      </c>
      <c r="Y986" s="44">
        <v>201.83502500092828</v>
      </c>
      <c r="Z986" s="44">
        <v>102.11187908129679</v>
      </c>
      <c r="AA986" s="44">
        <v>108.08846970857968</v>
      </c>
      <c r="AB986" s="44">
        <v>3.625357700654301</v>
      </c>
      <c r="AC986" s="44">
        <v>10.081255382963963</v>
      </c>
      <c r="AD986" s="44">
        <v>4.1068399913220777</v>
      </c>
      <c r="AE986" s="44">
        <v>41.660291943767476</v>
      </c>
      <c r="AF986" s="44">
        <v>120.67165943428746</v>
      </c>
      <c r="AG986" s="44">
        <v>51.955664474236713</v>
      </c>
      <c r="AH986" s="44">
        <v>244.21159636062873</v>
      </c>
      <c r="AJ986" s="63" t="s">
        <v>63</v>
      </c>
      <c r="AK986" s="44">
        <v>0</v>
      </c>
      <c r="AL986" s="44">
        <v>0</v>
      </c>
      <c r="AM986" s="44">
        <v>443.90205000000003</v>
      </c>
      <c r="AN986" s="44">
        <v>443.90205000000003</v>
      </c>
      <c r="AO986" s="44">
        <v>0</v>
      </c>
      <c r="AP986" s="44">
        <v>0</v>
      </c>
      <c r="AQ986" s="44">
        <v>0</v>
      </c>
      <c r="AR986" s="44">
        <v>0</v>
      </c>
      <c r="AS986" s="44">
        <v>0</v>
      </c>
      <c r="AT986" s="44">
        <v>0</v>
      </c>
      <c r="AU986" s="44">
        <v>0</v>
      </c>
      <c r="AV986" s="44">
        <v>0</v>
      </c>
      <c r="AW986" s="44">
        <v>0</v>
      </c>
      <c r="AX986" s="44">
        <v>0</v>
      </c>
      <c r="AY986" s="44">
        <v>190.67485850092828</v>
      </c>
      <c r="AZ986" s="44">
        <v>0</v>
      </c>
      <c r="BA986" s="44">
        <v>0</v>
      </c>
      <c r="BB986" s="44">
        <v>11.160166499999999</v>
      </c>
      <c r="BC986" s="44">
        <v>201.83502500092828</v>
      </c>
      <c r="BD986" s="44">
        <v>190.67485850092828</v>
      </c>
      <c r="BE986" s="44">
        <v>0</v>
      </c>
      <c r="BF986" s="44">
        <v>0</v>
      </c>
      <c r="BG986" s="44">
        <v>11.160166499999999</v>
      </c>
      <c r="BH986" s="44">
        <v>201.83502500092828</v>
      </c>
      <c r="BI986" s="44">
        <v>102.11187908129679</v>
      </c>
      <c r="BJ986" s="44">
        <v>0</v>
      </c>
      <c r="BK986" s="44">
        <v>0</v>
      </c>
      <c r="BL986" s="44">
        <v>5.9765906272828886</v>
      </c>
      <c r="BM986" s="44">
        <v>108.08846970857968</v>
      </c>
      <c r="BN986" s="44">
        <v>4.1068399913220777</v>
      </c>
      <c r="BO986" s="44">
        <v>49.082853542893403</v>
      </c>
      <c r="BP986" s="44">
        <v>0</v>
      </c>
      <c r="BQ986" s="44">
        <v>0</v>
      </c>
      <c r="BR986" s="44">
        <v>2.8728109313433077</v>
      </c>
      <c r="BS986" s="44">
        <v>51.955664474236713</v>
      </c>
      <c r="BT986" s="64">
        <v>2023</v>
      </c>
      <c r="BU986" s="44">
        <v>0</v>
      </c>
      <c r="BV986" s="44">
        <v>0</v>
      </c>
      <c r="BW986" s="44">
        <v>0</v>
      </c>
      <c r="BX986" s="44">
        <v>0</v>
      </c>
      <c r="BY986" s="44">
        <v>0</v>
      </c>
      <c r="BZ986" s="44">
        <v>0</v>
      </c>
      <c r="CA986" s="44">
        <v>0</v>
      </c>
      <c r="CB986" s="44">
        <v>443.90205000000003</v>
      </c>
      <c r="CC986" s="44">
        <v>0</v>
      </c>
      <c r="CD986" s="44">
        <v>0</v>
      </c>
      <c r="CE986" s="44">
        <v>0</v>
      </c>
      <c r="CF986" s="44">
        <v>0</v>
      </c>
      <c r="CG986" s="44">
        <v>0</v>
      </c>
      <c r="CH986" s="44">
        <v>0</v>
      </c>
      <c r="CI986" s="44">
        <v>0</v>
      </c>
      <c r="CJ986" s="44">
        <v>0</v>
      </c>
      <c r="CK986" s="44">
        <v>0</v>
      </c>
      <c r="CL986" s="44">
        <v>190.67485850092828</v>
      </c>
      <c r="CM986" s="44">
        <v>0</v>
      </c>
      <c r="CN986" s="44">
        <v>0</v>
      </c>
      <c r="CO986" s="44">
        <v>0</v>
      </c>
      <c r="CP986" s="44">
        <v>0</v>
      </c>
      <c r="CQ986" s="44">
        <v>0</v>
      </c>
      <c r="CR986" s="44">
        <v>0</v>
      </c>
      <c r="CS986" s="44">
        <v>0</v>
      </c>
      <c r="CT986" s="44">
        <v>0</v>
      </c>
      <c r="CU986" s="44">
        <v>0</v>
      </c>
      <c r="CV986" s="44">
        <v>0</v>
      </c>
      <c r="CW986" s="44">
        <v>0</v>
      </c>
      <c r="CX986" s="44">
        <v>0</v>
      </c>
      <c r="CY986" s="44">
        <v>0</v>
      </c>
      <c r="CZ986" s="44">
        <v>0</v>
      </c>
      <c r="DA986" s="44">
        <v>0</v>
      </c>
      <c r="DB986" s="44">
        <v>0</v>
      </c>
      <c r="DC986" s="44">
        <v>0</v>
      </c>
      <c r="DD986" s="44">
        <v>0</v>
      </c>
      <c r="DE986" s="44">
        <v>0</v>
      </c>
      <c r="DF986" s="44">
        <v>0</v>
      </c>
      <c r="DG986" s="44">
        <v>0</v>
      </c>
      <c r="DH986" s="44">
        <v>0</v>
      </c>
      <c r="DI986" s="44">
        <v>0</v>
      </c>
      <c r="DJ986" s="44">
        <v>0</v>
      </c>
      <c r="DK986" s="44">
        <v>0</v>
      </c>
      <c r="DL986" s="44">
        <v>0</v>
      </c>
      <c r="DM986" s="44">
        <v>0</v>
      </c>
      <c r="DN986" s="44">
        <v>0</v>
      </c>
      <c r="DO986" s="44">
        <v>0</v>
      </c>
      <c r="DP986" s="44">
        <v>11.160166499999999</v>
      </c>
      <c r="DQ986" s="44">
        <v>0</v>
      </c>
      <c r="DR986" s="44">
        <v>0</v>
      </c>
      <c r="DS986" s="44">
        <v>0</v>
      </c>
      <c r="DT986" s="44">
        <v>0</v>
      </c>
      <c r="DU986" s="44">
        <v>0</v>
      </c>
      <c r="DV986" s="44">
        <v>0</v>
      </c>
      <c r="DW986" s="44">
        <v>0</v>
      </c>
      <c r="DX986" s="44">
        <v>0</v>
      </c>
      <c r="DY986" s="44">
        <v>0</v>
      </c>
      <c r="DZ986" s="44">
        <v>51.955664474236713</v>
      </c>
      <c r="EA986" s="44">
        <v>0</v>
      </c>
      <c r="EB986" s="44">
        <v>0</v>
      </c>
    </row>
    <row r="987" spans="2:132" x14ac:dyDescent="0.25">
      <c r="B987" s="41" t="s">
        <v>1075</v>
      </c>
      <c r="C987" s="50">
        <v>1</v>
      </c>
      <c r="D987" s="46">
        <v>9</v>
      </c>
      <c r="E987" s="86" t="s">
        <v>53</v>
      </c>
      <c r="F987" s="43">
        <v>5759</v>
      </c>
      <c r="G987" s="43">
        <v>1062.9968620373284</v>
      </c>
      <c r="H987" s="44">
        <v>1301.2644370373284</v>
      </c>
      <c r="I987" s="44">
        <v>569.2654390490876</v>
      </c>
      <c r="J987" s="44">
        <v>696.86458871503771</v>
      </c>
      <c r="K987" s="44">
        <v>1094.8867678984482</v>
      </c>
      <c r="L987" s="44">
        <v>1333.1543428984482</v>
      </c>
      <c r="M987" s="44">
        <v>559.4457142857143</v>
      </c>
      <c r="N987" s="44">
        <v>3853.5937142857142</v>
      </c>
      <c r="O987" s="44">
        <v>593.99971428571428</v>
      </c>
      <c r="P987" s="44">
        <v>197.07961822172066</v>
      </c>
      <c r="Q987" s="44">
        <v>208.99299697172066</v>
      </c>
      <c r="R987" s="44">
        <v>130.95711862574868</v>
      </c>
      <c r="S987" s="44">
        <v>137.33707610904619</v>
      </c>
      <c r="T987" s="44">
        <v>613.13659002313102</v>
      </c>
      <c r="U987" s="44">
        <v>625.04996877313101</v>
      </c>
      <c r="V987" s="44">
        <v>328.35230524351374</v>
      </c>
      <c r="W987" s="44">
        <v>334.73226272681126</v>
      </c>
      <c r="X987" s="44">
        <v>240.8750889376586</v>
      </c>
      <c r="Y987" s="44">
        <v>252.7884676876586</v>
      </c>
      <c r="Z987" s="44">
        <v>128.99554848852324</v>
      </c>
      <c r="AA987" s="44">
        <v>135.37550597182076</v>
      </c>
      <c r="AB987" s="44">
        <v>4.0735228252676077</v>
      </c>
      <c r="AC987" s="44">
        <v>11.512465762616943</v>
      </c>
      <c r="AD987" s="44">
        <v>4.3877931241812602</v>
      </c>
      <c r="AE987" s="44">
        <v>53.798244522118736</v>
      </c>
      <c r="AF987" s="44">
        <v>160.89817144997292</v>
      </c>
      <c r="AG987" s="44">
        <v>65.071921040840238</v>
      </c>
      <c r="AH987" s="44">
        <v>343.17591672547775</v>
      </c>
      <c r="AJ987" s="63" t="s">
        <v>63</v>
      </c>
      <c r="AK987" s="44">
        <v>0</v>
      </c>
      <c r="AL987" s="44">
        <v>0</v>
      </c>
      <c r="AM987" s="44">
        <v>593.99971428571428</v>
      </c>
      <c r="AN987" s="44">
        <v>593.99971428571428</v>
      </c>
      <c r="AO987" s="44">
        <v>0</v>
      </c>
      <c r="AP987" s="44">
        <v>0</v>
      </c>
      <c r="AQ987" s="44">
        <v>0</v>
      </c>
      <c r="AR987" s="44">
        <v>0</v>
      </c>
      <c r="AS987" s="44">
        <v>0</v>
      </c>
      <c r="AT987" s="44">
        <v>0</v>
      </c>
      <c r="AU987" s="44">
        <v>0</v>
      </c>
      <c r="AV987" s="44">
        <v>0</v>
      </c>
      <c r="AW987" s="44">
        <v>0</v>
      </c>
      <c r="AX987" s="44">
        <v>0</v>
      </c>
      <c r="AY987" s="44">
        <v>240.8750889376586</v>
      </c>
      <c r="AZ987" s="44">
        <v>0</v>
      </c>
      <c r="BA987" s="44">
        <v>0</v>
      </c>
      <c r="BB987" s="44">
        <v>11.913378750000001</v>
      </c>
      <c r="BC987" s="44">
        <v>252.7884676876586</v>
      </c>
      <c r="BD987" s="44">
        <v>240.8750889376586</v>
      </c>
      <c r="BE987" s="44">
        <v>0</v>
      </c>
      <c r="BF987" s="44">
        <v>0</v>
      </c>
      <c r="BG987" s="44">
        <v>11.913378750000001</v>
      </c>
      <c r="BH987" s="44">
        <v>252.7884676876586</v>
      </c>
      <c r="BI987" s="44">
        <v>128.99554848852324</v>
      </c>
      <c r="BJ987" s="44">
        <v>0</v>
      </c>
      <c r="BK987" s="44">
        <v>0</v>
      </c>
      <c r="BL987" s="44">
        <v>6.3799574832975079</v>
      </c>
      <c r="BM987" s="44">
        <v>135.37550597182076</v>
      </c>
      <c r="BN987" s="44">
        <v>4.3877931241812602</v>
      </c>
      <c r="BO987" s="44">
        <v>62.005220852968208</v>
      </c>
      <c r="BP987" s="44">
        <v>0</v>
      </c>
      <c r="BQ987" s="44">
        <v>0</v>
      </c>
      <c r="BR987" s="44">
        <v>3.066700187872025</v>
      </c>
      <c r="BS987" s="44">
        <v>65.071921040840238</v>
      </c>
      <c r="BT987" s="64">
        <v>2023</v>
      </c>
      <c r="BU987" s="44">
        <v>0</v>
      </c>
      <c r="BV987" s="44">
        <v>0</v>
      </c>
      <c r="BW987" s="44">
        <v>0</v>
      </c>
      <c r="BX987" s="44">
        <v>0</v>
      </c>
      <c r="BY987" s="44">
        <v>0</v>
      </c>
      <c r="BZ987" s="44">
        <v>0</v>
      </c>
      <c r="CA987" s="44">
        <v>0</v>
      </c>
      <c r="CB987" s="44">
        <v>593.99971428571428</v>
      </c>
      <c r="CC987" s="44">
        <v>0</v>
      </c>
      <c r="CD987" s="44">
        <v>0</v>
      </c>
      <c r="CE987" s="44">
        <v>0</v>
      </c>
      <c r="CF987" s="44">
        <v>0</v>
      </c>
      <c r="CG987" s="44">
        <v>0</v>
      </c>
      <c r="CH987" s="44">
        <v>0</v>
      </c>
      <c r="CI987" s="44">
        <v>0</v>
      </c>
      <c r="CJ987" s="44">
        <v>0</v>
      </c>
      <c r="CK987" s="44">
        <v>0</v>
      </c>
      <c r="CL987" s="44">
        <v>240.8750889376586</v>
      </c>
      <c r="CM987" s="44">
        <v>0</v>
      </c>
      <c r="CN987" s="44">
        <v>0</v>
      </c>
      <c r="CO987" s="44">
        <v>0</v>
      </c>
      <c r="CP987" s="44">
        <v>0</v>
      </c>
      <c r="CQ987" s="44">
        <v>0</v>
      </c>
      <c r="CR987" s="44">
        <v>0</v>
      </c>
      <c r="CS987" s="44">
        <v>0</v>
      </c>
      <c r="CT987" s="44">
        <v>0</v>
      </c>
      <c r="CU987" s="44">
        <v>0</v>
      </c>
      <c r="CV987" s="44">
        <v>0</v>
      </c>
      <c r="CW987" s="44">
        <v>0</v>
      </c>
      <c r="CX987" s="44">
        <v>0</v>
      </c>
      <c r="CY987" s="44">
        <v>0</v>
      </c>
      <c r="CZ987" s="44">
        <v>0</v>
      </c>
      <c r="DA987" s="44">
        <v>0</v>
      </c>
      <c r="DB987" s="44">
        <v>0</v>
      </c>
      <c r="DC987" s="44">
        <v>0</v>
      </c>
      <c r="DD987" s="44">
        <v>0</v>
      </c>
      <c r="DE987" s="44">
        <v>0</v>
      </c>
      <c r="DF987" s="44">
        <v>0</v>
      </c>
      <c r="DG987" s="44">
        <v>0</v>
      </c>
      <c r="DH987" s="44">
        <v>0</v>
      </c>
      <c r="DI987" s="44">
        <v>0</v>
      </c>
      <c r="DJ987" s="44">
        <v>0</v>
      </c>
      <c r="DK987" s="44">
        <v>0</v>
      </c>
      <c r="DL987" s="44">
        <v>0</v>
      </c>
      <c r="DM987" s="44">
        <v>0</v>
      </c>
      <c r="DN987" s="44">
        <v>0</v>
      </c>
      <c r="DO987" s="44">
        <v>0</v>
      </c>
      <c r="DP987" s="44">
        <v>11.913378750000001</v>
      </c>
      <c r="DQ987" s="44">
        <v>0</v>
      </c>
      <c r="DR987" s="44">
        <v>0</v>
      </c>
      <c r="DS987" s="44">
        <v>0</v>
      </c>
      <c r="DT987" s="44">
        <v>0</v>
      </c>
      <c r="DU987" s="44">
        <v>0</v>
      </c>
      <c r="DV987" s="44">
        <v>0</v>
      </c>
      <c r="DW987" s="44">
        <v>0</v>
      </c>
      <c r="DX987" s="44">
        <v>0</v>
      </c>
      <c r="DY987" s="44">
        <v>0</v>
      </c>
      <c r="DZ987" s="44">
        <v>65.071921040840238</v>
      </c>
      <c r="EA987" s="44">
        <v>0</v>
      </c>
      <c r="EB987" s="44">
        <v>0</v>
      </c>
    </row>
    <row r="988" spans="2:132" x14ac:dyDescent="0.25">
      <c r="B988" s="41" t="s">
        <v>1076</v>
      </c>
      <c r="C988" s="47" t="s">
        <v>101</v>
      </c>
      <c r="D988" s="46">
        <v>9</v>
      </c>
      <c r="E988" s="86" t="s">
        <v>53</v>
      </c>
      <c r="F988" s="43">
        <v>5542.18</v>
      </c>
      <c r="G988" s="43">
        <v>914.17397493937301</v>
      </c>
      <c r="H988" s="44">
        <v>1207.2305499393731</v>
      </c>
      <c r="I988" s="44">
        <v>489.56649619238209</v>
      </c>
      <c r="J988" s="44">
        <v>646.50673354534854</v>
      </c>
      <c r="K988" s="44">
        <v>941.59919418755419</v>
      </c>
      <c r="L988" s="44">
        <v>1234.6557691875541</v>
      </c>
      <c r="M988" s="44">
        <v>498.7962</v>
      </c>
      <c r="N988" s="44">
        <v>3668.9231600000003</v>
      </c>
      <c r="O988" s="44">
        <v>559.7601800000001</v>
      </c>
      <c r="P988" s="44">
        <v>169.48785495375975</v>
      </c>
      <c r="Q988" s="44">
        <v>184.14068370375975</v>
      </c>
      <c r="R988" s="44">
        <v>112.62271221690932</v>
      </c>
      <c r="S988" s="44">
        <v>120.46972408455764</v>
      </c>
      <c r="T988" s="44">
        <v>527.29554874503037</v>
      </c>
      <c r="U988" s="44">
        <v>541.9483774950304</v>
      </c>
      <c r="V988" s="44">
        <v>282.381955003766</v>
      </c>
      <c r="W988" s="44">
        <v>290.22896687141434</v>
      </c>
      <c r="X988" s="44">
        <v>207.15182272126194</v>
      </c>
      <c r="Y988" s="44">
        <v>221.80465147126193</v>
      </c>
      <c r="Z988" s="44">
        <v>110.93576803719378</v>
      </c>
      <c r="AA988" s="44">
        <v>118.7827799048421</v>
      </c>
      <c r="AB988" s="44">
        <v>4.1404278443428257</v>
      </c>
      <c r="AC988" s="44">
        <v>12.64147820787824</v>
      </c>
      <c r="AD988" s="44">
        <v>4.7124691007267954</v>
      </c>
      <c r="AE988" s="44">
        <v>47.400849176326496</v>
      </c>
      <c r="AF988" s="44">
        <v>139.50645118883244</v>
      </c>
      <c r="AG988" s="44">
        <v>57.096175703958707</v>
      </c>
      <c r="AH988" s="44">
        <v>317.82075923043675</v>
      </c>
      <c r="AJ988" s="63" t="s">
        <v>63</v>
      </c>
      <c r="AK988" s="44">
        <v>0</v>
      </c>
      <c r="AL988" s="44">
        <v>0</v>
      </c>
      <c r="AM988" s="44">
        <v>559.7601800000001</v>
      </c>
      <c r="AN988" s="44">
        <v>559.7601800000001</v>
      </c>
      <c r="AO988" s="44">
        <v>0</v>
      </c>
      <c r="AP988" s="44">
        <v>0</v>
      </c>
      <c r="AQ988" s="44">
        <v>0</v>
      </c>
      <c r="AR988" s="44">
        <v>0</v>
      </c>
      <c r="AS988" s="44">
        <v>0</v>
      </c>
      <c r="AT988" s="44">
        <v>0</v>
      </c>
      <c r="AU988" s="44">
        <v>0</v>
      </c>
      <c r="AV988" s="44">
        <v>0</v>
      </c>
      <c r="AW988" s="44">
        <v>0</v>
      </c>
      <c r="AX988" s="44">
        <v>0</v>
      </c>
      <c r="AY988" s="44">
        <v>207.15182272126194</v>
      </c>
      <c r="AZ988" s="44">
        <v>0</v>
      </c>
      <c r="BA988" s="44">
        <v>0</v>
      </c>
      <c r="BB988" s="44">
        <v>14.652828750000001</v>
      </c>
      <c r="BC988" s="44">
        <v>221.80465147126193</v>
      </c>
      <c r="BD988" s="44">
        <v>207.15182272126194</v>
      </c>
      <c r="BE988" s="44">
        <v>0</v>
      </c>
      <c r="BF988" s="44">
        <v>0</v>
      </c>
      <c r="BG988" s="44">
        <v>14.652828750000001</v>
      </c>
      <c r="BH988" s="44">
        <v>221.80465147126193</v>
      </c>
      <c r="BI988" s="44">
        <v>110.93576803719378</v>
      </c>
      <c r="BJ988" s="44">
        <v>0</v>
      </c>
      <c r="BK988" s="44">
        <v>0</v>
      </c>
      <c r="BL988" s="44">
        <v>7.8470118676483249</v>
      </c>
      <c r="BM988" s="44">
        <v>118.7827799048421</v>
      </c>
      <c r="BN988" s="44">
        <v>4.7124691007267954</v>
      </c>
      <c r="BO988" s="44">
        <v>53.324295901977123</v>
      </c>
      <c r="BP988" s="44">
        <v>0</v>
      </c>
      <c r="BQ988" s="44">
        <v>0</v>
      </c>
      <c r="BR988" s="44">
        <v>3.7718798019815836</v>
      </c>
      <c r="BS988" s="44">
        <v>57.096175703958707</v>
      </c>
      <c r="BT988" s="64">
        <v>2023</v>
      </c>
      <c r="BU988" s="44">
        <v>0</v>
      </c>
      <c r="BV988" s="44">
        <v>0</v>
      </c>
      <c r="BW988" s="44">
        <v>0</v>
      </c>
      <c r="BX988" s="44">
        <v>0</v>
      </c>
      <c r="BY988" s="44">
        <v>0</v>
      </c>
      <c r="BZ988" s="44">
        <v>0</v>
      </c>
      <c r="CA988" s="44">
        <v>0</v>
      </c>
      <c r="CB988" s="44">
        <v>559.7601800000001</v>
      </c>
      <c r="CC988" s="44">
        <v>0</v>
      </c>
      <c r="CD988" s="44">
        <v>0</v>
      </c>
      <c r="CE988" s="44">
        <v>0</v>
      </c>
      <c r="CF988" s="44">
        <v>0</v>
      </c>
      <c r="CG988" s="44">
        <v>0</v>
      </c>
      <c r="CH988" s="44">
        <v>0</v>
      </c>
      <c r="CI988" s="44">
        <v>0</v>
      </c>
      <c r="CJ988" s="44">
        <v>0</v>
      </c>
      <c r="CK988" s="44">
        <v>0</v>
      </c>
      <c r="CL988" s="44">
        <v>207.15182272126194</v>
      </c>
      <c r="CM988" s="44">
        <v>0</v>
      </c>
      <c r="CN988" s="44">
        <v>0</v>
      </c>
      <c r="CO988" s="44">
        <v>0</v>
      </c>
      <c r="CP988" s="44">
        <v>0</v>
      </c>
      <c r="CQ988" s="44">
        <v>0</v>
      </c>
      <c r="CR988" s="44">
        <v>0</v>
      </c>
      <c r="CS988" s="44">
        <v>0</v>
      </c>
      <c r="CT988" s="44">
        <v>0</v>
      </c>
      <c r="CU988" s="44">
        <v>0</v>
      </c>
      <c r="CV988" s="44">
        <v>0</v>
      </c>
      <c r="CW988" s="44">
        <v>0</v>
      </c>
      <c r="CX988" s="44">
        <v>0</v>
      </c>
      <c r="CY988" s="44">
        <v>0</v>
      </c>
      <c r="CZ988" s="44">
        <v>0</v>
      </c>
      <c r="DA988" s="44">
        <v>0</v>
      </c>
      <c r="DB988" s="44">
        <v>0</v>
      </c>
      <c r="DC988" s="44">
        <v>0</v>
      </c>
      <c r="DD988" s="44">
        <v>0</v>
      </c>
      <c r="DE988" s="44">
        <v>0</v>
      </c>
      <c r="DF988" s="44">
        <v>0</v>
      </c>
      <c r="DG988" s="44">
        <v>0</v>
      </c>
      <c r="DH988" s="44">
        <v>0</v>
      </c>
      <c r="DI988" s="44">
        <v>0</v>
      </c>
      <c r="DJ988" s="44">
        <v>0</v>
      </c>
      <c r="DK988" s="44">
        <v>0</v>
      </c>
      <c r="DL988" s="44">
        <v>0</v>
      </c>
      <c r="DM988" s="44">
        <v>0</v>
      </c>
      <c r="DN988" s="44">
        <v>0</v>
      </c>
      <c r="DO988" s="44">
        <v>0</v>
      </c>
      <c r="DP988" s="44">
        <v>14.652828750000001</v>
      </c>
      <c r="DQ988" s="44">
        <v>0</v>
      </c>
      <c r="DR988" s="44">
        <v>0</v>
      </c>
      <c r="DS988" s="44">
        <v>0</v>
      </c>
      <c r="DT988" s="44">
        <v>0</v>
      </c>
      <c r="DU988" s="44">
        <v>0</v>
      </c>
      <c r="DV988" s="44">
        <v>0</v>
      </c>
      <c r="DW988" s="44">
        <v>0</v>
      </c>
      <c r="DX988" s="44">
        <v>0</v>
      </c>
      <c r="DY988" s="44">
        <v>0</v>
      </c>
      <c r="DZ988" s="44">
        <v>57.096175703958707</v>
      </c>
      <c r="EA988" s="44">
        <v>0</v>
      </c>
      <c r="EB988" s="44">
        <v>0</v>
      </c>
    </row>
    <row r="989" spans="2:132" x14ac:dyDescent="0.25">
      <c r="B989" s="41" t="s">
        <v>1077</v>
      </c>
      <c r="C989" s="47" t="s">
        <v>101</v>
      </c>
      <c r="D989" s="46">
        <v>9</v>
      </c>
      <c r="E989" s="86" t="s">
        <v>53</v>
      </c>
      <c r="F989" s="43">
        <v>5778.3</v>
      </c>
      <c r="G989" s="43">
        <v>730.14258669779508</v>
      </c>
      <c r="H989" s="44">
        <v>998.96568669779504</v>
      </c>
      <c r="I989" s="44">
        <v>391.01238679890008</v>
      </c>
      <c r="J989" s="44">
        <v>534.97490024859917</v>
      </c>
      <c r="K989" s="44">
        <v>810.45827123455263</v>
      </c>
      <c r="L989" s="44">
        <v>1079.2813712345526</v>
      </c>
      <c r="M989" s="44">
        <v>520.04700000000003</v>
      </c>
      <c r="N989" s="44">
        <v>3825.2346000000002</v>
      </c>
      <c r="O989" s="44">
        <v>583.6083000000001</v>
      </c>
      <c r="P989" s="44">
        <v>145.88248882221947</v>
      </c>
      <c r="Q989" s="44">
        <v>159.32364382221948</v>
      </c>
      <c r="R989" s="44">
        <v>96.937220431479972</v>
      </c>
      <c r="S989" s="44">
        <v>104.13534610396492</v>
      </c>
      <c r="T989" s="44">
        <v>453.85663189134954</v>
      </c>
      <c r="U989" s="44">
        <v>467.29778689134952</v>
      </c>
      <c r="V989" s="44">
        <v>243.05329963419635</v>
      </c>
      <c r="W989" s="44">
        <v>250.25142530668131</v>
      </c>
      <c r="X989" s="44">
        <v>178.30081967160157</v>
      </c>
      <c r="Y989" s="44">
        <v>191.74197467160158</v>
      </c>
      <c r="Z989" s="44">
        <v>95.485224856291396</v>
      </c>
      <c r="AA989" s="44">
        <v>102.68335052877634</v>
      </c>
      <c r="AB989" s="44">
        <v>4.9939527687439007</v>
      </c>
      <c r="AC989" s="44">
        <v>15.285565687836554</v>
      </c>
      <c r="AD989" s="44">
        <v>5.6835728187156072</v>
      </c>
      <c r="AE989" s="44">
        <v>41.012533781993291</v>
      </c>
      <c r="AF989" s="44">
        <v>120.29015789092435</v>
      </c>
      <c r="AG989" s="44">
        <v>49.357546846091296</v>
      </c>
      <c r="AH989" s="44">
        <v>277.82482647349548</v>
      </c>
      <c r="AJ989" s="63" t="s">
        <v>63</v>
      </c>
      <c r="AK989" s="44">
        <v>0</v>
      </c>
      <c r="AL989" s="44">
        <v>0</v>
      </c>
      <c r="AM989" s="44">
        <v>583.6083000000001</v>
      </c>
      <c r="AN989" s="44">
        <v>583.6083000000001</v>
      </c>
      <c r="AO989" s="44">
        <v>0</v>
      </c>
      <c r="AP989" s="44">
        <v>0</v>
      </c>
      <c r="AQ989" s="44">
        <v>0</v>
      </c>
      <c r="AR989" s="44">
        <v>0</v>
      </c>
      <c r="AS989" s="44">
        <v>0</v>
      </c>
      <c r="AT989" s="44">
        <v>0</v>
      </c>
      <c r="AU989" s="44">
        <v>0</v>
      </c>
      <c r="AV989" s="44">
        <v>0</v>
      </c>
      <c r="AW989" s="44">
        <v>0</v>
      </c>
      <c r="AX989" s="44">
        <v>0</v>
      </c>
      <c r="AY989" s="44">
        <v>178.30081967160157</v>
      </c>
      <c r="AZ989" s="44">
        <v>0</v>
      </c>
      <c r="BA989" s="44">
        <v>0</v>
      </c>
      <c r="BB989" s="44">
        <v>13.441154999999998</v>
      </c>
      <c r="BC989" s="44">
        <v>191.74197467160158</v>
      </c>
      <c r="BD989" s="44">
        <v>178.30081967160157</v>
      </c>
      <c r="BE989" s="44">
        <v>0</v>
      </c>
      <c r="BF989" s="44">
        <v>0</v>
      </c>
      <c r="BG989" s="44">
        <v>13.441154999999998</v>
      </c>
      <c r="BH989" s="44">
        <v>191.74197467160158</v>
      </c>
      <c r="BI989" s="44">
        <v>95.485224856291396</v>
      </c>
      <c r="BJ989" s="44">
        <v>0</v>
      </c>
      <c r="BK989" s="44">
        <v>0</v>
      </c>
      <c r="BL989" s="44">
        <v>7.1981256724849523</v>
      </c>
      <c r="BM989" s="44">
        <v>102.68335052877634</v>
      </c>
      <c r="BN989" s="44">
        <v>5.6835728187156072</v>
      </c>
      <c r="BO989" s="44">
        <v>45.897571852539023</v>
      </c>
      <c r="BP989" s="44">
        <v>0</v>
      </c>
      <c r="BQ989" s="44">
        <v>0</v>
      </c>
      <c r="BR989" s="44">
        <v>3.4599749935522697</v>
      </c>
      <c r="BS989" s="44">
        <v>49.357546846091296</v>
      </c>
      <c r="BT989" s="64">
        <v>2023</v>
      </c>
      <c r="BU989" s="44">
        <v>0</v>
      </c>
      <c r="BV989" s="44">
        <v>0</v>
      </c>
      <c r="BW989" s="44">
        <v>0</v>
      </c>
      <c r="BX989" s="44">
        <v>0</v>
      </c>
      <c r="BY989" s="44">
        <v>0</v>
      </c>
      <c r="BZ989" s="44">
        <v>0</v>
      </c>
      <c r="CA989" s="44">
        <v>0</v>
      </c>
      <c r="CB989" s="44">
        <v>583.6083000000001</v>
      </c>
      <c r="CC989" s="44">
        <v>0</v>
      </c>
      <c r="CD989" s="44">
        <v>0</v>
      </c>
      <c r="CE989" s="44">
        <v>0</v>
      </c>
      <c r="CF989" s="44">
        <v>0</v>
      </c>
      <c r="CG989" s="44">
        <v>0</v>
      </c>
      <c r="CH989" s="44">
        <v>0</v>
      </c>
      <c r="CI989" s="44">
        <v>0</v>
      </c>
      <c r="CJ989" s="44">
        <v>0</v>
      </c>
      <c r="CK989" s="44">
        <v>0</v>
      </c>
      <c r="CL989" s="44">
        <v>178.30081967160157</v>
      </c>
      <c r="CM989" s="44">
        <v>0</v>
      </c>
      <c r="CN989" s="44">
        <v>0</v>
      </c>
      <c r="CO989" s="44">
        <v>0</v>
      </c>
      <c r="CP989" s="44">
        <v>0</v>
      </c>
      <c r="CQ989" s="44">
        <v>0</v>
      </c>
      <c r="CR989" s="44">
        <v>0</v>
      </c>
      <c r="CS989" s="44">
        <v>0</v>
      </c>
      <c r="CT989" s="44">
        <v>0</v>
      </c>
      <c r="CU989" s="44">
        <v>0</v>
      </c>
      <c r="CV989" s="44">
        <v>0</v>
      </c>
      <c r="CW989" s="44">
        <v>0</v>
      </c>
      <c r="CX989" s="44">
        <v>0</v>
      </c>
      <c r="CY989" s="44">
        <v>0</v>
      </c>
      <c r="CZ989" s="44">
        <v>0</v>
      </c>
      <c r="DA989" s="44">
        <v>0</v>
      </c>
      <c r="DB989" s="44">
        <v>0</v>
      </c>
      <c r="DC989" s="44">
        <v>0</v>
      </c>
      <c r="DD989" s="44">
        <v>0</v>
      </c>
      <c r="DE989" s="44">
        <v>0</v>
      </c>
      <c r="DF989" s="44">
        <v>0</v>
      </c>
      <c r="DG989" s="44">
        <v>0</v>
      </c>
      <c r="DH989" s="44">
        <v>0</v>
      </c>
      <c r="DI989" s="44">
        <v>0</v>
      </c>
      <c r="DJ989" s="44">
        <v>0</v>
      </c>
      <c r="DK989" s="44">
        <v>0</v>
      </c>
      <c r="DL989" s="44">
        <v>0</v>
      </c>
      <c r="DM989" s="44">
        <v>0</v>
      </c>
      <c r="DN989" s="44">
        <v>0</v>
      </c>
      <c r="DO989" s="44">
        <v>0</v>
      </c>
      <c r="DP989" s="44">
        <v>13.441154999999998</v>
      </c>
      <c r="DQ989" s="44">
        <v>0</v>
      </c>
      <c r="DR989" s="44">
        <v>0</v>
      </c>
      <c r="DS989" s="44">
        <v>0</v>
      </c>
      <c r="DT989" s="44">
        <v>0</v>
      </c>
      <c r="DU989" s="44">
        <v>0</v>
      </c>
      <c r="DV989" s="44">
        <v>0</v>
      </c>
      <c r="DW989" s="44">
        <v>0</v>
      </c>
      <c r="DX989" s="44">
        <v>0</v>
      </c>
      <c r="DY989" s="44">
        <v>0</v>
      </c>
      <c r="DZ989" s="44">
        <v>49.357546846091296</v>
      </c>
      <c r="EA989" s="44">
        <v>0</v>
      </c>
      <c r="EB989" s="44">
        <v>0</v>
      </c>
    </row>
    <row r="990" spans="2:132" x14ac:dyDescent="0.25">
      <c r="B990" s="41" t="s">
        <v>1078</v>
      </c>
      <c r="C990" s="47" t="s">
        <v>101</v>
      </c>
      <c r="D990" s="46">
        <v>9</v>
      </c>
      <c r="E990" s="86" t="s">
        <v>53</v>
      </c>
      <c r="F990" s="43">
        <v>5505.79</v>
      </c>
      <c r="G990" s="43">
        <v>720.93981658963548</v>
      </c>
      <c r="H990" s="44">
        <v>998.37449158963545</v>
      </c>
      <c r="I990" s="44">
        <v>386.0840383218889</v>
      </c>
      <c r="J990" s="44">
        <v>534.65829823891386</v>
      </c>
      <c r="K990" s="44">
        <v>800.2431964144954</v>
      </c>
      <c r="L990" s="44">
        <v>1077.6778714144953</v>
      </c>
      <c r="M990" s="44">
        <v>495.52109999999999</v>
      </c>
      <c r="N990" s="44">
        <v>3644.8329800000001</v>
      </c>
      <c r="O990" s="44">
        <v>556.08479</v>
      </c>
      <c r="P990" s="44">
        <v>144.04377535460915</v>
      </c>
      <c r="Q990" s="44">
        <v>157.91550910460916</v>
      </c>
      <c r="R990" s="44">
        <v>95.715416675874422</v>
      </c>
      <c r="S990" s="44">
        <v>103.14412967172566</v>
      </c>
      <c r="T990" s="44">
        <v>448.13618999211747</v>
      </c>
      <c r="U990" s="44">
        <v>462.00792374211744</v>
      </c>
      <c r="V990" s="44">
        <v>239.98983822088618</v>
      </c>
      <c r="W990" s="44">
        <v>247.41855121673743</v>
      </c>
      <c r="X990" s="44">
        <v>176.053503211189</v>
      </c>
      <c r="Y990" s="44">
        <v>189.925236961189</v>
      </c>
      <c r="Z990" s="44">
        <v>94.281722158205284</v>
      </c>
      <c r="AA990" s="44">
        <v>101.71043515405653</v>
      </c>
      <c r="AB990" s="44">
        <v>4.8041619196078642</v>
      </c>
      <c r="AC990" s="44">
        <v>14.731445811462796</v>
      </c>
      <c r="AD990" s="44">
        <v>5.4673327191818784</v>
      </c>
      <c r="AE990" s="44">
        <v>40.650056680101038</v>
      </c>
      <c r="AF990" s="44">
        <v>118.92845986604058</v>
      </c>
      <c r="AG990" s="44">
        <v>48.889888594410472</v>
      </c>
      <c r="AH990" s="44">
        <v>277.41205917190842</v>
      </c>
      <c r="AJ990" s="63" t="s">
        <v>63</v>
      </c>
      <c r="AK990" s="44">
        <v>0</v>
      </c>
      <c r="AL990" s="44">
        <v>0</v>
      </c>
      <c r="AM990" s="44">
        <v>556.08479</v>
      </c>
      <c r="AN990" s="44">
        <v>556.08479</v>
      </c>
      <c r="AO990" s="44">
        <v>0</v>
      </c>
      <c r="AP990" s="44">
        <v>0</v>
      </c>
      <c r="AQ990" s="44">
        <v>0</v>
      </c>
      <c r="AR990" s="44">
        <v>0</v>
      </c>
      <c r="AS990" s="44">
        <v>0</v>
      </c>
      <c r="AT990" s="44">
        <v>0</v>
      </c>
      <c r="AU990" s="44">
        <v>0</v>
      </c>
      <c r="AV990" s="44">
        <v>0</v>
      </c>
      <c r="AW990" s="44">
        <v>0</v>
      </c>
      <c r="AX990" s="44">
        <v>0</v>
      </c>
      <c r="AY990" s="44">
        <v>176.053503211189</v>
      </c>
      <c r="AZ990" s="44">
        <v>0</v>
      </c>
      <c r="BA990" s="44">
        <v>0</v>
      </c>
      <c r="BB990" s="44">
        <v>13.871733749999999</v>
      </c>
      <c r="BC990" s="44">
        <v>189.925236961189</v>
      </c>
      <c r="BD990" s="44">
        <v>176.053503211189</v>
      </c>
      <c r="BE990" s="44">
        <v>0</v>
      </c>
      <c r="BF990" s="44">
        <v>0</v>
      </c>
      <c r="BG990" s="44">
        <v>13.871733749999999</v>
      </c>
      <c r="BH990" s="44">
        <v>189.925236961189</v>
      </c>
      <c r="BI990" s="44">
        <v>94.281722158205284</v>
      </c>
      <c r="BJ990" s="44">
        <v>0</v>
      </c>
      <c r="BK990" s="44">
        <v>0</v>
      </c>
      <c r="BL990" s="44">
        <v>7.4287129958512468</v>
      </c>
      <c r="BM990" s="44">
        <v>101.71043515405653</v>
      </c>
      <c r="BN990" s="44">
        <v>5.4673327191818784</v>
      </c>
      <c r="BO990" s="44">
        <v>45.319075528701831</v>
      </c>
      <c r="BP990" s="44">
        <v>0</v>
      </c>
      <c r="BQ990" s="44">
        <v>0</v>
      </c>
      <c r="BR990" s="44">
        <v>3.5708130657086432</v>
      </c>
      <c r="BS990" s="44">
        <v>48.889888594410472</v>
      </c>
      <c r="BT990" s="64">
        <v>2023</v>
      </c>
      <c r="BU990" s="44">
        <v>0</v>
      </c>
      <c r="BV990" s="44">
        <v>0</v>
      </c>
      <c r="BW990" s="44">
        <v>0</v>
      </c>
      <c r="BX990" s="44">
        <v>0</v>
      </c>
      <c r="BY990" s="44">
        <v>0</v>
      </c>
      <c r="BZ990" s="44">
        <v>0</v>
      </c>
      <c r="CA990" s="44">
        <v>0</v>
      </c>
      <c r="CB990" s="44">
        <v>556.08479</v>
      </c>
      <c r="CC990" s="44">
        <v>0</v>
      </c>
      <c r="CD990" s="44">
        <v>0</v>
      </c>
      <c r="CE990" s="44">
        <v>0</v>
      </c>
      <c r="CF990" s="44">
        <v>0</v>
      </c>
      <c r="CG990" s="44">
        <v>0</v>
      </c>
      <c r="CH990" s="44">
        <v>0</v>
      </c>
      <c r="CI990" s="44">
        <v>0</v>
      </c>
      <c r="CJ990" s="44">
        <v>0</v>
      </c>
      <c r="CK990" s="44">
        <v>0</v>
      </c>
      <c r="CL990" s="44">
        <v>176.053503211189</v>
      </c>
      <c r="CM990" s="44">
        <v>0</v>
      </c>
      <c r="CN990" s="44">
        <v>0</v>
      </c>
      <c r="CO990" s="44">
        <v>0</v>
      </c>
      <c r="CP990" s="44">
        <v>0</v>
      </c>
      <c r="CQ990" s="44">
        <v>0</v>
      </c>
      <c r="CR990" s="44">
        <v>0</v>
      </c>
      <c r="CS990" s="44">
        <v>0</v>
      </c>
      <c r="CT990" s="44">
        <v>0</v>
      </c>
      <c r="CU990" s="44">
        <v>0</v>
      </c>
      <c r="CV990" s="44">
        <v>0</v>
      </c>
      <c r="CW990" s="44">
        <v>0</v>
      </c>
      <c r="CX990" s="44">
        <v>0</v>
      </c>
      <c r="CY990" s="44">
        <v>0</v>
      </c>
      <c r="CZ990" s="44">
        <v>0</v>
      </c>
      <c r="DA990" s="44">
        <v>0</v>
      </c>
      <c r="DB990" s="44">
        <v>0</v>
      </c>
      <c r="DC990" s="44">
        <v>0</v>
      </c>
      <c r="DD990" s="44">
        <v>0</v>
      </c>
      <c r="DE990" s="44">
        <v>0</v>
      </c>
      <c r="DF990" s="44">
        <v>0</v>
      </c>
      <c r="DG990" s="44">
        <v>0</v>
      </c>
      <c r="DH990" s="44">
        <v>0</v>
      </c>
      <c r="DI990" s="44">
        <v>0</v>
      </c>
      <c r="DJ990" s="44">
        <v>0</v>
      </c>
      <c r="DK990" s="44">
        <v>0</v>
      </c>
      <c r="DL990" s="44">
        <v>0</v>
      </c>
      <c r="DM990" s="44">
        <v>0</v>
      </c>
      <c r="DN990" s="44">
        <v>0</v>
      </c>
      <c r="DO990" s="44">
        <v>0</v>
      </c>
      <c r="DP990" s="44">
        <v>13.871733749999999</v>
      </c>
      <c r="DQ990" s="44">
        <v>0</v>
      </c>
      <c r="DR990" s="44">
        <v>0</v>
      </c>
      <c r="DS990" s="44">
        <v>0</v>
      </c>
      <c r="DT990" s="44">
        <v>0</v>
      </c>
      <c r="DU990" s="44">
        <v>0</v>
      </c>
      <c r="DV990" s="44">
        <v>0</v>
      </c>
      <c r="DW990" s="44">
        <v>0</v>
      </c>
      <c r="DX990" s="44">
        <v>0</v>
      </c>
      <c r="DY990" s="44">
        <v>0</v>
      </c>
      <c r="DZ990" s="44">
        <v>48.889888594410472</v>
      </c>
      <c r="EA990" s="44">
        <v>0</v>
      </c>
      <c r="EB990" s="44">
        <v>0</v>
      </c>
    </row>
    <row r="991" spans="2:132" x14ac:dyDescent="0.25">
      <c r="B991" s="41" t="s">
        <v>1079</v>
      </c>
      <c r="C991" s="47" t="s">
        <v>101</v>
      </c>
      <c r="D991" s="46">
        <v>9</v>
      </c>
      <c r="E991" s="86" t="s">
        <v>53</v>
      </c>
      <c r="F991" s="43">
        <v>9140.0499999999993</v>
      </c>
      <c r="G991" s="43">
        <v>1233.616152000586</v>
      </c>
      <c r="H991" s="44">
        <v>1587.455652000586</v>
      </c>
      <c r="I991" s="44">
        <v>660.63698348151763</v>
      </c>
      <c r="J991" s="44">
        <v>850.12822801290201</v>
      </c>
      <c r="K991" s="44">
        <v>1369.3139287206507</v>
      </c>
      <c r="L991" s="44">
        <v>1723.1534287206507</v>
      </c>
      <c r="M991" s="44">
        <v>621.52339999999992</v>
      </c>
      <c r="N991" s="44">
        <v>5602.8506499999994</v>
      </c>
      <c r="O991" s="44">
        <v>840.88459999999998</v>
      </c>
      <c r="P991" s="44">
        <v>246.47650716971711</v>
      </c>
      <c r="Q991" s="44">
        <v>264.16848216971709</v>
      </c>
      <c r="R991" s="44">
        <v>163.78077793702269</v>
      </c>
      <c r="S991" s="44">
        <v>173.25534016359191</v>
      </c>
      <c r="T991" s="44">
        <v>766.81580008356445</v>
      </c>
      <c r="U991" s="44">
        <v>784.50777508356441</v>
      </c>
      <c r="V991" s="44">
        <v>410.65194893211151</v>
      </c>
      <c r="W991" s="44">
        <v>420.12651115868073</v>
      </c>
      <c r="X991" s="44">
        <v>301.24906431854316</v>
      </c>
      <c r="Y991" s="44">
        <v>318.94103931854318</v>
      </c>
      <c r="Z991" s="44">
        <v>161.32755136618664</v>
      </c>
      <c r="AA991" s="44">
        <v>170.80211359275586</v>
      </c>
      <c r="AB991" s="44">
        <v>3.5873260784524299</v>
      </c>
      <c r="AC991" s="44">
        <v>13.336103533546867</v>
      </c>
      <c r="AD991" s="44">
        <v>4.9231510214500291</v>
      </c>
      <c r="AE991" s="44">
        <v>68.001324468907626</v>
      </c>
      <c r="AF991" s="44">
        <v>201.94524086929002</v>
      </c>
      <c r="AG991" s="44">
        <v>82.100684090000513</v>
      </c>
      <c r="AH991" s="44">
        <v>443.56811400711513</v>
      </c>
      <c r="AJ991" s="63" t="s">
        <v>63</v>
      </c>
      <c r="AK991" s="44">
        <v>0</v>
      </c>
      <c r="AL991" s="44">
        <v>0</v>
      </c>
      <c r="AM991" s="44">
        <v>840.88459999999998</v>
      </c>
      <c r="AN991" s="44">
        <v>840.88459999999998</v>
      </c>
      <c r="AO991" s="44">
        <v>0</v>
      </c>
      <c r="AP991" s="44">
        <v>0</v>
      </c>
      <c r="AQ991" s="44">
        <v>0</v>
      </c>
      <c r="AR991" s="44">
        <v>0</v>
      </c>
      <c r="AS991" s="44">
        <v>0</v>
      </c>
      <c r="AT991" s="44">
        <v>0</v>
      </c>
      <c r="AU991" s="44">
        <v>0</v>
      </c>
      <c r="AV991" s="44">
        <v>0</v>
      </c>
      <c r="AW991" s="44">
        <v>0</v>
      </c>
      <c r="AX991" s="44">
        <v>0</v>
      </c>
      <c r="AY991" s="44">
        <v>301.24906431854316</v>
      </c>
      <c r="AZ991" s="44">
        <v>0</v>
      </c>
      <c r="BA991" s="44">
        <v>0</v>
      </c>
      <c r="BB991" s="44">
        <v>17.691974999999999</v>
      </c>
      <c r="BC991" s="44">
        <v>318.94103931854318</v>
      </c>
      <c r="BD991" s="44">
        <v>301.24906431854316</v>
      </c>
      <c r="BE991" s="44">
        <v>0</v>
      </c>
      <c r="BF991" s="44">
        <v>0</v>
      </c>
      <c r="BG991" s="44">
        <v>17.691974999999999</v>
      </c>
      <c r="BH991" s="44">
        <v>318.94103931854318</v>
      </c>
      <c r="BI991" s="44">
        <v>161.32755136618664</v>
      </c>
      <c r="BJ991" s="44">
        <v>0</v>
      </c>
      <c r="BK991" s="44">
        <v>0</v>
      </c>
      <c r="BL991" s="44">
        <v>9.4745622265692173</v>
      </c>
      <c r="BM991" s="44">
        <v>170.80211359275586</v>
      </c>
      <c r="BN991" s="44">
        <v>4.9231510214500291</v>
      </c>
      <c r="BO991" s="44">
        <v>77.546477916010858</v>
      </c>
      <c r="BP991" s="44">
        <v>0</v>
      </c>
      <c r="BQ991" s="44">
        <v>0</v>
      </c>
      <c r="BR991" s="44">
        <v>4.5542061739896553</v>
      </c>
      <c r="BS991" s="44">
        <v>82.100684090000513</v>
      </c>
      <c r="BT991" s="64">
        <v>2024</v>
      </c>
      <c r="BU991" s="44">
        <v>0</v>
      </c>
      <c r="BV991" s="44">
        <v>0</v>
      </c>
      <c r="BW991" s="44">
        <v>0</v>
      </c>
      <c r="BX991" s="44">
        <v>0</v>
      </c>
      <c r="BY991" s="44">
        <v>0</v>
      </c>
      <c r="BZ991" s="44">
        <v>0</v>
      </c>
      <c r="CA991" s="44">
        <v>0</v>
      </c>
      <c r="CB991" s="44">
        <v>0</v>
      </c>
      <c r="CC991" s="44">
        <v>840.88459999999998</v>
      </c>
      <c r="CD991" s="44">
        <v>0</v>
      </c>
      <c r="CE991" s="44">
        <v>0</v>
      </c>
      <c r="CF991" s="44">
        <v>0</v>
      </c>
      <c r="CG991" s="44">
        <v>0</v>
      </c>
      <c r="CH991" s="44">
        <v>0</v>
      </c>
      <c r="CI991" s="44">
        <v>0</v>
      </c>
      <c r="CJ991" s="44">
        <v>0</v>
      </c>
      <c r="CK991" s="44">
        <v>0</v>
      </c>
      <c r="CL991" s="44">
        <v>0</v>
      </c>
      <c r="CM991" s="44">
        <v>301.24906431854316</v>
      </c>
      <c r="CN991" s="44">
        <v>0</v>
      </c>
      <c r="CO991" s="44">
        <v>0</v>
      </c>
      <c r="CP991" s="44">
        <v>0</v>
      </c>
      <c r="CQ991" s="44">
        <v>0</v>
      </c>
      <c r="CR991" s="44">
        <v>0</v>
      </c>
      <c r="CS991" s="44">
        <v>0</v>
      </c>
      <c r="CT991" s="44">
        <v>0</v>
      </c>
      <c r="CU991" s="44">
        <v>0</v>
      </c>
      <c r="CV991" s="44">
        <v>0</v>
      </c>
      <c r="CW991" s="44">
        <v>0</v>
      </c>
      <c r="CX991" s="44">
        <v>0</v>
      </c>
      <c r="CY991" s="44">
        <v>0</v>
      </c>
      <c r="CZ991" s="44">
        <v>0</v>
      </c>
      <c r="DA991" s="44">
        <v>0</v>
      </c>
      <c r="DB991" s="44">
        <v>0</v>
      </c>
      <c r="DC991" s="44">
        <v>0</v>
      </c>
      <c r="DD991" s="44">
        <v>0</v>
      </c>
      <c r="DE991" s="44">
        <v>0</v>
      </c>
      <c r="DF991" s="44">
        <v>0</v>
      </c>
      <c r="DG991" s="44">
        <v>0</v>
      </c>
      <c r="DH991" s="44">
        <v>0</v>
      </c>
      <c r="DI991" s="44">
        <v>0</v>
      </c>
      <c r="DJ991" s="44">
        <v>0</v>
      </c>
      <c r="DK991" s="44">
        <v>0</v>
      </c>
      <c r="DL991" s="44">
        <v>0</v>
      </c>
      <c r="DM991" s="44">
        <v>0</v>
      </c>
      <c r="DN991" s="44">
        <v>0</v>
      </c>
      <c r="DO991" s="44">
        <v>0</v>
      </c>
      <c r="DP991" s="44">
        <v>0</v>
      </c>
      <c r="DQ991" s="44">
        <v>17.691974999999999</v>
      </c>
      <c r="DR991" s="44">
        <v>0</v>
      </c>
      <c r="DS991" s="44">
        <v>0</v>
      </c>
      <c r="DT991" s="44">
        <v>0</v>
      </c>
      <c r="DU991" s="44">
        <v>0</v>
      </c>
      <c r="DV991" s="44">
        <v>0</v>
      </c>
      <c r="DW991" s="44">
        <v>0</v>
      </c>
      <c r="DX991" s="44">
        <v>0</v>
      </c>
      <c r="DY991" s="44">
        <v>0</v>
      </c>
      <c r="DZ991" s="44">
        <v>0</v>
      </c>
      <c r="EA991" s="44">
        <v>82.100684090000513</v>
      </c>
      <c r="EB991" s="44">
        <v>0</v>
      </c>
    </row>
    <row r="992" spans="2:132" x14ac:dyDescent="0.25">
      <c r="B992" s="41" t="s">
        <v>1080</v>
      </c>
      <c r="C992" s="50">
        <v>1</v>
      </c>
      <c r="D992" s="46">
        <v>9</v>
      </c>
      <c r="E992" s="86" t="s">
        <v>53</v>
      </c>
      <c r="F992" s="43">
        <v>4160</v>
      </c>
      <c r="G992" s="43">
        <v>818.55678484818475</v>
      </c>
      <c r="H992" s="44">
        <v>1068.0226098481849</v>
      </c>
      <c r="I992" s="44">
        <v>438.36073666306663</v>
      </c>
      <c r="J992" s="44">
        <v>571.9568717675379</v>
      </c>
      <c r="K992" s="44">
        <v>843.11348839363029</v>
      </c>
      <c r="L992" s="44">
        <v>1092.5793133936304</v>
      </c>
      <c r="M992" s="44">
        <v>439.57333333333338</v>
      </c>
      <c r="N992" s="44">
        <v>2885.6533333333332</v>
      </c>
      <c r="O992" s="44">
        <v>506.13333333333338</v>
      </c>
      <c r="P992" s="44">
        <v>151.76042791085345</v>
      </c>
      <c r="Q992" s="44">
        <v>164.23371916085344</v>
      </c>
      <c r="R992" s="44">
        <v>100.84304272528594</v>
      </c>
      <c r="S992" s="44">
        <v>107.52284948050951</v>
      </c>
      <c r="T992" s="44">
        <v>472.14355350043303</v>
      </c>
      <c r="U992" s="44">
        <v>484.61684475043302</v>
      </c>
      <c r="V992" s="44">
        <v>252.84647290725687</v>
      </c>
      <c r="W992" s="44">
        <v>259.52627966248042</v>
      </c>
      <c r="X992" s="44">
        <v>185.48496744659866</v>
      </c>
      <c r="Y992" s="44">
        <v>197.95825869659865</v>
      </c>
      <c r="Z992" s="44">
        <v>99.332542927850895</v>
      </c>
      <c r="AA992" s="44">
        <v>106.01234968307446</v>
      </c>
      <c r="AB992" s="44">
        <v>4.0881853062591516</v>
      </c>
      <c r="AC992" s="44">
        <v>11.118925363112314</v>
      </c>
      <c r="AD992" s="44">
        <v>4.7742865321486292</v>
      </c>
      <c r="AE992" s="44">
        <v>42.276468160261473</v>
      </c>
      <c r="AF992" s="44">
        <v>124.74836904199833</v>
      </c>
      <c r="AG992" s="44">
        <v>50.957720884654819</v>
      </c>
      <c r="AH992" s="44">
        <v>281.24793611966157</v>
      </c>
      <c r="AJ992" s="63" t="s">
        <v>63</v>
      </c>
      <c r="AK992" s="44">
        <v>0</v>
      </c>
      <c r="AL992" s="44">
        <v>0</v>
      </c>
      <c r="AM992" s="44">
        <v>506.13333333333338</v>
      </c>
      <c r="AN992" s="44">
        <v>506.13333333333338</v>
      </c>
      <c r="AO992" s="44">
        <v>0</v>
      </c>
      <c r="AP992" s="44">
        <v>0</v>
      </c>
      <c r="AQ992" s="44">
        <v>0</v>
      </c>
      <c r="AR992" s="44">
        <v>0</v>
      </c>
      <c r="AS992" s="44">
        <v>0</v>
      </c>
      <c r="AT992" s="44">
        <v>0</v>
      </c>
      <c r="AU992" s="44">
        <v>0</v>
      </c>
      <c r="AV992" s="44">
        <v>0</v>
      </c>
      <c r="AW992" s="44">
        <v>0</v>
      </c>
      <c r="AX992" s="44">
        <v>0</v>
      </c>
      <c r="AY992" s="44">
        <v>185.48496744659866</v>
      </c>
      <c r="AZ992" s="44">
        <v>0</v>
      </c>
      <c r="BA992" s="44">
        <v>0</v>
      </c>
      <c r="BB992" s="44">
        <v>12.473291250000001</v>
      </c>
      <c r="BC992" s="44">
        <v>197.95825869659865</v>
      </c>
      <c r="BD992" s="44">
        <v>185.48496744659866</v>
      </c>
      <c r="BE992" s="44">
        <v>0</v>
      </c>
      <c r="BF992" s="44">
        <v>0</v>
      </c>
      <c r="BG992" s="44">
        <v>12.473291250000001</v>
      </c>
      <c r="BH992" s="44">
        <v>197.95825869659865</v>
      </c>
      <c r="BI992" s="44">
        <v>99.332542927850895</v>
      </c>
      <c r="BJ992" s="44">
        <v>0</v>
      </c>
      <c r="BK992" s="44">
        <v>0</v>
      </c>
      <c r="BL992" s="44">
        <v>6.6798067552235612</v>
      </c>
      <c r="BM992" s="44">
        <v>106.01234968307446</v>
      </c>
      <c r="BN992" s="44">
        <v>4.7742865321486292</v>
      </c>
      <c r="BO992" s="44">
        <v>47.746889984163431</v>
      </c>
      <c r="BP992" s="44">
        <v>0</v>
      </c>
      <c r="BQ992" s="44">
        <v>0</v>
      </c>
      <c r="BR992" s="44">
        <v>3.2108309004913895</v>
      </c>
      <c r="BS992" s="44">
        <v>50.957720884654819</v>
      </c>
      <c r="BT992" s="64">
        <v>2024</v>
      </c>
      <c r="BU992" s="44">
        <v>0</v>
      </c>
      <c r="BV992" s="44">
        <v>0</v>
      </c>
      <c r="BW992" s="44">
        <v>0</v>
      </c>
      <c r="BX992" s="44">
        <v>0</v>
      </c>
      <c r="BY992" s="44">
        <v>0</v>
      </c>
      <c r="BZ992" s="44">
        <v>0</v>
      </c>
      <c r="CA992" s="44">
        <v>0</v>
      </c>
      <c r="CB992" s="44">
        <v>0</v>
      </c>
      <c r="CC992" s="44">
        <v>506.13333333333338</v>
      </c>
      <c r="CD992" s="44">
        <v>0</v>
      </c>
      <c r="CE992" s="44">
        <v>0</v>
      </c>
      <c r="CF992" s="44">
        <v>0</v>
      </c>
      <c r="CG992" s="44">
        <v>0</v>
      </c>
      <c r="CH992" s="44">
        <v>0</v>
      </c>
      <c r="CI992" s="44">
        <v>0</v>
      </c>
      <c r="CJ992" s="44">
        <v>0</v>
      </c>
      <c r="CK992" s="44">
        <v>0</v>
      </c>
      <c r="CL992" s="44">
        <v>0</v>
      </c>
      <c r="CM992" s="44">
        <v>185.48496744659866</v>
      </c>
      <c r="CN992" s="44">
        <v>0</v>
      </c>
      <c r="CO992" s="44">
        <v>0</v>
      </c>
      <c r="CP992" s="44">
        <v>0</v>
      </c>
      <c r="CQ992" s="44">
        <v>0</v>
      </c>
      <c r="CR992" s="44">
        <v>0</v>
      </c>
      <c r="CS992" s="44">
        <v>0</v>
      </c>
      <c r="CT992" s="44">
        <v>0</v>
      </c>
      <c r="CU992" s="44">
        <v>0</v>
      </c>
      <c r="CV992" s="44">
        <v>0</v>
      </c>
      <c r="CW992" s="44">
        <v>0</v>
      </c>
      <c r="CX992" s="44">
        <v>0</v>
      </c>
      <c r="CY992" s="44">
        <v>0</v>
      </c>
      <c r="CZ992" s="44">
        <v>0</v>
      </c>
      <c r="DA992" s="44">
        <v>0</v>
      </c>
      <c r="DB992" s="44">
        <v>0</v>
      </c>
      <c r="DC992" s="44">
        <v>0</v>
      </c>
      <c r="DD992" s="44">
        <v>0</v>
      </c>
      <c r="DE992" s="44">
        <v>0</v>
      </c>
      <c r="DF992" s="44">
        <v>0</v>
      </c>
      <c r="DG992" s="44">
        <v>0</v>
      </c>
      <c r="DH992" s="44">
        <v>0</v>
      </c>
      <c r="DI992" s="44">
        <v>0</v>
      </c>
      <c r="DJ992" s="44">
        <v>0</v>
      </c>
      <c r="DK992" s="44">
        <v>0</v>
      </c>
      <c r="DL992" s="44">
        <v>0</v>
      </c>
      <c r="DM992" s="44">
        <v>0</v>
      </c>
      <c r="DN992" s="44">
        <v>0</v>
      </c>
      <c r="DO992" s="44">
        <v>0</v>
      </c>
      <c r="DP992" s="44">
        <v>0</v>
      </c>
      <c r="DQ992" s="44">
        <v>12.473291250000001</v>
      </c>
      <c r="DR992" s="44">
        <v>0</v>
      </c>
      <c r="DS992" s="44">
        <v>0</v>
      </c>
      <c r="DT992" s="44">
        <v>0</v>
      </c>
      <c r="DU992" s="44">
        <v>0</v>
      </c>
      <c r="DV992" s="44">
        <v>0</v>
      </c>
      <c r="DW992" s="44">
        <v>0</v>
      </c>
      <c r="DX992" s="44">
        <v>0</v>
      </c>
      <c r="DY992" s="44">
        <v>0</v>
      </c>
      <c r="DZ992" s="44">
        <v>0</v>
      </c>
      <c r="EA992" s="44">
        <v>50.957720884654819</v>
      </c>
      <c r="EB992" s="44">
        <v>0</v>
      </c>
    </row>
    <row r="993" spans="2:132" x14ac:dyDescent="0.25">
      <c r="B993" s="41" t="s">
        <v>1081</v>
      </c>
      <c r="C993" s="47" t="s">
        <v>101</v>
      </c>
      <c r="D993" s="46">
        <v>9</v>
      </c>
      <c r="E993" s="86" t="s">
        <v>53</v>
      </c>
      <c r="F993" s="43">
        <v>4229.41</v>
      </c>
      <c r="G993" s="43">
        <v>577.05485942702569</v>
      </c>
      <c r="H993" s="44">
        <v>843.13483442702568</v>
      </c>
      <c r="I993" s="44">
        <v>309.02949918171981</v>
      </c>
      <c r="J993" s="44">
        <v>451.52299017871036</v>
      </c>
      <c r="K993" s="44">
        <v>640.53089396399855</v>
      </c>
      <c r="L993" s="44">
        <v>906.61086896399854</v>
      </c>
      <c r="M993" s="44">
        <v>397.56453999999997</v>
      </c>
      <c r="N993" s="44">
        <v>2884.4576200000001</v>
      </c>
      <c r="O993" s="44">
        <v>465.23509999999999</v>
      </c>
      <c r="P993" s="44">
        <v>115.29556091351974</v>
      </c>
      <c r="Q993" s="44">
        <v>128.59955966351973</v>
      </c>
      <c r="R993" s="44">
        <v>76.61256188647296</v>
      </c>
      <c r="S993" s="44">
        <v>83.73723643632249</v>
      </c>
      <c r="T993" s="44">
        <v>358.69730061983921</v>
      </c>
      <c r="U993" s="44">
        <v>372.00129936983922</v>
      </c>
      <c r="V993" s="44">
        <v>192.09273669135706</v>
      </c>
      <c r="W993" s="44">
        <v>199.21741124120658</v>
      </c>
      <c r="X993" s="44">
        <v>140.91679667207967</v>
      </c>
      <c r="Y993" s="44">
        <v>154.22079542207968</v>
      </c>
      <c r="Z993" s="44">
        <v>75.465003700175984</v>
      </c>
      <c r="AA993" s="44">
        <v>82.589678250025514</v>
      </c>
      <c r="AB993" s="44">
        <v>4.7477628462497172</v>
      </c>
      <c r="AC993" s="44">
        <v>14.478943391687705</v>
      </c>
      <c r="AD993" s="44">
        <v>5.6330901131686666</v>
      </c>
      <c r="AE993" s="44">
        <v>33.103647760747606</v>
      </c>
      <c r="AF993" s="44">
        <v>95.759270195797583</v>
      </c>
      <c r="AG993" s="44">
        <v>39.698976438121285</v>
      </c>
      <c r="AH993" s="44">
        <v>233.3765911856629</v>
      </c>
      <c r="AJ993" s="63" t="s">
        <v>63</v>
      </c>
      <c r="AK993" s="44">
        <v>0</v>
      </c>
      <c r="AL993" s="44">
        <v>0</v>
      </c>
      <c r="AM993" s="44">
        <v>465.23509999999999</v>
      </c>
      <c r="AN993" s="44">
        <v>465.23509999999999</v>
      </c>
      <c r="AO993" s="44">
        <v>0</v>
      </c>
      <c r="AP993" s="44">
        <v>0</v>
      </c>
      <c r="AQ993" s="44">
        <v>0</v>
      </c>
      <c r="AR993" s="44">
        <v>0</v>
      </c>
      <c r="AS993" s="44">
        <v>0</v>
      </c>
      <c r="AT993" s="44">
        <v>0</v>
      </c>
      <c r="AU993" s="44">
        <v>0</v>
      </c>
      <c r="AV993" s="44">
        <v>0</v>
      </c>
      <c r="AW993" s="44">
        <v>0</v>
      </c>
      <c r="AX993" s="44">
        <v>0</v>
      </c>
      <c r="AY993" s="44">
        <v>140.91679667207967</v>
      </c>
      <c r="AZ993" s="44">
        <v>0</v>
      </c>
      <c r="BA993" s="44">
        <v>0</v>
      </c>
      <c r="BB993" s="44">
        <v>13.30399875</v>
      </c>
      <c r="BC993" s="44">
        <v>154.22079542207968</v>
      </c>
      <c r="BD993" s="44">
        <v>140.91679667207967</v>
      </c>
      <c r="BE993" s="44">
        <v>0</v>
      </c>
      <c r="BF993" s="44">
        <v>0</v>
      </c>
      <c r="BG993" s="44">
        <v>13.30399875</v>
      </c>
      <c r="BH993" s="44">
        <v>154.22079542207968</v>
      </c>
      <c r="BI993" s="44">
        <v>75.465003700175984</v>
      </c>
      <c r="BJ993" s="44">
        <v>0</v>
      </c>
      <c r="BK993" s="44">
        <v>0</v>
      </c>
      <c r="BL993" s="44">
        <v>7.1246745498495274</v>
      </c>
      <c r="BM993" s="44">
        <v>82.589678250025514</v>
      </c>
      <c r="BN993" s="44">
        <v>5.6330901131686666</v>
      </c>
      <c r="BO993" s="44">
        <v>36.274307725555239</v>
      </c>
      <c r="BP993" s="44">
        <v>0</v>
      </c>
      <c r="BQ993" s="44">
        <v>0</v>
      </c>
      <c r="BR993" s="44">
        <v>3.4246687125660453</v>
      </c>
      <c r="BS993" s="44">
        <v>39.698976438121285</v>
      </c>
      <c r="BT993" s="64">
        <v>2024</v>
      </c>
      <c r="BU993" s="44">
        <v>0</v>
      </c>
      <c r="BV993" s="44">
        <v>0</v>
      </c>
      <c r="BW993" s="44">
        <v>0</v>
      </c>
      <c r="BX993" s="44">
        <v>0</v>
      </c>
      <c r="BY993" s="44">
        <v>0</v>
      </c>
      <c r="BZ993" s="44">
        <v>0</v>
      </c>
      <c r="CA993" s="44">
        <v>0</v>
      </c>
      <c r="CB993" s="44">
        <v>0</v>
      </c>
      <c r="CC993" s="44">
        <v>465.23509999999999</v>
      </c>
      <c r="CD993" s="44">
        <v>0</v>
      </c>
      <c r="CE993" s="44">
        <v>0</v>
      </c>
      <c r="CF993" s="44">
        <v>0</v>
      </c>
      <c r="CG993" s="44">
        <v>0</v>
      </c>
      <c r="CH993" s="44">
        <v>0</v>
      </c>
      <c r="CI993" s="44">
        <v>0</v>
      </c>
      <c r="CJ993" s="44">
        <v>0</v>
      </c>
      <c r="CK993" s="44">
        <v>0</v>
      </c>
      <c r="CL993" s="44">
        <v>0</v>
      </c>
      <c r="CM993" s="44">
        <v>140.91679667207967</v>
      </c>
      <c r="CN993" s="44">
        <v>0</v>
      </c>
      <c r="CO993" s="44">
        <v>0</v>
      </c>
      <c r="CP993" s="44">
        <v>0</v>
      </c>
      <c r="CQ993" s="44">
        <v>0</v>
      </c>
      <c r="CR993" s="44">
        <v>0</v>
      </c>
      <c r="CS993" s="44">
        <v>0</v>
      </c>
      <c r="CT993" s="44">
        <v>0</v>
      </c>
      <c r="CU993" s="44">
        <v>0</v>
      </c>
      <c r="CV993" s="44">
        <v>0</v>
      </c>
      <c r="CW993" s="44">
        <v>0</v>
      </c>
      <c r="CX993" s="44">
        <v>0</v>
      </c>
      <c r="CY993" s="44">
        <v>0</v>
      </c>
      <c r="CZ993" s="44">
        <v>0</v>
      </c>
      <c r="DA993" s="44">
        <v>0</v>
      </c>
      <c r="DB993" s="44">
        <v>0</v>
      </c>
      <c r="DC993" s="44">
        <v>0</v>
      </c>
      <c r="DD993" s="44">
        <v>0</v>
      </c>
      <c r="DE993" s="44">
        <v>0</v>
      </c>
      <c r="DF993" s="44">
        <v>0</v>
      </c>
      <c r="DG993" s="44">
        <v>0</v>
      </c>
      <c r="DH993" s="44">
        <v>0</v>
      </c>
      <c r="DI993" s="44">
        <v>0</v>
      </c>
      <c r="DJ993" s="44">
        <v>0</v>
      </c>
      <c r="DK993" s="44">
        <v>0</v>
      </c>
      <c r="DL993" s="44">
        <v>0</v>
      </c>
      <c r="DM993" s="44">
        <v>0</v>
      </c>
      <c r="DN993" s="44">
        <v>0</v>
      </c>
      <c r="DO993" s="44">
        <v>0</v>
      </c>
      <c r="DP993" s="44">
        <v>0</v>
      </c>
      <c r="DQ993" s="44">
        <v>13.30399875</v>
      </c>
      <c r="DR993" s="44">
        <v>0</v>
      </c>
      <c r="DS993" s="44">
        <v>0</v>
      </c>
      <c r="DT993" s="44">
        <v>0</v>
      </c>
      <c r="DU993" s="44">
        <v>0</v>
      </c>
      <c r="DV993" s="44">
        <v>0</v>
      </c>
      <c r="DW993" s="44">
        <v>0</v>
      </c>
      <c r="DX993" s="44">
        <v>0</v>
      </c>
      <c r="DY993" s="44">
        <v>0</v>
      </c>
      <c r="DZ993" s="44">
        <v>0</v>
      </c>
      <c r="EA993" s="44">
        <v>39.698976438121285</v>
      </c>
      <c r="EB993" s="44">
        <v>0</v>
      </c>
    </row>
    <row r="994" spans="2:132" x14ac:dyDescent="0.25">
      <c r="B994" s="41" t="s">
        <v>1082</v>
      </c>
      <c r="C994" s="50">
        <v>1</v>
      </c>
      <c r="D994" s="46">
        <v>9</v>
      </c>
      <c r="E994" s="86" t="s">
        <v>53</v>
      </c>
      <c r="F994" s="43">
        <v>5732.57</v>
      </c>
      <c r="G994" s="43">
        <v>1144.5240720719169</v>
      </c>
      <c r="H994" s="44">
        <v>1441.8662220719168</v>
      </c>
      <c r="I994" s="44">
        <v>612.9256083988231</v>
      </c>
      <c r="J994" s="44">
        <v>772.16089460948513</v>
      </c>
      <c r="K994" s="44">
        <v>1178.8597942340743</v>
      </c>
      <c r="L994" s="44">
        <v>1476.2019442340743</v>
      </c>
      <c r="M994" s="44">
        <v>556.87822857142862</v>
      </c>
      <c r="N994" s="44">
        <v>3835.9082685714279</v>
      </c>
      <c r="O994" s="44">
        <v>591.27364857142845</v>
      </c>
      <c r="P994" s="44">
        <v>212.19476296213338</v>
      </c>
      <c r="Q994" s="44">
        <v>227.06187046213338</v>
      </c>
      <c r="R994" s="44">
        <v>141.00095685050445</v>
      </c>
      <c r="S994" s="44">
        <v>148.96272116103756</v>
      </c>
      <c r="T994" s="44">
        <v>660.16148477108175</v>
      </c>
      <c r="U994" s="44">
        <v>675.02859227108172</v>
      </c>
      <c r="V994" s="44">
        <v>353.53549092444126</v>
      </c>
      <c r="W994" s="44">
        <v>361.49725523497438</v>
      </c>
      <c r="X994" s="44">
        <v>259.34915473149636</v>
      </c>
      <c r="Y994" s="44">
        <v>274.21626223149633</v>
      </c>
      <c r="Z994" s="44">
        <v>138.88894286317333</v>
      </c>
      <c r="AA994" s="44">
        <v>146.85070717370644</v>
      </c>
      <c r="AB994" s="44">
        <v>3.7383730924827168</v>
      </c>
      <c r="AC994" s="44">
        <v>10.611168447401004</v>
      </c>
      <c r="AD994" s="44">
        <v>4.0263588780136006</v>
      </c>
      <c r="AE994" s="44">
        <v>58.449470584052222</v>
      </c>
      <c r="AF994" s="44">
        <v>173.76349347885164</v>
      </c>
      <c r="AG994" s="44">
        <v>70.587788783504791</v>
      </c>
      <c r="AH994" s="44">
        <v>379.9987287166274</v>
      </c>
      <c r="AJ994" s="63" t="s">
        <v>63</v>
      </c>
      <c r="AK994" s="44">
        <v>0</v>
      </c>
      <c r="AL994" s="44">
        <v>0</v>
      </c>
      <c r="AM994" s="44">
        <v>591.27364857142845</v>
      </c>
      <c r="AN994" s="44">
        <v>591.27364857142845</v>
      </c>
      <c r="AO994" s="44">
        <v>0</v>
      </c>
      <c r="AP994" s="44">
        <v>0</v>
      </c>
      <c r="AQ994" s="44">
        <v>0</v>
      </c>
      <c r="AR994" s="44">
        <v>0</v>
      </c>
      <c r="AS994" s="44">
        <v>0</v>
      </c>
      <c r="AT994" s="44">
        <v>0</v>
      </c>
      <c r="AU994" s="44">
        <v>0</v>
      </c>
      <c r="AV994" s="44">
        <v>0</v>
      </c>
      <c r="AW994" s="44">
        <v>0</v>
      </c>
      <c r="AX994" s="44">
        <v>0</v>
      </c>
      <c r="AY994" s="44">
        <v>259.34915473149636</v>
      </c>
      <c r="AZ994" s="44">
        <v>0</v>
      </c>
      <c r="BA994" s="44">
        <v>0</v>
      </c>
      <c r="BB994" s="44">
        <v>14.867107499999998</v>
      </c>
      <c r="BC994" s="44">
        <v>274.21626223149633</v>
      </c>
      <c r="BD994" s="44">
        <v>259.34915473149636</v>
      </c>
      <c r="BE994" s="44">
        <v>0</v>
      </c>
      <c r="BF994" s="44">
        <v>0</v>
      </c>
      <c r="BG994" s="44">
        <v>14.867107499999998</v>
      </c>
      <c r="BH994" s="44">
        <v>274.21626223149633</v>
      </c>
      <c r="BI994" s="44">
        <v>138.88894286317333</v>
      </c>
      <c r="BJ994" s="44">
        <v>0</v>
      </c>
      <c r="BK994" s="44">
        <v>0</v>
      </c>
      <c r="BL994" s="44">
        <v>7.9617643105331037</v>
      </c>
      <c r="BM994" s="44">
        <v>146.85070717370644</v>
      </c>
      <c r="BN994" s="44">
        <v>4.0263588780136006</v>
      </c>
      <c r="BO994" s="44">
        <v>66.760750096989128</v>
      </c>
      <c r="BP994" s="44">
        <v>0</v>
      </c>
      <c r="BQ994" s="44">
        <v>0</v>
      </c>
      <c r="BR994" s="44">
        <v>3.8270386865156603</v>
      </c>
      <c r="BS994" s="44">
        <v>70.587788783504791</v>
      </c>
      <c r="BT994" s="64">
        <v>2024</v>
      </c>
      <c r="BU994" s="44">
        <v>0</v>
      </c>
      <c r="BV994" s="44">
        <v>0</v>
      </c>
      <c r="BW994" s="44">
        <v>0</v>
      </c>
      <c r="BX994" s="44">
        <v>0</v>
      </c>
      <c r="BY994" s="44">
        <v>0</v>
      </c>
      <c r="BZ994" s="44">
        <v>0</v>
      </c>
      <c r="CA994" s="44">
        <v>0</v>
      </c>
      <c r="CB994" s="44">
        <v>0</v>
      </c>
      <c r="CC994" s="44">
        <v>591.27364857142845</v>
      </c>
      <c r="CD994" s="44">
        <v>0</v>
      </c>
      <c r="CE994" s="44">
        <v>0</v>
      </c>
      <c r="CF994" s="44">
        <v>0</v>
      </c>
      <c r="CG994" s="44">
        <v>0</v>
      </c>
      <c r="CH994" s="44">
        <v>0</v>
      </c>
      <c r="CI994" s="44">
        <v>0</v>
      </c>
      <c r="CJ994" s="44">
        <v>0</v>
      </c>
      <c r="CK994" s="44">
        <v>0</v>
      </c>
      <c r="CL994" s="44">
        <v>0</v>
      </c>
      <c r="CM994" s="44">
        <v>259.34915473149636</v>
      </c>
      <c r="CN994" s="44">
        <v>0</v>
      </c>
      <c r="CO994" s="44">
        <v>0</v>
      </c>
      <c r="CP994" s="44">
        <v>0</v>
      </c>
      <c r="CQ994" s="44">
        <v>0</v>
      </c>
      <c r="CR994" s="44">
        <v>0</v>
      </c>
      <c r="CS994" s="44">
        <v>0</v>
      </c>
      <c r="CT994" s="44">
        <v>0</v>
      </c>
      <c r="CU994" s="44">
        <v>0</v>
      </c>
      <c r="CV994" s="44">
        <v>0</v>
      </c>
      <c r="CW994" s="44">
        <v>0</v>
      </c>
      <c r="CX994" s="44">
        <v>0</v>
      </c>
      <c r="CY994" s="44">
        <v>0</v>
      </c>
      <c r="CZ994" s="44">
        <v>0</v>
      </c>
      <c r="DA994" s="44">
        <v>0</v>
      </c>
      <c r="DB994" s="44">
        <v>0</v>
      </c>
      <c r="DC994" s="44">
        <v>0</v>
      </c>
      <c r="DD994" s="44">
        <v>0</v>
      </c>
      <c r="DE994" s="44">
        <v>0</v>
      </c>
      <c r="DF994" s="44">
        <v>0</v>
      </c>
      <c r="DG994" s="44">
        <v>0</v>
      </c>
      <c r="DH994" s="44">
        <v>0</v>
      </c>
      <c r="DI994" s="44">
        <v>0</v>
      </c>
      <c r="DJ994" s="44">
        <v>0</v>
      </c>
      <c r="DK994" s="44">
        <v>0</v>
      </c>
      <c r="DL994" s="44">
        <v>0</v>
      </c>
      <c r="DM994" s="44">
        <v>0</v>
      </c>
      <c r="DN994" s="44">
        <v>0</v>
      </c>
      <c r="DO994" s="44">
        <v>0</v>
      </c>
      <c r="DP994" s="44">
        <v>0</v>
      </c>
      <c r="DQ994" s="44">
        <v>14.867107499999998</v>
      </c>
      <c r="DR994" s="44">
        <v>0</v>
      </c>
      <c r="DS994" s="44">
        <v>0</v>
      </c>
      <c r="DT994" s="44">
        <v>0</v>
      </c>
      <c r="DU994" s="44">
        <v>0</v>
      </c>
      <c r="DV994" s="44">
        <v>0</v>
      </c>
      <c r="DW994" s="44">
        <v>0</v>
      </c>
      <c r="DX994" s="44">
        <v>0</v>
      </c>
      <c r="DY994" s="44">
        <v>0</v>
      </c>
      <c r="DZ994" s="44">
        <v>0</v>
      </c>
      <c r="EA994" s="44">
        <v>70.587788783504791</v>
      </c>
      <c r="EB994" s="44">
        <v>0</v>
      </c>
    </row>
    <row r="995" spans="2:132" x14ac:dyDescent="0.25">
      <c r="B995" s="41" t="s">
        <v>1083</v>
      </c>
      <c r="C995" s="47" t="s">
        <v>101</v>
      </c>
      <c r="D995" s="46">
        <v>9</v>
      </c>
      <c r="E995" s="86" t="s">
        <v>53</v>
      </c>
      <c r="F995" s="43">
        <v>4155.05</v>
      </c>
      <c r="G995" s="43">
        <v>810.66869618404792</v>
      </c>
      <c r="H995" s="44">
        <v>1078.2212961840478</v>
      </c>
      <c r="I995" s="44">
        <v>434.13643796848561</v>
      </c>
      <c r="J995" s="44">
        <v>577.418562071667</v>
      </c>
      <c r="K995" s="44">
        <v>834.98875706956937</v>
      </c>
      <c r="L995" s="44">
        <v>1102.5413570695694</v>
      </c>
      <c r="M995" s="44">
        <v>390.57470000000001</v>
      </c>
      <c r="N995" s="44">
        <v>2833.7440999999999</v>
      </c>
      <c r="O995" s="44">
        <v>457.05549999999999</v>
      </c>
      <c r="P995" s="44">
        <v>150.29797627252248</v>
      </c>
      <c r="Q995" s="44">
        <v>163.67560627252249</v>
      </c>
      <c r="R995" s="44">
        <v>99.871260587622842</v>
      </c>
      <c r="S995" s="44">
        <v>107.03536679278191</v>
      </c>
      <c r="T995" s="44">
        <v>467.59370395895888</v>
      </c>
      <c r="U995" s="44">
        <v>480.97133395895889</v>
      </c>
      <c r="V995" s="44">
        <v>250.40989742022253</v>
      </c>
      <c r="W995" s="44">
        <v>257.57400362538158</v>
      </c>
      <c r="X995" s="44">
        <v>183.69752655530527</v>
      </c>
      <c r="Y995" s="44">
        <v>197.07515655530528</v>
      </c>
      <c r="Z995" s="44">
        <v>98.375316843658851</v>
      </c>
      <c r="AA995" s="44">
        <v>105.53942304881792</v>
      </c>
      <c r="AB995" s="44">
        <v>3.6490247261556448</v>
      </c>
      <c r="AC995" s="44">
        <v>11.00166965654433</v>
      </c>
      <c r="AD995" s="44">
        <v>4.3306613471686886</v>
      </c>
      <c r="AE995" s="44">
        <v>42.132800697368261</v>
      </c>
      <c r="AF995" s="44">
        <v>123.80995443572189</v>
      </c>
      <c r="AG995" s="44">
        <v>50.730395827721281</v>
      </c>
      <c r="AH995" s="44">
        <v>283.81233047441935</v>
      </c>
      <c r="AJ995" s="63" t="s">
        <v>63</v>
      </c>
      <c r="AK995" s="44">
        <v>0</v>
      </c>
      <c r="AL995" s="44">
        <v>0</v>
      </c>
      <c r="AM995" s="44">
        <v>457.05549999999999</v>
      </c>
      <c r="AN995" s="44">
        <v>457.05549999999999</v>
      </c>
      <c r="AO995" s="44">
        <v>0</v>
      </c>
      <c r="AP995" s="44">
        <v>0</v>
      </c>
      <c r="AQ995" s="44">
        <v>0</v>
      </c>
      <c r="AR995" s="44">
        <v>0</v>
      </c>
      <c r="AS995" s="44">
        <v>0</v>
      </c>
      <c r="AT995" s="44">
        <v>0</v>
      </c>
      <c r="AU995" s="44">
        <v>0</v>
      </c>
      <c r="AV995" s="44">
        <v>0</v>
      </c>
      <c r="AW995" s="44">
        <v>0</v>
      </c>
      <c r="AX995" s="44">
        <v>0</v>
      </c>
      <c r="AY995" s="44">
        <v>183.69752655530527</v>
      </c>
      <c r="AZ995" s="44">
        <v>0</v>
      </c>
      <c r="BA995" s="44">
        <v>0</v>
      </c>
      <c r="BB995" s="44">
        <v>13.37763</v>
      </c>
      <c r="BC995" s="44">
        <v>197.07515655530528</v>
      </c>
      <c r="BD995" s="44">
        <v>183.69752655530527</v>
      </c>
      <c r="BE995" s="44">
        <v>0</v>
      </c>
      <c r="BF995" s="44">
        <v>0</v>
      </c>
      <c r="BG995" s="44">
        <v>13.37763</v>
      </c>
      <c r="BH995" s="44">
        <v>197.07515655530528</v>
      </c>
      <c r="BI995" s="44">
        <v>98.375316843658851</v>
      </c>
      <c r="BJ995" s="44">
        <v>0</v>
      </c>
      <c r="BK995" s="44">
        <v>0</v>
      </c>
      <c r="BL995" s="44">
        <v>7.1641062051590723</v>
      </c>
      <c r="BM995" s="44">
        <v>105.53942304881792</v>
      </c>
      <c r="BN995" s="44">
        <v>4.3306613471686886</v>
      </c>
      <c r="BO995" s="44">
        <v>47.286773216941576</v>
      </c>
      <c r="BP995" s="44">
        <v>0</v>
      </c>
      <c r="BQ995" s="44">
        <v>0</v>
      </c>
      <c r="BR995" s="44">
        <v>3.4436226107797028</v>
      </c>
      <c r="BS995" s="44">
        <v>50.730395827721281</v>
      </c>
      <c r="BT995" s="64">
        <v>2024</v>
      </c>
      <c r="BU995" s="44">
        <v>0</v>
      </c>
      <c r="BV995" s="44">
        <v>0</v>
      </c>
      <c r="BW995" s="44">
        <v>0</v>
      </c>
      <c r="BX995" s="44">
        <v>0</v>
      </c>
      <c r="BY995" s="44">
        <v>0</v>
      </c>
      <c r="BZ995" s="44">
        <v>0</v>
      </c>
      <c r="CA995" s="44">
        <v>0</v>
      </c>
      <c r="CB995" s="44">
        <v>0</v>
      </c>
      <c r="CC995" s="44">
        <v>457.05549999999999</v>
      </c>
      <c r="CD995" s="44">
        <v>0</v>
      </c>
      <c r="CE995" s="44">
        <v>0</v>
      </c>
      <c r="CF995" s="44">
        <v>0</v>
      </c>
      <c r="CG995" s="44">
        <v>0</v>
      </c>
      <c r="CH995" s="44">
        <v>0</v>
      </c>
      <c r="CI995" s="44">
        <v>0</v>
      </c>
      <c r="CJ995" s="44">
        <v>0</v>
      </c>
      <c r="CK995" s="44">
        <v>0</v>
      </c>
      <c r="CL995" s="44">
        <v>0</v>
      </c>
      <c r="CM995" s="44">
        <v>183.69752655530527</v>
      </c>
      <c r="CN995" s="44">
        <v>0</v>
      </c>
      <c r="CO995" s="44">
        <v>0</v>
      </c>
      <c r="CP995" s="44">
        <v>0</v>
      </c>
      <c r="CQ995" s="44">
        <v>0</v>
      </c>
      <c r="CR995" s="44">
        <v>0</v>
      </c>
      <c r="CS995" s="44">
        <v>0</v>
      </c>
      <c r="CT995" s="44">
        <v>0</v>
      </c>
      <c r="CU995" s="44">
        <v>0</v>
      </c>
      <c r="CV995" s="44">
        <v>0</v>
      </c>
      <c r="CW995" s="44">
        <v>0</v>
      </c>
      <c r="CX995" s="44">
        <v>0</v>
      </c>
      <c r="CY995" s="44">
        <v>0</v>
      </c>
      <c r="CZ995" s="44">
        <v>0</v>
      </c>
      <c r="DA995" s="44">
        <v>0</v>
      </c>
      <c r="DB995" s="44">
        <v>0</v>
      </c>
      <c r="DC995" s="44">
        <v>0</v>
      </c>
      <c r="DD995" s="44">
        <v>0</v>
      </c>
      <c r="DE995" s="44">
        <v>0</v>
      </c>
      <c r="DF995" s="44">
        <v>0</v>
      </c>
      <c r="DG995" s="44">
        <v>0</v>
      </c>
      <c r="DH995" s="44">
        <v>0</v>
      </c>
      <c r="DI995" s="44">
        <v>0</v>
      </c>
      <c r="DJ995" s="44">
        <v>0</v>
      </c>
      <c r="DK995" s="44">
        <v>0</v>
      </c>
      <c r="DL995" s="44">
        <v>0</v>
      </c>
      <c r="DM995" s="44">
        <v>0</v>
      </c>
      <c r="DN995" s="44">
        <v>0</v>
      </c>
      <c r="DO995" s="44">
        <v>0</v>
      </c>
      <c r="DP995" s="44">
        <v>0</v>
      </c>
      <c r="DQ995" s="44">
        <v>13.37763</v>
      </c>
      <c r="DR995" s="44">
        <v>0</v>
      </c>
      <c r="DS995" s="44">
        <v>0</v>
      </c>
      <c r="DT995" s="44">
        <v>0</v>
      </c>
      <c r="DU995" s="44">
        <v>0</v>
      </c>
      <c r="DV995" s="44">
        <v>0</v>
      </c>
      <c r="DW995" s="44">
        <v>0</v>
      </c>
      <c r="DX995" s="44">
        <v>0</v>
      </c>
      <c r="DY995" s="44">
        <v>0</v>
      </c>
      <c r="DZ995" s="44">
        <v>0</v>
      </c>
      <c r="EA995" s="44">
        <v>50.730395827721281</v>
      </c>
      <c r="EB995" s="44">
        <v>0</v>
      </c>
    </row>
    <row r="996" spans="2:132" x14ac:dyDescent="0.25">
      <c r="B996" s="41" t="s">
        <v>1084</v>
      </c>
      <c r="C996" s="47" t="s">
        <v>101</v>
      </c>
      <c r="D996" s="46">
        <v>9</v>
      </c>
      <c r="E996" s="86" t="s">
        <v>53</v>
      </c>
      <c r="F996" s="43">
        <v>4045.6</v>
      </c>
      <c r="G996" s="43">
        <v>795.31863135722801</v>
      </c>
      <c r="H996" s="44">
        <v>1079.9746813572281</v>
      </c>
      <c r="I996" s="44">
        <v>425.91603609794396</v>
      </c>
      <c r="J996" s="44">
        <v>578.35755033784085</v>
      </c>
      <c r="K996" s="44">
        <v>819.17819029794487</v>
      </c>
      <c r="L996" s="44">
        <v>1103.8342402979449</v>
      </c>
      <c r="M996" s="44">
        <v>380.28639999999996</v>
      </c>
      <c r="N996" s="44">
        <v>2759.0991999999997</v>
      </c>
      <c r="O996" s="44">
        <v>445.01600000000002</v>
      </c>
      <c r="P996" s="44">
        <v>147.45207425363006</v>
      </c>
      <c r="Q996" s="44">
        <v>161.68487675363005</v>
      </c>
      <c r="R996" s="44">
        <v>97.980191731044982</v>
      </c>
      <c r="S996" s="44">
        <v>105.60226744303982</v>
      </c>
      <c r="T996" s="44">
        <v>458.73978656684915</v>
      </c>
      <c r="U996" s="44">
        <v>472.97258906684914</v>
      </c>
      <c r="V996" s="44">
        <v>245.66836962129406</v>
      </c>
      <c r="W996" s="44">
        <v>253.29044533328891</v>
      </c>
      <c r="X996" s="44">
        <v>180.21920186554786</v>
      </c>
      <c r="Y996" s="44">
        <v>194.45200436554785</v>
      </c>
      <c r="Z996" s="44">
        <v>96.512573779794096</v>
      </c>
      <c r="AA996" s="44">
        <v>104.13464949178893</v>
      </c>
      <c r="AB996" s="44">
        <v>3.6011196464613828</v>
      </c>
      <c r="AC996" s="44">
        <v>10.893025184465506</v>
      </c>
      <c r="AD996" s="44">
        <v>4.273467113701571</v>
      </c>
      <c r="AE996" s="44">
        <v>41.620354084387898</v>
      </c>
      <c r="AF996" s="44">
        <v>121.75094557030047</v>
      </c>
      <c r="AG996" s="44">
        <v>50.05515318816817</v>
      </c>
      <c r="AH996" s="44">
        <v>284.14513994204049</v>
      </c>
      <c r="AJ996" s="63" t="s">
        <v>63</v>
      </c>
      <c r="AK996" s="44">
        <v>0</v>
      </c>
      <c r="AL996" s="44">
        <v>0</v>
      </c>
      <c r="AM996" s="44">
        <v>445.01600000000002</v>
      </c>
      <c r="AN996" s="44">
        <v>445.01600000000002</v>
      </c>
      <c r="AO996" s="44">
        <v>0</v>
      </c>
      <c r="AP996" s="44">
        <v>0</v>
      </c>
      <c r="AQ996" s="44">
        <v>0</v>
      </c>
      <c r="AR996" s="44">
        <v>0</v>
      </c>
      <c r="AS996" s="44">
        <v>0</v>
      </c>
      <c r="AT996" s="44">
        <v>0</v>
      </c>
      <c r="AU996" s="44">
        <v>0</v>
      </c>
      <c r="AV996" s="44">
        <v>0</v>
      </c>
      <c r="AW996" s="44">
        <v>0</v>
      </c>
      <c r="AX996" s="44">
        <v>0</v>
      </c>
      <c r="AY996" s="44">
        <v>180.21920186554786</v>
      </c>
      <c r="AZ996" s="44">
        <v>0</v>
      </c>
      <c r="BA996" s="44">
        <v>0</v>
      </c>
      <c r="BB996" s="44">
        <v>14.232802500000004</v>
      </c>
      <c r="BC996" s="44">
        <v>194.45200436554785</v>
      </c>
      <c r="BD996" s="44">
        <v>180.21920186554786</v>
      </c>
      <c r="BE996" s="44">
        <v>0</v>
      </c>
      <c r="BF996" s="44">
        <v>0</v>
      </c>
      <c r="BG996" s="44">
        <v>14.232802500000004</v>
      </c>
      <c r="BH996" s="44">
        <v>194.45200436554785</v>
      </c>
      <c r="BI996" s="44">
        <v>96.512573779794096</v>
      </c>
      <c r="BJ996" s="44">
        <v>0</v>
      </c>
      <c r="BK996" s="44">
        <v>0</v>
      </c>
      <c r="BL996" s="44">
        <v>7.6220757119948432</v>
      </c>
      <c r="BM996" s="44">
        <v>104.13464949178893</v>
      </c>
      <c r="BN996" s="44">
        <v>4.273467113701571</v>
      </c>
      <c r="BO996" s="44">
        <v>46.391395070791482</v>
      </c>
      <c r="BP996" s="44">
        <v>0</v>
      </c>
      <c r="BQ996" s="44">
        <v>0</v>
      </c>
      <c r="BR996" s="44">
        <v>3.6637581173766876</v>
      </c>
      <c r="BS996" s="44">
        <v>50.05515318816817</v>
      </c>
      <c r="BT996" s="64">
        <v>2024</v>
      </c>
      <c r="BU996" s="44">
        <v>0</v>
      </c>
      <c r="BV996" s="44">
        <v>0</v>
      </c>
      <c r="BW996" s="44">
        <v>0</v>
      </c>
      <c r="BX996" s="44">
        <v>0</v>
      </c>
      <c r="BY996" s="44">
        <v>0</v>
      </c>
      <c r="BZ996" s="44">
        <v>0</v>
      </c>
      <c r="CA996" s="44">
        <v>0</v>
      </c>
      <c r="CB996" s="44">
        <v>0</v>
      </c>
      <c r="CC996" s="44">
        <v>445.01600000000002</v>
      </c>
      <c r="CD996" s="44">
        <v>0</v>
      </c>
      <c r="CE996" s="44">
        <v>0</v>
      </c>
      <c r="CF996" s="44">
        <v>0</v>
      </c>
      <c r="CG996" s="44">
        <v>0</v>
      </c>
      <c r="CH996" s="44">
        <v>0</v>
      </c>
      <c r="CI996" s="44">
        <v>0</v>
      </c>
      <c r="CJ996" s="44">
        <v>0</v>
      </c>
      <c r="CK996" s="44">
        <v>0</v>
      </c>
      <c r="CL996" s="44">
        <v>0</v>
      </c>
      <c r="CM996" s="44">
        <v>180.21920186554786</v>
      </c>
      <c r="CN996" s="44">
        <v>0</v>
      </c>
      <c r="CO996" s="44">
        <v>0</v>
      </c>
      <c r="CP996" s="44">
        <v>0</v>
      </c>
      <c r="CQ996" s="44">
        <v>0</v>
      </c>
      <c r="CR996" s="44">
        <v>0</v>
      </c>
      <c r="CS996" s="44">
        <v>0</v>
      </c>
      <c r="CT996" s="44">
        <v>0</v>
      </c>
      <c r="CU996" s="44">
        <v>0</v>
      </c>
      <c r="CV996" s="44">
        <v>0</v>
      </c>
      <c r="CW996" s="44">
        <v>0</v>
      </c>
      <c r="CX996" s="44">
        <v>0</v>
      </c>
      <c r="CY996" s="44">
        <v>0</v>
      </c>
      <c r="CZ996" s="44">
        <v>0</v>
      </c>
      <c r="DA996" s="44">
        <v>0</v>
      </c>
      <c r="DB996" s="44">
        <v>0</v>
      </c>
      <c r="DC996" s="44">
        <v>0</v>
      </c>
      <c r="DD996" s="44">
        <v>0</v>
      </c>
      <c r="DE996" s="44">
        <v>0</v>
      </c>
      <c r="DF996" s="44">
        <v>0</v>
      </c>
      <c r="DG996" s="44">
        <v>0</v>
      </c>
      <c r="DH996" s="44">
        <v>0</v>
      </c>
      <c r="DI996" s="44">
        <v>0</v>
      </c>
      <c r="DJ996" s="44">
        <v>0</v>
      </c>
      <c r="DK996" s="44">
        <v>0</v>
      </c>
      <c r="DL996" s="44">
        <v>0</v>
      </c>
      <c r="DM996" s="44">
        <v>0</v>
      </c>
      <c r="DN996" s="44">
        <v>0</v>
      </c>
      <c r="DO996" s="44">
        <v>0</v>
      </c>
      <c r="DP996" s="44">
        <v>0</v>
      </c>
      <c r="DQ996" s="44">
        <v>14.232802500000004</v>
      </c>
      <c r="DR996" s="44">
        <v>0</v>
      </c>
      <c r="DS996" s="44">
        <v>0</v>
      </c>
      <c r="DT996" s="44">
        <v>0</v>
      </c>
      <c r="DU996" s="44">
        <v>0</v>
      </c>
      <c r="DV996" s="44">
        <v>0</v>
      </c>
      <c r="DW996" s="44">
        <v>0</v>
      </c>
      <c r="DX996" s="44">
        <v>0</v>
      </c>
      <c r="DY996" s="44">
        <v>0</v>
      </c>
      <c r="DZ996" s="44">
        <v>0</v>
      </c>
      <c r="EA996" s="44">
        <v>50.05515318816817</v>
      </c>
      <c r="EB996" s="44">
        <v>0</v>
      </c>
    </row>
    <row r="997" spans="2:132" x14ac:dyDescent="0.25">
      <c r="B997" s="41" t="s">
        <v>1085</v>
      </c>
      <c r="C997" s="47" t="s">
        <v>101</v>
      </c>
      <c r="D997" s="46">
        <v>9</v>
      </c>
      <c r="E997" s="86" t="s">
        <v>53</v>
      </c>
      <c r="F997" s="43">
        <v>6491.15</v>
      </c>
      <c r="G997" s="43">
        <v>833.54965605172356</v>
      </c>
      <c r="H997" s="44">
        <v>833.54965605172356</v>
      </c>
      <c r="I997" s="44">
        <v>446.38985105944499</v>
      </c>
      <c r="J997" s="44">
        <v>446.38985105944499</v>
      </c>
      <c r="K997" s="44">
        <v>925.24011821741328</v>
      </c>
      <c r="L997" s="44">
        <v>925.24011821741328</v>
      </c>
      <c r="M997" s="44">
        <v>486.83625000000001</v>
      </c>
      <c r="N997" s="44">
        <v>4180.3005999999996</v>
      </c>
      <c r="O997" s="44">
        <v>655.60614999999996</v>
      </c>
      <c r="P997" s="44">
        <v>166.54322127913437</v>
      </c>
      <c r="Q997" s="44">
        <v>166.54322127913437</v>
      </c>
      <c r="R997" s="44">
        <v>110.66603732116512</v>
      </c>
      <c r="S997" s="44">
        <v>110.66603732116512</v>
      </c>
      <c r="T997" s="44">
        <v>518.13446620175148</v>
      </c>
      <c r="U997" s="44">
        <v>518.13446620175148</v>
      </c>
      <c r="V997" s="44">
        <v>277.47593141855106</v>
      </c>
      <c r="W997" s="44">
        <v>277.47593141855106</v>
      </c>
      <c r="X997" s="44">
        <v>203.55282600783093</v>
      </c>
      <c r="Y997" s="44">
        <v>203.55282600783093</v>
      </c>
      <c r="Z997" s="44">
        <v>109.00840162871648</v>
      </c>
      <c r="AA997" s="44">
        <v>109.00840162871648</v>
      </c>
      <c r="AB997" s="44">
        <v>4.399147758287822</v>
      </c>
      <c r="AC997" s="44">
        <v>15.06545298768396</v>
      </c>
      <c r="AD997" s="44">
        <v>6.0142717460714623</v>
      </c>
      <c r="AE997" s="44">
        <v>42.870972098115622</v>
      </c>
      <c r="AF997" s="44">
        <v>133.37635763858196</v>
      </c>
      <c r="AG997" s="44">
        <v>52.397854786585768</v>
      </c>
      <c r="AH997" s="44">
        <v>238.17206721175347</v>
      </c>
      <c r="AJ997" s="63" t="s">
        <v>63</v>
      </c>
      <c r="AK997" s="44">
        <v>0</v>
      </c>
      <c r="AL997" s="44">
        <v>0</v>
      </c>
      <c r="AM997" s="44">
        <v>655.60614999999996</v>
      </c>
      <c r="AN997" s="44">
        <v>655.60614999999996</v>
      </c>
      <c r="AO997" s="44">
        <v>0</v>
      </c>
      <c r="AP997" s="44">
        <v>0</v>
      </c>
      <c r="AQ997" s="44">
        <v>0</v>
      </c>
      <c r="AR997" s="44">
        <v>0</v>
      </c>
      <c r="AS997" s="44">
        <v>0</v>
      </c>
      <c r="AT997" s="44">
        <v>0</v>
      </c>
      <c r="AU997" s="44">
        <v>0</v>
      </c>
      <c r="AV997" s="44">
        <v>0</v>
      </c>
      <c r="AW997" s="44">
        <v>0</v>
      </c>
      <c r="AX997" s="44">
        <v>0</v>
      </c>
      <c r="AY997" s="44">
        <v>203.55282600783093</v>
      </c>
      <c r="AZ997" s="44">
        <v>0</v>
      </c>
      <c r="BA997" s="44">
        <v>0</v>
      </c>
      <c r="BB997" s="44">
        <v>0</v>
      </c>
      <c r="BC997" s="44">
        <v>203.55282600783093</v>
      </c>
      <c r="BD997" s="44">
        <v>203.55282600783093</v>
      </c>
      <c r="BE997" s="44">
        <v>0</v>
      </c>
      <c r="BF997" s="44">
        <v>0</v>
      </c>
      <c r="BG997" s="44">
        <v>0</v>
      </c>
      <c r="BH997" s="44">
        <v>203.55282600783093</v>
      </c>
      <c r="BI997" s="44">
        <v>109.00840162871648</v>
      </c>
      <c r="BJ997" s="44">
        <v>0</v>
      </c>
      <c r="BK997" s="44">
        <v>0</v>
      </c>
      <c r="BL997" s="44">
        <v>0</v>
      </c>
      <c r="BM997" s="44">
        <v>109.00840162871648</v>
      </c>
      <c r="BN997" s="44">
        <v>6.0142717460714623</v>
      </c>
      <c r="BO997" s="44">
        <v>52.397854786585768</v>
      </c>
      <c r="BP997" s="44">
        <v>0</v>
      </c>
      <c r="BQ997" s="44">
        <v>0</v>
      </c>
      <c r="BR997" s="44">
        <v>0</v>
      </c>
      <c r="BS997" s="44">
        <v>52.397854786585768</v>
      </c>
      <c r="BT997" s="64">
        <v>2024</v>
      </c>
      <c r="BU997" s="44">
        <v>0</v>
      </c>
      <c r="BV997" s="44">
        <v>0</v>
      </c>
      <c r="BW997" s="44">
        <v>0</v>
      </c>
      <c r="BX997" s="44">
        <v>0</v>
      </c>
      <c r="BY997" s="44">
        <v>0</v>
      </c>
      <c r="BZ997" s="44">
        <v>0</v>
      </c>
      <c r="CA997" s="44">
        <v>0</v>
      </c>
      <c r="CB997" s="44">
        <v>0</v>
      </c>
      <c r="CC997" s="44">
        <v>655.60614999999996</v>
      </c>
      <c r="CD997" s="44">
        <v>0</v>
      </c>
      <c r="CE997" s="44">
        <v>0</v>
      </c>
      <c r="CF997" s="44">
        <v>0</v>
      </c>
      <c r="CG997" s="44">
        <v>0</v>
      </c>
      <c r="CH997" s="44">
        <v>0</v>
      </c>
      <c r="CI997" s="44">
        <v>0</v>
      </c>
      <c r="CJ997" s="44">
        <v>0</v>
      </c>
      <c r="CK997" s="44">
        <v>0</v>
      </c>
      <c r="CL997" s="44">
        <v>0</v>
      </c>
      <c r="CM997" s="44">
        <v>203.55282600783093</v>
      </c>
      <c r="CN997" s="44">
        <v>0</v>
      </c>
      <c r="CO997" s="44">
        <v>0</v>
      </c>
      <c r="CP997" s="44">
        <v>0</v>
      </c>
      <c r="CQ997" s="44">
        <v>0</v>
      </c>
      <c r="CR997" s="44">
        <v>0</v>
      </c>
      <c r="CS997" s="44">
        <v>0</v>
      </c>
      <c r="CT997" s="44">
        <v>0</v>
      </c>
      <c r="CU997" s="44">
        <v>0</v>
      </c>
      <c r="CV997" s="44">
        <v>0</v>
      </c>
      <c r="CW997" s="44">
        <v>0</v>
      </c>
      <c r="CX997" s="44">
        <v>0</v>
      </c>
      <c r="CY997" s="44">
        <v>0</v>
      </c>
      <c r="CZ997" s="44">
        <v>0</v>
      </c>
      <c r="DA997" s="44">
        <v>0</v>
      </c>
      <c r="DB997" s="44">
        <v>0</v>
      </c>
      <c r="DC997" s="44">
        <v>0</v>
      </c>
      <c r="DD997" s="44">
        <v>0</v>
      </c>
      <c r="DE997" s="44">
        <v>0</v>
      </c>
      <c r="DF997" s="44">
        <v>0</v>
      </c>
      <c r="DG997" s="44">
        <v>0</v>
      </c>
      <c r="DH997" s="44">
        <v>0</v>
      </c>
      <c r="DI997" s="44">
        <v>0</v>
      </c>
      <c r="DJ997" s="44">
        <v>0</v>
      </c>
      <c r="DK997" s="44">
        <v>0</v>
      </c>
      <c r="DL997" s="44">
        <v>0</v>
      </c>
      <c r="DM997" s="44">
        <v>0</v>
      </c>
      <c r="DN997" s="44">
        <v>0</v>
      </c>
      <c r="DO997" s="44">
        <v>0</v>
      </c>
      <c r="DP997" s="44">
        <v>0</v>
      </c>
      <c r="DQ997" s="44">
        <v>0</v>
      </c>
      <c r="DR997" s="44">
        <v>0</v>
      </c>
      <c r="DS997" s="44">
        <v>0</v>
      </c>
      <c r="DT997" s="44">
        <v>0</v>
      </c>
      <c r="DU997" s="44">
        <v>0</v>
      </c>
      <c r="DV997" s="44">
        <v>0</v>
      </c>
      <c r="DW997" s="44">
        <v>0</v>
      </c>
      <c r="DX997" s="44">
        <v>0</v>
      </c>
      <c r="DY997" s="44">
        <v>0</v>
      </c>
      <c r="DZ997" s="44">
        <v>0</v>
      </c>
      <c r="EA997" s="44">
        <v>52.397854786585768</v>
      </c>
      <c r="EB997" s="44">
        <v>0</v>
      </c>
    </row>
    <row r="998" spans="2:132" x14ac:dyDescent="0.25">
      <c r="B998" s="41" t="s">
        <v>1086</v>
      </c>
      <c r="C998" s="47" t="s">
        <v>101</v>
      </c>
      <c r="D998" s="46">
        <v>9</v>
      </c>
      <c r="E998" s="86" t="s">
        <v>53</v>
      </c>
      <c r="F998" s="43">
        <v>4068.45</v>
      </c>
      <c r="G998" s="43">
        <v>800.62032374643024</v>
      </c>
      <c r="H998" s="44">
        <v>1069.7232487464303</v>
      </c>
      <c r="I998" s="44">
        <v>428.75524508663091</v>
      </c>
      <c r="J998" s="44">
        <v>572.86761288413732</v>
      </c>
      <c r="K998" s="44">
        <v>824.6389334588232</v>
      </c>
      <c r="L998" s="44">
        <v>1093.7418584588231</v>
      </c>
      <c r="M998" s="44">
        <v>382.43430000000001</v>
      </c>
      <c r="N998" s="44">
        <v>2774.6828999999998</v>
      </c>
      <c r="O998" s="44">
        <v>447.52949999999998</v>
      </c>
      <c r="P998" s="44">
        <v>148.43500802258816</v>
      </c>
      <c r="Q998" s="44">
        <v>161.89015427258818</v>
      </c>
      <c r="R998" s="44">
        <v>98.633339810710339</v>
      </c>
      <c r="S998" s="44">
        <v>105.83895820058567</v>
      </c>
      <c r="T998" s="44">
        <v>461.79780273694104</v>
      </c>
      <c r="U998" s="44">
        <v>475.25294898694102</v>
      </c>
      <c r="V998" s="44">
        <v>247.30602536596874</v>
      </c>
      <c r="W998" s="44">
        <v>254.51164375584406</v>
      </c>
      <c r="X998" s="44">
        <v>181.42056536094111</v>
      </c>
      <c r="Y998" s="44">
        <v>194.87571161094112</v>
      </c>
      <c r="Z998" s="44">
        <v>97.155938536630572</v>
      </c>
      <c r="AA998" s="44">
        <v>104.3615569265059</v>
      </c>
      <c r="AB998" s="44">
        <v>3.6133603967946444</v>
      </c>
      <c r="AC998" s="44">
        <v>10.901988054667491</v>
      </c>
      <c r="AD998" s="44">
        <v>4.2882600948083001</v>
      </c>
      <c r="AE998" s="44">
        <v>41.673195903586731</v>
      </c>
      <c r="AF998" s="44">
        <v>122.33794782567337</v>
      </c>
      <c r="AG998" s="44">
        <v>50.164222421701119</v>
      </c>
      <c r="AH998" s="44">
        <v>281.54719439429982</v>
      </c>
      <c r="AJ998" s="63" t="s">
        <v>63</v>
      </c>
      <c r="AK998" s="44">
        <v>0</v>
      </c>
      <c r="AL998" s="44">
        <v>0</v>
      </c>
      <c r="AM998" s="44">
        <v>447.52949999999998</v>
      </c>
      <c r="AN998" s="44">
        <v>447.52949999999998</v>
      </c>
      <c r="AO998" s="44">
        <v>0</v>
      </c>
      <c r="AP998" s="44">
        <v>0</v>
      </c>
      <c r="AQ998" s="44">
        <v>0</v>
      </c>
      <c r="AR998" s="44">
        <v>0</v>
      </c>
      <c r="AS998" s="44">
        <v>0</v>
      </c>
      <c r="AT998" s="44">
        <v>0</v>
      </c>
      <c r="AU998" s="44">
        <v>0</v>
      </c>
      <c r="AV998" s="44">
        <v>0</v>
      </c>
      <c r="AW998" s="44">
        <v>0</v>
      </c>
      <c r="AX998" s="44">
        <v>0</v>
      </c>
      <c r="AY998" s="44">
        <v>181.42056536094111</v>
      </c>
      <c r="AZ998" s="44">
        <v>0</v>
      </c>
      <c r="BA998" s="44">
        <v>0</v>
      </c>
      <c r="BB998" s="44">
        <v>13.455146250000002</v>
      </c>
      <c r="BC998" s="44">
        <v>194.87571161094112</v>
      </c>
      <c r="BD998" s="44">
        <v>181.42056536094111</v>
      </c>
      <c r="BE998" s="44">
        <v>0</v>
      </c>
      <c r="BF998" s="44">
        <v>0</v>
      </c>
      <c r="BG998" s="44">
        <v>13.455146250000002</v>
      </c>
      <c r="BH998" s="44">
        <v>194.87571161094112</v>
      </c>
      <c r="BI998" s="44">
        <v>97.155938536630572</v>
      </c>
      <c r="BJ998" s="44">
        <v>0</v>
      </c>
      <c r="BK998" s="44">
        <v>0</v>
      </c>
      <c r="BL998" s="44">
        <v>7.2056183898753243</v>
      </c>
      <c r="BM998" s="44">
        <v>104.3615569265059</v>
      </c>
      <c r="BN998" s="44">
        <v>4.2882600948083001</v>
      </c>
      <c r="BO998" s="44">
        <v>46.700645849629105</v>
      </c>
      <c r="BP998" s="44">
        <v>0</v>
      </c>
      <c r="BQ998" s="44">
        <v>0</v>
      </c>
      <c r="BR998" s="44">
        <v>3.463576572072014</v>
      </c>
      <c r="BS998" s="44">
        <v>50.164222421701119</v>
      </c>
      <c r="BT998" s="64">
        <v>2024</v>
      </c>
      <c r="BU998" s="44">
        <v>0</v>
      </c>
      <c r="BV998" s="44">
        <v>0</v>
      </c>
      <c r="BW998" s="44">
        <v>0</v>
      </c>
      <c r="BX998" s="44">
        <v>0</v>
      </c>
      <c r="BY998" s="44">
        <v>0</v>
      </c>
      <c r="BZ998" s="44">
        <v>0</v>
      </c>
      <c r="CA998" s="44">
        <v>0</v>
      </c>
      <c r="CB998" s="44">
        <v>0</v>
      </c>
      <c r="CC998" s="44">
        <v>447.52949999999998</v>
      </c>
      <c r="CD998" s="44">
        <v>0</v>
      </c>
      <c r="CE998" s="44">
        <v>0</v>
      </c>
      <c r="CF998" s="44">
        <v>0</v>
      </c>
      <c r="CG998" s="44">
        <v>0</v>
      </c>
      <c r="CH998" s="44">
        <v>0</v>
      </c>
      <c r="CI998" s="44">
        <v>0</v>
      </c>
      <c r="CJ998" s="44">
        <v>0</v>
      </c>
      <c r="CK998" s="44">
        <v>0</v>
      </c>
      <c r="CL998" s="44">
        <v>0</v>
      </c>
      <c r="CM998" s="44">
        <v>181.42056536094111</v>
      </c>
      <c r="CN998" s="44">
        <v>0</v>
      </c>
      <c r="CO998" s="44">
        <v>0</v>
      </c>
      <c r="CP998" s="44">
        <v>0</v>
      </c>
      <c r="CQ998" s="44">
        <v>0</v>
      </c>
      <c r="CR998" s="44">
        <v>0</v>
      </c>
      <c r="CS998" s="44">
        <v>0</v>
      </c>
      <c r="CT998" s="44">
        <v>0</v>
      </c>
      <c r="CU998" s="44">
        <v>0</v>
      </c>
      <c r="CV998" s="44">
        <v>0</v>
      </c>
      <c r="CW998" s="44">
        <v>0</v>
      </c>
      <c r="CX998" s="44">
        <v>0</v>
      </c>
      <c r="CY998" s="44">
        <v>0</v>
      </c>
      <c r="CZ998" s="44">
        <v>0</v>
      </c>
      <c r="DA998" s="44">
        <v>0</v>
      </c>
      <c r="DB998" s="44">
        <v>0</v>
      </c>
      <c r="DC998" s="44">
        <v>0</v>
      </c>
      <c r="DD998" s="44">
        <v>0</v>
      </c>
      <c r="DE998" s="44">
        <v>0</v>
      </c>
      <c r="DF998" s="44">
        <v>0</v>
      </c>
      <c r="DG998" s="44">
        <v>0</v>
      </c>
      <c r="DH998" s="44">
        <v>0</v>
      </c>
      <c r="DI998" s="44">
        <v>0</v>
      </c>
      <c r="DJ998" s="44">
        <v>0</v>
      </c>
      <c r="DK998" s="44">
        <v>0</v>
      </c>
      <c r="DL998" s="44">
        <v>0</v>
      </c>
      <c r="DM998" s="44">
        <v>0</v>
      </c>
      <c r="DN998" s="44">
        <v>0</v>
      </c>
      <c r="DO998" s="44">
        <v>0</v>
      </c>
      <c r="DP998" s="44">
        <v>0</v>
      </c>
      <c r="DQ998" s="44">
        <v>13.455146250000002</v>
      </c>
      <c r="DR998" s="44">
        <v>0</v>
      </c>
      <c r="DS998" s="44">
        <v>0</v>
      </c>
      <c r="DT998" s="44">
        <v>0</v>
      </c>
      <c r="DU998" s="44">
        <v>0</v>
      </c>
      <c r="DV998" s="44">
        <v>0</v>
      </c>
      <c r="DW998" s="44">
        <v>0</v>
      </c>
      <c r="DX998" s="44">
        <v>0</v>
      </c>
      <c r="DY998" s="44">
        <v>0</v>
      </c>
      <c r="DZ998" s="44">
        <v>0</v>
      </c>
      <c r="EA998" s="44">
        <v>50.164222421701119</v>
      </c>
      <c r="EB998" s="44">
        <v>0</v>
      </c>
    </row>
    <row r="999" spans="2:132" x14ac:dyDescent="0.25">
      <c r="B999" s="41" t="s">
        <v>1087</v>
      </c>
      <c r="C999" s="47" t="s">
        <v>101</v>
      </c>
      <c r="D999" s="46">
        <v>9</v>
      </c>
      <c r="E999" s="86" t="s">
        <v>53</v>
      </c>
      <c r="F999" s="43">
        <v>7646.8</v>
      </c>
      <c r="G999" s="43">
        <v>1282.1902850226354</v>
      </c>
      <c r="H999" s="44">
        <v>1621.5103850226353</v>
      </c>
      <c r="I999" s="44">
        <v>686.64983088374709</v>
      </c>
      <c r="J999" s="44">
        <v>868.36551848649856</v>
      </c>
      <c r="K999" s="44">
        <v>1320.6559935733146</v>
      </c>
      <c r="L999" s="44">
        <v>1659.9760935733145</v>
      </c>
      <c r="M999" s="44">
        <v>573.51</v>
      </c>
      <c r="N999" s="44">
        <v>4924.5392000000002</v>
      </c>
      <c r="O999" s="44">
        <v>772.32680000000005</v>
      </c>
      <c r="P999" s="44">
        <v>237.71807884319662</v>
      </c>
      <c r="Q999" s="44">
        <v>254.68408384319662</v>
      </c>
      <c r="R999" s="44">
        <v>157.96090398110263</v>
      </c>
      <c r="S999" s="44">
        <v>167.0466883612402</v>
      </c>
      <c r="T999" s="44">
        <v>739.56735640105626</v>
      </c>
      <c r="U999" s="44">
        <v>756.53336140105625</v>
      </c>
      <c r="V999" s="44">
        <v>396.05962245374542</v>
      </c>
      <c r="W999" s="44">
        <v>405.14540683388299</v>
      </c>
      <c r="X999" s="44">
        <v>290.54431858612924</v>
      </c>
      <c r="Y999" s="44">
        <v>307.51032358612923</v>
      </c>
      <c r="Z999" s="44">
        <v>155.59485167825713</v>
      </c>
      <c r="AA999" s="44">
        <v>164.6806360583947</v>
      </c>
      <c r="AB999" s="44">
        <v>3.4332317846360332</v>
      </c>
      <c r="AC999" s="44">
        <v>12.154992052073668</v>
      </c>
      <c r="AD999" s="44">
        <v>4.6898458646111729</v>
      </c>
      <c r="AE999" s="44">
        <v>65.559883905306506</v>
      </c>
      <c r="AF999" s="44">
        <v>194.74416538130069</v>
      </c>
      <c r="AG999" s="44">
        <v>79.158229323832217</v>
      </c>
      <c r="AH999" s="44">
        <v>427.30522590195943</v>
      </c>
      <c r="AJ999" s="63" t="s">
        <v>63</v>
      </c>
      <c r="AK999" s="44">
        <v>0</v>
      </c>
      <c r="AL999" s="44">
        <v>0</v>
      </c>
      <c r="AM999" s="44">
        <v>772.32680000000005</v>
      </c>
      <c r="AN999" s="44">
        <v>772.32680000000005</v>
      </c>
      <c r="AO999" s="44">
        <v>0</v>
      </c>
      <c r="AP999" s="44">
        <v>0</v>
      </c>
      <c r="AQ999" s="44">
        <v>0</v>
      </c>
      <c r="AR999" s="44">
        <v>0</v>
      </c>
      <c r="AS999" s="44">
        <v>0</v>
      </c>
      <c r="AT999" s="44">
        <v>0</v>
      </c>
      <c r="AU999" s="44">
        <v>0</v>
      </c>
      <c r="AV999" s="44">
        <v>0</v>
      </c>
      <c r="AW999" s="44">
        <v>0</v>
      </c>
      <c r="AX999" s="44">
        <v>0</v>
      </c>
      <c r="AY999" s="44">
        <v>290.54431858612924</v>
      </c>
      <c r="AZ999" s="44">
        <v>0</v>
      </c>
      <c r="BA999" s="44">
        <v>0</v>
      </c>
      <c r="BB999" s="44">
        <v>16.966004999999999</v>
      </c>
      <c r="BC999" s="44">
        <v>307.51032358612923</v>
      </c>
      <c r="BD999" s="44">
        <v>290.54431858612924</v>
      </c>
      <c r="BE999" s="44">
        <v>0</v>
      </c>
      <c r="BF999" s="44">
        <v>0</v>
      </c>
      <c r="BG999" s="44">
        <v>16.966004999999999</v>
      </c>
      <c r="BH999" s="44">
        <v>307.51032358612923</v>
      </c>
      <c r="BI999" s="44">
        <v>155.59485167825713</v>
      </c>
      <c r="BJ999" s="44">
        <v>0</v>
      </c>
      <c r="BK999" s="44">
        <v>0</v>
      </c>
      <c r="BL999" s="44">
        <v>9.0857843801375751</v>
      </c>
      <c r="BM999" s="44">
        <v>164.6806360583947</v>
      </c>
      <c r="BN999" s="44">
        <v>4.6898458646111729</v>
      </c>
      <c r="BO999" s="44">
        <v>74.790899801891371</v>
      </c>
      <c r="BP999" s="44">
        <v>0</v>
      </c>
      <c r="BQ999" s="44">
        <v>0</v>
      </c>
      <c r="BR999" s="44">
        <v>4.3673295219408441</v>
      </c>
      <c r="BS999" s="44">
        <v>79.158229323832217</v>
      </c>
      <c r="BT999" s="64">
        <v>2024</v>
      </c>
      <c r="BU999" s="44">
        <v>0</v>
      </c>
      <c r="BV999" s="44">
        <v>0</v>
      </c>
      <c r="BW999" s="44">
        <v>0</v>
      </c>
      <c r="BX999" s="44">
        <v>0</v>
      </c>
      <c r="BY999" s="44">
        <v>0</v>
      </c>
      <c r="BZ999" s="44">
        <v>0</v>
      </c>
      <c r="CA999" s="44">
        <v>0</v>
      </c>
      <c r="CB999" s="44">
        <v>0</v>
      </c>
      <c r="CC999" s="44">
        <v>772.32680000000005</v>
      </c>
      <c r="CD999" s="44">
        <v>0</v>
      </c>
      <c r="CE999" s="44">
        <v>0</v>
      </c>
      <c r="CF999" s="44">
        <v>0</v>
      </c>
      <c r="CG999" s="44">
        <v>0</v>
      </c>
      <c r="CH999" s="44">
        <v>0</v>
      </c>
      <c r="CI999" s="44">
        <v>0</v>
      </c>
      <c r="CJ999" s="44">
        <v>0</v>
      </c>
      <c r="CK999" s="44">
        <v>0</v>
      </c>
      <c r="CL999" s="44">
        <v>0</v>
      </c>
      <c r="CM999" s="44">
        <v>290.54431858612924</v>
      </c>
      <c r="CN999" s="44">
        <v>0</v>
      </c>
      <c r="CO999" s="44">
        <v>0</v>
      </c>
      <c r="CP999" s="44">
        <v>0</v>
      </c>
      <c r="CQ999" s="44">
        <v>0</v>
      </c>
      <c r="CR999" s="44">
        <v>0</v>
      </c>
      <c r="CS999" s="44">
        <v>0</v>
      </c>
      <c r="CT999" s="44">
        <v>0</v>
      </c>
      <c r="CU999" s="44">
        <v>0</v>
      </c>
      <c r="CV999" s="44">
        <v>0</v>
      </c>
      <c r="CW999" s="44">
        <v>0</v>
      </c>
      <c r="CX999" s="44">
        <v>0</v>
      </c>
      <c r="CY999" s="44">
        <v>0</v>
      </c>
      <c r="CZ999" s="44">
        <v>0</v>
      </c>
      <c r="DA999" s="44">
        <v>0</v>
      </c>
      <c r="DB999" s="44">
        <v>0</v>
      </c>
      <c r="DC999" s="44">
        <v>0</v>
      </c>
      <c r="DD999" s="44">
        <v>0</v>
      </c>
      <c r="DE999" s="44">
        <v>0</v>
      </c>
      <c r="DF999" s="44">
        <v>0</v>
      </c>
      <c r="DG999" s="44">
        <v>0</v>
      </c>
      <c r="DH999" s="44">
        <v>0</v>
      </c>
      <c r="DI999" s="44">
        <v>0</v>
      </c>
      <c r="DJ999" s="44">
        <v>0</v>
      </c>
      <c r="DK999" s="44">
        <v>0</v>
      </c>
      <c r="DL999" s="44">
        <v>0</v>
      </c>
      <c r="DM999" s="44">
        <v>0</v>
      </c>
      <c r="DN999" s="44">
        <v>0</v>
      </c>
      <c r="DO999" s="44">
        <v>0</v>
      </c>
      <c r="DP999" s="44">
        <v>0</v>
      </c>
      <c r="DQ999" s="44">
        <v>16.966004999999999</v>
      </c>
      <c r="DR999" s="44">
        <v>0</v>
      </c>
      <c r="DS999" s="44">
        <v>0</v>
      </c>
      <c r="DT999" s="44">
        <v>0</v>
      </c>
      <c r="DU999" s="44">
        <v>0</v>
      </c>
      <c r="DV999" s="44">
        <v>0</v>
      </c>
      <c r="DW999" s="44">
        <v>0</v>
      </c>
      <c r="DX999" s="44">
        <v>0</v>
      </c>
      <c r="DY999" s="44">
        <v>0</v>
      </c>
      <c r="DZ999" s="44">
        <v>0</v>
      </c>
      <c r="EA999" s="44">
        <v>79.158229323832217</v>
      </c>
      <c r="EB999" s="44">
        <v>0</v>
      </c>
    </row>
    <row r="1000" spans="2:132" x14ac:dyDescent="0.25">
      <c r="B1000" s="41" t="s">
        <v>1088</v>
      </c>
      <c r="C1000" s="50">
        <v>1</v>
      </c>
      <c r="D1000" s="46">
        <v>9</v>
      </c>
      <c r="E1000" s="86" t="s">
        <v>53</v>
      </c>
      <c r="F1000" s="43">
        <v>5555.85</v>
      </c>
      <c r="G1000" s="43">
        <v>1130.9274004229896</v>
      </c>
      <c r="H1000" s="44">
        <v>1399.4670004229897</v>
      </c>
      <c r="I1000" s="44">
        <v>605.64419908120931</v>
      </c>
      <c r="J1000" s="44">
        <v>749.45489011474319</v>
      </c>
      <c r="K1000" s="44">
        <v>1164.8552224356795</v>
      </c>
      <c r="L1000" s="44">
        <v>1433.3948224356795</v>
      </c>
      <c r="M1000" s="44">
        <v>539.71114285714282</v>
      </c>
      <c r="N1000" s="44">
        <v>3717.6573428571428</v>
      </c>
      <c r="O1000" s="44">
        <v>573.04624285714283</v>
      </c>
      <c r="P1000" s="44">
        <v>232.97104448713591</v>
      </c>
      <c r="Q1000" s="44">
        <v>246.3980244871359</v>
      </c>
      <c r="R1000" s="44">
        <v>154.80655475465059</v>
      </c>
      <c r="S1000" s="44">
        <v>161.9970893063273</v>
      </c>
      <c r="T1000" s="44">
        <v>698.91313346140771</v>
      </c>
      <c r="U1000" s="44">
        <v>715.02550946140775</v>
      </c>
      <c r="V1000" s="44">
        <v>374.28811503218742</v>
      </c>
      <c r="W1000" s="44">
        <v>382.91675649419943</v>
      </c>
      <c r="X1000" s="44">
        <v>291.21380560891987</v>
      </c>
      <c r="Y1000" s="44">
        <v>307.32618160891985</v>
      </c>
      <c r="Z1000" s="44">
        <v>155.95338126341142</v>
      </c>
      <c r="AA1000" s="44">
        <v>164.58202272542346</v>
      </c>
      <c r="AB1000" s="44">
        <v>3.3316101244052581</v>
      </c>
      <c r="AC1000" s="44">
        <v>9.7087873011727535</v>
      </c>
      <c r="AD1000" s="44">
        <v>3.4818276830463497</v>
      </c>
      <c r="AE1000" s="44">
        <v>63.426915557939047</v>
      </c>
      <c r="AF1000" s="44">
        <v>184.05935966726392</v>
      </c>
      <c r="AG1000" s="44">
        <v>79.110828141686213</v>
      </c>
      <c r="AH1000" s="44">
        <v>368.97946951097185</v>
      </c>
      <c r="AJ1000" s="63" t="s">
        <v>63</v>
      </c>
      <c r="AK1000" s="44">
        <v>0</v>
      </c>
      <c r="AL1000" s="44">
        <v>0</v>
      </c>
      <c r="AM1000" s="44">
        <v>573.04624285714283</v>
      </c>
      <c r="AN1000" s="44">
        <v>573.04624285714283</v>
      </c>
      <c r="AO1000" s="44">
        <v>0</v>
      </c>
      <c r="AP1000" s="44">
        <v>0</v>
      </c>
      <c r="AQ1000" s="44">
        <v>0</v>
      </c>
      <c r="AR1000" s="44">
        <v>0</v>
      </c>
      <c r="AS1000" s="44">
        <v>0</v>
      </c>
      <c r="AT1000" s="44">
        <v>0</v>
      </c>
      <c r="AU1000" s="44">
        <v>0</v>
      </c>
      <c r="AV1000" s="44">
        <v>0</v>
      </c>
      <c r="AW1000" s="44">
        <v>0</v>
      </c>
      <c r="AX1000" s="44">
        <v>0</v>
      </c>
      <c r="AY1000" s="44">
        <v>291.21380560891987</v>
      </c>
      <c r="AZ1000" s="44">
        <v>0</v>
      </c>
      <c r="BA1000" s="44">
        <v>0</v>
      </c>
      <c r="BB1000" s="44">
        <v>16.112375999999998</v>
      </c>
      <c r="BC1000" s="44">
        <v>307.32618160891985</v>
      </c>
      <c r="BD1000" s="44">
        <v>291.21380560891987</v>
      </c>
      <c r="BE1000" s="44">
        <v>0</v>
      </c>
      <c r="BF1000" s="44">
        <v>0</v>
      </c>
      <c r="BG1000" s="44">
        <v>16.112375999999998</v>
      </c>
      <c r="BH1000" s="44">
        <v>307.32618160891985</v>
      </c>
      <c r="BI1000" s="44">
        <v>155.95338126341142</v>
      </c>
      <c r="BJ1000" s="44">
        <v>0</v>
      </c>
      <c r="BK1000" s="44">
        <v>0</v>
      </c>
      <c r="BL1000" s="44">
        <v>8.6286414620120375</v>
      </c>
      <c r="BM1000" s="44">
        <v>164.58202272542346</v>
      </c>
      <c r="BN1000" s="44">
        <v>3.4818276830463497</v>
      </c>
      <c r="BO1000" s="44">
        <v>74.963236803984074</v>
      </c>
      <c r="BP1000" s="44">
        <v>0</v>
      </c>
      <c r="BQ1000" s="44">
        <v>0</v>
      </c>
      <c r="BR1000" s="44">
        <v>4.1475913377021358</v>
      </c>
      <c r="BS1000" s="44">
        <v>79.110828141686213</v>
      </c>
      <c r="BT1000" s="64">
        <v>2024</v>
      </c>
      <c r="BU1000" s="44">
        <v>0</v>
      </c>
      <c r="BV1000" s="44">
        <v>0</v>
      </c>
      <c r="BW1000" s="44">
        <v>0</v>
      </c>
      <c r="BX1000" s="44">
        <v>0</v>
      </c>
      <c r="BY1000" s="44">
        <v>0</v>
      </c>
      <c r="BZ1000" s="44">
        <v>0</v>
      </c>
      <c r="CA1000" s="44">
        <v>0</v>
      </c>
      <c r="CB1000" s="44">
        <v>0</v>
      </c>
      <c r="CC1000" s="44">
        <v>573.04624285714283</v>
      </c>
      <c r="CD1000" s="44">
        <v>0</v>
      </c>
      <c r="CE1000" s="44">
        <v>0</v>
      </c>
      <c r="CF1000" s="44">
        <v>0</v>
      </c>
      <c r="CG1000" s="44">
        <v>0</v>
      </c>
      <c r="CH1000" s="44">
        <v>0</v>
      </c>
      <c r="CI1000" s="44">
        <v>0</v>
      </c>
      <c r="CJ1000" s="44">
        <v>0</v>
      </c>
      <c r="CK1000" s="44">
        <v>0</v>
      </c>
      <c r="CL1000" s="44">
        <v>0</v>
      </c>
      <c r="CM1000" s="44">
        <v>291.21380560891987</v>
      </c>
      <c r="CN1000" s="44">
        <v>0</v>
      </c>
      <c r="CO1000" s="44">
        <v>0</v>
      </c>
      <c r="CP1000" s="44">
        <v>0</v>
      </c>
      <c r="CQ1000" s="44">
        <v>0</v>
      </c>
      <c r="CR1000" s="44">
        <v>0</v>
      </c>
      <c r="CS1000" s="44">
        <v>0</v>
      </c>
      <c r="CT1000" s="44">
        <v>0</v>
      </c>
      <c r="CU1000" s="44">
        <v>0</v>
      </c>
      <c r="CV1000" s="44">
        <v>0</v>
      </c>
      <c r="CW1000" s="44">
        <v>0</v>
      </c>
      <c r="CX1000" s="44">
        <v>0</v>
      </c>
      <c r="CY1000" s="44">
        <v>0</v>
      </c>
      <c r="CZ1000" s="44">
        <v>0</v>
      </c>
      <c r="DA1000" s="44">
        <v>0</v>
      </c>
      <c r="DB1000" s="44">
        <v>0</v>
      </c>
      <c r="DC1000" s="44">
        <v>0</v>
      </c>
      <c r="DD1000" s="44">
        <v>0</v>
      </c>
      <c r="DE1000" s="44">
        <v>0</v>
      </c>
      <c r="DF1000" s="44">
        <v>0</v>
      </c>
      <c r="DG1000" s="44">
        <v>0</v>
      </c>
      <c r="DH1000" s="44">
        <v>0</v>
      </c>
      <c r="DI1000" s="44">
        <v>0</v>
      </c>
      <c r="DJ1000" s="44">
        <v>0</v>
      </c>
      <c r="DK1000" s="44">
        <v>0</v>
      </c>
      <c r="DL1000" s="44">
        <v>0</v>
      </c>
      <c r="DM1000" s="44">
        <v>0</v>
      </c>
      <c r="DN1000" s="44">
        <v>0</v>
      </c>
      <c r="DO1000" s="44">
        <v>0</v>
      </c>
      <c r="DP1000" s="44">
        <v>0</v>
      </c>
      <c r="DQ1000" s="44">
        <v>16.112375999999998</v>
      </c>
      <c r="DR1000" s="44">
        <v>0</v>
      </c>
      <c r="DS1000" s="44">
        <v>0</v>
      </c>
      <c r="DT1000" s="44">
        <v>0</v>
      </c>
      <c r="DU1000" s="44">
        <v>0</v>
      </c>
      <c r="DV1000" s="44">
        <v>0</v>
      </c>
      <c r="DW1000" s="44">
        <v>0</v>
      </c>
      <c r="DX1000" s="44">
        <v>0</v>
      </c>
      <c r="DY1000" s="44">
        <v>0</v>
      </c>
      <c r="DZ1000" s="44">
        <v>0</v>
      </c>
      <c r="EA1000" s="44">
        <v>79.110828141686213</v>
      </c>
      <c r="EB1000" s="44">
        <v>0</v>
      </c>
    </row>
    <row r="1001" spans="2:132" x14ac:dyDescent="0.25">
      <c r="B1001" s="41" t="s">
        <v>1089</v>
      </c>
      <c r="C1001" s="47" t="s">
        <v>101</v>
      </c>
      <c r="D1001" s="46">
        <v>9</v>
      </c>
      <c r="E1001" s="86" t="s">
        <v>53</v>
      </c>
      <c r="F1001" s="43">
        <v>9596.6200000000008</v>
      </c>
      <c r="G1001" s="43">
        <v>1707.0114728395006</v>
      </c>
      <c r="H1001" s="44">
        <v>2110.2959978395006</v>
      </c>
      <c r="I1001" s="44">
        <v>914.15381385545811</v>
      </c>
      <c r="J1001" s="44">
        <v>1130.1242935291468</v>
      </c>
      <c r="K1001" s="44">
        <v>1758.2218170246856</v>
      </c>
      <c r="L1001" s="44">
        <v>2161.5063420246856</v>
      </c>
      <c r="M1001" s="44">
        <v>652.57015999999999</v>
      </c>
      <c r="N1001" s="44">
        <v>5882.7280600000004</v>
      </c>
      <c r="O1001" s="44">
        <v>882.88904000000002</v>
      </c>
      <c r="P1001" s="44">
        <v>316.47992706444342</v>
      </c>
      <c r="Q1001" s="44">
        <v>336.64415331444343</v>
      </c>
      <c r="R1001" s="44">
        <v>210.29723786363016</v>
      </c>
      <c r="S1001" s="44">
        <v>221.09576184731461</v>
      </c>
      <c r="T1001" s="44">
        <v>984.604217533824</v>
      </c>
      <c r="U1001" s="44">
        <v>1004.768443783824</v>
      </c>
      <c r="V1001" s="44">
        <v>527.28391983182826</v>
      </c>
      <c r="W1001" s="44">
        <v>538.08244381551265</v>
      </c>
      <c r="X1001" s="44">
        <v>386.80879974543086</v>
      </c>
      <c r="Y1001" s="44">
        <v>406.97302599543087</v>
      </c>
      <c r="Z1001" s="44">
        <v>207.14725421964684</v>
      </c>
      <c r="AA1001" s="44">
        <v>217.94577820333129</v>
      </c>
      <c r="AB1001" s="44">
        <v>2.9515272230801743</v>
      </c>
      <c r="AC1001" s="44">
        <v>10.93276342243375</v>
      </c>
      <c r="AD1001" s="44">
        <v>4.0509572944161993</v>
      </c>
      <c r="AE1001" s="44">
        <v>86.657757625259933</v>
      </c>
      <c r="AF1001" s="44">
        <v>258.64396994175434</v>
      </c>
      <c r="AG1001" s="44">
        <v>104.76156944804883</v>
      </c>
      <c r="AH1001" s="44">
        <v>556.40738402392151</v>
      </c>
      <c r="AJ1001" s="63" t="s">
        <v>63</v>
      </c>
      <c r="AK1001" s="44">
        <v>0</v>
      </c>
      <c r="AL1001" s="44">
        <v>0</v>
      </c>
      <c r="AM1001" s="44">
        <v>882.88904000000002</v>
      </c>
      <c r="AN1001" s="44">
        <v>882.88904000000002</v>
      </c>
      <c r="AO1001" s="44">
        <v>0</v>
      </c>
      <c r="AP1001" s="44">
        <v>0</v>
      </c>
      <c r="AQ1001" s="44">
        <v>0</v>
      </c>
      <c r="AR1001" s="44">
        <v>0</v>
      </c>
      <c r="AS1001" s="44">
        <v>0</v>
      </c>
      <c r="AT1001" s="44">
        <v>0</v>
      </c>
      <c r="AU1001" s="44">
        <v>0</v>
      </c>
      <c r="AV1001" s="44">
        <v>0</v>
      </c>
      <c r="AW1001" s="44">
        <v>0</v>
      </c>
      <c r="AX1001" s="44">
        <v>0</v>
      </c>
      <c r="AY1001" s="44">
        <v>386.80879974543086</v>
      </c>
      <c r="AZ1001" s="44">
        <v>0</v>
      </c>
      <c r="BA1001" s="44">
        <v>0</v>
      </c>
      <c r="BB1001" s="44">
        <v>20.164226249999999</v>
      </c>
      <c r="BC1001" s="44">
        <v>406.97302599543087</v>
      </c>
      <c r="BD1001" s="44">
        <v>386.80879974543086</v>
      </c>
      <c r="BE1001" s="44">
        <v>0</v>
      </c>
      <c r="BF1001" s="44">
        <v>0</v>
      </c>
      <c r="BG1001" s="44">
        <v>20.164226249999999</v>
      </c>
      <c r="BH1001" s="44">
        <v>406.97302599543087</v>
      </c>
      <c r="BI1001" s="44">
        <v>207.14725421964684</v>
      </c>
      <c r="BJ1001" s="44">
        <v>0</v>
      </c>
      <c r="BK1001" s="44">
        <v>0</v>
      </c>
      <c r="BL1001" s="44">
        <v>10.798523983684436</v>
      </c>
      <c r="BM1001" s="44">
        <v>217.94577820333129</v>
      </c>
      <c r="BN1001" s="44">
        <v>4.0509572944161993</v>
      </c>
      <c r="BO1001" s="44">
        <v>99.570965025338865</v>
      </c>
      <c r="BP1001" s="44">
        <v>0</v>
      </c>
      <c r="BQ1001" s="44">
        <v>0</v>
      </c>
      <c r="BR1001" s="44">
        <v>5.1906044227099724</v>
      </c>
      <c r="BS1001" s="44">
        <v>104.76156944804883</v>
      </c>
      <c r="BT1001" s="64">
        <v>2024</v>
      </c>
      <c r="BU1001" s="44">
        <v>0</v>
      </c>
      <c r="BV1001" s="44">
        <v>0</v>
      </c>
      <c r="BW1001" s="44">
        <v>0</v>
      </c>
      <c r="BX1001" s="44">
        <v>0</v>
      </c>
      <c r="BY1001" s="44">
        <v>0</v>
      </c>
      <c r="BZ1001" s="44">
        <v>0</v>
      </c>
      <c r="CA1001" s="44">
        <v>0</v>
      </c>
      <c r="CB1001" s="44">
        <v>0</v>
      </c>
      <c r="CC1001" s="44">
        <v>882.88904000000002</v>
      </c>
      <c r="CD1001" s="44">
        <v>0</v>
      </c>
      <c r="CE1001" s="44">
        <v>0</v>
      </c>
      <c r="CF1001" s="44">
        <v>0</v>
      </c>
      <c r="CG1001" s="44">
        <v>0</v>
      </c>
      <c r="CH1001" s="44">
        <v>0</v>
      </c>
      <c r="CI1001" s="44">
        <v>0</v>
      </c>
      <c r="CJ1001" s="44">
        <v>0</v>
      </c>
      <c r="CK1001" s="44">
        <v>0</v>
      </c>
      <c r="CL1001" s="44">
        <v>0</v>
      </c>
      <c r="CM1001" s="44">
        <v>386.80879974543086</v>
      </c>
      <c r="CN1001" s="44">
        <v>0</v>
      </c>
      <c r="CO1001" s="44">
        <v>0</v>
      </c>
      <c r="CP1001" s="44">
        <v>0</v>
      </c>
      <c r="CQ1001" s="44">
        <v>0</v>
      </c>
      <c r="CR1001" s="44">
        <v>0</v>
      </c>
      <c r="CS1001" s="44">
        <v>0</v>
      </c>
      <c r="CT1001" s="44">
        <v>0</v>
      </c>
      <c r="CU1001" s="44">
        <v>0</v>
      </c>
      <c r="CV1001" s="44">
        <v>0</v>
      </c>
      <c r="CW1001" s="44">
        <v>0</v>
      </c>
      <c r="CX1001" s="44">
        <v>0</v>
      </c>
      <c r="CY1001" s="44">
        <v>0</v>
      </c>
      <c r="CZ1001" s="44">
        <v>0</v>
      </c>
      <c r="DA1001" s="44">
        <v>0</v>
      </c>
      <c r="DB1001" s="44">
        <v>0</v>
      </c>
      <c r="DC1001" s="44">
        <v>0</v>
      </c>
      <c r="DD1001" s="44">
        <v>0</v>
      </c>
      <c r="DE1001" s="44">
        <v>0</v>
      </c>
      <c r="DF1001" s="44">
        <v>0</v>
      </c>
      <c r="DG1001" s="44">
        <v>0</v>
      </c>
      <c r="DH1001" s="44">
        <v>0</v>
      </c>
      <c r="DI1001" s="44">
        <v>0</v>
      </c>
      <c r="DJ1001" s="44">
        <v>0</v>
      </c>
      <c r="DK1001" s="44">
        <v>0</v>
      </c>
      <c r="DL1001" s="44">
        <v>0</v>
      </c>
      <c r="DM1001" s="44">
        <v>0</v>
      </c>
      <c r="DN1001" s="44">
        <v>0</v>
      </c>
      <c r="DO1001" s="44">
        <v>0</v>
      </c>
      <c r="DP1001" s="44">
        <v>0</v>
      </c>
      <c r="DQ1001" s="44">
        <v>20.164226249999999</v>
      </c>
      <c r="DR1001" s="44">
        <v>0</v>
      </c>
      <c r="DS1001" s="44">
        <v>0</v>
      </c>
      <c r="DT1001" s="44">
        <v>0</v>
      </c>
      <c r="DU1001" s="44">
        <v>0</v>
      </c>
      <c r="DV1001" s="44">
        <v>0</v>
      </c>
      <c r="DW1001" s="44">
        <v>0</v>
      </c>
      <c r="DX1001" s="44">
        <v>0</v>
      </c>
      <c r="DY1001" s="44">
        <v>0</v>
      </c>
      <c r="DZ1001" s="44">
        <v>0</v>
      </c>
      <c r="EA1001" s="44">
        <v>104.76156944804883</v>
      </c>
      <c r="EB1001" s="44">
        <v>0</v>
      </c>
    </row>
    <row r="1002" spans="2:132" x14ac:dyDescent="0.25">
      <c r="B1002" s="41" t="s">
        <v>1090</v>
      </c>
      <c r="C1002" s="50">
        <v>1</v>
      </c>
      <c r="D1002" s="46">
        <v>9</v>
      </c>
      <c r="E1002" s="86" t="s">
        <v>53</v>
      </c>
      <c r="F1002" s="43">
        <v>3783.95</v>
      </c>
      <c r="G1002" s="43">
        <v>772.74096839638696</v>
      </c>
      <c r="H1002" s="44">
        <v>933.37416839638695</v>
      </c>
      <c r="I1002" s="44">
        <v>413.82504723700583</v>
      </c>
      <c r="J1002" s="44">
        <v>499.8487528466361</v>
      </c>
      <c r="K1002" s="44">
        <v>795.92319744827864</v>
      </c>
      <c r="L1002" s="44">
        <v>956.55639744827863</v>
      </c>
      <c r="M1002" s="44">
        <v>399.83738333333338</v>
      </c>
      <c r="N1002" s="44">
        <v>2624.7999833333329</v>
      </c>
      <c r="O1002" s="44">
        <v>460.38058333333333</v>
      </c>
      <c r="P1002" s="44">
        <v>159.18463948965575</v>
      </c>
      <c r="Q1002" s="44">
        <v>167.21629948965574</v>
      </c>
      <c r="R1002" s="44">
        <v>105.77634513981596</v>
      </c>
      <c r="S1002" s="44">
        <v>110.07753042029748</v>
      </c>
      <c r="T1002" s="44">
        <v>477.55391846896714</v>
      </c>
      <c r="U1002" s="44">
        <v>487.19191046896714</v>
      </c>
      <c r="V1002" s="44">
        <v>255.74387919246959</v>
      </c>
      <c r="W1002" s="44">
        <v>260.90530152904739</v>
      </c>
      <c r="X1002" s="44">
        <v>198.98079936206966</v>
      </c>
      <c r="Y1002" s="44">
        <v>208.61879136206966</v>
      </c>
      <c r="Z1002" s="44">
        <v>106.55994966352901</v>
      </c>
      <c r="AA1002" s="44">
        <v>111.72137200010683</v>
      </c>
      <c r="AB1002" s="44">
        <v>3.6323251603363218</v>
      </c>
      <c r="AC1002" s="44">
        <v>10.060355109499781</v>
      </c>
      <c r="AD1002" s="44">
        <v>4.1207924239678428</v>
      </c>
      <c r="AE1002" s="44">
        <v>43.044233531162774</v>
      </c>
      <c r="AF1002" s="44">
        <v>125.41123343072697</v>
      </c>
      <c r="AG1002" s="44">
        <v>53.701917826098978</v>
      </c>
      <c r="AH1002" s="44">
        <v>246.23339401215824</v>
      </c>
      <c r="AJ1002" s="63" t="s">
        <v>63</v>
      </c>
      <c r="AK1002" s="44">
        <v>0</v>
      </c>
      <c r="AL1002" s="44">
        <v>0</v>
      </c>
      <c r="AM1002" s="44">
        <v>460.38058333333333</v>
      </c>
      <c r="AN1002" s="44">
        <v>460.38058333333333</v>
      </c>
      <c r="AO1002" s="44">
        <v>0</v>
      </c>
      <c r="AP1002" s="44">
        <v>0</v>
      </c>
      <c r="AQ1002" s="44">
        <v>0</v>
      </c>
      <c r="AR1002" s="44">
        <v>0</v>
      </c>
      <c r="AS1002" s="44">
        <v>0</v>
      </c>
      <c r="AT1002" s="44">
        <v>0</v>
      </c>
      <c r="AU1002" s="44">
        <v>0</v>
      </c>
      <c r="AV1002" s="44">
        <v>0</v>
      </c>
      <c r="AW1002" s="44">
        <v>0</v>
      </c>
      <c r="AX1002" s="44">
        <v>0</v>
      </c>
      <c r="AY1002" s="44">
        <v>198.98079936206966</v>
      </c>
      <c r="AZ1002" s="44">
        <v>0</v>
      </c>
      <c r="BA1002" s="44">
        <v>0</v>
      </c>
      <c r="BB1002" s="44">
        <v>9.6379919999999988</v>
      </c>
      <c r="BC1002" s="44">
        <v>208.61879136206966</v>
      </c>
      <c r="BD1002" s="44">
        <v>198.98079936206966</v>
      </c>
      <c r="BE1002" s="44">
        <v>0</v>
      </c>
      <c r="BF1002" s="44">
        <v>0</v>
      </c>
      <c r="BG1002" s="44">
        <v>9.6379919999999988</v>
      </c>
      <c r="BH1002" s="44">
        <v>208.61879136206966</v>
      </c>
      <c r="BI1002" s="44">
        <v>106.55994966352901</v>
      </c>
      <c r="BJ1002" s="44">
        <v>0</v>
      </c>
      <c r="BK1002" s="44">
        <v>0</v>
      </c>
      <c r="BL1002" s="44">
        <v>5.1614223365778154</v>
      </c>
      <c r="BM1002" s="44">
        <v>111.72137200010683</v>
      </c>
      <c r="BN1002" s="44">
        <v>4.1207924239678428</v>
      </c>
      <c r="BO1002" s="44">
        <v>51.220939717591428</v>
      </c>
      <c r="BP1002" s="44">
        <v>0</v>
      </c>
      <c r="BQ1002" s="44">
        <v>0</v>
      </c>
      <c r="BR1002" s="44">
        <v>2.4809781085075522</v>
      </c>
      <c r="BS1002" s="44">
        <v>53.701917826098978</v>
      </c>
      <c r="BT1002" s="64">
        <v>2024</v>
      </c>
      <c r="BU1002" s="44">
        <v>0</v>
      </c>
      <c r="BV1002" s="44">
        <v>0</v>
      </c>
      <c r="BW1002" s="44">
        <v>0</v>
      </c>
      <c r="BX1002" s="44">
        <v>0</v>
      </c>
      <c r="BY1002" s="44">
        <v>0</v>
      </c>
      <c r="BZ1002" s="44">
        <v>0</v>
      </c>
      <c r="CA1002" s="44">
        <v>0</v>
      </c>
      <c r="CB1002" s="44">
        <v>0</v>
      </c>
      <c r="CC1002" s="44">
        <v>460.38058333333333</v>
      </c>
      <c r="CD1002" s="44">
        <v>0</v>
      </c>
      <c r="CE1002" s="44">
        <v>0</v>
      </c>
      <c r="CF1002" s="44">
        <v>0</v>
      </c>
      <c r="CG1002" s="44">
        <v>0</v>
      </c>
      <c r="CH1002" s="44">
        <v>0</v>
      </c>
      <c r="CI1002" s="44">
        <v>0</v>
      </c>
      <c r="CJ1002" s="44">
        <v>0</v>
      </c>
      <c r="CK1002" s="44">
        <v>0</v>
      </c>
      <c r="CL1002" s="44">
        <v>0</v>
      </c>
      <c r="CM1002" s="44">
        <v>198.98079936206966</v>
      </c>
      <c r="CN1002" s="44">
        <v>0</v>
      </c>
      <c r="CO1002" s="44">
        <v>0</v>
      </c>
      <c r="CP1002" s="44">
        <v>0</v>
      </c>
      <c r="CQ1002" s="44">
        <v>0</v>
      </c>
      <c r="CR1002" s="44">
        <v>0</v>
      </c>
      <c r="CS1002" s="44">
        <v>0</v>
      </c>
      <c r="CT1002" s="44">
        <v>0</v>
      </c>
      <c r="CU1002" s="44">
        <v>0</v>
      </c>
      <c r="CV1002" s="44">
        <v>0</v>
      </c>
      <c r="CW1002" s="44">
        <v>0</v>
      </c>
      <c r="CX1002" s="44">
        <v>0</v>
      </c>
      <c r="CY1002" s="44">
        <v>0</v>
      </c>
      <c r="CZ1002" s="44">
        <v>0</v>
      </c>
      <c r="DA1002" s="44">
        <v>0</v>
      </c>
      <c r="DB1002" s="44">
        <v>0</v>
      </c>
      <c r="DC1002" s="44">
        <v>0</v>
      </c>
      <c r="DD1002" s="44">
        <v>0</v>
      </c>
      <c r="DE1002" s="44">
        <v>0</v>
      </c>
      <c r="DF1002" s="44">
        <v>0</v>
      </c>
      <c r="DG1002" s="44">
        <v>0</v>
      </c>
      <c r="DH1002" s="44">
        <v>0</v>
      </c>
      <c r="DI1002" s="44">
        <v>0</v>
      </c>
      <c r="DJ1002" s="44">
        <v>0</v>
      </c>
      <c r="DK1002" s="44">
        <v>0</v>
      </c>
      <c r="DL1002" s="44">
        <v>0</v>
      </c>
      <c r="DM1002" s="44">
        <v>0</v>
      </c>
      <c r="DN1002" s="44">
        <v>0</v>
      </c>
      <c r="DO1002" s="44">
        <v>0</v>
      </c>
      <c r="DP1002" s="44">
        <v>0</v>
      </c>
      <c r="DQ1002" s="44">
        <v>9.6379919999999988</v>
      </c>
      <c r="DR1002" s="44">
        <v>0</v>
      </c>
      <c r="DS1002" s="44">
        <v>0</v>
      </c>
      <c r="DT1002" s="44">
        <v>0</v>
      </c>
      <c r="DU1002" s="44">
        <v>0</v>
      </c>
      <c r="DV1002" s="44">
        <v>0</v>
      </c>
      <c r="DW1002" s="44">
        <v>0</v>
      </c>
      <c r="DX1002" s="44">
        <v>0</v>
      </c>
      <c r="DY1002" s="44">
        <v>0</v>
      </c>
      <c r="DZ1002" s="44">
        <v>0</v>
      </c>
      <c r="EA1002" s="44">
        <v>53.701917826098978</v>
      </c>
      <c r="EB1002" s="44">
        <v>0</v>
      </c>
    </row>
    <row r="1003" spans="2:132" x14ac:dyDescent="0.25">
      <c r="B1003" s="41" t="s">
        <v>1091</v>
      </c>
      <c r="C1003" s="47" t="s">
        <v>101</v>
      </c>
      <c r="D1003" s="46">
        <v>9</v>
      </c>
      <c r="E1003" s="86" t="s">
        <v>53</v>
      </c>
      <c r="F1003" s="43">
        <v>9136.27</v>
      </c>
      <c r="G1003" s="43">
        <v>1574.9011444841208</v>
      </c>
      <c r="H1003" s="44">
        <v>1945.7348944841208</v>
      </c>
      <c r="I1003" s="44">
        <v>843.40492760756683</v>
      </c>
      <c r="J1003" s="44">
        <v>1041.9970825301807</v>
      </c>
      <c r="K1003" s="44">
        <v>1622.1481788186445</v>
      </c>
      <c r="L1003" s="44">
        <v>1992.9819288186445</v>
      </c>
      <c r="M1003" s="44">
        <v>621.26635999999996</v>
      </c>
      <c r="N1003" s="44">
        <v>5600.5335100000011</v>
      </c>
      <c r="O1003" s="44">
        <v>840.5368400000001</v>
      </c>
      <c r="P1003" s="44">
        <v>291.98667218735602</v>
      </c>
      <c r="Q1003" s="44">
        <v>310.52835968735604</v>
      </c>
      <c r="R1003" s="44">
        <v>194.0217543133179</v>
      </c>
      <c r="S1003" s="44">
        <v>203.9513620594486</v>
      </c>
      <c r="T1003" s="44">
        <v>908.40298013844097</v>
      </c>
      <c r="U1003" s="44">
        <v>926.94466763844093</v>
      </c>
      <c r="V1003" s="44">
        <v>486.47596224404458</v>
      </c>
      <c r="W1003" s="44">
        <v>496.40556999017525</v>
      </c>
      <c r="X1003" s="44">
        <v>356.87259934010177</v>
      </c>
      <c r="Y1003" s="44">
        <v>375.41428684010179</v>
      </c>
      <c r="Z1003" s="44">
        <v>191.11555659587464</v>
      </c>
      <c r="AA1003" s="44">
        <v>201.04516434200534</v>
      </c>
      <c r="AB1003" s="44">
        <v>3.0461496002115966</v>
      </c>
      <c r="AC1003" s="44">
        <v>11.282172982287136</v>
      </c>
      <c r="AD1003" s="44">
        <v>4.180835897003381</v>
      </c>
      <c r="AE1003" s="44">
        <v>79.935121595358197</v>
      </c>
      <c r="AF1003" s="44">
        <v>238.6108463473285</v>
      </c>
      <c r="AG1003" s="44">
        <v>96.637829463986634</v>
      </c>
      <c r="AH1003" s="44">
        <v>513.02642044631443</v>
      </c>
      <c r="AJ1003" s="63" t="s">
        <v>63</v>
      </c>
      <c r="AK1003" s="44">
        <v>0</v>
      </c>
      <c r="AL1003" s="44">
        <v>0</v>
      </c>
      <c r="AM1003" s="44">
        <v>840.5368400000001</v>
      </c>
      <c r="AN1003" s="44">
        <v>840.5368400000001</v>
      </c>
      <c r="AO1003" s="44">
        <v>0</v>
      </c>
      <c r="AP1003" s="44">
        <v>0</v>
      </c>
      <c r="AQ1003" s="44">
        <v>0</v>
      </c>
      <c r="AR1003" s="44">
        <v>0</v>
      </c>
      <c r="AS1003" s="44">
        <v>0</v>
      </c>
      <c r="AT1003" s="44">
        <v>0</v>
      </c>
      <c r="AU1003" s="44">
        <v>0</v>
      </c>
      <c r="AV1003" s="44">
        <v>0</v>
      </c>
      <c r="AW1003" s="44">
        <v>0</v>
      </c>
      <c r="AX1003" s="44">
        <v>0</v>
      </c>
      <c r="AY1003" s="44">
        <v>356.87259934010177</v>
      </c>
      <c r="AZ1003" s="44">
        <v>0</v>
      </c>
      <c r="BA1003" s="44">
        <v>0</v>
      </c>
      <c r="BB1003" s="44">
        <v>18.541687500000002</v>
      </c>
      <c r="BC1003" s="44">
        <v>375.41428684010179</v>
      </c>
      <c r="BD1003" s="44">
        <v>356.87259934010177</v>
      </c>
      <c r="BE1003" s="44">
        <v>0</v>
      </c>
      <c r="BF1003" s="44">
        <v>0</v>
      </c>
      <c r="BG1003" s="44">
        <v>18.541687500000002</v>
      </c>
      <c r="BH1003" s="44">
        <v>375.41428684010179</v>
      </c>
      <c r="BI1003" s="44">
        <v>191.11555659587464</v>
      </c>
      <c r="BJ1003" s="44">
        <v>0</v>
      </c>
      <c r="BK1003" s="44">
        <v>0</v>
      </c>
      <c r="BL1003" s="44">
        <v>9.9296077461306975</v>
      </c>
      <c r="BM1003" s="44">
        <v>201.04516434200534</v>
      </c>
      <c r="BN1003" s="44">
        <v>4.180835897003381</v>
      </c>
      <c r="BO1003" s="44">
        <v>91.864893277456474</v>
      </c>
      <c r="BP1003" s="44">
        <v>0</v>
      </c>
      <c r="BQ1003" s="44">
        <v>0</v>
      </c>
      <c r="BR1003" s="44">
        <v>4.7729361865301545</v>
      </c>
      <c r="BS1003" s="44">
        <v>96.637829463986634</v>
      </c>
      <c r="BT1003" s="64">
        <v>2024</v>
      </c>
      <c r="BU1003" s="44">
        <v>0</v>
      </c>
      <c r="BV1003" s="44">
        <v>0</v>
      </c>
      <c r="BW1003" s="44">
        <v>0</v>
      </c>
      <c r="BX1003" s="44">
        <v>0</v>
      </c>
      <c r="BY1003" s="44">
        <v>0</v>
      </c>
      <c r="BZ1003" s="44">
        <v>0</v>
      </c>
      <c r="CA1003" s="44">
        <v>0</v>
      </c>
      <c r="CB1003" s="44">
        <v>0</v>
      </c>
      <c r="CC1003" s="44">
        <v>840.5368400000001</v>
      </c>
      <c r="CD1003" s="44">
        <v>0</v>
      </c>
      <c r="CE1003" s="44">
        <v>0</v>
      </c>
      <c r="CF1003" s="44">
        <v>0</v>
      </c>
      <c r="CG1003" s="44">
        <v>0</v>
      </c>
      <c r="CH1003" s="44">
        <v>0</v>
      </c>
      <c r="CI1003" s="44">
        <v>0</v>
      </c>
      <c r="CJ1003" s="44">
        <v>0</v>
      </c>
      <c r="CK1003" s="44">
        <v>0</v>
      </c>
      <c r="CL1003" s="44">
        <v>0</v>
      </c>
      <c r="CM1003" s="44">
        <v>356.87259934010177</v>
      </c>
      <c r="CN1003" s="44">
        <v>0</v>
      </c>
      <c r="CO1003" s="44">
        <v>0</v>
      </c>
      <c r="CP1003" s="44">
        <v>0</v>
      </c>
      <c r="CQ1003" s="44">
        <v>0</v>
      </c>
      <c r="CR1003" s="44">
        <v>0</v>
      </c>
      <c r="CS1003" s="44">
        <v>0</v>
      </c>
      <c r="CT1003" s="44">
        <v>0</v>
      </c>
      <c r="CU1003" s="44">
        <v>0</v>
      </c>
      <c r="CV1003" s="44">
        <v>0</v>
      </c>
      <c r="CW1003" s="44">
        <v>0</v>
      </c>
      <c r="CX1003" s="44">
        <v>0</v>
      </c>
      <c r="CY1003" s="44">
        <v>0</v>
      </c>
      <c r="CZ1003" s="44">
        <v>0</v>
      </c>
      <c r="DA1003" s="44">
        <v>0</v>
      </c>
      <c r="DB1003" s="44">
        <v>0</v>
      </c>
      <c r="DC1003" s="44">
        <v>0</v>
      </c>
      <c r="DD1003" s="44">
        <v>0</v>
      </c>
      <c r="DE1003" s="44">
        <v>0</v>
      </c>
      <c r="DF1003" s="44">
        <v>0</v>
      </c>
      <c r="DG1003" s="44">
        <v>0</v>
      </c>
      <c r="DH1003" s="44">
        <v>0</v>
      </c>
      <c r="DI1003" s="44">
        <v>0</v>
      </c>
      <c r="DJ1003" s="44">
        <v>0</v>
      </c>
      <c r="DK1003" s="44">
        <v>0</v>
      </c>
      <c r="DL1003" s="44">
        <v>0</v>
      </c>
      <c r="DM1003" s="44">
        <v>0</v>
      </c>
      <c r="DN1003" s="44">
        <v>0</v>
      </c>
      <c r="DO1003" s="44">
        <v>0</v>
      </c>
      <c r="DP1003" s="44">
        <v>0</v>
      </c>
      <c r="DQ1003" s="44">
        <v>18.541687500000002</v>
      </c>
      <c r="DR1003" s="44">
        <v>0</v>
      </c>
      <c r="DS1003" s="44">
        <v>0</v>
      </c>
      <c r="DT1003" s="44">
        <v>0</v>
      </c>
      <c r="DU1003" s="44">
        <v>0</v>
      </c>
      <c r="DV1003" s="44">
        <v>0</v>
      </c>
      <c r="DW1003" s="44">
        <v>0</v>
      </c>
      <c r="DX1003" s="44">
        <v>0</v>
      </c>
      <c r="DY1003" s="44">
        <v>0</v>
      </c>
      <c r="DZ1003" s="44">
        <v>0</v>
      </c>
      <c r="EA1003" s="44">
        <v>96.637829463986634</v>
      </c>
      <c r="EB1003" s="44">
        <v>0</v>
      </c>
    </row>
    <row r="1004" spans="2:132" x14ac:dyDescent="0.25">
      <c r="B1004" s="41" t="s">
        <v>1092</v>
      </c>
      <c r="C1004" s="47" t="s">
        <v>101</v>
      </c>
      <c r="D1004" s="46">
        <v>9</v>
      </c>
      <c r="E1004" s="86" t="s">
        <v>53</v>
      </c>
      <c r="F1004" s="43">
        <v>5289.93</v>
      </c>
      <c r="G1004" s="43">
        <v>803.11039512054344</v>
      </c>
      <c r="H1004" s="44">
        <v>1021.7970451205434</v>
      </c>
      <c r="I1004" s="44">
        <v>430.08875003351409</v>
      </c>
      <c r="J1004" s="44">
        <v>547.20175033703947</v>
      </c>
      <c r="K1004" s="44">
        <v>827.20370697415979</v>
      </c>
      <c r="L1004" s="44">
        <v>1045.8903569741597</v>
      </c>
      <c r="M1004" s="44">
        <v>476.09370000000001</v>
      </c>
      <c r="N1004" s="44">
        <v>3501.9336600000001</v>
      </c>
      <c r="O1004" s="44">
        <v>534.28293000000008</v>
      </c>
      <c r="P1004" s="44">
        <v>148.89666725534875</v>
      </c>
      <c r="Q1004" s="44">
        <v>159.83099975534876</v>
      </c>
      <c r="R1004" s="44">
        <v>98.940107011980658</v>
      </c>
      <c r="S1004" s="44">
        <v>104.79575702715692</v>
      </c>
      <c r="T1004" s="44">
        <v>463.23407590552955</v>
      </c>
      <c r="U1004" s="44">
        <v>474.16840840552953</v>
      </c>
      <c r="V1004" s="44">
        <v>248.07519101933099</v>
      </c>
      <c r="W1004" s="44">
        <v>253.93084103450727</v>
      </c>
      <c r="X1004" s="44">
        <v>181.98481553431515</v>
      </c>
      <c r="Y1004" s="44">
        <v>192.91914803431516</v>
      </c>
      <c r="Z1004" s="44">
        <v>97.458110757594298</v>
      </c>
      <c r="AA1004" s="44">
        <v>103.31376077277056</v>
      </c>
      <c r="AB1004" s="44">
        <v>4.5430627489682092</v>
      </c>
      <c r="AC1004" s="44">
        <v>13.790895370303263</v>
      </c>
      <c r="AD1004" s="44">
        <v>5.1714595035903095</v>
      </c>
      <c r="AE1004" s="44">
        <v>41.143135567439387</v>
      </c>
      <c r="AF1004" s="44">
        <v>122.05876919175564</v>
      </c>
      <c r="AG1004" s="44">
        <v>49.660570685788464</v>
      </c>
      <c r="AH1004" s="44">
        <v>269.22942865609764</v>
      </c>
      <c r="AJ1004" s="63" t="s">
        <v>63</v>
      </c>
      <c r="AK1004" s="44">
        <v>0</v>
      </c>
      <c r="AL1004" s="44">
        <v>0</v>
      </c>
      <c r="AM1004" s="44">
        <v>534.28293000000008</v>
      </c>
      <c r="AN1004" s="44">
        <v>534.28293000000008</v>
      </c>
      <c r="AO1004" s="44">
        <v>0</v>
      </c>
      <c r="AP1004" s="44">
        <v>0</v>
      </c>
      <c r="AQ1004" s="44">
        <v>0</v>
      </c>
      <c r="AR1004" s="44">
        <v>0</v>
      </c>
      <c r="AS1004" s="44">
        <v>0</v>
      </c>
      <c r="AT1004" s="44">
        <v>0</v>
      </c>
      <c r="AU1004" s="44">
        <v>0</v>
      </c>
      <c r="AV1004" s="44">
        <v>0</v>
      </c>
      <c r="AW1004" s="44">
        <v>0</v>
      </c>
      <c r="AX1004" s="44">
        <v>0</v>
      </c>
      <c r="AY1004" s="44">
        <v>181.98481553431515</v>
      </c>
      <c r="AZ1004" s="44">
        <v>0</v>
      </c>
      <c r="BA1004" s="44">
        <v>0</v>
      </c>
      <c r="BB1004" s="44">
        <v>10.9343325</v>
      </c>
      <c r="BC1004" s="44">
        <v>192.91914803431516</v>
      </c>
      <c r="BD1004" s="44">
        <v>181.98481553431515</v>
      </c>
      <c r="BE1004" s="44">
        <v>0</v>
      </c>
      <c r="BF1004" s="44">
        <v>0</v>
      </c>
      <c r="BG1004" s="44">
        <v>10.9343325</v>
      </c>
      <c r="BH1004" s="44">
        <v>192.91914803431516</v>
      </c>
      <c r="BI1004" s="44">
        <v>97.458110757594298</v>
      </c>
      <c r="BJ1004" s="44">
        <v>0</v>
      </c>
      <c r="BK1004" s="44">
        <v>0</v>
      </c>
      <c r="BL1004" s="44">
        <v>5.8556500151762689</v>
      </c>
      <c r="BM1004" s="44">
        <v>103.31376077277056</v>
      </c>
      <c r="BN1004" s="44">
        <v>5.1714595035903095</v>
      </c>
      <c r="BO1004" s="44">
        <v>46.845893150919927</v>
      </c>
      <c r="BP1004" s="44">
        <v>0</v>
      </c>
      <c r="BQ1004" s="44">
        <v>0</v>
      </c>
      <c r="BR1004" s="44">
        <v>2.8146775348685349</v>
      </c>
      <c r="BS1004" s="44">
        <v>49.660570685788464</v>
      </c>
      <c r="BT1004" s="64">
        <v>2024</v>
      </c>
      <c r="BU1004" s="44">
        <v>0</v>
      </c>
      <c r="BV1004" s="44">
        <v>0</v>
      </c>
      <c r="BW1004" s="44">
        <v>0</v>
      </c>
      <c r="BX1004" s="44">
        <v>0</v>
      </c>
      <c r="BY1004" s="44">
        <v>0</v>
      </c>
      <c r="BZ1004" s="44">
        <v>0</v>
      </c>
      <c r="CA1004" s="44">
        <v>0</v>
      </c>
      <c r="CB1004" s="44">
        <v>0</v>
      </c>
      <c r="CC1004" s="44">
        <v>534.28293000000008</v>
      </c>
      <c r="CD1004" s="44">
        <v>0</v>
      </c>
      <c r="CE1004" s="44">
        <v>0</v>
      </c>
      <c r="CF1004" s="44">
        <v>0</v>
      </c>
      <c r="CG1004" s="44">
        <v>0</v>
      </c>
      <c r="CH1004" s="44">
        <v>0</v>
      </c>
      <c r="CI1004" s="44">
        <v>0</v>
      </c>
      <c r="CJ1004" s="44">
        <v>0</v>
      </c>
      <c r="CK1004" s="44">
        <v>0</v>
      </c>
      <c r="CL1004" s="44">
        <v>0</v>
      </c>
      <c r="CM1004" s="44">
        <v>181.98481553431515</v>
      </c>
      <c r="CN1004" s="44">
        <v>0</v>
      </c>
      <c r="CO1004" s="44">
        <v>0</v>
      </c>
      <c r="CP1004" s="44">
        <v>0</v>
      </c>
      <c r="CQ1004" s="44">
        <v>0</v>
      </c>
      <c r="CR1004" s="44">
        <v>0</v>
      </c>
      <c r="CS1004" s="44">
        <v>0</v>
      </c>
      <c r="CT1004" s="44">
        <v>0</v>
      </c>
      <c r="CU1004" s="44">
        <v>0</v>
      </c>
      <c r="CV1004" s="44">
        <v>0</v>
      </c>
      <c r="CW1004" s="44">
        <v>0</v>
      </c>
      <c r="CX1004" s="44">
        <v>0</v>
      </c>
      <c r="CY1004" s="44">
        <v>0</v>
      </c>
      <c r="CZ1004" s="44">
        <v>0</v>
      </c>
      <c r="DA1004" s="44">
        <v>0</v>
      </c>
      <c r="DB1004" s="44">
        <v>0</v>
      </c>
      <c r="DC1004" s="44">
        <v>0</v>
      </c>
      <c r="DD1004" s="44">
        <v>0</v>
      </c>
      <c r="DE1004" s="44">
        <v>0</v>
      </c>
      <c r="DF1004" s="44">
        <v>0</v>
      </c>
      <c r="DG1004" s="44">
        <v>0</v>
      </c>
      <c r="DH1004" s="44">
        <v>0</v>
      </c>
      <c r="DI1004" s="44">
        <v>0</v>
      </c>
      <c r="DJ1004" s="44">
        <v>0</v>
      </c>
      <c r="DK1004" s="44">
        <v>0</v>
      </c>
      <c r="DL1004" s="44">
        <v>0</v>
      </c>
      <c r="DM1004" s="44">
        <v>0</v>
      </c>
      <c r="DN1004" s="44">
        <v>0</v>
      </c>
      <c r="DO1004" s="44">
        <v>0</v>
      </c>
      <c r="DP1004" s="44">
        <v>0</v>
      </c>
      <c r="DQ1004" s="44">
        <v>10.9343325</v>
      </c>
      <c r="DR1004" s="44">
        <v>0</v>
      </c>
      <c r="DS1004" s="44">
        <v>0</v>
      </c>
      <c r="DT1004" s="44">
        <v>0</v>
      </c>
      <c r="DU1004" s="44">
        <v>0</v>
      </c>
      <c r="DV1004" s="44">
        <v>0</v>
      </c>
      <c r="DW1004" s="44">
        <v>0</v>
      </c>
      <c r="DX1004" s="44">
        <v>0</v>
      </c>
      <c r="DY1004" s="44">
        <v>0</v>
      </c>
      <c r="DZ1004" s="44">
        <v>0</v>
      </c>
      <c r="EA1004" s="44">
        <v>49.660570685788464</v>
      </c>
      <c r="EB1004" s="44">
        <v>0</v>
      </c>
    </row>
    <row r="1005" spans="2:132" x14ac:dyDescent="0.25">
      <c r="B1005" s="41" t="s">
        <v>1093</v>
      </c>
      <c r="C1005" s="47" t="s">
        <v>101</v>
      </c>
      <c r="D1005" s="46">
        <v>9</v>
      </c>
      <c r="E1005" s="86" t="s">
        <v>53</v>
      </c>
      <c r="F1005" s="43">
        <v>7289.45</v>
      </c>
      <c r="G1005" s="43">
        <v>1207.1097899266445</v>
      </c>
      <c r="H1005" s="44">
        <v>1529.8608899266444</v>
      </c>
      <c r="I1005" s="44">
        <v>646.44206308006255</v>
      </c>
      <c r="J1005" s="44">
        <v>819.2845739158322</v>
      </c>
      <c r="K1005" s="44">
        <v>1243.3230836244438</v>
      </c>
      <c r="L1005" s="44">
        <v>1566.0741836244438</v>
      </c>
      <c r="M1005" s="44">
        <v>546.70875000000001</v>
      </c>
      <c r="N1005" s="44">
        <v>4694.4057999999995</v>
      </c>
      <c r="O1005" s="44">
        <v>736.23444999999992</v>
      </c>
      <c r="P1005" s="44">
        <v>223.79815505239989</v>
      </c>
      <c r="Q1005" s="44">
        <v>239.93571005239988</v>
      </c>
      <c r="R1005" s="44">
        <v>148.71127620334877</v>
      </c>
      <c r="S1005" s="44">
        <v>157.35340174513726</v>
      </c>
      <c r="T1005" s="44">
        <v>696.26092682968863</v>
      </c>
      <c r="U1005" s="44">
        <v>712.39848182968865</v>
      </c>
      <c r="V1005" s="44">
        <v>372.86778198458012</v>
      </c>
      <c r="W1005" s="44">
        <v>381.50990752636858</v>
      </c>
      <c r="X1005" s="44">
        <v>273.53107839737766</v>
      </c>
      <c r="Y1005" s="44">
        <v>289.66863339737768</v>
      </c>
      <c r="Z1005" s="44">
        <v>146.48377149394219</v>
      </c>
      <c r="AA1005" s="44">
        <v>155.12589703573067</v>
      </c>
      <c r="AB1005" s="44">
        <v>3.474400578167959</v>
      </c>
      <c r="AC1005" s="44">
        <v>12.304807050588954</v>
      </c>
      <c r="AD1005" s="44">
        <v>4.7460447550573743</v>
      </c>
      <c r="AE1005" s="44">
        <v>61.763409233917159</v>
      </c>
      <c r="AF1005" s="44">
        <v>183.38311942502889</v>
      </c>
      <c r="AG1005" s="44">
        <v>74.565483990876288</v>
      </c>
      <c r="AH1005" s="44">
        <v>403.13332547599981</v>
      </c>
      <c r="AJ1005" s="63" t="s">
        <v>63</v>
      </c>
      <c r="AK1005" s="44">
        <v>0</v>
      </c>
      <c r="AL1005" s="44">
        <v>0</v>
      </c>
      <c r="AM1005" s="44">
        <v>736.23444999999992</v>
      </c>
      <c r="AN1005" s="44">
        <v>736.23444999999992</v>
      </c>
      <c r="AO1005" s="44">
        <v>0</v>
      </c>
      <c r="AP1005" s="44">
        <v>0</v>
      </c>
      <c r="AQ1005" s="44">
        <v>0</v>
      </c>
      <c r="AR1005" s="44">
        <v>0</v>
      </c>
      <c r="AS1005" s="44">
        <v>0</v>
      </c>
      <c r="AT1005" s="44">
        <v>0</v>
      </c>
      <c r="AU1005" s="44">
        <v>0</v>
      </c>
      <c r="AV1005" s="44">
        <v>0</v>
      </c>
      <c r="AW1005" s="44">
        <v>0</v>
      </c>
      <c r="AX1005" s="44">
        <v>0</v>
      </c>
      <c r="AY1005" s="44">
        <v>273.53107839737766</v>
      </c>
      <c r="AZ1005" s="44">
        <v>0</v>
      </c>
      <c r="BA1005" s="44">
        <v>0</v>
      </c>
      <c r="BB1005" s="44">
        <v>16.137555000000003</v>
      </c>
      <c r="BC1005" s="44">
        <v>289.66863339737768</v>
      </c>
      <c r="BD1005" s="44">
        <v>273.53107839737766</v>
      </c>
      <c r="BE1005" s="44">
        <v>0</v>
      </c>
      <c r="BF1005" s="44">
        <v>0</v>
      </c>
      <c r="BG1005" s="44">
        <v>16.137555000000003</v>
      </c>
      <c r="BH1005" s="44">
        <v>289.66863339737768</v>
      </c>
      <c r="BI1005" s="44">
        <v>146.48377149394219</v>
      </c>
      <c r="BJ1005" s="44">
        <v>0</v>
      </c>
      <c r="BK1005" s="44">
        <v>0</v>
      </c>
      <c r="BL1005" s="44">
        <v>8.6421255417884808</v>
      </c>
      <c r="BM1005" s="44">
        <v>155.12589703573067</v>
      </c>
      <c r="BN1005" s="44">
        <v>4.7460447550573743</v>
      </c>
      <c r="BO1005" s="44">
        <v>70.411411163275204</v>
      </c>
      <c r="BP1005" s="44">
        <v>0</v>
      </c>
      <c r="BQ1005" s="44">
        <v>0</v>
      </c>
      <c r="BR1005" s="44">
        <v>4.1540728276010812</v>
      </c>
      <c r="BS1005" s="44">
        <v>74.565483990876288</v>
      </c>
      <c r="BT1005" s="64">
        <v>2024</v>
      </c>
      <c r="BU1005" s="44">
        <v>0</v>
      </c>
      <c r="BV1005" s="44">
        <v>0</v>
      </c>
      <c r="BW1005" s="44">
        <v>0</v>
      </c>
      <c r="BX1005" s="44">
        <v>0</v>
      </c>
      <c r="BY1005" s="44">
        <v>0</v>
      </c>
      <c r="BZ1005" s="44">
        <v>0</v>
      </c>
      <c r="CA1005" s="44">
        <v>0</v>
      </c>
      <c r="CB1005" s="44">
        <v>0</v>
      </c>
      <c r="CC1005" s="44">
        <v>736.23444999999992</v>
      </c>
      <c r="CD1005" s="44">
        <v>0</v>
      </c>
      <c r="CE1005" s="44">
        <v>0</v>
      </c>
      <c r="CF1005" s="44">
        <v>0</v>
      </c>
      <c r="CG1005" s="44">
        <v>0</v>
      </c>
      <c r="CH1005" s="44">
        <v>0</v>
      </c>
      <c r="CI1005" s="44">
        <v>0</v>
      </c>
      <c r="CJ1005" s="44">
        <v>0</v>
      </c>
      <c r="CK1005" s="44">
        <v>0</v>
      </c>
      <c r="CL1005" s="44">
        <v>0</v>
      </c>
      <c r="CM1005" s="44">
        <v>273.53107839737766</v>
      </c>
      <c r="CN1005" s="44">
        <v>0</v>
      </c>
      <c r="CO1005" s="44">
        <v>0</v>
      </c>
      <c r="CP1005" s="44">
        <v>0</v>
      </c>
      <c r="CQ1005" s="44">
        <v>0</v>
      </c>
      <c r="CR1005" s="44">
        <v>0</v>
      </c>
      <c r="CS1005" s="44">
        <v>0</v>
      </c>
      <c r="CT1005" s="44">
        <v>0</v>
      </c>
      <c r="CU1005" s="44">
        <v>0</v>
      </c>
      <c r="CV1005" s="44">
        <v>0</v>
      </c>
      <c r="CW1005" s="44">
        <v>0</v>
      </c>
      <c r="CX1005" s="44">
        <v>0</v>
      </c>
      <c r="CY1005" s="44">
        <v>0</v>
      </c>
      <c r="CZ1005" s="44">
        <v>0</v>
      </c>
      <c r="DA1005" s="44">
        <v>0</v>
      </c>
      <c r="DB1005" s="44">
        <v>0</v>
      </c>
      <c r="DC1005" s="44">
        <v>0</v>
      </c>
      <c r="DD1005" s="44">
        <v>0</v>
      </c>
      <c r="DE1005" s="44">
        <v>0</v>
      </c>
      <c r="DF1005" s="44">
        <v>0</v>
      </c>
      <c r="DG1005" s="44">
        <v>0</v>
      </c>
      <c r="DH1005" s="44">
        <v>0</v>
      </c>
      <c r="DI1005" s="44">
        <v>0</v>
      </c>
      <c r="DJ1005" s="44">
        <v>0</v>
      </c>
      <c r="DK1005" s="44">
        <v>0</v>
      </c>
      <c r="DL1005" s="44">
        <v>0</v>
      </c>
      <c r="DM1005" s="44">
        <v>0</v>
      </c>
      <c r="DN1005" s="44">
        <v>0</v>
      </c>
      <c r="DO1005" s="44">
        <v>0</v>
      </c>
      <c r="DP1005" s="44">
        <v>0</v>
      </c>
      <c r="DQ1005" s="44">
        <v>16.137555000000003</v>
      </c>
      <c r="DR1005" s="44">
        <v>0</v>
      </c>
      <c r="DS1005" s="44">
        <v>0</v>
      </c>
      <c r="DT1005" s="44">
        <v>0</v>
      </c>
      <c r="DU1005" s="44">
        <v>0</v>
      </c>
      <c r="DV1005" s="44">
        <v>0</v>
      </c>
      <c r="DW1005" s="44">
        <v>0</v>
      </c>
      <c r="DX1005" s="44">
        <v>0</v>
      </c>
      <c r="DY1005" s="44">
        <v>0</v>
      </c>
      <c r="DZ1005" s="44">
        <v>0</v>
      </c>
      <c r="EA1005" s="44">
        <v>74.565483990876288</v>
      </c>
      <c r="EB1005" s="44">
        <v>0</v>
      </c>
    </row>
    <row r="1006" spans="2:132" x14ac:dyDescent="0.25">
      <c r="B1006" s="41" t="s">
        <v>1094</v>
      </c>
      <c r="C1006" s="47" t="s">
        <v>101</v>
      </c>
      <c r="D1006" s="46">
        <v>9</v>
      </c>
      <c r="E1006" s="86" t="s">
        <v>53</v>
      </c>
      <c r="F1006" s="43">
        <v>3831</v>
      </c>
      <c r="G1006" s="43">
        <v>785.02371240152138</v>
      </c>
      <c r="H1006" s="44">
        <v>954.18658740152136</v>
      </c>
      <c r="I1006" s="44">
        <v>420.40281045392572</v>
      </c>
      <c r="J1006" s="44">
        <v>510.99440272176753</v>
      </c>
      <c r="K1006" s="44">
        <v>808.57442377356699</v>
      </c>
      <c r="L1006" s="44">
        <v>977.73729877356698</v>
      </c>
      <c r="M1006" s="44">
        <v>360.11399999999998</v>
      </c>
      <c r="N1006" s="44">
        <v>2612.7420000000002</v>
      </c>
      <c r="O1006" s="44">
        <v>421.41</v>
      </c>
      <c r="P1006" s="44">
        <v>161.71488475471341</v>
      </c>
      <c r="Q1006" s="44">
        <v>170.17302850471341</v>
      </c>
      <c r="R1006" s="44">
        <v>107.457663747586</v>
      </c>
      <c r="S1006" s="44">
        <v>111.98724336097808</v>
      </c>
      <c r="T1006" s="44">
        <v>485.14465426414017</v>
      </c>
      <c r="U1006" s="44">
        <v>495.29442676414016</v>
      </c>
      <c r="V1006" s="44">
        <v>259.80893686052605</v>
      </c>
      <c r="W1006" s="44">
        <v>265.24443239659655</v>
      </c>
      <c r="X1006" s="44">
        <v>202.14360594339175</v>
      </c>
      <c r="Y1006" s="44">
        <v>212.29337844339176</v>
      </c>
      <c r="Z1006" s="44">
        <v>108.25372369188587</v>
      </c>
      <c r="AA1006" s="44">
        <v>113.68921922795637</v>
      </c>
      <c r="AB1006" s="44">
        <v>3.2156698316004944</v>
      </c>
      <c r="AC1006" s="44">
        <v>9.8503179742276288</v>
      </c>
      <c r="AD1006" s="44">
        <v>3.7066839130545688</v>
      </c>
      <c r="AE1006" s="44">
        <v>43.805344347518208</v>
      </c>
      <c r="AF1006" s="44">
        <v>127.49695476688807</v>
      </c>
      <c r="AG1006" s="44">
        <v>54.647817148962574</v>
      </c>
      <c r="AH1006" s="44">
        <v>251.68570736814556</v>
      </c>
      <c r="AJ1006" s="63" t="s">
        <v>63</v>
      </c>
      <c r="AK1006" s="44">
        <v>0</v>
      </c>
      <c r="AL1006" s="44">
        <v>0</v>
      </c>
      <c r="AM1006" s="44">
        <v>421.41</v>
      </c>
      <c r="AN1006" s="44">
        <v>421.41</v>
      </c>
      <c r="AO1006" s="44">
        <v>0</v>
      </c>
      <c r="AP1006" s="44">
        <v>0</v>
      </c>
      <c r="AQ1006" s="44">
        <v>0</v>
      </c>
      <c r="AR1006" s="44">
        <v>0</v>
      </c>
      <c r="AS1006" s="44">
        <v>0</v>
      </c>
      <c r="AT1006" s="44">
        <v>0</v>
      </c>
      <c r="AU1006" s="44">
        <v>0</v>
      </c>
      <c r="AV1006" s="44">
        <v>0</v>
      </c>
      <c r="AW1006" s="44">
        <v>0</v>
      </c>
      <c r="AX1006" s="44">
        <v>0</v>
      </c>
      <c r="AY1006" s="44">
        <v>202.14360594339175</v>
      </c>
      <c r="AZ1006" s="44">
        <v>0</v>
      </c>
      <c r="BA1006" s="44">
        <v>0</v>
      </c>
      <c r="BB1006" s="44">
        <v>10.149772500000001</v>
      </c>
      <c r="BC1006" s="44">
        <v>212.29337844339176</v>
      </c>
      <c r="BD1006" s="44">
        <v>202.14360594339175</v>
      </c>
      <c r="BE1006" s="44">
        <v>0</v>
      </c>
      <c r="BF1006" s="44">
        <v>0</v>
      </c>
      <c r="BG1006" s="44">
        <v>10.149772500000001</v>
      </c>
      <c r="BH1006" s="44">
        <v>212.29337844339176</v>
      </c>
      <c r="BI1006" s="44">
        <v>108.25372369188587</v>
      </c>
      <c r="BJ1006" s="44">
        <v>0</v>
      </c>
      <c r="BK1006" s="44">
        <v>0</v>
      </c>
      <c r="BL1006" s="44">
        <v>5.4354955360705084</v>
      </c>
      <c r="BM1006" s="44">
        <v>113.68921922795637</v>
      </c>
      <c r="BN1006" s="44">
        <v>3.7066839130545688</v>
      </c>
      <c r="BO1006" s="44">
        <v>52.035098298518207</v>
      </c>
      <c r="BP1006" s="44">
        <v>0</v>
      </c>
      <c r="BQ1006" s="44">
        <v>0</v>
      </c>
      <c r="BR1006" s="44">
        <v>2.6127188504443639</v>
      </c>
      <c r="BS1006" s="44">
        <v>54.647817148962574</v>
      </c>
      <c r="BT1006" s="64">
        <v>2024</v>
      </c>
      <c r="BU1006" s="44">
        <v>0</v>
      </c>
      <c r="BV1006" s="44">
        <v>0</v>
      </c>
      <c r="BW1006" s="44">
        <v>0</v>
      </c>
      <c r="BX1006" s="44">
        <v>0</v>
      </c>
      <c r="BY1006" s="44">
        <v>0</v>
      </c>
      <c r="BZ1006" s="44">
        <v>0</v>
      </c>
      <c r="CA1006" s="44">
        <v>0</v>
      </c>
      <c r="CB1006" s="44">
        <v>0</v>
      </c>
      <c r="CC1006" s="44">
        <v>421.41</v>
      </c>
      <c r="CD1006" s="44">
        <v>0</v>
      </c>
      <c r="CE1006" s="44">
        <v>0</v>
      </c>
      <c r="CF1006" s="44">
        <v>0</v>
      </c>
      <c r="CG1006" s="44">
        <v>0</v>
      </c>
      <c r="CH1006" s="44">
        <v>0</v>
      </c>
      <c r="CI1006" s="44">
        <v>0</v>
      </c>
      <c r="CJ1006" s="44">
        <v>0</v>
      </c>
      <c r="CK1006" s="44">
        <v>0</v>
      </c>
      <c r="CL1006" s="44">
        <v>0</v>
      </c>
      <c r="CM1006" s="44">
        <v>202.14360594339175</v>
      </c>
      <c r="CN1006" s="44">
        <v>0</v>
      </c>
      <c r="CO1006" s="44">
        <v>0</v>
      </c>
      <c r="CP1006" s="44">
        <v>0</v>
      </c>
      <c r="CQ1006" s="44">
        <v>0</v>
      </c>
      <c r="CR1006" s="44">
        <v>0</v>
      </c>
      <c r="CS1006" s="44">
        <v>0</v>
      </c>
      <c r="CT1006" s="44">
        <v>0</v>
      </c>
      <c r="CU1006" s="44">
        <v>0</v>
      </c>
      <c r="CV1006" s="44">
        <v>0</v>
      </c>
      <c r="CW1006" s="44">
        <v>0</v>
      </c>
      <c r="CX1006" s="44">
        <v>0</v>
      </c>
      <c r="CY1006" s="44">
        <v>0</v>
      </c>
      <c r="CZ1006" s="44">
        <v>0</v>
      </c>
      <c r="DA1006" s="44">
        <v>0</v>
      </c>
      <c r="DB1006" s="44">
        <v>0</v>
      </c>
      <c r="DC1006" s="44">
        <v>0</v>
      </c>
      <c r="DD1006" s="44">
        <v>0</v>
      </c>
      <c r="DE1006" s="44">
        <v>0</v>
      </c>
      <c r="DF1006" s="44">
        <v>0</v>
      </c>
      <c r="DG1006" s="44">
        <v>0</v>
      </c>
      <c r="DH1006" s="44">
        <v>0</v>
      </c>
      <c r="DI1006" s="44">
        <v>0</v>
      </c>
      <c r="DJ1006" s="44">
        <v>0</v>
      </c>
      <c r="DK1006" s="44">
        <v>0</v>
      </c>
      <c r="DL1006" s="44">
        <v>0</v>
      </c>
      <c r="DM1006" s="44">
        <v>0</v>
      </c>
      <c r="DN1006" s="44">
        <v>0</v>
      </c>
      <c r="DO1006" s="44">
        <v>0</v>
      </c>
      <c r="DP1006" s="44">
        <v>0</v>
      </c>
      <c r="DQ1006" s="44">
        <v>10.149772500000001</v>
      </c>
      <c r="DR1006" s="44">
        <v>0</v>
      </c>
      <c r="DS1006" s="44">
        <v>0</v>
      </c>
      <c r="DT1006" s="44">
        <v>0</v>
      </c>
      <c r="DU1006" s="44">
        <v>0</v>
      </c>
      <c r="DV1006" s="44">
        <v>0</v>
      </c>
      <c r="DW1006" s="44">
        <v>0</v>
      </c>
      <c r="DX1006" s="44">
        <v>0</v>
      </c>
      <c r="DY1006" s="44">
        <v>0</v>
      </c>
      <c r="DZ1006" s="44">
        <v>0</v>
      </c>
      <c r="EA1006" s="44">
        <v>54.647817148962574</v>
      </c>
      <c r="EB1006" s="44">
        <v>0</v>
      </c>
    </row>
    <row r="1007" spans="2:132" x14ac:dyDescent="0.25">
      <c r="B1007" s="41" t="s">
        <v>1095</v>
      </c>
      <c r="C1007" s="47" t="s">
        <v>101</v>
      </c>
      <c r="D1007" s="46">
        <v>9</v>
      </c>
      <c r="E1007" s="86" t="s">
        <v>53</v>
      </c>
      <c r="F1007" s="43">
        <v>7391.91</v>
      </c>
      <c r="G1007" s="43">
        <v>1181.120104067506</v>
      </c>
      <c r="H1007" s="44">
        <v>1524.0333040675059</v>
      </c>
      <c r="I1007" s="44">
        <v>632.52383767439733</v>
      </c>
      <c r="J1007" s="44">
        <v>816.16373382573011</v>
      </c>
      <c r="K1007" s="44">
        <v>1216.5537071895312</v>
      </c>
      <c r="L1007" s="44">
        <v>1559.4669071895312</v>
      </c>
      <c r="M1007" s="44">
        <v>554.39324999999997</v>
      </c>
      <c r="N1007" s="44">
        <v>4760.3900400000002</v>
      </c>
      <c r="O1007" s="44">
        <v>746.58291000000008</v>
      </c>
      <c r="P1007" s="44">
        <v>218.97966729411561</v>
      </c>
      <c r="Q1007" s="44">
        <v>236.12532729411561</v>
      </c>
      <c r="R1007" s="44">
        <v>145.50944702054389</v>
      </c>
      <c r="S1007" s="44">
        <v>154.69144182811053</v>
      </c>
      <c r="T1007" s="44">
        <v>681.27007602613753</v>
      </c>
      <c r="U1007" s="44">
        <v>698.41573602613755</v>
      </c>
      <c r="V1007" s="44">
        <v>364.83974957059246</v>
      </c>
      <c r="W1007" s="44">
        <v>374.0217443781591</v>
      </c>
      <c r="X1007" s="44">
        <v>267.64181558169685</v>
      </c>
      <c r="Y1007" s="44">
        <v>284.78747558169687</v>
      </c>
      <c r="Z1007" s="44">
        <v>143.32990161701844</v>
      </c>
      <c r="AA1007" s="44">
        <v>152.51189642458507</v>
      </c>
      <c r="AB1007" s="44">
        <v>3.5838650377053738</v>
      </c>
      <c r="AC1007" s="44">
        <v>12.727575633107982</v>
      </c>
      <c r="AD1007" s="44">
        <v>4.895243764601501</v>
      </c>
      <c r="AE1007" s="44">
        <v>60.782553864008371</v>
      </c>
      <c r="AF1007" s="44">
        <v>179.78373002571871</v>
      </c>
      <c r="AG1007" s="44">
        <v>73.30899345997787</v>
      </c>
      <c r="AH1007" s="44">
        <v>401.43250354214928</v>
      </c>
      <c r="AJ1007" s="63" t="s">
        <v>63</v>
      </c>
      <c r="AK1007" s="44">
        <v>0</v>
      </c>
      <c r="AL1007" s="44">
        <v>0</v>
      </c>
      <c r="AM1007" s="44">
        <v>746.58291000000008</v>
      </c>
      <c r="AN1007" s="44">
        <v>746.58291000000008</v>
      </c>
      <c r="AO1007" s="44">
        <v>0</v>
      </c>
      <c r="AP1007" s="44">
        <v>0</v>
      </c>
      <c r="AQ1007" s="44">
        <v>0</v>
      </c>
      <c r="AR1007" s="44">
        <v>0</v>
      </c>
      <c r="AS1007" s="44">
        <v>0</v>
      </c>
      <c r="AT1007" s="44">
        <v>0</v>
      </c>
      <c r="AU1007" s="44">
        <v>0</v>
      </c>
      <c r="AV1007" s="44">
        <v>0</v>
      </c>
      <c r="AW1007" s="44">
        <v>0</v>
      </c>
      <c r="AX1007" s="44">
        <v>0</v>
      </c>
      <c r="AY1007" s="44">
        <v>267.64181558169685</v>
      </c>
      <c r="AZ1007" s="44">
        <v>0</v>
      </c>
      <c r="BA1007" s="44">
        <v>0</v>
      </c>
      <c r="BB1007" s="44">
        <v>17.145660000000003</v>
      </c>
      <c r="BC1007" s="44">
        <v>284.78747558169687</v>
      </c>
      <c r="BD1007" s="44">
        <v>267.64181558169685</v>
      </c>
      <c r="BE1007" s="44">
        <v>0</v>
      </c>
      <c r="BF1007" s="44">
        <v>0</v>
      </c>
      <c r="BG1007" s="44">
        <v>17.145660000000003</v>
      </c>
      <c r="BH1007" s="44">
        <v>284.78747558169687</v>
      </c>
      <c r="BI1007" s="44">
        <v>143.32990161701844</v>
      </c>
      <c r="BJ1007" s="44">
        <v>0</v>
      </c>
      <c r="BK1007" s="44">
        <v>0</v>
      </c>
      <c r="BL1007" s="44">
        <v>9.1819948075666407</v>
      </c>
      <c r="BM1007" s="44">
        <v>152.51189642458507</v>
      </c>
      <c r="BN1007" s="44">
        <v>4.895243764601501</v>
      </c>
      <c r="BO1007" s="44">
        <v>68.895417777832293</v>
      </c>
      <c r="BP1007" s="44">
        <v>0</v>
      </c>
      <c r="BQ1007" s="44">
        <v>0</v>
      </c>
      <c r="BR1007" s="44">
        <v>4.4135756821455763</v>
      </c>
      <c r="BS1007" s="44">
        <v>73.30899345997787</v>
      </c>
      <c r="BT1007" s="64">
        <v>2024</v>
      </c>
      <c r="BU1007" s="44">
        <v>0</v>
      </c>
      <c r="BV1007" s="44">
        <v>0</v>
      </c>
      <c r="BW1007" s="44">
        <v>0</v>
      </c>
      <c r="BX1007" s="44">
        <v>0</v>
      </c>
      <c r="BY1007" s="44">
        <v>0</v>
      </c>
      <c r="BZ1007" s="44">
        <v>0</v>
      </c>
      <c r="CA1007" s="44">
        <v>0</v>
      </c>
      <c r="CB1007" s="44">
        <v>0</v>
      </c>
      <c r="CC1007" s="44">
        <v>746.58291000000008</v>
      </c>
      <c r="CD1007" s="44">
        <v>0</v>
      </c>
      <c r="CE1007" s="44">
        <v>0</v>
      </c>
      <c r="CF1007" s="44">
        <v>0</v>
      </c>
      <c r="CG1007" s="44">
        <v>0</v>
      </c>
      <c r="CH1007" s="44">
        <v>0</v>
      </c>
      <c r="CI1007" s="44">
        <v>0</v>
      </c>
      <c r="CJ1007" s="44">
        <v>0</v>
      </c>
      <c r="CK1007" s="44">
        <v>0</v>
      </c>
      <c r="CL1007" s="44">
        <v>0</v>
      </c>
      <c r="CM1007" s="44">
        <v>267.64181558169685</v>
      </c>
      <c r="CN1007" s="44">
        <v>0</v>
      </c>
      <c r="CO1007" s="44">
        <v>0</v>
      </c>
      <c r="CP1007" s="44">
        <v>0</v>
      </c>
      <c r="CQ1007" s="44">
        <v>0</v>
      </c>
      <c r="CR1007" s="44">
        <v>0</v>
      </c>
      <c r="CS1007" s="44">
        <v>0</v>
      </c>
      <c r="CT1007" s="44">
        <v>0</v>
      </c>
      <c r="CU1007" s="44">
        <v>0</v>
      </c>
      <c r="CV1007" s="44">
        <v>0</v>
      </c>
      <c r="CW1007" s="44">
        <v>0</v>
      </c>
      <c r="CX1007" s="44">
        <v>0</v>
      </c>
      <c r="CY1007" s="44">
        <v>0</v>
      </c>
      <c r="CZ1007" s="44">
        <v>0</v>
      </c>
      <c r="DA1007" s="44">
        <v>0</v>
      </c>
      <c r="DB1007" s="44">
        <v>0</v>
      </c>
      <c r="DC1007" s="44">
        <v>0</v>
      </c>
      <c r="DD1007" s="44">
        <v>0</v>
      </c>
      <c r="DE1007" s="44">
        <v>0</v>
      </c>
      <c r="DF1007" s="44">
        <v>0</v>
      </c>
      <c r="DG1007" s="44">
        <v>0</v>
      </c>
      <c r="DH1007" s="44">
        <v>0</v>
      </c>
      <c r="DI1007" s="44">
        <v>0</v>
      </c>
      <c r="DJ1007" s="44">
        <v>0</v>
      </c>
      <c r="DK1007" s="44">
        <v>0</v>
      </c>
      <c r="DL1007" s="44">
        <v>0</v>
      </c>
      <c r="DM1007" s="44">
        <v>0</v>
      </c>
      <c r="DN1007" s="44">
        <v>0</v>
      </c>
      <c r="DO1007" s="44">
        <v>0</v>
      </c>
      <c r="DP1007" s="44">
        <v>0</v>
      </c>
      <c r="DQ1007" s="44">
        <v>17.145660000000003</v>
      </c>
      <c r="DR1007" s="44">
        <v>0</v>
      </c>
      <c r="DS1007" s="44">
        <v>0</v>
      </c>
      <c r="DT1007" s="44">
        <v>0</v>
      </c>
      <c r="DU1007" s="44">
        <v>0</v>
      </c>
      <c r="DV1007" s="44">
        <v>0</v>
      </c>
      <c r="DW1007" s="44">
        <v>0</v>
      </c>
      <c r="DX1007" s="44">
        <v>0</v>
      </c>
      <c r="DY1007" s="44">
        <v>0</v>
      </c>
      <c r="DZ1007" s="44">
        <v>0</v>
      </c>
      <c r="EA1007" s="44">
        <v>73.30899345997787</v>
      </c>
      <c r="EB1007" s="44">
        <v>0</v>
      </c>
    </row>
    <row r="1008" spans="2:132" x14ac:dyDescent="0.25">
      <c r="B1008" s="41" t="s">
        <v>1096</v>
      </c>
      <c r="C1008" s="50">
        <v>1</v>
      </c>
      <c r="D1008" s="46">
        <v>9</v>
      </c>
      <c r="E1008" s="86" t="s">
        <v>53</v>
      </c>
      <c r="F1008" s="43">
        <v>5166.7700000000004</v>
      </c>
      <c r="G1008" s="43">
        <v>1045.4849519936938</v>
      </c>
      <c r="H1008" s="44">
        <v>1394.6377769936939</v>
      </c>
      <c r="I1008" s="44">
        <v>559.88730679338983</v>
      </c>
      <c r="J1008" s="44">
        <v>746.86870186346721</v>
      </c>
      <c r="K1008" s="44">
        <v>1076.8495005535046</v>
      </c>
      <c r="L1008" s="44">
        <v>1426.0023255535048</v>
      </c>
      <c r="M1008" s="44">
        <v>501.91480000000007</v>
      </c>
      <c r="N1008" s="44">
        <v>3457.3072400000001</v>
      </c>
      <c r="O1008" s="44">
        <v>532.91542000000004</v>
      </c>
      <c r="P1008" s="44">
        <v>215.36990011070094</v>
      </c>
      <c r="Q1008" s="44">
        <v>232.82754136070093</v>
      </c>
      <c r="R1008" s="44">
        <v>143.11079862901951</v>
      </c>
      <c r="S1008" s="44">
        <v>152.45986838252338</v>
      </c>
      <c r="T1008" s="44">
        <v>646.10970033210276</v>
      </c>
      <c r="U1008" s="44">
        <v>667.0588698321028</v>
      </c>
      <c r="V1008" s="44">
        <v>346.01035559831496</v>
      </c>
      <c r="W1008" s="44">
        <v>357.2292393025196</v>
      </c>
      <c r="X1008" s="44">
        <v>269.21237513837616</v>
      </c>
      <c r="Y1008" s="44">
        <v>290.16154463837614</v>
      </c>
      <c r="Z1008" s="44">
        <v>144.17098149929791</v>
      </c>
      <c r="AA1008" s="44">
        <v>155.38986520350255</v>
      </c>
      <c r="AB1008" s="44">
        <v>3.2921109359788416</v>
      </c>
      <c r="AC1008" s="44">
        <v>9.6781194247993216</v>
      </c>
      <c r="AD1008" s="44">
        <v>3.429537822830854</v>
      </c>
      <c r="AE1008" s="44">
        <v>59.933649371522172</v>
      </c>
      <c r="AF1008" s="44">
        <v>171.71195547155838</v>
      </c>
      <c r="AG1008" s="44">
        <v>74.692367474319155</v>
      </c>
      <c r="AH1008" s="44">
        <v>367.07651888267856</v>
      </c>
      <c r="AJ1008" s="63" t="s">
        <v>63</v>
      </c>
      <c r="AK1008" s="44">
        <v>0</v>
      </c>
      <c r="AL1008" s="44">
        <v>0</v>
      </c>
      <c r="AM1008" s="44">
        <v>532.91542000000004</v>
      </c>
      <c r="AN1008" s="44">
        <v>532.91542000000004</v>
      </c>
      <c r="AO1008" s="44">
        <v>0</v>
      </c>
      <c r="AP1008" s="44">
        <v>0</v>
      </c>
      <c r="AQ1008" s="44">
        <v>0</v>
      </c>
      <c r="AR1008" s="44">
        <v>0</v>
      </c>
      <c r="AS1008" s="44">
        <v>0</v>
      </c>
      <c r="AT1008" s="44">
        <v>0</v>
      </c>
      <c r="AU1008" s="44">
        <v>0</v>
      </c>
      <c r="AV1008" s="44">
        <v>0</v>
      </c>
      <c r="AW1008" s="44">
        <v>0</v>
      </c>
      <c r="AX1008" s="44">
        <v>0</v>
      </c>
      <c r="AY1008" s="44">
        <v>269.21237513837616</v>
      </c>
      <c r="AZ1008" s="44">
        <v>0</v>
      </c>
      <c r="BA1008" s="44">
        <v>0</v>
      </c>
      <c r="BB1008" s="44">
        <v>20.9491695</v>
      </c>
      <c r="BC1008" s="44">
        <v>290.16154463837614</v>
      </c>
      <c r="BD1008" s="44">
        <v>269.21237513837616</v>
      </c>
      <c r="BE1008" s="44">
        <v>0</v>
      </c>
      <c r="BF1008" s="44">
        <v>0</v>
      </c>
      <c r="BG1008" s="44">
        <v>20.9491695</v>
      </c>
      <c r="BH1008" s="44">
        <v>290.16154463837614</v>
      </c>
      <c r="BI1008" s="44">
        <v>144.17098149929791</v>
      </c>
      <c r="BJ1008" s="44">
        <v>0</v>
      </c>
      <c r="BK1008" s="44">
        <v>0</v>
      </c>
      <c r="BL1008" s="44">
        <v>11.218883704204645</v>
      </c>
      <c r="BM1008" s="44">
        <v>155.38986520350255</v>
      </c>
      <c r="BN1008" s="44">
        <v>3.429537822830854</v>
      </c>
      <c r="BO1008" s="44">
        <v>69.299705712313738</v>
      </c>
      <c r="BP1008" s="44">
        <v>0</v>
      </c>
      <c r="BQ1008" s="44">
        <v>0</v>
      </c>
      <c r="BR1008" s="44">
        <v>5.3926617620054165</v>
      </c>
      <c r="BS1008" s="44">
        <v>74.692367474319155</v>
      </c>
      <c r="BT1008" s="64">
        <v>2024</v>
      </c>
      <c r="BU1008" s="44">
        <v>0</v>
      </c>
      <c r="BV1008" s="44">
        <v>0</v>
      </c>
      <c r="BW1008" s="44">
        <v>0</v>
      </c>
      <c r="BX1008" s="44">
        <v>0</v>
      </c>
      <c r="BY1008" s="44">
        <v>0</v>
      </c>
      <c r="BZ1008" s="44">
        <v>0</v>
      </c>
      <c r="CA1008" s="44">
        <v>0</v>
      </c>
      <c r="CB1008" s="44">
        <v>0</v>
      </c>
      <c r="CC1008" s="44">
        <v>532.91542000000004</v>
      </c>
      <c r="CD1008" s="44">
        <v>0</v>
      </c>
      <c r="CE1008" s="44">
        <v>0</v>
      </c>
      <c r="CF1008" s="44">
        <v>0</v>
      </c>
      <c r="CG1008" s="44">
        <v>0</v>
      </c>
      <c r="CH1008" s="44">
        <v>0</v>
      </c>
      <c r="CI1008" s="44">
        <v>0</v>
      </c>
      <c r="CJ1008" s="44">
        <v>0</v>
      </c>
      <c r="CK1008" s="44">
        <v>0</v>
      </c>
      <c r="CL1008" s="44">
        <v>0</v>
      </c>
      <c r="CM1008" s="44">
        <v>269.21237513837616</v>
      </c>
      <c r="CN1008" s="44">
        <v>0</v>
      </c>
      <c r="CO1008" s="44">
        <v>0</v>
      </c>
      <c r="CP1008" s="44">
        <v>0</v>
      </c>
      <c r="CQ1008" s="44">
        <v>0</v>
      </c>
      <c r="CR1008" s="44">
        <v>0</v>
      </c>
      <c r="CS1008" s="44">
        <v>0</v>
      </c>
      <c r="CT1008" s="44">
        <v>0</v>
      </c>
      <c r="CU1008" s="44">
        <v>0</v>
      </c>
      <c r="CV1008" s="44">
        <v>0</v>
      </c>
      <c r="CW1008" s="44">
        <v>0</v>
      </c>
      <c r="CX1008" s="44">
        <v>0</v>
      </c>
      <c r="CY1008" s="44">
        <v>0</v>
      </c>
      <c r="CZ1008" s="44">
        <v>0</v>
      </c>
      <c r="DA1008" s="44">
        <v>0</v>
      </c>
      <c r="DB1008" s="44">
        <v>0</v>
      </c>
      <c r="DC1008" s="44">
        <v>0</v>
      </c>
      <c r="DD1008" s="44">
        <v>0</v>
      </c>
      <c r="DE1008" s="44">
        <v>0</v>
      </c>
      <c r="DF1008" s="44">
        <v>0</v>
      </c>
      <c r="DG1008" s="44">
        <v>0</v>
      </c>
      <c r="DH1008" s="44">
        <v>0</v>
      </c>
      <c r="DI1008" s="44">
        <v>0</v>
      </c>
      <c r="DJ1008" s="44">
        <v>0</v>
      </c>
      <c r="DK1008" s="44">
        <v>0</v>
      </c>
      <c r="DL1008" s="44">
        <v>0</v>
      </c>
      <c r="DM1008" s="44">
        <v>0</v>
      </c>
      <c r="DN1008" s="44">
        <v>0</v>
      </c>
      <c r="DO1008" s="44">
        <v>0</v>
      </c>
      <c r="DP1008" s="44">
        <v>0</v>
      </c>
      <c r="DQ1008" s="44">
        <v>20.9491695</v>
      </c>
      <c r="DR1008" s="44">
        <v>0</v>
      </c>
      <c r="DS1008" s="44">
        <v>0</v>
      </c>
      <c r="DT1008" s="44">
        <v>0</v>
      </c>
      <c r="DU1008" s="44">
        <v>0</v>
      </c>
      <c r="DV1008" s="44">
        <v>0</v>
      </c>
      <c r="DW1008" s="44">
        <v>0</v>
      </c>
      <c r="DX1008" s="44">
        <v>0</v>
      </c>
      <c r="DY1008" s="44">
        <v>0</v>
      </c>
      <c r="DZ1008" s="44">
        <v>0</v>
      </c>
      <c r="EA1008" s="44">
        <v>74.692367474319155</v>
      </c>
      <c r="EB1008" s="44">
        <v>0</v>
      </c>
    </row>
    <row r="1009" spans="2:132" x14ac:dyDescent="0.25">
      <c r="B1009" s="41" t="s">
        <v>1097</v>
      </c>
      <c r="C1009" s="47" t="s">
        <v>101</v>
      </c>
      <c r="D1009" s="46">
        <v>10</v>
      </c>
      <c r="E1009" s="86" t="s">
        <v>53</v>
      </c>
      <c r="F1009" s="43">
        <v>6690.82</v>
      </c>
      <c r="G1009" s="43">
        <v>882.88868093574604</v>
      </c>
      <c r="H1009" s="44">
        <v>1106.0520059357459</v>
      </c>
      <c r="I1009" s="44">
        <v>472.81232008632963</v>
      </c>
      <c r="J1009" s="44">
        <v>592.32270880215083</v>
      </c>
      <c r="K1009" s="44">
        <v>980.00643583867816</v>
      </c>
      <c r="L1009" s="44">
        <v>1203.169760838678</v>
      </c>
      <c r="M1009" s="44">
        <v>501.81150000000002</v>
      </c>
      <c r="N1009" s="44">
        <v>4308.8880799999997</v>
      </c>
      <c r="O1009" s="44">
        <v>675.77281999999991</v>
      </c>
      <c r="P1009" s="44">
        <v>176.40115845096207</v>
      </c>
      <c r="Q1009" s="44">
        <v>187.55932470096207</v>
      </c>
      <c r="R1009" s="44">
        <v>117.21652214179147</v>
      </c>
      <c r="S1009" s="44">
        <v>123.19204157758253</v>
      </c>
      <c r="T1009" s="44">
        <v>548.80360406965985</v>
      </c>
      <c r="U1009" s="44">
        <v>559.96177031965988</v>
      </c>
      <c r="V1009" s="44">
        <v>293.90013816566255</v>
      </c>
      <c r="W1009" s="44">
        <v>299.87565760145361</v>
      </c>
      <c r="X1009" s="44">
        <v>215.60141588450921</v>
      </c>
      <c r="Y1009" s="44">
        <v>226.7595821345092</v>
      </c>
      <c r="Z1009" s="44">
        <v>115.46076856508172</v>
      </c>
      <c r="AA1009" s="44">
        <v>121.43628800087278</v>
      </c>
      <c r="AB1009" s="44">
        <v>4.0734084245529338</v>
      </c>
      <c r="AC1009" s="44">
        <v>14.36891581819115</v>
      </c>
      <c r="AD1009" s="44">
        <v>5.5648342939726803</v>
      </c>
      <c r="AE1009" s="44">
        <v>48.28086375559834</v>
      </c>
      <c r="AF1009" s="44">
        <v>144.1433956123029</v>
      </c>
      <c r="AG1009" s="44">
        <v>58.37165658261987</v>
      </c>
      <c r="AH1009" s="44">
        <v>309.71574135556739</v>
      </c>
      <c r="AJ1009" s="63" t="s">
        <v>63</v>
      </c>
      <c r="AK1009" s="44">
        <v>0</v>
      </c>
      <c r="AL1009" s="44">
        <v>0</v>
      </c>
      <c r="AM1009" s="44">
        <v>675.77281999999991</v>
      </c>
      <c r="AN1009" s="44">
        <v>675.77281999999991</v>
      </c>
      <c r="AO1009" s="44">
        <v>0</v>
      </c>
      <c r="AP1009" s="44">
        <v>0</v>
      </c>
      <c r="AQ1009" s="44">
        <v>0</v>
      </c>
      <c r="AR1009" s="44">
        <v>0</v>
      </c>
      <c r="AS1009" s="44">
        <v>0</v>
      </c>
      <c r="AT1009" s="44">
        <v>0</v>
      </c>
      <c r="AU1009" s="44">
        <v>0</v>
      </c>
      <c r="AV1009" s="44">
        <v>0</v>
      </c>
      <c r="AW1009" s="44">
        <v>0</v>
      </c>
      <c r="AX1009" s="44">
        <v>0</v>
      </c>
      <c r="AY1009" s="44">
        <v>215.60141588450921</v>
      </c>
      <c r="AZ1009" s="44">
        <v>0</v>
      </c>
      <c r="BA1009" s="44">
        <v>0</v>
      </c>
      <c r="BB1009" s="44">
        <v>11.158166250000001</v>
      </c>
      <c r="BC1009" s="44">
        <v>226.7595821345092</v>
      </c>
      <c r="BD1009" s="44">
        <v>215.60141588450921</v>
      </c>
      <c r="BE1009" s="44">
        <v>0</v>
      </c>
      <c r="BF1009" s="44">
        <v>0</v>
      </c>
      <c r="BG1009" s="44">
        <v>11.158166250000001</v>
      </c>
      <c r="BH1009" s="44">
        <v>226.7595821345092</v>
      </c>
      <c r="BI1009" s="44">
        <v>115.46076856508172</v>
      </c>
      <c r="BJ1009" s="44">
        <v>0</v>
      </c>
      <c r="BK1009" s="44">
        <v>0</v>
      </c>
      <c r="BL1009" s="44">
        <v>5.9755194357910586</v>
      </c>
      <c r="BM1009" s="44">
        <v>121.43628800087278</v>
      </c>
      <c r="BN1009" s="44">
        <v>5.5648342939726803</v>
      </c>
      <c r="BO1009" s="44">
        <v>55.499360548618412</v>
      </c>
      <c r="BP1009" s="44">
        <v>0</v>
      </c>
      <c r="BQ1009" s="44">
        <v>0</v>
      </c>
      <c r="BR1009" s="44">
        <v>2.8722960340014612</v>
      </c>
      <c r="BS1009" s="44">
        <v>58.37165658261987</v>
      </c>
      <c r="BT1009" s="64">
        <v>2024</v>
      </c>
      <c r="BU1009" s="44">
        <v>0</v>
      </c>
      <c r="BV1009" s="44">
        <v>0</v>
      </c>
      <c r="BW1009" s="44">
        <v>0</v>
      </c>
      <c r="BX1009" s="44">
        <v>0</v>
      </c>
      <c r="BY1009" s="44">
        <v>0</v>
      </c>
      <c r="BZ1009" s="44">
        <v>0</v>
      </c>
      <c r="CA1009" s="44">
        <v>0</v>
      </c>
      <c r="CB1009" s="44">
        <v>0</v>
      </c>
      <c r="CC1009" s="44">
        <v>675.77281999999991</v>
      </c>
      <c r="CD1009" s="44">
        <v>0</v>
      </c>
      <c r="CE1009" s="44">
        <v>0</v>
      </c>
      <c r="CF1009" s="44">
        <v>0</v>
      </c>
      <c r="CG1009" s="44">
        <v>0</v>
      </c>
      <c r="CH1009" s="44">
        <v>0</v>
      </c>
      <c r="CI1009" s="44">
        <v>0</v>
      </c>
      <c r="CJ1009" s="44">
        <v>0</v>
      </c>
      <c r="CK1009" s="44">
        <v>0</v>
      </c>
      <c r="CL1009" s="44">
        <v>0</v>
      </c>
      <c r="CM1009" s="44">
        <v>215.60141588450921</v>
      </c>
      <c r="CN1009" s="44">
        <v>0</v>
      </c>
      <c r="CO1009" s="44">
        <v>0</v>
      </c>
      <c r="CP1009" s="44">
        <v>0</v>
      </c>
      <c r="CQ1009" s="44">
        <v>0</v>
      </c>
      <c r="CR1009" s="44">
        <v>0</v>
      </c>
      <c r="CS1009" s="44">
        <v>0</v>
      </c>
      <c r="CT1009" s="44">
        <v>0</v>
      </c>
      <c r="CU1009" s="44">
        <v>0</v>
      </c>
      <c r="CV1009" s="44">
        <v>0</v>
      </c>
      <c r="CW1009" s="44">
        <v>0</v>
      </c>
      <c r="CX1009" s="44">
        <v>0</v>
      </c>
      <c r="CY1009" s="44">
        <v>0</v>
      </c>
      <c r="CZ1009" s="44">
        <v>0</v>
      </c>
      <c r="DA1009" s="44">
        <v>0</v>
      </c>
      <c r="DB1009" s="44">
        <v>0</v>
      </c>
      <c r="DC1009" s="44">
        <v>0</v>
      </c>
      <c r="DD1009" s="44">
        <v>0</v>
      </c>
      <c r="DE1009" s="44">
        <v>0</v>
      </c>
      <c r="DF1009" s="44">
        <v>0</v>
      </c>
      <c r="DG1009" s="44">
        <v>0</v>
      </c>
      <c r="DH1009" s="44">
        <v>0</v>
      </c>
      <c r="DI1009" s="44">
        <v>0</v>
      </c>
      <c r="DJ1009" s="44">
        <v>0</v>
      </c>
      <c r="DK1009" s="44">
        <v>0</v>
      </c>
      <c r="DL1009" s="44">
        <v>0</v>
      </c>
      <c r="DM1009" s="44">
        <v>0</v>
      </c>
      <c r="DN1009" s="44">
        <v>0</v>
      </c>
      <c r="DO1009" s="44">
        <v>0</v>
      </c>
      <c r="DP1009" s="44">
        <v>0</v>
      </c>
      <c r="DQ1009" s="44">
        <v>11.158166250000001</v>
      </c>
      <c r="DR1009" s="44">
        <v>0</v>
      </c>
      <c r="DS1009" s="44">
        <v>0</v>
      </c>
      <c r="DT1009" s="44">
        <v>0</v>
      </c>
      <c r="DU1009" s="44">
        <v>0</v>
      </c>
      <c r="DV1009" s="44">
        <v>0</v>
      </c>
      <c r="DW1009" s="44">
        <v>0</v>
      </c>
      <c r="DX1009" s="44">
        <v>0</v>
      </c>
      <c r="DY1009" s="44">
        <v>0</v>
      </c>
      <c r="DZ1009" s="44">
        <v>0</v>
      </c>
      <c r="EA1009" s="44">
        <v>58.37165658261987</v>
      </c>
      <c r="EB1009" s="44">
        <v>0</v>
      </c>
    </row>
    <row r="1010" spans="2:132" x14ac:dyDescent="0.25">
      <c r="B1010" s="41" t="s">
        <v>1098</v>
      </c>
      <c r="C1010" s="47" t="s">
        <v>101</v>
      </c>
      <c r="D1010" s="46">
        <v>10</v>
      </c>
      <c r="E1010" s="86" t="s">
        <v>53</v>
      </c>
      <c r="F1010" s="43">
        <v>7866.4</v>
      </c>
      <c r="G1010" s="43">
        <v>1000.7827138531253</v>
      </c>
      <c r="H1010" s="44">
        <v>1254.6805888531253</v>
      </c>
      <c r="I1010" s="44">
        <v>535.94797062940972</v>
      </c>
      <c r="J1010" s="44">
        <v>671.91759617326181</v>
      </c>
      <c r="K1010" s="44">
        <v>1110.8688123769691</v>
      </c>
      <c r="L1010" s="44">
        <v>1364.766687376969</v>
      </c>
      <c r="M1010" s="44">
        <v>589.98</v>
      </c>
      <c r="N1010" s="44">
        <v>5065.9615999999996</v>
      </c>
      <c r="O1010" s="44">
        <v>794.50639999999987</v>
      </c>
      <c r="P1010" s="44">
        <v>199.95638622785444</v>
      </c>
      <c r="Q1010" s="44">
        <v>212.65127997785444</v>
      </c>
      <c r="R1010" s="44">
        <v>132.86869757255883</v>
      </c>
      <c r="S1010" s="44">
        <v>139.66717884975142</v>
      </c>
      <c r="T1010" s="44">
        <v>622.08653493110273</v>
      </c>
      <c r="U1010" s="44">
        <v>634.78142868110274</v>
      </c>
      <c r="V1010" s="44">
        <v>333.14525854324114</v>
      </c>
      <c r="W1010" s="44">
        <v>339.94373982043373</v>
      </c>
      <c r="X1010" s="44">
        <v>244.39113872293322</v>
      </c>
      <c r="Y1010" s="44">
        <v>257.0860324729332</v>
      </c>
      <c r="Z1010" s="44">
        <v>130.87849442770187</v>
      </c>
      <c r="AA1010" s="44">
        <v>137.67697570489446</v>
      </c>
      <c r="AB1010" s="44">
        <v>4.2241849864718599</v>
      </c>
      <c r="AC1010" s="44">
        <v>14.902352967805671</v>
      </c>
      <c r="AD1010" s="44">
        <v>5.7708007888188595</v>
      </c>
      <c r="AE1010" s="44">
        <v>54.739946907111694</v>
      </c>
      <c r="AF1010" s="44">
        <v>163.40320973963912</v>
      </c>
      <c r="AG1010" s="44">
        <v>66.17818510000933</v>
      </c>
      <c r="AH1010" s="44">
        <v>351.31345560388831</v>
      </c>
      <c r="AJ1010" s="63" t="s">
        <v>63</v>
      </c>
      <c r="AK1010" s="44">
        <v>0</v>
      </c>
      <c r="AL1010" s="44">
        <v>0</v>
      </c>
      <c r="AM1010" s="44">
        <v>794.50639999999987</v>
      </c>
      <c r="AN1010" s="44">
        <v>794.50639999999987</v>
      </c>
      <c r="AO1010" s="44">
        <v>0</v>
      </c>
      <c r="AP1010" s="44">
        <v>0</v>
      </c>
      <c r="AQ1010" s="44">
        <v>0</v>
      </c>
      <c r="AR1010" s="44">
        <v>0</v>
      </c>
      <c r="AS1010" s="44">
        <v>0</v>
      </c>
      <c r="AT1010" s="44">
        <v>0</v>
      </c>
      <c r="AU1010" s="44">
        <v>0</v>
      </c>
      <c r="AV1010" s="44">
        <v>0</v>
      </c>
      <c r="AW1010" s="44">
        <v>0</v>
      </c>
      <c r="AX1010" s="44">
        <v>0</v>
      </c>
      <c r="AY1010" s="44">
        <v>244.39113872293322</v>
      </c>
      <c r="AZ1010" s="44">
        <v>0</v>
      </c>
      <c r="BA1010" s="44">
        <v>0</v>
      </c>
      <c r="BB1010" s="44">
        <v>12.694893749999999</v>
      </c>
      <c r="BC1010" s="44">
        <v>257.0860324729332</v>
      </c>
      <c r="BD1010" s="44">
        <v>244.39113872293322</v>
      </c>
      <c r="BE1010" s="44">
        <v>0</v>
      </c>
      <c r="BF1010" s="44">
        <v>0</v>
      </c>
      <c r="BG1010" s="44">
        <v>12.694893749999999</v>
      </c>
      <c r="BH1010" s="44">
        <v>257.0860324729332</v>
      </c>
      <c r="BI1010" s="44">
        <v>130.87849442770187</v>
      </c>
      <c r="BJ1010" s="44">
        <v>0</v>
      </c>
      <c r="BK1010" s="44">
        <v>0</v>
      </c>
      <c r="BL1010" s="44">
        <v>6.7984812771926055</v>
      </c>
      <c r="BM1010" s="44">
        <v>137.67697570489446</v>
      </c>
      <c r="BN1010" s="44">
        <v>5.7708007888188595</v>
      </c>
      <c r="BO1010" s="44">
        <v>62.910310060936943</v>
      </c>
      <c r="BP1010" s="44">
        <v>0</v>
      </c>
      <c r="BQ1010" s="44">
        <v>0</v>
      </c>
      <c r="BR1010" s="44">
        <v>3.2678750390723863</v>
      </c>
      <c r="BS1010" s="44">
        <v>66.17818510000933</v>
      </c>
      <c r="BT1010" s="64">
        <v>2024</v>
      </c>
      <c r="BU1010" s="44">
        <v>0</v>
      </c>
      <c r="BV1010" s="44">
        <v>0</v>
      </c>
      <c r="BW1010" s="44">
        <v>0</v>
      </c>
      <c r="BX1010" s="44">
        <v>0</v>
      </c>
      <c r="BY1010" s="44">
        <v>0</v>
      </c>
      <c r="BZ1010" s="44">
        <v>0</v>
      </c>
      <c r="CA1010" s="44">
        <v>0</v>
      </c>
      <c r="CB1010" s="44">
        <v>0</v>
      </c>
      <c r="CC1010" s="44">
        <v>794.50639999999987</v>
      </c>
      <c r="CD1010" s="44">
        <v>0</v>
      </c>
      <c r="CE1010" s="44">
        <v>0</v>
      </c>
      <c r="CF1010" s="44">
        <v>0</v>
      </c>
      <c r="CG1010" s="44">
        <v>0</v>
      </c>
      <c r="CH1010" s="44">
        <v>0</v>
      </c>
      <c r="CI1010" s="44">
        <v>0</v>
      </c>
      <c r="CJ1010" s="44">
        <v>0</v>
      </c>
      <c r="CK1010" s="44">
        <v>0</v>
      </c>
      <c r="CL1010" s="44">
        <v>0</v>
      </c>
      <c r="CM1010" s="44">
        <v>244.39113872293322</v>
      </c>
      <c r="CN1010" s="44">
        <v>0</v>
      </c>
      <c r="CO1010" s="44">
        <v>0</v>
      </c>
      <c r="CP1010" s="44">
        <v>0</v>
      </c>
      <c r="CQ1010" s="44">
        <v>0</v>
      </c>
      <c r="CR1010" s="44">
        <v>0</v>
      </c>
      <c r="CS1010" s="44">
        <v>0</v>
      </c>
      <c r="CT1010" s="44">
        <v>0</v>
      </c>
      <c r="CU1010" s="44">
        <v>0</v>
      </c>
      <c r="CV1010" s="44">
        <v>0</v>
      </c>
      <c r="CW1010" s="44">
        <v>0</v>
      </c>
      <c r="CX1010" s="44">
        <v>0</v>
      </c>
      <c r="CY1010" s="44">
        <v>0</v>
      </c>
      <c r="CZ1010" s="44">
        <v>0</v>
      </c>
      <c r="DA1010" s="44">
        <v>0</v>
      </c>
      <c r="DB1010" s="44">
        <v>0</v>
      </c>
      <c r="DC1010" s="44">
        <v>0</v>
      </c>
      <c r="DD1010" s="44">
        <v>0</v>
      </c>
      <c r="DE1010" s="44">
        <v>0</v>
      </c>
      <c r="DF1010" s="44">
        <v>0</v>
      </c>
      <c r="DG1010" s="44">
        <v>0</v>
      </c>
      <c r="DH1010" s="44">
        <v>0</v>
      </c>
      <c r="DI1010" s="44">
        <v>0</v>
      </c>
      <c r="DJ1010" s="44">
        <v>0</v>
      </c>
      <c r="DK1010" s="44">
        <v>0</v>
      </c>
      <c r="DL1010" s="44">
        <v>0</v>
      </c>
      <c r="DM1010" s="44">
        <v>0</v>
      </c>
      <c r="DN1010" s="44">
        <v>0</v>
      </c>
      <c r="DO1010" s="44">
        <v>0</v>
      </c>
      <c r="DP1010" s="44">
        <v>0</v>
      </c>
      <c r="DQ1010" s="44">
        <v>12.694893749999999</v>
      </c>
      <c r="DR1010" s="44">
        <v>0</v>
      </c>
      <c r="DS1010" s="44">
        <v>0</v>
      </c>
      <c r="DT1010" s="44">
        <v>0</v>
      </c>
      <c r="DU1010" s="44">
        <v>0</v>
      </c>
      <c r="DV1010" s="44">
        <v>0</v>
      </c>
      <c r="DW1010" s="44">
        <v>0</v>
      </c>
      <c r="DX1010" s="44">
        <v>0</v>
      </c>
      <c r="DY1010" s="44">
        <v>0</v>
      </c>
      <c r="DZ1010" s="44">
        <v>0</v>
      </c>
      <c r="EA1010" s="44">
        <v>66.17818510000933</v>
      </c>
      <c r="EB1010" s="44">
        <v>0</v>
      </c>
    </row>
    <row r="1011" spans="2:132" x14ac:dyDescent="0.25">
      <c r="B1011" s="41" t="s">
        <v>1099</v>
      </c>
      <c r="C1011" s="47" t="s">
        <v>101</v>
      </c>
      <c r="D1011" s="46">
        <v>10</v>
      </c>
      <c r="E1011" s="86" t="s">
        <v>53</v>
      </c>
      <c r="F1011" s="43">
        <v>7645</v>
      </c>
      <c r="G1011" s="43">
        <v>814.64138492485688</v>
      </c>
      <c r="H1011" s="44">
        <v>1099.836084924857</v>
      </c>
      <c r="I1011" s="44">
        <v>436.26392722175359</v>
      </c>
      <c r="J1011" s="44">
        <v>588.99390405236409</v>
      </c>
      <c r="K1011" s="44">
        <v>904.2519372665912</v>
      </c>
      <c r="L1011" s="44">
        <v>1189.4466372665911</v>
      </c>
      <c r="M1011" s="44">
        <v>573.375</v>
      </c>
      <c r="N1011" s="44">
        <v>4923.38</v>
      </c>
      <c r="O1011" s="44">
        <v>772.14499999999998</v>
      </c>
      <c r="P1011" s="44">
        <v>162.76534870798642</v>
      </c>
      <c r="Q1011" s="44">
        <v>177.02508370798643</v>
      </c>
      <c r="R1011" s="44">
        <v>108.15568485084428</v>
      </c>
      <c r="S1011" s="44">
        <v>115.79218369237481</v>
      </c>
      <c r="T1011" s="44">
        <v>506.3810848692911</v>
      </c>
      <c r="U1011" s="44">
        <v>520.64081986929114</v>
      </c>
      <c r="V1011" s="44">
        <v>271.18165716104204</v>
      </c>
      <c r="W1011" s="44">
        <v>278.81815600257255</v>
      </c>
      <c r="X1011" s="44">
        <v>198.93542619865008</v>
      </c>
      <c r="Y1011" s="44">
        <v>213.19516119865008</v>
      </c>
      <c r="Z1011" s="44">
        <v>106.53565102755223</v>
      </c>
      <c r="AA1011" s="44">
        <v>114.17214986908276</v>
      </c>
      <c r="AB1011" s="44">
        <v>4.951759105979777</v>
      </c>
      <c r="AC1011" s="44">
        <v>17.658032283789201</v>
      </c>
      <c r="AD1011" s="44">
        <v>6.7629890554342005</v>
      </c>
      <c r="AE1011" s="44">
        <v>45.569176373691874</v>
      </c>
      <c r="AF1011" s="44">
        <v>134.02153441205755</v>
      </c>
      <c r="AG1011" s="44">
        <v>54.879950904046154</v>
      </c>
      <c r="AH1011" s="44">
        <v>306.18318300080932</v>
      </c>
      <c r="AJ1011" s="63" t="s">
        <v>63</v>
      </c>
      <c r="AK1011" s="44">
        <v>0</v>
      </c>
      <c r="AL1011" s="44">
        <v>0</v>
      </c>
      <c r="AM1011" s="44">
        <v>772.14499999999998</v>
      </c>
      <c r="AN1011" s="44">
        <v>772.14499999999998</v>
      </c>
      <c r="AO1011" s="44">
        <v>0</v>
      </c>
      <c r="AP1011" s="44">
        <v>0</v>
      </c>
      <c r="AQ1011" s="44">
        <v>0</v>
      </c>
      <c r="AR1011" s="44">
        <v>0</v>
      </c>
      <c r="AS1011" s="44">
        <v>0</v>
      </c>
      <c r="AT1011" s="44">
        <v>0</v>
      </c>
      <c r="AU1011" s="44">
        <v>0</v>
      </c>
      <c r="AV1011" s="44">
        <v>0</v>
      </c>
      <c r="AW1011" s="44">
        <v>0</v>
      </c>
      <c r="AX1011" s="44">
        <v>0</v>
      </c>
      <c r="AY1011" s="44">
        <v>198.93542619865008</v>
      </c>
      <c r="AZ1011" s="44">
        <v>0</v>
      </c>
      <c r="BA1011" s="44">
        <v>0</v>
      </c>
      <c r="BB1011" s="44">
        <v>14.259735000000001</v>
      </c>
      <c r="BC1011" s="44">
        <v>213.19516119865008</v>
      </c>
      <c r="BD1011" s="44">
        <v>198.93542619865008</v>
      </c>
      <c r="BE1011" s="44">
        <v>0</v>
      </c>
      <c r="BF1011" s="44">
        <v>0</v>
      </c>
      <c r="BG1011" s="44">
        <v>14.259735000000001</v>
      </c>
      <c r="BH1011" s="44">
        <v>213.19516119865008</v>
      </c>
      <c r="BI1011" s="44">
        <v>106.53565102755223</v>
      </c>
      <c r="BJ1011" s="44">
        <v>0</v>
      </c>
      <c r="BK1011" s="44">
        <v>0</v>
      </c>
      <c r="BL1011" s="44">
        <v>7.6364988415305257</v>
      </c>
      <c r="BM1011" s="44">
        <v>114.17214986908276</v>
      </c>
      <c r="BN1011" s="44">
        <v>6.7629890554342005</v>
      </c>
      <c r="BO1011" s="44">
        <v>51.20925991694854</v>
      </c>
      <c r="BP1011" s="44">
        <v>0</v>
      </c>
      <c r="BQ1011" s="44">
        <v>0</v>
      </c>
      <c r="BR1011" s="44">
        <v>3.6706909870976183</v>
      </c>
      <c r="BS1011" s="44">
        <v>54.879950904046154</v>
      </c>
      <c r="BT1011" s="64">
        <v>2024</v>
      </c>
      <c r="BU1011" s="44">
        <v>0</v>
      </c>
      <c r="BV1011" s="44">
        <v>0</v>
      </c>
      <c r="BW1011" s="44">
        <v>0</v>
      </c>
      <c r="BX1011" s="44">
        <v>0</v>
      </c>
      <c r="BY1011" s="44">
        <v>0</v>
      </c>
      <c r="BZ1011" s="44">
        <v>0</v>
      </c>
      <c r="CA1011" s="44">
        <v>0</v>
      </c>
      <c r="CB1011" s="44">
        <v>0</v>
      </c>
      <c r="CC1011" s="44">
        <v>772.14499999999998</v>
      </c>
      <c r="CD1011" s="44">
        <v>0</v>
      </c>
      <c r="CE1011" s="44">
        <v>0</v>
      </c>
      <c r="CF1011" s="44">
        <v>0</v>
      </c>
      <c r="CG1011" s="44">
        <v>0</v>
      </c>
      <c r="CH1011" s="44">
        <v>0</v>
      </c>
      <c r="CI1011" s="44">
        <v>0</v>
      </c>
      <c r="CJ1011" s="44">
        <v>0</v>
      </c>
      <c r="CK1011" s="44">
        <v>0</v>
      </c>
      <c r="CL1011" s="44">
        <v>0</v>
      </c>
      <c r="CM1011" s="44">
        <v>198.93542619865008</v>
      </c>
      <c r="CN1011" s="44">
        <v>0</v>
      </c>
      <c r="CO1011" s="44">
        <v>0</v>
      </c>
      <c r="CP1011" s="44">
        <v>0</v>
      </c>
      <c r="CQ1011" s="44">
        <v>0</v>
      </c>
      <c r="CR1011" s="44">
        <v>0</v>
      </c>
      <c r="CS1011" s="44">
        <v>0</v>
      </c>
      <c r="CT1011" s="44">
        <v>0</v>
      </c>
      <c r="CU1011" s="44">
        <v>0</v>
      </c>
      <c r="CV1011" s="44">
        <v>0</v>
      </c>
      <c r="CW1011" s="44">
        <v>0</v>
      </c>
      <c r="CX1011" s="44">
        <v>0</v>
      </c>
      <c r="CY1011" s="44">
        <v>0</v>
      </c>
      <c r="CZ1011" s="44">
        <v>0</v>
      </c>
      <c r="DA1011" s="44">
        <v>0</v>
      </c>
      <c r="DB1011" s="44">
        <v>0</v>
      </c>
      <c r="DC1011" s="44">
        <v>0</v>
      </c>
      <c r="DD1011" s="44">
        <v>0</v>
      </c>
      <c r="DE1011" s="44">
        <v>0</v>
      </c>
      <c r="DF1011" s="44">
        <v>0</v>
      </c>
      <c r="DG1011" s="44">
        <v>0</v>
      </c>
      <c r="DH1011" s="44">
        <v>0</v>
      </c>
      <c r="DI1011" s="44">
        <v>0</v>
      </c>
      <c r="DJ1011" s="44">
        <v>0</v>
      </c>
      <c r="DK1011" s="44">
        <v>0</v>
      </c>
      <c r="DL1011" s="44">
        <v>0</v>
      </c>
      <c r="DM1011" s="44">
        <v>0</v>
      </c>
      <c r="DN1011" s="44">
        <v>0</v>
      </c>
      <c r="DO1011" s="44">
        <v>0</v>
      </c>
      <c r="DP1011" s="44">
        <v>0</v>
      </c>
      <c r="DQ1011" s="44">
        <v>14.259735000000001</v>
      </c>
      <c r="DR1011" s="44">
        <v>0</v>
      </c>
      <c r="DS1011" s="44">
        <v>0</v>
      </c>
      <c r="DT1011" s="44">
        <v>0</v>
      </c>
      <c r="DU1011" s="44">
        <v>0</v>
      </c>
      <c r="DV1011" s="44">
        <v>0</v>
      </c>
      <c r="DW1011" s="44">
        <v>0</v>
      </c>
      <c r="DX1011" s="44">
        <v>0</v>
      </c>
      <c r="DY1011" s="44">
        <v>0</v>
      </c>
      <c r="DZ1011" s="44">
        <v>0</v>
      </c>
      <c r="EA1011" s="44">
        <v>54.879950904046154</v>
      </c>
      <c r="EB1011" s="44">
        <v>0</v>
      </c>
    </row>
    <row r="1012" spans="2:132" x14ac:dyDescent="0.25">
      <c r="B1012" s="41" t="s">
        <v>1100</v>
      </c>
      <c r="C1012" s="47" t="s">
        <v>101</v>
      </c>
      <c r="D1012" s="46">
        <v>10</v>
      </c>
      <c r="E1012" s="86" t="s">
        <v>53</v>
      </c>
      <c r="F1012" s="43">
        <v>3808.57</v>
      </c>
      <c r="G1012" s="43">
        <v>532.7013615785869</v>
      </c>
      <c r="H1012" s="44">
        <v>664.66063657858695</v>
      </c>
      <c r="I1012" s="44">
        <v>285.27692348957481</v>
      </c>
      <c r="J1012" s="44">
        <v>355.9449163145963</v>
      </c>
      <c r="K1012" s="44">
        <v>591.29851135223146</v>
      </c>
      <c r="L1012" s="44">
        <v>723.25778635223151</v>
      </c>
      <c r="M1012" s="44">
        <v>358.00558000000001</v>
      </c>
      <c r="N1012" s="44">
        <v>2597.4447400000004</v>
      </c>
      <c r="O1012" s="44">
        <v>418.9427</v>
      </c>
      <c r="P1012" s="44">
        <v>106.43373204340166</v>
      </c>
      <c r="Q1012" s="44">
        <v>113.03169579340167</v>
      </c>
      <c r="R1012" s="44">
        <v>70.723979469596557</v>
      </c>
      <c r="S1012" s="44">
        <v>74.257379110847637</v>
      </c>
      <c r="T1012" s="44">
        <v>331.12716635724962</v>
      </c>
      <c r="U1012" s="44">
        <v>337.72513010724964</v>
      </c>
      <c r="V1012" s="44">
        <v>177.3281356411197</v>
      </c>
      <c r="W1012" s="44">
        <v>180.86153528237077</v>
      </c>
      <c r="X1012" s="44">
        <v>130.08567249749092</v>
      </c>
      <c r="Y1012" s="44">
        <v>136.68363624749091</v>
      </c>
      <c r="Z1012" s="44">
        <v>69.664624716154165</v>
      </c>
      <c r="AA1012" s="44">
        <v>73.198024357405245</v>
      </c>
      <c r="AB1012" s="44">
        <v>4.8211448382198823</v>
      </c>
      <c r="AC1012" s="44">
        <v>14.361509958127524</v>
      </c>
      <c r="AD1012" s="44">
        <v>5.7234154019570438</v>
      </c>
      <c r="AE1012" s="44">
        <v>29.096222826384867</v>
      </c>
      <c r="AF1012" s="44">
        <v>86.936018881210032</v>
      </c>
      <c r="AG1012" s="44">
        <v>35.184622411103305</v>
      </c>
      <c r="AH1012" s="44">
        <v>186.17848352099884</v>
      </c>
      <c r="AJ1012" s="63" t="s">
        <v>63</v>
      </c>
      <c r="AK1012" s="44">
        <v>0</v>
      </c>
      <c r="AL1012" s="44">
        <v>0</v>
      </c>
      <c r="AM1012" s="44">
        <v>418.9427</v>
      </c>
      <c r="AN1012" s="44">
        <v>418.9427</v>
      </c>
      <c r="AO1012" s="44">
        <v>0</v>
      </c>
      <c r="AP1012" s="44">
        <v>0</v>
      </c>
      <c r="AQ1012" s="44">
        <v>0</v>
      </c>
      <c r="AR1012" s="44">
        <v>0</v>
      </c>
      <c r="AS1012" s="44">
        <v>0</v>
      </c>
      <c r="AT1012" s="44">
        <v>0</v>
      </c>
      <c r="AU1012" s="44">
        <v>0</v>
      </c>
      <c r="AV1012" s="44">
        <v>0</v>
      </c>
      <c r="AW1012" s="44">
        <v>0</v>
      </c>
      <c r="AX1012" s="44">
        <v>0</v>
      </c>
      <c r="AY1012" s="44">
        <v>130.08567249749092</v>
      </c>
      <c r="AZ1012" s="44">
        <v>0</v>
      </c>
      <c r="BA1012" s="44">
        <v>0</v>
      </c>
      <c r="BB1012" s="44">
        <v>6.5979637500000017</v>
      </c>
      <c r="BC1012" s="44">
        <v>136.68363624749091</v>
      </c>
      <c r="BD1012" s="44">
        <v>130.08567249749092</v>
      </c>
      <c r="BE1012" s="44">
        <v>0</v>
      </c>
      <c r="BF1012" s="44">
        <v>0</v>
      </c>
      <c r="BG1012" s="44">
        <v>6.5979637500000017</v>
      </c>
      <c r="BH1012" s="44">
        <v>136.68363624749091</v>
      </c>
      <c r="BI1012" s="44">
        <v>69.664624716154165</v>
      </c>
      <c r="BJ1012" s="44">
        <v>0</v>
      </c>
      <c r="BK1012" s="44">
        <v>0</v>
      </c>
      <c r="BL1012" s="44">
        <v>3.533399641251076</v>
      </c>
      <c r="BM1012" s="44">
        <v>73.198024357405245</v>
      </c>
      <c r="BN1012" s="44">
        <v>5.7234154019570438</v>
      </c>
      <c r="BO1012" s="44">
        <v>33.486197715951413</v>
      </c>
      <c r="BP1012" s="44">
        <v>0</v>
      </c>
      <c r="BQ1012" s="44">
        <v>0</v>
      </c>
      <c r="BR1012" s="44">
        <v>1.6984246951518949</v>
      </c>
      <c r="BS1012" s="44">
        <v>35.184622411103305</v>
      </c>
      <c r="BT1012" s="64">
        <v>2024</v>
      </c>
      <c r="BU1012" s="44">
        <v>0</v>
      </c>
      <c r="BV1012" s="44">
        <v>0</v>
      </c>
      <c r="BW1012" s="44">
        <v>0</v>
      </c>
      <c r="BX1012" s="44">
        <v>0</v>
      </c>
      <c r="BY1012" s="44">
        <v>0</v>
      </c>
      <c r="BZ1012" s="44">
        <v>0</v>
      </c>
      <c r="CA1012" s="44">
        <v>0</v>
      </c>
      <c r="CB1012" s="44">
        <v>0</v>
      </c>
      <c r="CC1012" s="44">
        <v>418.9427</v>
      </c>
      <c r="CD1012" s="44">
        <v>0</v>
      </c>
      <c r="CE1012" s="44">
        <v>0</v>
      </c>
      <c r="CF1012" s="44">
        <v>0</v>
      </c>
      <c r="CG1012" s="44">
        <v>0</v>
      </c>
      <c r="CH1012" s="44">
        <v>0</v>
      </c>
      <c r="CI1012" s="44">
        <v>0</v>
      </c>
      <c r="CJ1012" s="44">
        <v>0</v>
      </c>
      <c r="CK1012" s="44">
        <v>0</v>
      </c>
      <c r="CL1012" s="44">
        <v>0</v>
      </c>
      <c r="CM1012" s="44">
        <v>130.08567249749092</v>
      </c>
      <c r="CN1012" s="44">
        <v>0</v>
      </c>
      <c r="CO1012" s="44">
        <v>0</v>
      </c>
      <c r="CP1012" s="44">
        <v>0</v>
      </c>
      <c r="CQ1012" s="44">
        <v>0</v>
      </c>
      <c r="CR1012" s="44">
        <v>0</v>
      </c>
      <c r="CS1012" s="44">
        <v>0</v>
      </c>
      <c r="CT1012" s="44">
        <v>0</v>
      </c>
      <c r="CU1012" s="44">
        <v>0</v>
      </c>
      <c r="CV1012" s="44">
        <v>0</v>
      </c>
      <c r="CW1012" s="44">
        <v>0</v>
      </c>
      <c r="CX1012" s="44">
        <v>0</v>
      </c>
      <c r="CY1012" s="44">
        <v>0</v>
      </c>
      <c r="CZ1012" s="44">
        <v>0</v>
      </c>
      <c r="DA1012" s="44">
        <v>0</v>
      </c>
      <c r="DB1012" s="44">
        <v>0</v>
      </c>
      <c r="DC1012" s="44">
        <v>0</v>
      </c>
      <c r="DD1012" s="44">
        <v>0</v>
      </c>
      <c r="DE1012" s="44">
        <v>0</v>
      </c>
      <c r="DF1012" s="44">
        <v>0</v>
      </c>
      <c r="DG1012" s="44">
        <v>0</v>
      </c>
      <c r="DH1012" s="44">
        <v>0</v>
      </c>
      <c r="DI1012" s="44">
        <v>0</v>
      </c>
      <c r="DJ1012" s="44">
        <v>0</v>
      </c>
      <c r="DK1012" s="44">
        <v>0</v>
      </c>
      <c r="DL1012" s="44">
        <v>0</v>
      </c>
      <c r="DM1012" s="44">
        <v>0</v>
      </c>
      <c r="DN1012" s="44">
        <v>0</v>
      </c>
      <c r="DO1012" s="44">
        <v>0</v>
      </c>
      <c r="DP1012" s="44">
        <v>0</v>
      </c>
      <c r="DQ1012" s="44">
        <v>6.5979637500000017</v>
      </c>
      <c r="DR1012" s="44">
        <v>0</v>
      </c>
      <c r="DS1012" s="44">
        <v>0</v>
      </c>
      <c r="DT1012" s="44">
        <v>0</v>
      </c>
      <c r="DU1012" s="44">
        <v>0</v>
      </c>
      <c r="DV1012" s="44">
        <v>0</v>
      </c>
      <c r="DW1012" s="44">
        <v>0</v>
      </c>
      <c r="DX1012" s="44">
        <v>0</v>
      </c>
      <c r="DY1012" s="44">
        <v>0</v>
      </c>
      <c r="DZ1012" s="44">
        <v>0</v>
      </c>
      <c r="EA1012" s="44">
        <v>35.184622411103305</v>
      </c>
      <c r="EB1012" s="44">
        <v>0</v>
      </c>
    </row>
    <row r="1013" spans="2:132" x14ac:dyDescent="0.25">
      <c r="B1013" s="41" t="s">
        <v>1101</v>
      </c>
      <c r="C1013" s="47" t="s">
        <v>101</v>
      </c>
      <c r="D1013" s="46">
        <v>10</v>
      </c>
      <c r="E1013" s="86" t="s">
        <v>53</v>
      </c>
      <c r="F1013" s="43">
        <v>4040.2</v>
      </c>
      <c r="G1013" s="43">
        <v>587.43592698044858</v>
      </c>
      <c r="H1013" s="44">
        <v>778.02615198044862</v>
      </c>
      <c r="I1013" s="44">
        <v>314.58885988130953</v>
      </c>
      <c r="J1013" s="44">
        <v>416.65541528500688</v>
      </c>
      <c r="K1013" s="44">
        <v>652.05387894829801</v>
      </c>
      <c r="L1013" s="44">
        <v>842.64410394829804</v>
      </c>
      <c r="M1013" s="44">
        <v>379.77879999999999</v>
      </c>
      <c r="N1013" s="44">
        <v>2755.4164000000001</v>
      </c>
      <c r="O1013" s="44">
        <v>444.42200000000003</v>
      </c>
      <c r="P1013" s="44">
        <v>117.36969821069364</v>
      </c>
      <c r="Q1013" s="44">
        <v>126.89920946069364</v>
      </c>
      <c r="R1013" s="44">
        <v>77.990802044044756</v>
      </c>
      <c r="S1013" s="44">
        <v>83.094129814229618</v>
      </c>
      <c r="T1013" s="44">
        <v>365.15017221104694</v>
      </c>
      <c r="U1013" s="44">
        <v>374.67968346104692</v>
      </c>
      <c r="V1013" s="44">
        <v>195.54843530222206</v>
      </c>
      <c r="W1013" s="44">
        <v>200.65176307240694</v>
      </c>
      <c r="X1013" s="44">
        <v>143.45185336862556</v>
      </c>
      <c r="Y1013" s="44">
        <v>152.98136461862558</v>
      </c>
      <c r="Z1013" s="44">
        <v>76.822599583015801</v>
      </c>
      <c r="AA1013" s="44">
        <v>81.925927353200663</v>
      </c>
      <c r="AB1013" s="44">
        <v>4.5704648553280114</v>
      </c>
      <c r="AC1013" s="44">
        <v>13.732330869206885</v>
      </c>
      <c r="AD1013" s="44">
        <v>5.4246807373201795</v>
      </c>
      <c r="AE1013" s="44">
        <v>32.665949573199008</v>
      </c>
      <c r="AF1013" s="44">
        <v>96.448730437771346</v>
      </c>
      <c r="AG1013" s="44">
        <v>39.379926506311882</v>
      </c>
      <c r="AH1013" s="44">
        <v>216.91049081164311</v>
      </c>
      <c r="AJ1013" s="63" t="s">
        <v>63</v>
      </c>
      <c r="AK1013" s="44">
        <v>0</v>
      </c>
      <c r="AL1013" s="44">
        <v>0</v>
      </c>
      <c r="AM1013" s="44">
        <v>444.42200000000003</v>
      </c>
      <c r="AN1013" s="44">
        <v>444.42200000000003</v>
      </c>
      <c r="AO1013" s="44">
        <v>0</v>
      </c>
      <c r="AP1013" s="44">
        <v>0</v>
      </c>
      <c r="AQ1013" s="44">
        <v>0</v>
      </c>
      <c r="AR1013" s="44">
        <v>0</v>
      </c>
      <c r="AS1013" s="44">
        <v>0</v>
      </c>
      <c r="AT1013" s="44">
        <v>0</v>
      </c>
      <c r="AU1013" s="44">
        <v>0</v>
      </c>
      <c r="AV1013" s="44">
        <v>0</v>
      </c>
      <c r="AW1013" s="44">
        <v>0</v>
      </c>
      <c r="AX1013" s="44">
        <v>0</v>
      </c>
      <c r="AY1013" s="44">
        <v>143.45185336862556</v>
      </c>
      <c r="AZ1013" s="44">
        <v>0</v>
      </c>
      <c r="BA1013" s="44">
        <v>0</v>
      </c>
      <c r="BB1013" s="44">
        <v>9.5295112500000005</v>
      </c>
      <c r="BC1013" s="44">
        <v>152.98136461862558</v>
      </c>
      <c r="BD1013" s="44">
        <v>143.45185336862556</v>
      </c>
      <c r="BE1013" s="44">
        <v>0</v>
      </c>
      <c r="BF1013" s="44">
        <v>0</v>
      </c>
      <c r="BG1013" s="44">
        <v>9.5295112500000005</v>
      </c>
      <c r="BH1013" s="44">
        <v>152.98136461862558</v>
      </c>
      <c r="BI1013" s="44">
        <v>76.822599583015801</v>
      </c>
      <c r="BJ1013" s="44">
        <v>0</v>
      </c>
      <c r="BK1013" s="44">
        <v>0</v>
      </c>
      <c r="BL1013" s="44">
        <v>5.1033277701848672</v>
      </c>
      <c r="BM1013" s="44">
        <v>81.925927353200663</v>
      </c>
      <c r="BN1013" s="44">
        <v>5.4246807373201795</v>
      </c>
      <c r="BO1013" s="44">
        <v>36.926873132120825</v>
      </c>
      <c r="BP1013" s="44">
        <v>0</v>
      </c>
      <c r="BQ1013" s="44">
        <v>0</v>
      </c>
      <c r="BR1013" s="44">
        <v>2.4530533741910601</v>
      </c>
      <c r="BS1013" s="44">
        <v>39.379926506311882</v>
      </c>
      <c r="BT1013" s="64">
        <v>2024</v>
      </c>
      <c r="BU1013" s="44">
        <v>0</v>
      </c>
      <c r="BV1013" s="44">
        <v>0</v>
      </c>
      <c r="BW1013" s="44">
        <v>0</v>
      </c>
      <c r="BX1013" s="44">
        <v>0</v>
      </c>
      <c r="BY1013" s="44">
        <v>0</v>
      </c>
      <c r="BZ1013" s="44">
        <v>0</v>
      </c>
      <c r="CA1013" s="44">
        <v>0</v>
      </c>
      <c r="CB1013" s="44">
        <v>0</v>
      </c>
      <c r="CC1013" s="44">
        <v>444.42200000000003</v>
      </c>
      <c r="CD1013" s="44">
        <v>0</v>
      </c>
      <c r="CE1013" s="44">
        <v>0</v>
      </c>
      <c r="CF1013" s="44">
        <v>0</v>
      </c>
      <c r="CG1013" s="44">
        <v>0</v>
      </c>
      <c r="CH1013" s="44">
        <v>0</v>
      </c>
      <c r="CI1013" s="44">
        <v>0</v>
      </c>
      <c r="CJ1013" s="44">
        <v>0</v>
      </c>
      <c r="CK1013" s="44">
        <v>0</v>
      </c>
      <c r="CL1013" s="44">
        <v>0</v>
      </c>
      <c r="CM1013" s="44">
        <v>143.45185336862556</v>
      </c>
      <c r="CN1013" s="44">
        <v>0</v>
      </c>
      <c r="CO1013" s="44">
        <v>0</v>
      </c>
      <c r="CP1013" s="44">
        <v>0</v>
      </c>
      <c r="CQ1013" s="44">
        <v>0</v>
      </c>
      <c r="CR1013" s="44">
        <v>0</v>
      </c>
      <c r="CS1013" s="44">
        <v>0</v>
      </c>
      <c r="CT1013" s="44">
        <v>0</v>
      </c>
      <c r="CU1013" s="44">
        <v>0</v>
      </c>
      <c r="CV1013" s="44">
        <v>0</v>
      </c>
      <c r="CW1013" s="44">
        <v>0</v>
      </c>
      <c r="CX1013" s="44">
        <v>0</v>
      </c>
      <c r="CY1013" s="44">
        <v>0</v>
      </c>
      <c r="CZ1013" s="44">
        <v>0</v>
      </c>
      <c r="DA1013" s="44">
        <v>0</v>
      </c>
      <c r="DB1013" s="44">
        <v>0</v>
      </c>
      <c r="DC1013" s="44">
        <v>0</v>
      </c>
      <c r="DD1013" s="44">
        <v>0</v>
      </c>
      <c r="DE1013" s="44">
        <v>0</v>
      </c>
      <c r="DF1013" s="44">
        <v>0</v>
      </c>
      <c r="DG1013" s="44">
        <v>0</v>
      </c>
      <c r="DH1013" s="44">
        <v>0</v>
      </c>
      <c r="DI1013" s="44">
        <v>0</v>
      </c>
      <c r="DJ1013" s="44">
        <v>0</v>
      </c>
      <c r="DK1013" s="44">
        <v>0</v>
      </c>
      <c r="DL1013" s="44">
        <v>0</v>
      </c>
      <c r="DM1013" s="44">
        <v>0</v>
      </c>
      <c r="DN1013" s="44">
        <v>0</v>
      </c>
      <c r="DO1013" s="44">
        <v>0</v>
      </c>
      <c r="DP1013" s="44">
        <v>0</v>
      </c>
      <c r="DQ1013" s="44">
        <v>9.5295112500000005</v>
      </c>
      <c r="DR1013" s="44">
        <v>0</v>
      </c>
      <c r="DS1013" s="44">
        <v>0</v>
      </c>
      <c r="DT1013" s="44">
        <v>0</v>
      </c>
      <c r="DU1013" s="44">
        <v>0</v>
      </c>
      <c r="DV1013" s="44">
        <v>0</v>
      </c>
      <c r="DW1013" s="44">
        <v>0</v>
      </c>
      <c r="DX1013" s="44">
        <v>0</v>
      </c>
      <c r="DY1013" s="44">
        <v>0</v>
      </c>
      <c r="DZ1013" s="44">
        <v>0</v>
      </c>
      <c r="EA1013" s="44">
        <v>39.379926506311882</v>
      </c>
      <c r="EB1013" s="44">
        <v>0</v>
      </c>
    </row>
    <row r="1014" spans="2:132" x14ac:dyDescent="0.25">
      <c r="B1014" s="41" t="s">
        <v>1102</v>
      </c>
      <c r="C1014" s="50">
        <v>1</v>
      </c>
      <c r="D1014" s="46">
        <v>12</v>
      </c>
      <c r="E1014" s="86" t="s">
        <v>53</v>
      </c>
      <c r="F1014" s="43">
        <v>4437.95</v>
      </c>
      <c r="G1014" s="43">
        <v>499.25045335699548</v>
      </c>
      <c r="H1014" s="44">
        <v>611.52642835699544</v>
      </c>
      <c r="I1014" s="44">
        <v>267.36299858968528</v>
      </c>
      <c r="J1014" s="44">
        <v>327.49001729088906</v>
      </c>
      <c r="K1014" s="44">
        <v>554.168003226265</v>
      </c>
      <c r="L1014" s="44">
        <v>666.44397822626502</v>
      </c>
      <c r="M1014" s="44">
        <v>468.94338333333337</v>
      </c>
      <c r="N1014" s="44">
        <v>3078.4579833333328</v>
      </c>
      <c r="O1014" s="44">
        <v>539.95058333333338</v>
      </c>
      <c r="P1014" s="44">
        <v>99.750240580727692</v>
      </c>
      <c r="Q1014" s="44">
        <v>105.36403933072769</v>
      </c>
      <c r="R1014" s="44">
        <v>66.282876974020951</v>
      </c>
      <c r="S1014" s="44">
        <v>69.289227909081134</v>
      </c>
      <c r="T1014" s="44">
        <v>310.33408180670841</v>
      </c>
      <c r="U1014" s="44">
        <v>315.94788055670841</v>
      </c>
      <c r="V1014" s="44">
        <v>166.19283992334837</v>
      </c>
      <c r="W1014" s="44">
        <v>169.19919085840857</v>
      </c>
      <c r="X1014" s="44">
        <v>121.91696070977829</v>
      </c>
      <c r="Y1014" s="44">
        <v>127.5307594597783</v>
      </c>
      <c r="Z1014" s="44">
        <v>65.290044255601131</v>
      </c>
      <c r="AA1014" s="44">
        <v>68.296395190661315</v>
      </c>
      <c r="AB1014" s="44">
        <v>6.7679118022308495</v>
      </c>
      <c r="AC1014" s="44">
        <v>18.194283126977169</v>
      </c>
      <c r="AD1014" s="44">
        <v>7.9059895009973369</v>
      </c>
      <c r="AE1014" s="44">
        <v>27.12244158362698</v>
      </c>
      <c r="AF1014" s="44">
        <v>81.330195655957439</v>
      </c>
      <c r="AG1014" s="44">
        <v>32.828520959661766</v>
      </c>
      <c r="AH1014" s="44">
        <v>171.55367223027861</v>
      </c>
      <c r="AJ1014" s="63" t="s">
        <v>63</v>
      </c>
      <c r="AK1014" s="44">
        <v>0</v>
      </c>
      <c r="AL1014" s="44">
        <v>0</v>
      </c>
      <c r="AM1014" s="44">
        <v>539.95058333333338</v>
      </c>
      <c r="AN1014" s="44">
        <v>539.95058333333338</v>
      </c>
      <c r="AO1014" s="44">
        <v>0</v>
      </c>
      <c r="AP1014" s="44">
        <v>0</v>
      </c>
      <c r="AQ1014" s="44">
        <v>0</v>
      </c>
      <c r="AR1014" s="44">
        <v>0</v>
      </c>
      <c r="AS1014" s="44">
        <v>0</v>
      </c>
      <c r="AT1014" s="44">
        <v>0</v>
      </c>
      <c r="AU1014" s="44">
        <v>0</v>
      </c>
      <c r="AV1014" s="44">
        <v>0</v>
      </c>
      <c r="AW1014" s="44">
        <v>0</v>
      </c>
      <c r="AX1014" s="44">
        <v>0</v>
      </c>
      <c r="AY1014" s="44">
        <v>121.91696070977829</v>
      </c>
      <c r="AZ1014" s="44">
        <v>0</v>
      </c>
      <c r="BA1014" s="44">
        <v>0</v>
      </c>
      <c r="BB1014" s="44">
        <v>5.6137987500000008</v>
      </c>
      <c r="BC1014" s="44">
        <v>127.5307594597783</v>
      </c>
      <c r="BD1014" s="44">
        <v>121.91696070977829</v>
      </c>
      <c r="BE1014" s="44">
        <v>0</v>
      </c>
      <c r="BF1014" s="44">
        <v>0</v>
      </c>
      <c r="BG1014" s="44">
        <v>5.6137987500000008</v>
      </c>
      <c r="BH1014" s="44">
        <v>127.5307594597783</v>
      </c>
      <c r="BI1014" s="44">
        <v>65.290044255601131</v>
      </c>
      <c r="BJ1014" s="44">
        <v>0</v>
      </c>
      <c r="BK1014" s="44">
        <v>0</v>
      </c>
      <c r="BL1014" s="44">
        <v>3.00635093506019</v>
      </c>
      <c r="BM1014" s="44">
        <v>68.296395190661315</v>
      </c>
      <c r="BN1014" s="44">
        <v>7.9059895009973369</v>
      </c>
      <c r="BO1014" s="44">
        <v>31.383436568191314</v>
      </c>
      <c r="BP1014" s="44">
        <v>0</v>
      </c>
      <c r="BQ1014" s="44">
        <v>0</v>
      </c>
      <c r="BR1014" s="44">
        <v>1.4450843914704499</v>
      </c>
      <c r="BS1014" s="44">
        <v>32.828520959661766</v>
      </c>
      <c r="BT1014" s="64">
        <v>2024</v>
      </c>
      <c r="BU1014" s="44">
        <v>0</v>
      </c>
      <c r="BV1014" s="44">
        <v>0</v>
      </c>
      <c r="BW1014" s="44">
        <v>0</v>
      </c>
      <c r="BX1014" s="44">
        <v>0</v>
      </c>
      <c r="BY1014" s="44">
        <v>0</v>
      </c>
      <c r="BZ1014" s="44">
        <v>0</v>
      </c>
      <c r="CA1014" s="44">
        <v>0</v>
      </c>
      <c r="CB1014" s="44">
        <v>0</v>
      </c>
      <c r="CC1014" s="44">
        <v>539.95058333333338</v>
      </c>
      <c r="CD1014" s="44">
        <v>0</v>
      </c>
      <c r="CE1014" s="44">
        <v>0</v>
      </c>
      <c r="CF1014" s="44">
        <v>0</v>
      </c>
      <c r="CG1014" s="44">
        <v>0</v>
      </c>
      <c r="CH1014" s="44">
        <v>0</v>
      </c>
      <c r="CI1014" s="44">
        <v>0</v>
      </c>
      <c r="CJ1014" s="44">
        <v>0</v>
      </c>
      <c r="CK1014" s="44">
        <v>0</v>
      </c>
      <c r="CL1014" s="44">
        <v>0</v>
      </c>
      <c r="CM1014" s="44">
        <v>121.91696070977829</v>
      </c>
      <c r="CN1014" s="44">
        <v>0</v>
      </c>
      <c r="CO1014" s="44">
        <v>0</v>
      </c>
      <c r="CP1014" s="44">
        <v>0</v>
      </c>
      <c r="CQ1014" s="44">
        <v>0</v>
      </c>
      <c r="CR1014" s="44">
        <v>0</v>
      </c>
      <c r="CS1014" s="44">
        <v>0</v>
      </c>
      <c r="CT1014" s="44">
        <v>0</v>
      </c>
      <c r="CU1014" s="44">
        <v>0</v>
      </c>
      <c r="CV1014" s="44">
        <v>0</v>
      </c>
      <c r="CW1014" s="44">
        <v>0</v>
      </c>
      <c r="CX1014" s="44">
        <v>0</v>
      </c>
      <c r="CY1014" s="44">
        <v>0</v>
      </c>
      <c r="CZ1014" s="44">
        <v>0</v>
      </c>
      <c r="DA1014" s="44">
        <v>0</v>
      </c>
      <c r="DB1014" s="44">
        <v>0</v>
      </c>
      <c r="DC1014" s="44">
        <v>0</v>
      </c>
      <c r="DD1014" s="44">
        <v>0</v>
      </c>
      <c r="DE1014" s="44">
        <v>0</v>
      </c>
      <c r="DF1014" s="44">
        <v>0</v>
      </c>
      <c r="DG1014" s="44">
        <v>0</v>
      </c>
      <c r="DH1014" s="44">
        <v>0</v>
      </c>
      <c r="DI1014" s="44">
        <v>0</v>
      </c>
      <c r="DJ1014" s="44">
        <v>0</v>
      </c>
      <c r="DK1014" s="44">
        <v>0</v>
      </c>
      <c r="DL1014" s="44">
        <v>0</v>
      </c>
      <c r="DM1014" s="44">
        <v>0</v>
      </c>
      <c r="DN1014" s="44">
        <v>0</v>
      </c>
      <c r="DO1014" s="44">
        <v>0</v>
      </c>
      <c r="DP1014" s="44">
        <v>0</v>
      </c>
      <c r="DQ1014" s="44">
        <v>5.6137987500000008</v>
      </c>
      <c r="DR1014" s="44">
        <v>0</v>
      </c>
      <c r="DS1014" s="44">
        <v>0</v>
      </c>
      <c r="DT1014" s="44">
        <v>0</v>
      </c>
      <c r="DU1014" s="44">
        <v>0</v>
      </c>
      <c r="DV1014" s="44">
        <v>0</v>
      </c>
      <c r="DW1014" s="44">
        <v>0</v>
      </c>
      <c r="DX1014" s="44">
        <v>0</v>
      </c>
      <c r="DY1014" s="44">
        <v>0</v>
      </c>
      <c r="DZ1014" s="44">
        <v>0</v>
      </c>
      <c r="EA1014" s="44">
        <v>32.828520959661766</v>
      </c>
      <c r="EB1014" s="44">
        <v>0</v>
      </c>
    </row>
    <row r="1015" spans="2:132" x14ac:dyDescent="0.25">
      <c r="B1015" s="41" t="s">
        <v>1103</v>
      </c>
      <c r="C1015" s="47" t="s">
        <v>101</v>
      </c>
      <c r="D1015" s="46">
        <v>14</v>
      </c>
      <c r="E1015" s="86" t="s">
        <v>53</v>
      </c>
      <c r="F1015" s="43">
        <v>10188.77</v>
      </c>
      <c r="G1015" s="43">
        <v>1961.0669719198647</v>
      </c>
      <c r="H1015" s="44">
        <v>2400.1375969198648</v>
      </c>
      <c r="I1015" s="44">
        <v>1050.2078516346778</v>
      </c>
      <c r="J1015" s="44">
        <v>1285.3428186703613</v>
      </c>
      <c r="K1015" s="44">
        <v>2019.8989810774608</v>
      </c>
      <c r="L1015" s="44">
        <v>2458.9696060774609</v>
      </c>
      <c r="M1015" s="44">
        <v>692.83636000000001</v>
      </c>
      <c r="N1015" s="44">
        <v>6245.716010000001</v>
      </c>
      <c r="O1015" s="44">
        <v>937.36684000000014</v>
      </c>
      <c r="P1015" s="44">
        <v>363.5818165939429</v>
      </c>
      <c r="Q1015" s="44">
        <v>385.53534784394293</v>
      </c>
      <c r="R1015" s="44">
        <v>241.59589670146093</v>
      </c>
      <c r="S1015" s="44">
        <v>253.35264505324511</v>
      </c>
      <c r="T1015" s="44">
        <v>1131.1434294033781</v>
      </c>
      <c r="U1015" s="44">
        <v>1153.0969606533781</v>
      </c>
      <c r="V1015" s="44">
        <v>605.7598888228822</v>
      </c>
      <c r="W1015" s="44">
        <v>617.51663717466636</v>
      </c>
      <c r="X1015" s="44">
        <v>444.37777583704138</v>
      </c>
      <c r="Y1015" s="44">
        <v>466.33130708704141</v>
      </c>
      <c r="Z1015" s="44">
        <v>237.97709918041801</v>
      </c>
      <c r="AA1015" s="44">
        <v>249.73384753220219</v>
      </c>
      <c r="AB1015" s="44">
        <v>2.7346719030874618</v>
      </c>
      <c r="AC1015" s="44">
        <v>10.114247348178543</v>
      </c>
      <c r="AD1015" s="44">
        <v>3.7534633341166557</v>
      </c>
      <c r="AE1015" s="44">
        <v>99.243157501756258</v>
      </c>
      <c r="AF1015" s="44">
        <v>296.82617669402777</v>
      </c>
      <c r="AG1015" s="44">
        <v>120.04137004831115</v>
      </c>
      <c r="AH1015" s="44">
        <v>632.97933450905759</v>
      </c>
      <c r="AJ1015" s="63" t="s">
        <v>63</v>
      </c>
      <c r="AK1015" s="44">
        <v>0</v>
      </c>
      <c r="AL1015" s="44">
        <v>0</v>
      </c>
      <c r="AM1015" s="44">
        <v>937.36684000000014</v>
      </c>
      <c r="AN1015" s="44">
        <v>937.36684000000014</v>
      </c>
      <c r="AO1015" s="44">
        <v>0</v>
      </c>
      <c r="AP1015" s="44">
        <v>0</v>
      </c>
      <c r="AQ1015" s="44">
        <v>0</v>
      </c>
      <c r="AR1015" s="44">
        <v>0</v>
      </c>
      <c r="AS1015" s="44">
        <v>0</v>
      </c>
      <c r="AT1015" s="44">
        <v>0</v>
      </c>
      <c r="AU1015" s="44">
        <v>0</v>
      </c>
      <c r="AV1015" s="44">
        <v>0</v>
      </c>
      <c r="AW1015" s="44">
        <v>0</v>
      </c>
      <c r="AX1015" s="44">
        <v>0</v>
      </c>
      <c r="AY1015" s="44">
        <v>444.37777583704138</v>
      </c>
      <c r="AZ1015" s="44">
        <v>0</v>
      </c>
      <c r="BA1015" s="44">
        <v>0</v>
      </c>
      <c r="BB1015" s="44">
        <v>21.953531250000001</v>
      </c>
      <c r="BC1015" s="44">
        <v>466.33130708704141</v>
      </c>
      <c r="BD1015" s="44">
        <v>444.37777583704138</v>
      </c>
      <c r="BE1015" s="44">
        <v>0</v>
      </c>
      <c r="BF1015" s="44">
        <v>0</v>
      </c>
      <c r="BG1015" s="44">
        <v>21.953531250000001</v>
      </c>
      <c r="BH1015" s="44">
        <v>466.33130708704141</v>
      </c>
      <c r="BI1015" s="44">
        <v>237.97709918041801</v>
      </c>
      <c r="BJ1015" s="44">
        <v>0</v>
      </c>
      <c r="BK1015" s="44">
        <v>0</v>
      </c>
      <c r="BL1015" s="44">
        <v>11.75674835178418</v>
      </c>
      <c r="BM1015" s="44">
        <v>249.73384753220219</v>
      </c>
      <c r="BN1015" s="44">
        <v>3.7534633341166557</v>
      </c>
      <c r="BO1015" s="44">
        <v>114.39016900605189</v>
      </c>
      <c r="BP1015" s="44">
        <v>0</v>
      </c>
      <c r="BQ1015" s="44">
        <v>0</v>
      </c>
      <c r="BR1015" s="44">
        <v>5.651201042259264</v>
      </c>
      <c r="BS1015" s="44">
        <v>120.04137004831115</v>
      </c>
      <c r="BT1015" s="64">
        <v>2024</v>
      </c>
      <c r="BU1015" s="44">
        <v>0</v>
      </c>
      <c r="BV1015" s="44">
        <v>0</v>
      </c>
      <c r="BW1015" s="44">
        <v>0</v>
      </c>
      <c r="BX1015" s="44">
        <v>0</v>
      </c>
      <c r="BY1015" s="44">
        <v>0</v>
      </c>
      <c r="BZ1015" s="44">
        <v>0</v>
      </c>
      <c r="CA1015" s="44">
        <v>0</v>
      </c>
      <c r="CB1015" s="44">
        <v>0</v>
      </c>
      <c r="CC1015" s="44">
        <v>937.36684000000014</v>
      </c>
      <c r="CD1015" s="44">
        <v>0</v>
      </c>
      <c r="CE1015" s="44">
        <v>0</v>
      </c>
      <c r="CF1015" s="44">
        <v>0</v>
      </c>
      <c r="CG1015" s="44">
        <v>0</v>
      </c>
      <c r="CH1015" s="44">
        <v>0</v>
      </c>
      <c r="CI1015" s="44">
        <v>0</v>
      </c>
      <c r="CJ1015" s="44">
        <v>0</v>
      </c>
      <c r="CK1015" s="44">
        <v>0</v>
      </c>
      <c r="CL1015" s="44">
        <v>0</v>
      </c>
      <c r="CM1015" s="44">
        <v>444.37777583704138</v>
      </c>
      <c r="CN1015" s="44">
        <v>0</v>
      </c>
      <c r="CO1015" s="44">
        <v>0</v>
      </c>
      <c r="CP1015" s="44">
        <v>0</v>
      </c>
      <c r="CQ1015" s="44">
        <v>0</v>
      </c>
      <c r="CR1015" s="44">
        <v>0</v>
      </c>
      <c r="CS1015" s="44">
        <v>0</v>
      </c>
      <c r="CT1015" s="44">
        <v>0</v>
      </c>
      <c r="CU1015" s="44">
        <v>0</v>
      </c>
      <c r="CV1015" s="44">
        <v>0</v>
      </c>
      <c r="CW1015" s="44">
        <v>0</v>
      </c>
      <c r="CX1015" s="44">
        <v>0</v>
      </c>
      <c r="CY1015" s="44">
        <v>0</v>
      </c>
      <c r="CZ1015" s="44">
        <v>0</v>
      </c>
      <c r="DA1015" s="44">
        <v>0</v>
      </c>
      <c r="DB1015" s="44">
        <v>0</v>
      </c>
      <c r="DC1015" s="44">
        <v>0</v>
      </c>
      <c r="DD1015" s="44">
        <v>0</v>
      </c>
      <c r="DE1015" s="44">
        <v>0</v>
      </c>
      <c r="DF1015" s="44">
        <v>0</v>
      </c>
      <c r="DG1015" s="44">
        <v>0</v>
      </c>
      <c r="DH1015" s="44">
        <v>0</v>
      </c>
      <c r="DI1015" s="44">
        <v>0</v>
      </c>
      <c r="DJ1015" s="44">
        <v>0</v>
      </c>
      <c r="DK1015" s="44">
        <v>0</v>
      </c>
      <c r="DL1015" s="44">
        <v>0</v>
      </c>
      <c r="DM1015" s="44">
        <v>0</v>
      </c>
      <c r="DN1015" s="44">
        <v>0</v>
      </c>
      <c r="DO1015" s="44">
        <v>0</v>
      </c>
      <c r="DP1015" s="44">
        <v>0</v>
      </c>
      <c r="DQ1015" s="44">
        <v>21.953531250000001</v>
      </c>
      <c r="DR1015" s="44">
        <v>0</v>
      </c>
      <c r="DS1015" s="44">
        <v>0</v>
      </c>
      <c r="DT1015" s="44">
        <v>0</v>
      </c>
      <c r="DU1015" s="44">
        <v>0</v>
      </c>
      <c r="DV1015" s="44">
        <v>0</v>
      </c>
      <c r="DW1015" s="44">
        <v>0</v>
      </c>
      <c r="DX1015" s="44">
        <v>0</v>
      </c>
      <c r="DY1015" s="44">
        <v>0</v>
      </c>
      <c r="DZ1015" s="44">
        <v>0</v>
      </c>
      <c r="EA1015" s="44">
        <v>120.04137004831115</v>
      </c>
      <c r="EB1015" s="44">
        <v>0</v>
      </c>
    </row>
    <row r="1016" spans="2:132" x14ac:dyDescent="0.25">
      <c r="B1016" s="41" t="s">
        <v>1104</v>
      </c>
      <c r="C1016" s="50">
        <v>1</v>
      </c>
      <c r="D1016" s="46">
        <v>14</v>
      </c>
      <c r="E1016" s="86" t="s">
        <v>53</v>
      </c>
      <c r="F1016" s="43">
        <v>10305.700000000001</v>
      </c>
      <c r="G1016" s="43">
        <v>2027.0445754381733</v>
      </c>
      <c r="H1016" s="44">
        <v>2450.4208504381731</v>
      </c>
      <c r="I1016" s="44">
        <v>1085.5407587914042</v>
      </c>
      <c r="J1016" s="44">
        <v>1312.2709493292373</v>
      </c>
      <c r="K1016" s="44">
        <v>2087.8559127013186</v>
      </c>
      <c r="L1016" s="44">
        <v>2511.2321877013187</v>
      </c>
      <c r="M1016" s="44">
        <v>774.39974285714277</v>
      </c>
      <c r="N1016" s="44">
        <v>6391.0062428571437</v>
      </c>
      <c r="O1016" s="44">
        <v>1062.9593428571429</v>
      </c>
      <c r="P1016" s="44">
        <v>375.81406428623734</v>
      </c>
      <c r="Q1016" s="44">
        <v>396.98287803623737</v>
      </c>
      <c r="R1016" s="44">
        <v>249.72408330215325</v>
      </c>
      <c r="S1016" s="44">
        <v>261.06059282904494</v>
      </c>
      <c r="T1016" s="44">
        <v>1169.1993111127385</v>
      </c>
      <c r="U1016" s="44">
        <v>1190.3681248627386</v>
      </c>
      <c r="V1016" s="44">
        <v>626.13990967088205</v>
      </c>
      <c r="W1016" s="44">
        <v>637.47641919777368</v>
      </c>
      <c r="X1016" s="44">
        <v>459.3283007942901</v>
      </c>
      <c r="Y1016" s="44">
        <v>480.49711454429013</v>
      </c>
      <c r="Z1016" s="44">
        <v>245.98353594213222</v>
      </c>
      <c r="AA1016" s="44">
        <v>257.32004546902385</v>
      </c>
      <c r="AB1016" s="44">
        <v>2.966360163612503</v>
      </c>
      <c r="AC1016" s="44">
        <v>10.025478669312735</v>
      </c>
      <c r="AD1016" s="44">
        <v>4.1308843270241917</v>
      </c>
      <c r="AE1016" s="44">
        <v>102.18994058723317</v>
      </c>
      <c r="AF1016" s="44">
        <v>306.42038910694669</v>
      </c>
      <c r="AG1016" s="44">
        <v>123.6878825366767</v>
      </c>
      <c r="AH1016" s="44">
        <v>646.43258503083428</v>
      </c>
      <c r="AJ1016" s="63" t="s">
        <v>63</v>
      </c>
      <c r="AK1016" s="44">
        <v>0</v>
      </c>
      <c r="AL1016" s="44">
        <v>0</v>
      </c>
      <c r="AM1016" s="44">
        <v>1062.9593428571429</v>
      </c>
      <c r="AN1016" s="44">
        <v>1062.9593428571429</v>
      </c>
      <c r="AO1016" s="44">
        <v>0</v>
      </c>
      <c r="AP1016" s="44">
        <v>0</v>
      </c>
      <c r="AQ1016" s="44">
        <v>0</v>
      </c>
      <c r="AR1016" s="44">
        <v>0</v>
      </c>
      <c r="AS1016" s="44">
        <v>0</v>
      </c>
      <c r="AT1016" s="44">
        <v>0</v>
      </c>
      <c r="AU1016" s="44">
        <v>0</v>
      </c>
      <c r="AV1016" s="44">
        <v>0</v>
      </c>
      <c r="AW1016" s="44">
        <v>0</v>
      </c>
      <c r="AX1016" s="44">
        <v>0</v>
      </c>
      <c r="AY1016" s="44">
        <v>459.3283007942901</v>
      </c>
      <c r="AZ1016" s="44">
        <v>0</v>
      </c>
      <c r="BA1016" s="44">
        <v>0</v>
      </c>
      <c r="BB1016" s="44">
        <v>21.168813750000002</v>
      </c>
      <c r="BC1016" s="44">
        <v>480.49711454429013</v>
      </c>
      <c r="BD1016" s="44">
        <v>459.3283007942901</v>
      </c>
      <c r="BE1016" s="44">
        <v>0</v>
      </c>
      <c r="BF1016" s="44">
        <v>0</v>
      </c>
      <c r="BG1016" s="44">
        <v>21.168813750000002</v>
      </c>
      <c r="BH1016" s="44">
        <v>480.49711454429013</v>
      </c>
      <c r="BI1016" s="44">
        <v>245.98353594213222</v>
      </c>
      <c r="BJ1016" s="44">
        <v>0</v>
      </c>
      <c r="BK1016" s="44">
        <v>0</v>
      </c>
      <c r="BL1016" s="44">
        <v>11.33650952689166</v>
      </c>
      <c r="BM1016" s="44">
        <v>257.32004546902385</v>
      </c>
      <c r="BN1016" s="44">
        <v>4.1308843270241917</v>
      </c>
      <c r="BO1016" s="44">
        <v>118.23868072193939</v>
      </c>
      <c r="BP1016" s="44">
        <v>0</v>
      </c>
      <c r="BQ1016" s="44">
        <v>0</v>
      </c>
      <c r="BR1016" s="44">
        <v>5.44920181473731</v>
      </c>
      <c r="BS1016" s="44">
        <v>123.6878825366767</v>
      </c>
      <c r="BT1016" s="64">
        <v>2024</v>
      </c>
      <c r="BU1016" s="44">
        <v>0</v>
      </c>
      <c r="BV1016" s="44">
        <v>0</v>
      </c>
      <c r="BW1016" s="44">
        <v>0</v>
      </c>
      <c r="BX1016" s="44">
        <v>0</v>
      </c>
      <c r="BY1016" s="44">
        <v>0</v>
      </c>
      <c r="BZ1016" s="44">
        <v>0</v>
      </c>
      <c r="CA1016" s="44">
        <v>0</v>
      </c>
      <c r="CB1016" s="44">
        <v>0</v>
      </c>
      <c r="CC1016" s="44">
        <v>1062.9593428571429</v>
      </c>
      <c r="CD1016" s="44">
        <v>0</v>
      </c>
      <c r="CE1016" s="44">
        <v>0</v>
      </c>
      <c r="CF1016" s="44">
        <v>0</v>
      </c>
      <c r="CG1016" s="44">
        <v>0</v>
      </c>
      <c r="CH1016" s="44">
        <v>0</v>
      </c>
      <c r="CI1016" s="44">
        <v>0</v>
      </c>
      <c r="CJ1016" s="44">
        <v>0</v>
      </c>
      <c r="CK1016" s="44">
        <v>0</v>
      </c>
      <c r="CL1016" s="44">
        <v>0</v>
      </c>
      <c r="CM1016" s="44">
        <v>459.3283007942901</v>
      </c>
      <c r="CN1016" s="44">
        <v>0</v>
      </c>
      <c r="CO1016" s="44">
        <v>0</v>
      </c>
      <c r="CP1016" s="44">
        <v>0</v>
      </c>
      <c r="CQ1016" s="44">
        <v>0</v>
      </c>
      <c r="CR1016" s="44">
        <v>0</v>
      </c>
      <c r="CS1016" s="44">
        <v>0</v>
      </c>
      <c r="CT1016" s="44">
        <v>0</v>
      </c>
      <c r="CU1016" s="44">
        <v>0</v>
      </c>
      <c r="CV1016" s="44">
        <v>0</v>
      </c>
      <c r="CW1016" s="44">
        <v>0</v>
      </c>
      <c r="CX1016" s="44">
        <v>0</v>
      </c>
      <c r="CY1016" s="44">
        <v>0</v>
      </c>
      <c r="CZ1016" s="44">
        <v>0</v>
      </c>
      <c r="DA1016" s="44">
        <v>0</v>
      </c>
      <c r="DB1016" s="44">
        <v>0</v>
      </c>
      <c r="DC1016" s="44">
        <v>0</v>
      </c>
      <c r="DD1016" s="44">
        <v>0</v>
      </c>
      <c r="DE1016" s="44">
        <v>0</v>
      </c>
      <c r="DF1016" s="44">
        <v>0</v>
      </c>
      <c r="DG1016" s="44">
        <v>0</v>
      </c>
      <c r="DH1016" s="44">
        <v>0</v>
      </c>
      <c r="DI1016" s="44">
        <v>0</v>
      </c>
      <c r="DJ1016" s="44">
        <v>0</v>
      </c>
      <c r="DK1016" s="44">
        <v>0</v>
      </c>
      <c r="DL1016" s="44">
        <v>0</v>
      </c>
      <c r="DM1016" s="44">
        <v>0</v>
      </c>
      <c r="DN1016" s="44">
        <v>0</v>
      </c>
      <c r="DO1016" s="44">
        <v>0</v>
      </c>
      <c r="DP1016" s="44">
        <v>0</v>
      </c>
      <c r="DQ1016" s="44">
        <v>21.168813750000002</v>
      </c>
      <c r="DR1016" s="44">
        <v>0</v>
      </c>
      <c r="DS1016" s="44">
        <v>0</v>
      </c>
      <c r="DT1016" s="44">
        <v>0</v>
      </c>
      <c r="DU1016" s="44">
        <v>0</v>
      </c>
      <c r="DV1016" s="44">
        <v>0</v>
      </c>
      <c r="DW1016" s="44">
        <v>0</v>
      </c>
      <c r="DX1016" s="44">
        <v>0</v>
      </c>
      <c r="DY1016" s="44">
        <v>0</v>
      </c>
      <c r="DZ1016" s="44">
        <v>0</v>
      </c>
      <c r="EA1016" s="44">
        <v>123.6878825366767</v>
      </c>
      <c r="EB1016" s="44">
        <v>0</v>
      </c>
    </row>
    <row r="1017" spans="2:132" x14ac:dyDescent="0.25">
      <c r="B1017" s="41" t="s">
        <v>1105</v>
      </c>
      <c r="C1017" s="47" t="s">
        <v>101</v>
      </c>
      <c r="D1017" s="46">
        <v>14</v>
      </c>
      <c r="E1017" s="86" t="s">
        <v>53</v>
      </c>
      <c r="F1017" s="43">
        <v>3935.75</v>
      </c>
      <c r="G1017" s="43">
        <v>804.6884759020835</v>
      </c>
      <c r="H1017" s="44">
        <v>1003.8225509020835</v>
      </c>
      <c r="I1017" s="44">
        <v>430.933857748354</v>
      </c>
      <c r="J1017" s="44">
        <v>537.57589093107117</v>
      </c>
      <c r="K1017" s="44">
        <v>828.82913017914598</v>
      </c>
      <c r="L1017" s="44">
        <v>1027.9632051791459</v>
      </c>
      <c r="M1017" s="44">
        <v>369.96050000000002</v>
      </c>
      <c r="N1017" s="44">
        <v>2684.1815000000001</v>
      </c>
      <c r="O1017" s="44">
        <v>432.9325</v>
      </c>
      <c r="P1017" s="44">
        <v>165.76582603582921</v>
      </c>
      <c r="Q1017" s="44">
        <v>175.72252978582921</v>
      </c>
      <c r="R1017" s="44">
        <v>110.14946720592332</v>
      </c>
      <c r="S1017" s="44">
        <v>115.48156886505917</v>
      </c>
      <c r="T1017" s="44">
        <v>497.29747810748756</v>
      </c>
      <c r="U1017" s="44">
        <v>509.24552260748754</v>
      </c>
      <c r="V1017" s="44">
        <v>266.31712408848273</v>
      </c>
      <c r="W1017" s="44">
        <v>272.71564607944578</v>
      </c>
      <c r="X1017" s="44">
        <v>207.20728254478649</v>
      </c>
      <c r="Y1017" s="44">
        <v>219.1553270447865</v>
      </c>
      <c r="Z1017" s="44">
        <v>110.96546837020115</v>
      </c>
      <c r="AA1017" s="44">
        <v>117.36399036116418</v>
      </c>
      <c r="AB1017" s="44">
        <v>3.2036324379373546</v>
      </c>
      <c r="AC1017" s="44">
        <v>9.8424184258869456</v>
      </c>
      <c r="AD1017" s="44">
        <v>3.6888018093772792</v>
      </c>
      <c r="AE1017" s="44">
        <v>45.233877509984303</v>
      </c>
      <c r="AF1017" s="44">
        <v>131.08819694441172</v>
      </c>
      <c r="AG1017" s="44">
        <v>56.414195898993121</v>
      </c>
      <c r="AH1017" s="44">
        <v>264.6146840960979</v>
      </c>
      <c r="AJ1017" s="63" t="s">
        <v>63</v>
      </c>
      <c r="AK1017" s="44">
        <v>0</v>
      </c>
      <c r="AL1017" s="44">
        <v>0</v>
      </c>
      <c r="AM1017" s="44">
        <v>432.9325</v>
      </c>
      <c r="AN1017" s="44">
        <v>432.9325</v>
      </c>
      <c r="AO1017" s="44">
        <v>0</v>
      </c>
      <c r="AP1017" s="44">
        <v>0</v>
      </c>
      <c r="AQ1017" s="44">
        <v>0</v>
      </c>
      <c r="AR1017" s="44">
        <v>0</v>
      </c>
      <c r="AS1017" s="44">
        <v>0</v>
      </c>
      <c r="AT1017" s="44">
        <v>0</v>
      </c>
      <c r="AU1017" s="44">
        <v>0</v>
      </c>
      <c r="AV1017" s="44">
        <v>0</v>
      </c>
      <c r="AW1017" s="44">
        <v>0</v>
      </c>
      <c r="AX1017" s="44">
        <v>0</v>
      </c>
      <c r="AY1017" s="44">
        <v>207.20728254478649</v>
      </c>
      <c r="AZ1017" s="44">
        <v>0</v>
      </c>
      <c r="BA1017" s="44">
        <v>0</v>
      </c>
      <c r="BB1017" s="44">
        <v>11.948044500000002</v>
      </c>
      <c r="BC1017" s="44">
        <v>219.1553270447865</v>
      </c>
      <c r="BD1017" s="44">
        <v>207.20728254478649</v>
      </c>
      <c r="BE1017" s="44">
        <v>0</v>
      </c>
      <c r="BF1017" s="44">
        <v>0</v>
      </c>
      <c r="BG1017" s="44">
        <v>11.948044500000002</v>
      </c>
      <c r="BH1017" s="44">
        <v>219.1553270447865</v>
      </c>
      <c r="BI1017" s="44">
        <v>110.96546837020115</v>
      </c>
      <c r="BJ1017" s="44">
        <v>0</v>
      </c>
      <c r="BK1017" s="44">
        <v>0</v>
      </c>
      <c r="BL1017" s="44">
        <v>6.3985219909630278</v>
      </c>
      <c r="BM1017" s="44">
        <v>117.36399036116418</v>
      </c>
      <c r="BN1017" s="44">
        <v>3.6888018093772792</v>
      </c>
      <c r="BO1017" s="44">
        <v>53.338572175299007</v>
      </c>
      <c r="BP1017" s="44">
        <v>0</v>
      </c>
      <c r="BQ1017" s="44">
        <v>0</v>
      </c>
      <c r="BR1017" s="44">
        <v>3.0756237236941129</v>
      </c>
      <c r="BS1017" s="44">
        <v>56.414195898993121</v>
      </c>
      <c r="BT1017" s="64">
        <v>2024</v>
      </c>
      <c r="BU1017" s="44">
        <v>0</v>
      </c>
      <c r="BV1017" s="44">
        <v>0</v>
      </c>
      <c r="BW1017" s="44">
        <v>0</v>
      </c>
      <c r="BX1017" s="44">
        <v>0</v>
      </c>
      <c r="BY1017" s="44">
        <v>0</v>
      </c>
      <c r="BZ1017" s="44">
        <v>0</v>
      </c>
      <c r="CA1017" s="44">
        <v>0</v>
      </c>
      <c r="CB1017" s="44">
        <v>0</v>
      </c>
      <c r="CC1017" s="44">
        <v>432.9325</v>
      </c>
      <c r="CD1017" s="44">
        <v>0</v>
      </c>
      <c r="CE1017" s="44">
        <v>0</v>
      </c>
      <c r="CF1017" s="44">
        <v>0</v>
      </c>
      <c r="CG1017" s="44">
        <v>0</v>
      </c>
      <c r="CH1017" s="44">
        <v>0</v>
      </c>
      <c r="CI1017" s="44">
        <v>0</v>
      </c>
      <c r="CJ1017" s="44">
        <v>0</v>
      </c>
      <c r="CK1017" s="44">
        <v>0</v>
      </c>
      <c r="CL1017" s="44">
        <v>0</v>
      </c>
      <c r="CM1017" s="44">
        <v>207.20728254478649</v>
      </c>
      <c r="CN1017" s="44">
        <v>0</v>
      </c>
      <c r="CO1017" s="44">
        <v>0</v>
      </c>
      <c r="CP1017" s="44">
        <v>0</v>
      </c>
      <c r="CQ1017" s="44">
        <v>0</v>
      </c>
      <c r="CR1017" s="44">
        <v>0</v>
      </c>
      <c r="CS1017" s="44">
        <v>0</v>
      </c>
      <c r="CT1017" s="44">
        <v>0</v>
      </c>
      <c r="CU1017" s="44">
        <v>0</v>
      </c>
      <c r="CV1017" s="44">
        <v>0</v>
      </c>
      <c r="CW1017" s="44">
        <v>0</v>
      </c>
      <c r="CX1017" s="44">
        <v>0</v>
      </c>
      <c r="CY1017" s="44">
        <v>0</v>
      </c>
      <c r="CZ1017" s="44">
        <v>0</v>
      </c>
      <c r="DA1017" s="44">
        <v>0</v>
      </c>
      <c r="DB1017" s="44">
        <v>0</v>
      </c>
      <c r="DC1017" s="44">
        <v>0</v>
      </c>
      <c r="DD1017" s="44">
        <v>0</v>
      </c>
      <c r="DE1017" s="44">
        <v>0</v>
      </c>
      <c r="DF1017" s="44">
        <v>0</v>
      </c>
      <c r="DG1017" s="44">
        <v>0</v>
      </c>
      <c r="DH1017" s="44">
        <v>0</v>
      </c>
      <c r="DI1017" s="44">
        <v>0</v>
      </c>
      <c r="DJ1017" s="44">
        <v>0</v>
      </c>
      <c r="DK1017" s="44">
        <v>0</v>
      </c>
      <c r="DL1017" s="44">
        <v>0</v>
      </c>
      <c r="DM1017" s="44">
        <v>0</v>
      </c>
      <c r="DN1017" s="44">
        <v>0</v>
      </c>
      <c r="DO1017" s="44">
        <v>0</v>
      </c>
      <c r="DP1017" s="44">
        <v>0</v>
      </c>
      <c r="DQ1017" s="44">
        <v>11.948044500000002</v>
      </c>
      <c r="DR1017" s="44">
        <v>0</v>
      </c>
      <c r="DS1017" s="44">
        <v>0</v>
      </c>
      <c r="DT1017" s="44">
        <v>0</v>
      </c>
      <c r="DU1017" s="44">
        <v>0</v>
      </c>
      <c r="DV1017" s="44">
        <v>0</v>
      </c>
      <c r="DW1017" s="44">
        <v>0</v>
      </c>
      <c r="DX1017" s="44">
        <v>0</v>
      </c>
      <c r="DY1017" s="44">
        <v>0</v>
      </c>
      <c r="DZ1017" s="44">
        <v>0</v>
      </c>
      <c r="EA1017" s="44">
        <v>56.414195898993121</v>
      </c>
      <c r="EB1017" s="44">
        <v>0</v>
      </c>
    </row>
    <row r="1018" spans="2:132" x14ac:dyDescent="0.25">
      <c r="B1018" s="41" t="s">
        <v>1106</v>
      </c>
      <c r="C1018" s="47" t="s">
        <v>101</v>
      </c>
      <c r="D1018" s="46">
        <v>14</v>
      </c>
      <c r="E1018" s="86" t="s">
        <v>53</v>
      </c>
      <c r="F1018" s="43">
        <v>4081.4</v>
      </c>
      <c r="G1018" s="43">
        <v>682.93057069138547</v>
      </c>
      <c r="H1018" s="44">
        <v>840.07304569138546</v>
      </c>
      <c r="I1018" s="44">
        <v>365.7289922940746</v>
      </c>
      <c r="J1018" s="44">
        <v>449.88331411651654</v>
      </c>
      <c r="K1018" s="44">
        <v>703.41848781212707</v>
      </c>
      <c r="L1018" s="44">
        <v>860.56096281212706</v>
      </c>
      <c r="M1018" s="44">
        <v>383.65160000000003</v>
      </c>
      <c r="N1018" s="44">
        <v>2783.5148000000004</v>
      </c>
      <c r="O1018" s="44">
        <v>448.95400000000001</v>
      </c>
      <c r="P1018" s="44">
        <v>126.61532780618286</v>
      </c>
      <c r="Q1018" s="44">
        <v>134.47245155618288</v>
      </c>
      <c r="R1018" s="44">
        <v>84.134415587805776</v>
      </c>
      <c r="S1018" s="44">
        <v>88.342131678927871</v>
      </c>
      <c r="T1018" s="44">
        <v>393.91435317479119</v>
      </c>
      <c r="U1018" s="44">
        <v>401.77147692479122</v>
      </c>
      <c r="V1018" s="44">
        <v>210.95248275522223</v>
      </c>
      <c r="W1018" s="44">
        <v>215.16019884634434</v>
      </c>
      <c r="X1018" s="44">
        <v>154.75206731866797</v>
      </c>
      <c r="Y1018" s="44">
        <v>162.60919106866797</v>
      </c>
      <c r="Z1018" s="44">
        <v>82.874189653837306</v>
      </c>
      <c r="AA1018" s="44">
        <v>87.0819057449594</v>
      </c>
      <c r="AB1018" s="44">
        <v>4.3427931011937755</v>
      </c>
      <c r="AC1018" s="44">
        <v>12.93694100918653</v>
      </c>
      <c r="AD1018" s="44">
        <v>5.1555371481518941</v>
      </c>
      <c r="AE1018" s="44">
        <v>34.615427000586024</v>
      </c>
      <c r="AF1018" s="44">
        <v>103.42260492363495</v>
      </c>
      <c r="AG1018" s="44">
        <v>41.858287834591181</v>
      </c>
      <c r="AH1018" s="44">
        <v>221.52258580138573</v>
      </c>
      <c r="AJ1018" s="63" t="s">
        <v>63</v>
      </c>
      <c r="AK1018" s="44">
        <v>0</v>
      </c>
      <c r="AL1018" s="44">
        <v>0</v>
      </c>
      <c r="AM1018" s="44">
        <v>448.95400000000001</v>
      </c>
      <c r="AN1018" s="44">
        <v>448.95400000000001</v>
      </c>
      <c r="AO1018" s="44">
        <v>0</v>
      </c>
      <c r="AP1018" s="44">
        <v>0</v>
      </c>
      <c r="AQ1018" s="44">
        <v>0</v>
      </c>
      <c r="AR1018" s="44">
        <v>0</v>
      </c>
      <c r="AS1018" s="44">
        <v>0</v>
      </c>
      <c r="AT1018" s="44">
        <v>0</v>
      </c>
      <c r="AU1018" s="44">
        <v>0</v>
      </c>
      <c r="AV1018" s="44">
        <v>0</v>
      </c>
      <c r="AW1018" s="44">
        <v>0</v>
      </c>
      <c r="AX1018" s="44">
        <v>0</v>
      </c>
      <c r="AY1018" s="44">
        <v>154.75206731866797</v>
      </c>
      <c r="AZ1018" s="44">
        <v>0</v>
      </c>
      <c r="BA1018" s="44">
        <v>0</v>
      </c>
      <c r="BB1018" s="44">
        <v>7.8571237500000013</v>
      </c>
      <c r="BC1018" s="44">
        <v>162.60919106866797</v>
      </c>
      <c r="BD1018" s="44">
        <v>154.75206731866797</v>
      </c>
      <c r="BE1018" s="44">
        <v>0</v>
      </c>
      <c r="BF1018" s="44">
        <v>0</v>
      </c>
      <c r="BG1018" s="44">
        <v>7.8571237500000013</v>
      </c>
      <c r="BH1018" s="44">
        <v>162.60919106866797</v>
      </c>
      <c r="BI1018" s="44">
        <v>82.874189653837306</v>
      </c>
      <c r="BJ1018" s="44">
        <v>0</v>
      </c>
      <c r="BK1018" s="44">
        <v>0</v>
      </c>
      <c r="BL1018" s="44">
        <v>4.2077160911220988</v>
      </c>
      <c r="BM1018" s="44">
        <v>87.0819057449594</v>
      </c>
      <c r="BN1018" s="44">
        <v>5.1555371481518941</v>
      </c>
      <c r="BO1018" s="44">
        <v>39.835734587028327</v>
      </c>
      <c r="BP1018" s="44">
        <v>0</v>
      </c>
      <c r="BQ1018" s="44">
        <v>0</v>
      </c>
      <c r="BR1018" s="44">
        <v>2.0225532475628505</v>
      </c>
      <c r="BS1018" s="44">
        <v>41.858287834591181</v>
      </c>
      <c r="BT1018" s="64">
        <v>2024</v>
      </c>
      <c r="BU1018" s="44">
        <v>0</v>
      </c>
      <c r="BV1018" s="44">
        <v>0</v>
      </c>
      <c r="BW1018" s="44">
        <v>0</v>
      </c>
      <c r="BX1018" s="44">
        <v>0</v>
      </c>
      <c r="BY1018" s="44">
        <v>0</v>
      </c>
      <c r="BZ1018" s="44">
        <v>0</v>
      </c>
      <c r="CA1018" s="44">
        <v>0</v>
      </c>
      <c r="CB1018" s="44">
        <v>0</v>
      </c>
      <c r="CC1018" s="44">
        <v>448.95400000000001</v>
      </c>
      <c r="CD1018" s="44">
        <v>0</v>
      </c>
      <c r="CE1018" s="44">
        <v>0</v>
      </c>
      <c r="CF1018" s="44">
        <v>0</v>
      </c>
      <c r="CG1018" s="44">
        <v>0</v>
      </c>
      <c r="CH1018" s="44">
        <v>0</v>
      </c>
      <c r="CI1018" s="44">
        <v>0</v>
      </c>
      <c r="CJ1018" s="44">
        <v>0</v>
      </c>
      <c r="CK1018" s="44">
        <v>0</v>
      </c>
      <c r="CL1018" s="44">
        <v>0</v>
      </c>
      <c r="CM1018" s="44">
        <v>154.75206731866797</v>
      </c>
      <c r="CN1018" s="44">
        <v>0</v>
      </c>
      <c r="CO1018" s="44">
        <v>0</v>
      </c>
      <c r="CP1018" s="44">
        <v>0</v>
      </c>
      <c r="CQ1018" s="44">
        <v>0</v>
      </c>
      <c r="CR1018" s="44">
        <v>0</v>
      </c>
      <c r="CS1018" s="44">
        <v>0</v>
      </c>
      <c r="CT1018" s="44">
        <v>0</v>
      </c>
      <c r="CU1018" s="44">
        <v>0</v>
      </c>
      <c r="CV1018" s="44">
        <v>0</v>
      </c>
      <c r="CW1018" s="44">
        <v>0</v>
      </c>
      <c r="CX1018" s="44">
        <v>0</v>
      </c>
      <c r="CY1018" s="44">
        <v>0</v>
      </c>
      <c r="CZ1018" s="44">
        <v>0</v>
      </c>
      <c r="DA1018" s="44">
        <v>0</v>
      </c>
      <c r="DB1018" s="44">
        <v>0</v>
      </c>
      <c r="DC1018" s="44">
        <v>0</v>
      </c>
      <c r="DD1018" s="44">
        <v>0</v>
      </c>
      <c r="DE1018" s="44">
        <v>0</v>
      </c>
      <c r="DF1018" s="44">
        <v>0</v>
      </c>
      <c r="DG1018" s="44">
        <v>0</v>
      </c>
      <c r="DH1018" s="44">
        <v>0</v>
      </c>
      <c r="DI1018" s="44">
        <v>0</v>
      </c>
      <c r="DJ1018" s="44">
        <v>0</v>
      </c>
      <c r="DK1018" s="44">
        <v>0</v>
      </c>
      <c r="DL1018" s="44">
        <v>0</v>
      </c>
      <c r="DM1018" s="44">
        <v>0</v>
      </c>
      <c r="DN1018" s="44">
        <v>0</v>
      </c>
      <c r="DO1018" s="44">
        <v>0</v>
      </c>
      <c r="DP1018" s="44">
        <v>0</v>
      </c>
      <c r="DQ1018" s="44">
        <v>7.8571237500000013</v>
      </c>
      <c r="DR1018" s="44">
        <v>0</v>
      </c>
      <c r="DS1018" s="44">
        <v>0</v>
      </c>
      <c r="DT1018" s="44">
        <v>0</v>
      </c>
      <c r="DU1018" s="44">
        <v>0</v>
      </c>
      <c r="DV1018" s="44">
        <v>0</v>
      </c>
      <c r="DW1018" s="44">
        <v>0</v>
      </c>
      <c r="DX1018" s="44">
        <v>0</v>
      </c>
      <c r="DY1018" s="44">
        <v>0</v>
      </c>
      <c r="DZ1018" s="44">
        <v>0</v>
      </c>
      <c r="EA1018" s="44">
        <v>41.858287834591181</v>
      </c>
      <c r="EB1018" s="44">
        <v>0</v>
      </c>
    </row>
    <row r="1019" spans="2:132" x14ac:dyDescent="0.25">
      <c r="B1019" s="41" t="s">
        <v>1107</v>
      </c>
      <c r="C1019" s="47" t="s">
        <v>101</v>
      </c>
      <c r="D1019" s="46">
        <v>14</v>
      </c>
      <c r="E1019" s="86" t="s">
        <v>53</v>
      </c>
      <c r="F1019" s="43">
        <v>4081</v>
      </c>
      <c r="G1019" s="43">
        <v>665.15849188264849</v>
      </c>
      <c r="H1019" s="44">
        <v>808.04774188264855</v>
      </c>
      <c r="I1019" s="44">
        <v>356.21153217055132</v>
      </c>
      <c r="J1019" s="44">
        <v>432.73284144398212</v>
      </c>
      <c r="K1019" s="44">
        <v>685.11324663912796</v>
      </c>
      <c r="L1019" s="44">
        <v>828.00249663912791</v>
      </c>
      <c r="M1019" s="44">
        <v>383.61399999999998</v>
      </c>
      <c r="N1019" s="44">
        <v>2783.2420000000002</v>
      </c>
      <c r="O1019" s="44">
        <v>448.91</v>
      </c>
      <c r="P1019" s="44">
        <v>123.32038439504304</v>
      </c>
      <c r="Q1019" s="44">
        <v>130.46484689504302</v>
      </c>
      <c r="R1019" s="44">
        <v>81.944963938511833</v>
      </c>
      <c r="S1019" s="44">
        <v>85.771029402183373</v>
      </c>
      <c r="T1019" s="44">
        <v>383.6634181179117</v>
      </c>
      <c r="U1019" s="44">
        <v>390.80788061791168</v>
      </c>
      <c r="V1019" s="44">
        <v>205.46281175597403</v>
      </c>
      <c r="W1019" s="44">
        <v>209.28887721964557</v>
      </c>
      <c r="X1019" s="44">
        <v>150.72491426060816</v>
      </c>
      <c r="Y1019" s="44">
        <v>157.86937676060816</v>
      </c>
      <c r="Z1019" s="44">
        <v>80.717533189846932</v>
      </c>
      <c r="AA1019" s="44">
        <v>84.543598653518472</v>
      </c>
      <c r="AB1019" s="44">
        <v>4.4725358046155703</v>
      </c>
      <c r="AC1019" s="44">
        <v>13.298566254330989</v>
      </c>
      <c r="AD1019" s="44">
        <v>5.309804729743635</v>
      </c>
      <c r="AE1019" s="44">
        <v>33.583803459931417</v>
      </c>
      <c r="AF1019" s="44">
        <v>100.60039440220244</v>
      </c>
      <c r="AG1019" s="44">
        <v>40.638181453854678</v>
      </c>
      <c r="AH1019" s="44">
        <v>213.14149959361606</v>
      </c>
      <c r="AJ1019" s="63" t="s">
        <v>63</v>
      </c>
      <c r="AK1019" s="44">
        <v>0</v>
      </c>
      <c r="AL1019" s="44">
        <v>0</v>
      </c>
      <c r="AM1019" s="44">
        <v>448.91</v>
      </c>
      <c r="AN1019" s="44">
        <v>448.91</v>
      </c>
      <c r="AO1019" s="44">
        <v>0</v>
      </c>
      <c r="AP1019" s="44">
        <v>0</v>
      </c>
      <c r="AQ1019" s="44">
        <v>0</v>
      </c>
      <c r="AR1019" s="44">
        <v>0</v>
      </c>
      <c r="AS1019" s="44">
        <v>0</v>
      </c>
      <c r="AT1019" s="44">
        <v>0</v>
      </c>
      <c r="AU1019" s="44">
        <v>0</v>
      </c>
      <c r="AV1019" s="44">
        <v>0</v>
      </c>
      <c r="AW1019" s="44">
        <v>0</v>
      </c>
      <c r="AX1019" s="44">
        <v>0</v>
      </c>
      <c r="AY1019" s="44">
        <v>150.72491426060816</v>
      </c>
      <c r="AZ1019" s="44">
        <v>0</v>
      </c>
      <c r="BA1019" s="44">
        <v>0</v>
      </c>
      <c r="BB1019" s="44">
        <v>7.1444625000000004</v>
      </c>
      <c r="BC1019" s="44">
        <v>157.86937676060816</v>
      </c>
      <c r="BD1019" s="44">
        <v>150.72491426060816</v>
      </c>
      <c r="BE1019" s="44">
        <v>0</v>
      </c>
      <c r="BF1019" s="44">
        <v>0</v>
      </c>
      <c r="BG1019" s="44">
        <v>7.1444625000000004</v>
      </c>
      <c r="BH1019" s="44">
        <v>157.86937676060816</v>
      </c>
      <c r="BI1019" s="44">
        <v>80.717533189846932</v>
      </c>
      <c r="BJ1019" s="44">
        <v>0</v>
      </c>
      <c r="BK1019" s="44">
        <v>0</v>
      </c>
      <c r="BL1019" s="44">
        <v>3.8260654636715397</v>
      </c>
      <c r="BM1019" s="44">
        <v>84.543598653518472</v>
      </c>
      <c r="BN1019" s="44">
        <v>5.309804729743635</v>
      </c>
      <c r="BO1019" s="44">
        <v>38.799078966577959</v>
      </c>
      <c r="BP1019" s="44">
        <v>0</v>
      </c>
      <c r="BQ1019" s="44">
        <v>0</v>
      </c>
      <c r="BR1019" s="44">
        <v>1.8391024872767212</v>
      </c>
      <c r="BS1019" s="44">
        <v>40.638181453854678</v>
      </c>
      <c r="BT1019" s="64">
        <v>2024</v>
      </c>
      <c r="BU1019" s="44">
        <v>0</v>
      </c>
      <c r="BV1019" s="44">
        <v>0</v>
      </c>
      <c r="BW1019" s="44">
        <v>0</v>
      </c>
      <c r="BX1019" s="44">
        <v>0</v>
      </c>
      <c r="BY1019" s="44">
        <v>0</v>
      </c>
      <c r="BZ1019" s="44">
        <v>0</v>
      </c>
      <c r="CA1019" s="44">
        <v>0</v>
      </c>
      <c r="CB1019" s="44">
        <v>0</v>
      </c>
      <c r="CC1019" s="44">
        <v>448.91</v>
      </c>
      <c r="CD1019" s="44">
        <v>0</v>
      </c>
      <c r="CE1019" s="44">
        <v>0</v>
      </c>
      <c r="CF1019" s="44">
        <v>0</v>
      </c>
      <c r="CG1019" s="44">
        <v>0</v>
      </c>
      <c r="CH1019" s="44">
        <v>0</v>
      </c>
      <c r="CI1019" s="44">
        <v>0</v>
      </c>
      <c r="CJ1019" s="44">
        <v>0</v>
      </c>
      <c r="CK1019" s="44">
        <v>0</v>
      </c>
      <c r="CL1019" s="44">
        <v>0</v>
      </c>
      <c r="CM1019" s="44">
        <v>150.72491426060816</v>
      </c>
      <c r="CN1019" s="44">
        <v>0</v>
      </c>
      <c r="CO1019" s="44">
        <v>0</v>
      </c>
      <c r="CP1019" s="44">
        <v>0</v>
      </c>
      <c r="CQ1019" s="44">
        <v>0</v>
      </c>
      <c r="CR1019" s="44">
        <v>0</v>
      </c>
      <c r="CS1019" s="44">
        <v>0</v>
      </c>
      <c r="CT1019" s="44">
        <v>0</v>
      </c>
      <c r="CU1019" s="44">
        <v>0</v>
      </c>
      <c r="CV1019" s="44">
        <v>0</v>
      </c>
      <c r="CW1019" s="44">
        <v>0</v>
      </c>
      <c r="CX1019" s="44">
        <v>0</v>
      </c>
      <c r="CY1019" s="44">
        <v>0</v>
      </c>
      <c r="CZ1019" s="44">
        <v>0</v>
      </c>
      <c r="DA1019" s="44">
        <v>0</v>
      </c>
      <c r="DB1019" s="44">
        <v>0</v>
      </c>
      <c r="DC1019" s="44">
        <v>0</v>
      </c>
      <c r="DD1019" s="44">
        <v>0</v>
      </c>
      <c r="DE1019" s="44">
        <v>0</v>
      </c>
      <c r="DF1019" s="44">
        <v>0</v>
      </c>
      <c r="DG1019" s="44">
        <v>0</v>
      </c>
      <c r="DH1019" s="44">
        <v>0</v>
      </c>
      <c r="DI1019" s="44">
        <v>0</v>
      </c>
      <c r="DJ1019" s="44">
        <v>0</v>
      </c>
      <c r="DK1019" s="44">
        <v>0</v>
      </c>
      <c r="DL1019" s="44">
        <v>0</v>
      </c>
      <c r="DM1019" s="44">
        <v>0</v>
      </c>
      <c r="DN1019" s="44">
        <v>0</v>
      </c>
      <c r="DO1019" s="44">
        <v>0</v>
      </c>
      <c r="DP1019" s="44">
        <v>0</v>
      </c>
      <c r="DQ1019" s="44">
        <v>7.1444625000000004</v>
      </c>
      <c r="DR1019" s="44">
        <v>0</v>
      </c>
      <c r="DS1019" s="44">
        <v>0</v>
      </c>
      <c r="DT1019" s="44">
        <v>0</v>
      </c>
      <c r="DU1019" s="44">
        <v>0</v>
      </c>
      <c r="DV1019" s="44">
        <v>0</v>
      </c>
      <c r="DW1019" s="44">
        <v>0</v>
      </c>
      <c r="DX1019" s="44">
        <v>0</v>
      </c>
      <c r="DY1019" s="44">
        <v>0</v>
      </c>
      <c r="DZ1019" s="44">
        <v>0</v>
      </c>
      <c r="EA1019" s="44">
        <v>40.638181453854678</v>
      </c>
      <c r="EB1019" s="44">
        <v>0</v>
      </c>
    </row>
    <row r="1020" spans="2:132" x14ac:dyDescent="0.25">
      <c r="B1020" s="41" t="s">
        <v>1108</v>
      </c>
      <c r="C1020" s="47" t="s">
        <v>101</v>
      </c>
      <c r="D1020" s="46">
        <v>4</v>
      </c>
      <c r="E1020" s="86" t="s">
        <v>53</v>
      </c>
      <c r="F1020" s="43">
        <v>1503.31</v>
      </c>
      <c r="G1020" s="43">
        <v>264.7191878771693</v>
      </c>
      <c r="H1020" s="44">
        <v>264.7191878771693</v>
      </c>
      <c r="I1020" s="44">
        <v>141.7647502954932</v>
      </c>
      <c r="J1020" s="44">
        <v>141.7647502954932</v>
      </c>
      <c r="K1020" s="44">
        <v>272.66076351348437</v>
      </c>
      <c r="L1020" s="44">
        <v>272.66076351348437</v>
      </c>
      <c r="M1020" s="44">
        <v>147.32437999999999</v>
      </c>
      <c r="N1020" s="44">
        <v>1064.34348</v>
      </c>
      <c r="O1020" s="44">
        <v>169.87403</v>
      </c>
      <c r="P1020" s="44">
        <v>49.078937432427182</v>
      </c>
      <c r="Q1020" s="44">
        <v>49.078937432427182</v>
      </c>
      <c r="R1020" s="44">
        <v>32.612384219930973</v>
      </c>
      <c r="S1020" s="44">
        <v>32.612384219930973</v>
      </c>
      <c r="T1020" s="44">
        <v>152.69002756755125</v>
      </c>
      <c r="U1020" s="44">
        <v>152.69002756755125</v>
      </c>
      <c r="V1020" s="44">
        <v>81.769907970440485</v>
      </c>
      <c r="W1020" s="44">
        <v>81.769907970440485</v>
      </c>
      <c r="X1020" s="44">
        <v>59.985367972966564</v>
      </c>
      <c r="Y1020" s="44">
        <v>59.985367972966564</v>
      </c>
      <c r="Z1020" s="44">
        <v>32.123892416958761</v>
      </c>
      <c r="AA1020" s="44">
        <v>32.123892416958761</v>
      </c>
      <c r="AB1020" s="44">
        <v>4.5174366586164245</v>
      </c>
      <c r="AC1020" s="44">
        <v>13.016322341768516</v>
      </c>
      <c r="AD1020" s="44">
        <v>5.2880898676625048</v>
      </c>
      <c r="AE1020" s="44">
        <v>12.633727996315384</v>
      </c>
      <c r="AF1020" s="44">
        <v>39.304931544092312</v>
      </c>
      <c r="AG1020" s="44">
        <v>15.441223106607694</v>
      </c>
      <c r="AH1020" s="44">
        <v>70.187377757307701</v>
      </c>
      <c r="AJ1020" s="63" t="s">
        <v>63</v>
      </c>
      <c r="AK1020" s="44">
        <v>0</v>
      </c>
      <c r="AL1020" s="44">
        <v>0</v>
      </c>
      <c r="AM1020" s="44">
        <v>169.87403</v>
      </c>
      <c r="AN1020" s="44">
        <v>169.87403</v>
      </c>
      <c r="AO1020" s="44">
        <v>0</v>
      </c>
      <c r="AP1020" s="44">
        <v>0</v>
      </c>
      <c r="AQ1020" s="44">
        <v>0</v>
      </c>
      <c r="AR1020" s="44">
        <v>0</v>
      </c>
      <c r="AS1020" s="44">
        <v>0</v>
      </c>
      <c r="AT1020" s="44">
        <v>0</v>
      </c>
      <c r="AU1020" s="44">
        <v>0</v>
      </c>
      <c r="AV1020" s="44">
        <v>0</v>
      </c>
      <c r="AW1020" s="44">
        <v>0</v>
      </c>
      <c r="AX1020" s="44">
        <v>0</v>
      </c>
      <c r="AY1020" s="44">
        <v>59.985367972966564</v>
      </c>
      <c r="AZ1020" s="44">
        <v>0</v>
      </c>
      <c r="BA1020" s="44">
        <v>0</v>
      </c>
      <c r="BB1020" s="44">
        <v>0</v>
      </c>
      <c r="BC1020" s="44">
        <v>59.985367972966564</v>
      </c>
      <c r="BD1020" s="44">
        <v>59.985367972966564</v>
      </c>
      <c r="BE1020" s="44">
        <v>0</v>
      </c>
      <c r="BF1020" s="44">
        <v>0</v>
      </c>
      <c r="BG1020" s="44">
        <v>0</v>
      </c>
      <c r="BH1020" s="44">
        <v>59.985367972966564</v>
      </c>
      <c r="BI1020" s="44">
        <v>32.123892416958761</v>
      </c>
      <c r="BJ1020" s="44">
        <v>0</v>
      </c>
      <c r="BK1020" s="44">
        <v>0</v>
      </c>
      <c r="BL1020" s="44">
        <v>0</v>
      </c>
      <c r="BM1020" s="44">
        <v>32.123892416958761</v>
      </c>
      <c r="BN1020" s="44">
        <v>5.2880898676625048</v>
      </c>
      <c r="BO1020" s="44">
        <v>15.441223106607694</v>
      </c>
      <c r="BP1020" s="44">
        <v>0</v>
      </c>
      <c r="BQ1020" s="44">
        <v>0</v>
      </c>
      <c r="BR1020" s="44">
        <v>0</v>
      </c>
      <c r="BS1020" s="44">
        <v>15.441223106607694</v>
      </c>
      <c r="BT1020" s="64">
        <v>2024</v>
      </c>
      <c r="BU1020" s="44">
        <v>0</v>
      </c>
      <c r="BV1020" s="44">
        <v>0</v>
      </c>
      <c r="BW1020" s="44">
        <v>0</v>
      </c>
      <c r="BX1020" s="44">
        <v>0</v>
      </c>
      <c r="BY1020" s="44">
        <v>0</v>
      </c>
      <c r="BZ1020" s="44">
        <v>0</v>
      </c>
      <c r="CA1020" s="44">
        <v>0</v>
      </c>
      <c r="CB1020" s="44">
        <v>0</v>
      </c>
      <c r="CC1020" s="44">
        <v>169.87403</v>
      </c>
      <c r="CD1020" s="44">
        <v>0</v>
      </c>
      <c r="CE1020" s="44">
        <v>0</v>
      </c>
      <c r="CF1020" s="44">
        <v>0</v>
      </c>
      <c r="CG1020" s="44">
        <v>0</v>
      </c>
      <c r="CH1020" s="44">
        <v>0</v>
      </c>
      <c r="CI1020" s="44">
        <v>0</v>
      </c>
      <c r="CJ1020" s="44">
        <v>0</v>
      </c>
      <c r="CK1020" s="44">
        <v>0</v>
      </c>
      <c r="CL1020" s="44">
        <v>0</v>
      </c>
      <c r="CM1020" s="44">
        <v>59.985367972966564</v>
      </c>
      <c r="CN1020" s="44">
        <v>0</v>
      </c>
      <c r="CO1020" s="44">
        <v>0</v>
      </c>
      <c r="CP1020" s="44">
        <v>0</v>
      </c>
      <c r="CQ1020" s="44">
        <v>0</v>
      </c>
      <c r="CR1020" s="44">
        <v>0</v>
      </c>
      <c r="CS1020" s="44">
        <v>0</v>
      </c>
      <c r="CT1020" s="44">
        <v>0</v>
      </c>
      <c r="CU1020" s="44">
        <v>0</v>
      </c>
      <c r="CV1020" s="44">
        <v>0</v>
      </c>
      <c r="CW1020" s="44">
        <v>0</v>
      </c>
      <c r="CX1020" s="44">
        <v>0</v>
      </c>
      <c r="CY1020" s="44">
        <v>0</v>
      </c>
      <c r="CZ1020" s="44">
        <v>0</v>
      </c>
      <c r="DA1020" s="44">
        <v>0</v>
      </c>
      <c r="DB1020" s="44">
        <v>0</v>
      </c>
      <c r="DC1020" s="44">
        <v>0</v>
      </c>
      <c r="DD1020" s="44">
        <v>0</v>
      </c>
      <c r="DE1020" s="44">
        <v>0</v>
      </c>
      <c r="DF1020" s="44">
        <v>0</v>
      </c>
      <c r="DG1020" s="44">
        <v>0</v>
      </c>
      <c r="DH1020" s="44">
        <v>0</v>
      </c>
      <c r="DI1020" s="44">
        <v>0</v>
      </c>
      <c r="DJ1020" s="44">
        <v>0</v>
      </c>
      <c r="DK1020" s="44">
        <v>0</v>
      </c>
      <c r="DL1020" s="44">
        <v>0</v>
      </c>
      <c r="DM1020" s="44">
        <v>0</v>
      </c>
      <c r="DN1020" s="44">
        <v>0</v>
      </c>
      <c r="DO1020" s="44">
        <v>0</v>
      </c>
      <c r="DP1020" s="44">
        <v>0</v>
      </c>
      <c r="DQ1020" s="44">
        <v>0</v>
      </c>
      <c r="DR1020" s="44">
        <v>0</v>
      </c>
      <c r="DS1020" s="44">
        <v>0</v>
      </c>
      <c r="DT1020" s="44">
        <v>0</v>
      </c>
      <c r="DU1020" s="44">
        <v>0</v>
      </c>
      <c r="DV1020" s="44">
        <v>0</v>
      </c>
      <c r="DW1020" s="44">
        <v>0</v>
      </c>
      <c r="DX1020" s="44">
        <v>0</v>
      </c>
      <c r="DY1020" s="44">
        <v>0</v>
      </c>
      <c r="DZ1020" s="44">
        <v>0</v>
      </c>
      <c r="EA1020" s="44">
        <v>15.441223106607694</v>
      </c>
      <c r="EB1020" s="44">
        <v>0</v>
      </c>
    </row>
    <row r="1021" spans="2:132" x14ac:dyDescent="0.25">
      <c r="B1021" s="41" t="s">
        <v>1109</v>
      </c>
      <c r="C1021" s="47" t="s">
        <v>101</v>
      </c>
      <c r="D1021" s="46">
        <v>5</v>
      </c>
      <c r="E1021" s="86" t="s">
        <v>53</v>
      </c>
      <c r="F1021" s="43">
        <v>4058.2</v>
      </c>
      <c r="G1021" s="43">
        <v>556.5138570019426</v>
      </c>
      <c r="H1021" s="44">
        <v>556.5138570019426</v>
      </c>
      <c r="I1021" s="44">
        <v>298.02920070331032</v>
      </c>
      <c r="J1021" s="44">
        <v>298.02920070331032</v>
      </c>
      <c r="K1021" s="44">
        <v>617.73038127215636</v>
      </c>
      <c r="L1021" s="44">
        <v>617.73038127215636</v>
      </c>
      <c r="M1021" s="44">
        <v>381.4708</v>
      </c>
      <c r="N1021" s="44">
        <v>2767.6923999999999</v>
      </c>
      <c r="O1021" s="44">
        <v>446.40199999999999</v>
      </c>
      <c r="P1021" s="44">
        <v>111.19146862898815</v>
      </c>
      <c r="Q1021" s="44">
        <v>111.19146862898815</v>
      </c>
      <c r="R1021" s="44">
        <v>73.88544020333795</v>
      </c>
      <c r="S1021" s="44">
        <v>73.88544020333795</v>
      </c>
      <c r="T1021" s="44">
        <v>345.92901351240761</v>
      </c>
      <c r="U1021" s="44">
        <v>345.92901351240761</v>
      </c>
      <c r="V1021" s="44">
        <v>185.25495115717774</v>
      </c>
      <c r="W1021" s="44">
        <v>185.25495115717774</v>
      </c>
      <c r="X1021" s="44">
        <v>135.90068387987441</v>
      </c>
      <c r="Y1021" s="44">
        <v>135.90068387987441</v>
      </c>
      <c r="Z1021" s="44">
        <v>72.778730811748403</v>
      </c>
      <c r="AA1021" s="44">
        <v>72.778730811748403</v>
      </c>
      <c r="AB1021" s="44">
        <v>5.1630036844900076</v>
      </c>
      <c r="AC1021" s="44">
        <v>14.939910554141026</v>
      </c>
      <c r="AD1021" s="44">
        <v>6.1336876175359043</v>
      </c>
      <c r="AE1021" s="44">
        <v>28.622518001812399</v>
      </c>
      <c r="AF1021" s="44">
        <v>89.047833783416365</v>
      </c>
      <c r="AG1021" s="44">
        <v>34.983077557770713</v>
      </c>
      <c r="AH1021" s="44">
        <v>159.01398889895776</v>
      </c>
      <c r="AJ1021" s="63" t="s">
        <v>63</v>
      </c>
      <c r="AK1021" s="44">
        <v>0</v>
      </c>
      <c r="AL1021" s="44">
        <v>0</v>
      </c>
      <c r="AM1021" s="44">
        <v>446.40199999999999</v>
      </c>
      <c r="AN1021" s="44">
        <v>446.40199999999999</v>
      </c>
      <c r="AO1021" s="44">
        <v>0</v>
      </c>
      <c r="AP1021" s="44">
        <v>0</v>
      </c>
      <c r="AQ1021" s="44">
        <v>0</v>
      </c>
      <c r="AR1021" s="44">
        <v>0</v>
      </c>
      <c r="AS1021" s="44">
        <v>0</v>
      </c>
      <c r="AT1021" s="44">
        <v>0</v>
      </c>
      <c r="AU1021" s="44">
        <v>0</v>
      </c>
      <c r="AV1021" s="44">
        <v>0</v>
      </c>
      <c r="AW1021" s="44">
        <v>0</v>
      </c>
      <c r="AX1021" s="44">
        <v>0</v>
      </c>
      <c r="AY1021" s="44">
        <v>135.90068387987441</v>
      </c>
      <c r="AZ1021" s="44">
        <v>0</v>
      </c>
      <c r="BA1021" s="44">
        <v>0</v>
      </c>
      <c r="BB1021" s="44">
        <v>0</v>
      </c>
      <c r="BC1021" s="44">
        <v>135.90068387987441</v>
      </c>
      <c r="BD1021" s="44">
        <v>135.90068387987441</v>
      </c>
      <c r="BE1021" s="44">
        <v>0</v>
      </c>
      <c r="BF1021" s="44">
        <v>0</v>
      </c>
      <c r="BG1021" s="44">
        <v>0</v>
      </c>
      <c r="BH1021" s="44">
        <v>135.90068387987441</v>
      </c>
      <c r="BI1021" s="44">
        <v>72.778730811748403</v>
      </c>
      <c r="BJ1021" s="44">
        <v>0</v>
      </c>
      <c r="BK1021" s="44">
        <v>0</v>
      </c>
      <c r="BL1021" s="44">
        <v>0</v>
      </c>
      <c r="BM1021" s="44">
        <v>72.778730811748403</v>
      </c>
      <c r="BN1021" s="44">
        <v>6.1336876175359043</v>
      </c>
      <c r="BO1021" s="44">
        <v>34.983077557770713</v>
      </c>
      <c r="BP1021" s="44">
        <v>0</v>
      </c>
      <c r="BQ1021" s="44">
        <v>0</v>
      </c>
      <c r="BR1021" s="44">
        <v>0</v>
      </c>
      <c r="BS1021" s="44">
        <v>34.983077557770713</v>
      </c>
      <c r="BT1021" s="64">
        <v>2024</v>
      </c>
      <c r="BU1021" s="44">
        <v>0</v>
      </c>
      <c r="BV1021" s="44">
        <v>0</v>
      </c>
      <c r="BW1021" s="44">
        <v>0</v>
      </c>
      <c r="BX1021" s="44">
        <v>0</v>
      </c>
      <c r="BY1021" s="44">
        <v>0</v>
      </c>
      <c r="BZ1021" s="44">
        <v>0</v>
      </c>
      <c r="CA1021" s="44">
        <v>0</v>
      </c>
      <c r="CB1021" s="44">
        <v>0</v>
      </c>
      <c r="CC1021" s="44">
        <v>446.40199999999999</v>
      </c>
      <c r="CD1021" s="44">
        <v>0</v>
      </c>
      <c r="CE1021" s="44">
        <v>0</v>
      </c>
      <c r="CF1021" s="44">
        <v>0</v>
      </c>
      <c r="CG1021" s="44">
        <v>0</v>
      </c>
      <c r="CH1021" s="44">
        <v>0</v>
      </c>
      <c r="CI1021" s="44">
        <v>0</v>
      </c>
      <c r="CJ1021" s="44">
        <v>0</v>
      </c>
      <c r="CK1021" s="44">
        <v>0</v>
      </c>
      <c r="CL1021" s="44">
        <v>0</v>
      </c>
      <c r="CM1021" s="44">
        <v>135.90068387987441</v>
      </c>
      <c r="CN1021" s="44">
        <v>0</v>
      </c>
      <c r="CO1021" s="44">
        <v>0</v>
      </c>
      <c r="CP1021" s="44">
        <v>0</v>
      </c>
      <c r="CQ1021" s="44">
        <v>0</v>
      </c>
      <c r="CR1021" s="44">
        <v>0</v>
      </c>
      <c r="CS1021" s="44">
        <v>0</v>
      </c>
      <c r="CT1021" s="44">
        <v>0</v>
      </c>
      <c r="CU1021" s="44">
        <v>0</v>
      </c>
      <c r="CV1021" s="44">
        <v>0</v>
      </c>
      <c r="CW1021" s="44">
        <v>0</v>
      </c>
      <c r="CX1021" s="44">
        <v>0</v>
      </c>
      <c r="CY1021" s="44">
        <v>0</v>
      </c>
      <c r="CZ1021" s="44">
        <v>0</v>
      </c>
      <c r="DA1021" s="44">
        <v>0</v>
      </c>
      <c r="DB1021" s="44">
        <v>0</v>
      </c>
      <c r="DC1021" s="44">
        <v>0</v>
      </c>
      <c r="DD1021" s="44">
        <v>0</v>
      </c>
      <c r="DE1021" s="44">
        <v>0</v>
      </c>
      <c r="DF1021" s="44">
        <v>0</v>
      </c>
      <c r="DG1021" s="44">
        <v>0</v>
      </c>
      <c r="DH1021" s="44">
        <v>0</v>
      </c>
      <c r="DI1021" s="44">
        <v>0</v>
      </c>
      <c r="DJ1021" s="44">
        <v>0</v>
      </c>
      <c r="DK1021" s="44">
        <v>0</v>
      </c>
      <c r="DL1021" s="44">
        <v>0</v>
      </c>
      <c r="DM1021" s="44">
        <v>0</v>
      </c>
      <c r="DN1021" s="44">
        <v>0</v>
      </c>
      <c r="DO1021" s="44">
        <v>0</v>
      </c>
      <c r="DP1021" s="44">
        <v>0</v>
      </c>
      <c r="DQ1021" s="44">
        <v>0</v>
      </c>
      <c r="DR1021" s="44">
        <v>0</v>
      </c>
      <c r="DS1021" s="44">
        <v>0</v>
      </c>
      <c r="DT1021" s="44">
        <v>0</v>
      </c>
      <c r="DU1021" s="44">
        <v>0</v>
      </c>
      <c r="DV1021" s="44">
        <v>0</v>
      </c>
      <c r="DW1021" s="44">
        <v>0</v>
      </c>
      <c r="DX1021" s="44">
        <v>0</v>
      </c>
      <c r="DY1021" s="44">
        <v>0</v>
      </c>
      <c r="DZ1021" s="44">
        <v>0</v>
      </c>
      <c r="EA1021" s="44">
        <v>34.983077557770713</v>
      </c>
      <c r="EB1021" s="44">
        <v>0</v>
      </c>
    </row>
    <row r="1022" spans="2:132" x14ac:dyDescent="0.25">
      <c r="B1022" s="41" t="s">
        <v>1110</v>
      </c>
      <c r="C1022" s="50">
        <v>1</v>
      </c>
      <c r="D1022" s="46">
        <v>5</v>
      </c>
      <c r="E1022" s="86" t="s">
        <v>53</v>
      </c>
      <c r="F1022" s="43">
        <v>3907.73</v>
      </c>
      <c r="G1022" s="43">
        <v>781.80778524877553</v>
      </c>
      <c r="H1022" s="44">
        <v>1007.9252852487755</v>
      </c>
      <c r="I1022" s="44">
        <v>418.6805888294432</v>
      </c>
      <c r="J1022" s="44">
        <v>539.77302335222907</v>
      </c>
      <c r="K1022" s="44">
        <v>805.26201880623887</v>
      </c>
      <c r="L1022" s="44">
        <v>1031.3795188062388</v>
      </c>
      <c r="M1022" s="44">
        <v>412.91680333333335</v>
      </c>
      <c r="N1022" s="44">
        <v>2710.6620433333328</v>
      </c>
      <c r="O1022" s="44">
        <v>475.44048333333336</v>
      </c>
      <c r="P1022" s="44">
        <v>161.05240376124777</v>
      </c>
      <c r="Q1022" s="44">
        <v>172.35827876124779</v>
      </c>
      <c r="R1022" s="44">
        <v>107.01745281744822</v>
      </c>
      <c r="S1022" s="44">
        <v>113.07207454358752</v>
      </c>
      <c r="T1022" s="44">
        <v>483.15721128374332</v>
      </c>
      <c r="U1022" s="44">
        <v>496.72426128374332</v>
      </c>
      <c r="V1022" s="44">
        <v>258.74460389659589</v>
      </c>
      <c r="W1022" s="44">
        <v>266.01014996796306</v>
      </c>
      <c r="X1022" s="44">
        <v>201.31550470155972</v>
      </c>
      <c r="Y1022" s="44">
        <v>214.88255470155971</v>
      </c>
      <c r="Z1022" s="44">
        <v>107.81025162358162</v>
      </c>
      <c r="AA1022" s="44">
        <v>115.07579769494878</v>
      </c>
      <c r="AB1022" s="44">
        <v>3.6518017821823934</v>
      </c>
      <c r="AC1022" s="44">
        <v>10.190069979133471</v>
      </c>
      <c r="AD1022" s="44">
        <v>4.1315419302472733</v>
      </c>
      <c r="AE1022" s="44">
        <v>44.367863806765769</v>
      </c>
      <c r="AF1022" s="44">
        <v>127.8650177557268</v>
      </c>
      <c r="AG1022" s="44">
        <v>55.314313823330245</v>
      </c>
      <c r="AH1022" s="44">
        <v>265.49409957191625</v>
      </c>
      <c r="AJ1022" s="63" t="s">
        <v>63</v>
      </c>
      <c r="AK1022" s="44">
        <v>0</v>
      </c>
      <c r="AL1022" s="44">
        <v>0</v>
      </c>
      <c r="AM1022" s="44">
        <v>475.44048333333336</v>
      </c>
      <c r="AN1022" s="44">
        <v>475.44048333333336</v>
      </c>
      <c r="AO1022" s="44">
        <v>0</v>
      </c>
      <c r="AP1022" s="44">
        <v>0</v>
      </c>
      <c r="AQ1022" s="44">
        <v>0</v>
      </c>
      <c r="AR1022" s="44">
        <v>0</v>
      </c>
      <c r="AS1022" s="44">
        <v>0</v>
      </c>
      <c r="AT1022" s="44">
        <v>0</v>
      </c>
      <c r="AU1022" s="44">
        <v>0</v>
      </c>
      <c r="AV1022" s="44">
        <v>0</v>
      </c>
      <c r="AW1022" s="44">
        <v>0</v>
      </c>
      <c r="AX1022" s="44">
        <v>0</v>
      </c>
      <c r="AY1022" s="44">
        <v>201.31550470155972</v>
      </c>
      <c r="AZ1022" s="44">
        <v>0</v>
      </c>
      <c r="BA1022" s="44">
        <v>0</v>
      </c>
      <c r="BB1022" s="44">
        <v>13.56705</v>
      </c>
      <c r="BC1022" s="44">
        <v>214.88255470155971</v>
      </c>
      <c r="BD1022" s="44">
        <v>201.31550470155972</v>
      </c>
      <c r="BE1022" s="44">
        <v>0</v>
      </c>
      <c r="BF1022" s="44">
        <v>0</v>
      </c>
      <c r="BG1022" s="44">
        <v>13.56705</v>
      </c>
      <c r="BH1022" s="44">
        <v>214.88255470155971</v>
      </c>
      <c r="BI1022" s="44">
        <v>107.81025162358162</v>
      </c>
      <c r="BJ1022" s="44">
        <v>0</v>
      </c>
      <c r="BK1022" s="44">
        <v>0</v>
      </c>
      <c r="BL1022" s="44">
        <v>7.2655460713671545</v>
      </c>
      <c r="BM1022" s="44">
        <v>115.07579769494878</v>
      </c>
      <c r="BN1022" s="44">
        <v>4.1315419302472733</v>
      </c>
      <c r="BO1022" s="44">
        <v>51.821931380283253</v>
      </c>
      <c r="BP1022" s="44">
        <v>0</v>
      </c>
      <c r="BQ1022" s="44">
        <v>0</v>
      </c>
      <c r="BR1022" s="44">
        <v>3.4923824430469947</v>
      </c>
      <c r="BS1022" s="44">
        <v>55.314313823330245</v>
      </c>
      <c r="BT1022" s="64">
        <v>2024</v>
      </c>
      <c r="BU1022" s="44">
        <v>0</v>
      </c>
      <c r="BV1022" s="44">
        <v>0</v>
      </c>
      <c r="BW1022" s="44">
        <v>0</v>
      </c>
      <c r="BX1022" s="44">
        <v>0</v>
      </c>
      <c r="BY1022" s="44">
        <v>0</v>
      </c>
      <c r="BZ1022" s="44">
        <v>0</v>
      </c>
      <c r="CA1022" s="44">
        <v>0</v>
      </c>
      <c r="CB1022" s="44">
        <v>0</v>
      </c>
      <c r="CC1022" s="44">
        <v>475.44048333333336</v>
      </c>
      <c r="CD1022" s="44">
        <v>0</v>
      </c>
      <c r="CE1022" s="44">
        <v>0</v>
      </c>
      <c r="CF1022" s="44">
        <v>0</v>
      </c>
      <c r="CG1022" s="44">
        <v>0</v>
      </c>
      <c r="CH1022" s="44">
        <v>0</v>
      </c>
      <c r="CI1022" s="44">
        <v>0</v>
      </c>
      <c r="CJ1022" s="44">
        <v>0</v>
      </c>
      <c r="CK1022" s="44">
        <v>0</v>
      </c>
      <c r="CL1022" s="44">
        <v>0</v>
      </c>
      <c r="CM1022" s="44">
        <v>201.31550470155972</v>
      </c>
      <c r="CN1022" s="44">
        <v>0</v>
      </c>
      <c r="CO1022" s="44">
        <v>0</v>
      </c>
      <c r="CP1022" s="44">
        <v>0</v>
      </c>
      <c r="CQ1022" s="44">
        <v>0</v>
      </c>
      <c r="CR1022" s="44">
        <v>0</v>
      </c>
      <c r="CS1022" s="44">
        <v>0</v>
      </c>
      <c r="CT1022" s="44">
        <v>0</v>
      </c>
      <c r="CU1022" s="44">
        <v>0</v>
      </c>
      <c r="CV1022" s="44">
        <v>0</v>
      </c>
      <c r="CW1022" s="44">
        <v>0</v>
      </c>
      <c r="CX1022" s="44">
        <v>0</v>
      </c>
      <c r="CY1022" s="44">
        <v>0</v>
      </c>
      <c r="CZ1022" s="44">
        <v>0</v>
      </c>
      <c r="DA1022" s="44">
        <v>0</v>
      </c>
      <c r="DB1022" s="44">
        <v>0</v>
      </c>
      <c r="DC1022" s="44">
        <v>0</v>
      </c>
      <c r="DD1022" s="44">
        <v>0</v>
      </c>
      <c r="DE1022" s="44">
        <v>0</v>
      </c>
      <c r="DF1022" s="44">
        <v>0</v>
      </c>
      <c r="DG1022" s="44">
        <v>0</v>
      </c>
      <c r="DH1022" s="44">
        <v>0</v>
      </c>
      <c r="DI1022" s="44">
        <v>0</v>
      </c>
      <c r="DJ1022" s="44">
        <v>0</v>
      </c>
      <c r="DK1022" s="44">
        <v>0</v>
      </c>
      <c r="DL1022" s="44">
        <v>0</v>
      </c>
      <c r="DM1022" s="44">
        <v>0</v>
      </c>
      <c r="DN1022" s="44">
        <v>0</v>
      </c>
      <c r="DO1022" s="44">
        <v>0</v>
      </c>
      <c r="DP1022" s="44">
        <v>0</v>
      </c>
      <c r="DQ1022" s="44">
        <v>13.56705</v>
      </c>
      <c r="DR1022" s="44">
        <v>0</v>
      </c>
      <c r="DS1022" s="44">
        <v>0</v>
      </c>
      <c r="DT1022" s="44">
        <v>0</v>
      </c>
      <c r="DU1022" s="44">
        <v>0</v>
      </c>
      <c r="DV1022" s="44">
        <v>0</v>
      </c>
      <c r="DW1022" s="44">
        <v>0</v>
      </c>
      <c r="DX1022" s="44">
        <v>0</v>
      </c>
      <c r="DY1022" s="44">
        <v>0</v>
      </c>
      <c r="DZ1022" s="44">
        <v>0</v>
      </c>
      <c r="EA1022" s="44">
        <v>55.314313823330245</v>
      </c>
      <c r="EB1022" s="44">
        <v>0</v>
      </c>
    </row>
    <row r="1023" spans="2:132" x14ac:dyDescent="0.25">
      <c r="B1023" s="41" t="s">
        <v>1111</v>
      </c>
      <c r="C1023" s="47" t="s">
        <v>101</v>
      </c>
      <c r="D1023" s="46">
        <v>5</v>
      </c>
      <c r="E1023" s="86" t="s">
        <v>53</v>
      </c>
      <c r="F1023" s="43">
        <v>5605.19</v>
      </c>
      <c r="G1023" s="43">
        <v>1189.7555856597044</v>
      </c>
      <c r="H1023" s="44">
        <v>1434.8738856597045</v>
      </c>
      <c r="I1023" s="44">
        <v>637.14838681047047</v>
      </c>
      <c r="J1023" s="44">
        <v>768.41629704778779</v>
      </c>
      <c r="K1023" s="44">
        <v>1225.4482532294955</v>
      </c>
      <c r="L1023" s="44">
        <v>1470.5665532294956</v>
      </c>
      <c r="M1023" s="44">
        <v>504.46709999999996</v>
      </c>
      <c r="N1023" s="44">
        <v>3710.6357799999996</v>
      </c>
      <c r="O1023" s="44">
        <v>566.12419</v>
      </c>
      <c r="P1023" s="44">
        <v>245.08965064589913</v>
      </c>
      <c r="Q1023" s="44">
        <v>257.34556564589911</v>
      </c>
      <c r="R1023" s="44">
        <v>162.85922787545215</v>
      </c>
      <c r="S1023" s="44">
        <v>169.42262338731803</v>
      </c>
      <c r="T1023" s="44">
        <v>735.26895193769735</v>
      </c>
      <c r="U1023" s="44">
        <v>749.97604993769733</v>
      </c>
      <c r="V1023" s="44">
        <v>393.75770304887078</v>
      </c>
      <c r="W1023" s="44">
        <v>401.63377766310981</v>
      </c>
      <c r="X1023" s="44">
        <v>306.36206330737389</v>
      </c>
      <c r="Y1023" s="44">
        <v>321.06916130737386</v>
      </c>
      <c r="Z1023" s="44">
        <v>164.06570960369615</v>
      </c>
      <c r="AA1023" s="44">
        <v>171.94178421793518</v>
      </c>
      <c r="AB1023" s="44">
        <v>2.9775663362662899</v>
      </c>
      <c r="AC1023" s="44">
        <v>9.2388538672971841</v>
      </c>
      <c r="AD1023" s="44">
        <v>3.2925341130719046</v>
      </c>
      <c r="AE1023" s="44">
        <v>66.244993219435017</v>
      </c>
      <c r="AF1023" s="44">
        <v>193.05620525524341</v>
      </c>
      <c r="AG1023" s="44">
        <v>82.648497790875396</v>
      </c>
      <c r="AH1023" s="44">
        <v>378.54808612268869</v>
      </c>
      <c r="AJ1023" s="63" t="s">
        <v>63</v>
      </c>
      <c r="AK1023" s="44">
        <v>0</v>
      </c>
      <c r="AL1023" s="44">
        <v>0</v>
      </c>
      <c r="AM1023" s="44">
        <v>566.12419</v>
      </c>
      <c r="AN1023" s="44">
        <v>566.12419</v>
      </c>
      <c r="AO1023" s="44">
        <v>0</v>
      </c>
      <c r="AP1023" s="44">
        <v>0</v>
      </c>
      <c r="AQ1023" s="44">
        <v>0</v>
      </c>
      <c r="AR1023" s="44">
        <v>0</v>
      </c>
      <c r="AS1023" s="44">
        <v>0</v>
      </c>
      <c r="AT1023" s="44">
        <v>0</v>
      </c>
      <c r="AU1023" s="44">
        <v>0</v>
      </c>
      <c r="AV1023" s="44">
        <v>0</v>
      </c>
      <c r="AW1023" s="44">
        <v>0</v>
      </c>
      <c r="AX1023" s="44">
        <v>0</v>
      </c>
      <c r="AY1023" s="44">
        <v>306.36206330737389</v>
      </c>
      <c r="AZ1023" s="44">
        <v>0</v>
      </c>
      <c r="BA1023" s="44">
        <v>0</v>
      </c>
      <c r="BB1023" s="44">
        <v>14.707098</v>
      </c>
      <c r="BC1023" s="44">
        <v>321.06916130737386</v>
      </c>
      <c r="BD1023" s="44">
        <v>306.36206330737389</v>
      </c>
      <c r="BE1023" s="44">
        <v>0</v>
      </c>
      <c r="BF1023" s="44">
        <v>0</v>
      </c>
      <c r="BG1023" s="44">
        <v>14.707098</v>
      </c>
      <c r="BH1023" s="44">
        <v>321.06916130737386</v>
      </c>
      <c r="BI1023" s="44">
        <v>164.06570960369615</v>
      </c>
      <c r="BJ1023" s="44">
        <v>0</v>
      </c>
      <c r="BK1023" s="44">
        <v>0</v>
      </c>
      <c r="BL1023" s="44">
        <v>7.8760746142390374</v>
      </c>
      <c r="BM1023" s="44">
        <v>171.94178421793518</v>
      </c>
      <c r="BN1023" s="44">
        <v>3.2925341130719046</v>
      </c>
      <c r="BO1023" s="44">
        <v>78.862648188834299</v>
      </c>
      <c r="BP1023" s="44">
        <v>0</v>
      </c>
      <c r="BQ1023" s="44">
        <v>0</v>
      </c>
      <c r="BR1023" s="44">
        <v>3.7858496020410901</v>
      </c>
      <c r="BS1023" s="44">
        <v>82.648497790875396</v>
      </c>
      <c r="BT1023" s="64">
        <v>2024</v>
      </c>
      <c r="BU1023" s="44">
        <v>0</v>
      </c>
      <c r="BV1023" s="44">
        <v>0</v>
      </c>
      <c r="BW1023" s="44">
        <v>0</v>
      </c>
      <c r="BX1023" s="44">
        <v>0</v>
      </c>
      <c r="BY1023" s="44">
        <v>0</v>
      </c>
      <c r="BZ1023" s="44">
        <v>0</v>
      </c>
      <c r="CA1023" s="44">
        <v>0</v>
      </c>
      <c r="CB1023" s="44">
        <v>0</v>
      </c>
      <c r="CC1023" s="44">
        <v>566.12419</v>
      </c>
      <c r="CD1023" s="44">
        <v>0</v>
      </c>
      <c r="CE1023" s="44">
        <v>0</v>
      </c>
      <c r="CF1023" s="44">
        <v>0</v>
      </c>
      <c r="CG1023" s="44">
        <v>0</v>
      </c>
      <c r="CH1023" s="44">
        <v>0</v>
      </c>
      <c r="CI1023" s="44">
        <v>0</v>
      </c>
      <c r="CJ1023" s="44">
        <v>0</v>
      </c>
      <c r="CK1023" s="44">
        <v>0</v>
      </c>
      <c r="CL1023" s="44">
        <v>0</v>
      </c>
      <c r="CM1023" s="44">
        <v>306.36206330737389</v>
      </c>
      <c r="CN1023" s="44">
        <v>0</v>
      </c>
      <c r="CO1023" s="44">
        <v>0</v>
      </c>
      <c r="CP1023" s="44">
        <v>0</v>
      </c>
      <c r="CQ1023" s="44">
        <v>0</v>
      </c>
      <c r="CR1023" s="44">
        <v>0</v>
      </c>
      <c r="CS1023" s="44">
        <v>0</v>
      </c>
      <c r="CT1023" s="44">
        <v>0</v>
      </c>
      <c r="CU1023" s="44">
        <v>0</v>
      </c>
      <c r="CV1023" s="44">
        <v>0</v>
      </c>
      <c r="CW1023" s="44">
        <v>0</v>
      </c>
      <c r="CX1023" s="44">
        <v>0</v>
      </c>
      <c r="CY1023" s="44">
        <v>0</v>
      </c>
      <c r="CZ1023" s="44">
        <v>0</v>
      </c>
      <c r="DA1023" s="44">
        <v>0</v>
      </c>
      <c r="DB1023" s="44">
        <v>0</v>
      </c>
      <c r="DC1023" s="44">
        <v>0</v>
      </c>
      <c r="DD1023" s="44">
        <v>0</v>
      </c>
      <c r="DE1023" s="44">
        <v>0</v>
      </c>
      <c r="DF1023" s="44">
        <v>0</v>
      </c>
      <c r="DG1023" s="44">
        <v>0</v>
      </c>
      <c r="DH1023" s="44">
        <v>0</v>
      </c>
      <c r="DI1023" s="44">
        <v>0</v>
      </c>
      <c r="DJ1023" s="44">
        <v>0</v>
      </c>
      <c r="DK1023" s="44">
        <v>0</v>
      </c>
      <c r="DL1023" s="44">
        <v>0</v>
      </c>
      <c r="DM1023" s="44">
        <v>0</v>
      </c>
      <c r="DN1023" s="44">
        <v>0</v>
      </c>
      <c r="DO1023" s="44">
        <v>0</v>
      </c>
      <c r="DP1023" s="44">
        <v>0</v>
      </c>
      <c r="DQ1023" s="44">
        <v>14.707098</v>
      </c>
      <c r="DR1023" s="44">
        <v>0</v>
      </c>
      <c r="DS1023" s="44">
        <v>0</v>
      </c>
      <c r="DT1023" s="44">
        <v>0</v>
      </c>
      <c r="DU1023" s="44">
        <v>0</v>
      </c>
      <c r="DV1023" s="44">
        <v>0</v>
      </c>
      <c r="DW1023" s="44">
        <v>0</v>
      </c>
      <c r="DX1023" s="44">
        <v>0</v>
      </c>
      <c r="DY1023" s="44">
        <v>0</v>
      </c>
      <c r="DZ1023" s="44">
        <v>0</v>
      </c>
      <c r="EA1023" s="44">
        <v>82.648497790875396</v>
      </c>
      <c r="EB1023" s="44">
        <v>0</v>
      </c>
    </row>
    <row r="1024" spans="2:132" x14ac:dyDescent="0.25">
      <c r="B1024" s="41" t="s">
        <v>1112</v>
      </c>
      <c r="C1024" s="47" t="s">
        <v>101</v>
      </c>
      <c r="D1024" s="46">
        <v>5</v>
      </c>
      <c r="E1024" s="86" t="s">
        <v>53</v>
      </c>
      <c r="F1024" s="43">
        <v>2676</v>
      </c>
      <c r="G1024" s="43">
        <v>392.65260147227951</v>
      </c>
      <c r="H1024" s="44">
        <v>523.04317647227958</v>
      </c>
      <c r="I1024" s="44">
        <v>210.2767783740027</v>
      </c>
      <c r="J1024" s="44">
        <v>280.10468716291069</v>
      </c>
      <c r="K1024" s="44">
        <v>435.84438763423032</v>
      </c>
      <c r="L1024" s="44">
        <v>566.23496263423033</v>
      </c>
      <c r="M1024" s="44">
        <v>262.24799999999999</v>
      </c>
      <c r="N1024" s="44">
        <v>1894.6079999999999</v>
      </c>
      <c r="O1024" s="44">
        <v>302.38799999999998</v>
      </c>
      <c r="P1024" s="44">
        <v>78.451989774161447</v>
      </c>
      <c r="Q1024" s="44">
        <v>84.971518524161453</v>
      </c>
      <c r="R1024" s="44">
        <v>52.130436541248464</v>
      </c>
      <c r="S1024" s="44">
        <v>55.621831980693862</v>
      </c>
      <c r="T1024" s="44">
        <v>244.072857075169</v>
      </c>
      <c r="U1024" s="44">
        <v>250.592385825169</v>
      </c>
      <c r="V1024" s="44">
        <v>130.70804543728011</v>
      </c>
      <c r="W1024" s="44">
        <v>134.1994408767255</v>
      </c>
      <c r="X1024" s="44">
        <v>95.885765279530673</v>
      </c>
      <c r="Y1024" s="44">
        <v>102.40529402953068</v>
      </c>
      <c r="Z1024" s="44">
        <v>51.349589278931468</v>
      </c>
      <c r="AA1024" s="44">
        <v>54.840984718376866</v>
      </c>
      <c r="AB1024" s="44">
        <v>4.714839311495985</v>
      </c>
      <c r="AC1024" s="44">
        <v>14.117853156634022</v>
      </c>
      <c r="AD1024" s="44">
        <v>5.5139053675429661</v>
      </c>
      <c r="AE1024" s="44">
        <v>21.873070376598005</v>
      </c>
      <c r="AF1024" s="44">
        <v>64.50661334756478</v>
      </c>
      <c r="AG1024" s="44">
        <v>26.36081174196293</v>
      </c>
      <c r="AH1024" s="44">
        <v>145.75821878324007</v>
      </c>
      <c r="AJ1024" s="63" t="s">
        <v>63</v>
      </c>
      <c r="AK1024" s="44">
        <v>0</v>
      </c>
      <c r="AL1024" s="44">
        <v>0</v>
      </c>
      <c r="AM1024" s="44">
        <v>302.38799999999998</v>
      </c>
      <c r="AN1024" s="44">
        <v>302.38799999999998</v>
      </c>
      <c r="AO1024" s="44">
        <v>0</v>
      </c>
      <c r="AP1024" s="44">
        <v>0</v>
      </c>
      <c r="AQ1024" s="44">
        <v>0</v>
      </c>
      <c r="AR1024" s="44">
        <v>0</v>
      </c>
      <c r="AS1024" s="44">
        <v>0</v>
      </c>
      <c r="AT1024" s="44">
        <v>0</v>
      </c>
      <c r="AU1024" s="44">
        <v>0</v>
      </c>
      <c r="AV1024" s="44">
        <v>0</v>
      </c>
      <c r="AW1024" s="44">
        <v>0</v>
      </c>
      <c r="AX1024" s="44">
        <v>0</v>
      </c>
      <c r="AY1024" s="44">
        <v>95.885765279530673</v>
      </c>
      <c r="AZ1024" s="44">
        <v>0</v>
      </c>
      <c r="BA1024" s="44">
        <v>0</v>
      </c>
      <c r="BB1024" s="44">
        <v>6.519528750000001</v>
      </c>
      <c r="BC1024" s="44">
        <v>102.40529402953068</v>
      </c>
      <c r="BD1024" s="44">
        <v>95.885765279530673</v>
      </c>
      <c r="BE1024" s="44">
        <v>0</v>
      </c>
      <c r="BF1024" s="44">
        <v>0</v>
      </c>
      <c r="BG1024" s="44">
        <v>6.519528750000001</v>
      </c>
      <c r="BH1024" s="44">
        <v>102.40529402953068</v>
      </c>
      <c r="BI1024" s="44">
        <v>51.349589278931468</v>
      </c>
      <c r="BJ1024" s="44">
        <v>0</v>
      </c>
      <c r="BK1024" s="44">
        <v>0</v>
      </c>
      <c r="BL1024" s="44">
        <v>3.4913954394454008</v>
      </c>
      <c r="BM1024" s="44">
        <v>54.840984718376866</v>
      </c>
      <c r="BN1024" s="44">
        <v>5.5139053675429661</v>
      </c>
      <c r="BO1024" s="44">
        <v>24.68257750950708</v>
      </c>
      <c r="BP1024" s="44">
        <v>0</v>
      </c>
      <c r="BQ1024" s="44">
        <v>0</v>
      </c>
      <c r="BR1024" s="44">
        <v>1.6782342324558488</v>
      </c>
      <c r="BS1024" s="44">
        <v>26.36081174196293</v>
      </c>
      <c r="BT1024" s="64">
        <v>2024</v>
      </c>
      <c r="BU1024" s="44">
        <v>0</v>
      </c>
      <c r="BV1024" s="44">
        <v>0</v>
      </c>
      <c r="BW1024" s="44">
        <v>0</v>
      </c>
      <c r="BX1024" s="44">
        <v>0</v>
      </c>
      <c r="BY1024" s="44">
        <v>0</v>
      </c>
      <c r="BZ1024" s="44">
        <v>0</v>
      </c>
      <c r="CA1024" s="44">
        <v>0</v>
      </c>
      <c r="CB1024" s="44">
        <v>0</v>
      </c>
      <c r="CC1024" s="44">
        <v>302.38799999999998</v>
      </c>
      <c r="CD1024" s="44">
        <v>0</v>
      </c>
      <c r="CE1024" s="44">
        <v>0</v>
      </c>
      <c r="CF1024" s="44">
        <v>0</v>
      </c>
      <c r="CG1024" s="44">
        <v>0</v>
      </c>
      <c r="CH1024" s="44">
        <v>0</v>
      </c>
      <c r="CI1024" s="44">
        <v>0</v>
      </c>
      <c r="CJ1024" s="44">
        <v>0</v>
      </c>
      <c r="CK1024" s="44">
        <v>0</v>
      </c>
      <c r="CL1024" s="44">
        <v>0</v>
      </c>
      <c r="CM1024" s="44">
        <v>95.885765279530673</v>
      </c>
      <c r="CN1024" s="44">
        <v>0</v>
      </c>
      <c r="CO1024" s="44">
        <v>0</v>
      </c>
      <c r="CP1024" s="44">
        <v>0</v>
      </c>
      <c r="CQ1024" s="44">
        <v>0</v>
      </c>
      <c r="CR1024" s="44">
        <v>0</v>
      </c>
      <c r="CS1024" s="44">
        <v>0</v>
      </c>
      <c r="CT1024" s="44">
        <v>0</v>
      </c>
      <c r="CU1024" s="44">
        <v>0</v>
      </c>
      <c r="CV1024" s="44">
        <v>0</v>
      </c>
      <c r="CW1024" s="44">
        <v>0</v>
      </c>
      <c r="CX1024" s="44">
        <v>0</v>
      </c>
      <c r="CY1024" s="44">
        <v>0</v>
      </c>
      <c r="CZ1024" s="44">
        <v>0</v>
      </c>
      <c r="DA1024" s="44">
        <v>0</v>
      </c>
      <c r="DB1024" s="44">
        <v>0</v>
      </c>
      <c r="DC1024" s="44">
        <v>0</v>
      </c>
      <c r="DD1024" s="44">
        <v>0</v>
      </c>
      <c r="DE1024" s="44">
        <v>0</v>
      </c>
      <c r="DF1024" s="44">
        <v>0</v>
      </c>
      <c r="DG1024" s="44">
        <v>0</v>
      </c>
      <c r="DH1024" s="44">
        <v>0</v>
      </c>
      <c r="DI1024" s="44">
        <v>0</v>
      </c>
      <c r="DJ1024" s="44">
        <v>0</v>
      </c>
      <c r="DK1024" s="44">
        <v>0</v>
      </c>
      <c r="DL1024" s="44">
        <v>0</v>
      </c>
      <c r="DM1024" s="44">
        <v>0</v>
      </c>
      <c r="DN1024" s="44">
        <v>0</v>
      </c>
      <c r="DO1024" s="44">
        <v>0</v>
      </c>
      <c r="DP1024" s="44">
        <v>0</v>
      </c>
      <c r="DQ1024" s="44">
        <v>6.519528750000001</v>
      </c>
      <c r="DR1024" s="44">
        <v>0</v>
      </c>
      <c r="DS1024" s="44">
        <v>0</v>
      </c>
      <c r="DT1024" s="44">
        <v>0</v>
      </c>
      <c r="DU1024" s="44">
        <v>0</v>
      </c>
      <c r="DV1024" s="44">
        <v>0</v>
      </c>
      <c r="DW1024" s="44">
        <v>0</v>
      </c>
      <c r="DX1024" s="44">
        <v>0</v>
      </c>
      <c r="DY1024" s="44">
        <v>0</v>
      </c>
      <c r="DZ1024" s="44">
        <v>0</v>
      </c>
      <c r="EA1024" s="44">
        <v>26.36081174196293</v>
      </c>
      <c r="EB1024" s="44">
        <v>0</v>
      </c>
    </row>
    <row r="1025" spans="2:132" x14ac:dyDescent="0.25">
      <c r="B1025" s="41" t="s">
        <v>1113</v>
      </c>
      <c r="C1025" s="47" t="s">
        <v>101</v>
      </c>
      <c r="D1025" s="46">
        <v>5</v>
      </c>
      <c r="E1025" s="86" t="s">
        <v>53</v>
      </c>
      <c r="F1025" s="43">
        <v>2582.9699999999998</v>
      </c>
      <c r="G1025" s="43">
        <v>211.36881506911271</v>
      </c>
      <c r="H1025" s="44">
        <v>211.36881506911271</v>
      </c>
      <c r="I1025" s="44">
        <v>113.19408890915287</v>
      </c>
      <c r="J1025" s="44">
        <v>113.19408890915287</v>
      </c>
      <c r="K1025" s="44">
        <v>262.09733068569977</v>
      </c>
      <c r="L1025" s="44">
        <v>262.09733068569977</v>
      </c>
      <c r="M1025" s="44">
        <v>253.13105999999996</v>
      </c>
      <c r="N1025" s="44">
        <v>1828.7427599999999</v>
      </c>
      <c r="O1025" s="44">
        <v>291.87560999999999</v>
      </c>
      <c r="P1025" s="44">
        <v>47.177519523425957</v>
      </c>
      <c r="Q1025" s="44">
        <v>47.177519523425957</v>
      </c>
      <c r="R1025" s="44">
        <v>31.348914090888719</v>
      </c>
      <c r="S1025" s="44">
        <v>31.348914090888719</v>
      </c>
      <c r="T1025" s="44">
        <v>146.77450518399189</v>
      </c>
      <c r="U1025" s="44">
        <v>146.77450518399189</v>
      </c>
      <c r="V1025" s="44">
        <v>78.601975338515771</v>
      </c>
      <c r="W1025" s="44">
        <v>78.601975338515771</v>
      </c>
      <c r="X1025" s="44">
        <v>57.661412750853948</v>
      </c>
      <c r="Y1025" s="44">
        <v>57.661412750853948</v>
      </c>
      <c r="Z1025" s="44">
        <v>30.879347454416905</v>
      </c>
      <c r="AA1025" s="44">
        <v>30.879347454416905</v>
      </c>
      <c r="AB1025" s="44">
        <v>8.0746356721035593</v>
      </c>
      <c r="AC1025" s="44">
        <v>23.265862621443524</v>
      </c>
      <c r="AD1025" s="44">
        <v>9.4521301148237455</v>
      </c>
      <c r="AE1025" s="44">
        <v>12.144271664814358</v>
      </c>
      <c r="AF1025" s="44">
        <v>37.782178512755785</v>
      </c>
      <c r="AG1025" s="44">
        <v>14.842998701439772</v>
      </c>
      <c r="AH1025" s="44">
        <v>67.468175915635328</v>
      </c>
      <c r="AJ1025" s="63" t="s">
        <v>63</v>
      </c>
      <c r="AK1025" s="44">
        <v>0</v>
      </c>
      <c r="AL1025" s="44">
        <v>0</v>
      </c>
      <c r="AM1025" s="44">
        <v>291.87560999999999</v>
      </c>
      <c r="AN1025" s="44">
        <v>291.87560999999999</v>
      </c>
      <c r="AO1025" s="44">
        <v>0</v>
      </c>
      <c r="AP1025" s="44">
        <v>0</v>
      </c>
      <c r="AQ1025" s="44">
        <v>0</v>
      </c>
      <c r="AR1025" s="44">
        <v>0</v>
      </c>
      <c r="AS1025" s="44">
        <v>0</v>
      </c>
      <c r="AT1025" s="44">
        <v>0</v>
      </c>
      <c r="AU1025" s="44">
        <v>0</v>
      </c>
      <c r="AV1025" s="44">
        <v>0</v>
      </c>
      <c r="AW1025" s="44">
        <v>0</v>
      </c>
      <c r="AX1025" s="44">
        <v>0</v>
      </c>
      <c r="AY1025" s="44">
        <v>57.661412750853948</v>
      </c>
      <c r="AZ1025" s="44">
        <v>0</v>
      </c>
      <c r="BA1025" s="44">
        <v>0</v>
      </c>
      <c r="BB1025" s="44">
        <v>0</v>
      </c>
      <c r="BC1025" s="44">
        <v>57.661412750853948</v>
      </c>
      <c r="BD1025" s="44">
        <v>57.661412750853948</v>
      </c>
      <c r="BE1025" s="44">
        <v>0</v>
      </c>
      <c r="BF1025" s="44">
        <v>0</v>
      </c>
      <c r="BG1025" s="44">
        <v>0</v>
      </c>
      <c r="BH1025" s="44">
        <v>57.661412750853948</v>
      </c>
      <c r="BI1025" s="44">
        <v>30.879347454416905</v>
      </c>
      <c r="BJ1025" s="44">
        <v>0</v>
      </c>
      <c r="BK1025" s="44">
        <v>0</v>
      </c>
      <c r="BL1025" s="44">
        <v>0</v>
      </c>
      <c r="BM1025" s="44">
        <v>30.879347454416905</v>
      </c>
      <c r="BN1025" s="44">
        <v>9.4521301148237455</v>
      </c>
      <c r="BO1025" s="44">
        <v>14.842998701439772</v>
      </c>
      <c r="BP1025" s="44">
        <v>0</v>
      </c>
      <c r="BQ1025" s="44">
        <v>0</v>
      </c>
      <c r="BR1025" s="44">
        <v>0</v>
      </c>
      <c r="BS1025" s="44">
        <v>14.842998701439772</v>
      </c>
      <c r="BT1025" s="64">
        <v>2024</v>
      </c>
      <c r="BU1025" s="44">
        <v>0</v>
      </c>
      <c r="BV1025" s="44">
        <v>0</v>
      </c>
      <c r="BW1025" s="44">
        <v>0</v>
      </c>
      <c r="BX1025" s="44">
        <v>0</v>
      </c>
      <c r="BY1025" s="44">
        <v>0</v>
      </c>
      <c r="BZ1025" s="44">
        <v>0</v>
      </c>
      <c r="CA1025" s="44">
        <v>0</v>
      </c>
      <c r="CB1025" s="44">
        <v>0</v>
      </c>
      <c r="CC1025" s="44">
        <v>291.87560999999999</v>
      </c>
      <c r="CD1025" s="44">
        <v>0</v>
      </c>
      <c r="CE1025" s="44">
        <v>0</v>
      </c>
      <c r="CF1025" s="44">
        <v>0</v>
      </c>
      <c r="CG1025" s="44">
        <v>0</v>
      </c>
      <c r="CH1025" s="44">
        <v>0</v>
      </c>
      <c r="CI1025" s="44">
        <v>0</v>
      </c>
      <c r="CJ1025" s="44">
        <v>0</v>
      </c>
      <c r="CK1025" s="44">
        <v>0</v>
      </c>
      <c r="CL1025" s="44">
        <v>0</v>
      </c>
      <c r="CM1025" s="44">
        <v>57.661412750853948</v>
      </c>
      <c r="CN1025" s="44">
        <v>0</v>
      </c>
      <c r="CO1025" s="44">
        <v>0</v>
      </c>
      <c r="CP1025" s="44">
        <v>0</v>
      </c>
      <c r="CQ1025" s="44">
        <v>0</v>
      </c>
      <c r="CR1025" s="44">
        <v>0</v>
      </c>
      <c r="CS1025" s="44">
        <v>0</v>
      </c>
      <c r="CT1025" s="44">
        <v>0</v>
      </c>
      <c r="CU1025" s="44">
        <v>0</v>
      </c>
      <c r="CV1025" s="44">
        <v>0</v>
      </c>
      <c r="CW1025" s="44">
        <v>0</v>
      </c>
      <c r="CX1025" s="44">
        <v>0</v>
      </c>
      <c r="CY1025" s="44">
        <v>0</v>
      </c>
      <c r="CZ1025" s="44">
        <v>0</v>
      </c>
      <c r="DA1025" s="44">
        <v>0</v>
      </c>
      <c r="DB1025" s="44">
        <v>0</v>
      </c>
      <c r="DC1025" s="44">
        <v>0</v>
      </c>
      <c r="DD1025" s="44">
        <v>0</v>
      </c>
      <c r="DE1025" s="44">
        <v>0</v>
      </c>
      <c r="DF1025" s="44">
        <v>0</v>
      </c>
      <c r="DG1025" s="44">
        <v>0</v>
      </c>
      <c r="DH1025" s="44">
        <v>0</v>
      </c>
      <c r="DI1025" s="44">
        <v>0</v>
      </c>
      <c r="DJ1025" s="44">
        <v>0</v>
      </c>
      <c r="DK1025" s="44">
        <v>0</v>
      </c>
      <c r="DL1025" s="44">
        <v>0</v>
      </c>
      <c r="DM1025" s="44">
        <v>0</v>
      </c>
      <c r="DN1025" s="44">
        <v>0</v>
      </c>
      <c r="DO1025" s="44">
        <v>0</v>
      </c>
      <c r="DP1025" s="44">
        <v>0</v>
      </c>
      <c r="DQ1025" s="44">
        <v>0</v>
      </c>
      <c r="DR1025" s="44">
        <v>0</v>
      </c>
      <c r="DS1025" s="44">
        <v>0</v>
      </c>
      <c r="DT1025" s="44">
        <v>0</v>
      </c>
      <c r="DU1025" s="44">
        <v>0</v>
      </c>
      <c r="DV1025" s="44">
        <v>0</v>
      </c>
      <c r="DW1025" s="44">
        <v>0</v>
      </c>
      <c r="DX1025" s="44">
        <v>0</v>
      </c>
      <c r="DY1025" s="44">
        <v>0</v>
      </c>
      <c r="DZ1025" s="44">
        <v>0</v>
      </c>
      <c r="EA1025" s="44">
        <v>14.842998701439772</v>
      </c>
      <c r="EB1025" s="44">
        <v>0</v>
      </c>
    </row>
    <row r="1026" spans="2:132" x14ac:dyDescent="0.25">
      <c r="B1026" s="41" t="s">
        <v>1114</v>
      </c>
      <c r="C1026" s="65" t="s">
        <v>101</v>
      </c>
      <c r="D1026" s="46">
        <v>5</v>
      </c>
      <c r="E1026" s="86" t="s">
        <v>53</v>
      </c>
      <c r="F1026" s="43">
        <v>3142.14</v>
      </c>
      <c r="G1026" s="43">
        <v>306.93959260328137</v>
      </c>
      <c r="H1026" s="44">
        <v>306.93959260328137</v>
      </c>
      <c r="I1026" s="44">
        <v>164.37499317727921</v>
      </c>
      <c r="J1026" s="44">
        <v>164.37499317727921</v>
      </c>
      <c r="K1026" s="44">
        <v>380.6050948280689</v>
      </c>
      <c r="L1026" s="44">
        <v>380.6050948280689</v>
      </c>
      <c r="M1026" s="44">
        <v>295.36115999999998</v>
      </c>
      <c r="N1026" s="44">
        <v>2142.93948</v>
      </c>
      <c r="O1026" s="44">
        <v>345.63539999999995</v>
      </c>
      <c r="P1026" s="44">
        <v>68.508917069052401</v>
      </c>
      <c r="Q1026" s="44">
        <v>68.508917069052401</v>
      </c>
      <c r="R1026" s="44">
        <v>45.523380147002321</v>
      </c>
      <c r="S1026" s="44">
        <v>45.523380147002321</v>
      </c>
      <c r="T1026" s="44">
        <v>213.13885310371862</v>
      </c>
      <c r="U1026" s="44">
        <v>213.13885310371862</v>
      </c>
      <c r="V1026" s="44">
        <v>114.1419952623027</v>
      </c>
      <c r="W1026" s="44">
        <v>114.1419952623027</v>
      </c>
      <c r="X1026" s="44">
        <v>83.733120862175156</v>
      </c>
      <c r="Y1026" s="44">
        <v>83.733120862175156</v>
      </c>
      <c r="Z1026" s="44">
        <v>44.841498138761764</v>
      </c>
      <c r="AA1026" s="44">
        <v>44.841498138761764</v>
      </c>
      <c r="AB1026" s="44">
        <v>6.4881201493876608</v>
      </c>
      <c r="AC1026" s="44">
        <v>18.774329948196915</v>
      </c>
      <c r="AD1026" s="44">
        <v>7.7079360491131039</v>
      </c>
      <c r="AE1026" s="44">
        <v>17.635325230180563</v>
      </c>
      <c r="AF1026" s="44">
        <v>54.865456271672869</v>
      </c>
      <c r="AG1026" s="44">
        <v>21.554286392442908</v>
      </c>
      <c r="AH1026" s="44">
        <v>97.974029056558678</v>
      </c>
      <c r="AJ1026" s="63" t="s">
        <v>63</v>
      </c>
      <c r="AK1026" s="44">
        <v>0</v>
      </c>
      <c r="AL1026" s="44">
        <v>0</v>
      </c>
      <c r="AM1026" s="44">
        <v>345.63539999999995</v>
      </c>
      <c r="AN1026" s="44">
        <v>345.63539999999995</v>
      </c>
      <c r="AO1026" s="44">
        <v>0</v>
      </c>
      <c r="AP1026" s="44">
        <v>0</v>
      </c>
      <c r="AQ1026" s="44">
        <v>0</v>
      </c>
      <c r="AR1026" s="44">
        <v>0</v>
      </c>
      <c r="AS1026" s="44">
        <v>0</v>
      </c>
      <c r="AT1026" s="44">
        <v>0</v>
      </c>
      <c r="AU1026" s="44">
        <v>0</v>
      </c>
      <c r="AV1026" s="44">
        <v>0</v>
      </c>
      <c r="AW1026" s="44">
        <v>0</v>
      </c>
      <c r="AX1026" s="44">
        <v>0</v>
      </c>
      <c r="AY1026" s="44">
        <v>83.733120862175156</v>
      </c>
      <c r="AZ1026" s="44">
        <v>0</v>
      </c>
      <c r="BA1026" s="44">
        <v>0</v>
      </c>
      <c r="BB1026" s="44">
        <v>0</v>
      </c>
      <c r="BC1026" s="44">
        <v>83.733120862175156</v>
      </c>
      <c r="BD1026" s="44">
        <v>83.733120862175156</v>
      </c>
      <c r="BE1026" s="44">
        <v>0</v>
      </c>
      <c r="BF1026" s="44">
        <v>0</v>
      </c>
      <c r="BG1026" s="44">
        <v>0</v>
      </c>
      <c r="BH1026" s="44">
        <v>83.733120862175156</v>
      </c>
      <c r="BI1026" s="44">
        <v>44.841498138761764</v>
      </c>
      <c r="BJ1026" s="44">
        <v>0</v>
      </c>
      <c r="BK1026" s="44">
        <v>0</v>
      </c>
      <c r="BL1026" s="44">
        <v>0</v>
      </c>
      <c r="BM1026" s="44">
        <v>44.841498138761764</v>
      </c>
      <c r="BN1026" s="44">
        <v>7.7079360491131039</v>
      </c>
      <c r="BO1026" s="44">
        <v>21.554286392442908</v>
      </c>
      <c r="BP1026" s="44">
        <v>0</v>
      </c>
      <c r="BQ1026" s="44">
        <v>0</v>
      </c>
      <c r="BR1026" s="44">
        <v>0</v>
      </c>
      <c r="BS1026" s="44">
        <v>21.554286392442908</v>
      </c>
      <c r="BT1026" s="64">
        <v>2024</v>
      </c>
      <c r="BU1026" s="44">
        <v>0</v>
      </c>
      <c r="BV1026" s="44">
        <v>0</v>
      </c>
      <c r="BW1026" s="44">
        <v>0</v>
      </c>
      <c r="BX1026" s="44">
        <v>0</v>
      </c>
      <c r="BY1026" s="44">
        <v>0</v>
      </c>
      <c r="BZ1026" s="44">
        <v>0</v>
      </c>
      <c r="CA1026" s="44">
        <v>0</v>
      </c>
      <c r="CB1026" s="44">
        <v>0</v>
      </c>
      <c r="CC1026" s="44">
        <v>345.63539999999995</v>
      </c>
      <c r="CD1026" s="44">
        <v>0</v>
      </c>
      <c r="CE1026" s="44">
        <v>0</v>
      </c>
      <c r="CF1026" s="44">
        <v>0</v>
      </c>
      <c r="CG1026" s="44">
        <v>0</v>
      </c>
      <c r="CH1026" s="44">
        <v>0</v>
      </c>
      <c r="CI1026" s="44">
        <v>0</v>
      </c>
      <c r="CJ1026" s="44">
        <v>0</v>
      </c>
      <c r="CK1026" s="44">
        <v>0</v>
      </c>
      <c r="CL1026" s="44">
        <v>0</v>
      </c>
      <c r="CM1026" s="44">
        <v>83.733120862175156</v>
      </c>
      <c r="CN1026" s="44">
        <v>0</v>
      </c>
      <c r="CO1026" s="44">
        <v>0</v>
      </c>
      <c r="CP1026" s="44">
        <v>0</v>
      </c>
      <c r="CQ1026" s="44">
        <v>0</v>
      </c>
      <c r="CR1026" s="44">
        <v>0</v>
      </c>
      <c r="CS1026" s="44">
        <v>0</v>
      </c>
      <c r="CT1026" s="44">
        <v>0</v>
      </c>
      <c r="CU1026" s="44">
        <v>0</v>
      </c>
      <c r="CV1026" s="44">
        <v>0</v>
      </c>
      <c r="CW1026" s="44">
        <v>0</v>
      </c>
      <c r="CX1026" s="44">
        <v>0</v>
      </c>
      <c r="CY1026" s="44">
        <v>0</v>
      </c>
      <c r="CZ1026" s="44">
        <v>0</v>
      </c>
      <c r="DA1026" s="44">
        <v>0</v>
      </c>
      <c r="DB1026" s="44">
        <v>0</v>
      </c>
      <c r="DC1026" s="44">
        <v>0</v>
      </c>
      <c r="DD1026" s="44">
        <v>0</v>
      </c>
      <c r="DE1026" s="44">
        <v>0</v>
      </c>
      <c r="DF1026" s="44">
        <v>0</v>
      </c>
      <c r="DG1026" s="44">
        <v>0</v>
      </c>
      <c r="DH1026" s="44">
        <v>0</v>
      </c>
      <c r="DI1026" s="44">
        <v>0</v>
      </c>
      <c r="DJ1026" s="44">
        <v>0</v>
      </c>
      <c r="DK1026" s="44">
        <v>0</v>
      </c>
      <c r="DL1026" s="44">
        <v>0</v>
      </c>
      <c r="DM1026" s="44">
        <v>0</v>
      </c>
      <c r="DN1026" s="44">
        <v>0</v>
      </c>
      <c r="DO1026" s="44">
        <v>0</v>
      </c>
      <c r="DP1026" s="44">
        <v>0</v>
      </c>
      <c r="DQ1026" s="44">
        <v>0</v>
      </c>
      <c r="DR1026" s="44">
        <v>0</v>
      </c>
      <c r="DS1026" s="44">
        <v>0</v>
      </c>
      <c r="DT1026" s="44">
        <v>0</v>
      </c>
      <c r="DU1026" s="44">
        <v>0</v>
      </c>
      <c r="DV1026" s="44">
        <v>0</v>
      </c>
      <c r="DW1026" s="44">
        <v>0</v>
      </c>
      <c r="DX1026" s="44">
        <v>0</v>
      </c>
      <c r="DY1026" s="44">
        <v>0</v>
      </c>
      <c r="DZ1026" s="44">
        <v>0</v>
      </c>
      <c r="EA1026" s="44">
        <v>21.554286392442908</v>
      </c>
      <c r="EB1026" s="44">
        <v>0</v>
      </c>
    </row>
    <row r="1027" spans="2:132" x14ac:dyDescent="0.25">
      <c r="B1027" s="41" t="s">
        <v>1115</v>
      </c>
      <c r="C1027" s="47" t="s">
        <v>101</v>
      </c>
      <c r="D1027" s="46">
        <v>7</v>
      </c>
      <c r="E1027" s="86" t="s">
        <v>53</v>
      </c>
      <c r="F1027" s="43">
        <v>1027</v>
      </c>
      <c r="G1027" s="43">
        <v>132.38961134060139</v>
      </c>
      <c r="H1027" s="44">
        <v>141.3723613406014</v>
      </c>
      <c r="I1027" s="44">
        <v>70.898450331172285</v>
      </c>
      <c r="J1027" s="44">
        <v>75.708971702625419</v>
      </c>
      <c r="K1027" s="44">
        <v>146.95246858806755</v>
      </c>
      <c r="L1027" s="44">
        <v>155.93521858806756</v>
      </c>
      <c r="M1027" s="44">
        <v>100.646</v>
      </c>
      <c r="N1027" s="44">
        <v>727.11599999999999</v>
      </c>
      <c r="O1027" s="44">
        <v>116.051</v>
      </c>
      <c r="P1027" s="44">
        <v>26.451444345852156</v>
      </c>
      <c r="Q1027" s="44">
        <v>26.900581845852155</v>
      </c>
      <c r="R1027" s="44">
        <v>17.576677721818182</v>
      </c>
      <c r="S1027" s="44">
        <v>17.817203790390838</v>
      </c>
      <c r="T1027" s="44">
        <v>82.293382409317829</v>
      </c>
      <c r="U1027" s="44">
        <v>82.742519909317835</v>
      </c>
      <c r="V1027" s="44">
        <v>44.070476725856693</v>
      </c>
      <c r="W1027" s="44">
        <v>44.311002794429349</v>
      </c>
      <c r="X1027" s="44">
        <v>32.329543089374859</v>
      </c>
      <c r="Y1027" s="44">
        <v>32.778680589374858</v>
      </c>
      <c r="Z1027" s="44">
        <v>17.313401570872269</v>
      </c>
      <c r="AA1027" s="44">
        <v>17.553927639444925</v>
      </c>
      <c r="AB1027" s="44">
        <v>5.6488100593135906</v>
      </c>
      <c r="AC1027" s="44">
        <v>16.409378126089507</v>
      </c>
      <c r="AD1027" s="44">
        <v>6.6111130445374027</v>
      </c>
      <c r="AE1027" s="44">
        <v>6.9246534616001849</v>
      </c>
      <c r="AF1027" s="44">
        <v>21.299289368342269</v>
      </c>
      <c r="AG1027" s="44">
        <v>8.4377730307309307</v>
      </c>
      <c r="AH1027" s="44">
        <v>40.140297238505234</v>
      </c>
      <c r="AJ1027" s="63" t="s">
        <v>63</v>
      </c>
      <c r="AK1027" s="44">
        <v>0</v>
      </c>
      <c r="AL1027" s="44">
        <v>0</v>
      </c>
      <c r="AM1027" s="44">
        <v>116.051</v>
      </c>
      <c r="AN1027" s="44">
        <v>116.051</v>
      </c>
      <c r="AO1027" s="44">
        <v>0</v>
      </c>
      <c r="AP1027" s="44">
        <v>0</v>
      </c>
      <c r="AQ1027" s="44">
        <v>0</v>
      </c>
      <c r="AR1027" s="44">
        <v>0</v>
      </c>
      <c r="AS1027" s="44">
        <v>0</v>
      </c>
      <c r="AT1027" s="44">
        <v>0</v>
      </c>
      <c r="AU1027" s="44">
        <v>0</v>
      </c>
      <c r="AV1027" s="44">
        <v>0</v>
      </c>
      <c r="AW1027" s="44">
        <v>0</v>
      </c>
      <c r="AX1027" s="44">
        <v>0</v>
      </c>
      <c r="AY1027" s="44">
        <v>32.329543089374859</v>
      </c>
      <c r="AZ1027" s="44">
        <v>0</v>
      </c>
      <c r="BA1027" s="44">
        <v>0</v>
      </c>
      <c r="BB1027" s="44">
        <v>0.44913749999999997</v>
      </c>
      <c r="BC1027" s="44">
        <v>32.778680589374858</v>
      </c>
      <c r="BD1027" s="44">
        <v>32.329543089374859</v>
      </c>
      <c r="BE1027" s="44">
        <v>0</v>
      </c>
      <c r="BF1027" s="44">
        <v>0</v>
      </c>
      <c r="BG1027" s="44">
        <v>0.44913749999999997</v>
      </c>
      <c r="BH1027" s="44">
        <v>32.778680589374858</v>
      </c>
      <c r="BI1027" s="44">
        <v>17.313401570872269</v>
      </c>
      <c r="BJ1027" s="44">
        <v>0</v>
      </c>
      <c r="BK1027" s="44">
        <v>0</v>
      </c>
      <c r="BL1027" s="44">
        <v>0.24052606857265693</v>
      </c>
      <c r="BM1027" s="44">
        <v>17.553927639444925</v>
      </c>
      <c r="BN1027" s="44">
        <v>6.6111130445374027</v>
      </c>
      <c r="BO1027" s="44">
        <v>8.3221576302191007</v>
      </c>
      <c r="BP1027" s="44">
        <v>0</v>
      </c>
      <c r="BQ1027" s="44">
        <v>0</v>
      </c>
      <c r="BR1027" s="44">
        <v>0.11561540051182972</v>
      </c>
      <c r="BS1027" s="44">
        <v>8.4377730307309307</v>
      </c>
      <c r="BT1027" s="64">
        <v>2024</v>
      </c>
      <c r="BU1027" s="44">
        <v>0</v>
      </c>
      <c r="BV1027" s="44">
        <v>0</v>
      </c>
      <c r="BW1027" s="44">
        <v>0</v>
      </c>
      <c r="BX1027" s="44">
        <v>0</v>
      </c>
      <c r="BY1027" s="44">
        <v>0</v>
      </c>
      <c r="BZ1027" s="44">
        <v>0</v>
      </c>
      <c r="CA1027" s="44">
        <v>0</v>
      </c>
      <c r="CB1027" s="44">
        <v>0</v>
      </c>
      <c r="CC1027" s="44">
        <v>116.051</v>
      </c>
      <c r="CD1027" s="44">
        <v>0</v>
      </c>
      <c r="CE1027" s="44">
        <v>0</v>
      </c>
      <c r="CF1027" s="44">
        <v>0</v>
      </c>
      <c r="CG1027" s="44">
        <v>0</v>
      </c>
      <c r="CH1027" s="44">
        <v>0</v>
      </c>
      <c r="CI1027" s="44">
        <v>0</v>
      </c>
      <c r="CJ1027" s="44">
        <v>0</v>
      </c>
      <c r="CK1027" s="44">
        <v>0</v>
      </c>
      <c r="CL1027" s="44">
        <v>0</v>
      </c>
      <c r="CM1027" s="44">
        <v>32.329543089374859</v>
      </c>
      <c r="CN1027" s="44">
        <v>0</v>
      </c>
      <c r="CO1027" s="44">
        <v>0</v>
      </c>
      <c r="CP1027" s="44">
        <v>0</v>
      </c>
      <c r="CQ1027" s="44">
        <v>0</v>
      </c>
      <c r="CR1027" s="44">
        <v>0</v>
      </c>
      <c r="CS1027" s="44">
        <v>0</v>
      </c>
      <c r="CT1027" s="44">
        <v>0</v>
      </c>
      <c r="CU1027" s="44">
        <v>0</v>
      </c>
      <c r="CV1027" s="44">
        <v>0</v>
      </c>
      <c r="CW1027" s="44">
        <v>0</v>
      </c>
      <c r="CX1027" s="44">
        <v>0</v>
      </c>
      <c r="CY1027" s="44">
        <v>0</v>
      </c>
      <c r="CZ1027" s="44">
        <v>0</v>
      </c>
      <c r="DA1027" s="44">
        <v>0</v>
      </c>
      <c r="DB1027" s="44">
        <v>0</v>
      </c>
      <c r="DC1027" s="44">
        <v>0</v>
      </c>
      <c r="DD1027" s="44">
        <v>0</v>
      </c>
      <c r="DE1027" s="44">
        <v>0</v>
      </c>
      <c r="DF1027" s="44">
        <v>0</v>
      </c>
      <c r="DG1027" s="44">
        <v>0</v>
      </c>
      <c r="DH1027" s="44">
        <v>0</v>
      </c>
      <c r="DI1027" s="44">
        <v>0</v>
      </c>
      <c r="DJ1027" s="44">
        <v>0</v>
      </c>
      <c r="DK1027" s="44">
        <v>0</v>
      </c>
      <c r="DL1027" s="44">
        <v>0</v>
      </c>
      <c r="DM1027" s="44">
        <v>0</v>
      </c>
      <c r="DN1027" s="44">
        <v>0</v>
      </c>
      <c r="DO1027" s="44">
        <v>0</v>
      </c>
      <c r="DP1027" s="44">
        <v>0</v>
      </c>
      <c r="DQ1027" s="44">
        <v>0.44913749999999997</v>
      </c>
      <c r="DR1027" s="44">
        <v>0</v>
      </c>
      <c r="DS1027" s="44">
        <v>0</v>
      </c>
      <c r="DT1027" s="44">
        <v>0</v>
      </c>
      <c r="DU1027" s="44">
        <v>0</v>
      </c>
      <c r="DV1027" s="44">
        <v>0</v>
      </c>
      <c r="DW1027" s="44">
        <v>0</v>
      </c>
      <c r="DX1027" s="44">
        <v>0</v>
      </c>
      <c r="DY1027" s="44">
        <v>0</v>
      </c>
      <c r="DZ1027" s="44">
        <v>0</v>
      </c>
      <c r="EA1027" s="44">
        <v>8.4377730307309307</v>
      </c>
      <c r="EB1027" s="44">
        <v>0</v>
      </c>
    </row>
    <row r="1028" spans="2:132" x14ac:dyDescent="0.25">
      <c r="B1028" s="41" t="s">
        <v>1116</v>
      </c>
      <c r="C1028" s="47" t="s">
        <v>101</v>
      </c>
      <c r="D1028" s="46">
        <v>10</v>
      </c>
      <c r="E1028" s="86" t="s">
        <v>53</v>
      </c>
      <c r="F1028" s="43">
        <v>4188.03</v>
      </c>
      <c r="G1028" s="43">
        <v>574.80180438237915</v>
      </c>
      <c r="H1028" s="44">
        <v>736.74487938237917</v>
      </c>
      <c r="I1028" s="44">
        <v>307.82292330647755</v>
      </c>
      <c r="J1028" s="44">
        <v>394.54810470931506</v>
      </c>
      <c r="K1028" s="44">
        <v>638.03000286444092</v>
      </c>
      <c r="L1028" s="44">
        <v>799.97307786444094</v>
      </c>
      <c r="M1028" s="44">
        <v>393.67481999999995</v>
      </c>
      <c r="N1028" s="44">
        <v>2856.2364600000001</v>
      </c>
      <c r="O1028" s="44">
        <v>460.68329999999997</v>
      </c>
      <c r="P1028" s="44">
        <v>114.84540051559937</v>
      </c>
      <c r="Q1028" s="44">
        <v>122.94255426559937</v>
      </c>
      <c r="R1028" s="44">
        <v>76.313435527476514</v>
      </c>
      <c r="S1028" s="44">
        <v>80.649694597618392</v>
      </c>
      <c r="T1028" s="44">
        <v>357.29680160408697</v>
      </c>
      <c r="U1028" s="44">
        <v>365.39395535408698</v>
      </c>
      <c r="V1028" s="44">
        <v>191.34272912730651</v>
      </c>
      <c r="W1028" s="44">
        <v>195.67898819744838</v>
      </c>
      <c r="X1028" s="44">
        <v>140.366600630177</v>
      </c>
      <c r="Y1028" s="44">
        <v>148.46375438017699</v>
      </c>
      <c r="Z1028" s="44">
        <v>75.170357871441837</v>
      </c>
      <c r="AA1028" s="44">
        <v>79.506616941583715</v>
      </c>
      <c r="AB1028" s="44">
        <v>4.8812933758043675</v>
      </c>
      <c r="AC1028" s="44">
        <v>14.596541439175558</v>
      </c>
      <c r="AD1028" s="44">
        <v>5.7942762215436741</v>
      </c>
      <c r="AE1028" s="44">
        <v>31.647441265457978</v>
      </c>
      <c r="AF1028" s="44">
        <v>94.058430865524244</v>
      </c>
      <c r="AG1028" s="44">
        <v>38.21701911809653</v>
      </c>
      <c r="AH1028" s="44">
        <v>205.92626488765353</v>
      </c>
      <c r="AJ1028" s="63" t="s">
        <v>63</v>
      </c>
      <c r="AK1028" s="44">
        <v>0</v>
      </c>
      <c r="AL1028" s="44">
        <v>0</v>
      </c>
      <c r="AM1028" s="44">
        <v>460.68329999999997</v>
      </c>
      <c r="AN1028" s="44">
        <v>460.68329999999997</v>
      </c>
      <c r="AO1028" s="44">
        <v>0</v>
      </c>
      <c r="AP1028" s="44">
        <v>0</v>
      </c>
      <c r="AQ1028" s="44">
        <v>0</v>
      </c>
      <c r="AR1028" s="44">
        <v>0</v>
      </c>
      <c r="AS1028" s="44">
        <v>0</v>
      </c>
      <c r="AT1028" s="44">
        <v>0</v>
      </c>
      <c r="AU1028" s="44">
        <v>0</v>
      </c>
      <c r="AV1028" s="44">
        <v>0</v>
      </c>
      <c r="AW1028" s="44">
        <v>0</v>
      </c>
      <c r="AX1028" s="44">
        <v>0</v>
      </c>
      <c r="AY1028" s="44">
        <v>140.366600630177</v>
      </c>
      <c r="AZ1028" s="44">
        <v>0</v>
      </c>
      <c r="BA1028" s="44">
        <v>0</v>
      </c>
      <c r="BB1028" s="44">
        <v>8.0971537500000021</v>
      </c>
      <c r="BC1028" s="44">
        <v>148.46375438017699</v>
      </c>
      <c r="BD1028" s="44">
        <v>140.366600630177</v>
      </c>
      <c r="BE1028" s="44">
        <v>0</v>
      </c>
      <c r="BF1028" s="44">
        <v>0</v>
      </c>
      <c r="BG1028" s="44">
        <v>8.0971537500000021</v>
      </c>
      <c r="BH1028" s="44">
        <v>148.46375438017699</v>
      </c>
      <c r="BI1028" s="44">
        <v>75.170357871441837</v>
      </c>
      <c r="BJ1028" s="44">
        <v>0</v>
      </c>
      <c r="BK1028" s="44">
        <v>0</v>
      </c>
      <c r="BL1028" s="44">
        <v>4.3362590701418764</v>
      </c>
      <c r="BM1028" s="44">
        <v>79.506616941583715</v>
      </c>
      <c r="BN1028" s="44">
        <v>5.7942762215436741</v>
      </c>
      <c r="BO1028" s="44">
        <v>36.132678189512042</v>
      </c>
      <c r="BP1028" s="44">
        <v>0</v>
      </c>
      <c r="BQ1028" s="44">
        <v>0</v>
      </c>
      <c r="BR1028" s="44">
        <v>2.0843409285844854</v>
      </c>
      <c r="BS1028" s="44">
        <v>38.21701911809653</v>
      </c>
      <c r="BT1028" s="64">
        <v>2024</v>
      </c>
      <c r="BU1028" s="44">
        <v>0</v>
      </c>
      <c r="BV1028" s="44">
        <v>0</v>
      </c>
      <c r="BW1028" s="44">
        <v>0</v>
      </c>
      <c r="BX1028" s="44">
        <v>0</v>
      </c>
      <c r="BY1028" s="44">
        <v>0</v>
      </c>
      <c r="BZ1028" s="44">
        <v>0</v>
      </c>
      <c r="CA1028" s="44">
        <v>0</v>
      </c>
      <c r="CB1028" s="44">
        <v>0</v>
      </c>
      <c r="CC1028" s="44">
        <v>460.68329999999997</v>
      </c>
      <c r="CD1028" s="44">
        <v>0</v>
      </c>
      <c r="CE1028" s="44">
        <v>0</v>
      </c>
      <c r="CF1028" s="44">
        <v>0</v>
      </c>
      <c r="CG1028" s="44">
        <v>0</v>
      </c>
      <c r="CH1028" s="44">
        <v>0</v>
      </c>
      <c r="CI1028" s="44">
        <v>0</v>
      </c>
      <c r="CJ1028" s="44">
        <v>0</v>
      </c>
      <c r="CK1028" s="44">
        <v>0</v>
      </c>
      <c r="CL1028" s="44">
        <v>0</v>
      </c>
      <c r="CM1028" s="44">
        <v>140.366600630177</v>
      </c>
      <c r="CN1028" s="44">
        <v>0</v>
      </c>
      <c r="CO1028" s="44">
        <v>0</v>
      </c>
      <c r="CP1028" s="44">
        <v>0</v>
      </c>
      <c r="CQ1028" s="44">
        <v>0</v>
      </c>
      <c r="CR1028" s="44">
        <v>0</v>
      </c>
      <c r="CS1028" s="44">
        <v>0</v>
      </c>
      <c r="CT1028" s="44">
        <v>0</v>
      </c>
      <c r="CU1028" s="44">
        <v>0</v>
      </c>
      <c r="CV1028" s="44">
        <v>0</v>
      </c>
      <c r="CW1028" s="44">
        <v>0</v>
      </c>
      <c r="CX1028" s="44">
        <v>0</v>
      </c>
      <c r="CY1028" s="44">
        <v>0</v>
      </c>
      <c r="CZ1028" s="44">
        <v>0</v>
      </c>
      <c r="DA1028" s="44">
        <v>0</v>
      </c>
      <c r="DB1028" s="44">
        <v>0</v>
      </c>
      <c r="DC1028" s="44">
        <v>0</v>
      </c>
      <c r="DD1028" s="44">
        <v>0</v>
      </c>
      <c r="DE1028" s="44">
        <v>0</v>
      </c>
      <c r="DF1028" s="44">
        <v>0</v>
      </c>
      <c r="DG1028" s="44">
        <v>0</v>
      </c>
      <c r="DH1028" s="44">
        <v>0</v>
      </c>
      <c r="DI1028" s="44">
        <v>0</v>
      </c>
      <c r="DJ1028" s="44">
        <v>0</v>
      </c>
      <c r="DK1028" s="44">
        <v>0</v>
      </c>
      <c r="DL1028" s="44">
        <v>0</v>
      </c>
      <c r="DM1028" s="44">
        <v>0</v>
      </c>
      <c r="DN1028" s="44">
        <v>0</v>
      </c>
      <c r="DO1028" s="44">
        <v>0</v>
      </c>
      <c r="DP1028" s="44">
        <v>0</v>
      </c>
      <c r="DQ1028" s="44">
        <v>8.0971537500000021</v>
      </c>
      <c r="DR1028" s="44">
        <v>0</v>
      </c>
      <c r="DS1028" s="44">
        <v>0</v>
      </c>
      <c r="DT1028" s="44">
        <v>0</v>
      </c>
      <c r="DU1028" s="44">
        <v>0</v>
      </c>
      <c r="DV1028" s="44">
        <v>0</v>
      </c>
      <c r="DW1028" s="44">
        <v>0</v>
      </c>
      <c r="DX1028" s="44">
        <v>0</v>
      </c>
      <c r="DY1028" s="44">
        <v>0</v>
      </c>
      <c r="DZ1028" s="44">
        <v>0</v>
      </c>
      <c r="EA1028" s="44">
        <v>38.21701911809653</v>
      </c>
      <c r="EB1028" s="44">
        <v>0</v>
      </c>
    </row>
    <row r="1029" spans="2:132" x14ac:dyDescent="0.25">
      <c r="B1029" s="41" t="s">
        <v>1117</v>
      </c>
      <c r="C1029" s="47" t="s">
        <v>101</v>
      </c>
      <c r="D1029" s="46">
        <v>10</v>
      </c>
      <c r="E1029" s="86" t="s">
        <v>53</v>
      </c>
      <c r="F1029" s="43">
        <v>8937.85</v>
      </c>
      <c r="G1029" s="43">
        <v>1083.7052619563485</v>
      </c>
      <c r="H1029" s="44">
        <v>1460.2284369563486</v>
      </c>
      <c r="I1029" s="44">
        <v>580.35538370735424</v>
      </c>
      <c r="J1029" s="44">
        <v>781.99438960030352</v>
      </c>
      <c r="K1029" s="44">
        <v>1202.9128407715471</v>
      </c>
      <c r="L1029" s="44">
        <v>1579.4360157715471</v>
      </c>
      <c r="M1029" s="44">
        <v>607.77380000000005</v>
      </c>
      <c r="N1029" s="44">
        <v>5478.9020499999997</v>
      </c>
      <c r="O1029" s="44">
        <v>822.2822000000001</v>
      </c>
      <c r="P1029" s="44">
        <v>216.52431133887845</v>
      </c>
      <c r="Q1029" s="44">
        <v>235.35047008887844</v>
      </c>
      <c r="R1029" s="44">
        <v>143.87789148984115</v>
      </c>
      <c r="S1029" s="44">
        <v>153.95984178448862</v>
      </c>
      <c r="T1029" s="44">
        <v>673.63119083206641</v>
      </c>
      <c r="U1029" s="44">
        <v>692.4573495820664</v>
      </c>
      <c r="V1029" s="44">
        <v>360.74890651249154</v>
      </c>
      <c r="W1029" s="44">
        <v>370.83085680713901</v>
      </c>
      <c r="X1029" s="44">
        <v>264.64082496974038</v>
      </c>
      <c r="Y1029" s="44">
        <v>283.46698371974037</v>
      </c>
      <c r="Z1029" s="44">
        <v>141.72278470133597</v>
      </c>
      <c r="AA1029" s="44">
        <v>151.80473499598344</v>
      </c>
      <c r="AB1029" s="44">
        <v>3.9476125264583963</v>
      </c>
      <c r="AC1029" s="44">
        <v>14.774665995093974</v>
      </c>
      <c r="AD1029" s="44">
        <v>5.4167098280679893</v>
      </c>
      <c r="AE1029" s="44">
        <v>60.583092838992705</v>
      </c>
      <c r="AF1029" s="44">
        <v>178.2499430782126</v>
      </c>
      <c r="AG1029" s="44">
        <v>72.969077074700067</v>
      </c>
      <c r="AH1029" s="44">
        <v>406.57288145887628</v>
      </c>
      <c r="AJ1029" s="63" t="s">
        <v>63</v>
      </c>
      <c r="AK1029" s="44">
        <v>0</v>
      </c>
      <c r="AL1029" s="44">
        <v>0</v>
      </c>
      <c r="AM1029" s="44">
        <v>822.2822000000001</v>
      </c>
      <c r="AN1029" s="44">
        <v>822.2822000000001</v>
      </c>
      <c r="AO1029" s="44">
        <v>0</v>
      </c>
      <c r="AP1029" s="44">
        <v>0</v>
      </c>
      <c r="AQ1029" s="44">
        <v>0</v>
      </c>
      <c r="AR1029" s="44">
        <v>0</v>
      </c>
      <c r="AS1029" s="44">
        <v>0</v>
      </c>
      <c r="AT1029" s="44">
        <v>0</v>
      </c>
      <c r="AU1029" s="44">
        <v>0</v>
      </c>
      <c r="AV1029" s="44">
        <v>0</v>
      </c>
      <c r="AW1029" s="44">
        <v>0</v>
      </c>
      <c r="AX1029" s="44">
        <v>0</v>
      </c>
      <c r="AY1029" s="44">
        <v>264.64082496974038</v>
      </c>
      <c r="AZ1029" s="44">
        <v>0</v>
      </c>
      <c r="BA1029" s="44">
        <v>0</v>
      </c>
      <c r="BB1029" s="44">
        <v>18.826158750000001</v>
      </c>
      <c r="BC1029" s="44">
        <v>283.46698371974037</v>
      </c>
      <c r="BD1029" s="44">
        <v>264.64082496974038</v>
      </c>
      <c r="BE1029" s="44">
        <v>0</v>
      </c>
      <c r="BF1029" s="44">
        <v>0</v>
      </c>
      <c r="BG1029" s="44">
        <v>18.826158750000001</v>
      </c>
      <c r="BH1029" s="44">
        <v>283.46698371974037</v>
      </c>
      <c r="BI1029" s="44">
        <v>141.72278470133597</v>
      </c>
      <c r="BJ1029" s="44">
        <v>0</v>
      </c>
      <c r="BK1029" s="44">
        <v>0</v>
      </c>
      <c r="BL1029" s="44">
        <v>10.081950294647465</v>
      </c>
      <c r="BM1029" s="44">
        <v>151.80473499598344</v>
      </c>
      <c r="BN1029" s="44">
        <v>5.4167098280679893</v>
      </c>
      <c r="BO1029" s="44">
        <v>68.12291329639045</v>
      </c>
      <c r="BP1029" s="44">
        <v>0</v>
      </c>
      <c r="BQ1029" s="44">
        <v>0</v>
      </c>
      <c r="BR1029" s="44">
        <v>4.8461637783096219</v>
      </c>
      <c r="BS1029" s="44">
        <v>72.969077074700067</v>
      </c>
      <c r="BT1029" s="64">
        <v>2024</v>
      </c>
      <c r="BU1029" s="44">
        <v>0</v>
      </c>
      <c r="BV1029" s="44">
        <v>0</v>
      </c>
      <c r="BW1029" s="44">
        <v>0</v>
      </c>
      <c r="BX1029" s="44">
        <v>0</v>
      </c>
      <c r="BY1029" s="44">
        <v>0</v>
      </c>
      <c r="BZ1029" s="44">
        <v>0</v>
      </c>
      <c r="CA1029" s="44">
        <v>0</v>
      </c>
      <c r="CB1029" s="44">
        <v>0</v>
      </c>
      <c r="CC1029" s="44">
        <v>822.2822000000001</v>
      </c>
      <c r="CD1029" s="44">
        <v>0</v>
      </c>
      <c r="CE1029" s="44">
        <v>0</v>
      </c>
      <c r="CF1029" s="44">
        <v>0</v>
      </c>
      <c r="CG1029" s="44">
        <v>0</v>
      </c>
      <c r="CH1029" s="44">
        <v>0</v>
      </c>
      <c r="CI1029" s="44">
        <v>0</v>
      </c>
      <c r="CJ1029" s="44">
        <v>0</v>
      </c>
      <c r="CK1029" s="44">
        <v>0</v>
      </c>
      <c r="CL1029" s="44">
        <v>0</v>
      </c>
      <c r="CM1029" s="44">
        <v>264.64082496974038</v>
      </c>
      <c r="CN1029" s="44">
        <v>0</v>
      </c>
      <c r="CO1029" s="44">
        <v>0</v>
      </c>
      <c r="CP1029" s="44">
        <v>0</v>
      </c>
      <c r="CQ1029" s="44">
        <v>0</v>
      </c>
      <c r="CR1029" s="44">
        <v>0</v>
      </c>
      <c r="CS1029" s="44">
        <v>0</v>
      </c>
      <c r="CT1029" s="44">
        <v>0</v>
      </c>
      <c r="CU1029" s="44">
        <v>0</v>
      </c>
      <c r="CV1029" s="44">
        <v>0</v>
      </c>
      <c r="CW1029" s="44">
        <v>0</v>
      </c>
      <c r="CX1029" s="44">
        <v>0</v>
      </c>
      <c r="CY1029" s="44">
        <v>0</v>
      </c>
      <c r="CZ1029" s="44">
        <v>0</v>
      </c>
      <c r="DA1029" s="44">
        <v>0</v>
      </c>
      <c r="DB1029" s="44">
        <v>0</v>
      </c>
      <c r="DC1029" s="44">
        <v>0</v>
      </c>
      <c r="DD1029" s="44">
        <v>0</v>
      </c>
      <c r="DE1029" s="44">
        <v>0</v>
      </c>
      <c r="DF1029" s="44">
        <v>0</v>
      </c>
      <c r="DG1029" s="44">
        <v>0</v>
      </c>
      <c r="DH1029" s="44">
        <v>0</v>
      </c>
      <c r="DI1029" s="44">
        <v>0</v>
      </c>
      <c r="DJ1029" s="44">
        <v>0</v>
      </c>
      <c r="DK1029" s="44">
        <v>0</v>
      </c>
      <c r="DL1029" s="44">
        <v>0</v>
      </c>
      <c r="DM1029" s="44">
        <v>0</v>
      </c>
      <c r="DN1029" s="44">
        <v>0</v>
      </c>
      <c r="DO1029" s="44">
        <v>0</v>
      </c>
      <c r="DP1029" s="44">
        <v>0</v>
      </c>
      <c r="DQ1029" s="44">
        <v>18.826158750000001</v>
      </c>
      <c r="DR1029" s="44">
        <v>0</v>
      </c>
      <c r="DS1029" s="44">
        <v>0</v>
      </c>
      <c r="DT1029" s="44">
        <v>0</v>
      </c>
      <c r="DU1029" s="44">
        <v>0</v>
      </c>
      <c r="DV1029" s="44">
        <v>0</v>
      </c>
      <c r="DW1029" s="44">
        <v>0</v>
      </c>
      <c r="DX1029" s="44">
        <v>0</v>
      </c>
      <c r="DY1029" s="44">
        <v>0</v>
      </c>
      <c r="DZ1029" s="44">
        <v>0</v>
      </c>
      <c r="EA1029" s="44">
        <v>72.969077074700067</v>
      </c>
      <c r="EB1029" s="44">
        <v>0</v>
      </c>
    </row>
    <row r="1030" spans="2:132" x14ac:dyDescent="0.25">
      <c r="B1030" s="41" t="s">
        <v>1118</v>
      </c>
      <c r="C1030" s="47" t="s">
        <v>101</v>
      </c>
      <c r="D1030" s="46">
        <v>10</v>
      </c>
      <c r="E1030" s="86" t="s">
        <v>53</v>
      </c>
      <c r="F1030" s="43">
        <v>8046.39</v>
      </c>
      <c r="G1030" s="43">
        <v>979.87353385855261</v>
      </c>
      <c r="H1030" s="44">
        <v>1246.0632338585526</v>
      </c>
      <c r="I1030" s="44">
        <v>524.75050245725174</v>
      </c>
      <c r="J1030" s="44">
        <v>667.30275435235058</v>
      </c>
      <c r="K1030" s="44">
        <v>1087.6596225829935</v>
      </c>
      <c r="L1030" s="44">
        <v>1353.8493225829934</v>
      </c>
      <c r="M1030" s="44">
        <v>547.15452000000005</v>
      </c>
      <c r="N1030" s="44">
        <v>4932.4370699999999</v>
      </c>
      <c r="O1030" s="44">
        <v>740.26787999999999</v>
      </c>
      <c r="P1030" s="44">
        <v>195.77873206493882</v>
      </c>
      <c r="Q1030" s="44">
        <v>209.08821706493882</v>
      </c>
      <c r="R1030" s="44">
        <v>130.09269487513734</v>
      </c>
      <c r="S1030" s="44">
        <v>137.22030746989228</v>
      </c>
      <c r="T1030" s="44">
        <v>609.08938864647644</v>
      </c>
      <c r="U1030" s="44">
        <v>622.39887364647643</v>
      </c>
      <c r="V1030" s="44">
        <v>326.18491232742775</v>
      </c>
      <c r="W1030" s="44">
        <v>333.31252492218272</v>
      </c>
      <c r="X1030" s="44">
        <v>239.28511696825856</v>
      </c>
      <c r="Y1030" s="44">
        <v>252.59460196825856</v>
      </c>
      <c r="Z1030" s="44">
        <v>128.14407270006089</v>
      </c>
      <c r="AA1030" s="44">
        <v>135.27168529481582</v>
      </c>
      <c r="AB1030" s="44">
        <v>3.9874165135510435</v>
      </c>
      <c r="AC1030" s="44">
        <v>14.79823499327413</v>
      </c>
      <c r="AD1030" s="44">
        <v>5.4724525563988822</v>
      </c>
      <c r="AE1030" s="44">
        <v>53.822755744660142</v>
      </c>
      <c r="AF1030" s="44">
        <v>160.21573583757555</v>
      </c>
      <c r="AG1030" s="44">
        <v>65.022016807072291</v>
      </c>
      <c r="AH1030" s="44">
        <v>348.50314583641352</v>
      </c>
      <c r="AJ1030" s="63" t="s">
        <v>63</v>
      </c>
      <c r="AK1030" s="44">
        <v>0</v>
      </c>
      <c r="AL1030" s="44">
        <v>0</v>
      </c>
      <c r="AM1030" s="44">
        <v>740.26787999999999</v>
      </c>
      <c r="AN1030" s="44">
        <v>740.26787999999999</v>
      </c>
      <c r="AO1030" s="44">
        <v>0</v>
      </c>
      <c r="AP1030" s="44">
        <v>0</v>
      </c>
      <c r="AQ1030" s="44">
        <v>0</v>
      </c>
      <c r="AR1030" s="44">
        <v>0</v>
      </c>
      <c r="AS1030" s="44">
        <v>0</v>
      </c>
      <c r="AT1030" s="44">
        <v>0</v>
      </c>
      <c r="AU1030" s="44">
        <v>0</v>
      </c>
      <c r="AV1030" s="44">
        <v>0</v>
      </c>
      <c r="AW1030" s="44">
        <v>0</v>
      </c>
      <c r="AX1030" s="44">
        <v>0</v>
      </c>
      <c r="AY1030" s="44">
        <v>239.28511696825856</v>
      </c>
      <c r="AZ1030" s="44">
        <v>0</v>
      </c>
      <c r="BA1030" s="44">
        <v>0</v>
      </c>
      <c r="BB1030" s="44">
        <v>13.309485000000002</v>
      </c>
      <c r="BC1030" s="44">
        <v>252.59460196825856</v>
      </c>
      <c r="BD1030" s="44">
        <v>239.28511696825856</v>
      </c>
      <c r="BE1030" s="44">
        <v>0</v>
      </c>
      <c r="BF1030" s="44">
        <v>0</v>
      </c>
      <c r="BG1030" s="44">
        <v>13.309485000000002</v>
      </c>
      <c r="BH1030" s="44">
        <v>252.59460196825856</v>
      </c>
      <c r="BI1030" s="44">
        <v>128.14407270006089</v>
      </c>
      <c r="BJ1030" s="44">
        <v>0</v>
      </c>
      <c r="BK1030" s="44">
        <v>0</v>
      </c>
      <c r="BL1030" s="44">
        <v>7.1276125947549458</v>
      </c>
      <c r="BM1030" s="44">
        <v>135.27168529481582</v>
      </c>
      <c r="BN1030" s="44">
        <v>5.4724525563988822</v>
      </c>
      <c r="BO1030" s="44">
        <v>61.595935843266794</v>
      </c>
      <c r="BP1030" s="44">
        <v>0</v>
      </c>
      <c r="BQ1030" s="44">
        <v>0</v>
      </c>
      <c r="BR1030" s="44">
        <v>3.4260809638054948</v>
      </c>
      <c r="BS1030" s="44">
        <v>65.022016807072291</v>
      </c>
      <c r="BT1030" s="64">
        <v>2024</v>
      </c>
      <c r="BU1030" s="44">
        <v>0</v>
      </c>
      <c r="BV1030" s="44">
        <v>0</v>
      </c>
      <c r="BW1030" s="44">
        <v>0</v>
      </c>
      <c r="BX1030" s="44">
        <v>0</v>
      </c>
      <c r="BY1030" s="44">
        <v>0</v>
      </c>
      <c r="BZ1030" s="44">
        <v>0</v>
      </c>
      <c r="CA1030" s="44">
        <v>0</v>
      </c>
      <c r="CB1030" s="44">
        <v>0</v>
      </c>
      <c r="CC1030" s="44">
        <v>740.26787999999999</v>
      </c>
      <c r="CD1030" s="44">
        <v>0</v>
      </c>
      <c r="CE1030" s="44">
        <v>0</v>
      </c>
      <c r="CF1030" s="44">
        <v>0</v>
      </c>
      <c r="CG1030" s="44">
        <v>0</v>
      </c>
      <c r="CH1030" s="44">
        <v>0</v>
      </c>
      <c r="CI1030" s="44">
        <v>0</v>
      </c>
      <c r="CJ1030" s="44">
        <v>0</v>
      </c>
      <c r="CK1030" s="44">
        <v>0</v>
      </c>
      <c r="CL1030" s="44">
        <v>0</v>
      </c>
      <c r="CM1030" s="44">
        <v>239.28511696825856</v>
      </c>
      <c r="CN1030" s="44">
        <v>0</v>
      </c>
      <c r="CO1030" s="44">
        <v>0</v>
      </c>
      <c r="CP1030" s="44">
        <v>0</v>
      </c>
      <c r="CQ1030" s="44">
        <v>0</v>
      </c>
      <c r="CR1030" s="44">
        <v>0</v>
      </c>
      <c r="CS1030" s="44">
        <v>0</v>
      </c>
      <c r="CT1030" s="44">
        <v>0</v>
      </c>
      <c r="CU1030" s="44">
        <v>0</v>
      </c>
      <c r="CV1030" s="44">
        <v>0</v>
      </c>
      <c r="CW1030" s="44">
        <v>0</v>
      </c>
      <c r="CX1030" s="44">
        <v>0</v>
      </c>
      <c r="CY1030" s="44">
        <v>0</v>
      </c>
      <c r="CZ1030" s="44">
        <v>0</v>
      </c>
      <c r="DA1030" s="44">
        <v>0</v>
      </c>
      <c r="DB1030" s="44">
        <v>0</v>
      </c>
      <c r="DC1030" s="44">
        <v>0</v>
      </c>
      <c r="DD1030" s="44">
        <v>0</v>
      </c>
      <c r="DE1030" s="44">
        <v>0</v>
      </c>
      <c r="DF1030" s="44">
        <v>0</v>
      </c>
      <c r="DG1030" s="44">
        <v>0</v>
      </c>
      <c r="DH1030" s="44">
        <v>0</v>
      </c>
      <c r="DI1030" s="44">
        <v>0</v>
      </c>
      <c r="DJ1030" s="44">
        <v>0</v>
      </c>
      <c r="DK1030" s="44">
        <v>0</v>
      </c>
      <c r="DL1030" s="44">
        <v>0</v>
      </c>
      <c r="DM1030" s="44">
        <v>0</v>
      </c>
      <c r="DN1030" s="44">
        <v>0</v>
      </c>
      <c r="DO1030" s="44">
        <v>0</v>
      </c>
      <c r="DP1030" s="44">
        <v>0</v>
      </c>
      <c r="DQ1030" s="44">
        <v>13.309485000000002</v>
      </c>
      <c r="DR1030" s="44">
        <v>0</v>
      </c>
      <c r="DS1030" s="44">
        <v>0</v>
      </c>
      <c r="DT1030" s="44">
        <v>0</v>
      </c>
      <c r="DU1030" s="44">
        <v>0</v>
      </c>
      <c r="DV1030" s="44">
        <v>0</v>
      </c>
      <c r="DW1030" s="44">
        <v>0</v>
      </c>
      <c r="DX1030" s="44">
        <v>0</v>
      </c>
      <c r="DY1030" s="44">
        <v>0</v>
      </c>
      <c r="DZ1030" s="44">
        <v>0</v>
      </c>
      <c r="EA1030" s="44">
        <v>65.022016807072291</v>
      </c>
      <c r="EB1030" s="44">
        <v>0</v>
      </c>
    </row>
    <row r="1031" spans="2:132" x14ac:dyDescent="0.25">
      <c r="B1031" s="41" t="s">
        <v>1119</v>
      </c>
      <c r="C1031" s="50">
        <v>1</v>
      </c>
      <c r="D1031" s="46">
        <v>2</v>
      </c>
      <c r="E1031" s="86" t="s">
        <v>53</v>
      </c>
      <c r="F1031" s="43">
        <v>514.39</v>
      </c>
      <c r="G1031" s="43">
        <v>105.34993560392321</v>
      </c>
      <c r="H1031" s="44">
        <v>105.34993560392321</v>
      </c>
      <c r="I1031" s="44">
        <v>56.417925101320257</v>
      </c>
      <c r="J1031" s="44">
        <v>56.417925101320257</v>
      </c>
      <c r="K1031" s="44">
        <v>108.51043367204092</v>
      </c>
      <c r="L1031" s="44">
        <v>108.51043367204092</v>
      </c>
      <c r="M1031" s="44">
        <v>60.69802</v>
      </c>
      <c r="N1031" s="44">
        <v>374.47591999999997</v>
      </c>
      <c r="O1031" s="44">
        <v>68.413869999999989</v>
      </c>
      <c r="P1031" s="44">
        <v>21.702086734408184</v>
      </c>
      <c r="Q1031" s="44">
        <v>21.702086734408184</v>
      </c>
      <c r="R1031" s="44">
        <v>14.42078471913211</v>
      </c>
      <c r="S1031" s="44">
        <v>14.42078471913211</v>
      </c>
      <c r="T1031" s="44">
        <v>65.106260203224551</v>
      </c>
      <c r="U1031" s="44">
        <v>65.106260203224551</v>
      </c>
      <c r="V1031" s="44">
        <v>34.866277712615926</v>
      </c>
      <c r="W1031" s="44">
        <v>34.866277712615926</v>
      </c>
      <c r="X1031" s="44">
        <v>27.127608418010229</v>
      </c>
      <c r="Y1031" s="44">
        <v>27.127608418010229</v>
      </c>
      <c r="Z1031" s="44">
        <v>14.527615713589968</v>
      </c>
      <c r="AA1031" s="44">
        <v>14.527615713589968</v>
      </c>
      <c r="AB1031" s="44">
        <v>4.2090649837849465</v>
      </c>
      <c r="AC1031" s="44">
        <v>10.740346964668975</v>
      </c>
      <c r="AD1031" s="44">
        <v>4.709229053739473</v>
      </c>
      <c r="AE1031" s="44">
        <v>5.5864750766548532</v>
      </c>
      <c r="AF1031" s="44">
        <v>16.75942522996456</v>
      </c>
      <c r="AG1031" s="44">
        <v>6.9830938458185665</v>
      </c>
      <c r="AH1031" s="44">
        <v>27.932375383274266</v>
      </c>
      <c r="AJ1031" s="63" t="s">
        <v>63</v>
      </c>
      <c r="AK1031" s="44">
        <v>0</v>
      </c>
      <c r="AL1031" s="44">
        <v>0</v>
      </c>
      <c r="AM1031" s="44">
        <v>68.413869999999989</v>
      </c>
      <c r="AN1031" s="44">
        <v>68.413869999999989</v>
      </c>
      <c r="AO1031" s="44">
        <v>0</v>
      </c>
      <c r="AP1031" s="44">
        <v>0</v>
      </c>
      <c r="AQ1031" s="44">
        <v>0</v>
      </c>
      <c r="AR1031" s="44">
        <v>0</v>
      </c>
      <c r="AS1031" s="44">
        <v>0</v>
      </c>
      <c r="AT1031" s="44">
        <v>0</v>
      </c>
      <c r="AU1031" s="44">
        <v>0</v>
      </c>
      <c r="AV1031" s="44">
        <v>0</v>
      </c>
      <c r="AW1031" s="44">
        <v>0</v>
      </c>
      <c r="AX1031" s="44">
        <v>0</v>
      </c>
      <c r="AY1031" s="44">
        <v>27.127608418010229</v>
      </c>
      <c r="AZ1031" s="44">
        <v>0</v>
      </c>
      <c r="BA1031" s="44">
        <v>0</v>
      </c>
      <c r="BB1031" s="44">
        <v>0</v>
      </c>
      <c r="BC1031" s="44">
        <v>27.127608418010229</v>
      </c>
      <c r="BD1031" s="44">
        <v>27.127608418010229</v>
      </c>
      <c r="BE1031" s="44">
        <v>0</v>
      </c>
      <c r="BF1031" s="44">
        <v>0</v>
      </c>
      <c r="BG1031" s="44">
        <v>0</v>
      </c>
      <c r="BH1031" s="44">
        <v>27.127608418010229</v>
      </c>
      <c r="BI1031" s="44">
        <v>14.527615713589968</v>
      </c>
      <c r="BJ1031" s="44">
        <v>0</v>
      </c>
      <c r="BK1031" s="44">
        <v>0</v>
      </c>
      <c r="BL1031" s="44">
        <v>0</v>
      </c>
      <c r="BM1031" s="44">
        <v>14.527615713589968</v>
      </c>
      <c r="BN1031" s="44">
        <v>4.709229053739473</v>
      </c>
      <c r="BO1031" s="44">
        <v>6.9830938458185665</v>
      </c>
      <c r="BP1031" s="44">
        <v>0</v>
      </c>
      <c r="BQ1031" s="44">
        <v>0</v>
      </c>
      <c r="BR1031" s="44">
        <v>0</v>
      </c>
      <c r="BS1031" s="44">
        <v>6.9830938458185665</v>
      </c>
      <c r="BT1031" s="64">
        <v>2024</v>
      </c>
      <c r="BU1031" s="44">
        <v>0</v>
      </c>
      <c r="BV1031" s="44">
        <v>0</v>
      </c>
      <c r="BW1031" s="44">
        <v>0</v>
      </c>
      <c r="BX1031" s="44">
        <v>0</v>
      </c>
      <c r="BY1031" s="44">
        <v>0</v>
      </c>
      <c r="BZ1031" s="44">
        <v>0</v>
      </c>
      <c r="CA1031" s="44">
        <v>0</v>
      </c>
      <c r="CB1031" s="44">
        <v>0</v>
      </c>
      <c r="CC1031" s="44">
        <v>68.413869999999989</v>
      </c>
      <c r="CD1031" s="44">
        <v>0</v>
      </c>
      <c r="CE1031" s="44">
        <v>0</v>
      </c>
      <c r="CF1031" s="44">
        <v>0</v>
      </c>
      <c r="CG1031" s="44">
        <v>0</v>
      </c>
      <c r="CH1031" s="44">
        <v>0</v>
      </c>
      <c r="CI1031" s="44">
        <v>0</v>
      </c>
      <c r="CJ1031" s="44">
        <v>0</v>
      </c>
      <c r="CK1031" s="44">
        <v>0</v>
      </c>
      <c r="CL1031" s="44">
        <v>0</v>
      </c>
      <c r="CM1031" s="44">
        <v>27.127608418010229</v>
      </c>
      <c r="CN1031" s="44">
        <v>0</v>
      </c>
      <c r="CO1031" s="44">
        <v>0</v>
      </c>
      <c r="CP1031" s="44">
        <v>0</v>
      </c>
      <c r="CQ1031" s="44">
        <v>0</v>
      </c>
      <c r="CR1031" s="44">
        <v>0</v>
      </c>
      <c r="CS1031" s="44">
        <v>0</v>
      </c>
      <c r="CT1031" s="44">
        <v>0</v>
      </c>
      <c r="CU1031" s="44">
        <v>0</v>
      </c>
      <c r="CV1031" s="44">
        <v>0</v>
      </c>
      <c r="CW1031" s="44">
        <v>0</v>
      </c>
      <c r="CX1031" s="44">
        <v>0</v>
      </c>
      <c r="CY1031" s="44">
        <v>0</v>
      </c>
      <c r="CZ1031" s="44">
        <v>0</v>
      </c>
      <c r="DA1031" s="44">
        <v>0</v>
      </c>
      <c r="DB1031" s="44">
        <v>0</v>
      </c>
      <c r="DC1031" s="44">
        <v>0</v>
      </c>
      <c r="DD1031" s="44">
        <v>0</v>
      </c>
      <c r="DE1031" s="44">
        <v>0</v>
      </c>
      <c r="DF1031" s="44">
        <v>0</v>
      </c>
      <c r="DG1031" s="44">
        <v>0</v>
      </c>
      <c r="DH1031" s="44">
        <v>0</v>
      </c>
      <c r="DI1031" s="44">
        <v>0</v>
      </c>
      <c r="DJ1031" s="44">
        <v>0</v>
      </c>
      <c r="DK1031" s="44">
        <v>0</v>
      </c>
      <c r="DL1031" s="44">
        <v>0</v>
      </c>
      <c r="DM1031" s="44">
        <v>0</v>
      </c>
      <c r="DN1031" s="44">
        <v>0</v>
      </c>
      <c r="DO1031" s="44">
        <v>0</v>
      </c>
      <c r="DP1031" s="44">
        <v>0</v>
      </c>
      <c r="DQ1031" s="44">
        <v>0</v>
      </c>
      <c r="DR1031" s="44">
        <v>0</v>
      </c>
      <c r="DS1031" s="44">
        <v>0</v>
      </c>
      <c r="DT1031" s="44">
        <v>0</v>
      </c>
      <c r="DU1031" s="44">
        <v>0</v>
      </c>
      <c r="DV1031" s="44">
        <v>0</v>
      </c>
      <c r="DW1031" s="44">
        <v>0</v>
      </c>
      <c r="DX1031" s="44">
        <v>0</v>
      </c>
      <c r="DY1031" s="44">
        <v>0</v>
      </c>
      <c r="DZ1031" s="44">
        <v>0</v>
      </c>
      <c r="EA1031" s="44">
        <v>6.9830938458185665</v>
      </c>
      <c r="EB1031" s="44">
        <v>0</v>
      </c>
    </row>
    <row r="1032" spans="2:132" x14ac:dyDescent="0.25">
      <c r="B1032" s="41" t="s">
        <v>1120</v>
      </c>
      <c r="C1032" s="50">
        <v>1</v>
      </c>
      <c r="D1032" s="46">
        <v>2</v>
      </c>
      <c r="E1032" s="86" t="s">
        <v>53</v>
      </c>
      <c r="F1032" s="43">
        <v>504.2</v>
      </c>
      <c r="G1032" s="43">
        <v>102.9784800802905</v>
      </c>
      <c r="H1032" s="44">
        <v>102.9784800802905</v>
      </c>
      <c r="I1032" s="44">
        <v>55.147942359076985</v>
      </c>
      <c r="J1032" s="44">
        <v>55.147942359076985</v>
      </c>
      <c r="K1032" s="44">
        <v>106.06783448269921</v>
      </c>
      <c r="L1032" s="44">
        <v>106.06783448269921</v>
      </c>
      <c r="M1032" s="44">
        <v>59.495599999999996</v>
      </c>
      <c r="N1032" s="44">
        <v>367.05759999999998</v>
      </c>
      <c r="O1032" s="44">
        <v>67.058599999999984</v>
      </c>
      <c r="P1032" s="44">
        <v>21.213566896539845</v>
      </c>
      <c r="Q1032" s="44">
        <v>21.213566896539845</v>
      </c>
      <c r="R1032" s="44">
        <v>14.096168957563192</v>
      </c>
      <c r="S1032" s="44">
        <v>14.096168957563192</v>
      </c>
      <c r="T1032" s="44">
        <v>63.640700689619521</v>
      </c>
      <c r="U1032" s="44">
        <v>63.640700689619521</v>
      </c>
      <c r="V1032" s="44">
        <v>34.081428377909575</v>
      </c>
      <c r="W1032" s="44">
        <v>34.081428377909575</v>
      </c>
      <c r="X1032" s="44">
        <v>26.516958620674803</v>
      </c>
      <c r="Y1032" s="44">
        <v>26.516958620674803</v>
      </c>
      <c r="Z1032" s="44">
        <v>14.200595157462324</v>
      </c>
      <c r="AA1032" s="44">
        <v>14.200595157462324</v>
      </c>
      <c r="AB1032" s="44">
        <v>4.2206928832303818</v>
      </c>
      <c r="AC1032" s="44">
        <v>10.770018085213655</v>
      </c>
      <c r="AD1032" s="44">
        <v>4.7222386989013705</v>
      </c>
      <c r="AE1032" s="44">
        <v>5.4607220128088771</v>
      </c>
      <c r="AF1032" s="44">
        <v>16.382166038426629</v>
      </c>
      <c r="AG1032" s="44">
        <v>6.8259025160110953</v>
      </c>
      <c r="AH1032" s="44">
        <v>27.303610064044381</v>
      </c>
      <c r="AJ1032" s="63" t="s">
        <v>63</v>
      </c>
      <c r="AK1032" s="44">
        <v>0</v>
      </c>
      <c r="AL1032" s="44">
        <v>0</v>
      </c>
      <c r="AM1032" s="44">
        <v>67.058599999999984</v>
      </c>
      <c r="AN1032" s="44">
        <v>67.058599999999984</v>
      </c>
      <c r="AO1032" s="44">
        <v>0</v>
      </c>
      <c r="AP1032" s="44">
        <v>0</v>
      </c>
      <c r="AQ1032" s="44">
        <v>0</v>
      </c>
      <c r="AR1032" s="44">
        <v>0</v>
      </c>
      <c r="AS1032" s="44">
        <v>0</v>
      </c>
      <c r="AT1032" s="44">
        <v>0</v>
      </c>
      <c r="AU1032" s="44">
        <v>0</v>
      </c>
      <c r="AV1032" s="44">
        <v>0</v>
      </c>
      <c r="AW1032" s="44">
        <v>0</v>
      </c>
      <c r="AX1032" s="44">
        <v>0</v>
      </c>
      <c r="AY1032" s="44">
        <v>26.516958620674803</v>
      </c>
      <c r="AZ1032" s="44">
        <v>0</v>
      </c>
      <c r="BA1032" s="44">
        <v>0</v>
      </c>
      <c r="BB1032" s="44">
        <v>0</v>
      </c>
      <c r="BC1032" s="44">
        <v>26.516958620674803</v>
      </c>
      <c r="BD1032" s="44">
        <v>26.516958620674803</v>
      </c>
      <c r="BE1032" s="44">
        <v>0</v>
      </c>
      <c r="BF1032" s="44">
        <v>0</v>
      </c>
      <c r="BG1032" s="44">
        <v>0</v>
      </c>
      <c r="BH1032" s="44">
        <v>26.516958620674803</v>
      </c>
      <c r="BI1032" s="44">
        <v>14.200595157462324</v>
      </c>
      <c r="BJ1032" s="44">
        <v>0</v>
      </c>
      <c r="BK1032" s="44">
        <v>0</v>
      </c>
      <c r="BL1032" s="44">
        <v>0</v>
      </c>
      <c r="BM1032" s="44">
        <v>14.200595157462324</v>
      </c>
      <c r="BN1032" s="44">
        <v>4.7222386989013705</v>
      </c>
      <c r="BO1032" s="44">
        <v>6.8259025160110953</v>
      </c>
      <c r="BP1032" s="44">
        <v>0</v>
      </c>
      <c r="BQ1032" s="44">
        <v>0</v>
      </c>
      <c r="BR1032" s="44">
        <v>0</v>
      </c>
      <c r="BS1032" s="44">
        <v>6.8259025160110953</v>
      </c>
      <c r="BT1032" s="64">
        <v>2024</v>
      </c>
      <c r="BU1032" s="44">
        <v>0</v>
      </c>
      <c r="BV1032" s="44">
        <v>0</v>
      </c>
      <c r="BW1032" s="44">
        <v>0</v>
      </c>
      <c r="BX1032" s="44">
        <v>0</v>
      </c>
      <c r="BY1032" s="44">
        <v>0</v>
      </c>
      <c r="BZ1032" s="44">
        <v>0</v>
      </c>
      <c r="CA1032" s="44">
        <v>0</v>
      </c>
      <c r="CB1032" s="44">
        <v>0</v>
      </c>
      <c r="CC1032" s="44">
        <v>67.058599999999984</v>
      </c>
      <c r="CD1032" s="44">
        <v>0</v>
      </c>
      <c r="CE1032" s="44">
        <v>0</v>
      </c>
      <c r="CF1032" s="44">
        <v>0</v>
      </c>
      <c r="CG1032" s="44">
        <v>0</v>
      </c>
      <c r="CH1032" s="44">
        <v>0</v>
      </c>
      <c r="CI1032" s="44">
        <v>0</v>
      </c>
      <c r="CJ1032" s="44">
        <v>0</v>
      </c>
      <c r="CK1032" s="44">
        <v>0</v>
      </c>
      <c r="CL1032" s="44">
        <v>0</v>
      </c>
      <c r="CM1032" s="44">
        <v>26.516958620674803</v>
      </c>
      <c r="CN1032" s="44">
        <v>0</v>
      </c>
      <c r="CO1032" s="44">
        <v>0</v>
      </c>
      <c r="CP1032" s="44">
        <v>0</v>
      </c>
      <c r="CQ1032" s="44">
        <v>0</v>
      </c>
      <c r="CR1032" s="44">
        <v>0</v>
      </c>
      <c r="CS1032" s="44">
        <v>0</v>
      </c>
      <c r="CT1032" s="44">
        <v>0</v>
      </c>
      <c r="CU1032" s="44">
        <v>0</v>
      </c>
      <c r="CV1032" s="44">
        <v>0</v>
      </c>
      <c r="CW1032" s="44">
        <v>0</v>
      </c>
      <c r="CX1032" s="44">
        <v>0</v>
      </c>
      <c r="CY1032" s="44">
        <v>0</v>
      </c>
      <c r="CZ1032" s="44">
        <v>0</v>
      </c>
      <c r="DA1032" s="44">
        <v>0</v>
      </c>
      <c r="DB1032" s="44">
        <v>0</v>
      </c>
      <c r="DC1032" s="44">
        <v>0</v>
      </c>
      <c r="DD1032" s="44">
        <v>0</v>
      </c>
      <c r="DE1032" s="44">
        <v>0</v>
      </c>
      <c r="DF1032" s="44">
        <v>0</v>
      </c>
      <c r="DG1032" s="44">
        <v>0</v>
      </c>
      <c r="DH1032" s="44">
        <v>0</v>
      </c>
      <c r="DI1032" s="44">
        <v>0</v>
      </c>
      <c r="DJ1032" s="44">
        <v>0</v>
      </c>
      <c r="DK1032" s="44">
        <v>0</v>
      </c>
      <c r="DL1032" s="44">
        <v>0</v>
      </c>
      <c r="DM1032" s="44">
        <v>0</v>
      </c>
      <c r="DN1032" s="44">
        <v>0</v>
      </c>
      <c r="DO1032" s="44">
        <v>0</v>
      </c>
      <c r="DP1032" s="44">
        <v>0</v>
      </c>
      <c r="DQ1032" s="44">
        <v>0</v>
      </c>
      <c r="DR1032" s="44">
        <v>0</v>
      </c>
      <c r="DS1032" s="44">
        <v>0</v>
      </c>
      <c r="DT1032" s="44">
        <v>0</v>
      </c>
      <c r="DU1032" s="44">
        <v>0</v>
      </c>
      <c r="DV1032" s="44">
        <v>0</v>
      </c>
      <c r="DW1032" s="44">
        <v>0</v>
      </c>
      <c r="DX1032" s="44">
        <v>0</v>
      </c>
      <c r="DY1032" s="44">
        <v>0</v>
      </c>
      <c r="DZ1032" s="44">
        <v>0</v>
      </c>
      <c r="EA1032" s="44">
        <v>6.8259025160110953</v>
      </c>
      <c r="EB1032" s="44">
        <v>0</v>
      </c>
    </row>
    <row r="1033" spans="2:132" x14ac:dyDescent="0.25">
      <c r="B1033" s="41" t="s">
        <v>1121</v>
      </c>
      <c r="C1033" s="50">
        <v>1</v>
      </c>
      <c r="D1033" s="46">
        <v>2</v>
      </c>
      <c r="E1033" s="86" t="s">
        <v>53</v>
      </c>
      <c r="F1033" s="43">
        <v>1081.81</v>
      </c>
      <c r="G1033" s="43">
        <v>221.04911762298792</v>
      </c>
      <c r="H1033" s="44">
        <v>316.29619262298792</v>
      </c>
      <c r="I1033" s="44">
        <v>118.37816976607854</v>
      </c>
      <c r="J1033" s="44">
        <v>169.38572200296591</v>
      </c>
      <c r="K1033" s="44">
        <v>227.68059115167756</v>
      </c>
      <c r="L1033" s="44">
        <v>322.92766615167756</v>
      </c>
      <c r="M1033" s="44">
        <v>127.65357999999999</v>
      </c>
      <c r="N1033" s="44">
        <v>787.55767999999989</v>
      </c>
      <c r="O1033" s="44">
        <v>143.88072999999997</v>
      </c>
      <c r="P1033" s="44">
        <v>45.536118230335518</v>
      </c>
      <c r="Q1033" s="44">
        <v>50.29847198033552</v>
      </c>
      <c r="R1033" s="44">
        <v>30.25822198486955</v>
      </c>
      <c r="S1033" s="44">
        <v>32.808599596713918</v>
      </c>
      <c r="T1033" s="44">
        <v>136.60835469100653</v>
      </c>
      <c r="U1033" s="44">
        <v>142.32317919100652</v>
      </c>
      <c r="V1033" s="44">
        <v>73.15770891543653</v>
      </c>
      <c r="W1033" s="44">
        <v>76.218162049649777</v>
      </c>
      <c r="X1033" s="44">
        <v>56.92014778791939</v>
      </c>
      <c r="Y1033" s="44">
        <v>62.634972287919389</v>
      </c>
      <c r="Z1033" s="44">
        <v>30.482378714765225</v>
      </c>
      <c r="AA1033" s="44">
        <v>33.542831848978466</v>
      </c>
      <c r="AB1033" s="44">
        <v>3.8908573230533641</v>
      </c>
      <c r="AC1033" s="44">
        <v>10.332939798351104</v>
      </c>
      <c r="AD1033" s="44">
        <v>4.2894628172064069</v>
      </c>
      <c r="AE1033" s="44">
        <v>12.947656303781217</v>
      </c>
      <c r="AF1033" s="44">
        <v>36.636333782605838</v>
      </c>
      <c r="AG1033" s="44">
        <v>16.123274959483801</v>
      </c>
      <c r="AH1033" s="44">
        <v>83.126907591721107</v>
      </c>
      <c r="AJ1033" s="63" t="s">
        <v>63</v>
      </c>
      <c r="AK1033" s="44">
        <v>0</v>
      </c>
      <c r="AL1033" s="44">
        <v>0</v>
      </c>
      <c r="AM1033" s="44">
        <v>143.88072999999997</v>
      </c>
      <c r="AN1033" s="44">
        <v>143.88072999999997</v>
      </c>
      <c r="AO1033" s="44">
        <v>0</v>
      </c>
      <c r="AP1033" s="44">
        <v>0</v>
      </c>
      <c r="AQ1033" s="44">
        <v>0</v>
      </c>
      <c r="AR1033" s="44">
        <v>0</v>
      </c>
      <c r="AS1033" s="44">
        <v>0</v>
      </c>
      <c r="AT1033" s="44">
        <v>0</v>
      </c>
      <c r="AU1033" s="44">
        <v>0</v>
      </c>
      <c r="AV1033" s="44">
        <v>0</v>
      </c>
      <c r="AW1033" s="44">
        <v>0</v>
      </c>
      <c r="AX1033" s="44">
        <v>0</v>
      </c>
      <c r="AY1033" s="44">
        <v>56.92014778791939</v>
      </c>
      <c r="AZ1033" s="44">
        <v>0</v>
      </c>
      <c r="BA1033" s="44">
        <v>0</v>
      </c>
      <c r="BB1033" s="44">
        <v>5.7148244999999998</v>
      </c>
      <c r="BC1033" s="44">
        <v>62.634972287919389</v>
      </c>
      <c r="BD1033" s="44">
        <v>56.92014778791939</v>
      </c>
      <c r="BE1033" s="44">
        <v>0</v>
      </c>
      <c r="BF1033" s="44">
        <v>0</v>
      </c>
      <c r="BG1033" s="44">
        <v>5.7148244999999998</v>
      </c>
      <c r="BH1033" s="44">
        <v>62.634972287919389</v>
      </c>
      <c r="BI1033" s="44">
        <v>30.482378714765225</v>
      </c>
      <c r="BJ1033" s="44">
        <v>0</v>
      </c>
      <c r="BK1033" s="44">
        <v>0</v>
      </c>
      <c r="BL1033" s="44">
        <v>3.0604531342132417</v>
      </c>
      <c r="BM1033" s="44">
        <v>33.542831848978466</v>
      </c>
      <c r="BN1033" s="44">
        <v>4.2894628172064069</v>
      </c>
      <c r="BO1033" s="44">
        <v>14.6521848736586</v>
      </c>
      <c r="BP1033" s="44">
        <v>0</v>
      </c>
      <c r="BQ1033" s="44">
        <v>0</v>
      </c>
      <c r="BR1033" s="44">
        <v>1.471090085825203</v>
      </c>
      <c r="BS1033" s="44">
        <v>16.123274959483801</v>
      </c>
      <c r="BT1033" s="64">
        <v>2024</v>
      </c>
      <c r="BU1033" s="44">
        <v>0</v>
      </c>
      <c r="BV1033" s="44">
        <v>0</v>
      </c>
      <c r="BW1033" s="44">
        <v>0</v>
      </c>
      <c r="BX1033" s="44">
        <v>0</v>
      </c>
      <c r="BY1033" s="44">
        <v>0</v>
      </c>
      <c r="BZ1033" s="44">
        <v>0</v>
      </c>
      <c r="CA1033" s="44">
        <v>0</v>
      </c>
      <c r="CB1033" s="44">
        <v>0</v>
      </c>
      <c r="CC1033" s="44">
        <v>143.88072999999997</v>
      </c>
      <c r="CD1033" s="44">
        <v>0</v>
      </c>
      <c r="CE1033" s="44">
        <v>0</v>
      </c>
      <c r="CF1033" s="44">
        <v>0</v>
      </c>
      <c r="CG1033" s="44">
        <v>0</v>
      </c>
      <c r="CH1033" s="44">
        <v>0</v>
      </c>
      <c r="CI1033" s="44">
        <v>0</v>
      </c>
      <c r="CJ1033" s="44">
        <v>0</v>
      </c>
      <c r="CK1033" s="44">
        <v>0</v>
      </c>
      <c r="CL1033" s="44">
        <v>0</v>
      </c>
      <c r="CM1033" s="44">
        <v>56.92014778791939</v>
      </c>
      <c r="CN1033" s="44">
        <v>0</v>
      </c>
      <c r="CO1033" s="44">
        <v>0</v>
      </c>
      <c r="CP1033" s="44">
        <v>0</v>
      </c>
      <c r="CQ1033" s="44">
        <v>0</v>
      </c>
      <c r="CR1033" s="44">
        <v>0</v>
      </c>
      <c r="CS1033" s="44">
        <v>0</v>
      </c>
      <c r="CT1033" s="44">
        <v>0</v>
      </c>
      <c r="CU1033" s="44">
        <v>0</v>
      </c>
      <c r="CV1033" s="44">
        <v>0</v>
      </c>
      <c r="CW1033" s="44">
        <v>0</v>
      </c>
      <c r="CX1033" s="44">
        <v>0</v>
      </c>
      <c r="CY1033" s="44">
        <v>0</v>
      </c>
      <c r="CZ1033" s="44">
        <v>0</v>
      </c>
      <c r="DA1033" s="44">
        <v>0</v>
      </c>
      <c r="DB1033" s="44">
        <v>0</v>
      </c>
      <c r="DC1033" s="44">
        <v>0</v>
      </c>
      <c r="DD1033" s="44">
        <v>0</v>
      </c>
      <c r="DE1033" s="44">
        <v>0</v>
      </c>
      <c r="DF1033" s="44">
        <v>0</v>
      </c>
      <c r="DG1033" s="44">
        <v>0</v>
      </c>
      <c r="DH1033" s="44">
        <v>0</v>
      </c>
      <c r="DI1033" s="44">
        <v>0</v>
      </c>
      <c r="DJ1033" s="44">
        <v>0</v>
      </c>
      <c r="DK1033" s="44">
        <v>0</v>
      </c>
      <c r="DL1033" s="44">
        <v>0</v>
      </c>
      <c r="DM1033" s="44">
        <v>0</v>
      </c>
      <c r="DN1033" s="44">
        <v>0</v>
      </c>
      <c r="DO1033" s="44">
        <v>0</v>
      </c>
      <c r="DP1033" s="44">
        <v>0</v>
      </c>
      <c r="DQ1033" s="44">
        <v>5.7148244999999998</v>
      </c>
      <c r="DR1033" s="44">
        <v>0</v>
      </c>
      <c r="DS1033" s="44">
        <v>0</v>
      </c>
      <c r="DT1033" s="44">
        <v>0</v>
      </c>
      <c r="DU1033" s="44">
        <v>0</v>
      </c>
      <c r="DV1033" s="44">
        <v>0</v>
      </c>
      <c r="DW1033" s="44">
        <v>0</v>
      </c>
      <c r="DX1033" s="44">
        <v>0</v>
      </c>
      <c r="DY1033" s="44">
        <v>0</v>
      </c>
      <c r="DZ1033" s="44">
        <v>0</v>
      </c>
      <c r="EA1033" s="44">
        <v>16.123274959483801</v>
      </c>
      <c r="EB1033" s="44">
        <v>0</v>
      </c>
    </row>
    <row r="1034" spans="2:132" x14ac:dyDescent="0.25">
      <c r="B1034" s="41" t="s">
        <v>1122</v>
      </c>
      <c r="C1034" s="50">
        <v>1</v>
      </c>
      <c r="D1034" s="46">
        <v>2</v>
      </c>
      <c r="E1034" s="86" t="s">
        <v>53</v>
      </c>
      <c r="F1034" s="43">
        <v>1164.83</v>
      </c>
      <c r="G1034" s="43">
        <v>238.0465590096357</v>
      </c>
      <c r="H1034" s="44">
        <v>331.1301090096357</v>
      </c>
      <c r="I1034" s="44">
        <v>127.48078923678531</v>
      </c>
      <c r="J1034" s="44">
        <v>177.32971151623502</v>
      </c>
      <c r="K1034" s="44">
        <v>245.18795577992478</v>
      </c>
      <c r="L1034" s="44">
        <v>338.27150577992478</v>
      </c>
      <c r="M1034" s="44">
        <v>137.44994</v>
      </c>
      <c r="N1034" s="44">
        <v>847.99623999999994</v>
      </c>
      <c r="O1034" s="44">
        <v>154.92238999999998</v>
      </c>
      <c r="P1034" s="44">
        <v>49.037591155984956</v>
      </c>
      <c r="Q1034" s="44">
        <v>53.691768655984959</v>
      </c>
      <c r="R1034" s="44">
        <v>32.584910099178998</v>
      </c>
      <c r="S1034" s="44">
        <v>35.077356213151482</v>
      </c>
      <c r="T1034" s="44">
        <v>147.11277346795487</v>
      </c>
      <c r="U1034" s="44">
        <v>152.69778646795487</v>
      </c>
      <c r="V1034" s="44">
        <v>78.783127748333328</v>
      </c>
      <c r="W1034" s="44">
        <v>81.774063085100309</v>
      </c>
      <c r="X1034" s="44">
        <v>61.296988944981194</v>
      </c>
      <c r="Y1034" s="44">
        <v>66.882001944981198</v>
      </c>
      <c r="Z1034" s="44">
        <v>32.82630322847222</v>
      </c>
      <c r="AA1034" s="44">
        <v>35.817238565239201</v>
      </c>
      <c r="AB1034" s="44">
        <v>3.9184806051165899</v>
      </c>
      <c r="AC1034" s="44">
        <v>10.369990287965887</v>
      </c>
      <c r="AD1034" s="44">
        <v>4.3253582968943034</v>
      </c>
      <c r="AE1034" s="44">
        <v>13.821146836659613</v>
      </c>
      <c r="AF1034" s="44">
        <v>39.306928813030432</v>
      </c>
      <c r="AG1034" s="44">
        <v>17.216530443131504</v>
      </c>
      <c r="AH1034" s="44">
        <v>87.076664991201426</v>
      </c>
      <c r="AJ1034" s="63" t="s">
        <v>63</v>
      </c>
      <c r="AK1034" s="44">
        <v>0</v>
      </c>
      <c r="AL1034" s="44">
        <v>0</v>
      </c>
      <c r="AM1034" s="44">
        <v>154.92238999999998</v>
      </c>
      <c r="AN1034" s="44">
        <v>154.92238999999998</v>
      </c>
      <c r="AO1034" s="44">
        <v>0</v>
      </c>
      <c r="AP1034" s="44">
        <v>0</v>
      </c>
      <c r="AQ1034" s="44">
        <v>0</v>
      </c>
      <c r="AR1034" s="44">
        <v>0</v>
      </c>
      <c r="AS1034" s="44">
        <v>0</v>
      </c>
      <c r="AT1034" s="44">
        <v>0</v>
      </c>
      <c r="AU1034" s="44">
        <v>0</v>
      </c>
      <c r="AV1034" s="44">
        <v>0</v>
      </c>
      <c r="AW1034" s="44">
        <v>0</v>
      </c>
      <c r="AX1034" s="44">
        <v>0</v>
      </c>
      <c r="AY1034" s="44">
        <v>61.296988944981194</v>
      </c>
      <c r="AZ1034" s="44">
        <v>0</v>
      </c>
      <c r="BA1034" s="44">
        <v>0</v>
      </c>
      <c r="BB1034" s="44">
        <v>5.585013</v>
      </c>
      <c r="BC1034" s="44">
        <v>66.882001944981198</v>
      </c>
      <c r="BD1034" s="44">
        <v>61.296988944981194</v>
      </c>
      <c r="BE1034" s="44">
        <v>0</v>
      </c>
      <c r="BF1034" s="44">
        <v>0</v>
      </c>
      <c r="BG1034" s="44">
        <v>5.585013</v>
      </c>
      <c r="BH1034" s="44">
        <v>66.882001944981198</v>
      </c>
      <c r="BI1034" s="44">
        <v>32.82630322847222</v>
      </c>
      <c r="BJ1034" s="44">
        <v>0</v>
      </c>
      <c r="BK1034" s="44">
        <v>0</v>
      </c>
      <c r="BL1034" s="44">
        <v>2.9909353367669822</v>
      </c>
      <c r="BM1034" s="44">
        <v>35.817238565239201</v>
      </c>
      <c r="BN1034" s="44">
        <v>4.3253582968943034</v>
      </c>
      <c r="BO1034" s="44">
        <v>15.778855978499235</v>
      </c>
      <c r="BP1034" s="44">
        <v>0</v>
      </c>
      <c r="BQ1034" s="44">
        <v>0</v>
      </c>
      <c r="BR1034" s="44">
        <v>1.437674464632269</v>
      </c>
      <c r="BS1034" s="44">
        <v>17.216530443131504</v>
      </c>
      <c r="BT1034" s="64">
        <v>2024</v>
      </c>
      <c r="BU1034" s="44">
        <v>0</v>
      </c>
      <c r="BV1034" s="44">
        <v>0</v>
      </c>
      <c r="BW1034" s="44">
        <v>0</v>
      </c>
      <c r="BX1034" s="44">
        <v>0</v>
      </c>
      <c r="BY1034" s="44">
        <v>0</v>
      </c>
      <c r="BZ1034" s="44">
        <v>0</v>
      </c>
      <c r="CA1034" s="44">
        <v>0</v>
      </c>
      <c r="CB1034" s="44">
        <v>0</v>
      </c>
      <c r="CC1034" s="44">
        <v>154.92238999999998</v>
      </c>
      <c r="CD1034" s="44">
        <v>0</v>
      </c>
      <c r="CE1034" s="44">
        <v>0</v>
      </c>
      <c r="CF1034" s="44">
        <v>0</v>
      </c>
      <c r="CG1034" s="44">
        <v>0</v>
      </c>
      <c r="CH1034" s="44">
        <v>0</v>
      </c>
      <c r="CI1034" s="44">
        <v>0</v>
      </c>
      <c r="CJ1034" s="44">
        <v>0</v>
      </c>
      <c r="CK1034" s="44">
        <v>0</v>
      </c>
      <c r="CL1034" s="44">
        <v>0</v>
      </c>
      <c r="CM1034" s="44">
        <v>61.296988944981194</v>
      </c>
      <c r="CN1034" s="44">
        <v>0</v>
      </c>
      <c r="CO1034" s="44">
        <v>0</v>
      </c>
      <c r="CP1034" s="44">
        <v>0</v>
      </c>
      <c r="CQ1034" s="44">
        <v>0</v>
      </c>
      <c r="CR1034" s="44">
        <v>0</v>
      </c>
      <c r="CS1034" s="44">
        <v>0</v>
      </c>
      <c r="CT1034" s="44">
        <v>0</v>
      </c>
      <c r="CU1034" s="44">
        <v>0</v>
      </c>
      <c r="CV1034" s="44">
        <v>0</v>
      </c>
      <c r="CW1034" s="44">
        <v>0</v>
      </c>
      <c r="CX1034" s="44">
        <v>0</v>
      </c>
      <c r="CY1034" s="44">
        <v>0</v>
      </c>
      <c r="CZ1034" s="44">
        <v>0</v>
      </c>
      <c r="DA1034" s="44">
        <v>0</v>
      </c>
      <c r="DB1034" s="44">
        <v>0</v>
      </c>
      <c r="DC1034" s="44">
        <v>0</v>
      </c>
      <c r="DD1034" s="44">
        <v>0</v>
      </c>
      <c r="DE1034" s="44">
        <v>0</v>
      </c>
      <c r="DF1034" s="44">
        <v>0</v>
      </c>
      <c r="DG1034" s="44">
        <v>0</v>
      </c>
      <c r="DH1034" s="44">
        <v>0</v>
      </c>
      <c r="DI1034" s="44">
        <v>0</v>
      </c>
      <c r="DJ1034" s="44">
        <v>0</v>
      </c>
      <c r="DK1034" s="44">
        <v>0</v>
      </c>
      <c r="DL1034" s="44">
        <v>0</v>
      </c>
      <c r="DM1034" s="44">
        <v>0</v>
      </c>
      <c r="DN1034" s="44">
        <v>0</v>
      </c>
      <c r="DO1034" s="44">
        <v>0</v>
      </c>
      <c r="DP1034" s="44">
        <v>0</v>
      </c>
      <c r="DQ1034" s="44">
        <v>5.585013</v>
      </c>
      <c r="DR1034" s="44">
        <v>0</v>
      </c>
      <c r="DS1034" s="44">
        <v>0</v>
      </c>
      <c r="DT1034" s="44">
        <v>0</v>
      </c>
      <c r="DU1034" s="44">
        <v>0</v>
      </c>
      <c r="DV1034" s="44">
        <v>0</v>
      </c>
      <c r="DW1034" s="44">
        <v>0</v>
      </c>
      <c r="DX1034" s="44">
        <v>0</v>
      </c>
      <c r="DY1034" s="44">
        <v>0</v>
      </c>
      <c r="DZ1034" s="44">
        <v>0</v>
      </c>
      <c r="EA1034" s="44">
        <v>17.216530443131504</v>
      </c>
      <c r="EB1034" s="44">
        <v>0</v>
      </c>
    </row>
    <row r="1035" spans="2:132" x14ac:dyDescent="0.25">
      <c r="B1035" s="41" t="s">
        <v>1123</v>
      </c>
      <c r="C1035" s="50">
        <v>1</v>
      </c>
      <c r="D1035" s="46">
        <v>2</v>
      </c>
      <c r="E1035" s="86" t="s">
        <v>53</v>
      </c>
      <c r="F1035" s="43">
        <v>1170.33</v>
      </c>
      <c r="G1035" s="43">
        <v>185.13705165039175</v>
      </c>
      <c r="H1035" s="44">
        <v>281.14852665039177</v>
      </c>
      <c r="I1035" s="44">
        <v>99.146223997331902</v>
      </c>
      <c r="J1035" s="44">
        <v>150.56313445261995</v>
      </c>
      <c r="K1035" s="44">
        <v>190.69116319990351</v>
      </c>
      <c r="L1035" s="44">
        <v>286.7026381999035</v>
      </c>
      <c r="M1035" s="44">
        <v>138.09894</v>
      </c>
      <c r="N1035" s="44">
        <v>852.00023999999996</v>
      </c>
      <c r="O1035" s="44">
        <v>155.65388999999999</v>
      </c>
      <c r="P1035" s="44">
        <v>34.324409375982633</v>
      </c>
      <c r="Q1035" s="44">
        <v>39.124983125982631</v>
      </c>
      <c r="R1035" s="44">
        <v>22.808171595665847</v>
      </c>
      <c r="S1035" s="44">
        <v>25.379017118430248</v>
      </c>
      <c r="T1035" s="44">
        <v>106.78705139194598</v>
      </c>
      <c r="U1035" s="44">
        <v>111.58762514194598</v>
      </c>
      <c r="V1035" s="44">
        <v>57.187542001661051</v>
      </c>
      <c r="W1035" s="44">
        <v>59.758387524425451</v>
      </c>
      <c r="X1035" s="44">
        <v>41.952055903978774</v>
      </c>
      <c r="Y1035" s="44">
        <v>46.752629653978772</v>
      </c>
      <c r="Z1035" s="44">
        <v>22.46653435779541</v>
      </c>
      <c r="AA1035" s="44">
        <v>25.037379880559811</v>
      </c>
      <c r="AB1035" s="44">
        <v>5.441461320411519</v>
      </c>
      <c r="AC1035" s="44">
        <v>14.257416829591596</v>
      </c>
      <c r="AD1035" s="44">
        <v>6.216860180360043</v>
      </c>
      <c r="AE1035" s="44">
        <v>10.071415978690407</v>
      </c>
      <c r="AF1035" s="44">
        <v>28.724495222398499</v>
      </c>
      <c r="AG1035" s="44">
        <v>12.034898004343889</v>
      </c>
      <c r="AH1035" s="44">
        <v>73.801987906331703</v>
      </c>
      <c r="AJ1035" s="63" t="s">
        <v>63</v>
      </c>
      <c r="AK1035" s="44">
        <v>0</v>
      </c>
      <c r="AL1035" s="44">
        <v>0</v>
      </c>
      <c r="AM1035" s="44">
        <v>155.65388999999999</v>
      </c>
      <c r="AN1035" s="44">
        <v>155.65388999999999</v>
      </c>
      <c r="AO1035" s="44">
        <v>0</v>
      </c>
      <c r="AP1035" s="44">
        <v>0</v>
      </c>
      <c r="AQ1035" s="44">
        <v>0</v>
      </c>
      <c r="AR1035" s="44">
        <v>0</v>
      </c>
      <c r="AS1035" s="44">
        <v>0</v>
      </c>
      <c r="AT1035" s="44">
        <v>0</v>
      </c>
      <c r="AU1035" s="44">
        <v>0</v>
      </c>
      <c r="AV1035" s="44">
        <v>0</v>
      </c>
      <c r="AW1035" s="44">
        <v>0</v>
      </c>
      <c r="AX1035" s="44">
        <v>0</v>
      </c>
      <c r="AY1035" s="44">
        <v>41.952055903978774</v>
      </c>
      <c r="AZ1035" s="44">
        <v>0</v>
      </c>
      <c r="BA1035" s="44">
        <v>0</v>
      </c>
      <c r="BB1035" s="44">
        <v>4.8005737499999999</v>
      </c>
      <c r="BC1035" s="44">
        <v>46.752629653978772</v>
      </c>
      <c r="BD1035" s="44">
        <v>41.952055903978774</v>
      </c>
      <c r="BE1035" s="44">
        <v>0</v>
      </c>
      <c r="BF1035" s="44">
        <v>0</v>
      </c>
      <c r="BG1035" s="44">
        <v>4.8005737499999999</v>
      </c>
      <c r="BH1035" s="44">
        <v>46.752629653978772</v>
      </c>
      <c r="BI1035" s="44">
        <v>22.46653435779541</v>
      </c>
      <c r="BJ1035" s="44">
        <v>0</v>
      </c>
      <c r="BK1035" s="44">
        <v>0</v>
      </c>
      <c r="BL1035" s="44">
        <v>2.5708455227644027</v>
      </c>
      <c r="BM1035" s="44">
        <v>25.037379880559811</v>
      </c>
      <c r="BN1035" s="44">
        <v>6.216860180360043</v>
      </c>
      <c r="BO1035" s="44">
        <v>10.799151141094157</v>
      </c>
      <c r="BP1035" s="44">
        <v>0</v>
      </c>
      <c r="BQ1035" s="44">
        <v>0</v>
      </c>
      <c r="BR1035" s="44">
        <v>1.2357468632497317</v>
      </c>
      <c r="BS1035" s="44">
        <v>12.034898004343889</v>
      </c>
      <c r="BT1035" s="64">
        <v>2024</v>
      </c>
      <c r="BU1035" s="44">
        <v>0</v>
      </c>
      <c r="BV1035" s="44">
        <v>0</v>
      </c>
      <c r="BW1035" s="44">
        <v>0</v>
      </c>
      <c r="BX1035" s="44">
        <v>0</v>
      </c>
      <c r="BY1035" s="44">
        <v>0</v>
      </c>
      <c r="BZ1035" s="44">
        <v>0</v>
      </c>
      <c r="CA1035" s="44">
        <v>0</v>
      </c>
      <c r="CB1035" s="44">
        <v>0</v>
      </c>
      <c r="CC1035" s="44">
        <v>155.65388999999999</v>
      </c>
      <c r="CD1035" s="44">
        <v>0</v>
      </c>
      <c r="CE1035" s="44">
        <v>0</v>
      </c>
      <c r="CF1035" s="44">
        <v>0</v>
      </c>
      <c r="CG1035" s="44">
        <v>0</v>
      </c>
      <c r="CH1035" s="44">
        <v>0</v>
      </c>
      <c r="CI1035" s="44">
        <v>0</v>
      </c>
      <c r="CJ1035" s="44">
        <v>0</v>
      </c>
      <c r="CK1035" s="44">
        <v>0</v>
      </c>
      <c r="CL1035" s="44">
        <v>0</v>
      </c>
      <c r="CM1035" s="44">
        <v>41.952055903978774</v>
      </c>
      <c r="CN1035" s="44">
        <v>0</v>
      </c>
      <c r="CO1035" s="44">
        <v>0</v>
      </c>
      <c r="CP1035" s="44">
        <v>0</v>
      </c>
      <c r="CQ1035" s="44">
        <v>0</v>
      </c>
      <c r="CR1035" s="44">
        <v>0</v>
      </c>
      <c r="CS1035" s="44">
        <v>0</v>
      </c>
      <c r="CT1035" s="44">
        <v>0</v>
      </c>
      <c r="CU1035" s="44">
        <v>0</v>
      </c>
      <c r="CV1035" s="44">
        <v>0</v>
      </c>
      <c r="CW1035" s="44">
        <v>0</v>
      </c>
      <c r="CX1035" s="44">
        <v>0</v>
      </c>
      <c r="CY1035" s="44">
        <v>0</v>
      </c>
      <c r="CZ1035" s="44">
        <v>0</v>
      </c>
      <c r="DA1035" s="44">
        <v>0</v>
      </c>
      <c r="DB1035" s="44">
        <v>0</v>
      </c>
      <c r="DC1035" s="44">
        <v>0</v>
      </c>
      <c r="DD1035" s="44">
        <v>0</v>
      </c>
      <c r="DE1035" s="44">
        <v>0</v>
      </c>
      <c r="DF1035" s="44">
        <v>0</v>
      </c>
      <c r="DG1035" s="44">
        <v>0</v>
      </c>
      <c r="DH1035" s="44">
        <v>0</v>
      </c>
      <c r="DI1035" s="44">
        <v>0</v>
      </c>
      <c r="DJ1035" s="44">
        <v>0</v>
      </c>
      <c r="DK1035" s="44">
        <v>0</v>
      </c>
      <c r="DL1035" s="44">
        <v>0</v>
      </c>
      <c r="DM1035" s="44">
        <v>0</v>
      </c>
      <c r="DN1035" s="44">
        <v>0</v>
      </c>
      <c r="DO1035" s="44">
        <v>0</v>
      </c>
      <c r="DP1035" s="44">
        <v>0</v>
      </c>
      <c r="DQ1035" s="44">
        <v>4.8005737499999999</v>
      </c>
      <c r="DR1035" s="44">
        <v>0</v>
      </c>
      <c r="DS1035" s="44">
        <v>0</v>
      </c>
      <c r="DT1035" s="44">
        <v>0</v>
      </c>
      <c r="DU1035" s="44">
        <v>0</v>
      </c>
      <c r="DV1035" s="44">
        <v>0</v>
      </c>
      <c r="DW1035" s="44">
        <v>0</v>
      </c>
      <c r="DX1035" s="44">
        <v>0</v>
      </c>
      <c r="DY1035" s="44">
        <v>0</v>
      </c>
      <c r="DZ1035" s="44">
        <v>0</v>
      </c>
      <c r="EA1035" s="44">
        <v>12.034898004343889</v>
      </c>
      <c r="EB1035" s="44">
        <v>0</v>
      </c>
    </row>
    <row r="1036" spans="2:132" x14ac:dyDescent="0.25">
      <c r="B1036" s="41" t="s">
        <v>1124</v>
      </c>
      <c r="C1036" s="50">
        <v>1</v>
      </c>
      <c r="D1036" s="46">
        <v>2</v>
      </c>
      <c r="E1036" s="86" t="s">
        <v>53</v>
      </c>
      <c r="F1036" s="43">
        <v>298.69</v>
      </c>
      <c r="G1036" s="43">
        <v>60.97000090456028</v>
      </c>
      <c r="H1036" s="44">
        <v>60.97000090456028</v>
      </c>
      <c r="I1036" s="44">
        <v>32.651191713996766</v>
      </c>
      <c r="J1036" s="44">
        <v>32.651191713996766</v>
      </c>
      <c r="K1036" s="44">
        <v>62.79910093169709</v>
      </c>
      <c r="L1036" s="44">
        <v>62.79910093169709</v>
      </c>
      <c r="M1036" s="44">
        <v>35.245419999999996</v>
      </c>
      <c r="N1036" s="44">
        <v>217.44632000000001</v>
      </c>
      <c r="O1036" s="44">
        <v>39.725769999999997</v>
      </c>
      <c r="P1036" s="44">
        <v>12.559820186339419</v>
      </c>
      <c r="Q1036" s="44">
        <v>12.559820186339419</v>
      </c>
      <c r="R1036" s="44">
        <v>8.3458547205529694</v>
      </c>
      <c r="S1036" s="44">
        <v>8.3458547205529694</v>
      </c>
      <c r="T1036" s="44">
        <v>37.679460559018253</v>
      </c>
      <c r="U1036" s="44">
        <v>37.679460559018253</v>
      </c>
      <c r="V1036" s="44">
        <v>20.178436479249999</v>
      </c>
      <c r="W1036" s="44">
        <v>20.178436479249999</v>
      </c>
      <c r="X1036" s="44">
        <v>15.699775232924273</v>
      </c>
      <c r="Y1036" s="44">
        <v>15.699775232924273</v>
      </c>
      <c r="Z1036" s="44">
        <v>8.4076818663541673</v>
      </c>
      <c r="AA1036" s="44">
        <v>8.4076818663541673</v>
      </c>
      <c r="AB1036" s="44">
        <v>4.2231049041870632</v>
      </c>
      <c r="AC1036" s="44">
        <v>10.776172882552402</v>
      </c>
      <c r="AD1036" s="44">
        <v>4.7249373408114366</v>
      </c>
      <c r="AE1036" s="44">
        <v>3.2331048759014687</v>
      </c>
      <c r="AF1036" s="44">
        <v>9.6993146277044051</v>
      </c>
      <c r="AG1036" s="44">
        <v>4.0413810948768356</v>
      </c>
      <c r="AH1036" s="44">
        <v>16.165524379507342</v>
      </c>
      <c r="AJ1036" s="63" t="s">
        <v>63</v>
      </c>
      <c r="AK1036" s="44">
        <v>0</v>
      </c>
      <c r="AL1036" s="44">
        <v>0</v>
      </c>
      <c r="AM1036" s="44">
        <v>39.725769999999997</v>
      </c>
      <c r="AN1036" s="44">
        <v>39.725769999999997</v>
      </c>
      <c r="AO1036" s="44">
        <v>0</v>
      </c>
      <c r="AP1036" s="44">
        <v>0</v>
      </c>
      <c r="AQ1036" s="44">
        <v>0</v>
      </c>
      <c r="AR1036" s="44">
        <v>0</v>
      </c>
      <c r="AS1036" s="44">
        <v>0</v>
      </c>
      <c r="AT1036" s="44">
        <v>0</v>
      </c>
      <c r="AU1036" s="44">
        <v>0</v>
      </c>
      <c r="AV1036" s="44">
        <v>0</v>
      </c>
      <c r="AW1036" s="44">
        <v>0</v>
      </c>
      <c r="AX1036" s="44">
        <v>0</v>
      </c>
      <c r="AY1036" s="44">
        <v>15.699775232924273</v>
      </c>
      <c r="AZ1036" s="44">
        <v>0</v>
      </c>
      <c r="BA1036" s="44">
        <v>0</v>
      </c>
      <c r="BB1036" s="44">
        <v>0</v>
      </c>
      <c r="BC1036" s="44">
        <v>15.699775232924273</v>
      </c>
      <c r="BD1036" s="44">
        <v>15.699775232924273</v>
      </c>
      <c r="BE1036" s="44">
        <v>0</v>
      </c>
      <c r="BF1036" s="44">
        <v>0</v>
      </c>
      <c r="BG1036" s="44">
        <v>0</v>
      </c>
      <c r="BH1036" s="44">
        <v>15.699775232924273</v>
      </c>
      <c r="BI1036" s="44">
        <v>8.4076818663541673</v>
      </c>
      <c r="BJ1036" s="44">
        <v>0</v>
      </c>
      <c r="BK1036" s="44">
        <v>0</v>
      </c>
      <c r="BL1036" s="44">
        <v>0</v>
      </c>
      <c r="BM1036" s="44">
        <v>8.4076818663541673</v>
      </c>
      <c r="BN1036" s="44">
        <v>4.7249373408114366</v>
      </c>
      <c r="BO1036" s="44">
        <v>4.0413810948768356</v>
      </c>
      <c r="BP1036" s="44">
        <v>0</v>
      </c>
      <c r="BQ1036" s="44">
        <v>0</v>
      </c>
      <c r="BR1036" s="44">
        <v>0</v>
      </c>
      <c r="BS1036" s="44">
        <v>4.0413810948768356</v>
      </c>
      <c r="BT1036" s="64">
        <v>2024</v>
      </c>
      <c r="BU1036" s="44">
        <v>0</v>
      </c>
      <c r="BV1036" s="44">
        <v>0</v>
      </c>
      <c r="BW1036" s="44">
        <v>0</v>
      </c>
      <c r="BX1036" s="44">
        <v>0</v>
      </c>
      <c r="BY1036" s="44">
        <v>0</v>
      </c>
      <c r="BZ1036" s="44">
        <v>0</v>
      </c>
      <c r="CA1036" s="44">
        <v>0</v>
      </c>
      <c r="CB1036" s="44">
        <v>0</v>
      </c>
      <c r="CC1036" s="44">
        <v>39.725769999999997</v>
      </c>
      <c r="CD1036" s="44">
        <v>0</v>
      </c>
      <c r="CE1036" s="44">
        <v>0</v>
      </c>
      <c r="CF1036" s="44">
        <v>0</v>
      </c>
      <c r="CG1036" s="44">
        <v>0</v>
      </c>
      <c r="CH1036" s="44">
        <v>0</v>
      </c>
      <c r="CI1036" s="44">
        <v>0</v>
      </c>
      <c r="CJ1036" s="44">
        <v>0</v>
      </c>
      <c r="CK1036" s="44">
        <v>0</v>
      </c>
      <c r="CL1036" s="44">
        <v>0</v>
      </c>
      <c r="CM1036" s="44">
        <v>15.699775232924273</v>
      </c>
      <c r="CN1036" s="44">
        <v>0</v>
      </c>
      <c r="CO1036" s="44">
        <v>0</v>
      </c>
      <c r="CP1036" s="44">
        <v>0</v>
      </c>
      <c r="CQ1036" s="44">
        <v>0</v>
      </c>
      <c r="CR1036" s="44">
        <v>0</v>
      </c>
      <c r="CS1036" s="44">
        <v>0</v>
      </c>
      <c r="CT1036" s="44">
        <v>0</v>
      </c>
      <c r="CU1036" s="44">
        <v>0</v>
      </c>
      <c r="CV1036" s="44">
        <v>0</v>
      </c>
      <c r="CW1036" s="44">
        <v>0</v>
      </c>
      <c r="CX1036" s="44">
        <v>0</v>
      </c>
      <c r="CY1036" s="44">
        <v>0</v>
      </c>
      <c r="CZ1036" s="44">
        <v>0</v>
      </c>
      <c r="DA1036" s="44">
        <v>0</v>
      </c>
      <c r="DB1036" s="44">
        <v>0</v>
      </c>
      <c r="DC1036" s="44">
        <v>0</v>
      </c>
      <c r="DD1036" s="44">
        <v>0</v>
      </c>
      <c r="DE1036" s="44">
        <v>0</v>
      </c>
      <c r="DF1036" s="44">
        <v>0</v>
      </c>
      <c r="DG1036" s="44">
        <v>0</v>
      </c>
      <c r="DH1036" s="44">
        <v>0</v>
      </c>
      <c r="DI1036" s="44">
        <v>0</v>
      </c>
      <c r="DJ1036" s="44">
        <v>0</v>
      </c>
      <c r="DK1036" s="44">
        <v>0</v>
      </c>
      <c r="DL1036" s="44">
        <v>0</v>
      </c>
      <c r="DM1036" s="44">
        <v>0</v>
      </c>
      <c r="DN1036" s="44">
        <v>0</v>
      </c>
      <c r="DO1036" s="44">
        <v>0</v>
      </c>
      <c r="DP1036" s="44">
        <v>0</v>
      </c>
      <c r="DQ1036" s="44">
        <v>0</v>
      </c>
      <c r="DR1036" s="44">
        <v>0</v>
      </c>
      <c r="DS1036" s="44">
        <v>0</v>
      </c>
      <c r="DT1036" s="44">
        <v>0</v>
      </c>
      <c r="DU1036" s="44">
        <v>0</v>
      </c>
      <c r="DV1036" s="44">
        <v>0</v>
      </c>
      <c r="DW1036" s="44">
        <v>0</v>
      </c>
      <c r="DX1036" s="44">
        <v>0</v>
      </c>
      <c r="DY1036" s="44">
        <v>0</v>
      </c>
      <c r="DZ1036" s="44">
        <v>0</v>
      </c>
      <c r="EA1036" s="44">
        <v>4.0413810948768356</v>
      </c>
      <c r="EB1036" s="44">
        <v>0</v>
      </c>
    </row>
    <row r="1037" spans="2:132" ht="45" x14ac:dyDescent="0.25">
      <c r="B1037" s="41" t="s">
        <v>1125</v>
      </c>
      <c r="C1037" s="50">
        <v>1</v>
      </c>
      <c r="D1037" s="46">
        <v>2</v>
      </c>
      <c r="E1037" s="86" t="s">
        <v>53</v>
      </c>
      <c r="F1037" s="43">
        <v>226.34</v>
      </c>
      <c r="G1037" s="43">
        <v>56.129257356013383</v>
      </c>
      <c r="H1037" s="44">
        <v>56.129257356013383</v>
      </c>
      <c r="I1037" s="44">
        <v>30.058834107026875</v>
      </c>
      <c r="J1037" s="44">
        <v>30.058834107026875</v>
      </c>
      <c r="K1037" s="44">
        <v>57.813135076693783</v>
      </c>
      <c r="L1037" s="44">
        <v>57.813135076693783</v>
      </c>
      <c r="M1037" s="44">
        <v>26.708119999999997</v>
      </c>
      <c r="N1037" s="44">
        <v>164.77552</v>
      </c>
      <c r="O1037" s="44">
        <v>30.10322</v>
      </c>
      <c r="P1037" s="44">
        <v>11.562627015338757</v>
      </c>
      <c r="Q1037" s="44">
        <v>11.562627015338757</v>
      </c>
      <c r="R1037" s="44">
        <v>7.6832314337521854</v>
      </c>
      <c r="S1037" s="44">
        <v>7.6832314337521854</v>
      </c>
      <c r="T1037" s="44">
        <v>34.687881046016265</v>
      </c>
      <c r="U1037" s="44">
        <v>34.687881046016265</v>
      </c>
      <c r="V1037" s="44">
        <v>18.576359478142606</v>
      </c>
      <c r="W1037" s="44">
        <v>18.576359478142606</v>
      </c>
      <c r="X1037" s="44">
        <v>14.453283769173446</v>
      </c>
      <c r="Y1037" s="44">
        <v>14.453283769173446</v>
      </c>
      <c r="Z1037" s="44">
        <v>7.7401497825594205</v>
      </c>
      <c r="AA1037" s="44">
        <v>7.7401497825594205</v>
      </c>
      <c r="AB1037" s="44">
        <v>3.4761571651573706</v>
      </c>
      <c r="AC1037" s="44">
        <v>8.8701728771925872</v>
      </c>
      <c r="AD1037" s="44">
        <v>3.8892296461536726</v>
      </c>
      <c r="AE1037" s="44">
        <v>2.976410906119602</v>
      </c>
      <c r="AF1037" s="44">
        <v>8.9292327183588061</v>
      </c>
      <c r="AG1037" s="44">
        <v>3.7205136326495025</v>
      </c>
      <c r="AH1037" s="44">
        <v>14.88205453059801</v>
      </c>
      <c r="AJ1037" s="63" t="s">
        <v>63</v>
      </c>
      <c r="AK1037" s="44">
        <v>0</v>
      </c>
      <c r="AL1037" s="44">
        <v>0</v>
      </c>
      <c r="AM1037" s="44">
        <v>30.10322</v>
      </c>
      <c r="AN1037" s="44">
        <v>30.10322</v>
      </c>
      <c r="AO1037" s="44">
        <v>0</v>
      </c>
      <c r="AP1037" s="44">
        <v>0</v>
      </c>
      <c r="AQ1037" s="44">
        <v>0</v>
      </c>
      <c r="AR1037" s="44">
        <v>0</v>
      </c>
      <c r="AS1037" s="44">
        <v>0</v>
      </c>
      <c r="AT1037" s="44">
        <v>0</v>
      </c>
      <c r="AU1037" s="44">
        <v>0</v>
      </c>
      <c r="AV1037" s="44">
        <v>0</v>
      </c>
      <c r="AW1037" s="44">
        <v>0</v>
      </c>
      <c r="AX1037" s="44">
        <v>0</v>
      </c>
      <c r="AY1037" s="44">
        <v>14.453283769173446</v>
      </c>
      <c r="AZ1037" s="44">
        <v>0</v>
      </c>
      <c r="BA1037" s="44">
        <v>0</v>
      </c>
      <c r="BB1037" s="44">
        <v>0</v>
      </c>
      <c r="BC1037" s="44">
        <v>14.453283769173446</v>
      </c>
      <c r="BD1037" s="44">
        <v>14.453283769173446</v>
      </c>
      <c r="BE1037" s="44">
        <v>0</v>
      </c>
      <c r="BF1037" s="44">
        <v>0</v>
      </c>
      <c r="BG1037" s="44">
        <v>0</v>
      </c>
      <c r="BH1037" s="44">
        <v>14.453283769173446</v>
      </c>
      <c r="BI1037" s="44">
        <v>7.7401497825594205</v>
      </c>
      <c r="BJ1037" s="44">
        <v>0</v>
      </c>
      <c r="BK1037" s="44">
        <v>0</v>
      </c>
      <c r="BL1037" s="44">
        <v>0</v>
      </c>
      <c r="BM1037" s="44">
        <v>7.7401497825594205</v>
      </c>
      <c r="BN1037" s="44">
        <v>3.8892296461536726</v>
      </c>
      <c r="BO1037" s="44">
        <v>3.7205136326495025</v>
      </c>
      <c r="BP1037" s="44">
        <v>0</v>
      </c>
      <c r="BQ1037" s="44">
        <v>0</v>
      </c>
      <c r="BR1037" s="44">
        <v>0</v>
      </c>
      <c r="BS1037" s="44">
        <v>3.7205136326495025</v>
      </c>
      <c r="BT1037" s="64">
        <v>2024</v>
      </c>
      <c r="BU1037" s="44">
        <v>0</v>
      </c>
      <c r="BV1037" s="44">
        <v>0</v>
      </c>
      <c r="BW1037" s="44">
        <v>0</v>
      </c>
      <c r="BX1037" s="44">
        <v>0</v>
      </c>
      <c r="BY1037" s="44">
        <v>0</v>
      </c>
      <c r="BZ1037" s="44">
        <v>0</v>
      </c>
      <c r="CA1037" s="44">
        <v>0</v>
      </c>
      <c r="CB1037" s="44">
        <v>0</v>
      </c>
      <c r="CC1037" s="44">
        <v>30.10322</v>
      </c>
      <c r="CD1037" s="44">
        <v>0</v>
      </c>
      <c r="CE1037" s="44">
        <v>0</v>
      </c>
      <c r="CF1037" s="44">
        <v>0</v>
      </c>
      <c r="CG1037" s="44">
        <v>0</v>
      </c>
      <c r="CH1037" s="44">
        <v>0</v>
      </c>
      <c r="CI1037" s="44">
        <v>0</v>
      </c>
      <c r="CJ1037" s="44">
        <v>0</v>
      </c>
      <c r="CK1037" s="44">
        <v>0</v>
      </c>
      <c r="CL1037" s="44">
        <v>0</v>
      </c>
      <c r="CM1037" s="44">
        <v>14.453283769173446</v>
      </c>
      <c r="CN1037" s="44">
        <v>0</v>
      </c>
      <c r="CO1037" s="44">
        <v>0</v>
      </c>
      <c r="CP1037" s="44">
        <v>0</v>
      </c>
      <c r="CQ1037" s="44">
        <v>0</v>
      </c>
      <c r="CR1037" s="44">
        <v>0</v>
      </c>
      <c r="CS1037" s="44">
        <v>0</v>
      </c>
      <c r="CT1037" s="44">
        <v>0</v>
      </c>
      <c r="CU1037" s="44">
        <v>0</v>
      </c>
      <c r="CV1037" s="44">
        <v>0</v>
      </c>
      <c r="CW1037" s="44">
        <v>0</v>
      </c>
      <c r="CX1037" s="44">
        <v>0</v>
      </c>
      <c r="CY1037" s="44">
        <v>0</v>
      </c>
      <c r="CZ1037" s="44">
        <v>0</v>
      </c>
      <c r="DA1037" s="44">
        <v>0</v>
      </c>
      <c r="DB1037" s="44">
        <v>0</v>
      </c>
      <c r="DC1037" s="44">
        <v>0</v>
      </c>
      <c r="DD1037" s="44">
        <v>0</v>
      </c>
      <c r="DE1037" s="44">
        <v>0</v>
      </c>
      <c r="DF1037" s="44">
        <v>0</v>
      </c>
      <c r="DG1037" s="44">
        <v>0</v>
      </c>
      <c r="DH1037" s="44">
        <v>0</v>
      </c>
      <c r="DI1037" s="44">
        <v>0</v>
      </c>
      <c r="DJ1037" s="44">
        <v>0</v>
      </c>
      <c r="DK1037" s="44">
        <v>0</v>
      </c>
      <c r="DL1037" s="44">
        <v>0</v>
      </c>
      <c r="DM1037" s="44">
        <v>0</v>
      </c>
      <c r="DN1037" s="44">
        <v>0</v>
      </c>
      <c r="DO1037" s="44">
        <v>0</v>
      </c>
      <c r="DP1037" s="44">
        <v>0</v>
      </c>
      <c r="DQ1037" s="44">
        <v>0</v>
      </c>
      <c r="DR1037" s="44">
        <v>0</v>
      </c>
      <c r="DS1037" s="44">
        <v>0</v>
      </c>
      <c r="DT1037" s="44">
        <v>0</v>
      </c>
      <c r="DU1037" s="44">
        <v>0</v>
      </c>
      <c r="DV1037" s="44">
        <v>0</v>
      </c>
      <c r="DW1037" s="44">
        <v>0</v>
      </c>
      <c r="DX1037" s="44">
        <v>0</v>
      </c>
      <c r="DY1037" s="44">
        <v>0</v>
      </c>
      <c r="DZ1037" s="44">
        <v>0</v>
      </c>
      <c r="EA1037" s="44">
        <v>3.7205136326495025</v>
      </c>
      <c r="EB1037" s="44">
        <v>0</v>
      </c>
    </row>
    <row r="1038" spans="2:132" ht="30" x14ac:dyDescent="0.25">
      <c r="B1038" s="41" t="s">
        <v>1126</v>
      </c>
      <c r="C1038" s="50">
        <v>1</v>
      </c>
      <c r="D1038" s="46">
        <v>2</v>
      </c>
      <c r="E1038" s="86" t="s">
        <v>53</v>
      </c>
      <c r="F1038" s="43">
        <v>206.5</v>
      </c>
      <c r="G1038" s="43">
        <v>42.157408564032096</v>
      </c>
      <c r="H1038" s="44">
        <v>42.157408564032096</v>
      </c>
      <c r="I1038" s="44">
        <v>22.576506622399375</v>
      </c>
      <c r="J1038" s="44">
        <v>22.576506622399375</v>
      </c>
      <c r="K1038" s="44">
        <v>43.422130820953058</v>
      </c>
      <c r="L1038" s="44">
        <v>43.422130820953058</v>
      </c>
      <c r="M1038" s="44">
        <v>24.367000000000001</v>
      </c>
      <c r="N1038" s="44">
        <v>150.33199999999999</v>
      </c>
      <c r="O1038" s="44">
        <v>27.464500000000001</v>
      </c>
      <c r="P1038" s="44">
        <v>8.6844261641906115</v>
      </c>
      <c r="Q1038" s="44">
        <v>8.6844261641906115</v>
      </c>
      <c r="R1038" s="44">
        <v>5.7707003780623429</v>
      </c>
      <c r="S1038" s="44">
        <v>5.7707003780623429</v>
      </c>
      <c r="T1038" s="44">
        <v>26.053278492571835</v>
      </c>
      <c r="U1038" s="44">
        <v>26.053278492571835</v>
      </c>
      <c r="V1038" s="44">
        <v>13.952281092642814</v>
      </c>
      <c r="W1038" s="44">
        <v>13.952281092642814</v>
      </c>
      <c r="X1038" s="44">
        <v>10.855532705238264</v>
      </c>
      <c r="Y1038" s="44">
        <v>10.855532705238264</v>
      </c>
      <c r="Z1038" s="44">
        <v>5.813450455267839</v>
      </c>
      <c r="AA1038" s="44">
        <v>5.813450455267839</v>
      </c>
      <c r="AB1038" s="44">
        <v>4.2225377170217646</v>
      </c>
      <c r="AC1038" s="44">
        <v>10.774725580842237</v>
      </c>
      <c r="AD1038" s="44">
        <v>4.7243027546769811</v>
      </c>
      <c r="AE1038" s="44">
        <v>2.2355145343871548</v>
      </c>
      <c r="AF1038" s="44">
        <v>6.7065436031614647</v>
      </c>
      <c r="AG1038" s="44">
        <v>2.7943931679839435</v>
      </c>
      <c r="AH1038" s="44">
        <v>11.177572671935774</v>
      </c>
      <c r="AJ1038" s="63" t="s">
        <v>63</v>
      </c>
      <c r="AK1038" s="44">
        <v>0</v>
      </c>
      <c r="AL1038" s="44">
        <v>0</v>
      </c>
      <c r="AM1038" s="44">
        <v>27.464500000000001</v>
      </c>
      <c r="AN1038" s="44">
        <v>27.464500000000001</v>
      </c>
      <c r="AO1038" s="44">
        <v>0</v>
      </c>
      <c r="AP1038" s="44">
        <v>0</v>
      </c>
      <c r="AQ1038" s="44">
        <v>0</v>
      </c>
      <c r="AR1038" s="44">
        <v>0</v>
      </c>
      <c r="AS1038" s="44">
        <v>0</v>
      </c>
      <c r="AT1038" s="44">
        <v>0</v>
      </c>
      <c r="AU1038" s="44">
        <v>0</v>
      </c>
      <c r="AV1038" s="44">
        <v>0</v>
      </c>
      <c r="AW1038" s="44">
        <v>0</v>
      </c>
      <c r="AX1038" s="44">
        <v>0</v>
      </c>
      <c r="AY1038" s="44">
        <v>10.855532705238264</v>
      </c>
      <c r="AZ1038" s="44">
        <v>0</v>
      </c>
      <c r="BA1038" s="44">
        <v>0</v>
      </c>
      <c r="BB1038" s="44">
        <v>0</v>
      </c>
      <c r="BC1038" s="44">
        <v>10.855532705238264</v>
      </c>
      <c r="BD1038" s="44">
        <v>10.855532705238264</v>
      </c>
      <c r="BE1038" s="44">
        <v>0</v>
      </c>
      <c r="BF1038" s="44">
        <v>0</v>
      </c>
      <c r="BG1038" s="44">
        <v>0</v>
      </c>
      <c r="BH1038" s="44">
        <v>10.855532705238264</v>
      </c>
      <c r="BI1038" s="44">
        <v>5.813450455267839</v>
      </c>
      <c r="BJ1038" s="44">
        <v>0</v>
      </c>
      <c r="BK1038" s="44">
        <v>0</v>
      </c>
      <c r="BL1038" s="44">
        <v>0</v>
      </c>
      <c r="BM1038" s="44">
        <v>5.813450455267839</v>
      </c>
      <c r="BN1038" s="44">
        <v>4.7243027546769811</v>
      </c>
      <c r="BO1038" s="44">
        <v>2.7943931679839435</v>
      </c>
      <c r="BP1038" s="44">
        <v>0</v>
      </c>
      <c r="BQ1038" s="44">
        <v>0</v>
      </c>
      <c r="BR1038" s="44">
        <v>0</v>
      </c>
      <c r="BS1038" s="44">
        <v>2.7943931679839435</v>
      </c>
      <c r="BT1038" s="64">
        <v>2024</v>
      </c>
      <c r="BU1038" s="44">
        <v>0</v>
      </c>
      <c r="BV1038" s="44">
        <v>0</v>
      </c>
      <c r="BW1038" s="44">
        <v>0</v>
      </c>
      <c r="BX1038" s="44">
        <v>0</v>
      </c>
      <c r="BY1038" s="44">
        <v>0</v>
      </c>
      <c r="BZ1038" s="44">
        <v>0</v>
      </c>
      <c r="CA1038" s="44">
        <v>0</v>
      </c>
      <c r="CB1038" s="44">
        <v>0</v>
      </c>
      <c r="CC1038" s="44">
        <v>27.464500000000001</v>
      </c>
      <c r="CD1038" s="44">
        <v>0</v>
      </c>
      <c r="CE1038" s="44">
        <v>0</v>
      </c>
      <c r="CF1038" s="44">
        <v>0</v>
      </c>
      <c r="CG1038" s="44">
        <v>0</v>
      </c>
      <c r="CH1038" s="44">
        <v>0</v>
      </c>
      <c r="CI1038" s="44">
        <v>0</v>
      </c>
      <c r="CJ1038" s="44">
        <v>0</v>
      </c>
      <c r="CK1038" s="44">
        <v>0</v>
      </c>
      <c r="CL1038" s="44">
        <v>0</v>
      </c>
      <c r="CM1038" s="44">
        <v>10.855532705238264</v>
      </c>
      <c r="CN1038" s="44">
        <v>0</v>
      </c>
      <c r="CO1038" s="44">
        <v>0</v>
      </c>
      <c r="CP1038" s="44">
        <v>0</v>
      </c>
      <c r="CQ1038" s="44">
        <v>0</v>
      </c>
      <c r="CR1038" s="44">
        <v>0</v>
      </c>
      <c r="CS1038" s="44">
        <v>0</v>
      </c>
      <c r="CT1038" s="44">
        <v>0</v>
      </c>
      <c r="CU1038" s="44">
        <v>0</v>
      </c>
      <c r="CV1038" s="44">
        <v>0</v>
      </c>
      <c r="CW1038" s="44">
        <v>0</v>
      </c>
      <c r="CX1038" s="44">
        <v>0</v>
      </c>
      <c r="CY1038" s="44">
        <v>0</v>
      </c>
      <c r="CZ1038" s="44">
        <v>0</v>
      </c>
      <c r="DA1038" s="44">
        <v>0</v>
      </c>
      <c r="DB1038" s="44">
        <v>0</v>
      </c>
      <c r="DC1038" s="44">
        <v>0</v>
      </c>
      <c r="DD1038" s="44">
        <v>0</v>
      </c>
      <c r="DE1038" s="44">
        <v>0</v>
      </c>
      <c r="DF1038" s="44">
        <v>0</v>
      </c>
      <c r="DG1038" s="44">
        <v>0</v>
      </c>
      <c r="DH1038" s="44">
        <v>0</v>
      </c>
      <c r="DI1038" s="44">
        <v>0</v>
      </c>
      <c r="DJ1038" s="44">
        <v>0</v>
      </c>
      <c r="DK1038" s="44">
        <v>0</v>
      </c>
      <c r="DL1038" s="44">
        <v>0</v>
      </c>
      <c r="DM1038" s="44">
        <v>0</v>
      </c>
      <c r="DN1038" s="44">
        <v>0</v>
      </c>
      <c r="DO1038" s="44">
        <v>0</v>
      </c>
      <c r="DP1038" s="44">
        <v>0</v>
      </c>
      <c r="DQ1038" s="44">
        <v>0</v>
      </c>
      <c r="DR1038" s="44">
        <v>0</v>
      </c>
      <c r="DS1038" s="44">
        <v>0</v>
      </c>
      <c r="DT1038" s="44">
        <v>0</v>
      </c>
      <c r="DU1038" s="44">
        <v>0</v>
      </c>
      <c r="DV1038" s="44">
        <v>0</v>
      </c>
      <c r="DW1038" s="44">
        <v>0</v>
      </c>
      <c r="DX1038" s="44">
        <v>0</v>
      </c>
      <c r="DY1038" s="44">
        <v>0</v>
      </c>
      <c r="DZ1038" s="44">
        <v>0</v>
      </c>
      <c r="EA1038" s="44">
        <v>2.7943931679839435</v>
      </c>
      <c r="EB1038" s="44">
        <v>0</v>
      </c>
    </row>
    <row r="1039" spans="2:132" ht="30" x14ac:dyDescent="0.25">
      <c r="B1039" s="41" t="s">
        <v>1127</v>
      </c>
      <c r="C1039" s="50">
        <v>1</v>
      </c>
      <c r="D1039" s="46">
        <v>2</v>
      </c>
      <c r="E1039" s="86" t="s">
        <v>53</v>
      </c>
      <c r="F1039" s="43">
        <v>429.5</v>
      </c>
      <c r="G1039" s="43">
        <v>88.672482414917482</v>
      </c>
      <c r="H1039" s="44">
        <v>88.672482414917482</v>
      </c>
      <c r="I1039" s="44">
        <v>47.486668527651688</v>
      </c>
      <c r="J1039" s="44">
        <v>47.486668527651688</v>
      </c>
      <c r="K1039" s="44">
        <v>91.332656887365005</v>
      </c>
      <c r="L1039" s="44">
        <v>91.332656887365005</v>
      </c>
      <c r="M1039" s="44">
        <v>50.680999999999997</v>
      </c>
      <c r="N1039" s="44">
        <v>312.67599999999999</v>
      </c>
      <c r="O1039" s="44">
        <v>57.1235</v>
      </c>
      <c r="P1039" s="44">
        <v>18.266531377473001</v>
      </c>
      <c r="Q1039" s="44">
        <v>18.266531377473001</v>
      </c>
      <c r="R1039" s="44">
        <v>12.137898064068043</v>
      </c>
      <c r="S1039" s="44">
        <v>12.137898064068043</v>
      </c>
      <c r="T1039" s="44">
        <v>54.799594132419003</v>
      </c>
      <c r="U1039" s="44">
        <v>54.799594132419003</v>
      </c>
      <c r="V1039" s="44">
        <v>29.346761150088742</v>
      </c>
      <c r="W1039" s="44">
        <v>29.346761150088742</v>
      </c>
      <c r="X1039" s="44">
        <v>22.833164221841251</v>
      </c>
      <c r="Y1039" s="44">
        <v>22.833164221841251</v>
      </c>
      <c r="Z1039" s="44">
        <v>12.22781714587031</v>
      </c>
      <c r="AA1039" s="44">
        <v>12.22781714587031</v>
      </c>
      <c r="AB1039" s="44">
        <v>4.1754346372401603</v>
      </c>
      <c r="AC1039" s="44">
        <v>10.654531803386231</v>
      </c>
      <c r="AD1039" s="44">
        <v>4.6716024061001171</v>
      </c>
      <c r="AE1039" s="44">
        <v>4.7021064622046609</v>
      </c>
      <c r="AF1039" s="44">
        <v>14.106319386613983</v>
      </c>
      <c r="AG1039" s="44">
        <v>5.8776330777558261</v>
      </c>
      <c r="AH1039" s="44">
        <v>23.510532311023304</v>
      </c>
      <c r="AJ1039" s="63" t="s">
        <v>63</v>
      </c>
      <c r="AK1039" s="44">
        <v>0</v>
      </c>
      <c r="AL1039" s="44">
        <v>0</v>
      </c>
      <c r="AM1039" s="44">
        <v>57.1235</v>
      </c>
      <c r="AN1039" s="44">
        <v>57.1235</v>
      </c>
      <c r="AO1039" s="44">
        <v>0</v>
      </c>
      <c r="AP1039" s="44">
        <v>0</v>
      </c>
      <c r="AQ1039" s="44">
        <v>0</v>
      </c>
      <c r="AR1039" s="44">
        <v>0</v>
      </c>
      <c r="AS1039" s="44">
        <v>0</v>
      </c>
      <c r="AT1039" s="44">
        <v>0</v>
      </c>
      <c r="AU1039" s="44">
        <v>0</v>
      </c>
      <c r="AV1039" s="44">
        <v>0</v>
      </c>
      <c r="AW1039" s="44">
        <v>0</v>
      </c>
      <c r="AX1039" s="44">
        <v>0</v>
      </c>
      <c r="AY1039" s="44">
        <v>22.833164221841251</v>
      </c>
      <c r="AZ1039" s="44">
        <v>0</v>
      </c>
      <c r="BA1039" s="44">
        <v>0</v>
      </c>
      <c r="BB1039" s="44">
        <v>0</v>
      </c>
      <c r="BC1039" s="44">
        <v>22.833164221841251</v>
      </c>
      <c r="BD1039" s="44">
        <v>22.833164221841251</v>
      </c>
      <c r="BE1039" s="44">
        <v>0</v>
      </c>
      <c r="BF1039" s="44">
        <v>0</v>
      </c>
      <c r="BG1039" s="44">
        <v>0</v>
      </c>
      <c r="BH1039" s="44">
        <v>22.833164221841251</v>
      </c>
      <c r="BI1039" s="44">
        <v>12.22781714587031</v>
      </c>
      <c r="BJ1039" s="44">
        <v>0</v>
      </c>
      <c r="BK1039" s="44">
        <v>0</v>
      </c>
      <c r="BL1039" s="44">
        <v>0</v>
      </c>
      <c r="BM1039" s="44">
        <v>12.22781714587031</v>
      </c>
      <c r="BN1039" s="44">
        <v>4.6716024061001171</v>
      </c>
      <c r="BO1039" s="44">
        <v>5.8776330777558261</v>
      </c>
      <c r="BP1039" s="44">
        <v>0</v>
      </c>
      <c r="BQ1039" s="44">
        <v>0</v>
      </c>
      <c r="BR1039" s="44">
        <v>0</v>
      </c>
      <c r="BS1039" s="44">
        <v>5.8776330777558261</v>
      </c>
      <c r="BT1039" s="64">
        <v>2024</v>
      </c>
      <c r="BU1039" s="44">
        <v>0</v>
      </c>
      <c r="BV1039" s="44">
        <v>0</v>
      </c>
      <c r="BW1039" s="44">
        <v>0</v>
      </c>
      <c r="BX1039" s="44">
        <v>0</v>
      </c>
      <c r="BY1039" s="44">
        <v>0</v>
      </c>
      <c r="BZ1039" s="44">
        <v>0</v>
      </c>
      <c r="CA1039" s="44">
        <v>0</v>
      </c>
      <c r="CB1039" s="44">
        <v>0</v>
      </c>
      <c r="CC1039" s="44">
        <v>57.1235</v>
      </c>
      <c r="CD1039" s="44">
        <v>0</v>
      </c>
      <c r="CE1039" s="44">
        <v>0</v>
      </c>
      <c r="CF1039" s="44">
        <v>0</v>
      </c>
      <c r="CG1039" s="44">
        <v>0</v>
      </c>
      <c r="CH1039" s="44">
        <v>0</v>
      </c>
      <c r="CI1039" s="44">
        <v>0</v>
      </c>
      <c r="CJ1039" s="44">
        <v>0</v>
      </c>
      <c r="CK1039" s="44">
        <v>0</v>
      </c>
      <c r="CL1039" s="44">
        <v>0</v>
      </c>
      <c r="CM1039" s="44">
        <v>22.833164221841251</v>
      </c>
      <c r="CN1039" s="44">
        <v>0</v>
      </c>
      <c r="CO1039" s="44">
        <v>0</v>
      </c>
      <c r="CP1039" s="44">
        <v>0</v>
      </c>
      <c r="CQ1039" s="44">
        <v>0</v>
      </c>
      <c r="CR1039" s="44">
        <v>0</v>
      </c>
      <c r="CS1039" s="44">
        <v>0</v>
      </c>
      <c r="CT1039" s="44">
        <v>0</v>
      </c>
      <c r="CU1039" s="44">
        <v>0</v>
      </c>
      <c r="CV1039" s="44">
        <v>0</v>
      </c>
      <c r="CW1039" s="44">
        <v>0</v>
      </c>
      <c r="CX1039" s="44">
        <v>0</v>
      </c>
      <c r="CY1039" s="44">
        <v>0</v>
      </c>
      <c r="CZ1039" s="44">
        <v>0</v>
      </c>
      <c r="DA1039" s="44">
        <v>0</v>
      </c>
      <c r="DB1039" s="44">
        <v>0</v>
      </c>
      <c r="DC1039" s="44">
        <v>0</v>
      </c>
      <c r="DD1039" s="44">
        <v>0</v>
      </c>
      <c r="DE1039" s="44">
        <v>0</v>
      </c>
      <c r="DF1039" s="44">
        <v>0</v>
      </c>
      <c r="DG1039" s="44">
        <v>0</v>
      </c>
      <c r="DH1039" s="44">
        <v>0</v>
      </c>
      <c r="DI1039" s="44">
        <v>0</v>
      </c>
      <c r="DJ1039" s="44">
        <v>0</v>
      </c>
      <c r="DK1039" s="44">
        <v>0</v>
      </c>
      <c r="DL1039" s="44">
        <v>0</v>
      </c>
      <c r="DM1039" s="44">
        <v>0</v>
      </c>
      <c r="DN1039" s="44">
        <v>0</v>
      </c>
      <c r="DO1039" s="44">
        <v>0</v>
      </c>
      <c r="DP1039" s="44">
        <v>0</v>
      </c>
      <c r="DQ1039" s="44">
        <v>0</v>
      </c>
      <c r="DR1039" s="44">
        <v>0</v>
      </c>
      <c r="DS1039" s="44">
        <v>0</v>
      </c>
      <c r="DT1039" s="44">
        <v>0</v>
      </c>
      <c r="DU1039" s="44">
        <v>0</v>
      </c>
      <c r="DV1039" s="44">
        <v>0</v>
      </c>
      <c r="DW1039" s="44">
        <v>0</v>
      </c>
      <c r="DX1039" s="44">
        <v>0</v>
      </c>
      <c r="DY1039" s="44">
        <v>0</v>
      </c>
      <c r="DZ1039" s="44">
        <v>0</v>
      </c>
      <c r="EA1039" s="44">
        <v>5.8776330777558261</v>
      </c>
      <c r="EB1039" s="44">
        <v>0</v>
      </c>
    </row>
    <row r="1040" spans="2:132" ht="30" x14ac:dyDescent="0.25">
      <c r="B1040" s="41" t="s">
        <v>1128</v>
      </c>
      <c r="C1040" s="50">
        <v>1</v>
      </c>
      <c r="D1040" s="46">
        <v>2</v>
      </c>
      <c r="E1040" s="86" t="s">
        <v>53</v>
      </c>
      <c r="F1040" s="43">
        <v>388.19</v>
      </c>
      <c r="G1040" s="43">
        <v>79.690198874037833</v>
      </c>
      <c r="H1040" s="44">
        <v>79.690198874037833</v>
      </c>
      <c r="I1040" s="44">
        <v>42.676396958493761</v>
      </c>
      <c r="J1040" s="44">
        <v>42.676396958493761</v>
      </c>
      <c r="K1040" s="44">
        <v>82.080904840258967</v>
      </c>
      <c r="L1040" s="44">
        <v>82.080904840258967</v>
      </c>
      <c r="M1040" s="44">
        <v>45.806419999999996</v>
      </c>
      <c r="N1040" s="44">
        <v>282.60232000000002</v>
      </c>
      <c r="O1040" s="44">
        <v>51.629269999999998</v>
      </c>
      <c r="P1040" s="44">
        <v>16.416180968051794</v>
      </c>
      <c r="Q1040" s="44">
        <v>16.416180968051794</v>
      </c>
      <c r="R1040" s="44">
        <v>10.908361695709738</v>
      </c>
      <c r="S1040" s="44">
        <v>10.908361695709738</v>
      </c>
      <c r="T1040" s="44">
        <v>49.248542904155379</v>
      </c>
      <c r="U1040" s="44">
        <v>49.248542904155379</v>
      </c>
      <c r="V1040" s="44">
        <v>26.374013320349146</v>
      </c>
      <c r="W1040" s="44">
        <v>26.374013320349146</v>
      </c>
      <c r="X1040" s="44">
        <v>20.520226210064742</v>
      </c>
      <c r="Y1040" s="44">
        <v>20.520226210064742</v>
      </c>
      <c r="Z1040" s="44">
        <v>10.989172216812143</v>
      </c>
      <c r="AA1040" s="44">
        <v>10.989172216812143</v>
      </c>
      <c r="AB1040" s="44">
        <v>4.1992025271783637</v>
      </c>
      <c r="AC1040" s="44">
        <v>10.715180756428724</v>
      </c>
      <c r="AD1040" s="44">
        <v>4.6981946393572098</v>
      </c>
      <c r="AE1040" s="44">
        <v>4.2257957473958081</v>
      </c>
      <c r="AF1040" s="44">
        <v>12.677387242187425</v>
      </c>
      <c r="AG1040" s="44">
        <v>5.2822446842447608</v>
      </c>
      <c r="AH1040" s="44">
        <v>21.128978736979043</v>
      </c>
      <c r="AJ1040" s="63" t="s">
        <v>63</v>
      </c>
      <c r="AK1040" s="44">
        <v>0</v>
      </c>
      <c r="AL1040" s="44">
        <v>0</v>
      </c>
      <c r="AM1040" s="44">
        <v>51.629269999999998</v>
      </c>
      <c r="AN1040" s="44">
        <v>51.629269999999998</v>
      </c>
      <c r="AO1040" s="44">
        <v>0</v>
      </c>
      <c r="AP1040" s="44">
        <v>0</v>
      </c>
      <c r="AQ1040" s="44">
        <v>0</v>
      </c>
      <c r="AR1040" s="44">
        <v>0</v>
      </c>
      <c r="AS1040" s="44">
        <v>0</v>
      </c>
      <c r="AT1040" s="44">
        <v>0</v>
      </c>
      <c r="AU1040" s="44">
        <v>0</v>
      </c>
      <c r="AV1040" s="44">
        <v>0</v>
      </c>
      <c r="AW1040" s="44">
        <v>0</v>
      </c>
      <c r="AX1040" s="44">
        <v>0</v>
      </c>
      <c r="AY1040" s="44">
        <v>20.520226210064742</v>
      </c>
      <c r="AZ1040" s="44">
        <v>0</v>
      </c>
      <c r="BA1040" s="44">
        <v>0</v>
      </c>
      <c r="BB1040" s="44">
        <v>0</v>
      </c>
      <c r="BC1040" s="44">
        <v>20.520226210064742</v>
      </c>
      <c r="BD1040" s="44">
        <v>20.520226210064742</v>
      </c>
      <c r="BE1040" s="44">
        <v>0</v>
      </c>
      <c r="BF1040" s="44">
        <v>0</v>
      </c>
      <c r="BG1040" s="44">
        <v>0</v>
      </c>
      <c r="BH1040" s="44">
        <v>20.520226210064742</v>
      </c>
      <c r="BI1040" s="44">
        <v>10.989172216812143</v>
      </c>
      <c r="BJ1040" s="44">
        <v>0</v>
      </c>
      <c r="BK1040" s="44">
        <v>0</v>
      </c>
      <c r="BL1040" s="44">
        <v>0</v>
      </c>
      <c r="BM1040" s="44">
        <v>10.989172216812143</v>
      </c>
      <c r="BN1040" s="44">
        <v>4.6981946393572098</v>
      </c>
      <c r="BO1040" s="44">
        <v>5.2822446842447608</v>
      </c>
      <c r="BP1040" s="44">
        <v>0</v>
      </c>
      <c r="BQ1040" s="44">
        <v>0</v>
      </c>
      <c r="BR1040" s="44">
        <v>0</v>
      </c>
      <c r="BS1040" s="44">
        <v>5.2822446842447608</v>
      </c>
      <c r="BT1040" s="64">
        <v>2024</v>
      </c>
      <c r="BU1040" s="44">
        <v>0</v>
      </c>
      <c r="BV1040" s="44">
        <v>0</v>
      </c>
      <c r="BW1040" s="44">
        <v>0</v>
      </c>
      <c r="BX1040" s="44">
        <v>0</v>
      </c>
      <c r="BY1040" s="44">
        <v>0</v>
      </c>
      <c r="BZ1040" s="44">
        <v>0</v>
      </c>
      <c r="CA1040" s="44">
        <v>0</v>
      </c>
      <c r="CB1040" s="44">
        <v>0</v>
      </c>
      <c r="CC1040" s="44">
        <v>51.629269999999998</v>
      </c>
      <c r="CD1040" s="44">
        <v>0</v>
      </c>
      <c r="CE1040" s="44">
        <v>0</v>
      </c>
      <c r="CF1040" s="44">
        <v>0</v>
      </c>
      <c r="CG1040" s="44">
        <v>0</v>
      </c>
      <c r="CH1040" s="44">
        <v>0</v>
      </c>
      <c r="CI1040" s="44">
        <v>0</v>
      </c>
      <c r="CJ1040" s="44">
        <v>0</v>
      </c>
      <c r="CK1040" s="44">
        <v>0</v>
      </c>
      <c r="CL1040" s="44">
        <v>0</v>
      </c>
      <c r="CM1040" s="44">
        <v>20.520226210064742</v>
      </c>
      <c r="CN1040" s="44">
        <v>0</v>
      </c>
      <c r="CO1040" s="44">
        <v>0</v>
      </c>
      <c r="CP1040" s="44">
        <v>0</v>
      </c>
      <c r="CQ1040" s="44">
        <v>0</v>
      </c>
      <c r="CR1040" s="44">
        <v>0</v>
      </c>
      <c r="CS1040" s="44">
        <v>0</v>
      </c>
      <c r="CT1040" s="44">
        <v>0</v>
      </c>
      <c r="CU1040" s="44">
        <v>0</v>
      </c>
      <c r="CV1040" s="44">
        <v>0</v>
      </c>
      <c r="CW1040" s="44">
        <v>0</v>
      </c>
      <c r="CX1040" s="44">
        <v>0</v>
      </c>
      <c r="CY1040" s="44">
        <v>0</v>
      </c>
      <c r="CZ1040" s="44">
        <v>0</v>
      </c>
      <c r="DA1040" s="44">
        <v>0</v>
      </c>
      <c r="DB1040" s="44">
        <v>0</v>
      </c>
      <c r="DC1040" s="44">
        <v>0</v>
      </c>
      <c r="DD1040" s="44">
        <v>0</v>
      </c>
      <c r="DE1040" s="44">
        <v>0</v>
      </c>
      <c r="DF1040" s="44">
        <v>0</v>
      </c>
      <c r="DG1040" s="44">
        <v>0</v>
      </c>
      <c r="DH1040" s="44">
        <v>0</v>
      </c>
      <c r="DI1040" s="44">
        <v>0</v>
      </c>
      <c r="DJ1040" s="44">
        <v>0</v>
      </c>
      <c r="DK1040" s="44">
        <v>0</v>
      </c>
      <c r="DL1040" s="44">
        <v>0</v>
      </c>
      <c r="DM1040" s="44">
        <v>0</v>
      </c>
      <c r="DN1040" s="44">
        <v>0</v>
      </c>
      <c r="DO1040" s="44">
        <v>0</v>
      </c>
      <c r="DP1040" s="44">
        <v>0</v>
      </c>
      <c r="DQ1040" s="44">
        <v>0</v>
      </c>
      <c r="DR1040" s="44">
        <v>0</v>
      </c>
      <c r="DS1040" s="44">
        <v>0</v>
      </c>
      <c r="DT1040" s="44">
        <v>0</v>
      </c>
      <c r="DU1040" s="44">
        <v>0</v>
      </c>
      <c r="DV1040" s="44">
        <v>0</v>
      </c>
      <c r="DW1040" s="44">
        <v>0</v>
      </c>
      <c r="DX1040" s="44">
        <v>0</v>
      </c>
      <c r="DY1040" s="44">
        <v>0</v>
      </c>
      <c r="DZ1040" s="44">
        <v>0</v>
      </c>
      <c r="EA1040" s="44">
        <v>5.2822446842447608</v>
      </c>
      <c r="EB1040" s="44">
        <v>0</v>
      </c>
    </row>
    <row r="1041" spans="2:132" x14ac:dyDescent="0.25">
      <c r="B1041" s="41" t="s">
        <v>1129</v>
      </c>
      <c r="C1041" s="50">
        <v>1</v>
      </c>
      <c r="D1041" s="46">
        <v>2</v>
      </c>
      <c r="E1041" s="86" t="s">
        <v>53</v>
      </c>
      <c r="F1041" s="43">
        <v>443.6</v>
      </c>
      <c r="G1041" s="43">
        <v>92.030770125389282</v>
      </c>
      <c r="H1041" s="44">
        <v>92.030770125389282</v>
      </c>
      <c r="I1041" s="44">
        <v>49.285128331465998</v>
      </c>
      <c r="J1041" s="44">
        <v>49.285128331465998</v>
      </c>
      <c r="K1041" s="44">
        <v>94.791693229150965</v>
      </c>
      <c r="L1041" s="44">
        <v>94.791693229150965</v>
      </c>
      <c r="M1041" s="44">
        <v>52.344800000000006</v>
      </c>
      <c r="N1041" s="44">
        <v>322.94079999999997</v>
      </c>
      <c r="O1041" s="44">
        <v>58.998800000000003</v>
      </c>
      <c r="P1041" s="44">
        <v>18.958338645830192</v>
      </c>
      <c r="Q1041" s="44">
        <v>18.958338645830192</v>
      </c>
      <c r="R1041" s="44">
        <v>12.597595963454491</v>
      </c>
      <c r="S1041" s="44">
        <v>12.597595963454491</v>
      </c>
      <c r="T1041" s="44">
        <v>56.875015937490581</v>
      </c>
      <c r="U1041" s="44">
        <v>56.875015937490581</v>
      </c>
      <c r="V1041" s="44">
        <v>30.458209308845991</v>
      </c>
      <c r="W1041" s="44">
        <v>30.458209308845991</v>
      </c>
      <c r="X1041" s="44">
        <v>23.697923307287741</v>
      </c>
      <c r="Y1041" s="44">
        <v>23.697923307287741</v>
      </c>
      <c r="Z1041" s="44">
        <v>12.690920545352496</v>
      </c>
      <c r="AA1041" s="44">
        <v>12.690920545352496</v>
      </c>
      <c r="AB1041" s="44">
        <v>4.1551419931113669</v>
      </c>
      <c r="AC1041" s="44">
        <v>10.602750697698047</v>
      </c>
      <c r="AD1041" s="44">
        <v>4.6488983828368369</v>
      </c>
      <c r="AE1041" s="44">
        <v>4.8801890636532406</v>
      </c>
      <c r="AF1041" s="44">
        <v>14.640567190959723</v>
      </c>
      <c r="AG1041" s="44">
        <v>6.1002363295665516</v>
      </c>
      <c r="AH1041" s="44">
        <v>24.400945318266206</v>
      </c>
      <c r="AJ1041" s="63" t="s">
        <v>63</v>
      </c>
      <c r="AK1041" s="44">
        <v>0</v>
      </c>
      <c r="AL1041" s="44">
        <v>0</v>
      </c>
      <c r="AM1041" s="44">
        <v>58.998800000000003</v>
      </c>
      <c r="AN1041" s="44">
        <v>58.998800000000003</v>
      </c>
      <c r="AO1041" s="44">
        <v>0</v>
      </c>
      <c r="AP1041" s="44">
        <v>0</v>
      </c>
      <c r="AQ1041" s="44">
        <v>0</v>
      </c>
      <c r="AR1041" s="44">
        <v>0</v>
      </c>
      <c r="AS1041" s="44">
        <v>0</v>
      </c>
      <c r="AT1041" s="44">
        <v>0</v>
      </c>
      <c r="AU1041" s="44">
        <v>0</v>
      </c>
      <c r="AV1041" s="44">
        <v>0</v>
      </c>
      <c r="AW1041" s="44">
        <v>0</v>
      </c>
      <c r="AX1041" s="44">
        <v>0</v>
      </c>
      <c r="AY1041" s="44">
        <v>23.697923307287741</v>
      </c>
      <c r="AZ1041" s="44">
        <v>0</v>
      </c>
      <c r="BA1041" s="44">
        <v>0</v>
      </c>
      <c r="BB1041" s="44">
        <v>0</v>
      </c>
      <c r="BC1041" s="44">
        <v>23.697923307287741</v>
      </c>
      <c r="BD1041" s="44">
        <v>23.697923307287741</v>
      </c>
      <c r="BE1041" s="44">
        <v>0</v>
      </c>
      <c r="BF1041" s="44">
        <v>0</v>
      </c>
      <c r="BG1041" s="44">
        <v>0</v>
      </c>
      <c r="BH1041" s="44">
        <v>23.697923307287741</v>
      </c>
      <c r="BI1041" s="44">
        <v>12.690920545352496</v>
      </c>
      <c r="BJ1041" s="44">
        <v>0</v>
      </c>
      <c r="BK1041" s="44">
        <v>0</v>
      </c>
      <c r="BL1041" s="44">
        <v>0</v>
      </c>
      <c r="BM1041" s="44">
        <v>12.690920545352496</v>
      </c>
      <c r="BN1041" s="44">
        <v>4.6488983828368369</v>
      </c>
      <c r="BO1041" s="44">
        <v>6.1002363295665516</v>
      </c>
      <c r="BP1041" s="44">
        <v>0</v>
      </c>
      <c r="BQ1041" s="44">
        <v>0</v>
      </c>
      <c r="BR1041" s="44">
        <v>0</v>
      </c>
      <c r="BS1041" s="44">
        <v>6.1002363295665516</v>
      </c>
      <c r="BT1041" s="64">
        <v>2024</v>
      </c>
      <c r="BU1041" s="44">
        <v>0</v>
      </c>
      <c r="BV1041" s="44">
        <v>0</v>
      </c>
      <c r="BW1041" s="44">
        <v>0</v>
      </c>
      <c r="BX1041" s="44">
        <v>0</v>
      </c>
      <c r="BY1041" s="44">
        <v>0</v>
      </c>
      <c r="BZ1041" s="44">
        <v>0</v>
      </c>
      <c r="CA1041" s="44">
        <v>0</v>
      </c>
      <c r="CB1041" s="44">
        <v>0</v>
      </c>
      <c r="CC1041" s="44">
        <v>58.998800000000003</v>
      </c>
      <c r="CD1041" s="44">
        <v>0</v>
      </c>
      <c r="CE1041" s="44">
        <v>0</v>
      </c>
      <c r="CF1041" s="44">
        <v>0</v>
      </c>
      <c r="CG1041" s="44">
        <v>0</v>
      </c>
      <c r="CH1041" s="44">
        <v>0</v>
      </c>
      <c r="CI1041" s="44">
        <v>0</v>
      </c>
      <c r="CJ1041" s="44">
        <v>0</v>
      </c>
      <c r="CK1041" s="44">
        <v>0</v>
      </c>
      <c r="CL1041" s="44">
        <v>0</v>
      </c>
      <c r="CM1041" s="44">
        <v>23.697923307287741</v>
      </c>
      <c r="CN1041" s="44">
        <v>0</v>
      </c>
      <c r="CO1041" s="44">
        <v>0</v>
      </c>
      <c r="CP1041" s="44">
        <v>0</v>
      </c>
      <c r="CQ1041" s="44">
        <v>0</v>
      </c>
      <c r="CR1041" s="44">
        <v>0</v>
      </c>
      <c r="CS1041" s="44">
        <v>0</v>
      </c>
      <c r="CT1041" s="44">
        <v>0</v>
      </c>
      <c r="CU1041" s="44">
        <v>0</v>
      </c>
      <c r="CV1041" s="44">
        <v>0</v>
      </c>
      <c r="CW1041" s="44">
        <v>0</v>
      </c>
      <c r="CX1041" s="44">
        <v>0</v>
      </c>
      <c r="CY1041" s="44">
        <v>0</v>
      </c>
      <c r="CZ1041" s="44">
        <v>0</v>
      </c>
      <c r="DA1041" s="44">
        <v>0</v>
      </c>
      <c r="DB1041" s="44">
        <v>0</v>
      </c>
      <c r="DC1041" s="44">
        <v>0</v>
      </c>
      <c r="DD1041" s="44">
        <v>0</v>
      </c>
      <c r="DE1041" s="44">
        <v>0</v>
      </c>
      <c r="DF1041" s="44">
        <v>0</v>
      </c>
      <c r="DG1041" s="44">
        <v>0</v>
      </c>
      <c r="DH1041" s="44">
        <v>0</v>
      </c>
      <c r="DI1041" s="44">
        <v>0</v>
      </c>
      <c r="DJ1041" s="44">
        <v>0</v>
      </c>
      <c r="DK1041" s="44">
        <v>0</v>
      </c>
      <c r="DL1041" s="44">
        <v>0</v>
      </c>
      <c r="DM1041" s="44">
        <v>0</v>
      </c>
      <c r="DN1041" s="44">
        <v>0</v>
      </c>
      <c r="DO1041" s="44">
        <v>0</v>
      </c>
      <c r="DP1041" s="44">
        <v>0</v>
      </c>
      <c r="DQ1041" s="44">
        <v>0</v>
      </c>
      <c r="DR1041" s="44">
        <v>0</v>
      </c>
      <c r="DS1041" s="44">
        <v>0</v>
      </c>
      <c r="DT1041" s="44">
        <v>0</v>
      </c>
      <c r="DU1041" s="44">
        <v>0</v>
      </c>
      <c r="DV1041" s="44">
        <v>0</v>
      </c>
      <c r="DW1041" s="44">
        <v>0</v>
      </c>
      <c r="DX1041" s="44">
        <v>0</v>
      </c>
      <c r="DY1041" s="44">
        <v>0</v>
      </c>
      <c r="DZ1041" s="44">
        <v>0</v>
      </c>
      <c r="EA1041" s="44">
        <v>6.1002363295665516</v>
      </c>
      <c r="EB1041" s="44">
        <v>0</v>
      </c>
    </row>
    <row r="1042" spans="2:132" x14ac:dyDescent="0.25">
      <c r="B1042" s="41" t="s">
        <v>1130</v>
      </c>
      <c r="C1042" s="50">
        <v>1</v>
      </c>
      <c r="D1042" s="46">
        <v>2</v>
      </c>
      <c r="E1042" s="86" t="s">
        <v>53</v>
      </c>
      <c r="F1042" s="43">
        <v>369.5</v>
      </c>
      <c r="G1042" s="43">
        <v>76.176089887446864</v>
      </c>
      <c r="H1042" s="44">
        <v>76.176089887446864</v>
      </c>
      <c r="I1042" s="44">
        <v>40.794490372914581</v>
      </c>
      <c r="J1042" s="44">
        <v>40.794490372914581</v>
      </c>
      <c r="K1042" s="44">
        <v>78.461372584070276</v>
      </c>
      <c r="L1042" s="44">
        <v>78.461372584070276</v>
      </c>
      <c r="M1042" s="44">
        <v>43.600999999999999</v>
      </c>
      <c r="N1042" s="44">
        <v>268.99599999999998</v>
      </c>
      <c r="O1042" s="44">
        <v>49.143500000000003</v>
      </c>
      <c r="P1042" s="44">
        <v>15.692274516814056</v>
      </c>
      <c r="Q1042" s="44">
        <v>15.692274516814056</v>
      </c>
      <c r="R1042" s="44">
        <v>10.427334261903614</v>
      </c>
      <c r="S1042" s="44">
        <v>10.427334261903614</v>
      </c>
      <c r="T1042" s="44">
        <v>47.076823550442164</v>
      </c>
      <c r="U1042" s="44">
        <v>47.076823550442164</v>
      </c>
      <c r="V1042" s="44">
        <v>25.210995050461214</v>
      </c>
      <c r="W1042" s="44">
        <v>25.210995050461214</v>
      </c>
      <c r="X1042" s="44">
        <v>19.615343146017569</v>
      </c>
      <c r="Y1042" s="44">
        <v>19.615343146017569</v>
      </c>
      <c r="Z1042" s="44">
        <v>10.504581271025506</v>
      </c>
      <c r="AA1042" s="44">
        <v>10.504581271025506</v>
      </c>
      <c r="AB1042" s="44">
        <v>4.1814138594651906</v>
      </c>
      <c r="AC1042" s="44">
        <v>10.669789092480858</v>
      </c>
      <c r="AD1042" s="44">
        <v>4.6782921405493001</v>
      </c>
      <c r="AE1042" s="44">
        <v>4.039450286834291</v>
      </c>
      <c r="AF1042" s="44">
        <v>12.118350860502872</v>
      </c>
      <c r="AG1042" s="44">
        <v>5.0493128585428639</v>
      </c>
      <c r="AH1042" s="44">
        <v>20.197251434171456</v>
      </c>
      <c r="AJ1042" s="63" t="s">
        <v>63</v>
      </c>
      <c r="AK1042" s="44">
        <v>0</v>
      </c>
      <c r="AL1042" s="44">
        <v>0</v>
      </c>
      <c r="AM1042" s="44">
        <v>49.143500000000003</v>
      </c>
      <c r="AN1042" s="44">
        <v>49.143500000000003</v>
      </c>
      <c r="AO1042" s="44">
        <v>0</v>
      </c>
      <c r="AP1042" s="44">
        <v>0</v>
      </c>
      <c r="AQ1042" s="44">
        <v>0</v>
      </c>
      <c r="AR1042" s="44">
        <v>0</v>
      </c>
      <c r="AS1042" s="44">
        <v>0</v>
      </c>
      <c r="AT1042" s="44">
        <v>0</v>
      </c>
      <c r="AU1042" s="44">
        <v>0</v>
      </c>
      <c r="AV1042" s="44">
        <v>0</v>
      </c>
      <c r="AW1042" s="44">
        <v>0</v>
      </c>
      <c r="AX1042" s="44">
        <v>0</v>
      </c>
      <c r="AY1042" s="44">
        <v>19.615343146017569</v>
      </c>
      <c r="AZ1042" s="44">
        <v>0</v>
      </c>
      <c r="BA1042" s="44">
        <v>0</v>
      </c>
      <c r="BB1042" s="44">
        <v>0</v>
      </c>
      <c r="BC1042" s="44">
        <v>19.615343146017569</v>
      </c>
      <c r="BD1042" s="44">
        <v>19.615343146017569</v>
      </c>
      <c r="BE1042" s="44">
        <v>0</v>
      </c>
      <c r="BF1042" s="44">
        <v>0</v>
      </c>
      <c r="BG1042" s="44">
        <v>0</v>
      </c>
      <c r="BH1042" s="44">
        <v>19.615343146017569</v>
      </c>
      <c r="BI1042" s="44">
        <v>10.504581271025506</v>
      </c>
      <c r="BJ1042" s="44">
        <v>0</v>
      </c>
      <c r="BK1042" s="44">
        <v>0</v>
      </c>
      <c r="BL1042" s="44">
        <v>0</v>
      </c>
      <c r="BM1042" s="44">
        <v>10.504581271025506</v>
      </c>
      <c r="BN1042" s="44">
        <v>4.6782921405493001</v>
      </c>
      <c r="BO1042" s="44">
        <v>5.0493128585428639</v>
      </c>
      <c r="BP1042" s="44">
        <v>0</v>
      </c>
      <c r="BQ1042" s="44">
        <v>0</v>
      </c>
      <c r="BR1042" s="44">
        <v>0</v>
      </c>
      <c r="BS1042" s="44">
        <v>5.0493128585428639</v>
      </c>
      <c r="BT1042" s="64">
        <v>2024</v>
      </c>
      <c r="BU1042" s="44">
        <v>0</v>
      </c>
      <c r="BV1042" s="44">
        <v>0</v>
      </c>
      <c r="BW1042" s="44">
        <v>0</v>
      </c>
      <c r="BX1042" s="44">
        <v>0</v>
      </c>
      <c r="BY1042" s="44">
        <v>0</v>
      </c>
      <c r="BZ1042" s="44">
        <v>0</v>
      </c>
      <c r="CA1042" s="44">
        <v>0</v>
      </c>
      <c r="CB1042" s="44">
        <v>0</v>
      </c>
      <c r="CC1042" s="44">
        <v>49.143500000000003</v>
      </c>
      <c r="CD1042" s="44">
        <v>0</v>
      </c>
      <c r="CE1042" s="44">
        <v>0</v>
      </c>
      <c r="CF1042" s="44">
        <v>0</v>
      </c>
      <c r="CG1042" s="44">
        <v>0</v>
      </c>
      <c r="CH1042" s="44">
        <v>0</v>
      </c>
      <c r="CI1042" s="44">
        <v>0</v>
      </c>
      <c r="CJ1042" s="44">
        <v>0</v>
      </c>
      <c r="CK1042" s="44">
        <v>0</v>
      </c>
      <c r="CL1042" s="44">
        <v>0</v>
      </c>
      <c r="CM1042" s="44">
        <v>19.615343146017569</v>
      </c>
      <c r="CN1042" s="44">
        <v>0</v>
      </c>
      <c r="CO1042" s="44">
        <v>0</v>
      </c>
      <c r="CP1042" s="44">
        <v>0</v>
      </c>
      <c r="CQ1042" s="44">
        <v>0</v>
      </c>
      <c r="CR1042" s="44">
        <v>0</v>
      </c>
      <c r="CS1042" s="44">
        <v>0</v>
      </c>
      <c r="CT1042" s="44">
        <v>0</v>
      </c>
      <c r="CU1042" s="44">
        <v>0</v>
      </c>
      <c r="CV1042" s="44">
        <v>0</v>
      </c>
      <c r="CW1042" s="44">
        <v>0</v>
      </c>
      <c r="CX1042" s="44">
        <v>0</v>
      </c>
      <c r="CY1042" s="44">
        <v>0</v>
      </c>
      <c r="CZ1042" s="44">
        <v>0</v>
      </c>
      <c r="DA1042" s="44">
        <v>0</v>
      </c>
      <c r="DB1042" s="44">
        <v>0</v>
      </c>
      <c r="DC1042" s="44">
        <v>0</v>
      </c>
      <c r="DD1042" s="44">
        <v>0</v>
      </c>
      <c r="DE1042" s="44">
        <v>0</v>
      </c>
      <c r="DF1042" s="44">
        <v>0</v>
      </c>
      <c r="DG1042" s="44">
        <v>0</v>
      </c>
      <c r="DH1042" s="44">
        <v>0</v>
      </c>
      <c r="DI1042" s="44">
        <v>0</v>
      </c>
      <c r="DJ1042" s="44">
        <v>0</v>
      </c>
      <c r="DK1042" s="44">
        <v>0</v>
      </c>
      <c r="DL1042" s="44">
        <v>0</v>
      </c>
      <c r="DM1042" s="44">
        <v>0</v>
      </c>
      <c r="DN1042" s="44">
        <v>0</v>
      </c>
      <c r="DO1042" s="44">
        <v>0</v>
      </c>
      <c r="DP1042" s="44">
        <v>0</v>
      </c>
      <c r="DQ1042" s="44">
        <v>0</v>
      </c>
      <c r="DR1042" s="44">
        <v>0</v>
      </c>
      <c r="DS1042" s="44">
        <v>0</v>
      </c>
      <c r="DT1042" s="44">
        <v>0</v>
      </c>
      <c r="DU1042" s="44">
        <v>0</v>
      </c>
      <c r="DV1042" s="44">
        <v>0</v>
      </c>
      <c r="DW1042" s="44">
        <v>0</v>
      </c>
      <c r="DX1042" s="44">
        <v>0</v>
      </c>
      <c r="DY1042" s="44">
        <v>0</v>
      </c>
      <c r="DZ1042" s="44">
        <v>0</v>
      </c>
      <c r="EA1042" s="44">
        <v>5.0493128585428639</v>
      </c>
      <c r="EB1042" s="44">
        <v>0</v>
      </c>
    </row>
    <row r="1043" spans="2:132" x14ac:dyDescent="0.25">
      <c r="B1043" s="41" t="s">
        <v>1131</v>
      </c>
      <c r="C1043" s="50">
        <v>1</v>
      </c>
      <c r="D1043" s="46">
        <v>2</v>
      </c>
      <c r="E1043" s="86" t="s">
        <v>53</v>
      </c>
      <c r="F1043" s="43">
        <v>377.88</v>
      </c>
      <c r="G1043" s="43">
        <v>77.914514746486219</v>
      </c>
      <c r="H1043" s="44">
        <v>77.914514746486219</v>
      </c>
      <c r="I1043" s="44">
        <v>41.725466959936846</v>
      </c>
      <c r="J1043" s="44">
        <v>41.725466959936846</v>
      </c>
      <c r="K1043" s="44">
        <v>80.251950188880812</v>
      </c>
      <c r="L1043" s="44">
        <v>80.251950188880812</v>
      </c>
      <c r="M1043" s="44">
        <v>44.589839999999995</v>
      </c>
      <c r="N1043" s="44">
        <v>275.09664000000004</v>
      </c>
      <c r="O1043" s="44">
        <v>50.258040000000001</v>
      </c>
      <c r="P1043" s="44">
        <v>16.050390037776165</v>
      </c>
      <c r="Q1043" s="44">
        <v>16.050390037776165</v>
      </c>
      <c r="R1043" s="44">
        <v>10.665297868609992</v>
      </c>
      <c r="S1043" s="44">
        <v>10.665297868609992</v>
      </c>
      <c r="T1043" s="44">
        <v>48.151170113328483</v>
      </c>
      <c r="U1043" s="44">
        <v>48.151170113328483</v>
      </c>
      <c r="V1043" s="44">
        <v>25.786338581240969</v>
      </c>
      <c r="W1043" s="44">
        <v>25.786338581240969</v>
      </c>
      <c r="X1043" s="44">
        <v>20.062987547220203</v>
      </c>
      <c r="Y1043" s="44">
        <v>20.062987547220203</v>
      </c>
      <c r="Z1043" s="44">
        <v>10.744307742183738</v>
      </c>
      <c r="AA1043" s="44">
        <v>10.744307742183738</v>
      </c>
      <c r="AB1043" s="44">
        <v>4.1808340047619685</v>
      </c>
      <c r="AC1043" s="44">
        <v>10.668309466785919</v>
      </c>
      <c r="AD1043" s="44">
        <v>4.677643381590749</v>
      </c>
      <c r="AE1043" s="44">
        <v>4.1316351286378294</v>
      </c>
      <c r="AF1043" s="44">
        <v>12.394905385913486</v>
      </c>
      <c r="AG1043" s="44">
        <v>5.1645439107972866</v>
      </c>
      <c r="AH1043" s="44">
        <v>20.658175643189146</v>
      </c>
      <c r="AJ1043" s="63" t="s">
        <v>63</v>
      </c>
      <c r="AK1043" s="44">
        <v>0</v>
      </c>
      <c r="AL1043" s="44">
        <v>0</v>
      </c>
      <c r="AM1043" s="44">
        <v>50.258040000000001</v>
      </c>
      <c r="AN1043" s="44">
        <v>50.258040000000001</v>
      </c>
      <c r="AO1043" s="44">
        <v>0</v>
      </c>
      <c r="AP1043" s="44">
        <v>0</v>
      </c>
      <c r="AQ1043" s="44">
        <v>0</v>
      </c>
      <c r="AR1043" s="44">
        <v>0</v>
      </c>
      <c r="AS1043" s="44">
        <v>0</v>
      </c>
      <c r="AT1043" s="44">
        <v>0</v>
      </c>
      <c r="AU1043" s="44">
        <v>0</v>
      </c>
      <c r="AV1043" s="44">
        <v>0</v>
      </c>
      <c r="AW1043" s="44">
        <v>0</v>
      </c>
      <c r="AX1043" s="44">
        <v>0</v>
      </c>
      <c r="AY1043" s="44">
        <v>20.062987547220203</v>
      </c>
      <c r="AZ1043" s="44">
        <v>0</v>
      </c>
      <c r="BA1043" s="44">
        <v>0</v>
      </c>
      <c r="BB1043" s="44">
        <v>0</v>
      </c>
      <c r="BC1043" s="44">
        <v>20.062987547220203</v>
      </c>
      <c r="BD1043" s="44">
        <v>20.062987547220203</v>
      </c>
      <c r="BE1043" s="44">
        <v>0</v>
      </c>
      <c r="BF1043" s="44">
        <v>0</v>
      </c>
      <c r="BG1043" s="44">
        <v>0</v>
      </c>
      <c r="BH1043" s="44">
        <v>20.062987547220203</v>
      </c>
      <c r="BI1043" s="44">
        <v>10.744307742183738</v>
      </c>
      <c r="BJ1043" s="44">
        <v>0</v>
      </c>
      <c r="BK1043" s="44">
        <v>0</v>
      </c>
      <c r="BL1043" s="44">
        <v>0</v>
      </c>
      <c r="BM1043" s="44">
        <v>10.744307742183738</v>
      </c>
      <c r="BN1043" s="44">
        <v>4.677643381590749</v>
      </c>
      <c r="BO1043" s="44">
        <v>5.1645439107972866</v>
      </c>
      <c r="BP1043" s="44">
        <v>0</v>
      </c>
      <c r="BQ1043" s="44">
        <v>0</v>
      </c>
      <c r="BR1043" s="44">
        <v>0</v>
      </c>
      <c r="BS1043" s="44">
        <v>5.1645439107972866</v>
      </c>
      <c r="BT1043" s="64">
        <v>2024</v>
      </c>
      <c r="BU1043" s="44">
        <v>0</v>
      </c>
      <c r="BV1043" s="44">
        <v>0</v>
      </c>
      <c r="BW1043" s="44">
        <v>0</v>
      </c>
      <c r="BX1043" s="44">
        <v>0</v>
      </c>
      <c r="BY1043" s="44">
        <v>0</v>
      </c>
      <c r="BZ1043" s="44">
        <v>0</v>
      </c>
      <c r="CA1043" s="44">
        <v>0</v>
      </c>
      <c r="CB1043" s="44">
        <v>0</v>
      </c>
      <c r="CC1043" s="44">
        <v>50.258040000000001</v>
      </c>
      <c r="CD1043" s="44">
        <v>0</v>
      </c>
      <c r="CE1043" s="44">
        <v>0</v>
      </c>
      <c r="CF1043" s="44">
        <v>0</v>
      </c>
      <c r="CG1043" s="44">
        <v>0</v>
      </c>
      <c r="CH1043" s="44">
        <v>0</v>
      </c>
      <c r="CI1043" s="44">
        <v>0</v>
      </c>
      <c r="CJ1043" s="44">
        <v>0</v>
      </c>
      <c r="CK1043" s="44">
        <v>0</v>
      </c>
      <c r="CL1043" s="44">
        <v>0</v>
      </c>
      <c r="CM1043" s="44">
        <v>20.062987547220203</v>
      </c>
      <c r="CN1043" s="44">
        <v>0</v>
      </c>
      <c r="CO1043" s="44">
        <v>0</v>
      </c>
      <c r="CP1043" s="44">
        <v>0</v>
      </c>
      <c r="CQ1043" s="44">
        <v>0</v>
      </c>
      <c r="CR1043" s="44">
        <v>0</v>
      </c>
      <c r="CS1043" s="44">
        <v>0</v>
      </c>
      <c r="CT1043" s="44">
        <v>0</v>
      </c>
      <c r="CU1043" s="44">
        <v>0</v>
      </c>
      <c r="CV1043" s="44">
        <v>0</v>
      </c>
      <c r="CW1043" s="44">
        <v>0</v>
      </c>
      <c r="CX1043" s="44">
        <v>0</v>
      </c>
      <c r="CY1043" s="44">
        <v>0</v>
      </c>
      <c r="CZ1043" s="44">
        <v>0</v>
      </c>
      <c r="DA1043" s="44">
        <v>0</v>
      </c>
      <c r="DB1043" s="44">
        <v>0</v>
      </c>
      <c r="DC1043" s="44">
        <v>0</v>
      </c>
      <c r="DD1043" s="44">
        <v>0</v>
      </c>
      <c r="DE1043" s="44">
        <v>0</v>
      </c>
      <c r="DF1043" s="44">
        <v>0</v>
      </c>
      <c r="DG1043" s="44">
        <v>0</v>
      </c>
      <c r="DH1043" s="44">
        <v>0</v>
      </c>
      <c r="DI1043" s="44">
        <v>0</v>
      </c>
      <c r="DJ1043" s="44">
        <v>0</v>
      </c>
      <c r="DK1043" s="44">
        <v>0</v>
      </c>
      <c r="DL1043" s="44">
        <v>0</v>
      </c>
      <c r="DM1043" s="44">
        <v>0</v>
      </c>
      <c r="DN1043" s="44">
        <v>0</v>
      </c>
      <c r="DO1043" s="44">
        <v>0</v>
      </c>
      <c r="DP1043" s="44">
        <v>0</v>
      </c>
      <c r="DQ1043" s="44">
        <v>0</v>
      </c>
      <c r="DR1043" s="44">
        <v>0</v>
      </c>
      <c r="DS1043" s="44">
        <v>0</v>
      </c>
      <c r="DT1043" s="44">
        <v>0</v>
      </c>
      <c r="DU1043" s="44">
        <v>0</v>
      </c>
      <c r="DV1043" s="44">
        <v>0</v>
      </c>
      <c r="DW1043" s="44">
        <v>0</v>
      </c>
      <c r="DX1043" s="44">
        <v>0</v>
      </c>
      <c r="DY1043" s="44">
        <v>0</v>
      </c>
      <c r="DZ1043" s="44">
        <v>0</v>
      </c>
      <c r="EA1043" s="44">
        <v>5.1645439107972866</v>
      </c>
      <c r="EB1043" s="44">
        <v>0</v>
      </c>
    </row>
    <row r="1044" spans="2:132" x14ac:dyDescent="0.25">
      <c r="B1044" s="41" t="s">
        <v>1132</v>
      </c>
      <c r="C1044" s="50">
        <v>1</v>
      </c>
      <c r="D1044" s="46">
        <v>2</v>
      </c>
      <c r="E1044" s="86" t="s">
        <v>53</v>
      </c>
      <c r="F1044" s="43">
        <v>367.66</v>
      </c>
      <c r="G1044" s="43">
        <v>72.995968245626869</v>
      </c>
      <c r="H1044" s="44">
        <v>72.995968245626869</v>
      </c>
      <c r="I1044" s="44">
        <v>39.091443630903981</v>
      </c>
      <c r="J1044" s="44">
        <v>39.091443630903981</v>
      </c>
      <c r="K1044" s="44">
        <v>75.185847292995675</v>
      </c>
      <c r="L1044" s="44">
        <v>75.185847292995675</v>
      </c>
      <c r="M1044" s="44">
        <v>43.383880000000005</v>
      </c>
      <c r="N1044" s="44">
        <v>267.65648000000004</v>
      </c>
      <c r="O1044" s="44">
        <v>48.898780000000009</v>
      </c>
      <c r="P1044" s="44">
        <v>13.53345251273922</v>
      </c>
      <c r="Q1044" s="44">
        <v>13.53345251273922</v>
      </c>
      <c r="R1044" s="44">
        <v>8.9928220996086576</v>
      </c>
      <c r="S1044" s="44">
        <v>8.9928220996086576</v>
      </c>
      <c r="T1044" s="44">
        <v>42.104074484077579</v>
      </c>
      <c r="U1044" s="44">
        <v>42.104074484077579</v>
      </c>
      <c r="V1044" s="44">
        <v>22.547944686305417</v>
      </c>
      <c r="W1044" s="44">
        <v>22.547944686305417</v>
      </c>
      <c r="X1044" s="44">
        <v>16.540886404459048</v>
      </c>
      <c r="Y1044" s="44">
        <v>16.540886404459048</v>
      </c>
      <c r="Z1044" s="44">
        <v>8.8581211267628426</v>
      </c>
      <c r="AA1044" s="44">
        <v>8.8581211267628426</v>
      </c>
      <c r="AB1044" s="44">
        <v>4.824278687986939</v>
      </c>
      <c r="AC1044" s="44">
        <v>11.870548900297873</v>
      </c>
      <c r="AD1044" s="44">
        <v>5.5202202927958641</v>
      </c>
      <c r="AE1044" s="44">
        <v>3.48373389567376</v>
      </c>
      <c r="AF1044" s="44">
        <v>10.838283230985033</v>
      </c>
      <c r="AG1044" s="44">
        <v>4.2578969836012623</v>
      </c>
      <c r="AH1044" s="44">
        <v>19.354077198187557</v>
      </c>
      <c r="AJ1044" s="63" t="s">
        <v>63</v>
      </c>
      <c r="AK1044" s="44">
        <v>0</v>
      </c>
      <c r="AL1044" s="44">
        <v>0</v>
      </c>
      <c r="AM1044" s="44">
        <v>48.898780000000009</v>
      </c>
      <c r="AN1044" s="44">
        <v>48.898780000000009</v>
      </c>
      <c r="AO1044" s="44">
        <v>0</v>
      </c>
      <c r="AP1044" s="44">
        <v>0</v>
      </c>
      <c r="AQ1044" s="44">
        <v>0</v>
      </c>
      <c r="AR1044" s="44">
        <v>0</v>
      </c>
      <c r="AS1044" s="44">
        <v>0</v>
      </c>
      <c r="AT1044" s="44">
        <v>0</v>
      </c>
      <c r="AU1044" s="44">
        <v>0</v>
      </c>
      <c r="AV1044" s="44">
        <v>0</v>
      </c>
      <c r="AW1044" s="44">
        <v>0</v>
      </c>
      <c r="AX1044" s="44">
        <v>0</v>
      </c>
      <c r="AY1044" s="44">
        <v>16.540886404459048</v>
      </c>
      <c r="AZ1044" s="44">
        <v>0</v>
      </c>
      <c r="BA1044" s="44">
        <v>0</v>
      </c>
      <c r="BB1044" s="44">
        <v>0</v>
      </c>
      <c r="BC1044" s="44">
        <v>16.540886404459048</v>
      </c>
      <c r="BD1044" s="44">
        <v>16.540886404459048</v>
      </c>
      <c r="BE1044" s="44">
        <v>0</v>
      </c>
      <c r="BF1044" s="44">
        <v>0</v>
      </c>
      <c r="BG1044" s="44">
        <v>0</v>
      </c>
      <c r="BH1044" s="44">
        <v>16.540886404459048</v>
      </c>
      <c r="BI1044" s="44">
        <v>8.8581211267628426</v>
      </c>
      <c r="BJ1044" s="44">
        <v>0</v>
      </c>
      <c r="BK1044" s="44">
        <v>0</v>
      </c>
      <c r="BL1044" s="44">
        <v>0</v>
      </c>
      <c r="BM1044" s="44">
        <v>8.8581211267628426</v>
      </c>
      <c r="BN1044" s="44">
        <v>5.5202202927958641</v>
      </c>
      <c r="BO1044" s="44">
        <v>4.2578969836012623</v>
      </c>
      <c r="BP1044" s="44">
        <v>0</v>
      </c>
      <c r="BQ1044" s="44">
        <v>0</v>
      </c>
      <c r="BR1044" s="44">
        <v>0</v>
      </c>
      <c r="BS1044" s="44">
        <v>4.2578969836012623</v>
      </c>
      <c r="BT1044" s="64">
        <v>2024</v>
      </c>
      <c r="BU1044" s="44">
        <v>0</v>
      </c>
      <c r="BV1044" s="44">
        <v>0</v>
      </c>
      <c r="BW1044" s="44">
        <v>0</v>
      </c>
      <c r="BX1044" s="44">
        <v>0</v>
      </c>
      <c r="BY1044" s="44">
        <v>0</v>
      </c>
      <c r="BZ1044" s="44">
        <v>0</v>
      </c>
      <c r="CA1044" s="44">
        <v>0</v>
      </c>
      <c r="CB1044" s="44">
        <v>0</v>
      </c>
      <c r="CC1044" s="44">
        <v>48.898780000000009</v>
      </c>
      <c r="CD1044" s="44">
        <v>0</v>
      </c>
      <c r="CE1044" s="44">
        <v>0</v>
      </c>
      <c r="CF1044" s="44">
        <v>0</v>
      </c>
      <c r="CG1044" s="44">
        <v>0</v>
      </c>
      <c r="CH1044" s="44">
        <v>0</v>
      </c>
      <c r="CI1044" s="44">
        <v>0</v>
      </c>
      <c r="CJ1044" s="44">
        <v>0</v>
      </c>
      <c r="CK1044" s="44">
        <v>0</v>
      </c>
      <c r="CL1044" s="44">
        <v>0</v>
      </c>
      <c r="CM1044" s="44">
        <v>16.540886404459048</v>
      </c>
      <c r="CN1044" s="44">
        <v>0</v>
      </c>
      <c r="CO1044" s="44">
        <v>0</v>
      </c>
      <c r="CP1044" s="44">
        <v>0</v>
      </c>
      <c r="CQ1044" s="44">
        <v>0</v>
      </c>
      <c r="CR1044" s="44">
        <v>0</v>
      </c>
      <c r="CS1044" s="44">
        <v>0</v>
      </c>
      <c r="CT1044" s="44">
        <v>0</v>
      </c>
      <c r="CU1044" s="44">
        <v>0</v>
      </c>
      <c r="CV1044" s="44">
        <v>0</v>
      </c>
      <c r="CW1044" s="44">
        <v>0</v>
      </c>
      <c r="CX1044" s="44">
        <v>0</v>
      </c>
      <c r="CY1044" s="44">
        <v>0</v>
      </c>
      <c r="CZ1044" s="44">
        <v>0</v>
      </c>
      <c r="DA1044" s="44">
        <v>0</v>
      </c>
      <c r="DB1044" s="44">
        <v>0</v>
      </c>
      <c r="DC1044" s="44">
        <v>0</v>
      </c>
      <c r="DD1044" s="44">
        <v>0</v>
      </c>
      <c r="DE1044" s="44">
        <v>0</v>
      </c>
      <c r="DF1044" s="44">
        <v>0</v>
      </c>
      <c r="DG1044" s="44">
        <v>0</v>
      </c>
      <c r="DH1044" s="44">
        <v>0</v>
      </c>
      <c r="DI1044" s="44">
        <v>0</v>
      </c>
      <c r="DJ1044" s="44">
        <v>0</v>
      </c>
      <c r="DK1044" s="44">
        <v>0</v>
      </c>
      <c r="DL1044" s="44">
        <v>0</v>
      </c>
      <c r="DM1044" s="44">
        <v>0</v>
      </c>
      <c r="DN1044" s="44">
        <v>0</v>
      </c>
      <c r="DO1044" s="44">
        <v>0</v>
      </c>
      <c r="DP1044" s="44">
        <v>0</v>
      </c>
      <c r="DQ1044" s="44">
        <v>0</v>
      </c>
      <c r="DR1044" s="44">
        <v>0</v>
      </c>
      <c r="DS1044" s="44">
        <v>0</v>
      </c>
      <c r="DT1044" s="44">
        <v>0</v>
      </c>
      <c r="DU1044" s="44">
        <v>0</v>
      </c>
      <c r="DV1044" s="44">
        <v>0</v>
      </c>
      <c r="DW1044" s="44">
        <v>0</v>
      </c>
      <c r="DX1044" s="44">
        <v>0</v>
      </c>
      <c r="DY1044" s="44">
        <v>0</v>
      </c>
      <c r="DZ1044" s="44">
        <v>0</v>
      </c>
      <c r="EA1044" s="44">
        <v>4.2578969836012623</v>
      </c>
      <c r="EB1044" s="44">
        <v>0</v>
      </c>
    </row>
    <row r="1045" spans="2:132" x14ac:dyDescent="0.25">
      <c r="B1045" s="41" t="s">
        <v>1133</v>
      </c>
      <c r="C1045" s="50">
        <v>1</v>
      </c>
      <c r="D1045" s="46">
        <v>2</v>
      </c>
      <c r="E1045" s="86" t="s">
        <v>53</v>
      </c>
      <c r="F1045" s="43">
        <v>369</v>
      </c>
      <c r="G1045" s="43">
        <v>76.088002946282032</v>
      </c>
      <c r="H1045" s="44">
        <v>76.088002946282032</v>
      </c>
      <c r="I1045" s="44">
        <v>40.74731727859276</v>
      </c>
      <c r="J1045" s="44">
        <v>40.74731727859276</v>
      </c>
      <c r="K1045" s="44">
        <v>78.370643034670493</v>
      </c>
      <c r="L1045" s="44">
        <v>78.370643034670493</v>
      </c>
      <c r="M1045" s="44">
        <v>43.542000000000002</v>
      </c>
      <c r="N1045" s="44">
        <v>268.63200000000001</v>
      </c>
      <c r="O1045" s="44">
        <v>49.076999999999998</v>
      </c>
      <c r="P1045" s="44">
        <v>15.674128606934099</v>
      </c>
      <c r="Q1045" s="44">
        <v>15.674128606934099</v>
      </c>
      <c r="R1045" s="44">
        <v>10.41527651542448</v>
      </c>
      <c r="S1045" s="44">
        <v>10.41527651542448</v>
      </c>
      <c r="T1045" s="44">
        <v>47.022385820802292</v>
      </c>
      <c r="U1045" s="44">
        <v>47.022385820802292</v>
      </c>
      <c r="V1045" s="44">
        <v>25.181842078170323</v>
      </c>
      <c r="W1045" s="44">
        <v>25.181842078170323</v>
      </c>
      <c r="X1045" s="44">
        <v>19.592660758667623</v>
      </c>
      <c r="Y1045" s="44">
        <v>19.592660758667623</v>
      </c>
      <c r="Z1045" s="44">
        <v>10.492434199237636</v>
      </c>
      <c r="AA1045" s="44">
        <v>10.492434199237636</v>
      </c>
      <c r="AB1045" s="44">
        <v>4.1805899186177706</v>
      </c>
      <c r="AC1045" s="44">
        <v>10.667686627773437</v>
      </c>
      <c r="AD1045" s="44">
        <v>4.6773702906391215</v>
      </c>
      <c r="AE1045" s="44">
        <v>4.0347792303350616</v>
      </c>
      <c r="AF1045" s="44">
        <v>12.104337691005183</v>
      </c>
      <c r="AG1045" s="44">
        <v>5.043474037918827</v>
      </c>
      <c r="AH1045" s="44">
        <v>20.173896151675308</v>
      </c>
      <c r="AJ1045" s="63" t="s">
        <v>63</v>
      </c>
      <c r="AK1045" s="44">
        <v>0</v>
      </c>
      <c r="AL1045" s="44">
        <v>0</v>
      </c>
      <c r="AM1045" s="44">
        <v>49.076999999999998</v>
      </c>
      <c r="AN1045" s="44">
        <v>49.076999999999998</v>
      </c>
      <c r="AO1045" s="44">
        <v>0</v>
      </c>
      <c r="AP1045" s="44">
        <v>0</v>
      </c>
      <c r="AQ1045" s="44">
        <v>0</v>
      </c>
      <c r="AR1045" s="44">
        <v>0</v>
      </c>
      <c r="AS1045" s="44">
        <v>0</v>
      </c>
      <c r="AT1045" s="44">
        <v>0</v>
      </c>
      <c r="AU1045" s="44">
        <v>0</v>
      </c>
      <c r="AV1045" s="44">
        <v>0</v>
      </c>
      <c r="AW1045" s="44">
        <v>0</v>
      </c>
      <c r="AX1045" s="44">
        <v>0</v>
      </c>
      <c r="AY1045" s="44">
        <v>19.592660758667623</v>
      </c>
      <c r="AZ1045" s="44">
        <v>0</v>
      </c>
      <c r="BA1045" s="44">
        <v>0</v>
      </c>
      <c r="BB1045" s="44">
        <v>0</v>
      </c>
      <c r="BC1045" s="44">
        <v>19.592660758667623</v>
      </c>
      <c r="BD1045" s="44">
        <v>19.592660758667623</v>
      </c>
      <c r="BE1045" s="44">
        <v>0</v>
      </c>
      <c r="BF1045" s="44">
        <v>0</v>
      </c>
      <c r="BG1045" s="44">
        <v>0</v>
      </c>
      <c r="BH1045" s="44">
        <v>19.592660758667623</v>
      </c>
      <c r="BI1045" s="44">
        <v>10.492434199237636</v>
      </c>
      <c r="BJ1045" s="44">
        <v>0</v>
      </c>
      <c r="BK1045" s="44">
        <v>0</v>
      </c>
      <c r="BL1045" s="44">
        <v>0</v>
      </c>
      <c r="BM1045" s="44">
        <v>10.492434199237636</v>
      </c>
      <c r="BN1045" s="44">
        <v>4.6773702906391215</v>
      </c>
      <c r="BO1045" s="44">
        <v>5.043474037918827</v>
      </c>
      <c r="BP1045" s="44">
        <v>0</v>
      </c>
      <c r="BQ1045" s="44">
        <v>0</v>
      </c>
      <c r="BR1045" s="44">
        <v>0</v>
      </c>
      <c r="BS1045" s="44">
        <v>5.043474037918827</v>
      </c>
      <c r="BT1045" s="64">
        <v>2024</v>
      </c>
      <c r="BU1045" s="44">
        <v>0</v>
      </c>
      <c r="BV1045" s="44">
        <v>0</v>
      </c>
      <c r="BW1045" s="44">
        <v>0</v>
      </c>
      <c r="BX1045" s="44">
        <v>0</v>
      </c>
      <c r="BY1045" s="44">
        <v>0</v>
      </c>
      <c r="BZ1045" s="44">
        <v>0</v>
      </c>
      <c r="CA1045" s="44">
        <v>0</v>
      </c>
      <c r="CB1045" s="44">
        <v>0</v>
      </c>
      <c r="CC1045" s="44">
        <v>49.076999999999998</v>
      </c>
      <c r="CD1045" s="44">
        <v>0</v>
      </c>
      <c r="CE1045" s="44">
        <v>0</v>
      </c>
      <c r="CF1045" s="44">
        <v>0</v>
      </c>
      <c r="CG1045" s="44">
        <v>0</v>
      </c>
      <c r="CH1045" s="44">
        <v>0</v>
      </c>
      <c r="CI1045" s="44">
        <v>0</v>
      </c>
      <c r="CJ1045" s="44">
        <v>0</v>
      </c>
      <c r="CK1045" s="44">
        <v>0</v>
      </c>
      <c r="CL1045" s="44">
        <v>0</v>
      </c>
      <c r="CM1045" s="44">
        <v>19.592660758667623</v>
      </c>
      <c r="CN1045" s="44">
        <v>0</v>
      </c>
      <c r="CO1045" s="44">
        <v>0</v>
      </c>
      <c r="CP1045" s="44">
        <v>0</v>
      </c>
      <c r="CQ1045" s="44">
        <v>0</v>
      </c>
      <c r="CR1045" s="44">
        <v>0</v>
      </c>
      <c r="CS1045" s="44">
        <v>0</v>
      </c>
      <c r="CT1045" s="44">
        <v>0</v>
      </c>
      <c r="CU1045" s="44">
        <v>0</v>
      </c>
      <c r="CV1045" s="44">
        <v>0</v>
      </c>
      <c r="CW1045" s="44">
        <v>0</v>
      </c>
      <c r="CX1045" s="44">
        <v>0</v>
      </c>
      <c r="CY1045" s="44">
        <v>0</v>
      </c>
      <c r="CZ1045" s="44">
        <v>0</v>
      </c>
      <c r="DA1045" s="44">
        <v>0</v>
      </c>
      <c r="DB1045" s="44">
        <v>0</v>
      </c>
      <c r="DC1045" s="44">
        <v>0</v>
      </c>
      <c r="DD1045" s="44">
        <v>0</v>
      </c>
      <c r="DE1045" s="44">
        <v>0</v>
      </c>
      <c r="DF1045" s="44">
        <v>0</v>
      </c>
      <c r="DG1045" s="44">
        <v>0</v>
      </c>
      <c r="DH1045" s="44">
        <v>0</v>
      </c>
      <c r="DI1045" s="44">
        <v>0</v>
      </c>
      <c r="DJ1045" s="44">
        <v>0</v>
      </c>
      <c r="DK1045" s="44">
        <v>0</v>
      </c>
      <c r="DL1045" s="44">
        <v>0</v>
      </c>
      <c r="DM1045" s="44">
        <v>0</v>
      </c>
      <c r="DN1045" s="44">
        <v>0</v>
      </c>
      <c r="DO1045" s="44">
        <v>0</v>
      </c>
      <c r="DP1045" s="44">
        <v>0</v>
      </c>
      <c r="DQ1045" s="44">
        <v>0</v>
      </c>
      <c r="DR1045" s="44">
        <v>0</v>
      </c>
      <c r="DS1045" s="44">
        <v>0</v>
      </c>
      <c r="DT1045" s="44">
        <v>0</v>
      </c>
      <c r="DU1045" s="44">
        <v>0</v>
      </c>
      <c r="DV1045" s="44">
        <v>0</v>
      </c>
      <c r="DW1045" s="44">
        <v>0</v>
      </c>
      <c r="DX1045" s="44">
        <v>0</v>
      </c>
      <c r="DY1045" s="44">
        <v>0</v>
      </c>
      <c r="DZ1045" s="44">
        <v>0</v>
      </c>
      <c r="EA1045" s="44">
        <v>5.043474037918827</v>
      </c>
      <c r="EB1045" s="44">
        <v>0</v>
      </c>
    </row>
    <row r="1046" spans="2:132" x14ac:dyDescent="0.25">
      <c r="B1046" s="41" t="s">
        <v>1134</v>
      </c>
      <c r="C1046" s="50">
        <v>1</v>
      </c>
      <c r="D1046" s="46">
        <v>3</v>
      </c>
      <c r="E1046" s="86" t="s">
        <v>53</v>
      </c>
      <c r="F1046" s="43">
        <v>834.91</v>
      </c>
      <c r="G1046" s="43">
        <v>170.03778692867328</v>
      </c>
      <c r="H1046" s="44">
        <v>170.03778692867328</v>
      </c>
      <c r="I1046" s="44">
        <v>91.060132807322702</v>
      </c>
      <c r="J1046" s="44">
        <v>91.060132807322702</v>
      </c>
      <c r="K1046" s="44">
        <v>175.13892053653348</v>
      </c>
      <c r="L1046" s="44">
        <v>175.13892053653348</v>
      </c>
      <c r="M1046" s="44">
        <v>98.519379999999984</v>
      </c>
      <c r="N1046" s="44">
        <v>607.81448</v>
      </c>
      <c r="O1046" s="44">
        <v>111.04303</v>
      </c>
      <c r="P1046" s="44">
        <v>35.027784107306694</v>
      </c>
      <c r="Q1046" s="44">
        <v>35.027784107306694</v>
      </c>
      <c r="R1046" s="44">
        <v>23.275555939919702</v>
      </c>
      <c r="S1046" s="44">
        <v>23.275555939919702</v>
      </c>
      <c r="T1046" s="44">
        <v>105.08335232192009</v>
      </c>
      <c r="U1046" s="44">
        <v>105.08335232192009</v>
      </c>
      <c r="V1046" s="44">
        <v>56.275162074925433</v>
      </c>
      <c r="W1046" s="44">
        <v>56.275162074925433</v>
      </c>
      <c r="X1046" s="44">
        <v>43.784730134133369</v>
      </c>
      <c r="Y1046" s="44">
        <v>43.784730134133369</v>
      </c>
      <c r="Z1046" s="44">
        <v>23.447984197885596</v>
      </c>
      <c r="AA1046" s="44">
        <v>23.447984197885596</v>
      </c>
      <c r="AB1046" s="44">
        <v>4.2327401439649508</v>
      </c>
      <c r="AC1046" s="44">
        <v>10.800759297516521</v>
      </c>
      <c r="AD1046" s="44">
        <v>4.7357175381418593</v>
      </c>
      <c r="AE1046" s="44">
        <v>9.0167293726490616</v>
      </c>
      <c r="AF1046" s="44">
        <v>27.050188117947187</v>
      </c>
      <c r="AG1046" s="44">
        <v>11.270911715811327</v>
      </c>
      <c r="AH1046" s="44">
        <v>45.083646863245306</v>
      </c>
      <c r="AJ1046" s="63" t="s">
        <v>63</v>
      </c>
      <c r="AK1046" s="44">
        <v>0</v>
      </c>
      <c r="AL1046" s="44">
        <v>0</v>
      </c>
      <c r="AM1046" s="44">
        <v>111.04303</v>
      </c>
      <c r="AN1046" s="44">
        <v>111.04303</v>
      </c>
      <c r="AO1046" s="44">
        <v>0</v>
      </c>
      <c r="AP1046" s="44">
        <v>0</v>
      </c>
      <c r="AQ1046" s="44">
        <v>0</v>
      </c>
      <c r="AR1046" s="44">
        <v>0</v>
      </c>
      <c r="AS1046" s="44">
        <v>0</v>
      </c>
      <c r="AT1046" s="44">
        <v>0</v>
      </c>
      <c r="AU1046" s="44">
        <v>0</v>
      </c>
      <c r="AV1046" s="44">
        <v>0</v>
      </c>
      <c r="AW1046" s="44">
        <v>0</v>
      </c>
      <c r="AX1046" s="44">
        <v>0</v>
      </c>
      <c r="AY1046" s="44">
        <v>43.784730134133369</v>
      </c>
      <c r="AZ1046" s="44">
        <v>0</v>
      </c>
      <c r="BA1046" s="44">
        <v>0</v>
      </c>
      <c r="BB1046" s="44">
        <v>0</v>
      </c>
      <c r="BC1046" s="44">
        <v>43.784730134133369</v>
      </c>
      <c r="BD1046" s="44">
        <v>43.784730134133369</v>
      </c>
      <c r="BE1046" s="44">
        <v>0</v>
      </c>
      <c r="BF1046" s="44">
        <v>0</v>
      </c>
      <c r="BG1046" s="44">
        <v>0</v>
      </c>
      <c r="BH1046" s="44">
        <v>43.784730134133369</v>
      </c>
      <c r="BI1046" s="44">
        <v>23.447984197885596</v>
      </c>
      <c r="BJ1046" s="44">
        <v>0</v>
      </c>
      <c r="BK1046" s="44">
        <v>0</v>
      </c>
      <c r="BL1046" s="44">
        <v>0</v>
      </c>
      <c r="BM1046" s="44">
        <v>23.447984197885596</v>
      </c>
      <c r="BN1046" s="44">
        <v>4.7357175381418593</v>
      </c>
      <c r="BO1046" s="44">
        <v>11.270911715811327</v>
      </c>
      <c r="BP1046" s="44">
        <v>0</v>
      </c>
      <c r="BQ1046" s="44">
        <v>0</v>
      </c>
      <c r="BR1046" s="44">
        <v>0</v>
      </c>
      <c r="BS1046" s="44">
        <v>11.270911715811327</v>
      </c>
      <c r="BT1046" s="64">
        <v>2024</v>
      </c>
      <c r="BU1046" s="44">
        <v>0</v>
      </c>
      <c r="BV1046" s="44">
        <v>0</v>
      </c>
      <c r="BW1046" s="44">
        <v>0</v>
      </c>
      <c r="BX1046" s="44">
        <v>0</v>
      </c>
      <c r="BY1046" s="44">
        <v>0</v>
      </c>
      <c r="BZ1046" s="44">
        <v>0</v>
      </c>
      <c r="CA1046" s="44">
        <v>0</v>
      </c>
      <c r="CB1046" s="44">
        <v>0</v>
      </c>
      <c r="CC1046" s="44">
        <v>111.04303</v>
      </c>
      <c r="CD1046" s="44">
        <v>0</v>
      </c>
      <c r="CE1046" s="44">
        <v>0</v>
      </c>
      <c r="CF1046" s="44">
        <v>0</v>
      </c>
      <c r="CG1046" s="44">
        <v>0</v>
      </c>
      <c r="CH1046" s="44">
        <v>0</v>
      </c>
      <c r="CI1046" s="44">
        <v>0</v>
      </c>
      <c r="CJ1046" s="44">
        <v>0</v>
      </c>
      <c r="CK1046" s="44">
        <v>0</v>
      </c>
      <c r="CL1046" s="44">
        <v>0</v>
      </c>
      <c r="CM1046" s="44">
        <v>43.784730134133369</v>
      </c>
      <c r="CN1046" s="44">
        <v>0</v>
      </c>
      <c r="CO1046" s="44">
        <v>0</v>
      </c>
      <c r="CP1046" s="44">
        <v>0</v>
      </c>
      <c r="CQ1046" s="44">
        <v>0</v>
      </c>
      <c r="CR1046" s="44">
        <v>0</v>
      </c>
      <c r="CS1046" s="44">
        <v>0</v>
      </c>
      <c r="CT1046" s="44">
        <v>0</v>
      </c>
      <c r="CU1046" s="44">
        <v>0</v>
      </c>
      <c r="CV1046" s="44">
        <v>0</v>
      </c>
      <c r="CW1046" s="44">
        <v>0</v>
      </c>
      <c r="CX1046" s="44">
        <v>0</v>
      </c>
      <c r="CY1046" s="44">
        <v>0</v>
      </c>
      <c r="CZ1046" s="44">
        <v>0</v>
      </c>
      <c r="DA1046" s="44">
        <v>0</v>
      </c>
      <c r="DB1046" s="44">
        <v>0</v>
      </c>
      <c r="DC1046" s="44">
        <v>0</v>
      </c>
      <c r="DD1046" s="44">
        <v>0</v>
      </c>
      <c r="DE1046" s="44">
        <v>0</v>
      </c>
      <c r="DF1046" s="44">
        <v>0</v>
      </c>
      <c r="DG1046" s="44">
        <v>0</v>
      </c>
      <c r="DH1046" s="44">
        <v>0</v>
      </c>
      <c r="DI1046" s="44">
        <v>0</v>
      </c>
      <c r="DJ1046" s="44">
        <v>0</v>
      </c>
      <c r="DK1046" s="44">
        <v>0</v>
      </c>
      <c r="DL1046" s="44">
        <v>0</v>
      </c>
      <c r="DM1046" s="44">
        <v>0</v>
      </c>
      <c r="DN1046" s="44">
        <v>0</v>
      </c>
      <c r="DO1046" s="44">
        <v>0</v>
      </c>
      <c r="DP1046" s="44">
        <v>0</v>
      </c>
      <c r="DQ1046" s="44">
        <v>0</v>
      </c>
      <c r="DR1046" s="44">
        <v>0</v>
      </c>
      <c r="DS1046" s="44">
        <v>0</v>
      </c>
      <c r="DT1046" s="44">
        <v>0</v>
      </c>
      <c r="DU1046" s="44">
        <v>0</v>
      </c>
      <c r="DV1046" s="44">
        <v>0</v>
      </c>
      <c r="DW1046" s="44">
        <v>0</v>
      </c>
      <c r="DX1046" s="44">
        <v>0</v>
      </c>
      <c r="DY1046" s="44">
        <v>0</v>
      </c>
      <c r="DZ1046" s="44">
        <v>0</v>
      </c>
      <c r="EA1046" s="44">
        <v>11.270911715811327</v>
      </c>
      <c r="EB1046" s="44">
        <v>0</v>
      </c>
    </row>
    <row r="1047" spans="2:132" x14ac:dyDescent="0.25">
      <c r="B1047" s="41" t="s">
        <v>1135</v>
      </c>
      <c r="C1047" s="50">
        <v>1</v>
      </c>
      <c r="D1047" s="46">
        <v>3</v>
      </c>
      <c r="E1047" s="86" t="s">
        <v>53</v>
      </c>
      <c r="F1047" s="43">
        <v>755.43</v>
      </c>
      <c r="G1047" s="43">
        <v>155.76334118721383</v>
      </c>
      <c r="H1047" s="44">
        <v>155.76334118721383</v>
      </c>
      <c r="I1047" s="44">
        <v>83.415755940000452</v>
      </c>
      <c r="J1047" s="44">
        <v>83.415755940000452</v>
      </c>
      <c r="K1047" s="44">
        <v>160.43624142283025</v>
      </c>
      <c r="L1047" s="44">
        <v>160.43624142283025</v>
      </c>
      <c r="M1047" s="44">
        <v>89.140739999999994</v>
      </c>
      <c r="N1047" s="44">
        <v>549.95303999999987</v>
      </c>
      <c r="O1047" s="44">
        <v>100.47218999999998</v>
      </c>
      <c r="P1047" s="44">
        <v>32.087248284566051</v>
      </c>
      <c r="Q1047" s="44">
        <v>32.087248284566051</v>
      </c>
      <c r="R1047" s="44">
        <v>21.321604019185422</v>
      </c>
      <c r="S1047" s="44">
        <v>21.321604019185422</v>
      </c>
      <c r="T1047" s="44">
        <v>96.261744853698147</v>
      </c>
      <c r="U1047" s="44">
        <v>96.261744853698147</v>
      </c>
      <c r="V1047" s="44">
        <v>51.550937170920278</v>
      </c>
      <c r="W1047" s="44">
        <v>51.550937170920278</v>
      </c>
      <c r="X1047" s="44">
        <v>40.109060355707562</v>
      </c>
      <c r="Y1047" s="44">
        <v>40.109060355707562</v>
      </c>
      <c r="Z1047" s="44">
        <v>21.479557154550118</v>
      </c>
      <c r="AA1047" s="44">
        <v>21.479557154550118</v>
      </c>
      <c r="AB1047" s="44">
        <v>4.1807708237987224</v>
      </c>
      <c r="AC1047" s="44">
        <v>10.668148246783506</v>
      </c>
      <c r="AD1047" s="44">
        <v>4.6775726928204602</v>
      </c>
      <c r="AE1047" s="44">
        <v>8.2597869510843012</v>
      </c>
      <c r="AF1047" s="44">
        <v>24.779360853252903</v>
      </c>
      <c r="AG1047" s="44">
        <v>10.324733688855376</v>
      </c>
      <c r="AH1047" s="44">
        <v>41.298934755421506</v>
      </c>
      <c r="AJ1047" s="63" t="s">
        <v>63</v>
      </c>
      <c r="AK1047" s="44">
        <v>0</v>
      </c>
      <c r="AL1047" s="44">
        <v>0</v>
      </c>
      <c r="AM1047" s="44">
        <v>100.47218999999998</v>
      </c>
      <c r="AN1047" s="44">
        <v>100.47218999999998</v>
      </c>
      <c r="AO1047" s="44">
        <v>0</v>
      </c>
      <c r="AP1047" s="44">
        <v>0</v>
      </c>
      <c r="AQ1047" s="44">
        <v>0</v>
      </c>
      <c r="AR1047" s="44">
        <v>0</v>
      </c>
      <c r="AS1047" s="44">
        <v>0</v>
      </c>
      <c r="AT1047" s="44">
        <v>0</v>
      </c>
      <c r="AU1047" s="44">
        <v>0</v>
      </c>
      <c r="AV1047" s="44">
        <v>0</v>
      </c>
      <c r="AW1047" s="44">
        <v>0</v>
      </c>
      <c r="AX1047" s="44">
        <v>0</v>
      </c>
      <c r="AY1047" s="44">
        <v>40.109060355707562</v>
      </c>
      <c r="AZ1047" s="44">
        <v>0</v>
      </c>
      <c r="BA1047" s="44">
        <v>0</v>
      </c>
      <c r="BB1047" s="44">
        <v>0</v>
      </c>
      <c r="BC1047" s="44">
        <v>40.109060355707562</v>
      </c>
      <c r="BD1047" s="44">
        <v>40.109060355707562</v>
      </c>
      <c r="BE1047" s="44">
        <v>0</v>
      </c>
      <c r="BF1047" s="44">
        <v>0</v>
      </c>
      <c r="BG1047" s="44">
        <v>0</v>
      </c>
      <c r="BH1047" s="44">
        <v>40.109060355707562</v>
      </c>
      <c r="BI1047" s="44">
        <v>21.479557154550118</v>
      </c>
      <c r="BJ1047" s="44">
        <v>0</v>
      </c>
      <c r="BK1047" s="44">
        <v>0</v>
      </c>
      <c r="BL1047" s="44">
        <v>0</v>
      </c>
      <c r="BM1047" s="44">
        <v>21.479557154550118</v>
      </c>
      <c r="BN1047" s="44">
        <v>4.6775726928204602</v>
      </c>
      <c r="BO1047" s="44">
        <v>10.324733688855376</v>
      </c>
      <c r="BP1047" s="44">
        <v>0</v>
      </c>
      <c r="BQ1047" s="44">
        <v>0</v>
      </c>
      <c r="BR1047" s="44">
        <v>0</v>
      </c>
      <c r="BS1047" s="44">
        <v>10.324733688855376</v>
      </c>
      <c r="BT1047" s="64">
        <v>2024</v>
      </c>
      <c r="BU1047" s="44">
        <v>0</v>
      </c>
      <c r="BV1047" s="44">
        <v>0</v>
      </c>
      <c r="BW1047" s="44">
        <v>0</v>
      </c>
      <c r="BX1047" s="44">
        <v>0</v>
      </c>
      <c r="BY1047" s="44">
        <v>0</v>
      </c>
      <c r="BZ1047" s="44">
        <v>0</v>
      </c>
      <c r="CA1047" s="44">
        <v>0</v>
      </c>
      <c r="CB1047" s="44">
        <v>0</v>
      </c>
      <c r="CC1047" s="44">
        <v>100.47218999999998</v>
      </c>
      <c r="CD1047" s="44">
        <v>0</v>
      </c>
      <c r="CE1047" s="44">
        <v>0</v>
      </c>
      <c r="CF1047" s="44">
        <v>0</v>
      </c>
      <c r="CG1047" s="44">
        <v>0</v>
      </c>
      <c r="CH1047" s="44">
        <v>0</v>
      </c>
      <c r="CI1047" s="44">
        <v>0</v>
      </c>
      <c r="CJ1047" s="44">
        <v>0</v>
      </c>
      <c r="CK1047" s="44">
        <v>0</v>
      </c>
      <c r="CL1047" s="44">
        <v>0</v>
      </c>
      <c r="CM1047" s="44">
        <v>40.109060355707562</v>
      </c>
      <c r="CN1047" s="44">
        <v>0</v>
      </c>
      <c r="CO1047" s="44">
        <v>0</v>
      </c>
      <c r="CP1047" s="44">
        <v>0</v>
      </c>
      <c r="CQ1047" s="44">
        <v>0</v>
      </c>
      <c r="CR1047" s="44">
        <v>0</v>
      </c>
      <c r="CS1047" s="44">
        <v>0</v>
      </c>
      <c r="CT1047" s="44">
        <v>0</v>
      </c>
      <c r="CU1047" s="44">
        <v>0</v>
      </c>
      <c r="CV1047" s="44">
        <v>0</v>
      </c>
      <c r="CW1047" s="44">
        <v>0</v>
      </c>
      <c r="CX1047" s="44">
        <v>0</v>
      </c>
      <c r="CY1047" s="44">
        <v>0</v>
      </c>
      <c r="CZ1047" s="44">
        <v>0</v>
      </c>
      <c r="DA1047" s="44">
        <v>0</v>
      </c>
      <c r="DB1047" s="44">
        <v>0</v>
      </c>
      <c r="DC1047" s="44">
        <v>0</v>
      </c>
      <c r="DD1047" s="44">
        <v>0</v>
      </c>
      <c r="DE1047" s="44">
        <v>0</v>
      </c>
      <c r="DF1047" s="44">
        <v>0</v>
      </c>
      <c r="DG1047" s="44">
        <v>0</v>
      </c>
      <c r="DH1047" s="44">
        <v>0</v>
      </c>
      <c r="DI1047" s="44">
        <v>0</v>
      </c>
      <c r="DJ1047" s="44">
        <v>0</v>
      </c>
      <c r="DK1047" s="44">
        <v>0</v>
      </c>
      <c r="DL1047" s="44">
        <v>0</v>
      </c>
      <c r="DM1047" s="44">
        <v>0</v>
      </c>
      <c r="DN1047" s="44">
        <v>0</v>
      </c>
      <c r="DO1047" s="44">
        <v>0</v>
      </c>
      <c r="DP1047" s="44">
        <v>0</v>
      </c>
      <c r="DQ1047" s="44">
        <v>0</v>
      </c>
      <c r="DR1047" s="44">
        <v>0</v>
      </c>
      <c r="DS1047" s="44">
        <v>0</v>
      </c>
      <c r="DT1047" s="44">
        <v>0</v>
      </c>
      <c r="DU1047" s="44">
        <v>0</v>
      </c>
      <c r="DV1047" s="44">
        <v>0</v>
      </c>
      <c r="DW1047" s="44">
        <v>0</v>
      </c>
      <c r="DX1047" s="44">
        <v>0</v>
      </c>
      <c r="DY1047" s="44">
        <v>0</v>
      </c>
      <c r="DZ1047" s="44">
        <v>0</v>
      </c>
      <c r="EA1047" s="44">
        <v>10.324733688855376</v>
      </c>
      <c r="EB1047" s="44">
        <v>0</v>
      </c>
    </row>
    <row r="1048" spans="2:132" x14ac:dyDescent="0.25">
      <c r="B1048" s="41" t="s">
        <v>1136</v>
      </c>
      <c r="C1048" s="47" t="s">
        <v>101</v>
      </c>
      <c r="D1048" s="46">
        <v>3</v>
      </c>
      <c r="E1048" s="86" t="s">
        <v>53</v>
      </c>
      <c r="F1048" s="43">
        <v>1019.87</v>
      </c>
      <c r="G1048" s="43">
        <v>208.24840517408475</v>
      </c>
      <c r="H1048" s="44">
        <v>208.24840517408475</v>
      </c>
      <c r="I1048" s="44">
        <v>111.52301952753523</v>
      </c>
      <c r="J1048" s="44">
        <v>111.52301952753523</v>
      </c>
      <c r="K1048" s="44">
        <v>214.49585732930731</v>
      </c>
      <c r="L1048" s="44">
        <v>214.49585732930731</v>
      </c>
      <c r="M1048" s="44">
        <v>99.94726</v>
      </c>
      <c r="N1048" s="44">
        <v>722.06795999999997</v>
      </c>
      <c r="O1048" s="44">
        <v>115.24531</v>
      </c>
      <c r="P1048" s="44">
        <v>42.899171465861464</v>
      </c>
      <c r="Q1048" s="44">
        <v>42.899171465861464</v>
      </c>
      <c r="R1048" s="44">
        <v>28.506001469318779</v>
      </c>
      <c r="S1048" s="44">
        <v>28.506001469318779</v>
      </c>
      <c r="T1048" s="44">
        <v>128.69751439758437</v>
      </c>
      <c r="U1048" s="44">
        <v>128.69751439758437</v>
      </c>
      <c r="V1048" s="44">
        <v>68.921226068016765</v>
      </c>
      <c r="W1048" s="44">
        <v>68.921226068016765</v>
      </c>
      <c r="X1048" s="44">
        <v>53.623964332326828</v>
      </c>
      <c r="Y1048" s="44">
        <v>53.623964332326828</v>
      </c>
      <c r="Z1048" s="44">
        <v>28.717177528340326</v>
      </c>
      <c r="AA1048" s="44">
        <v>28.717177528340326</v>
      </c>
      <c r="AB1048" s="44">
        <v>3.5061830789412531</v>
      </c>
      <c r="AC1048" s="44">
        <v>10.47671379623177</v>
      </c>
      <c r="AD1048" s="44">
        <v>4.013114098217593</v>
      </c>
      <c r="AE1048" s="44">
        <v>11.042954308315897</v>
      </c>
      <c r="AF1048" s="44">
        <v>33.128862924947683</v>
      </c>
      <c r="AG1048" s="44">
        <v>13.80369288539487</v>
      </c>
      <c r="AH1048" s="44">
        <v>55.214771541579481</v>
      </c>
      <c r="AJ1048" s="63" t="s">
        <v>63</v>
      </c>
      <c r="AK1048" s="44">
        <v>0</v>
      </c>
      <c r="AL1048" s="44">
        <v>0</v>
      </c>
      <c r="AM1048" s="44">
        <v>115.24531</v>
      </c>
      <c r="AN1048" s="44">
        <v>115.24531</v>
      </c>
      <c r="AO1048" s="44">
        <v>0</v>
      </c>
      <c r="AP1048" s="44">
        <v>0</v>
      </c>
      <c r="AQ1048" s="44">
        <v>0</v>
      </c>
      <c r="AR1048" s="44">
        <v>0</v>
      </c>
      <c r="AS1048" s="44">
        <v>0</v>
      </c>
      <c r="AT1048" s="44">
        <v>0</v>
      </c>
      <c r="AU1048" s="44">
        <v>0</v>
      </c>
      <c r="AV1048" s="44">
        <v>0</v>
      </c>
      <c r="AW1048" s="44">
        <v>0</v>
      </c>
      <c r="AX1048" s="44">
        <v>0</v>
      </c>
      <c r="AY1048" s="44">
        <v>53.623964332326828</v>
      </c>
      <c r="AZ1048" s="44">
        <v>0</v>
      </c>
      <c r="BA1048" s="44">
        <v>0</v>
      </c>
      <c r="BB1048" s="44">
        <v>0</v>
      </c>
      <c r="BC1048" s="44">
        <v>53.623964332326828</v>
      </c>
      <c r="BD1048" s="44">
        <v>53.623964332326828</v>
      </c>
      <c r="BE1048" s="44">
        <v>0</v>
      </c>
      <c r="BF1048" s="44">
        <v>0</v>
      </c>
      <c r="BG1048" s="44">
        <v>0</v>
      </c>
      <c r="BH1048" s="44">
        <v>53.623964332326828</v>
      </c>
      <c r="BI1048" s="44">
        <v>28.717177528340326</v>
      </c>
      <c r="BJ1048" s="44">
        <v>0</v>
      </c>
      <c r="BK1048" s="44">
        <v>0</v>
      </c>
      <c r="BL1048" s="44">
        <v>0</v>
      </c>
      <c r="BM1048" s="44">
        <v>28.717177528340326</v>
      </c>
      <c r="BN1048" s="44">
        <v>4.013114098217593</v>
      </c>
      <c r="BO1048" s="44">
        <v>13.80369288539487</v>
      </c>
      <c r="BP1048" s="44">
        <v>0</v>
      </c>
      <c r="BQ1048" s="44">
        <v>0</v>
      </c>
      <c r="BR1048" s="44">
        <v>0</v>
      </c>
      <c r="BS1048" s="44">
        <v>13.80369288539487</v>
      </c>
      <c r="BT1048" s="64">
        <v>2024</v>
      </c>
      <c r="BU1048" s="44">
        <v>0</v>
      </c>
      <c r="BV1048" s="44">
        <v>0</v>
      </c>
      <c r="BW1048" s="44">
        <v>0</v>
      </c>
      <c r="BX1048" s="44">
        <v>0</v>
      </c>
      <c r="BY1048" s="44">
        <v>0</v>
      </c>
      <c r="BZ1048" s="44">
        <v>0</v>
      </c>
      <c r="CA1048" s="44">
        <v>0</v>
      </c>
      <c r="CB1048" s="44">
        <v>0</v>
      </c>
      <c r="CC1048" s="44">
        <v>115.24531</v>
      </c>
      <c r="CD1048" s="44">
        <v>0</v>
      </c>
      <c r="CE1048" s="44">
        <v>0</v>
      </c>
      <c r="CF1048" s="44">
        <v>0</v>
      </c>
      <c r="CG1048" s="44">
        <v>0</v>
      </c>
      <c r="CH1048" s="44">
        <v>0</v>
      </c>
      <c r="CI1048" s="44">
        <v>0</v>
      </c>
      <c r="CJ1048" s="44">
        <v>0</v>
      </c>
      <c r="CK1048" s="44">
        <v>0</v>
      </c>
      <c r="CL1048" s="44">
        <v>0</v>
      </c>
      <c r="CM1048" s="44">
        <v>53.623964332326828</v>
      </c>
      <c r="CN1048" s="44">
        <v>0</v>
      </c>
      <c r="CO1048" s="44">
        <v>0</v>
      </c>
      <c r="CP1048" s="44">
        <v>0</v>
      </c>
      <c r="CQ1048" s="44">
        <v>0</v>
      </c>
      <c r="CR1048" s="44">
        <v>0</v>
      </c>
      <c r="CS1048" s="44">
        <v>0</v>
      </c>
      <c r="CT1048" s="44">
        <v>0</v>
      </c>
      <c r="CU1048" s="44">
        <v>0</v>
      </c>
      <c r="CV1048" s="44">
        <v>0</v>
      </c>
      <c r="CW1048" s="44">
        <v>0</v>
      </c>
      <c r="CX1048" s="44">
        <v>0</v>
      </c>
      <c r="CY1048" s="44">
        <v>0</v>
      </c>
      <c r="CZ1048" s="44">
        <v>0</v>
      </c>
      <c r="DA1048" s="44">
        <v>0</v>
      </c>
      <c r="DB1048" s="44">
        <v>0</v>
      </c>
      <c r="DC1048" s="44">
        <v>0</v>
      </c>
      <c r="DD1048" s="44">
        <v>0</v>
      </c>
      <c r="DE1048" s="44">
        <v>0</v>
      </c>
      <c r="DF1048" s="44">
        <v>0</v>
      </c>
      <c r="DG1048" s="44">
        <v>0</v>
      </c>
      <c r="DH1048" s="44">
        <v>0</v>
      </c>
      <c r="DI1048" s="44">
        <v>0</v>
      </c>
      <c r="DJ1048" s="44">
        <v>0</v>
      </c>
      <c r="DK1048" s="44">
        <v>0</v>
      </c>
      <c r="DL1048" s="44">
        <v>0</v>
      </c>
      <c r="DM1048" s="44">
        <v>0</v>
      </c>
      <c r="DN1048" s="44">
        <v>0</v>
      </c>
      <c r="DO1048" s="44">
        <v>0</v>
      </c>
      <c r="DP1048" s="44">
        <v>0</v>
      </c>
      <c r="DQ1048" s="44">
        <v>0</v>
      </c>
      <c r="DR1048" s="44">
        <v>0</v>
      </c>
      <c r="DS1048" s="44">
        <v>0</v>
      </c>
      <c r="DT1048" s="44">
        <v>0</v>
      </c>
      <c r="DU1048" s="44">
        <v>0</v>
      </c>
      <c r="DV1048" s="44">
        <v>0</v>
      </c>
      <c r="DW1048" s="44">
        <v>0</v>
      </c>
      <c r="DX1048" s="44">
        <v>0</v>
      </c>
      <c r="DY1048" s="44">
        <v>0</v>
      </c>
      <c r="DZ1048" s="44">
        <v>0</v>
      </c>
      <c r="EA1048" s="44">
        <v>13.80369288539487</v>
      </c>
      <c r="EB1048" s="44">
        <v>0</v>
      </c>
    </row>
    <row r="1049" spans="2:132" ht="30" x14ac:dyDescent="0.25">
      <c r="B1049" s="41" t="s">
        <v>1137</v>
      </c>
      <c r="C1049" s="50">
        <v>1</v>
      </c>
      <c r="D1049" s="46">
        <v>3</v>
      </c>
      <c r="E1049" s="86" t="s">
        <v>53</v>
      </c>
      <c r="F1049" s="43">
        <v>1170.97</v>
      </c>
      <c r="G1049" s="43">
        <v>258.34812217594128</v>
      </c>
      <c r="H1049" s="44">
        <v>258.34812217594128</v>
      </c>
      <c r="I1049" s="44">
        <v>138.35286109511588</v>
      </c>
      <c r="J1049" s="44">
        <v>138.35286109511588</v>
      </c>
      <c r="K1049" s="44">
        <v>266.09856584121951</v>
      </c>
      <c r="L1049" s="44">
        <v>266.09856584121951</v>
      </c>
      <c r="M1049" s="44">
        <v>138.17445999999998</v>
      </c>
      <c r="N1049" s="44">
        <v>852.46616000000006</v>
      </c>
      <c r="O1049" s="44">
        <v>155.73901000000001</v>
      </c>
      <c r="P1049" s="44">
        <v>53.219713168243906</v>
      </c>
      <c r="Q1049" s="44">
        <v>53.219713168243906</v>
      </c>
      <c r="R1049" s="44">
        <v>35.363881630626736</v>
      </c>
      <c r="S1049" s="44">
        <v>35.363881630626736</v>
      </c>
      <c r="T1049" s="44">
        <v>159.65913950473171</v>
      </c>
      <c r="U1049" s="44">
        <v>159.65913950473171</v>
      </c>
      <c r="V1049" s="44">
        <v>85.502068156781604</v>
      </c>
      <c r="W1049" s="44">
        <v>85.502068156781604</v>
      </c>
      <c r="X1049" s="44">
        <v>66.524641460304878</v>
      </c>
      <c r="Y1049" s="44">
        <v>66.524641460304878</v>
      </c>
      <c r="Z1049" s="44">
        <v>35.625861731992337</v>
      </c>
      <c r="AA1049" s="44">
        <v>35.625861731992337</v>
      </c>
      <c r="AB1049" s="44">
        <v>3.907219842075667</v>
      </c>
      <c r="AC1049" s="44">
        <v>9.9701232774494777</v>
      </c>
      <c r="AD1049" s="44">
        <v>4.3715155908816943</v>
      </c>
      <c r="AE1049" s="44">
        <v>13.699631968097115</v>
      </c>
      <c r="AF1049" s="44">
        <v>41.098895904291346</v>
      </c>
      <c r="AG1049" s="44">
        <v>17.124539960121393</v>
      </c>
      <c r="AH1049" s="44">
        <v>68.49815984048557</v>
      </c>
      <c r="AJ1049" s="63" t="s">
        <v>63</v>
      </c>
      <c r="AK1049" s="44">
        <v>0</v>
      </c>
      <c r="AL1049" s="44">
        <v>0</v>
      </c>
      <c r="AM1049" s="44">
        <v>155.73901000000001</v>
      </c>
      <c r="AN1049" s="44">
        <v>155.73901000000001</v>
      </c>
      <c r="AO1049" s="44">
        <v>0</v>
      </c>
      <c r="AP1049" s="44">
        <v>0</v>
      </c>
      <c r="AQ1049" s="44">
        <v>0</v>
      </c>
      <c r="AR1049" s="44">
        <v>0</v>
      </c>
      <c r="AS1049" s="44">
        <v>0</v>
      </c>
      <c r="AT1049" s="44">
        <v>0</v>
      </c>
      <c r="AU1049" s="44">
        <v>0</v>
      </c>
      <c r="AV1049" s="44">
        <v>0</v>
      </c>
      <c r="AW1049" s="44">
        <v>0</v>
      </c>
      <c r="AX1049" s="44">
        <v>0</v>
      </c>
      <c r="AY1049" s="44">
        <v>66.524641460304878</v>
      </c>
      <c r="AZ1049" s="44">
        <v>0</v>
      </c>
      <c r="BA1049" s="44">
        <v>0</v>
      </c>
      <c r="BB1049" s="44">
        <v>0</v>
      </c>
      <c r="BC1049" s="44">
        <v>66.524641460304878</v>
      </c>
      <c r="BD1049" s="44">
        <v>66.524641460304878</v>
      </c>
      <c r="BE1049" s="44">
        <v>0</v>
      </c>
      <c r="BF1049" s="44">
        <v>0</v>
      </c>
      <c r="BG1049" s="44">
        <v>0</v>
      </c>
      <c r="BH1049" s="44">
        <v>66.524641460304878</v>
      </c>
      <c r="BI1049" s="44">
        <v>35.625861731992337</v>
      </c>
      <c r="BJ1049" s="44">
        <v>0</v>
      </c>
      <c r="BK1049" s="44">
        <v>0</v>
      </c>
      <c r="BL1049" s="44">
        <v>0</v>
      </c>
      <c r="BM1049" s="44">
        <v>35.625861731992337</v>
      </c>
      <c r="BN1049" s="44">
        <v>4.3715155908816943</v>
      </c>
      <c r="BO1049" s="44">
        <v>17.124539960121393</v>
      </c>
      <c r="BP1049" s="44">
        <v>0</v>
      </c>
      <c r="BQ1049" s="44">
        <v>0</v>
      </c>
      <c r="BR1049" s="44">
        <v>0</v>
      </c>
      <c r="BS1049" s="44">
        <v>17.124539960121393</v>
      </c>
      <c r="BT1049" s="64">
        <v>2024</v>
      </c>
      <c r="BU1049" s="44">
        <v>0</v>
      </c>
      <c r="BV1049" s="44">
        <v>0</v>
      </c>
      <c r="BW1049" s="44">
        <v>0</v>
      </c>
      <c r="BX1049" s="44">
        <v>0</v>
      </c>
      <c r="BY1049" s="44">
        <v>0</v>
      </c>
      <c r="BZ1049" s="44">
        <v>0</v>
      </c>
      <c r="CA1049" s="44">
        <v>0</v>
      </c>
      <c r="CB1049" s="44">
        <v>0</v>
      </c>
      <c r="CC1049" s="44">
        <v>155.73901000000001</v>
      </c>
      <c r="CD1049" s="44">
        <v>0</v>
      </c>
      <c r="CE1049" s="44">
        <v>0</v>
      </c>
      <c r="CF1049" s="44">
        <v>0</v>
      </c>
      <c r="CG1049" s="44">
        <v>0</v>
      </c>
      <c r="CH1049" s="44">
        <v>0</v>
      </c>
      <c r="CI1049" s="44">
        <v>0</v>
      </c>
      <c r="CJ1049" s="44">
        <v>0</v>
      </c>
      <c r="CK1049" s="44">
        <v>0</v>
      </c>
      <c r="CL1049" s="44">
        <v>0</v>
      </c>
      <c r="CM1049" s="44">
        <v>66.524641460304878</v>
      </c>
      <c r="CN1049" s="44">
        <v>0</v>
      </c>
      <c r="CO1049" s="44">
        <v>0</v>
      </c>
      <c r="CP1049" s="44">
        <v>0</v>
      </c>
      <c r="CQ1049" s="44">
        <v>0</v>
      </c>
      <c r="CR1049" s="44">
        <v>0</v>
      </c>
      <c r="CS1049" s="44">
        <v>0</v>
      </c>
      <c r="CT1049" s="44">
        <v>0</v>
      </c>
      <c r="CU1049" s="44">
        <v>0</v>
      </c>
      <c r="CV1049" s="44">
        <v>0</v>
      </c>
      <c r="CW1049" s="44">
        <v>0</v>
      </c>
      <c r="CX1049" s="44">
        <v>0</v>
      </c>
      <c r="CY1049" s="44">
        <v>0</v>
      </c>
      <c r="CZ1049" s="44">
        <v>0</v>
      </c>
      <c r="DA1049" s="44">
        <v>0</v>
      </c>
      <c r="DB1049" s="44">
        <v>0</v>
      </c>
      <c r="DC1049" s="44">
        <v>0</v>
      </c>
      <c r="DD1049" s="44">
        <v>0</v>
      </c>
      <c r="DE1049" s="44">
        <v>0</v>
      </c>
      <c r="DF1049" s="44">
        <v>0</v>
      </c>
      <c r="DG1049" s="44">
        <v>0</v>
      </c>
      <c r="DH1049" s="44">
        <v>0</v>
      </c>
      <c r="DI1049" s="44">
        <v>0</v>
      </c>
      <c r="DJ1049" s="44">
        <v>0</v>
      </c>
      <c r="DK1049" s="44">
        <v>0</v>
      </c>
      <c r="DL1049" s="44">
        <v>0</v>
      </c>
      <c r="DM1049" s="44">
        <v>0</v>
      </c>
      <c r="DN1049" s="44">
        <v>0</v>
      </c>
      <c r="DO1049" s="44">
        <v>0</v>
      </c>
      <c r="DP1049" s="44">
        <v>0</v>
      </c>
      <c r="DQ1049" s="44">
        <v>0</v>
      </c>
      <c r="DR1049" s="44">
        <v>0</v>
      </c>
      <c r="DS1049" s="44">
        <v>0</v>
      </c>
      <c r="DT1049" s="44">
        <v>0</v>
      </c>
      <c r="DU1049" s="44">
        <v>0</v>
      </c>
      <c r="DV1049" s="44">
        <v>0</v>
      </c>
      <c r="DW1049" s="44">
        <v>0</v>
      </c>
      <c r="DX1049" s="44">
        <v>0</v>
      </c>
      <c r="DY1049" s="44">
        <v>0</v>
      </c>
      <c r="DZ1049" s="44">
        <v>0</v>
      </c>
      <c r="EA1049" s="44">
        <v>17.124539960121393</v>
      </c>
      <c r="EB1049" s="44">
        <v>0</v>
      </c>
    </row>
    <row r="1050" spans="2:132" x14ac:dyDescent="0.25">
      <c r="B1050" s="41" t="s">
        <v>1138</v>
      </c>
      <c r="C1050" s="50">
        <v>1</v>
      </c>
      <c r="D1050" s="46">
        <v>3</v>
      </c>
      <c r="E1050" s="86" t="s">
        <v>53</v>
      </c>
      <c r="F1050" s="43">
        <v>1204.0999999999999</v>
      </c>
      <c r="G1050" s="43">
        <v>246.4604233342092</v>
      </c>
      <c r="H1050" s="44">
        <v>246.4604233342092</v>
      </c>
      <c r="I1050" s="44">
        <v>131.98665594240086</v>
      </c>
      <c r="J1050" s="44">
        <v>131.98665594240086</v>
      </c>
      <c r="K1050" s="44">
        <v>253.85423603423547</v>
      </c>
      <c r="L1050" s="44">
        <v>253.85423603423547</v>
      </c>
      <c r="M1050" s="44">
        <v>142.0838</v>
      </c>
      <c r="N1050" s="44">
        <v>876.58479999999997</v>
      </c>
      <c r="O1050" s="44">
        <v>160.14529999999999</v>
      </c>
      <c r="P1050" s="44">
        <v>50.770847206847094</v>
      </c>
      <c r="Q1050" s="44">
        <v>50.770847206847094</v>
      </c>
      <c r="R1050" s="44">
        <v>33.736638625495644</v>
      </c>
      <c r="S1050" s="44">
        <v>33.736638625495644</v>
      </c>
      <c r="T1050" s="44">
        <v>152.31254162054128</v>
      </c>
      <c r="U1050" s="44">
        <v>152.31254162054128</v>
      </c>
      <c r="V1050" s="44">
        <v>81.567753372403729</v>
      </c>
      <c r="W1050" s="44">
        <v>81.567753372403729</v>
      </c>
      <c r="X1050" s="44">
        <v>63.463559008558867</v>
      </c>
      <c r="Y1050" s="44">
        <v>63.463559008558867</v>
      </c>
      <c r="Z1050" s="44">
        <v>33.986563905168218</v>
      </c>
      <c r="AA1050" s="44">
        <v>33.986563905168218</v>
      </c>
      <c r="AB1050" s="44">
        <v>4.2115576948031697</v>
      </c>
      <c r="AC1050" s="44">
        <v>10.746707660291758</v>
      </c>
      <c r="AD1050" s="44">
        <v>4.7120179741279244</v>
      </c>
      <c r="AE1050" s="44">
        <v>13.069253478376975</v>
      </c>
      <c r="AF1050" s="44">
        <v>39.207760435130929</v>
      </c>
      <c r="AG1050" s="44">
        <v>16.33656684797122</v>
      </c>
      <c r="AH1050" s="44">
        <v>65.346267391884879</v>
      </c>
      <c r="AJ1050" s="63" t="s">
        <v>63</v>
      </c>
      <c r="AK1050" s="44">
        <v>0</v>
      </c>
      <c r="AL1050" s="44">
        <v>0</v>
      </c>
      <c r="AM1050" s="44">
        <v>160.14529999999999</v>
      </c>
      <c r="AN1050" s="44">
        <v>160.14529999999999</v>
      </c>
      <c r="AO1050" s="44">
        <v>0</v>
      </c>
      <c r="AP1050" s="44">
        <v>0</v>
      </c>
      <c r="AQ1050" s="44">
        <v>0</v>
      </c>
      <c r="AR1050" s="44">
        <v>0</v>
      </c>
      <c r="AS1050" s="44">
        <v>0</v>
      </c>
      <c r="AT1050" s="44">
        <v>0</v>
      </c>
      <c r="AU1050" s="44">
        <v>0</v>
      </c>
      <c r="AV1050" s="44">
        <v>0</v>
      </c>
      <c r="AW1050" s="44">
        <v>0</v>
      </c>
      <c r="AX1050" s="44">
        <v>0</v>
      </c>
      <c r="AY1050" s="44">
        <v>63.463559008558867</v>
      </c>
      <c r="AZ1050" s="44">
        <v>0</v>
      </c>
      <c r="BA1050" s="44">
        <v>0</v>
      </c>
      <c r="BB1050" s="44">
        <v>0</v>
      </c>
      <c r="BC1050" s="44">
        <v>63.463559008558867</v>
      </c>
      <c r="BD1050" s="44">
        <v>63.463559008558867</v>
      </c>
      <c r="BE1050" s="44">
        <v>0</v>
      </c>
      <c r="BF1050" s="44">
        <v>0</v>
      </c>
      <c r="BG1050" s="44">
        <v>0</v>
      </c>
      <c r="BH1050" s="44">
        <v>63.463559008558867</v>
      </c>
      <c r="BI1050" s="44">
        <v>33.986563905168218</v>
      </c>
      <c r="BJ1050" s="44">
        <v>0</v>
      </c>
      <c r="BK1050" s="44">
        <v>0</v>
      </c>
      <c r="BL1050" s="44">
        <v>0</v>
      </c>
      <c r="BM1050" s="44">
        <v>33.986563905168218</v>
      </c>
      <c r="BN1050" s="44">
        <v>4.7120179741279244</v>
      </c>
      <c r="BO1050" s="44">
        <v>16.33656684797122</v>
      </c>
      <c r="BP1050" s="44">
        <v>0</v>
      </c>
      <c r="BQ1050" s="44">
        <v>0</v>
      </c>
      <c r="BR1050" s="44">
        <v>0</v>
      </c>
      <c r="BS1050" s="44">
        <v>16.33656684797122</v>
      </c>
      <c r="BT1050" s="64">
        <v>2024</v>
      </c>
      <c r="BU1050" s="44">
        <v>0</v>
      </c>
      <c r="BV1050" s="44">
        <v>0</v>
      </c>
      <c r="BW1050" s="44">
        <v>0</v>
      </c>
      <c r="BX1050" s="44">
        <v>0</v>
      </c>
      <c r="BY1050" s="44">
        <v>0</v>
      </c>
      <c r="BZ1050" s="44">
        <v>0</v>
      </c>
      <c r="CA1050" s="44">
        <v>0</v>
      </c>
      <c r="CB1050" s="44">
        <v>0</v>
      </c>
      <c r="CC1050" s="44">
        <v>160.14529999999999</v>
      </c>
      <c r="CD1050" s="44">
        <v>0</v>
      </c>
      <c r="CE1050" s="44">
        <v>0</v>
      </c>
      <c r="CF1050" s="44">
        <v>0</v>
      </c>
      <c r="CG1050" s="44">
        <v>0</v>
      </c>
      <c r="CH1050" s="44">
        <v>0</v>
      </c>
      <c r="CI1050" s="44">
        <v>0</v>
      </c>
      <c r="CJ1050" s="44">
        <v>0</v>
      </c>
      <c r="CK1050" s="44">
        <v>0</v>
      </c>
      <c r="CL1050" s="44">
        <v>0</v>
      </c>
      <c r="CM1050" s="44">
        <v>63.463559008558867</v>
      </c>
      <c r="CN1050" s="44">
        <v>0</v>
      </c>
      <c r="CO1050" s="44">
        <v>0</v>
      </c>
      <c r="CP1050" s="44">
        <v>0</v>
      </c>
      <c r="CQ1050" s="44">
        <v>0</v>
      </c>
      <c r="CR1050" s="44">
        <v>0</v>
      </c>
      <c r="CS1050" s="44">
        <v>0</v>
      </c>
      <c r="CT1050" s="44">
        <v>0</v>
      </c>
      <c r="CU1050" s="44">
        <v>0</v>
      </c>
      <c r="CV1050" s="44">
        <v>0</v>
      </c>
      <c r="CW1050" s="44">
        <v>0</v>
      </c>
      <c r="CX1050" s="44">
        <v>0</v>
      </c>
      <c r="CY1050" s="44">
        <v>0</v>
      </c>
      <c r="CZ1050" s="44">
        <v>0</v>
      </c>
      <c r="DA1050" s="44">
        <v>0</v>
      </c>
      <c r="DB1050" s="44">
        <v>0</v>
      </c>
      <c r="DC1050" s="44">
        <v>0</v>
      </c>
      <c r="DD1050" s="44">
        <v>0</v>
      </c>
      <c r="DE1050" s="44">
        <v>0</v>
      </c>
      <c r="DF1050" s="44">
        <v>0</v>
      </c>
      <c r="DG1050" s="44">
        <v>0</v>
      </c>
      <c r="DH1050" s="44">
        <v>0</v>
      </c>
      <c r="DI1050" s="44">
        <v>0</v>
      </c>
      <c r="DJ1050" s="44">
        <v>0</v>
      </c>
      <c r="DK1050" s="44">
        <v>0</v>
      </c>
      <c r="DL1050" s="44">
        <v>0</v>
      </c>
      <c r="DM1050" s="44">
        <v>0</v>
      </c>
      <c r="DN1050" s="44">
        <v>0</v>
      </c>
      <c r="DO1050" s="44">
        <v>0</v>
      </c>
      <c r="DP1050" s="44">
        <v>0</v>
      </c>
      <c r="DQ1050" s="44">
        <v>0</v>
      </c>
      <c r="DR1050" s="44">
        <v>0</v>
      </c>
      <c r="DS1050" s="44">
        <v>0</v>
      </c>
      <c r="DT1050" s="44">
        <v>0</v>
      </c>
      <c r="DU1050" s="44">
        <v>0</v>
      </c>
      <c r="DV1050" s="44">
        <v>0</v>
      </c>
      <c r="DW1050" s="44">
        <v>0</v>
      </c>
      <c r="DX1050" s="44">
        <v>0</v>
      </c>
      <c r="DY1050" s="44">
        <v>0</v>
      </c>
      <c r="DZ1050" s="44">
        <v>0</v>
      </c>
      <c r="EA1050" s="44">
        <v>16.33656684797122</v>
      </c>
      <c r="EB1050" s="44">
        <v>0</v>
      </c>
    </row>
    <row r="1051" spans="2:132" ht="30" x14ac:dyDescent="0.25">
      <c r="B1051" s="41" t="s">
        <v>1139</v>
      </c>
      <c r="C1051" s="50">
        <v>1</v>
      </c>
      <c r="D1051" s="46">
        <v>3</v>
      </c>
      <c r="E1051" s="86" t="s">
        <v>53</v>
      </c>
      <c r="F1051" s="43">
        <v>713</v>
      </c>
      <c r="G1051" s="43">
        <v>0</v>
      </c>
      <c r="H1051" s="44">
        <v>0</v>
      </c>
      <c r="I1051" s="44">
        <v>0</v>
      </c>
      <c r="J1051" s="44">
        <v>0</v>
      </c>
      <c r="K1051" s="44">
        <v>0</v>
      </c>
      <c r="L1051" s="44">
        <v>0</v>
      </c>
      <c r="M1051" s="44">
        <v>84.134</v>
      </c>
      <c r="N1051" s="44">
        <v>519.06399999999996</v>
      </c>
      <c r="O1051" s="44">
        <v>94.828999999999994</v>
      </c>
      <c r="P1051" s="44">
        <v>0</v>
      </c>
      <c r="Q1051" s="44">
        <v>0</v>
      </c>
      <c r="R1051" s="44">
        <v>0</v>
      </c>
      <c r="S1051" s="44">
        <v>0</v>
      </c>
      <c r="T1051" s="44">
        <v>0</v>
      </c>
      <c r="U1051" s="44">
        <v>0</v>
      </c>
      <c r="V1051" s="44">
        <v>0</v>
      </c>
      <c r="W1051" s="44">
        <v>0</v>
      </c>
      <c r="X1051" s="44">
        <v>0</v>
      </c>
      <c r="Y1051" s="44">
        <v>0</v>
      </c>
      <c r="Z1051" s="44">
        <v>0</v>
      </c>
      <c r="AA1051" s="44">
        <v>0</v>
      </c>
      <c r="AB1051" s="44"/>
      <c r="AC1051" s="44"/>
      <c r="AD1051" s="44"/>
      <c r="AE1051" s="44">
        <v>0</v>
      </c>
      <c r="AF1051" s="44">
        <v>0</v>
      </c>
      <c r="AG1051" s="44">
        <v>0</v>
      </c>
      <c r="AH1051" s="44">
        <v>0</v>
      </c>
      <c r="AJ1051" s="63" t="s">
        <v>63</v>
      </c>
      <c r="AK1051" s="44">
        <v>0</v>
      </c>
      <c r="AL1051" s="44">
        <v>0</v>
      </c>
      <c r="AM1051" s="44">
        <v>94.828999999999994</v>
      </c>
      <c r="AN1051" s="44">
        <v>94.828999999999994</v>
      </c>
      <c r="AO1051" s="44">
        <v>0</v>
      </c>
      <c r="AP1051" s="44">
        <v>0</v>
      </c>
      <c r="AQ1051" s="44">
        <v>0</v>
      </c>
      <c r="AR1051" s="44">
        <v>0</v>
      </c>
      <c r="AS1051" s="44">
        <v>0</v>
      </c>
      <c r="AT1051" s="44">
        <v>0</v>
      </c>
      <c r="AU1051" s="44">
        <v>0</v>
      </c>
      <c r="AV1051" s="44">
        <v>0</v>
      </c>
      <c r="AW1051" s="44">
        <v>0</v>
      </c>
      <c r="AX1051" s="44">
        <v>0</v>
      </c>
      <c r="AY1051" s="44">
        <v>0</v>
      </c>
      <c r="AZ1051" s="44">
        <v>0</v>
      </c>
      <c r="BA1051" s="44">
        <v>0</v>
      </c>
      <c r="BB1051" s="44">
        <v>0</v>
      </c>
      <c r="BC1051" s="44">
        <v>0</v>
      </c>
      <c r="BD1051" s="44">
        <v>0</v>
      </c>
      <c r="BE1051" s="44">
        <v>0</v>
      </c>
      <c r="BF1051" s="44">
        <v>0</v>
      </c>
      <c r="BG1051" s="44">
        <v>0</v>
      </c>
      <c r="BH1051" s="44">
        <v>0</v>
      </c>
      <c r="BI1051" s="44">
        <v>0</v>
      </c>
      <c r="BJ1051" s="44">
        <v>0</v>
      </c>
      <c r="BK1051" s="44">
        <v>0</v>
      </c>
      <c r="BL1051" s="44">
        <v>0</v>
      </c>
      <c r="BM1051" s="44">
        <v>0</v>
      </c>
      <c r="BN1051" s="44" t="e">
        <v>#DIV/0!</v>
      </c>
      <c r="BO1051" s="44">
        <v>0</v>
      </c>
      <c r="BP1051" s="44">
        <v>0</v>
      </c>
      <c r="BQ1051" s="44">
        <v>0</v>
      </c>
      <c r="BR1051" s="44">
        <v>0</v>
      </c>
      <c r="BS1051" s="44">
        <v>0</v>
      </c>
      <c r="BT1051" s="64">
        <v>2024</v>
      </c>
      <c r="BU1051" s="44">
        <v>0</v>
      </c>
      <c r="BV1051" s="44">
        <v>0</v>
      </c>
      <c r="BW1051" s="44">
        <v>0</v>
      </c>
      <c r="BX1051" s="44">
        <v>0</v>
      </c>
      <c r="BY1051" s="44">
        <v>0</v>
      </c>
      <c r="BZ1051" s="44">
        <v>0</v>
      </c>
      <c r="CA1051" s="44">
        <v>0</v>
      </c>
      <c r="CB1051" s="44">
        <v>0</v>
      </c>
      <c r="CC1051" s="44">
        <v>94.828999999999994</v>
      </c>
      <c r="CD1051" s="44">
        <v>0</v>
      </c>
      <c r="CE1051" s="44">
        <v>0</v>
      </c>
      <c r="CF1051" s="44">
        <v>0</v>
      </c>
      <c r="CG1051" s="44">
        <v>0</v>
      </c>
      <c r="CH1051" s="44">
        <v>0</v>
      </c>
      <c r="CI1051" s="44">
        <v>0</v>
      </c>
      <c r="CJ1051" s="44">
        <v>0</v>
      </c>
      <c r="CK1051" s="44">
        <v>0</v>
      </c>
      <c r="CL1051" s="44">
        <v>0</v>
      </c>
      <c r="CM1051" s="44">
        <v>0</v>
      </c>
      <c r="CN1051" s="44">
        <v>0</v>
      </c>
      <c r="CO1051" s="44">
        <v>0</v>
      </c>
      <c r="CP1051" s="44">
        <v>0</v>
      </c>
      <c r="CQ1051" s="44">
        <v>0</v>
      </c>
      <c r="CR1051" s="44">
        <v>0</v>
      </c>
      <c r="CS1051" s="44">
        <v>0</v>
      </c>
      <c r="CT1051" s="44">
        <v>0</v>
      </c>
      <c r="CU1051" s="44">
        <v>0</v>
      </c>
      <c r="CV1051" s="44">
        <v>0</v>
      </c>
      <c r="CW1051" s="44">
        <v>0</v>
      </c>
      <c r="CX1051" s="44">
        <v>0</v>
      </c>
      <c r="CY1051" s="44">
        <v>0</v>
      </c>
      <c r="CZ1051" s="44">
        <v>0</v>
      </c>
      <c r="DA1051" s="44">
        <v>0</v>
      </c>
      <c r="DB1051" s="44">
        <v>0</v>
      </c>
      <c r="DC1051" s="44">
        <v>0</v>
      </c>
      <c r="DD1051" s="44">
        <v>0</v>
      </c>
      <c r="DE1051" s="44">
        <v>0</v>
      </c>
      <c r="DF1051" s="44">
        <v>0</v>
      </c>
      <c r="DG1051" s="44">
        <v>0</v>
      </c>
      <c r="DH1051" s="44">
        <v>0</v>
      </c>
      <c r="DI1051" s="44">
        <v>0</v>
      </c>
      <c r="DJ1051" s="44">
        <v>0</v>
      </c>
      <c r="DK1051" s="44">
        <v>0</v>
      </c>
      <c r="DL1051" s="44">
        <v>0</v>
      </c>
      <c r="DM1051" s="44">
        <v>0</v>
      </c>
      <c r="DN1051" s="44">
        <v>0</v>
      </c>
      <c r="DO1051" s="44">
        <v>0</v>
      </c>
      <c r="DP1051" s="44">
        <v>0</v>
      </c>
      <c r="DQ1051" s="44">
        <v>0</v>
      </c>
      <c r="DR1051" s="44">
        <v>0</v>
      </c>
      <c r="DS1051" s="44">
        <v>0</v>
      </c>
      <c r="DT1051" s="44">
        <v>0</v>
      </c>
      <c r="DU1051" s="44">
        <v>0</v>
      </c>
      <c r="DV1051" s="44">
        <v>0</v>
      </c>
      <c r="DW1051" s="44">
        <v>0</v>
      </c>
      <c r="DX1051" s="44">
        <v>0</v>
      </c>
      <c r="DY1051" s="44">
        <v>0</v>
      </c>
      <c r="DZ1051" s="44">
        <v>0</v>
      </c>
      <c r="EA1051" s="44">
        <v>0</v>
      </c>
      <c r="EB1051" s="44">
        <v>0</v>
      </c>
    </row>
    <row r="1052" spans="2:132" x14ac:dyDescent="0.25">
      <c r="B1052" s="41" t="s">
        <v>1140</v>
      </c>
      <c r="C1052" s="50">
        <v>1</v>
      </c>
      <c r="D1052" s="46">
        <v>3</v>
      </c>
      <c r="E1052" s="86" t="s">
        <v>53</v>
      </c>
      <c r="F1052" s="43">
        <v>437.01</v>
      </c>
      <c r="G1052" s="43">
        <v>94.351774876484441</v>
      </c>
      <c r="H1052" s="44">
        <v>94.351774876484441</v>
      </c>
      <c r="I1052" s="44">
        <v>50.528093231790237</v>
      </c>
      <c r="J1052" s="44">
        <v>50.528093231790237</v>
      </c>
      <c r="K1052" s="44">
        <v>97.182328122778983</v>
      </c>
      <c r="L1052" s="44">
        <v>97.182328122778983</v>
      </c>
      <c r="M1052" s="44">
        <v>51.56718</v>
      </c>
      <c r="N1052" s="44">
        <v>318.14327999999995</v>
      </c>
      <c r="O1052" s="44">
        <v>58.122330000000005</v>
      </c>
      <c r="P1052" s="44">
        <v>19.436465624555797</v>
      </c>
      <c r="Q1052" s="44">
        <v>19.436465624555797</v>
      </c>
      <c r="R1052" s="44">
        <v>12.915305790762442</v>
      </c>
      <c r="S1052" s="44">
        <v>12.915305790762442</v>
      </c>
      <c r="T1052" s="44">
        <v>58.309396873667389</v>
      </c>
      <c r="U1052" s="44">
        <v>58.309396873667389</v>
      </c>
      <c r="V1052" s="44">
        <v>31.226361617246368</v>
      </c>
      <c r="W1052" s="44">
        <v>31.226361617246368</v>
      </c>
      <c r="X1052" s="44">
        <v>24.295582030694746</v>
      </c>
      <c r="Y1052" s="44">
        <v>24.295582030694746</v>
      </c>
      <c r="Z1052" s="44">
        <v>13.010984007185987</v>
      </c>
      <c r="AA1052" s="44">
        <v>13.010984007185987</v>
      </c>
      <c r="AB1052" s="44">
        <v>3.9927184718214699</v>
      </c>
      <c r="AC1052" s="44">
        <v>10.188291671620458</v>
      </c>
      <c r="AD1052" s="44">
        <v>4.4671740406335871</v>
      </c>
      <c r="AE1052" s="44">
        <v>5.0032668341374951</v>
      </c>
      <c r="AF1052" s="44">
        <v>15.009800502412485</v>
      </c>
      <c r="AG1052" s="44">
        <v>6.2540835426718688</v>
      </c>
      <c r="AH1052" s="44">
        <v>25.016334170687475</v>
      </c>
      <c r="AJ1052" s="63" t="s">
        <v>63</v>
      </c>
      <c r="AK1052" s="44">
        <v>0</v>
      </c>
      <c r="AL1052" s="44">
        <v>0</v>
      </c>
      <c r="AM1052" s="44">
        <v>58.122330000000005</v>
      </c>
      <c r="AN1052" s="44">
        <v>58.122330000000005</v>
      </c>
      <c r="AO1052" s="44">
        <v>0</v>
      </c>
      <c r="AP1052" s="44">
        <v>0</v>
      </c>
      <c r="AQ1052" s="44">
        <v>0</v>
      </c>
      <c r="AR1052" s="44">
        <v>0</v>
      </c>
      <c r="AS1052" s="44">
        <v>0</v>
      </c>
      <c r="AT1052" s="44">
        <v>0</v>
      </c>
      <c r="AU1052" s="44">
        <v>0</v>
      </c>
      <c r="AV1052" s="44">
        <v>0</v>
      </c>
      <c r="AW1052" s="44">
        <v>0</v>
      </c>
      <c r="AX1052" s="44">
        <v>0</v>
      </c>
      <c r="AY1052" s="44">
        <v>24.295582030694746</v>
      </c>
      <c r="AZ1052" s="44">
        <v>0</v>
      </c>
      <c r="BA1052" s="44">
        <v>0</v>
      </c>
      <c r="BB1052" s="44">
        <v>0</v>
      </c>
      <c r="BC1052" s="44">
        <v>24.295582030694746</v>
      </c>
      <c r="BD1052" s="44">
        <v>24.295582030694746</v>
      </c>
      <c r="BE1052" s="44">
        <v>0</v>
      </c>
      <c r="BF1052" s="44">
        <v>0</v>
      </c>
      <c r="BG1052" s="44">
        <v>0</v>
      </c>
      <c r="BH1052" s="44">
        <v>24.295582030694746</v>
      </c>
      <c r="BI1052" s="44">
        <v>13.010984007185987</v>
      </c>
      <c r="BJ1052" s="44">
        <v>0</v>
      </c>
      <c r="BK1052" s="44">
        <v>0</v>
      </c>
      <c r="BL1052" s="44">
        <v>0</v>
      </c>
      <c r="BM1052" s="44">
        <v>13.010984007185987</v>
      </c>
      <c r="BN1052" s="44">
        <v>4.4671740406335871</v>
      </c>
      <c r="BO1052" s="44">
        <v>6.2540835426718688</v>
      </c>
      <c r="BP1052" s="44">
        <v>0</v>
      </c>
      <c r="BQ1052" s="44">
        <v>0</v>
      </c>
      <c r="BR1052" s="44">
        <v>0</v>
      </c>
      <c r="BS1052" s="44">
        <v>6.2540835426718688</v>
      </c>
      <c r="BT1052" s="64">
        <v>2024</v>
      </c>
      <c r="BU1052" s="44">
        <v>0</v>
      </c>
      <c r="BV1052" s="44">
        <v>0</v>
      </c>
      <c r="BW1052" s="44">
        <v>0</v>
      </c>
      <c r="BX1052" s="44">
        <v>0</v>
      </c>
      <c r="BY1052" s="44">
        <v>0</v>
      </c>
      <c r="BZ1052" s="44">
        <v>0</v>
      </c>
      <c r="CA1052" s="44">
        <v>0</v>
      </c>
      <c r="CB1052" s="44">
        <v>0</v>
      </c>
      <c r="CC1052" s="44">
        <v>58.122330000000005</v>
      </c>
      <c r="CD1052" s="44">
        <v>0</v>
      </c>
      <c r="CE1052" s="44">
        <v>0</v>
      </c>
      <c r="CF1052" s="44">
        <v>0</v>
      </c>
      <c r="CG1052" s="44">
        <v>0</v>
      </c>
      <c r="CH1052" s="44">
        <v>0</v>
      </c>
      <c r="CI1052" s="44">
        <v>0</v>
      </c>
      <c r="CJ1052" s="44">
        <v>0</v>
      </c>
      <c r="CK1052" s="44">
        <v>0</v>
      </c>
      <c r="CL1052" s="44">
        <v>0</v>
      </c>
      <c r="CM1052" s="44">
        <v>24.295582030694746</v>
      </c>
      <c r="CN1052" s="44">
        <v>0</v>
      </c>
      <c r="CO1052" s="44">
        <v>0</v>
      </c>
      <c r="CP1052" s="44">
        <v>0</v>
      </c>
      <c r="CQ1052" s="44">
        <v>0</v>
      </c>
      <c r="CR1052" s="44">
        <v>0</v>
      </c>
      <c r="CS1052" s="44">
        <v>0</v>
      </c>
      <c r="CT1052" s="44">
        <v>0</v>
      </c>
      <c r="CU1052" s="44">
        <v>0</v>
      </c>
      <c r="CV1052" s="44">
        <v>0</v>
      </c>
      <c r="CW1052" s="44">
        <v>0</v>
      </c>
      <c r="CX1052" s="44">
        <v>0</v>
      </c>
      <c r="CY1052" s="44">
        <v>0</v>
      </c>
      <c r="CZ1052" s="44">
        <v>0</v>
      </c>
      <c r="DA1052" s="44">
        <v>0</v>
      </c>
      <c r="DB1052" s="44">
        <v>0</v>
      </c>
      <c r="DC1052" s="44">
        <v>0</v>
      </c>
      <c r="DD1052" s="44">
        <v>0</v>
      </c>
      <c r="DE1052" s="44">
        <v>0</v>
      </c>
      <c r="DF1052" s="44">
        <v>0</v>
      </c>
      <c r="DG1052" s="44">
        <v>0</v>
      </c>
      <c r="DH1052" s="44">
        <v>0</v>
      </c>
      <c r="DI1052" s="44">
        <v>0</v>
      </c>
      <c r="DJ1052" s="44">
        <v>0</v>
      </c>
      <c r="DK1052" s="44">
        <v>0</v>
      </c>
      <c r="DL1052" s="44">
        <v>0</v>
      </c>
      <c r="DM1052" s="44">
        <v>0</v>
      </c>
      <c r="DN1052" s="44">
        <v>0</v>
      </c>
      <c r="DO1052" s="44">
        <v>0</v>
      </c>
      <c r="DP1052" s="44">
        <v>0</v>
      </c>
      <c r="DQ1052" s="44">
        <v>0</v>
      </c>
      <c r="DR1052" s="44">
        <v>0</v>
      </c>
      <c r="DS1052" s="44">
        <v>0</v>
      </c>
      <c r="DT1052" s="44">
        <v>0</v>
      </c>
      <c r="DU1052" s="44">
        <v>0</v>
      </c>
      <c r="DV1052" s="44">
        <v>0</v>
      </c>
      <c r="DW1052" s="44">
        <v>0</v>
      </c>
      <c r="DX1052" s="44">
        <v>0</v>
      </c>
      <c r="DY1052" s="44">
        <v>0</v>
      </c>
      <c r="DZ1052" s="44">
        <v>0</v>
      </c>
      <c r="EA1052" s="44">
        <v>6.2540835426718688</v>
      </c>
      <c r="EB1052" s="44">
        <v>0</v>
      </c>
    </row>
    <row r="1053" spans="2:132" ht="45" x14ac:dyDescent="0.25">
      <c r="B1053" s="41" t="s">
        <v>1141</v>
      </c>
      <c r="C1053" s="50">
        <v>1</v>
      </c>
      <c r="D1053" s="46">
        <v>4</v>
      </c>
      <c r="E1053" s="86" t="s">
        <v>53</v>
      </c>
      <c r="F1053" s="43">
        <v>1257.06</v>
      </c>
      <c r="G1053" s="43">
        <v>253.93413724333101</v>
      </c>
      <c r="H1053" s="44">
        <v>253.93413724333101</v>
      </c>
      <c r="I1053" s="44">
        <v>135.98904501968309</v>
      </c>
      <c r="J1053" s="44">
        <v>135.98904501968309</v>
      </c>
      <c r="K1053" s="44">
        <v>261.55216136063092</v>
      </c>
      <c r="L1053" s="44">
        <v>261.55216136063092</v>
      </c>
      <c r="M1053" s="44">
        <v>148.33308</v>
      </c>
      <c r="N1053" s="44">
        <v>915.13967999999988</v>
      </c>
      <c r="O1053" s="44">
        <v>167.18897999999999</v>
      </c>
      <c r="P1053" s="44">
        <v>52.310432272126185</v>
      </c>
      <c r="Q1053" s="44">
        <v>52.310432272126185</v>
      </c>
      <c r="R1053" s="44">
        <v>34.759675030007841</v>
      </c>
      <c r="S1053" s="44">
        <v>34.759675030007841</v>
      </c>
      <c r="T1053" s="44">
        <v>156.93129681637853</v>
      </c>
      <c r="U1053" s="44">
        <v>156.93129681637853</v>
      </c>
      <c r="V1053" s="44">
        <v>84.041229822164127</v>
      </c>
      <c r="W1053" s="44">
        <v>84.041229822164127</v>
      </c>
      <c r="X1053" s="44">
        <v>65.38804034015773</v>
      </c>
      <c r="Y1053" s="44">
        <v>65.38804034015773</v>
      </c>
      <c r="Z1053" s="44">
        <v>35.017179092568391</v>
      </c>
      <c r="AA1053" s="44">
        <v>35.017179092568391</v>
      </c>
      <c r="AB1053" s="44">
        <v>4.2673897230611288</v>
      </c>
      <c r="AC1053" s="44">
        <v>10.889175252866789</v>
      </c>
      <c r="AD1053" s="44">
        <v>4.7744845339492832</v>
      </c>
      <c r="AE1053" s="44">
        <v>13.465568067883025</v>
      </c>
      <c r="AF1053" s="44">
        <v>40.396704203649072</v>
      </c>
      <c r="AG1053" s="44">
        <v>16.831960084853783</v>
      </c>
      <c r="AH1053" s="44">
        <v>67.327840339415133</v>
      </c>
      <c r="AJ1053" s="63" t="s">
        <v>63</v>
      </c>
      <c r="AK1053" s="44">
        <v>0</v>
      </c>
      <c r="AL1053" s="44">
        <v>0</v>
      </c>
      <c r="AM1053" s="44">
        <v>167.18897999999999</v>
      </c>
      <c r="AN1053" s="44">
        <v>167.18897999999999</v>
      </c>
      <c r="AO1053" s="44">
        <v>0</v>
      </c>
      <c r="AP1053" s="44">
        <v>0</v>
      </c>
      <c r="AQ1053" s="44">
        <v>0</v>
      </c>
      <c r="AR1053" s="44">
        <v>0</v>
      </c>
      <c r="AS1053" s="44">
        <v>0</v>
      </c>
      <c r="AT1053" s="44">
        <v>0</v>
      </c>
      <c r="AU1053" s="44">
        <v>0</v>
      </c>
      <c r="AV1053" s="44">
        <v>0</v>
      </c>
      <c r="AW1053" s="44">
        <v>0</v>
      </c>
      <c r="AX1053" s="44">
        <v>0</v>
      </c>
      <c r="AY1053" s="44">
        <v>65.38804034015773</v>
      </c>
      <c r="AZ1053" s="44">
        <v>0</v>
      </c>
      <c r="BA1053" s="44">
        <v>0</v>
      </c>
      <c r="BB1053" s="44">
        <v>0</v>
      </c>
      <c r="BC1053" s="44">
        <v>65.38804034015773</v>
      </c>
      <c r="BD1053" s="44">
        <v>65.38804034015773</v>
      </c>
      <c r="BE1053" s="44">
        <v>0</v>
      </c>
      <c r="BF1053" s="44">
        <v>0</v>
      </c>
      <c r="BG1053" s="44">
        <v>0</v>
      </c>
      <c r="BH1053" s="44">
        <v>65.38804034015773</v>
      </c>
      <c r="BI1053" s="44">
        <v>35.017179092568391</v>
      </c>
      <c r="BJ1053" s="44">
        <v>0</v>
      </c>
      <c r="BK1053" s="44">
        <v>0</v>
      </c>
      <c r="BL1053" s="44">
        <v>0</v>
      </c>
      <c r="BM1053" s="44">
        <v>35.017179092568391</v>
      </c>
      <c r="BN1053" s="44">
        <v>4.7744845339492832</v>
      </c>
      <c r="BO1053" s="44">
        <v>16.831960084853783</v>
      </c>
      <c r="BP1053" s="44">
        <v>0</v>
      </c>
      <c r="BQ1053" s="44">
        <v>0</v>
      </c>
      <c r="BR1053" s="44">
        <v>0</v>
      </c>
      <c r="BS1053" s="44">
        <v>16.831960084853783</v>
      </c>
      <c r="BT1053" s="64">
        <v>2024</v>
      </c>
      <c r="BU1053" s="44">
        <v>0</v>
      </c>
      <c r="BV1053" s="44">
        <v>0</v>
      </c>
      <c r="BW1053" s="44">
        <v>0</v>
      </c>
      <c r="BX1053" s="44">
        <v>0</v>
      </c>
      <c r="BY1053" s="44">
        <v>0</v>
      </c>
      <c r="BZ1053" s="44">
        <v>0</v>
      </c>
      <c r="CA1053" s="44">
        <v>0</v>
      </c>
      <c r="CB1053" s="44">
        <v>0</v>
      </c>
      <c r="CC1053" s="44">
        <v>167.18897999999999</v>
      </c>
      <c r="CD1053" s="44">
        <v>0</v>
      </c>
      <c r="CE1053" s="44">
        <v>0</v>
      </c>
      <c r="CF1053" s="44">
        <v>0</v>
      </c>
      <c r="CG1053" s="44">
        <v>0</v>
      </c>
      <c r="CH1053" s="44">
        <v>0</v>
      </c>
      <c r="CI1053" s="44">
        <v>0</v>
      </c>
      <c r="CJ1053" s="44">
        <v>0</v>
      </c>
      <c r="CK1053" s="44">
        <v>0</v>
      </c>
      <c r="CL1053" s="44">
        <v>0</v>
      </c>
      <c r="CM1053" s="44">
        <v>65.38804034015773</v>
      </c>
      <c r="CN1053" s="44">
        <v>0</v>
      </c>
      <c r="CO1053" s="44">
        <v>0</v>
      </c>
      <c r="CP1053" s="44">
        <v>0</v>
      </c>
      <c r="CQ1053" s="44">
        <v>0</v>
      </c>
      <c r="CR1053" s="44">
        <v>0</v>
      </c>
      <c r="CS1053" s="44">
        <v>0</v>
      </c>
      <c r="CT1053" s="44">
        <v>0</v>
      </c>
      <c r="CU1053" s="44">
        <v>0</v>
      </c>
      <c r="CV1053" s="44">
        <v>0</v>
      </c>
      <c r="CW1053" s="44">
        <v>0</v>
      </c>
      <c r="CX1053" s="44">
        <v>0</v>
      </c>
      <c r="CY1053" s="44">
        <v>0</v>
      </c>
      <c r="CZ1053" s="44">
        <v>0</v>
      </c>
      <c r="DA1053" s="44">
        <v>0</v>
      </c>
      <c r="DB1053" s="44">
        <v>0</v>
      </c>
      <c r="DC1053" s="44">
        <v>0</v>
      </c>
      <c r="DD1053" s="44">
        <v>0</v>
      </c>
      <c r="DE1053" s="44">
        <v>0</v>
      </c>
      <c r="DF1053" s="44">
        <v>0</v>
      </c>
      <c r="DG1053" s="44">
        <v>0</v>
      </c>
      <c r="DH1053" s="44">
        <v>0</v>
      </c>
      <c r="DI1053" s="44">
        <v>0</v>
      </c>
      <c r="DJ1053" s="44">
        <v>0</v>
      </c>
      <c r="DK1053" s="44">
        <v>0</v>
      </c>
      <c r="DL1053" s="44">
        <v>0</v>
      </c>
      <c r="DM1053" s="44">
        <v>0</v>
      </c>
      <c r="DN1053" s="44">
        <v>0</v>
      </c>
      <c r="DO1053" s="44">
        <v>0</v>
      </c>
      <c r="DP1053" s="44">
        <v>0</v>
      </c>
      <c r="DQ1053" s="44">
        <v>0</v>
      </c>
      <c r="DR1053" s="44">
        <v>0</v>
      </c>
      <c r="DS1053" s="44">
        <v>0</v>
      </c>
      <c r="DT1053" s="44">
        <v>0</v>
      </c>
      <c r="DU1053" s="44">
        <v>0</v>
      </c>
      <c r="DV1053" s="44">
        <v>0</v>
      </c>
      <c r="DW1053" s="44">
        <v>0</v>
      </c>
      <c r="DX1053" s="44">
        <v>0</v>
      </c>
      <c r="DY1053" s="44">
        <v>0</v>
      </c>
      <c r="DZ1053" s="44">
        <v>0</v>
      </c>
      <c r="EA1053" s="44">
        <v>16.831960084853783</v>
      </c>
      <c r="EB1053" s="44">
        <v>0</v>
      </c>
    </row>
    <row r="1054" spans="2:132" x14ac:dyDescent="0.25">
      <c r="B1054" s="41" t="s">
        <v>1142</v>
      </c>
      <c r="C1054" s="50">
        <v>1</v>
      </c>
      <c r="D1054" s="46">
        <v>4</v>
      </c>
      <c r="E1054" s="86" t="s">
        <v>53</v>
      </c>
      <c r="F1054" s="43">
        <v>1921.6</v>
      </c>
      <c r="G1054" s="43">
        <v>394.26401099256105</v>
      </c>
      <c r="H1054" s="44">
        <v>394.26401099256105</v>
      </c>
      <c r="I1054" s="44">
        <v>211.13973458846681</v>
      </c>
      <c r="J1054" s="44">
        <v>211.13973458846681</v>
      </c>
      <c r="K1054" s="44">
        <v>406.09193132233787</v>
      </c>
      <c r="L1054" s="44">
        <v>406.09193132233787</v>
      </c>
      <c r="M1054" s="44">
        <v>226.74879999999999</v>
      </c>
      <c r="N1054" s="44">
        <v>1398.9248</v>
      </c>
      <c r="O1054" s="44">
        <v>255.5728</v>
      </c>
      <c r="P1054" s="44">
        <v>81.218386264467583</v>
      </c>
      <c r="Q1054" s="44">
        <v>81.218386264467583</v>
      </c>
      <c r="R1054" s="44">
        <v>53.968674896973816</v>
      </c>
      <c r="S1054" s="44">
        <v>53.968674896973816</v>
      </c>
      <c r="T1054" s="44">
        <v>243.65515879340271</v>
      </c>
      <c r="U1054" s="44">
        <v>243.65515879340271</v>
      </c>
      <c r="V1054" s="44">
        <v>130.48435597567249</v>
      </c>
      <c r="W1054" s="44">
        <v>130.48435597567249</v>
      </c>
      <c r="X1054" s="44">
        <v>101.52298283058447</v>
      </c>
      <c r="Y1054" s="44">
        <v>101.52298283058447</v>
      </c>
      <c r="Z1054" s="44">
        <v>54.3684816565302</v>
      </c>
      <c r="AA1054" s="44">
        <v>54.3684816565302</v>
      </c>
      <c r="AB1054" s="44">
        <v>4.2014891125799068</v>
      </c>
      <c r="AC1054" s="44">
        <v>10.721015477601128</v>
      </c>
      <c r="AD1054" s="44">
        <v>4.7007529401789565</v>
      </c>
      <c r="AE1054" s="44">
        <v>20.906952229308196</v>
      </c>
      <c r="AF1054" s="44">
        <v>62.720856687924581</v>
      </c>
      <c r="AG1054" s="44">
        <v>26.133690286635243</v>
      </c>
      <c r="AH1054" s="44">
        <v>104.53476114654097</v>
      </c>
      <c r="AJ1054" s="63" t="s">
        <v>63</v>
      </c>
      <c r="AK1054" s="44">
        <v>0</v>
      </c>
      <c r="AL1054" s="44">
        <v>0</v>
      </c>
      <c r="AM1054" s="44">
        <v>255.5728</v>
      </c>
      <c r="AN1054" s="44">
        <v>255.5728</v>
      </c>
      <c r="AO1054" s="44">
        <v>0</v>
      </c>
      <c r="AP1054" s="44">
        <v>0</v>
      </c>
      <c r="AQ1054" s="44">
        <v>0</v>
      </c>
      <c r="AR1054" s="44">
        <v>0</v>
      </c>
      <c r="AS1054" s="44">
        <v>0</v>
      </c>
      <c r="AT1054" s="44">
        <v>0</v>
      </c>
      <c r="AU1054" s="44">
        <v>0</v>
      </c>
      <c r="AV1054" s="44">
        <v>0</v>
      </c>
      <c r="AW1054" s="44">
        <v>0</v>
      </c>
      <c r="AX1054" s="44">
        <v>0</v>
      </c>
      <c r="AY1054" s="44">
        <v>101.52298283058447</v>
      </c>
      <c r="AZ1054" s="44">
        <v>0</v>
      </c>
      <c r="BA1054" s="44">
        <v>0</v>
      </c>
      <c r="BB1054" s="44">
        <v>0</v>
      </c>
      <c r="BC1054" s="44">
        <v>101.52298283058447</v>
      </c>
      <c r="BD1054" s="44">
        <v>101.52298283058447</v>
      </c>
      <c r="BE1054" s="44">
        <v>0</v>
      </c>
      <c r="BF1054" s="44">
        <v>0</v>
      </c>
      <c r="BG1054" s="44">
        <v>0</v>
      </c>
      <c r="BH1054" s="44">
        <v>101.52298283058447</v>
      </c>
      <c r="BI1054" s="44">
        <v>54.3684816565302</v>
      </c>
      <c r="BJ1054" s="44">
        <v>0</v>
      </c>
      <c r="BK1054" s="44">
        <v>0</v>
      </c>
      <c r="BL1054" s="44">
        <v>0</v>
      </c>
      <c r="BM1054" s="44">
        <v>54.3684816565302</v>
      </c>
      <c r="BN1054" s="44">
        <v>4.7007529401789565</v>
      </c>
      <c r="BO1054" s="44">
        <v>26.133690286635243</v>
      </c>
      <c r="BP1054" s="44">
        <v>0</v>
      </c>
      <c r="BQ1054" s="44">
        <v>0</v>
      </c>
      <c r="BR1054" s="44">
        <v>0</v>
      </c>
      <c r="BS1054" s="44">
        <v>26.133690286635243</v>
      </c>
      <c r="BT1054" s="64">
        <v>2024</v>
      </c>
      <c r="BU1054" s="44">
        <v>0</v>
      </c>
      <c r="BV1054" s="44">
        <v>0</v>
      </c>
      <c r="BW1054" s="44">
        <v>0</v>
      </c>
      <c r="BX1054" s="44">
        <v>0</v>
      </c>
      <c r="BY1054" s="44">
        <v>0</v>
      </c>
      <c r="BZ1054" s="44">
        <v>0</v>
      </c>
      <c r="CA1054" s="44">
        <v>0</v>
      </c>
      <c r="CB1054" s="44">
        <v>0</v>
      </c>
      <c r="CC1054" s="44">
        <v>255.5728</v>
      </c>
      <c r="CD1054" s="44">
        <v>0</v>
      </c>
      <c r="CE1054" s="44">
        <v>0</v>
      </c>
      <c r="CF1054" s="44">
        <v>0</v>
      </c>
      <c r="CG1054" s="44">
        <v>0</v>
      </c>
      <c r="CH1054" s="44">
        <v>0</v>
      </c>
      <c r="CI1054" s="44">
        <v>0</v>
      </c>
      <c r="CJ1054" s="44">
        <v>0</v>
      </c>
      <c r="CK1054" s="44">
        <v>0</v>
      </c>
      <c r="CL1054" s="44">
        <v>0</v>
      </c>
      <c r="CM1054" s="44">
        <v>101.52298283058447</v>
      </c>
      <c r="CN1054" s="44">
        <v>0</v>
      </c>
      <c r="CO1054" s="44">
        <v>0</v>
      </c>
      <c r="CP1054" s="44">
        <v>0</v>
      </c>
      <c r="CQ1054" s="44">
        <v>0</v>
      </c>
      <c r="CR1054" s="44">
        <v>0</v>
      </c>
      <c r="CS1054" s="44">
        <v>0</v>
      </c>
      <c r="CT1054" s="44">
        <v>0</v>
      </c>
      <c r="CU1054" s="44">
        <v>0</v>
      </c>
      <c r="CV1054" s="44">
        <v>0</v>
      </c>
      <c r="CW1054" s="44">
        <v>0</v>
      </c>
      <c r="CX1054" s="44">
        <v>0</v>
      </c>
      <c r="CY1054" s="44">
        <v>0</v>
      </c>
      <c r="CZ1054" s="44">
        <v>0</v>
      </c>
      <c r="DA1054" s="44">
        <v>0</v>
      </c>
      <c r="DB1054" s="44">
        <v>0</v>
      </c>
      <c r="DC1054" s="44">
        <v>0</v>
      </c>
      <c r="DD1054" s="44">
        <v>0</v>
      </c>
      <c r="DE1054" s="44">
        <v>0</v>
      </c>
      <c r="DF1054" s="44">
        <v>0</v>
      </c>
      <c r="DG1054" s="44">
        <v>0</v>
      </c>
      <c r="DH1054" s="44">
        <v>0</v>
      </c>
      <c r="DI1054" s="44">
        <v>0</v>
      </c>
      <c r="DJ1054" s="44">
        <v>0</v>
      </c>
      <c r="DK1054" s="44">
        <v>0</v>
      </c>
      <c r="DL1054" s="44">
        <v>0</v>
      </c>
      <c r="DM1054" s="44">
        <v>0</v>
      </c>
      <c r="DN1054" s="44">
        <v>0</v>
      </c>
      <c r="DO1054" s="44">
        <v>0</v>
      </c>
      <c r="DP1054" s="44">
        <v>0</v>
      </c>
      <c r="DQ1054" s="44">
        <v>0</v>
      </c>
      <c r="DR1054" s="44">
        <v>0</v>
      </c>
      <c r="DS1054" s="44">
        <v>0</v>
      </c>
      <c r="DT1054" s="44">
        <v>0</v>
      </c>
      <c r="DU1054" s="44">
        <v>0</v>
      </c>
      <c r="DV1054" s="44">
        <v>0</v>
      </c>
      <c r="DW1054" s="44">
        <v>0</v>
      </c>
      <c r="DX1054" s="44">
        <v>0</v>
      </c>
      <c r="DY1054" s="44">
        <v>0</v>
      </c>
      <c r="DZ1054" s="44">
        <v>0</v>
      </c>
      <c r="EA1054" s="44">
        <v>26.133690286635243</v>
      </c>
      <c r="EB1054" s="44">
        <v>0</v>
      </c>
    </row>
    <row r="1055" spans="2:132" x14ac:dyDescent="0.25">
      <c r="B1055" s="41" t="s">
        <v>1143</v>
      </c>
      <c r="C1055" s="50">
        <v>1</v>
      </c>
      <c r="D1055" s="46">
        <v>4</v>
      </c>
      <c r="E1055" s="86" t="s">
        <v>53</v>
      </c>
      <c r="F1055" s="43">
        <v>1592.4</v>
      </c>
      <c r="G1055" s="43">
        <v>326.72081823938106</v>
      </c>
      <c r="H1055" s="44">
        <v>495.19751823938105</v>
      </c>
      <c r="I1055" s="44">
        <v>174.96840929995815</v>
      </c>
      <c r="J1055" s="44">
        <v>265.19253509015596</v>
      </c>
      <c r="K1055" s="44">
        <v>336.52244278656252</v>
      </c>
      <c r="L1055" s="44">
        <v>504.99914278656252</v>
      </c>
      <c r="M1055" s="44">
        <v>187.9032</v>
      </c>
      <c r="N1055" s="44">
        <v>1159.2672</v>
      </c>
      <c r="O1055" s="44">
        <v>211.78920000000002</v>
      </c>
      <c r="P1055" s="44">
        <v>67.30448855731251</v>
      </c>
      <c r="Q1055" s="44">
        <v>75.728323557312507</v>
      </c>
      <c r="R1055" s="44">
        <v>44.723051381849622</v>
      </c>
      <c r="S1055" s="44">
        <v>49.234257671359508</v>
      </c>
      <c r="T1055" s="44">
        <v>201.9134656719375</v>
      </c>
      <c r="U1055" s="44">
        <v>212.02206767193749</v>
      </c>
      <c r="V1055" s="44">
        <v>108.13047694737413</v>
      </c>
      <c r="W1055" s="44">
        <v>113.543924494786</v>
      </c>
      <c r="X1055" s="44">
        <v>84.13061069664063</v>
      </c>
      <c r="Y1055" s="44">
        <v>94.239212696640635</v>
      </c>
      <c r="Z1055" s="44">
        <v>45.054365394739229</v>
      </c>
      <c r="AA1055" s="44">
        <v>50.467812942151092</v>
      </c>
      <c r="AB1055" s="44">
        <v>3.8165133158757225</v>
      </c>
      <c r="AC1055" s="44">
        <v>10.209856715435569</v>
      </c>
      <c r="AD1055" s="44">
        <v>4.1965202701128366</v>
      </c>
      <c r="AE1055" s="44">
        <v>19.493719536151218</v>
      </c>
      <c r="AF1055" s="44">
        <v>54.577977281427891</v>
      </c>
      <c r="AG1055" s="44">
        <v>24.258727716660523</v>
      </c>
      <c r="AH1055" s="44">
        <v>129.99510873930393</v>
      </c>
      <c r="AJ1055" s="63" t="s">
        <v>63</v>
      </c>
      <c r="AK1055" s="44">
        <v>0</v>
      </c>
      <c r="AL1055" s="44">
        <v>0</v>
      </c>
      <c r="AM1055" s="44">
        <v>211.78920000000002</v>
      </c>
      <c r="AN1055" s="44">
        <v>211.78920000000002</v>
      </c>
      <c r="AO1055" s="44">
        <v>0</v>
      </c>
      <c r="AP1055" s="44">
        <v>0</v>
      </c>
      <c r="AQ1055" s="44">
        <v>0</v>
      </c>
      <c r="AR1055" s="44">
        <v>0</v>
      </c>
      <c r="AS1055" s="44">
        <v>0</v>
      </c>
      <c r="AT1055" s="44">
        <v>0</v>
      </c>
      <c r="AU1055" s="44">
        <v>0</v>
      </c>
      <c r="AV1055" s="44">
        <v>0</v>
      </c>
      <c r="AW1055" s="44">
        <v>0</v>
      </c>
      <c r="AX1055" s="44">
        <v>0</v>
      </c>
      <c r="AY1055" s="44">
        <v>84.13061069664063</v>
      </c>
      <c r="AZ1055" s="44">
        <v>0</v>
      </c>
      <c r="BA1055" s="44">
        <v>0</v>
      </c>
      <c r="BB1055" s="44">
        <v>10.108601999999999</v>
      </c>
      <c r="BC1055" s="44">
        <v>94.239212696640635</v>
      </c>
      <c r="BD1055" s="44">
        <v>84.13061069664063</v>
      </c>
      <c r="BE1055" s="44">
        <v>0</v>
      </c>
      <c r="BF1055" s="44">
        <v>0</v>
      </c>
      <c r="BG1055" s="44">
        <v>10.108601999999999</v>
      </c>
      <c r="BH1055" s="44">
        <v>94.239212696640635</v>
      </c>
      <c r="BI1055" s="44">
        <v>45.054365394739229</v>
      </c>
      <c r="BJ1055" s="44">
        <v>0</v>
      </c>
      <c r="BK1055" s="44">
        <v>0</v>
      </c>
      <c r="BL1055" s="44">
        <v>5.4134475474118657</v>
      </c>
      <c r="BM1055" s="44">
        <v>50.467812942151092</v>
      </c>
      <c r="BN1055" s="44">
        <v>4.1965202701128366</v>
      </c>
      <c r="BO1055" s="44">
        <v>21.656606831976696</v>
      </c>
      <c r="BP1055" s="44">
        <v>0</v>
      </c>
      <c r="BQ1055" s="44">
        <v>0</v>
      </c>
      <c r="BR1055" s="44">
        <v>2.6021208846838286</v>
      </c>
      <c r="BS1055" s="44">
        <v>24.258727716660523</v>
      </c>
      <c r="BT1055" s="64">
        <v>2024</v>
      </c>
      <c r="BU1055" s="44">
        <v>0</v>
      </c>
      <c r="BV1055" s="44">
        <v>0</v>
      </c>
      <c r="BW1055" s="44">
        <v>0</v>
      </c>
      <c r="BX1055" s="44">
        <v>0</v>
      </c>
      <c r="BY1055" s="44">
        <v>0</v>
      </c>
      <c r="BZ1055" s="44">
        <v>0</v>
      </c>
      <c r="CA1055" s="44">
        <v>0</v>
      </c>
      <c r="CB1055" s="44">
        <v>0</v>
      </c>
      <c r="CC1055" s="44">
        <v>211.78920000000002</v>
      </c>
      <c r="CD1055" s="44">
        <v>0</v>
      </c>
      <c r="CE1055" s="44">
        <v>0</v>
      </c>
      <c r="CF1055" s="44">
        <v>0</v>
      </c>
      <c r="CG1055" s="44">
        <v>0</v>
      </c>
      <c r="CH1055" s="44">
        <v>0</v>
      </c>
      <c r="CI1055" s="44">
        <v>0</v>
      </c>
      <c r="CJ1055" s="44">
        <v>0</v>
      </c>
      <c r="CK1055" s="44">
        <v>0</v>
      </c>
      <c r="CL1055" s="44">
        <v>0</v>
      </c>
      <c r="CM1055" s="44">
        <v>84.13061069664063</v>
      </c>
      <c r="CN1055" s="44">
        <v>0</v>
      </c>
      <c r="CO1055" s="44">
        <v>0</v>
      </c>
      <c r="CP1055" s="44">
        <v>0</v>
      </c>
      <c r="CQ1055" s="44">
        <v>0</v>
      </c>
      <c r="CR1055" s="44">
        <v>0</v>
      </c>
      <c r="CS1055" s="44">
        <v>0</v>
      </c>
      <c r="CT1055" s="44">
        <v>0</v>
      </c>
      <c r="CU1055" s="44">
        <v>0</v>
      </c>
      <c r="CV1055" s="44">
        <v>0</v>
      </c>
      <c r="CW1055" s="44">
        <v>0</v>
      </c>
      <c r="CX1055" s="44">
        <v>0</v>
      </c>
      <c r="CY1055" s="44">
        <v>0</v>
      </c>
      <c r="CZ1055" s="44">
        <v>0</v>
      </c>
      <c r="DA1055" s="44">
        <v>0</v>
      </c>
      <c r="DB1055" s="44">
        <v>0</v>
      </c>
      <c r="DC1055" s="44">
        <v>0</v>
      </c>
      <c r="DD1055" s="44">
        <v>0</v>
      </c>
      <c r="DE1055" s="44">
        <v>0</v>
      </c>
      <c r="DF1055" s="44">
        <v>0</v>
      </c>
      <c r="DG1055" s="44">
        <v>0</v>
      </c>
      <c r="DH1055" s="44">
        <v>0</v>
      </c>
      <c r="DI1055" s="44">
        <v>0</v>
      </c>
      <c r="DJ1055" s="44">
        <v>0</v>
      </c>
      <c r="DK1055" s="44">
        <v>0</v>
      </c>
      <c r="DL1055" s="44">
        <v>0</v>
      </c>
      <c r="DM1055" s="44">
        <v>0</v>
      </c>
      <c r="DN1055" s="44">
        <v>0</v>
      </c>
      <c r="DO1055" s="44">
        <v>0</v>
      </c>
      <c r="DP1055" s="44">
        <v>0</v>
      </c>
      <c r="DQ1055" s="44">
        <v>10.108601999999999</v>
      </c>
      <c r="DR1055" s="44">
        <v>0</v>
      </c>
      <c r="DS1055" s="44">
        <v>0</v>
      </c>
      <c r="DT1055" s="44">
        <v>0</v>
      </c>
      <c r="DU1055" s="44">
        <v>0</v>
      </c>
      <c r="DV1055" s="44">
        <v>0</v>
      </c>
      <c r="DW1055" s="44">
        <v>0</v>
      </c>
      <c r="DX1055" s="44">
        <v>0</v>
      </c>
      <c r="DY1055" s="44">
        <v>0</v>
      </c>
      <c r="DZ1055" s="44">
        <v>0</v>
      </c>
      <c r="EA1055" s="44">
        <v>24.258727716660523</v>
      </c>
      <c r="EB1055" s="44">
        <v>0</v>
      </c>
    </row>
    <row r="1056" spans="2:132" x14ac:dyDescent="0.25">
      <c r="B1056" s="41" t="s">
        <v>1144</v>
      </c>
      <c r="C1056" s="50">
        <v>1</v>
      </c>
      <c r="D1056" s="46">
        <v>4</v>
      </c>
      <c r="E1056" s="86" t="s">
        <v>53</v>
      </c>
      <c r="F1056" s="43">
        <v>1969.54</v>
      </c>
      <c r="G1056" s="43">
        <v>403.331420116559</v>
      </c>
      <c r="H1056" s="44">
        <v>403.331420116559</v>
      </c>
      <c r="I1056" s="44">
        <v>215.99559335941126</v>
      </c>
      <c r="J1056" s="44">
        <v>215.99559335941126</v>
      </c>
      <c r="K1056" s="44">
        <v>415.4313627200558</v>
      </c>
      <c r="L1056" s="44">
        <v>415.4313627200558</v>
      </c>
      <c r="M1056" s="44">
        <v>232.40572</v>
      </c>
      <c r="N1056" s="44">
        <v>1433.82512</v>
      </c>
      <c r="O1056" s="44">
        <v>261.94882000000001</v>
      </c>
      <c r="P1056" s="44">
        <v>83.086272544011166</v>
      </c>
      <c r="Q1056" s="44">
        <v>83.086272544011166</v>
      </c>
      <c r="R1056" s="44">
        <v>55.209863647473625</v>
      </c>
      <c r="S1056" s="44">
        <v>55.209863647473625</v>
      </c>
      <c r="T1056" s="44">
        <v>249.25881763203347</v>
      </c>
      <c r="U1056" s="44">
        <v>249.25881763203347</v>
      </c>
      <c r="V1056" s="44">
        <v>133.48527669611616</v>
      </c>
      <c r="W1056" s="44">
        <v>133.48527669611616</v>
      </c>
      <c r="X1056" s="44">
        <v>103.85784068001395</v>
      </c>
      <c r="Y1056" s="44">
        <v>103.85784068001395</v>
      </c>
      <c r="Z1056" s="44">
        <v>55.618865290048404</v>
      </c>
      <c r="AA1056" s="44">
        <v>55.618865290048404</v>
      </c>
      <c r="AB1056" s="44">
        <v>4.2094963589107648</v>
      </c>
      <c r="AC1056" s="44">
        <v>10.741447712350721</v>
      </c>
      <c r="AD1056" s="44">
        <v>4.7097116892614697</v>
      </c>
      <c r="AE1056" s="44">
        <v>21.387776966320768</v>
      </c>
      <c r="AF1056" s="44">
        <v>64.163330898962286</v>
      </c>
      <c r="AG1056" s="44">
        <v>26.734721207900957</v>
      </c>
      <c r="AH1056" s="44">
        <v>106.93888483160383</v>
      </c>
      <c r="AJ1056" s="63" t="s">
        <v>63</v>
      </c>
      <c r="AK1056" s="44">
        <v>0</v>
      </c>
      <c r="AL1056" s="44">
        <v>0</v>
      </c>
      <c r="AM1056" s="44">
        <v>261.94882000000001</v>
      </c>
      <c r="AN1056" s="44">
        <v>261.94882000000001</v>
      </c>
      <c r="AO1056" s="44">
        <v>0</v>
      </c>
      <c r="AP1056" s="44">
        <v>0</v>
      </c>
      <c r="AQ1056" s="44">
        <v>0</v>
      </c>
      <c r="AR1056" s="44">
        <v>0</v>
      </c>
      <c r="AS1056" s="44">
        <v>0</v>
      </c>
      <c r="AT1056" s="44">
        <v>0</v>
      </c>
      <c r="AU1056" s="44">
        <v>0</v>
      </c>
      <c r="AV1056" s="44">
        <v>0</v>
      </c>
      <c r="AW1056" s="44">
        <v>0</v>
      </c>
      <c r="AX1056" s="44">
        <v>0</v>
      </c>
      <c r="AY1056" s="44">
        <v>103.85784068001395</v>
      </c>
      <c r="AZ1056" s="44">
        <v>0</v>
      </c>
      <c r="BA1056" s="44">
        <v>0</v>
      </c>
      <c r="BB1056" s="44">
        <v>0</v>
      </c>
      <c r="BC1056" s="44">
        <v>103.85784068001395</v>
      </c>
      <c r="BD1056" s="44">
        <v>103.85784068001395</v>
      </c>
      <c r="BE1056" s="44">
        <v>0</v>
      </c>
      <c r="BF1056" s="44">
        <v>0</v>
      </c>
      <c r="BG1056" s="44">
        <v>0</v>
      </c>
      <c r="BH1056" s="44">
        <v>103.85784068001395</v>
      </c>
      <c r="BI1056" s="44">
        <v>55.618865290048404</v>
      </c>
      <c r="BJ1056" s="44">
        <v>0</v>
      </c>
      <c r="BK1056" s="44">
        <v>0</v>
      </c>
      <c r="BL1056" s="44">
        <v>0</v>
      </c>
      <c r="BM1056" s="44">
        <v>55.618865290048404</v>
      </c>
      <c r="BN1056" s="44">
        <v>4.7097116892614697</v>
      </c>
      <c r="BO1056" s="44">
        <v>26.734721207900957</v>
      </c>
      <c r="BP1056" s="44">
        <v>0</v>
      </c>
      <c r="BQ1056" s="44">
        <v>0</v>
      </c>
      <c r="BR1056" s="44">
        <v>0</v>
      </c>
      <c r="BS1056" s="44">
        <v>26.734721207900957</v>
      </c>
      <c r="BT1056" s="64">
        <v>2024</v>
      </c>
      <c r="BU1056" s="44">
        <v>0</v>
      </c>
      <c r="BV1056" s="44">
        <v>0</v>
      </c>
      <c r="BW1056" s="44">
        <v>0</v>
      </c>
      <c r="BX1056" s="44">
        <v>0</v>
      </c>
      <c r="BY1056" s="44">
        <v>0</v>
      </c>
      <c r="BZ1056" s="44">
        <v>0</v>
      </c>
      <c r="CA1056" s="44">
        <v>0</v>
      </c>
      <c r="CB1056" s="44">
        <v>0</v>
      </c>
      <c r="CC1056" s="44">
        <v>261.94882000000001</v>
      </c>
      <c r="CD1056" s="44">
        <v>0</v>
      </c>
      <c r="CE1056" s="44">
        <v>0</v>
      </c>
      <c r="CF1056" s="44">
        <v>0</v>
      </c>
      <c r="CG1056" s="44">
        <v>0</v>
      </c>
      <c r="CH1056" s="44">
        <v>0</v>
      </c>
      <c r="CI1056" s="44">
        <v>0</v>
      </c>
      <c r="CJ1056" s="44">
        <v>0</v>
      </c>
      <c r="CK1056" s="44">
        <v>0</v>
      </c>
      <c r="CL1056" s="44">
        <v>0</v>
      </c>
      <c r="CM1056" s="44">
        <v>103.85784068001395</v>
      </c>
      <c r="CN1056" s="44">
        <v>0</v>
      </c>
      <c r="CO1056" s="44">
        <v>0</v>
      </c>
      <c r="CP1056" s="44">
        <v>0</v>
      </c>
      <c r="CQ1056" s="44">
        <v>0</v>
      </c>
      <c r="CR1056" s="44">
        <v>0</v>
      </c>
      <c r="CS1056" s="44">
        <v>0</v>
      </c>
      <c r="CT1056" s="44">
        <v>0</v>
      </c>
      <c r="CU1056" s="44">
        <v>0</v>
      </c>
      <c r="CV1056" s="44">
        <v>0</v>
      </c>
      <c r="CW1056" s="44">
        <v>0</v>
      </c>
      <c r="CX1056" s="44">
        <v>0</v>
      </c>
      <c r="CY1056" s="44">
        <v>0</v>
      </c>
      <c r="CZ1056" s="44">
        <v>0</v>
      </c>
      <c r="DA1056" s="44">
        <v>0</v>
      </c>
      <c r="DB1056" s="44">
        <v>0</v>
      </c>
      <c r="DC1056" s="44">
        <v>0</v>
      </c>
      <c r="DD1056" s="44">
        <v>0</v>
      </c>
      <c r="DE1056" s="44">
        <v>0</v>
      </c>
      <c r="DF1056" s="44">
        <v>0</v>
      </c>
      <c r="DG1056" s="44">
        <v>0</v>
      </c>
      <c r="DH1056" s="44">
        <v>0</v>
      </c>
      <c r="DI1056" s="44">
        <v>0</v>
      </c>
      <c r="DJ1056" s="44">
        <v>0</v>
      </c>
      <c r="DK1056" s="44">
        <v>0</v>
      </c>
      <c r="DL1056" s="44">
        <v>0</v>
      </c>
      <c r="DM1056" s="44">
        <v>0</v>
      </c>
      <c r="DN1056" s="44">
        <v>0</v>
      </c>
      <c r="DO1056" s="44">
        <v>0</v>
      </c>
      <c r="DP1056" s="44">
        <v>0</v>
      </c>
      <c r="DQ1056" s="44">
        <v>0</v>
      </c>
      <c r="DR1056" s="44">
        <v>0</v>
      </c>
      <c r="DS1056" s="44">
        <v>0</v>
      </c>
      <c r="DT1056" s="44">
        <v>0</v>
      </c>
      <c r="DU1056" s="44">
        <v>0</v>
      </c>
      <c r="DV1056" s="44">
        <v>0</v>
      </c>
      <c r="DW1056" s="44">
        <v>0</v>
      </c>
      <c r="DX1056" s="44">
        <v>0</v>
      </c>
      <c r="DY1056" s="44">
        <v>0</v>
      </c>
      <c r="DZ1056" s="44">
        <v>0</v>
      </c>
      <c r="EA1056" s="44">
        <v>26.734721207900957</v>
      </c>
      <c r="EB1056" s="44">
        <v>0</v>
      </c>
    </row>
    <row r="1057" spans="2:132" x14ac:dyDescent="0.25">
      <c r="B1057" s="41" t="s">
        <v>1145</v>
      </c>
      <c r="C1057" s="50">
        <v>1</v>
      </c>
      <c r="D1057" s="46">
        <v>4</v>
      </c>
      <c r="E1057" s="86" t="s">
        <v>53</v>
      </c>
      <c r="F1057" s="43">
        <v>1969.06</v>
      </c>
      <c r="G1057" s="43">
        <v>403.94759796172417</v>
      </c>
      <c r="H1057" s="44">
        <v>403.94759796172417</v>
      </c>
      <c r="I1057" s="44">
        <v>216.32557434438613</v>
      </c>
      <c r="J1057" s="44">
        <v>216.32557434438613</v>
      </c>
      <c r="K1057" s="44">
        <v>416.06602590057588</v>
      </c>
      <c r="L1057" s="44">
        <v>416.06602590057588</v>
      </c>
      <c r="M1057" s="44">
        <v>232.34907999999999</v>
      </c>
      <c r="N1057" s="44">
        <v>1433.47568</v>
      </c>
      <c r="O1057" s="44">
        <v>261.88497999999998</v>
      </c>
      <c r="P1057" s="44">
        <v>83.213205180115182</v>
      </c>
      <c r="Q1057" s="44">
        <v>83.213205180115182</v>
      </c>
      <c r="R1057" s="44">
        <v>55.294208910742057</v>
      </c>
      <c r="S1057" s="44">
        <v>55.294208910742057</v>
      </c>
      <c r="T1057" s="44">
        <v>249.63961554034552</v>
      </c>
      <c r="U1057" s="44">
        <v>249.63961554034552</v>
      </c>
      <c r="V1057" s="44">
        <v>133.68920494483061</v>
      </c>
      <c r="W1057" s="44">
        <v>133.68920494483061</v>
      </c>
      <c r="X1057" s="44">
        <v>104.01650647514397</v>
      </c>
      <c r="Y1057" s="44">
        <v>104.01650647514397</v>
      </c>
      <c r="Z1057" s="44">
        <v>55.703835393679427</v>
      </c>
      <c r="AA1057" s="44">
        <v>55.703835393679427</v>
      </c>
      <c r="AB1057" s="44">
        <v>4.2020508942458408</v>
      </c>
      <c r="AC1057" s="44">
        <v>10.722448986001158</v>
      </c>
      <c r="AD1057" s="44">
        <v>4.7013814784774297</v>
      </c>
      <c r="AE1057" s="44">
        <v>21.420451520463292</v>
      </c>
      <c r="AF1057" s="44">
        <v>64.261354561389865</v>
      </c>
      <c r="AG1057" s="44">
        <v>26.77556440057911</v>
      </c>
      <c r="AH1057" s="44">
        <v>107.10225760231644</v>
      </c>
      <c r="AJ1057" s="63" t="s">
        <v>63</v>
      </c>
      <c r="AK1057" s="44">
        <v>0</v>
      </c>
      <c r="AL1057" s="44">
        <v>0</v>
      </c>
      <c r="AM1057" s="44">
        <v>261.88497999999998</v>
      </c>
      <c r="AN1057" s="44">
        <v>261.88497999999998</v>
      </c>
      <c r="AO1057" s="44">
        <v>0</v>
      </c>
      <c r="AP1057" s="44">
        <v>0</v>
      </c>
      <c r="AQ1057" s="44">
        <v>0</v>
      </c>
      <c r="AR1057" s="44">
        <v>0</v>
      </c>
      <c r="AS1057" s="44">
        <v>0</v>
      </c>
      <c r="AT1057" s="44">
        <v>0</v>
      </c>
      <c r="AU1057" s="44">
        <v>0</v>
      </c>
      <c r="AV1057" s="44">
        <v>0</v>
      </c>
      <c r="AW1057" s="44">
        <v>0</v>
      </c>
      <c r="AX1057" s="44">
        <v>0</v>
      </c>
      <c r="AY1057" s="44">
        <v>104.01650647514397</v>
      </c>
      <c r="AZ1057" s="44">
        <v>0</v>
      </c>
      <c r="BA1057" s="44">
        <v>0</v>
      </c>
      <c r="BB1057" s="44">
        <v>0</v>
      </c>
      <c r="BC1057" s="44">
        <v>104.01650647514397</v>
      </c>
      <c r="BD1057" s="44">
        <v>104.01650647514397</v>
      </c>
      <c r="BE1057" s="44">
        <v>0</v>
      </c>
      <c r="BF1057" s="44">
        <v>0</v>
      </c>
      <c r="BG1057" s="44">
        <v>0</v>
      </c>
      <c r="BH1057" s="44">
        <v>104.01650647514397</v>
      </c>
      <c r="BI1057" s="44">
        <v>55.703835393679427</v>
      </c>
      <c r="BJ1057" s="44">
        <v>0</v>
      </c>
      <c r="BK1057" s="44">
        <v>0</v>
      </c>
      <c r="BL1057" s="44">
        <v>0</v>
      </c>
      <c r="BM1057" s="44">
        <v>55.703835393679427</v>
      </c>
      <c r="BN1057" s="44">
        <v>4.7013814784774297</v>
      </c>
      <c r="BO1057" s="44">
        <v>26.77556440057911</v>
      </c>
      <c r="BP1057" s="44">
        <v>0</v>
      </c>
      <c r="BQ1057" s="44">
        <v>0</v>
      </c>
      <c r="BR1057" s="44">
        <v>0</v>
      </c>
      <c r="BS1057" s="44">
        <v>26.77556440057911</v>
      </c>
      <c r="BT1057" s="64">
        <v>2024</v>
      </c>
      <c r="BU1057" s="44">
        <v>0</v>
      </c>
      <c r="BV1057" s="44">
        <v>0</v>
      </c>
      <c r="BW1057" s="44">
        <v>0</v>
      </c>
      <c r="BX1057" s="44">
        <v>0</v>
      </c>
      <c r="BY1057" s="44">
        <v>0</v>
      </c>
      <c r="BZ1057" s="44">
        <v>0</v>
      </c>
      <c r="CA1057" s="44">
        <v>0</v>
      </c>
      <c r="CB1057" s="44">
        <v>0</v>
      </c>
      <c r="CC1057" s="44">
        <v>261.88497999999998</v>
      </c>
      <c r="CD1057" s="44">
        <v>0</v>
      </c>
      <c r="CE1057" s="44">
        <v>0</v>
      </c>
      <c r="CF1057" s="44">
        <v>0</v>
      </c>
      <c r="CG1057" s="44">
        <v>0</v>
      </c>
      <c r="CH1057" s="44">
        <v>0</v>
      </c>
      <c r="CI1057" s="44">
        <v>0</v>
      </c>
      <c r="CJ1057" s="44">
        <v>0</v>
      </c>
      <c r="CK1057" s="44">
        <v>0</v>
      </c>
      <c r="CL1057" s="44">
        <v>0</v>
      </c>
      <c r="CM1057" s="44">
        <v>104.01650647514397</v>
      </c>
      <c r="CN1057" s="44">
        <v>0</v>
      </c>
      <c r="CO1057" s="44">
        <v>0</v>
      </c>
      <c r="CP1057" s="44">
        <v>0</v>
      </c>
      <c r="CQ1057" s="44">
        <v>0</v>
      </c>
      <c r="CR1057" s="44">
        <v>0</v>
      </c>
      <c r="CS1057" s="44">
        <v>0</v>
      </c>
      <c r="CT1057" s="44">
        <v>0</v>
      </c>
      <c r="CU1057" s="44">
        <v>0</v>
      </c>
      <c r="CV1057" s="44">
        <v>0</v>
      </c>
      <c r="CW1057" s="44">
        <v>0</v>
      </c>
      <c r="CX1057" s="44">
        <v>0</v>
      </c>
      <c r="CY1057" s="44">
        <v>0</v>
      </c>
      <c r="CZ1057" s="44">
        <v>0</v>
      </c>
      <c r="DA1057" s="44">
        <v>0</v>
      </c>
      <c r="DB1057" s="44">
        <v>0</v>
      </c>
      <c r="DC1057" s="44">
        <v>0</v>
      </c>
      <c r="DD1057" s="44">
        <v>0</v>
      </c>
      <c r="DE1057" s="44">
        <v>0</v>
      </c>
      <c r="DF1057" s="44">
        <v>0</v>
      </c>
      <c r="DG1057" s="44">
        <v>0</v>
      </c>
      <c r="DH1057" s="44">
        <v>0</v>
      </c>
      <c r="DI1057" s="44">
        <v>0</v>
      </c>
      <c r="DJ1057" s="44">
        <v>0</v>
      </c>
      <c r="DK1057" s="44">
        <v>0</v>
      </c>
      <c r="DL1057" s="44">
        <v>0</v>
      </c>
      <c r="DM1057" s="44">
        <v>0</v>
      </c>
      <c r="DN1057" s="44">
        <v>0</v>
      </c>
      <c r="DO1057" s="44">
        <v>0</v>
      </c>
      <c r="DP1057" s="44">
        <v>0</v>
      </c>
      <c r="DQ1057" s="44">
        <v>0</v>
      </c>
      <c r="DR1057" s="44">
        <v>0</v>
      </c>
      <c r="DS1057" s="44">
        <v>0</v>
      </c>
      <c r="DT1057" s="44">
        <v>0</v>
      </c>
      <c r="DU1057" s="44">
        <v>0</v>
      </c>
      <c r="DV1057" s="44">
        <v>0</v>
      </c>
      <c r="DW1057" s="44">
        <v>0</v>
      </c>
      <c r="DX1057" s="44">
        <v>0</v>
      </c>
      <c r="DY1057" s="44">
        <v>0</v>
      </c>
      <c r="DZ1057" s="44">
        <v>0</v>
      </c>
      <c r="EA1057" s="44">
        <v>26.77556440057911</v>
      </c>
      <c r="EB1057" s="44">
        <v>0</v>
      </c>
    </row>
    <row r="1058" spans="2:132" x14ac:dyDescent="0.25">
      <c r="B1058" s="41" t="s">
        <v>1146</v>
      </c>
      <c r="C1058" s="50">
        <v>1</v>
      </c>
      <c r="D1058" s="46">
        <v>4</v>
      </c>
      <c r="E1058" s="86" t="s">
        <v>53</v>
      </c>
      <c r="F1058" s="43">
        <v>2589.23</v>
      </c>
      <c r="G1058" s="43">
        <v>535.6322984015128</v>
      </c>
      <c r="H1058" s="44">
        <v>535.6322984015128</v>
      </c>
      <c r="I1058" s="44">
        <v>286.846524583345</v>
      </c>
      <c r="J1058" s="44">
        <v>286.846524583345</v>
      </c>
      <c r="K1058" s="44">
        <v>551.70126735355825</v>
      </c>
      <c r="L1058" s="44">
        <v>551.70126735355825</v>
      </c>
      <c r="M1058" s="44">
        <v>273.59530333333333</v>
      </c>
      <c r="N1058" s="44">
        <v>1796.0625433333332</v>
      </c>
      <c r="O1058" s="44">
        <v>315.02298333333334</v>
      </c>
      <c r="P1058" s="44">
        <v>110.34025347071166</v>
      </c>
      <c r="Q1058" s="44">
        <v>110.34025347071166</v>
      </c>
      <c r="R1058" s="44">
        <v>73.319817611492667</v>
      </c>
      <c r="S1058" s="44">
        <v>73.319817611492667</v>
      </c>
      <c r="T1058" s="44">
        <v>331.02076041213496</v>
      </c>
      <c r="U1058" s="44">
        <v>331.02076041213496</v>
      </c>
      <c r="V1058" s="44">
        <v>177.27115219250723</v>
      </c>
      <c r="W1058" s="44">
        <v>177.27115219250723</v>
      </c>
      <c r="X1058" s="44">
        <v>137.92531683838956</v>
      </c>
      <c r="Y1058" s="44">
        <v>137.92531683838956</v>
      </c>
      <c r="Z1058" s="44">
        <v>73.862980080211344</v>
      </c>
      <c r="AA1058" s="44">
        <v>73.862980080211344</v>
      </c>
      <c r="AB1058" s="44">
        <v>3.7315327867161536</v>
      </c>
      <c r="AC1058" s="44">
        <v>10.13172488089265</v>
      </c>
      <c r="AD1058" s="44">
        <v>4.2649644380884011</v>
      </c>
      <c r="AE1058" s="44">
        <v>28.403401180246895</v>
      </c>
      <c r="AF1058" s="44">
        <v>85.210203540740679</v>
      </c>
      <c r="AG1058" s="44">
        <v>35.504251475308614</v>
      </c>
      <c r="AH1058" s="44">
        <v>142.01700590123446</v>
      </c>
      <c r="AJ1058" s="63" t="s">
        <v>63</v>
      </c>
      <c r="AK1058" s="44">
        <v>0</v>
      </c>
      <c r="AL1058" s="44">
        <v>0</v>
      </c>
      <c r="AM1058" s="44">
        <v>315.02298333333334</v>
      </c>
      <c r="AN1058" s="44">
        <v>315.02298333333334</v>
      </c>
      <c r="AO1058" s="44">
        <v>0</v>
      </c>
      <c r="AP1058" s="44">
        <v>0</v>
      </c>
      <c r="AQ1058" s="44">
        <v>0</v>
      </c>
      <c r="AR1058" s="44">
        <v>0</v>
      </c>
      <c r="AS1058" s="44">
        <v>0</v>
      </c>
      <c r="AT1058" s="44">
        <v>0</v>
      </c>
      <c r="AU1058" s="44">
        <v>0</v>
      </c>
      <c r="AV1058" s="44">
        <v>0</v>
      </c>
      <c r="AW1058" s="44">
        <v>0</v>
      </c>
      <c r="AX1058" s="44">
        <v>0</v>
      </c>
      <c r="AY1058" s="44">
        <v>137.92531683838956</v>
      </c>
      <c r="AZ1058" s="44">
        <v>0</v>
      </c>
      <c r="BA1058" s="44">
        <v>0</v>
      </c>
      <c r="BB1058" s="44">
        <v>0</v>
      </c>
      <c r="BC1058" s="44">
        <v>137.92531683838956</v>
      </c>
      <c r="BD1058" s="44">
        <v>137.92531683838956</v>
      </c>
      <c r="BE1058" s="44">
        <v>0</v>
      </c>
      <c r="BF1058" s="44">
        <v>0</v>
      </c>
      <c r="BG1058" s="44">
        <v>0</v>
      </c>
      <c r="BH1058" s="44">
        <v>137.92531683838956</v>
      </c>
      <c r="BI1058" s="44">
        <v>73.862980080211344</v>
      </c>
      <c r="BJ1058" s="44">
        <v>0</v>
      </c>
      <c r="BK1058" s="44">
        <v>0</v>
      </c>
      <c r="BL1058" s="44">
        <v>0</v>
      </c>
      <c r="BM1058" s="44">
        <v>73.862980080211344</v>
      </c>
      <c r="BN1058" s="44">
        <v>4.2649644380884011</v>
      </c>
      <c r="BO1058" s="44">
        <v>35.504251475308614</v>
      </c>
      <c r="BP1058" s="44">
        <v>0</v>
      </c>
      <c r="BQ1058" s="44">
        <v>0</v>
      </c>
      <c r="BR1058" s="44">
        <v>0</v>
      </c>
      <c r="BS1058" s="44">
        <v>35.504251475308614</v>
      </c>
      <c r="BT1058" s="64">
        <v>2024</v>
      </c>
      <c r="BU1058" s="44">
        <v>0</v>
      </c>
      <c r="BV1058" s="44">
        <v>0</v>
      </c>
      <c r="BW1058" s="44">
        <v>0</v>
      </c>
      <c r="BX1058" s="44">
        <v>0</v>
      </c>
      <c r="BY1058" s="44">
        <v>0</v>
      </c>
      <c r="BZ1058" s="44">
        <v>0</v>
      </c>
      <c r="CA1058" s="44">
        <v>0</v>
      </c>
      <c r="CB1058" s="44">
        <v>0</v>
      </c>
      <c r="CC1058" s="44">
        <v>315.02298333333334</v>
      </c>
      <c r="CD1058" s="44">
        <v>0</v>
      </c>
      <c r="CE1058" s="44">
        <v>0</v>
      </c>
      <c r="CF1058" s="44">
        <v>0</v>
      </c>
      <c r="CG1058" s="44">
        <v>0</v>
      </c>
      <c r="CH1058" s="44">
        <v>0</v>
      </c>
      <c r="CI1058" s="44">
        <v>0</v>
      </c>
      <c r="CJ1058" s="44">
        <v>0</v>
      </c>
      <c r="CK1058" s="44">
        <v>0</v>
      </c>
      <c r="CL1058" s="44">
        <v>0</v>
      </c>
      <c r="CM1058" s="44">
        <v>137.92531683838956</v>
      </c>
      <c r="CN1058" s="44">
        <v>0</v>
      </c>
      <c r="CO1058" s="44">
        <v>0</v>
      </c>
      <c r="CP1058" s="44">
        <v>0</v>
      </c>
      <c r="CQ1058" s="44">
        <v>0</v>
      </c>
      <c r="CR1058" s="44">
        <v>0</v>
      </c>
      <c r="CS1058" s="44">
        <v>0</v>
      </c>
      <c r="CT1058" s="44">
        <v>0</v>
      </c>
      <c r="CU1058" s="44">
        <v>0</v>
      </c>
      <c r="CV1058" s="44">
        <v>0</v>
      </c>
      <c r="CW1058" s="44">
        <v>0</v>
      </c>
      <c r="CX1058" s="44">
        <v>0</v>
      </c>
      <c r="CY1058" s="44">
        <v>0</v>
      </c>
      <c r="CZ1058" s="44">
        <v>0</v>
      </c>
      <c r="DA1058" s="44">
        <v>0</v>
      </c>
      <c r="DB1058" s="44">
        <v>0</v>
      </c>
      <c r="DC1058" s="44">
        <v>0</v>
      </c>
      <c r="DD1058" s="44">
        <v>0</v>
      </c>
      <c r="DE1058" s="44">
        <v>0</v>
      </c>
      <c r="DF1058" s="44">
        <v>0</v>
      </c>
      <c r="DG1058" s="44">
        <v>0</v>
      </c>
      <c r="DH1058" s="44">
        <v>0</v>
      </c>
      <c r="DI1058" s="44">
        <v>0</v>
      </c>
      <c r="DJ1058" s="44">
        <v>0</v>
      </c>
      <c r="DK1058" s="44">
        <v>0</v>
      </c>
      <c r="DL1058" s="44">
        <v>0</v>
      </c>
      <c r="DM1058" s="44">
        <v>0</v>
      </c>
      <c r="DN1058" s="44">
        <v>0</v>
      </c>
      <c r="DO1058" s="44">
        <v>0</v>
      </c>
      <c r="DP1058" s="44">
        <v>0</v>
      </c>
      <c r="DQ1058" s="44">
        <v>0</v>
      </c>
      <c r="DR1058" s="44">
        <v>0</v>
      </c>
      <c r="DS1058" s="44">
        <v>0</v>
      </c>
      <c r="DT1058" s="44">
        <v>0</v>
      </c>
      <c r="DU1058" s="44">
        <v>0</v>
      </c>
      <c r="DV1058" s="44">
        <v>0</v>
      </c>
      <c r="DW1058" s="44">
        <v>0</v>
      </c>
      <c r="DX1058" s="44">
        <v>0</v>
      </c>
      <c r="DY1058" s="44">
        <v>0</v>
      </c>
      <c r="DZ1058" s="44">
        <v>0</v>
      </c>
      <c r="EA1058" s="44">
        <v>35.504251475308614</v>
      </c>
      <c r="EB1058" s="44">
        <v>0</v>
      </c>
    </row>
    <row r="1059" spans="2:132" x14ac:dyDescent="0.25">
      <c r="B1059" s="41" t="s">
        <v>1147</v>
      </c>
      <c r="C1059" s="50">
        <v>1</v>
      </c>
      <c r="D1059" s="46">
        <v>5</v>
      </c>
      <c r="E1059" s="86" t="s">
        <v>53</v>
      </c>
      <c r="F1059" s="43">
        <v>1601.24</v>
      </c>
      <c r="G1059" s="43">
        <v>328.54329182406735</v>
      </c>
      <c r="H1059" s="44">
        <v>488.90191682406737</v>
      </c>
      <c r="I1059" s="44">
        <v>175.94439640057234</v>
      </c>
      <c r="J1059" s="44">
        <v>261.8210591886205</v>
      </c>
      <c r="K1059" s="44">
        <v>338.3995905787894</v>
      </c>
      <c r="L1059" s="44">
        <v>498.75821557878942</v>
      </c>
      <c r="M1059" s="44">
        <v>188.94632000000001</v>
      </c>
      <c r="N1059" s="44">
        <v>1165.70272</v>
      </c>
      <c r="O1059" s="44">
        <v>212.96492000000001</v>
      </c>
      <c r="P1059" s="44">
        <v>67.679918115757886</v>
      </c>
      <c r="Q1059" s="44">
        <v>75.697849365757889</v>
      </c>
      <c r="R1059" s="44">
        <v>44.972519965483826</v>
      </c>
      <c r="S1059" s="44">
        <v>49.266353104886235</v>
      </c>
      <c r="T1059" s="44">
        <v>203.03975434727363</v>
      </c>
      <c r="U1059" s="44">
        <v>212.66127184727364</v>
      </c>
      <c r="V1059" s="44">
        <v>108.73363697555372</v>
      </c>
      <c r="W1059" s="44">
        <v>113.88623674283662</v>
      </c>
      <c r="X1059" s="44">
        <v>84.59989764469735</v>
      </c>
      <c r="Y1059" s="44">
        <v>94.221415144697346</v>
      </c>
      <c r="Z1059" s="44">
        <v>45.305682073147388</v>
      </c>
      <c r="AA1059" s="44">
        <v>50.458281840430274</v>
      </c>
      <c r="AB1059" s="44">
        <v>3.8352000522088638</v>
      </c>
      <c r="AC1059" s="44">
        <v>10.235676876673354</v>
      </c>
      <c r="AD1059" s="44">
        <v>4.2206137869197011</v>
      </c>
      <c r="AE1059" s="44">
        <v>19.485874976607953</v>
      </c>
      <c r="AF1059" s="44">
        <v>54.742518979104709</v>
      </c>
      <c r="AG1059" s="44">
        <v>24.254146333239962</v>
      </c>
      <c r="AH1059" s="44">
        <v>128.3885911390326</v>
      </c>
      <c r="AJ1059" s="63" t="s">
        <v>63</v>
      </c>
      <c r="AK1059" s="44">
        <v>0</v>
      </c>
      <c r="AL1059" s="44">
        <v>0</v>
      </c>
      <c r="AM1059" s="44">
        <v>212.96492000000001</v>
      </c>
      <c r="AN1059" s="44">
        <v>212.96492000000001</v>
      </c>
      <c r="AO1059" s="44">
        <v>0</v>
      </c>
      <c r="AP1059" s="44">
        <v>0</v>
      </c>
      <c r="AQ1059" s="44">
        <v>0</v>
      </c>
      <c r="AR1059" s="44">
        <v>0</v>
      </c>
      <c r="AS1059" s="44">
        <v>0</v>
      </c>
      <c r="AT1059" s="44">
        <v>0</v>
      </c>
      <c r="AU1059" s="44">
        <v>0</v>
      </c>
      <c r="AV1059" s="44">
        <v>0</v>
      </c>
      <c r="AW1059" s="44">
        <v>0</v>
      </c>
      <c r="AX1059" s="44">
        <v>0</v>
      </c>
      <c r="AY1059" s="44">
        <v>84.59989764469735</v>
      </c>
      <c r="AZ1059" s="44">
        <v>0</v>
      </c>
      <c r="BA1059" s="44">
        <v>0</v>
      </c>
      <c r="BB1059" s="44">
        <v>9.6215174999999995</v>
      </c>
      <c r="BC1059" s="44">
        <v>94.221415144697346</v>
      </c>
      <c r="BD1059" s="44">
        <v>84.59989764469735</v>
      </c>
      <c r="BE1059" s="44">
        <v>0</v>
      </c>
      <c r="BF1059" s="44">
        <v>0</v>
      </c>
      <c r="BG1059" s="44">
        <v>9.6215174999999995</v>
      </c>
      <c r="BH1059" s="44">
        <v>94.221415144697346</v>
      </c>
      <c r="BI1059" s="44">
        <v>45.305682073147388</v>
      </c>
      <c r="BJ1059" s="44">
        <v>0</v>
      </c>
      <c r="BK1059" s="44">
        <v>0</v>
      </c>
      <c r="BL1059" s="44">
        <v>5.1525997672828892</v>
      </c>
      <c r="BM1059" s="44">
        <v>50.458281840430274</v>
      </c>
      <c r="BN1059" s="44">
        <v>4.2206137869197011</v>
      </c>
      <c r="BO1059" s="44">
        <v>21.777409032760534</v>
      </c>
      <c r="BP1059" s="44">
        <v>0</v>
      </c>
      <c r="BQ1059" s="44">
        <v>0</v>
      </c>
      <c r="BR1059" s="44">
        <v>2.4767373004794271</v>
      </c>
      <c r="BS1059" s="44">
        <v>24.254146333239962</v>
      </c>
      <c r="BT1059" s="64">
        <v>2024</v>
      </c>
      <c r="BU1059" s="44">
        <v>0</v>
      </c>
      <c r="BV1059" s="44">
        <v>0</v>
      </c>
      <c r="BW1059" s="44">
        <v>0</v>
      </c>
      <c r="BX1059" s="44">
        <v>0</v>
      </c>
      <c r="BY1059" s="44">
        <v>0</v>
      </c>
      <c r="BZ1059" s="44">
        <v>0</v>
      </c>
      <c r="CA1059" s="44">
        <v>0</v>
      </c>
      <c r="CB1059" s="44">
        <v>0</v>
      </c>
      <c r="CC1059" s="44">
        <v>212.96492000000001</v>
      </c>
      <c r="CD1059" s="44">
        <v>0</v>
      </c>
      <c r="CE1059" s="44">
        <v>0</v>
      </c>
      <c r="CF1059" s="44">
        <v>0</v>
      </c>
      <c r="CG1059" s="44">
        <v>0</v>
      </c>
      <c r="CH1059" s="44">
        <v>0</v>
      </c>
      <c r="CI1059" s="44">
        <v>0</v>
      </c>
      <c r="CJ1059" s="44">
        <v>0</v>
      </c>
      <c r="CK1059" s="44">
        <v>0</v>
      </c>
      <c r="CL1059" s="44">
        <v>0</v>
      </c>
      <c r="CM1059" s="44">
        <v>84.59989764469735</v>
      </c>
      <c r="CN1059" s="44">
        <v>0</v>
      </c>
      <c r="CO1059" s="44">
        <v>0</v>
      </c>
      <c r="CP1059" s="44">
        <v>0</v>
      </c>
      <c r="CQ1059" s="44">
        <v>0</v>
      </c>
      <c r="CR1059" s="44">
        <v>0</v>
      </c>
      <c r="CS1059" s="44">
        <v>0</v>
      </c>
      <c r="CT1059" s="44">
        <v>0</v>
      </c>
      <c r="CU1059" s="44">
        <v>0</v>
      </c>
      <c r="CV1059" s="44">
        <v>0</v>
      </c>
      <c r="CW1059" s="44">
        <v>0</v>
      </c>
      <c r="CX1059" s="44">
        <v>0</v>
      </c>
      <c r="CY1059" s="44">
        <v>0</v>
      </c>
      <c r="CZ1059" s="44">
        <v>0</v>
      </c>
      <c r="DA1059" s="44">
        <v>0</v>
      </c>
      <c r="DB1059" s="44">
        <v>0</v>
      </c>
      <c r="DC1059" s="44">
        <v>0</v>
      </c>
      <c r="DD1059" s="44">
        <v>0</v>
      </c>
      <c r="DE1059" s="44">
        <v>0</v>
      </c>
      <c r="DF1059" s="44">
        <v>0</v>
      </c>
      <c r="DG1059" s="44">
        <v>0</v>
      </c>
      <c r="DH1059" s="44">
        <v>0</v>
      </c>
      <c r="DI1059" s="44">
        <v>0</v>
      </c>
      <c r="DJ1059" s="44">
        <v>0</v>
      </c>
      <c r="DK1059" s="44">
        <v>0</v>
      </c>
      <c r="DL1059" s="44">
        <v>0</v>
      </c>
      <c r="DM1059" s="44">
        <v>0</v>
      </c>
      <c r="DN1059" s="44">
        <v>0</v>
      </c>
      <c r="DO1059" s="44">
        <v>0</v>
      </c>
      <c r="DP1059" s="44">
        <v>0</v>
      </c>
      <c r="DQ1059" s="44">
        <v>9.6215174999999995</v>
      </c>
      <c r="DR1059" s="44">
        <v>0</v>
      </c>
      <c r="DS1059" s="44">
        <v>0</v>
      </c>
      <c r="DT1059" s="44">
        <v>0</v>
      </c>
      <c r="DU1059" s="44">
        <v>0</v>
      </c>
      <c r="DV1059" s="44">
        <v>0</v>
      </c>
      <c r="DW1059" s="44">
        <v>0</v>
      </c>
      <c r="DX1059" s="44">
        <v>0</v>
      </c>
      <c r="DY1059" s="44">
        <v>0</v>
      </c>
      <c r="DZ1059" s="44">
        <v>0</v>
      </c>
      <c r="EA1059" s="44">
        <v>24.254146333239962</v>
      </c>
      <c r="EB1059" s="44">
        <v>0</v>
      </c>
    </row>
    <row r="1060" spans="2:132" x14ac:dyDescent="0.25">
      <c r="B1060" s="41" t="s">
        <v>1148</v>
      </c>
      <c r="C1060" s="47" t="s">
        <v>101</v>
      </c>
      <c r="D1060" s="46">
        <v>5</v>
      </c>
      <c r="E1060" s="86" t="s">
        <v>53</v>
      </c>
      <c r="F1060" s="43">
        <v>2566.4899999999998</v>
      </c>
      <c r="G1060" s="43">
        <v>361.60184702593506</v>
      </c>
      <c r="H1060" s="44">
        <v>361.60184702593506</v>
      </c>
      <c r="I1060" s="44">
        <v>193.64820495674368</v>
      </c>
      <c r="J1060" s="44">
        <v>193.64820495674368</v>
      </c>
      <c r="K1060" s="44">
        <v>401.37805019878795</v>
      </c>
      <c r="L1060" s="44">
        <v>401.37805019878795</v>
      </c>
      <c r="M1060" s="44">
        <v>251.51602</v>
      </c>
      <c r="N1060" s="44">
        <v>1817.07492</v>
      </c>
      <c r="O1060" s="44">
        <v>290.01337000000001</v>
      </c>
      <c r="P1060" s="44">
        <v>72.248049035781833</v>
      </c>
      <c r="Q1060" s="44">
        <v>72.248049035781833</v>
      </c>
      <c r="R1060" s="44">
        <v>48.007989935384522</v>
      </c>
      <c r="S1060" s="44">
        <v>48.007989935384522</v>
      </c>
      <c r="T1060" s="44">
        <v>224.77170811132126</v>
      </c>
      <c r="U1060" s="44">
        <v>224.77170811132126</v>
      </c>
      <c r="V1060" s="44">
        <v>120.37172420111189</v>
      </c>
      <c r="W1060" s="44">
        <v>120.37172420111189</v>
      </c>
      <c r="X1060" s="44">
        <v>88.303171043733343</v>
      </c>
      <c r="Y1060" s="44">
        <v>88.303171043733343</v>
      </c>
      <c r="Z1060" s="44">
        <v>47.288891650436803</v>
      </c>
      <c r="AA1060" s="44">
        <v>47.288891650436803</v>
      </c>
      <c r="AB1060" s="44">
        <v>5.2390450076856663</v>
      </c>
      <c r="AC1060" s="44">
        <v>15.095529552805189</v>
      </c>
      <c r="AD1060" s="44">
        <v>6.1328011691160285</v>
      </c>
      <c r="AE1060" s="44">
        <v>18.597839471142425</v>
      </c>
      <c r="AF1060" s="44">
        <v>57.859945021331988</v>
      </c>
      <c r="AG1060" s="44">
        <v>22.730692686951851</v>
      </c>
      <c r="AH1060" s="44">
        <v>103.32133039523569</v>
      </c>
      <c r="AJ1060" s="63" t="s">
        <v>63</v>
      </c>
      <c r="AK1060" s="44">
        <v>0</v>
      </c>
      <c r="AL1060" s="44">
        <v>0</v>
      </c>
      <c r="AM1060" s="44">
        <v>290.01337000000001</v>
      </c>
      <c r="AN1060" s="44">
        <v>290.01337000000001</v>
      </c>
      <c r="AO1060" s="44">
        <v>0</v>
      </c>
      <c r="AP1060" s="44">
        <v>0</v>
      </c>
      <c r="AQ1060" s="44">
        <v>0</v>
      </c>
      <c r="AR1060" s="44">
        <v>0</v>
      </c>
      <c r="AS1060" s="44">
        <v>0</v>
      </c>
      <c r="AT1060" s="44">
        <v>0</v>
      </c>
      <c r="AU1060" s="44">
        <v>0</v>
      </c>
      <c r="AV1060" s="44">
        <v>0</v>
      </c>
      <c r="AW1060" s="44">
        <v>0</v>
      </c>
      <c r="AX1060" s="44">
        <v>0</v>
      </c>
      <c r="AY1060" s="44">
        <v>88.303171043733343</v>
      </c>
      <c r="AZ1060" s="44">
        <v>0</v>
      </c>
      <c r="BA1060" s="44">
        <v>0</v>
      </c>
      <c r="BB1060" s="44">
        <v>0</v>
      </c>
      <c r="BC1060" s="44">
        <v>88.303171043733343</v>
      </c>
      <c r="BD1060" s="44">
        <v>88.303171043733343</v>
      </c>
      <c r="BE1060" s="44">
        <v>0</v>
      </c>
      <c r="BF1060" s="44">
        <v>0</v>
      </c>
      <c r="BG1060" s="44">
        <v>0</v>
      </c>
      <c r="BH1060" s="44">
        <v>88.303171043733343</v>
      </c>
      <c r="BI1060" s="44">
        <v>47.288891650436803</v>
      </c>
      <c r="BJ1060" s="44">
        <v>0</v>
      </c>
      <c r="BK1060" s="44">
        <v>0</v>
      </c>
      <c r="BL1060" s="44">
        <v>0</v>
      </c>
      <c r="BM1060" s="44">
        <v>47.288891650436803</v>
      </c>
      <c r="BN1060" s="44">
        <v>6.1328011691160285</v>
      </c>
      <c r="BO1060" s="44">
        <v>22.730692686951851</v>
      </c>
      <c r="BP1060" s="44">
        <v>0</v>
      </c>
      <c r="BQ1060" s="44">
        <v>0</v>
      </c>
      <c r="BR1060" s="44">
        <v>0</v>
      </c>
      <c r="BS1060" s="44">
        <v>22.730692686951851</v>
      </c>
      <c r="BT1060" s="64">
        <v>2024</v>
      </c>
      <c r="BU1060" s="44">
        <v>0</v>
      </c>
      <c r="BV1060" s="44">
        <v>0</v>
      </c>
      <c r="BW1060" s="44">
        <v>0</v>
      </c>
      <c r="BX1060" s="44">
        <v>0</v>
      </c>
      <c r="BY1060" s="44">
        <v>0</v>
      </c>
      <c r="BZ1060" s="44">
        <v>0</v>
      </c>
      <c r="CA1060" s="44">
        <v>0</v>
      </c>
      <c r="CB1060" s="44">
        <v>0</v>
      </c>
      <c r="CC1060" s="44">
        <v>290.01337000000001</v>
      </c>
      <c r="CD1060" s="44">
        <v>0</v>
      </c>
      <c r="CE1060" s="44">
        <v>0</v>
      </c>
      <c r="CF1060" s="44">
        <v>0</v>
      </c>
      <c r="CG1060" s="44">
        <v>0</v>
      </c>
      <c r="CH1060" s="44">
        <v>0</v>
      </c>
      <c r="CI1060" s="44">
        <v>0</v>
      </c>
      <c r="CJ1060" s="44">
        <v>0</v>
      </c>
      <c r="CK1060" s="44">
        <v>0</v>
      </c>
      <c r="CL1060" s="44">
        <v>0</v>
      </c>
      <c r="CM1060" s="44">
        <v>88.303171043733343</v>
      </c>
      <c r="CN1060" s="44">
        <v>0</v>
      </c>
      <c r="CO1060" s="44">
        <v>0</v>
      </c>
      <c r="CP1060" s="44">
        <v>0</v>
      </c>
      <c r="CQ1060" s="44">
        <v>0</v>
      </c>
      <c r="CR1060" s="44">
        <v>0</v>
      </c>
      <c r="CS1060" s="44">
        <v>0</v>
      </c>
      <c r="CT1060" s="44">
        <v>0</v>
      </c>
      <c r="CU1060" s="44">
        <v>0</v>
      </c>
      <c r="CV1060" s="44">
        <v>0</v>
      </c>
      <c r="CW1060" s="44">
        <v>0</v>
      </c>
      <c r="CX1060" s="44">
        <v>0</v>
      </c>
      <c r="CY1060" s="44">
        <v>0</v>
      </c>
      <c r="CZ1060" s="44">
        <v>0</v>
      </c>
      <c r="DA1060" s="44">
        <v>0</v>
      </c>
      <c r="DB1060" s="44">
        <v>0</v>
      </c>
      <c r="DC1060" s="44">
        <v>0</v>
      </c>
      <c r="DD1060" s="44">
        <v>0</v>
      </c>
      <c r="DE1060" s="44">
        <v>0</v>
      </c>
      <c r="DF1060" s="44">
        <v>0</v>
      </c>
      <c r="DG1060" s="44">
        <v>0</v>
      </c>
      <c r="DH1060" s="44">
        <v>0</v>
      </c>
      <c r="DI1060" s="44">
        <v>0</v>
      </c>
      <c r="DJ1060" s="44">
        <v>0</v>
      </c>
      <c r="DK1060" s="44">
        <v>0</v>
      </c>
      <c r="DL1060" s="44">
        <v>0</v>
      </c>
      <c r="DM1060" s="44">
        <v>0</v>
      </c>
      <c r="DN1060" s="44">
        <v>0</v>
      </c>
      <c r="DO1060" s="44">
        <v>0</v>
      </c>
      <c r="DP1060" s="44">
        <v>0</v>
      </c>
      <c r="DQ1060" s="44">
        <v>0</v>
      </c>
      <c r="DR1060" s="44">
        <v>0</v>
      </c>
      <c r="DS1060" s="44">
        <v>0</v>
      </c>
      <c r="DT1060" s="44">
        <v>0</v>
      </c>
      <c r="DU1060" s="44">
        <v>0</v>
      </c>
      <c r="DV1060" s="44">
        <v>0</v>
      </c>
      <c r="DW1060" s="44">
        <v>0</v>
      </c>
      <c r="DX1060" s="44">
        <v>0</v>
      </c>
      <c r="DY1060" s="44">
        <v>0</v>
      </c>
      <c r="DZ1060" s="44">
        <v>0</v>
      </c>
      <c r="EA1060" s="44">
        <v>22.730692686951851</v>
      </c>
      <c r="EB1060" s="44">
        <v>0</v>
      </c>
    </row>
    <row r="1061" spans="2:132" x14ac:dyDescent="0.25">
      <c r="B1061" s="41" t="s">
        <v>1149</v>
      </c>
      <c r="C1061" s="47" t="s">
        <v>101</v>
      </c>
      <c r="D1061" s="46">
        <v>5</v>
      </c>
      <c r="E1061" s="86" t="s">
        <v>53</v>
      </c>
      <c r="F1061" s="43">
        <v>1726.03</v>
      </c>
      <c r="G1061" s="43">
        <v>277.78459189255545</v>
      </c>
      <c r="H1061" s="44">
        <v>340.51106689255545</v>
      </c>
      <c r="I1061" s="44">
        <v>148.76165049227978</v>
      </c>
      <c r="J1061" s="44">
        <v>182.35348467929612</v>
      </c>
      <c r="K1061" s="44">
        <v>286.1181296493321</v>
      </c>
      <c r="L1061" s="44">
        <v>348.8446046493321</v>
      </c>
      <c r="M1061" s="44">
        <v>169.15093999999999</v>
      </c>
      <c r="N1061" s="44">
        <v>1222.0292400000001</v>
      </c>
      <c r="O1061" s="44">
        <v>195.04138999999998</v>
      </c>
      <c r="P1061" s="44">
        <v>51.501263336879774</v>
      </c>
      <c r="Q1061" s="44">
        <v>54.637587086879776</v>
      </c>
      <c r="R1061" s="44">
        <v>34.221991665297239</v>
      </c>
      <c r="S1061" s="44">
        <v>35.901583374648055</v>
      </c>
      <c r="T1061" s="44">
        <v>160.22615260362599</v>
      </c>
      <c r="U1061" s="44">
        <v>163.36247635362599</v>
      </c>
      <c r="V1061" s="44">
        <v>85.805720003946988</v>
      </c>
      <c r="W1061" s="44">
        <v>87.485311713297804</v>
      </c>
      <c r="X1061" s="44">
        <v>62.945988522853064</v>
      </c>
      <c r="Y1061" s="44">
        <v>66.082312272853059</v>
      </c>
      <c r="Z1061" s="44">
        <v>33.709390001550602</v>
      </c>
      <c r="AA1061" s="44">
        <v>35.388981710901419</v>
      </c>
      <c r="AB1061" s="44">
        <v>4.7115175460324163</v>
      </c>
      <c r="AC1061" s="44">
        <v>13.968393277316872</v>
      </c>
      <c r="AD1061" s="44">
        <v>5.5113592019495252</v>
      </c>
      <c r="AE1061" s="44">
        <v>14.064616100970374</v>
      </c>
      <c r="AF1061" s="44">
        <v>42.052195891522715</v>
      </c>
      <c r="AG1061" s="44">
        <v>17.010677131554832</v>
      </c>
      <c r="AH1061" s="44">
        <v>89.798355031417842</v>
      </c>
      <c r="AJ1061" s="63" t="s">
        <v>63</v>
      </c>
      <c r="AK1061" s="44">
        <v>0</v>
      </c>
      <c r="AL1061" s="44">
        <v>0</v>
      </c>
      <c r="AM1061" s="44">
        <v>195.04138999999998</v>
      </c>
      <c r="AN1061" s="44">
        <v>195.04138999999998</v>
      </c>
      <c r="AO1061" s="44">
        <v>0</v>
      </c>
      <c r="AP1061" s="44">
        <v>0</v>
      </c>
      <c r="AQ1061" s="44">
        <v>0</v>
      </c>
      <c r="AR1061" s="44">
        <v>0</v>
      </c>
      <c r="AS1061" s="44">
        <v>0</v>
      </c>
      <c r="AT1061" s="44">
        <v>0</v>
      </c>
      <c r="AU1061" s="44">
        <v>0</v>
      </c>
      <c r="AV1061" s="44">
        <v>0</v>
      </c>
      <c r="AW1061" s="44">
        <v>0</v>
      </c>
      <c r="AX1061" s="44">
        <v>0</v>
      </c>
      <c r="AY1061" s="44">
        <v>62.945988522853064</v>
      </c>
      <c r="AZ1061" s="44">
        <v>0</v>
      </c>
      <c r="BA1061" s="44">
        <v>0</v>
      </c>
      <c r="BB1061" s="44">
        <v>3.1363237500000003</v>
      </c>
      <c r="BC1061" s="44">
        <v>66.082312272853059</v>
      </c>
      <c r="BD1061" s="44">
        <v>62.945988522853064</v>
      </c>
      <c r="BE1061" s="44">
        <v>0</v>
      </c>
      <c r="BF1061" s="44">
        <v>0</v>
      </c>
      <c r="BG1061" s="44">
        <v>3.1363237500000003</v>
      </c>
      <c r="BH1061" s="44">
        <v>66.082312272853059</v>
      </c>
      <c r="BI1061" s="44">
        <v>33.709390001550602</v>
      </c>
      <c r="BJ1061" s="44">
        <v>0</v>
      </c>
      <c r="BK1061" s="44">
        <v>0</v>
      </c>
      <c r="BL1061" s="44">
        <v>1.6795917093508173</v>
      </c>
      <c r="BM1061" s="44">
        <v>35.388981710901419</v>
      </c>
      <c r="BN1061" s="44">
        <v>5.5113592019495252</v>
      </c>
      <c r="BO1061" s="44">
        <v>16.20333566821451</v>
      </c>
      <c r="BP1061" s="44">
        <v>0</v>
      </c>
      <c r="BQ1061" s="44">
        <v>0</v>
      </c>
      <c r="BR1061" s="44">
        <v>0.80734146334032175</v>
      </c>
      <c r="BS1061" s="44">
        <v>17.010677131554832</v>
      </c>
      <c r="BT1061" s="64">
        <v>2024</v>
      </c>
      <c r="BU1061" s="44">
        <v>0</v>
      </c>
      <c r="BV1061" s="44">
        <v>0</v>
      </c>
      <c r="BW1061" s="44">
        <v>0</v>
      </c>
      <c r="BX1061" s="44">
        <v>0</v>
      </c>
      <c r="BY1061" s="44">
        <v>0</v>
      </c>
      <c r="BZ1061" s="44">
        <v>0</v>
      </c>
      <c r="CA1061" s="44">
        <v>0</v>
      </c>
      <c r="CB1061" s="44">
        <v>0</v>
      </c>
      <c r="CC1061" s="44">
        <v>195.04138999999998</v>
      </c>
      <c r="CD1061" s="44">
        <v>0</v>
      </c>
      <c r="CE1061" s="44">
        <v>0</v>
      </c>
      <c r="CF1061" s="44">
        <v>0</v>
      </c>
      <c r="CG1061" s="44">
        <v>0</v>
      </c>
      <c r="CH1061" s="44">
        <v>0</v>
      </c>
      <c r="CI1061" s="44">
        <v>0</v>
      </c>
      <c r="CJ1061" s="44">
        <v>0</v>
      </c>
      <c r="CK1061" s="44">
        <v>0</v>
      </c>
      <c r="CL1061" s="44">
        <v>0</v>
      </c>
      <c r="CM1061" s="44">
        <v>62.945988522853064</v>
      </c>
      <c r="CN1061" s="44">
        <v>0</v>
      </c>
      <c r="CO1061" s="44">
        <v>0</v>
      </c>
      <c r="CP1061" s="44">
        <v>0</v>
      </c>
      <c r="CQ1061" s="44">
        <v>0</v>
      </c>
      <c r="CR1061" s="44">
        <v>0</v>
      </c>
      <c r="CS1061" s="44">
        <v>0</v>
      </c>
      <c r="CT1061" s="44">
        <v>0</v>
      </c>
      <c r="CU1061" s="44">
        <v>0</v>
      </c>
      <c r="CV1061" s="44">
        <v>0</v>
      </c>
      <c r="CW1061" s="44">
        <v>0</v>
      </c>
      <c r="CX1061" s="44">
        <v>0</v>
      </c>
      <c r="CY1061" s="44">
        <v>0</v>
      </c>
      <c r="CZ1061" s="44">
        <v>0</v>
      </c>
      <c r="DA1061" s="44">
        <v>0</v>
      </c>
      <c r="DB1061" s="44">
        <v>0</v>
      </c>
      <c r="DC1061" s="44">
        <v>0</v>
      </c>
      <c r="DD1061" s="44">
        <v>0</v>
      </c>
      <c r="DE1061" s="44">
        <v>0</v>
      </c>
      <c r="DF1061" s="44">
        <v>0</v>
      </c>
      <c r="DG1061" s="44">
        <v>0</v>
      </c>
      <c r="DH1061" s="44">
        <v>0</v>
      </c>
      <c r="DI1061" s="44">
        <v>0</v>
      </c>
      <c r="DJ1061" s="44">
        <v>0</v>
      </c>
      <c r="DK1061" s="44">
        <v>0</v>
      </c>
      <c r="DL1061" s="44">
        <v>0</v>
      </c>
      <c r="DM1061" s="44">
        <v>0</v>
      </c>
      <c r="DN1061" s="44">
        <v>0</v>
      </c>
      <c r="DO1061" s="44">
        <v>0</v>
      </c>
      <c r="DP1061" s="44">
        <v>0</v>
      </c>
      <c r="DQ1061" s="44">
        <v>3.1363237500000003</v>
      </c>
      <c r="DR1061" s="44">
        <v>0</v>
      </c>
      <c r="DS1061" s="44">
        <v>0</v>
      </c>
      <c r="DT1061" s="44">
        <v>0</v>
      </c>
      <c r="DU1061" s="44">
        <v>0</v>
      </c>
      <c r="DV1061" s="44">
        <v>0</v>
      </c>
      <c r="DW1061" s="44">
        <v>0</v>
      </c>
      <c r="DX1061" s="44">
        <v>0</v>
      </c>
      <c r="DY1061" s="44">
        <v>0</v>
      </c>
      <c r="DZ1061" s="44">
        <v>0</v>
      </c>
      <c r="EA1061" s="44">
        <v>17.010677131554832</v>
      </c>
      <c r="EB1061" s="44">
        <v>0</v>
      </c>
    </row>
    <row r="1062" spans="2:132" x14ac:dyDescent="0.25">
      <c r="B1062" s="41" t="s">
        <v>1150</v>
      </c>
      <c r="C1062" s="47" t="s">
        <v>101</v>
      </c>
      <c r="D1062" s="46">
        <v>5</v>
      </c>
      <c r="E1062" s="86" t="s">
        <v>53</v>
      </c>
      <c r="F1062" s="43">
        <v>1179.3</v>
      </c>
      <c r="G1062" s="43">
        <v>163.19947277058199</v>
      </c>
      <c r="H1062" s="44">
        <v>207.307347770582</v>
      </c>
      <c r="I1062" s="44">
        <v>87.398018599289671</v>
      </c>
      <c r="J1062" s="44">
        <v>111.01905618097497</v>
      </c>
      <c r="K1062" s="44">
        <v>181.15141477534601</v>
      </c>
      <c r="L1062" s="44">
        <v>225.25928977534602</v>
      </c>
      <c r="M1062" s="44">
        <v>115.5714</v>
      </c>
      <c r="N1062" s="44">
        <v>834.94439999999997</v>
      </c>
      <c r="O1062" s="44">
        <v>133.26089999999999</v>
      </c>
      <c r="P1062" s="44">
        <v>32.60725465956228</v>
      </c>
      <c r="Q1062" s="44">
        <v>34.812648409562279</v>
      </c>
      <c r="R1062" s="44">
        <v>21.667142219182914</v>
      </c>
      <c r="S1062" s="44">
        <v>22.848194098267179</v>
      </c>
      <c r="T1062" s="44">
        <v>101.44479227419377</v>
      </c>
      <c r="U1062" s="44">
        <v>103.65018602419377</v>
      </c>
      <c r="V1062" s="44">
        <v>54.326608361318463</v>
      </c>
      <c r="W1062" s="44">
        <v>55.507660240402728</v>
      </c>
      <c r="X1062" s="44">
        <v>39.85331125057612</v>
      </c>
      <c r="Y1062" s="44">
        <v>42.058705000576118</v>
      </c>
      <c r="Z1062" s="44">
        <v>21.342596141946537</v>
      </c>
      <c r="AA1062" s="44">
        <v>22.523648021030802</v>
      </c>
      <c r="AB1062" s="44">
        <v>5.0582290881695986</v>
      </c>
      <c r="AC1062" s="44">
        <v>15.041967115599361</v>
      </c>
      <c r="AD1062" s="44">
        <v>5.9164883004552147</v>
      </c>
      <c r="AE1062" s="44">
        <v>8.9613498956311943</v>
      </c>
      <c r="AF1062" s="44">
        <v>26.68126747446566</v>
      </c>
      <c r="AG1062" s="44">
        <v>10.826604377613769</v>
      </c>
      <c r="AH1062" s="44">
        <v>57.985456583756516</v>
      </c>
      <c r="AJ1062" s="63" t="s">
        <v>63</v>
      </c>
      <c r="AK1062" s="44">
        <v>0</v>
      </c>
      <c r="AL1062" s="44">
        <v>0</v>
      </c>
      <c r="AM1062" s="44">
        <v>133.26089999999999</v>
      </c>
      <c r="AN1062" s="44">
        <v>133.26089999999999</v>
      </c>
      <c r="AO1062" s="44">
        <v>0</v>
      </c>
      <c r="AP1062" s="44">
        <v>0</v>
      </c>
      <c r="AQ1062" s="44">
        <v>0</v>
      </c>
      <c r="AR1062" s="44">
        <v>0</v>
      </c>
      <c r="AS1062" s="44">
        <v>0</v>
      </c>
      <c r="AT1062" s="44">
        <v>0</v>
      </c>
      <c r="AU1062" s="44">
        <v>0</v>
      </c>
      <c r="AV1062" s="44">
        <v>0</v>
      </c>
      <c r="AW1062" s="44">
        <v>0</v>
      </c>
      <c r="AX1062" s="44">
        <v>0</v>
      </c>
      <c r="AY1062" s="44">
        <v>39.85331125057612</v>
      </c>
      <c r="AZ1062" s="44">
        <v>0</v>
      </c>
      <c r="BA1062" s="44">
        <v>0</v>
      </c>
      <c r="BB1062" s="44">
        <v>2.2053937500000003</v>
      </c>
      <c r="BC1062" s="44">
        <v>42.058705000576118</v>
      </c>
      <c r="BD1062" s="44">
        <v>39.85331125057612</v>
      </c>
      <c r="BE1062" s="44">
        <v>0</v>
      </c>
      <c r="BF1062" s="44">
        <v>0</v>
      </c>
      <c r="BG1062" s="44">
        <v>2.2053937500000003</v>
      </c>
      <c r="BH1062" s="44">
        <v>42.058705000576118</v>
      </c>
      <c r="BI1062" s="44">
        <v>21.342596141946537</v>
      </c>
      <c r="BJ1062" s="44">
        <v>0</v>
      </c>
      <c r="BK1062" s="44">
        <v>0</v>
      </c>
      <c r="BL1062" s="44">
        <v>1.181051879084265</v>
      </c>
      <c r="BM1062" s="44">
        <v>22.523648021030802</v>
      </c>
      <c r="BN1062" s="44">
        <v>5.9164883004552147</v>
      </c>
      <c r="BO1062" s="44">
        <v>10.258899650904162</v>
      </c>
      <c r="BP1062" s="44">
        <v>0</v>
      </c>
      <c r="BQ1062" s="44">
        <v>0</v>
      </c>
      <c r="BR1062" s="44">
        <v>0.56770472670960703</v>
      </c>
      <c r="BS1062" s="44">
        <v>10.826604377613769</v>
      </c>
      <c r="BT1062" s="64">
        <v>2024</v>
      </c>
      <c r="BU1062" s="44">
        <v>0</v>
      </c>
      <c r="BV1062" s="44">
        <v>0</v>
      </c>
      <c r="BW1062" s="44">
        <v>0</v>
      </c>
      <c r="BX1062" s="44">
        <v>0</v>
      </c>
      <c r="BY1062" s="44">
        <v>0</v>
      </c>
      <c r="BZ1062" s="44">
        <v>0</v>
      </c>
      <c r="CA1062" s="44">
        <v>0</v>
      </c>
      <c r="CB1062" s="44">
        <v>0</v>
      </c>
      <c r="CC1062" s="44">
        <v>133.26089999999999</v>
      </c>
      <c r="CD1062" s="44">
        <v>0</v>
      </c>
      <c r="CE1062" s="44">
        <v>0</v>
      </c>
      <c r="CF1062" s="44">
        <v>0</v>
      </c>
      <c r="CG1062" s="44">
        <v>0</v>
      </c>
      <c r="CH1062" s="44">
        <v>0</v>
      </c>
      <c r="CI1062" s="44">
        <v>0</v>
      </c>
      <c r="CJ1062" s="44">
        <v>0</v>
      </c>
      <c r="CK1062" s="44">
        <v>0</v>
      </c>
      <c r="CL1062" s="44">
        <v>0</v>
      </c>
      <c r="CM1062" s="44">
        <v>39.85331125057612</v>
      </c>
      <c r="CN1062" s="44">
        <v>0</v>
      </c>
      <c r="CO1062" s="44">
        <v>0</v>
      </c>
      <c r="CP1062" s="44">
        <v>0</v>
      </c>
      <c r="CQ1062" s="44">
        <v>0</v>
      </c>
      <c r="CR1062" s="44">
        <v>0</v>
      </c>
      <c r="CS1062" s="44">
        <v>0</v>
      </c>
      <c r="CT1062" s="44">
        <v>0</v>
      </c>
      <c r="CU1062" s="44">
        <v>0</v>
      </c>
      <c r="CV1062" s="44">
        <v>0</v>
      </c>
      <c r="CW1062" s="44">
        <v>0</v>
      </c>
      <c r="CX1062" s="44">
        <v>0</v>
      </c>
      <c r="CY1062" s="44">
        <v>0</v>
      </c>
      <c r="CZ1062" s="44">
        <v>0</v>
      </c>
      <c r="DA1062" s="44">
        <v>0</v>
      </c>
      <c r="DB1062" s="44">
        <v>0</v>
      </c>
      <c r="DC1062" s="44">
        <v>0</v>
      </c>
      <c r="DD1062" s="44">
        <v>0</v>
      </c>
      <c r="DE1062" s="44">
        <v>0</v>
      </c>
      <c r="DF1062" s="44">
        <v>0</v>
      </c>
      <c r="DG1062" s="44">
        <v>0</v>
      </c>
      <c r="DH1062" s="44">
        <v>0</v>
      </c>
      <c r="DI1062" s="44">
        <v>0</v>
      </c>
      <c r="DJ1062" s="44">
        <v>0</v>
      </c>
      <c r="DK1062" s="44">
        <v>0</v>
      </c>
      <c r="DL1062" s="44">
        <v>0</v>
      </c>
      <c r="DM1062" s="44">
        <v>0</v>
      </c>
      <c r="DN1062" s="44">
        <v>0</v>
      </c>
      <c r="DO1062" s="44">
        <v>0</v>
      </c>
      <c r="DP1062" s="44">
        <v>0</v>
      </c>
      <c r="DQ1062" s="44">
        <v>2.2053937500000003</v>
      </c>
      <c r="DR1062" s="44">
        <v>0</v>
      </c>
      <c r="DS1062" s="44">
        <v>0</v>
      </c>
      <c r="DT1062" s="44">
        <v>0</v>
      </c>
      <c r="DU1062" s="44">
        <v>0</v>
      </c>
      <c r="DV1062" s="44">
        <v>0</v>
      </c>
      <c r="DW1062" s="44">
        <v>0</v>
      </c>
      <c r="DX1062" s="44">
        <v>0</v>
      </c>
      <c r="DY1062" s="44">
        <v>0</v>
      </c>
      <c r="DZ1062" s="44">
        <v>0</v>
      </c>
      <c r="EA1062" s="44">
        <v>10.826604377613769</v>
      </c>
      <c r="EB1062" s="44">
        <v>0</v>
      </c>
    </row>
    <row r="1063" spans="2:132" ht="30" x14ac:dyDescent="0.25">
      <c r="B1063" s="41" t="s">
        <v>1151</v>
      </c>
      <c r="C1063" s="47" t="s">
        <v>101</v>
      </c>
      <c r="D1063" s="46">
        <v>5</v>
      </c>
      <c r="E1063" s="86" t="s">
        <v>53</v>
      </c>
      <c r="F1063" s="43">
        <v>5680.11</v>
      </c>
      <c r="G1063" s="43">
        <v>799.76966018685641</v>
      </c>
      <c r="H1063" s="44">
        <v>799.76966018685641</v>
      </c>
      <c r="I1063" s="44">
        <v>428.29969024727251</v>
      </c>
      <c r="J1063" s="44">
        <v>428.29969024727251</v>
      </c>
      <c r="K1063" s="44">
        <v>887.74432280741064</v>
      </c>
      <c r="L1063" s="44">
        <v>887.74432280741064</v>
      </c>
      <c r="M1063" s="44">
        <v>511.20989999999995</v>
      </c>
      <c r="N1063" s="44">
        <v>3760.2328199999997</v>
      </c>
      <c r="O1063" s="44">
        <v>573.69110999999998</v>
      </c>
      <c r="P1063" s="44">
        <v>159.79397810533391</v>
      </c>
      <c r="Q1063" s="44">
        <v>159.79397810533391</v>
      </c>
      <c r="R1063" s="44">
        <v>106.18124357678593</v>
      </c>
      <c r="S1063" s="44">
        <v>106.18124357678593</v>
      </c>
      <c r="T1063" s="44">
        <v>497.13682077215003</v>
      </c>
      <c r="U1063" s="44">
        <v>497.13682077215003</v>
      </c>
      <c r="V1063" s="44">
        <v>266.23108745770463</v>
      </c>
      <c r="W1063" s="44">
        <v>266.23108745770463</v>
      </c>
      <c r="X1063" s="44">
        <v>195.30375101763033</v>
      </c>
      <c r="Y1063" s="44">
        <v>195.30375101763033</v>
      </c>
      <c r="Z1063" s="44">
        <v>104.59078435838396</v>
      </c>
      <c r="AA1063" s="44">
        <v>104.59078435838396</v>
      </c>
      <c r="AB1063" s="44">
        <v>4.8145028517236552</v>
      </c>
      <c r="AC1063" s="44">
        <v>14.123943435408824</v>
      </c>
      <c r="AD1063" s="44">
        <v>5.4851018999363026</v>
      </c>
      <c r="AE1063" s="44">
        <v>41.133605584095584</v>
      </c>
      <c r="AF1063" s="44">
        <v>127.97121737274185</v>
      </c>
      <c r="AG1063" s="44">
        <v>50.27440682500572</v>
      </c>
      <c r="AH1063" s="44">
        <v>228.52003102275327</v>
      </c>
      <c r="AJ1063" s="63" t="s">
        <v>63</v>
      </c>
      <c r="AK1063" s="44">
        <v>0</v>
      </c>
      <c r="AL1063" s="44">
        <v>0</v>
      </c>
      <c r="AM1063" s="44">
        <v>573.69110999999998</v>
      </c>
      <c r="AN1063" s="44">
        <v>573.69110999999998</v>
      </c>
      <c r="AO1063" s="44">
        <v>0</v>
      </c>
      <c r="AP1063" s="44">
        <v>0</v>
      </c>
      <c r="AQ1063" s="44">
        <v>0</v>
      </c>
      <c r="AR1063" s="44">
        <v>0</v>
      </c>
      <c r="AS1063" s="44">
        <v>0</v>
      </c>
      <c r="AT1063" s="44">
        <v>0</v>
      </c>
      <c r="AU1063" s="44">
        <v>0</v>
      </c>
      <c r="AV1063" s="44">
        <v>0</v>
      </c>
      <c r="AW1063" s="44">
        <v>0</v>
      </c>
      <c r="AX1063" s="44">
        <v>0</v>
      </c>
      <c r="AY1063" s="44">
        <v>195.30375101763033</v>
      </c>
      <c r="AZ1063" s="44">
        <v>0</v>
      </c>
      <c r="BA1063" s="44">
        <v>0</v>
      </c>
      <c r="BB1063" s="44">
        <v>0</v>
      </c>
      <c r="BC1063" s="44">
        <v>195.30375101763033</v>
      </c>
      <c r="BD1063" s="44">
        <v>195.30375101763033</v>
      </c>
      <c r="BE1063" s="44">
        <v>0</v>
      </c>
      <c r="BF1063" s="44">
        <v>0</v>
      </c>
      <c r="BG1063" s="44">
        <v>0</v>
      </c>
      <c r="BH1063" s="44">
        <v>195.30375101763033</v>
      </c>
      <c r="BI1063" s="44">
        <v>104.59078435838396</v>
      </c>
      <c r="BJ1063" s="44">
        <v>0</v>
      </c>
      <c r="BK1063" s="44">
        <v>0</v>
      </c>
      <c r="BL1063" s="44">
        <v>0</v>
      </c>
      <c r="BM1063" s="44">
        <v>104.59078435838396</v>
      </c>
      <c r="BN1063" s="44">
        <v>5.4851018999363026</v>
      </c>
      <c r="BO1063" s="44">
        <v>50.27440682500572</v>
      </c>
      <c r="BP1063" s="44">
        <v>0</v>
      </c>
      <c r="BQ1063" s="44">
        <v>0</v>
      </c>
      <c r="BR1063" s="44">
        <v>0</v>
      </c>
      <c r="BS1063" s="44">
        <v>50.27440682500572</v>
      </c>
      <c r="BT1063" s="64">
        <v>2024</v>
      </c>
      <c r="BU1063" s="44">
        <v>0</v>
      </c>
      <c r="BV1063" s="44">
        <v>0</v>
      </c>
      <c r="BW1063" s="44">
        <v>0</v>
      </c>
      <c r="BX1063" s="44">
        <v>0</v>
      </c>
      <c r="BY1063" s="44">
        <v>0</v>
      </c>
      <c r="BZ1063" s="44">
        <v>0</v>
      </c>
      <c r="CA1063" s="44">
        <v>0</v>
      </c>
      <c r="CB1063" s="44">
        <v>0</v>
      </c>
      <c r="CC1063" s="44">
        <v>573.69110999999998</v>
      </c>
      <c r="CD1063" s="44">
        <v>0</v>
      </c>
      <c r="CE1063" s="44">
        <v>0</v>
      </c>
      <c r="CF1063" s="44">
        <v>0</v>
      </c>
      <c r="CG1063" s="44">
        <v>0</v>
      </c>
      <c r="CH1063" s="44">
        <v>0</v>
      </c>
      <c r="CI1063" s="44">
        <v>0</v>
      </c>
      <c r="CJ1063" s="44">
        <v>0</v>
      </c>
      <c r="CK1063" s="44">
        <v>0</v>
      </c>
      <c r="CL1063" s="44">
        <v>0</v>
      </c>
      <c r="CM1063" s="44">
        <v>195.30375101763033</v>
      </c>
      <c r="CN1063" s="44">
        <v>0</v>
      </c>
      <c r="CO1063" s="44">
        <v>0</v>
      </c>
      <c r="CP1063" s="44">
        <v>0</v>
      </c>
      <c r="CQ1063" s="44">
        <v>0</v>
      </c>
      <c r="CR1063" s="44">
        <v>0</v>
      </c>
      <c r="CS1063" s="44">
        <v>0</v>
      </c>
      <c r="CT1063" s="44">
        <v>0</v>
      </c>
      <c r="CU1063" s="44">
        <v>0</v>
      </c>
      <c r="CV1063" s="44">
        <v>0</v>
      </c>
      <c r="CW1063" s="44">
        <v>0</v>
      </c>
      <c r="CX1063" s="44">
        <v>0</v>
      </c>
      <c r="CY1063" s="44">
        <v>0</v>
      </c>
      <c r="CZ1063" s="44">
        <v>0</v>
      </c>
      <c r="DA1063" s="44">
        <v>0</v>
      </c>
      <c r="DB1063" s="44">
        <v>0</v>
      </c>
      <c r="DC1063" s="44">
        <v>0</v>
      </c>
      <c r="DD1063" s="44">
        <v>0</v>
      </c>
      <c r="DE1063" s="44">
        <v>0</v>
      </c>
      <c r="DF1063" s="44">
        <v>0</v>
      </c>
      <c r="DG1063" s="44">
        <v>0</v>
      </c>
      <c r="DH1063" s="44">
        <v>0</v>
      </c>
      <c r="DI1063" s="44">
        <v>0</v>
      </c>
      <c r="DJ1063" s="44">
        <v>0</v>
      </c>
      <c r="DK1063" s="44">
        <v>0</v>
      </c>
      <c r="DL1063" s="44">
        <v>0</v>
      </c>
      <c r="DM1063" s="44">
        <v>0</v>
      </c>
      <c r="DN1063" s="44">
        <v>0</v>
      </c>
      <c r="DO1063" s="44">
        <v>0</v>
      </c>
      <c r="DP1063" s="44">
        <v>0</v>
      </c>
      <c r="DQ1063" s="44">
        <v>0</v>
      </c>
      <c r="DR1063" s="44">
        <v>0</v>
      </c>
      <c r="DS1063" s="44">
        <v>0</v>
      </c>
      <c r="DT1063" s="44">
        <v>0</v>
      </c>
      <c r="DU1063" s="44">
        <v>0</v>
      </c>
      <c r="DV1063" s="44">
        <v>0</v>
      </c>
      <c r="DW1063" s="44">
        <v>0</v>
      </c>
      <c r="DX1063" s="44">
        <v>0</v>
      </c>
      <c r="DY1063" s="44">
        <v>0</v>
      </c>
      <c r="DZ1063" s="44">
        <v>0</v>
      </c>
      <c r="EA1063" s="44">
        <v>50.27440682500572</v>
      </c>
      <c r="EB1063" s="44">
        <v>0</v>
      </c>
    </row>
    <row r="1064" spans="2:132" x14ac:dyDescent="0.25">
      <c r="B1064" s="41" t="s">
        <v>1152</v>
      </c>
      <c r="C1064" s="50">
        <v>1</v>
      </c>
      <c r="D1064" s="46">
        <v>5</v>
      </c>
      <c r="E1064" s="86" t="s">
        <v>53</v>
      </c>
      <c r="F1064" s="43">
        <v>4211.03</v>
      </c>
      <c r="G1064" s="43">
        <v>863.95504981542672</v>
      </c>
      <c r="H1064" s="44">
        <v>1038.6592998154267</v>
      </c>
      <c r="I1064" s="44">
        <v>462.67281524165446</v>
      </c>
      <c r="J1064" s="44">
        <v>556.23197344027869</v>
      </c>
      <c r="K1064" s="44">
        <v>889.8737013098895</v>
      </c>
      <c r="L1064" s="44">
        <v>1064.5779513098896</v>
      </c>
      <c r="M1064" s="44">
        <v>444.96550333333329</v>
      </c>
      <c r="N1064" s="44">
        <v>2921.0511433333331</v>
      </c>
      <c r="O1064" s="44">
        <v>512.34198333333336</v>
      </c>
      <c r="P1064" s="44">
        <v>177.9747402619779</v>
      </c>
      <c r="Q1064" s="44">
        <v>186.70995276197789</v>
      </c>
      <c r="R1064" s="44">
        <v>118.26214898921455</v>
      </c>
      <c r="S1064" s="44">
        <v>122.94010689914576</v>
      </c>
      <c r="T1064" s="44">
        <v>533.9242207859337</v>
      </c>
      <c r="U1064" s="44">
        <v>544.40647578593371</v>
      </c>
      <c r="V1064" s="44">
        <v>285.93179981934242</v>
      </c>
      <c r="W1064" s="44">
        <v>291.54534931125988</v>
      </c>
      <c r="X1064" s="44">
        <v>222.46842532747237</v>
      </c>
      <c r="Y1064" s="44">
        <v>232.95068032747238</v>
      </c>
      <c r="Z1064" s="44">
        <v>119.13824992472601</v>
      </c>
      <c r="AA1064" s="44">
        <v>124.75179941664346</v>
      </c>
      <c r="AB1064" s="44">
        <v>3.6193681179922992</v>
      </c>
      <c r="AC1064" s="44">
        <v>10.019199929732915</v>
      </c>
      <c r="AD1064" s="44">
        <v>4.1068905276646497</v>
      </c>
      <c r="AE1064" s="44">
        <v>48.062221409080479</v>
      </c>
      <c r="AF1064" s="44">
        <v>140.13920623244431</v>
      </c>
      <c r="AG1064" s="44">
        <v>59.965347372606239</v>
      </c>
      <c r="AH1064" s="44">
        <v>274.03992366871182</v>
      </c>
      <c r="AJ1064" s="63" t="s">
        <v>63</v>
      </c>
      <c r="AK1064" s="44">
        <v>0</v>
      </c>
      <c r="AL1064" s="44">
        <v>0</v>
      </c>
      <c r="AM1064" s="44">
        <v>512.34198333333336</v>
      </c>
      <c r="AN1064" s="44">
        <v>512.34198333333336</v>
      </c>
      <c r="AO1064" s="44">
        <v>0</v>
      </c>
      <c r="AP1064" s="44">
        <v>0</v>
      </c>
      <c r="AQ1064" s="44">
        <v>0</v>
      </c>
      <c r="AR1064" s="44">
        <v>0</v>
      </c>
      <c r="AS1064" s="44">
        <v>0</v>
      </c>
      <c r="AT1064" s="44">
        <v>0</v>
      </c>
      <c r="AU1064" s="44">
        <v>0</v>
      </c>
      <c r="AV1064" s="44">
        <v>0</v>
      </c>
      <c r="AW1064" s="44">
        <v>0</v>
      </c>
      <c r="AX1064" s="44">
        <v>0</v>
      </c>
      <c r="AY1064" s="44">
        <v>222.46842532747237</v>
      </c>
      <c r="AZ1064" s="44">
        <v>0</v>
      </c>
      <c r="BA1064" s="44">
        <v>0</v>
      </c>
      <c r="BB1064" s="44">
        <v>10.482255</v>
      </c>
      <c r="BC1064" s="44">
        <v>232.95068032747238</v>
      </c>
      <c r="BD1064" s="44">
        <v>222.46842532747237</v>
      </c>
      <c r="BE1064" s="44">
        <v>0</v>
      </c>
      <c r="BF1064" s="44">
        <v>0</v>
      </c>
      <c r="BG1064" s="44">
        <v>10.482255</v>
      </c>
      <c r="BH1064" s="44">
        <v>232.95068032747238</v>
      </c>
      <c r="BI1064" s="44">
        <v>119.13824992472601</v>
      </c>
      <c r="BJ1064" s="44">
        <v>0</v>
      </c>
      <c r="BK1064" s="44">
        <v>0</v>
      </c>
      <c r="BL1064" s="44">
        <v>5.6135494919174551</v>
      </c>
      <c r="BM1064" s="44">
        <v>124.75179941664346</v>
      </c>
      <c r="BN1064" s="44">
        <v>4.1068905276646497</v>
      </c>
      <c r="BO1064" s="44">
        <v>57.267042042741487</v>
      </c>
      <c r="BP1064" s="44">
        <v>0</v>
      </c>
      <c r="BQ1064" s="44">
        <v>0</v>
      </c>
      <c r="BR1064" s="44">
        <v>2.6983053298647515</v>
      </c>
      <c r="BS1064" s="44">
        <v>59.965347372606239</v>
      </c>
      <c r="BT1064" s="64">
        <v>2024</v>
      </c>
      <c r="BU1064" s="44">
        <v>0</v>
      </c>
      <c r="BV1064" s="44">
        <v>0</v>
      </c>
      <c r="BW1064" s="44">
        <v>0</v>
      </c>
      <c r="BX1064" s="44">
        <v>0</v>
      </c>
      <c r="BY1064" s="44">
        <v>0</v>
      </c>
      <c r="BZ1064" s="44">
        <v>0</v>
      </c>
      <c r="CA1064" s="44">
        <v>0</v>
      </c>
      <c r="CB1064" s="44">
        <v>0</v>
      </c>
      <c r="CC1064" s="44">
        <v>512.34198333333336</v>
      </c>
      <c r="CD1064" s="44">
        <v>0</v>
      </c>
      <c r="CE1064" s="44">
        <v>0</v>
      </c>
      <c r="CF1064" s="44">
        <v>0</v>
      </c>
      <c r="CG1064" s="44">
        <v>0</v>
      </c>
      <c r="CH1064" s="44">
        <v>0</v>
      </c>
      <c r="CI1064" s="44">
        <v>0</v>
      </c>
      <c r="CJ1064" s="44">
        <v>0</v>
      </c>
      <c r="CK1064" s="44">
        <v>0</v>
      </c>
      <c r="CL1064" s="44">
        <v>0</v>
      </c>
      <c r="CM1064" s="44">
        <v>222.46842532747237</v>
      </c>
      <c r="CN1064" s="44">
        <v>0</v>
      </c>
      <c r="CO1064" s="44">
        <v>0</v>
      </c>
      <c r="CP1064" s="44">
        <v>0</v>
      </c>
      <c r="CQ1064" s="44">
        <v>0</v>
      </c>
      <c r="CR1064" s="44">
        <v>0</v>
      </c>
      <c r="CS1064" s="44">
        <v>0</v>
      </c>
      <c r="CT1064" s="44">
        <v>0</v>
      </c>
      <c r="CU1064" s="44">
        <v>0</v>
      </c>
      <c r="CV1064" s="44">
        <v>0</v>
      </c>
      <c r="CW1064" s="44">
        <v>0</v>
      </c>
      <c r="CX1064" s="44">
        <v>0</v>
      </c>
      <c r="CY1064" s="44">
        <v>0</v>
      </c>
      <c r="CZ1064" s="44">
        <v>0</v>
      </c>
      <c r="DA1064" s="44">
        <v>0</v>
      </c>
      <c r="DB1064" s="44">
        <v>0</v>
      </c>
      <c r="DC1064" s="44">
        <v>0</v>
      </c>
      <c r="DD1064" s="44">
        <v>0</v>
      </c>
      <c r="DE1064" s="44">
        <v>0</v>
      </c>
      <c r="DF1064" s="44">
        <v>0</v>
      </c>
      <c r="DG1064" s="44">
        <v>0</v>
      </c>
      <c r="DH1064" s="44">
        <v>0</v>
      </c>
      <c r="DI1064" s="44">
        <v>0</v>
      </c>
      <c r="DJ1064" s="44">
        <v>0</v>
      </c>
      <c r="DK1064" s="44">
        <v>0</v>
      </c>
      <c r="DL1064" s="44">
        <v>0</v>
      </c>
      <c r="DM1064" s="44">
        <v>0</v>
      </c>
      <c r="DN1064" s="44">
        <v>0</v>
      </c>
      <c r="DO1064" s="44">
        <v>0</v>
      </c>
      <c r="DP1064" s="44">
        <v>0</v>
      </c>
      <c r="DQ1064" s="44">
        <v>10.482255</v>
      </c>
      <c r="DR1064" s="44">
        <v>0</v>
      </c>
      <c r="DS1064" s="44">
        <v>0</v>
      </c>
      <c r="DT1064" s="44">
        <v>0</v>
      </c>
      <c r="DU1064" s="44">
        <v>0</v>
      </c>
      <c r="DV1064" s="44">
        <v>0</v>
      </c>
      <c r="DW1064" s="44">
        <v>0</v>
      </c>
      <c r="DX1064" s="44">
        <v>0</v>
      </c>
      <c r="DY1064" s="44">
        <v>0</v>
      </c>
      <c r="DZ1064" s="44">
        <v>0</v>
      </c>
      <c r="EA1064" s="44">
        <v>59.965347372606239</v>
      </c>
      <c r="EB1064" s="44">
        <v>0</v>
      </c>
    </row>
    <row r="1065" spans="2:132" x14ac:dyDescent="0.25">
      <c r="B1065" s="41" t="s">
        <v>1153</v>
      </c>
      <c r="C1065" s="50">
        <v>1</v>
      </c>
      <c r="D1065" s="46">
        <v>5</v>
      </c>
      <c r="E1065" s="86" t="s">
        <v>53</v>
      </c>
      <c r="F1065" s="43">
        <v>2275.34</v>
      </c>
      <c r="G1065" s="43">
        <v>463.56851182604868</v>
      </c>
      <c r="H1065" s="44">
        <v>463.56851182604868</v>
      </c>
      <c r="I1065" s="44">
        <v>248.25429108813384</v>
      </c>
      <c r="J1065" s="44">
        <v>248.25429108813384</v>
      </c>
      <c r="K1065" s="44">
        <v>477.47556718083013</v>
      </c>
      <c r="L1065" s="44">
        <v>477.47556718083013</v>
      </c>
      <c r="M1065" s="44">
        <v>240.42759333333336</v>
      </c>
      <c r="N1065" s="44">
        <v>1578.3275133333334</v>
      </c>
      <c r="O1065" s="44">
        <v>276.83303333333339</v>
      </c>
      <c r="P1065" s="44">
        <v>95.495113436166037</v>
      </c>
      <c r="Q1065" s="44">
        <v>95.495113436166037</v>
      </c>
      <c r="R1065" s="44">
        <v>63.455394379595113</v>
      </c>
      <c r="S1065" s="44">
        <v>63.455394379595113</v>
      </c>
      <c r="T1065" s="44">
        <v>286.48534030849805</v>
      </c>
      <c r="U1065" s="44">
        <v>286.48534030849805</v>
      </c>
      <c r="V1065" s="44">
        <v>153.4211518924667</v>
      </c>
      <c r="W1065" s="44">
        <v>153.4211518924667</v>
      </c>
      <c r="X1065" s="44">
        <v>119.36889179520753</v>
      </c>
      <c r="Y1065" s="44">
        <v>119.36889179520753</v>
      </c>
      <c r="Z1065" s="44">
        <v>63.925479955194461</v>
      </c>
      <c r="AA1065" s="44">
        <v>63.925479955194461</v>
      </c>
      <c r="AB1065" s="44">
        <v>3.7889228438968763</v>
      </c>
      <c r="AC1065" s="44">
        <v>10.28754831954063</v>
      </c>
      <c r="AD1065" s="44">
        <v>4.3305585429685687</v>
      </c>
      <c r="AE1065" s="44">
        <v>24.582017281667529</v>
      </c>
      <c r="AF1065" s="44">
        <v>73.746051845002569</v>
      </c>
      <c r="AG1065" s="44">
        <v>30.727521602084405</v>
      </c>
      <c r="AH1065" s="44">
        <v>122.91008640833762</v>
      </c>
      <c r="AJ1065" s="63" t="s">
        <v>63</v>
      </c>
      <c r="AK1065" s="44">
        <v>0</v>
      </c>
      <c r="AL1065" s="44">
        <v>0</v>
      </c>
      <c r="AM1065" s="44">
        <v>276.83303333333339</v>
      </c>
      <c r="AN1065" s="44">
        <v>276.83303333333339</v>
      </c>
      <c r="AO1065" s="44">
        <v>0</v>
      </c>
      <c r="AP1065" s="44">
        <v>0</v>
      </c>
      <c r="AQ1065" s="44">
        <v>0</v>
      </c>
      <c r="AR1065" s="44">
        <v>0</v>
      </c>
      <c r="AS1065" s="44">
        <v>0</v>
      </c>
      <c r="AT1065" s="44">
        <v>0</v>
      </c>
      <c r="AU1065" s="44">
        <v>0</v>
      </c>
      <c r="AV1065" s="44">
        <v>0</v>
      </c>
      <c r="AW1065" s="44">
        <v>0</v>
      </c>
      <c r="AX1065" s="44">
        <v>0</v>
      </c>
      <c r="AY1065" s="44">
        <v>119.36889179520753</v>
      </c>
      <c r="AZ1065" s="44">
        <v>0</v>
      </c>
      <c r="BA1065" s="44">
        <v>0</v>
      </c>
      <c r="BB1065" s="44">
        <v>0</v>
      </c>
      <c r="BC1065" s="44">
        <v>119.36889179520753</v>
      </c>
      <c r="BD1065" s="44">
        <v>119.36889179520753</v>
      </c>
      <c r="BE1065" s="44">
        <v>0</v>
      </c>
      <c r="BF1065" s="44">
        <v>0</v>
      </c>
      <c r="BG1065" s="44">
        <v>0</v>
      </c>
      <c r="BH1065" s="44">
        <v>119.36889179520753</v>
      </c>
      <c r="BI1065" s="44">
        <v>63.925479955194461</v>
      </c>
      <c r="BJ1065" s="44">
        <v>0</v>
      </c>
      <c r="BK1065" s="44">
        <v>0</v>
      </c>
      <c r="BL1065" s="44">
        <v>0</v>
      </c>
      <c r="BM1065" s="44">
        <v>63.925479955194461</v>
      </c>
      <c r="BN1065" s="44">
        <v>4.3305585429685687</v>
      </c>
      <c r="BO1065" s="44">
        <v>30.727521602084405</v>
      </c>
      <c r="BP1065" s="44">
        <v>0</v>
      </c>
      <c r="BQ1065" s="44">
        <v>0</v>
      </c>
      <c r="BR1065" s="44">
        <v>0</v>
      </c>
      <c r="BS1065" s="44">
        <v>30.727521602084405</v>
      </c>
      <c r="BT1065" s="64">
        <v>2024</v>
      </c>
      <c r="BU1065" s="44">
        <v>0</v>
      </c>
      <c r="BV1065" s="44">
        <v>0</v>
      </c>
      <c r="BW1065" s="44">
        <v>0</v>
      </c>
      <c r="BX1065" s="44">
        <v>0</v>
      </c>
      <c r="BY1065" s="44">
        <v>0</v>
      </c>
      <c r="BZ1065" s="44">
        <v>0</v>
      </c>
      <c r="CA1065" s="44">
        <v>0</v>
      </c>
      <c r="CB1065" s="44">
        <v>0</v>
      </c>
      <c r="CC1065" s="44">
        <v>276.83303333333339</v>
      </c>
      <c r="CD1065" s="44">
        <v>0</v>
      </c>
      <c r="CE1065" s="44">
        <v>0</v>
      </c>
      <c r="CF1065" s="44">
        <v>0</v>
      </c>
      <c r="CG1065" s="44">
        <v>0</v>
      </c>
      <c r="CH1065" s="44">
        <v>0</v>
      </c>
      <c r="CI1065" s="44">
        <v>0</v>
      </c>
      <c r="CJ1065" s="44">
        <v>0</v>
      </c>
      <c r="CK1065" s="44">
        <v>0</v>
      </c>
      <c r="CL1065" s="44">
        <v>0</v>
      </c>
      <c r="CM1065" s="44">
        <v>119.36889179520753</v>
      </c>
      <c r="CN1065" s="44">
        <v>0</v>
      </c>
      <c r="CO1065" s="44">
        <v>0</v>
      </c>
      <c r="CP1065" s="44">
        <v>0</v>
      </c>
      <c r="CQ1065" s="44">
        <v>0</v>
      </c>
      <c r="CR1065" s="44">
        <v>0</v>
      </c>
      <c r="CS1065" s="44">
        <v>0</v>
      </c>
      <c r="CT1065" s="44">
        <v>0</v>
      </c>
      <c r="CU1065" s="44">
        <v>0</v>
      </c>
      <c r="CV1065" s="44">
        <v>0</v>
      </c>
      <c r="CW1065" s="44">
        <v>0</v>
      </c>
      <c r="CX1065" s="44">
        <v>0</v>
      </c>
      <c r="CY1065" s="44">
        <v>0</v>
      </c>
      <c r="CZ1065" s="44">
        <v>0</v>
      </c>
      <c r="DA1065" s="44">
        <v>0</v>
      </c>
      <c r="DB1065" s="44">
        <v>0</v>
      </c>
      <c r="DC1065" s="44">
        <v>0</v>
      </c>
      <c r="DD1065" s="44">
        <v>0</v>
      </c>
      <c r="DE1065" s="44">
        <v>0</v>
      </c>
      <c r="DF1065" s="44">
        <v>0</v>
      </c>
      <c r="DG1065" s="44">
        <v>0</v>
      </c>
      <c r="DH1065" s="44">
        <v>0</v>
      </c>
      <c r="DI1065" s="44">
        <v>0</v>
      </c>
      <c r="DJ1065" s="44">
        <v>0</v>
      </c>
      <c r="DK1065" s="44">
        <v>0</v>
      </c>
      <c r="DL1065" s="44">
        <v>0</v>
      </c>
      <c r="DM1065" s="44">
        <v>0</v>
      </c>
      <c r="DN1065" s="44">
        <v>0</v>
      </c>
      <c r="DO1065" s="44">
        <v>0</v>
      </c>
      <c r="DP1065" s="44">
        <v>0</v>
      </c>
      <c r="DQ1065" s="44">
        <v>0</v>
      </c>
      <c r="DR1065" s="44">
        <v>0</v>
      </c>
      <c r="DS1065" s="44">
        <v>0</v>
      </c>
      <c r="DT1065" s="44">
        <v>0</v>
      </c>
      <c r="DU1065" s="44">
        <v>0</v>
      </c>
      <c r="DV1065" s="44">
        <v>0</v>
      </c>
      <c r="DW1065" s="44">
        <v>0</v>
      </c>
      <c r="DX1065" s="44">
        <v>0</v>
      </c>
      <c r="DY1065" s="44">
        <v>0</v>
      </c>
      <c r="DZ1065" s="44">
        <v>0</v>
      </c>
      <c r="EA1065" s="44">
        <v>30.727521602084405</v>
      </c>
      <c r="EB1065" s="44">
        <v>0</v>
      </c>
    </row>
    <row r="1066" spans="2:132" x14ac:dyDescent="0.25">
      <c r="B1066" s="41" t="s">
        <v>1154</v>
      </c>
      <c r="C1066" s="50">
        <v>1</v>
      </c>
      <c r="D1066" s="46">
        <v>5</v>
      </c>
      <c r="E1066" s="86" t="s">
        <v>53</v>
      </c>
      <c r="F1066" s="43">
        <v>3429.44</v>
      </c>
      <c r="G1066" s="43">
        <v>710.94717152616545</v>
      </c>
      <c r="H1066" s="44">
        <v>1026.8438715261655</v>
      </c>
      <c r="I1066" s="44">
        <v>380.73268905410697</v>
      </c>
      <c r="J1066" s="44">
        <v>549.90447125015169</v>
      </c>
      <c r="K1066" s="44">
        <v>732.27558667195046</v>
      </c>
      <c r="L1066" s="44">
        <v>1048.1722866719506</v>
      </c>
      <c r="M1066" s="44">
        <v>362.37749333333335</v>
      </c>
      <c r="N1066" s="44">
        <v>2378.8882133333332</v>
      </c>
      <c r="O1066" s="44">
        <v>417.2485333333334</v>
      </c>
      <c r="P1066" s="44">
        <v>146.45511733439011</v>
      </c>
      <c r="Q1066" s="44">
        <v>162.24995233439012</v>
      </c>
      <c r="R1066" s="44">
        <v>97.317725430796798</v>
      </c>
      <c r="S1066" s="44">
        <v>105.77631454059903</v>
      </c>
      <c r="T1066" s="44">
        <v>439.36535200317024</v>
      </c>
      <c r="U1066" s="44">
        <v>458.31915400317024</v>
      </c>
      <c r="V1066" s="44">
        <v>235.2928018354381</v>
      </c>
      <c r="W1066" s="44">
        <v>245.44310876720078</v>
      </c>
      <c r="X1066" s="44">
        <v>183.06889666798762</v>
      </c>
      <c r="Y1066" s="44">
        <v>202.02269866798761</v>
      </c>
      <c r="Z1066" s="44">
        <v>98.038667431432557</v>
      </c>
      <c r="AA1066" s="44">
        <v>108.18897436319524</v>
      </c>
      <c r="AB1066" s="44">
        <v>3.4258850377533783</v>
      </c>
      <c r="AC1066" s="44">
        <v>9.6922183934268613</v>
      </c>
      <c r="AD1066" s="44">
        <v>3.8566640989922996</v>
      </c>
      <c r="AE1066" s="44">
        <v>41.765813859154036</v>
      </c>
      <c r="AF1066" s="44">
        <v>117.97890969317748</v>
      </c>
      <c r="AG1066" s="44">
        <v>52.0039747716013</v>
      </c>
      <c r="AH1066" s="44">
        <v>269.81683499814193</v>
      </c>
      <c r="AJ1066" s="63" t="s">
        <v>63</v>
      </c>
      <c r="AK1066" s="44">
        <v>0</v>
      </c>
      <c r="AL1066" s="44">
        <v>0</v>
      </c>
      <c r="AM1066" s="44">
        <v>417.2485333333334</v>
      </c>
      <c r="AN1066" s="44">
        <v>417.2485333333334</v>
      </c>
      <c r="AO1066" s="44">
        <v>0</v>
      </c>
      <c r="AP1066" s="44">
        <v>0</v>
      </c>
      <c r="AQ1066" s="44">
        <v>0</v>
      </c>
      <c r="AR1066" s="44">
        <v>0</v>
      </c>
      <c r="AS1066" s="44">
        <v>0</v>
      </c>
      <c r="AT1066" s="44">
        <v>0</v>
      </c>
      <c r="AU1066" s="44">
        <v>0</v>
      </c>
      <c r="AV1066" s="44">
        <v>0</v>
      </c>
      <c r="AW1066" s="44">
        <v>0</v>
      </c>
      <c r="AX1066" s="44">
        <v>0</v>
      </c>
      <c r="AY1066" s="44">
        <v>183.06889666798762</v>
      </c>
      <c r="AZ1066" s="44">
        <v>0</v>
      </c>
      <c r="BA1066" s="44">
        <v>0</v>
      </c>
      <c r="BB1066" s="44">
        <v>18.953802</v>
      </c>
      <c r="BC1066" s="44">
        <v>202.02269866798761</v>
      </c>
      <c r="BD1066" s="44">
        <v>183.06889666798762</v>
      </c>
      <c r="BE1066" s="44">
        <v>0</v>
      </c>
      <c r="BF1066" s="44">
        <v>0</v>
      </c>
      <c r="BG1066" s="44">
        <v>18.953802</v>
      </c>
      <c r="BH1066" s="44">
        <v>202.02269866798761</v>
      </c>
      <c r="BI1066" s="44">
        <v>98.038667431432557</v>
      </c>
      <c r="BJ1066" s="44">
        <v>0</v>
      </c>
      <c r="BK1066" s="44">
        <v>0</v>
      </c>
      <c r="BL1066" s="44">
        <v>10.150306931762684</v>
      </c>
      <c r="BM1066" s="44">
        <v>108.18897436319524</v>
      </c>
      <c r="BN1066" s="44">
        <v>3.8566640989922996</v>
      </c>
      <c r="BO1066" s="44">
        <v>47.124953515411562</v>
      </c>
      <c r="BP1066" s="44">
        <v>0</v>
      </c>
      <c r="BQ1066" s="44">
        <v>0</v>
      </c>
      <c r="BR1066" s="44">
        <v>4.8790212561897404</v>
      </c>
      <c r="BS1066" s="44">
        <v>52.0039747716013</v>
      </c>
      <c r="BT1066" s="64">
        <v>2024</v>
      </c>
      <c r="BU1066" s="44">
        <v>0</v>
      </c>
      <c r="BV1066" s="44">
        <v>0</v>
      </c>
      <c r="BW1066" s="44">
        <v>0</v>
      </c>
      <c r="BX1066" s="44">
        <v>0</v>
      </c>
      <c r="BY1066" s="44">
        <v>0</v>
      </c>
      <c r="BZ1066" s="44">
        <v>0</v>
      </c>
      <c r="CA1066" s="44">
        <v>0</v>
      </c>
      <c r="CB1066" s="44">
        <v>0</v>
      </c>
      <c r="CC1066" s="44">
        <v>417.2485333333334</v>
      </c>
      <c r="CD1066" s="44">
        <v>0</v>
      </c>
      <c r="CE1066" s="44">
        <v>0</v>
      </c>
      <c r="CF1066" s="44">
        <v>0</v>
      </c>
      <c r="CG1066" s="44">
        <v>0</v>
      </c>
      <c r="CH1066" s="44">
        <v>0</v>
      </c>
      <c r="CI1066" s="44">
        <v>0</v>
      </c>
      <c r="CJ1066" s="44">
        <v>0</v>
      </c>
      <c r="CK1066" s="44">
        <v>0</v>
      </c>
      <c r="CL1066" s="44">
        <v>0</v>
      </c>
      <c r="CM1066" s="44">
        <v>183.06889666798762</v>
      </c>
      <c r="CN1066" s="44">
        <v>0</v>
      </c>
      <c r="CO1066" s="44">
        <v>0</v>
      </c>
      <c r="CP1066" s="44">
        <v>0</v>
      </c>
      <c r="CQ1066" s="44">
        <v>0</v>
      </c>
      <c r="CR1066" s="44">
        <v>0</v>
      </c>
      <c r="CS1066" s="44">
        <v>0</v>
      </c>
      <c r="CT1066" s="44">
        <v>0</v>
      </c>
      <c r="CU1066" s="44">
        <v>0</v>
      </c>
      <c r="CV1066" s="44">
        <v>0</v>
      </c>
      <c r="CW1066" s="44">
        <v>0</v>
      </c>
      <c r="CX1066" s="44">
        <v>0</v>
      </c>
      <c r="CY1066" s="44">
        <v>0</v>
      </c>
      <c r="CZ1066" s="44">
        <v>0</v>
      </c>
      <c r="DA1066" s="44">
        <v>0</v>
      </c>
      <c r="DB1066" s="44">
        <v>0</v>
      </c>
      <c r="DC1066" s="44">
        <v>0</v>
      </c>
      <c r="DD1066" s="44">
        <v>0</v>
      </c>
      <c r="DE1066" s="44">
        <v>0</v>
      </c>
      <c r="DF1066" s="44">
        <v>0</v>
      </c>
      <c r="DG1066" s="44">
        <v>0</v>
      </c>
      <c r="DH1066" s="44">
        <v>0</v>
      </c>
      <c r="DI1066" s="44">
        <v>0</v>
      </c>
      <c r="DJ1066" s="44">
        <v>0</v>
      </c>
      <c r="DK1066" s="44">
        <v>0</v>
      </c>
      <c r="DL1066" s="44">
        <v>0</v>
      </c>
      <c r="DM1066" s="44">
        <v>0</v>
      </c>
      <c r="DN1066" s="44">
        <v>0</v>
      </c>
      <c r="DO1066" s="44">
        <v>0</v>
      </c>
      <c r="DP1066" s="44">
        <v>0</v>
      </c>
      <c r="DQ1066" s="44">
        <v>18.953802</v>
      </c>
      <c r="DR1066" s="44">
        <v>0</v>
      </c>
      <c r="DS1066" s="44">
        <v>0</v>
      </c>
      <c r="DT1066" s="44">
        <v>0</v>
      </c>
      <c r="DU1066" s="44">
        <v>0</v>
      </c>
      <c r="DV1066" s="44">
        <v>0</v>
      </c>
      <c r="DW1066" s="44">
        <v>0</v>
      </c>
      <c r="DX1066" s="44">
        <v>0</v>
      </c>
      <c r="DY1066" s="44">
        <v>0</v>
      </c>
      <c r="DZ1066" s="44">
        <v>0</v>
      </c>
      <c r="EA1066" s="44">
        <v>52.0039747716013</v>
      </c>
      <c r="EB1066" s="44">
        <v>0</v>
      </c>
    </row>
    <row r="1067" spans="2:132" x14ac:dyDescent="0.25">
      <c r="B1067" s="41" t="s">
        <v>1155</v>
      </c>
      <c r="C1067" s="50">
        <v>1</v>
      </c>
      <c r="D1067" s="46">
        <v>5</v>
      </c>
      <c r="E1067" s="86" t="s">
        <v>53</v>
      </c>
      <c r="F1067" s="43">
        <v>1636.94</v>
      </c>
      <c r="G1067" s="43">
        <v>327.10439487071255</v>
      </c>
      <c r="H1067" s="44">
        <v>419.40096987071252</v>
      </c>
      <c r="I1067" s="44">
        <v>175.17382563489011</v>
      </c>
      <c r="J1067" s="44">
        <v>224.60130013317041</v>
      </c>
      <c r="K1067" s="44">
        <v>336.91752671683395</v>
      </c>
      <c r="L1067" s="44">
        <v>429.21410171683397</v>
      </c>
      <c r="M1067" s="44">
        <v>193.15892000000002</v>
      </c>
      <c r="N1067" s="44">
        <v>1191.6923200000001</v>
      </c>
      <c r="O1067" s="44">
        <v>217.71302000000003</v>
      </c>
      <c r="P1067" s="44">
        <v>60.64515480903011</v>
      </c>
      <c r="Q1067" s="44">
        <v>65.259983559030104</v>
      </c>
      <c r="R1067" s="44">
        <v>40.298001407066614</v>
      </c>
      <c r="S1067" s="44">
        <v>42.769375131980631</v>
      </c>
      <c r="T1067" s="44">
        <v>188.67381496142704</v>
      </c>
      <c r="U1067" s="44">
        <v>193.28864371142703</v>
      </c>
      <c r="V1067" s="44">
        <v>101.04026262620464</v>
      </c>
      <c r="W1067" s="44">
        <v>103.51163635111865</v>
      </c>
      <c r="X1067" s="44">
        <v>74.121855877703467</v>
      </c>
      <c r="Y1067" s="44">
        <v>78.736684627703468</v>
      </c>
      <c r="Z1067" s="44">
        <v>39.694388888866101</v>
      </c>
      <c r="AA1067" s="44">
        <v>42.165762613780117</v>
      </c>
      <c r="AB1067" s="44">
        <v>4.516290439220521</v>
      </c>
      <c r="AC1067" s="44">
        <v>11.512641109813945</v>
      </c>
      <c r="AD1067" s="44">
        <v>5.1632653248597862</v>
      </c>
      <c r="AE1067" s="44">
        <v>16.798996157240687</v>
      </c>
      <c r="AF1067" s="44">
        <v>49.755684967487674</v>
      </c>
      <c r="AG1067" s="44">
        <v>20.268121295161425</v>
      </c>
      <c r="AH1067" s="44">
        <v>110.486789179966</v>
      </c>
      <c r="AJ1067" s="63" t="s">
        <v>63</v>
      </c>
      <c r="AK1067" s="44">
        <v>0</v>
      </c>
      <c r="AL1067" s="44">
        <v>0</v>
      </c>
      <c r="AM1067" s="44">
        <v>217.71302000000003</v>
      </c>
      <c r="AN1067" s="44">
        <v>217.71302000000003</v>
      </c>
      <c r="AO1067" s="44">
        <v>0</v>
      </c>
      <c r="AP1067" s="44">
        <v>0</v>
      </c>
      <c r="AQ1067" s="44">
        <v>0</v>
      </c>
      <c r="AR1067" s="44">
        <v>0</v>
      </c>
      <c r="AS1067" s="44">
        <v>0</v>
      </c>
      <c r="AT1067" s="44">
        <v>0</v>
      </c>
      <c r="AU1067" s="44">
        <v>0</v>
      </c>
      <c r="AV1067" s="44">
        <v>0</v>
      </c>
      <c r="AW1067" s="44">
        <v>0</v>
      </c>
      <c r="AX1067" s="44">
        <v>0</v>
      </c>
      <c r="AY1067" s="44">
        <v>74.121855877703467</v>
      </c>
      <c r="AZ1067" s="44">
        <v>0</v>
      </c>
      <c r="BA1067" s="44">
        <v>0</v>
      </c>
      <c r="BB1067" s="44">
        <v>4.61482875</v>
      </c>
      <c r="BC1067" s="44">
        <v>78.736684627703468</v>
      </c>
      <c r="BD1067" s="44">
        <v>74.121855877703467</v>
      </c>
      <c r="BE1067" s="44">
        <v>0</v>
      </c>
      <c r="BF1067" s="44">
        <v>0</v>
      </c>
      <c r="BG1067" s="44">
        <v>4.61482875</v>
      </c>
      <c r="BH1067" s="44">
        <v>78.736684627703468</v>
      </c>
      <c r="BI1067" s="44">
        <v>39.694388888866101</v>
      </c>
      <c r="BJ1067" s="44">
        <v>0</v>
      </c>
      <c r="BK1067" s="44">
        <v>0</v>
      </c>
      <c r="BL1067" s="44">
        <v>2.4713737249140157</v>
      </c>
      <c r="BM1067" s="44">
        <v>42.165762613780117</v>
      </c>
      <c r="BN1067" s="44">
        <v>5.1632653248597862</v>
      </c>
      <c r="BO1067" s="44">
        <v>19.080188258564043</v>
      </c>
      <c r="BP1067" s="44">
        <v>0</v>
      </c>
      <c r="BQ1067" s="44">
        <v>0</v>
      </c>
      <c r="BR1067" s="44">
        <v>1.1879330365973819</v>
      </c>
      <c r="BS1067" s="44">
        <v>20.268121295161425</v>
      </c>
      <c r="BT1067" s="64">
        <v>2024</v>
      </c>
      <c r="BU1067" s="44">
        <v>0</v>
      </c>
      <c r="BV1067" s="44">
        <v>0</v>
      </c>
      <c r="BW1067" s="44">
        <v>0</v>
      </c>
      <c r="BX1067" s="44">
        <v>0</v>
      </c>
      <c r="BY1067" s="44">
        <v>0</v>
      </c>
      <c r="BZ1067" s="44">
        <v>0</v>
      </c>
      <c r="CA1067" s="44">
        <v>0</v>
      </c>
      <c r="CB1067" s="44">
        <v>0</v>
      </c>
      <c r="CC1067" s="44">
        <v>217.71302000000003</v>
      </c>
      <c r="CD1067" s="44">
        <v>0</v>
      </c>
      <c r="CE1067" s="44">
        <v>0</v>
      </c>
      <c r="CF1067" s="44">
        <v>0</v>
      </c>
      <c r="CG1067" s="44">
        <v>0</v>
      </c>
      <c r="CH1067" s="44">
        <v>0</v>
      </c>
      <c r="CI1067" s="44">
        <v>0</v>
      </c>
      <c r="CJ1067" s="44">
        <v>0</v>
      </c>
      <c r="CK1067" s="44">
        <v>0</v>
      </c>
      <c r="CL1067" s="44">
        <v>0</v>
      </c>
      <c r="CM1067" s="44">
        <v>74.121855877703467</v>
      </c>
      <c r="CN1067" s="44">
        <v>0</v>
      </c>
      <c r="CO1067" s="44">
        <v>0</v>
      </c>
      <c r="CP1067" s="44">
        <v>0</v>
      </c>
      <c r="CQ1067" s="44">
        <v>0</v>
      </c>
      <c r="CR1067" s="44">
        <v>0</v>
      </c>
      <c r="CS1067" s="44">
        <v>0</v>
      </c>
      <c r="CT1067" s="44">
        <v>0</v>
      </c>
      <c r="CU1067" s="44">
        <v>0</v>
      </c>
      <c r="CV1067" s="44">
        <v>0</v>
      </c>
      <c r="CW1067" s="44">
        <v>0</v>
      </c>
      <c r="CX1067" s="44">
        <v>0</v>
      </c>
      <c r="CY1067" s="44">
        <v>0</v>
      </c>
      <c r="CZ1067" s="44">
        <v>0</v>
      </c>
      <c r="DA1067" s="44">
        <v>0</v>
      </c>
      <c r="DB1067" s="44">
        <v>0</v>
      </c>
      <c r="DC1067" s="44">
        <v>0</v>
      </c>
      <c r="DD1067" s="44">
        <v>0</v>
      </c>
      <c r="DE1067" s="44">
        <v>0</v>
      </c>
      <c r="DF1067" s="44">
        <v>0</v>
      </c>
      <c r="DG1067" s="44">
        <v>0</v>
      </c>
      <c r="DH1067" s="44">
        <v>0</v>
      </c>
      <c r="DI1067" s="44">
        <v>0</v>
      </c>
      <c r="DJ1067" s="44">
        <v>0</v>
      </c>
      <c r="DK1067" s="44">
        <v>0</v>
      </c>
      <c r="DL1067" s="44">
        <v>0</v>
      </c>
      <c r="DM1067" s="44">
        <v>0</v>
      </c>
      <c r="DN1067" s="44">
        <v>0</v>
      </c>
      <c r="DO1067" s="44">
        <v>0</v>
      </c>
      <c r="DP1067" s="44">
        <v>0</v>
      </c>
      <c r="DQ1067" s="44">
        <v>4.61482875</v>
      </c>
      <c r="DR1067" s="44">
        <v>0</v>
      </c>
      <c r="DS1067" s="44">
        <v>0</v>
      </c>
      <c r="DT1067" s="44">
        <v>0</v>
      </c>
      <c r="DU1067" s="44">
        <v>0</v>
      </c>
      <c r="DV1067" s="44">
        <v>0</v>
      </c>
      <c r="DW1067" s="44">
        <v>0</v>
      </c>
      <c r="DX1067" s="44">
        <v>0</v>
      </c>
      <c r="DY1067" s="44">
        <v>0</v>
      </c>
      <c r="DZ1067" s="44">
        <v>0</v>
      </c>
      <c r="EA1067" s="44">
        <v>20.268121295161425</v>
      </c>
      <c r="EB1067" s="44">
        <v>0</v>
      </c>
    </row>
    <row r="1068" spans="2:132" x14ac:dyDescent="0.25">
      <c r="B1068" s="41" t="s">
        <v>1156</v>
      </c>
      <c r="C1068" s="50">
        <v>1</v>
      </c>
      <c r="D1068" s="46">
        <v>5</v>
      </c>
      <c r="E1068" s="86" t="s">
        <v>53</v>
      </c>
      <c r="F1068" s="43">
        <v>2675</v>
      </c>
      <c r="G1068" s="43">
        <v>548.85045464922439</v>
      </c>
      <c r="H1068" s="44">
        <v>548.85045464922439</v>
      </c>
      <c r="I1068" s="44">
        <v>293.92522800054167</v>
      </c>
      <c r="J1068" s="44">
        <v>293.92522800054167</v>
      </c>
      <c r="K1068" s="44">
        <v>565.31596828870113</v>
      </c>
      <c r="L1068" s="44">
        <v>565.31596828870113</v>
      </c>
      <c r="M1068" s="44">
        <v>282.65833333333336</v>
      </c>
      <c r="N1068" s="44">
        <v>1855.5583333333332</v>
      </c>
      <c r="O1068" s="44">
        <v>325.45833333333337</v>
      </c>
      <c r="P1068" s="44">
        <v>113.06319365774023</v>
      </c>
      <c r="Q1068" s="44">
        <v>113.06319365774023</v>
      </c>
      <c r="R1068" s="44">
        <v>75.129179758126952</v>
      </c>
      <c r="S1068" s="44">
        <v>75.129179758126952</v>
      </c>
      <c r="T1068" s="44">
        <v>339.18958097322064</v>
      </c>
      <c r="U1068" s="44">
        <v>339.18958097322064</v>
      </c>
      <c r="V1068" s="44">
        <v>181.64579090433475</v>
      </c>
      <c r="W1068" s="44">
        <v>181.64579090433475</v>
      </c>
      <c r="X1068" s="44">
        <v>141.32899207217528</v>
      </c>
      <c r="Y1068" s="44">
        <v>141.32899207217528</v>
      </c>
      <c r="Z1068" s="44">
        <v>75.685746210139484</v>
      </c>
      <c r="AA1068" s="44">
        <v>75.685746210139484</v>
      </c>
      <c r="AB1068" s="44">
        <v>3.7622976085101922</v>
      </c>
      <c r="AC1068" s="44">
        <v>10.215256428983693</v>
      </c>
      <c r="AD1068" s="44">
        <v>4.3001271656846303</v>
      </c>
      <c r="AE1068" s="44">
        <v>29.104330896187033</v>
      </c>
      <c r="AF1068" s="44">
        <v>87.312992688561096</v>
      </c>
      <c r="AG1068" s="44">
        <v>36.380413620233789</v>
      </c>
      <c r="AH1068" s="44">
        <v>145.52165448093515</v>
      </c>
      <c r="AJ1068" s="63" t="s">
        <v>63</v>
      </c>
      <c r="AK1068" s="44">
        <v>0</v>
      </c>
      <c r="AL1068" s="44">
        <v>0</v>
      </c>
      <c r="AM1068" s="44">
        <v>325.45833333333337</v>
      </c>
      <c r="AN1068" s="44">
        <v>325.45833333333337</v>
      </c>
      <c r="AO1068" s="44">
        <v>0</v>
      </c>
      <c r="AP1068" s="44">
        <v>0</v>
      </c>
      <c r="AQ1068" s="44">
        <v>0</v>
      </c>
      <c r="AR1068" s="44">
        <v>0</v>
      </c>
      <c r="AS1068" s="44">
        <v>0</v>
      </c>
      <c r="AT1068" s="44">
        <v>0</v>
      </c>
      <c r="AU1068" s="44">
        <v>0</v>
      </c>
      <c r="AV1068" s="44">
        <v>0</v>
      </c>
      <c r="AW1068" s="44">
        <v>0</v>
      </c>
      <c r="AX1068" s="44">
        <v>0</v>
      </c>
      <c r="AY1068" s="44">
        <v>141.32899207217528</v>
      </c>
      <c r="AZ1068" s="44">
        <v>0</v>
      </c>
      <c r="BA1068" s="44">
        <v>0</v>
      </c>
      <c r="BB1068" s="44">
        <v>0</v>
      </c>
      <c r="BC1068" s="44">
        <v>141.32899207217528</v>
      </c>
      <c r="BD1068" s="44">
        <v>141.32899207217528</v>
      </c>
      <c r="BE1068" s="44">
        <v>0</v>
      </c>
      <c r="BF1068" s="44">
        <v>0</v>
      </c>
      <c r="BG1068" s="44">
        <v>0</v>
      </c>
      <c r="BH1068" s="44">
        <v>141.32899207217528</v>
      </c>
      <c r="BI1068" s="44">
        <v>75.685746210139484</v>
      </c>
      <c r="BJ1068" s="44">
        <v>0</v>
      </c>
      <c r="BK1068" s="44">
        <v>0</v>
      </c>
      <c r="BL1068" s="44">
        <v>0</v>
      </c>
      <c r="BM1068" s="44">
        <v>75.685746210139484</v>
      </c>
      <c r="BN1068" s="44">
        <v>4.3001271656846303</v>
      </c>
      <c r="BO1068" s="44">
        <v>36.380413620233789</v>
      </c>
      <c r="BP1068" s="44">
        <v>0</v>
      </c>
      <c r="BQ1068" s="44">
        <v>0</v>
      </c>
      <c r="BR1068" s="44">
        <v>0</v>
      </c>
      <c r="BS1068" s="44">
        <v>36.380413620233789</v>
      </c>
      <c r="BT1068" s="64">
        <v>2024</v>
      </c>
      <c r="BU1068" s="44">
        <v>0</v>
      </c>
      <c r="BV1068" s="44">
        <v>0</v>
      </c>
      <c r="BW1068" s="44">
        <v>0</v>
      </c>
      <c r="BX1068" s="44">
        <v>0</v>
      </c>
      <c r="BY1068" s="44">
        <v>0</v>
      </c>
      <c r="BZ1068" s="44">
        <v>0</v>
      </c>
      <c r="CA1068" s="44">
        <v>0</v>
      </c>
      <c r="CB1068" s="44">
        <v>0</v>
      </c>
      <c r="CC1068" s="44">
        <v>325.45833333333337</v>
      </c>
      <c r="CD1068" s="44">
        <v>0</v>
      </c>
      <c r="CE1068" s="44">
        <v>0</v>
      </c>
      <c r="CF1068" s="44">
        <v>0</v>
      </c>
      <c r="CG1068" s="44">
        <v>0</v>
      </c>
      <c r="CH1068" s="44">
        <v>0</v>
      </c>
      <c r="CI1068" s="44">
        <v>0</v>
      </c>
      <c r="CJ1068" s="44">
        <v>0</v>
      </c>
      <c r="CK1068" s="44">
        <v>0</v>
      </c>
      <c r="CL1068" s="44">
        <v>0</v>
      </c>
      <c r="CM1068" s="44">
        <v>141.32899207217528</v>
      </c>
      <c r="CN1068" s="44">
        <v>0</v>
      </c>
      <c r="CO1068" s="44">
        <v>0</v>
      </c>
      <c r="CP1068" s="44">
        <v>0</v>
      </c>
      <c r="CQ1068" s="44">
        <v>0</v>
      </c>
      <c r="CR1068" s="44">
        <v>0</v>
      </c>
      <c r="CS1068" s="44">
        <v>0</v>
      </c>
      <c r="CT1068" s="44">
        <v>0</v>
      </c>
      <c r="CU1068" s="44">
        <v>0</v>
      </c>
      <c r="CV1068" s="44">
        <v>0</v>
      </c>
      <c r="CW1068" s="44">
        <v>0</v>
      </c>
      <c r="CX1068" s="44">
        <v>0</v>
      </c>
      <c r="CY1068" s="44">
        <v>0</v>
      </c>
      <c r="CZ1068" s="44">
        <v>0</v>
      </c>
      <c r="DA1068" s="44">
        <v>0</v>
      </c>
      <c r="DB1068" s="44">
        <v>0</v>
      </c>
      <c r="DC1068" s="44">
        <v>0</v>
      </c>
      <c r="DD1068" s="44">
        <v>0</v>
      </c>
      <c r="DE1068" s="44">
        <v>0</v>
      </c>
      <c r="DF1068" s="44">
        <v>0</v>
      </c>
      <c r="DG1068" s="44">
        <v>0</v>
      </c>
      <c r="DH1068" s="44">
        <v>0</v>
      </c>
      <c r="DI1068" s="44">
        <v>0</v>
      </c>
      <c r="DJ1068" s="44">
        <v>0</v>
      </c>
      <c r="DK1068" s="44">
        <v>0</v>
      </c>
      <c r="DL1068" s="44">
        <v>0</v>
      </c>
      <c r="DM1068" s="44">
        <v>0</v>
      </c>
      <c r="DN1068" s="44">
        <v>0</v>
      </c>
      <c r="DO1068" s="44">
        <v>0</v>
      </c>
      <c r="DP1068" s="44">
        <v>0</v>
      </c>
      <c r="DQ1068" s="44">
        <v>0</v>
      </c>
      <c r="DR1068" s="44">
        <v>0</v>
      </c>
      <c r="DS1068" s="44">
        <v>0</v>
      </c>
      <c r="DT1068" s="44">
        <v>0</v>
      </c>
      <c r="DU1068" s="44">
        <v>0</v>
      </c>
      <c r="DV1068" s="44">
        <v>0</v>
      </c>
      <c r="DW1068" s="44">
        <v>0</v>
      </c>
      <c r="DX1068" s="44">
        <v>0</v>
      </c>
      <c r="DY1068" s="44">
        <v>0</v>
      </c>
      <c r="DZ1068" s="44">
        <v>0</v>
      </c>
      <c r="EA1068" s="44">
        <v>36.380413620233789</v>
      </c>
      <c r="EB1068" s="44">
        <v>0</v>
      </c>
    </row>
    <row r="1069" spans="2:132" x14ac:dyDescent="0.25">
      <c r="B1069" s="41" t="s">
        <v>1157</v>
      </c>
      <c r="C1069" s="47" t="s">
        <v>101</v>
      </c>
      <c r="D1069" s="46">
        <v>5</v>
      </c>
      <c r="E1069" s="86" t="s">
        <v>53</v>
      </c>
      <c r="F1069" s="43">
        <v>3113.31</v>
      </c>
      <c r="G1069" s="43">
        <v>637.80636595062822</v>
      </c>
      <c r="H1069" s="44">
        <v>637.80636595062822</v>
      </c>
      <c r="I1069" s="44">
        <v>341.5636808610235</v>
      </c>
      <c r="J1069" s="44">
        <v>341.5636808610235</v>
      </c>
      <c r="K1069" s="44">
        <v>656.94055692914708</v>
      </c>
      <c r="L1069" s="44">
        <v>656.94055692914708</v>
      </c>
      <c r="M1069" s="44">
        <v>292.65114</v>
      </c>
      <c r="N1069" s="44">
        <v>2123.2774199999999</v>
      </c>
      <c r="O1069" s="44">
        <v>342.46409999999997</v>
      </c>
      <c r="P1069" s="44">
        <v>131.38811138582943</v>
      </c>
      <c r="Q1069" s="44">
        <v>131.38811138582943</v>
      </c>
      <c r="R1069" s="44">
        <v>87.305874874435929</v>
      </c>
      <c r="S1069" s="44">
        <v>87.305874874435929</v>
      </c>
      <c r="T1069" s="44">
        <v>394.16433415748821</v>
      </c>
      <c r="U1069" s="44">
        <v>394.16433415748821</v>
      </c>
      <c r="V1069" s="44">
        <v>211.08635477211249</v>
      </c>
      <c r="W1069" s="44">
        <v>211.08635477211249</v>
      </c>
      <c r="X1069" s="44">
        <v>164.23513923228677</v>
      </c>
      <c r="Y1069" s="44">
        <v>164.23513923228677</v>
      </c>
      <c r="Z1069" s="44">
        <v>87.952647821713541</v>
      </c>
      <c r="AA1069" s="44">
        <v>87.952647821713541</v>
      </c>
      <c r="AB1069" s="44">
        <v>3.3520211603273369</v>
      </c>
      <c r="AC1069" s="44">
        <v>10.058809449299918</v>
      </c>
      <c r="AD1069" s="44">
        <v>3.8937326900515807</v>
      </c>
      <c r="AE1069" s="44">
        <v>33.821466968056697</v>
      </c>
      <c r="AF1069" s="44">
        <v>101.46440090417008</v>
      </c>
      <c r="AG1069" s="44">
        <v>42.276833710070868</v>
      </c>
      <c r="AH1069" s="44">
        <v>169.10733484028347</v>
      </c>
      <c r="AJ1069" s="63" t="s">
        <v>63</v>
      </c>
      <c r="AK1069" s="44">
        <v>0</v>
      </c>
      <c r="AL1069" s="44">
        <v>0</v>
      </c>
      <c r="AM1069" s="44">
        <v>342.46409999999997</v>
      </c>
      <c r="AN1069" s="44">
        <v>342.46409999999997</v>
      </c>
      <c r="AO1069" s="44">
        <v>0</v>
      </c>
      <c r="AP1069" s="44">
        <v>0</v>
      </c>
      <c r="AQ1069" s="44">
        <v>0</v>
      </c>
      <c r="AR1069" s="44">
        <v>0</v>
      </c>
      <c r="AS1069" s="44">
        <v>0</v>
      </c>
      <c r="AT1069" s="44">
        <v>0</v>
      </c>
      <c r="AU1069" s="44">
        <v>0</v>
      </c>
      <c r="AV1069" s="44">
        <v>0</v>
      </c>
      <c r="AW1069" s="44">
        <v>0</v>
      </c>
      <c r="AX1069" s="44">
        <v>0</v>
      </c>
      <c r="AY1069" s="44">
        <v>164.23513923228677</v>
      </c>
      <c r="AZ1069" s="44">
        <v>0</v>
      </c>
      <c r="BA1069" s="44">
        <v>0</v>
      </c>
      <c r="BB1069" s="44">
        <v>0</v>
      </c>
      <c r="BC1069" s="44">
        <v>164.23513923228677</v>
      </c>
      <c r="BD1069" s="44">
        <v>164.23513923228677</v>
      </c>
      <c r="BE1069" s="44">
        <v>0</v>
      </c>
      <c r="BF1069" s="44">
        <v>0</v>
      </c>
      <c r="BG1069" s="44">
        <v>0</v>
      </c>
      <c r="BH1069" s="44">
        <v>164.23513923228677</v>
      </c>
      <c r="BI1069" s="44">
        <v>87.952647821713541</v>
      </c>
      <c r="BJ1069" s="44">
        <v>0</v>
      </c>
      <c r="BK1069" s="44">
        <v>0</v>
      </c>
      <c r="BL1069" s="44">
        <v>0</v>
      </c>
      <c r="BM1069" s="44">
        <v>87.952647821713541</v>
      </c>
      <c r="BN1069" s="44">
        <v>3.8937326900515807</v>
      </c>
      <c r="BO1069" s="44">
        <v>42.276833710070868</v>
      </c>
      <c r="BP1069" s="44">
        <v>0</v>
      </c>
      <c r="BQ1069" s="44">
        <v>0</v>
      </c>
      <c r="BR1069" s="44">
        <v>0</v>
      </c>
      <c r="BS1069" s="44">
        <v>42.276833710070868</v>
      </c>
      <c r="BT1069" s="64">
        <v>2024</v>
      </c>
      <c r="BU1069" s="44">
        <v>0</v>
      </c>
      <c r="BV1069" s="44">
        <v>0</v>
      </c>
      <c r="BW1069" s="44">
        <v>0</v>
      </c>
      <c r="BX1069" s="44">
        <v>0</v>
      </c>
      <c r="BY1069" s="44">
        <v>0</v>
      </c>
      <c r="BZ1069" s="44">
        <v>0</v>
      </c>
      <c r="CA1069" s="44">
        <v>0</v>
      </c>
      <c r="CB1069" s="44">
        <v>0</v>
      </c>
      <c r="CC1069" s="44">
        <v>342.46409999999997</v>
      </c>
      <c r="CD1069" s="44">
        <v>0</v>
      </c>
      <c r="CE1069" s="44">
        <v>0</v>
      </c>
      <c r="CF1069" s="44">
        <v>0</v>
      </c>
      <c r="CG1069" s="44">
        <v>0</v>
      </c>
      <c r="CH1069" s="44">
        <v>0</v>
      </c>
      <c r="CI1069" s="44">
        <v>0</v>
      </c>
      <c r="CJ1069" s="44">
        <v>0</v>
      </c>
      <c r="CK1069" s="44">
        <v>0</v>
      </c>
      <c r="CL1069" s="44">
        <v>0</v>
      </c>
      <c r="CM1069" s="44">
        <v>164.23513923228677</v>
      </c>
      <c r="CN1069" s="44">
        <v>0</v>
      </c>
      <c r="CO1069" s="44">
        <v>0</v>
      </c>
      <c r="CP1069" s="44">
        <v>0</v>
      </c>
      <c r="CQ1069" s="44">
        <v>0</v>
      </c>
      <c r="CR1069" s="44">
        <v>0</v>
      </c>
      <c r="CS1069" s="44">
        <v>0</v>
      </c>
      <c r="CT1069" s="44">
        <v>0</v>
      </c>
      <c r="CU1069" s="44">
        <v>0</v>
      </c>
      <c r="CV1069" s="44">
        <v>0</v>
      </c>
      <c r="CW1069" s="44">
        <v>0</v>
      </c>
      <c r="CX1069" s="44">
        <v>0</v>
      </c>
      <c r="CY1069" s="44">
        <v>0</v>
      </c>
      <c r="CZ1069" s="44">
        <v>0</v>
      </c>
      <c r="DA1069" s="44">
        <v>0</v>
      </c>
      <c r="DB1069" s="44">
        <v>0</v>
      </c>
      <c r="DC1069" s="44">
        <v>0</v>
      </c>
      <c r="DD1069" s="44">
        <v>0</v>
      </c>
      <c r="DE1069" s="44">
        <v>0</v>
      </c>
      <c r="DF1069" s="44">
        <v>0</v>
      </c>
      <c r="DG1069" s="44">
        <v>0</v>
      </c>
      <c r="DH1069" s="44">
        <v>0</v>
      </c>
      <c r="DI1069" s="44">
        <v>0</v>
      </c>
      <c r="DJ1069" s="44">
        <v>0</v>
      </c>
      <c r="DK1069" s="44">
        <v>0</v>
      </c>
      <c r="DL1069" s="44">
        <v>0</v>
      </c>
      <c r="DM1069" s="44">
        <v>0</v>
      </c>
      <c r="DN1069" s="44">
        <v>0</v>
      </c>
      <c r="DO1069" s="44">
        <v>0</v>
      </c>
      <c r="DP1069" s="44">
        <v>0</v>
      </c>
      <c r="DQ1069" s="44">
        <v>0</v>
      </c>
      <c r="DR1069" s="44">
        <v>0</v>
      </c>
      <c r="DS1069" s="44">
        <v>0</v>
      </c>
      <c r="DT1069" s="44">
        <v>0</v>
      </c>
      <c r="DU1069" s="44">
        <v>0</v>
      </c>
      <c r="DV1069" s="44">
        <v>0</v>
      </c>
      <c r="DW1069" s="44">
        <v>0</v>
      </c>
      <c r="DX1069" s="44">
        <v>0</v>
      </c>
      <c r="DY1069" s="44">
        <v>0</v>
      </c>
      <c r="DZ1069" s="44">
        <v>0</v>
      </c>
      <c r="EA1069" s="44">
        <v>42.276833710070868</v>
      </c>
      <c r="EB1069" s="44">
        <v>0</v>
      </c>
    </row>
    <row r="1070" spans="2:132" x14ac:dyDescent="0.25">
      <c r="B1070" s="41" t="s">
        <v>1158</v>
      </c>
      <c r="C1070" s="50">
        <v>1</v>
      </c>
      <c r="D1070" s="46">
        <v>5</v>
      </c>
      <c r="E1070" s="86" t="s">
        <v>53</v>
      </c>
      <c r="F1070" s="43">
        <v>2166.2199999999998</v>
      </c>
      <c r="G1070" s="43">
        <v>431.4232394457199</v>
      </c>
      <c r="H1070" s="44">
        <v>516.23226444571992</v>
      </c>
      <c r="I1070" s="44">
        <v>231.03957178983947</v>
      </c>
      <c r="J1070" s="44">
        <v>276.45724758562625</v>
      </c>
      <c r="K1070" s="44">
        <v>444.36593662909149</v>
      </c>
      <c r="L1070" s="44">
        <v>529.17496162909151</v>
      </c>
      <c r="M1070" s="44">
        <v>228.89724666666663</v>
      </c>
      <c r="N1070" s="44">
        <v>1502.6346066666665</v>
      </c>
      <c r="O1070" s="44">
        <v>263.55676666666665</v>
      </c>
      <c r="P1070" s="44">
        <v>79.985868593236461</v>
      </c>
      <c r="Q1070" s="44">
        <v>84.226319843236467</v>
      </c>
      <c r="R1070" s="44">
        <v>53.149681211395645</v>
      </c>
      <c r="S1070" s="44">
        <v>55.420565001184983</v>
      </c>
      <c r="T1070" s="44">
        <v>248.84492451229127</v>
      </c>
      <c r="U1070" s="44">
        <v>253.08537576229128</v>
      </c>
      <c r="V1070" s="44">
        <v>133.26362500837942</v>
      </c>
      <c r="W1070" s="44">
        <v>135.53450879816876</v>
      </c>
      <c r="X1070" s="44">
        <v>97.760506058400125</v>
      </c>
      <c r="Y1070" s="44">
        <v>102.00095730840013</v>
      </c>
      <c r="Z1070" s="44">
        <v>52.353566967577621</v>
      </c>
      <c r="AA1070" s="44">
        <v>54.624450757366958</v>
      </c>
      <c r="AB1070" s="44">
        <v>4.1301860899789169</v>
      </c>
      <c r="AC1070" s="44">
        <v>11.086730752123913</v>
      </c>
      <c r="AD1070" s="44">
        <v>4.8248863469098024</v>
      </c>
      <c r="AE1070" s="44">
        <v>21.681243944923892</v>
      </c>
      <c r="AF1070" s="44">
        <v>65.148350076411418</v>
      </c>
      <c r="AG1070" s="44">
        <v>26.256728800869951</v>
      </c>
      <c r="AH1070" s="44">
        <v>136.21836326198445</v>
      </c>
      <c r="AJ1070" s="63" t="s">
        <v>63</v>
      </c>
      <c r="AK1070" s="44">
        <v>0</v>
      </c>
      <c r="AL1070" s="44">
        <v>0</v>
      </c>
      <c r="AM1070" s="44">
        <v>263.55676666666665</v>
      </c>
      <c r="AN1070" s="44">
        <v>263.55676666666665</v>
      </c>
      <c r="AO1070" s="44">
        <v>0</v>
      </c>
      <c r="AP1070" s="44">
        <v>0</v>
      </c>
      <c r="AQ1070" s="44">
        <v>0</v>
      </c>
      <c r="AR1070" s="44">
        <v>0</v>
      </c>
      <c r="AS1070" s="44">
        <v>0</v>
      </c>
      <c r="AT1070" s="44">
        <v>0</v>
      </c>
      <c r="AU1070" s="44">
        <v>0</v>
      </c>
      <c r="AV1070" s="44">
        <v>0</v>
      </c>
      <c r="AW1070" s="44">
        <v>0</v>
      </c>
      <c r="AX1070" s="44">
        <v>0</v>
      </c>
      <c r="AY1070" s="44">
        <v>97.760506058400125</v>
      </c>
      <c r="AZ1070" s="44">
        <v>0</v>
      </c>
      <c r="BA1070" s="44">
        <v>0</v>
      </c>
      <c r="BB1070" s="44">
        <v>4.2404512500000004</v>
      </c>
      <c r="BC1070" s="44">
        <v>102.00095730840013</v>
      </c>
      <c r="BD1070" s="44">
        <v>97.760506058400125</v>
      </c>
      <c r="BE1070" s="44">
        <v>0</v>
      </c>
      <c r="BF1070" s="44">
        <v>0</v>
      </c>
      <c r="BG1070" s="44">
        <v>4.2404512500000004</v>
      </c>
      <c r="BH1070" s="44">
        <v>102.00095730840013</v>
      </c>
      <c r="BI1070" s="44">
        <v>52.353566967577621</v>
      </c>
      <c r="BJ1070" s="44">
        <v>0</v>
      </c>
      <c r="BK1070" s="44">
        <v>0</v>
      </c>
      <c r="BL1070" s="44">
        <v>2.2708837897893384</v>
      </c>
      <c r="BM1070" s="44">
        <v>54.624450757366958</v>
      </c>
      <c r="BN1070" s="44">
        <v>4.8248863469098024</v>
      </c>
      <c r="BO1070" s="44">
        <v>25.165166707703293</v>
      </c>
      <c r="BP1070" s="44">
        <v>0</v>
      </c>
      <c r="BQ1070" s="44">
        <v>0</v>
      </c>
      <c r="BR1070" s="44">
        <v>1.0915620931666563</v>
      </c>
      <c r="BS1070" s="44">
        <v>26.256728800869951</v>
      </c>
      <c r="BT1070" s="64">
        <v>2024</v>
      </c>
      <c r="BU1070" s="44">
        <v>0</v>
      </c>
      <c r="BV1070" s="44">
        <v>0</v>
      </c>
      <c r="BW1070" s="44">
        <v>0</v>
      </c>
      <c r="BX1070" s="44">
        <v>0</v>
      </c>
      <c r="BY1070" s="44">
        <v>0</v>
      </c>
      <c r="BZ1070" s="44">
        <v>0</v>
      </c>
      <c r="CA1070" s="44">
        <v>0</v>
      </c>
      <c r="CB1070" s="44">
        <v>0</v>
      </c>
      <c r="CC1070" s="44">
        <v>263.55676666666665</v>
      </c>
      <c r="CD1070" s="44">
        <v>0</v>
      </c>
      <c r="CE1070" s="44">
        <v>0</v>
      </c>
      <c r="CF1070" s="44">
        <v>0</v>
      </c>
      <c r="CG1070" s="44">
        <v>0</v>
      </c>
      <c r="CH1070" s="44">
        <v>0</v>
      </c>
      <c r="CI1070" s="44">
        <v>0</v>
      </c>
      <c r="CJ1070" s="44">
        <v>0</v>
      </c>
      <c r="CK1070" s="44">
        <v>0</v>
      </c>
      <c r="CL1070" s="44">
        <v>0</v>
      </c>
      <c r="CM1070" s="44">
        <v>97.760506058400125</v>
      </c>
      <c r="CN1070" s="44">
        <v>0</v>
      </c>
      <c r="CO1070" s="44">
        <v>0</v>
      </c>
      <c r="CP1070" s="44">
        <v>0</v>
      </c>
      <c r="CQ1070" s="44">
        <v>0</v>
      </c>
      <c r="CR1070" s="44">
        <v>0</v>
      </c>
      <c r="CS1070" s="44">
        <v>0</v>
      </c>
      <c r="CT1070" s="44">
        <v>0</v>
      </c>
      <c r="CU1070" s="44">
        <v>0</v>
      </c>
      <c r="CV1070" s="44">
        <v>0</v>
      </c>
      <c r="CW1070" s="44">
        <v>0</v>
      </c>
      <c r="CX1070" s="44">
        <v>0</v>
      </c>
      <c r="CY1070" s="44">
        <v>0</v>
      </c>
      <c r="CZ1070" s="44">
        <v>0</v>
      </c>
      <c r="DA1070" s="44">
        <v>0</v>
      </c>
      <c r="DB1070" s="44">
        <v>0</v>
      </c>
      <c r="DC1070" s="44">
        <v>0</v>
      </c>
      <c r="DD1070" s="44">
        <v>0</v>
      </c>
      <c r="DE1070" s="44">
        <v>0</v>
      </c>
      <c r="DF1070" s="44">
        <v>0</v>
      </c>
      <c r="DG1070" s="44">
        <v>0</v>
      </c>
      <c r="DH1070" s="44">
        <v>0</v>
      </c>
      <c r="DI1070" s="44">
        <v>0</v>
      </c>
      <c r="DJ1070" s="44">
        <v>0</v>
      </c>
      <c r="DK1070" s="44">
        <v>0</v>
      </c>
      <c r="DL1070" s="44">
        <v>0</v>
      </c>
      <c r="DM1070" s="44">
        <v>0</v>
      </c>
      <c r="DN1070" s="44">
        <v>0</v>
      </c>
      <c r="DO1070" s="44">
        <v>0</v>
      </c>
      <c r="DP1070" s="44">
        <v>0</v>
      </c>
      <c r="DQ1070" s="44">
        <v>4.2404512500000004</v>
      </c>
      <c r="DR1070" s="44">
        <v>0</v>
      </c>
      <c r="DS1070" s="44">
        <v>0</v>
      </c>
      <c r="DT1070" s="44">
        <v>0</v>
      </c>
      <c r="DU1070" s="44">
        <v>0</v>
      </c>
      <c r="DV1070" s="44">
        <v>0</v>
      </c>
      <c r="DW1070" s="44">
        <v>0</v>
      </c>
      <c r="DX1070" s="44">
        <v>0</v>
      </c>
      <c r="DY1070" s="44">
        <v>0</v>
      </c>
      <c r="DZ1070" s="44">
        <v>0</v>
      </c>
      <c r="EA1070" s="44">
        <v>26.256728800869951</v>
      </c>
      <c r="EB1070" s="44">
        <v>0</v>
      </c>
    </row>
    <row r="1071" spans="2:132" ht="30" x14ac:dyDescent="0.25">
      <c r="B1071" s="41" t="s">
        <v>1159</v>
      </c>
      <c r="C1071" s="50">
        <v>1</v>
      </c>
      <c r="D1071" s="46">
        <v>5</v>
      </c>
      <c r="E1071" s="86" t="s">
        <v>53</v>
      </c>
      <c r="F1071" s="43">
        <v>1771.89</v>
      </c>
      <c r="G1071" s="43">
        <v>359.10515297837236</v>
      </c>
      <c r="H1071" s="44">
        <v>359.10515297837236</v>
      </c>
      <c r="I1071" s="44">
        <v>192.31115337746337</v>
      </c>
      <c r="J1071" s="44">
        <v>192.31115337746337</v>
      </c>
      <c r="K1071" s="44">
        <v>369.87830756772354</v>
      </c>
      <c r="L1071" s="44">
        <v>369.87830756772354</v>
      </c>
      <c r="M1071" s="44">
        <v>209.08302</v>
      </c>
      <c r="N1071" s="44">
        <v>1289.9359200000001</v>
      </c>
      <c r="O1071" s="44">
        <v>235.66137000000003</v>
      </c>
      <c r="P1071" s="44">
        <v>73.975661513544708</v>
      </c>
      <c r="Q1071" s="44">
        <v>73.975661513544708</v>
      </c>
      <c r="R1071" s="44">
        <v>49.155968372886804</v>
      </c>
      <c r="S1071" s="44">
        <v>49.155968372886804</v>
      </c>
      <c r="T1071" s="44">
        <v>221.92698454063412</v>
      </c>
      <c r="U1071" s="44">
        <v>221.92698454063412</v>
      </c>
      <c r="V1071" s="44">
        <v>118.84829278727236</v>
      </c>
      <c r="W1071" s="44">
        <v>118.84829278727236</v>
      </c>
      <c r="X1071" s="44">
        <v>92.469576891930885</v>
      </c>
      <c r="Y1071" s="44">
        <v>92.469576891930885</v>
      </c>
      <c r="Z1071" s="44">
        <v>49.520121994696815</v>
      </c>
      <c r="AA1071" s="44">
        <v>49.520121994696815</v>
      </c>
      <c r="AB1071" s="44">
        <v>4.2534615209681217</v>
      </c>
      <c r="AC1071" s="44">
        <v>10.853634408605837</v>
      </c>
      <c r="AD1071" s="44">
        <v>4.7589012406964057</v>
      </c>
      <c r="AE1071" s="44">
        <v>19.042555417919946</v>
      </c>
      <c r="AF1071" s="44">
        <v>57.127666253759841</v>
      </c>
      <c r="AG1071" s="44">
        <v>23.803194272399931</v>
      </c>
      <c r="AH1071" s="44">
        <v>95.212777089599726</v>
      </c>
      <c r="AJ1071" s="63" t="s">
        <v>63</v>
      </c>
      <c r="AK1071" s="44">
        <v>0</v>
      </c>
      <c r="AL1071" s="44">
        <v>0</v>
      </c>
      <c r="AM1071" s="44">
        <v>235.66137000000003</v>
      </c>
      <c r="AN1071" s="44">
        <v>235.66137000000003</v>
      </c>
      <c r="AO1071" s="44">
        <v>0</v>
      </c>
      <c r="AP1071" s="44">
        <v>0</v>
      </c>
      <c r="AQ1071" s="44">
        <v>0</v>
      </c>
      <c r="AR1071" s="44">
        <v>0</v>
      </c>
      <c r="AS1071" s="44">
        <v>0</v>
      </c>
      <c r="AT1071" s="44">
        <v>0</v>
      </c>
      <c r="AU1071" s="44">
        <v>0</v>
      </c>
      <c r="AV1071" s="44">
        <v>0</v>
      </c>
      <c r="AW1071" s="44">
        <v>0</v>
      </c>
      <c r="AX1071" s="44">
        <v>0</v>
      </c>
      <c r="AY1071" s="44">
        <v>92.469576891930885</v>
      </c>
      <c r="AZ1071" s="44">
        <v>0</v>
      </c>
      <c r="BA1071" s="44">
        <v>0</v>
      </c>
      <c r="BB1071" s="44">
        <v>0</v>
      </c>
      <c r="BC1071" s="44">
        <v>92.469576891930885</v>
      </c>
      <c r="BD1071" s="44">
        <v>92.469576891930885</v>
      </c>
      <c r="BE1071" s="44">
        <v>0</v>
      </c>
      <c r="BF1071" s="44">
        <v>0</v>
      </c>
      <c r="BG1071" s="44">
        <v>0</v>
      </c>
      <c r="BH1071" s="44">
        <v>92.469576891930885</v>
      </c>
      <c r="BI1071" s="44">
        <v>49.520121994696815</v>
      </c>
      <c r="BJ1071" s="44">
        <v>0</v>
      </c>
      <c r="BK1071" s="44">
        <v>0</v>
      </c>
      <c r="BL1071" s="44">
        <v>0</v>
      </c>
      <c r="BM1071" s="44">
        <v>49.520121994696815</v>
      </c>
      <c r="BN1071" s="44">
        <v>4.7589012406964057</v>
      </c>
      <c r="BO1071" s="44">
        <v>23.803194272399931</v>
      </c>
      <c r="BP1071" s="44">
        <v>0</v>
      </c>
      <c r="BQ1071" s="44">
        <v>0</v>
      </c>
      <c r="BR1071" s="44">
        <v>0</v>
      </c>
      <c r="BS1071" s="44">
        <v>23.803194272399931</v>
      </c>
      <c r="BT1071" s="64">
        <v>2024</v>
      </c>
      <c r="BU1071" s="44">
        <v>0</v>
      </c>
      <c r="BV1071" s="44">
        <v>0</v>
      </c>
      <c r="BW1071" s="44">
        <v>0</v>
      </c>
      <c r="BX1071" s="44">
        <v>0</v>
      </c>
      <c r="BY1071" s="44">
        <v>0</v>
      </c>
      <c r="BZ1071" s="44">
        <v>0</v>
      </c>
      <c r="CA1071" s="44">
        <v>0</v>
      </c>
      <c r="CB1071" s="44">
        <v>0</v>
      </c>
      <c r="CC1071" s="44">
        <v>235.66137000000003</v>
      </c>
      <c r="CD1071" s="44">
        <v>0</v>
      </c>
      <c r="CE1071" s="44">
        <v>0</v>
      </c>
      <c r="CF1071" s="44">
        <v>0</v>
      </c>
      <c r="CG1071" s="44">
        <v>0</v>
      </c>
      <c r="CH1071" s="44">
        <v>0</v>
      </c>
      <c r="CI1071" s="44">
        <v>0</v>
      </c>
      <c r="CJ1071" s="44">
        <v>0</v>
      </c>
      <c r="CK1071" s="44">
        <v>0</v>
      </c>
      <c r="CL1071" s="44">
        <v>0</v>
      </c>
      <c r="CM1071" s="44">
        <v>92.469576891930885</v>
      </c>
      <c r="CN1071" s="44">
        <v>0</v>
      </c>
      <c r="CO1071" s="44">
        <v>0</v>
      </c>
      <c r="CP1071" s="44">
        <v>0</v>
      </c>
      <c r="CQ1071" s="44">
        <v>0</v>
      </c>
      <c r="CR1071" s="44">
        <v>0</v>
      </c>
      <c r="CS1071" s="44">
        <v>0</v>
      </c>
      <c r="CT1071" s="44">
        <v>0</v>
      </c>
      <c r="CU1071" s="44">
        <v>0</v>
      </c>
      <c r="CV1071" s="44">
        <v>0</v>
      </c>
      <c r="CW1071" s="44">
        <v>0</v>
      </c>
      <c r="CX1071" s="44">
        <v>0</v>
      </c>
      <c r="CY1071" s="44">
        <v>0</v>
      </c>
      <c r="CZ1071" s="44">
        <v>0</v>
      </c>
      <c r="DA1071" s="44">
        <v>0</v>
      </c>
      <c r="DB1071" s="44">
        <v>0</v>
      </c>
      <c r="DC1071" s="44">
        <v>0</v>
      </c>
      <c r="DD1071" s="44">
        <v>0</v>
      </c>
      <c r="DE1071" s="44">
        <v>0</v>
      </c>
      <c r="DF1071" s="44">
        <v>0</v>
      </c>
      <c r="DG1071" s="44">
        <v>0</v>
      </c>
      <c r="DH1071" s="44">
        <v>0</v>
      </c>
      <c r="DI1071" s="44">
        <v>0</v>
      </c>
      <c r="DJ1071" s="44">
        <v>0</v>
      </c>
      <c r="DK1071" s="44">
        <v>0</v>
      </c>
      <c r="DL1071" s="44">
        <v>0</v>
      </c>
      <c r="DM1071" s="44">
        <v>0</v>
      </c>
      <c r="DN1071" s="44">
        <v>0</v>
      </c>
      <c r="DO1071" s="44">
        <v>0</v>
      </c>
      <c r="DP1071" s="44">
        <v>0</v>
      </c>
      <c r="DQ1071" s="44">
        <v>0</v>
      </c>
      <c r="DR1071" s="44">
        <v>0</v>
      </c>
      <c r="DS1071" s="44">
        <v>0</v>
      </c>
      <c r="DT1071" s="44">
        <v>0</v>
      </c>
      <c r="DU1071" s="44">
        <v>0</v>
      </c>
      <c r="DV1071" s="44">
        <v>0</v>
      </c>
      <c r="DW1071" s="44">
        <v>0</v>
      </c>
      <c r="DX1071" s="44">
        <v>0</v>
      </c>
      <c r="DY1071" s="44">
        <v>0</v>
      </c>
      <c r="DZ1071" s="44">
        <v>0</v>
      </c>
      <c r="EA1071" s="44">
        <v>23.803194272399931</v>
      </c>
      <c r="EB1071" s="44">
        <v>0</v>
      </c>
    </row>
    <row r="1072" spans="2:132" x14ac:dyDescent="0.25">
      <c r="B1072" s="41" t="s">
        <v>1160</v>
      </c>
      <c r="C1072" s="47" t="s">
        <v>101</v>
      </c>
      <c r="D1072" s="46">
        <v>5</v>
      </c>
      <c r="E1072" s="86" t="s">
        <v>53</v>
      </c>
      <c r="F1072" s="43">
        <v>1892.13</v>
      </c>
      <c r="G1072" s="43">
        <v>278.66029238834062</v>
      </c>
      <c r="H1072" s="44">
        <v>278.66029238834062</v>
      </c>
      <c r="I1072" s="44">
        <v>149.23061333216364</v>
      </c>
      <c r="J1072" s="44">
        <v>149.23061333216364</v>
      </c>
      <c r="K1072" s="44">
        <v>309.31292455105813</v>
      </c>
      <c r="L1072" s="44">
        <v>309.31292455105813</v>
      </c>
      <c r="M1072" s="44">
        <v>185.42874000000003</v>
      </c>
      <c r="N1072" s="44">
        <v>1339.6280400000001</v>
      </c>
      <c r="O1072" s="44">
        <v>213.81068999999999</v>
      </c>
      <c r="P1072" s="44">
        <v>55.67632641919046</v>
      </c>
      <c r="Q1072" s="44">
        <v>55.67632641919046</v>
      </c>
      <c r="R1072" s="44">
        <v>36.99627261973378</v>
      </c>
      <c r="S1072" s="44">
        <v>36.99627261973378</v>
      </c>
      <c r="T1072" s="44">
        <v>173.21523774859256</v>
      </c>
      <c r="U1072" s="44">
        <v>173.21523774859256</v>
      </c>
      <c r="V1072" s="44">
        <v>92.761749247272931</v>
      </c>
      <c r="W1072" s="44">
        <v>92.761749247272931</v>
      </c>
      <c r="X1072" s="44">
        <v>68.048843401232787</v>
      </c>
      <c r="Y1072" s="44">
        <v>68.048843401232787</v>
      </c>
      <c r="Z1072" s="44">
        <v>36.442115775714363</v>
      </c>
      <c r="AA1072" s="44">
        <v>36.442115775714363</v>
      </c>
      <c r="AB1072" s="44">
        <v>5.0120924858006504</v>
      </c>
      <c r="AC1072" s="44">
        <v>14.441599591109298</v>
      </c>
      <c r="AD1072" s="44">
        <v>5.8671316263828741</v>
      </c>
      <c r="AE1072" s="44">
        <v>14.332004737930081</v>
      </c>
      <c r="AF1072" s="44">
        <v>44.588459184671372</v>
      </c>
      <c r="AG1072" s="44">
        <v>17.516894679692324</v>
      </c>
      <c r="AH1072" s="44">
        <v>79.622248544056021</v>
      </c>
      <c r="AJ1072" s="63" t="s">
        <v>63</v>
      </c>
      <c r="AK1072" s="44">
        <v>0</v>
      </c>
      <c r="AL1072" s="44">
        <v>0</v>
      </c>
      <c r="AM1072" s="44">
        <v>213.81068999999999</v>
      </c>
      <c r="AN1072" s="44">
        <v>213.81068999999999</v>
      </c>
      <c r="AO1072" s="44">
        <v>0</v>
      </c>
      <c r="AP1072" s="44">
        <v>0</v>
      </c>
      <c r="AQ1072" s="44">
        <v>0</v>
      </c>
      <c r="AR1072" s="44">
        <v>0</v>
      </c>
      <c r="AS1072" s="44">
        <v>0</v>
      </c>
      <c r="AT1072" s="44">
        <v>0</v>
      </c>
      <c r="AU1072" s="44">
        <v>0</v>
      </c>
      <c r="AV1072" s="44">
        <v>0</v>
      </c>
      <c r="AW1072" s="44">
        <v>0</v>
      </c>
      <c r="AX1072" s="44">
        <v>0</v>
      </c>
      <c r="AY1072" s="44">
        <v>68.048843401232787</v>
      </c>
      <c r="AZ1072" s="44">
        <v>0</v>
      </c>
      <c r="BA1072" s="44">
        <v>0</v>
      </c>
      <c r="BB1072" s="44">
        <v>0</v>
      </c>
      <c r="BC1072" s="44">
        <v>68.048843401232787</v>
      </c>
      <c r="BD1072" s="44">
        <v>68.048843401232787</v>
      </c>
      <c r="BE1072" s="44">
        <v>0</v>
      </c>
      <c r="BF1072" s="44">
        <v>0</v>
      </c>
      <c r="BG1072" s="44">
        <v>0</v>
      </c>
      <c r="BH1072" s="44">
        <v>68.048843401232787</v>
      </c>
      <c r="BI1072" s="44">
        <v>36.442115775714363</v>
      </c>
      <c r="BJ1072" s="44">
        <v>0</v>
      </c>
      <c r="BK1072" s="44">
        <v>0</v>
      </c>
      <c r="BL1072" s="44">
        <v>0</v>
      </c>
      <c r="BM1072" s="44">
        <v>36.442115775714363</v>
      </c>
      <c r="BN1072" s="44">
        <v>5.8671316263828741</v>
      </c>
      <c r="BO1072" s="44">
        <v>17.516894679692324</v>
      </c>
      <c r="BP1072" s="44">
        <v>0</v>
      </c>
      <c r="BQ1072" s="44">
        <v>0</v>
      </c>
      <c r="BR1072" s="44">
        <v>0</v>
      </c>
      <c r="BS1072" s="44">
        <v>17.516894679692324</v>
      </c>
      <c r="BT1072" s="64">
        <v>2024</v>
      </c>
      <c r="BU1072" s="44">
        <v>0</v>
      </c>
      <c r="BV1072" s="44">
        <v>0</v>
      </c>
      <c r="BW1072" s="44">
        <v>0</v>
      </c>
      <c r="BX1072" s="44">
        <v>0</v>
      </c>
      <c r="BY1072" s="44">
        <v>0</v>
      </c>
      <c r="BZ1072" s="44">
        <v>0</v>
      </c>
      <c r="CA1072" s="44">
        <v>0</v>
      </c>
      <c r="CB1072" s="44">
        <v>0</v>
      </c>
      <c r="CC1072" s="44">
        <v>213.81068999999999</v>
      </c>
      <c r="CD1072" s="44">
        <v>0</v>
      </c>
      <c r="CE1072" s="44">
        <v>0</v>
      </c>
      <c r="CF1072" s="44">
        <v>0</v>
      </c>
      <c r="CG1072" s="44">
        <v>0</v>
      </c>
      <c r="CH1072" s="44">
        <v>0</v>
      </c>
      <c r="CI1072" s="44">
        <v>0</v>
      </c>
      <c r="CJ1072" s="44">
        <v>0</v>
      </c>
      <c r="CK1072" s="44">
        <v>0</v>
      </c>
      <c r="CL1072" s="44">
        <v>0</v>
      </c>
      <c r="CM1072" s="44">
        <v>68.048843401232787</v>
      </c>
      <c r="CN1072" s="44">
        <v>0</v>
      </c>
      <c r="CO1072" s="44">
        <v>0</v>
      </c>
      <c r="CP1072" s="44">
        <v>0</v>
      </c>
      <c r="CQ1072" s="44">
        <v>0</v>
      </c>
      <c r="CR1072" s="44">
        <v>0</v>
      </c>
      <c r="CS1072" s="44">
        <v>0</v>
      </c>
      <c r="CT1072" s="44">
        <v>0</v>
      </c>
      <c r="CU1072" s="44">
        <v>0</v>
      </c>
      <c r="CV1072" s="44">
        <v>0</v>
      </c>
      <c r="CW1072" s="44">
        <v>0</v>
      </c>
      <c r="CX1072" s="44">
        <v>0</v>
      </c>
      <c r="CY1072" s="44">
        <v>0</v>
      </c>
      <c r="CZ1072" s="44">
        <v>0</v>
      </c>
      <c r="DA1072" s="44">
        <v>0</v>
      </c>
      <c r="DB1072" s="44">
        <v>0</v>
      </c>
      <c r="DC1072" s="44">
        <v>0</v>
      </c>
      <c r="DD1072" s="44">
        <v>0</v>
      </c>
      <c r="DE1072" s="44">
        <v>0</v>
      </c>
      <c r="DF1072" s="44">
        <v>0</v>
      </c>
      <c r="DG1072" s="44">
        <v>0</v>
      </c>
      <c r="DH1072" s="44">
        <v>0</v>
      </c>
      <c r="DI1072" s="44">
        <v>0</v>
      </c>
      <c r="DJ1072" s="44">
        <v>0</v>
      </c>
      <c r="DK1072" s="44">
        <v>0</v>
      </c>
      <c r="DL1072" s="44">
        <v>0</v>
      </c>
      <c r="DM1072" s="44">
        <v>0</v>
      </c>
      <c r="DN1072" s="44">
        <v>0</v>
      </c>
      <c r="DO1072" s="44">
        <v>0</v>
      </c>
      <c r="DP1072" s="44">
        <v>0</v>
      </c>
      <c r="DQ1072" s="44">
        <v>0</v>
      </c>
      <c r="DR1072" s="44">
        <v>0</v>
      </c>
      <c r="DS1072" s="44">
        <v>0</v>
      </c>
      <c r="DT1072" s="44">
        <v>0</v>
      </c>
      <c r="DU1072" s="44">
        <v>0</v>
      </c>
      <c r="DV1072" s="44">
        <v>0</v>
      </c>
      <c r="DW1072" s="44">
        <v>0</v>
      </c>
      <c r="DX1072" s="44">
        <v>0</v>
      </c>
      <c r="DY1072" s="44">
        <v>0</v>
      </c>
      <c r="DZ1072" s="44">
        <v>0</v>
      </c>
      <c r="EA1072" s="44">
        <v>17.516894679692324</v>
      </c>
      <c r="EB1072" s="44">
        <v>0</v>
      </c>
    </row>
    <row r="1073" spans="2:132" x14ac:dyDescent="0.25">
      <c r="B1073" s="41" t="s">
        <v>1161</v>
      </c>
      <c r="C1073" s="50">
        <v>1</v>
      </c>
      <c r="D1073" s="46">
        <v>5</v>
      </c>
      <c r="E1073" s="86" t="s">
        <v>53</v>
      </c>
      <c r="F1073" s="43">
        <v>3011.21</v>
      </c>
      <c r="G1073" s="43">
        <v>619.00136545527369</v>
      </c>
      <c r="H1073" s="44">
        <v>619.00136545527369</v>
      </c>
      <c r="I1073" s="44">
        <v>331.49306142119826</v>
      </c>
      <c r="J1073" s="44">
        <v>331.49306142119826</v>
      </c>
      <c r="K1073" s="44">
        <v>637.57140641893193</v>
      </c>
      <c r="L1073" s="44">
        <v>637.57140641893193</v>
      </c>
      <c r="M1073" s="44">
        <v>318.1845233333334</v>
      </c>
      <c r="N1073" s="44">
        <v>2088.7760033333334</v>
      </c>
      <c r="O1073" s="44">
        <v>366.36388333333338</v>
      </c>
      <c r="P1073" s="44">
        <v>127.51428128378639</v>
      </c>
      <c r="Q1073" s="44">
        <v>127.51428128378639</v>
      </c>
      <c r="R1073" s="44">
        <v>84.73175973870174</v>
      </c>
      <c r="S1073" s="44">
        <v>84.73175973870174</v>
      </c>
      <c r="T1073" s="44">
        <v>382.54284385135912</v>
      </c>
      <c r="U1073" s="44">
        <v>382.54284385135912</v>
      </c>
      <c r="V1073" s="44">
        <v>204.86271195830054</v>
      </c>
      <c r="W1073" s="44">
        <v>204.86271195830054</v>
      </c>
      <c r="X1073" s="44">
        <v>159.39285160473298</v>
      </c>
      <c r="Y1073" s="44">
        <v>159.39285160473298</v>
      </c>
      <c r="Z1073" s="44">
        <v>85.359463315958564</v>
      </c>
      <c r="AA1073" s="44">
        <v>85.359463315958564</v>
      </c>
      <c r="AB1073" s="44">
        <v>3.7551978657655649</v>
      </c>
      <c r="AC1073" s="44">
        <v>10.195979460422745</v>
      </c>
      <c r="AD1073" s="44">
        <v>4.2920124975157732</v>
      </c>
      <c r="AE1073" s="44">
        <v>32.82427920537269</v>
      </c>
      <c r="AF1073" s="44">
        <v>98.472837616118071</v>
      </c>
      <c r="AG1073" s="44">
        <v>41.030349006715866</v>
      </c>
      <c r="AH1073" s="44">
        <v>164.12139602686347</v>
      </c>
      <c r="AJ1073" s="63" t="s">
        <v>63</v>
      </c>
      <c r="AK1073" s="44">
        <v>0</v>
      </c>
      <c r="AL1073" s="44">
        <v>0</v>
      </c>
      <c r="AM1073" s="44">
        <v>366.36388333333338</v>
      </c>
      <c r="AN1073" s="44">
        <v>366.36388333333338</v>
      </c>
      <c r="AO1073" s="44">
        <v>0</v>
      </c>
      <c r="AP1073" s="44">
        <v>0</v>
      </c>
      <c r="AQ1073" s="44">
        <v>0</v>
      </c>
      <c r="AR1073" s="44">
        <v>0</v>
      </c>
      <c r="AS1073" s="44">
        <v>0</v>
      </c>
      <c r="AT1073" s="44">
        <v>0</v>
      </c>
      <c r="AU1073" s="44">
        <v>0</v>
      </c>
      <c r="AV1073" s="44">
        <v>0</v>
      </c>
      <c r="AW1073" s="44">
        <v>0</v>
      </c>
      <c r="AX1073" s="44">
        <v>0</v>
      </c>
      <c r="AY1073" s="44">
        <v>159.39285160473298</v>
      </c>
      <c r="AZ1073" s="44">
        <v>0</v>
      </c>
      <c r="BA1073" s="44">
        <v>0</v>
      </c>
      <c r="BB1073" s="44">
        <v>0</v>
      </c>
      <c r="BC1073" s="44">
        <v>159.39285160473298</v>
      </c>
      <c r="BD1073" s="44">
        <v>159.39285160473298</v>
      </c>
      <c r="BE1073" s="44">
        <v>0</v>
      </c>
      <c r="BF1073" s="44">
        <v>0</v>
      </c>
      <c r="BG1073" s="44">
        <v>0</v>
      </c>
      <c r="BH1073" s="44">
        <v>159.39285160473298</v>
      </c>
      <c r="BI1073" s="44">
        <v>85.359463315958564</v>
      </c>
      <c r="BJ1073" s="44">
        <v>0</v>
      </c>
      <c r="BK1073" s="44">
        <v>0</v>
      </c>
      <c r="BL1073" s="44">
        <v>0</v>
      </c>
      <c r="BM1073" s="44">
        <v>85.359463315958564</v>
      </c>
      <c r="BN1073" s="44">
        <v>4.2920124975157732</v>
      </c>
      <c r="BO1073" s="44">
        <v>41.030349006715866</v>
      </c>
      <c r="BP1073" s="44">
        <v>0</v>
      </c>
      <c r="BQ1073" s="44">
        <v>0</v>
      </c>
      <c r="BR1073" s="44">
        <v>0</v>
      </c>
      <c r="BS1073" s="44">
        <v>41.030349006715866</v>
      </c>
      <c r="BT1073" s="64">
        <v>2024</v>
      </c>
      <c r="BU1073" s="44">
        <v>0</v>
      </c>
      <c r="BV1073" s="44">
        <v>0</v>
      </c>
      <c r="BW1073" s="44">
        <v>0</v>
      </c>
      <c r="BX1073" s="44">
        <v>0</v>
      </c>
      <c r="BY1073" s="44">
        <v>0</v>
      </c>
      <c r="BZ1073" s="44">
        <v>0</v>
      </c>
      <c r="CA1073" s="44">
        <v>0</v>
      </c>
      <c r="CB1073" s="44">
        <v>0</v>
      </c>
      <c r="CC1073" s="44">
        <v>366.36388333333338</v>
      </c>
      <c r="CD1073" s="44">
        <v>0</v>
      </c>
      <c r="CE1073" s="44">
        <v>0</v>
      </c>
      <c r="CF1073" s="44">
        <v>0</v>
      </c>
      <c r="CG1073" s="44">
        <v>0</v>
      </c>
      <c r="CH1073" s="44">
        <v>0</v>
      </c>
      <c r="CI1073" s="44">
        <v>0</v>
      </c>
      <c r="CJ1073" s="44">
        <v>0</v>
      </c>
      <c r="CK1073" s="44">
        <v>0</v>
      </c>
      <c r="CL1073" s="44">
        <v>0</v>
      </c>
      <c r="CM1073" s="44">
        <v>159.39285160473298</v>
      </c>
      <c r="CN1073" s="44">
        <v>0</v>
      </c>
      <c r="CO1073" s="44">
        <v>0</v>
      </c>
      <c r="CP1073" s="44">
        <v>0</v>
      </c>
      <c r="CQ1073" s="44">
        <v>0</v>
      </c>
      <c r="CR1073" s="44">
        <v>0</v>
      </c>
      <c r="CS1073" s="44">
        <v>0</v>
      </c>
      <c r="CT1073" s="44">
        <v>0</v>
      </c>
      <c r="CU1073" s="44">
        <v>0</v>
      </c>
      <c r="CV1073" s="44">
        <v>0</v>
      </c>
      <c r="CW1073" s="44">
        <v>0</v>
      </c>
      <c r="CX1073" s="44">
        <v>0</v>
      </c>
      <c r="CY1073" s="44">
        <v>0</v>
      </c>
      <c r="CZ1073" s="44">
        <v>0</v>
      </c>
      <c r="DA1073" s="44">
        <v>0</v>
      </c>
      <c r="DB1073" s="44">
        <v>0</v>
      </c>
      <c r="DC1073" s="44">
        <v>0</v>
      </c>
      <c r="DD1073" s="44">
        <v>0</v>
      </c>
      <c r="DE1073" s="44">
        <v>0</v>
      </c>
      <c r="DF1073" s="44">
        <v>0</v>
      </c>
      <c r="DG1073" s="44">
        <v>0</v>
      </c>
      <c r="DH1073" s="44">
        <v>0</v>
      </c>
      <c r="DI1073" s="44">
        <v>0</v>
      </c>
      <c r="DJ1073" s="44">
        <v>0</v>
      </c>
      <c r="DK1073" s="44">
        <v>0</v>
      </c>
      <c r="DL1073" s="44">
        <v>0</v>
      </c>
      <c r="DM1073" s="44">
        <v>0</v>
      </c>
      <c r="DN1073" s="44">
        <v>0</v>
      </c>
      <c r="DO1073" s="44">
        <v>0</v>
      </c>
      <c r="DP1073" s="44">
        <v>0</v>
      </c>
      <c r="DQ1073" s="44">
        <v>0</v>
      </c>
      <c r="DR1073" s="44">
        <v>0</v>
      </c>
      <c r="DS1073" s="44">
        <v>0</v>
      </c>
      <c r="DT1073" s="44">
        <v>0</v>
      </c>
      <c r="DU1073" s="44">
        <v>0</v>
      </c>
      <c r="DV1073" s="44">
        <v>0</v>
      </c>
      <c r="DW1073" s="44">
        <v>0</v>
      </c>
      <c r="DX1073" s="44">
        <v>0</v>
      </c>
      <c r="DY1073" s="44">
        <v>0</v>
      </c>
      <c r="DZ1073" s="44">
        <v>0</v>
      </c>
      <c r="EA1073" s="44">
        <v>41.030349006715866</v>
      </c>
      <c r="EB1073" s="44">
        <v>0</v>
      </c>
    </row>
    <row r="1074" spans="2:132" x14ac:dyDescent="0.25">
      <c r="B1074" s="41" t="s">
        <v>1162</v>
      </c>
      <c r="C1074" s="50">
        <v>1</v>
      </c>
      <c r="D1074" s="46">
        <v>5</v>
      </c>
      <c r="E1074" s="86" t="s">
        <v>53</v>
      </c>
      <c r="F1074" s="43">
        <v>3161.95</v>
      </c>
      <c r="G1074" s="43">
        <v>653.90705427792398</v>
      </c>
      <c r="H1074" s="44">
        <v>813.92127927792399</v>
      </c>
      <c r="I1074" s="44">
        <v>350.18606323764112</v>
      </c>
      <c r="J1074" s="44">
        <v>435.87828990531096</v>
      </c>
      <c r="K1074" s="44">
        <v>673.52426590626169</v>
      </c>
      <c r="L1074" s="44">
        <v>833.5384909062617</v>
      </c>
      <c r="M1074" s="44">
        <v>334.1127166666667</v>
      </c>
      <c r="N1074" s="44">
        <v>2193.3393166666665</v>
      </c>
      <c r="O1074" s="44">
        <v>384.70391666666671</v>
      </c>
      <c r="P1074" s="44">
        <v>134.70485318125233</v>
      </c>
      <c r="Q1074" s="44">
        <v>142.70556443125233</v>
      </c>
      <c r="R1074" s="44">
        <v>89.509811297052281</v>
      </c>
      <c r="S1074" s="44">
        <v>93.794422630435776</v>
      </c>
      <c r="T1074" s="44">
        <v>404.11455954375703</v>
      </c>
      <c r="U1074" s="44">
        <v>413.71541304375705</v>
      </c>
      <c r="V1074" s="44">
        <v>216.41498708086223</v>
      </c>
      <c r="W1074" s="44">
        <v>221.55652068092243</v>
      </c>
      <c r="X1074" s="44">
        <v>168.38106647656542</v>
      </c>
      <c r="Y1074" s="44">
        <v>177.98191997656542</v>
      </c>
      <c r="Z1074" s="44">
        <v>90.172911283692599</v>
      </c>
      <c r="AA1074" s="44">
        <v>95.314444883752785</v>
      </c>
      <c r="AB1074" s="44">
        <v>3.5621810689439539</v>
      </c>
      <c r="AC1074" s="44">
        <v>9.8996829789786833</v>
      </c>
      <c r="AD1074" s="44">
        <v>4.0361554550924419</v>
      </c>
      <c r="AE1074" s="44">
        <v>36.734766050454397</v>
      </c>
      <c r="AF1074" s="44">
        <v>106.49717108228781</v>
      </c>
      <c r="AG1074" s="44">
        <v>45.81548181114924</v>
      </c>
      <c r="AH1074" s="44">
        <v>214.56655582790034</v>
      </c>
      <c r="AJ1074" s="63" t="s">
        <v>63</v>
      </c>
      <c r="AK1074" s="44">
        <v>0</v>
      </c>
      <c r="AL1074" s="44">
        <v>0</v>
      </c>
      <c r="AM1074" s="44">
        <v>384.70391666666671</v>
      </c>
      <c r="AN1074" s="44">
        <v>384.70391666666671</v>
      </c>
      <c r="AO1074" s="44">
        <v>0</v>
      </c>
      <c r="AP1074" s="44">
        <v>0</v>
      </c>
      <c r="AQ1074" s="44">
        <v>0</v>
      </c>
      <c r="AR1074" s="44">
        <v>0</v>
      </c>
      <c r="AS1074" s="44">
        <v>0</v>
      </c>
      <c r="AT1074" s="44">
        <v>0</v>
      </c>
      <c r="AU1074" s="44">
        <v>0</v>
      </c>
      <c r="AV1074" s="44">
        <v>0</v>
      </c>
      <c r="AW1074" s="44">
        <v>0</v>
      </c>
      <c r="AX1074" s="44">
        <v>0</v>
      </c>
      <c r="AY1074" s="44">
        <v>168.38106647656542</v>
      </c>
      <c r="AZ1074" s="44">
        <v>0</v>
      </c>
      <c r="BA1074" s="44">
        <v>0</v>
      </c>
      <c r="BB1074" s="44">
        <v>9.6008534999999995</v>
      </c>
      <c r="BC1074" s="44">
        <v>177.98191997656542</v>
      </c>
      <c r="BD1074" s="44">
        <v>168.38106647656542</v>
      </c>
      <c r="BE1074" s="44">
        <v>0</v>
      </c>
      <c r="BF1074" s="44">
        <v>0</v>
      </c>
      <c r="BG1074" s="44">
        <v>9.6008534999999995</v>
      </c>
      <c r="BH1074" s="44">
        <v>177.98191997656542</v>
      </c>
      <c r="BI1074" s="44">
        <v>90.172911283692599</v>
      </c>
      <c r="BJ1074" s="44">
        <v>0</v>
      </c>
      <c r="BK1074" s="44">
        <v>0</v>
      </c>
      <c r="BL1074" s="44">
        <v>5.141533600060189</v>
      </c>
      <c r="BM1074" s="44">
        <v>95.314444883752785</v>
      </c>
      <c r="BN1074" s="44">
        <v>4.0361554550924419</v>
      </c>
      <c r="BO1074" s="44">
        <v>43.344063765098973</v>
      </c>
      <c r="BP1074" s="44">
        <v>0</v>
      </c>
      <c r="BQ1074" s="44">
        <v>0</v>
      </c>
      <c r="BR1074" s="44">
        <v>2.4714180460502679</v>
      </c>
      <c r="BS1074" s="44">
        <v>45.81548181114924</v>
      </c>
      <c r="BT1074" s="64">
        <v>2024</v>
      </c>
      <c r="BU1074" s="44">
        <v>0</v>
      </c>
      <c r="BV1074" s="44">
        <v>0</v>
      </c>
      <c r="BW1074" s="44">
        <v>0</v>
      </c>
      <c r="BX1074" s="44">
        <v>0</v>
      </c>
      <c r="BY1074" s="44">
        <v>0</v>
      </c>
      <c r="BZ1074" s="44">
        <v>0</v>
      </c>
      <c r="CA1074" s="44">
        <v>0</v>
      </c>
      <c r="CB1074" s="44">
        <v>0</v>
      </c>
      <c r="CC1074" s="44">
        <v>384.70391666666671</v>
      </c>
      <c r="CD1074" s="44">
        <v>0</v>
      </c>
      <c r="CE1074" s="44">
        <v>0</v>
      </c>
      <c r="CF1074" s="44">
        <v>0</v>
      </c>
      <c r="CG1074" s="44">
        <v>0</v>
      </c>
      <c r="CH1074" s="44">
        <v>0</v>
      </c>
      <c r="CI1074" s="44">
        <v>0</v>
      </c>
      <c r="CJ1074" s="44">
        <v>0</v>
      </c>
      <c r="CK1074" s="44">
        <v>0</v>
      </c>
      <c r="CL1074" s="44">
        <v>0</v>
      </c>
      <c r="CM1074" s="44">
        <v>168.38106647656542</v>
      </c>
      <c r="CN1074" s="44">
        <v>0</v>
      </c>
      <c r="CO1074" s="44">
        <v>0</v>
      </c>
      <c r="CP1074" s="44">
        <v>0</v>
      </c>
      <c r="CQ1074" s="44">
        <v>0</v>
      </c>
      <c r="CR1074" s="44">
        <v>0</v>
      </c>
      <c r="CS1074" s="44">
        <v>0</v>
      </c>
      <c r="CT1074" s="44">
        <v>0</v>
      </c>
      <c r="CU1074" s="44">
        <v>0</v>
      </c>
      <c r="CV1074" s="44">
        <v>0</v>
      </c>
      <c r="CW1074" s="44">
        <v>0</v>
      </c>
      <c r="CX1074" s="44">
        <v>0</v>
      </c>
      <c r="CY1074" s="44">
        <v>0</v>
      </c>
      <c r="CZ1074" s="44">
        <v>0</v>
      </c>
      <c r="DA1074" s="44">
        <v>0</v>
      </c>
      <c r="DB1074" s="44">
        <v>0</v>
      </c>
      <c r="DC1074" s="44">
        <v>0</v>
      </c>
      <c r="DD1074" s="44">
        <v>0</v>
      </c>
      <c r="DE1074" s="44">
        <v>0</v>
      </c>
      <c r="DF1074" s="44">
        <v>0</v>
      </c>
      <c r="DG1074" s="44">
        <v>0</v>
      </c>
      <c r="DH1074" s="44">
        <v>0</v>
      </c>
      <c r="DI1074" s="44">
        <v>0</v>
      </c>
      <c r="DJ1074" s="44">
        <v>0</v>
      </c>
      <c r="DK1074" s="44">
        <v>0</v>
      </c>
      <c r="DL1074" s="44">
        <v>0</v>
      </c>
      <c r="DM1074" s="44">
        <v>0</v>
      </c>
      <c r="DN1074" s="44">
        <v>0</v>
      </c>
      <c r="DO1074" s="44">
        <v>0</v>
      </c>
      <c r="DP1074" s="44">
        <v>0</v>
      </c>
      <c r="DQ1074" s="44">
        <v>9.6008534999999995</v>
      </c>
      <c r="DR1074" s="44">
        <v>0</v>
      </c>
      <c r="DS1074" s="44">
        <v>0</v>
      </c>
      <c r="DT1074" s="44">
        <v>0</v>
      </c>
      <c r="DU1074" s="44">
        <v>0</v>
      </c>
      <c r="DV1074" s="44">
        <v>0</v>
      </c>
      <c r="DW1074" s="44">
        <v>0</v>
      </c>
      <c r="DX1074" s="44">
        <v>0</v>
      </c>
      <c r="DY1074" s="44">
        <v>0</v>
      </c>
      <c r="DZ1074" s="44">
        <v>0</v>
      </c>
      <c r="EA1074" s="44">
        <v>45.81548181114924</v>
      </c>
      <c r="EB1074" s="44">
        <v>0</v>
      </c>
    </row>
    <row r="1075" spans="2:132" x14ac:dyDescent="0.25">
      <c r="B1075" s="41" t="s">
        <v>1163</v>
      </c>
      <c r="C1075" s="47" t="s">
        <v>101</v>
      </c>
      <c r="D1075" s="46">
        <v>5</v>
      </c>
      <c r="E1075" s="86" t="s">
        <v>53</v>
      </c>
      <c r="F1075" s="43">
        <v>5283.95</v>
      </c>
      <c r="G1075" s="43">
        <v>757.23685910827578</v>
      </c>
      <c r="H1075" s="44">
        <v>757.23685910827578</v>
      </c>
      <c r="I1075" s="44">
        <v>405.52215012022043</v>
      </c>
      <c r="J1075" s="44">
        <v>405.52215012022043</v>
      </c>
      <c r="K1075" s="44">
        <v>840.53291361018614</v>
      </c>
      <c r="L1075" s="44">
        <v>840.53291361018614</v>
      </c>
      <c r="M1075" s="44">
        <v>475.55549999999999</v>
      </c>
      <c r="N1075" s="44">
        <v>3497.9748999999997</v>
      </c>
      <c r="O1075" s="44">
        <v>533.67894999999999</v>
      </c>
      <c r="P1075" s="44">
        <v>151.29592444983351</v>
      </c>
      <c r="Q1075" s="44">
        <v>151.29592444983351</v>
      </c>
      <c r="R1075" s="44">
        <v>100.53438556735283</v>
      </c>
      <c r="S1075" s="44">
        <v>100.53438556735283</v>
      </c>
      <c r="T1075" s="44">
        <v>470.69843162170429</v>
      </c>
      <c r="U1075" s="44">
        <v>470.69843162170429</v>
      </c>
      <c r="V1075" s="44">
        <v>252.07256851472906</v>
      </c>
      <c r="W1075" s="44">
        <v>252.07256851472906</v>
      </c>
      <c r="X1075" s="44">
        <v>184.91724099424096</v>
      </c>
      <c r="Y1075" s="44">
        <v>184.91724099424096</v>
      </c>
      <c r="Z1075" s="44">
        <v>99.02850905935783</v>
      </c>
      <c r="AA1075" s="44">
        <v>99.02850905935783</v>
      </c>
      <c r="AB1075" s="44">
        <v>4.7302770819781106</v>
      </c>
      <c r="AC1075" s="44">
        <v>13.876856655251666</v>
      </c>
      <c r="AD1075" s="44">
        <v>5.3891445510919693</v>
      </c>
      <c r="AE1075" s="44">
        <v>38.946066407447681</v>
      </c>
      <c r="AF1075" s="44">
        <v>121.1655399342817</v>
      </c>
      <c r="AG1075" s="44">
        <v>47.600747831324945</v>
      </c>
      <c r="AH1075" s="44">
        <v>216.36703559693157</v>
      </c>
      <c r="AJ1075" s="63" t="s">
        <v>63</v>
      </c>
      <c r="AK1075" s="44">
        <v>0</v>
      </c>
      <c r="AL1075" s="44">
        <v>0</v>
      </c>
      <c r="AM1075" s="44">
        <v>533.67894999999999</v>
      </c>
      <c r="AN1075" s="44">
        <v>533.67894999999999</v>
      </c>
      <c r="AO1075" s="44">
        <v>0</v>
      </c>
      <c r="AP1075" s="44">
        <v>0</v>
      </c>
      <c r="AQ1075" s="44">
        <v>0</v>
      </c>
      <c r="AR1075" s="44">
        <v>0</v>
      </c>
      <c r="AS1075" s="44">
        <v>0</v>
      </c>
      <c r="AT1075" s="44">
        <v>0</v>
      </c>
      <c r="AU1075" s="44">
        <v>0</v>
      </c>
      <c r="AV1075" s="44">
        <v>0</v>
      </c>
      <c r="AW1075" s="44">
        <v>0</v>
      </c>
      <c r="AX1075" s="44">
        <v>0</v>
      </c>
      <c r="AY1075" s="44">
        <v>184.91724099424096</v>
      </c>
      <c r="AZ1075" s="44">
        <v>0</v>
      </c>
      <c r="BA1075" s="44">
        <v>0</v>
      </c>
      <c r="BB1075" s="44">
        <v>0</v>
      </c>
      <c r="BC1075" s="44">
        <v>184.91724099424096</v>
      </c>
      <c r="BD1075" s="44">
        <v>184.91724099424096</v>
      </c>
      <c r="BE1075" s="44">
        <v>0</v>
      </c>
      <c r="BF1075" s="44">
        <v>0</v>
      </c>
      <c r="BG1075" s="44">
        <v>0</v>
      </c>
      <c r="BH1075" s="44">
        <v>184.91724099424096</v>
      </c>
      <c r="BI1075" s="44">
        <v>99.02850905935783</v>
      </c>
      <c r="BJ1075" s="44">
        <v>0</v>
      </c>
      <c r="BK1075" s="44">
        <v>0</v>
      </c>
      <c r="BL1075" s="44">
        <v>0</v>
      </c>
      <c r="BM1075" s="44">
        <v>99.02850905935783</v>
      </c>
      <c r="BN1075" s="44">
        <v>5.3891445510919693</v>
      </c>
      <c r="BO1075" s="44">
        <v>47.600747831324945</v>
      </c>
      <c r="BP1075" s="44">
        <v>0</v>
      </c>
      <c r="BQ1075" s="44">
        <v>0</v>
      </c>
      <c r="BR1075" s="44">
        <v>0</v>
      </c>
      <c r="BS1075" s="44">
        <v>47.600747831324945</v>
      </c>
      <c r="BT1075" s="64">
        <v>2024</v>
      </c>
      <c r="BU1075" s="44">
        <v>0</v>
      </c>
      <c r="BV1075" s="44">
        <v>0</v>
      </c>
      <c r="BW1075" s="44">
        <v>0</v>
      </c>
      <c r="BX1075" s="44">
        <v>0</v>
      </c>
      <c r="BY1075" s="44">
        <v>0</v>
      </c>
      <c r="BZ1075" s="44">
        <v>0</v>
      </c>
      <c r="CA1075" s="44">
        <v>0</v>
      </c>
      <c r="CB1075" s="44">
        <v>0</v>
      </c>
      <c r="CC1075" s="44">
        <v>533.67894999999999</v>
      </c>
      <c r="CD1075" s="44">
        <v>0</v>
      </c>
      <c r="CE1075" s="44">
        <v>0</v>
      </c>
      <c r="CF1075" s="44">
        <v>0</v>
      </c>
      <c r="CG1075" s="44">
        <v>0</v>
      </c>
      <c r="CH1075" s="44">
        <v>0</v>
      </c>
      <c r="CI1075" s="44">
        <v>0</v>
      </c>
      <c r="CJ1075" s="44">
        <v>0</v>
      </c>
      <c r="CK1075" s="44">
        <v>0</v>
      </c>
      <c r="CL1075" s="44">
        <v>0</v>
      </c>
      <c r="CM1075" s="44">
        <v>184.91724099424096</v>
      </c>
      <c r="CN1075" s="44">
        <v>0</v>
      </c>
      <c r="CO1075" s="44">
        <v>0</v>
      </c>
      <c r="CP1075" s="44">
        <v>0</v>
      </c>
      <c r="CQ1075" s="44">
        <v>0</v>
      </c>
      <c r="CR1075" s="44">
        <v>0</v>
      </c>
      <c r="CS1075" s="44">
        <v>0</v>
      </c>
      <c r="CT1075" s="44">
        <v>0</v>
      </c>
      <c r="CU1075" s="44">
        <v>0</v>
      </c>
      <c r="CV1075" s="44">
        <v>0</v>
      </c>
      <c r="CW1075" s="44">
        <v>0</v>
      </c>
      <c r="CX1075" s="44">
        <v>0</v>
      </c>
      <c r="CY1075" s="44">
        <v>0</v>
      </c>
      <c r="CZ1075" s="44">
        <v>0</v>
      </c>
      <c r="DA1075" s="44">
        <v>0</v>
      </c>
      <c r="DB1075" s="44">
        <v>0</v>
      </c>
      <c r="DC1075" s="44">
        <v>0</v>
      </c>
      <c r="DD1075" s="44">
        <v>0</v>
      </c>
      <c r="DE1075" s="44">
        <v>0</v>
      </c>
      <c r="DF1075" s="44">
        <v>0</v>
      </c>
      <c r="DG1075" s="44">
        <v>0</v>
      </c>
      <c r="DH1075" s="44">
        <v>0</v>
      </c>
      <c r="DI1075" s="44">
        <v>0</v>
      </c>
      <c r="DJ1075" s="44">
        <v>0</v>
      </c>
      <c r="DK1075" s="44">
        <v>0</v>
      </c>
      <c r="DL1075" s="44">
        <v>0</v>
      </c>
      <c r="DM1075" s="44">
        <v>0</v>
      </c>
      <c r="DN1075" s="44">
        <v>0</v>
      </c>
      <c r="DO1075" s="44">
        <v>0</v>
      </c>
      <c r="DP1075" s="44">
        <v>0</v>
      </c>
      <c r="DQ1075" s="44">
        <v>0</v>
      </c>
      <c r="DR1075" s="44">
        <v>0</v>
      </c>
      <c r="DS1075" s="44">
        <v>0</v>
      </c>
      <c r="DT1075" s="44">
        <v>0</v>
      </c>
      <c r="DU1075" s="44">
        <v>0</v>
      </c>
      <c r="DV1075" s="44">
        <v>0</v>
      </c>
      <c r="DW1075" s="44">
        <v>0</v>
      </c>
      <c r="DX1075" s="44">
        <v>0</v>
      </c>
      <c r="DY1075" s="44">
        <v>0</v>
      </c>
      <c r="DZ1075" s="44">
        <v>0</v>
      </c>
      <c r="EA1075" s="44">
        <v>47.600747831324945</v>
      </c>
      <c r="EB1075" s="44">
        <v>0</v>
      </c>
    </row>
    <row r="1076" spans="2:132" x14ac:dyDescent="0.25">
      <c r="B1076" s="41" t="s">
        <v>1164</v>
      </c>
      <c r="C1076" s="50">
        <v>1</v>
      </c>
      <c r="D1076" s="46">
        <v>5</v>
      </c>
      <c r="E1076" s="86" t="s">
        <v>53</v>
      </c>
      <c r="F1076" s="43">
        <v>2639.18</v>
      </c>
      <c r="G1076" s="43">
        <v>541.47575778460271</v>
      </c>
      <c r="H1076" s="44">
        <v>673.65133278460269</v>
      </c>
      <c r="I1076" s="44">
        <v>289.97586540275688</v>
      </c>
      <c r="J1076" s="44">
        <v>360.75969310825991</v>
      </c>
      <c r="K1076" s="44">
        <v>557.72003051814079</v>
      </c>
      <c r="L1076" s="44">
        <v>689.89560551814077</v>
      </c>
      <c r="M1076" s="44">
        <v>278.87335333333334</v>
      </c>
      <c r="N1076" s="44">
        <v>1830.7111933333331</v>
      </c>
      <c r="O1076" s="44">
        <v>321.10023333333334</v>
      </c>
      <c r="P1076" s="44">
        <v>111.54400610362816</v>
      </c>
      <c r="Q1076" s="44">
        <v>118.15278485362816</v>
      </c>
      <c r="R1076" s="44">
        <v>74.119697263012768</v>
      </c>
      <c r="S1076" s="44">
        <v>77.658888648287913</v>
      </c>
      <c r="T1076" s="44">
        <v>334.63201831088446</v>
      </c>
      <c r="U1076" s="44">
        <v>342.56255281088448</v>
      </c>
      <c r="V1076" s="44">
        <v>179.20508481890377</v>
      </c>
      <c r="W1076" s="44">
        <v>183.45211448123396</v>
      </c>
      <c r="X1076" s="44">
        <v>139.4300076295352</v>
      </c>
      <c r="Y1076" s="44">
        <v>147.36054212953519</v>
      </c>
      <c r="Z1076" s="44">
        <v>74.668785341209897</v>
      </c>
      <c r="AA1076" s="44">
        <v>78.915815003540075</v>
      </c>
      <c r="AB1076" s="44">
        <v>3.5910036595595995</v>
      </c>
      <c r="AC1076" s="44">
        <v>9.9792319020700297</v>
      </c>
      <c r="AD1076" s="44">
        <v>4.0688958647760165</v>
      </c>
      <c r="AE1076" s="44">
        <v>30.414475617022113</v>
      </c>
      <c r="AF1076" s="44">
        <v>88.18125127290692</v>
      </c>
      <c r="AG1076" s="44">
        <v>37.93303408855099</v>
      </c>
      <c r="AH1076" s="44">
        <v>177.5905079031057</v>
      </c>
      <c r="AJ1076" s="63" t="s">
        <v>63</v>
      </c>
      <c r="AK1076" s="44">
        <v>0</v>
      </c>
      <c r="AL1076" s="44">
        <v>0</v>
      </c>
      <c r="AM1076" s="44">
        <v>321.10023333333334</v>
      </c>
      <c r="AN1076" s="44">
        <v>321.10023333333334</v>
      </c>
      <c r="AO1076" s="44">
        <v>0</v>
      </c>
      <c r="AP1076" s="44">
        <v>0</v>
      </c>
      <c r="AQ1076" s="44">
        <v>0</v>
      </c>
      <c r="AR1076" s="44">
        <v>0</v>
      </c>
      <c r="AS1076" s="44">
        <v>0</v>
      </c>
      <c r="AT1076" s="44">
        <v>0</v>
      </c>
      <c r="AU1076" s="44">
        <v>0</v>
      </c>
      <c r="AV1076" s="44">
        <v>0</v>
      </c>
      <c r="AW1076" s="44">
        <v>0</v>
      </c>
      <c r="AX1076" s="44">
        <v>0</v>
      </c>
      <c r="AY1076" s="44">
        <v>139.4300076295352</v>
      </c>
      <c r="AZ1076" s="44">
        <v>0</v>
      </c>
      <c r="BA1076" s="44">
        <v>0</v>
      </c>
      <c r="BB1076" s="44">
        <v>7.9305345000000003</v>
      </c>
      <c r="BC1076" s="44">
        <v>147.36054212953519</v>
      </c>
      <c r="BD1076" s="44">
        <v>139.4300076295352</v>
      </c>
      <c r="BE1076" s="44">
        <v>0</v>
      </c>
      <c r="BF1076" s="44">
        <v>0</v>
      </c>
      <c r="BG1076" s="44">
        <v>7.9305345000000003</v>
      </c>
      <c r="BH1076" s="44">
        <v>147.36054212953519</v>
      </c>
      <c r="BI1076" s="44">
        <v>74.668785341209897</v>
      </c>
      <c r="BJ1076" s="44">
        <v>0</v>
      </c>
      <c r="BK1076" s="44">
        <v>0</v>
      </c>
      <c r="BL1076" s="44">
        <v>4.2470296623301813</v>
      </c>
      <c r="BM1076" s="44">
        <v>78.915815003540075</v>
      </c>
      <c r="BN1076" s="44">
        <v>4.0688958647760165</v>
      </c>
      <c r="BO1076" s="44">
        <v>35.89158370311138</v>
      </c>
      <c r="BP1076" s="44">
        <v>0</v>
      </c>
      <c r="BQ1076" s="44">
        <v>0</v>
      </c>
      <c r="BR1076" s="44">
        <v>2.0414503854396111</v>
      </c>
      <c r="BS1076" s="44">
        <v>37.93303408855099</v>
      </c>
      <c r="BT1076" s="64">
        <v>2024</v>
      </c>
      <c r="BU1076" s="44">
        <v>0</v>
      </c>
      <c r="BV1076" s="44">
        <v>0</v>
      </c>
      <c r="BW1076" s="44">
        <v>0</v>
      </c>
      <c r="BX1076" s="44">
        <v>0</v>
      </c>
      <c r="BY1076" s="44">
        <v>0</v>
      </c>
      <c r="BZ1076" s="44">
        <v>0</v>
      </c>
      <c r="CA1076" s="44">
        <v>0</v>
      </c>
      <c r="CB1076" s="44">
        <v>0</v>
      </c>
      <c r="CC1076" s="44">
        <v>321.10023333333334</v>
      </c>
      <c r="CD1076" s="44">
        <v>0</v>
      </c>
      <c r="CE1076" s="44">
        <v>0</v>
      </c>
      <c r="CF1076" s="44">
        <v>0</v>
      </c>
      <c r="CG1076" s="44">
        <v>0</v>
      </c>
      <c r="CH1076" s="44">
        <v>0</v>
      </c>
      <c r="CI1076" s="44">
        <v>0</v>
      </c>
      <c r="CJ1076" s="44">
        <v>0</v>
      </c>
      <c r="CK1076" s="44">
        <v>0</v>
      </c>
      <c r="CL1076" s="44">
        <v>0</v>
      </c>
      <c r="CM1076" s="44">
        <v>139.4300076295352</v>
      </c>
      <c r="CN1076" s="44">
        <v>0</v>
      </c>
      <c r="CO1076" s="44">
        <v>0</v>
      </c>
      <c r="CP1076" s="44">
        <v>0</v>
      </c>
      <c r="CQ1076" s="44">
        <v>0</v>
      </c>
      <c r="CR1076" s="44">
        <v>0</v>
      </c>
      <c r="CS1076" s="44">
        <v>0</v>
      </c>
      <c r="CT1076" s="44">
        <v>0</v>
      </c>
      <c r="CU1076" s="44">
        <v>0</v>
      </c>
      <c r="CV1076" s="44">
        <v>0</v>
      </c>
      <c r="CW1076" s="44">
        <v>0</v>
      </c>
      <c r="CX1076" s="44">
        <v>0</v>
      </c>
      <c r="CY1076" s="44">
        <v>0</v>
      </c>
      <c r="CZ1076" s="44">
        <v>0</v>
      </c>
      <c r="DA1076" s="44">
        <v>0</v>
      </c>
      <c r="DB1076" s="44">
        <v>0</v>
      </c>
      <c r="DC1076" s="44">
        <v>0</v>
      </c>
      <c r="DD1076" s="44">
        <v>0</v>
      </c>
      <c r="DE1076" s="44">
        <v>0</v>
      </c>
      <c r="DF1076" s="44">
        <v>0</v>
      </c>
      <c r="DG1076" s="44">
        <v>0</v>
      </c>
      <c r="DH1076" s="44">
        <v>0</v>
      </c>
      <c r="DI1076" s="44">
        <v>0</v>
      </c>
      <c r="DJ1076" s="44">
        <v>0</v>
      </c>
      <c r="DK1076" s="44">
        <v>0</v>
      </c>
      <c r="DL1076" s="44">
        <v>0</v>
      </c>
      <c r="DM1076" s="44">
        <v>0</v>
      </c>
      <c r="DN1076" s="44">
        <v>0</v>
      </c>
      <c r="DO1076" s="44">
        <v>0</v>
      </c>
      <c r="DP1076" s="44">
        <v>0</v>
      </c>
      <c r="DQ1076" s="44">
        <v>7.9305345000000003</v>
      </c>
      <c r="DR1076" s="44">
        <v>0</v>
      </c>
      <c r="DS1076" s="44">
        <v>0</v>
      </c>
      <c r="DT1076" s="44">
        <v>0</v>
      </c>
      <c r="DU1076" s="44">
        <v>0</v>
      </c>
      <c r="DV1076" s="44">
        <v>0</v>
      </c>
      <c r="DW1076" s="44">
        <v>0</v>
      </c>
      <c r="DX1076" s="44">
        <v>0</v>
      </c>
      <c r="DY1076" s="44">
        <v>0</v>
      </c>
      <c r="DZ1076" s="44">
        <v>0</v>
      </c>
      <c r="EA1076" s="44">
        <v>37.93303408855099</v>
      </c>
      <c r="EB1076" s="44">
        <v>0</v>
      </c>
    </row>
    <row r="1077" spans="2:132" x14ac:dyDescent="0.25">
      <c r="B1077" s="41" t="s">
        <v>1165</v>
      </c>
      <c r="C1077" s="50">
        <v>1</v>
      </c>
      <c r="D1077" s="46">
        <v>5</v>
      </c>
      <c r="E1077" s="86" t="s">
        <v>53</v>
      </c>
      <c r="F1077" s="43">
        <v>1888.1</v>
      </c>
      <c r="G1077" s="43">
        <v>387.13338387384397</v>
      </c>
      <c r="H1077" s="44">
        <v>387.13338387384397</v>
      </c>
      <c r="I1077" s="44">
        <v>207.32107836999788</v>
      </c>
      <c r="J1077" s="44">
        <v>207.32107836999788</v>
      </c>
      <c r="K1077" s="44">
        <v>398.74738539005932</v>
      </c>
      <c r="L1077" s="44">
        <v>398.74738539005932</v>
      </c>
      <c r="M1077" s="44">
        <v>222.79579999999999</v>
      </c>
      <c r="N1077" s="44">
        <v>1374.5368000000001</v>
      </c>
      <c r="O1077" s="44">
        <v>251.1173</v>
      </c>
      <c r="P1077" s="44">
        <v>79.749477078011864</v>
      </c>
      <c r="Q1077" s="44">
        <v>79.749477078011864</v>
      </c>
      <c r="R1077" s="44">
        <v>52.992601793540473</v>
      </c>
      <c r="S1077" s="44">
        <v>52.992601793540473</v>
      </c>
      <c r="T1077" s="44">
        <v>239.24843123403559</v>
      </c>
      <c r="U1077" s="44">
        <v>239.24843123403559</v>
      </c>
      <c r="V1077" s="44">
        <v>128.12442643265868</v>
      </c>
      <c r="W1077" s="44">
        <v>128.12442643265868</v>
      </c>
      <c r="X1077" s="44">
        <v>99.68684634751483</v>
      </c>
      <c r="Y1077" s="44">
        <v>99.68684634751483</v>
      </c>
      <c r="Z1077" s="44">
        <v>53.385177680274452</v>
      </c>
      <c r="AA1077" s="44">
        <v>53.385177680274452</v>
      </c>
      <c r="AB1077" s="44">
        <v>4.2042812101963571</v>
      </c>
      <c r="AC1077" s="44">
        <v>10.728140123401428</v>
      </c>
      <c r="AD1077" s="44">
        <v>4.7038768233375485</v>
      </c>
      <c r="AE1077" s="44">
        <v>20.528830776729457</v>
      </c>
      <c r="AF1077" s="44">
        <v>61.586492330188371</v>
      </c>
      <c r="AG1077" s="44">
        <v>25.661038470911823</v>
      </c>
      <c r="AH1077" s="44">
        <v>102.64415388364729</v>
      </c>
      <c r="AJ1077" s="63" t="s">
        <v>63</v>
      </c>
      <c r="AK1077" s="44">
        <v>0</v>
      </c>
      <c r="AL1077" s="44">
        <v>0</v>
      </c>
      <c r="AM1077" s="44">
        <v>251.1173</v>
      </c>
      <c r="AN1077" s="44">
        <v>251.1173</v>
      </c>
      <c r="AO1077" s="44">
        <v>0</v>
      </c>
      <c r="AP1077" s="44">
        <v>0</v>
      </c>
      <c r="AQ1077" s="44">
        <v>0</v>
      </c>
      <c r="AR1077" s="44">
        <v>0</v>
      </c>
      <c r="AS1077" s="44">
        <v>0</v>
      </c>
      <c r="AT1077" s="44">
        <v>0</v>
      </c>
      <c r="AU1077" s="44">
        <v>0</v>
      </c>
      <c r="AV1077" s="44">
        <v>0</v>
      </c>
      <c r="AW1077" s="44">
        <v>0</v>
      </c>
      <c r="AX1077" s="44">
        <v>0</v>
      </c>
      <c r="AY1077" s="44">
        <v>99.68684634751483</v>
      </c>
      <c r="AZ1077" s="44">
        <v>0</v>
      </c>
      <c r="BA1077" s="44">
        <v>0</v>
      </c>
      <c r="BB1077" s="44">
        <v>0</v>
      </c>
      <c r="BC1077" s="44">
        <v>99.68684634751483</v>
      </c>
      <c r="BD1077" s="44">
        <v>99.68684634751483</v>
      </c>
      <c r="BE1077" s="44">
        <v>0</v>
      </c>
      <c r="BF1077" s="44">
        <v>0</v>
      </c>
      <c r="BG1077" s="44">
        <v>0</v>
      </c>
      <c r="BH1077" s="44">
        <v>99.68684634751483</v>
      </c>
      <c r="BI1077" s="44">
        <v>53.385177680274452</v>
      </c>
      <c r="BJ1077" s="44">
        <v>0</v>
      </c>
      <c r="BK1077" s="44">
        <v>0</v>
      </c>
      <c r="BL1077" s="44">
        <v>0</v>
      </c>
      <c r="BM1077" s="44">
        <v>53.385177680274452</v>
      </c>
      <c r="BN1077" s="44">
        <v>4.7038768233375485</v>
      </c>
      <c r="BO1077" s="44">
        <v>25.661038470911823</v>
      </c>
      <c r="BP1077" s="44">
        <v>0</v>
      </c>
      <c r="BQ1077" s="44">
        <v>0</v>
      </c>
      <c r="BR1077" s="44">
        <v>0</v>
      </c>
      <c r="BS1077" s="44">
        <v>25.661038470911823</v>
      </c>
      <c r="BT1077" s="64">
        <v>2024</v>
      </c>
      <c r="BU1077" s="44">
        <v>0</v>
      </c>
      <c r="BV1077" s="44">
        <v>0</v>
      </c>
      <c r="BW1077" s="44">
        <v>0</v>
      </c>
      <c r="BX1077" s="44">
        <v>0</v>
      </c>
      <c r="BY1077" s="44">
        <v>0</v>
      </c>
      <c r="BZ1077" s="44">
        <v>0</v>
      </c>
      <c r="CA1077" s="44">
        <v>0</v>
      </c>
      <c r="CB1077" s="44">
        <v>0</v>
      </c>
      <c r="CC1077" s="44">
        <v>251.1173</v>
      </c>
      <c r="CD1077" s="44">
        <v>0</v>
      </c>
      <c r="CE1077" s="44">
        <v>0</v>
      </c>
      <c r="CF1077" s="44">
        <v>0</v>
      </c>
      <c r="CG1077" s="44">
        <v>0</v>
      </c>
      <c r="CH1077" s="44">
        <v>0</v>
      </c>
      <c r="CI1077" s="44">
        <v>0</v>
      </c>
      <c r="CJ1077" s="44">
        <v>0</v>
      </c>
      <c r="CK1077" s="44">
        <v>0</v>
      </c>
      <c r="CL1077" s="44">
        <v>0</v>
      </c>
      <c r="CM1077" s="44">
        <v>99.68684634751483</v>
      </c>
      <c r="CN1077" s="44">
        <v>0</v>
      </c>
      <c r="CO1077" s="44">
        <v>0</v>
      </c>
      <c r="CP1077" s="44">
        <v>0</v>
      </c>
      <c r="CQ1077" s="44">
        <v>0</v>
      </c>
      <c r="CR1077" s="44">
        <v>0</v>
      </c>
      <c r="CS1077" s="44">
        <v>0</v>
      </c>
      <c r="CT1077" s="44">
        <v>0</v>
      </c>
      <c r="CU1077" s="44">
        <v>0</v>
      </c>
      <c r="CV1077" s="44">
        <v>0</v>
      </c>
      <c r="CW1077" s="44">
        <v>0</v>
      </c>
      <c r="CX1077" s="44">
        <v>0</v>
      </c>
      <c r="CY1077" s="44">
        <v>0</v>
      </c>
      <c r="CZ1077" s="44">
        <v>0</v>
      </c>
      <c r="DA1077" s="44">
        <v>0</v>
      </c>
      <c r="DB1077" s="44">
        <v>0</v>
      </c>
      <c r="DC1077" s="44">
        <v>0</v>
      </c>
      <c r="DD1077" s="44">
        <v>0</v>
      </c>
      <c r="DE1077" s="44">
        <v>0</v>
      </c>
      <c r="DF1077" s="44">
        <v>0</v>
      </c>
      <c r="DG1077" s="44">
        <v>0</v>
      </c>
      <c r="DH1077" s="44">
        <v>0</v>
      </c>
      <c r="DI1077" s="44">
        <v>0</v>
      </c>
      <c r="DJ1077" s="44">
        <v>0</v>
      </c>
      <c r="DK1077" s="44">
        <v>0</v>
      </c>
      <c r="DL1077" s="44">
        <v>0</v>
      </c>
      <c r="DM1077" s="44">
        <v>0</v>
      </c>
      <c r="DN1077" s="44">
        <v>0</v>
      </c>
      <c r="DO1077" s="44">
        <v>0</v>
      </c>
      <c r="DP1077" s="44">
        <v>0</v>
      </c>
      <c r="DQ1077" s="44">
        <v>0</v>
      </c>
      <c r="DR1077" s="44">
        <v>0</v>
      </c>
      <c r="DS1077" s="44">
        <v>0</v>
      </c>
      <c r="DT1077" s="44">
        <v>0</v>
      </c>
      <c r="DU1077" s="44">
        <v>0</v>
      </c>
      <c r="DV1077" s="44">
        <v>0</v>
      </c>
      <c r="DW1077" s="44">
        <v>0</v>
      </c>
      <c r="DX1077" s="44">
        <v>0</v>
      </c>
      <c r="DY1077" s="44">
        <v>0</v>
      </c>
      <c r="DZ1077" s="44">
        <v>0</v>
      </c>
      <c r="EA1077" s="44">
        <v>25.661038470911823</v>
      </c>
      <c r="EB1077" s="44">
        <v>0</v>
      </c>
    </row>
    <row r="1078" spans="2:132" x14ac:dyDescent="0.25">
      <c r="B1078" s="41" t="s">
        <v>1166</v>
      </c>
      <c r="C1078" s="47" t="s">
        <v>101</v>
      </c>
      <c r="D1078" s="46">
        <v>5</v>
      </c>
      <c r="E1078" s="86" t="s">
        <v>53</v>
      </c>
      <c r="F1078" s="43">
        <v>5465.5</v>
      </c>
      <c r="G1078" s="43">
        <v>779.10955732543061</v>
      </c>
      <c r="H1078" s="44">
        <v>989.78785732543065</v>
      </c>
      <c r="I1078" s="44">
        <v>417.23561005453547</v>
      </c>
      <c r="J1078" s="44">
        <v>530.05990825401955</v>
      </c>
      <c r="K1078" s="44">
        <v>864.81160863122807</v>
      </c>
      <c r="L1078" s="44">
        <v>1075.489908631228</v>
      </c>
      <c r="M1078" s="44">
        <v>491.89499999999998</v>
      </c>
      <c r="N1078" s="44">
        <v>3618.1610000000001</v>
      </c>
      <c r="O1078" s="44">
        <v>552.01549999999997</v>
      </c>
      <c r="P1078" s="44">
        <v>155.66608955362105</v>
      </c>
      <c r="Q1078" s="44">
        <v>166.20000455362106</v>
      </c>
      <c r="R1078" s="44">
        <v>103.43830955033391</v>
      </c>
      <c r="S1078" s="44">
        <v>109.07952446030812</v>
      </c>
      <c r="T1078" s="44">
        <v>484.29450083348775</v>
      </c>
      <c r="U1078" s="44">
        <v>494.82841583348772</v>
      </c>
      <c r="V1078" s="44">
        <v>259.35365520989927</v>
      </c>
      <c r="W1078" s="44">
        <v>264.9948701198735</v>
      </c>
      <c r="X1078" s="44">
        <v>190.25855389887019</v>
      </c>
      <c r="Y1078" s="44">
        <v>200.7924688988702</v>
      </c>
      <c r="Z1078" s="44">
        <v>101.88893597531758</v>
      </c>
      <c r="AA1078" s="44">
        <v>107.53015088529179</v>
      </c>
      <c r="AB1078" s="44">
        <v>4.509508108270043</v>
      </c>
      <c r="AC1078" s="44">
        <v>13.65370204473499</v>
      </c>
      <c r="AD1078" s="44">
        <v>5.1335880723246143</v>
      </c>
      <c r="AE1078" s="44">
        <v>42.782622451999273</v>
      </c>
      <c r="AF1078" s="44">
        <v>127.37699586701825</v>
      </c>
      <c r="AG1078" s="44">
        <v>51.687293337790749</v>
      </c>
      <c r="AH1078" s="44">
        <v>276.84884146353977</v>
      </c>
      <c r="AJ1078" s="63" t="s">
        <v>63</v>
      </c>
      <c r="AK1078" s="44">
        <v>0</v>
      </c>
      <c r="AL1078" s="44">
        <v>0</v>
      </c>
      <c r="AM1078" s="44">
        <v>552.01549999999997</v>
      </c>
      <c r="AN1078" s="44">
        <v>552.01549999999997</v>
      </c>
      <c r="AO1078" s="44">
        <v>0</v>
      </c>
      <c r="AP1078" s="44">
        <v>0</v>
      </c>
      <c r="AQ1078" s="44">
        <v>0</v>
      </c>
      <c r="AR1078" s="44">
        <v>0</v>
      </c>
      <c r="AS1078" s="44">
        <v>0</v>
      </c>
      <c r="AT1078" s="44">
        <v>0</v>
      </c>
      <c r="AU1078" s="44">
        <v>0</v>
      </c>
      <c r="AV1078" s="44">
        <v>0</v>
      </c>
      <c r="AW1078" s="44">
        <v>0</v>
      </c>
      <c r="AX1078" s="44">
        <v>0</v>
      </c>
      <c r="AY1078" s="44">
        <v>190.25855389887019</v>
      </c>
      <c r="AZ1078" s="44">
        <v>0</v>
      </c>
      <c r="BA1078" s="44">
        <v>0</v>
      </c>
      <c r="BB1078" s="44">
        <v>10.533915</v>
      </c>
      <c r="BC1078" s="44">
        <v>200.7924688988702</v>
      </c>
      <c r="BD1078" s="44">
        <v>190.25855389887019</v>
      </c>
      <c r="BE1078" s="44">
        <v>0</v>
      </c>
      <c r="BF1078" s="44">
        <v>0</v>
      </c>
      <c r="BG1078" s="44">
        <v>10.533915</v>
      </c>
      <c r="BH1078" s="44">
        <v>200.7924688988702</v>
      </c>
      <c r="BI1078" s="44">
        <v>101.88893597531758</v>
      </c>
      <c r="BJ1078" s="44">
        <v>0</v>
      </c>
      <c r="BK1078" s="44">
        <v>0</v>
      </c>
      <c r="BL1078" s="44">
        <v>5.641214909974205</v>
      </c>
      <c r="BM1078" s="44">
        <v>107.53015088529179</v>
      </c>
      <c r="BN1078" s="44">
        <v>5.1335880723246143</v>
      </c>
      <c r="BO1078" s="44">
        <v>48.975689871853099</v>
      </c>
      <c r="BP1078" s="44">
        <v>0</v>
      </c>
      <c r="BQ1078" s="44">
        <v>0</v>
      </c>
      <c r="BR1078" s="44">
        <v>2.7116034659376491</v>
      </c>
      <c r="BS1078" s="44">
        <v>51.687293337790749</v>
      </c>
      <c r="BT1078" s="64">
        <v>2024</v>
      </c>
      <c r="BU1078" s="44">
        <v>0</v>
      </c>
      <c r="BV1078" s="44">
        <v>0</v>
      </c>
      <c r="BW1078" s="44">
        <v>0</v>
      </c>
      <c r="BX1078" s="44">
        <v>0</v>
      </c>
      <c r="BY1078" s="44">
        <v>0</v>
      </c>
      <c r="BZ1078" s="44">
        <v>0</v>
      </c>
      <c r="CA1078" s="44">
        <v>0</v>
      </c>
      <c r="CB1078" s="44">
        <v>0</v>
      </c>
      <c r="CC1078" s="44">
        <v>552.01549999999997</v>
      </c>
      <c r="CD1078" s="44">
        <v>0</v>
      </c>
      <c r="CE1078" s="44">
        <v>0</v>
      </c>
      <c r="CF1078" s="44">
        <v>0</v>
      </c>
      <c r="CG1078" s="44">
        <v>0</v>
      </c>
      <c r="CH1078" s="44">
        <v>0</v>
      </c>
      <c r="CI1078" s="44">
        <v>0</v>
      </c>
      <c r="CJ1078" s="44">
        <v>0</v>
      </c>
      <c r="CK1078" s="44">
        <v>0</v>
      </c>
      <c r="CL1078" s="44">
        <v>0</v>
      </c>
      <c r="CM1078" s="44">
        <v>190.25855389887019</v>
      </c>
      <c r="CN1078" s="44">
        <v>0</v>
      </c>
      <c r="CO1078" s="44">
        <v>0</v>
      </c>
      <c r="CP1078" s="44">
        <v>0</v>
      </c>
      <c r="CQ1078" s="44">
        <v>0</v>
      </c>
      <c r="CR1078" s="44">
        <v>0</v>
      </c>
      <c r="CS1078" s="44">
        <v>0</v>
      </c>
      <c r="CT1078" s="44">
        <v>0</v>
      </c>
      <c r="CU1078" s="44">
        <v>0</v>
      </c>
      <c r="CV1078" s="44">
        <v>0</v>
      </c>
      <c r="CW1078" s="44">
        <v>0</v>
      </c>
      <c r="CX1078" s="44">
        <v>0</v>
      </c>
      <c r="CY1078" s="44">
        <v>0</v>
      </c>
      <c r="CZ1078" s="44">
        <v>0</v>
      </c>
      <c r="DA1078" s="44">
        <v>0</v>
      </c>
      <c r="DB1078" s="44">
        <v>0</v>
      </c>
      <c r="DC1078" s="44">
        <v>0</v>
      </c>
      <c r="DD1078" s="44">
        <v>0</v>
      </c>
      <c r="DE1078" s="44">
        <v>0</v>
      </c>
      <c r="DF1078" s="44">
        <v>0</v>
      </c>
      <c r="DG1078" s="44">
        <v>0</v>
      </c>
      <c r="DH1078" s="44">
        <v>0</v>
      </c>
      <c r="DI1078" s="44">
        <v>0</v>
      </c>
      <c r="DJ1078" s="44">
        <v>0</v>
      </c>
      <c r="DK1078" s="44">
        <v>0</v>
      </c>
      <c r="DL1078" s="44">
        <v>0</v>
      </c>
      <c r="DM1078" s="44">
        <v>0</v>
      </c>
      <c r="DN1078" s="44">
        <v>0</v>
      </c>
      <c r="DO1078" s="44">
        <v>0</v>
      </c>
      <c r="DP1078" s="44">
        <v>0</v>
      </c>
      <c r="DQ1078" s="44">
        <v>10.533915</v>
      </c>
      <c r="DR1078" s="44">
        <v>0</v>
      </c>
      <c r="DS1078" s="44">
        <v>0</v>
      </c>
      <c r="DT1078" s="44">
        <v>0</v>
      </c>
      <c r="DU1078" s="44">
        <v>0</v>
      </c>
      <c r="DV1078" s="44">
        <v>0</v>
      </c>
      <c r="DW1078" s="44">
        <v>0</v>
      </c>
      <c r="DX1078" s="44">
        <v>0</v>
      </c>
      <c r="DY1078" s="44">
        <v>0</v>
      </c>
      <c r="DZ1078" s="44">
        <v>0</v>
      </c>
      <c r="EA1078" s="44">
        <v>51.687293337790749</v>
      </c>
      <c r="EB1078" s="44">
        <v>0</v>
      </c>
    </row>
    <row r="1079" spans="2:132" x14ac:dyDescent="0.25">
      <c r="B1079" s="41" t="s">
        <v>1167</v>
      </c>
      <c r="C1079" s="47" t="s">
        <v>101</v>
      </c>
      <c r="D1079" s="46">
        <v>5</v>
      </c>
      <c r="E1079" s="86" t="s">
        <v>53</v>
      </c>
      <c r="F1079" s="43">
        <v>4268.53</v>
      </c>
      <c r="G1079" s="43">
        <v>627.75190926829691</v>
      </c>
      <c r="H1079" s="44">
        <v>627.75190926829691</v>
      </c>
      <c r="I1079" s="44">
        <v>336.17922969086908</v>
      </c>
      <c r="J1079" s="44">
        <v>336.17922969086908</v>
      </c>
      <c r="K1079" s="44">
        <v>696.8046192878096</v>
      </c>
      <c r="L1079" s="44">
        <v>696.8046192878096</v>
      </c>
      <c r="M1079" s="44">
        <v>401.24181999999996</v>
      </c>
      <c r="N1079" s="44">
        <v>2911.1374599999999</v>
      </c>
      <c r="O1079" s="44">
        <v>469.53829999999999</v>
      </c>
      <c r="P1079" s="44">
        <v>125.42483147180572</v>
      </c>
      <c r="Q1079" s="44">
        <v>125.42483147180572</v>
      </c>
      <c r="R1079" s="44">
        <v>83.343344592787147</v>
      </c>
      <c r="S1079" s="44">
        <v>83.343344592787147</v>
      </c>
      <c r="T1079" s="44">
        <v>390.21058680117341</v>
      </c>
      <c r="U1079" s="44">
        <v>390.21058680117341</v>
      </c>
      <c r="V1079" s="44">
        <v>208.96900917584423</v>
      </c>
      <c r="W1079" s="44">
        <v>208.96900917584423</v>
      </c>
      <c r="X1079" s="44">
        <v>153.29701624331813</v>
      </c>
      <c r="Y1079" s="44">
        <v>153.29701624331813</v>
      </c>
      <c r="Z1079" s="44">
        <v>82.094967890510233</v>
      </c>
      <c r="AA1079" s="44">
        <v>82.094967890510233</v>
      </c>
      <c r="AB1079" s="44">
        <v>4.8143234707036822</v>
      </c>
      <c r="AC1079" s="44">
        <v>13.930953070415921</v>
      </c>
      <c r="AD1079" s="44">
        <v>5.719452873484542</v>
      </c>
      <c r="AE1079" s="44">
        <v>32.286420360672544</v>
      </c>
      <c r="AF1079" s="44">
        <v>100.44664112209237</v>
      </c>
      <c r="AG1079" s="44">
        <v>39.461180440822005</v>
      </c>
      <c r="AH1079" s="44">
        <v>179.36900200373637</v>
      </c>
      <c r="AJ1079" s="63" t="s">
        <v>63</v>
      </c>
      <c r="AK1079" s="44">
        <v>0</v>
      </c>
      <c r="AL1079" s="44">
        <v>0</v>
      </c>
      <c r="AM1079" s="44">
        <v>469.53829999999999</v>
      </c>
      <c r="AN1079" s="44">
        <v>469.53829999999999</v>
      </c>
      <c r="AO1079" s="44">
        <v>0</v>
      </c>
      <c r="AP1079" s="44">
        <v>0</v>
      </c>
      <c r="AQ1079" s="44">
        <v>0</v>
      </c>
      <c r="AR1079" s="44">
        <v>0</v>
      </c>
      <c r="AS1079" s="44">
        <v>0</v>
      </c>
      <c r="AT1079" s="44">
        <v>0</v>
      </c>
      <c r="AU1079" s="44">
        <v>0</v>
      </c>
      <c r="AV1079" s="44">
        <v>0</v>
      </c>
      <c r="AW1079" s="44">
        <v>0</v>
      </c>
      <c r="AX1079" s="44">
        <v>0</v>
      </c>
      <c r="AY1079" s="44">
        <v>153.29701624331813</v>
      </c>
      <c r="AZ1079" s="44">
        <v>0</v>
      </c>
      <c r="BA1079" s="44">
        <v>0</v>
      </c>
      <c r="BB1079" s="44">
        <v>0</v>
      </c>
      <c r="BC1079" s="44">
        <v>153.29701624331813</v>
      </c>
      <c r="BD1079" s="44">
        <v>153.29701624331813</v>
      </c>
      <c r="BE1079" s="44">
        <v>0</v>
      </c>
      <c r="BF1079" s="44">
        <v>0</v>
      </c>
      <c r="BG1079" s="44">
        <v>0</v>
      </c>
      <c r="BH1079" s="44">
        <v>153.29701624331813</v>
      </c>
      <c r="BI1079" s="44">
        <v>82.094967890510233</v>
      </c>
      <c r="BJ1079" s="44">
        <v>0</v>
      </c>
      <c r="BK1079" s="44">
        <v>0</v>
      </c>
      <c r="BL1079" s="44">
        <v>0</v>
      </c>
      <c r="BM1079" s="44">
        <v>82.094967890510233</v>
      </c>
      <c r="BN1079" s="44">
        <v>5.719452873484542</v>
      </c>
      <c r="BO1079" s="44">
        <v>39.461180440822005</v>
      </c>
      <c r="BP1079" s="44">
        <v>0</v>
      </c>
      <c r="BQ1079" s="44">
        <v>0</v>
      </c>
      <c r="BR1079" s="44">
        <v>0</v>
      </c>
      <c r="BS1079" s="44">
        <v>39.461180440822005</v>
      </c>
      <c r="BT1079" s="64">
        <v>2024</v>
      </c>
      <c r="BU1079" s="44">
        <v>0</v>
      </c>
      <c r="BV1079" s="44">
        <v>0</v>
      </c>
      <c r="BW1079" s="44">
        <v>0</v>
      </c>
      <c r="BX1079" s="44">
        <v>0</v>
      </c>
      <c r="BY1079" s="44">
        <v>0</v>
      </c>
      <c r="BZ1079" s="44">
        <v>0</v>
      </c>
      <c r="CA1079" s="44">
        <v>0</v>
      </c>
      <c r="CB1079" s="44">
        <v>0</v>
      </c>
      <c r="CC1079" s="44">
        <v>469.53829999999999</v>
      </c>
      <c r="CD1079" s="44">
        <v>0</v>
      </c>
      <c r="CE1079" s="44">
        <v>0</v>
      </c>
      <c r="CF1079" s="44">
        <v>0</v>
      </c>
      <c r="CG1079" s="44">
        <v>0</v>
      </c>
      <c r="CH1079" s="44">
        <v>0</v>
      </c>
      <c r="CI1079" s="44">
        <v>0</v>
      </c>
      <c r="CJ1079" s="44">
        <v>0</v>
      </c>
      <c r="CK1079" s="44">
        <v>0</v>
      </c>
      <c r="CL1079" s="44">
        <v>0</v>
      </c>
      <c r="CM1079" s="44">
        <v>153.29701624331813</v>
      </c>
      <c r="CN1079" s="44">
        <v>0</v>
      </c>
      <c r="CO1079" s="44">
        <v>0</v>
      </c>
      <c r="CP1079" s="44">
        <v>0</v>
      </c>
      <c r="CQ1079" s="44">
        <v>0</v>
      </c>
      <c r="CR1079" s="44">
        <v>0</v>
      </c>
      <c r="CS1079" s="44">
        <v>0</v>
      </c>
      <c r="CT1079" s="44">
        <v>0</v>
      </c>
      <c r="CU1079" s="44">
        <v>0</v>
      </c>
      <c r="CV1079" s="44">
        <v>0</v>
      </c>
      <c r="CW1079" s="44">
        <v>0</v>
      </c>
      <c r="CX1079" s="44">
        <v>0</v>
      </c>
      <c r="CY1079" s="44">
        <v>0</v>
      </c>
      <c r="CZ1079" s="44">
        <v>0</v>
      </c>
      <c r="DA1079" s="44">
        <v>0</v>
      </c>
      <c r="DB1079" s="44">
        <v>0</v>
      </c>
      <c r="DC1079" s="44">
        <v>0</v>
      </c>
      <c r="DD1079" s="44">
        <v>0</v>
      </c>
      <c r="DE1079" s="44">
        <v>0</v>
      </c>
      <c r="DF1079" s="44">
        <v>0</v>
      </c>
      <c r="DG1079" s="44">
        <v>0</v>
      </c>
      <c r="DH1079" s="44">
        <v>0</v>
      </c>
      <c r="DI1079" s="44">
        <v>0</v>
      </c>
      <c r="DJ1079" s="44">
        <v>0</v>
      </c>
      <c r="DK1079" s="44">
        <v>0</v>
      </c>
      <c r="DL1079" s="44">
        <v>0</v>
      </c>
      <c r="DM1079" s="44">
        <v>0</v>
      </c>
      <c r="DN1079" s="44">
        <v>0</v>
      </c>
      <c r="DO1079" s="44">
        <v>0</v>
      </c>
      <c r="DP1079" s="44">
        <v>0</v>
      </c>
      <c r="DQ1079" s="44">
        <v>0</v>
      </c>
      <c r="DR1079" s="44">
        <v>0</v>
      </c>
      <c r="DS1079" s="44">
        <v>0</v>
      </c>
      <c r="DT1079" s="44">
        <v>0</v>
      </c>
      <c r="DU1079" s="44">
        <v>0</v>
      </c>
      <c r="DV1079" s="44">
        <v>0</v>
      </c>
      <c r="DW1079" s="44">
        <v>0</v>
      </c>
      <c r="DX1079" s="44">
        <v>0</v>
      </c>
      <c r="DY1079" s="44">
        <v>0</v>
      </c>
      <c r="DZ1079" s="44">
        <v>0</v>
      </c>
      <c r="EA1079" s="44">
        <v>39.461180440822005</v>
      </c>
      <c r="EB1079" s="44">
        <v>0</v>
      </c>
    </row>
    <row r="1080" spans="2:132" x14ac:dyDescent="0.25">
      <c r="B1080" s="41" t="s">
        <v>1168</v>
      </c>
      <c r="C1080" s="47" t="s">
        <v>101</v>
      </c>
      <c r="D1080" s="46">
        <v>5</v>
      </c>
      <c r="E1080" s="86" t="s">
        <v>53</v>
      </c>
      <c r="F1080" s="43">
        <v>2642.09</v>
      </c>
      <c r="G1080" s="43">
        <v>466.02304690360404</v>
      </c>
      <c r="H1080" s="44">
        <v>466.02304690360404</v>
      </c>
      <c r="I1080" s="44">
        <v>249.5687653245939</v>
      </c>
      <c r="J1080" s="44">
        <v>249.5687653245939</v>
      </c>
      <c r="K1080" s="44">
        <v>480.00373831071215</v>
      </c>
      <c r="L1080" s="44">
        <v>480.00373831071215</v>
      </c>
      <c r="M1080" s="44">
        <v>258.92482000000001</v>
      </c>
      <c r="N1080" s="44">
        <v>1870.5997200000002</v>
      </c>
      <c r="O1080" s="44">
        <v>298.55617000000007</v>
      </c>
      <c r="P1080" s="44">
        <v>86.400672895928182</v>
      </c>
      <c r="Q1080" s="44">
        <v>86.400672895928182</v>
      </c>
      <c r="R1080" s="44">
        <v>57.412244208059583</v>
      </c>
      <c r="S1080" s="44">
        <v>57.412244208059583</v>
      </c>
      <c r="T1080" s="44">
        <v>268.80209345399885</v>
      </c>
      <c r="U1080" s="44">
        <v>268.80209345399885</v>
      </c>
      <c r="V1080" s="44">
        <v>143.95126383922579</v>
      </c>
      <c r="W1080" s="44">
        <v>143.95126383922579</v>
      </c>
      <c r="X1080" s="44">
        <v>105.60082242835668</v>
      </c>
      <c r="Y1080" s="44">
        <v>105.60082242835668</v>
      </c>
      <c r="Z1080" s="44">
        <v>56.552282222552975</v>
      </c>
      <c r="AA1080" s="44">
        <v>56.552282222552975</v>
      </c>
      <c r="AB1080" s="44">
        <v>4.5099233372879004</v>
      </c>
      <c r="AC1080" s="44">
        <v>12.99467382300449</v>
      </c>
      <c r="AD1080" s="44">
        <v>5.2792948094486674</v>
      </c>
      <c r="AE1080" s="44">
        <v>22.24095828416538</v>
      </c>
      <c r="AF1080" s="44">
        <v>69.194092439625649</v>
      </c>
      <c r="AG1080" s="44">
        <v>27.183393458424359</v>
      </c>
      <c r="AH1080" s="44">
        <v>123.56087935647435</v>
      </c>
      <c r="AJ1080" s="63" t="s">
        <v>63</v>
      </c>
      <c r="AK1080" s="44">
        <v>0</v>
      </c>
      <c r="AL1080" s="44">
        <v>0</v>
      </c>
      <c r="AM1080" s="44">
        <v>298.55617000000007</v>
      </c>
      <c r="AN1080" s="44">
        <v>298.55617000000007</v>
      </c>
      <c r="AO1080" s="44">
        <v>0</v>
      </c>
      <c r="AP1080" s="44">
        <v>0</v>
      </c>
      <c r="AQ1080" s="44">
        <v>0</v>
      </c>
      <c r="AR1080" s="44">
        <v>0</v>
      </c>
      <c r="AS1080" s="44">
        <v>0</v>
      </c>
      <c r="AT1080" s="44">
        <v>0</v>
      </c>
      <c r="AU1080" s="44">
        <v>0</v>
      </c>
      <c r="AV1080" s="44">
        <v>0</v>
      </c>
      <c r="AW1080" s="44">
        <v>0</v>
      </c>
      <c r="AX1080" s="44">
        <v>0</v>
      </c>
      <c r="AY1080" s="44">
        <v>105.60082242835668</v>
      </c>
      <c r="AZ1080" s="44">
        <v>0</v>
      </c>
      <c r="BA1080" s="44">
        <v>0</v>
      </c>
      <c r="BB1080" s="44">
        <v>0</v>
      </c>
      <c r="BC1080" s="44">
        <v>105.60082242835668</v>
      </c>
      <c r="BD1080" s="44">
        <v>105.60082242835668</v>
      </c>
      <c r="BE1080" s="44">
        <v>0</v>
      </c>
      <c r="BF1080" s="44">
        <v>0</v>
      </c>
      <c r="BG1080" s="44">
        <v>0</v>
      </c>
      <c r="BH1080" s="44">
        <v>105.60082242835668</v>
      </c>
      <c r="BI1080" s="44">
        <v>56.552282222552975</v>
      </c>
      <c r="BJ1080" s="44">
        <v>0</v>
      </c>
      <c r="BK1080" s="44">
        <v>0</v>
      </c>
      <c r="BL1080" s="44">
        <v>0</v>
      </c>
      <c r="BM1080" s="44">
        <v>56.552282222552975</v>
      </c>
      <c r="BN1080" s="44">
        <v>5.2792948094486674</v>
      </c>
      <c r="BO1080" s="44">
        <v>27.183393458424359</v>
      </c>
      <c r="BP1080" s="44">
        <v>0</v>
      </c>
      <c r="BQ1080" s="44">
        <v>0</v>
      </c>
      <c r="BR1080" s="44">
        <v>0</v>
      </c>
      <c r="BS1080" s="44">
        <v>27.183393458424359</v>
      </c>
      <c r="BT1080" s="64">
        <v>2024</v>
      </c>
      <c r="BU1080" s="44">
        <v>0</v>
      </c>
      <c r="BV1080" s="44">
        <v>0</v>
      </c>
      <c r="BW1080" s="44">
        <v>0</v>
      </c>
      <c r="BX1080" s="44">
        <v>0</v>
      </c>
      <c r="BY1080" s="44">
        <v>0</v>
      </c>
      <c r="BZ1080" s="44">
        <v>0</v>
      </c>
      <c r="CA1080" s="44">
        <v>0</v>
      </c>
      <c r="CB1080" s="44">
        <v>0</v>
      </c>
      <c r="CC1080" s="44">
        <v>298.55617000000007</v>
      </c>
      <c r="CD1080" s="44">
        <v>0</v>
      </c>
      <c r="CE1080" s="44">
        <v>0</v>
      </c>
      <c r="CF1080" s="44">
        <v>0</v>
      </c>
      <c r="CG1080" s="44">
        <v>0</v>
      </c>
      <c r="CH1080" s="44">
        <v>0</v>
      </c>
      <c r="CI1080" s="44">
        <v>0</v>
      </c>
      <c r="CJ1080" s="44">
        <v>0</v>
      </c>
      <c r="CK1080" s="44">
        <v>0</v>
      </c>
      <c r="CL1080" s="44">
        <v>0</v>
      </c>
      <c r="CM1080" s="44">
        <v>105.60082242835668</v>
      </c>
      <c r="CN1080" s="44">
        <v>0</v>
      </c>
      <c r="CO1080" s="44">
        <v>0</v>
      </c>
      <c r="CP1080" s="44">
        <v>0</v>
      </c>
      <c r="CQ1080" s="44">
        <v>0</v>
      </c>
      <c r="CR1080" s="44">
        <v>0</v>
      </c>
      <c r="CS1080" s="44">
        <v>0</v>
      </c>
      <c r="CT1080" s="44">
        <v>0</v>
      </c>
      <c r="CU1080" s="44">
        <v>0</v>
      </c>
      <c r="CV1080" s="44">
        <v>0</v>
      </c>
      <c r="CW1080" s="44">
        <v>0</v>
      </c>
      <c r="CX1080" s="44">
        <v>0</v>
      </c>
      <c r="CY1080" s="44">
        <v>0</v>
      </c>
      <c r="CZ1080" s="44">
        <v>0</v>
      </c>
      <c r="DA1080" s="44">
        <v>0</v>
      </c>
      <c r="DB1080" s="44">
        <v>0</v>
      </c>
      <c r="DC1080" s="44">
        <v>0</v>
      </c>
      <c r="DD1080" s="44">
        <v>0</v>
      </c>
      <c r="DE1080" s="44">
        <v>0</v>
      </c>
      <c r="DF1080" s="44">
        <v>0</v>
      </c>
      <c r="DG1080" s="44">
        <v>0</v>
      </c>
      <c r="DH1080" s="44">
        <v>0</v>
      </c>
      <c r="DI1080" s="44">
        <v>0</v>
      </c>
      <c r="DJ1080" s="44">
        <v>0</v>
      </c>
      <c r="DK1080" s="44">
        <v>0</v>
      </c>
      <c r="DL1080" s="44">
        <v>0</v>
      </c>
      <c r="DM1080" s="44">
        <v>0</v>
      </c>
      <c r="DN1080" s="44">
        <v>0</v>
      </c>
      <c r="DO1080" s="44">
        <v>0</v>
      </c>
      <c r="DP1080" s="44">
        <v>0</v>
      </c>
      <c r="DQ1080" s="44">
        <v>0</v>
      </c>
      <c r="DR1080" s="44">
        <v>0</v>
      </c>
      <c r="DS1080" s="44">
        <v>0</v>
      </c>
      <c r="DT1080" s="44">
        <v>0</v>
      </c>
      <c r="DU1080" s="44">
        <v>0</v>
      </c>
      <c r="DV1080" s="44">
        <v>0</v>
      </c>
      <c r="DW1080" s="44">
        <v>0</v>
      </c>
      <c r="DX1080" s="44">
        <v>0</v>
      </c>
      <c r="DY1080" s="44">
        <v>0</v>
      </c>
      <c r="DZ1080" s="44">
        <v>0</v>
      </c>
      <c r="EA1080" s="44">
        <v>27.183393458424359</v>
      </c>
      <c r="EB1080" s="44">
        <v>0</v>
      </c>
    </row>
    <row r="1081" spans="2:132" x14ac:dyDescent="0.25">
      <c r="B1081" s="41" t="s">
        <v>1169</v>
      </c>
      <c r="C1081" s="50">
        <v>1</v>
      </c>
      <c r="D1081" s="46">
        <v>5</v>
      </c>
      <c r="E1081" s="86" t="s">
        <v>53</v>
      </c>
      <c r="F1081" s="43">
        <v>4283.57</v>
      </c>
      <c r="G1081" s="43">
        <v>887.13661444625836</v>
      </c>
      <c r="H1081" s="44">
        <v>1110.4548144462583</v>
      </c>
      <c r="I1081" s="44">
        <v>475.08721084214847</v>
      </c>
      <c r="J1081" s="44">
        <v>594.68053958161534</v>
      </c>
      <c r="K1081" s="44">
        <v>913.75071287964613</v>
      </c>
      <c r="L1081" s="44">
        <v>1137.0689128796462</v>
      </c>
      <c r="M1081" s="44">
        <v>452.63056333333327</v>
      </c>
      <c r="N1081" s="44">
        <v>2971.3697233333332</v>
      </c>
      <c r="O1081" s="44">
        <v>521.16768333333334</v>
      </c>
      <c r="P1081" s="44">
        <v>182.75014257592923</v>
      </c>
      <c r="Q1081" s="44">
        <v>193.91605257592923</v>
      </c>
      <c r="R1081" s="44">
        <v>121.43534839439218</v>
      </c>
      <c r="S1081" s="44">
        <v>127.41501483136553</v>
      </c>
      <c r="T1081" s="44">
        <v>548.25042772778761</v>
      </c>
      <c r="U1081" s="44">
        <v>561.64951972778761</v>
      </c>
      <c r="V1081" s="44">
        <v>293.60389630044773</v>
      </c>
      <c r="W1081" s="44">
        <v>300.77949602481573</v>
      </c>
      <c r="X1081" s="44">
        <v>228.43767821991153</v>
      </c>
      <c r="Y1081" s="44">
        <v>241.83677021991153</v>
      </c>
      <c r="Z1081" s="44">
        <v>122.33495679185323</v>
      </c>
      <c r="AA1081" s="44">
        <v>129.51055651622124</v>
      </c>
      <c r="AB1081" s="44">
        <v>3.5524114950847223</v>
      </c>
      <c r="AC1081" s="44">
        <v>9.8788972074352479</v>
      </c>
      <c r="AD1081" s="44">
        <v>4.0241328379131547</v>
      </c>
      <c r="AE1081" s="44">
        <v>49.917190357605612</v>
      </c>
      <c r="AF1081" s="44">
        <v>144.57785014746037</v>
      </c>
      <c r="AG1081" s="44">
        <v>62.252773476858223</v>
      </c>
      <c r="AH1081" s="44">
        <v>292.70029283266513</v>
      </c>
      <c r="AJ1081" s="63" t="s">
        <v>63</v>
      </c>
      <c r="AK1081" s="44">
        <v>0</v>
      </c>
      <c r="AL1081" s="44">
        <v>0</v>
      </c>
      <c r="AM1081" s="44">
        <v>521.16768333333334</v>
      </c>
      <c r="AN1081" s="44">
        <v>521.16768333333334</v>
      </c>
      <c r="AO1081" s="44">
        <v>0</v>
      </c>
      <c r="AP1081" s="44">
        <v>0</v>
      </c>
      <c r="AQ1081" s="44">
        <v>0</v>
      </c>
      <c r="AR1081" s="44">
        <v>0</v>
      </c>
      <c r="AS1081" s="44">
        <v>0</v>
      </c>
      <c r="AT1081" s="44">
        <v>0</v>
      </c>
      <c r="AU1081" s="44">
        <v>0</v>
      </c>
      <c r="AV1081" s="44">
        <v>0</v>
      </c>
      <c r="AW1081" s="44">
        <v>0</v>
      </c>
      <c r="AX1081" s="44">
        <v>0</v>
      </c>
      <c r="AY1081" s="44">
        <v>228.43767821991153</v>
      </c>
      <c r="AZ1081" s="44">
        <v>0</v>
      </c>
      <c r="BA1081" s="44">
        <v>0</v>
      </c>
      <c r="BB1081" s="44">
        <v>13.399092000000001</v>
      </c>
      <c r="BC1081" s="44">
        <v>241.83677021991153</v>
      </c>
      <c r="BD1081" s="44">
        <v>228.43767821991153</v>
      </c>
      <c r="BE1081" s="44">
        <v>0</v>
      </c>
      <c r="BF1081" s="44">
        <v>0</v>
      </c>
      <c r="BG1081" s="44">
        <v>13.399092000000001</v>
      </c>
      <c r="BH1081" s="44">
        <v>241.83677021991153</v>
      </c>
      <c r="BI1081" s="44">
        <v>122.33495679185323</v>
      </c>
      <c r="BJ1081" s="44">
        <v>0</v>
      </c>
      <c r="BK1081" s="44">
        <v>0</v>
      </c>
      <c r="BL1081" s="44">
        <v>7.1755997243680154</v>
      </c>
      <c r="BM1081" s="44">
        <v>129.51055651622124</v>
      </c>
      <c r="BN1081" s="44">
        <v>4.0241328379131547</v>
      </c>
      <c r="BO1081" s="44">
        <v>58.803626193287258</v>
      </c>
      <c r="BP1081" s="44">
        <v>0</v>
      </c>
      <c r="BQ1081" s="44">
        <v>0</v>
      </c>
      <c r="BR1081" s="44">
        <v>3.449147283570964</v>
      </c>
      <c r="BS1081" s="44">
        <v>62.252773476858223</v>
      </c>
      <c r="BT1081" s="64">
        <v>2024</v>
      </c>
      <c r="BU1081" s="44">
        <v>0</v>
      </c>
      <c r="BV1081" s="44">
        <v>0</v>
      </c>
      <c r="BW1081" s="44">
        <v>0</v>
      </c>
      <c r="BX1081" s="44">
        <v>0</v>
      </c>
      <c r="BY1081" s="44">
        <v>0</v>
      </c>
      <c r="BZ1081" s="44">
        <v>0</v>
      </c>
      <c r="CA1081" s="44">
        <v>0</v>
      </c>
      <c r="CB1081" s="44">
        <v>0</v>
      </c>
      <c r="CC1081" s="44">
        <v>521.16768333333334</v>
      </c>
      <c r="CD1081" s="44">
        <v>0</v>
      </c>
      <c r="CE1081" s="44">
        <v>0</v>
      </c>
      <c r="CF1081" s="44">
        <v>0</v>
      </c>
      <c r="CG1081" s="44">
        <v>0</v>
      </c>
      <c r="CH1081" s="44">
        <v>0</v>
      </c>
      <c r="CI1081" s="44">
        <v>0</v>
      </c>
      <c r="CJ1081" s="44">
        <v>0</v>
      </c>
      <c r="CK1081" s="44">
        <v>0</v>
      </c>
      <c r="CL1081" s="44">
        <v>0</v>
      </c>
      <c r="CM1081" s="44">
        <v>228.43767821991153</v>
      </c>
      <c r="CN1081" s="44">
        <v>0</v>
      </c>
      <c r="CO1081" s="44">
        <v>0</v>
      </c>
      <c r="CP1081" s="44">
        <v>0</v>
      </c>
      <c r="CQ1081" s="44">
        <v>0</v>
      </c>
      <c r="CR1081" s="44">
        <v>0</v>
      </c>
      <c r="CS1081" s="44">
        <v>0</v>
      </c>
      <c r="CT1081" s="44">
        <v>0</v>
      </c>
      <c r="CU1081" s="44">
        <v>0</v>
      </c>
      <c r="CV1081" s="44">
        <v>0</v>
      </c>
      <c r="CW1081" s="44">
        <v>0</v>
      </c>
      <c r="CX1081" s="44">
        <v>0</v>
      </c>
      <c r="CY1081" s="44">
        <v>0</v>
      </c>
      <c r="CZ1081" s="44">
        <v>0</v>
      </c>
      <c r="DA1081" s="44">
        <v>0</v>
      </c>
      <c r="DB1081" s="44">
        <v>0</v>
      </c>
      <c r="DC1081" s="44">
        <v>0</v>
      </c>
      <c r="DD1081" s="44">
        <v>0</v>
      </c>
      <c r="DE1081" s="44">
        <v>0</v>
      </c>
      <c r="DF1081" s="44">
        <v>0</v>
      </c>
      <c r="DG1081" s="44">
        <v>0</v>
      </c>
      <c r="DH1081" s="44">
        <v>0</v>
      </c>
      <c r="DI1081" s="44">
        <v>0</v>
      </c>
      <c r="DJ1081" s="44">
        <v>0</v>
      </c>
      <c r="DK1081" s="44">
        <v>0</v>
      </c>
      <c r="DL1081" s="44">
        <v>0</v>
      </c>
      <c r="DM1081" s="44">
        <v>0</v>
      </c>
      <c r="DN1081" s="44">
        <v>0</v>
      </c>
      <c r="DO1081" s="44">
        <v>0</v>
      </c>
      <c r="DP1081" s="44">
        <v>0</v>
      </c>
      <c r="DQ1081" s="44">
        <v>13.399092000000001</v>
      </c>
      <c r="DR1081" s="44">
        <v>0</v>
      </c>
      <c r="DS1081" s="44">
        <v>0</v>
      </c>
      <c r="DT1081" s="44">
        <v>0</v>
      </c>
      <c r="DU1081" s="44">
        <v>0</v>
      </c>
      <c r="DV1081" s="44">
        <v>0</v>
      </c>
      <c r="DW1081" s="44">
        <v>0</v>
      </c>
      <c r="DX1081" s="44">
        <v>0</v>
      </c>
      <c r="DY1081" s="44">
        <v>0</v>
      </c>
      <c r="DZ1081" s="44">
        <v>0</v>
      </c>
      <c r="EA1081" s="44">
        <v>62.252773476858223</v>
      </c>
      <c r="EB1081" s="44">
        <v>0</v>
      </c>
    </row>
    <row r="1082" spans="2:132" x14ac:dyDescent="0.25">
      <c r="B1082" s="41" t="s">
        <v>1170</v>
      </c>
      <c r="C1082" s="47" t="s">
        <v>101</v>
      </c>
      <c r="D1082" s="46">
        <v>5</v>
      </c>
      <c r="E1082" s="86" t="s">
        <v>53</v>
      </c>
      <c r="F1082" s="43">
        <v>4933.55</v>
      </c>
      <c r="G1082" s="43">
        <v>821.10538342587142</v>
      </c>
      <c r="H1082" s="44">
        <v>821.10538342587142</v>
      </c>
      <c r="I1082" s="44">
        <v>439.72558461332869</v>
      </c>
      <c r="J1082" s="44">
        <v>439.72558461332869</v>
      </c>
      <c r="K1082" s="44">
        <v>845.73854492864757</v>
      </c>
      <c r="L1082" s="44">
        <v>845.73854492864757</v>
      </c>
      <c r="M1082" s="44">
        <v>463.75370000000004</v>
      </c>
      <c r="N1082" s="44">
        <v>3364.6811000000002</v>
      </c>
      <c r="O1082" s="44">
        <v>542.69050000000004</v>
      </c>
      <c r="P1082" s="44">
        <v>152.23293808715655</v>
      </c>
      <c r="Q1082" s="44">
        <v>152.23293808715655</v>
      </c>
      <c r="R1082" s="44">
        <v>101.15702025258348</v>
      </c>
      <c r="S1082" s="44">
        <v>101.15702025258348</v>
      </c>
      <c r="T1082" s="44">
        <v>473.6135851600427</v>
      </c>
      <c r="U1082" s="44">
        <v>473.6135851600427</v>
      </c>
      <c r="V1082" s="44">
        <v>253.63371720496804</v>
      </c>
      <c r="W1082" s="44">
        <v>253.63371720496804</v>
      </c>
      <c r="X1082" s="44">
        <v>186.06247988430246</v>
      </c>
      <c r="Y1082" s="44">
        <v>186.06247988430246</v>
      </c>
      <c r="Z1082" s="44">
        <v>99.641817473380286</v>
      </c>
      <c r="AA1082" s="44">
        <v>99.641817473380286</v>
      </c>
      <c r="AB1082" s="44">
        <v>4.5844934819356356</v>
      </c>
      <c r="AC1082" s="44">
        <v>13.265906193697873</v>
      </c>
      <c r="AD1082" s="44">
        <v>5.4464131000519131</v>
      </c>
      <c r="AE1082" s="44">
        <v>39.187269172668024</v>
      </c>
      <c r="AF1082" s="44">
        <v>121.91594853718942</v>
      </c>
      <c r="AG1082" s="44">
        <v>47.895551211038693</v>
      </c>
      <c r="AH1082" s="44">
        <v>217.70705095926681</v>
      </c>
      <c r="AJ1082" s="63" t="s">
        <v>63</v>
      </c>
      <c r="AK1082" s="44">
        <v>0</v>
      </c>
      <c r="AL1082" s="44">
        <v>0</v>
      </c>
      <c r="AM1082" s="44">
        <v>542.69050000000004</v>
      </c>
      <c r="AN1082" s="44">
        <v>542.69050000000004</v>
      </c>
      <c r="AO1082" s="44">
        <v>0</v>
      </c>
      <c r="AP1082" s="44">
        <v>0</v>
      </c>
      <c r="AQ1082" s="44">
        <v>0</v>
      </c>
      <c r="AR1082" s="44">
        <v>0</v>
      </c>
      <c r="AS1082" s="44">
        <v>0</v>
      </c>
      <c r="AT1082" s="44">
        <v>0</v>
      </c>
      <c r="AU1082" s="44">
        <v>0</v>
      </c>
      <c r="AV1082" s="44">
        <v>0</v>
      </c>
      <c r="AW1082" s="44">
        <v>0</v>
      </c>
      <c r="AX1082" s="44">
        <v>0</v>
      </c>
      <c r="AY1082" s="44">
        <v>186.06247988430246</v>
      </c>
      <c r="AZ1082" s="44">
        <v>0</v>
      </c>
      <c r="BA1082" s="44">
        <v>0</v>
      </c>
      <c r="BB1082" s="44">
        <v>0</v>
      </c>
      <c r="BC1082" s="44">
        <v>186.06247988430246</v>
      </c>
      <c r="BD1082" s="44">
        <v>186.06247988430246</v>
      </c>
      <c r="BE1082" s="44">
        <v>0</v>
      </c>
      <c r="BF1082" s="44">
        <v>0</v>
      </c>
      <c r="BG1082" s="44">
        <v>0</v>
      </c>
      <c r="BH1082" s="44">
        <v>186.06247988430246</v>
      </c>
      <c r="BI1082" s="44">
        <v>99.641817473380286</v>
      </c>
      <c r="BJ1082" s="44">
        <v>0</v>
      </c>
      <c r="BK1082" s="44">
        <v>0</v>
      </c>
      <c r="BL1082" s="44">
        <v>0</v>
      </c>
      <c r="BM1082" s="44">
        <v>99.641817473380286</v>
      </c>
      <c r="BN1082" s="44">
        <v>5.4464131000519131</v>
      </c>
      <c r="BO1082" s="44">
        <v>47.895551211038693</v>
      </c>
      <c r="BP1082" s="44">
        <v>0</v>
      </c>
      <c r="BQ1082" s="44">
        <v>0</v>
      </c>
      <c r="BR1082" s="44">
        <v>0</v>
      </c>
      <c r="BS1082" s="44">
        <v>47.895551211038693</v>
      </c>
      <c r="BT1082" s="64">
        <v>2024</v>
      </c>
      <c r="BU1082" s="44">
        <v>0</v>
      </c>
      <c r="BV1082" s="44">
        <v>0</v>
      </c>
      <c r="BW1082" s="44">
        <v>0</v>
      </c>
      <c r="BX1082" s="44">
        <v>0</v>
      </c>
      <c r="BY1082" s="44">
        <v>0</v>
      </c>
      <c r="BZ1082" s="44">
        <v>0</v>
      </c>
      <c r="CA1082" s="44">
        <v>0</v>
      </c>
      <c r="CB1082" s="44">
        <v>0</v>
      </c>
      <c r="CC1082" s="44">
        <v>542.69050000000004</v>
      </c>
      <c r="CD1082" s="44">
        <v>0</v>
      </c>
      <c r="CE1082" s="44">
        <v>0</v>
      </c>
      <c r="CF1082" s="44">
        <v>0</v>
      </c>
      <c r="CG1082" s="44">
        <v>0</v>
      </c>
      <c r="CH1082" s="44">
        <v>0</v>
      </c>
      <c r="CI1082" s="44">
        <v>0</v>
      </c>
      <c r="CJ1082" s="44">
        <v>0</v>
      </c>
      <c r="CK1082" s="44">
        <v>0</v>
      </c>
      <c r="CL1082" s="44">
        <v>0</v>
      </c>
      <c r="CM1082" s="44">
        <v>186.06247988430246</v>
      </c>
      <c r="CN1082" s="44">
        <v>0</v>
      </c>
      <c r="CO1082" s="44">
        <v>0</v>
      </c>
      <c r="CP1082" s="44">
        <v>0</v>
      </c>
      <c r="CQ1082" s="44">
        <v>0</v>
      </c>
      <c r="CR1082" s="44">
        <v>0</v>
      </c>
      <c r="CS1082" s="44">
        <v>0</v>
      </c>
      <c r="CT1082" s="44">
        <v>0</v>
      </c>
      <c r="CU1082" s="44">
        <v>0</v>
      </c>
      <c r="CV1082" s="44">
        <v>0</v>
      </c>
      <c r="CW1082" s="44">
        <v>0</v>
      </c>
      <c r="CX1082" s="44">
        <v>0</v>
      </c>
      <c r="CY1082" s="44">
        <v>0</v>
      </c>
      <c r="CZ1082" s="44">
        <v>0</v>
      </c>
      <c r="DA1082" s="44">
        <v>0</v>
      </c>
      <c r="DB1082" s="44">
        <v>0</v>
      </c>
      <c r="DC1082" s="44">
        <v>0</v>
      </c>
      <c r="DD1082" s="44">
        <v>0</v>
      </c>
      <c r="DE1082" s="44">
        <v>0</v>
      </c>
      <c r="DF1082" s="44">
        <v>0</v>
      </c>
      <c r="DG1082" s="44">
        <v>0</v>
      </c>
      <c r="DH1082" s="44">
        <v>0</v>
      </c>
      <c r="DI1082" s="44">
        <v>0</v>
      </c>
      <c r="DJ1082" s="44">
        <v>0</v>
      </c>
      <c r="DK1082" s="44">
        <v>0</v>
      </c>
      <c r="DL1082" s="44">
        <v>0</v>
      </c>
      <c r="DM1082" s="44">
        <v>0</v>
      </c>
      <c r="DN1082" s="44">
        <v>0</v>
      </c>
      <c r="DO1082" s="44">
        <v>0</v>
      </c>
      <c r="DP1082" s="44">
        <v>0</v>
      </c>
      <c r="DQ1082" s="44">
        <v>0</v>
      </c>
      <c r="DR1082" s="44">
        <v>0</v>
      </c>
      <c r="DS1082" s="44">
        <v>0</v>
      </c>
      <c r="DT1082" s="44">
        <v>0</v>
      </c>
      <c r="DU1082" s="44">
        <v>0</v>
      </c>
      <c r="DV1082" s="44">
        <v>0</v>
      </c>
      <c r="DW1082" s="44">
        <v>0</v>
      </c>
      <c r="DX1082" s="44">
        <v>0</v>
      </c>
      <c r="DY1082" s="44">
        <v>0</v>
      </c>
      <c r="DZ1082" s="44">
        <v>0</v>
      </c>
      <c r="EA1082" s="44">
        <v>47.895551211038693</v>
      </c>
      <c r="EB1082" s="44">
        <v>0</v>
      </c>
    </row>
    <row r="1083" spans="2:132" x14ac:dyDescent="0.25">
      <c r="B1083" s="41" t="s">
        <v>1171</v>
      </c>
      <c r="C1083" s="47" t="s">
        <v>101</v>
      </c>
      <c r="D1083" s="46">
        <v>5</v>
      </c>
      <c r="E1083" s="86" t="s">
        <v>53</v>
      </c>
      <c r="F1083" s="43">
        <v>1793.47</v>
      </c>
      <c r="G1083" s="43">
        <v>362.02849795612457</v>
      </c>
      <c r="H1083" s="44">
        <v>362.02849795612457</v>
      </c>
      <c r="I1083" s="44">
        <v>193.87668881946132</v>
      </c>
      <c r="J1083" s="44">
        <v>193.87668881946132</v>
      </c>
      <c r="K1083" s="44">
        <v>372.88935289480833</v>
      </c>
      <c r="L1083" s="44">
        <v>372.88935289480833</v>
      </c>
      <c r="M1083" s="44">
        <v>175.76006000000001</v>
      </c>
      <c r="N1083" s="44">
        <v>1269.77676</v>
      </c>
      <c r="O1083" s="44">
        <v>202.66211000000001</v>
      </c>
      <c r="P1083" s="44">
        <v>74.577870578961665</v>
      </c>
      <c r="Q1083" s="44">
        <v>74.577870578961665</v>
      </c>
      <c r="R1083" s="44">
        <v>49.55612930646739</v>
      </c>
      <c r="S1083" s="44">
        <v>49.55612930646739</v>
      </c>
      <c r="T1083" s="44">
        <v>223.733611736885</v>
      </c>
      <c r="U1083" s="44">
        <v>223.733611736885</v>
      </c>
      <c r="V1083" s="44">
        <v>119.8157936904271</v>
      </c>
      <c r="W1083" s="44">
        <v>119.8157936904271</v>
      </c>
      <c r="X1083" s="44">
        <v>93.222338223702081</v>
      </c>
      <c r="Y1083" s="44">
        <v>93.222338223702081</v>
      </c>
      <c r="Z1083" s="44">
        <v>49.923247371011293</v>
      </c>
      <c r="AA1083" s="44">
        <v>49.923247371011293</v>
      </c>
      <c r="AB1083" s="44">
        <v>3.5466866048608483</v>
      </c>
      <c r="AC1083" s="44">
        <v>10.597741089799676</v>
      </c>
      <c r="AD1083" s="44">
        <v>4.0594737055842831</v>
      </c>
      <c r="AE1083" s="44">
        <v>19.197573964111339</v>
      </c>
      <c r="AF1083" s="44">
        <v>57.592721892334012</v>
      </c>
      <c r="AG1083" s="44">
        <v>23.996967455139174</v>
      </c>
      <c r="AH1083" s="44">
        <v>95.987869820556696</v>
      </c>
      <c r="AJ1083" s="63" t="s">
        <v>63</v>
      </c>
      <c r="AK1083" s="44">
        <v>0</v>
      </c>
      <c r="AL1083" s="44">
        <v>0</v>
      </c>
      <c r="AM1083" s="44">
        <v>202.66211000000001</v>
      </c>
      <c r="AN1083" s="44">
        <v>202.66211000000001</v>
      </c>
      <c r="AO1083" s="44">
        <v>0</v>
      </c>
      <c r="AP1083" s="44">
        <v>0</v>
      </c>
      <c r="AQ1083" s="44">
        <v>0</v>
      </c>
      <c r="AR1083" s="44">
        <v>0</v>
      </c>
      <c r="AS1083" s="44">
        <v>0</v>
      </c>
      <c r="AT1083" s="44">
        <v>0</v>
      </c>
      <c r="AU1083" s="44">
        <v>0</v>
      </c>
      <c r="AV1083" s="44">
        <v>0</v>
      </c>
      <c r="AW1083" s="44">
        <v>0</v>
      </c>
      <c r="AX1083" s="44">
        <v>0</v>
      </c>
      <c r="AY1083" s="44">
        <v>93.222338223702081</v>
      </c>
      <c r="AZ1083" s="44">
        <v>0</v>
      </c>
      <c r="BA1083" s="44">
        <v>0</v>
      </c>
      <c r="BB1083" s="44">
        <v>0</v>
      </c>
      <c r="BC1083" s="44">
        <v>93.222338223702081</v>
      </c>
      <c r="BD1083" s="44">
        <v>93.222338223702081</v>
      </c>
      <c r="BE1083" s="44">
        <v>0</v>
      </c>
      <c r="BF1083" s="44">
        <v>0</v>
      </c>
      <c r="BG1083" s="44">
        <v>0</v>
      </c>
      <c r="BH1083" s="44">
        <v>93.222338223702081</v>
      </c>
      <c r="BI1083" s="44">
        <v>49.923247371011293</v>
      </c>
      <c r="BJ1083" s="44">
        <v>0</v>
      </c>
      <c r="BK1083" s="44">
        <v>0</v>
      </c>
      <c r="BL1083" s="44">
        <v>0</v>
      </c>
      <c r="BM1083" s="44">
        <v>49.923247371011293</v>
      </c>
      <c r="BN1083" s="44">
        <v>4.0594737055842831</v>
      </c>
      <c r="BO1083" s="44">
        <v>23.996967455139174</v>
      </c>
      <c r="BP1083" s="44">
        <v>0</v>
      </c>
      <c r="BQ1083" s="44">
        <v>0</v>
      </c>
      <c r="BR1083" s="44">
        <v>0</v>
      </c>
      <c r="BS1083" s="44">
        <v>23.996967455139174</v>
      </c>
      <c r="BT1083" s="64">
        <v>2024</v>
      </c>
      <c r="BU1083" s="44">
        <v>0</v>
      </c>
      <c r="BV1083" s="44">
        <v>0</v>
      </c>
      <c r="BW1083" s="44">
        <v>0</v>
      </c>
      <c r="BX1083" s="44">
        <v>0</v>
      </c>
      <c r="BY1083" s="44">
        <v>0</v>
      </c>
      <c r="BZ1083" s="44">
        <v>0</v>
      </c>
      <c r="CA1083" s="44">
        <v>0</v>
      </c>
      <c r="CB1083" s="44">
        <v>0</v>
      </c>
      <c r="CC1083" s="44">
        <v>202.66211000000001</v>
      </c>
      <c r="CD1083" s="44">
        <v>0</v>
      </c>
      <c r="CE1083" s="44">
        <v>0</v>
      </c>
      <c r="CF1083" s="44">
        <v>0</v>
      </c>
      <c r="CG1083" s="44">
        <v>0</v>
      </c>
      <c r="CH1083" s="44">
        <v>0</v>
      </c>
      <c r="CI1083" s="44">
        <v>0</v>
      </c>
      <c r="CJ1083" s="44">
        <v>0</v>
      </c>
      <c r="CK1083" s="44">
        <v>0</v>
      </c>
      <c r="CL1083" s="44">
        <v>0</v>
      </c>
      <c r="CM1083" s="44">
        <v>93.222338223702081</v>
      </c>
      <c r="CN1083" s="44">
        <v>0</v>
      </c>
      <c r="CO1083" s="44">
        <v>0</v>
      </c>
      <c r="CP1083" s="44">
        <v>0</v>
      </c>
      <c r="CQ1083" s="44">
        <v>0</v>
      </c>
      <c r="CR1083" s="44">
        <v>0</v>
      </c>
      <c r="CS1083" s="44">
        <v>0</v>
      </c>
      <c r="CT1083" s="44">
        <v>0</v>
      </c>
      <c r="CU1083" s="44">
        <v>0</v>
      </c>
      <c r="CV1083" s="44">
        <v>0</v>
      </c>
      <c r="CW1083" s="44">
        <v>0</v>
      </c>
      <c r="CX1083" s="44">
        <v>0</v>
      </c>
      <c r="CY1083" s="44">
        <v>0</v>
      </c>
      <c r="CZ1083" s="44">
        <v>0</v>
      </c>
      <c r="DA1083" s="44">
        <v>0</v>
      </c>
      <c r="DB1083" s="44">
        <v>0</v>
      </c>
      <c r="DC1083" s="44">
        <v>0</v>
      </c>
      <c r="DD1083" s="44">
        <v>0</v>
      </c>
      <c r="DE1083" s="44">
        <v>0</v>
      </c>
      <c r="DF1083" s="44">
        <v>0</v>
      </c>
      <c r="DG1083" s="44">
        <v>0</v>
      </c>
      <c r="DH1083" s="44">
        <v>0</v>
      </c>
      <c r="DI1083" s="44">
        <v>0</v>
      </c>
      <c r="DJ1083" s="44">
        <v>0</v>
      </c>
      <c r="DK1083" s="44">
        <v>0</v>
      </c>
      <c r="DL1083" s="44">
        <v>0</v>
      </c>
      <c r="DM1083" s="44">
        <v>0</v>
      </c>
      <c r="DN1083" s="44">
        <v>0</v>
      </c>
      <c r="DO1083" s="44">
        <v>0</v>
      </c>
      <c r="DP1083" s="44">
        <v>0</v>
      </c>
      <c r="DQ1083" s="44">
        <v>0</v>
      </c>
      <c r="DR1083" s="44">
        <v>0</v>
      </c>
      <c r="DS1083" s="44">
        <v>0</v>
      </c>
      <c r="DT1083" s="44">
        <v>0</v>
      </c>
      <c r="DU1083" s="44">
        <v>0</v>
      </c>
      <c r="DV1083" s="44">
        <v>0</v>
      </c>
      <c r="DW1083" s="44">
        <v>0</v>
      </c>
      <c r="DX1083" s="44">
        <v>0</v>
      </c>
      <c r="DY1083" s="44">
        <v>0</v>
      </c>
      <c r="DZ1083" s="44">
        <v>0</v>
      </c>
      <c r="EA1083" s="44">
        <v>23.996967455139174</v>
      </c>
      <c r="EB1083" s="44">
        <v>0</v>
      </c>
    </row>
    <row r="1084" spans="2:132" x14ac:dyDescent="0.25">
      <c r="B1084" s="41" t="s">
        <v>1172</v>
      </c>
      <c r="C1084" s="50">
        <v>1</v>
      </c>
      <c r="D1084" s="46">
        <v>5</v>
      </c>
      <c r="E1084" s="86" t="s">
        <v>53</v>
      </c>
      <c r="F1084" s="43">
        <v>1031.8699999999999</v>
      </c>
      <c r="G1084" s="43">
        <v>206.78355595566794</v>
      </c>
      <c r="H1084" s="44">
        <v>206.78355595566794</v>
      </c>
      <c r="I1084" s="44">
        <v>110.73855057636209</v>
      </c>
      <c r="J1084" s="44">
        <v>110.73855057636209</v>
      </c>
      <c r="K1084" s="44">
        <v>212.98706263433797</v>
      </c>
      <c r="L1084" s="44">
        <v>212.98706263433797</v>
      </c>
      <c r="M1084" s="44">
        <v>121.76065999999999</v>
      </c>
      <c r="N1084" s="44">
        <v>751.20135999999991</v>
      </c>
      <c r="O1084" s="44">
        <v>137.23871</v>
      </c>
      <c r="P1084" s="44">
        <v>42.5974125268676</v>
      </c>
      <c r="Q1084" s="44">
        <v>42.5974125268676</v>
      </c>
      <c r="R1084" s="44">
        <v>28.305486157148135</v>
      </c>
      <c r="S1084" s="44">
        <v>28.305486157148135</v>
      </c>
      <c r="T1084" s="44">
        <v>127.79223758060277</v>
      </c>
      <c r="U1084" s="44">
        <v>127.79223758060277</v>
      </c>
      <c r="V1084" s="44">
        <v>68.436424256191771</v>
      </c>
      <c r="W1084" s="44">
        <v>68.436424256191771</v>
      </c>
      <c r="X1084" s="44">
        <v>53.246765658584494</v>
      </c>
      <c r="Y1084" s="44">
        <v>53.246765658584494</v>
      </c>
      <c r="Z1084" s="44">
        <v>28.515176773413238</v>
      </c>
      <c r="AA1084" s="44">
        <v>28.515176773413238</v>
      </c>
      <c r="AB1084" s="44">
        <v>4.3016629117055851</v>
      </c>
      <c r="AC1084" s="44">
        <v>10.976630765918999</v>
      </c>
      <c r="AD1084" s="44">
        <v>4.8128304127491006</v>
      </c>
      <c r="AE1084" s="44">
        <v>10.965276580248656</v>
      </c>
      <c r="AF1084" s="44">
        <v>32.89582974074596</v>
      </c>
      <c r="AG1084" s="44">
        <v>13.706595725310818</v>
      </c>
      <c r="AH1084" s="44">
        <v>54.826382901243271</v>
      </c>
      <c r="AJ1084" s="63" t="s">
        <v>63</v>
      </c>
      <c r="AK1084" s="44">
        <v>0</v>
      </c>
      <c r="AL1084" s="44">
        <v>0</v>
      </c>
      <c r="AM1084" s="44">
        <v>137.23871</v>
      </c>
      <c r="AN1084" s="44">
        <v>137.23871</v>
      </c>
      <c r="AO1084" s="44">
        <v>0</v>
      </c>
      <c r="AP1084" s="44">
        <v>0</v>
      </c>
      <c r="AQ1084" s="44">
        <v>0</v>
      </c>
      <c r="AR1084" s="44">
        <v>0</v>
      </c>
      <c r="AS1084" s="44">
        <v>0</v>
      </c>
      <c r="AT1084" s="44">
        <v>0</v>
      </c>
      <c r="AU1084" s="44">
        <v>0</v>
      </c>
      <c r="AV1084" s="44">
        <v>0</v>
      </c>
      <c r="AW1084" s="44">
        <v>0</v>
      </c>
      <c r="AX1084" s="44">
        <v>0</v>
      </c>
      <c r="AY1084" s="44">
        <v>53.246765658584494</v>
      </c>
      <c r="AZ1084" s="44">
        <v>0</v>
      </c>
      <c r="BA1084" s="44">
        <v>0</v>
      </c>
      <c r="BB1084" s="44">
        <v>0</v>
      </c>
      <c r="BC1084" s="44">
        <v>53.246765658584494</v>
      </c>
      <c r="BD1084" s="44">
        <v>53.246765658584494</v>
      </c>
      <c r="BE1084" s="44">
        <v>0</v>
      </c>
      <c r="BF1084" s="44">
        <v>0</v>
      </c>
      <c r="BG1084" s="44">
        <v>0</v>
      </c>
      <c r="BH1084" s="44">
        <v>53.246765658584494</v>
      </c>
      <c r="BI1084" s="44">
        <v>28.515176773413238</v>
      </c>
      <c r="BJ1084" s="44">
        <v>0</v>
      </c>
      <c r="BK1084" s="44">
        <v>0</v>
      </c>
      <c r="BL1084" s="44">
        <v>0</v>
      </c>
      <c r="BM1084" s="44">
        <v>28.515176773413238</v>
      </c>
      <c r="BN1084" s="44">
        <v>4.8128304127491006</v>
      </c>
      <c r="BO1084" s="44">
        <v>13.706595725310818</v>
      </c>
      <c r="BP1084" s="44">
        <v>0</v>
      </c>
      <c r="BQ1084" s="44">
        <v>0</v>
      </c>
      <c r="BR1084" s="44">
        <v>0</v>
      </c>
      <c r="BS1084" s="44">
        <v>13.706595725310818</v>
      </c>
      <c r="BT1084" s="64">
        <v>2024</v>
      </c>
      <c r="BU1084" s="44">
        <v>0</v>
      </c>
      <c r="BV1084" s="44">
        <v>0</v>
      </c>
      <c r="BW1084" s="44">
        <v>0</v>
      </c>
      <c r="BX1084" s="44">
        <v>0</v>
      </c>
      <c r="BY1084" s="44">
        <v>0</v>
      </c>
      <c r="BZ1084" s="44">
        <v>0</v>
      </c>
      <c r="CA1084" s="44">
        <v>0</v>
      </c>
      <c r="CB1084" s="44">
        <v>0</v>
      </c>
      <c r="CC1084" s="44">
        <v>137.23871</v>
      </c>
      <c r="CD1084" s="44">
        <v>0</v>
      </c>
      <c r="CE1084" s="44">
        <v>0</v>
      </c>
      <c r="CF1084" s="44">
        <v>0</v>
      </c>
      <c r="CG1084" s="44">
        <v>0</v>
      </c>
      <c r="CH1084" s="44">
        <v>0</v>
      </c>
      <c r="CI1084" s="44">
        <v>0</v>
      </c>
      <c r="CJ1084" s="44">
        <v>0</v>
      </c>
      <c r="CK1084" s="44">
        <v>0</v>
      </c>
      <c r="CL1084" s="44">
        <v>0</v>
      </c>
      <c r="CM1084" s="44">
        <v>53.246765658584494</v>
      </c>
      <c r="CN1084" s="44">
        <v>0</v>
      </c>
      <c r="CO1084" s="44">
        <v>0</v>
      </c>
      <c r="CP1084" s="44">
        <v>0</v>
      </c>
      <c r="CQ1084" s="44">
        <v>0</v>
      </c>
      <c r="CR1084" s="44">
        <v>0</v>
      </c>
      <c r="CS1084" s="44">
        <v>0</v>
      </c>
      <c r="CT1084" s="44">
        <v>0</v>
      </c>
      <c r="CU1084" s="44">
        <v>0</v>
      </c>
      <c r="CV1084" s="44">
        <v>0</v>
      </c>
      <c r="CW1084" s="44">
        <v>0</v>
      </c>
      <c r="CX1084" s="44">
        <v>0</v>
      </c>
      <c r="CY1084" s="44">
        <v>0</v>
      </c>
      <c r="CZ1084" s="44">
        <v>0</v>
      </c>
      <c r="DA1084" s="44">
        <v>0</v>
      </c>
      <c r="DB1084" s="44">
        <v>0</v>
      </c>
      <c r="DC1084" s="44">
        <v>0</v>
      </c>
      <c r="DD1084" s="44">
        <v>0</v>
      </c>
      <c r="DE1084" s="44">
        <v>0</v>
      </c>
      <c r="DF1084" s="44">
        <v>0</v>
      </c>
      <c r="DG1084" s="44">
        <v>0</v>
      </c>
      <c r="DH1084" s="44">
        <v>0</v>
      </c>
      <c r="DI1084" s="44">
        <v>0</v>
      </c>
      <c r="DJ1084" s="44">
        <v>0</v>
      </c>
      <c r="DK1084" s="44">
        <v>0</v>
      </c>
      <c r="DL1084" s="44">
        <v>0</v>
      </c>
      <c r="DM1084" s="44">
        <v>0</v>
      </c>
      <c r="DN1084" s="44">
        <v>0</v>
      </c>
      <c r="DO1084" s="44">
        <v>0</v>
      </c>
      <c r="DP1084" s="44">
        <v>0</v>
      </c>
      <c r="DQ1084" s="44">
        <v>0</v>
      </c>
      <c r="DR1084" s="44">
        <v>0</v>
      </c>
      <c r="DS1084" s="44">
        <v>0</v>
      </c>
      <c r="DT1084" s="44">
        <v>0</v>
      </c>
      <c r="DU1084" s="44">
        <v>0</v>
      </c>
      <c r="DV1084" s="44">
        <v>0</v>
      </c>
      <c r="DW1084" s="44">
        <v>0</v>
      </c>
      <c r="DX1084" s="44">
        <v>0</v>
      </c>
      <c r="DY1084" s="44">
        <v>0</v>
      </c>
      <c r="DZ1084" s="44">
        <v>0</v>
      </c>
      <c r="EA1084" s="44">
        <v>13.706595725310818</v>
      </c>
      <c r="EB1084" s="44">
        <v>0</v>
      </c>
    </row>
    <row r="1085" spans="2:132" x14ac:dyDescent="0.25">
      <c r="B1085" s="41" t="s">
        <v>1173</v>
      </c>
      <c r="C1085" s="50">
        <v>1</v>
      </c>
      <c r="D1085" s="46">
        <v>5</v>
      </c>
      <c r="E1085" s="86" t="s">
        <v>53</v>
      </c>
      <c r="F1085" s="43">
        <v>2522.9499999999998</v>
      </c>
      <c r="G1085" s="43">
        <v>520.97992953044707</v>
      </c>
      <c r="H1085" s="44">
        <v>718.89180453044708</v>
      </c>
      <c r="I1085" s="44">
        <v>278.99975899411271</v>
      </c>
      <c r="J1085" s="44">
        <v>384.98726887158477</v>
      </c>
      <c r="K1085" s="44">
        <v>536.60932741636054</v>
      </c>
      <c r="L1085" s="44">
        <v>734.52120241636055</v>
      </c>
      <c r="M1085" s="44">
        <v>266.59171666666668</v>
      </c>
      <c r="N1085" s="44">
        <v>1750.0863166666663</v>
      </c>
      <c r="O1085" s="44">
        <v>306.95891666666665</v>
      </c>
      <c r="P1085" s="44">
        <v>107.32186548327212</v>
      </c>
      <c r="Q1085" s="44">
        <v>117.21745923327212</v>
      </c>
      <c r="R1085" s="44">
        <v>71.314133831016932</v>
      </c>
      <c r="S1085" s="44">
        <v>76.613509324890529</v>
      </c>
      <c r="T1085" s="44">
        <v>321.9655964498163</v>
      </c>
      <c r="U1085" s="44">
        <v>333.84030894981629</v>
      </c>
      <c r="V1085" s="44">
        <v>172.42185105836165</v>
      </c>
      <c r="W1085" s="44">
        <v>178.78110165100998</v>
      </c>
      <c r="X1085" s="44">
        <v>134.15233185409014</v>
      </c>
      <c r="Y1085" s="44">
        <v>146.02704435409012</v>
      </c>
      <c r="Z1085" s="44">
        <v>71.842437940984027</v>
      </c>
      <c r="AA1085" s="44">
        <v>78.20168853363235</v>
      </c>
      <c r="AB1085" s="44">
        <v>3.4796959311202733</v>
      </c>
      <c r="AC1085" s="44">
        <v>9.7889894429833308</v>
      </c>
      <c r="AD1085" s="44">
        <v>3.9252210843842872</v>
      </c>
      <c r="AE1085" s="44">
        <v>30.173707375211002</v>
      </c>
      <c r="AF1085" s="44">
        <v>85.936001839583625</v>
      </c>
      <c r="AG1085" s="44">
        <v>37.589769766623483</v>
      </c>
      <c r="AH1085" s="44">
        <v>189.07787259313301</v>
      </c>
      <c r="AJ1085" s="63" t="s">
        <v>63</v>
      </c>
      <c r="AK1085" s="44">
        <v>0</v>
      </c>
      <c r="AL1085" s="44">
        <v>0</v>
      </c>
      <c r="AM1085" s="44">
        <v>306.95891666666665</v>
      </c>
      <c r="AN1085" s="44">
        <v>306.95891666666665</v>
      </c>
      <c r="AO1085" s="44">
        <v>0</v>
      </c>
      <c r="AP1085" s="44">
        <v>0</v>
      </c>
      <c r="AQ1085" s="44">
        <v>0</v>
      </c>
      <c r="AR1085" s="44">
        <v>0</v>
      </c>
      <c r="AS1085" s="44">
        <v>0</v>
      </c>
      <c r="AT1085" s="44">
        <v>0</v>
      </c>
      <c r="AU1085" s="44">
        <v>0</v>
      </c>
      <c r="AV1085" s="44">
        <v>0</v>
      </c>
      <c r="AW1085" s="44">
        <v>0</v>
      </c>
      <c r="AX1085" s="44">
        <v>0</v>
      </c>
      <c r="AY1085" s="44">
        <v>134.15233185409014</v>
      </c>
      <c r="AZ1085" s="44">
        <v>0</v>
      </c>
      <c r="BA1085" s="44">
        <v>0</v>
      </c>
      <c r="BB1085" s="44">
        <v>11.874712499999999</v>
      </c>
      <c r="BC1085" s="44">
        <v>146.02704435409012</v>
      </c>
      <c r="BD1085" s="44">
        <v>134.15233185409014</v>
      </c>
      <c r="BE1085" s="44">
        <v>0</v>
      </c>
      <c r="BF1085" s="44">
        <v>0</v>
      </c>
      <c r="BG1085" s="44">
        <v>11.874712499999999</v>
      </c>
      <c r="BH1085" s="44">
        <v>146.02704435409012</v>
      </c>
      <c r="BI1085" s="44">
        <v>71.842437940984027</v>
      </c>
      <c r="BJ1085" s="44">
        <v>0</v>
      </c>
      <c r="BK1085" s="44">
        <v>0</v>
      </c>
      <c r="BL1085" s="44">
        <v>6.3592505926483236</v>
      </c>
      <c r="BM1085" s="44">
        <v>78.20168853363235</v>
      </c>
      <c r="BN1085" s="44">
        <v>3.9252210843842872</v>
      </c>
      <c r="BO1085" s="44">
        <v>34.533022909257241</v>
      </c>
      <c r="BP1085" s="44">
        <v>0</v>
      </c>
      <c r="BQ1085" s="44">
        <v>0</v>
      </c>
      <c r="BR1085" s="44">
        <v>3.0567468573662429</v>
      </c>
      <c r="BS1085" s="44">
        <v>37.589769766623483</v>
      </c>
      <c r="BT1085" s="64">
        <v>2024</v>
      </c>
      <c r="BU1085" s="44">
        <v>0</v>
      </c>
      <c r="BV1085" s="44">
        <v>0</v>
      </c>
      <c r="BW1085" s="44">
        <v>0</v>
      </c>
      <c r="BX1085" s="44">
        <v>0</v>
      </c>
      <c r="BY1085" s="44">
        <v>0</v>
      </c>
      <c r="BZ1085" s="44">
        <v>0</v>
      </c>
      <c r="CA1085" s="44">
        <v>0</v>
      </c>
      <c r="CB1085" s="44">
        <v>0</v>
      </c>
      <c r="CC1085" s="44">
        <v>306.95891666666665</v>
      </c>
      <c r="CD1085" s="44">
        <v>0</v>
      </c>
      <c r="CE1085" s="44">
        <v>0</v>
      </c>
      <c r="CF1085" s="44">
        <v>0</v>
      </c>
      <c r="CG1085" s="44">
        <v>0</v>
      </c>
      <c r="CH1085" s="44">
        <v>0</v>
      </c>
      <c r="CI1085" s="44">
        <v>0</v>
      </c>
      <c r="CJ1085" s="44">
        <v>0</v>
      </c>
      <c r="CK1085" s="44">
        <v>0</v>
      </c>
      <c r="CL1085" s="44">
        <v>0</v>
      </c>
      <c r="CM1085" s="44">
        <v>134.15233185409014</v>
      </c>
      <c r="CN1085" s="44">
        <v>0</v>
      </c>
      <c r="CO1085" s="44">
        <v>0</v>
      </c>
      <c r="CP1085" s="44">
        <v>0</v>
      </c>
      <c r="CQ1085" s="44">
        <v>0</v>
      </c>
      <c r="CR1085" s="44">
        <v>0</v>
      </c>
      <c r="CS1085" s="44">
        <v>0</v>
      </c>
      <c r="CT1085" s="44">
        <v>0</v>
      </c>
      <c r="CU1085" s="44">
        <v>0</v>
      </c>
      <c r="CV1085" s="44">
        <v>0</v>
      </c>
      <c r="CW1085" s="44">
        <v>0</v>
      </c>
      <c r="CX1085" s="44">
        <v>0</v>
      </c>
      <c r="CY1085" s="44">
        <v>0</v>
      </c>
      <c r="CZ1085" s="44">
        <v>0</v>
      </c>
      <c r="DA1085" s="44">
        <v>0</v>
      </c>
      <c r="DB1085" s="44">
        <v>0</v>
      </c>
      <c r="DC1085" s="44">
        <v>0</v>
      </c>
      <c r="DD1085" s="44">
        <v>0</v>
      </c>
      <c r="DE1085" s="44">
        <v>0</v>
      </c>
      <c r="DF1085" s="44">
        <v>0</v>
      </c>
      <c r="DG1085" s="44">
        <v>0</v>
      </c>
      <c r="DH1085" s="44">
        <v>0</v>
      </c>
      <c r="DI1085" s="44">
        <v>0</v>
      </c>
      <c r="DJ1085" s="44">
        <v>0</v>
      </c>
      <c r="DK1085" s="44">
        <v>0</v>
      </c>
      <c r="DL1085" s="44">
        <v>0</v>
      </c>
      <c r="DM1085" s="44">
        <v>0</v>
      </c>
      <c r="DN1085" s="44">
        <v>0</v>
      </c>
      <c r="DO1085" s="44">
        <v>0</v>
      </c>
      <c r="DP1085" s="44">
        <v>0</v>
      </c>
      <c r="DQ1085" s="44">
        <v>11.874712499999999</v>
      </c>
      <c r="DR1085" s="44">
        <v>0</v>
      </c>
      <c r="DS1085" s="44">
        <v>0</v>
      </c>
      <c r="DT1085" s="44">
        <v>0</v>
      </c>
      <c r="DU1085" s="44">
        <v>0</v>
      </c>
      <c r="DV1085" s="44">
        <v>0</v>
      </c>
      <c r="DW1085" s="44">
        <v>0</v>
      </c>
      <c r="DX1085" s="44">
        <v>0</v>
      </c>
      <c r="DY1085" s="44">
        <v>0</v>
      </c>
      <c r="DZ1085" s="44">
        <v>0</v>
      </c>
      <c r="EA1085" s="44">
        <v>37.589769766623483</v>
      </c>
      <c r="EB1085" s="44">
        <v>0</v>
      </c>
    </row>
    <row r="1086" spans="2:132" x14ac:dyDescent="0.25">
      <c r="B1086" s="41" t="s">
        <v>1174</v>
      </c>
      <c r="C1086" s="50">
        <v>1</v>
      </c>
      <c r="D1086" s="46">
        <v>5</v>
      </c>
      <c r="E1086" s="86" t="s">
        <v>53</v>
      </c>
      <c r="F1086" s="43">
        <v>3245.88</v>
      </c>
      <c r="G1086" s="43">
        <v>670.31066261193928</v>
      </c>
      <c r="H1086" s="44">
        <v>1063.4485126119393</v>
      </c>
      <c r="I1086" s="44">
        <v>358.9706680034119</v>
      </c>
      <c r="J1086" s="44">
        <v>569.50731094150308</v>
      </c>
      <c r="K1086" s="44">
        <v>690.41998249029746</v>
      </c>
      <c r="L1086" s="44">
        <v>1083.5578324902974</v>
      </c>
      <c r="M1086" s="44">
        <v>342.98131999999998</v>
      </c>
      <c r="N1086" s="44">
        <v>2251.5587599999999</v>
      </c>
      <c r="O1086" s="44">
        <v>394.91540000000003</v>
      </c>
      <c r="P1086" s="44">
        <v>138.08399649805949</v>
      </c>
      <c r="Q1086" s="44">
        <v>157.74088899805949</v>
      </c>
      <c r="R1086" s="44">
        <v>91.755212806277186</v>
      </c>
      <c r="S1086" s="44">
        <v>102.28204495318174</v>
      </c>
      <c r="T1086" s="44">
        <v>414.25198949417847</v>
      </c>
      <c r="U1086" s="44">
        <v>437.84026049417849</v>
      </c>
      <c r="V1086" s="44">
        <v>221.84387282610857</v>
      </c>
      <c r="W1086" s="44">
        <v>234.47607140239404</v>
      </c>
      <c r="X1086" s="44">
        <v>172.60499562257436</v>
      </c>
      <c r="Y1086" s="44">
        <v>196.19326662257436</v>
      </c>
      <c r="Z1086" s="44">
        <v>92.434947010878574</v>
      </c>
      <c r="AA1086" s="44">
        <v>105.06714558716405</v>
      </c>
      <c r="AB1086" s="44">
        <v>3.3532896233839984</v>
      </c>
      <c r="AC1086" s="44">
        <v>9.6025097423950232</v>
      </c>
      <c r="AD1086" s="44">
        <v>3.7586954303653077</v>
      </c>
      <c r="AE1086" s="44">
        <v>40.605106584515262</v>
      </c>
      <c r="AF1086" s="44">
        <v>112.70730472792475</v>
      </c>
      <c r="AG1086" s="44">
        <v>50.503382813265716</v>
      </c>
      <c r="AH1086" s="44">
        <v>278.92565813608496</v>
      </c>
      <c r="AJ1086" s="63" t="s">
        <v>63</v>
      </c>
      <c r="AK1086" s="44">
        <v>0</v>
      </c>
      <c r="AL1086" s="44">
        <v>0</v>
      </c>
      <c r="AM1086" s="44">
        <v>394.91540000000003</v>
      </c>
      <c r="AN1086" s="44">
        <v>394.91540000000003</v>
      </c>
      <c r="AO1086" s="44">
        <v>0</v>
      </c>
      <c r="AP1086" s="44">
        <v>0</v>
      </c>
      <c r="AQ1086" s="44">
        <v>0</v>
      </c>
      <c r="AR1086" s="44">
        <v>0</v>
      </c>
      <c r="AS1086" s="44">
        <v>0</v>
      </c>
      <c r="AT1086" s="44">
        <v>0</v>
      </c>
      <c r="AU1086" s="44">
        <v>0</v>
      </c>
      <c r="AV1086" s="44">
        <v>0</v>
      </c>
      <c r="AW1086" s="44">
        <v>0</v>
      </c>
      <c r="AX1086" s="44">
        <v>0</v>
      </c>
      <c r="AY1086" s="44">
        <v>172.60499562257436</v>
      </c>
      <c r="AZ1086" s="44">
        <v>0</v>
      </c>
      <c r="BA1086" s="44">
        <v>0</v>
      </c>
      <c r="BB1086" s="44">
        <v>23.588270999999999</v>
      </c>
      <c r="BC1086" s="44">
        <v>196.19326662257436</v>
      </c>
      <c r="BD1086" s="44">
        <v>172.60499562257436</v>
      </c>
      <c r="BE1086" s="44">
        <v>0</v>
      </c>
      <c r="BF1086" s="44">
        <v>0</v>
      </c>
      <c r="BG1086" s="44">
        <v>23.588270999999999</v>
      </c>
      <c r="BH1086" s="44">
        <v>196.19326662257436</v>
      </c>
      <c r="BI1086" s="44">
        <v>92.434947010878574</v>
      </c>
      <c r="BJ1086" s="44">
        <v>0</v>
      </c>
      <c r="BK1086" s="44">
        <v>0</v>
      </c>
      <c r="BL1086" s="44">
        <v>12.63219857628547</v>
      </c>
      <c r="BM1086" s="44">
        <v>105.06714558716405</v>
      </c>
      <c r="BN1086" s="44">
        <v>3.7586954303653077</v>
      </c>
      <c r="BO1086" s="44">
        <v>44.43137279618503</v>
      </c>
      <c r="BP1086" s="44">
        <v>0</v>
      </c>
      <c r="BQ1086" s="44">
        <v>0</v>
      </c>
      <c r="BR1086" s="44">
        <v>6.0720100170806894</v>
      </c>
      <c r="BS1086" s="44">
        <v>50.503382813265716</v>
      </c>
      <c r="BT1086" s="64">
        <v>2024</v>
      </c>
      <c r="BU1086" s="44">
        <v>0</v>
      </c>
      <c r="BV1086" s="44">
        <v>0</v>
      </c>
      <c r="BW1086" s="44">
        <v>0</v>
      </c>
      <c r="BX1086" s="44">
        <v>0</v>
      </c>
      <c r="BY1086" s="44">
        <v>0</v>
      </c>
      <c r="BZ1086" s="44">
        <v>0</v>
      </c>
      <c r="CA1086" s="44">
        <v>0</v>
      </c>
      <c r="CB1086" s="44">
        <v>0</v>
      </c>
      <c r="CC1086" s="44">
        <v>394.91540000000003</v>
      </c>
      <c r="CD1086" s="44">
        <v>0</v>
      </c>
      <c r="CE1086" s="44">
        <v>0</v>
      </c>
      <c r="CF1086" s="44">
        <v>0</v>
      </c>
      <c r="CG1086" s="44">
        <v>0</v>
      </c>
      <c r="CH1086" s="44">
        <v>0</v>
      </c>
      <c r="CI1086" s="44">
        <v>0</v>
      </c>
      <c r="CJ1086" s="44">
        <v>0</v>
      </c>
      <c r="CK1086" s="44">
        <v>0</v>
      </c>
      <c r="CL1086" s="44">
        <v>0</v>
      </c>
      <c r="CM1086" s="44">
        <v>172.60499562257436</v>
      </c>
      <c r="CN1086" s="44">
        <v>0</v>
      </c>
      <c r="CO1086" s="44">
        <v>0</v>
      </c>
      <c r="CP1086" s="44">
        <v>0</v>
      </c>
      <c r="CQ1086" s="44">
        <v>0</v>
      </c>
      <c r="CR1086" s="44">
        <v>0</v>
      </c>
      <c r="CS1086" s="44">
        <v>0</v>
      </c>
      <c r="CT1086" s="44">
        <v>0</v>
      </c>
      <c r="CU1086" s="44">
        <v>0</v>
      </c>
      <c r="CV1086" s="44">
        <v>0</v>
      </c>
      <c r="CW1086" s="44">
        <v>0</v>
      </c>
      <c r="CX1086" s="44">
        <v>0</v>
      </c>
      <c r="CY1086" s="44">
        <v>0</v>
      </c>
      <c r="CZ1086" s="44">
        <v>0</v>
      </c>
      <c r="DA1086" s="44">
        <v>0</v>
      </c>
      <c r="DB1086" s="44">
        <v>0</v>
      </c>
      <c r="DC1086" s="44">
        <v>0</v>
      </c>
      <c r="DD1086" s="44">
        <v>0</v>
      </c>
      <c r="DE1086" s="44">
        <v>0</v>
      </c>
      <c r="DF1086" s="44">
        <v>0</v>
      </c>
      <c r="DG1086" s="44">
        <v>0</v>
      </c>
      <c r="DH1086" s="44">
        <v>0</v>
      </c>
      <c r="DI1086" s="44">
        <v>0</v>
      </c>
      <c r="DJ1086" s="44">
        <v>0</v>
      </c>
      <c r="DK1086" s="44">
        <v>0</v>
      </c>
      <c r="DL1086" s="44">
        <v>0</v>
      </c>
      <c r="DM1086" s="44">
        <v>0</v>
      </c>
      <c r="DN1086" s="44">
        <v>0</v>
      </c>
      <c r="DO1086" s="44">
        <v>0</v>
      </c>
      <c r="DP1086" s="44">
        <v>0</v>
      </c>
      <c r="DQ1086" s="44">
        <v>23.588270999999999</v>
      </c>
      <c r="DR1086" s="44">
        <v>0</v>
      </c>
      <c r="DS1086" s="44">
        <v>0</v>
      </c>
      <c r="DT1086" s="44">
        <v>0</v>
      </c>
      <c r="DU1086" s="44">
        <v>0</v>
      </c>
      <c r="DV1086" s="44">
        <v>0</v>
      </c>
      <c r="DW1086" s="44">
        <v>0</v>
      </c>
      <c r="DX1086" s="44">
        <v>0</v>
      </c>
      <c r="DY1086" s="44">
        <v>0</v>
      </c>
      <c r="DZ1086" s="44">
        <v>0</v>
      </c>
      <c r="EA1086" s="44">
        <v>50.503382813265716</v>
      </c>
      <c r="EB1086" s="44">
        <v>0</v>
      </c>
    </row>
    <row r="1087" spans="2:132" x14ac:dyDescent="0.25">
      <c r="B1087" s="41" t="s">
        <v>1175</v>
      </c>
      <c r="C1087" s="50">
        <v>1</v>
      </c>
      <c r="D1087" s="46">
        <v>5</v>
      </c>
      <c r="E1087" s="86" t="s">
        <v>53</v>
      </c>
      <c r="F1087" s="43">
        <v>2755.69</v>
      </c>
      <c r="G1087" s="43">
        <v>570.19091606111385</v>
      </c>
      <c r="H1087" s="44">
        <v>683.33839106111384</v>
      </c>
      <c r="I1087" s="44">
        <v>305.35365979465433</v>
      </c>
      <c r="J1087" s="44">
        <v>365.94739184925453</v>
      </c>
      <c r="K1087" s="44">
        <v>587.29664354294732</v>
      </c>
      <c r="L1087" s="44">
        <v>700.44411854294731</v>
      </c>
      <c r="M1087" s="44">
        <v>291.18457666666666</v>
      </c>
      <c r="N1087" s="44">
        <v>1911.5302966666666</v>
      </c>
      <c r="O1087" s="44">
        <v>335.27561666666668</v>
      </c>
      <c r="P1087" s="44">
        <v>117.45932870858947</v>
      </c>
      <c r="Q1087" s="44">
        <v>123.11670245858947</v>
      </c>
      <c r="R1087" s="44">
        <v>78.050360469473716</v>
      </c>
      <c r="S1087" s="44">
        <v>81.080047072203726</v>
      </c>
      <c r="T1087" s="44">
        <v>352.37798612576836</v>
      </c>
      <c r="U1087" s="44">
        <v>359.16683462576833</v>
      </c>
      <c r="V1087" s="44">
        <v>188.70856175309635</v>
      </c>
      <c r="W1087" s="44">
        <v>192.34418567637235</v>
      </c>
      <c r="X1087" s="44">
        <v>146.82416088573683</v>
      </c>
      <c r="Y1087" s="44">
        <v>153.61300938573683</v>
      </c>
      <c r="Z1087" s="44">
        <v>78.62856739712349</v>
      </c>
      <c r="AA1087" s="44">
        <v>82.264191320399505</v>
      </c>
      <c r="AB1087" s="44">
        <v>3.5913222448842417</v>
      </c>
      <c r="AC1087" s="44">
        <v>9.9380716393626862</v>
      </c>
      <c r="AD1087" s="44">
        <v>4.075596092117987</v>
      </c>
      <c r="AE1087" s="44">
        <v>31.692269882709848</v>
      </c>
      <c r="AF1087" s="44">
        <v>92.455467280786678</v>
      </c>
      <c r="AG1087" s="44">
        <v>39.542522287627783</v>
      </c>
      <c r="AH1087" s="44">
        <v>180.30586914140636</v>
      </c>
      <c r="AJ1087" s="63" t="s">
        <v>63</v>
      </c>
      <c r="AK1087" s="44">
        <v>0</v>
      </c>
      <c r="AL1087" s="44">
        <v>0</v>
      </c>
      <c r="AM1087" s="44">
        <v>335.27561666666668</v>
      </c>
      <c r="AN1087" s="44">
        <v>335.27561666666668</v>
      </c>
      <c r="AO1087" s="44">
        <v>0</v>
      </c>
      <c r="AP1087" s="44">
        <v>0</v>
      </c>
      <c r="AQ1087" s="44">
        <v>0</v>
      </c>
      <c r="AR1087" s="44">
        <v>0</v>
      </c>
      <c r="AS1087" s="44">
        <v>0</v>
      </c>
      <c r="AT1087" s="44">
        <v>0</v>
      </c>
      <c r="AU1087" s="44">
        <v>0</v>
      </c>
      <c r="AV1087" s="44">
        <v>0</v>
      </c>
      <c r="AW1087" s="44">
        <v>0</v>
      </c>
      <c r="AX1087" s="44">
        <v>0</v>
      </c>
      <c r="AY1087" s="44">
        <v>146.82416088573683</v>
      </c>
      <c r="AZ1087" s="44">
        <v>0</v>
      </c>
      <c r="BA1087" s="44">
        <v>0</v>
      </c>
      <c r="BB1087" s="44">
        <v>6.7888484999999994</v>
      </c>
      <c r="BC1087" s="44">
        <v>153.61300938573683</v>
      </c>
      <c r="BD1087" s="44">
        <v>146.82416088573683</v>
      </c>
      <c r="BE1087" s="44">
        <v>0</v>
      </c>
      <c r="BF1087" s="44">
        <v>0</v>
      </c>
      <c r="BG1087" s="44">
        <v>6.7888484999999994</v>
      </c>
      <c r="BH1087" s="44">
        <v>153.61300938573683</v>
      </c>
      <c r="BI1087" s="44">
        <v>78.62856739712349</v>
      </c>
      <c r="BJ1087" s="44">
        <v>0</v>
      </c>
      <c r="BK1087" s="44">
        <v>0</v>
      </c>
      <c r="BL1087" s="44">
        <v>3.6356239232760101</v>
      </c>
      <c r="BM1087" s="44">
        <v>82.264191320399505</v>
      </c>
      <c r="BN1087" s="44">
        <v>4.075596092117987</v>
      </c>
      <c r="BO1087" s="44">
        <v>37.794960709399213</v>
      </c>
      <c r="BP1087" s="44">
        <v>0</v>
      </c>
      <c r="BQ1087" s="44">
        <v>0</v>
      </c>
      <c r="BR1087" s="44">
        <v>1.7475615782285703</v>
      </c>
      <c r="BS1087" s="44">
        <v>39.542522287627783</v>
      </c>
      <c r="BT1087" s="64">
        <v>2024</v>
      </c>
      <c r="BU1087" s="44">
        <v>0</v>
      </c>
      <c r="BV1087" s="44">
        <v>0</v>
      </c>
      <c r="BW1087" s="44">
        <v>0</v>
      </c>
      <c r="BX1087" s="44">
        <v>0</v>
      </c>
      <c r="BY1087" s="44">
        <v>0</v>
      </c>
      <c r="BZ1087" s="44">
        <v>0</v>
      </c>
      <c r="CA1087" s="44">
        <v>0</v>
      </c>
      <c r="CB1087" s="44">
        <v>0</v>
      </c>
      <c r="CC1087" s="44">
        <v>335.27561666666668</v>
      </c>
      <c r="CD1087" s="44">
        <v>0</v>
      </c>
      <c r="CE1087" s="44">
        <v>0</v>
      </c>
      <c r="CF1087" s="44">
        <v>0</v>
      </c>
      <c r="CG1087" s="44">
        <v>0</v>
      </c>
      <c r="CH1087" s="44">
        <v>0</v>
      </c>
      <c r="CI1087" s="44">
        <v>0</v>
      </c>
      <c r="CJ1087" s="44">
        <v>0</v>
      </c>
      <c r="CK1087" s="44">
        <v>0</v>
      </c>
      <c r="CL1087" s="44">
        <v>0</v>
      </c>
      <c r="CM1087" s="44">
        <v>146.82416088573683</v>
      </c>
      <c r="CN1087" s="44">
        <v>0</v>
      </c>
      <c r="CO1087" s="44">
        <v>0</v>
      </c>
      <c r="CP1087" s="44">
        <v>0</v>
      </c>
      <c r="CQ1087" s="44">
        <v>0</v>
      </c>
      <c r="CR1087" s="44">
        <v>0</v>
      </c>
      <c r="CS1087" s="44">
        <v>0</v>
      </c>
      <c r="CT1087" s="44">
        <v>0</v>
      </c>
      <c r="CU1087" s="44">
        <v>0</v>
      </c>
      <c r="CV1087" s="44">
        <v>0</v>
      </c>
      <c r="CW1087" s="44">
        <v>0</v>
      </c>
      <c r="CX1087" s="44">
        <v>0</v>
      </c>
      <c r="CY1087" s="44">
        <v>0</v>
      </c>
      <c r="CZ1087" s="44">
        <v>0</v>
      </c>
      <c r="DA1087" s="44">
        <v>0</v>
      </c>
      <c r="DB1087" s="44">
        <v>0</v>
      </c>
      <c r="DC1087" s="44">
        <v>0</v>
      </c>
      <c r="DD1087" s="44">
        <v>0</v>
      </c>
      <c r="DE1087" s="44">
        <v>0</v>
      </c>
      <c r="DF1087" s="44">
        <v>0</v>
      </c>
      <c r="DG1087" s="44">
        <v>0</v>
      </c>
      <c r="DH1087" s="44">
        <v>0</v>
      </c>
      <c r="DI1087" s="44">
        <v>0</v>
      </c>
      <c r="DJ1087" s="44">
        <v>0</v>
      </c>
      <c r="DK1087" s="44">
        <v>0</v>
      </c>
      <c r="DL1087" s="44">
        <v>0</v>
      </c>
      <c r="DM1087" s="44">
        <v>0</v>
      </c>
      <c r="DN1087" s="44">
        <v>0</v>
      </c>
      <c r="DO1087" s="44">
        <v>0</v>
      </c>
      <c r="DP1087" s="44">
        <v>0</v>
      </c>
      <c r="DQ1087" s="44">
        <v>6.7888484999999994</v>
      </c>
      <c r="DR1087" s="44">
        <v>0</v>
      </c>
      <c r="DS1087" s="44">
        <v>0</v>
      </c>
      <c r="DT1087" s="44">
        <v>0</v>
      </c>
      <c r="DU1087" s="44">
        <v>0</v>
      </c>
      <c r="DV1087" s="44">
        <v>0</v>
      </c>
      <c r="DW1087" s="44">
        <v>0</v>
      </c>
      <c r="DX1087" s="44">
        <v>0</v>
      </c>
      <c r="DY1087" s="44">
        <v>0</v>
      </c>
      <c r="DZ1087" s="44">
        <v>0</v>
      </c>
      <c r="EA1087" s="44">
        <v>39.542522287627783</v>
      </c>
      <c r="EB1087" s="44">
        <v>0</v>
      </c>
    </row>
    <row r="1088" spans="2:132" x14ac:dyDescent="0.25">
      <c r="B1088" s="41" t="s">
        <v>1176</v>
      </c>
      <c r="C1088" s="47" t="s">
        <v>101</v>
      </c>
      <c r="D1088" s="46">
        <v>5</v>
      </c>
      <c r="E1088" s="86" t="s">
        <v>53</v>
      </c>
      <c r="F1088" s="43">
        <v>4417</v>
      </c>
      <c r="G1088" s="43">
        <v>536.31098782289564</v>
      </c>
      <c r="H1088" s="44">
        <v>717.64283782289567</v>
      </c>
      <c r="I1088" s="44">
        <v>287.20998231801883</v>
      </c>
      <c r="J1088" s="44">
        <v>384.31841122343587</v>
      </c>
      <c r="K1088" s="44">
        <v>595.30519648341419</v>
      </c>
      <c r="L1088" s="44">
        <v>776.63704648341422</v>
      </c>
      <c r="M1088" s="44">
        <v>415.19799999999998</v>
      </c>
      <c r="N1088" s="44">
        <v>3012.3939999999998</v>
      </c>
      <c r="O1088" s="44">
        <v>485.87</v>
      </c>
      <c r="P1088" s="44">
        <v>107.15493536701455</v>
      </c>
      <c r="Q1088" s="44">
        <v>116.22152786701454</v>
      </c>
      <c r="R1088" s="44">
        <v>71.203210706473641</v>
      </c>
      <c r="S1088" s="44">
        <v>76.05863215174449</v>
      </c>
      <c r="T1088" s="44">
        <v>333.37091003071197</v>
      </c>
      <c r="U1088" s="44">
        <v>342.43750253071198</v>
      </c>
      <c r="V1088" s="44">
        <v>178.52972500888052</v>
      </c>
      <c r="W1088" s="44">
        <v>183.38514645415137</v>
      </c>
      <c r="X1088" s="44">
        <v>130.96714322635111</v>
      </c>
      <c r="Y1088" s="44">
        <v>140.03373572635113</v>
      </c>
      <c r="Z1088" s="44">
        <v>70.136677682060196</v>
      </c>
      <c r="AA1088" s="44">
        <v>74.992099127331045</v>
      </c>
      <c r="AB1088" s="44">
        <v>5.4589201548042423</v>
      </c>
      <c r="AC1088" s="44">
        <v>16.42659756390432</v>
      </c>
      <c r="AD1088" s="44">
        <v>6.4789491913678621</v>
      </c>
      <c r="AE1088" s="44">
        <v>29.917338214782038</v>
      </c>
      <c r="AF1088" s="44">
        <v>88.149061268228479</v>
      </c>
      <c r="AG1088" s="44">
        <v>36.046993273039561</v>
      </c>
      <c r="AH1088" s="44">
        <v>199.91918550890199</v>
      </c>
      <c r="AJ1088" s="63" t="s">
        <v>63</v>
      </c>
      <c r="AK1088" s="44">
        <v>0</v>
      </c>
      <c r="AL1088" s="44">
        <v>0</v>
      </c>
      <c r="AM1088" s="44">
        <v>485.87</v>
      </c>
      <c r="AN1088" s="44">
        <v>485.87</v>
      </c>
      <c r="AO1088" s="44">
        <v>0</v>
      </c>
      <c r="AP1088" s="44">
        <v>0</v>
      </c>
      <c r="AQ1088" s="44">
        <v>0</v>
      </c>
      <c r="AR1088" s="44">
        <v>0</v>
      </c>
      <c r="AS1088" s="44">
        <v>0</v>
      </c>
      <c r="AT1088" s="44">
        <v>0</v>
      </c>
      <c r="AU1088" s="44">
        <v>0</v>
      </c>
      <c r="AV1088" s="44">
        <v>0</v>
      </c>
      <c r="AW1088" s="44">
        <v>0</v>
      </c>
      <c r="AX1088" s="44">
        <v>0</v>
      </c>
      <c r="AY1088" s="44">
        <v>130.96714322635111</v>
      </c>
      <c r="AZ1088" s="44">
        <v>0</v>
      </c>
      <c r="BA1088" s="44">
        <v>0</v>
      </c>
      <c r="BB1088" s="44">
        <v>9.0665925000000005</v>
      </c>
      <c r="BC1088" s="44">
        <v>140.03373572635113</v>
      </c>
      <c r="BD1088" s="44">
        <v>130.96714322635111</v>
      </c>
      <c r="BE1088" s="44">
        <v>0</v>
      </c>
      <c r="BF1088" s="44">
        <v>0</v>
      </c>
      <c r="BG1088" s="44">
        <v>9.0665925000000005</v>
      </c>
      <c r="BH1088" s="44">
        <v>140.03373572635113</v>
      </c>
      <c r="BI1088" s="44">
        <v>70.136677682060196</v>
      </c>
      <c r="BJ1088" s="44">
        <v>0</v>
      </c>
      <c r="BK1088" s="44">
        <v>0</v>
      </c>
      <c r="BL1088" s="44">
        <v>4.855421445270852</v>
      </c>
      <c r="BM1088" s="44">
        <v>74.992099127331045</v>
      </c>
      <c r="BN1088" s="44">
        <v>6.4789491913678621</v>
      </c>
      <c r="BO1088" s="44">
        <v>33.71310282041636</v>
      </c>
      <c r="BP1088" s="44">
        <v>0</v>
      </c>
      <c r="BQ1088" s="44">
        <v>0</v>
      </c>
      <c r="BR1088" s="44">
        <v>2.3338904526231983</v>
      </c>
      <c r="BS1088" s="44">
        <v>36.046993273039561</v>
      </c>
      <c r="BT1088" s="64">
        <v>2024</v>
      </c>
      <c r="BU1088" s="44">
        <v>0</v>
      </c>
      <c r="BV1088" s="44">
        <v>0</v>
      </c>
      <c r="BW1088" s="44">
        <v>0</v>
      </c>
      <c r="BX1088" s="44">
        <v>0</v>
      </c>
      <c r="BY1088" s="44">
        <v>0</v>
      </c>
      <c r="BZ1088" s="44">
        <v>0</v>
      </c>
      <c r="CA1088" s="44">
        <v>0</v>
      </c>
      <c r="CB1088" s="44">
        <v>0</v>
      </c>
      <c r="CC1088" s="44">
        <v>485.87</v>
      </c>
      <c r="CD1088" s="44">
        <v>0</v>
      </c>
      <c r="CE1088" s="44">
        <v>0</v>
      </c>
      <c r="CF1088" s="44">
        <v>0</v>
      </c>
      <c r="CG1088" s="44">
        <v>0</v>
      </c>
      <c r="CH1088" s="44">
        <v>0</v>
      </c>
      <c r="CI1088" s="44">
        <v>0</v>
      </c>
      <c r="CJ1088" s="44">
        <v>0</v>
      </c>
      <c r="CK1088" s="44">
        <v>0</v>
      </c>
      <c r="CL1088" s="44">
        <v>0</v>
      </c>
      <c r="CM1088" s="44">
        <v>130.96714322635111</v>
      </c>
      <c r="CN1088" s="44">
        <v>0</v>
      </c>
      <c r="CO1088" s="44">
        <v>0</v>
      </c>
      <c r="CP1088" s="44">
        <v>0</v>
      </c>
      <c r="CQ1088" s="44">
        <v>0</v>
      </c>
      <c r="CR1088" s="44">
        <v>0</v>
      </c>
      <c r="CS1088" s="44">
        <v>0</v>
      </c>
      <c r="CT1088" s="44">
        <v>0</v>
      </c>
      <c r="CU1088" s="44">
        <v>0</v>
      </c>
      <c r="CV1088" s="44">
        <v>0</v>
      </c>
      <c r="CW1088" s="44">
        <v>0</v>
      </c>
      <c r="CX1088" s="44">
        <v>0</v>
      </c>
      <c r="CY1088" s="44">
        <v>0</v>
      </c>
      <c r="CZ1088" s="44">
        <v>0</v>
      </c>
      <c r="DA1088" s="44">
        <v>0</v>
      </c>
      <c r="DB1088" s="44">
        <v>0</v>
      </c>
      <c r="DC1088" s="44">
        <v>0</v>
      </c>
      <c r="DD1088" s="44">
        <v>0</v>
      </c>
      <c r="DE1088" s="44">
        <v>0</v>
      </c>
      <c r="DF1088" s="44">
        <v>0</v>
      </c>
      <c r="DG1088" s="44">
        <v>0</v>
      </c>
      <c r="DH1088" s="44">
        <v>0</v>
      </c>
      <c r="DI1088" s="44">
        <v>0</v>
      </c>
      <c r="DJ1088" s="44">
        <v>0</v>
      </c>
      <c r="DK1088" s="44">
        <v>0</v>
      </c>
      <c r="DL1088" s="44">
        <v>0</v>
      </c>
      <c r="DM1088" s="44">
        <v>0</v>
      </c>
      <c r="DN1088" s="44">
        <v>0</v>
      </c>
      <c r="DO1088" s="44">
        <v>0</v>
      </c>
      <c r="DP1088" s="44">
        <v>0</v>
      </c>
      <c r="DQ1088" s="44">
        <v>9.0665925000000005</v>
      </c>
      <c r="DR1088" s="44">
        <v>0</v>
      </c>
      <c r="DS1088" s="44">
        <v>0</v>
      </c>
      <c r="DT1088" s="44">
        <v>0</v>
      </c>
      <c r="DU1088" s="44">
        <v>0</v>
      </c>
      <c r="DV1088" s="44">
        <v>0</v>
      </c>
      <c r="DW1088" s="44">
        <v>0</v>
      </c>
      <c r="DX1088" s="44">
        <v>0</v>
      </c>
      <c r="DY1088" s="44">
        <v>0</v>
      </c>
      <c r="DZ1088" s="44">
        <v>0</v>
      </c>
      <c r="EA1088" s="44">
        <v>36.046993273039561</v>
      </c>
      <c r="EB1088" s="44">
        <v>0</v>
      </c>
    </row>
    <row r="1089" spans="2:132" x14ac:dyDescent="0.25">
      <c r="B1089" s="41" t="s">
        <v>1177</v>
      </c>
      <c r="C1089" s="47" t="s">
        <v>101</v>
      </c>
      <c r="D1089" s="46">
        <v>6</v>
      </c>
      <c r="E1089" s="86" t="s">
        <v>53</v>
      </c>
      <c r="F1089" s="43">
        <v>2569.98</v>
      </c>
      <c r="G1089" s="43">
        <v>390.3536184564756</v>
      </c>
      <c r="H1089" s="44">
        <v>390.3536184564756</v>
      </c>
      <c r="I1089" s="44">
        <v>209.04560674725894</v>
      </c>
      <c r="J1089" s="44">
        <v>209.04560674725894</v>
      </c>
      <c r="K1089" s="44">
        <v>402.06422701016987</v>
      </c>
      <c r="L1089" s="44">
        <v>402.06422701016987</v>
      </c>
      <c r="M1089" s="44">
        <v>251.85804000000002</v>
      </c>
      <c r="N1089" s="44">
        <v>1819.54584</v>
      </c>
      <c r="O1089" s="44">
        <v>290.40773999999999</v>
      </c>
      <c r="P1089" s="44">
        <v>72.371560861830574</v>
      </c>
      <c r="Q1089" s="44">
        <v>72.371560861830574</v>
      </c>
      <c r="R1089" s="44">
        <v>48.090062110079678</v>
      </c>
      <c r="S1089" s="44">
        <v>48.090062110079678</v>
      </c>
      <c r="T1089" s="44">
        <v>225.15596712569516</v>
      </c>
      <c r="U1089" s="44">
        <v>225.15596712569516</v>
      </c>
      <c r="V1089" s="44">
        <v>120.57750597181898</v>
      </c>
      <c r="W1089" s="44">
        <v>120.57750597181898</v>
      </c>
      <c r="X1089" s="44">
        <v>88.454129942237373</v>
      </c>
      <c r="Y1089" s="44">
        <v>88.454129942237373</v>
      </c>
      <c r="Z1089" s="44">
        <v>47.369734488928877</v>
      </c>
      <c r="AA1089" s="44">
        <v>47.369734488928877</v>
      </c>
      <c r="AB1089" s="44">
        <v>5.2372159433582963</v>
      </c>
      <c r="AC1089" s="44">
        <v>15.090259375784891</v>
      </c>
      <c r="AD1089" s="44">
        <v>6.1306600751134308</v>
      </c>
      <c r="AE1089" s="44">
        <v>18.629633452354351</v>
      </c>
      <c r="AF1089" s="44">
        <v>57.958859629546886</v>
      </c>
      <c r="AG1089" s="44">
        <v>22.769551997321987</v>
      </c>
      <c r="AH1089" s="44">
        <v>103.49796362419086</v>
      </c>
      <c r="AJ1089" s="63" t="s">
        <v>63</v>
      </c>
      <c r="AK1089" s="44">
        <v>0</v>
      </c>
      <c r="AL1089" s="44">
        <v>0</v>
      </c>
      <c r="AM1089" s="44">
        <v>290.40773999999999</v>
      </c>
      <c r="AN1089" s="44">
        <v>290.40773999999999</v>
      </c>
      <c r="AO1089" s="44">
        <v>0</v>
      </c>
      <c r="AP1089" s="44">
        <v>0</v>
      </c>
      <c r="AQ1089" s="44">
        <v>0</v>
      </c>
      <c r="AR1089" s="44">
        <v>0</v>
      </c>
      <c r="AS1089" s="44">
        <v>0</v>
      </c>
      <c r="AT1089" s="44">
        <v>0</v>
      </c>
      <c r="AU1089" s="44">
        <v>0</v>
      </c>
      <c r="AV1089" s="44">
        <v>0</v>
      </c>
      <c r="AW1089" s="44">
        <v>0</v>
      </c>
      <c r="AX1089" s="44">
        <v>0</v>
      </c>
      <c r="AY1089" s="44">
        <v>88.454129942237373</v>
      </c>
      <c r="AZ1089" s="44">
        <v>0</v>
      </c>
      <c r="BA1089" s="44">
        <v>0</v>
      </c>
      <c r="BB1089" s="44">
        <v>0</v>
      </c>
      <c r="BC1089" s="44">
        <v>88.454129942237373</v>
      </c>
      <c r="BD1089" s="44">
        <v>88.454129942237373</v>
      </c>
      <c r="BE1089" s="44">
        <v>0</v>
      </c>
      <c r="BF1089" s="44">
        <v>0</v>
      </c>
      <c r="BG1089" s="44">
        <v>0</v>
      </c>
      <c r="BH1089" s="44">
        <v>88.454129942237373</v>
      </c>
      <c r="BI1089" s="44">
        <v>47.369734488928877</v>
      </c>
      <c r="BJ1089" s="44">
        <v>0</v>
      </c>
      <c r="BK1089" s="44">
        <v>0</v>
      </c>
      <c r="BL1089" s="44">
        <v>0</v>
      </c>
      <c r="BM1089" s="44">
        <v>47.369734488928877</v>
      </c>
      <c r="BN1089" s="44">
        <v>6.1306600751134308</v>
      </c>
      <c r="BO1089" s="44">
        <v>22.769551997321987</v>
      </c>
      <c r="BP1089" s="44">
        <v>0</v>
      </c>
      <c r="BQ1089" s="44">
        <v>0</v>
      </c>
      <c r="BR1089" s="44">
        <v>0</v>
      </c>
      <c r="BS1089" s="44">
        <v>22.769551997321987</v>
      </c>
      <c r="BT1089" s="64">
        <v>2024</v>
      </c>
      <c r="BU1089" s="44">
        <v>0</v>
      </c>
      <c r="BV1089" s="44">
        <v>0</v>
      </c>
      <c r="BW1089" s="44">
        <v>0</v>
      </c>
      <c r="BX1089" s="44">
        <v>0</v>
      </c>
      <c r="BY1089" s="44">
        <v>0</v>
      </c>
      <c r="BZ1089" s="44">
        <v>0</v>
      </c>
      <c r="CA1089" s="44">
        <v>0</v>
      </c>
      <c r="CB1089" s="44">
        <v>0</v>
      </c>
      <c r="CC1089" s="44">
        <v>290.40773999999999</v>
      </c>
      <c r="CD1089" s="44">
        <v>0</v>
      </c>
      <c r="CE1089" s="44">
        <v>0</v>
      </c>
      <c r="CF1089" s="44">
        <v>0</v>
      </c>
      <c r="CG1089" s="44">
        <v>0</v>
      </c>
      <c r="CH1089" s="44">
        <v>0</v>
      </c>
      <c r="CI1089" s="44">
        <v>0</v>
      </c>
      <c r="CJ1089" s="44">
        <v>0</v>
      </c>
      <c r="CK1089" s="44">
        <v>0</v>
      </c>
      <c r="CL1089" s="44">
        <v>0</v>
      </c>
      <c r="CM1089" s="44">
        <v>88.454129942237373</v>
      </c>
      <c r="CN1089" s="44">
        <v>0</v>
      </c>
      <c r="CO1089" s="44">
        <v>0</v>
      </c>
      <c r="CP1089" s="44">
        <v>0</v>
      </c>
      <c r="CQ1089" s="44">
        <v>0</v>
      </c>
      <c r="CR1089" s="44">
        <v>0</v>
      </c>
      <c r="CS1089" s="44">
        <v>0</v>
      </c>
      <c r="CT1089" s="44">
        <v>0</v>
      </c>
      <c r="CU1089" s="44">
        <v>0</v>
      </c>
      <c r="CV1089" s="44">
        <v>0</v>
      </c>
      <c r="CW1089" s="44">
        <v>0</v>
      </c>
      <c r="CX1089" s="44">
        <v>0</v>
      </c>
      <c r="CY1089" s="44">
        <v>0</v>
      </c>
      <c r="CZ1089" s="44">
        <v>0</v>
      </c>
      <c r="DA1089" s="44">
        <v>0</v>
      </c>
      <c r="DB1089" s="44">
        <v>0</v>
      </c>
      <c r="DC1089" s="44">
        <v>0</v>
      </c>
      <c r="DD1089" s="44">
        <v>0</v>
      </c>
      <c r="DE1089" s="44">
        <v>0</v>
      </c>
      <c r="DF1089" s="44">
        <v>0</v>
      </c>
      <c r="DG1089" s="44">
        <v>0</v>
      </c>
      <c r="DH1089" s="44">
        <v>0</v>
      </c>
      <c r="DI1089" s="44">
        <v>0</v>
      </c>
      <c r="DJ1089" s="44">
        <v>0</v>
      </c>
      <c r="DK1089" s="44">
        <v>0</v>
      </c>
      <c r="DL1089" s="44">
        <v>0</v>
      </c>
      <c r="DM1089" s="44">
        <v>0</v>
      </c>
      <c r="DN1089" s="44">
        <v>0</v>
      </c>
      <c r="DO1089" s="44">
        <v>0</v>
      </c>
      <c r="DP1089" s="44">
        <v>0</v>
      </c>
      <c r="DQ1089" s="44">
        <v>0</v>
      </c>
      <c r="DR1089" s="44">
        <v>0</v>
      </c>
      <c r="DS1089" s="44">
        <v>0</v>
      </c>
      <c r="DT1089" s="44">
        <v>0</v>
      </c>
      <c r="DU1089" s="44">
        <v>0</v>
      </c>
      <c r="DV1089" s="44">
        <v>0</v>
      </c>
      <c r="DW1089" s="44">
        <v>0</v>
      </c>
      <c r="DX1089" s="44">
        <v>0</v>
      </c>
      <c r="DY1089" s="44">
        <v>0</v>
      </c>
      <c r="DZ1089" s="44">
        <v>0</v>
      </c>
      <c r="EA1089" s="44">
        <v>22.769551997321987</v>
      </c>
      <c r="EB1089" s="44">
        <v>0</v>
      </c>
    </row>
    <row r="1090" spans="2:132" x14ac:dyDescent="0.25">
      <c r="B1090" s="41" t="s">
        <v>1178</v>
      </c>
      <c r="C1090" s="47" t="s">
        <v>101</v>
      </c>
      <c r="D1090" s="46">
        <v>9</v>
      </c>
      <c r="E1090" s="86" t="s">
        <v>53</v>
      </c>
      <c r="F1090" s="43">
        <v>4005.5</v>
      </c>
      <c r="G1090" s="43">
        <v>669.39834896212471</v>
      </c>
      <c r="H1090" s="44">
        <v>928.01859896212477</v>
      </c>
      <c r="I1090" s="44">
        <v>358.48209776491018</v>
      </c>
      <c r="J1090" s="44">
        <v>496.98069114840121</v>
      </c>
      <c r="K1090" s="44">
        <v>689.48029943098845</v>
      </c>
      <c r="L1090" s="44">
        <v>948.10054943098851</v>
      </c>
      <c r="M1090" s="44">
        <v>376.517</v>
      </c>
      <c r="N1090" s="44">
        <v>2731.7510000000002</v>
      </c>
      <c r="O1090" s="44">
        <v>440.60500000000002</v>
      </c>
      <c r="P1090" s="44">
        <v>124.10645389757792</v>
      </c>
      <c r="Q1090" s="44">
        <v>137.03746639757793</v>
      </c>
      <c r="R1090" s="44">
        <v>82.467297998321769</v>
      </c>
      <c r="S1090" s="44">
        <v>89.392227667496314</v>
      </c>
      <c r="T1090" s="44">
        <v>386.10896768135359</v>
      </c>
      <c r="U1090" s="44">
        <v>399.0399801813536</v>
      </c>
      <c r="V1090" s="44">
        <v>206.77247399080022</v>
      </c>
      <c r="W1090" s="44">
        <v>213.69740365997478</v>
      </c>
      <c r="X1090" s="44">
        <v>151.68566587481746</v>
      </c>
      <c r="Y1090" s="44">
        <v>164.61667837481747</v>
      </c>
      <c r="Z1090" s="44">
        <v>81.232043353528653</v>
      </c>
      <c r="AA1090" s="44">
        <v>88.156973022703198</v>
      </c>
      <c r="AB1090" s="44">
        <v>4.2119657359976994</v>
      </c>
      <c r="AC1090" s="44">
        <v>12.783267148844885</v>
      </c>
      <c r="AD1090" s="44">
        <v>4.9979597176791719</v>
      </c>
      <c r="AE1090" s="44">
        <v>35.275704127761273</v>
      </c>
      <c r="AF1090" s="44">
        <v>102.71947260894447</v>
      </c>
      <c r="AG1090" s="44">
        <v>42.375048178412136</v>
      </c>
      <c r="AH1090" s="44">
        <v>244.05671926291961</v>
      </c>
      <c r="AJ1090" s="63" t="s">
        <v>63</v>
      </c>
      <c r="AK1090" s="44">
        <v>0</v>
      </c>
      <c r="AL1090" s="44">
        <v>0</v>
      </c>
      <c r="AM1090" s="44">
        <v>440.60500000000002</v>
      </c>
      <c r="AN1090" s="44">
        <v>440.60500000000002</v>
      </c>
      <c r="AO1090" s="44">
        <v>0</v>
      </c>
      <c r="AP1090" s="44">
        <v>0</v>
      </c>
      <c r="AQ1090" s="44">
        <v>0</v>
      </c>
      <c r="AR1090" s="44">
        <v>0</v>
      </c>
      <c r="AS1090" s="44">
        <v>0</v>
      </c>
      <c r="AT1090" s="44">
        <v>0</v>
      </c>
      <c r="AU1090" s="44">
        <v>0</v>
      </c>
      <c r="AV1090" s="44">
        <v>0</v>
      </c>
      <c r="AW1090" s="44">
        <v>0</v>
      </c>
      <c r="AX1090" s="44">
        <v>0</v>
      </c>
      <c r="AY1090" s="44">
        <v>151.68566587481746</v>
      </c>
      <c r="AZ1090" s="44">
        <v>0</v>
      </c>
      <c r="BA1090" s="44">
        <v>0</v>
      </c>
      <c r="BB1090" s="44">
        <v>12.931012500000003</v>
      </c>
      <c r="BC1090" s="44">
        <v>164.61667837481747</v>
      </c>
      <c r="BD1090" s="44">
        <v>151.68566587481746</v>
      </c>
      <c r="BE1090" s="44">
        <v>0</v>
      </c>
      <c r="BF1090" s="44">
        <v>0</v>
      </c>
      <c r="BG1090" s="44">
        <v>12.931012500000003</v>
      </c>
      <c r="BH1090" s="44">
        <v>164.61667837481747</v>
      </c>
      <c r="BI1090" s="44">
        <v>81.232043353528653</v>
      </c>
      <c r="BJ1090" s="44">
        <v>0</v>
      </c>
      <c r="BK1090" s="44">
        <v>0</v>
      </c>
      <c r="BL1090" s="44">
        <v>6.924929669174551</v>
      </c>
      <c r="BM1090" s="44">
        <v>88.156973022703198</v>
      </c>
      <c r="BN1090" s="44">
        <v>4.9979597176791719</v>
      </c>
      <c r="BO1090" s="44">
        <v>39.046392278579731</v>
      </c>
      <c r="BP1090" s="44">
        <v>0</v>
      </c>
      <c r="BQ1090" s="44">
        <v>0</v>
      </c>
      <c r="BR1090" s="44">
        <v>3.3286558998324054</v>
      </c>
      <c r="BS1090" s="44">
        <v>42.375048178412136</v>
      </c>
      <c r="BT1090" s="64">
        <v>2024</v>
      </c>
      <c r="BU1090" s="44">
        <v>0</v>
      </c>
      <c r="BV1090" s="44">
        <v>0</v>
      </c>
      <c r="BW1090" s="44">
        <v>0</v>
      </c>
      <c r="BX1090" s="44">
        <v>0</v>
      </c>
      <c r="BY1090" s="44">
        <v>0</v>
      </c>
      <c r="BZ1090" s="44">
        <v>0</v>
      </c>
      <c r="CA1090" s="44">
        <v>0</v>
      </c>
      <c r="CB1090" s="44">
        <v>0</v>
      </c>
      <c r="CC1090" s="44">
        <v>440.60500000000002</v>
      </c>
      <c r="CD1090" s="44">
        <v>0</v>
      </c>
      <c r="CE1090" s="44">
        <v>0</v>
      </c>
      <c r="CF1090" s="44">
        <v>0</v>
      </c>
      <c r="CG1090" s="44">
        <v>0</v>
      </c>
      <c r="CH1090" s="44">
        <v>0</v>
      </c>
      <c r="CI1090" s="44">
        <v>0</v>
      </c>
      <c r="CJ1090" s="44">
        <v>0</v>
      </c>
      <c r="CK1090" s="44">
        <v>0</v>
      </c>
      <c r="CL1090" s="44">
        <v>0</v>
      </c>
      <c r="CM1090" s="44">
        <v>151.68566587481746</v>
      </c>
      <c r="CN1090" s="44">
        <v>0</v>
      </c>
      <c r="CO1090" s="44">
        <v>0</v>
      </c>
      <c r="CP1090" s="44">
        <v>0</v>
      </c>
      <c r="CQ1090" s="44">
        <v>0</v>
      </c>
      <c r="CR1090" s="44">
        <v>0</v>
      </c>
      <c r="CS1090" s="44">
        <v>0</v>
      </c>
      <c r="CT1090" s="44">
        <v>0</v>
      </c>
      <c r="CU1090" s="44">
        <v>0</v>
      </c>
      <c r="CV1090" s="44">
        <v>0</v>
      </c>
      <c r="CW1090" s="44">
        <v>0</v>
      </c>
      <c r="CX1090" s="44">
        <v>0</v>
      </c>
      <c r="CY1090" s="44">
        <v>0</v>
      </c>
      <c r="CZ1090" s="44">
        <v>0</v>
      </c>
      <c r="DA1090" s="44">
        <v>0</v>
      </c>
      <c r="DB1090" s="44">
        <v>0</v>
      </c>
      <c r="DC1090" s="44">
        <v>0</v>
      </c>
      <c r="DD1090" s="44">
        <v>0</v>
      </c>
      <c r="DE1090" s="44">
        <v>0</v>
      </c>
      <c r="DF1090" s="44">
        <v>0</v>
      </c>
      <c r="DG1090" s="44">
        <v>0</v>
      </c>
      <c r="DH1090" s="44">
        <v>0</v>
      </c>
      <c r="DI1090" s="44">
        <v>0</v>
      </c>
      <c r="DJ1090" s="44">
        <v>0</v>
      </c>
      <c r="DK1090" s="44">
        <v>0</v>
      </c>
      <c r="DL1090" s="44">
        <v>0</v>
      </c>
      <c r="DM1090" s="44">
        <v>0</v>
      </c>
      <c r="DN1090" s="44">
        <v>0</v>
      </c>
      <c r="DO1090" s="44">
        <v>0</v>
      </c>
      <c r="DP1090" s="44">
        <v>0</v>
      </c>
      <c r="DQ1090" s="44">
        <v>12.931012500000003</v>
      </c>
      <c r="DR1090" s="44">
        <v>0</v>
      </c>
      <c r="DS1090" s="44">
        <v>0</v>
      </c>
      <c r="DT1090" s="44">
        <v>0</v>
      </c>
      <c r="DU1090" s="44">
        <v>0</v>
      </c>
      <c r="DV1090" s="44">
        <v>0</v>
      </c>
      <c r="DW1090" s="44">
        <v>0</v>
      </c>
      <c r="DX1090" s="44">
        <v>0</v>
      </c>
      <c r="DY1090" s="44">
        <v>0</v>
      </c>
      <c r="DZ1090" s="44">
        <v>0</v>
      </c>
      <c r="EA1090" s="44">
        <v>42.375048178412136</v>
      </c>
      <c r="EB1090" s="44">
        <v>0</v>
      </c>
    </row>
    <row r="1091" spans="2:132" x14ac:dyDescent="0.25">
      <c r="B1091" s="41" t="s">
        <v>1179</v>
      </c>
      <c r="C1091" s="47" t="s">
        <v>101</v>
      </c>
      <c r="D1091" s="46">
        <v>9</v>
      </c>
      <c r="E1091" s="86" t="s">
        <v>53</v>
      </c>
      <c r="F1091" s="43">
        <v>4382.05</v>
      </c>
      <c r="G1091" s="43">
        <v>888.75470048286286</v>
      </c>
      <c r="H1091" s="44">
        <v>1174.8917754828628</v>
      </c>
      <c r="I1091" s="44">
        <v>475.95374252341935</v>
      </c>
      <c r="J1091" s="44">
        <v>629.18838831146752</v>
      </c>
      <c r="K1091" s="44">
        <v>915.41734149734873</v>
      </c>
      <c r="L1091" s="44">
        <v>1201.5544164973487</v>
      </c>
      <c r="M1091" s="44">
        <v>411.91270000000003</v>
      </c>
      <c r="N1091" s="44">
        <v>2988.5581000000002</v>
      </c>
      <c r="O1091" s="44">
        <v>482.02550000000002</v>
      </c>
      <c r="P1091" s="44">
        <v>183.08346829946976</v>
      </c>
      <c r="Q1091" s="44">
        <v>197.39032204946975</v>
      </c>
      <c r="R1091" s="44">
        <v>121.65683946846967</v>
      </c>
      <c r="S1091" s="44">
        <v>129.31857175787206</v>
      </c>
      <c r="T1091" s="44">
        <v>549.25040489840922</v>
      </c>
      <c r="U1091" s="44">
        <v>566.41862939840917</v>
      </c>
      <c r="V1091" s="44">
        <v>294.13941287947313</v>
      </c>
      <c r="W1091" s="44">
        <v>303.33349162675603</v>
      </c>
      <c r="X1091" s="44">
        <v>228.85433537433718</v>
      </c>
      <c r="Y1091" s="44">
        <v>246.02255987433719</v>
      </c>
      <c r="Z1091" s="44">
        <v>122.55808869978048</v>
      </c>
      <c r="AA1091" s="44">
        <v>131.75216744706339</v>
      </c>
      <c r="AB1091" s="44">
        <v>3.1852555622964922</v>
      </c>
      <c r="AC1091" s="44">
        <v>9.8523841992276378</v>
      </c>
      <c r="AD1091" s="44">
        <v>3.658577383128613</v>
      </c>
      <c r="AE1091" s="44">
        <v>50.811524624215309</v>
      </c>
      <c r="AF1091" s="44">
        <v>145.8054976377139</v>
      </c>
      <c r="AG1091" s="44">
        <v>63.330264773743238</v>
      </c>
      <c r="AH1091" s="44">
        <v>309.29992507884299</v>
      </c>
      <c r="AJ1091" s="63" t="s">
        <v>63</v>
      </c>
      <c r="AK1091" s="44">
        <v>0</v>
      </c>
      <c r="AL1091" s="44">
        <v>0</v>
      </c>
      <c r="AM1091" s="44">
        <v>482.02550000000002</v>
      </c>
      <c r="AN1091" s="44">
        <v>482.02550000000002</v>
      </c>
      <c r="AO1091" s="44">
        <v>0</v>
      </c>
      <c r="AP1091" s="44">
        <v>0</v>
      </c>
      <c r="AQ1091" s="44">
        <v>0</v>
      </c>
      <c r="AR1091" s="44">
        <v>0</v>
      </c>
      <c r="AS1091" s="44">
        <v>0</v>
      </c>
      <c r="AT1091" s="44">
        <v>0</v>
      </c>
      <c r="AU1091" s="44">
        <v>0</v>
      </c>
      <c r="AV1091" s="44">
        <v>0</v>
      </c>
      <c r="AW1091" s="44">
        <v>0</v>
      </c>
      <c r="AX1091" s="44">
        <v>0</v>
      </c>
      <c r="AY1091" s="44">
        <v>228.85433537433718</v>
      </c>
      <c r="AZ1091" s="44">
        <v>0</v>
      </c>
      <c r="BA1091" s="44">
        <v>0</v>
      </c>
      <c r="BB1091" s="44">
        <v>17.168224499999997</v>
      </c>
      <c r="BC1091" s="44">
        <v>246.02255987433719</v>
      </c>
      <c r="BD1091" s="44">
        <v>228.85433537433718</v>
      </c>
      <c r="BE1091" s="44">
        <v>0</v>
      </c>
      <c r="BF1091" s="44">
        <v>0</v>
      </c>
      <c r="BG1091" s="44">
        <v>17.168224499999997</v>
      </c>
      <c r="BH1091" s="44">
        <v>246.02255987433719</v>
      </c>
      <c r="BI1091" s="44">
        <v>122.55808869978048</v>
      </c>
      <c r="BJ1091" s="44">
        <v>0</v>
      </c>
      <c r="BK1091" s="44">
        <v>0</v>
      </c>
      <c r="BL1091" s="44">
        <v>9.1940787472828891</v>
      </c>
      <c r="BM1091" s="44">
        <v>131.75216744706339</v>
      </c>
      <c r="BN1091" s="44">
        <v>3.658577383128613</v>
      </c>
      <c r="BO1091" s="44">
        <v>58.910880617121919</v>
      </c>
      <c r="BP1091" s="44">
        <v>0</v>
      </c>
      <c r="BQ1091" s="44">
        <v>0</v>
      </c>
      <c r="BR1091" s="44">
        <v>4.4193841566213186</v>
      </c>
      <c r="BS1091" s="44">
        <v>63.330264773743238</v>
      </c>
      <c r="BT1091" s="64">
        <v>2024</v>
      </c>
      <c r="BU1091" s="44">
        <v>0</v>
      </c>
      <c r="BV1091" s="44">
        <v>0</v>
      </c>
      <c r="BW1091" s="44">
        <v>0</v>
      </c>
      <c r="BX1091" s="44">
        <v>0</v>
      </c>
      <c r="BY1091" s="44">
        <v>0</v>
      </c>
      <c r="BZ1091" s="44">
        <v>0</v>
      </c>
      <c r="CA1091" s="44">
        <v>0</v>
      </c>
      <c r="CB1091" s="44">
        <v>0</v>
      </c>
      <c r="CC1091" s="44">
        <v>482.02550000000002</v>
      </c>
      <c r="CD1091" s="44">
        <v>0</v>
      </c>
      <c r="CE1091" s="44">
        <v>0</v>
      </c>
      <c r="CF1091" s="44">
        <v>0</v>
      </c>
      <c r="CG1091" s="44">
        <v>0</v>
      </c>
      <c r="CH1091" s="44">
        <v>0</v>
      </c>
      <c r="CI1091" s="44">
        <v>0</v>
      </c>
      <c r="CJ1091" s="44">
        <v>0</v>
      </c>
      <c r="CK1091" s="44">
        <v>0</v>
      </c>
      <c r="CL1091" s="44">
        <v>0</v>
      </c>
      <c r="CM1091" s="44">
        <v>228.85433537433718</v>
      </c>
      <c r="CN1091" s="44">
        <v>0</v>
      </c>
      <c r="CO1091" s="44">
        <v>0</v>
      </c>
      <c r="CP1091" s="44">
        <v>0</v>
      </c>
      <c r="CQ1091" s="44">
        <v>0</v>
      </c>
      <c r="CR1091" s="44">
        <v>0</v>
      </c>
      <c r="CS1091" s="44">
        <v>0</v>
      </c>
      <c r="CT1091" s="44">
        <v>0</v>
      </c>
      <c r="CU1091" s="44">
        <v>0</v>
      </c>
      <c r="CV1091" s="44">
        <v>0</v>
      </c>
      <c r="CW1091" s="44">
        <v>0</v>
      </c>
      <c r="CX1091" s="44">
        <v>0</v>
      </c>
      <c r="CY1091" s="44">
        <v>0</v>
      </c>
      <c r="CZ1091" s="44">
        <v>0</v>
      </c>
      <c r="DA1091" s="44">
        <v>0</v>
      </c>
      <c r="DB1091" s="44">
        <v>0</v>
      </c>
      <c r="DC1091" s="44">
        <v>0</v>
      </c>
      <c r="DD1091" s="44">
        <v>0</v>
      </c>
      <c r="DE1091" s="44">
        <v>0</v>
      </c>
      <c r="DF1091" s="44">
        <v>0</v>
      </c>
      <c r="DG1091" s="44">
        <v>0</v>
      </c>
      <c r="DH1091" s="44">
        <v>0</v>
      </c>
      <c r="DI1091" s="44">
        <v>0</v>
      </c>
      <c r="DJ1091" s="44">
        <v>0</v>
      </c>
      <c r="DK1091" s="44">
        <v>0</v>
      </c>
      <c r="DL1091" s="44">
        <v>0</v>
      </c>
      <c r="DM1091" s="44">
        <v>0</v>
      </c>
      <c r="DN1091" s="44">
        <v>0</v>
      </c>
      <c r="DO1091" s="44">
        <v>0</v>
      </c>
      <c r="DP1091" s="44">
        <v>0</v>
      </c>
      <c r="DQ1091" s="44">
        <v>17.168224499999997</v>
      </c>
      <c r="DR1091" s="44">
        <v>0</v>
      </c>
      <c r="DS1091" s="44">
        <v>0</v>
      </c>
      <c r="DT1091" s="44">
        <v>0</v>
      </c>
      <c r="DU1091" s="44">
        <v>0</v>
      </c>
      <c r="DV1091" s="44">
        <v>0</v>
      </c>
      <c r="DW1091" s="44">
        <v>0</v>
      </c>
      <c r="DX1091" s="44">
        <v>0</v>
      </c>
      <c r="DY1091" s="44">
        <v>0</v>
      </c>
      <c r="DZ1091" s="44">
        <v>0</v>
      </c>
      <c r="EA1091" s="44">
        <v>63.330264773743238</v>
      </c>
      <c r="EB1091" s="44">
        <v>0</v>
      </c>
    </row>
    <row r="1092" spans="2:132" x14ac:dyDescent="0.25">
      <c r="B1092" s="41" t="s">
        <v>1180</v>
      </c>
      <c r="C1092" s="50">
        <v>1</v>
      </c>
      <c r="D1092" s="46">
        <v>9</v>
      </c>
      <c r="E1092" s="86" t="s">
        <v>53</v>
      </c>
      <c r="F1092" s="43">
        <v>4288.37</v>
      </c>
      <c r="G1092" s="43">
        <v>868.63415705750845</v>
      </c>
      <c r="H1092" s="44">
        <v>1156.3010820575084</v>
      </c>
      <c r="I1092" s="44">
        <v>465.17861195060829</v>
      </c>
      <c r="J1092" s="44">
        <v>619.23253648070295</v>
      </c>
      <c r="K1092" s="44">
        <v>894.69318176923377</v>
      </c>
      <c r="L1092" s="44">
        <v>1182.3601067692339</v>
      </c>
      <c r="M1092" s="44">
        <v>453.13776333333334</v>
      </c>
      <c r="N1092" s="44">
        <v>2974.6993233333333</v>
      </c>
      <c r="O1092" s="44">
        <v>521.7516833333334</v>
      </c>
      <c r="P1092" s="44">
        <v>178.93863635384676</v>
      </c>
      <c r="Q1092" s="44">
        <v>193.32198260384675</v>
      </c>
      <c r="R1092" s="44">
        <v>118.90264675344177</v>
      </c>
      <c r="S1092" s="44">
        <v>126.6053429799465</v>
      </c>
      <c r="T1092" s="44">
        <v>536.8159090615402</v>
      </c>
      <c r="U1092" s="44">
        <v>554.07592456154021</v>
      </c>
      <c r="V1092" s="44">
        <v>287.48038218547589</v>
      </c>
      <c r="W1092" s="44">
        <v>296.72361765728158</v>
      </c>
      <c r="X1092" s="44">
        <v>223.67329544230844</v>
      </c>
      <c r="Y1092" s="44">
        <v>240.93331094230845</v>
      </c>
      <c r="Z1092" s="44">
        <v>119.78349257728165</v>
      </c>
      <c r="AA1092" s="44">
        <v>129.02672804908732</v>
      </c>
      <c r="AB1092" s="44">
        <v>3.5791361775711752</v>
      </c>
      <c r="AC1092" s="44">
        <v>10.025151846083036</v>
      </c>
      <c r="AD1092" s="44">
        <v>4.0437488512832518</v>
      </c>
      <c r="AE1092" s="44">
        <v>49.764266948283598</v>
      </c>
      <c r="AF1092" s="44">
        <v>142.6282818338367</v>
      </c>
      <c r="AG1092" s="44">
        <v>62.020208157270766</v>
      </c>
      <c r="AH1092" s="44">
        <v>304.35899316653524</v>
      </c>
      <c r="AJ1092" s="63" t="s">
        <v>63</v>
      </c>
      <c r="AK1092" s="44">
        <v>0</v>
      </c>
      <c r="AL1092" s="44">
        <v>0</v>
      </c>
      <c r="AM1092" s="44">
        <v>521.7516833333334</v>
      </c>
      <c r="AN1092" s="44">
        <v>521.7516833333334</v>
      </c>
      <c r="AO1092" s="44">
        <v>0</v>
      </c>
      <c r="AP1092" s="44">
        <v>0</v>
      </c>
      <c r="AQ1092" s="44">
        <v>0</v>
      </c>
      <c r="AR1092" s="44">
        <v>0</v>
      </c>
      <c r="AS1092" s="44">
        <v>0</v>
      </c>
      <c r="AT1092" s="44">
        <v>0</v>
      </c>
      <c r="AU1092" s="44">
        <v>0</v>
      </c>
      <c r="AV1092" s="44">
        <v>0</v>
      </c>
      <c r="AW1092" s="44">
        <v>0</v>
      </c>
      <c r="AX1092" s="44">
        <v>0</v>
      </c>
      <c r="AY1092" s="44">
        <v>223.67329544230844</v>
      </c>
      <c r="AZ1092" s="44">
        <v>0</v>
      </c>
      <c r="BA1092" s="44">
        <v>0</v>
      </c>
      <c r="BB1092" s="44">
        <v>17.260015499999998</v>
      </c>
      <c r="BC1092" s="44">
        <v>240.93331094230845</v>
      </c>
      <c r="BD1092" s="44">
        <v>223.67329544230844</v>
      </c>
      <c r="BE1092" s="44">
        <v>0</v>
      </c>
      <c r="BF1092" s="44">
        <v>0</v>
      </c>
      <c r="BG1092" s="44">
        <v>17.260015499999998</v>
      </c>
      <c r="BH1092" s="44">
        <v>240.93331094230845</v>
      </c>
      <c r="BI1092" s="44">
        <v>119.78349257728165</v>
      </c>
      <c r="BJ1092" s="44">
        <v>0</v>
      </c>
      <c r="BK1092" s="44">
        <v>0</v>
      </c>
      <c r="BL1092" s="44">
        <v>9.243235471805674</v>
      </c>
      <c r="BM1092" s="44">
        <v>129.02672804908732</v>
      </c>
      <c r="BN1092" s="44">
        <v>4.0437488512832518</v>
      </c>
      <c r="BO1092" s="44">
        <v>57.577195483261384</v>
      </c>
      <c r="BP1092" s="44">
        <v>0</v>
      </c>
      <c r="BQ1092" s="44">
        <v>0</v>
      </c>
      <c r="BR1092" s="44">
        <v>4.443012674009382</v>
      </c>
      <c r="BS1092" s="44">
        <v>62.020208157270766</v>
      </c>
      <c r="BT1092" s="64">
        <v>2024</v>
      </c>
      <c r="BU1092" s="44">
        <v>0</v>
      </c>
      <c r="BV1092" s="44">
        <v>0</v>
      </c>
      <c r="BW1092" s="44">
        <v>0</v>
      </c>
      <c r="BX1092" s="44">
        <v>0</v>
      </c>
      <c r="BY1092" s="44">
        <v>0</v>
      </c>
      <c r="BZ1092" s="44">
        <v>0</v>
      </c>
      <c r="CA1092" s="44">
        <v>0</v>
      </c>
      <c r="CB1092" s="44">
        <v>0</v>
      </c>
      <c r="CC1092" s="44">
        <v>521.7516833333334</v>
      </c>
      <c r="CD1092" s="44">
        <v>0</v>
      </c>
      <c r="CE1092" s="44">
        <v>0</v>
      </c>
      <c r="CF1092" s="44">
        <v>0</v>
      </c>
      <c r="CG1092" s="44">
        <v>0</v>
      </c>
      <c r="CH1092" s="44">
        <v>0</v>
      </c>
      <c r="CI1092" s="44">
        <v>0</v>
      </c>
      <c r="CJ1092" s="44">
        <v>0</v>
      </c>
      <c r="CK1092" s="44">
        <v>0</v>
      </c>
      <c r="CL1092" s="44">
        <v>0</v>
      </c>
      <c r="CM1092" s="44">
        <v>223.67329544230844</v>
      </c>
      <c r="CN1092" s="44">
        <v>0</v>
      </c>
      <c r="CO1092" s="44">
        <v>0</v>
      </c>
      <c r="CP1092" s="44">
        <v>0</v>
      </c>
      <c r="CQ1092" s="44">
        <v>0</v>
      </c>
      <c r="CR1092" s="44">
        <v>0</v>
      </c>
      <c r="CS1092" s="44">
        <v>0</v>
      </c>
      <c r="CT1092" s="44">
        <v>0</v>
      </c>
      <c r="CU1092" s="44">
        <v>0</v>
      </c>
      <c r="CV1092" s="44">
        <v>0</v>
      </c>
      <c r="CW1092" s="44">
        <v>0</v>
      </c>
      <c r="CX1092" s="44">
        <v>0</v>
      </c>
      <c r="CY1092" s="44">
        <v>0</v>
      </c>
      <c r="CZ1092" s="44">
        <v>0</v>
      </c>
      <c r="DA1092" s="44">
        <v>0</v>
      </c>
      <c r="DB1092" s="44">
        <v>0</v>
      </c>
      <c r="DC1092" s="44">
        <v>0</v>
      </c>
      <c r="DD1092" s="44">
        <v>0</v>
      </c>
      <c r="DE1092" s="44">
        <v>0</v>
      </c>
      <c r="DF1092" s="44">
        <v>0</v>
      </c>
      <c r="DG1092" s="44">
        <v>0</v>
      </c>
      <c r="DH1092" s="44">
        <v>0</v>
      </c>
      <c r="DI1092" s="44">
        <v>0</v>
      </c>
      <c r="DJ1092" s="44">
        <v>0</v>
      </c>
      <c r="DK1092" s="44">
        <v>0</v>
      </c>
      <c r="DL1092" s="44">
        <v>0</v>
      </c>
      <c r="DM1092" s="44">
        <v>0</v>
      </c>
      <c r="DN1092" s="44">
        <v>0</v>
      </c>
      <c r="DO1092" s="44">
        <v>0</v>
      </c>
      <c r="DP1092" s="44">
        <v>0</v>
      </c>
      <c r="DQ1092" s="44">
        <v>17.260015499999998</v>
      </c>
      <c r="DR1092" s="44">
        <v>0</v>
      </c>
      <c r="DS1092" s="44">
        <v>0</v>
      </c>
      <c r="DT1092" s="44">
        <v>0</v>
      </c>
      <c r="DU1092" s="44">
        <v>0</v>
      </c>
      <c r="DV1092" s="44">
        <v>0</v>
      </c>
      <c r="DW1092" s="44">
        <v>0</v>
      </c>
      <c r="DX1092" s="44">
        <v>0</v>
      </c>
      <c r="DY1092" s="44">
        <v>0</v>
      </c>
      <c r="DZ1092" s="44">
        <v>0</v>
      </c>
      <c r="EA1092" s="44">
        <v>62.020208157270766</v>
      </c>
      <c r="EB1092" s="44">
        <v>0</v>
      </c>
    </row>
    <row r="1093" spans="2:132" x14ac:dyDescent="0.25">
      <c r="B1093" s="41" t="s">
        <v>1181</v>
      </c>
      <c r="C1093" s="47" t="s">
        <v>101</v>
      </c>
      <c r="D1093" s="46">
        <v>9</v>
      </c>
      <c r="E1093" s="86" t="s">
        <v>53</v>
      </c>
      <c r="F1093" s="43">
        <v>4039.96</v>
      </c>
      <c r="G1093" s="43">
        <v>777.23426388176961</v>
      </c>
      <c r="H1093" s="44">
        <v>1009.6228888817695</v>
      </c>
      <c r="I1093" s="44">
        <v>416.23133639797402</v>
      </c>
      <c r="J1093" s="44">
        <v>540.68213899685622</v>
      </c>
      <c r="K1093" s="44">
        <v>800.55129179822268</v>
      </c>
      <c r="L1093" s="44">
        <v>1032.9399167982226</v>
      </c>
      <c r="M1093" s="44">
        <v>379.75623999999999</v>
      </c>
      <c r="N1093" s="44">
        <v>2755.2527200000004</v>
      </c>
      <c r="O1093" s="44">
        <v>444.3956</v>
      </c>
      <c r="P1093" s="44">
        <v>144.09923252368009</v>
      </c>
      <c r="Q1093" s="44">
        <v>155.71866377368008</v>
      </c>
      <c r="R1093" s="44">
        <v>95.752267320980195</v>
      </c>
      <c r="S1093" s="44">
        <v>101.9748074509243</v>
      </c>
      <c r="T1093" s="44">
        <v>448.30872340700472</v>
      </c>
      <c r="U1093" s="44">
        <v>459.92815465700471</v>
      </c>
      <c r="V1093" s="44">
        <v>240.08223483435142</v>
      </c>
      <c r="W1093" s="44">
        <v>246.30477496429555</v>
      </c>
      <c r="X1093" s="44">
        <v>176.12128419560898</v>
      </c>
      <c r="Y1093" s="44">
        <v>187.74071544560897</v>
      </c>
      <c r="Z1093" s="44">
        <v>94.318020827780899</v>
      </c>
      <c r="AA1093" s="44">
        <v>100.54056095772501</v>
      </c>
      <c r="AB1093" s="44">
        <v>3.724020172166139</v>
      </c>
      <c r="AC1093" s="44">
        <v>11.186355280361102</v>
      </c>
      <c r="AD1093" s="44">
        <v>4.4200628658403662</v>
      </c>
      <c r="AE1093" s="44">
        <v>40.084552457456738</v>
      </c>
      <c r="AF1093" s="44">
        <v>118.39309300010881</v>
      </c>
      <c r="AG1093" s="44">
        <v>48.327556725104323</v>
      </c>
      <c r="AH1093" s="44">
        <v>265.89577175204158</v>
      </c>
      <c r="AJ1093" s="63" t="s">
        <v>63</v>
      </c>
      <c r="AK1093" s="44">
        <v>0</v>
      </c>
      <c r="AL1093" s="44">
        <v>0</v>
      </c>
      <c r="AM1093" s="44">
        <v>444.3956</v>
      </c>
      <c r="AN1093" s="44">
        <v>444.3956</v>
      </c>
      <c r="AO1093" s="44">
        <v>0</v>
      </c>
      <c r="AP1093" s="44">
        <v>0</v>
      </c>
      <c r="AQ1093" s="44">
        <v>0</v>
      </c>
      <c r="AR1093" s="44">
        <v>0</v>
      </c>
      <c r="AS1093" s="44">
        <v>0</v>
      </c>
      <c r="AT1093" s="44">
        <v>0</v>
      </c>
      <c r="AU1093" s="44">
        <v>0</v>
      </c>
      <c r="AV1093" s="44">
        <v>0</v>
      </c>
      <c r="AW1093" s="44">
        <v>0</v>
      </c>
      <c r="AX1093" s="44">
        <v>0</v>
      </c>
      <c r="AY1093" s="44">
        <v>176.12128419560898</v>
      </c>
      <c r="AZ1093" s="44">
        <v>0</v>
      </c>
      <c r="BA1093" s="44">
        <v>0</v>
      </c>
      <c r="BB1093" s="44">
        <v>11.61943125</v>
      </c>
      <c r="BC1093" s="44">
        <v>187.74071544560897</v>
      </c>
      <c r="BD1093" s="44">
        <v>176.12128419560898</v>
      </c>
      <c r="BE1093" s="44">
        <v>0</v>
      </c>
      <c r="BF1093" s="44">
        <v>0</v>
      </c>
      <c r="BG1093" s="44">
        <v>11.61943125</v>
      </c>
      <c r="BH1093" s="44">
        <v>187.74071544560897</v>
      </c>
      <c r="BI1093" s="44">
        <v>94.318020827780899</v>
      </c>
      <c r="BJ1093" s="44">
        <v>0</v>
      </c>
      <c r="BK1093" s="44">
        <v>0</v>
      </c>
      <c r="BL1093" s="44">
        <v>6.2225401299441101</v>
      </c>
      <c r="BM1093" s="44">
        <v>100.54056095772501</v>
      </c>
      <c r="BN1093" s="44">
        <v>4.4200628658403662</v>
      </c>
      <c r="BO1093" s="44">
        <v>45.336523472061721</v>
      </c>
      <c r="BP1093" s="44">
        <v>0</v>
      </c>
      <c r="BQ1093" s="44">
        <v>0</v>
      </c>
      <c r="BR1093" s="44">
        <v>2.9910332530425991</v>
      </c>
      <c r="BS1093" s="44">
        <v>48.327556725104323</v>
      </c>
      <c r="BT1093" s="64">
        <v>2024</v>
      </c>
      <c r="BU1093" s="44">
        <v>0</v>
      </c>
      <c r="BV1093" s="44">
        <v>0</v>
      </c>
      <c r="BW1093" s="44">
        <v>0</v>
      </c>
      <c r="BX1093" s="44">
        <v>0</v>
      </c>
      <c r="BY1093" s="44">
        <v>0</v>
      </c>
      <c r="BZ1093" s="44">
        <v>0</v>
      </c>
      <c r="CA1093" s="44">
        <v>0</v>
      </c>
      <c r="CB1093" s="44">
        <v>0</v>
      </c>
      <c r="CC1093" s="44">
        <v>444.3956</v>
      </c>
      <c r="CD1093" s="44">
        <v>0</v>
      </c>
      <c r="CE1093" s="44">
        <v>0</v>
      </c>
      <c r="CF1093" s="44">
        <v>0</v>
      </c>
      <c r="CG1093" s="44">
        <v>0</v>
      </c>
      <c r="CH1093" s="44">
        <v>0</v>
      </c>
      <c r="CI1093" s="44">
        <v>0</v>
      </c>
      <c r="CJ1093" s="44">
        <v>0</v>
      </c>
      <c r="CK1093" s="44">
        <v>0</v>
      </c>
      <c r="CL1093" s="44">
        <v>0</v>
      </c>
      <c r="CM1093" s="44">
        <v>176.12128419560898</v>
      </c>
      <c r="CN1093" s="44">
        <v>0</v>
      </c>
      <c r="CO1093" s="44">
        <v>0</v>
      </c>
      <c r="CP1093" s="44">
        <v>0</v>
      </c>
      <c r="CQ1093" s="44">
        <v>0</v>
      </c>
      <c r="CR1093" s="44">
        <v>0</v>
      </c>
      <c r="CS1093" s="44">
        <v>0</v>
      </c>
      <c r="CT1093" s="44">
        <v>0</v>
      </c>
      <c r="CU1093" s="44">
        <v>0</v>
      </c>
      <c r="CV1093" s="44">
        <v>0</v>
      </c>
      <c r="CW1093" s="44">
        <v>0</v>
      </c>
      <c r="CX1093" s="44">
        <v>0</v>
      </c>
      <c r="CY1093" s="44">
        <v>0</v>
      </c>
      <c r="CZ1093" s="44">
        <v>0</v>
      </c>
      <c r="DA1093" s="44">
        <v>0</v>
      </c>
      <c r="DB1093" s="44">
        <v>0</v>
      </c>
      <c r="DC1093" s="44">
        <v>0</v>
      </c>
      <c r="DD1093" s="44">
        <v>0</v>
      </c>
      <c r="DE1093" s="44">
        <v>0</v>
      </c>
      <c r="DF1093" s="44">
        <v>0</v>
      </c>
      <c r="DG1093" s="44">
        <v>0</v>
      </c>
      <c r="DH1093" s="44">
        <v>0</v>
      </c>
      <c r="DI1093" s="44">
        <v>0</v>
      </c>
      <c r="DJ1093" s="44">
        <v>0</v>
      </c>
      <c r="DK1093" s="44">
        <v>0</v>
      </c>
      <c r="DL1093" s="44">
        <v>0</v>
      </c>
      <c r="DM1093" s="44">
        <v>0</v>
      </c>
      <c r="DN1093" s="44">
        <v>0</v>
      </c>
      <c r="DO1093" s="44">
        <v>0</v>
      </c>
      <c r="DP1093" s="44">
        <v>0</v>
      </c>
      <c r="DQ1093" s="44">
        <v>11.61943125</v>
      </c>
      <c r="DR1093" s="44">
        <v>0</v>
      </c>
      <c r="DS1093" s="44">
        <v>0</v>
      </c>
      <c r="DT1093" s="44">
        <v>0</v>
      </c>
      <c r="DU1093" s="44">
        <v>0</v>
      </c>
      <c r="DV1093" s="44">
        <v>0</v>
      </c>
      <c r="DW1093" s="44">
        <v>0</v>
      </c>
      <c r="DX1093" s="44">
        <v>0</v>
      </c>
      <c r="DY1093" s="44">
        <v>0</v>
      </c>
      <c r="DZ1093" s="44">
        <v>0</v>
      </c>
      <c r="EA1093" s="44">
        <v>48.327556725104323</v>
      </c>
      <c r="EB1093" s="44">
        <v>0</v>
      </c>
    </row>
    <row r="1094" spans="2:132" x14ac:dyDescent="0.25">
      <c r="B1094" s="41" t="s">
        <v>1182</v>
      </c>
      <c r="C1094" s="47" t="s">
        <v>101</v>
      </c>
      <c r="D1094" s="46">
        <v>9</v>
      </c>
      <c r="E1094" s="86" t="s">
        <v>53</v>
      </c>
      <c r="F1094" s="43">
        <v>8886.06</v>
      </c>
      <c r="G1094" s="43">
        <v>1194.8977954573845</v>
      </c>
      <c r="H1094" s="44">
        <v>1576.0010704573845</v>
      </c>
      <c r="I1094" s="44">
        <v>639.90218827753074</v>
      </c>
      <c r="J1094" s="44">
        <v>843.99396964941377</v>
      </c>
      <c r="K1094" s="44">
        <v>1326.336552957697</v>
      </c>
      <c r="L1094" s="44">
        <v>1707.4398279576969</v>
      </c>
      <c r="M1094" s="44">
        <v>604.25207999999998</v>
      </c>
      <c r="N1094" s="44">
        <v>5447.1547799999989</v>
      </c>
      <c r="O1094" s="44">
        <v>817.51751999999988</v>
      </c>
      <c r="P1094" s="44">
        <v>238.74057953238545</v>
      </c>
      <c r="Q1094" s="44">
        <v>257.79574328238544</v>
      </c>
      <c r="R1094" s="44">
        <v>158.64034381997203</v>
      </c>
      <c r="S1094" s="44">
        <v>168.84493288856618</v>
      </c>
      <c r="T1094" s="44">
        <v>742.74846965631036</v>
      </c>
      <c r="U1094" s="44">
        <v>761.80363340631038</v>
      </c>
      <c r="V1094" s="44">
        <v>397.76320023331323</v>
      </c>
      <c r="W1094" s="44">
        <v>407.96778930190737</v>
      </c>
      <c r="X1094" s="44">
        <v>291.79404165069332</v>
      </c>
      <c r="Y1094" s="44">
        <v>310.84920540069334</v>
      </c>
      <c r="Z1094" s="44">
        <v>156.26411437737303</v>
      </c>
      <c r="AA1094" s="44">
        <v>166.46870344596718</v>
      </c>
      <c r="AB1094" s="44">
        <v>3.5787397919651673</v>
      </c>
      <c r="AC1094" s="44">
        <v>13.351923663681582</v>
      </c>
      <c r="AD1094" s="44">
        <v>4.9109382308930627</v>
      </c>
      <c r="AE1094" s="44">
        <v>66.360876368234301</v>
      </c>
      <c r="AF1094" s="44">
        <v>196.10082032259092</v>
      </c>
      <c r="AG1094" s="44">
        <v>80.017712573956047</v>
      </c>
      <c r="AH1094" s="44">
        <v>439.52317399277234</v>
      </c>
      <c r="AJ1094" s="63" t="s">
        <v>63</v>
      </c>
      <c r="AK1094" s="44">
        <v>0</v>
      </c>
      <c r="AL1094" s="44">
        <v>0</v>
      </c>
      <c r="AM1094" s="44">
        <v>817.51751999999988</v>
      </c>
      <c r="AN1094" s="44">
        <v>817.51751999999988</v>
      </c>
      <c r="AO1094" s="44">
        <v>0</v>
      </c>
      <c r="AP1094" s="44">
        <v>0</v>
      </c>
      <c r="AQ1094" s="44">
        <v>0</v>
      </c>
      <c r="AR1094" s="44">
        <v>0</v>
      </c>
      <c r="AS1094" s="44">
        <v>0</v>
      </c>
      <c r="AT1094" s="44">
        <v>0</v>
      </c>
      <c r="AU1094" s="44">
        <v>0</v>
      </c>
      <c r="AV1094" s="44">
        <v>0</v>
      </c>
      <c r="AW1094" s="44">
        <v>0</v>
      </c>
      <c r="AX1094" s="44">
        <v>0</v>
      </c>
      <c r="AY1094" s="44">
        <v>291.79404165069332</v>
      </c>
      <c r="AZ1094" s="44">
        <v>0</v>
      </c>
      <c r="BA1094" s="44">
        <v>0</v>
      </c>
      <c r="BB1094" s="44">
        <v>19.055163749999998</v>
      </c>
      <c r="BC1094" s="44">
        <v>310.84920540069334</v>
      </c>
      <c r="BD1094" s="44">
        <v>291.79404165069332</v>
      </c>
      <c r="BE1094" s="44">
        <v>0</v>
      </c>
      <c r="BF1094" s="44">
        <v>0</v>
      </c>
      <c r="BG1094" s="44">
        <v>19.055163749999998</v>
      </c>
      <c r="BH1094" s="44">
        <v>310.84920540069334</v>
      </c>
      <c r="BI1094" s="44">
        <v>156.26411437737303</v>
      </c>
      <c r="BJ1094" s="44">
        <v>0</v>
      </c>
      <c r="BK1094" s="44">
        <v>0</v>
      </c>
      <c r="BL1094" s="44">
        <v>10.204589068594153</v>
      </c>
      <c r="BM1094" s="44">
        <v>166.46870344596718</v>
      </c>
      <c r="BN1094" s="44">
        <v>4.9109382308930627</v>
      </c>
      <c r="BO1094" s="44">
        <v>75.112599131469622</v>
      </c>
      <c r="BP1094" s="44">
        <v>0</v>
      </c>
      <c r="BQ1094" s="44">
        <v>0</v>
      </c>
      <c r="BR1094" s="44">
        <v>4.9051134424864307</v>
      </c>
      <c r="BS1094" s="44">
        <v>80.017712573956047</v>
      </c>
      <c r="BT1094" s="64">
        <v>2024</v>
      </c>
      <c r="BU1094" s="44">
        <v>0</v>
      </c>
      <c r="BV1094" s="44">
        <v>0</v>
      </c>
      <c r="BW1094" s="44">
        <v>0</v>
      </c>
      <c r="BX1094" s="44">
        <v>0</v>
      </c>
      <c r="BY1094" s="44">
        <v>0</v>
      </c>
      <c r="BZ1094" s="44">
        <v>0</v>
      </c>
      <c r="CA1094" s="44">
        <v>0</v>
      </c>
      <c r="CB1094" s="44">
        <v>0</v>
      </c>
      <c r="CC1094" s="44">
        <v>817.51751999999988</v>
      </c>
      <c r="CD1094" s="44">
        <v>0</v>
      </c>
      <c r="CE1094" s="44">
        <v>0</v>
      </c>
      <c r="CF1094" s="44">
        <v>0</v>
      </c>
      <c r="CG1094" s="44">
        <v>0</v>
      </c>
      <c r="CH1094" s="44">
        <v>0</v>
      </c>
      <c r="CI1094" s="44">
        <v>0</v>
      </c>
      <c r="CJ1094" s="44">
        <v>0</v>
      </c>
      <c r="CK1094" s="44">
        <v>0</v>
      </c>
      <c r="CL1094" s="44">
        <v>0</v>
      </c>
      <c r="CM1094" s="44">
        <v>291.79404165069332</v>
      </c>
      <c r="CN1094" s="44">
        <v>0</v>
      </c>
      <c r="CO1094" s="44">
        <v>0</v>
      </c>
      <c r="CP1094" s="44">
        <v>0</v>
      </c>
      <c r="CQ1094" s="44">
        <v>0</v>
      </c>
      <c r="CR1094" s="44">
        <v>0</v>
      </c>
      <c r="CS1094" s="44">
        <v>0</v>
      </c>
      <c r="CT1094" s="44">
        <v>0</v>
      </c>
      <c r="CU1094" s="44">
        <v>0</v>
      </c>
      <c r="CV1094" s="44">
        <v>0</v>
      </c>
      <c r="CW1094" s="44">
        <v>0</v>
      </c>
      <c r="CX1094" s="44">
        <v>0</v>
      </c>
      <c r="CY1094" s="44">
        <v>0</v>
      </c>
      <c r="CZ1094" s="44">
        <v>0</v>
      </c>
      <c r="DA1094" s="44">
        <v>0</v>
      </c>
      <c r="DB1094" s="44">
        <v>0</v>
      </c>
      <c r="DC1094" s="44">
        <v>0</v>
      </c>
      <c r="DD1094" s="44">
        <v>0</v>
      </c>
      <c r="DE1094" s="44">
        <v>0</v>
      </c>
      <c r="DF1094" s="44">
        <v>0</v>
      </c>
      <c r="DG1094" s="44">
        <v>0</v>
      </c>
      <c r="DH1094" s="44">
        <v>0</v>
      </c>
      <c r="DI1094" s="44">
        <v>0</v>
      </c>
      <c r="DJ1094" s="44">
        <v>0</v>
      </c>
      <c r="DK1094" s="44">
        <v>0</v>
      </c>
      <c r="DL1094" s="44">
        <v>0</v>
      </c>
      <c r="DM1094" s="44">
        <v>0</v>
      </c>
      <c r="DN1094" s="44">
        <v>0</v>
      </c>
      <c r="DO1094" s="44">
        <v>0</v>
      </c>
      <c r="DP1094" s="44">
        <v>0</v>
      </c>
      <c r="DQ1094" s="44">
        <v>19.055163749999998</v>
      </c>
      <c r="DR1094" s="44">
        <v>0</v>
      </c>
      <c r="DS1094" s="44">
        <v>0</v>
      </c>
      <c r="DT1094" s="44">
        <v>0</v>
      </c>
      <c r="DU1094" s="44">
        <v>0</v>
      </c>
      <c r="DV1094" s="44">
        <v>0</v>
      </c>
      <c r="DW1094" s="44">
        <v>0</v>
      </c>
      <c r="DX1094" s="44">
        <v>0</v>
      </c>
      <c r="DY1094" s="44">
        <v>0</v>
      </c>
      <c r="DZ1094" s="44">
        <v>0</v>
      </c>
      <c r="EA1094" s="44">
        <v>80.017712573956047</v>
      </c>
      <c r="EB1094" s="44">
        <v>0</v>
      </c>
    </row>
    <row r="1095" spans="2:132" x14ac:dyDescent="0.25">
      <c r="B1095" s="41" t="s">
        <v>1183</v>
      </c>
      <c r="C1095" s="47" t="s">
        <v>101</v>
      </c>
      <c r="D1095" s="46">
        <v>9</v>
      </c>
      <c r="E1095" s="86" t="s">
        <v>53</v>
      </c>
      <c r="F1095" s="43">
        <v>11187.28</v>
      </c>
      <c r="G1095" s="43">
        <v>1405.575967987181</v>
      </c>
      <c r="H1095" s="44">
        <v>1862.3201929871809</v>
      </c>
      <c r="I1095" s="44">
        <v>752.7264182130491</v>
      </c>
      <c r="J1095" s="44">
        <v>997.32610713351346</v>
      </c>
      <c r="K1095" s="44">
        <v>1560.1893244657711</v>
      </c>
      <c r="L1095" s="44">
        <v>2016.933549465771</v>
      </c>
      <c r="M1095" s="44">
        <v>760.73504000000003</v>
      </c>
      <c r="N1095" s="44">
        <v>6857.8026400000008</v>
      </c>
      <c r="O1095" s="44">
        <v>1029.2297599999999</v>
      </c>
      <c r="P1095" s="44">
        <v>280.83407840383876</v>
      </c>
      <c r="Q1095" s="44">
        <v>303.67128965383876</v>
      </c>
      <c r="R1095" s="44">
        <v>186.61098520248203</v>
      </c>
      <c r="S1095" s="44">
        <v>198.84096964850525</v>
      </c>
      <c r="T1095" s="44">
        <v>873.70602170083191</v>
      </c>
      <c r="U1095" s="44">
        <v>896.54323295083191</v>
      </c>
      <c r="V1095" s="44">
        <v>467.89474156123146</v>
      </c>
      <c r="W1095" s="44">
        <v>480.12472600725465</v>
      </c>
      <c r="X1095" s="44">
        <v>343.24165138246963</v>
      </c>
      <c r="Y1095" s="44">
        <v>366.07886263246962</v>
      </c>
      <c r="Z1095" s="44">
        <v>183.81579132762661</v>
      </c>
      <c r="AA1095" s="44">
        <v>196.04577577364984</v>
      </c>
      <c r="AB1095" s="44">
        <v>3.8258465614242629</v>
      </c>
      <c r="AC1095" s="44">
        <v>14.283377357025307</v>
      </c>
      <c r="AD1095" s="44">
        <v>5.2499461206872731</v>
      </c>
      <c r="AE1095" s="44">
        <v>78.169998669165736</v>
      </c>
      <c r="AF1095" s="44">
        <v>230.78501562167733</v>
      </c>
      <c r="AG1095" s="44">
        <v>94.234737295745902</v>
      </c>
      <c r="AH1095" s="44">
        <v>519.19196265560424</v>
      </c>
      <c r="AJ1095" s="63" t="s">
        <v>63</v>
      </c>
      <c r="AK1095" s="44">
        <v>0</v>
      </c>
      <c r="AL1095" s="44">
        <v>0</v>
      </c>
      <c r="AM1095" s="44">
        <v>1029.2297599999999</v>
      </c>
      <c r="AN1095" s="44">
        <v>1029.2297599999999</v>
      </c>
      <c r="AO1095" s="44">
        <v>0</v>
      </c>
      <c r="AP1095" s="44">
        <v>0</v>
      </c>
      <c r="AQ1095" s="44">
        <v>0</v>
      </c>
      <c r="AR1095" s="44">
        <v>0</v>
      </c>
      <c r="AS1095" s="44">
        <v>0</v>
      </c>
      <c r="AT1095" s="44">
        <v>0</v>
      </c>
      <c r="AU1095" s="44">
        <v>0</v>
      </c>
      <c r="AV1095" s="44">
        <v>0</v>
      </c>
      <c r="AW1095" s="44">
        <v>0</v>
      </c>
      <c r="AX1095" s="44">
        <v>0</v>
      </c>
      <c r="AY1095" s="44">
        <v>343.24165138246963</v>
      </c>
      <c r="AZ1095" s="44">
        <v>0</v>
      </c>
      <c r="BA1095" s="44">
        <v>0</v>
      </c>
      <c r="BB1095" s="44">
        <v>22.837211249999999</v>
      </c>
      <c r="BC1095" s="44">
        <v>366.07886263246962</v>
      </c>
      <c r="BD1095" s="44">
        <v>343.24165138246963</v>
      </c>
      <c r="BE1095" s="44">
        <v>0</v>
      </c>
      <c r="BF1095" s="44">
        <v>0</v>
      </c>
      <c r="BG1095" s="44">
        <v>22.837211249999999</v>
      </c>
      <c r="BH1095" s="44">
        <v>366.07886263246962</v>
      </c>
      <c r="BI1095" s="44">
        <v>183.81579132762661</v>
      </c>
      <c r="BJ1095" s="44">
        <v>0</v>
      </c>
      <c r="BK1095" s="44">
        <v>0</v>
      </c>
      <c r="BL1095" s="44">
        <v>12.229984446023217</v>
      </c>
      <c r="BM1095" s="44">
        <v>196.04577577364984</v>
      </c>
      <c r="BN1095" s="44">
        <v>5.2499461206872731</v>
      </c>
      <c r="BO1095" s="44">
        <v>88.35606244619089</v>
      </c>
      <c r="BP1095" s="44">
        <v>0</v>
      </c>
      <c r="BQ1095" s="44">
        <v>0</v>
      </c>
      <c r="BR1095" s="44">
        <v>5.8786748495550105</v>
      </c>
      <c r="BS1095" s="44">
        <v>94.234737295745902</v>
      </c>
      <c r="BT1095" s="64">
        <v>2024</v>
      </c>
      <c r="BU1095" s="44">
        <v>0</v>
      </c>
      <c r="BV1095" s="44">
        <v>0</v>
      </c>
      <c r="BW1095" s="44">
        <v>0</v>
      </c>
      <c r="BX1095" s="44">
        <v>0</v>
      </c>
      <c r="BY1095" s="44">
        <v>0</v>
      </c>
      <c r="BZ1095" s="44">
        <v>0</v>
      </c>
      <c r="CA1095" s="44">
        <v>0</v>
      </c>
      <c r="CB1095" s="44">
        <v>0</v>
      </c>
      <c r="CC1095" s="44">
        <v>1029.2297599999999</v>
      </c>
      <c r="CD1095" s="44">
        <v>0</v>
      </c>
      <c r="CE1095" s="44">
        <v>0</v>
      </c>
      <c r="CF1095" s="44">
        <v>0</v>
      </c>
      <c r="CG1095" s="44">
        <v>0</v>
      </c>
      <c r="CH1095" s="44">
        <v>0</v>
      </c>
      <c r="CI1095" s="44">
        <v>0</v>
      </c>
      <c r="CJ1095" s="44">
        <v>0</v>
      </c>
      <c r="CK1095" s="44">
        <v>0</v>
      </c>
      <c r="CL1095" s="44">
        <v>0</v>
      </c>
      <c r="CM1095" s="44">
        <v>343.24165138246963</v>
      </c>
      <c r="CN1095" s="44">
        <v>0</v>
      </c>
      <c r="CO1095" s="44">
        <v>0</v>
      </c>
      <c r="CP1095" s="44">
        <v>0</v>
      </c>
      <c r="CQ1095" s="44">
        <v>0</v>
      </c>
      <c r="CR1095" s="44">
        <v>0</v>
      </c>
      <c r="CS1095" s="44">
        <v>0</v>
      </c>
      <c r="CT1095" s="44">
        <v>0</v>
      </c>
      <c r="CU1095" s="44">
        <v>0</v>
      </c>
      <c r="CV1095" s="44">
        <v>0</v>
      </c>
      <c r="CW1095" s="44">
        <v>0</v>
      </c>
      <c r="CX1095" s="44">
        <v>0</v>
      </c>
      <c r="CY1095" s="44">
        <v>0</v>
      </c>
      <c r="CZ1095" s="44">
        <v>0</v>
      </c>
      <c r="DA1095" s="44">
        <v>0</v>
      </c>
      <c r="DB1095" s="44">
        <v>0</v>
      </c>
      <c r="DC1095" s="44">
        <v>0</v>
      </c>
      <c r="DD1095" s="44">
        <v>0</v>
      </c>
      <c r="DE1095" s="44">
        <v>0</v>
      </c>
      <c r="DF1095" s="44">
        <v>0</v>
      </c>
      <c r="DG1095" s="44">
        <v>0</v>
      </c>
      <c r="DH1095" s="44">
        <v>0</v>
      </c>
      <c r="DI1095" s="44">
        <v>0</v>
      </c>
      <c r="DJ1095" s="44">
        <v>0</v>
      </c>
      <c r="DK1095" s="44">
        <v>0</v>
      </c>
      <c r="DL1095" s="44">
        <v>0</v>
      </c>
      <c r="DM1095" s="44">
        <v>0</v>
      </c>
      <c r="DN1095" s="44">
        <v>0</v>
      </c>
      <c r="DO1095" s="44">
        <v>0</v>
      </c>
      <c r="DP1095" s="44">
        <v>0</v>
      </c>
      <c r="DQ1095" s="44">
        <v>22.837211249999999</v>
      </c>
      <c r="DR1095" s="44">
        <v>0</v>
      </c>
      <c r="DS1095" s="44">
        <v>0</v>
      </c>
      <c r="DT1095" s="44">
        <v>0</v>
      </c>
      <c r="DU1095" s="44">
        <v>0</v>
      </c>
      <c r="DV1095" s="44">
        <v>0</v>
      </c>
      <c r="DW1095" s="44">
        <v>0</v>
      </c>
      <c r="DX1095" s="44">
        <v>0</v>
      </c>
      <c r="DY1095" s="44">
        <v>0</v>
      </c>
      <c r="DZ1095" s="44">
        <v>0</v>
      </c>
      <c r="EA1095" s="44">
        <v>94.234737295745902</v>
      </c>
      <c r="EB1095" s="44">
        <v>0</v>
      </c>
    </row>
    <row r="1096" spans="2:132" x14ac:dyDescent="0.25">
      <c r="B1096" s="41" t="s">
        <v>1184</v>
      </c>
      <c r="C1096" s="47" t="s">
        <v>101</v>
      </c>
      <c r="D1096" s="46">
        <v>9</v>
      </c>
      <c r="E1096" s="86" t="s">
        <v>53</v>
      </c>
      <c r="F1096" s="43">
        <v>5196.28</v>
      </c>
      <c r="G1096" s="43">
        <v>869.94539255762265</v>
      </c>
      <c r="H1096" s="44">
        <v>1093.0178925576226</v>
      </c>
      <c r="I1096" s="44">
        <v>465.88081633081566</v>
      </c>
      <c r="J1096" s="44">
        <v>585.34256564293946</v>
      </c>
      <c r="K1096" s="44">
        <v>896.04375433435132</v>
      </c>
      <c r="L1096" s="44">
        <v>1119.1162543343512</v>
      </c>
      <c r="M1096" s="44">
        <v>467.66519999999997</v>
      </c>
      <c r="N1096" s="44">
        <v>3439.9373599999999</v>
      </c>
      <c r="O1096" s="44">
        <v>524.82428000000004</v>
      </c>
      <c r="P1096" s="44">
        <v>161.28787578018324</v>
      </c>
      <c r="Q1096" s="44">
        <v>172.44150078018325</v>
      </c>
      <c r="R1096" s="44">
        <v>107.17392124069269</v>
      </c>
      <c r="S1096" s="44">
        <v>113.14700870629889</v>
      </c>
      <c r="T1096" s="44">
        <v>501.78450242723676</v>
      </c>
      <c r="U1096" s="44">
        <v>512.93812742723674</v>
      </c>
      <c r="V1096" s="44">
        <v>268.72005485961449</v>
      </c>
      <c r="W1096" s="44">
        <v>274.69314232522066</v>
      </c>
      <c r="X1096" s="44">
        <v>197.12962595355728</v>
      </c>
      <c r="Y1096" s="44">
        <v>208.28325095355729</v>
      </c>
      <c r="Z1096" s="44">
        <v>105.56859298056281</v>
      </c>
      <c r="AA1096" s="44">
        <v>111.54168044616901</v>
      </c>
      <c r="AB1096" s="44">
        <v>4.1332528835467572</v>
      </c>
      <c r="AC1096" s="44">
        <v>12.522836685625427</v>
      </c>
      <c r="AD1096" s="44">
        <v>4.7051853432787833</v>
      </c>
      <c r="AE1096" s="44">
        <v>44.389286527092231</v>
      </c>
      <c r="AF1096" s="44">
        <v>132.03873433032854</v>
      </c>
      <c r="AG1096" s="44">
        <v>53.615544190590782</v>
      </c>
      <c r="AH1096" s="44">
        <v>288.0789824144382</v>
      </c>
      <c r="AJ1096" s="63" t="s">
        <v>63</v>
      </c>
      <c r="AK1096" s="44">
        <v>0</v>
      </c>
      <c r="AL1096" s="44">
        <v>0</v>
      </c>
      <c r="AM1096" s="44">
        <v>524.82428000000004</v>
      </c>
      <c r="AN1096" s="44">
        <v>524.82428000000004</v>
      </c>
      <c r="AO1096" s="44">
        <v>0</v>
      </c>
      <c r="AP1096" s="44">
        <v>0</v>
      </c>
      <c r="AQ1096" s="44">
        <v>0</v>
      </c>
      <c r="AR1096" s="44">
        <v>0</v>
      </c>
      <c r="AS1096" s="44">
        <v>0</v>
      </c>
      <c r="AT1096" s="44">
        <v>0</v>
      </c>
      <c r="AU1096" s="44">
        <v>0</v>
      </c>
      <c r="AV1096" s="44">
        <v>0</v>
      </c>
      <c r="AW1096" s="44">
        <v>0</v>
      </c>
      <c r="AX1096" s="44">
        <v>0</v>
      </c>
      <c r="AY1096" s="44">
        <v>197.12962595355728</v>
      </c>
      <c r="AZ1096" s="44">
        <v>0</v>
      </c>
      <c r="BA1096" s="44">
        <v>0</v>
      </c>
      <c r="BB1096" s="44">
        <v>11.153625</v>
      </c>
      <c r="BC1096" s="44">
        <v>208.28325095355729</v>
      </c>
      <c r="BD1096" s="44">
        <v>197.12962595355728</v>
      </c>
      <c r="BE1096" s="44">
        <v>0</v>
      </c>
      <c r="BF1096" s="44">
        <v>0</v>
      </c>
      <c r="BG1096" s="44">
        <v>11.153625</v>
      </c>
      <c r="BH1096" s="44">
        <v>208.28325095355729</v>
      </c>
      <c r="BI1096" s="44">
        <v>105.56859298056281</v>
      </c>
      <c r="BJ1096" s="44">
        <v>0</v>
      </c>
      <c r="BK1096" s="44">
        <v>0</v>
      </c>
      <c r="BL1096" s="44">
        <v>5.9730874656061914</v>
      </c>
      <c r="BM1096" s="44">
        <v>111.54168044616901</v>
      </c>
      <c r="BN1096" s="44">
        <v>4.7051853432787833</v>
      </c>
      <c r="BO1096" s="44">
        <v>50.744417149242068</v>
      </c>
      <c r="BP1096" s="44">
        <v>0</v>
      </c>
      <c r="BQ1096" s="44">
        <v>0</v>
      </c>
      <c r="BR1096" s="44">
        <v>2.8711270413487116</v>
      </c>
      <c r="BS1096" s="44">
        <v>53.615544190590782</v>
      </c>
      <c r="BT1096" s="64">
        <v>2024</v>
      </c>
      <c r="BU1096" s="44">
        <v>0</v>
      </c>
      <c r="BV1096" s="44">
        <v>0</v>
      </c>
      <c r="BW1096" s="44">
        <v>0</v>
      </c>
      <c r="BX1096" s="44">
        <v>0</v>
      </c>
      <c r="BY1096" s="44">
        <v>0</v>
      </c>
      <c r="BZ1096" s="44">
        <v>0</v>
      </c>
      <c r="CA1096" s="44">
        <v>0</v>
      </c>
      <c r="CB1096" s="44">
        <v>0</v>
      </c>
      <c r="CC1096" s="44">
        <v>524.82428000000004</v>
      </c>
      <c r="CD1096" s="44">
        <v>0</v>
      </c>
      <c r="CE1096" s="44">
        <v>0</v>
      </c>
      <c r="CF1096" s="44">
        <v>0</v>
      </c>
      <c r="CG1096" s="44">
        <v>0</v>
      </c>
      <c r="CH1096" s="44">
        <v>0</v>
      </c>
      <c r="CI1096" s="44">
        <v>0</v>
      </c>
      <c r="CJ1096" s="44">
        <v>0</v>
      </c>
      <c r="CK1096" s="44">
        <v>0</v>
      </c>
      <c r="CL1096" s="44">
        <v>0</v>
      </c>
      <c r="CM1096" s="44">
        <v>197.12962595355728</v>
      </c>
      <c r="CN1096" s="44">
        <v>0</v>
      </c>
      <c r="CO1096" s="44">
        <v>0</v>
      </c>
      <c r="CP1096" s="44">
        <v>0</v>
      </c>
      <c r="CQ1096" s="44">
        <v>0</v>
      </c>
      <c r="CR1096" s="44">
        <v>0</v>
      </c>
      <c r="CS1096" s="44">
        <v>0</v>
      </c>
      <c r="CT1096" s="44">
        <v>0</v>
      </c>
      <c r="CU1096" s="44">
        <v>0</v>
      </c>
      <c r="CV1096" s="44">
        <v>0</v>
      </c>
      <c r="CW1096" s="44">
        <v>0</v>
      </c>
      <c r="CX1096" s="44">
        <v>0</v>
      </c>
      <c r="CY1096" s="44">
        <v>0</v>
      </c>
      <c r="CZ1096" s="44">
        <v>0</v>
      </c>
      <c r="DA1096" s="44">
        <v>0</v>
      </c>
      <c r="DB1096" s="44">
        <v>0</v>
      </c>
      <c r="DC1096" s="44">
        <v>0</v>
      </c>
      <c r="DD1096" s="44">
        <v>0</v>
      </c>
      <c r="DE1096" s="44">
        <v>0</v>
      </c>
      <c r="DF1096" s="44">
        <v>0</v>
      </c>
      <c r="DG1096" s="44">
        <v>0</v>
      </c>
      <c r="DH1096" s="44">
        <v>0</v>
      </c>
      <c r="DI1096" s="44">
        <v>0</v>
      </c>
      <c r="DJ1096" s="44">
        <v>0</v>
      </c>
      <c r="DK1096" s="44">
        <v>0</v>
      </c>
      <c r="DL1096" s="44">
        <v>0</v>
      </c>
      <c r="DM1096" s="44">
        <v>0</v>
      </c>
      <c r="DN1096" s="44">
        <v>0</v>
      </c>
      <c r="DO1096" s="44">
        <v>0</v>
      </c>
      <c r="DP1096" s="44">
        <v>0</v>
      </c>
      <c r="DQ1096" s="44">
        <v>11.153625</v>
      </c>
      <c r="DR1096" s="44">
        <v>0</v>
      </c>
      <c r="DS1096" s="44">
        <v>0</v>
      </c>
      <c r="DT1096" s="44">
        <v>0</v>
      </c>
      <c r="DU1096" s="44">
        <v>0</v>
      </c>
      <c r="DV1096" s="44">
        <v>0</v>
      </c>
      <c r="DW1096" s="44">
        <v>0</v>
      </c>
      <c r="DX1096" s="44">
        <v>0</v>
      </c>
      <c r="DY1096" s="44">
        <v>0</v>
      </c>
      <c r="DZ1096" s="44">
        <v>0</v>
      </c>
      <c r="EA1096" s="44">
        <v>53.615544190590782</v>
      </c>
      <c r="EB1096" s="44">
        <v>0</v>
      </c>
    </row>
    <row r="1097" spans="2:132" x14ac:dyDescent="0.25">
      <c r="B1097" s="41" t="s">
        <v>1185</v>
      </c>
      <c r="C1097" s="47" t="s">
        <v>101</v>
      </c>
      <c r="D1097" s="46">
        <v>9</v>
      </c>
      <c r="E1097" s="86" t="s">
        <v>53</v>
      </c>
      <c r="F1097" s="43">
        <v>6617.91</v>
      </c>
      <c r="G1097" s="43">
        <v>555.90710165965265</v>
      </c>
      <c r="H1097" s="44">
        <v>851.23010165965263</v>
      </c>
      <c r="I1097" s="44">
        <v>297.70426574003858</v>
      </c>
      <c r="J1097" s="44">
        <v>455.85823896445822</v>
      </c>
      <c r="K1097" s="44">
        <v>689.32480605796934</v>
      </c>
      <c r="L1097" s="44">
        <v>984.64780605796932</v>
      </c>
      <c r="M1097" s="44">
        <v>496.34325000000001</v>
      </c>
      <c r="N1097" s="44">
        <v>4261.9340400000001</v>
      </c>
      <c r="O1097" s="44">
        <v>668.40890999999999</v>
      </c>
      <c r="P1097" s="44">
        <v>124.07846509043448</v>
      </c>
      <c r="Q1097" s="44">
        <v>138.84461509043447</v>
      </c>
      <c r="R1097" s="44">
        <v>82.448699760866518</v>
      </c>
      <c r="S1097" s="44">
        <v>90.356398422087494</v>
      </c>
      <c r="T1097" s="44">
        <v>386.02189139246286</v>
      </c>
      <c r="U1097" s="44">
        <v>400.78804139246284</v>
      </c>
      <c r="V1097" s="44">
        <v>206.72584212988284</v>
      </c>
      <c r="W1097" s="44">
        <v>214.63354079110383</v>
      </c>
      <c r="X1097" s="44">
        <v>151.65145733275327</v>
      </c>
      <c r="Y1097" s="44">
        <v>166.41760733275328</v>
      </c>
      <c r="Z1097" s="44">
        <v>81.213723693882542</v>
      </c>
      <c r="AA1097" s="44">
        <v>89.121422355103519</v>
      </c>
      <c r="AB1097" s="44">
        <v>5.4931721346550439</v>
      </c>
      <c r="AC1097" s="44">
        <v>19.85679416316394</v>
      </c>
      <c r="AD1097" s="44">
        <v>7.4999802778812326</v>
      </c>
      <c r="AE1097" s="44">
        <v>35.740894008163245</v>
      </c>
      <c r="AF1097" s="44">
        <v>103.16945239696393</v>
      </c>
      <c r="AG1097" s="44">
        <v>42.838636996458064</v>
      </c>
      <c r="AH1097" s="44">
        <v>253.46458592410249</v>
      </c>
      <c r="AJ1097" s="63" t="s">
        <v>63</v>
      </c>
      <c r="AK1097" s="44">
        <v>0</v>
      </c>
      <c r="AL1097" s="44">
        <v>0</v>
      </c>
      <c r="AM1097" s="44">
        <v>668.40890999999999</v>
      </c>
      <c r="AN1097" s="44">
        <v>668.40890999999999</v>
      </c>
      <c r="AO1097" s="44">
        <v>0</v>
      </c>
      <c r="AP1097" s="44">
        <v>0</v>
      </c>
      <c r="AQ1097" s="44">
        <v>0</v>
      </c>
      <c r="AR1097" s="44">
        <v>0</v>
      </c>
      <c r="AS1097" s="44">
        <v>0</v>
      </c>
      <c r="AT1097" s="44">
        <v>0</v>
      </c>
      <c r="AU1097" s="44">
        <v>0</v>
      </c>
      <c r="AV1097" s="44">
        <v>0</v>
      </c>
      <c r="AW1097" s="44">
        <v>0</v>
      </c>
      <c r="AX1097" s="44">
        <v>0</v>
      </c>
      <c r="AY1097" s="44">
        <v>151.65145733275327</v>
      </c>
      <c r="AZ1097" s="44">
        <v>0</v>
      </c>
      <c r="BA1097" s="44">
        <v>0</v>
      </c>
      <c r="BB1097" s="44">
        <v>14.76615</v>
      </c>
      <c r="BC1097" s="44">
        <v>166.41760733275328</v>
      </c>
      <c r="BD1097" s="44">
        <v>151.65145733275327</v>
      </c>
      <c r="BE1097" s="44">
        <v>0</v>
      </c>
      <c r="BF1097" s="44">
        <v>0</v>
      </c>
      <c r="BG1097" s="44">
        <v>14.76615</v>
      </c>
      <c r="BH1097" s="44">
        <v>166.41760733275328</v>
      </c>
      <c r="BI1097" s="44">
        <v>81.213723693882542</v>
      </c>
      <c r="BJ1097" s="44">
        <v>0</v>
      </c>
      <c r="BK1097" s="44">
        <v>0</v>
      </c>
      <c r="BL1097" s="44">
        <v>7.907698661220981</v>
      </c>
      <c r="BM1097" s="44">
        <v>89.121422355103519</v>
      </c>
      <c r="BN1097" s="44">
        <v>7.4999802778812326</v>
      </c>
      <c r="BO1097" s="44">
        <v>39.037586435621449</v>
      </c>
      <c r="BP1097" s="44">
        <v>0</v>
      </c>
      <c r="BQ1097" s="44">
        <v>0</v>
      </c>
      <c r="BR1097" s="44">
        <v>3.8010505608366136</v>
      </c>
      <c r="BS1097" s="44">
        <v>42.838636996458064</v>
      </c>
      <c r="BT1097" s="64">
        <v>2024</v>
      </c>
      <c r="BU1097" s="44">
        <v>0</v>
      </c>
      <c r="BV1097" s="44">
        <v>0</v>
      </c>
      <c r="BW1097" s="44">
        <v>0</v>
      </c>
      <c r="BX1097" s="44">
        <v>0</v>
      </c>
      <c r="BY1097" s="44">
        <v>0</v>
      </c>
      <c r="BZ1097" s="44">
        <v>0</v>
      </c>
      <c r="CA1097" s="44">
        <v>0</v>
      </c>
      <c r="CB1097" s="44">
        <v>0</v>
      </c>
      <c r="CC1097" s="44">
        <v>668.40890999999999</v>
      </c>
      <c r="CD1097" s="44">
        <v>0</v>
      </c>
      <c r="CE1097" s="44">
        <v>0</v>
      </c>
      <c r="CF1097" s="44">
        <v>0</v>
      </c>
      <c r="CG1097" s="44">
        <v>0</v>
      </c>
      <c r="CH1097" s="44">
        <v>0</v>
      </c>
      <c r="CI1097" s="44">
        <v>0</v>
      </c>
      <c r="CJ1097" s="44">
        <v>0</v>
      </c>
      <c r="CK1097" s="44">
        <v>0</v>
      </c>
      <c r="CL1097" s="44">
        <v>0</v>
      </c>
      <c r="CM1097" s="44">
        <v>151.65145733275327</v>
      </c>
      <c r="CN1097" s="44">
        <v>0</v>
      </c>
      <c r="CO1097" s="44">
        <v>0</v>
      </c>
      <c r="CP1097" s="44">
        <v>0</v>
      </c>
      <c r="CQ1097" s="44">
        <v>0</v>
      </c>
      <c r="CR1097" s="44">
        <v>0</v>
      </c>
      <c r="CS1097" s="44">
        <v>0</v>
      </c>
      <c r="CT1097" s="44">
        <v>0</v>
      </c>
      <c r="CU1097" s="44">
        <v>0</v>
      </c>
      <c r="CV1097" s="44">
        <v>0</v>
      </c>
      <c r="CW1097" s="44">
        <v>0</v>
      </c>
      <c r="CX1097" s="44">
        <v>0</v>
      </c>
      <c r="CY1097" s="44">
        <v>0</v>
      </c>
      <c r="CZ1097" s="44">
        <v>0</v>
      </c>
      <c r="DA1097" s="44">
        <v>0</v>
      </c>
      <c r="DB1097" s="44">
        <v>0</v>
      </c>
      <c r="DC1097" s="44">
        <v>0</v>
      </c>
      <c r="DD1097" s="44">
        <v>0</v>
      </c>
      <c r="DE1097" s="44">
        <v>0</v>
      </c>
      <c r="DF1097" s="44">
        <v>0</v>
      </c>
      <c r="DG1097" s="44">
        <v>0</v>
      </c>
      <c r="DH1097" s="44">
        <v>0</v>
      </c>
      <c r="DI1097" s="44">
        <v>0</v>
      </c>
      <c r="DJ1097" s="44">
        <v>0</v>
      </c>
      <c r="DK1097" s="44">
        <v>0</v>
      </c>
      <c r="DL1097" s="44">
        <v>0</v>
      </c>
      <c r="DM1097" s="44">
        <v>0</v>
      </c>
      <c r="DN1097" s="44">
        <v>0</v>
      </c>
      <c r="DO1097" s="44">
        <v>0</v>
      </c>
      <c r="DP1097" s="44">
        <v>0</v>
      </c>
      <c r="DQ1097" s="44">
        <v>14.76615</v>
      </c>
      <c r="DR1097" s="44">
        <v>0</v>
      </c>
      <c r="DS1097" s="44">
        <v>0</v>
      </c>
      <c r="DT1097" s="44">
        <v>0</v>
      </c>
      <c r="DU1097" s="44">
        <v>0</v>
      </c>
      <c r="DV1097" s="44">
        <v>0</v>
      </c>
      <c r="DW1097" s="44">
        <v>0</v>
      </c>
      <c r="DX1097" s="44">
        <v>0</v>
      </c>
      <c r="DY1097" s="44">
        <v>0</v>
      </c>
      <c r="DZ1097" s="44">
        <v>0</v>
      </c>
      <c r="EA1097" s="44">
        <v>42.838636996458064</v>
      </c>
      <c r="EB1097" s="44">
        <v>0</v>
      </c>
    </row>
    <row r="1098" spans="2:132" ht="30" x14ac:dyDescent="0.25">
      <c r="B1098" s="41" t="s">
        <v>1186</v>
      </c>
      <c r="C1098" s="50">
        <v>1</v>
      </c>
      <c r="D1098" s="46">
        <v>9</v>
      </c>
      <c r="E1098" s="86" t="s">
        <v>53</v>
      </c>
      <c r="F1098" s="43">
        <v>3482.67</v>
      </c>
      <c r="G1098" s="43">
        <v>717.69766795745966</v>
      </c>
      <c r="H1098" s="44">
        <v>881.2939679574597</v>
      </c>
      <c r="I1098" s="44">
        <v>384.34777433986676</v>
      </c>
      <c r="J1098" s="44">
        <v>471.95830535104471</v>
      </c>
      <c r="K1098" s="44">
        <v>739.22859799618345</v>
      </c>
      <c r="L1098" s="44">
        <v>902.82489799618338</v>
      </c>
      <c r="M1098" s="44">
        <v>368.00213000000002</v>
      </c>
      <c r="N1098" s="44">
        <v>2415.8120899999999</v>
      </c>
      <c r="O1098" s="44">
        <v>423.72485000000006</v>
      </c>
      <c r="P1098" s="44">
        <v>147.8457195992367</v>
      </c>
      <c r="Q1098" s="44">
        <v>156.02553459923669</v>
      </c>
      <c r="R1098" s="44">
        <v>98.241764493800616</v>
      </c>
      <c r="S1098" s="44">
        <v>102.62229104435951</v>
      </c>
      <c r="T1098" s="44">
        <v>443.53715879771005</v>
      </c>
      <c r="U1098" s="44">
        <v>453.35293679771007</v>
      </c>
      <c r="V1098" s="44">
        <v>237.52692454203765</v>
      </c>
      <c r="W1098" s="44">
        <v>242.78355640270831</v>
      </c>
      <c r="X1098" s="44">
        <v>184.80714949904586</v>
      </c>
      <c r="Y1098" s="44">
        <v>194.62292749904586</v>
      </c>
      <c r="Z1098" s="44">
        <v>98.969551892515696</v>
      </c>
      <c r="AA1098" s="44">
        <v>104.22618375318638</v>
      </c>
      <c r="AB1098" s="44">
        <v>3.585986302341734</v>
      </c>
      <c r="AC1098" s="44">
        <v>9.9504765717858596</v>
      </c>
      <c r="AD1098" s="44">
        <v>4.065435716263055</v>
      </c>
      <c r="AE1098" s="44">
        <v>40.163546069439974</v>
      </c>
      <c r="AF1098" s="44">
        <v>116.70052347239204</v>
      </c>
      <c r="AG1098" s="44">
        <v>50.09915162191308</v>
      </c>
      <c r="AH1098" s="44">
        <v>232.40201981326558</v>
      </c>
      <c r="AJ1098" s="63" t="s">
        <v>63</v>
      </c>
      <c r="AK1098" s="44">
        <v>0</v>
      </c>
      <c r="AL1098" s="44">
        <v>0</v>
      </c>
      <c r="AM1098" s="44">
        <v>423.72485000000006</v>
      </c>
      <c r="AN1098" s="44">
        <v>423.72485000000006</v>
      </c>
      <c r="AO1098" s="44">
        <v>0</v>
      </c>
      <c r="AP1098" s="44">
        <v>0</v>
      </c>
      <c r="AQ1098" s="44">
        <v>0</v>
      </c>
      <c r="AR1098" s="44">
        <v>0</v>
      </c>
      <c r="AS1098" s="44">
        <v>0</v>
      </c>
      <c r="AT1098" s="44">
        <v>0</v>
      </c>
      <c r="AU1098" s="44">
        <v>0</v>
      </c>
      <c r="AV1098" s="44">
        <v>0</v>
      </c>
      <c r="AW1098" s="44">
        <v>0</v>
      </c>
      <c r="AX1098" s="44">
        <v>0</v>
      </c>
      <c r="AY1098" s="44">
        <v>184.80714949904586</v>
      </c>
      <c r="AZ1098" s="44">
        <v>0</v>
      </c>
      <c r="BA1098" s="44">
        <v>0</v>
      </c>
      <c r="BB1098" s="44">
        <v>9.8157779999999981</v>
      </c>
      <c r="BC1098" s="44">
        <v>194.62292749904586</v>
      </c>
      <c r="BD1098" s="44">
        <v>184.80714949904586</v>
      </c>
      <c r="BE1098" s="44">
        <v>0</v>
      </c>
      <c r="BF1098" s="44">
        <v>0</v>
      </c>
      <c r="BG1098" s="44">
        <v>9.8157779999999981</v>
      </c>
      <c r="BH1098" s="44">
        <v>194.62292749904586</v>
      </c>
      <c r="BI1098" s="44">
        <v>98.969551892515696</v>
      </c>
      <c r="BJ1098" s="44">
        <v>0</v>
      </c>
      <c r="BK1098" s="44">
        <v>0</v>
      </c>
      <c r="BL1098" s="44">
        <v>5.2566318606706783</v>
      </c>
      <c r="BM1098" s="44">
        <v>104.22618375318638</v>
      </c>
      <c r="BN1098" s="44">
        <v>4.065435716263055</v>
      </c>
      <c r="BO1098" s="44">
        <v>47.572408464627827</v>
      </c>
      <c r="BP1098" s="44">
        <v>0</v>
      </c>
      <c r="BQ1098" s="44">
        <v>0</v>
      </c>
      <c r="BR1098" s="44">
        <v>2.5267431572852566</v>
      </c>
      <c r="BS1098" s="44">
        <v>50.09915162191308</v>
      </c>
      <c r="BT1098" s="64">
        <v>2024</v>
      </c>
      <c r="BU1098" s="44">
        <v>0</v>
      </c>
      <c r="BV1098" s="44">
        <v>0</v>
      </c>
      <c r="BW1098" s="44">
        <v>0</v>
      </c>
      <c r="BX1098" s="44">
        <v>0</v>
      </c>
      <c r="BY1098" s="44">
        <v>0</v>
      </c>
      <c r="BZ1098" s="44">
        <v>0</v>
      </c>
      <c r="CA1098" s="44">
        <v>0</v>
      </c>
      <c r="CB1098" s="44">
        <v>0</v>
      </c>
      <c r="CC1098" s="44">
        <v>423.72485000000006</v>
      </c>
      <c r="CD1098" s="44">
        <v>0</v>
      </c>
      <c r="CE1098" s="44">
        <v>0</v>
      </c>
      <c r="CF1098" s="44">
        <v>0</v>
      </c>
      <c r="CG1098" s="44">
        <v>0</v>
      </c>
      <c r="CH1098" s="44">
        <v>0</v>
      </c>
      <c r="CI1098" s="44">
        <v>0</v>
      </c>
      <c r="CJ1098" s="44">
        <v>0</v>
      </c>
      <c r="CK1098" s="44">
        <v>0</v>
      </c>
      <c r="CL1098" s="44">
        <v>0</v>
      </c>
      <c r="CM1098" s="44">
        <v>184.80714949904586</v>
      </c>
      <c r="CN1098" s="44">
        <v>0</v>
      </c>
      <c r="CO1098" s="44">
        <v>0</v>
      </c>
      <c r="CP1098" s="44">
        <v>0</v>
      </c>
      <c r="CQ1098" s="44">
        <v>0</v>
      </c>
      <c r="CR1098" s="44">
        <v>0</v>
      </c>
      <c r="CS1098" s="44">
        <v>0</v>
      </c>
      <c r="CT1098" s="44">
        <v>0</v>
      </c>
      <c r="CU1098" s="44">
        <v>0</v>
      </c>
      <c r="CV1098" s="44">
        <v>0</v>
      </c>
      <c r="CW1098" s="44">
        <v>0</v>
      </c>
      <c r="CX1098" s="44">
        <v>0</v>
      </c>
      <c r="CY1098" s="44">
        <v>0</v>
      </c>
      <c r="CZ1098" s="44">
        <v>0</v>
      </c>
      <c r="DA1098" s="44">
        <v>0</v>
      </c>
      <c r="DB1098" s="44">
        <v>0</v>
      </c>
      <c r="DC1098" s="44">
        <v>0</v>
      </c>
      <c r="DD1098" s="44">
        <v>0</v>
      </c>
      <c r="DE1098" s="44">
        <v>0</v>
      </c>
      <c r="DF1098" s="44">
        <v>0</v>
      </c>
      <c r="DG1098" s="44">
        <v>0</v>
      </c>
      <c r="DH1098" s="44">
        <v>0</v>
      </c>
      <c r="DI1098" s="44">
        <v>0</v>
      </c>
      <c r="DJ1098" s="44">
        <v>0</v>
      </c>
      <c r="DK1098" s="44">
        <v>0</v>
      </c>
      <c r="DL1098" s="44">
        <v>0</v>
      </c>
      <c r="DM1098" s="44">
        <v>0</v>
      </c>
      <c r="DN1098" s="44">
        <v>0</v>
      </c>
      <c r="DO1098" s="44">
        <v>0</v>
      </c>
      <c r="DP1098" s="44">
        <v>0</v>
      </c>
      <c r="DQ1098" s="44">
        <v>9.8157779999999981</v>
      </c>
      <c r="DR1098" s="44">
        <v>0</v>
      </c>
      <c r="DS1098" s="44">
        <v>0</v>
      </c>
      <c r="DT1098" s="44">
        <v>0</v>
      </c>
      <c r="DU1098" s="44">
        <v>0</v>
      </c>
      <c r="DV1098" s="44">
        <v>0</v>
      </c>
      <c r="DW1098" s="44">
        <v>0</v>
      </c>
      <c r="DX1098" s="44">
        <v>0</v>
      </c>
      <c r="DY1098" s="44">
        <v>0</v>
      </c>
      <c r="DZ1098" s="44">
        <v>0</v>
      </c>
      <c r="EA1098" s="44">
        <v>50.09915162191308</v>
      </c>
      <c r="EB1098" s="44">
        <v>0</v>
      </c>
    </row>
    <row r="1099" spans="2:132" x14ac:dyDescent="0.25">
      <c r="B1099" s="41" t="s">
        <v>1187</v>
      </c>
      <c r="C1099" s="50">
        <v>1</v>
      </c>
      <c r="D1099" s="46">
        <v>9</v>
      </c>
      <c r="E1099" s="86" t="s">
        <v>53</v>
      </c>
      <c r="F1099" s="43">
        <v>2507.35</v>
      </c>
      <c r="G1099" s="43">
        <v>503.89633954608303</v>
      </c>
      <c r="H1099" s="44">
        <v>652.21881454608297</v>
      </c>
      <c r="I1099" s="44">
        <v>269.85100446783446</v>
      </c>
      <c r="J1099" s="44">
        <v>349.28196223180692</v>
      </c>
      <c r="K1099" s="44">
        <v>519.01322973246556</v>
      </c>
      <c r="L1099" s="44">
        <v>667.3357047324655</v>
      </c>
      <c r="M1099" s="44">
        <v>264.94331666666665</v>
      </c>
      <c r="N1099" s="44">
        <v>1739.2651166666665</v>
      </c>
      <c r="O1099" s="44">
        <v>305.06091666666669</v>
      </c>
      <c r="P1099" s="44">
        <v>103.80264594649312</v>
      </c>
      <c r="Q1099" s="44">
        <v>111.21876969649311</v>
      </c>
      <c r="R1099" s="44">
        <v>68.975653299612972</v>
      </c>
      <c r="S1099" s="44">
        <v>72.947201187811601</v>
      </c>
      <c r="T1099" s="44">
        <v>311.4079378394793</v>
      </c>
      <c r="U1099" s="44">
        <v>320.30728633947928</v>
      </c>
      <c r="V1099" s="44">
        <v>166.76792076112167</v>
      </c>
      <c r="W1099" s="44">
        <v>171.53377822696001</v>
      </c>
      <c r="X1099" s="44">
        <v>129.75330743311639</v>
      </c>
      <c r="Y1099" s="44">
        <v>138.65265593311639</v>
      </c>
      <c r="Z1099" s="44">
        <v>69.486633650467368</v>
      </c>
      <c r="AA1099" s="44">
        <v>74.25249111630572</v>
      </c>
      <c r="AB1099" s="44">
        <v>3.6319874149048883</v>
      </c>
      <c r="AC1099" s="44">
        <v>10.139490511107425</v>
      </c>
      <c r="AD1099" s="44">
        <v>4.1084266949216985</v>
      </c>
      <c r="AE1099" s="44">
        <v>28.629545746888212</v>
      </c>
      <c r="AF1099" s="44">
        <v>82.452378607878941</v>
      </c>
      <c r="AG1099" s="44">
        <v>35.691480554921768</v>
      </c>
      <c r="AH1099" s="44">
        <v>171.78321734098836</v>
      </c>
      <c r="AJ1099" s="63" t="s">
        <v>63</v>
      </c>
      <c r="AK1099" s="44">
        <v>0</v>
      </c>
      <c r="AL1099" s="44">
        <v>0</v>
      </c>
      <c r="AM1099" s="44">
        <v>305.06091666666669</v>
      </c>
      <c r="AN1099" s="44">
        <v>305.06091666666669</v>
      </c>
      <c r="AO1099" s="44">
        <v>0</v>
      </c>
      <c r="AP1099" s="44">
        <v>0</v>
      </c>
      <c r="AQ1099" s="44">
        <v>0</v>
      </c>
      <c r="AR1099" s="44">
        <v>0</v>
      </c>
      <c r="AS1099" s="44">
        <v>0</v>
      </c>
      <c r="AT1099" s="44">
        <v>0</v>
      </c>
      <c r="AU1099" s="44">
        <v>0</v>
      </c>
      <c r="AV1099" s="44">
        <v>0</v>
      </c>
      <c r="AW1099" s="44">
        <v>0</v>
      </c>
      <c r="AX1099" s="44">
        <v>0</v>
      </c>
      <c r="AY1099" s="44">
        <v>129.75330743311639</v>
      </c>
      <c r="AZ1099" s="44">
        <v>0</v>
      </c>
      <c r="BA1099" s="44">
        <v>0</v>
      </c>
      <c r="BB1099" s="44">
        <v>8.8993485000000003</v>
      </c>
      <c r="BC1099" s="44">
        <v>138.65265593311639</v>
      </c>
      <c r="BD1099" s="44">
        <v>129.75330743311639</v>
      </c>
      <c r="BE1099" s="44">
        <v>0</v>
      </c>
      <c r="BF1099" s="44">
        <v>0</v>
      </c>
      <c r="BG1099" s="44">
        <v>8.8993485000000003</v>
      </c>
      <c r="BH1099" s="44">
        <v>138.65265593311639</v>
      </c>
      <c r="BI1099" s="44">
        <v>69.486633650467368</v>
      </c>
      <c r="BJ1099" s="44">
        <v>0</v>
      </c>
      <c r="BK1099" s="44">
        <v>0</v>
      </c>
      <c r="BL1099" s="44">
        <v>4.7658574658383497</v>
      </c>
      <c r="BM1099" s="44">
        <v>74.25249111630572</v>
      </c>
      <c r="BN1099" s="44">
        <v>4.1084266949216985</v>
      </c>
      <c r="BO1099" s="44">
        <v>33.400641466397985</v>
      </c>
      <c r="BP1099" s="44">
        <v>0</v>
      </c>
      <c r="BQ1099" s="44">
        <v>0</v>
      </c>
      <c r="BR1099" s="44">
        <v>2.2908390885237844</v>
      </c>
      <c r="BS1099" s="44">
        <v>35.691480554921768</v>
      </c>
      <c r="BT1099" s="64">
        <v>2024</v>
      </c>
      <c r="BU1099" s="44">
        <v>0</v>
      </c>
      <c r="BV1099" s="44">
        <v>0</v>
      </c>
      <c r="BW1099" s="44">
        <v>0</v>
      </c>
      <c r="BX1099" s="44">
        <v>0</v>
      </c>
      <c r="BY1099" s="44">
        <v>0</v>
      </c>
      <c r="BZ1099" s="44">
        <v>0</v>
      </c>
      <c r="CA1099" s="44">
        <v>0</v>
      </c>
      <c r="CB1099" s="44">
        <v>0</v>
      </c>
      <c r="CC1099" s="44">
        <v>305.06091666666669</v>
      </c>
      <c r="CD1099" s="44">
        <v>0</v>
      </c>
      <c r="CE1099" s="44">
        <v>0</v>
      </c>
      <c r="CF1099" s="44">
        <v>0</v>
      </c>
      <c r="CG1099" s="44">
        <v>0</v>
      </c>
      <c r="CH1099" s="44">
        <v>0</v>
      </c>
      <c r="CI1099" s="44">
        <v>0</v>
      </c>
      <c r="CJ1099" s="44">
        <v>0</v>
      </c>
      <c r="CK1099" s="44">
        <v>0</v>
      </c>
      <c r="CL1099" s="44">
        <v>0</v>
      </c>
      <c r="CM1099" s="44">
        <v>129.75330743311639</v>
      </c>
      <c r="CN1099" s="44">
        <v>0</v>
      </c>
      <c r="CO1099" s="44">
        <v>0</v>
      </c>
      <c r="CP1099" s="44">
        <v>0</v>
      </c>
      <c r="CQ1099" s="44">
        <v>0</v>
      </c>
      <c r="CR1099" s="44">
        <v>0</v>
      </c>
      <c r="CS1099" s="44">
        <v>0</v>
      </c>
      <c r="CT1099" s="44">
        <v>0</v>
      </c>
      <c r="CU1099" s="44">
        <v>0</v>
      </c>
      <c r="CV1099" s="44">
        <v>0</v>
      </c>
      <c r="CW1099" s="44">
        <v>0</v>
      </c>
      <c r="CX1099" s="44">
        <v>0</v>
      </c>
      <c r="CY1099" s="44">
        <v>0</v>
      </c>
      <c r="CZ1099" s="44">
        <v>0</v>
      </c>
      <c r="DA1099" s="44">
        <v>0</v>
      </c>
      <c r="DB1099" s="44">
        <v>0</v>
      </c>
      <c r="DC1099" s="44">
        <v>0</v>
      </c>
      <c r="DD1099" s="44">
        <v>0</v>
      </c>
      <c r="DE1099" s="44">
        <v>0</v>
      </c>
      <c r="DF1099" s="44">
        <v>0</v>
      </c>
      <c r="DG1099" s="44">
        <v>0</v>
      </c>
      <c r="DH1099" s="44">
        <v>0</v>
      </c>
      <c r="DI1099" s="44">
        <v>0</v>
      </c>
      <c r="DJ1099" s="44">
        <v>0</v>
      </c>
      <c r="DK1099" s="44">
        <v>0</v>
      </c>
      <c r="DL1099" s="44">
        <v>0</v>
      </c>
      <c r="DM1099" s="44">
        <v>0</v>
      </c>
      <c r="DN1099" s="44">
        <v>0</v>
      </c>
      <c r="DO1099" s="44">
        <v>0</v>
      </c>
      <c r="DP1099" s="44">
        <v>0</v>
      </c>
      <c r="DQ1099" s="44">
        <v>8.8993485000000003</v>
      </c>
      <c r="DR1099" s="44">
        <v>0</v>
      </c>
      <c r="DS1099" s="44">
        <v>0</v>
      </c>
      <c r="DT1099" s="44">
        <v>0</v>
      </c>
      <c r="DU1099" s="44">
        <v>0</v>
      </c>
      <c r="DV1099" s="44">
        <v>0</v>
      </c>
      <c r="DW1099" s="44">
        <v>0</v>
      </c>
      <c r="DX1099" s="44">
        <v>0</v>
      </c>
      <c r="DY1099" s="44">
        <v>0</v>
      </c>
      <c r="DZ1099" s="44">
        <v>0</v>
      </c>
      <c r="EA1099" s="44">
        <v>35.691480554921768</v>
      </c>
      <c r="EB1099" s="44">
        <v>0</v>
      </c>
    </row>
    <row r="1100" spans="2:132" ht="30" x14ac:dyDescent="0.25">
      <c r="B1100" s="41" t="s">
        <v>1188</v>
      </c>
      <c r="C1100" s="47" t="s">
        <v>101</v>
      </c>
      <c r="D1100" s="46">
        <v>9</v>
      </c>
      <c r="E1100" s="86" t="s">
        <v>53</v>
      </c>
      <c r="F1100" s="43">
        <v>3620.36</v>
      </c>
      <c r="G1100" s="43">
        <v>482.35143674323837</v>
      </c>
      <c r="H1100" s="44">
        <v>632.82273674323835</v>
      </c>
      <c r="I1100" s="44">
        <v>258.31308841996884</v>
      </c>
      <c r="J1100" s="44">
        <v>338.89480386794821</v>
      </c>
      <c r="K1100" s="44">
        <v>535.41009478499461</v>
      </c>
      <c r="L1100" s="44">
        <v>685.88139478499465</v>
      </c>
      <c r="M1100" s="44">
        <v>340.31384000000003</v>
      </c>
      <c r="N1100" s="44">
        <v>2469.0855200000001</v>
      </c>
      <c r="O1100" s="44">
        <v>398.23960000000005</v>
      </c>
      <c r="P1100" s="44">
        <v>96.373817061299022</v>
      </c>
      <c r="Q1100" s="44">
        <v>103.89738206129903</v>
      </c>
      <c r="R1100" s="44">
        <v>64.03928273858287</v>
      </c>
      <c r="S1100" s="44">
        <v>68.068368510981841</v>
      </c>
      <c r="T1100" s="44">
        <v>299.82965307959699</v>
      </c>
      <c r="U1100" s="44">
        <v>307.35321807959701</v>
      </c>
      <c r="V1100" s="44">
        <v>160.56741576185263</v>
      </c>
      <c r="W1100" s="44">
        <v>164.59650153425159</v>
      </c>
      <c r="X1100" s="44">
        <v>117.79022085269881</v>
      </c>
      <c r="Y1100" s="44">
        <v>125.31378585269881</v>
      </c>
      <c r="Z1100" s="44">
        <v>63.080056192156384</v>
      </c>
      <c r="AA1100" s="44">
        <v>67.109141964555349</v>
      </c>
      <c r="AB1100" s="44">
        <v>4.9995886113400134</v>
      </c>
      <c r="AC1100" s="44">
        <v>15.000838395621656</v>
      </c>
      <c r="AD1100" s="44">
        <v>5.934207893916092</v>
      </c>
      <c r="AE1100" s="44">
        <v>26.744899811633807</v>
      </c>
      <c r="AF1100" s="44">
        <v>79.117787775174307</v>
      </c>
      <c r="AG1100" s="44">
        <v>32.257835386743338</v>
      </c>
      <c r="AH1100" s="44">
        <v>176.55718385055701</v>
      </c>
      <c r="AJ1100" s="63" t="s">
        <v>63</v>
      </c>
      <c r="AK1100" s="44">
        <v>0</v>
      </c>
      <c r="AL1100" s="44">
        <v>0</v>
      </c>
      <c r="AM1100" s="44">
        <v>398.23960000000005</v>
      </c>
      <c r="AN1100" s="44">
        <v>398.23960000000005</v>
      </c>
      <c r="AO1100" s="44">
        <v>0</v>
      </c>
      <c r="AP1100" s="44">
        <v>0</v>
      </c>
      <c r="AQ1100" s="44">
        <v>0</v>
      </c>
      <c r="AR1100" s="44">
        <v>0</v>
      </c>
      <c r="AS1100" s="44">
        <v>0</v>
      </c>
      <c r="AT1100" s="44">
        <v>0</v>
      </c>
      <c r="AU1100" s="44">
        <v>0</v>
      </c>
      <c r="AV1100" s="44">
        <v>0</v>
      </c>
      <c r="AW1100" s="44">
        <v>0</v>
      </c>
      <c r="AX1100" s="44">
        <v>0</v>
      </c>
      <c r="AY1100" s="44">
        <v>117.79022085269881</v>
      </c>
      <c r="AZ1100" s="44">
        <v>0</v>
      </c>
      <c r="BA1100" s="44">
        <v>0</v>
      </c>
      <c r="BB1100" s="44">
        <v>7.5235649999999996</v>
      </c>
      <c r="BC1100" s="44">
        <v>125.31378585269881</v>
      </c>
      <c r="BD1100" s="44">
        <v>117.79022085269881</v>
      </c>
      <c r="BE1100" s="44">
        <v>0</v>
      </c>
      <c r="BF1100" s="44">
        <v>0</v>
      </c>
      <c r="BG1100" s="44">
        <v>7.5235649999999996</v>
      </c>
      <c r="BH1100" s="44">
        <v>125.31378585269881</v>
      </c>
      <c r="BI1100" s="44">
        <v>63.080056192156384</v>
      </c>
      <c r="BJ1100" s="44">
        <v>0</v>
      </c>
      <c r="BK1100" s="44">
        <v>0</v>
      </c>
      <c r="BL1100" s="44">
        <v>4.0290857723989681</v>
      </c>
      <c r="BM1100" s="44">
        <v>67.109141964555349</v>
      </c>
      <c r="BN1100" s="44">
        <v>5.934207893916092</v>
      </c>
      <c r="BO1100" s="44">
        <v>30.321145663102392</v>
      </c>
      <c r="BP1100" s="44">
        <v>0</v>
      </c>
      <c r="BQ1100" s="44">
        <v>0</v>
      </c>
      <c r="BR1100" s="44">
        <v>1.9366897236409435</v>
      </c>
      <c r="BS1100" s="44">
        <v>32.257835386743338</v>
      </c>
      <c r="BT1100" s="64">
        <v>2024</v>
      </c>
      <c r="BU1100" s="44">
        <v>0</v>
      </c>
      <c r="BV1100" s="44">
        <v>0</v>
      </c>
      <c r="BW1100" s="44">
        <v>0</v>
      </c>
      <c r="BX1100" s="44">
        <v>0</v>
      </c>
      <c r="BY1100" s="44">
        <v>0</v>
      </c>
      <c r="BZ1100" s="44">
        <v>0</v>
      </c>
      <c r="CA1100" s="44">
        <v>0</v>
      </c>
      <c r="CB1100" s="44">
        <v>0</v>
      </c>
      <c r="CC1100" s="44">
        <v>398.23960000000005</v>
      </c>
      <c r="CD1100" s="44">
        <v>0</v>
      </c>
      <c r="CE1100" s="44">
        <v>0</v>
      </c>
      <c r="CF1100" s="44">
        <v>0</v>
      </c>
      <c r="CG1100" s="44">
        <v>0</v>
      </c>
      <c r="CH1100" s="44">
        <v>0</v>
      </c>
      <c r="CI1100" s="44">
        <v>0</v>
      </c>
      <c r="CJ1100" s="44">
        <v>0</v>
      </c>
      <c r="CK1100" s="44">
        <v>0</v>
      </c>
      <c r="CL1100" s="44">
        <v>0</v>
      </c>
      <c r="CM1100" s="44">
        <v>117.79022085269881</v>
      </c>
      <c r="CN1100" s="44">
        <v>0</v>
      </c>
      <c r="CO1100" s="44">
        <v>0</v>
      </c>
      <c r="CP1100" s="44">
        <v>0</v>
      </c>
      <c r="CQ1100" s="44">
        <v>0</v>
      </c>
      <c r="CR1100" s="44">
        <v>0</v>
      </c>
      <c r="CS1100" s="44">
        <v>0</v>
      </c>
      <c r="CT1100" s="44">
        <v>0</v>
      </c>
      <c r="CU1100" s="44">
        <v>0</v>
      </c>
      <c r="CV1100" s="44">
        <v>0</v>
      </c>
      <c r="CW1100" s="44">
        <v>0</v>
      </c>
      <c r="CX1100" s="44">
        <v>0</v>
      </c>
      <c r="CY1100" s="44">
        <v>0</v>
      </c>
      <c r="CZ1100" s="44">
        <v>0</v>
      </c>
      <c r="DA1100" s="44">
        <v>0</v>
      </c>
      <c r="DB1100" s="44">
        <v>0</v>
      </c>
      <c r="DC1100" s="44">
        <v>0</v>
      </c>
      <c r="DD1100" s="44">
        <v>0</v>
      </c>
      <c r="DE1100" s="44">
        <v>0</v>
      </c>
      <c r="DF1100" s="44">
        <v>0</v>
      </c>
      <c r="DG1100" s="44">
        <v>0</v>
      </c>
      <c r="DH1100" s="44">
        <v>0</v>
      </c>
      <c r="DI1100" s="44">
        <v>0</v>
      </c>
      <c r="DJ1100" s="44">
        <v>0</v>
      </c>
      <c r="DK1100" s="44">
        <v>0</v>
      </c>
      <c r="DL1100" s="44">
        <v>0</v>
      </c>
      <c r="DM1100" s="44">
        <v>0</v>
      </c>
      <c r="DN1100" s="44">
        <v>0</v>
      </c>
      <c r="DO1100" s="44">
        <v>0</v>
      </c>
      <c r="DP1100" s="44">
        <v>0</v>
      </c>
      <c r="DQ1100" s="44">
        <v>7.5235649999999996</v>
      </c>
      <c r="DR1100" s="44">
        <v>0</v>
      </c>
      <c r="DS1100" s="44">
        <v>0</v>
      </c>
      <c r="DT1100" s="44">
        <v>0</v>
      </c>
      <c r="DU1100" s="44">
        <v>0</v>
      </c>
      <c r="DV1100" s="44">
        <v>0</v>
      </c>
      <c r="DW1100" s="44">
        <v>0</v>
      </c>
      <c r="DX1100" s="44">
        <v>0</v>
      </c>
      <c r="DY1100" s="44">
        <v>0</v>
      </c>
      <c r="DZ1100" s="44">
        <v>0</v>
      </c>
      <c r="EA1100" s="44">
        <v>32.257835386743338</v>
      </c>
      <c r="EB1100" s="44">
        <v>0</v>
      </c>
    </row>
    <row r="1101" spans="2:132" x14ac:dyDescent="0.25">
      <c r="B1101" s="41" t="s">
        <v>1189</v>
      </c>
      <c r="C1101" s="47" t="s">
        <v>101</v>
      </c>
      <c r="D1101" s="46">
        <v>14</v>
      </c>
      <c r="E1101" s="86" t="s">
        <v>53</v>
      </c>
      <c r="F1101" s="43">
        <v>3728.17</v>
      </c>
      <c r="G1101" s="43">
        <v>538.11047050056641</v>
      </c>
      <c r="H1101" s="44">
        <v>691.24089550056647</v>
      </c>
      <c r="I1101" s="44">
        <v>288.17365712567738</v>
      </c>
      <c r="J1101" s="44">
        <v>370.17941060676083</v>
      </c>
      <c r="K1101" s="44">
        <v>597.30262225562876</v>
      </c>
      <c r="L1101" s="44">
        <v>750.43304725562871</v>
      </c>
      <c r="M1101" s="44">
        <v>350.44797999999997</v>
      </c>
      <c r="N1101" s="44">
        <v>2542.6119399999998</v>
      </c>
      <c r="O1101" s="44">
        <v>410.09870000000001</v>
      </c>
      <c r="P1101" s="44">
        <v>107.51447200601318</v>
      </c>
      <c r="Q1101" s="44">
        <v>115.17099325601318</v>
      </c>
      <c r="R1101" s="44">
        <v>71.442118629619074</v>
      </c>
      <c r="S1101" s="44">
        <v>75.542406303673246</v>
      </c>
      <c r="T1101" s="44">
        <v>334.48946846315215</v>
      </c>
      <c r="U1101" s="44">
        <v>342.14598971315218</v>
      </c>
      <c r="V1101" s="44">
        <v>179.12874526932109</v>
      </c>
      <c r="W1101" s="44">
        <v>183.22903294337524</v>
      </c>
      <c r="X1101" s="44">
        <v>131.40657689623833</v>
      </c>
      <c r="Y1101" s="44">
        <v>139.06309814623833</v>
      </c>
      <c r="Z1101" s="44">
        <v>70.372007070090433</v>
      </c>
      <c r="AA1101" s="44">
        <v>74.472294744144605</v>
      </c>
      <c r="AB1101" s="44">
        <v>4.6390894485308376</v>
      </c>
      <c r="AC1101" s="44">
        <v>13.876687002903976</v>
      </c>
      <c r="AD1101" s="44">
        <v>5.506728393544555</v>
      </c>
      <c r="AE1101" s="44">
        <v>29.646913278537653</v>
      </c>
      <c r="AF1101" s="44">
        <v>88.074021060816477</v>
      </c>
      <c r="AG1101" s="44">
        <v>35.797135150356482</v>
      </c>
      <c r="AH1101" s="44">
        <v>193.17384390252954</v>
      </c>
      <c r="AJ1101" s="63" t="s">
        <v>63</v>
      </c>
      <c r="AK1101" s="44">
        <v>0</v>
      </c>
      <c r="AL1101" s="44">
        <v>0</v>
      </c>
      <c r="AM1101" s="44">
        <v>410.09870000000001</v>
      </c>
      <c r="AN1101" s="44">
        <v>410.09870000000001</v>
      </c>
      <c r="AO1101" s="44">
        <v>0</v>
      </c>
      <c r="AP1101" s="44">
        <v>0</v>
      </c>
      <c r="AQ1101" s="44">
        <v>0</v>
      </c>
      <c r="AR1101" s="44">
        <v>0</v>
      </c>
      <c r="AS1101" s="44">
        <v>0</v>
      </c>
      <c r="AT1101" s="44">
        <v>0</v>
      </c>
      <c r="AU1101" s="44">
        <v>0</v>
      </c>
      <c r="AV1101" s="44">
        <v>0</v>
      </c>
      <c r="AW1101" s="44">
        <v>0</v>
      </c>
      <c r="AX1101" s="44">
        <v>0</v>
      </c>
      <c r="AY1101" s="44">
        <v>131.40657689623833</v>
      </c>
      <c r="AZ1101" s="44">
        <v>0</v>
      </c>
      <c r="BA1101" s="44">
        <v>0</v>
      </c>
      <c r="BB1101" s="44">
        <v>7.6565212500000008</v>
      </c>
      <c r="BC1101" s="44">
        <v>139.06309814623833</v>
      </c>
      <c r="BD1101" s="44">
        <v>131.40657689623833</v>
      </c>
      <c r="BE1101" s="44">
        <v>0</v>
      </c>
      <c r="BF1101" s="44">
        <v>0</v>
      </c>
      <c r="BG1101" s="44">
        <v>7.6565212500000008</v>
      </c>
      <c r="BH1101" s="44">
        <v>139.06309814623833</v>
      </c>
      <c r="BI1101" s="44">
        <v>70.372007070090433</v>
      </c>
      <c r="BJ1101" s="44">
        <v>0</v>
      </c>
      <c r="BK1101" s="44">
        <v>0</v>
      </c>
      <c r="BL1101" s="44">
        <v>4.1002876740541714</v>
      </c>
      <c r="BM1101" s="44">
        <v>74.472294744144605</v>
      </c>
      <c r="BN1101" s="44">
        <v>5.506728393544555</v>
      </c>
      <c r="BO1101" s="44">
        <v>33.82622029500353</v>
      </c>
      <c r="BP1101" s="44">
        <v>0</v>
      </c>
      <c r="BQ1101" s="44">
        <v>0</v>
      </c>
      <c r="BR1101" s="44">
        <v>1.9709148553529494</v>
      </c>
      <c r="BS1101" s="44">
        <v>35.797135150356482</v>
      </c>
      <c r="BT1101" s="64">
        <v>2024</v>
      </c>
      <c r="BU1101" s="44">
        <v>0</v>
      </c>
      <c r="BV1101" s="44">
        <v>0</v>
      </c>
      <c r="BW1101" s="44">
        <v>0</v>
      </c>
      <c r="BX1101" s="44">
        <v>0</v>
      </c>
      <c r="BY1101" s="44">
        <v>0</v>
      </c>
      <c r="BZ1101" s="44">
        <v>0</v>
      </c>
      <c r="CA1101" s="44">
        <v>0</v>
      </c>
      <c r="CB1101" s="44">
        <v>0</v>
      </c>
      <c r="CC1101" s="44">
        <v>410.09870000000001</v>
      </c>
      <c r="CD1101" s="44">
        <v>0</v>
      </c>
      <c r="CE1101" s="44">
        <v>0</v>
      </c>
      <c r="CF1101" s="44">
        <v>0</v>
      </c>
      <c r="CG1101" s="44">
        <v>0</v>
      </c>
      <c r="CH1101" s="44">
        <v>0</v>
      </c>
      <c r="CI1101" s="44">
        <v>0</v>
      </c>
      <c r="CJ1101" s="44">
        <v>0</v>
      </c>
      <c r="CK1101" s="44">
        <v>0</v>
      </c>
      <c r="CL1101" s="44">
        <v>0</v>
      </c>
      <c r="CM1101" s="44">
        <v>131.40657689623833</v>
      </c>
      <c r="CN1101" s="44">
        <v>0</v>
      </c>
      <c r="CO1101" s="44">
        <v>0</v>
      </c>
      <c r="CP1101" s="44">
        <v>0</v>
      </c>
      <c r="CQ1101" s="44">
        <v>0</v>
      </c>
      <c r="CR1101" s="44">
        <v>0</v>
      </c>
      <c r="CS1101" s="44">
        <v>0</v>
      </c>
      <c r="CT1101" s="44">
        <v>0</v>
      </c>
      <c r="CU1101" s="44">
        <v>0</v>
      </c>
      <c r="CV1101" s="44">
        <v>0</v>
      </c>
      <c r="CW1101" s="44">
        <v>0</v>
      </c>
      <c r="CX1101" s="44">
        <v>0</v>
      </c>
      <c r="CY1101" s="44">
        <v>0</v>
      </c>
      <c r="CZ1101" s="44">
        <v>0</v>
      </c>
      <c r="DA1101" s="44">
        <v>0</v>
      </c>
      <c r="DB1101" s="44">
        <v>0</v>
      </c>
      <c r="DC1101" s="44">
        <v>0</v>
      </c>
      <c r="DD1101" s="44">
        <v>0</v>
      </c>
      <c r="DE1101" s="44">
        <v>0</v>
      </c>
      <c r="DF1101" s="44">
        <v>0</v>
      </c>
      <c r="DG1101" s="44">
        <v>0</v>
      </c>
      <c r="DH1101" s="44">
        <v>0</v>
      </c>
      <c r="DI1101" s="44">
        <v>0</v>
      </c>
      <c r="DJ1101" s="44">
        <v>0</v>
      </c>
      <c r="DK1101" s="44">
        <v>0</v>
      </c>
      <c r="DL1101" s="44">
        <v>0</v>
      </c>
      <c r="DM1101" s="44">
        <v>0</v>
      </c>
      <c r="DN1101" s="44">
        <v>0</v>
      </c>
      <c r="DO1101" s="44">
        <v>0</v>
      </c>
      <c r="DP1101" s="44">
        <v>0</v>
      </c>
      <c r="DQ1101" s="44">
        <v>7.6565212500000008</v>
      </c>
      <c r="DR1101" s="44">
        <v>0</v>
      </c>
      <c r="DS1101" s="44">
        <v>0</v>
      </c>
      <c r="DT1101" s="44">
        <v>0</v>
      </c>
      <c r="DU1101" s="44">
        <v>0</v>
      </c>
      <c r="DV1101" s="44">
        <v>0</v>
      </c>
      <c r="DW1101" s="44">
        <v>0</v>
      </c>
      <c r="DX1101" s="44">
        <v>0</v>
      </c>
      <c r="DY1101" s="44">
        <v>0</v>
      </c>
      <c r="DZ1101" s="44">
        <v>0</v>
      </c>
      <c r="EA1101" s="44">
        <v>35.797135150356482</v>
      </c>
      <c r="EB1101" s="44">
        <v>0</v>
      </c>
    </row>
    <row r="1102" spans="2:132" x14ac:dyDescent="0.25">
      <c r="B1102" s="41" t="s">
        <v>1190</v>
      </c>
      <c r="C1102" s="49" t="s">
        <v>101</v>
      </c>
      <c r="D1102" s="46">
        <v>5</v>
      </c>
      <c r="E1102" s="86" t="s">
        <v>53</v>
      </c>
      <c r="F1102" s="43">
        <v>3131.04</v>
      </c>
      <c r="G1102" s="43">
        <v>424.19935646997499</v>
      </c>
      <c r="H1102" s="44">
        <v>424.19935646997499</v>
      </c>
      <c r="I1102" s="44">
        <v>227.17097437371439</v>
      </c>
      <c r="J1102" s="44">
        <v>227.17097437371439</v>
      </c>
      <c r="K1102" s="44">
        <v>470.86128568167226</v>
      </c>
      <c r="L1102" s="44">
        <v>470.86128568167226</v>
      </c>
      <c r="M1102" s="44">
        <v>294.31776000000002</v>
      </c>
      <c r="N1102" s="44">
        <v>2135.3692799999999</v>
      </c>
      <c r="O1102" s="44">
        <v>344.4144</v>
      </c>
      <c r="P1102" s="44">
        <v>84.755031422701009</v>
      </c>
      <c r="Q1102" s="44">
        <v>84.755031422701009</v>
      </c>
      <c r="R1102" s="44">
        <v>56.318734551559189</v>
      </c>
      <c r="S1102" s="44">
        <v>56.318734551559189</v>
      </c>
      <c r="T1102" s="44">
        <v>263.6823199817365</v>
      </c>
      <c r="U1102" s="44">
        <v>263.6823199817365</v>
      </c>
      <c r="V1102" s="44">
        <v>141.20947767070089</v>
      </c>
      <c r="W1102" s="44">
        <v>141.20947767070089</v>
      </c>
      <c r="X1102" s="44">
        <v>103.58948284996789</v>
      </c>
      <c r="Y1102" s="44">
        <v>103.58948284996789</v>
      </c>
      <c r="Z1102" s="44">
        <v>55.475151942061053</v>
      </c>
      <c r="AA1102" s="44">
        <v>55.475151942061053</v>
      </c>
      <c r="AB1102" s="44">
        <v>5.2259299208961334</v>
      </c>
      <c r="AC1102" s="44">
        <v>15.121996874598318</v>
      </c>
      <c r="AD1102" s="44">
        <v>6.2084444646444723</v>
      </c>
      <c r="AE1102" s="44">
        <v>21.817343025973763</v>
      </c>
      <c r="AF1102" s="44">
        <v>67.876178303029491</v>
      </c>
      <c r="AG1102" s="44">
        <v>26.665641476190153</v>
      </c>
      <c r="AH1102" s="44">
        <v>121.2074612554098</v>
      </c>
      <c r="AJ1102" s="63" t="s">
        <v>63</v>
      </c>
      <c r="AK1102" s="44">
        <v>0</v>
      </c>
      <c r="AL1102" s="44">
        <v>0</v>
      </c>
      <c r="AM1102" s="44">
        <v>344.4144</v>
      </c>
      <c r="AN1102" s="44">
        <v>344.4144</v>
      </c>
      <c r="AO1102" s="44">
        <v>0</v>
      </c>
      <c r="AP1102" s="44">
        <v>0</v>
      </c>
      <c r="AQ1102" s="44">
        <v>0</v>
      </c>
      <c r="AR1102" s="44">
        <v>0</v>
      </c>
      <c r="AS1102" s="44">
        <v>0</v>
      </c>
      <c r="AT1102" s="44">
        <v>0</v>
      </c>
      <c r="AU1102" s="44">
        <v>0</v>
      </c>
      <c r="AV1102" s="44">
        <v>0</v>
      </c>
      <c r="AW1102" s="44">
        <v>0</v>
      </c>
      <c r="AX1102" s="44">
        <v>0</v>
      </c>
      <c r="AY1102" s="44">
        <v>103.58948284996789</v>
      </c>
      <c r="AZ1102" s="44">
        <v>0</v>
      </c>
      <c r="BA1102" s="44">
        <v>0</v>
      </c>
      <c r="BB1102" s="44">
        <v>0</v>
      </c>
      <c r="BC1102" s="44">
        <v>103.58948284996789</v>
      </c>
      <c r="BD1102" s="44">
        <v>103.58948284996789</v>
      </c>
      <c r="BE1102" s="44">
        <v>0</v>
      </c>
      <c r="BF1102" s="44">
        <v>0</v>
      </c>
      <c r="BG1102" s="44">
        <v>0</v>
      </c>
      <c r="BH1102" s="44">
        <v>103.58948284996789</v>
      </c>
      <c r="BI1102" s="44">
        <v>55.475151942061053</v>
      </c>
      <c r="BJ1102" s="44">
        <v>0</v>
      </c>
      <c r="BK1102" s="44">
        <v>0</v>
      </c>
      <c r="BL1102" s="44">
        <v>0</v>
      </c>
      <c r="BM1102" s="44">
        <v>55.475151942061053</v>
      </c>
      <c r="BN1102" s="44">
        <v>6.2084444646444723</v>
      </c>
      <c r="BO1102" s="44">
        <v>26.665641476190153</v>
      </c>
      <c r="BP1102" s="44">
        <v>0</v>
      </c>
      <c r="BQ1102" s="44">
        <v>0</v>
      </c>
      <c r="BR1102" s="44">
        <v>0</v>
      </c>
      <c r="BS1102" s="44">
        <v>26.665641476190153</v>
      </c>
      <c r="BT1102" s="64">
        <v>2024</v>
      </c>
      <c r="BU1102" s="44">
        <v>0</v>
      </c>
      <c r="BV1102" s="44">
        <v>0</v>
      </c>
      <c r="BW1102" s="44">
        <v>0</v>
      </c>
      <c r="BX1102" s="44">
        <v>0</v>
      </c>
      <c r="BY1102" s="44">
        <v>0</v>
      </c>
      <c r="BZ1102" s="44">
        <v>0</v>
      </c>
      <c r="CA1102" s="44">
        <v>0</v>
      </c>
      <c r="CB1102" s="44">
        <v>0</v>
      </c>
      <c r="CC1102" s="44">
        <v>344.4144</v>
      </c>
      <c r="CD1102" s="44">
        <v>0</v>
      </c>
      <c r="CE1102" s="44">
        <v>0</v>
      </c>
      <c r="CF1102" s="44">
        <v>0</v>
      </c>
      <c r="CG1102" s="44">
        <v>0</v>
      </c>
      <c r="CH1102" s="44">
        <v>0</v>
      </c>
      <c r="CI1102" s="44">
        <v>0</v>
      </c>
      <c r="CJ1102" s="44">
        <v>0</v>
      </c>
      <c r="CK1102" s="44">
        <v>0</v>
      </c>
      <c r="CL1102" s="44">
        <v>0</v>
      </c>
      <c r="CM1102" s="44">
        <v>103.58948284996789</v>
      </c>
      <c r="CN1102" s="44">
        <v>0</v>
      </c>
      <c r="CO1102" s="44">
        <v>0</v>
      </c>
      <c r="CP1102" s="44">
        <v>0</v>
      </c>
      <c r="CQ1102" s="44">
        <v>0</v>
      </c>
      <c r="CR1102" s="44">
        <v>0</v>
      </c>
      <c r="CS1102" s="44">
        <v>0</v>
      </c>
      <c r="CT1102" s="44">
        <v>0</v>
      </c>
      <c r="CU1102" s="44">
        <v>0</v>
      </c>
      <c r="CV1102" s="44">
        <v>0</v>
      </c>
      <c r="CW1102" s="44">
        <v>0</v>
      </c>
      <c r="CX1102" s="44">
        <v>0</v>
      </c>
      <c r="CY1102" s="44">
        <v>0</v>
      </c>
      <c r="CZ1102" s="44">
        <v>0</v>
      </c>
      <c r="DA1102" s="44">
        <v>0</v>
      </c>
      <c r="DB1102" s="44">
        <v>0</v>
      </c>
      <c r="DC1102" s="44">
        <v>0</v>
      </c>
      <c r="DD1102" s="44">
        <v>0</v>
      </c>
      <c r="DE1102" s="44">
        <v>0</v>
      </c>
      <c r="DF1102" s="44">
        <v>0</v>
      </c>
      <c r="DG1102" s="44">
        <v>0</v>
      </c>
      <c r="DH1102" s="44">
        <v>0</v>
      </c>
      <c r="DI1102" s="44">
        <v>0</v>
      </c>
      <c r="DJ1102" s="44">
        <v>0</v>
      </c>
      <c r="DK1102" s="44">
        <v>0</v>
      </c>
      <c r="DL1102" s="44">
        <v>0</v>
      </c>
      <c r="DM1102" s="44">
        <v>0</v>
      </c>
      <c r="DN1102" s="44">
        <v>0</v>
      </c>
      <c r="DO1102" s="44">
        <v>0</v>
      </c>
      <c r="DP1102" s="44">
        <v>0</v>
      </c>
      <c r="DQ1102" s="44">
        <v>0</v>
      </c>
      <c r="DR1102" s="44">
        <v>0</v>
      </c>
      <c r="DS1102" s="44">
        <v>0</v>
      </c>
      <c r="DT1102" s="44">
        <v>0</v>
      </c>
      <c r="DU1102" s="44">
        <v>0</v>
      </c>
      <c r="DV1102" s="44">
        <v>0</v>
      </c>
      <c r="DW1102" s="44">
        <v>0</v>
      </c>
      <c r="DX1102" s="44">
        <v>0</v>
      </c>
      <c r="DY1102" s="44">
        <v>0</v>
      </c>
      <c r="DZ1102" s="44">
        <v>0</v>
      </c>
      <c r="EA1102" s="44">
        <v>26.665641476190153</v>
      </c>
      <c r="EB1102" s="44">
        <v>0</v>
      </c>
    </row>
    <row r="1103" spans="2:132" x14ac:dyDescent="0.25">
      <c r="B1103" s="41" t="s">
        <v>1191</v>
      </c>
      <c r="C1103" s="47" t="s">
        <v>101</v>
      </c>
      <c r="D1103" s="46">
        <v>5</v>
      </c>
      <c r="E1103" s="86" t="s">
        <v>53</v>
      </c>
      <c r="F1103" s="43">
        <v>2947.4</v>
      </c>
      <c r="G1103" s="43">
        <v>393.42007779218369</v>
      </c>
      <c r="H1103" s="44">
        <v>393.42007779218369</v>
      </c>
      <c r="I1103" s="44">
        <v>210.68778405032489</v>
      </c>
      <c r="J1103" s="44">
        <v>210.68778405032489</v>
      </c>
      <c r="K1103" s="44">
        <v>436.69628634932394</v>
      </c>
      <c r="L1103" s="44">
        <v>436.69628634932394</v>
      </c>
      <c r="M1103" s="44">
        <v>288.84520000000003</v>
      </c>
      <c r="N1103" s="44">
        <v>2086.7592</v>
      </c>
      <c r="O1103" s="44">
        <v>333.05619999999999</v>
      </c>
      <c r="P1103" s="44">
        <v>78.605331542878304</v>
      </c>
      <c r="Q1103" s="44">
        <v>78.605331542878304</v>
      </c>
      <c r="R1103" s="44">
        <v>52.232330366583277</v>
      </c>
      <c r="S1103" s="44">
        <v>52.232330366583277</v>
      </c>
      <c r="T1103" s="44">
        <v>244.54992035562142</v>
      </c>
      <c r="U1103" s="44">
        <v>244.54992035562142</v>
      </c>
      <c r="V1103" s="44">
        <v>130.96352656568197</v>
      </c>
      <c r="W1103" s="44">
        <v>130.96352656568197</v>
      </c>
      <c r="X1103" s="44">
        <v>96.073182996851273</v>
      </c>
      <c r="Y1103" s="44">
        <v>96.073182996851273</v>
      </c>
      <c r="Z1103" s="44">
        <v>51.449956865089348</v>
      </c>
      <c r="AA1103" s="44">
        <v>51.449956865089348</v>
      </c>
      <c r="AB1103" s="44">
        <v>5.5300079083738289</v>
      </c>
      <c r="AC1103" s="44">
        <v>15.933895907678007</v>
      </c>
      <c r="AD1103" s="44">
        <v>6.4734009568429904</v>
      </c>
      <c r="AE1103" s="44">
        <v>20.234308844607806</v>
      </c>
      <c r="AF1103" s="44">
        <v>62.951183072113182</v>
      </c>
      <c r="AG1103" s="44">
        <v>24.730821921187321</v>
      </c>
      <c r="AH1103" s="44">
        <v>112.41282691448781</v>
      </c>
      <c r="AJ1103" s="63" t="s">
        <v>63</v>
      </c>
      <c r="AK1103" s="44">
        <v>0</v>
      </c>
      <c r="AL1103" s="44">
        <v>0</v>
      </c>
      <c r="AM1103" s="44">
        <v>333.05619999999999</v>
      </c>
      <c r="AN1103" s="44">
        <v>333.05619999999999</v>
      </c>
      <c r="AO1103" s="44">
        <v>0</v>
      </c>
      <c r="AP1103" s="44">
        <v>0</v>
      </c>
      <c r="AQ1103" s="44">
        <v>0</v>
      </c>
      <c r="AR1103" s="44">
        <v>0</v>
      </c>
      <c r="AS1103" s="44">
        <v>0</v>
      </c>
      <c r="AT1103" s="44">
        <v>0</v>
      </c>
      <c r="AU1103" s="44">
        <v>0</v>
      </c>
      <c r="AV1103" s="44">
        <v>0</v>
      </c>
      <c r="AW1103" s="44">
        <v>0</v>
      </c>
      <c r="AX1103" s="44">
        <v>0</v>
      </c>
      <c r="AY1103" s="44">
        <v>96.073182996851273</v>
      </c>
      <c r="AZ1103" s="44">
        <v>0</v>
      </c>
      <c r="BA1103" s="44">
        <v>0</v>
      </c>
      <c r="BB1103" s="44">
        <v>0</v>
      </c>
      <c r="BC1103" s="44">
        <v>96.073182996851273</v>
      </c>
      <c r="BD1103" s="44">
        <v>96.073182996851273</v>
      </c>
      <c r="BE1103" s="44">
        <v>0</v>
      </c>
      <c r="BF1103" s="44">
        <v>0</v>
      </c>
      <c r="BG1103" s="44">
        <v>0</v>
      </c>
      <c r="BH1103" s="44">
        <v>96.073182996851273</v>
      </c>
      <c r="BI1103" s="44">
        <v>51.449956865089348</v>
      </c>
      <c r="BJ1103" s="44">
        <v>0</v>
      </c>
      <c r="BK1103" s="44">
        <v>0</v>
      </c>
      <c r="BL1103" s="44">
        <v>0</v>
      </c>
      <c r="BM1103" s="44">
        <v>51.449956865089348</v>
      </c>
      <c r="BN1103" s="44">
        <v>6.4734009568429904</v>
      </c>
      <c r="BO1103" s="44">
        <v>24.730821921187321</v>
      </c>
      <c r="BP1103" s="44">
        <v>0</v>
      </c>
      <c r="BQ1103" s="44">
        <v>0</v>
      </c>
      <c r="BR1103" s="44">
        <v>0</v>
      </c>
      <c r="BS1103" s="44">
        <v>24.730821921187321</v>
      </c>
      <c r="BT1103" s="64">
        <v>2024</v>
      </c>
      <c r="BU1103" s="44">
        <v>0</v>
      </c>
      <c r="BV1103" s="44">
        <v>0</v>
      </c>
      <c r="BW1103" s="44">
        <v>0</v>
      </c>
      <c r="BX1103" s="44">
        <v>0</v>
      </c>
      <c r="BY1103" s="44">
        <v>0</v>
      </c>
      <c r="BZ1103" s="44">
        <v>0</v>
      </c>
      <c r="CA1103" s="44">
        <v>0</v>
      </c>
      <c r="CB1103" s="44">
        <v>0</v>
      </c>
      <c r="CC1103" s="44">
        <v>333.05619999999999</v>
      </c>
      <c r="CD1103" s="44">
        <v>0</v>
      </c>
      <c r="CE1103" s="44">
        <v>0</v>
      </c>
      <c r="CF1103" s="44">
        <v>0</v>
      </c>
      <c r="CG1103" s="44">
        <v>0</v>
      </c>
      <c r="CH1103" s="44">
        <v>0</v>
      </c>
      <c r="CI1103" s="44">
        <v>0</v>
      </c>
      <c r="CJ1103" s="44">
        <v>0</v>
      </c>
      <c r="CK1103" s="44">
        <v>0</v>
      </c>
      <c r="CL1103" s="44">
        <v>0</v>
      </c>
      <c r="CM1103" s="44">
        <v>96.073182996851273</v>
      </c>
      <c r="CN1103" s="44">
        <v>0</v>
      </c>
      <c r="CO1103" s="44">
        <v>0</v>
      </c>
      <c r="CP1103" s="44">
        <v>0</v>
      </c>
      <c r="CQ1103" s="44">
        <v>0</v>
      </c>
      <c r="CR1103" s="44">
        <v>0</v>
      </c>
      <c r="CS1103" s="44">
        <v>0</v>
      </c>
      <c r="CT1103" s="44">
        <v>0</v>
      </c>
      <c r="CU1103" s="44">
        <v>0</v>
      </c>
      <c r="CV1103" s="44">
        <v>0</v>
      </c>
      <c r="CW1103" s="44">
        <v>0</v>
      </c>
      <c r="CX1103" s="44">
        <v>0</v>
      </c>
      <c r="CY1103" s="44">
        <v>0</v>
      </c>
      <c r="CZ1103" s="44">
        <v>0</v>
      </c>
      <c r="DA1103" s="44">
        <v>0</v>
      </c>
      <c r="DB1103" s="44">
        <v>0</v>
      </c>
      <c r="DC1103" s="44">
        <v>0</v>
      </c>
      <c r="DD1103" s="44">
        <v>0</v>
      </c>
      <c r="DE1103" s="44">
        <v>0</v>
      </c>
      <c r="DF1103" s="44">
        <v>0</v>
      </c>
      <c r="DG1103" s="44">
        <v>0</v>
      </c>
      <c r="DH1103" s="44">
        <v>0</v>
      </c>
      <c r="DI1103" s="44">
        <v>0</v>
      </c>
      <c r="DJ1103" s="44">
        <v>0</v>
      </c>
      <c r="DK1103" s="44">
        <v>0</v>
      </c>
      <c r="DL1103" s="44">
        <v>0</v>
      </c>
      <c r="DM1103" s="44">
        <v>0</v>
      </c>
      <c r="DN1103" s="44">
        <v>0</v>
      </c>
      <c r="DO1103" s="44">
        <v>0</v>
      </c>
      <c r="DP1103" s="44">
        <v>0</v>
      </c>
      <c r="DQ1103" s="44">
        <v>0</v>
      </c>
      <c r="DR1103" s="44">
        <v>0</v>
      </c>
      <c r="DS1103" s="44">
        <v>0</v>
      </c>
      <c r="DT1103" s="44">
        <v>0</v>
      </c>
      <c r="DU1103" s="44">
        <v>0</v>
      </c>
      <c r="DV1103" s="44">
        <v>0</v>
      </c>
      <c r="DW1103" s="44">
        <v>0</v>
      </c>
      <c r="DX1103" s="44">
        <v>0</v>
      </c>
      <c r="DY1103" s="44">
        <v>0</v>
      </c>
      <c r="DZ1103" s="44">
        <v>0</v>
      </c>
      <c r="EA1103" s="44">
        <v>24.730821921187321</v>
      </c>
      <c r="EB1103" s="44">
        <v>0</v>
      </c>
    </row>
    <row r="1104" spans="2:132" x14ac:dyDescent="0.25">
      <c r="B1104" s="41" t="s">
        <v>1192</v>
      </c>
      <c r="C1104" s="50">
        <v>1</v>
      </c>
      <c r="D1104" s="46">
        <v>5</v>
      </c>
      <c r="E1104" s="86" t="s">
        <v>53</v>
      </c>
      <c r="F1104" s="43">
        <v>2734.91</v>
      </c>
      <c r="G1104" s="43">
        <v>562.63347648358649</v>
      </c>
      <c r="H1104" s="44">
        <v>562.63347648358649</v>
      </c>
      <c r="I1104" s="44">
        <v>301.30643321023848</v>
      </c>
      <c r="J1104" s="44">
        <v>301.30643321023848</v>
      </c>
      <c r="K1104" s="44">
        <v>579.51248077809407</v>
      </c>
      <c r="L1104" s="44">
        <v>579.51248077809407</v>
      </c>
      <c r="M1104" s="44">
        <v>288.9888233333333</v>
      </c>
      <c r="N1104" s="44">
        <v>1897.1159033333331</v>
      </c>
      <c r="O1104" s="44">
        <v>332.74738333333329</v>
      </c>
      <c r="P1104" s="44">
        <v>115.90249615561882</v>
      </c>
      <c r="Q1104" s="44">
        <v>115.90249615561882</v>
      </c>
      <c r="R1104" s="44">
        <v>77.01586330959779</v>
      </c>
      <c r="S1104" s="44">
        <v>77.01586330959779</v>
      </c>
      <c r="T1104" s="44">
        <v>347.70748846685643</v>
      </c>
      <c r="U1104" s="44">
        <v>347.70748846685643</v>
      </c>
      <c r="V1104" s="44">
        <v>186.20737572392738</v>
      </c>
      <c r="W1104" s="44">
        <v>186.20737572392738</v>
      </c>
      <c r="X1104" s="44">
        <v>144.87812019452352</v>
      </c>
      <c r="Y1104" s="44">
        <v>144.87812019452352</v>
      </c>
      <c r="Z1104" s="44">
        <v>77.586406551636415</v>
      </c>
      <c r="AA1104" s="44">
        <v>77.586406551636415</v>
      </c>
      <c r="AB1104" s="44">
        <v>3.7523285582298893</v>
      </c>
      <c r="AC1104" s="44">
        <v>10.188188818825378</v>
      </c>
      <c r="AD1104" s="44">
        <v>4.2887330155170735</v>
      </c>
      <c r="AE1104" s="44">
        <v>29.835214190203835</v>
      </c>
      <c r="AF1104" s="44">
        <v>89.505642570611499</v>
      </c>
      <c r="AG1104" s="44">
        <v>37.294017737754793</v>
      </c>
      <c r="AH1104" s="44">
        <v>149.17607095101917</v>
      </c>
      <c r="AJ1104" s="63" t="s">
        <v>63</v>
      </c>
      <c r="AK1104" s="44">
        <v>0</v>
      </c>
      <c r="AL1104" s="44">
        <v>0</v>
      </c>
      <c r="AM1104" s="44">
        <v>332.74738333333329</v>
      </c>
      <c r="AN1104" s="44">
        <v>332.74738333333329</v>
      </c>
      <c r="AO1104" s="44">
        <v>0</v>
      </c>
      <c r="AP1104" s="44">
        <v>0</v>
      </c>
      <c r="AQ1104" s="44">
        <v>0</v>
      </c>
      <c r="AR1104" s="44">
        <v>0</v>
      </c>
      <c r="AS1104" s="44">
        <v>0</v>
      </c>
      <c r="AT1104" s="44">
        <v>0</v>
      </c>
      <c r="AU1104" s="44">
        <v>0</v>
      </c>
      <c r="AV1104" s="44">
        <v>0</v>
      </c>
      <c r="AW1104" s="44">
        <v>0</v>
      </c>
      <c r="AX1104" s="44">
        <v>0</v>
      </c>
      <c r="AY1104" s="44">
        <v>144.87812019452352</v>
      </c>
      <c r="AZ1104" s="44">
        <v>0</v>
      </c>
      <c r="BA1104" s="44">
        <v>0</v>
      </c>
      <c r="BB1104" s="44">
        <v>0</v>
      </c>
      <c r="BC1104" s="44">
        <v>144.87812019452352</v>
      </c>
      <c r="BD1104" s="44">
        <v>144.87812019452352</v>
      </c>
      <c r="BE1104" s="44">
        <v>0</v>
      </c>
      <c r="BF1104" s="44">
        <v>0</v>
      </c>
      <c r="BG1104" s="44">
        <v>0</v>
      </c>
      <c r="BH1104" s="44">
        <v>144.87812019452352</v>
      </c>
      <c r="BI1104" s="44">
        <v>77.586406551636415</v>
      </c>
      <c r="BJ1104" s="44">
        <v>0</v>
      </c>
      <c r="BK1104" s="44">
        <v>0</v>
      </c>
      <c r="BL1104" s="44">
        <v>0</v>
      </c>
      <c r="BM1104" s="44">
        <v>77.586406551636415</v>
      </c>
      <c r="BN1104" s="44">
        <v>4.2887330155170735</v>
      </c>
      <c r="BO1104" s="44">
        <v>37.294017737754793</v>
      </c>
      <c r="BP1104" s="44">
        <v>0</v>
      </c>
      <c r="BQ1104" s="44">
        <v>0</v>
      </c>
      <c r="BR1104" s="44">
        <v>0</v>
      </c>
      <c r="BS1104" s="44">
        <v>37.294017737754793</v>
      </c>
      <c r="BT1104" s="64">
        <v>2024</v>
      </c>
      <c r="BU1104" s="44">
        <v>0</v>
      </c>
      <c r="BV1104" s="44">
        <v>0</v>
      </c>
      <c r="BW1104" s="44">
        <v>0</v>
      </c>
      <c r="BX1104" s="44">
        <v>0</v>
      </c>
      <c r="BY1104" s="44">
        <v>0</v>
      </c>
      <c r="BZ1104" s="44">
        <v>0</v>
      </c>
      <c r="CA1104" s="44">
        <v>0</v>
      </c>
      <c r="CB1104" s="44">
        <v>0</v>
      </c>
      <c r="CC1104" s="44">
        <v>332.74738333333329</v>
      </c>
      <c r="CD1104" s="44">
        <v>0</v>
      </c>
      <c r="CE1104" s="44">
        <v>0</v>
      </c>
      <c r="CF1104" s="44">
        <v>0</v>
      </c>
      <c r="CG1104" s="44">
        <v>0</v>
      </c>
      <c r="CH1104" s="44">
        <v>0</v>
      </c>
      <c r="CI1104" s="44">
        <v>0</v>
      </c>
      <c r="CJ1104" s="44">
        <v>0</v>
      </c>
      <c r="CK1104" s="44">
        <v>0</v>
      </c>
      <c r="CL1104" s="44">
        <v>0</v>
      </c>
      <c r="CM1104" s="44">
        <v>144.87812019452352</v>
      </c>
      <c r="CN1104" s="44">
        <v>0</v>
      </c>
      <c r="CO1104" s="44">
        <v>0</v>
      </c>
      <c r="CP1104" s="44">
        <v>0</v>
      </c>
      <c r="CQ1104" s="44">
        <v>0</v>
      </c>
      <c r="CR1104" s="44">
        <v>0</v>
      </c>
      <c r="CS1104" s="44">
        <v>0</v>
      </c>
      <c r="CT1104" s="44">
        <v>0</v>
      </c>
      <c r="CU1104" s="44">
        <v>0</v>
      </c>
      <c r="CV1104" s="44">
        <v>0</v>
      </c>
      <c r="CW1104" s="44">
        <v>0</v>
      </c>
      <c r="CX1104" s="44">
        <v>0</v>
      </c>
      <c r="CY1104" s="44">
        <v>0</v>
      </c>
      <c r="CZ1104" s="44">
        <v>0</v>
      </c>
      <c r="DA1104" s="44">
        <v>0</v>
      </c>
      <c r="DB1104" s="44">
        <v>0</v>
      </c>
      <c r="DC1104" s="44">
        <v>0</v>
      </c>
      <c r="DD1104" s="44">
        <v>0</v>
      </c>
      <c r="DE1104" s="44">
        <v>0</v>
      </c>
      <c r="DF1104" s="44">
        <v>0</v>
      </c>
      <c r="DG1104" s="44">
        <v>0</v>
      </c>
      <c r="DH1104" s="44">
        <v>0</v>
      </c>
      <c r="DI1104" s="44">
        <v>0</v>
      </c>
      <c r="DJ1104" s="44">
        <v>0</v>
      </c>
      <c r="DK1104" s="44">
        <v>0</v>
      </c>
      <c r="DL1104" s="44">
        <v>0</v>
      </c>
      <c r="DM1104" s="44">
        <v>0</v>
      </c>
      <c r="DN1104" s="44">
        <v>0</v>
      </c>
      <c r="DO1104" s="44">
        <v>0</v>
      </c>
      <c r="DP1104" s="44">
        <v>0</v>
      </c>
      <c r="DQ1104" s="44">
        <v>0</v>
      </c>
      <c r="DR1104" s="44">
        <v>0</v>
      </c>
      <c r="DS1104" s="44">
        <v>0</v>
      </c>
      <c r="DT1104" s="44">
        <v>0</v>
      </c>
      <c r="DU1104" s="44">
        <v>0</v>
      </c>
      <c r="DV1104" s="44">
        <v>0</v>
      </c>
      <c r="DW1104" s="44">
        <v>0</v>
      </c>
      <c r="DX1104" s="44">
        <v>0</v>
      </c>
      <c r="DY1104" s="44">
        <v>0</v>
      </c>
      <c r="DZ1104" s="44">
        <v>0</v>
      </c>
      <c r="EA1104" s="44">
        <v>37.294017737754793</v>
      </c>
      <c r="EB1104" s="44">
        <v>0</v>
      </c>
    </row>
    <row r="1105" spans="2:132" x14ac:dyDescent="0.25">
      <c r="B1105" s="41" t="s">
        <v>1193</v>
      </c>
      <c r="C1105" s="50">
        <v>1</v>
      </c>
      <c r="D1105" s="46">
        <v>5</v>
      </c>
      <c r="E1105" s="86" t="s">
        <v>53</v>
      </c>
      <c r="F1105" s="43">
        <v>3279.84</v>
      </c>
      <c r="G1105" s="43">
        <v>675.92421292487404</v>
      </c>
      <c r="H1105" s="44">
        <v>675.92421292487404</v>
      </c>
      <c r="I1105" s="44">
        <v>361.97688589326748</v>
      </c>
      <c r="J1105" s="44">
        <v>361.97688589326748</v>
      </c>
      <c r="K1105" s="44">
        <v>696.20193931262031</v>
      </c>
      <c r="L1105" s="44">
        <v>696.20193931262031</v>
      </c>
      <c r="M1105" s="44">
        <v>346.56976000000003</v>
      </c>
      <c r="N1105" s="44">
        <v>2275.1156800000003</v>
      </c>
      <c r="O1105" s="44">
        <v>399.04720000000003</v>
      </c>
      <c r="P1105" s="44">
        <v>139.24038786252407</v>
      </c>
      <c r="Q1105" s="44">
        <v>139.24038786252407</v>
      </c>
      <c r="R1105" s="44">
        <v>92.523621444676351</v>
      </c>
      <c r="S1105" s="44">
        <v>92.523621444676351</v>
      </c>
      <c r="T1105" s="44">
        <v>417.72116358757216</v>
      </c>
      <c r="U1105" s="44">
        <v>417.72116358757216</v>
      </c>
      <c r="V1105" s="44">
        <v>223.7017154820393</v>
      </c>
      <c r="W1105" s="44">
        <v>223.7017154820393</v>
      </c>
      <c r="X1105" s="44">
        <v>174.05048482815508</v>
      </c>
      <c r="Y1105" s="44">
        <v>174.05048482815508</v>
      </c>
      <c r="Z1105" s="44">
        <v>93.209048117516389</v>
      </c>
      <c r="AA1105" s="44">
        <v>93.209048117516389</v>
      </c>
      <c r="AB1105" s="44">
        <v>3.7457435689244853</v>
      </c>
      <c r="AC1105" s="44">
        <v>10.170309490463724</v>
      </c>
      <c r="AD1105" s="44">
        <v>4.2812066860385496</v>
      </c>
      <c r="AE1105" s="44">
        <v>35.842772447520495</v>
      </c>
      <c r="AF1105" s="44">
        <v>107.52831734256146</v>
      </c>
      <c r="AG1105" s="44">
        <v>44.803465559400614</v>
      </c>
      <c r="AH1105" s="44">
        <v>179.21386223760246</v>
      </c>
      <c r="AJ1105" s="63" t="s">
        <v>63</v>
      </c>
      <c r="AK1105" s="44">
        <v>0</v>
      </c>
      <c r="AL1105" s="44">
        <v>0</v>
      </c>
      <c r="AM1105" s="44">
        <v>399.04720000000003</v>
      </c>
      <c r="AN1105" s="44">
        <v>399.04720000000003</v>
      </c>
      <c r="AO1105" s="44">
        <v>0</v>
      </c>
      <c r="AP1105" s="44">
        <v>0</v>
      </c>
      <c r="AQ1105" s="44">
        <v>0</v>
      </c>
      <c r="AR1105" s="44">
        <v>0</v>
      </c>
      <c r="AS1105" s="44">
        <v>0</v>
      </c>
      <c r="AT1105" s="44">
        <v>0</v>
      </c>
      <c r="AU1105" s="44">
        <v>0</v>
      </c>
      <c r="AV1105" s="44">
        <v>0</v>
      </c>
      <c r="AW1105" s="44">
        <v>0</v>
      </c>
      <c r="AX1105" s="44">
        <v>0</v>
      </c>
      <c r="AY1105" s="44">
        <v>174.05048482815508</v>
      </c>
      <c r="AZ1105" s="44">
        <v>0</v>
      </c>
      <c r="BA1105" s="44">
        <v>0</v>
      </c>
      <c r="BB1105" s="44">
        <v>0</v>
      </c>
      <c r="BC1105" s="44">
        <v>174.05048482815508</v>
      </c>
      <c r="BD1105" s="44">
        <v>174.05048482815508</v>
      </c>
      <c r="BE1105" s="44">
        <v>0</v>
      </c>
      <c r="BF1105" s="44">
        <v>0</v>
      </c>
      <c r="BG1105" s="44">
        <v>0</v>
      </c>
      <c r="BH1105" s="44">
        <v>174.05048482815508</v>
      </c>
      <c r="BI1105" s="44">
        <v>93.209048117516389</v>
      </c>
      <c r="BJ1105" s="44">
        <v>0</v>
      </c>
      <c r="BK1105" s="44">
        <v>0</v>
      </c>
      <c r="BL1105" s="44">
        <v>0</v>
      </c>
      <c r="BM1105" s="44">
        <v>93.209048117516389</v>
      </c>
      <c r="BN1105" s="44">
        <v>4.2812066860385496</v>
      </c>
      <c r="BO1105" s="44">
        <v>44.803465559400614</v>
      </c>
      <c r="BP1105" s="44">
        <v>0</v>
      </c>
      <c r="BQ1105" s="44">
        <v>0</v>
      </c>
      <c r="BR1105" s="44">
        <v>0</v>
      </c>
      <c r="BS1105" s="44">
        <v>44.803465559400614</v>
      </c>
      <c r="BT1105" s="64">
        <v>2024</v>
      </c>
      <c r="BU1105" s="44">
        <v>0</v>
      </c>
      <c r="BV1105" s="44">
        <v>0</v>
      </c>
      <c r="BW1105" s="44">
        <v>0</v>
      </c>
      <c r="BX1105" s="44">
        <v>0</v>
      </c>
      <c r="BY1105" s="44">
        <v>0</v>
      </c>
      <c r="BZ1105" s="44">
        <v>0</v>
      </c>
      <c r="CA1105" s="44">
        <v>0</v>
      </c>
      <c r="CB1105" s="44">
        <v>0</v>
      </c>
      <c r="CC1105" s="44">
        <v>399.04720000000003</v>
      </c>
      <c r="CD1105" s="44">
        <v>0</v>
      </c>
      <c r="CE1105" s="44">
        <v>0</v>
      </c>
      <c r="CF1105" s="44">
        <v>0</v>
      </c>
      <c r="CG1105" s="44">
        <v>0</v>
      </c>
      <c r="CH1105" s="44">
        <v>0</v>
      </c>
      <c r="CI1105" s="44">
        <v>0</v>
      </c>
      <c r="CJ1105" s="44">
        <v>0</v>
      </c>
      <c r="CK1105" s="44">
        <v>0</v>
      </c>
      <c r="CL1105" s="44">
        <v>0</v>
      </c>
      <c r="CM1105" s="44">
        <v>174.05048482815508</v>
      </c>
      <c r="CN1105" s="44">
        <v>0</v>
      </c>
      <c r="CO1105" s="44">
        <v>0</v>
      </c>
      <c r="CP1105" s="44">
        <v>0</v>
      </c>
      <c r="CQ1105" s="44">
        <v>0</v>
      </c>
      <c r="CR1105" s="44">
        <v>0</v>
      </c>
      <c r="CS1105" s="44">
        <v>0</v>
      </c>
      <c r="CT1105" s="44">
        <v>0</v>
      </c>
      <c r="CU1105" s="44">
        <v>0</v>
      </c>
      <c r="CV1105" s="44">
        <v>0</v>
      </c>
      <c r="CW1105" s="44">
        <v>0</v>
      </c>
      <c r="CX1105" s="44">
        <v>0</v>
      </c>
      <c r="CY1105" s="44">
        <v>0</v>
      </c>
      <c r="CZ1105" s="44">
        <v>0</v>
      </c>
      <c r="DA1105" s="44">
        <v>0</v>
      </c>
      <c r="DB1105" s="44">
        <v>0</v>
      </c>
      <c r="DC1105" s="44">
        <v>0</v>
      </c>
      <c r="DD1105" s="44">
        <v>0</v>
      </c>
      <c r="DE1105" s="44">
        <v>0</v>
      </c>
      <c r="DF1105" s="44">
        <v>0</v>
      </c>
      <c r="DG1105" s="44">
        <v>0</v>
      </c>
      <c r="DH1105" s="44">
        <v>0</v>
      </c>
      <c r="DI1105" s="44">
        <v>0</v>
      </c>
      <c r="DJ1105" s="44">
        <v>0</v>
      </c>
      <c r="DK1105" s="44">
        <v>0</v>
      </c>
      <c r="DL1105" s="44">
        <v>0</v>
      </c>
      <c r="DM1105" s="44">
        <v>0</v>
      </c>
      <c r="DN1105" s="44">
        <v>0</v>
      </c>
      <c r="DO1105" s="44">
        <v>0</v>
      </c>
      <c r="DP1105" s="44">
        <v>0</v>
      </c>
      <c r="DQ1105" s="44">
        <v>0</v>
      </c>
      <c r="DR1105" s="44">
        <v>0</v>
      </c>
      <c r="DS1105" s="44">
        <v>0</v>
      </c>
      <c r="DT1105" s="44">
        <v>0</v>
      </c>
      <c r="DU1105" s="44">
        <v>0</v>
      </c>
      <c r="DV1105" s="44">
        <v>0</v>
      </c>
      <c r="DW1105" s="44">
        <v>0</v>
      </c>
      <c r="DX1105" s="44">
        <v>0</v>
      </c>
      <c r="DY1105" s="44">
        <v>0</v>
      </c>
      <c r="DZ1105" s="44">
        <v>0</v>
      </c>
      <c r="EA1105" s="44">
        <v>44.803465559400614</v>
      </c>
      <c r="EB1105" s="44">
        <v>0</v>
      </c>
    </row>
    <row r="1106" spans="2:132" x14ac:dyDescent="0.25">
      <c r="B1106" s="41" t="s">
        <v>1194</v>
      </c>
      <c r="C1106" s="47" t="s">
        <v>101</v>
      </c>
      <c r="D1106" s="46">
        <v>5</v>
      </c>
      <c r="E1106" s="86" t="s">
        <v>53</v>
      </c>
      <c r="F1106" s="43">
        <v>4353.72</v>
      </c>
      <c r="G1106" s="43">
        <v>623.50661405858966</v>
      </c>
      <c r="H1106" s="44">
        <v>623.50661405858966</v>
      </c>
      <c r="I1106" s="44">
        <v>333.90575182112713</v>
      </c>
      <c r="J1106" s="44">
        <v>333.90575182112713</v>
      </c>
      <c r="K1106" s="44">
        <v>692.09234160503456</v>
      </c>
      <c r="L1106" s="44">
        <v>692.09234160503456</v>
      </c>
      <c r="M1106" s="44">
        <v>409.24968000000007</v>
      </c>
      <c r="N1106" s="44">
        <v>2969.23704</v>
      </c>
      <c r="O1106" s="44">
        <v>478.9092</v>
      </c>
      <c r="P1106" s="44">
        <v>124.57662148890621</v>
      </c>
      <c r="Q1106" s="44">
        <v>124.57662148890621</v>
      </c>
      <c r="R1106" s="44">
        <v>82.779718905096061</v>
      </c>
      <c r="S1106" s="44">
        <v>82.779718905096061</v>
      </c>
      <c r="T1106" s="44">
        <v>387.57171129881937</v>
      </c>
      <c r="U1106" s="44">
        <v>387.57171129881937</v>
      </c>
      <c r="V1106" s="44">
        <v>207.55581533201263</v>
      </c>
      <c r="W1106" s="44">
        <v>207.55581533201263</v>
      </c>
      <c r="X1106" s="44">
        <v>152.2603151531076</v>
      </c>
      <c r="Y1106" s="44">
        <v>152.2603151531076</v>
      </c>
      <c r="Z1106" s="44">
        <v>81.539784594719251</v>
      </c>
      <c r="AA1106" s="44">
        <v>81.539784594719251</v>
      </c>
      <c r="AB1106" s="44">
        <v>4.9438399334164203</v>
      </c>
      <c r="AC1106" s="44">
        <v>14.305728005020326</v>
      </c>
      <c r="AD1106" s="44">
        <v>5.8733194155508661</v>
      </c>
      <c r="AE1106" s="44">
        <v>32.068077120816021</v>
      </c>
      <c r="AF1106" s="44">
        <v>99.767351042538749</v>
      </c>
      <c r="AG1106" s="44">
        <v>39.194316480997365</v>
      </c>
      <c r="AH1106" s="44">
        <v>178.15598400453348</v>
      </c>
      <c r="AJ1106" s="63" t="s">
        <v>63</v>
      </c>
      <c r="AK1106" s="44">
        <v>0</v>
      </c>
      <c r="AL1106" s="44">
        <v>0</v>
      </c>
      <c r="AM1106" s="44">
        <v>478.9092</v>
      </c>
      <c r="AN1106" s="44">
        <v>478.9092</v>
      </c>
      <c r="AO1106" s="44">
        <v>0</v>
      </c>
      <c r="AP1106" s="44">
        <v>0</v>
      </c>
      <c r="AQ1106" s="44">
        <v>0</v>
      </c>
      <c r="AR1106" s="44">
        <v>0</v>
      </c>
      <c r="AS1106" s="44">
        <v>0</v>
      </c>
      <c r="AT1106" s="44">
        <v>0</v>
      </c>
      <c r="AU1106" s="44">
        <v>0</v>
      </c>
      <c r="AV1106" s="44">
        <v>0</v>
      </c>
      <c r="AW1106" s="44">
        <v>0</v>
      </c>
      <c r="AX1106" s="44">
        <v>0</v>
      </c>
      <c r="AY1106" s="44">
        <v>152.2603151531076</v>
      </c>
      <c r="AZ1106" s="44">
        <v>0</v>
      </c>
      <c r="BA1106" s="44">
        <v>0</v>
      </c>
      <c r="BB1106" s="44">
        <v>0</v>
      </c>
      <c r="BC1106" s="44">
        <v>152.2603151531076</v>
      </c>
      <c r="BD1106" s="44">
        <v>152.2603151531076</v>
      </c>
      <c r="BE1106" s="44">
        <v>0</v>
      </c>
      <c r="BF1106" s="44">
        <v>0</v>
      </c>
      <c r="BG1106" s="44">
        <v>0</v>
      </c>
      <c r="BH1106" s="44">
        <v>152.2603151531076</v>
      </c>
      <c r="BI1106" s="44">
        <v>81.539784594719251</v>
      </c>
      <c r="BJ1106" s="44">
        <v>0</v>
      </c>
      <c r="BK1106" s="44">
        <v>0</v>
      </c>
      <c r="BL1106" s="44">
        <v>0</v>
      </c>
      <c r="BM1106" s="44">
        <v>81.539784594719251</v>
      </c>
      <c r="BN1106" s="44">
        <v>5.8733194155508661</v>
      </c>
      <c r="BO1106" s="44">
        <v>39.194316480997365</v>
      </c>
      <c r="BP1106" s="44">
        <v>0</v>
      </c>
      <c r="BQ1106" s="44">
        <v>0</v>
      </c>
      <c r="BR1106" s="44">
        <v>0</v>
      </c>
      <c r="BS1106" s="44">
        <v>39.194316480997365</v>
      </c>
      <c r="BT1106" s="64">
        <v>2024</v>
      </c>
      <c r="BU1106" s="44">
        <v>0</v>
      </c>
      <c r="BV1106" s="44">
        <v>0</v>
      </c>
      <c r="BW1106" s="44">
        <v>0</v>
      </c>
      <c r="BX1106" s="44">
        <v>0</v>
      </c>
      <c r="BY1106" s="44">
        <v>0</v>
      </c>
      <c r="BZ1106" s="44">
        <v>0</v>
      </c>
      <c r="CA1106" s="44">
        <v>0</v>
      </c>
      <c r="CB1106" s="44">
        <v>0</v>
      </c>
      <c r="CC1106" s="44">
        <v>478.9092</v>
      </c>
      <c r="CD1106" s="44">
        <v>0</v>
      </c>
      <c r="CE1106" s="44">
        <v>0</v>
      </c>
      <c r="CF1106" s="44">
        <v>0</v>
      </c>
      <c r="CG1106" s="44">
        <v>0</v>
      </c>
      <c r="CH1106" s="44">
        <v>0</v>
      </c>
      <c r="CI1106" s="44">
        <v>0</v>
      </c>
      <c r="CJ1106" s="44">
        <v>0</v>
      </c>
      <c r="CK1106" s="44">
        <v>0</v>
      </c>
      <c r="CL1106" s="44">
        <v>0</v>
      </c>
      <c r="CM1106" s="44">
        <v>152.2603151531076</v>
      </c>
      <c r="CN1106" s="44">
        <v>0</v>
      </c>
      <c r="CO1106" s="44">
        <v>0</v>
      </c>
      <c r="CP1106" s="44">
        <v>0</v>
      </c>
      <c r="CQ1106" s="44">
        <v>0</v>
      </c>
      <c r="CR1106" s="44">
        <v>0</v>
      </c>
      <c r="CS1106" s="44">
        <v>0</v>
      </c>
      <c r="CT1106" s="44">
        <v>0</v>
      </c>
      <c r="CU1106" s="44">
        <v>0</v>
      </c>
      <c r="CV1106" s="44">
        <v>0</v>
      </c>
      <c r="CW1106" s="44">
        <v>0</v>
      </c>
      <c r="CX1106" s="44">
        <v>0</v>
      </c>
      <c r="CY1106" s="44">
        <v>0</v>
      </c>
      <c r="CZ1106" s="44">
        <v>0</v>
      </c>
      <c r="DA1106" s="44">
        <v>0</v>
      </c>
      <c r="DB1106" s="44">
        <v>0</v>
      </c>
      <c r="DC1106" s="44">
        <v>0</v>
      </c>
      <c r="DD1106" s="44">
        <v>0</v>
      </c>
      <c r="DE1106" s="44">
        <v>0</v>
      </c>
      <c r="DF1106" s="44">
        <v>0</v>
      </c>
      <c r="DG1106" s="44">
        <v>0</v>
      </c>
      <c r="DH1106" s="44">
        <v>0</v>
      </c>
      <c r="DI1106" s="44">
        <v>0</v>
      </c>
      <c r="DJ1106" s="44">
        <v>0</v>
      </c>
      <c r="DK1106" s="44">
        <v>0</v>
      </c>
      <c r="DL1106" s="44">
        <v>0</v>
      </c>
      <c r="DM1106" s="44">
        <v>0</v>
      </c>
      <c r="DN1106" s="44">
        <v>0</v>
      </c>
      <c r="DO1106" s="44">
        <v>0</v>
      </c>
      <c r="DP1106" s="44">
        <v>0</v>
      </c>
      <c r="DQ1106" s="44">
        <v>0</v>
      </c>
      <c r="DR1106" s="44">
        <v>0</v>
      </c>
      <c r="DS1106" s="44">
        <v>0</v>
      </c>
      <c r="DT1106" s="44">
        <v>0</v>
      </c>
      <c r="DU1106" s="44">
        <v>0</v>
      </c>
      <c r="DV1106" s="44">
        <v>0</v>
      </c>
      <c r="DW1106" s="44">
        <v>0</v>
      </c>
      <c r="DX1106" s="44">
        <v>0</v>
      </c>
      <c r="DY1106" s="44">
        <v>0</v>
      </c>
      <c r="DZ1106" s="44">
        <v>0</v>
      </c>
      <c r="EA1106" s="44">
        <v>39.194316480997365</v>
      </c>
      <c r="EB1106" s="44">
        <v>0</v>
      </c>
    </row>
    <row r="1107" spans="2:132" x14ac:dyDescent="0.25">
      <c r="B1107" s="41" t="s">
        <v>1195</v>
      </c>
      <c r="C1107" s="47" t="s">
        <v>101</v>
      </c>
      <c r="D1107" s="46">
        <v>9</v>
      </c>
      <c r="E1107" s="86" t="s">
        <v>53</v>
      </c>
      <c r="F1107" s="43">
        <v>8296.19</v>
      </c>
      <c r="G1107" s="43">
        <v>1317.7182359351648</v>
      </c>
      <c r="H1107" s="44">
        <v>1622.6403359351648</v>
      </c>
      <c r="I1107" s="44">
        <v>705.67607197346467</v>
      </c>
      <c r="J1107" s="44">
        <v>868.97063974818525</v>
      </c>
      <c r="K1107" s="44">
        <v>1357.2497830132197</v>
      </c>
      <c r="L1107" s="44">
        <v>1662.1718830132197</v>
      </c>
      <c r="M1107" s="44">
        <v>564.14092000000005</v>
      </c>
      <c r="N1107" s="44">
        <v>5085.5644700000003</v>
      </c>
      <c r="O1107" s="44">
        <v>763.24948000000006</v>
      </c>
      <c r="P1107" s="44">
        <v>244.30496094237955</v>
      </c>
      <c r="Q1107" s="44">
        <v>259.55106594237952</v>
      </c>
      <c r="R1107" s="44">
        <v>162.33781067607129</v>
      </c>
      <c r="S1107" s="44">
        <v>170.50253906480731</v>
      </c>
      <c r="T1107" s="44">
        <v>760.05987848740313</v>
      </c>
      <c r="U1107" s="44">
        <v>775.30598348740318</v>
      </c>
      <c r="V1107" s="44">
        <v>407.03395831429447</v>
      </c>
      <c r="W1107" s="44">
        <v>415.19868670303049</v>
      </c>
      <c r="X1107" s="44">
        <v>298.59495226290835</v>
      </c>
      <c r="Y1107" s="44">
        <v>313.84105726290835</v>
      </c>
      <c r="Z1107" s="44">
        <v>159.90619790918709</v>
      </c>
      <c r="AA1107" s="44">
        <v>168.07092629792311</v>
      </c>
      <c r="AB1107" s="44">
        <v>3.3086951261504232</v>
      </c>
      <c r="AC1107" s="44">
        <v>12.248508082679542</v>
      </c>
      <c r="AD1107" s="44">
        <v>4.5412344467422123</v>
      </c>
      <c r="AE1107" s="44">
        <v>66.812725372966057</v>
      </c>
      <c r="AF1107" s="44">
        <v>199.5765479393597</v>
      </c>
      <c r="AG1107" s="44">
        <v>80.787864590481178</v>
      </c>
      <c r="AH1107" s="44">
        <v>427.87045832083851</v>
      </c>
      <c r="AJ1107" s="63" t="s">
        <v>63</v>
      </c>
      <c r="AK1107" s="44">
        <v>0</v>
      </c>
      <c r="AL1107" s="44">
        <v>0</v>
      </c>
      <c r="AM1107" s="44">
        <v>763.24948000000006</v>
      </c>
      <c r="AN1107" s="44">
        <v>763.24948000000006</v>
      </c>
      <c r="AO1107" s="44">
        <v>0</v>
      </c>
      <c r="AP1107" s="44">
        <v>0</v>
      </c>
      <c r="AQ1107" s="44">
        <v>0</v>
      </c>
      <c r="AR1107" s="44">
        <v>0</v>
      </c>
      <c r="AS1107" s="44">
        <v>0</v>
      </c>
      <c r="AT1107" s="44">
        <v>0</v>
      </c>
      <c r="AU1107" s="44">
        <v>0</v>
      </c>
      <c r="AV1107" s="44">
        <v>0</v>
      </c>
      <c r="AW1107" s="44">
        <v>0</v>
      </c>
      <c r="AX1107" s="44">
        <v>0</v>
      </c>
      <c r="AY1107" s="44">
        <v>298.59495226290835</v>
      </c>
      <c r="AZ1107" s="44">
        <v>0</v>
      </c>
      <c r="BA1107" s="44">
        <v>0</v>
      </c>
      <c r="BB1107" s="44">
        <v>15.246105</v>
      </c>
      <c r="BC1107" s="44">
        <v>313.84105726290835</v>
      </c>
      <c r="BD1107" s="44">
        <v>298.59495226290835</v>
      </c>
      <c r="BE1107" s="44">
        <v>0</v>
      </c>
      <c r="BF1107" s="44">
        <v>0</v>
      </c>
      <c r="BG1107" s="44">
        <v>15.246105</v>
      </c>
      <c r="BH1107" s="44">
        <v>313.84105726290835</v>
      </c>
      <c r="BI1107" s="44">
        <v>159.90619790918709</v>
      </c>
      <c r="BJ1107" s="44">
        <v>0</v>
      </c>
      <c r="BK1107" s="44">
        <v>0</v>
      </c>
      <c r="BL1107" s="44">
        <v>8.1647283887360285</v>
      </c>
      <c r="BM1107" s="44">
        <v>168.07092629792311</v>
      </c>
      <c r="BN1107" s="44">
        <v>4.5412344467422123</v>
      </c>
      <c r="BO1107" s="44">
        <v>76.863265696333144</v>
      </c>
      <c r="BP1107" s="44">
        <v>0</v>
      </c>
      <c r="BQ1107" s="44">
        <v>0</v>
      </c>
      <c r="BR1107" s="44">
        <v>3.9245988941480281</v>
      </c>
      <c r="BS1107" s="44">
        <v>80.787864590481178</v>
      </c>
      <c r="BT1107" s="64">
        <v>2024</v>
      </c>
      <c r="BU1107" s="44">
        <v>0</v>
      </c>
      <c r="BV1107" s="44">
        <v>0</v>
      </c>
      <c r="BW1107" s="44">
        <v>0</v>
      </c>
      <c r="BX1107" s="44">
        <v>0</v>
      </c>
      <c r="BY1107" s="44">
        <v>0</v>
      </c>
      <c r="BZ1107" s="44">
        <v>0</v>
      </c>
      <c r="CA1107" s="44">
        <v>0</v>
      </c>
      <c r="CB1107" s="44">
        <v>0</v>
      </c>
      <c r="CC1107" s="44">
        <v>763.24948000000006</v>
      </c>
      <c r="CD1107" s="44">
        <v>0</v>
      </c>
      <c r="CE1107" s="44">
        <v>0</v>
      </c>
      <c r="CF1107" s="44">
        <v>0</v>
      </c>
      <c r="CG1107" s="44">
        <v>0</v>
      </c>
      <c r="CH1107" s="44">
        <v>0</v>
      </c>
      <c r="CI1107" s="44">
        <v>0</v>
      </c>
      <c r="CJ1107" s="44">
        <v>0</v>
      </c>
      <c r="CK1107" s="44">
        <v>0</v>
      </c>
      <c r="CL1107" s="44">
        <v>0</v>
      </c>
      <c r="CM1107" s="44">
        <v>298.59495226290835</v>
      </c>
      <c r="CN1107" s="44">
        <v>0</v>
      </c>
      <c r="CO1107" s="44">
        <v>0</v>
      </c>
      <c r="CP1107" s="44">
        <v>0</v>
      </c>
      <c r="CQ1107" s="44">
        <v>0</v>
      </c>
      <c r="CR1107" s="44">
        <v>0</v>
      </c>
      <c r="CS1107" s="44">
        <v>0</v>
      </c>
      <c r="CT1107" s="44">
        <v>0</v>
      </c>
      <c r="CU1107" s="44">
        <v>0</v>
      </c>
      <c r="CV1107" s="44">
        <v>0</v>
      </c>
      <c r="CW1107" s="44">
        <v>0</v>
      </c>
      <c r="CX1107" s="44">
        <v>0</v>
      </c>
      <c r="CY1107" s="44">
        <v>0</v>
      </c>
      <c r="CZ1107" s="44">
        <v>0</v>
      </c>
      <c r="DA1107" s="44">
        <v>0</v>
      </c>
      <c r="DB1107" s="44">
        <v>0</v>
      </c>
      <c r="DC1107" s="44">
        <v>0</v>
      </c>
      <c r="DD1107" s="44">
        <v>0</v>
      </c>
      <c r="DE1107" s="44">
        <v>0</v>
      </c>
      <c r="DF1107" s="44">
        <v>0</v>
      </c>
      <c r="DG1107" s="44">
        <v>0</v>
      </c>
      <c r="DH1107" s="44">
        <v>0</v>
      </c>
      <c r="DI1107" s="44">
        <v>0</v>
      </c>
      <c r="DJ1107" s="44">
        <v>0</v>
      </c>
      <c r="DK1107" s="44">
        <v>0</v>
      </c>
      <c r="DL1107" s="44">
        <v>0</v>
      </c>
      <c r="DM1107" s="44">
        <v>0</v>
      </c>
      <c r="DN1107" s="44">
        <v>0</v>
      </c>
      <c r="DO1107" s="44">
        <v>0</v>
      </c>
      <c r="DP1107" s="44">
        <v>0</v>
      </c>
      <c r="DQ1107" s="44">
        <v>15.246105</v>
      </c>
      <c r="DR1107" s="44">
        <v>0</v>
      </c>
      <c r="DS1107" s="44">
        <v>0</v>
      </c>
      <c r="DT1107" s="44">
        <v>0</v>
      </c>
      <c r="DU1107" s="44">
        <v>0</v>
      </c>
      <c r="DV1107" s="44">
        <v>0</v>
      </c>
      <c r="DW1107" s="44">
        <v>0</v>
      </c>
      <c r="DX1107" s="44">
        <v>0</v>
      </c>
      <c r="DY1107" s="44">
        <v>0</v>
      </c>
      <c r="DZ1107" s="44">
        <v>0</v>
      </c>
      <c r="EA1107" s="44">
        <v>80.787864590481178</v>
      </c>
      <c r="EB1107" s="44">
        <v>0</v>
      </c>
    </row>
    <row r="1108" spans="2:132" x14ac:dyDescent="0.25">
      <c r="B1108" s="41" t="s">
        <v>1196</v>
      </c>
      <c r="C1108" s="47" t="s">
        <v>101</v>
      </c>
      <c r="D1108" s="46">
        <v>9</v>
      </c>
      <c r="E1108" s="86" t="s">
        <v>53</v>
      </c>
      <c r="F1108" s="43">
        <v>7302.01</v>
      </c>
      <c r="G1108" s="43">
        <v>847.03918038224117</v>
      </c>
      <c r="H1108" s="44">
        <v>1122.4615303822411</v>
      </c>
      <c r="I1108" s="44">
        <v>453.61387990169175</v>
      </c>
      <c r="J1108" s="44">
        <v>601.11048181656713</v>
      </c>
      <c r="K1108" s="44">
        <v>940.21349022428774</v>
      </c>
      <c r="L1108" s="44">
        <v>1215.6358402242877</v>
      </c>
      <c r="M1108" s="44">
        <v>547.65075000000002</v>
      </c>
      <c r="N1108" s="44">
        <v>4702.4944400000004</v>
      </c>
      <c r="O1108" s="44">
        <v>737.50301000000002</v>
      </c>
      <c r="P1108" s="44">
        <v>169.23842824037177</v>
      </c>
      <c r="Q1108" s="44">
        <v>183.00954574037178</v>
      </c>
      <c r="R1108" s="44">
        <v>112.456971061186</v>
      </c>
      <c r="S1108" s="44">
        <v>119.83180115692977</v>
      </c>
      <c r="T1108" s="44">
        <v>526.51955452560117</v>
      </c>
      <c r="U1108" s="44">
        <v>540.29067202560122</v>
      </c>
      <c r="V1108" s="44">
        <v>281.9663877468916</v>
      </c>
      <c r="W1108" s="44">
        <v>289.34121784263539</v>
      </c>
      <c r="X1108" s="44">
        <v>206.84696784934332</v>
      </c>
      <c r="Y1108" s="44">
        <v>220.61808534934332</v>
      </c>
      <c r="Z1108" s="44">
        <v>110.77250947199313</v>
      </c>
      <c r="AA1108" s="44">
        <v>118.14733956773691</v>
      </c>
      <c r="AB1108" s="44">
        <v>4.5701620497450888</v>
      </c>
      <c r="AC1108" s="44">
        <v>16.252418079464764</v>
      </c>
      <c r="AD1108" s="44">
        <v>6.2422312063757524</v>
      </c>
      <c r="AE1108" s="44">
        <v>47.10967560771725</v>
      </c>
      <c r="AF1108" s="44">
        <v>139.07973045903654</v>
      </c>
      <c r="AG1108" s="44">
        <v>56.790734013119291</v>
      </c>
      <c r="AH1108" s="44">
        <v>312.92471580321325</v>
      </c>
      <c r="AJ1108" s="63" t="s">
        <v>63</v>
      </c>
      <c r="AK1108" s="44">
        <v>0</v>
      </c>
      <c r="AL1108" s="44">
        <v>0</v>
      </c>
      <c r="AM1108" s="44">
        <v>737.50301000000002</v>
      </c>
      <c r="AN1108" s="44">
        <v>737.50301000000002</v>
      </c>
      <c r="AO1108" s="44">
        <v>0</v>
      </c>
      <c r="AP1108" s="44">
        <v>0</v>
      </c>
      <c r="AQ1108" s="44">
        <v>0</v>
      </c>
      <c r="AR1108" s="44">
        <v>0</v>
      </c>
      <c r="AS1108" s="44">
        <v>0</v>
      </c>
      <c r="AT1108" s="44">
        <v>0</v>
      </c>
      <c r="AU1108" s="44">
        <v>0</v>
      </c>
      <c r="AV1108" s="44">
        <v>0</v>
      </c>
      <c r="AW1108" s="44">
        <v>0</v>
      </c>
      <c r="AX1108" s="44">
        <v>0</v>
      </c>
      <c r="AY1108" s="44">
        <v>206.84696784934332</v>
      </c>
      <c r="AZ1108" s="44">
        <v>0</v>
      </c>
      <c r="BA1108" s="44">
        <v>0</v>
      </c>
      <c r="BB1108" s="44">
        <v>13.771117500000003</v>
      </c>
      <c r="BC1108" s="44">
        <v>220.61808534934332</v>
      </c>
      <c r="BD1108" s="44">
        <v>206.84696784934332</v>
      </c>
      <c r="BE1108" s="44">
        <v>0</v>
      </c>
      <c r="BF1108" s="44">
        <v>0</v>
      </c>
      <c r="BG1108" s="44">
        <v>13.771117500000003</v>
      </c>
      <c r="BH1108" s="44">
        <v>220.61808534934332</v>
      </c>
      <c r="BI1108" s="44">
        <v>110.77250947199313</v>
      </c>
      <c r="BJ1108" s="44">
        <v>0</v>
      </c>
      <c r="BK1108" s="44">
        <v>0</v>
      </c>
      <c r="BL1108" s="44">
        <v>7.3748300957437678</v>
      </c>
      <c r="BM1108" s="44">
        <v>118.14733956773691</v>
      </c>
      <c r="BN1108" s="44">
        <v>6.2422312063757524</v>
      </c>
      <c r="BO1108" s="44">
        <v>53.245821229711161</v>
      </c>
      <c r="BP1108" s="44">
        <v>0</v>
      </c>
      <c r="BQ1108" s="44">
        <v>0</v>
      </c>
      <c r="BR1108" s="44">
        <v>3.5449127834081273</v>
      </c>
      <c r="BS1108" s="44">
        <v>56.790734013119291</v>
      </c>
      <c r="BT1108" s="64">
        <v>2024</v>
      </c>
      <c r="BU1108" s="44">
        <v>0</v>
      </c>
      <c r="BV1108" s="44">
        <v>0</v>
      </c>
      <c r="BW1108" s="44">
        <v>0</v>
      </c>
      <c r="BX1108" s="44">
        <v>0</v>
      </c>
      <c r="BY1108" s="44">
        <v>0</v>
      </c>
      <c r="BZ1108" s="44">
        <v>0</v>
      </c>
      <c r="CA1108" s="44">
        <v>0</v>
      </c>
      <c r="CB1108" s="44">
        <v>0</v>
      </c>
      <c r="CC1108" s="44">
        <v>737.50301000000002</v>
      </c>
      <c r="CD1108" s="44">
        <v>0</v>
      </c>
      <c r="CE1108" s="44">
        <v>0</v>
      </c>
      <c r="CF1108" s="44">
        <v>0</v>
      </c>
      <c r="CG1108" s="44">
        <v>0</v>
      </c>
      <c r="CH1108" s="44">
        <v>0</v>
      </c>
      <c r="CI1108" s="44">
        <v>0</v>
      </c>
      <c r="CJ1108" s="44">
        <v>0</v>
      </c>
      <c r="CK1108" s="44">
        <v>0</v>
      </c>
      <c r="CL1108" s="44">
        <v>0</v>
      </c>
      <c r="CM1108" s="44">
        <v>206.84696784934332</v>
      </c>
      <c r="CN1108" s="44">
        <v>0</v>
      </c>
      <c r="CO1108" s="44">
        <v>0</v>
      </c>
      <c r="CP1108" s="44">
        <v>0</v>
      </c>
      <c r="CQ1108" s="44">
        <v>0</v>
      </c>
      <c r="CR1108" s="44">
        <v>0</v>
      </c>
      <c r="CS1108" s="44">
        <v>0</v>
      </c>
      <c r="CT1108" s="44">
        <v>0</v>
      </c>
      <c r="CU1108" s="44">
        <v>0</v>
      </c>
      <c r="CV1108" s="44">
        <v>0</v>
      </c>
      <c r="CW1108" s="44">
        <v>0</v>
      </c>
      <c r="CX1108" s="44">
        <v>0</v>
      </c>
      <c r="CY1108" s="44">
        <v>0</v>
      </c>
      <c r="CZ1108" s="44">
        <v>0</v>
      </c>
      <c r="DA1108" s="44">
        <v>0</v>
      </c>
      <c r="DB1108" s="44">
        <v>0</v>
      </c>
      <c r="DC1108" s="44">
        <v>0</v>
      </c>
      <c r="DD1108" s="44">
        <v>0</v>
      </c>
      <c r="DE1108" s="44">
        <v>0</v>
      </c>
      <c r="DF1108" s="44">
        <v>0</v>
      </c>
      <c r="DG1108" s="44">
        <v>0</v>
      </c>
      <c r="DH1108" s="44">
        <v>0</v>
      </c>
      <c r="DI1108" s="44">
        <v>0</v>
      </c>
      <c r="DJ1108" s="44">
        <v>0</v>
      </c>
      <c r="DK1108" s="44">
        <v>0</v>
      </c>
      <c r="DL1108" s="44">
        <v>0</v>
      </c>
      <c r="DM1108" s="44">
        <v>0</v>
      </c>
      <c r="DN1108" s="44">
        <v>0</v>
      </c>
      <c r="DO1108" s="44">
        <v>0</v>
      </c>
      <c r="DP1108" s="44">
        <v>0</v>
      </c>
      <c r="DQ1108" s="44">
        <v>13.771117500000003</v>
      </c>
      <c r="DR1108" s="44">
        <v>0</v>
      </c>
      <c r="DS1108" s="44">
        <v>0</v>
      </c>
      <c r="DT1108" s="44">
        <v>0</v>
      </c>
      <c r="DU1108" s="44">
        <v>0</v>
      </c>
      <c r="DV1108" s="44">
        <v>0</v>
      </c>
      <c r="DW1108" s="44">
        <v>0</v>
      </c>
      <c r="DX1108" s="44">
        <v>0</v>
      </c>
      <c r="DY1108" s="44">
        <v>0</v>
      </c>
      <c r="DZ1108" s="44">
        <v>0</v>
      </c>
      <c r="EA1108" s="44">
        <v>56.790734013119291</v>
      </c>
      <c r="EB1108" s="44">
        <v>0</v>
      </c>
    </row>
    <row r="1109" spans="2:132" x14ac:dyDescent="0.25">
      <c r="B1109" s="41" t="s">
        <v>1197</v>
      </c>
      <c r="C1109" s="47" t="s">
        <v>101</v>
      </c>
      <c r="D1109" s="46">
        <v>9</v>
      </c>
      <c r="E1109" s="86" t="s">
        <v>53</v>
      </c>
      <c r="F1109" s="43">
        <v>7522.16</v>
      </c>
      <c r="G1109" s="43">
        <v>1549.105400655591</v>
      </c>
      <c r="H1109" s="44">
        <v>1889.8703006555911</v>
      </c>
      <c r="I1109" s="44">
        <v>829.59056374575687</v>
      </c>
      <c r="J1109" s="44">
        <v>1012.0799833657053</v>
      </c>
      <c r="K1109" s="44">
        <v>1595.5785626752588</v>
      </c>
      <c r="L1109" s="44">
        <v>1936.3434626752587</v>
      </c>
      <c r="M1109" s="44">
        <v>564.16200000000003</v>
      </c>
      <c r="N1109" s="44">
        <v>4844.2710399999996</v>
      </c>
      <c r="O1109" s="44">
        <v>759.73815999999999</v>
      </c>
      <c r="P1109" s="44">
        <v>319.11571253505178</v>
      </c>
      <c r="Q1109" s="44">
        <v>336.1539575350518</v>
      </c>
      <c r="R1109" s="44">
        <v>212.04868671288739</v>
      </c>
      <c r="S1109" s="44">
        <v>221.1731576938848</v>
      </c>
      <c r="T1109" s="44">
        <v>957.34713760515524</v>
      </c>
      <c r="U1109" s="44">
        <v>977.79303160515519</v>
      </c>
      <c r="V1109" s="44">
        <v>512.68696839487779</v>
      </c>
      <c r="W1109" s="44">
        <v>523.6363335720747</v>
      </c>
      <c r="X1109" s="44">
        <v>398.8946406688147</v>
      </c>
      <c r="Y1109" s="44">
        <v>419.34053466881471</v>
      </c>
      <c r="Z1109" s="44">
        <v>213.6195701645324</v>
      </c>
      <c r="AA1109" s="44">
        <v>224.56893534172931</v>
      </c>
      <c r="AB1109" s="44">
        <v>2.5507706535565662</v>
      </c>
      <c r="AC1109" s="44">
        <v>9.2512125867087516</v>
      </c>
      <c r="AD1109" s="44">
        <v>3.3830955240710257</v>
      </c>
      <c r="AE1109" s="44">
        <v>86.531573146423128</v>
      </c>
      <c r="AF1109" s="44">
        <v>251.700053918246</v>
      </c>
      <c r="AG1109" s="44">
        <v>107.94517016855603</v>
      </c>
      <c r="AH1109" s="44">
        <v>498.4467450739769</v>
      </c>
      <c r="AJ1109" s="63" t="s">
        <v>63</v>
      </c>
      <c r="AK1109" s="44">
        <v>0</v>
      </c>
      <c r="AL1109" s="44">
        <v>0</v>
      </c>
      <c r="AM1109" s="44">
        <v>759.73815999999999</v>
      </c>
      <c r="AN1109" s="44">
        <v>759.73815999999999</v>
      </c>
      <c r="AO1109" s="44">
        <v>0</v>
      </c>
      <c r="AP1109" s="44">
        <v>0</v>
      </c>
      <c r="AQ1109" s="44">
        <v>0</v>
      </c>
      <c r="AR1109" s="44">
        <v>0</v>
      </c>
      <c r="AS1109" s="44">
        <v>0</v>
      </c>
      <c r="AT1109" s="44">
        <v>0</v>
      </c>
      <c r="AU1109" s="44">
        <v>0</v>
      </c>
      <c r="AV1109" s="44">
        <v>0</v>
      </c>
      <c r="AW1109" s="44">
        <v>0</v>
      </c>
      <c r="AX1109" s="44">
        <v>0</v>
      </c>
      <c r="AY1109" s="44">
        <v>398.8946406688147</v>
      </c>
      <c r="AZ1109" s="44">
        <v>0</v>
      </c>
      <c r="BA1109" s="44">
        <v>0</v>
      </c>
      <c r="BB1109" s="44">
        <v>20.445893999999999</v>
      </c>
      <c r="BC1109" s="44">
        <v>419.34053466881471</v>
      </c>
      <c r="BD1109" s="44">
        <v>398.8946406688147</v>
      </c>
      <c r="BE1109" s="44">
        <v>0</v>
      </c>
      <c r="BF1109" s="44">
        <v>0</v>
      </c>
      <c r="BG1109" s="44">
        <v>20.445893999999999</v>
      </c>
      <c r="BH1109" s="44">
        <v>419.34053466881471</v>
      </c>
      <c r="BI1109" s="44">
        <v>213.6195701645324</v>
      </c>
      <c r="BJ1109" s="44">
        <v>0</v>
      </c>
      <c r="BK1109" s="44">
        <v>0</v>
      </c>
      <c r="BL1109" s="44">
        <v>10.949365177196904</v>
      </c>
      <c r="BM1109" s="44">
        <v>224.56893534172931</v>
      </c>
      <c r="BN1109" s="44">
        <v>3.3830955240710257</v>
      </c>
      <c r="BO1109" s="44">
        <v>102.68205982120713</v>
      </c>
      <c r="BP1109" s="44">
        <v>0</v>
      </c>
      <c r="BQ1109" s="44">
        <v>0</v>
      </c>
      <c r="BR1109" s="44">
        <v>5.2631103473488992</v>
      </c>
      <c r="BS1109" s="44">
        <v>107.94517016855603</v>
      </c>
      <c r="BT1109" s="64">
        <v>2024</v>
      </c>
      <c r="BU1109" s="44">
        <v>0</v>
      </c>
      <c r="BV1109" s="44">
        <v>0</v>
      </c>
      <c r="BW1109" s="44">
        <v>0</v>
      </c>
      <c r="BX1109" s="44">
        <v>0</v>
      </c>
      <c r="BY1109" s="44">
        <v>0</v>
      </c>
      <c r="BZ1109" s="44">
        <v>0</v>
      </c>
      <c r="CA1109" s="44">
        <v>0</v>
      </c>
      <c r="CB1109" s="44">
        <v>0</v>
      </c>
      <c r="CC1109" s="44">
        <v>759.73815999999999</v>
      </c>
      <c r="CD1109" s="44">
        <v>0</v>
      </c>
      <c r="CE1109" s="44">
        <v>0</v>
      </c>
      <c r="CF1109" s="44">
        <v>0</v>
      </c>
      <c r="CG1109" s="44">
        <v>0</v>
      </c>
      <c r="CH1109" s="44">
        <v>0</v>
      </c>
      <c r="CI1109" s="44">
        <v>0</v>
      </c>
      <c r="CJ1109" s="44">
        <v>0</v>
      </c>
      <c r="CK1109" s="44">
        <v>0</v>
      </c>
      <c r="CL1109" s="44">
        <v>0</v>
      </c>
      <c r="CM1109" s="44">
        <v>398.8946406688147</v>
      </c>
      <c r="CN1109" s="44">
        <v>0</v>
      </c>
      <c r="CO1109" s="44">
        <v>0</v>
      </c>
      <c r="CP1109" s="44">
        <v>0</v>
      </c>
      <c r="CQ1109" s="44">
        <v>0</v>
      </c>
      <c r="CR1109" s="44">
        <v>0</v>
      </c>
      <c r="CS1109" s="44">
        <v>0</v>
      </c>
      <c r="CT1109" s="44">
        <v>0</v>
      </c>
      <c r="CU1109" s="44">
        <v>0</v>
      </c>
      <c r="CV1109" s="44">
        <v>0</v>
      </c>
      <c r="CW1109" s="44">
        <v>0</v>
      </c>
      <c r="CX1109" s="44">
        <v>0</v>
      </c>
      <c r="CY1109" s="44">
        <v>0</v>
      </c>
      <c r="CZ1109" s="44">
        <v>0</v>
      </c>
      <c r="DA1109" s="44">
        <v>0</v>
      </c>
      <c r="DB1109" s="44">
        <v>0</v>
      </c>
      <c r="DC1109" s="44">
        <v>0</v>
      </c>
      <c r="DD1109" s="44">
        <v>0</v>
      </c>
      <c r="DE1109" s="44">
        <v>0</v>
      </c>
      <c r="DF1109" s="44">
        <v>0</v>
      </c>
      <c r="DG1109" s="44">
        <v>0</v>
      </c>
      <c r="DH1109" s="44">
        <v>0</v>
      </c>
      <c r="DI1109" s="44">
        <v>0</v>
      </c>
      <c r="DJ1109" s="44">
        <v>0</v>
      </c>
      <c r="DK1109" s="44">
        <v>0</v>
      </c>
      <c r="DL1109" s="44">
        <v>0</v>
      </c>
      <c r="DM1109" s="44">
        <v>0</v>
      </c>
      <c r="DN1109" s="44">
        <v>0</v>
      </c>
      <c r="DO1109" s="44">
        <v>0</v>
      </c>
      <c r="DP1109" s="44">
        <v>0</v>
      </c>
      <c r="DQ1109" s="44">
        <v>20.445893999999999</v>
      </c>
      <c r="DR1109" s="44">
        <v>0</v>
      </c>
      <c r="DS1109" s="44">
        <v>0</v>
      </c>
      <c r="DT1109" s="44">
        <v>0</v>
      </c>
      <c r="DU1109" s="44">
        <v>0</v>
      </c>
      <c r="DV1109" s="44">
        <v>0</v>
      </c>
      <c r="DW1109" s="44">
        <v>0</v>
      </c>
      <c r="DX1109" s="44">
        <v>0</v>
      </c>
      <c r="DY1109" s="44">
        <v>0</v>
      </c>
      <c r="DZ1109" s="44">
        <v>0</v>
      </c>
      <c r="EA1109" s="44">
        <v>107.94517016855603</v>
      </c>
      <c r="EB1109" s="44">
        <v>0</v>
      </c>
    </row>
    <row r="1110" spans="2:132" x14ac:dyDescent="0.25">
      <c r="B1110" s="41" t="s">
        <v>1198</v>
      </c>
      <c r="C1110" s="47" t="s">
        <v>101</v>
      </c>
      <c r="D1110" s="46">
        <v>9</v>
      </c>
      <c r="E1110" s="86" t="s">
        <v>53</v>
      </c>
      <c r="F1110" s="43">
        <v>7467.32</v>
      </c>
      <c r="G1110" s="43">
        <v>1533.864959919365</v>
      </c>
      <c r="H1110" s="44">
        <v>1896.4593599193649</v>
      </c>
      <c r="I1110" s="44">
        <v>821.42886873342991</v>
      </c>
      <c r="J1110" s="44">
        <v>1015.6086143980903</v>
      </c>
      <c r="K1110" s="44">
        <v>1579.8809087169459</v>
      </c>
      <c r="L1110" s="44">
        <v>1942.4753087169458</v>
      </c>
      <c r="M1110" s="44">
        <v>560.04899999999998</v>
      </c>
      <c r="N1110" s="44">
        <v>4808.9540800000004</v>
      </c>
      <c r="O1110" s="44">
        <v>754.19931999999994</v>
      </c>
      <c r="P1110" s="44">
        <v>315.97618174338919</v>
      </c>
      <c r="Q1110" s="44">
        <v>334.10590174338921</v>
      </c>
      <c r="R1110" s="44">
        <v>209.96250494522027</v>
      </c>
      <c r="S1110" s="44">
        <v>219.6714922284533</v>
      </c>
      <c r="T1110" s="44">
        <v>947.92854523016752</v>
      </c>
      <c r="U1110" s="44">
        <v>969.68420923016754</v>
      </c>
      <c r="V1110" s="44">
        <v>507.64304087725964</v>
      </c>
      <c r="W1110" s="44">
        <v>519.2938256171393</v>
      </c>
      <c r="X1110" s="44">
        <v>394.97022717923647</v>
      </c>
      <c r="Y1110" s="44">
        <v>416.7258911792365</v>
      </c>
      <c r="Z1110" s="44">
        <v>211.5179336988582</v>
      </c>
      <c r="AA1110" s="44">
        <v>223.16871843873781</v>
      </c>
      <c r="AB1110" s="44">
        <v>2.5494842062508587</v>
      </c>
      <c r="AC1110" s="44">
        <v>9.2605647184133986</v>
      </c>
      <c r="AD1110" s="44">
        <v>3.3795028500243669</v>
      </c>
      <c r="AE1110" s="44">
        <v>86.004369805300101</v>
      </c>
      <c r="AF1110" s="44">
        <v>249.612709293129</v>
      </c>
      <c r="AG1110" s="44">
        <v>107.27211780877036</v>
      </c>
      <c r="AH1110" s="44">
        <v>500.02518338292793</v>
      </c>
      <c r="AJ1110" s="63" t="s">
        <v>63</v>
      </c>
      <c r="AK1110" s="44">
        <v>0</v>
      </c>
      <c r="AL1110" s="44">
        <v>0</v>
      </c>
      <c r="AM1110" s="44">
        <v>754.19931999999994</v>
      </c>
      <c r="AN1110" s="44">
        <v>754.19931999999994</v>
      </c>
      <c r="AO1110" s="44">
        <v>0</v>
      </c>
      <c r="AP1110" s="44">
        <v>0</v>
      </c>
      <c r="AQ1110" s="44">
        <v>0</v>
      </c>
      <c r="AR1110" s="44">
        <v>0</v>
      </c>
      <c r="AS1110" s="44">
        <v>0</v>
      </c>
      <c r="AT1110" s="44">
        <v>0</v>
      </c>
      <c r="AU1110" s="44">
        <v>0</v>
      </c>
      <c r="AV1110" s="44">
        <v>0</v>
      </c>
      <c r="AW1110" s="44">
        <v>0</v>
      </c>
      <c r="AX1110" s="44">
        <v>0</v>
      </c>
      <c r="AY1110" s="44">
        <v>394.97022717923647</v>
      </c>
      <c r="AZ1110" s="44">
        <v>0</v>
      </c>
      <c r="BA1110" s="44">
        <v>0</v>
      </c>
      <c r="BB1110" s="44">
        <v>21.755663999999999</v>
      </c>
      <c r="BC1110" s="44">
        <v>416.7258911792365</v>
      </c>
      <c r="BD1110" s="44">
        <v>394.97022717923647</v>
      </c>
      <c r="BE1110" s="44">
        <v>0</v>
      </c>
      <c r="BF1110" s="44">
        <v>0</v>
      </c>
      <c r="BG1110" s="44">
        <v>21.755663999999999</v>
      </c>
      <c r="BH1110" s="44">
        <v>416.7258911792365</v>
      </c>
      <c r="BI1110" s="44">
        <v>211.5179336988582</v>
      </c>
      <c r="BJ1110" s="44">
        <v>0</v>
      </c>
      <c r="BK1110" s="44">
        <v>0</v>
      </c>
      <c r="BL1110" s="44">
        <v>11.650784739879622</v>
      </c>
      <c r="BM1110" s="44">
        <v>223.16871843873781</v>
      </c>
      <c r="BN1110" s="44">
        <v>3.3795028500243669</v>
      </c>
      <c r="BO1110" s="44">
        <v>101.67185106025616</v>
      </c>
      <c r="BP1110" s="44">
        <v>0</v>
      </c>
      <c r="BQ1110" s="44">
        <v>0</v>
      </c>
      <c r="BR1110" s="44">
        <v>5.6002667485141977</v>
      </c>
      <c r="BS1110" s="44">
        <v>107.27211780877036</v>
      </c>
      <c r="BT1110" s="64">
        <v>2024</v>
      </c>
      <c r="BU1110" s="44">
        <v>0</v>
      </c>
      <c r="BV1110" s="44">
        <v>0</v>
      </c>
      <c r="BW1110" s="44">
        <v>0</v>
      </c>
      <c r="BX1110" s="44">
        <v>0</v>
      </c>
      <c r="BY1110" s="44">
        <v>0</v>
      </c>
      <c r="BZ1110" s="44">
        <v>0</v>
      </c>
      <c r="CA1110" s="44">
        <v>0</v>
      </c>
      <c r="CB1110" s="44">
        <v>0</v>
      </c>
      <c r="CC1110" s="44">
        <v>754.19931999999994</v>
      </c>
      <c r="CD1110" s="44">
        <v>0</v>
      </c>
      <c r="CE1110" s="44">
        <v>0</v>
      </c>
      <c r="CF1110" s="44">
        <v>0</v>
      </c>
      <c r="CG1110" s="44">
        <v>0</v>
      </c>
      <c r="CH1110" s="44">
        <v>0</v>
      </c>
      <c r="CI1110" s="44">
        <v>0</v>
      </c>
      <c r="CJ1110" s="44">
        <v>0</v>
      </c>
      <c r="CK1110" s="44">
        <v>0</v>
      </c>
      <c r="CL1110" s="44">
        <v>0</v>
      </c>
      <c r="CM1110" s="44">
        <v>394.97022717923647</v>
      </c>
      <c r="CN1110" s="44">
        <v>0</v>
      </c>
      <c r="CO1110" s="44">
        <v>0</v>
      </c>
      <c r="CP1110" s="44">
        <v>0</v>
      </c>
      <c r="CQ1110" s="44">
        <v>0</v>
      </c>
      <c r="CR1110" s="44">
        <v>0</v>
      </c>
      <c r="CS1110" s="44">
        <v>0</v>
      </c>
      <c r="CT1110" s="44">
        <v>0</v>
      </c>
      <c r="CU1110" s="44">
        <v>0</v>
      </c>
      <c r="CV1110" s="44">
        <v>0</v>
      </c>
      <c r="CW1110" s="44">
        <v>0</v>
      </c>
      <c r="CX1110" s="44">
        <v>0</v>
      </c>
      <c r="CY1110" s="44">
        <v>0</v>
      </c>
      <c r="CZ1110" s="44">
        <v>0</v>
      </c>
      <c r="DA1110" s="44">
        <v>0</v>
      </c>
      <c r="DB1110" s="44">
        <v>0</v>
      </c>
      <c r="DC1110" s="44">
        <v>0</v>
      </c>
      <c r="DD1110" s="44">
        <v>0</v>
      </c>
      <c r="DE1110" s="44">
        <v>0</v>
      </c>
      <c r="DF1110" s="44">
        <v>0</v>
      </c>
      <c r="DG1110" s="44">
        <v>0</v>
      </c>
      <c r="DH1110" s="44">
        <v>0</v>
      </c>
      <c r="DI1110" s="44">
        <v>0</v>
      </c>
      <c r="DJ1110" s="44">
        <v>0</v>
      </c>
      <c r="DK1110" s="44">
        <v>0</v>
      </c>
      <c r="DL1110" s="44">
        <v>0</v>
      </c>
      <c r="DM1110" s="44">
        <v>0</v>
      </c>
      <c r="DN1110" s="44">
        <v>0</v>
      </c>
      <c r="DO1110" s="44">
        <v>0</v>
      </c>
      <c r="DP1110" s="44">
        <v>0</v>
      </c>
      <c r="DQ1110" s="44">
        <v>21.755663999999999</v>
      </c>
      <c r="DR1110" s="44">
        <v>0</v>
      </c>
      <c r="DS1110" s="44">
        <v>0</v>
      </c>
      <c r="DT1110" s="44">
        <v>0</v>
      </c>
      <c r="DU1110" s="44">
        <v>0</v>
      </c>
      <c r="DV1110" s="44">
        <v>0</v>
      </c>
      <c r="DW1110" s="44">
        <v>0</v>
      </c>
      <c r="DX1110" s="44">
        <v>0</v>
      </c>
      <c r="DY1110" s="44">
        <v>0</v>
      </c>
      <c r="DZ1110" s="44">
        <v>0</v>
      </c>
      <c r="EA1110" s="44">
        <v>107.27211780877036</v>
      </c>
      <c r="EB1110" s="44">
        <v>0</v>
      </c>
    </row>
    <row r="1111" spans="2:132" ht="30" x14ac:dyDescent="0.25">
      <c r="B1111" s="41" t="s">
        <v>1199</v>
      </c>
      <c r="C1111" s="47" t="s">
        <v>101</v>
      </c>
      <c r="D1111" s="46">
        <v>9</v>
      </c>
      <c r="E1111" s="86" t="s">
        <v>53</v>
      </c>
      <c r="F1111" s="43">
        <v>3491.21</v>
      </c>
      <c r="G1111" s="43">
        <v>462.84852492063561</v>
      </c>
      <c r="H1111" s="44">
        <v>604.19742492063563</v>
      </c>
      <c r="I1111" s="44">
        <v>247.86871736119545</v>
      </c>
      <c r="J1111" s="44">
        <v>323.56512484012922</v>
      </c>
      <c r="K1111" s="44">
        <v>513.76186266190552</v>
      </c>
      <c r="L1111" s="44">
        <v>655.11076266190548</v>
      </c>
      <c r="M1111" s="44">
        <v>328.17374000000001</v>
      </c>
      <c r="N1111" s="44">
        <v>2381.00522</v>
      </c>
      <c r="O1111" s="44">
        <v>384.03309999999999</v>
      </c>
      <c r="P1111" s="44">
        <v>92.477135279142985</v>
      </c>
      <c r="Q1111" s="44">
        <v>99.544580279142991</v>
      </c>
      <c r="R1111" s="44">
        <v>61.449982926673862</v>
      </c>
      <c r="S1111" s="44">
        <v>65.234803300620555</v>
      </c>
      <c r="T1111" s="44">
        <v>287.70664309066711</v>
      </c>
      <c r="U1111" s="44">
        <v>294.77408809066714</v>
      </c>
      <c r="V1111" s="44">
        <v>154.07519471171909</v>
      </c>
      <c r="W1111" s="44">
        <v>157.86001508566579</v>
      </c>
      <c r="X1111" s="44">
        <v>113.02760978561922</v>
      </c>
      <c r="Y1111" s="44">
        <v>120.09505478561923</v>
      </c>
      <c r="Z1111" s="44">
        <v>60.529540779603927</v>
      </c>
      <c r="AA1111" s="44">
        <v>64.314361153550621</v>
      </c>
      <c r="AB1111" s="44">
        <v>5.0306542427618268</v>
      </c>
      <c r="AC1111" s="44">
        <v>15.083016549237636</v>
      </c>
      <c r="AD1111" s="44">
        <v>5.9711873539895777</v>
      </c>
      <c r="AE1111" s="44">
        <v>25.624416838396044</v>
      </c>
      <c r="AF1111" s="44">
        <v>75.879712237592841</v>
      </c>
      <c r="AG1111" s="44">
        <v>30.91444793304834</v>
      </c>
      <c r="AH1111" s="44">
        <v>168.63631561552182</v>
      </c>
      <c r="AJ1111" s="63" t="s">
        <v>63</v>
      </c>
      <c r="AK1111" s="44">
        <v>0</v>
      </c>
      <c r="AL1111" s="44">
        <v>0</v>
      </c>
      <c r="AM1111" s="44">
        <v>384.03309999999999</v>
      </c>
      <c r="AN1111" s="44">
        <v>384.03309999999999</v>
      </c>
      <c r="AO1111" s="44">
        <v>0</v>
      </c>
      <c r="AP1111" s="44">
        <v>0</v>
      </c>
      <c r="AQ1111" s="44">
        <v>0</v>
      </c>
      <c r="AR1111" s="44">
        <v>0</v>
      </c>
      <c r="AS1111" s="44">
        <v>0</v>
      </c>
      <c r="AT1111" s="44">
        <v>0</v>
      </c>
      <c r="AU1111" s="44">
        <v>0</v>
      </c>
      <c r="AV1111" s="44">
        <v>0</v>
      </c>
      <c r="AW1111" s="44">
        <v>0</v>
      </c>
      <c r="AX1111" s="44">
        <v>0</v>
      </c>
      <c r="AY1111" s="44">
        <v>113.02760978561922</v>
      </c>
      <c r="AZ1111" s="44">
        <v>0</v>
      </c>
      <c r="BA1111" s="44">
        <v>0</v>
      </c>
      <c r="BB1111" s="44">
        <v>7.0674449999999993</v>
      </c>
      <c r="BC1111" s="44">
        <v>120.09505478561923</v>
      </c>
      <c r="BD1111" s="44">
        <v>113.02760978561922</v>
      </c>
      <c r="BE1111" s="44">
        <v>0</v>
      </c>
      <c r="BF1111" s="44">
        <v>0</v>
      </c>
      <c r="BG1111" s="44">
        <v>7.0674449999999993</v>
      </c>
      <c r="BH1111" s="44">
        <v>120.09505478561923</v>
      </c>
      <c r="BI1111" s="44">
        <v>60.529540779603927</v>
      </c>
      <c r="BJ1111" s="44">
        <v>0</v>
      </c>
      <c r="BK1111" s="44">
        <v>0</v>
      </c>
      <c r="BL1111" s="44">
        <v>3.7848203739466895</v>
      </c>
      <c r="BM1111" s="44">
        <v>64.314361153550621</v>
      </c>
      <c r="BN1111" s="44">
        <v>5.9711873539895777</v>
      </c>
      <c r="BO1111" s="44">
        <v>29.095171020587618</v>
      </c>
      <c r="BP1111" s="44">
        <v>0</v>
      </c>
      <c r="BQ1111" s="44">
        <v>0</v>
      </c>
      <c r="BR1111" s="44">
        <v>1.819276912460724</v>
      </c>
      <c r="BS1111" s="44">
        <v>30.91444793304834</v>
      </c>
      <c r="BT1111" s="64">
        <v>2024</v>
      </c>
      <c r="BU1111" s="44">
        <v>0</v>
      </c>
      <c r="BV1111" s="44">
        <v>0</v>
      </c>
      <c r="BW1111" s="44">
        <v>0</v>
      </c>
      <c r="BX1111" s="44">
        <v>0</v>
      </c>
      <c r="BY1111" s="44">
        <v>0</v>
      </c>
      <c r="BZ1111" s="44">
        <v>0</v>
      </c>
      <c r="CA1111" s="44">
        <v>0</v>
      </c>
      <c r="CB1111" s="44">
        <v>0</v>
      </c>
      <c r="CC1111" s="44">
        <v>384.03309999999999</v>
      </c>
      <c r="CD1111" s="44">
        <v>0</v>
      </c>
      <c r="CE1111" s="44">
        <v>0</v>
      </c>
      <c r="CF1111" s="44">
        <v>0</v>
      </c>
      <c r="CG1111" s="44">
        <v>0</v>
      </c>
      <c r="CH1111" s="44">
        <v>0</v>
      </c>
      <c r="CI1111" s="44">
        <v>0</v>
      </c>
      <c r="CJ1111" s="44">
        <v>0</v>
      </c>
      <c r="CK1111" s="44">
        <v>0</v>
      </c>
      <c r="CL1111" s="44">
        <v>0</v>
      </c>
      <c r="CM1111" s="44">
        <v>113.02760978561922</v>
      </c>
      <c r="CN1111" s="44">
        <v>0</v>
      </c>
      <c r="CO1111" s="44">
        <v>0</v>
      </c>
      <c r="CP1111" s="44">
        <v>0</v>
      </c>
      <c r="CQ1111" s="44">
        <v>0</v>
      </c>
      <c r="CR1111" s="44">
        <v>0</v>
      </c>
      <c r="CS1111" s="44">
        <v>0</v>
      </c>
      <c r="CT1111" s="44">
        <v>0</v>
      </c>
      <c r="CU1111" s="44">
        <v>0</v>
      </c>
      <c r="CV1111" s="44">
        <v>0</v>
      </c>
      <c r="CW1111" s="44">
        <v>0</v>
      </c>
      <c r="CX1111" s="44">
        <v>0</v>
      </c>
      <c r="CY1111" s="44">
        <v>0</v>
      </c>
      <c r="CZ1111" s="44">
        <v>0</v>
      </c>
      <c r="DA1111" s="44">
        <v>0</v>
      </c>
      <c r="DB1111" s="44">
        <v>0</v>
      </c>
      <c r="DC1111" s="44">
        <v>0</v>
      </c>
      <c r="DD1111" s="44">
        <v>0</v>
      </c>
      <c r="DE1111" s="44">
        <v>0</v>
      </c>
      <c r="DF1111" s="44">
        <v>0</v>
      </c>
      <c r="DG1111" s="44">
        <v>0</v>
      </c>
      <c r="DH1111" s="44">
        <v>0</v>
      </c>
      <c r="DI1111" s="44">
        <v>0</v>
      </c>
      <c r="DJ1111" s="44">
        <v>0</v>
      </c>
      <c r="DK1111" s="44">
        <v>0</v>
      </c>
      <c r="DL1111" s="44">
        <v>0</v>
      </c>
      <c r="DM1111" s="44">
        <v>0</v>
      </c>
      <c r="DN1111" s="44">
        <v>0</v>
      </c>
      <c r="DO1111" s="44">
        <v>0</v>
      </c>
      <c r="DP1111" s="44">
        <v>0</v>
      </c>
      <c r="DQ1111" s="44">
        <v>7.0674449999999993</v>
      </c>
      <c r="DR1111" s="44">
        <v>0</v>
      </c>
      <c r="DS1111" s="44">
        <v>0</v>
      </c>
      <c r="DT1111" s="44">
        <v>0</v>
      </c>
      <c r="DU1111" s="44">
        <v>0</v>
      </c>
      <c r="DV1111" s="44">
        <v>0</v>
      </c>
      <c r="DW1111" s="44">
        <v>0</v>
      </c>
      <c r="DX1111" s="44">
        <v>0</v>
      </c>
      <c r="DY1111" s="44">
        <v>0</v>
      </c>
      <c r="DZ1111" s="44">
        <v>0</v>
      </c>
      <c r="EA1111" s="44">
        <v>30.91444793304834</v>
      </c>
      <c r="EB1111" s="44">
        <v>0</v>
      </c>
    </row>
    <row r="1112" spans="2:132" x14ac:dyDescent="0.25">
      <c r="B1112" s="41" t="s">
        <v>1200</v>
      </c>
      <c r="C1112" s="65" t="s">
        <v>101</v>
      </c>
      <c r="D1112" s="46">
        <v>9</v>
      </c>
      <c r="E1112" s="86" t="s">
        <v>53</v>
      </c>
      <c r="F1112" s="43">
        <v>5238.21</v>
      </c>
      <c r="G1112" s="43">
        <v>618.77904823029246</v>
      </c>
      <c r="H1112" s="44">
        <v>839.40032323029254</v>
      </c>
      <c r="I1112" s="44">
        <v>331.37400414341425</v>
      </c>
      <c r="J1112" s="44">
        <v>449.52305186095509</v>
      </c>
      <c r="K1112" s="44">
        <v>686.84474353562473</v>
      </c>
      <c r="L1112" s="44">
        <v>907.4660185356247</v>
      </c>
      <c r="M1112" s="44">
        <v>471.43890000000005</v>
      </c>
      <c r="N1112" s="44">
        <v>3467.6950200000001</v>
      </c>
      <c r="O1112" s="44">
        <v>529.05921000000001</v>
      </c>
      <c r="P1112" s="44">
        <v>123.63205383641245</v>
      </c>
      <c r="Q1112" s="44">
        <v>134.66311758641245</v>
      </c>
      <c r="R1112" s="44">
        <v>82.152064664470799</v>
      </c>
      <c r="S1112" s="44">
        <v>88.059517050347836</v>
      </c>
      <c r="T1112" s="44">
        <v>384.63305637994989</v>
      </c>
      <c r="U1112" s="44">
        <v>395.66412012994988</v>
      </c>
      <c r="V1112" s="44">
        <v>205.98208097554635</v>
      </c>
      <c r="W1112" s="44">
        <v>211.88953336142339</v>
      </c>
      <c r="X1112" s="44">
        <v>151.10584357783745</v>
      </c>
      <c r="Y1112" s="44">
        <v>162.13690732783743</v>
      </c>
      <c r="Z1112" s="44">
        <v>80.921531811821779</v>
      </c>
      <c r="AA1112" s="44">
        <v>86.828984197698816</v>
      </c>
      <c r="AB1112" s="44">
        <v>5.3536393997079941</v>
      </c>
      <c r="AC1112" s="44">
        <v>16.365579578133747</v>
      </c>
      <c r="AD1112" s="44">
        <v>6.0931175792106229</v>
      </c>
      <c r="AE1112" s="44">
        <v>34.664507581586257</v>
      </c>
      <c r="AF1112" s="44">
        <v>101.85047055074419</v>
      </c>
      <c r="AG1112" s="44">
        <v>41.736714209918674</v>
      </c>
      <c r="AH1112" s="44">
        <v>233.59672079011833</v>
      </c>
      <c r="AJ1112" s="63" t="s">
        <v>63</v>
      </c>
      <c r="AK1112" s="44">
        <v>0</v>
      </c>
      <c r="AL1112" s="44">
        <v>0</v>
      </c>
      <c r="AM1112" s="44">
        <v>529.05921000000001</v>
      </c>
      <c r="AN1112" s="44">
        <v>529.05921000000001</v>
      </c>
      <c r="AO1112" s="44">
        <v>0</v>
      </c>
      <c r="AP1112" s="44">
        <v>0</v>
      </c>
      <c r="AQ1112" s="44">
        <v>0</v>
      </c>
      <c r="AR1112" s="44">
        <v>0</v>
      </c>
      <c r="AS1112" s="44">
        <v>0</v>
      </c>
      <c r="AT1112" s="44">
        <v>0</v>
      </c>
      <c r="AU1112" s="44">
        <v>0</v>
      </c>
      <c r="AV1112" s="44">
        <v>0</v>
      </c>
      <c r="AW1112" s="44">
        <v>0</v>
      </c>
      <c r="AX1112" s="44">
        <v>0</v>
      </c>
      <c r="AY1112" s="44">
        <v>151.10584357783745</v>
      </c>
      <c r="AZ1112" s="44">
        <v>0</v>
      </c>
      <c r="BA1112" s="44">
        <v>0</v>
      </c>
      <c r="BB1112" s="44">
        <v>11.031063750000001</v>
      </c>
      <c r="BC1112" s="44">
        <v>162.13690732783743</v>
      </c>
      <c r="BD1112" s="44">
        <v>151.10584357783745</v>
      </c>
      <c r="BE1112" s="44">
        <v>0</v>
      </c>
      <c r="BF1112" s="44">
        <v>0</v>
      </c>
      <c r="BG1112" s="44">
        <v>11.031063750000001</v>
      </c>
      <c r="BH1112" s="44">
        <v>162.13690732783743</v>
      </c>
      <c r="BI1112" s="44">
        <v>80.921531811821779</v>
      </c>
      <c r="BJ1112" s="44">
        <v>0</v>
      </c>
      <c r="BK1112" s="44">
        <v>0</v>
      </c>
      <c r="BL1112" s="44">
        <v>5.9074523858770434</v>
      </c>
      <c r="BM1112" s="44">
        <v>86.828984197698816</v>
      </c>
      <c r="BN1112" s="44">
        <v>6.0931175792106229</v>
      </c>
      <c r="BO1112" s="44">
        <v>38.897136455828274</v>
      </c>
      <c r="BP1112" s="44">
        <v>0</v>
      </c>
      <c r="BQ1112" s="44">
        <v>0</v>
      </c>
      <c r="BR1112" s="44">
        <v>2.8395777540903988</v>
      </c>
      <c r="BS1112" s="44">
        <v>41.736714209918674</v>
      </c>
      <c r="BT1112" s="64">
        <v>2024</v>
      </c>
      <c r="BU1112" s="44">
        <v>0</v>
      </c>
      <c r="BV1112" s="44">
        <v>0</v>
      </c>
      <c r="BW1112" s="44">
        <v>0</v>
      </c>
      <c r="BX1112" s="44">
        <v>0</v>
      </c>
      <c r="BY1112" s="44">
        <v>0</v>
      </c>
      <c r="BZ1112" s="44">
        <v>0</v>
      </c>
      <c r="CA1112" s="44">
        <v>0</v>
      </c>
      <c r="CB1112" s="44">
        <v>0</v>
      </c>
      <c r="CC1112" s="44">
        <v>529.05921000000001</v>
      </c>
      <c r="CD1112" s="44">
        <v>0</v>
      </c>
      <c r="CE1112" s="44">
        <v>0</v>
      </c>
      <c r="CF1112" s="44">
        <v>0</v>
      </c>
      <c r="CG1112" s="44">
        <v>0</v>
      </c>
      <c r="CH1112" s="44">
        <v>0</v>
      </c>
      <c r="CI1112" s="44">
        <v>0</v>
      </c>
      <c r="CJ1112" s="44">
        <v>0</v>
      </c>
      <c r="CK1112" s="44">
        <v>0</v>
      </c>
      <c r="CL1112" s="44">
        <v>0</v>
      </c>
      <c r="CM1112" s="44">
        <v>151.10584357783745</v>
      </c>
      <c r="CN1112" s="44">
        <v>0</v>
      </c>
      <c r="CO1112" s="44">
        <v>0</v>
      </c>
      <c r="CP1112" s="44">
        <v>0</v>
      </c>
      <c r="CQ1112" s="44">
        <v>0</v>
      </c>
      <c r="CR1112" s="44">
        <v>0</v>
      </c>
      <c r="CS1112" s="44">
        <v>0</v>
      </c>
      <c r="CT1112" s="44">
        <v>0</v>
      </c>
      <c r="CU1112" s="44">
        <v>0</v>
      </c>
      <c r="CV1112" s="44">
        <v>0</v>
      </c>
      <c r="CW1112" s="44">
        <v>0</v>
      </c>
      <c r="CX1112" s="44">
        <v>0</v>
      </c>
      <c r="CY1112" s="44">
        <v>0</v>
      </c>
      <c r="CZ1112" s="44">
        <v>0</v>
      </c>
      <c r="DA1112" s="44">
        <v>0</v>
      </c>
      <c r="DB1112" s="44">
        <v>0</v>
      </c>
      <c r="DC1112" s="44">
        <v>0</v>
      </c>
      <c r="DD1112" s="44">
        <v>0</v>
      </c>
      <c r="DE1112" s="44">
        <v>0</v>
      </c>
      <c r="DF1112" s="44">
        <v>0</v>
      </c>
      <c r="DG1112" s="44">
        <v>0</v>
      </c>
      <c r="DH1112" s="44">
        <v>0</v>
      </c>
      <c r="DI1112" s="44">
        <v>0</v>
      </c>
      <c r="DJ1112" s="44">
        <v>0</v>
      </c>
      <c r="DK1112" s="44">
        <v>0</v>
      </c>
      <c r="DL1112" s="44">
        <v>0</v>
      </c>
      <c r="DM1112" s="44">
        <v>0</v>
      </c>
      <c r="DN1112" s="44">
        <v>0</v>
      </c>
      <c r="DO1112" s="44">
        <v>0</v>
      </c>
      <c r="DP1112" s="44">
        <v>0</v>
      </c>
      <c r="DQ1112" s="44">
        <v>11.031063750000001</v>
      </c>
      <c r="DR1112" s="44">
        <v>0</v>
      </c>
      <c r="DS1112" s="44">
        <v>0</v>
      </c>
      <c r="DT1112" s="44">
        <v>0</v>
      </c>
      <c r="DU1112" s="44">
        <v>0</v>
      </c>
      <c r="DV1112" s="44">
        <v>0</v>
      </c>
      <c r="DW1112" s="44">
        <v>0</v>
      </c>
      <c r="DX1112" s="44">
        <v>0</v>
      </c>
      <c r="DY1112" s="44">
        <v>0</v>
      </c>
      <c r="DZ1112" s="44">
        <v>0</v>
      </c>
      <c r="EA1112" s="44">
        <v>41.736714209918674</v>
      </c>
      <c r="EB1112" s="44">
        <v>0</v>
      </c>
    </row>
    <row r="1113" spans="2:132" x14ac:dyDescent="0.25">
      <c r="B1113" s="41" t="s">
        <v>1201</v>
      </c>
      <c r="C1113" s="50">
        <v>1</v>
      </c>
      <c r="D1113" s="46">
        <v>2</v>
      </c>
      <c r="E1113" s="86" t="s">
        <v>53</v>
      </c>
      <c r="F1113" s="43">
        <v>96.6</v>
      </c>
      <c r="G1113" s="43">
        <v>19.816331189669057</v>
      </c>
      <c r="H1113" s="44">
        <v>19.816331189669057</v>
      </c>
      <c r="I1113" s="44">
        <v>10.612216157824319</v>
      </c>
      <c r="J1113" s="44">
        <v>10.612216157824319</v>
      </c>
      <c r="K1113" s="44">
        <v>20.410821125359128</v>
      </c>
      <c r="L1113" s="44">
        <v>20.410821125359128</v>
      </c>
      <c r="M1113" s="28">
        <v>27</v>
      </c>
      <c r="N1113" s="44">
        <v>70.324799999999996</v>
      </c>
      <c r="O1113" s="28">
        <v>27</v>
      </c>
      <c r="P1113" s="44">
        <v>4.0821642250718257</v>
      </c>
      <c r="Q1113" s="44">
        <v>4.0821642250718257</v>
      </c>
      <c r="R1113" s="44">
        <v>2.7125507421629464</v>
      </c>
      <c r="S1113" s="44">
        <v>2.7125507421629464</v>
      </c>
      <c r="T1113" s="44">
        <v>12.246492675215476</v>
      </c>
      <c r="U1113" s="44">
        <v>12.246492675215476</v>
      </c>
      <c r="V1113" s="44">
        <v>6.5583495855354288</v>
      </c>
      <c r="W1113" s="44">
        <v>6.5583495855354288</v>
      </c>
      <c r="X1113" s="44">
        <v>5.102705281339782</v>
      </c>
      <c r="Y1113" s="44">
        <v>5.102705281339782</v>
      </c>
      <c r="Z1113" s="44">
        <v>2.7326456606397622</v>
      </c>
      <c r="AA1113" s="44">
        <v>2.7326456606397622</v>
      </c>
      <c r="AB1113" s="44">
        <v>9.9537308483566331</v>
      </c>
      <c r="AC1113" s="44">
        <v>10.722941661283617</v>
      </c>
      <c r="AD1113" s="44">
        <v>9.8805346001862553</v>
      </c>
      <c r="AE1113" s="44">
        <v>1.0508164021858388</v>
      </c>
      <c r="AF1113" s="44">
        <v>3.1524492065575163</v>
      </c>
      <c r="AG1113" s="44">
        <v>1.3135205027322985</v>
      </c>
      <c r="AH1113" s="44">
        <v>5.2540820109291939</v>
      </c>
      <c r="AJ1113" s="63" t="s">
        <v>63</v>
      </c>
      <c r="AK1113" s="44">
        <v>0</v>
      </c>
      <c r="AL1113" s="44">
        <v>0</v>
      </c>
      <c r="AM1113" s="44">
        <v>27</v>
      </c>
      <c r="AN1113" s="44">
        <v>27</v>
      </c>
      <c r="AO1113" s="44">
        <v>0</v>
      </c>
      <c r="AP1113" s="44">
        <v>0</v>
      </c>
      <c r="AQ1113" s="44">
        <v>0</v>
      </c>
      <c r="AR1113" s="44">
        <v>0</v>
      </c>
      <c r="AS1113" s="44">
        <v>0</v>
      </c>
      <c r="AT1113" s="44">
        <v>0</v>
      </c>
      <c r="AU1113" s="44">
        <v>0</v>
      </c>
      <c r="AV1113" s="44">
        <v>0</v>
      </c>
      <c r="AW1113" s="44">
        <v>0</v>
      </c>
      <c r="AX1113" s="44">
        <v>0</v>
      </c>
      <c r="AY1113" s="44">
        <v>5.102705281339782</v>
      </c>
      <c r="AZ1113" s="44">
        <v>0</v>
      </c>
      <c r="BA1113" s="44">
        <v>0</v>
      </c>
      <c r="BB1113" s="44">
        <v>0</v>
      </c>
      <c r="BC1113" s="44">
        <v>5.102705281339782</v>
      </c>
      <c r="BD1113" s="44">
        <v>5.102705281339782</v>
      </c>
      <c r="BE1113" s="44">
        <v>0</v>
      </c>
      <c r="BF1113" s="44">
        <v>0</v>
      </c>
      <c r="BG1113" s="44">
        <v>0</v>
      </c>
      <c r="BH1113" s="44">
        <v>5.102705281339782</v>
      </c>
      <c r="BI1113" s="44">
        <v>2.7326456606397622</v>
      </c>
      <c r="BJ1113" s="44">
        <v>0</v>
      </c>
      <c r="BK1113" s="44">
        <v>0</v>
      </c>
      <c r="BL1113" s="44">
        <v>0</v>
      </c>
      <c r="BM1113" s="44">
        <v>2.7326456606397622</v>
      </c>
      <c r="BN1113" s="44">
        <v>9.8805346001862553</v>
      </c>
      <c r="BO1113" s="44">
        <v>1.3135205027322985</v>
      </c>
      <c r="BP1113" s="44">
        <v>0</v>
      </c>
      <c r="BQ1113" s="44">
        <v>0</v>
      </c>
      <c r="BR1113" s="44">
        <v>0</v>
      </c>
      <c r="BS1113" s="44">
        <v>1.3135205027322985</v>
      </c>
      <c r="BT1113" s="64">
        <v>2024</v>
      </c>
      <c r="BU1113" s="44">
        <v>0</v>
      </c>
      <c r="BV1113" s="44">
        <v>0</v>
      </c>
      <c r="BW1113" s="44">
        <v>0</v>
      </c>
      <c r="BX1113" s="44">
        <v>0</v>
      </c>
      <c r="BY1113" s="44">
        <v>0</v>
      </c>
      <c r="BZ1113" s="44">
        <v>0</v>
      </c>
      <c r="CA1113" s="44">
        <v>0</v>
      </c>
      <c r="CB1113" s="44">
        <v>0</v>
      </c>
      <c r="CC1113" s="44">
        <v>27</v>
      </c>
      <c r="CD1113" s="44">
        <v>0</v>
      </c>
      <c r="CE1113" s="44">
        <v>0</v>
      </c>
      <c r="CF1113" s="44">
        <v>0</v>
      </c>
      <c r="CG1113" s="44">
        <v>0</v>
      </c>
      <c r="CH1113" s="44">
        <v>0</v>
      </c>
      <c r="CI1113" s="44">
        <v>0</v>
      </c>
      <c r="CJ1113" s="44">
        <v>0</v>
      </c>
      <c r="CK1113" s="44">
        <v>0</v>
      </c>
      <c r="CL1113" s="44">
        <v>0</v>
      </c>
      <c r="CM1113" s="44">
        <v>5.102705281339782</v>
      </c>
      <c r="CN1113" s="44">
        <v>0</v>
      </c>
      <c r="CO1113" s="44">
        <v>0</v>
      </c>
      <c r="CP1113" s="44">
        <v>0</v>
      </c>
      <c r="CQ1113" s="44">
        <v>0</v>
      </c>
      <c r="CR1113" s="44">
        <v>0</v>
      </c>
      <c r="CS1113" s="44">
        <v>0</v>
      </c>
      <c r="CT1113" s="44">
        <v>0</v>
      </c>
      <c r="CU1113" s="44">
        <v>0</v>
      </c>
      <c r="CV1113" s="44">
        <v>0</v>
      </c>
      <c r="CW1113" s="44">
        <v>0</v>
      </c>
      <c r="CX1113" s="44">
        <v>0</v>
      </c>
      <c r="CY1113" s="44">
        <v>0</v>
      </c>
      <c r="CZ1113" s="44">
        <v>0</v>
      </c>
      <c r="DA1113" s="44">
        <v>0</v>
      </c>
      <c r="DB1113" s="44">
        <v>0</v>
      </c>
      <c r="DC1113" s="44">
        <v>0</v>
      </c>
      <c r="DD1113" s="44">
        <v>0</v>
      </c>
      <c r="DE1113" s="44">
        <v>0</v>
      </c>
      <c r="DF1113" s="44">
        <v>0</v>
      </c>
      <c r="DG1113" s="44">
        <v>0</v>
      </c>
      <c r="DH1113" s="44">
        <v>0</v>
      </c>
      <c r="DI1113" s="44">
        <v>0</v>
      </c>
      <c r="DJ1113" s="44">
        <v>0</v>
      </c>
      <c r="DK1113" s="44">
        <v>0</v>
      </c>
      <c r="DL1113" s="44">
        <v>0</v>
      </c>
      <c r="DM1113" s="44">
        <v>0</v>
      </c>
      <c r="DN1113" s="44">
        <v>0</v>
      </c>
      <c r="DO1113" s="44">
        <v>0</v>
      </c>
      <c r="DP1113" s="44">
        <v>0</v>
      </c>
      <c r="DQ1113" s="44">
        <v>0</v>
      </c>
      <c r="DR1113" s="44">
        <v>0</v>
      </c>
      <c r="DS1113" s="44">
        <v>0</v>
      </c>
      <c r="DT1113" s="44">
        <v>0</v>
      </c>
      <c r="DU1113" s="44">
        <v>0</v>
      </c>
      <c r="DV1113" s="44">
        <v>0</v>
      </c>
      <c r="DW1113" s="44">
        <v>0</v>
      </c>
      <c r="DX1113" s="44">
        <v>0</v>
      </c>
      <c r="DY1113" s="44">
        <v>0</v>
      </c>
      <c r="DZ1113" s="44">
        <v>0</v>
      </c>
      <c r="EA1113" s="44">
        <v>1.3135205027322985</v>
      </c>
      <c r="EB1113" s="44">
        <v>0</v>
      </c>
    </row>
    <row r="1114" spans="2:132" ht="30" x14ac:dyDescent="0.25">
      <c r="B1114" s="41" t="s">
        <v>1202</v>
      </c>
      <c r="C1114" s="50">
        <v>1</v>
      </c>
      <c r="D1114" s="46">
        <v>3</v>
      </c>
      <c r="E1114" s="86" t="s">
        <v>53</v>
      </c>
      <c r="F1114" s="43">
        <v>748.9</v>
      </c>
      <c r="G1114" s="43">
        <v>152.85954117256856</v>
      </c>
      <c r="H1114" s="44">
        <v>152.85954117256856</v>
      </c>
      <c r="I1114" s="44">
        <v>81.8606873887353</v>
      </c>
      <c r="J1114" s="44">
        <v>81.8606873887353</v>
      </c>
      <c r="K1114" s="44">
        <v>157.44532740774562</v>
      </c>
      <c r="L1114" s="44">
        <v>157.44532740774562</v>
      </c>
      <c r="M1114" s="44">
        <v>88.370199999999997</v>
      </c>
      <c r="N1114" s="44">
        <v>545.19919999999991</v>
      </c>
      <c r="O1114" s="44">
        <v>99.603700000000003</v>
      </c>
      <c r="P1114" s="44">
        <v>31.489065481549126</v>
      </c>
      <c r="Q1114" s="44">
        <v>31.489065481549126</v>
      </c>
      <c r="R1114" s="44">
        <v>20.924118490233159</v>
      </c>
      <c r="S1114" s="44">
        <v>20.924118490233159</v>
      </c>
      <c r="T1114" s="44">
        <v>94.467196444647371</v>
      </c>
      <c r="U1114" s="44">
        <v>94.467196444647371</v>
      </c>
      <c r="V1114" s="44">
        <v>50.589904806238415</v>
      </c>
      <c r="W1114" s="44">
        <v>50.589904806238415</v>
      </c>
      <c r="X1114" s="44">
        <v>39.361331851936406</v>
      </c>
      <c r="Y1114" s="44">
        <v>39.361331851936406</v>
      </c>
      <c r="Z1114" s="44">
        <v>21.079127002599343</v>
      </c>
      <c r="AA1114" s="44">
        <v>21.079127002599343</v>
      </c>
      <c r="AB1114" s="44">
        <v>4.2233654928521327</v>
      </c>
      <c r="AC1114" s="44">
        <v>10.776837831344753</v>
      </c>
      <c r="AD1114" s="44">
        <v>4.7252288952819308</v>
      </c>
      <c r="AE1114" s="44">
        <v>8.1058048312432938</v>
      </c>
      <c r="AF1114" s="44">
        <v>24.317414493729878</v>
      </c>
      <c r="AG1114" s="44">
        <v>10.132256039054116</v>
      </c>
      <c r="AH1114" s="44">
        <v>40.529024156216465</v>
      </c>
      <c r="AJ1114" s="63" t="s">
        <v>63</v>
      </c>
      <c r="AK1114" s="44">
        <v>0</v>
      </c>
      <c r="AL1114" s="44">
        <v>0</v>
      </c>
      <c r="AM1114" s="44">
        <v>99.603700000000003</v>
      </c>
      <c r="AN1114" s="44">
        <v>99.603700000000003</v>
      </c>
      <c r="AO1114" s="44">
        <v>0</v>
      </c>
      <c r="AP1114" s="44">
        <v>0</v>
      </c>
      <c r="AQ1114" s="44">
        <v>0</v>
      </c>
      <c r="AR1114" s="44">
        <v>0</v>
      </c>
      <c r="AS1114" s="44">
        <v>0</v>
      </c>
      <c r="AT1114" s="44">
        <v>0</v>
      </c>
      <c r="AU1114" s="44">
        <v>0</v>
      </c>
      <c r="AV1114" s="44">
        <v>0</v>
      </c>
      <c r="AW1114" s="44">
        <v>0</v>
      </c>
      <c r="AX1114" s="44">
        <v>0</v>
      </c>
      <c r="AY1114" s="44">
        <v>39.361331851936406</v>
      </c>
      <c r="AZ1114" s="44">
        <v>0</v>
      </c>
      <c r="BA1114" s="44">
        <v>0</v>
      </c>
      <c r="BB1114" s="44">
        <v>0</v>
      </c>
      <c r="BC1114" s="44">
        <v>39.361331851936406</v>
      </c>
      <c r="BD1114" s="44">
        <v>39.361331851936406</v>
      </c>
      <c r="BE1114" s="44">
        <v>0</v>
      </c>
      <c r="BF1114" s="44">
        <v>0</v>
      </c>
      <c r="BG1114" s="44">
        <v>0</v>
      </c>
      <c r="BH1114" s="44">
        <v>39.361331851936406</v>
      </c>
      <c r="BI1114" s="44">
        <v>21.079127002599343</v>
      </c>
      <c r="BJ1114" s="44">
        <v>0</v>
      </c>
      <c r="BK1114" s="44">
        <v>0</v>
      </c>
      <c r="BL1114" s="44">
        <v>0</v>
      </c>
      <c r="BM1114" s="44">
        <v>21.079127002599343</v>
      </c>
      <c r="BN1114" s="44">
        <v>4.7252288952819308</v>
      </c>
      <c r="BO1114" s="44">
        <v>10.132256039054116</v>
      </c>
      <c r="BP1114" s="44">
        <v>0</v>
      </c>
      <c r="BQ1114" s="44">
        <v>0</v>
      </c>
      <c r="BR1114" s="44">
        <v>0</v>
      </c>
      <c r="BS1114" s="44">
        <v>10.132256039054116</v>
      </c>
      <c r="BT1114" s="64">
        <v>2024</v>
      </c>
      <c r="BU1114" s="44">
        <v>0</v>
      </c>
      <c r="BV1114" s="44">
        <v>0</v>
      </c>
      <c r="BW1114" s="44">
        <v>0</v>
      </c>
      <c r="BX1114" s="44">
        <v>0</v>
      </c>
      <c r="BY1114" s="44">
        <v>0</v>
      </c>
      <c r="BZ1114" s="44">
        <v>0</v>
      </c>
      <c r="CA1114" s="44">
        <v>0</v>
      </c>
      <c r="CB1114" s="44">
        <v>0</v>
      </c>
      <c r="CC1114" s="44">
        <v>99.603700000000003</v>
      </c>
      <c r="CD1114" s="44">
        <v>0</v>
      </c>
      <c r="CE1114" s="44">
        <v>0</v>
      </c>
      <c r="CF1114" s="44">
        <v>0</v>
      </c>
      <c r="CG1114" s="44">
        <v>0</v>
      </c>
      <c r="CH1114" s="44">
        <v>0</v>
      </c>
      <c r="CI1114" s="44">
        <v>0</v>
      </c>
      <c r="CJ1114" s="44">
        <v>0</v>
      </c>
      <c r="CK1114" s="44">
        <v>0</v>
      </c>
      <c r="CL1114" s="44">
        <v>0</v>
      </c>
      <c r="CM1114" s="44">
        <v>39.361331851936406</v>
      </c>
      <c r="CN1114" s="44">
        <v>0</v>
      </c>
      <c r="CO1114" s="44">
        <v>0</v>
      </c>
      <c r="CP1114" s="44">
        <v>0</v>
      </c>
      <c r="CQ1114" s="44">
        <v>0</v>
      </c>
      <c r="CR1114" s="44">
        <v>0</v>
      </c>
      <c r="CS1114" s="44">
        <v>0</v>
      </c>
      <c r="CT1114" s="44">
        <v>0</v>
      </c>
      <c r="CU1114" s="44">
        <v>0</v>
      </c>
      <c r="CV1114" s="44">
        <v>0</v>
      </c>
      <c r="CW1114" s="44">
        <v>0</v>
      </c>
      <c r="CX1114" s="44">
        <v>0</v>
      </c>
      <c r="CY1114" s="44">
        <v>0</v>
      </c>
      <c r="CZ1114" s="44">
        <v>0</v>
      </c>
      <c r="DA1114" s="44">
        <v>0</v>
      </c>
      <c r="DB1114" s="44">
        <v>0</v>
      </c>
      <c r="DC1114" s="44">
        <v>0</v>
      </c>
      <c r="DD1114" s="44">
        <v>0</v>
      </c>
      <c r="DE1114" s="44">
        <v>0</v>
      </c>
      <c r="DF1114" s="44">
        <v>0</v>
      </c>
      <c r="DG1114" s="44">
        <v>0</v>
      </c>
      <c r="DH1114" s="44">
        <v>0</v>
      </c>
      <c r="DI1114" s="44">
        <v>0</v>
      </c>
      <c r="DJ1114" s="44">
        <v>0</v>
      </c>
      <c r="DK1114" s="44">
        <v>0</v>
      </c>
      <c r="DL1114" s="44">
        <v>0</v>
      </c>
      <c r="DM1114" s="44">
        <v>0</v>
      </c>
      <c r="DN1114" s="44">
        <v>0</v>
      </c>
      <c r="DO1114" s="44">
        <v>0</v>
      </c>
      <c r="DP1114" s="44">
        <v>0</v>
      </c>
      <c r="DQ1114" s="44">
        <v>0</v>
      </c>
      <c r="DR1114" s="44">
        <v>0</v>
      </c>
      <c r="DS1114" s="44">
        <v>0</v>
      </c>
      <c r="DT1114" s="44">
        <v>0</v>
      </c>
      <c r="DU1114" s="44">
        <v>0</v>
      </c>
      <c r="DV1114" s="44">
        <v>0</v>
      </c>
      <c r="DW1114" s="44">
        <v>0</v>
      </c>
      <c r="DX1114" s="44">
        <v>0</v>
      </c>
      <c r="DY1114" s="44">
        <v>0</v>
      </c>
      <c r="DZ1114" s="44">
        <v>0</v>
      </c>
      <c r="EA1114" s="44">
        <v>10.132256039054116</v>
      </c>
      <c r="EB1114" s="44">
        <v>0</v>
      </c>
    </row>
    <row r="1115" spans="2:132" x14ac:dyDescent="0.25">
      <c r="B1115" s="41" t="s">
        <v>1203</v>
      </c>
      <c r="C1115" s="50">
        <v>1</v>
      </c>
      <c r="D1115" s="46">
        <v>5</v>
      </c>
      <c r="E1115" s="86" t="s">
        <v>53</v>
      </c>
      <c r="F1115" s="43">
        <v>2928.73</v>
      </c>
      <c r="G1115" s="43">
        <v>594.06021571608869</v>
      </c>
      <c r="H1115" s="44">
        <v>594.06021571608869</v>
      </c>
      <c r="I1115" s="44">
        <v>318.13635731065727</v>
      </c>
      <c r="J1115" s="44">
        <v>318.13635731065727</v>
      </c>
      <c r="K1115" s="44">
        <v>611.88202218757135</v>
      </c>
      <c r="L1115" s="44">
        <v>611.88202218757135</v>
      </c>
      <c r="M1115" s="44">
        <v>309.46913666666666</v>
      </c>
      <c r="N1115" s="44">
        <v>2031.5623766666665</v>
      </c>
      <c r="O1115" s="44">
        <v>356.32881666666668</v>
      </c>
      <c r="P1115" s="44">
        <v>122.37640443751428</v>
      </c>
      <c r="Q1115" s="44">
        <v>122.37640443751428</v>
      </c>
      <c r="R1115" s="44">
        <v>81.317700214368898</v>
      </c>
      <c r="S1115" s="44">
        <v>81.317700214368898</v>
      </c>
      <c r="T1115" s="44">
        <v>367.12921331254279</v>
      </c>
      <c r="U1115" s="44">
        <v>367.12921331254279</v>
      </c>
      <c r="V1115" s="44">
        <v>196.60826881798616</v>
      </c>
      <c r="W1115" s="44">
        <v>196.60826881798616</v>
      </c>
      <c r="X1115" s="44">
        <v>152.97050554689284</v>
      </c>
      <c r="Y1115" s="44">
        <v>152.97050554689284</v>
      </c>
      <c r="Z1115" s="44">
        <v>81.920112007494239</v>
      </c>
      <c r="AA1115" s="44">
        <v>81.920112007494239</v>
      </c>
      <c r="AB1115" s="44">
        <v>3.8056798931948057</v>
      </c>
      <c r="AC1115" s="44">
        <v>10.333046462798693</v>
      </c>
      <c r="AD1115" s="44">
        <v>4.3497110530570184</v>
      </c>
      <c r="AE1115" s="44">
        <v>31.501704961711884</v>
      </c>
      <c r="AF1115" s="44">
        <v>94.50511488513564</v>
      </c>
      <c r="AG1115" s="44">
        <v>39.37713120213985</v>
      </c>
      <c r="AH1115" s="44">
        <v>157.5085248085594</v>
      </c>
      <c r="AJ1115" s="63" t="s">
        <v>63</v>
      </c>
      <c r="AK1115" s="44">
        <v>0</v>
      </c>
      <c r="AL1115" s="44">
        <v>0</v>
      </c>
      <c r="AM1115" s="44">
        <v>356.32881666666668</v>
      </c>
      <c r="AN1115" s="44">
        <v>356.32881666666668</v>
      </c>
      <c r="AO1115" s="44">
        <v>0</v>
      </c>
      <c r="AP1115" s="44">
        <v>0</v>
      </c>
      <c r="AQ1115" s="44">
        <v>0</v>
      </c>
      <c r="AR1115" s="44">
        <v>0</v>
      </c>
      <c r="AS1115" s="44">
        <v>0</v>
      </c>
      <c r="AT1115" s="44">
        <v>0</v>
      </c>
      <c r="AU1115" s="44">
        <v>0</v>
      </c>
      <c r="AV1115" s="44">
        <v>0</v>
      </c>
      <c r="AW1115" s="44">
        <v>0</v>
      </c>
      <c r="AX1115" s="44">
        <v>0</v>
      </c>
      <c r="AY1115" s="44">
        <v>152.97050554689284</v>
      </c>
      <c r="AZ1115" s="44">
        <v>0</v>
      </c>
      <c r="BA1115" s="44">
        <v>0</v>
      </c>
      <c r="BB1115" s="44">
        <v>0</v>
      </c>
      <c r="BC1115" s="44">
        <v>152.97050554689284</v>
      </c>
      <c r="BD1115" s="44">
        <v>152.97050554689284</v>
      </c>
      <c r="BE1115" s="44">
        <v>0</v>
      </c>
      <c r="BF1115" s="44">
        <v>0</v>
      </c>
      <c r="BG1115" s="44">
        <v>0</v>
      </c>
      <c r="BH1115" s="44">
        <v>152.97050554689284</v>
      </c>
      <c r="BI1115" s="44">
        <v>81.920112007494239</v>
      </c>
      <c r="BJ1115" s="44">
        <v>0</v>
      </c>
      <c r="BK1115" s="44">
        <v>0</v>
      </c>
      <c r="BL1115" s="44">
        <v>0</v>
      </c>
      <c r="BM1115" s="44">
        <v>81.920112007494239</v>
      </c>
      <c r="BN1115" s="44">
        <v>4.3497110530570184</v>
      </c>
      <c r="BO1115" s="44">
        <v>39.37713120213985</v>
      </c>
      <c r="BP1115" s="44">
        <v>0</v>
      </c>
      <c r="BQ1115" s="44">
        <v>0</v>
      </c>
      <c r="BR1115" s="44">
        <v>0</v>
      </c>
      <c r="BS1115" s="44">
        <v>39.37713120213985</v>
      </c>
      <c r="BT1115" s="64">
        <v>2024</v>
      </c>
      <c r="BU1115" s="44">
        <v>0</v>
      </c>
      <c r="BV1115" s="44">
        <v>0</v>
      </c>
      <c r="BW1115" s="44">
        <v>0</v>
      </c>
      <c r="BX1115" s="44">
        <v>0</v>
      </c>
      <c r="BY1115" s="44">
        <v>0</v>
      </c>
      <c r="BZ1115" s="44">
        <v>0</v>
      </c>
      <c r="CA1115" s="44">
        <v>0</v>
      </c>
      <c r="CB1115" s="44">
        <v>0</v>
      </c>
      <c r="CC1115" s="44">
        <v>356.32881666666668</v>
      </c>
      <c r="CD1115" s="44">
        <v>0</v>
      </c>
      <c r="CE1115" s="44">
        <v>0</v>
      </c>
      <c r="CF1115" s="44">
        <v>0</v>
      </c>
      <c r="CG1115" s="44">
        <v>0</v>
      </c>
      <c r="CH1115" s="44">
        <v>0</v>
      </c>
      <c r="CI1115" s="44">
        <v>0</v>
      </c>
      <c r="CJ1115" s="44">
        <v>0</v>
      </c>
      <c r="CK1115" s="44">
        <v>0</v>
      </c>
      <c r="CL1115" s="44">
        <v>0</v>
      </c>
      <c r="CM1115" s="44">
        <v>152.97050554689284</v>
      </c>
      <c r="CN1115" s="44">
        <v>0</v>
      </c>
      <c r="CO1115" s="44">
        <v>0</v>
      </c>
      <c r="CP1115" s="44">
        <v>0</v>
      </c>
      <c r="CQ1115" s="44">
        <v>0</v>
      </c>
      <c r="CR1115" s="44">
        <v>0</v>
      </c>
      <c r="CS1115" s="44">
        <v>0</v>
      </c>
      <c r="CT1115" s="44">
        <v>0</v>
      </c>
      <c r="CU1115" s="44">
        <v>0</v>
      </c>
      <c r="CV1115" s="44">
        <v>0</v>
      </c>
      <c r="CW1115" s="44">
        <v>0</v>
      </c>
      <c r="CX1115" s="44">
        <v>0</v>
      </c>
      <c r="CY1115" s="44">
        <v>0</v>
      </c>
      <c r="CZ1115" s="44">
        <v>0</v>
      </c>
      <c r="DA1115" s="44">
        <v>0</v>
      </c>
      <c r="DB1115" s="44">
        <v>0</v>
      </c>
      <c r="DC1115" s="44">
        <v>0</v>
      </c>
      <c r="DD1115" s="44">
        <v>0</v>
      </c>
      <c r="DE1115" s="44">
        <v>0</v>
      </c>
      <c r="DF1115" s="44">
        <v>0</v>
      </c>
      <c r="DG1115" s="44">
        <v>0</v>
      </c>
      <c r="DH1115" s="44">
        <v>0</v>
      </c>
      <c r="DI1115" s="44">
        <v>0</v>
      </c>
      <c r="DJ1115" s="44">
        <v>0</v>
      </c>
      <c r="DK1115" s="44">
        <v>0</v>
      </c>
      <c r="DL1115" s="44">
        <v>0</v>
      </c>
      <c r="DM1115" s="44">
        <v>0</v>
      </c>
      <c r="DN1115" s="44">
        <v>0</v>
      </c>
      <c r="DO1115" s="44">
        <v>0</v>
      </c>
      <c r="DP1115" s="44">
        <v>0</v>
      </c>
      <c r="DQ1115" s="44">
        <v>0</v>
      </c>
      <c r="DR1115" s="44">
        <v>0</v>
      </c>
      <c r="DS1115" s="44">
        <v>0</v>
      </c>
      <c r="DT1115" s="44">
        <v>0</v>
      </c>
      <c r="DU1115" s="44">
        <v>0</v>
      </c>
      <c r="DV1115" s="44">
        <v>0</v>
      </c>
      <c r="DW1115" s="44">
        <v>0</v>
      </c>
      <c r="DX1115" s="44">
        <v>0</v>
      </c>
      <c r="DY1115" s="44">
        <v>0</v>
      </c>
      <c r="DZ1115" s="44">
        <v>0</v>
      </c>
      <c r="EA1115" s="44">
        <v>39.37713120213985</v>
      </c>
      <c r="EB1115" s="44">
        <v>0</v>
      </c>
    </row>
    <row r="1116" spans="2:132" x14ac:dyDescent="0.25">
      <c r="B1116" s="41" t="s">
        <v>1204</v>
      </c>
      <c r="C1116" s="50">
        <v>1</v>
      </c>
      <c r="D1116" s="46">
        <v>4</v>
      </c>
      <c r="E1116" s="86" t="s">
        <v>53</v>
      </c>
      <c r="F1116" s="43">
        <v>1523.26</v>
      </c>
      <c r="G1116" s="43">
        <v>264.7191878771693</v>
      </c>
      <c r="H1116" s="44">
        <v>264.7191878771693</v>
      </c>
      <c r="I1116" s="44">
        <v>141.7647502954932</v>
      </c>
      <c r="J1116" s="44">
        <v>141.7647502954932</v>
      </c>
      <c r="K1116" s="44">
        <v>272.66076351348437</v>
      </c>
      <c r="L1116" s="44">
        <v>272.66076351348437</v>
      </c>
      <c r="M1116" s="44">
        <v>179.74467999999999</v>
      </c>
      <c r="N1116" s="44">
        <v>1108.93328</v>
      </c>
      <c r="O1116" s="44">
        <v>202.59357999999997</v>
      </c>
      <c r="P1116" s="44">
        <v>49.078937432427182</v>
      </c>
      <c r="Q1116" s="44">
        <v>49.078937432427182</v>
      </c>
      <c r="R1116" s="44">
        <v>32.612384219930973</v>
      </c>
      <c r="S1116" s="44">
        <v>32.612384219930973</v>
      </c>
      <c r="T1116" s="44">
        <v>152.69002756755125</v>
      </c>
      <c r="U1116" s="44">
        <v>152.69002756755125</v>
      </c>
      <c r="V1116" s="44">
        <v>81.769907970440485</v>
      </c>
      <c r="W1116" s="44">
        <v>81.769907970440485</v>
      </c>
      <c r="X1116" s="44">
        <v>59.985367972966564</v>
      </c>
      <c r="Y1116" s="44">
        <v>59.985367972966564</v>
      </c>
      <c r="Z1116" s="44">
        <v>32.123892416958761</v>
      </c>
      <c r="AA1116" s="44">
        <v>32.123892416958761</v>
      </c>
      <c r="AB1116" s="44">
        <v>5.5115467421161286</v>
      </c>
      <c r="AC1116" s="44">
        <v>13.561630525509154</v>
      </c>
      <c r="AD1116" s="44">
        <v>6.3066323772472641</v>
      </c>
      <c r="AE1116" s="44">
        <v>12.633727996315384</v>
      </c>
      <c r="AF1116" s="44">
        <v>39.304931544092312</v>
      </c>
      <c r="AG1116" s="44">
        <v>15.441223106607694</v>
      </c>
      <c r="AH1116" s="44">
        <v>70.187377757307701</v>
      </c>
      <c r="AJ1116" s="63" t="s">
        <v>63</v>
      </c>
      <c r="AK1116" s="44">
        <v>0</v>
      </c>
      <c r="AL1116" s="44">
        <v>0</v>
      </c>
      <c r="AM1116" s="44">
        <v>202.59357999999997</v>
      </c>
      <c r="AN1116" s="44">
        <v>202.59357999999997</v>
      </c>
      <c r="AO1116" s="44">
        <v>0</v>
      </c>
      <c r="AP1116" s="44">
        <v>0</v>
      </c>
      <c r="AQ1116" s="44">
        <v>0</v>
      </c>
      <c r="AR1116" s="44">
        <v>0</v>
      </c>
      <c r="AS1116" s="44">
        <v>0</v>
      </c>
      <c r="AT1116" s="44">
        <v>0</v>
      </c>
      <c r="AU1116" s="44">
        <v>0</v>
      </c>
      <c r="AV1116" s="44">
        <v>0</v>
      </c>
      <c r="AW1116" s="44">
        <v>0</v>
      </c>
      <c r="AX1116" s="44">
        <v>0</v>
      </c>
      <c r="AY1116" s="44">
        <v>59.985367972966564</v>
      </c>
      <c r="AZ1116" s="44">
        <v>0</v>
      </c>
      <c r="BA1116" s="44">
        <v>0</v>
      </c>
      <c r="BB1116" s="44">
        <v>0</v>
      </c>
      <c r="BC1116" s="44">
        <v>59.985367972966564</v>
      </c>
      <c r="BD1116" s="44">
        <v>59.985367972966564</v>
      </c>
      <c r="BE1116" s="44">
        <v>0</v>
      </c>
      <c r="BF1116" s="44">
        <v>0</v>
      </c>
      <c r="BG1116" s="44">
        <v>0</v>
      </c>
      <c r="BH1116" s="44">
        <v>59.985367972966564</v>
      </c>
      <c r="BI1116" s="44">
        <v>32.123892416958761</v>
      </c>
      <c r="BJ1116" s="44">
        <v>0</v>
      </c>
      <c r="BK1116" s="44">
        <v>0</v>
      </c>
      <c r="BL1116" s="44">
        <v>0</v>
      </c>
      <c r="BM1116" s="44">
        <v>32.123892416958761</v>
      </c>
      <c r="BN1116" s="44">
        <v>6.3066323772472641</v>
      </c>
      <c r="BO1116" s="44">
        <v>15.441223106607694</v>
      </c>
      <c r="BP1116" s="44">
        <v>0</v>
      </c>
      <c r="BQ1116" s="44">
        <v>0</v>
      </c>
      <c r="BR1116" s="44">
        <v>0</v>
      </c>
      <c r="BS1116" s="44">
        <v>15.441223106607694</v>
      </c>
      <c r="BT1116" s="64">
        <v>2024</v>
      </c>
      <c r="BU1116" s="44">
        <v>0</v>
      </c>
      <c r="BV1116" s="44">
        <v>0</v>
      </c>
      <c r="BW1116" s="44">
        <v>0</v>
      </c>
      <c r="BX1116" s="44">
        <v>0</v>
      </c>
      <c r="BY1116" s="44">
        <v>0</v>
      </c>
      <c r="BZ1116" s="44">
        <v>0</v>
      </c>
      <c r="CA1116" s="44">
        <v>0</v>
      </c>
      <c r="CB1116" s="44">
        <v>0</v>
      </c>
      <c r="CC1116" s="44">
        <v>202.59357999999997</v>
      </c>
      <c r="CD1116" s="44">
        <v>0</v>
      </c>
      <c r="CE1116" s="44">
        <v>0</v>
      </c>
      <c r="CF1116" s="44">
        <v>0</v>
      </c>
      <c r="CG1116" s="44">
        <v>0</v>
      </c>
      <c r="CH1116" s="44">
        <v>0</v>
      </c>
      <c r="CI1116" s="44">
        <v>0</v>
      </c>
      <c r="CJ1116" s="44">
        <v>0</v>
      </c>
      <c r="CK1116" s="44">
        <v>0</v>
      </c>
      <c r="CL1116" s="44">
        <v>0</v>
      </c>
      <c r="CM1116" s="44">
        <v>59.985367972966564</v>
      </c>
      <c r="CN1116" s="44">
        <v>0</v>
      </c>
      <c r="CO1116" s="44">
        <v>0</v>
      </c>
      <c r="CP1116" s="44">
        <v>0</v>
      </c>
      <c r="CQ1116" s="44">
        <v>0</v>
      </c>
      <c r="CR1116" s="44">
        <v>0</v>
      </c>
      <c r="CS1116" s="44">
        <v>0</v>
      </c>
      <c r="CT1116" s="44">
        <v>0</v>
      </c>
      <c r="CU1116" s="44">
        <v>0</v>
      </c>
      <c r="CV1116" s="44">
        <v>0</v>
      </c>
      <c r="CW1116" s="44">
        <v>0</v>
      </c>
      <c r="CX1116" s="44">
        <v>0</v>
      </c>
      <c r="CY1116" s="44">
        <v>0</v>
      </c>
      <c r="CZ1116" s="44">
        <v>0</v>
      </c>
      <c r="DA1116" s="44">
        <v>0</v>
      </c>
      <c r="DB1116" s="44">
        <v>0</v>
      </c>
      <c r="DC1116" s="44">
        <v>0</v>
      </c>
      <c r="DD1116" s="44">
        <v>0</v>
      </c>
      <c r="DE1116" s="44">
        <v>0</v>
      </c>
      <c r="DF1116" s="44">
        <v>0</v>
      </c>
      <c r="DG1116" s="44">
        <v>0</v>
      </c>
      <c r="DH1116" s="44">
        <v>0</v>
      </c>
      <c r="DI1116" s="44">
        <v>0</v>
      </c>
      <c r="DJ1116" s="44">
        <v>0</v>
      </c>
      <c r="DK1116" s="44">
        <v>0</v>
      </c>
      <c r="DL1116" s="44">
        <v>0</v>
      </c>
      <c r="DM1116" s="44">
        <v>0</v>
      </c>
      <c r="DN1116" s="44">
        <v>0</v>
      </c>
      <c r="DO1116" s="44">
        <v>0</v>
      </c>
      <c r="DP1116" s="44">
        <v>0</v>
      </c>
      <c r="DQ1116" s="44">
        <v>0</v>
      </c>
      <c r="DR1116" s="44">
        <v>0</v>
      </c>
      <c r="DS1116" s="44">
        <v>0</v>
      </c>
      <c r="DT1116" s="44">
        <v>0</v>
      </c>
      <c r="DU1116" s="44">
        <v>0</v>
      </c>
      <c r="DV1116" s="44">
        <v>0</v>
      </c>
      <c r="DW1116" s="44">
        <v>0</v>
      </c>
      <c r="DX1116" s="44">
        <v>0</v>
      </c>
      <c r="DY1116" s="44">
        <v>0</v>
      </c>
      <c r="DZ1116" s="44">
        <v>0</v>
      </c>
      <c r="EA1116" s="44">
        <v>15.441223106607694</v>
      </c>
      <c r="EB1116" s="44">
        <v>0</v>
      </c>
    </row>
    <row r="1117" spans="2:132" x14ac:dyDescent="0.25">
      <c r="B1117" s="41" t="s">
        <v>1205</v>
      </c>
      <c r="C1117" s="50">
        <v>1</v>
      </c>
      <c r="D1117" s="46">
        <v>2</v>
      </c>
      <c r="E1117" s="86" t="s">
        <v>53</v>
      </c>
      <c r="F1117" s="43">
        <v>684.13</v>
      </c>
      <c r="G1117" s="43">
        <v>141.65618525394453</v>
      </c>
      <c r="H1117" s="44">
        <v>200.73338525394453</v>
      </c>
      <c r="I1117" s="44">
        <v>75.860967583716032</v>
      </c>
      <c r="J1117" s="44">
        <v>107.49850989154062</v>
      </c>
      <c r="K1117" s="44">
        <v>145.90587081156286</v>
      </c>
      <c r="L1117" s="44">
        <v>204.98307081156287</v>
      </c>
      <c r="M1117" s="44">
        <v>80.727339999999998</v>
      </c>
      <c r="N1117" s="44">
        <v>498.04664000000002</v>
      </c>
      <c r="O1117" s="44">
        <v>90.989289999999997</v>
      </c>
      <c r="P1117" s="44">
        <v>29.181174162312573</v>
      </c>
      <c r="Q1117" s="44">
        <v>32.135034162312571</v>
      </c>
      <c r="R1117" s="44">
        <v>19.390551498396523</v>
      </c>
      <c r="S1117" s="44">
        <v>20.972428613787752</v>
      </c>
      <c r="T1117" s="44">
        <v>87.543522486937718</v>
      </c>
      <c r="U1117" s="44">
        <v>91.088154486937711</v>
      </c>
      <c r="V1117" s="44">
        <v>46.882077966736503</v>
      </c>
      <c r="W1117" s="44">
        <v>48.780330505205981</v>
      </c>
      <c r="X1117" s="44">
        <v>36.476467702890716</v>
      </c>
      <c r="Y1117" s="44">
        <v>40.021099702890716</v>
      </c>
      <c r="Z1117" s="44">
        <v>19.534199152806877</v>
      </c>
      <c r="AA1117" s="44">
        <v>21.432451691276352</v>
      </c>
      <c r="AB1117" s="44">
        <v>3.8492127681830803</v>
      </c>
      <c r="AC1117" s="44">
        <v>10.209989043572532</v>
      </c>
      <c r="AD1117" s="44">
        <v>4.2453981145346686</v>
      </c>
      <c r="AE1117" s="44">
        <v>8.2720878241899172</v>
      </c>
      <c r="AF1117" s="44">
        <v>23.447593360364529</v>
      </c>
      <c r="AG1117" s="44">
        <v>10.302091166009474</v>
      </c>
      <c r="AH1117" s="44">
        <v>52.766023389326421</v>
      </c>
      <c r="AJ1117" s="63" t="s">
        <v>63</v>
      </c>
      <c r="AK1117" s="44">
        <v>0</v>
      </c>
      <c r="AL1117" s="44">
        <v>0</v>
      </c>
      <c r="AM1117" s="44">
        <v>90.989289999999997</v>
      </c>
      <c r="AN1117" s="44">
        <v>90.989289999999997</v>
      </c>
      <c r="AO1117" s="44">
        <v>0</v>
      </c>
      <c r="AP1117" s="44">
        <v>0</v>
      </c>
      <c r="AQ1117" s="44">
        <v>0</v>
      </c>
      <c r="AR1117" s="44">
        <v>0</v>
      </c>
      <c r="AS1117" s="44">
        <v>0</v>
      </c>
      <c r="AT1117" s="44">
        <v>0</v>
      </c>
      <c r="AU1117" s="44">
        <v>0</v>
      </c>
      <c r="AV1117" s="44">
        <v>0</v>
      </c>
      <c r="AW1117" s="44">
        <v>0</v>
      </c>
      <c r="AX1117" s="44">
        <v>0</v>
      </c>
      <c r="AY1117" s="44">
        <v>36.476467702890716</v>
      </c>
      <c r="AZ1117" s="44">
        <v>0</v>
      </c>
      <c r="BA1117" s="44">
        <v>0</v>
      </c>
      <c r="BB1117" s="44">
        <v>3.5446319999999996</v>
      </c>
      <c r="BC1117" s="44">
        <v>40.021099702890716</v>
      </c>
      <c r="BD1117" s="44">
        <v>36.476467702890716</v>
      </c>
      <c r="BE1117" s="44">
        <v>0</v>
      </c>
      <c r="BF1117" s="44">
        <v>0</v>
      </c>
      <c r="BG1117" s="44">
        <v>3.5446319999999996</v>
      </c>
      <c r="BH1117" s="44">
        <v>40.021099702890716</v>
      </c>
      <c r="BI1117" s="44">
        <v>19.534199152806877</v>
      </c>
      <c r="BJ1117" s="44">
        <v>0</v>
      </c>
      <c r="BK1117" s="44">
        <v>0</v>
      </c>
      <c r="BL1117" s="44">
        <v>1.8982525384694755</v>
      </c>
      <c r="BM1117" s="44">
        <v>21.432451691276352</v>
      </c>
      <c r="BN1117" s="44">
        <v>4.2453981145346686</v>
      </c>
      <c r="BO1117" s="44">
        <v>9.3896444245393269</v>
      </c>
      <c r="BP1117" s="44">
        <v>0</v>
      </c>
      <c r="BQ1117" s="44">
        <v>0</v>
      </c>
      <c r="BR1117" s="44">
        <v>0.9124467414701467</v>
      </c>
      <c r="BS1117" s="44">
        <v>10.302091166009474</v>
      </c>
      <c r="BT1117" s="64">
        <v>2024</v>
      </c>
      <c r="BU1117" s="44">
        <v>0</v>
      </c>
      <c r="BV1117" s="44">
        <v>0</v>
      </c>
      <c r="BW1117" s="44">
        <v>0</v>
      </c>
      <c r="BX1117" s="44">
        <v>0</v>
      </c>
      <c r="BY1117" s="44">
        <v>0</v>
      </c>
      <c r="BZ1117" s="44">
        <v>0</v>
      </c>
      <c r="CA1117" s="44">
        <v>0</v>
      </c>
      <c r="CB1117" s="44">
        <v>0</v>
      </c>
      <c r="CC1117" s="44">
        <v>90.989289999999997</v>
      </c>
      <c r="CD1117" s="44">
        <v>0</v>
      </c>
      <c r="CE1117" s="44">
        <v>0</v>
      </c>
      <c r="CF1117" s="44">
        <v>0</v>
      </c>
      <c r="CG1117" s="44">
        <v>0</v>
      </c>
      <c r="CH1117" s="44">
        <v>0</v>
      </c>
      <c r="CI1117" s="44">
        <v>0</v>
      </c>
      <c r="CJ1117" s="44">
        <v>0</v>
      </c>
      <c r="CK1117" s="44">
        <v>0</v>
      </c>
      <c r="CL1117" s="44">
        <v>0</v>
      </c>
      <c r="CM1117" s="44">
        <v>36.476467702890716</v>
      </c>
      <c r="CN1117" s="44">
        <v>0</v>
      </c>
      <c r="CO1117" s="44">
        <v>0</v>
      </c>
      <c r="CP1117" s="44">
        <v>0</v>
      </c>
      <c r="CQ1117" s="44">
        <v>0</v>
      </c>
      <c r="CR1117" s="44">
        <v>0</v>
      </c>
      <c r="CS1117" s="44">
        <v>0</v>
      </c>
      <c r="CT1117" s="44">
        <v>0</v>
      </c>
      <c r="CU1117" s="44">
        <v>0</v>
      </c>
      <c r="CV1117" s="44">
        <v>0</v>
      </c>
      <c r="CW1117" s="44">
        <v>0</v>
      </c>
      <c r="CX1117" s="44">
        <v>0</v>
      </c>
      <c r="CY1117" s="44">
        <v>0</v>
      </c>
      <c r="CZ1117" s="44">
        <v>0</v>
      </c>
      <c r="DA1117" s="44">
        <v>0</v>
      </c>
      <c r="DB1117" s="44">
        <v>0</v>
      </c>
      <c r="DC1117" s="44">
        <v>0</v>
      </c>
      <c r="DD1117" s="44">
        <v>0</v>
      </c>
      <c r="DE1117" s="44">
        <v>0</v>
      </c>
      <c r="DF1117" s="44">
        <v>0</v>
      </c>
      <c r="DG1117" s="44">
        <v>0</v>
      </c>
      <c r="DH1117" s="44">
        <v>0</v>
      </c>
      <c r="DI1117" s="44">
        <v>0</v>
      </c>
      <c r="DJ1117" s="44">
        <v>0</v>
      </c>
      <c r="DK1117" s="44">
        <v>0</v>
      </c>
      <c r="DL1117" s="44">
        <v>0</v>
      </c>
      <c r="DM1117" s="44">
        <v>0</v>
      </c>
      <c r="DN1117" s="44">
        <v>0</v>
      </c>
      <c r="DO1117" s="44">
        <v>0</v>
      </c>
      <c r="DP1117" s="44">
        <v>0</v>
      </c>
      <c r="DQ1117" s="44">
        <v>3.5446319999999996</v>
      </c>
      <c r="DR1117" s="44">
        <v>0</v>
      </c>
      <c r="DS1117" s="44">
        <v>0</v>
      </c>
      <c r="DT1117" s="44">
        <v>0</v>
      </c>
      <c r="DU1117" s="44">
        <v>0</v>
      </c>
      <c r="DV1117" s="44">
        <v>0</v>
      </c>
      <c r="DW1117" s="44">
        <v>0</v>
      </c>
      <c r="DX1117" s="44">
        <v>0</v>
      </c>
      <c r="DY1117" s="44">
        <v>0</v>
      </c>
      <c r="DZ1117" s="44">
        <v>0</v>
      </c>
      <c r="EA1117" s="44">
        <v>10.302091166009474</v>
      </c>
      <c r="EB1117" s="44">
        <v>0</v>
      </c>
    </row>
    <row r="1118" spans="2:132" x14ac:dyDescent="0.25">
      <c r="B1118" s="41" t="s">
        <v>1206</v>
      </c>
      <c r="C1118" s="50">
        <v>1</v>
      </c>
      <c r="D1118" s="46">
        <v>1</v>
      </c>
      <c r="E1118" s="86" t="s">
        <v>53</v>
      </c>
      <c r="F1118" s="43">
        <v>262</v>
      </c>
      <c r="G1118" s="43">
        <v>45.965768854697473</v>
      </c>
      <c r="H1118" s="44">
        <v>45.965768854697473</v>
      </c>
      <c r="I1118" s="44">
        <v>24.615993257164817</v>
      </c>
      <c r="J1118" s="44">
        <v>24.615993257164817</v>
      </c>
      <c r="K1118" s="44">
        <v>47.3447419203384</v>
      </c>
      <c r="L1118" s="44">
        <v>47.3447419203384</v>
      </c>
      <c r="M1118" s="44">
        <v>30.916</v>
      </c>
      <c r="N1118" s="44">
        <v>190.73599999999999</v>
      </c>
      <c r="O1118" s="44">
        <v>34.845999999999997</v>
      </c>
      <c r="P1118" s="44">
        <v>8.5220535456609117</v>
      </c>
      <c r="Q1118" s="44">
        <v>8.5220535456609117</v>
      </c>
      <c r="R1118" s="44">
        <v>5.6628056578561932</v>
      </c>
      <c r="S1118" s="44">
        <v>5.6628056578561932</v>
      </c>
      <c r="T1118" s="44">
        <v>26.513055475389507</v>
      </c>
      <c r="U1118" s="44">
        <v>26.513055475389507</v>
      </c>
      <c r="V1118" s="44">
        <v>14.19850491073267</v>
      </c>
      <c r="W1118" s="44">
        <v>14.19850491073267</v>
      </c>
      <c r="X1118" s="44">
        <v>10.415843222474448</v>
      </c>
      <c r="Y1118" s="44">
        <v>10.415843222474448</v>
      </c>
      <c r="Z1118" s="44">
        <v>5.5779840720735478</v>
      </c>
      <c r="AA1118" s="44">
        <v>5.5779840720735478</v>
      </c>
      <c r="AB1118" s="44">
        <v>5.4594845502263061</v>
      </c>
      <c r="AC1118" s="44">
        <v>13.433527064939238</v>
      </c>
      <c r="AD1118" s="44">
        <v>6.2470597889402759</v>
      </c>
      <c r="AE1118" s="44">
        <v>2.1937171442260888</v>
      </c>
      <c r="AF1118" s="44">
        <v>6.8248977820367216</v>
      </c>
      <c r="AG1118" s="44">
        <v>2.6812098429429976</v>
      </c>
      <c r="AH1118" s="44">
        <v>12.187317467922716</v>
      </c>
      <c r="AJ1118" s="63" t="s">
        <v>63</v>
      </c>
      <c r="AK1118" s="44">
        <v>0</v>
      </c>
      <c r="AL1118" s="44">
        <v>0</v>
      </c>
      <c r="AM1118" s="44">
        <v>34.845999999999997</v>
      </c>
      <c r="AN1118" s="44">
        <v>34.845999999999997</v>
      </c>
      <c r="AO1118" s="44">
        <v>0</v>
      </c>
      <c r="AP1118" s="44">
        <v>0</v>
      </c>
      <c r="AQ1118" s="44">
        <v>0</v>
      </c>
      <c r="AR1118" s="44">
        <v>0</v>
      </c>
      <c r="AS1118" s="44">
        <v>0</v>
      </c>
      <c r="AT1118" s="44">
        <v>0</v>
      </c>
      <c r="AU1118" s="44">
        <v>0</v>
      </c>
      <c r="AV1118" s="44">
        <v>0</v>
      </c>
      <c r="AW1118" s="44">
        <v>0</v>
      </c>
      <c r="AX1118" s="44">
        <v>0</v>
      </c>
      <c r="AY1118" s="44">
        <v>10.415843222474448</v>
      </c>
      <c r="AZ1118" s="44">
        <v>0</v>
      </c>
      <c r="BA1118" s="44">
        <v>0</v>
      </c>
      <c r="BB1118" s="44">
        <v>0</v>
      </c>
      <c r="BC1118" s="44">
        <v>10.415843222474448</v>
      </c>
      <c r="BD1118" s="44">
        <v>10.415843222474448</v>
      </c>
      <c r="BE1118" s="44">
        <v>0</v>
      </c>
      <c r="BF1118" s="44">
        <v>0</v>
      </c>
      <c r="BG1118" s="44">
        <v>0</v>
      </c>
      <c r="BH1118" s="44">
        <v>10.415843222474448</v>
      </c>
      <c r="BI1118" s="44">
        <v>5.5779840720735478</v>
      </c>
      <c r="BJ1118" s="44">
        <v>0</v>
      </c>
      <c r="BK1118" s="44">
        <v>0</v>
      </c>
      <c r="BL1118" s="44">
        <v>0</v>
      </c>
      <c r="BM1118" s="44">
        <v>5.5779840720735478</v>
      </c>
      <c r="BN1118" s="44">
        <v>6.2470597889402759</v>
      </c>
      <c r="BO1118" s="44">
        <v>2.6812098429429976</v>
      </c>
      <c r="BP1118" s="44">
        <v>0</v>
      </c>
      <c r="BQ1118" s="44">
        <v>0</v>
      </c>
      <c r="BR1118" s="44">
        <v>0</v>
      </c>
      <c r="BS1118" s="44">
        <v>2.6812098429429976</v>
      </c>
      <c r="BT1118" s="64">
        <v>2024</v>
      </c>
      <c r="BU1118" s="44">
        <v>0</v>
      </c>
      <c r="BV1118" s="44">
        <v>0</v>
      </c>
      <c r="BW1118" s="44">
        <v>0</v>
      </c>
      <c r="BX1118" s="44">
        <v>0</v>
      </c>
      <c r="BY1118" s="44">
        <v>0</v>
      </c>
      <c r="BZ1118" s="44">
        <v>0</v>
      </c>
      <c r="CA1118" s="44">
        <v>0</v>
      </c>
      <c r="CB1118" s="44">
        <v>0</v>
      </c>
      <c r="CC1118" s="44">
        <v>34.845999999999997</v>
      </c>
      <c r="CD1118" s="44">
        <v>0</v>
      </c>
      <c r="CE1118" s="44">
        <v>0</v>
      </c>
      <c r="CF1118" s="44">
        <v>0</v>
      </c>
      <c r="CG1118" s="44">
        <v>0</v>
      </c>
      <c r="CH1118" s="44">
        <v>0</v>
      </c>
      <c r="CI1118" s="44">
        <v>0</v>
      </c>
      <c r="CJ1118" s="44">
        <v>0</v>
      </c>
      <c r="CK1118" s="44">
        <v>0</v>
      </c>
      <c r="CL1118" s="44">
        <v>0</v>
      </c>
      <c r="CM1118" s="44">
        <v>10.415843222474448</v>
      </c>
      <c r="CN1118" s="44">
        <v>0</v>
      </c>
      <c r="CO1118" s="44">
        <v>0</v>
      </c>
      <c r="CP1118" s="44">
        <v>0</v>
      </c>
      <c r="CQ1118" s="44">
        <v>0</v>
      </c>
      <c r="CR1118" s="44">
        <v>0</v>
      </c>
      <c r="CS1118" s="44">
        <v>0</v>
      </c>
      <c r="CT1118" s="44">
        <v>0</v>
      </c>
      <c r="CU1118" s="44">
        <v>0</v>
      </c>
      <c r="CV1118" s="44">
        <v>0</v>
      </c>
      <c r="CW1118" s="44">
        <v>0</v>
      </c>
      <c r="CX1118" s="44">
        <v>0</v>
      </c>
      <c r="CY1118" s="44">
        <v>0</v>
      </c>
      <c r="CZ1118" s="44">
        <v>0</v>
      </c>
      <c r="DA1118" s="44">
        <v>0</v>
      </c>
      <c r="DB1118" s="44">
        <v>0</v>
      </c>
      <c r="DC1118" s="44">
        <v>0</v>
      </c>
      <c r="DD1118" s="44">
        <v>0</v>
      </c>
      <c r="DE1118" s="44">
        <v>0</v>
      </c>
      <c r="DF1118" s="44">
        <v>0</v>
      </c>
      <c r="DG1118" s="44">
        <v>0</v>
      </c>
      <c r="DH1118" s="44">
        <v>0</v>
      </c>
      <c r="DI1118" s="44">
        <v>0</v>
      </c>
      <c r="DJ1118" s="44">
        <v>0</v>
      </c>
      <c r="DK1118" s="44">
        <v>0</v>
      </c>
      <c r="DL1118" s="44">
        <v>0</v>
      </c>
      <c r="DM1118" s="44">
        <v>0</v>
      </c>
      <c r="DN1118" s="44">
        <v>0</v>
      </c>
      <c r="DO1118" s="44">
        <v>0</v>
      </c>
      <c r="DP1118" s="44">
        <v>0</v>
      </c>
      <c r="DQ1118" s="44">
        <v>0</v>
      </c>
      <c r="DR1118" s="44">
        <v>0</v>
      </c>
      <c r="DS1118" s="44">
        <v>0</v>
      </c>
      <c r="DT1118" s="44">
        <v>0</v>
      </c>
      <c r="DU1118" s="44">
        <v>0</v>
      </c>
      <c r="DV1118" s="44">
        <v>0</v>
      </c>
      <c r="DW1118" s="44">
        <v>0</v>
      </c>
      <c r="DX1118" s="44">
        <v>0</v>
      </c>
      <c r="DY1118" s="44">
        <v>0</v>
      </c>
      <c r="DZ1118" s="44">
        <v>0</v>
      </c>
      <c r="EA1118" s="44">
        <v>2.6812098429429976</v>
      </c>
      <c r="EB1118" s="44">
        <v>0</v>
      </c>
    </row>
    <row r="1119" spans="2:132" ht="60" x14ac:dyDescent="0.25">
      <c r="B1119" s="55" t="s">
        <v>97</v>
      </c>
      <c r="C1119" s="56"/>
      <c r="D1119" s="56"/>
      <c r="E1119" s="89"/>
      <c r="F1119" s="58">
        <v>1086386.3499999996</v>
      </c>
      <c r="G1119" s="58">
        <v>172581.77733554665</v>
      </c>
      <c r="H1119" s="58">
        <v>212039.94954179646</v>
      </c>
      <c r="I1119" s="58">
        <v>92422.512949376774</v>
      </c>
      <c r="J1119" s="58">
        <v>113553.50075117957</v>
      </c>
      <c r="K1119" s="58">
        <v>183137.70872864113</v>
      </c>
      <c r="L1119" s="58">
        <v>222595.88093489112</v>
      </c>
      <c r="M1119" s="58">
        <v>98047.175599047594</v>
      </c>
      <c r="N1119" s="58">
        <v>726417.72462904768</v>
      </c>
      <c r="O1119" s="58">
        <v>116958.28153904768</v>
      </c>
      <c r="P1119" s="58">
        <v>34087.613208288902</v>
      </c>
      <c r="Q1119" s="58">
        <v>36060.521818601403</v>
      </c>
      <c r="R1119" s="58">
        <v>22650.823290942091</v>
      </c>
      <c r="S1119" s="58">
        <v>23707.372681032241</v>
      </c>
      <c r="T1119" s="58">
        <v>104802.76816230609</v>
      </c>
      <c r="U1119" s="58">
        <v>106875.56254286849</v>
      </c>
      <c r="V1119" s="58">
        <v>56124.901175277271</v>
      </c>
      <c r="W1119" s="58">
        <v>57234.942272527427</v>
      </c>
      <c r="X1119" s="58">
        <v>41974.534376001284</v>
      </c>
      <c r="Y1119" s="58">
        <v>44047.328756563795</v>
      </c>
      <c r="Z1119" s="58">
        <v>22478.572227051696</v>
      </c>
      <c r="AA1119" s="58">
        <v>23588.613324301859</v>
      </c>
      <c r="AB1119" s="58">
        <v>4.1357250724578618</v>
      </c>
      <c r="AC1119" s="58">
        <v>12.691857382683613</v>
      </c>
      <c r="AD1119" s="58">
        <v>4.9582516755469017</v>
      </c>
      <c r="AE1119" s="58">
        <v>9282.5730933693521</v>
      </c>
      <c r="AF1119" s="58">
        <v>27511.532589286919</v>
      </c>
      <c r="AG1119" s="58">
        <v>11338.508932490298</v>
      </c>
      <c r="AH1119" s="58">
        <v>57299.851218326272</v>
      </c>
      <c r="AJ1119" s="74">
        <v>0</v>
      </c>
      <c r="AK1119" s="74">
        <v>0</v>
      </c>
      <c r="AL1119" s="74">
        <v>0</v>
      </c>
      <c r="AM1119" s="74">
        <v>116958.28153904768</v>
      </c>
      <c r="AN1119" s="74">
        <v>116958.28153904768</v>
      </c>
      <c r="AO1119" s="74">
        <v>0</v>
      </c>
      <c r="AP1119" s="74">
        <v>0</v>
      </c>
      <c r="AQ1119" s="74">
        <v>0</v>
      </c>
      <c r="AR1119" s="74">
        <v>0</v>
      </c>
      <c r="AS1119" s="74">
        <v>0</v>
      </c>
      <c r="AT1119" s="74">
        <v>0</v>
      </c>
      <c r="AU1119" s="74">
        <v>0</v>
      </c>
      <c r="AV1119" s="74">
        <v>0</v>
      </c>
      <c r="AW1119" s="74">
        <v>0</v>
      </c>
      <c r="AX1119" s="74">
        <v>0</v>
      </c>
      <c r="AY1119" s="74">
        <v>41974.534376001284</v>
      </c>
      <c r="AZ1119" s="74">
        <v>0</v>
      </c>
      <c r="BA1119" s="74">
        <v>0</v>
      </c>
      <c r="BB1119" s="74">
        <v>2072.7943805625</v>
      </c>
      <c r="BC1119" s="74">
        <v>44047.328756563795</v>
      </c>
      <c r="BD1119" s="74">
        <v>41974.534376001284</v>
      </c>
      <c r="BE1119" s="74">
        <v>0</v>
      </c>
      <c r="BF1119" s="74">
        <v>0</v>
      </c>
      <c r="BG1119" s="74">
        <v>2072.7943805625</v>
      </c>
      <c r="BH1119" s="74">
        <v>44047.328756563795</v>
      </c>
      <c r="BI1119" s="74">
        <v>22478.572227051696</v>
      </c>
      <c r="BJ1119" s="74">
        <v>0</v>
      </c>
      <c r="BK1119" s="74">
        <v>0</v>
      </c>
      <c r="BL1119" s="74">
        <v>1110.04109725016</v>
      </c>
      <c r="BM1119" s="74">
        <v>23588.613324301859</v>
      </c>
      <c r="BN1119" s="74">
        <v>4.9582516755469017</v>
      </c>
      <c r="BO1119" s="74">
        <v>10804.937470549576</v>
      </c>
      <c r="BP1119" s="74">
        <v>0</v>
      </c>
      <c r="BQ1119" s="74">
        <v>0</v>
      </c>
      <c r="BR1119" s="74">
        <v>533.57146194072709</v>
      </c>
      <c r="BS1119" s="74">
        <v>11338.508932490298</v>
      </c>
      <c r="BT1119" s="74"/>
      <c r="BU1119" s="74">
        <v>0</v>
      </c>
      <c r="BV1119" s="74">
        <v>0</v>
      </c>
      <c r="BW1119" s="74">
        <v>0</v>
      </c>
      <c r="BX1119" s="74">
        <v>0</v>
      </c>
      <c r="BY1119" s="74">
        <v>0</v>
      </c>
      <c r="BZ1119" s="74">
        <v>0</v>
      </c>
      <c r="CA1119" s="74">
        <v>15936.494733333331</v>
      </c>
      <c r="CB1119" s="74">
        <v>51379.684864761904</v>
      </c>
      <c r="CC1119" s="74">
        <v>49642.101940952401</v>
      </c>
      <c r="CD1119" s="74">
        <v>0</v>
      </c>
      <c r="CE1119" s="74">
        <v>0</v>
      </c>
      <c r="CF1119" s="74">
        <v>0</v>
      </c>
      <c r="CG1119" s="74">
        <v>0</v>
      </c>
      <c r="CH1119" s="74">
        <v>0</v>
      </c>
      <c r="CI1119" s="74">
        <v>0</v>
      </c>
      <c r="CJ1119" s="74">
        <v>0</v>
      </c>
      <c r="CK1119" s="74">
        <v>5763.5091779349086</v>
      </c>
      <c r="CL1119" s="74">
        <v>17546.307554402832</v>
      </c>
      <c r="CM1119" s="74">
        <v>18664.717643663553</v>
      </c>
      <c r="CN1119" s="74">
        <v>0</v>
      </c>
      <c r="CO1119" s="74">
        <v>0</v>
      </c>
      <c r="CP1119" s="74">
        <v>0</v>
      </c>
      <c r="CQ1119" s="74">
        <v>0</v>
      </c>
      <c r="CR1119" s="74">
        <v>0</v>
      </c>
      <c r="CS1119" s="74">
        <v>0</v>
      </c>
      <c r="CT1119" s="74">
        <v>0</v>
      </c>
      <c r="CU1119" s="74">
        <v>0</v>
      </c>
      <c r="CV1119" s="74">
        <v>0</v>
      </c>
      <c r="CW1119" s="74">
        <v>0</v>
      </c>
      <c r="CX1119" s="74">
        <v>0</v>
      </c>
      <c r="CY1119" s="74">
        <v>0</v>
      </c>
      <c r="CZ1119" s="74">
        <v>0</v>
      </c>
      <c r="DA1119" s="74">
        <v>0</v>
      </c>
      <c r="DB1119" s="74">
        <v>0</v>
      </c>
      <c r="DC1119" s="74">
        <v>0</v>
      </c>
      <c r="DD1119" s="74">
        <v>0</v>
      </c>
      <c r="DE1119" s="74">
        <v>0</v>
      </c>
      <c r="DF1119" s="74">
        <v>0</v>
      </c>
      <c r="DG1119" s="74">
        <v>0</v>
      </c>
      <c r="DH1119" s="74">
        <v>0</v>
      </c>
      <c r="DI1119" s="74">
        <v>0</v>
      </c>
      <c r="DJ1119" s="74">
        <v>0</v>
      </c>
      <c r="DK1119" s="74">
        <v>0</v>
      </c>
      <c r="DL1119" s="74">
        <v>0</v>
      </c>
      <c r="DM1119" s="74">
        <v>0</v>
      </c>
      <c r="DN1119" s="74">
        <v>0</v>
      </c>
      <c r="DO1119" s="74">
        <v>263.78744700000016</v>
      </c>
      <c r="DP1119" s="74">
        <v>921.67017731249996</v>
      </c>
      <c r="DQ1119" s="74">
        <v>887.33675624999989</v>
      </c>
      <c r="DR1119" s="74">
        <v>0</v>
      </c>
      <c r="DS1119" s="74">
        <v>0</v>
      </c>
      <c r="DT1119" s="74">
        <v>0</v>
      </c>
      <c r="DU1119" s="74">
        <v>0</v>
      </c>
      <c r="DV1119" s="74">
        <v>0</v>
      </c>
      <c r="DW1119" s="74">
        <v>0</v>
      </c>
      <c r="DX1119" s="74">
        <v>0</v>
      </c>
      <c r="DY1119" s="74">
        <v>1551.525564655476</v>
      </c>
      <c r="DZ1119" s="74">
        <v>4753.9620764149568</v>
      </c>
      <c r="EA1119" s="74">
        <v>5033.0212914198637</v>
      </c>
      <c r="EB1119" s="74">
        <v>0</v>
      </c>
    </row>
    <row r="1120" spans="2:132" x14ac:dyDescent="0.25">
      <c r="B1120" s="55"/>
      <c r="C1120" s="56"/>
      <c r="D1120" s="56"/>
      <c r="E1120" s="89"/>
      <c r="F1120" s="58">
        <v>3859276.7499999991</v>
      </c>
      <c r="G1120" s="58">
        <v>625771.44318244606</v>
      </c>
      <c r="H1120" s="58">
        <v>665229.61538869585</v>
      </c>
      <c r="I1120" s="58">
        <v>393561.78531952581</v>
      </c>
      <c r="J1120" s="58">
        <v>414692.77312132862</v>
      </c>
      <c r="K1120" s="58">
        <v>663972.67235596676</v>
      </c>
      <c r="L1120" s="58">
        <v>703430.84456221666</v>
      </c>
      <c r="M1120" s="58">
        <v>339470.79923047597</v>
      </c>
      <c r="N1120" s="58">
        <v>2571993.1918433351</v>
      </c>
      <c r="O1120" s="58">
        <v>409028.82888047642</v>
      </c>
      <c r="P1120" s="58">
        <v>123616.30618252628</v>
      </c>
      <c r="Q1120" s="58">
        <v>125589.21479283879</v>
      </c>
      <c r="R1120" s="58">
        <v>82126.976322858391</v>
      </c>
      <c r="S1120" s="58">
        <v>83183.52571294854</v>
      </c>
      <c r="T1120" s="58">
        <v>380027.14683624555</v>
      </c>
      <c r="U1120" s="58">
        <v>382099.94121680793</v>
      </c>
      <c r="V1120" s="58">
        <v>239008.30602413396</v>
      </c>
      <c r="W1120" s="58">
        <v>240118.34712138411</v>
      </c>
      <c r="X1120" s="58">
        <v>152225.82565599075</v>
      </c>
      <c r="Y1120" s="58">
        <v>154298.62003655327</v>
      </c>
      <c r="Z1120" s="58">
        <v>95739.275495474649</v>
      </c>
      <c r="AA1120" s="58">
        <v>96849.316592724805</v>
      </c>
      <c r="AB1120" s="58">
        <v>4.0809859442833538</v>
      </c>
      <c r="AC1120" s="58">
        <v>10.711356390201814</v>
      </c>
      <c r="AD1120" s="58">
        <v>4.2233527635568482</v>
      </c>
      <c r="AE1120" s="58">
        <v>33631.887840620191</v>
      </c>
      <c r="AF1120" s="58">
        <v>102364.90975605439</v>
      </c>
      <c r="AG1120" s="58">
        <v>41323.794135300064</v>
      </c>
      <c r="AH1120" s="58">
        <v>188073.58957965544</v>
      </c>
      <c r="AJ1120" s="74">
        <v>0</v>
      </c>
      <c r="AK1120" s="74">
        <v>0</v>
      </c>
      <c r="AL1120" s="74">
        <v>0</v>
      </c>
      <c r="AM1120" s="74">
        <v>409028.82888047642</v>
      </c>
      <c r="AN1120" s="74">
        <v>409028.82888047642</v>
      </c>
      <c r="AO1120" s="74">
        <v>0</v>
      </c>
      <c r="AP1120" s="74">
        <v>0</v>
      </c>
      <c r="AQ1120" s="74">
        <v>0</v>
      </c>
      <c r="AR1120" s="74">
        <v>0</v>
      </c>
      <c r="AS1120" s="74">
        <v>0</v>
      </c>
      <c r="AT1120" s="74">
        <v>0</v>
      </c>
      <c r="AU1120" s="74">
        <v>0</v>
      </c>
      <c r="AV1120" s="74">
        <v>0</v>
      </c>
      <c r="AW1120" s="74">
        <v>0</v>
      </c>
      <c r="AX1120" s="74">
        <v>0</v>
      </c>
      <c r="AY1120" s="74">
        <v>152225.82565599075</v>
      </c>
      <c r="AZ1120" s="74">
        <v>0</v>
      </c>
      <c r="BA1120" s="74">
        <v>0</v>
      </c>
      <c r="BB1120" s="74">
        <v>2072.7943805625</v>
      </c>
      <c r="BC1120" s="74">
        <v>154298.62003655327</v>
      </c>
      <c r="BD1120" s="74">
        <v>152225.82565599075</v>
      </c>
      <c r="BE1120" s="74">
        <v>0</v>
      </c>
      <c r="BF1120" s="74">
        <v>0</v>
      </c>
      <c r="BG1120" s="74">
        <v>2072.7943805625</v>
      </c>
      <c r="BH1120" s="74">
        <v>154298.62003655327</v>
      </c>
      <c r="BI1120" s="74">
        <v>95739.275495474649</v>
      </c>
      <c r="BJ1120" s="74">
        <v>0</v>
      </c>
      <c r="BK1120" s="74">
        <v>0</v>
      </c>
      <c r="BL1120" s="74">
        <v>1110.04109725016</v>
      </c>
      <c r="BM1120" s="74">
        <v>96849.316592724805</v>
      </c>
      <c r="BN1120" s="74">
        <v>4.2233527635568482</v>
      </c>
      <c r="BO1120" s="74">
        <v>40790.222673359342</v>
      </c>
      <c r="BP1120" s="74">
        <v>0</v>
      </c>
      <c r="BQ1120" s="74">
        <v>0</v>
      </c>
      <c r="BR1120" s="74">
        <v>533.57146194072709</v>
      </c>
      <c r="BS1120" s="74">
        <v>41323.794135300064</v>
      </c>
      <c r="BT1120" s="74"/>
      <c r="BU1120" s="74">
        <v>0</v>
      </c>
      <c r="BV1120" s="74">
        <v>50540.383575238091</v>
      </c>
      <c r="BW1120" s="74">
        <v>51257.510950000004</v>
      </c>
      <c r="BX1120" s="74">
        <v>50568.505936666668</v>
      </c>
      <c r="BY1120" s="74">
        <v>51514.583391428554</v>
      </c>
      <c r="BZ1120" s="74">
        <v>52669.077066666679</v>
      </c>
      <c r="CA1120" s="74">
        <v>51456.981154761903</v>
      </c>
      <c r="CB1120" s="74">
        <v>51379.684864761904</v>
      </c>
      <c r="CC1120" s="74">
        <v>49642.101940952401</v>
      </c>
      <c r="CD1120" s="74">
        <v>0</v>
      </c>
      <c r="CE1120" s="74">
        <v>0</v>
      </c>
      <c r="CF1120" s="74">
        <v>19441.787113269762</v>
      </c>
      <c r="CG1120" s="74">
        <v>17440.557164613962</v>
      </c>
      <c r="CH1120" s="74">
        <v>20488.423144472101</v>
      </c>
      <c r="CI1120" s="74">
        <v>19853.62634339069</v>
      </c>
      <c r="CJ1120" s="74">
        <v>21283.408556522081</v>
      </c>
      <c r="CK1120" s="74">
        <v>17506.998135655838</v>
      </c>
      <c r="CL1120" s="74">
        <v>17546.307554402832</v>
      </c>
      <c r="CM1120" s="74">
        <v>18664.717643663553</v>
      </c>
      <c r="CN1120" s="74">
        <v>0</v>
      </c>
      <c r="CO1120" s="74">
        <v>0</v>
      </c>
      <c r="CP1120" s="74">
        <v>0</v>
      </c>
      <c r="CQ1120" s="74">
        <v>0</v>
      </c>
      <c r="CR1120" s="74">
        <v>0</v>
      </c>
      <c r="CS1120" s="74">
        <v>0</v>
      </c>
      <c r="CT1120" s="74">
        <v>0</v>
      </c>
      <c r="CU1120" s="74">
        <v>0</v>
      </c>
      <c r="CV1120" s="74">
        <v>0</v>
      </c>
      <c r="CW1120" s="74">
        <v>0</v>
      </c>
      <c r="CX1120" s="74">
        <v>0</v>
      </c>
      <c r="CY1120" s="74">
        <v>0</v>
      </c>
      <c r="CZ1120" s="74">
        <v>0</v>
      </c>
      <c r="DA1120" s="74">
        <v>0</v>
      </c>
      <c r="DB1120" s="74">
        <v>0</v>
      </c>
      <c r="DC1120" s="74">
        <v>0</v>
      </c>
      <c r="DD1120" s="74">
        <v>0</v>
      </c>
      <c r="DE1120" s="74">
        <v>0</v>
      </c>
      <c r="DF1120" s="74">
        <v>0</v>
      </c>
      <c r="DG1120" s="74">
        <v>0</v>
      </c>
      <c r="DH1120" s="74">
        <v>0</v>
      </c>
      <c r="DI1120" s="74">
        <v>0</v>
      </c>
      <c r="DJ1120" s="74">
        <v>0</v>
      </c>
      <c r="DK1120" s="74">
        <v>0</v>
      </c>
      <c r="DL1120" s="74">
        <v>0</v>
      </c>
      <c r="DM1120" s="74">
        <v>0</v>
      </c>
      <c r="DN1120" s="74">
        <v>0</v>
      </c>
      <c r="DO1120" s="74">
        <v>263.78744700000016</v>
      </c>
      <c r="DP1120" s="74">
        <v>921.67017731249996</v>
      </c>
      <c r="DQ1120" s="74">
        <v>887.33675624999989</v>
      </c>
      <c r="DR1120" s="74">
        <v>0</v>
      </c>
      <c r="DS1120" s="74">
        <v>0</v>
      </c>
      <c r="DT1120" s="74">
        <v>5287.6254298303502</v>
      </c>
      <c r="DU1120" s="74">
        <v>4743.3465368561501</v>
      </c>
      <c r="DV1120" s="74">
        <v>5572.2813239680281</v>
      </c>
      <c r="DW1120" s="74">
        <v>5399.6342474098283</v>
      </c>
      <c r="DX1120" s="74">
        <v>5788.4952479560488</v>
      </c>
      <c r="DY1120" s="74">
        <v>4745.4279814448673</v>
      </c>
      <c r="DZ1120" s="74">
        <v>4753.9620764149568</v>
      </c>
      <c r="EA1120" s="74">
        <v>5033.0212914198637</v>
      </c>
      <c r="EB1120" s="74">
        <v>0</v>
      </c>
    </row>
    <row r="1121" spans="3:81" x14ac:dyDescent="0.25">
      <c r="K1121" s="71">
        <v>10555.931393094477</v>
      </c>
      <c r="BU1121" s="45">
        <v>2016</v>
      </c>
      <c r="BV1121" s="45">
        <v>2017</v>
      </c>
      <c r="BW1121" s="45">
        <v>2018</v>
      </c>
      <c r="BX1121" s="45">
        <v>2019</v>
      </c>
      <c r="BY1121" s="45">
        <v>2020</v>
      </c>
      <c r="BZ1121" s="45">
        <v>2021</v>
      </c>
      <c r="CA1121" s="45">
        <v>2022</v>
      </c>
      <c r="CB1121" s="45">
        <v>2023</v>
      </c>
      <c r="CC1121" s="45">
        <v>2024</v>
      </c>
    </row>
    <row r="1122" spans="3:81" x14ac:dyDescent="0.25">
      <c r="C1122" s="45">
        <v>216</v>
      </c>
      <c r="F1122" s="71">
        <v>3901943.3899999992</v>
      </c>
      <c r="G1122" s="71">
        <v>630507.33818244608</v>
      </c>
      <c r="I1122" s="71">
        <v>396708.73257318017</v>
      </c>
      <c r="K1122" s="25">
        <v>6.1164808684122142E-2</v>
      </c>
      <c r="BX1122" s="71">
        <v>409028.82888047618</v>
      </c>
    </row>
    <row r="1123" spans="3:81" x14ac:dyDescent="0.25">
      <c r="K1123" s="71">
        <v>669393.91235596675</v>
      </c>
    </row>
    <row r="1124" spans="3:81" x14ac:dyDescent="0.25">
      <c r="K1124" s="45">
        <v>171.55397847941791</v>
      </c>
    </row>
  </sheetData>
  <autoFilter ref="AJ9:EB1122"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5" showButton="0"/>
    <filterColumn colId="16" showButton="0"/>
    <filterColumn colId="17" showButton="0"/>
    <filterColumn colId="18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3" showButton="0"/>
    <filterColumn colId="84" showButton="0"/>
    <filterColumn colId="85" showButton="0"/>
  </autoFilter>
  <mergeCells count="31">
    <mergeCell ref="CY9:DH9"/>
    <mergeCell ref="DI9:DR9"/>
    <mergeCell ref="B10:B11"/>
    <mergeCell ref="C10:C11"/>
    <mergeCell ref="D10:D11"/>
    <mergeCell ref="E10:E11"/>
    <mergeCell ref="AO9:AS9"/>
    <mergeCell ref="AT9:AX9"/>
    <mergeCell ref="AY9:BC9"/>
    <mergeCell ref="BU9:CD9"/>
    <mergeCell ref="CE9:CN9"/>
    <mergeCell ref="CO9:CX9"/>
    <mergeCell ref="AY10:BC10"/>
    <mergeCell ref="P10:Q10"/>
    <mergeCell ref="R10:S10"/>
    <mergeCell ref="T10:U10"/>
    <mergeCell ref="V10:W10"/>
    <mergeCell ref="X10:Y10"/>
    <mergeCell ref="Z10:AA10"/>
    <mergeCell ref="AK10:AN10"/>
    <mergeCell ref="AO10:AS10"/>
    <mergeCell ref="AT10:AX10"/>
    <mergeCell ref="CY10:DH10"/>
    <mergeCell ref="DI10:DR10"/>
    <mergeCell ref="DS10:EB10"/>
    <mergeCell ref="BD10:BH10"/>
    <mergeCell ref="BI10:BM10"/>
    <mergeCell ref="BO10:BS10"/>
    <mergeCell ref="BU10:CD10"/>
    <mergeCell ref="CE10:CN10"/>
    <mergeCell ref="CO10:CX10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D21"/>
  <sheetViews>
    <sheetView tabSelected="1" topLeftCell="A10" workbookViewId="0">
      <pane ySplit="2745" topLeftCell="A7" activePane="bottomLeft"/>
      <selection activeCell="L11" sqref="L1:L1048576"/>
      <selection pane="bottomLeft" activeCell="E14" sqref="E14"/>
    </sheetView>
  </sheetViews>
  <sheetFormatPr defaultRowHeight="15" x14ac:dyDescent="0.25"/>
  <cols>
    <col min="1" max="1" width="10.5703125" style="45" customWidth="1"/>
    <col min="2" max="2" width="27" style="45" customWidth="1"/>
    <col min="3" max="3" width="15" style="45" customWidth="1"/>
    <col min="4" max="4" width="10.85546875" style="45" customWidth="1"/>
    <col min="5" max="5" width="9.5703125" style="87" customWidth="1"/>
    <col min="6" max="6" width="10.42578125" style="45" bestFit="1" customWidth="1"/>
    <col min="7" max="7" width="9.140625" style="45" customWidth="1"/>
    <col min="8" max="8" width="9.140625" style="45"/>
    <col min="9" max="27" width="9.140625" style="45" customWidth="1"/>
    <col min="28" max="29" width="9.140625" style="45"/>
    <col min="30" max="30" width="10.42578125" style="45" customWidth="1"/>
    <col min="31" max="33" width="9.140625" style="45"/>
    <col min="34" max="81" width="9.140625" style="45" customWidth="1"/>
    <col min="82" max="89" width="9.140625" style="45"/>
    <col min="90" max="90" width="9.7109375" style="45" customWidth="1"/>
    <col min="91" max="93" width="9.140625" style="45"/>
    <col min="94" max="94" width="9.7109375" style="45" customWidth="1"/>
    <col min="95" max="125" width="9.140625" style="45"/>
    <col min="126" max="126" width="10.140625" style="45" customWidth="1"/>
    <col min="127" max="16384" width="9.140625" style="45"/>
  </cols>
  <sheetData>
    <row r="2" spans="2:186" ht="75" x14ac:dyDescent="0.25">
      <c r="C2" s="14" t="s">
        <v>45</v>
      </c>
      <c r="D2" s="80" t="s">
        <v>52</v>
      </c>
      <c r="E2" s="14" t="s">
        <v>53</v>
      </c>
      <c r="H2" s="80" t="s">
        <v>59</v>
      </c>
      <c r="I2" s="80" t="s">
        <v>52</v>
      </c>
      <c r="J2" s="80" t="s">
        <v>53</v>
      </c>
      <c r="CD2" s="90" t="s">
        <v>98</v>
      </c>
      <c r="CE2" s="90"/>
    </row>
    <row r="3" spans="2:186" ht="30" x14ac:dyDescent="0.25">
      <c r="C3" s="42" t="s">
        <v>46</v>
      </c>
      <c r="D3" s="26">
        <v>0.6644883920894239</v>
      </c>
      <c r="E3" s="84">
        <v>0.53552880481513332</v>
      </c>
      <c r="F3" s="45" t="s">
        <v>56</v>
      </c>
      <c r="H3" s="41" t="s">
        <v>46</v>
      </c>
      <c r="I3" s="26">
        <v>0.27197219057199462</v>
      </c>
      <c r="J3" s="26">
        <v>0.25741649386174553</v>
      </c>
      <c r="K3" s="45" t="s">
        <v>60</v>
      </c>
      <c r="CD3" s="91">
        <v>20000</v>
      </c>
      <c r="CE3" s="90" t="s">
        <v>19</v>
      </c>
      <c r="CF3" s="45">
        <v>20</v>
      </c>
    </row>
    <row r="4" spans="2:186" ht="30" x14ac:dyDescent="0.25">
      <c r="C4" s="42" t="s">
        <v>47</v>
      </c>
      <c r="D4" s="26">
        <v>1.407</v>
      </c>
      <c r="E4" s="85"/>
      <c r="F4" s="45" t="s">
        <v>56</v>
      </c>
      <c r="H4" s="41" t="s">
        <v>47</v>
      </c>
      <c r="I4" s="26">
        <v>1.0845</v>
      </c>
      <c r="J4" s="26"/>
      <c r="K4" s="45" t="s">
        <v>60</v>
      </c>
      <c r="CD4" s="91">
        <v>35000</v>
      </c>
      <c r="CE4" s="90" t="s">
        <v>19</v>
      </c>
      <c r="CF4" s="92">
        <v>11.666666666666666</v>
      </c>
    </row>
    <row r="5" spans="2:186" ht="30" x14ac:dyDescent="0.25">
      <c r="C5" s="42" t="s">
        <v>48</v>
      </c>
      <c r="D5" s="26">
        <v>0.38297872340425532</v>
      </c>
      <c r="E5" s="86"/>
      <c r="F5" s="45" t="s">
        <v>56</v>
      </c>
      <c r="H5" s="41" t="s">
        <v>48</v>
      </c>
      <c r="I5" s="26">
        <v>0.20200000000000001</v>
      </c>
      <c r="J5" s="26"/>
      <c r="K5" s="45" t="s">
        <v>60</v>
      </c>
      <c r="CD5" s="91">
        <v>50000</v>
      </c>
      <c r="CE5" s="90" t="s">
        <v>19</v>
      </c>
      <c r="CF5" s="92">
        <v>7.1428571428571432</v>
      </c>
    </row>
    <row r="6" spans="2:186" ht="30" x14ac:dyDescent="0.25">
      <c r="C6" s="42" t="s">
        <v>49</v>
      </c>
      <c r="D6" s="18"/>
      <c r="E6" s="86"/>
      <c r="F6" s="45" t="s">
        <v>57</v>
      </c>
      <c r="H6" s="41" t="s">
        <v>49</v>
      </c>
      <c r="I6" s="26"/>
      <c r="J6" s="26"/>
      <c r="K6" s="45" t="s">
        <v>60</v>
      </c>
    </row>
    <row r="7" spans="2:186" x14ac:dyDescent="0.25">
      <c r="C7" s="42" t="s">
        <v>50</v>
      </c>
      <c r="D7" s="42"/>
      <c r="E7" s="86"/>
      <c r="H7" s="41" t="s">
        <v>50</v>
      </c>
      <c r="I7" s="26">
        <v>0.34100000000000003</v>
      </c>
      <c r="J7" s="26"/>
      <c r="K7" s="45" t="s">
        <v>60</v>
      </c>
    </row>
    <row r="8" spans="2:186" x14ac:dyDescent="0.25">
      <c r="C8" s="42" t="s">
        <v>51</v>
      </c>
      <c r="D8" s="42"/>
      <c r="E8" s="86"/>
      <c r="H8" s="41" t="s">
        <v>51</v>
      </c>
      <c r="I8" s="26">
        <v>0</v>
      </c>
      <c r="J8" s="26"/>
      <c r="K8" s="45" t="s">
        <v>60</v>
      </c>
    </row>
    <row r="9" spans="2:186" x14ac:dyDescent="0.25">
      <c r="CQ9" s="116" t="s">
        <v>61</v>
      </c>
      <c r="CR9" s="116"/>
      <c r="CS9" s="116"/>
      <c r="CT9" s="116"/>
      <c r="CU9" s="116"/>
      <c r="CV9" s="116" t="s">
        <v>62</v>
      </c>
      <c r="CW9" s="116"/>
      <c r="CX9" s="116"/>
      <c r="CY9" s="116"/>
      <c r="CZ9" s="116"/>
      <c r="DA9" s="116" t="s">
        <v>63</v>
      </c>
      <c r="DB9" s="116"/>
      <c r="DC9" s="116"/>
      <c r="DD9" s="116"/>
      <c r="DE9" s="116"/>
      <c r="DF9" s="61"/>
      <c r="DG9" s="61"/>
      <c r="DH9" s="61"/>
      <c r="DI9" s="61"/>
      <c r="DJ9" s="61"/>
      <c r="DW9" s="116"/>
      <c r="DX9" s="116"/>
      <c r="DY9" s="116"/>
      <c r="DZ9" s="116"/>
      <c r="EA9" s="116"/>
      <c r="EB9" s="116"/>
      <c r="EC9" s="116"/>
      <c r="ED9" s="116"/>
      <c r="EE9" s="116"/>
      <c r="EF9" s="116"/>
      <c r="EG9" s="116" t="s">
        <v>64</v>
      </c>
      <c r="EH9" s="116"/>
      <c r="EI9" s="116"/>
      <c r="EJ9" s="116"/>
      <c r="EK9" s="116"/>
      <c r="EL9" s="116"/>
      <c r="EM9" s="116"/>
      <c r="EN9" s="116"/>
      <c r="EO9" s="116"/>
      <c r="EP9" s="116"/>
      <c r="EQ9" s="116" t="s">
        <v>65</v>
      </c>
      <c r="ER9" s="116"/>
      <c r="ES9" s="116"/>
      <c r="ET9" s="116"/>
      <c r="EU9" s="116"/>
      <c r="EV9" s="116"/>
      <c r="EW9" s="116"/>
      <c r="EX9" s="116"/>
      <c r="EY9" s="116"/>
      <c r="EZ9" s="116"/>
      <c r="FA9" s="116" t="s">
        <v>66</v>
      </c>
      <c r="FB9" s="116"/>
      <c r="FC9" s="116"/>
      <c r="FD9" s="116"/>
      <c r="FE9" s="116"/>
      <c r="FF9" s="116"/>
      <c r="FG9" s="116"/>
      <c r="FH9" s="116"/>
      <c r="FI9" s="116"/>
      <c r="FJ9" s="116"/>
      <c r="FK9" s="116" t="s">
        <v>37</v>
      </c>
      <c r="FL9" s="116"/>
      <c r="FM9" s="116"/>
      <c r="FN9" s="116"/>
      <c r="FO9" s="116"/>
      <c r="FP9" s="116"/>
      <c r="FQ9" s="116"/>
      <c r="FR9" s="116"/>
      <c r="FS9" s="116"/>
      <c r="FT9" s="116"/>
      <c r="FU9" s="62"/>
      <c r="FV9" s="62"/>
      <c r="FW9" s="62"/>
      <c r="FX9" s="62"/>
      <c r="FY9" s="62"/>
      <c r="FZ9" s="62"/>
      <c r="GA9" s="62"/>
      <c r="GB9" s="62"/>
      <c r="GC9" s="62"/>
      <c r="GD9" s="62"/>
    </row>
    <row r="10" spans="2:186" ht="90" x14ac:dyDescent="0.25">
      <c r="B10" s="101" t="s">
        <v>43</v>
      </c>
      <c r="C10" s="101" t="s">
        <v>94</v>
      </c>
      <c r="D10" s="101" t="s">
        <v>92</v>
      </c>
      <c r="E10" s="102" t="s">
        <v>0</v>
      </c>
      <c r="F10" s="83" t="s">
        <v>1</v>
      </c>
      <c r="G10" s="101" t="s">
        <v>67</v>
      </c>
      <c r="H10" s="101"/>
      <c r="I10" s="101"/>
      <c r="J10" s="101"/>
      <c r="K10" s="101"/>
      <c r="L10" s="101"/>
      <c r="M10" s="83" t="s">
        <v>2</v>
      </c>
      <c r="N10" s="101" t="s">
        <v>3</v>
      </c>
      <c r="O10" s="101"/>
      <c r="P10" s="101"/>
      <c r="Q10" s="101"/>
      <c r="R10" s="101"/>
      <c r="S10" s="83" t="s">
        <v>4</v>
      </c>
      <c r="T10" s="101" t="s">
        <v>5</v>
      </c>
      <c r="U10" s="101"/>
      <c r="V10" s="101"/>
      <c r="W10" s="101"/>
      <c r="X10" s="101"/>
      <c r="Y10" s="83" t="s">
        <v>2</v>
      </c>
      <c r="Z10" s="83" t="s">
        <v>21</v>
      </c>
      <c r="AA10" s="83" t="s">
        <v>68</v>
      </c>
      <c r="AB10" s="106" t="s">
        <v>6</v>
      </c>
      <c r="AC10" s="107"/>
      <c r="AD10" s="108" t="s">
        <v>7</v>
      </c>
      <c r="AE10" s="109"/>
      <c r="AF10" s="104" t="s">
        <v>39</v>
      </c>
      <c r="AG10" s="105"/>
      <c r="AH10" s="106" t="s">
        <v>22</v>
      </c>
      <c r="AI10" s="110"/>
      <c r="AJ10" s="110"/>
      <c r="AK10" s="110"/>
      <c r="AL10" s="110"/>
      <c r="AM10" s="110"/>
      <c r="AN10" s="110"/>
      <c r="AO10" s="110"/>
      <c r="AP10" s="110"/>
      <c r="AQ10" s="110"/>
      <c r="AR10" s="113" t="s">
        <v>26</v>
      </c>
      <c r="AS10" s="113"/>
      <c r="AT10" s="113"/>
      <c r="AU10" s="113"/>
      <c r="AV10" s="113"/>
      <c r="AW10" s="113"/>
      <c r="AX10" s="108" t="s">
        <v>23</v>
      </c>
      <c r="AY10" s="114"/>
      <c r="AZ10" s="114"/>
      <c r="BA10" s="114"/>
      <c r="BB10" s="114"/>
      <c r="BC10" s="114"/>
      <c r="BD10" s="114"/>
      <c r="BE10" s="114"/>
      <c r="BF10" s="114"/>
      <c r="BG10" s="109"/>
      <c r="BH10" s="115" t="s">
        <v>27</v>
      </c>
      <c r="BI10" s="115"/>
      <c r="BJ10" s="115"/>
      <c r="BK10" s="115"/>
      <c r="BL10" s="115"/>
      <c r="BM10" s="115"/>
      <c r="BN10" s="104" t="s">
        <v>40</v>
      </c>
      <c r="BO10" s="111"/>
      <c r="BP10" s="111"/>
      <c r="BQ10" s="111"/>
      <c r="BR10" s="111"/>
      <c r="BS10" s="111"/>
      <c r="BT10" s="111"/>
      <c r="BU10" s="111"/>
      <c r="BV10" s="111"/>
      <c r="BW10" s="105"/>
      <c r="BX10" s="112" t="s">
        <v>41</v>
      </c>
      <c r="BY10" s="112"/>
      <c r="BZ10" s="112"/>
      <c r="CA10" s="112"/>
      <c r="CB10" s="112"/>
      <c r="CC10" s="112"/>
      <c r="CD10" s="81" t="s">
        <v>28</v>
      </c>
      <c r="CE10" s="82" t="s">
        <v>29</v>
      </c>
      <c r="CF10" s="80" t="s">
        <v>42</v>
      </c>
      <c r="CG10" s="81" t="s">
        <v>69</v>
      </c>
      <c r="CH10" s="82" t="s">
        <v>70</v>
      </c>
      <c r="CI10" s="80" t="s">
        <v>71</v>
      </c>
      <c r="CJ10" s="80" t="s">
        <v>72</v>
      </c>
      <c r="CL10" s="79" t="s">
        <v>73</v>
      </c>
      <c r="CM10" s="104" t="s">
        <v>74</v>
      </c>
      <c r="CN10" s="111"/>
      <c r="CO10" s="111"/>
      <c r="CP10" s="105"/>
      <c r="CQ10" s="112" t="s">
        <v>75</v>
      </c>
      <c r="CR10" s="112"/>
      <c r="CS10" s="112"/>
      <c r="CT10" s="112"/>
      <c r="CU10" s="112"/>
      <c r="CV10" s="112" t="s">
        <v>75</v>
      </c>
      <c r="CW10" s="112"/>
      <c r="CX10" s="112"/>
      <c r="CY10" s="112"/>
      <c r="CZ10" s="112"/>
      <c r="DA10" s="112" t="s">
        <v>75</v>
      </c>
      <c r="DB10" s="112"/>
      <c r="DC10" s="112"/>
      <c r="DD10" s="112"/>
      <c r="DE10" s="112"/>
      <c r="DF10" s="112" t="s">
        <v>76</v>
      </c>
      <c r="DG10" s="112"/>
      <c r="DH10" s="112"/>
      <c r="DI10" s="112"/>
      <c r="DJ10" s="112"/>
      <c r="DK10" s="112" t="s">
        <v>77</v>
      </c>
      <c r="DL10" s="112"/>
      <c r="DM10" s="112"/>
      <c r="DN10" s="112"/>
      <c r="DO10" s="112"/>
      <c r="DP10" s="80" t="s">
        <v>78</v>
      </c>
      <c r="DQ10" s="112" t="s">
        <v>81</v>
      </c>
      <c r="DR10" s="112"/>
      <c r="DS10" s="112"/>
      <c r="DT10" s="112"/>
      <c r="DU10" s="112"/>
      <c r="DV10" s="79" t="s">
        <v>79</v>
      </c>
      <c r="DW10" s="112" t="s">
        <v>80</v>
      </c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 t="s">
        <v>81</v>
      </c>
      <c r="FV10" s="112"/>
      <c r="FW10" s="112"/>
      <c r="FX10" s="112"/>
      <c r="FY10" s="112"/>
      <c r="FZ10" s="112"/>
      <c r="GA10" s="112"/>
      <c r="GB10" s="112"/>
      <c r="GC10" s="112"/>
      <c r="GD10" s="112"/>
    </row>
    <row r="11" spans="2:186" ht="32.25" x14ac:dyDescent="0.25">
      <c r="B11" s="101"/>
      <c r="C11" s="101"/>
      <c r="D11" s="101"/>
      <c r="E11" s="103"/>
      <c r="F11" s="83" t="s">
        <v>8</v>
      </c>
      <c r="G11" s="83" t="s">
        <v>31</v>
      </c>
      <c r="H11" s="83"/>
      <c r="I11" s="83" t="s">
        <v>10</v>
      </c>
      <c r="J11" s="83" t="s">
        <v>11</v>
      </c>
      <c r="K11" s="83" t="s">
        <v>12</v>
      </c>
      <c r="L11" s="83" t="s">
        <v>32</v>
      </c>
      <c r="M11" s="83" t="s">
        <v>13</v>
      </c>
      <c r="N11" s="83" t="s">
        <v>14</v>
      </c>
      <c r="O11" s="83" t="s">
        <v>15</v>
      </c>
      <c r="P11" s="83" t="s">
        <v>16</v>
      </c>
      <c r="Q11" s="83" t="s">
        <v>17</v>
      </c>
      <c r="R11" s="83" t="s">
        <v>18</v>
      </c>
      <c r="S11" s="83" t="s">
        <v>19</v>
      </c>
      <c r="T11" s="83" t="s">
        <v>9</v>
      </c>
      <c r="U11" s="98" t="s">
        <v>10</v>
      </c>
      <c r="V11" s="98" t="s">
        <v>11</v>
      </c>
      <c r="W11" s="98" t="s">
        <v>12</v>
      </c>
      <c r="X11" s="98" t="s">
        <v>32</v>
      </c>
      <c r="Y11" s="98" t="s">
        <v>38</v>
      </c>
      <c r="Z11" s="98" t="s">
        <v>84</v>
      </c>
      <c r="AA11" s="98" t="s">
        <v>85</v>
      </c>
      <c r="AB11" s="83" t="s">
        <v>19</v>
      </c>
      <c r="AC11" s="15" t="s">
        <v>54</v>
      </c>
      <c r="AD11" s="10" t="s">
        <v>19</v>
      </c>
      <c r="AE11" s="15" t="s">
        <v>54</v>
      </c>
      <c r="AF11" s="10" t="s">
        <v>19</v>
      </c>
      <c r="AG11" s="15" t="s">
        <v>54</v>
      </c>
      <c r="AH11" s="2" t="s">
        <v>9</v>
      </c>
      <c r="AI11" s="2" t="s">
        <v>10</v>
      </c>
      <c r="AJ11" s="2" t="s">
        <v>11</v>
      </c>
      <c r="AK11" s="2" t="s">
        <v>12</v>
      </c>
      <c r="AL11" s="2" t="s">
        <v>33</v>
      </c>
      <c r="AM11" s="2" t="s">
        <v>25</v>
      </c>
      <c r="AN11" s="5" t="s">
        <v>36</v>
      </c>
      <c r="AO11" s="5" t="s">
        <v>34</v>
      </c>
      <c r="AP11" s="5" t="s">
        <v>35</v>
      </c>
      <c r="AQ11" s="5" t="s">
        <v>37</v>
      </c>
      <c r="AR11" s="3" t="s">
        <v>14</v>
      </c>
      <c r="AS11" s="3" t="s">
        <v>15</v>
      </c>
      <c r="AT11" s="3" t="s">
        <v>16</v>
      </c>
      <c r="AU11" s="3" t="s">
        <v>17</v>
      </c>
      <c r="AV11" s="3" t="s">
        <v>18</v>
      </c>
      <c r="AW11" s="3" t="s">
        <v>24</v>
      </c>
      <c r="AX11" s="2" t="s">
        <v>9</v>
      </c>
      <c r="AY11" s="2" t="s">
        <v>10</v>
      </c>
      <c r="AZ11" s="2" t="s">
        <v>11</v>
      </c>
      <c r="BA11" s="2" t="s">
        <v>12</v>
      </c>
      <c r="BB11" s="2" t="s">
        <v>33</v>
      </c>
      <c r="BC11" s="2" t="s">
        <v>25</v>
      </c>
      <c r="BD11" s="5" t="s">
        <v>36</v>
      </c>
      <c r="BE11" s="5" t="s">
        <v>34</v>
      </c>
      <c r="BF11" s="5" t="s">
        <v>35</v>
      </c>
      <c r="BG11" s="5" t="s">
        <v>37</v>
      </c>
      <c r="BH11" s="3" t="s">
        <v>14</v>
      </c>
      <c r="BI11" s="3" t="s">
        <v>15</v>
      </c>
      <c r="BJ11" s="3" t="s">
        <v>16</v>
      </c>
      <c r="BK11" s="3" t="s">
        <v>17</v>
      </c>
      <c r="BL11" s="3" t="s">
        <v>18</v>
      </c>
      <c r="BM11" s="3" t="s">
        <v>24</v>
      </c>
      <c r="BN11" s="2" t="s">
        <v>9</v>
      </c>
      <c r="BO11" s="2" t="s">
        <v>10</v>
      </c>
      <c r="BP11" s="2" t="s">
        <v>11</v>
      </c>
      <c r="BQ11" s="2" t="s">
        <v>12</v>
      </c>
      <c r="BR11" s="2" t="s">
        <v>33</v>
      </c>
      <c r="BS11" s="2" t="s">
        <v>25</v>
      </c>
      <c r="BT11" s="5" t="s">
        <v>36</v>
      </c>
      <c r="BU11" s="5" t="s">
        <v>34</v>
      </c>
      <c r="BV11" s="5" t="s">
        <v>35</v>
      </c>
      <c r="BW11" s="5" t="s">
        <v>37</v>
      </c>
      <c r="BX11" s="3" t="s">
        <v>14</v>
      </c>
      <c r="BY11" s="3" t="s">
        <v>15</v>
      </c>
      <c r="BZ11" s="3" t="s">
        <v>16</v>
      </c>
      <c r="CA11" s="3" t="s">
        <v>17</v>
      </c>
      <c r="CB11" s="3" t="s">
        <v>18</v>
      </c>
      <c r="CC11" s="3" t="s">
        <v>24</v>
      </c>
      <c r="CD11" s="81" t="s">
        <v>30</v>
      </c>
      <c r="CE11" s="82" t="s">
        <v>30</v>
      </c>
      <c r="CF11" s="80" t="s">
        <v>30</v>
      </c>
      <c r="CG11" s="81" t="s">
        <v>91</v>
      </c>
      <c r="CH11" s="82" t="s">
        <v>91</v>
      </c>
      <c r="CI11" s="80" t="s">
        <v>91</v>
      </c>
      <c r="CJ11" s="80" t="s">
        <v>91</v>
      </c>
      <c r="CL11" s="80" t="s">
        <v>86</v>
      </c>
      <c r="CM11" s="80" t="s">
        <v>61</v>
      </c>
      <c r="CN11" s="80" t="s">
        <v>62</v>
      </c>
      <c r="CO11" s="80" t="s">
        <v>63</v>
      </c>
      <c r="CP11" s="80" t="s">
        <v>86</v>
      </c>
      <c r="CQ11" s="80" t="s">
        <v>64</v>
      </c>
      <c r="CR11" s="80" t="s">
        <v>87</v>
      </c>
      <c r="CS11" s="80" t="s">
        <v>66</v>
      </c>
      <c r="CT11" s="80" t="s">
        <v>37</v>
      </c>
      <c r="CU11" s="80" t="s">
        <v>88</v>
      </c>
      <c r="CV11" s="80" t="s">
        <v>64</v>
      </c>
      <c r="CW11" s="80" t="s">
        <v>87</v>
      </c>
      <c r="CX11" s="80" t="s">
        <v>66</v>
      </c>
      <c r="CY11" s="80" t="s">
        <v>37</v>
      </c>
      <c r="CZ11" s="80" t="s">
        <v>88</v>
      </c>
      <c r="DA11" s="80" t="s">
        <v>64</v>
      </c>
      <c r="DB11" s="80" t="s">
        <v>87</v>
      </c>
      <c r="DC11" s="80" t="s">
        <v>66</v>
      </c>
      <c r="DD11" s="80" t="s">
        <v>37</v>
      </c>
      <c r="DE11" s="80" t="s">
        <v>88</v>
      </c>
      <c r="DF11" s="80" t="s">
        <v>64</v>
      </c>
      <c r="DG11" s="80" t="s">
        <v>87</v>
      </c>
      <c r="DH11" s="80" t="s">
        <v>66</v>
      </c>
      <c r="DI11" s="80" t="s">
        <v>37</v>
      </c>
      <c r="DJ11" s="80" t="s">
        <v>88</v>
      </c>
      <c r="DK11" s="80" t="s">
        <v>64</v>
      </c>
      <c r="DL11" s="80" t="s">
        <v>87</v>
      </c>
      <c r="DM11" s="80" t="s">
        <v>66</v>
      </c>
      <c r="DN11" s="80" t="s">
        <v>37</v>
      </c>
      <c r="DO11" s="80" t="s">
        <v>88</v>
      </c>
      <c r="DP11" s="80" t="s">
        <v>89</v>
      </c>
      <c r="DQ11" s="80" t="s">
        <v>64</v>
      </c>
      <c r="DR11" s="80" t="s">
        <v>87</v>
      </c>
      <c r="DS11" s="80" t="s">
        <v>66</v>
      </c>
      <c r="DT11" s="80" t="s">
        <v>37</v>
      </c>
      <c r="DU11" s="80" t="s">
        <v>88</v>
      </c>
      <c r="DV11" s="80">
        <v>0</v>
      </c>
      <c r="DW11" s="80">
        <v>2016</v>
      </c>
      <c r="DX11" s="80">
        <v>2017</v>
      </c>
      <c r="DY11" s="80">
        <v>2018</v>
      </c>
      <c r="DZ11" s="80">
        <v>2019</v>
      </c>
      <c r="EA11" s="80">
        <v>2020</v>
      </c>
      <c r="EB11" s="80">
        <v>2021</v>
      </c>
      <c r="EC11" s="80">
        <v>2022</v>
      </c>
      <c r="ED11" s="80">
        <v>2023</v>
      </c>
      <c r="EE11" s="80">
        <v>2024</v>
      </c>
      <c r="EF11" s="80">
        <v>2025</v>
      </c>
      <c r="EG11" s="80">
        <v>2016</v>
      </c>
      <c r="EH11" s="80">
        <v>2017</v>
      </c>
      <c r="EI11" s="80">
        <v>2018</v>
      </c>
      <c r="EJ11" s="80">
        <v>2019</v>
      </c>
      <c r="EK11" s="80">
        <v>2020</v>
      </c>
      <c r="EL11" s="80">
        <v>2021</v>
      </c>
      <c r="EM11" s="80">
        <v>2022</v>
      </c>
      <c r="EN11" s="80">
        <v>2023</v>
      </c>
      <c r="EO11" s="80">
        <v>2024</v>
      </c>
      <c r="EP11" s="80">
        <v>2025</v>
      </c>
      <c r="EQ11" s="80">
        <v>2016</v>
      </c>
      <c r="ER11" s="80">
        <v>2017</v>
      </c>
      <c r="ES11" s="80">
        <v>2018</v>
      </c>
      <c r="ET11" s="80">
        <v>2019</v>
      </c>
      <c r="EU11" s="80">
        <v>2020</v>
      </c>
      <c r="EV11" s="80">
        <v>2021</v>
      </c>
      <c r="EW11" s="80">
        <v>2022</v>
      </c>
      <c r="EX11" s="80">
        <v>2023</v>
      </c>
      <c r="EY11" s="80">
        <v>2024</v>
      </c>
      <c r="EZ11" s="80">
        <v>2025</v>
      </c>
      <c r="FA11" s="80">
        <v>2016</v>
      </c>
      <c r="FB11" s="80">
        <v>2017</v>
      </c>
      <c r="FC11" s="80">
        <v>2018</v>
      </c>
      <c r="FD11" s="80">
        <v>2019</v>
      </c>
      <c r="FE11" s="80">
        <v>2020</v>
      </c>
      <c r="FF11" s="80">
        <v>2021</v>
      </c>
      <c r="FG11" s="80">
        <v>2022</v>
      </c>
      <c r="FH11" s="80">
        <v>2023</v>
      </c>
      <c r="FI11" s="80">
        <v>2024</v>
      </c>
      <c r="FJ11" s="80">
        <v>2025</v>
      </c>
      <c r="FK11" s="80">
        <v>2016</v>
      </c>
      <c r="FL11" s="80">
        <v>2017</v>
      </c>
      <c r="FM11" s="80">
        <v>2018</v>
      </c>
      <c r="FN11" s="80">
        <v>2019</v>
      </c>
      <c r="FO11" s="80">
        <v>2020</v>
      </c>
      <c r="FP11" s="80">
        <v>2021</v>
      </c>
      <c r="FQ11" s="80">
        <v>2022</v>
      </c>
      <c r="FR11" s="80">
        <v>2023</v>
      </c>
      <c r="FS11" s="80">
        <v>2024</v>
      </c>
      <c r="FT11" s="80">
        <v>2025</v>
      </c>
      <c r="FU11" s="80">
        <v>2016</v>
      </c>
      <c r="FV11" s="80">
        <v>2017</v>
      </c>
      <c r="FW11" s="80">
        <v>2018</v>
      </c>
      <c r="FX11" s="80">
        <v>2019</v>
      </c>
      <c r="FY11" s="80">
        <v>2020</v>
      </c>
      <c r="FZ11" s="80">
        <v>2021</v>
      </c>
      <c r="GA11" s="80">
        <v>2022</v>
      </c>
      <c r="GB11" s="80">
        <v>2023</v>
      </c>
      <c r="GC11" s="80">
        <v>2024</v>
      </c>
      <c r="GD11" s="80">
        <v>2025</v>
      </c>
    </row>
    <row r="12" spans="2:186" x14ac:dyDescent="0.25">
      <c r="B12" s="78" t="s">
        <v>1207</v>
      </c>
      <c r="C12" s="47" t="s">
        <v>101</v>
      </c>
      <c r="D12" s="46">
        <v>10</v>
      </c>
      <c r="E12" s="86" t="s">
        <v>52</v>
      </c>
      <c r="F12" s="43">
        <v>8052.7999999999993</v>
      </c>
      <c r="G12" s="43">
        <v>879.04300000000001</v>
      </c>
      <c r="H12" s="43">
        <v>109.15991953109479</v>
      </c>
      <c r="I12" s="42"/>
      <c r="J12" s="42"/>
      <c r="K12" s="42"/>
      <c r="L12" s="42"/>
      <c r="M12" s="43">
        <v>1492.3813333333333</v>
      </c>
      <c r="N12" s="43">
        <v>584.1138696474635</v>
      </c>
      <c r="O12" s="43">
        <v>30.400110999999999</v>
      </c>
      <c r="P12" s="43">
        <v>0</v>
      </c>
      <c r="Q12" s="43">
        <v>393.19904522785896</v>
      </c>
      <c r="R12" s="43">
        <v>0</v>
      </c>
      <c r="S12" s="43">
        <v>1007.7130258753225</v>
      </c>
      <c r="T12" s="43">
        <v>978.45100000000002</v>
      </c>
      <c r="U12" s="43">
        <v>21.606333333333332</v>
      </c>
      <c r="V12" s="43">
        <v>0</v>
      </c>
      <c r="W12" s="43">
        <v>591.73199999999997</v>
      </c>
      <c r="X12" s="43">
        <v>0</v>
      </c>
      <c r="Y12" s="43">
        <v>1591.7893333333332</v>
      </c>
      <c r="Z12" s="99">
        <v>0.11308661806077745</v>
      </c>
      <c r="AA12" s="99">
        <v>0</v>
      </c>
      <c r="AB12" s="43">
        <v>606.92465052751368</v>
      </c>
      <c r="AC12" s="43">
        <v>75.368151515934059</v>
      </c>
      <c r="AD12" s="43">
        <v>5215.3395075031358</v>
      </c>
      <c r="AE12" s="43">
        <v>647.64299467304988</v>
      </c>
      <c r="AF12" s="43">
        <v>811.15867440311672</v>
      </c>
      <c r="AG12" s="43">
        <v>100.73001619351241</v>
      </c>
      <c r="AH12" s="43">
        <v>169.00701999999998</v>
      </c>
      <c r="AI12" s="43">
        <v>3.9580000000000002</v>
      </c>
      <c r="AJ12" s="43">
        <v>0</v>
      </c>
      <c r="AK12" s="43">
        <v>23.181000000000001</v>
      </c>
      <c r="AL12" s="43">
        <v>0</v>
      </c>
      <c r="AM12" s="43">
        <v>196.14601999999999</v>
      </c>
      <c r="AN12" s="99">
        <v>0.12322360496615131</v>
      </c>
      <c r="AO12" s="99">
        <v>0.17272916068357022</v>
      </c>
      <c r="AP12" s="99">
        <v>0.18318702849473151</v>
      </c>
      <c r="AQ12" s="99">
        <v>3.9174829145626741E-2</v>
      </c>
      <c r="AR12" s="43">
        <v>112.3032029716251</v>
      </c>
      <c r="AS12" s="43">
        <v>10.401999999999999</v>
      </c>
      <c r="AT12" s="43">
        <v>0</v>
      </c>
      <c r="AU12" s="43">
        <v>15.403505417024935</v>
      </c>
      <c r="AV12" s="43">
        <v>0</v>
      </c>
      <c r="AW12" s="43">
        <v>138.10870838865003</v>
      </c>
      <c r="AX12" s="43">
        <v>565.91980625518738</v>
      </c>
      <c r="AY12" s="43">
        <v>3.9580000000000002</v>
      </c>
      <c r="AZ12" s="43">
        <v>0</v>
      </c>
      <c r="BA12" s="43">
        <v>23.181000000000001</v>
      </c>
      <c r="BB12" s="43">
        <v>0</v>
      </c>
      <c r="BC12" s="43">
        <v>593.05880625518739</v>
      </c>
      <c r="BD12" s="99">
        <v>0.37257367783290468</v>
      </c>
      <c r="BE12" s="99">
        <v>0.5783833899246742</v>
      </c>
      <c r="BF12" s="99">
        <v>0.18318702849473151</v>
      </c>
      <c r="BG12" s="99">
        <v>3.9174829145626741E-2</v>
      </c>
      <c r="BH12" s="43">
        <v>376.04714211006774</v>
      </c>
      <c r="BI12" s="43">
        <v>10.401999999999999</v>
      </c>
      <c r="BJ12" s="43">
        <v>0</v>
      </c>
      <c r="BK12" s="43">
        <v>15.403505417024935</v>
      </c>
      <c r="BL12" s="43">
        <v>0</v>
      </c>
      <c r="BM12" s="43">
        <v>401.85264752709264</v>
      </c>
      <c r="BN12" s="43">
        <v>185.2281223963947</v>
      </c>
      <c r="BO12" s="43">
        <v>3.9580000000000002</v>
      </c>
      <c r="BP12" s="43">
        <v>0</v>
      </c>
      <c r="BQ12" s="43">
        <v>23.181000000000001</v>
      </c>
      <c r="BR12" s="43">
        <v>0</v>
      </c>
      <c r="BS12" s="43">
        <v>212.36712239639471</v>
      </c>
      <c r="BT12" s="99">
        <v>0.13341408812664995</v>
      </c>
      <c r="BU12" s="99">
        <v>0.18930750992782949</v>
      </c>
      <c r="BV12" s="99">
        <v>0.18318702849473151</v>
      </c>
      <c r="BW12" s="99">
        <v>3.9174829145626741E-2</v>
      </c>
      <c r="BX12" s="43">
        <v>123.08193722092331</v>
      </c>
      <c r="BY12" s="43">
        <v>10.401999999999999</v>
      </c>
      <c r="BZ12" s="43">
        <v>0</v>
      </c>
      <c r="CA12" s="43">
        <v>15.403505417024935</v>
      </c>
      <c r="CB12" s="43">
        <v>0</v>
      </c>
      <c r="CC12" s="43">
        <v>148.88744263794825</v>
      </c>
      <c r="CD12" s="44">
        <v>4.3945429481504847</v>
      </c>
      <c r="CE12" s="44">
        <v>12.978238515030615</v>
      </c>
      <c r="CF12" s="44">
        <v>5.448133570106533</v>
      </c>
      <c r="CG12" s="44">
        <v>56.562247801094308</v>
      </c>
      <c r="CH12" s="44">
        <v>164.51148774495149</v>
      </c>
      <c r="CI12" s="44">
        <v>60.973936553334411</v>
      </c>
      <c r="CJ12" s="44">
        <v>450.47817860890621</v>
      </c>
      <c r="CL12" s="63" t="s">
        <v>63</v>
      </c>
      <c r="CM12" s="44">
        <v>0</v>
      </c>
      <c r="CN12" s="44">
        <v>0</v>
      </c>
      <c r="CO12" s="44">
        <v>811.15867440311672</v>
      </c>
      <c r="CP12" s="44">
        <v>811.15867440311672</v>
      </c>
      <c r="CQ12" s="44">
        <v>0</v>
      </c>
      <c r="CR12" s="44">
        <v>0</v>
      </c>
      <c r="CS12" s="44">
        <v>0</v>
      </c>
      <c r="CT12" s="44">
        <v>0</v>
      </c>
      <c r="CU12" s="44">
        <v>0</v>
      </c>
      <c r="CV12" s="44">
        <v>0</v>
      </c>
      <c r="CW12" s="44">
        <v>0</v>
      </c>
      <c r="CX12" s="44">
        <v>0</v>
      </c>
      <c r="CY12" s="44">
        <v>0</v>
      </c>
      <c r="CZ12" s="44">
        <v>0</v>
      </c>
      <c r="DA12" s="44">
        <v>185.2281223963947</v>
      </c>
      <c r="DB12" s="44">
        <v>3.9580000000000002</v>
      </c>
      <c r="DC12" s="44">
        <v>0</v>
      </c>
      <c r="DD12" s="44">
        <v>23.181000000000001</v>
      </c>
      <c r="DE12" s="44">
        <v>212.36712239639471</v>
      </c>
      <c r="DF12" s="44">
        <v>185.2281223963947</v>
      </c>
      <c r="DG12" s="44">
        <v>3.9580000000000002</v>
      </c>
      <c r="DH12" s="44">
        <v>0</v>
      </c>
      <c r="DI12" s="44">
        <v>23.181000000000001</v>
      </c>
      <c r="DJ12" s="44">
        <v>212.36712239639471</v>
      </c>
      <c r="DK12" s="44">
        <v>123.08193722092332</v>
      </c>
      <c r="DL12" s="44">
        <v>5.5689060000000001</v>
      </c>
      <c r="DM12" s="44">
        <v>0</v>
      </c>
      <c r="DN12" s="44">
        <v>15.403505417024936</v>
      </c>
      <c r="DO12" s="44">
        <v>144.05434863794827</v>
      </c>
      <c r="DP12" s="44">
        <v>5.6309211215955823</v>
      </c>
      <c r="DQ12" s="44">
        <v>50.376898203685002</v>
      </c>
      <c r="DR12" s="44">
        <v>4.2924510000000007</v>
      </c>
      <c r="DS12" s="44">
        <v>0</v>
      </c>
      <c r="DT12" s="44">
        <v>6.3045873496494078</v>
      </c>
      <c r="DU12" s="44">
        <v>60.973936553334411</v>
      </c>
      <c r="DV12" s="64">
        <v>2016</v>
      </c>
      <c r="DW12" s="44">
        <v>811.15867440311672</v>
      </c>
      <c r="DX12" s="44">
        <v>0</v>
      </c>
      <c r="DY12" s="44">
        <v>0</v>
      </c>
      <c r="DZ12" s="44">
        <v>0</v>
      </c>
      <c r="EA12" s="44">
        <v>0</v>
      </c>
      <c r="EB12" s="44">
        <v>0</v>
      </c>
      <c r="EC12" s="44">
        <v>0</v>
      </c>
      <c r="ED12" s="44">
        <v>0</v>
      </c>
      <c r="EE12" s="44">
        <v>0</v>
      </c>
      <c r="EF12" s="44">
        <v>0</v>
      </c>
      <c r="EG12" s="44">
        <v>185.2281223963947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44">
        <v>0</v>
      </c>
      <c r="EQ12" s="44">
        <v>3.9580000000000002</v>
      </c>
      <c r="ER12" s="44">
        <v>0</v>
      </c>
      <c r="ES12" s="44">
        <v>0</v>
      </c>
      <c r="ET12" s="44">
        <v>0</v>
      </c>
      <c r="EU12" s="44">
        <v>0</v>
      </c>
      <c r="EV12" s="44">
        <v>0</v>
      </c>
      <c r="EW12" s="44">
        <v>0</v>
      </c>
      <c r="EX12" s="44">
        <v>0</v>
      </c>
      <c r="EY12" s="44">
        <v>0</v>
      </c>
      <c r="EZ12" s="44">
        <v>0</v>
      </c>
      <c r="FA12" s="44">
        <v>0</v>
      </c>
      <c r="FB12" s="44">
        <v>0</v>
      </c>
      <c r="FC12" s="44">
        <v>0</v>
      </c>
      <c r="FD12" s="44">
        <v>0</v>
      </c>
      <c r="FE12" s="44">
        <v>0</v>
      </c>
      <c r="FF12" s="44">
        <v>0</v>
      </c>
      <c r="FG12" s="44">
        <v>0</v>
      </c>
      <c r="FH12" s="44">
        <v>0</v>
      </c>
      <c r="FI12" s="44">
        <v>0</v>
      </c>
      <c r="FJ12" s="44">
        <v>0</v>
      </c>
      <c r="FK12" s="44">
        <v>23.181000000000001</v>
      </c>
      <c r="FL12" s="44">
        <v>0</v>
      </c>
      <c r="FM12" s="44">
        <v>0</v>
      </c>
      <c r="FN12" s="44">
        <v>0</v>
      </c>
      <c r="FO12" s="44">
        <v>0</v>
      </c>
      <c r="FP12" s="44">
        <v>0</v>
      </c>
      <c r="FQ12" s="44">
        <v>0</v>
      </c>
      <c r="FR12" s="44">
        <v>0</v>
      </c>
      <c r="FS12" s="44">
        <v>0</v>
      </c>
      <c r="FT12" s="44">
        <v>0</v>
      </c>
      <c r="FU12" s="44">
        <v>60.973936553334411</v>
      </c>
      <c r="FV12" s="44">
        <v>0</v>
      </c>
      <c r="FW12" s="44">
        <v>0</v>
      </c>
      <c r="FX12" s="44">
        <v>0</v>
      </c>
      <c r="FY12" s="44">
        <v>0</v>
      </c>
      <c r="FZ12" s="44">
        <v>0</v>
      </c>
      <c r="GA12" s="44">
        <v>0</v>
      </c>
      <c r="GB12" s="44">
        <v>0</v>
      </c>
      <c r="GC12" s="44">
        <v>0</v>
      </c>
      <c r="GD12" s="44">
        <v>0</v>
      </c>
    </row>
    <row r="13" spans="2:186" x14ac:dyDescent="0.25">
      <c r="B13" s="78" t="s">
        <v>1208</v>
      </c>
      <c r="C13" s="47" t="s">
        <v>101</v>
      </c>
      <c r="D13" s="46">
        <v>9</v>
      </c>
      <c r="E13" s="86" t="s">
        <v>52</v>
      </c>
      <c r="F13" s="43">
        <v>8124.12</v>
      </c>
      <c r="G13" s="43">
        <v>815.14800000000002</v>
      </c>
      <c r="H13" s="43">
        <v>100.3367749368547</v>
      </c>
      <c r="I13" s="43">
        <v>17.480499999999999</v>
      </c>
      <c r="J13" s="43">
        <v>0</v>
      </c>
      <c r="K13" s="43">
        <v>555.38400000000001</v>
      </c>
      <c r="L13" s="43">
        <v>0</v>
      </c>
      <c r="M13" s="43">
        <v>1388.0125</v>
      </c>
      <c r="N13" s="43">
        <v>541.65638383490978</v>
      </c>
      <c r="O13" s="43">
        <v>24.595063499999998</v>
      </c>
      <c r="P13" s="43">
        <v>0</v>
      </c>
      <c r="Q13" s="43">
        <v>369.04622115219263</v>
      </c>
      <c r="R13" s="43">
        <v>0</v>
      </c>
      <c r="S13" s="43">
        <v>935.29766848710244</v>
      </c>
      <c r="T13" s="43">
        <v>922.48199999999997</v>
      </c>
      <c r="U13" s="43">
        <v>17.480499999999999</v>
      </c>
      <c r="V13" s="43">
        <v>0</v>
      </c>
      <c r="W13" s="43">
        <v>555.38400000000001</v>
      </c>
      <c r="X13" s="43">
        <v>0</v>
      </c>
      <c r="Y13" s="43">
        <v>1495.3465000000001</v>
      </c>
      <c r="Z13" s="99">
        <v>0.13167424811199929</v>
      </c>
      <c r="AA13" s="99">
        <v>0</v>
      </c>
      <c r="AB13" s="43">
        <v>489.73121579999997</v>
      </c>
      <c r="AC13" s="43">
        <v>60.281140086557059</v>
      </c>
      <c r="AD13" s="43">
        <v>4708.4088197609099</v>
      </c>
      <c r="AE13" s="43">
        <v>579.55924084835158</v>
      </c>
      <c r="AF13" s="43">
        <v>681.64084976319987</v>
      </c>
      <c r="AG13" s="43">
        <v>83.903345810155429</v>
      </c>
      <c r="AH13" s="43">
        <v>119.76664</v>
      </c>
      <c r="AI13" s="43">
        <v>3.1619999999999999</v>
      </c>
      <c r="AJ13" s="43">
        <v>0</v>
      </c>
      <c r="AK13" s="43">
        <v>37.789000000000001</v>
      </c>
      <c r="AL13" s="43">
        <v>0</v>
      </c>
      <c r="AM13" s="43">
        <v>160.71764000000002</v>
      </c>
      <c r="AN13" s="99">
        <v>0.10747852755197541</v>
      </c>
      <c r="AO13" s="99">
        <v>0.12983086932861562</v>
      </c>
      <c r="AP13" s="99">
        <v>0.18088727439146479</v>
      </c>
      <c r="AQ13" s="99">
        <v>6.8041211125995704E-2</v>
      </c>
      <c r="AR13" s="43">
        <v>79.583542039552881</v>
      </c>
      <c r="AS13" s="43">
        <v>7.0339999999999998</v>
      </c>
      <c r="AT13" s="43">
        <v>0</v>
      </c>
      <c r="AU13" s="43">
        <v>25.110351848667239</v>
      </c>
      <c r="AV13" s="43">
        <v>0</v>
      </c>
      <c r="AW13" s="43">
        <v>111.72789388822012</v>
      </c>
      <c r="AX13" s="43">
        <v>489.1620753972436</v>
      </c>
      <c r="AY13" s="43">
        <v>3.1619999999999999</v>
      </c>
      <c r="AZ13" s="43">
        <v>0</v>
      </c>
      <c r="BA13" s="43">
        <v>37.789000000000001</v>
      </c>
      <c r="BB13" s="43">
        <v>0</v>
      </c>
      <c r="BC13" s="43">
        <v>530.11307539724362</v>
      </c>
      <c r="BD13" s="99">
        <v>0.35450852053169185</v>
      </c>
      <c r="BE13" s="99">
        <v>0.53026733898032008</v>
      </c>
      <c r="BF13" s="99">
        <v>0.18088727439146479</v>
      </c>
      <c r="BG13" s="99">
        <v>6.8041211125995704E-2</v>
      </c>
      <c r="BH13" s="43">
        <v>325.04252095183995</v>
      </c>
      <c r="BI13" s="43">
        <v>7.0339999999999998</v>
      </c>
      <c r="BJ13" s="43">
        <v>0</v>
      </c>
      <c r="BK13" s="43">
        <v>25.110351848667239</v>
      </c>
      <c r="BL13" s="43">
        <v>0</v>
      </c>
      <c r="BM13" s="43">
        <v>357.18687280050716</v>
      </c>
      <c r="BN13" s="43">
        <v>137.89383715430338</v>
      </c>
      <c r="BO13" s="43">
        <v>3.1619999999999999</v>
      </c>
      <c r="BP13" s="43">
        <v>0</v>
      </c>
      <c r="BQ13" s="43">
        <v>37.789000000000001</v>
      </c>
      <c r="BR13" s="43">
        <v>0</v>
      </c>
      <c r="BS13" s="43">
        <v>178.84483715430338</v>
      </c>
      <c r="BT13" s="99">
        <v>0.11960093339858245</v>
      </c>
      <c r="BU13" s="99">
        <v>0.1494813309683044</v>
      </c>
      <c r="BV13" s="99">
        <v>0.18088727439146479</v>
      </c>
      <c r="BW13" s="99">
        <v>6.8041211125995704E-2</v>
      </c>
      <c r="BX13" s="43">
        <v>91.628854129703925</v>
      </c>
      <c r="BY13" s="43">
        <v>7.0339999999999998</v>
      </c>
      <c r="BZ13" s="43">
        <v>0</v>
      </c>
      <c r="CA13" s="43">
        <v>25.110351848667239</v>
      </c>
      <c r="CB13" s="43">
        <v>0</v>
      </c>
      <c r="CC13" s="43">
        <v>123.77320597837117</v>
      </c>
      <c r="CD13" s="44">
        <v>4.3832493279606526</v>
      </c>
      <c r="CE13" s="44">
        <v>13.181920104859532</v>
      </c>
      <c r="CF13" s="44">
        <v>5.507176164462555</v>
      </c>
      <c r="CG13" s="44">
        <v>46.27994154777258</v>
      </c>
      <c r="CH13" s="44">
        <v>146.74522730005665</v>
      </c>
      <c r="CI13" s="44">
        <v>51.210035066758898</v>
      </c>
      <c r="CJ13" s="44">
        <v>420.89605564187138</v>
      </c>
      <c r="CL13" s="63" t="s">
        <v>63</v>
      </c>
      <c r="CM13" s="44">
        <v>0</v>
      </c>
      <c r="CN13" s="44">
        <v>0</v>
      </c>
      <c r="CO13" s="44">
        <v>681.64084976319987</v>
      </c>
      <c r="CP13" s="44">
        <v>681.64084976319987</v>
      </c>
      <c r="CQ13" s="44">
        <v>0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137.89383715430338</v>
      </c>
      <c r="DB13" s="44">
        <v>3.1619999999999999</v>
      </c>
      <c r="DC13" s="44">
        <v>0</v>
      </c>
      <c r="DD13" s="44">
        <v>37.789000000000001</v>
      </c>
      <c r="DE13" s="44">
        <v>178.84483715430338</v>
      </c>
      <c r="DF13" s="44">
        <v>137.89383715430338</v>
      </c>
      <c r="DG13" s="44">
        <v>3.1619999999999999</v>
      </c>
      <c r="DH13" s="44">
        <v>0</v>
      </c>
      <c r="DI13" s="44">
        <v>37.789000000000001</v>
      </c>
      <c r="DJ13" s="44">
        <v>178.84483715430338</v>
      </c>
      <c r="DK13" s="44">
        <v>91.62885412970391</v>
      </c>
      <c r="DL13" s="44">
        <v>4.4489340000000004</v>
      </c>
      <c r="DM13" s="44">
        <v>0</v>
      </c>
      <c r="DN13" s="44">
        <v>25.110351848667239</v>
      </c>
      <c r="DO13" s="44">
        <v>121.18813997837114</v>
      </c>
      <c r="DP13" s="44">
        <v>5.6246498203937669</v>
      </c>
      <c r="DQ13" s="44">
        <v>37.503288957233792</v>
      </c>
      <c r="DR13" s="44">
        <v>3.429189</v>
      </c>
      <c r="DS13" s="44">
        <v>0</v>
      </c>
      <c r="DT13" s="44">
        <v>10.277557109525105</v>
      </c>
      <c r="DU13" s="44">
        <v>51.210035066758898</v>
      </c>
      <c r="DV13" s="64">
        <v>2016</v>
      </c>
      <c r="DW13" s="44">
        <v>681.64084976319987</v>
      </c>
      <c r="DX13" s="44">
        <v>0</v>
      </c>
      <c r="DY13" s="44">
        <v>0</v>
      </c>
      <c r="DZ13" s="44">
        <v>0</v>
      </c>
      <c r="EA13" s="44">
        <v>0</v>
      </c>
      <c r="EB13" s="44">
        <v>0</v>
      </c>
      <c r="EC13" s="44">
        <v>0</v>
      </c>
      <c r="ED13" s="44">
        <v>0</v>
      </c>
      <c r="EE13" s="44">
        <v>0</v>
      </c>
      <c r="EF13" s="44">
        <v>0</v>
      </c>
      <c r="EG13" s="44">
        <v>137.89383715430338</v>
      </c>
      <c r="EH13" s="44">
        <v>0</v>
      </c>
      <c r="EI13" s="44">
        <v>0</v>
      </c>
      <c r="EJ13" s="44">
        <v>0</v>
      </c>
      <c r="EK13" s="44">
        <v>0</v>
      </c>
      <c r="EL13" s="44">
        <v>0</v>
      </c>
      <c r="EM13" s="44">
        <v>0</v>
      </c>
      <c r="EN13" s="44">
        <v>0</v>
      </c>
      <c r="EO13" s="44">
        <v>0</v>
      </c>
      <c r="EP13" s="44">
        <v>0</v>
      </c>
      <c r="EQ13" s="44">
        <v>3.1619999999999999</v>
      </c>
      <c r="ER13" s="44">
        <v>0</v>
      </c>
      <c r="ES13" s="44">
        <v>0</v>
      </c>
      <c r="ET13" s="44">
        <v>0</v>
      </c>
      <c r="EU13" s="44">
        <v>0</v>
      </c>
      <c r="EV13" s="44">
        <v>0</v>
      </c>
      <c r="EW13" s="44">
        <v>0</v>
      </c>
      <c r="EX13" s="44">
        <v>0</v>
      </c>
      <c r="EY13" s="44">
        <v>0</v>
      </c>
      <c r="EZ13" s="44">
        <v>0</v>
      </c>
      <c r="FA13" s="44">
        <v>0</v>
      </c>
      <c r="FB13" s="44">
        <v>0</v>
      </c>
      <c r="FC13" s="44">
        <v>0</v>
      </c>
      <c r="FD13" s="44">
        <v>0</v>
      </c>
      <c r="FE13" s="44">
        <v>0</v>
      </c>
      <c r="FF13" s="44">
        <v>0</v>
      </c>
      <c r="FG13" s="44">
        <v>0</v>
      </c>
      <c r="FH13" s="44">
        <v>0</v>
      </c>
      <c r="FI13" s="44">
        <v>0</v>
      </c>
      <c r="FJ13" s="44">
        <v>0</v>
      </c>
      <c r="FK13" s="44">
        <v>37.789000000000001</v>
      </c>
      <c r="FL13" s="44">
        <v>0</v>
      </c>
      <c r="FM13" s="44">
        <v>0</v>
      </c>
      <c r="FN13" s="44">
        <v>0</v>
      </c>
      <c r="FO13" s="44">
        <v>0</v>
      </c>
      <c r="FP13" s="44">
        <v>0</v>
      </c>
      <c r="FQ13" s="44">
        <v>0</v>
      </c>
      <c r="FR13" s="44">
        <v>0</v>
      </c>
      <c r="FS13" s="44">
        <v>0</v>
      </c>
      <c r="FT13" s="44">
        <v>0</v>
      </c>
      <c r="FU13" s="44">
        <v>51.210035066758898</v>
      </c>
      <c r="FV13" s="44">
        <v>0</v>
      </c>
      <c r="FW13" s="44">
        <v>0</v>
      </c>
      <c r="FX13" s="44">
        <v>0</v>
      </c>
      <c r="FY13" s="44">
        <v>0</v>
      </c>
      <c r="FZ13" s="44">
        <v>0</v>
      </c>
      <c r="GA13" s="44">
        <v>0</v>
      </c>
      <c r="GB13" s="44">
        <v>0</v>
      </c>
      <c r="GC13" s="44">
        <v>0</v>
      </c>
      <c r="GD13" s="44">
        <v>0</v>
      </c>
    </row>
    <row r="14" spans="2:186" x14ac:dyDescent="0.25">
      <c r="B14" s="78" t="s">
        <v>1209</v>
      </c>
      <c r="C14" s="47" t="s">
        <v>101</v>
      </c>
      <c r="D14" s="46">
        <v>9</v>
      </c>
      <c r="E14" s="86" t="s">
        <v>52</v>
      </c>
      <c r="F14" s="43">
        <v>4011.75</v>
      </c>
      <c r="G14" s="43">
        <v>414.04500000000002</v>
      </c>
      <c r="H14" s="43">
        <v>103.20807627593943</v>
      </c>
      <c r="I14" s="43">
        <v>13.901333333333334</v>
      </c>
      <c r="J14" s="43">
        <v>0</v>
      </c>
      <c r="K14" s="43">
        <v>351.50700000000001</v>
      </c>
      <c r="L14" s="43">
        <v>0</v>
      </c>
      <c r="M14" s="43">
        <v>779.45333333333338</v>
      </c>
      <c r="N14" s="43">
        <v>275.12809630266554</v>
      </c>
      <c r="O14" s="43">
        <v>19.559176000000001</v>
      </c>
      <c r="P14" s="43">
        <v>0</v>
      </c>
      <c r="Q14" s="43">
        <v>233.57232123817712</v>
      </c>
      <c r="R14" s="43">
        <v>0</v>
      </c>
      <c r="S14" s="43">
        <v>528.25959354084262</v>
      </c>
      <c r="T14" s="43">
        <v>473.92900000000003</v>
      </c>
      <c r="U14" s="43">
        <v>13.901333333333334</v>
      </c>
      <c r="V14" s="43">
        <v>0</v>
      </c>
      <c r="W14" s="43">
        <v>351.50700000000001</v>
      </c>
      <c r="X14" s="43">
        <v>0</v>
      </c>
      <c r="Y14" s="43">
        <v>839.33733333333339</v>
      </c>
      <c r="Z14" s="99">
        <v>0.14463162216667269</v>
      </c>
      <c r="AA14" s="99">
        <v>0</v>
      </c>
      <c r="AB14" s="43">
        <v>370.10552179999996</v>
      </c>
      <c r="AC14" s="43">
        <v>92.255380270455532</v>
      </c>
      <c r="AD14" s="43">
        <v>2609.8454885624988</v>
      </c>
      <c r="AE14" s="43">
        <v>650.55038039820499</v>
      </c>
      <c r="AF14" s="43">
        <v>440.491665214835</v>
      </c>
      <c r="AG14" s="43">
        <v>109.80037769423194</v>
      </c>
      <c r="AH14" s="43">
        <v>78.677580000000006</v>
      </c>
      <c r="AI14" s="43">
        <v>2.7669999999999999</v>
      </c>
      <c r="AJ14" s="43">
        <v>0</v>
      </c>
      <c r="AK14" s="43">
        <v>18.119</v>
      </c>
      <c r="AL14" s="43">
        <v>0</v>
      </c>
      <c r="AM14" s="43">
        <v>99.563580000000002</v>
      </c>
      <c r="AN14" s="99">
        <v>0.11862165073081463</v>
      </c>
      <c r="AO14" s="99">
        <v>0.16601132237107247</v>
      </c>
      <c r="AP14" s="99">
        <v>0.19904565509303662</v>
      </c>
      <c r="AQ14" s="99">
        <v>5.154662638297388E-2</v>
      </c>
      <c r="AR14" s="43">
        <v>52.280338627687016</v>
      </c>
      <c r="AS14" s="43">
        <v>6.8970000000000002</v>
      </c>
      <c r="AT14" s="43">
        <v>0</v>
      </c>
      <c r="AU14" s="43">
        <v>12.039865176268272</v>
      </c>
      <c r="AV14" s="43">
        <v>0</v>
      </c>
      <c r="AW14" s="43">
        <v>71.217203803955286</v>
      </c>
      <c r="AX14" s="43">
        <v>212.37161532416238</v>
      </c>
      <c r="AY14" s="43">
        <v>2.7669999999999999</v>
      </c>
      <c r="AZ14" s="43">
        <v>0</v>
      </c>
      <c r="BA14" s="43">
        <v>18.119</v>
      </c>
      <c r="BB14" s="43">
        <v>0</v>
      </c>
      <c r="BC14" s="43">
        <v>233.25761532416237</v>
      </c>
      <c r="BD14" s="99">
        <v>0.27790687493645266</v>
      </c>
      <c r="BE14" s="99">
        <v>0.44810850427840954</v>
      </c>
      <c r="BF14" s="99">
        <v>0.19904565509303662</v>
      </c>
      <c r="BG14" s="99">
        <v>5.154662638297388E-2</v>
      </c>
      <c r="BH14" s="43">
        <v>141.11847319218631</v>
      </c>
      <c r="BI14" s="43">
        <v>6.8970000000000002</v>
      </c>
      <c r="BJ14" s="43">
        <v>0</v>
      </c>
      <c r="BK14" s="43">
        <v>12.039865176268272</v>
      </c>
      <c r="BL14" s="43">
        <v>0</v>
      </c>
      <c r="BM14" s="43">
        <v>160.05533836845458</v>
      </c>
      <c r="BN14" s="43">
        <v>83.955017420614425</v>
      </c>
      <c r="BO14" s="43">
        <v>2.7669999999999999</v>
      </c>
      <c r="BP14" s="43">
        <v>0</v>
      </c>
      <c r="BQ14" s="43">
        <v>18.119</v>
      </c>
      <c r="BR14" s="43">
        <v>0</v>
      </c>
      <c r="BS14" s="43">
        <v>104.84101742061442</v>
      </c>
      <c r="BT14" s="99">
        <v>0.12490927456336318</v>
      </c>
      <c r="BU14" s="99">
        <v>0.17714682456784545</v>
      </c>
      <c r="BV14" s="99">
        <v>0.19904565509303662</v>
      </c>
      <c r="BW14" s="99">
        <v>5.154662638297388E-2</v>
      </c>
      <c r="BX14" s="43">
        <v>55.787134533663661</v>
      </c>
      <c r="BY14" s="43">
        <v>6.8970000000000002</v>
      </c>
      <c r="BZ14" s="43">
        <v>0</v>
      </c>
      <c r="CA14" s="43">
        <v>12.039865176268272</v>
      </c>
      <c r="CB14" s="43">
        <v>0</v>
      </c>
      <c r="CC14" s="43">
        <v>74.723999709931931</v>
      </c>
      <c r="CD14" s="44">
        <v>5.196855563422794</v>
      </c>
      <c r="CE14" s="44">
        <v>16.305894668470959</v>
      </c>
      <c r="CF14" s="44">
        <v>5.8949155147577992</v>
      </c>
      <c r="CG14" s="44">
        <v>29.326789402477328</v>
      </c>
      <c r="CH14" s="44">
        <v>65.687849055999393</v>
      </c>
      <c r="CI14" s="44">
        <v>30.762105618368448</v>
      </c>
      <c r="CJ14" s="44">
        <v>239.57163309698498</v>
      </c>
      <c r="CL14" s="63" t="s">
        <v>63</v>
      </c>
      <c r="CM14" s="44">
        <v>0</v>
      </c>
      <c r="CN14" s="44">
        <v>0</v>
      </c>
      <c r="CO14" s="44">
        <v>440.491665214835</v>
      </c>
      <c r="CP14" s="44">
        <v>440.491665214835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83.955017420614425</v>
      </c>
      <c r="DB14" s="44">
        <v>2.7669999999999999</v>
      </c>
      <c r="DC14" s="44">
        <v>0</v>
      </c>
      <c r="DD14" s="44">
        <v>18.119</v>
      </c>
      <c r="DE14" s="44">
        <v>104.84101742061442</v>
      </c>
      <c r="DF14" s="44">
        <v>83.955017420614425</v>
      </c>
      <c r="DG14" s="44">
        <v>2.7669999999999999</v>
      </c>
      <c r="DH14" s="44">
        <v>0</v>
      </c>
      <c r="DI14" s="44">
        <v>18.119</v>
      </c>
      <c r="DJ14" s="44">
        <v>104.84101742061442</v>
      </c>
      <c r="DK14" s="44">
        <v>55.787134533663654</v>
      </c>
      <c r="DL14" s="44">
        <v>3.8931689999999999</v>
      </c>
      <c r="DM14" s="44">
        <v>0</v>
      </c>
      <c r="DN14" s="44">
        <v>12.039865176268272</v>
      </c>
      <c r="DO14" s="44">
        <v>71.720168709931926</v>
      </c>
      <c r="DP14" s="44">
        <v>6.1418102207257492</v>
      </c>
      <c r="DQ14" s="44">
        <v>22.833429997394475</v>
      </c>
      <c r="DR14" s="44">
        <v>3.0008114999999997</v>
      </c>
      <c r="DS14" s="44">
        <v>0</v>
      </c>
      <c r="DT14" s="44">
        <v>4.9278641209739709</v>
      </c>
      <c r="DU14" s="44">
        <v>30.762105618368448</v>
      </c>
      <c r="DV14" s="64">
        <v>2016</v>
      </c>
      <c r="DW14" s="44">
        <v>440.491665214835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83.955017420614425</v>
      </c>
      <c r="EH14" s="44">
        <v>0</v>
      </c>
      <c r="EI14" s="44">
        <v>0</v>
      </c>
      <c r="EJ14" s="44">
        <v>0</v>
      </c>
      <c r="EK14" s="44">
        <v>0</v>
      </c>
      <c r="EL14" s="44"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v>2.7669999999999999</v>
      </c>
      <c r="ER14" s="44"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v>0</v>
      </c>
      <c r="FC14" s="44">
        <v>0</v>
      </c>
      <c r="FD14" s="44">
        <v>0</v>
      </c>
      <c r="FE14" s="44">
        <v>0</v>
      </c>
      <c r="FF14" s="44">
        <v>0</v>
      </c>
      <c r="FG14" s="44">
        <v>0</v>
      </c>
      <c r="FH14" s="44">
        <v>0</v>
      </c>
      <c r="FI14" s="44">
        <v>0</v>
      </c>
      <c r="FJ14" s="44">
        <v>0</v>
      </c>
      <c r="FK14" s="44">
        <v>18.119</v>
      </c>
      <c r="FL14" s="44">
        <v>0</v>
      </c>
      <c r="FM14" s="44">
        <v>0</v>
      </c>
      <c r="FN14" s="44">
        <v>0</v>
      </c>
      <c r="FO14" s="44">
        <v>0</v>
      </c>
      <c r="FP14" s="44">
        <v>0</v>
      </c>
      <c r="FQ14" s="44">
        <v>0</v>
      </c>
      <c r="FR14" s="44">
        <v>0</v>
      </c>
      <c r="FS14" s="44">
        <v>0</v>
      </c>
      <c r="FT14" s="44">
        <v>0</v>
      </c>
      <c r="FU14" s="44">
        <v>30.762105618368448</v>
      </c>
      <c r="FV14" s="44">
        <v>0</v>
      </c>
      <c r="FW14" s="44">
        <v>0</v>
      </c>
      <c r="FX14" s="44">
        <v>0</v>
      </c>
      <c r="FY14" s="44">
        <v>0</v>
      </c>
      <c r="FZ14" s="44">
        <v>0</v>
      </c>
      <c r="GA14" s="44">
        <v>0</v>
      </c>
      <c r="GB14" s="44">
        <v>0</v>
      </c>
      <c r="GC14" s="44">
        <v>0</v>
      </c>
      <c r="GD14" s="44">
        <v>0</v>
      </c>
    </row>
    <row r="15" spans="2:186" x14ac:dyDescent="0.25">
      <c r="B15" s="78" t="s">
        <v>1210</v>
      </c>
      <c r="C15" s="47" t="s">
        <v>101</v>
      </c>
      <c r="D15" s="46">
        <v>14</v>
      </c>
      <c r="E15" s="86" t="s">
        <v>52</v>
      </c>
      <c r="F15" s="43">
        <v>7446.32</v>
      </c>
      <c r="G15" s="43">
        <v>1021.252</v>
      </c>
      <c r="H15" s="43">
        <v>137.14855123067503</v>
      </c>
      <c r="I15" s="43">
        <v>29.001666666666669</v>
      </c>
      <c r="J15" s="43">
        <v>0</v>
      </c>
      <c r="K15" s="43">
        <v>554.65499999999997</v>
      </c>
      <c r="L15" s="43">
        <v>0</v>
      </c>
      <c r="M15" s="43">
        <v>1604.9086666666667</v>
      </c>
      <c r="N15" s="43">
        <v>678.61009939810833</v>
      </c>
      <c r="O15" s="43">
        <v>40.805345000000003</v>
      </c>
      <c r="P15" s="43">
        <v>0</v>
      </c>
      <c r="Q15" s="43">
        <v>368.56180911435939</v>
      </c>
      <c r="R15" s="43">
        <v>0</v>
      </c>
      <c r="S15" s="43">
        <v>1087.9772535124678</v>
      </c>
      <c r="T15" s="43">
        <v>1089.2830000000001</v>
      </c>
      <c r="U15" s="43">
        <v>29.001666666666669</v>
      </c>
      <c r="V15" s="43">
        <v>0</v>
      </c>
      <c r="W15" s="43">
        <v>554.65499999999997</v>
      </c>
      <c r="X15" s="43">
        <v>0</v>
      </c>
      <c r="Y15" s="43">
        <v>1672.9396666666669</v>
      </c>
      <c r="Z15" s="99">
        <v>6.6615291818277952E-2</v>
      </c>
      <c r="AA15" s="99">
        <v>0</v>
      </c>
      <c r="AB15" s="43">
        <v>563.74499079999998</v>
      </c>
      <c r="AC15" s="43">
        <v>75.707865200528587</v>
      </c>
      <c r="AD15" s="43">
        <v>5294.9315147944399</v>
      </c>
      <c r="AE15" s="43">
        <v>711.08030742627773</v>
      </c>
      <c r="AF15" s="43">
        <v>929.73818120208921</v>
      </c>
      <c r="AG15" s="43">
        <v>124.8587464951935</v>
      </c>
      <c r="AH15" s="43">
        <v>206.18666000000002</v>
      </c>
      <c r="AI15" s="43">
        <v>6.7770000000000001</v>
      </c>
      <c r="AJ15" s="43">
        <v>0</v>
      </c>
      <c r="AK15" s="43">
        <v>15.439</v>
      </c>
      <c r="AL15" s="43">
        <v>0</v>
      </c>
      <c r="AM15" s="43">
        <v>228.40266</v>
      </c>
      <c r="AN15" s="99">
        <v>0.13652773291884004</v>
      </c>
      <c r="AO15" s="99">
        <v>0.18928658576329566</v>
      </c>
      <c r="AP15" s="99">
        <v>0.23367622550428135</v>
      </c>
      <c r="AQ15" s="99">
        <v>2.7835321055430854E-2</v>
      </c>
      <c r="AR15" s="43">
        <v>137.00864217368874</v>
      </c>
      <c r="AS15" s="43">
        <v>17.975999999999999</v>
      </c>
      <c r="AT15" s="43">
        <v>0</v>
      </c>
      <c r="AU15" s="43">
        <v>10.259036285468616</v>
      </c>
      <c r="AV15" s="43">
        <v>0</v>
      </c>
      <c r="AW15" s="43">
        <v>165.24367845915737</v>
      </c>
      <c r="AX15" s="43">
        <v>633.02024407109877</v>
      </c>
      <c r="AY15" s="43">
        <v>6.7770000000000001</v>
      </c>
      <c r="AZ15" s="43">
        <v>0</v>
      </c>
      <c r="BA15" s="43">
        <v>15.439</v>
      </c>
      <c r="BB15" s="43">
        <v>0</v>
      </c>
      <c r="BC15" s="43">
        <v>655.23624407109878</v>
      </c>
      <c r="BD15" s="99">
        <v>0.39166758797503876</v>
      </c>
      <c r="BE15" s="99">
        <v>0.58113478689293663</v>
      </c>
      <c r="BF15" s="99">
        <v>0.23367622550428135</v>
      </c>
      <c r="BG15" s="99">
        <v>2.7835321055430854E-2</v>
      </c>
      <c r="BH15" s="43">
        <v>420.63460414285902</v>
      </c>
      <c r="BI15" s="43">
        <v>17.975999999999999</v>
      </c>
      <c r="BJ15" s="43">
        <v>0</v>
      </c>
      <c r="BK15" s="43">
        <v>10.259036285468616</v>
      </c>
      <c r="BL15" s="43">
        <v>0</v>
      </c>
      <c r="BM15" s="43">
        <v>448.86964042832761</v>
      </c>
      <c r="BN15" s="43">
        <v>250.61639738605388</v>
      </c>
      <c r="BO15" s="43">
        <v>6.7770000000000001</v>
      </c>
      <c r="BP15" s="43">
        <v>0</v>
      </c>
      <c r="BQ15" s="43">
        <v>15.439</v>
      </c>
      <c r="BR15" s="43">
        <v>0</v>
      </c>
      <c r="BS15" s="43">
        <v>272.83239738605391</v>
      </c>
      <c r="BT15" s="99">
        <v>0.16308561678716879</v>
      </c>
      <c r="BU15" s="99">
        <v>0.23007464303220912</v>
      </c>
      <c r="BV15" s="99">
        <v>0.23367622550428135</v>
      </c>
      <c r="BW15" s="99">
        <v>2.7835321055430854E-2</v>
      </c>
      <c r="BX15" s="43">
        <v>166.53168693030307</v>
      </c>
      <c r="BY15" s="43">
        <v>17.975999999999999</v>
      </c>
      <c r="BZ15" s="43">
        <v>0</v>
      </c>
      <c r="CA15" s="43">
        <v>10.259036285468616</v>
      </c>
      <c r="CB15" s="43">
        <v>0</v>
      </c>
      <c r="CC15" s="43">
        <v>194.76672321577169</v>
      </c>
      <c r="CD15" s="44">
        <v>3.4115979265091139</v>
      </c>
      <c r="CE15" s="44">
        <v>11.796145334627276</v>
      </c>
      <c r="CF15" s="44">
        <v>4.7735987228787629</v>
      </c>
      <c r="CG15" s="44">
        <v>67.625672737164095</v>
      </c>
      <c r="CH15" s="44">
        <v>183.71253760667648</v>
      </c>
      <c r="CI15" s="44">
        <v>79.709325740587602</v>
      </c>
      <c r="CJ15" s="44">
        <v>478.55772652454374</v>
      </c>
      <c r="CL15" s="63" t="s">
        <v>63</v>
      </c>
      <c r="CM15" s="44">
        <v>0</v>
      </c>
      <c r="CN15" s="44">
        <v>0</v>
      </c>
      <c r="CO15" s="44">
        <v>929.73818120208921</v>
      </c>
      <c r="CP15" s="44">
        <v>929.73818120208921</v>
      </c>
      <c r="CQ15" s="44">
        <v>0</v>
      </c>
      <c r="CR15" s="44">
        <v>0</v>
      </c>
      <c r="CS15" s="44">
        <v>0</v>
      </c>
      <c r="CT15" s="44">
        <v>0</v>
      </c>
      <c r="CU15" s="44">
        <v>0</v>
      </c>
      <c r="CV15" s="44">
        <v>0</v>
      </c>
      <c r="CW15" s="44">
        <v>0</v>
      </c>
      <c r="CX15" s="44">
        <v>0</v>
      </c>
      <c r="CY15" s="44">
        <v>0</v>
      </c>
      <c r="CZ15" s="44">
        <v>0</v>
      </c>
      <c r="DA15" s="44">
        <v>250.61639738605388</v>
      </c>
      <c r="DB15" s="44">
        <v>6.7770000000000001</v>
      </c>
      <c r="DC15" s="44">
        <v>0</v>
      </c>
      <c r="DD15" s="44">
        <v>15.439</v>
      </c>
      <c r="DE15" s="44">
        <v>272.83239738605391</v>
      </c>
      <c r="DF15" s="44">
        <v>250.61639738605388</v>
      </c>
      <c r="DG15" s="44">
        <v>6.7770000000000001</v>
      </c>
      <c r="DH15" s="44">
        <v>0</v>
      </c>
      <c r="DI15" s="44">
        <v>15.439</v>
      </c>
      <c r="DJ15" s="44">
        <v>272.83239738605391</v>
      </c>
      <c r="DK15" s="44">
        <v>166.53168693030304</v>
      </c>
      <c r="DL15" s="44">
        <v>9.5352390000000007</v>
      </c>
      <c r="DM15" s="44">
        <v>0</v>
      </c>
      <c r="DN15" s="44">
        <v>10.259036285468616</v>
      </c>
      <c r="DO15" s="44">
        <v>186.32596221577165</v>
      </c>
      <c r="DP15" s="44">
        <v>4.9898477385852518</v>
      </c>
      <c r="DQ15" s="44">
        <v>68.160690590346576</v>
      </c>
      <c r="DR15" s="44">
        <v>7.3496565</v>
      </c>
      <c r="DS15" s="44">
        <v>0</v>
      </c>
      <c r="DT15" s="44">
        <v>4.1989786502410249</v>
      </c>
      <c r="DU15" s="44">
        <v>79.709325740587602</v>
      </c>
      <c r="DV15" s="64">
        <v>2016</v>
      </c>
      <c r="DW15" s="44">
        <v>929.73818120208921</v>
      </c>
      <c r="DX15" s="44">
        <v>0</v>
      </c>
      <c r="DY15" s="44">
        <v>0</v>
      </c>
      <c r="DZ15" s="44">
        <v>0</v>
      </c>
      <c r="EA15" s="44">
        <v>0</v>
      </c>
      <c r="EB15" s="44">
        <v>0</v>
      </c>
      <c r="EC15" s="44">
        <v>0</v>
      </c>
      <c r="ED15" s="44">
        <v>0</v>
      </c>
      <c r="EE15" s="44">
        <v>0</v>
      </c>
      <c r="EF15" s="44">
        <v>0</v>
      </c>
      <c r="EG15" s="44">
        <v>250.61639738605388</v>
      </c>
      <c r="EH15" s="44">
        <v>0</v>
      </c>
      <c r="EI15" s="44">
        <v>0</v>
      </c>
      <c r="EJ15" s="44">
        <v>0</v>
      </c>
      <c r="EK15" s="44">
        <v>0</v>
      </c>
      <c r="EL15" s="44">
        <v>0</v>
      </c>
      <c r="EM15" s="44">
        <v>0</v>
      </c>
      <c r="EN15" s="44">
        <v>0</v>
      </c>
      <c r="EO15" s="44">
        <v>0</v>
      </c>
      <c r="EP15" s="44">
        <v>0</v>
      </c>
      <c r="EQ15" s="44">
        <v>6.7770000000000001</v>
      </c>
      <c r="ER15" s="44">
        <v>0</v>
      </c>
      <c r="ES15" s="44">
        <v>0</v>
      </c>
      <c r="ET15" s="44">
        <v>0</v>
      </c>
      <c r="EU15" s="44">
        <v>0</v>
      </c>
      <c r="EV15" s="44">
        <v>0</v>
      </c>
      <c r="EW15" s="44">
        <v>0</v>
      </c>
      <c r="EX15" s="44">
        <v>0</v>
      </c>
      <c r="EY15" s="44">
        <v>0</v>
      </c>
      <c r="EZ15" s="44">
        <v>0</v>
      </c>
      <c r="FA15" s="44">
        <v>0</v>
      </c>
      <c r="FB15" s="44">
        <v>0</v>
      </c>
      <c r="FC15" s="44">
        <v>0</v>
      </c>
      <c r="FD15" s="44">
        <v>0</v>
      </c>
      <c r="FE15" s="44">
        <v>0</v>
      </c>
      <c r="FF15" s="44">
        <v>0</v>
      </c>
      <c r="FG15" s="44">
        <v>0</v>
      </c>
      <c r="FH15" s="44">
        <v>0</v>
      </c>
      <c r="FI15" s="44">
        <v>0</v>
      </c>
      <c r="FJ15" s="44">
        <v>0</v>
      </c>
      <c r="FK15" s="44">
        <v>15.439</v>
      </c>
      <c r="FL15" s="44">
        <v>0</v>
      </c>
      <c r="FM15" s="44">
        <v>0</v>
      </c>
      <c r="FN15" s="44">
        <v>0</v>
      </c>
      <c r="FO15" s="44">
        <v>0</v>
      </c>
      <c r="FP15" s="44">
        <v>0</v>
      </c>
      <c r="FQ15" s="44">
        <v>0</v>
      </c>
      <c r="FR15" s="44">
        <v>0</v>
      </c>
      <c r="FS15" s="44">
        <v>0</v>
      </c>
      <c r="FT15" s="44">
        <v>0</v>
      </c>
      <c r="FU15" s="44">
        <v>79.709325740587602</v>
      </c>
      <c r="FV15" s="44">
        <v>0</v>
      </c>
      <c r="FW15" s="44">
        <v>0</v>
      </c>
      <c r="FX15" s="44">
        <v>0</v>
      </c>
      <c r="FY15" s="44">
        <v>0</v>
      </c>
      <c r="FZ15" s="44">
        <v>0</v>
      </c>
      <c r="GA15" s="44">
        <v>0</v>
      </c>
      <c r="GB15" s="44">
        <v>0</v>
      </c>
      <c r="GC15" s="44">
        <v>0</v>
      </c>
      <c r="GD15" s="44">
        <v>0</v>
      </c>
    </row>
    <row r="16" spans="2:186" x14ac:dyDescent="0.25">
      <c r="B16" s="78" t="s">
        <v>1211</v>
      </c>
      <c r="C16" s="47" t="s">
        <v>101</v>
      </c>
      <c r="D16" s="46">
        <v>5</v>
      </c>
      <c r="E16" s="86" t="s">
        <v>52</v>
      </c>
      <c r="F16" s="43">
        <v>6802.3</v>
      </c>
      <c r="G16" s="43">
        <v>684.63499999999999</v>
      </c>
      <c r="H16" s="43">
        <v>100.64757508489775</v>
      </c>
      <c r="I16" s="43">
        <v>11.095999999999998</v>
      </c>
      <c r="J16" s="43">
        <v>0</v>
      </c>
      <c r="K16" s="43">
        <v>0</v>
      </c>
      <c r="L16" s="43">
        <v>0</v>
      </c>
      <c r="M16" s="43">
        <v>695.73099999999999</v>
      </c>
      <c r="N16" s="43">
        <v>454.93201031814272</v>
      </c>
      <c r="O16" s="43">
        <v>15.612071999999998</v>
      </c>
      <c r="P16" s="43">
        <v>0</v>
      </c>
      <c r="Q16" s="43">
        <v>0</v>
      </c>
      <c r="R16" s="43">
        <v>0</v>
      </c>
      <c r="S16" s="43">
        <v>470.54408231814273</v>
      </c>
      <c r="T16" s="43">
        <v>903.75900000000001</v>
      </c>
      <c r="U16" s="43">
        <v>11.095999999999998</v>
      </c>
      <c r="V16" s="43">
        <v>0</v>
      </c>
      <c r="W16" s="43">
        <v>0</v>
      </c>
      <c r="X16" s="43">
        <v>0</v>
      </c>
      <c r="Y16" s="43">
        <v>914.85500000000002</v>
      </c>
      <c r="Z16" s="99">
        <v>0.32005959379815524</v>
      </c>
      <c r="AA16" s="99">
        <v>0</v>
      </c>
      <c r="AB16" s="43">
        <v>564.341905</v>
      </c>
      <c r="AC16" s="43">
        <v>82.963395469179545</v>
      </c>
      <c r="AD16" s="43">
        <v>4347.0428239633047</v>
      </c>
      <c r="AE16" s="43">
        <v>639.05485261798287</v>
      </c>
      <c r="AF16" s="43">
        <v>650.60958632732149</v>
      </c>
      <c r="AG16" s="43">
        <v>95.645529648401492</v>
      </c>
      <c r="AH16" s="43">
        <v>170.56817999999998</v>
      </c>
      <c r="AI16" s="43">
        <v>4.7610000000000001</v>
      </c>
      <c r="AJ16" s="43">
        <v>0</v>
      </c>
      <c r="AK16" s="43">
        <v>0</v>
      </c>
      <c r="AL16" s="43">
        <v>0</v>
      </c>
      <c r="AM16" s="43">
        <v>175.32917999999998</v>
      </c>
      <c r="AN16" s="99">
        <v>0.19164696044728396</v>
      </c>
      <c r="AO16" s="99">
        <v>0.18873192964053467</v>
      </c>
      <c r="AP16" s="99">
        <v>0.42907354001441966</v>
      </c>
      <c r="AQ16" s="99">
        <v>0</v>
      </c>
      <c r="AR16" s="43">
        <v>113.34057566981943</v>
      </c>
      <c r="AS16" s="43">
        <v>10.577999999999999</v>
      </c>
      <c r="AT16" s="43">
        <v>0</v>
      </c>
      <c r="AU16" s="43">
        <v>0</v>
      </c>
      <c r="AV16" s="43">
        <v>0</v>
      </c>
      <c r="AW16" s="43">
        <v>123.91857566981943</v>
      </c>
      <c r="AX16" s="43">
        <v>508.34527450706355</v>
      </c>
      <c r="AY16" s="43">
        <v>4.7610000000000001</v>
      </c>
      <c r="AZ16" s="43">
        <v>0</v>
      </c>
      <c r="BA16" s="43">
        <v>0</v>
      </c>
      <c r="BB16" s="43">
        <v>0</v>
      </c>
      <c r="BC16" s="43">
        <v>513.10627450706352</v>
      </c>
      <c r="BD16" s="99">
        <v>0.56086076428184084</v>
      </c>
      <c r="BE16" s="99">
        <v>0.56247879634622011</v>
      </c>
      <c r="BF16" s="99">
        <v>0.42907354001441966</v>
      </c>
      <c r="BG16" s="99">
        <v>0</v>
      </c>
      <c r="BH16" s="43">
        <v>337.78953408345546</v>
      </c>
      <c r="BI16" s="43">
        <v>10.577999999999999</v>
      </c>
      <c r="BJ16" s="43">
        <v>0</v>
      </c>
      <c r="BK16" s="43">
        <v>0</v>
      </c>
      <c r="BL16" s="43">
        <v>0</v>
      </c>
      <c r="BM16" s="43">
        <v>348.36753408345544</v>
      </c>
      <c r="BN16" s="43">
        <v>176.3585514356142</v>
      </c>
      <c r="BO16" s="43">
        <v>4.7610000000000001</v>
      </c>
      <c r="BP16" s="43">
        <v>0</v>
      </c>
      <c r="BQ16" s="43">
        <v>0</v>
      </c>
      <c r="BR16" s="43">
        <v>0</v>
      </c>
      <c r="BS16" s="43">
        <v>181.1195514356142</v>
      </c>
      <c r="BT16" s="99">
        <v>0.19797623824061103</v>
      </c>
      <c r="BU16" s="99">
        <v>0.19513891583443618</v>
      </c>
      <c r="BV16" s="99">
        <v>0.42907354001441966</v>
      </c>
      <c r="BW16" s="99">
        <v>0</v>
      </c>
      <c r="BX16" s="43">
        <v>117.18821027467125</v>
      </c>
      <c r="BY16" s="43">
        <v>10.577999999999999</v>
      </c>
      <c r="BZ16" s="43">
        <v>0</v>
      </c>
      <c r="CA16" s="43">
        <v>0</v>
      </c>
      <c r="CB16" s="43">
        <v>0</v>
      </c>
      <c r="CC16" s="43">
        <v>127.76621027467125</v>
      </c>
      <c r="CD16" s="44">
        <v>4.5541348579061047</v>
      </c>
      <c r="CE16" s="44">
        <v>12.478323605557115</v>
      </c>
      <c r="CF16" s="44">
        <v>5.0921881844084114</v>
      </c>
      <c r="CG16" s="44">
        <v>51.553106056478278</v>
      </c>
      <c r="CH16" s="44">
        <v>143.41908237460802</v>
      </c>
      <c r="CI16" s="44">
        <v>53.127926060047784</v>
      </c>
      <c r="CJ16" s="44">
        <v>257.83092697915527</v>
      </c>
      <c r="CL16" s="63" t="s">
        <v>63</v>
      </c>
      <c r="CM16" s="44">
        <v>0</v>
      </c>
      <c r="CN16" s="44">
        <v>0</v>
      </c>
      <c r="CO16" s="44">
        <v>650.60958632732149</v>
      </c>
      <c r="CP16" s="44">
        <v>650.60958632732149</v>
      </c>
      <c r="CQ16" s="44">
        <v>0</v>
      </c>
      <c r="CR16" s="44">
        <v>0</v>
      </c>
      <c r="CS16" s="44">
        <v>0</v>
      </c>
      <c r="CT16" s="44">
        <v>0</v>
      </c>
      <c r="CU16" s="44">
        <v>0</v>
      </c>
      <c r="CV16" s="44">
        <v>0</v>
      </c>
      <c r="CW16" s="44">
        <v>0</v>
      </c>
      <c r="CX16" s="44">
        <v>0</v>
      </c>
      <c r="CY16" s="44">
        <v>0</v>
      </c>
      <c r="CZ16" s="44">
        <v>0</v>
      </c>
      <c r="DA16" s="44">
        <v>176.3585514356142</v>
      </c>
      <c r="DB16" s="44">
        <v>4.7610000000000001</v>
      </c>
      <c r="DC16" s="44">
        <v>0</v>
      </c>
      <c r="DD16" s="44">
        <v>0</v>
      </c>
      <c r="DE16" s="44">
        <v>181.1195514356142</v>
      </c>
      <c r="DF16" s="44">
        <v>176.3585514356142</v>
      </c>
      <c r="DG16" s="44">
        <v>4.7610000000000001</v>
      </c>
      <c r="DH16" s="44">
        <v>0</v>
      </c>
      <c r="DI16" s="44">
        <v>0</v>
      </c>
      <c r="DJ16" s="44">
        <v>181.1195514356142</v>
      </c>
      <c r="DK16" s="44">
        <v>117.18821027467123</v>
      </c>
      <c r="DL16" s="44">
        <v>6.6987269999999999</v>
      </c>
      <c r="DM16" s="44">
        <v>0</v>
      </c>
      <c r="DN16" s="44">
        <v>0</v>
      </c>
      <c r="DO16" s="44">
        <v>123.88693727467124</v>
      </c>
      <c r="DP16" s="44">
        <v>5.2516399278226329</v>
      </c>
      <c r="DQ16" s="44">
        <v>47.964621560047782</v>
      </c>
      <c r="DR16" s="44">
        <v>5.1633045000000006</v>
      </c>
      <c r="DS16" s="44">
        <v>0</v>
      </c>
      <c r="DT16" s="44">
        <v>0</v>
      </c>
      <c r="DU16" s="44">
        <v>53.127926060047784</v>
      </c>
      <c r="DV16" s="64">
        <v>2016</v>
      </c>
      <c r="DW16" s="44">
        <v>650.60958632732149</v>
      </c>
      <c r="DX16" s="44">
        <v>0</v>
      </c>
      <c r="DY16" s="44">
        <v>0</v>
      </c>
      <c r="DZ16" s="44">
        <v>0</v>
      </c>
      <c r="EA16" s="44">
        <v>0</v>
      </c>
      <c r="EB16" s="44">
        <v>0</v>
      </c>
      <c r="EC16" s="44">
        <v>0</v>
      </c>
      <c r="ED16" s="44">
        <v>0</v>
      </c>
      <c r="EE16" s="44">
        <v>0</v>
      </c>
      <c r="EF16" s="44">
        <v>0</v>
      </c>
      <c r="EG16" s="44">
        <v>176.3585514356142</v>
      </c>
      <c r="EH16" s="44">
        <v>0</v>
      </c>
      <c r="EI16" s="44">
        <v>0</v>
      </c>
      <c r="EJ16" s="44">
        <v>0</v>
      </c>
      <c r="EK16" s="44">
        <v>0</v>
      </c>
      <c r="EL16" s="44">
        <v>0</v>
      </c>
      <c r="EM16" s="44">
        <v>0</v>
      </c>
      <c r="EN16" s="44">
        <v>0</v>
      </c>
      <c r="EO16" s="44">
        <v>0</v>
      </c>
      <c r="EP16" s="44">
        <v>0</v>
      </c>
      <c r="EQ16" s="44">
        <v>4.7610000000000001</v>
      </c>
      <c r="ER16" s="44">
        <v>0</v>
      </c>
      <c r="ES16" s="44">
        <v>0</v>
      </c>
      <c r="ET16" s="44">
        <v>0</v>
      </c>
      <c r="EU16" s="44">
        <v>0</v>
      </c>
      <c r="EV16" s="44">
        <v>0</v>
      </c>
      <c r="EW16" s="44">
        <v>0</v>
      </c>
      <c r="EX16" s="44">
        <v>0</v>
      </c>
      <c r="EY16" s="44">
        <v>0</v>
      </c>
      <c r="EZ16" s="44">
        <v>0</v>
      </c>
      <c r="FA16" s="44">
        <v>0</v>
      </c>
      <c r="FB16" s="44">
        <v>0</v>
      </c>
      <c r="FC16" s="44">
        <v>0</v>
      </c>
      <c r="FD16" s="44">
        <v>0</v>
      </c>
      <c r="FE16" s="44">
        <v>0</v>
      </c>
      <c r="FF16" s="44">
        <v>0</v>
      </c>
      <c r="FG16" s="44">
        <v>0</v>
      </c>
      <c r="FH16" s="44">
        <v>0</v>
      </c>
      <c r="FI16" s="44">
        <v>0</v>
      </c>
      <c r="FJ16" s="44">
        <v>0</v>
      </c>
      <c r="FK16" s="44">
        <v>0</v>
      </c>
      <c r="FL16" s="44">
        <v>0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</v>
      </c>
      <c r="FS16" s="44">
        <v>0</v>
      </c>
      <c r="FT16" s="44">
        <v>0</v>
      </c>
      <c r="FU16" s="44">
        <v>53.127926060047784</v>
      </c>
      <c r="FV16" s="44">
        <v>0</v>
      </c>
      <c r="FW16" s="44">
        <v>0</v>
      </c>
      <c r="FX16" s="44">
        <v>0</v>
      </c>
      <c r="FY16" s="44">
        <v>0</v>
      </c>
      <c r="FZ16" s="44">
        <v>0</v>
      </c>
      <c r="GA16" s="44">
        <v>0</v>
      </c>
      <c r="GB16" s="44">
        <v>0</v>
      </c>
      <c r="GC16" s="44">
        <v>0</v>
      </c>
      <c r="GD16" s="44">
        <v>0</v>
      </c>
    </row>
    <row r="17" spans="2:186" x14ac:dyDescent="0.25">
      <c r="B17" s="78" t="s">
        <v>1212</v>
      </c>
      <c r="C17" s="47" t="s">
        <v>101</v>
      </c>
      <c r="D17" s="46">
        <v>5</v>
      </c>
      <c r="E17" s="86" t="s">
        <v>52</v>
      </c>
      <c r="F17" s="43">
        <v>3046.1000000000004</v>
      </c>
      <c r="G17" s="43">
        <v>378.57600000000002</v>
      </c>
      <c r="H17" s="43">
        <v>124.28219690752108</v>
      </c>
      <c r="I17" s="43">
        <v>2.5868000000000002</v>
      </c>
      <c r="J17" s="43">
        <v>0</v>
      </c>
      <c r="K17" s="43">
        <v>0</v>
      </c>
      <c r="L17" s="43">
        <v>0</v>
      </c>
      <c r="M17" s="43">
        <v>381.1628</v>
      </c>
      <c r="N17" s="43">
        <v>251.55935752364576</v>
      </c>
      <c r="O17" s="43">
        <v>3.6396276000000003</v>
      </c>
      <c r="P17" s="43">
        <v>0</v>
      </c>
      <c r="Q17" s="43">
        <v>0</v>
      </c>
      <c r="R17" s="43">
        <v>0</v>
      </c>
      <c r="S17" s="43">
        <v>255.19898512364577</v>
      </c>
      <c r="T17" s="43">
        <v>378.57600000000002</v>
      </c>
      <c r="U17" s="43">
        <v>2.5868000000000002</v>
      </c>
      <c r="V17" s="43">
        <v>0</v>
      </c>
      <c r="W17" s="43">
        <v>0</v>
      </c>
      <c r="X17" s="43">
        <v>0</v>
      </c>
      <c r="Y17" s="43">
        <v>381.1628</v>
      </c>
      <c r="Z17" s="99">
        <v>0</v>
      </c>
      <c r="AA17" s="99">
        <v>0</v>
      </c>
      <c r="AB17" s="43">
        <v>299.98784820000003</v>
      </c>
      <c r="AC17" s="43">
        <v>98.482600111618126</v>
      </c>
      <c r="AD17" s="43">
        <v>2158.8294045129996</v>
      </c>
      <c r="AE17" s="43">
        <v>708.71915055743386</v>
      </c>
      <c r="AF17" s="43">
        <v>345.32139503627195</v>
      </c>
      <c r="AG17" s="43">
        <v>113.36508815740518</v>
      </c>
      <c r="AH17" s="43">
        <v>80.342520000000007</v>
      </c>
      <c r="AI17" s="43">
        <v>1.0760000000000001</v>
      </c>
      <c r="AJ17" s="43">
        <v>0</v>
      </c>
      <c r="AK17" s="43">
        <v>0</v>
      </c>
      <c r="AL17" s="43">
        <v>0</v>
      </c>
      <c r="AM17" s="43">
        <v>81.418520000000001</v>
      </c>
      <c r="AN17" s="99">
        <v>0.21360562993030799</v>
      </c>
      <c r="AO17" s="99">
        <v>0.21222296183593256</v>
      </c>
      <c r="AP17" s="99">
        <v>0.415957940312355</v>
      </c>
      <c r="AQ17" s="99">
        <v>0</v>
      </c>
      <c r="AR17" s="43">
        <v>53.386671931212383</v>
      </c>
      <c r="AS17" s="43">
        <v>0.64200000000000002</v>
      </c>
      <c r="AT17" s="43">
        <v>0</v>
      </c>
      <c r="AU17" s="43">
        <v>0</v>
      </c>
      <c r="AV17" s="43">
        <v>0</v>
      </c>
      <c r="AW17" s="43">
        <v>54.028671931212386</v>
      </c>
      <c r="AX17" s="43">
        <v>239.71091135879482</v>
      </c>
      <c r="AY17" s="43">
        <v>1.0760000000000001</v>
      </c>
      <c r="AZ17" s="43">
        <v>0</v>
      </c>
      <c r="BA17" s="43">
        <v>0</v>
      </c>
      <c r="BB17" s="43">
        <v>0</v>
      </c>
      <c r="BC17" s="43">
        <v>240.78691135879481</v>
      </c>
      <c r="BD17" s="99">
        <v>0.63171671359008486</v>
      </c>
      <c r="BE17" s="99">
        <v>0.63319098769809712</v>
      </c>
      <c r="BF17" s="99">
        <v>0.415957940312355</v>
      </c>
      <c r="BG17" s="99">
        <v>0</v>
      </c>
      <c r="BH17" s="43">
        <v>159.28511805509601</v>
      </c>
      <c r="BI17" s="43">
        <v>0.64200000000000002</v>
      </c>
      <c r="BJ17" s="43">
        <v>0</v>
      </c>
      <c r="BK17" s="43">
        <v>0</v>
      </c>
      <c r="BL17" s="43">
        <v>0</v>
      </c>
      <c r="BM17" s="43">
        <v>159.927118055096</v>
      </c>
      <c r="BN17" s="43">
        <v>83.614082269169657</v>
      </c>
      <c r="BO17" s="43">
        <v>1.0760000000000001</v>
      </c>
      <c r="BP17" s="43">
        <v>0</v>
      </c>
      <c r="BQ17" s="43">
        <v>0</v>
      </c>
      <c r="BR17" s="43">
        <v>0</v>
      </c>
      <c r="BS17" s="43">
        <v>84.69008226916965</v>
      </c>
      <c r="BT17" s="99">
        <v>0.22218874000602801</v>
      </c>
      <c r="BU17" s="99">
        <v>0.22086472008043206</v>
      </c>
      <c r="BV17" s="99">
        <v>0.415957940312355</v>
      </c>
      <c r="BW17" s="99">
        <v>0</v>
      </c>
      <c r="BX17" s="43">
        <v>55.560587083073358</v>
      </c>
      <c r="BY17" s="43">
        <v>0.64200000000000002</v>
      </c>
      <c r="BZ17" s="43">
        <v>0</v>
      </c>
      <c r="CA17" s="43">
        <v>0</v>
      </c>
      <c r="CB17" s="43">
        <v>0</v>
      </c>
      <c r="CC17" s="43">
        <v>56.202587083073361</v>
      </c>
      <c r="CD17" s="44">
        <v>5.5523824198739362</v>
      </c>
      <c r="CE17" s="44">
        <v>13.498832660570223</v>
      </c>
      <c r="CF17" s="44">
        <v>6.1442259682076639</v>
      </c>
      <c r="CG17" s="44">
        <v>23.017853160474292</v>
      </c>
      <c r="CH17" s="44">
        <v>66.361623666260655</v>
      </c>
      <c r="CI17" s="44">
        <v>23.907627117413046</v>
      </c>
      <c r="CJ17" s="44">
        <v>105.76752861798344</v>
      </c>
      <c r="CL17" s="63" t="s">
        <v>63</v>
      </c>
      <c r="CM17" s="44">
        <v>0</v>
      </c>
      <c r="CN17" s="44">
        <v>0</v>
      </c>
      <c r="CO17" s="44">
        <v>345.32139503627195</v>
      </c>
      <c r="CP17" s="44">
        <v>345.32139503627195</v>
      </c>
      <c r="CQ17" s="44">
        <v>0</v>
      </c>
      <c r="CR17" s="44">
        <v>0</v>
      </c>
      <c r="CS17" s="44">
        <v>0</v>
      </c>
      <c r="CT17" s="44"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v>0</v>
      </c>
      <c r="CZ17" s="44">
        <v>0</v>
      </c>
      <c r="DA17" s="44">
        <v>83.614082269169657</v>
      </c>
      <c r="DB17" s="44">
        <v>1.0760000000000001</v>
      </c>
      <c r="DC17" s="44">
        <v>0</v>
      </c>
      <c r="DD17" s="44">
        <v>0</v>
      </c>
      <c r="DE17" s="44">
        <v>84.69008226916965</v>
      </c>
      <c r="DF17" s="44">
        <v>83.614082269169657</v>
      </c>
      <c r="DG17" s="44">
        <v>1.0760000000000001</v>
      </c>
      <c r="DH17" s="44">
        <v>0</v>
      </c>
      <c r="DI17" s="44">
        <v>0</v>
      </c>
      <c r="DJ17" s="44">
        <v>84.69008226916965</v>
      </c>
      <c r="DK17" s="44">
        <v>55.560587083073351</v>
      </c>
      <c r="DL17" s="44">
        <v>1.5139320000000001</v>
      </c>
      <c r="DM17" s="44">
        <v>0</v>
      </c>
      <c r="DN17" s="44">
        <v>0</v>
      </c>
      <c r="DO17" s="44">
        <v>57.074519083073348</v>
      </c>
      <c r="DP17" s="44">
        <v>6.0503601359066783</v>
      </c>
      <c r="DQ17" s="44">
        <v>22.740705117413047</v>
      </c>
      <c r="DR17" s="44">
        <v>1.166922</v>
      </c>
      <c r="DS17" s="44">
        <v>0</v>
      </c>
      <c r="DT17" s="44">
        <v>0</v>
      </c>
      <c r="DU17" s="44">
        <v>23.907627117413046</v>
      </c>
      <c r="DV17" s="64">
        <v>2016</v>
      </c>
      <c r="DW17" s="44">
        <v>345.32139503627195</v>
      </c>
      <c r="DX17" s="44">
        <v>0</v>
      </c>
      <c r="DY17" s="44">
        <v>0</v>
      </c>
      <c r="DZ17" s="44">
        <v>0</v>
      </c>
      <c r="EA17" s="44">
        <v>0</v>
      </c>
      <c r="EB17" s="44">
        <v>0</v>
      </c>
      <c r="EC17" s="44">
        <v>0</v>
      </c>
      <c r="ED17" s="44">
        <v>0</v>
      </c>
      <c r="EE17" s="44">
        <v>0</v>
      </c>
      <c r="EF17" s="44">
        <v>0</v>
      </c>
      <c r="EG17" s="44">
        <v>83.614082269169657</v>
      </c>
      <c r="EH17" s="44">
        <v>0</v>
      </c>
      <c r="EI17" s="44">
        <v>0</v>
      </c>
      <c r="EJ17" s="44">
        <v>0</v>
      </c>
      <c r="EK17" s="44">
        <v>0</v>
      </c>
      <c r="EL17" s="44">
        <v>0</v>
      </c>
      <c r="EM17" s="44">
        <v>0</v>
      </c>
      <c r="EN17" s="44">
        <v>0</v>
      </c>
      <c r="EO17" s="44">
        <v>0</v>
      </c>
      <c r="EP17" s="44">
        <v>0</v>
      </c>
      <c r="EQ17" s="44">
        <v>1.0760000000000001</v>
      </c>
      <c r="ER17" s="44">
        <v>0</v>
      </c>
      <c r="ES17" s="44">
        <v>0</v>
      </c>
      <c r="ET17" s="44">
        <v>0</v>
      </c>
      <c r="EU17" s="44">
        <v>0</v>
      </c>
      <c r="EV17" s="44">
        <v>0</v>
      </c>
      <c r="EW17" s="44">
        <v>0</v>
      </c>
      <c r="EX17" s="44">
        <v>0</v>
      </c>
      <c r="EY17" s="44">
        <v>0</v>
      </c>
      <c r="EZ17" s="44">
        <v>0</v>
      </c>
      <c r="FA17" s="44">
        <v>0</v>
      </c>
      <c r="FB17" s="44">
        <v>0</v>
      </c>
      <c r="FC17" s="44">
        <v>0</v>
      </c>
      <c r="FD17" s="44">
        <v>0</v>
      </c>
      <c r="FE17" s="44">
        <v>0</v>
      </c>
      <c r="FF17" s="44">
        <v>0</v>
      </c>
      <c r="FG17" s="44">
        <v>0</v>
      </c>
      <c r="FH17" s="44">
        <v>0</v>
      </c>
      <c r="FI17" s="44">
        <v>0</v>
      </c>
      <c r="FJ17" s="44">
        <v>0</v>
      </c>
      <c r="FK17" s="44">
        <v>0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0</v>
      </c>
      <c r="FS17" s="44">
        <v>0</v>
      </c>
      <c r="FT17" s="44">
        <v>0</v>
      </c>
      <c r="FU17" s="44">
        <v>23.907627117413046</v>
      </c>
      <c r="FV17" s="44">
        <v>0</v>
      </c>
      <c r="FW17" s="44">
        <v>0</v>
      </c>
      <c r="FX17" s="44">
        <v>0</v>
      </c>
      <c r="FY17" s="44">
        <v>0</v>
      </c>
      <c r="FZ17" s="44">
        <v>0</v>
      </c>
      <c r="GA17" s="44">
        <v>0</v>
      </c>
      <c r="GB17" s="44">
        <v>0</v>
      </c>
      <c r="GC17" s="44">
        <v>0</v>
      </c>
      <c r="GD17" s="44">
        <v>0</v>
      </c>
    </row>
    <row r="18" spans="2:186" x14ac:dyDescent="0.25">
      <c r="B18" s="78" t="s">
        <v>1213</v>
      </c>
      <c r="C18" s="47" t="s">
        <v>101</v>
      </c>
      <c r="D18" s="46">
        <v>5</v>
      </c>
      <c r="E18" s="86" t="s">
        <v>52</v>
      </c>
      <c r="F18" s="43">
        <v>5183.25</v>
      </c>
      <c r="G18" s="43">
        <v>543.19600000000003</v>
      </c>
      <c r="H18" s="43">
        <v>104.79834080933777</v>
      </c>
      <c r="I18" s="43">
        <v>12.282</v>
      </c>
      <c r="J18" s="43">
        <v>0</v>
      </c>
      <c r="K18" s="43">
        <v>0</v>
      </c>
      <c r="L18" s="43">
        <v>0</v>
      </c>
      <c r="M18" s="43">
        <v>555.47800000000007</v>
      </c>
      <c r="N18" s="43">
        <v>360.9474366294067</v>
      </c>
      <c r="O18" s="43">
        <v>17.280774000000001</v>
      </c>
      <c r="P18" s="43">
        <v>0</v>
      </c>
      <c r="Q18" s="43">
        <v>0</v>
      </c>
      <c r="R18" s="43">
        <v>0</v>
      </c>
      <c r="S18" s="43">
        <v>378.2282106294067</v>
      </c>
      <c r="T18" s="43">
        <v>674.76</v>
      </c>
      <c r="U18" s="43">
        <v>12.282</v>
      </c>
      <c r="V18" s="43">
        <v>0</v>
      </c>
      <c r="W18" s="43">
        <v>0</v>
      </c>
      <c r="X18" s="43">
        <v>0</v>
      </c>
      <c r="Y18" s="43">
        <v>687.04200000000003</v>
      </c>
      <c r="Z18" s="99">
        <v>0.24220355083616227</v>
      </c>
      <c r="AA18" s="99">
        <v>0</v>
      </c>
      <c r="AB18" s="43">
        <v>499.79821019999997</v>
      </c>
      <c r="AC18" s="43">
        <v>96.42564225148314</v>
      </c>
      <c r="AD18" s="43">
        <v>3554.909535196351</v>
      </c>
      <c r="AE18" s="43">
        <v>685.84566347298528</v>
      </c>
      <c r="AF18" s="43">
        <v>549.6263885018999</v>
      </c>
      <c r="AG18" s="43">
        <v>106.03895017641439</v>
      </c>
      <c r="AH18" s="43">
        <v>121.3002</v>
      </c>
      <c r="AI18" s="43">
        <v>5.8979999999999997</v>
      </c>
      <c r="AJ18" s="43">
        <v>0</v>
      </c>
      <c r="AK18" s="43">
        <v>0</v>
      </c>
      <c r="AL18" s="43">
        <v>0</v>
      </c>
      <c r="AM18" s="43">
        <v>127.1982</v>
      </c>
      <c r="AN18" s="99">
        <v>0.18513889980525208</v>
      </c>
      <c r="AO18" s="99">
        <v>0.17976791748177132</v>
      </c>
      <c r="AP18" s="99">
        <v>0.48021494870542253</v>
      </c>
      <c r="AQ18" s="99">
        <v>0</v>
      </c>
      <c r="AR18" s="43">
        <v>80.602574858125536</v>
      </c>
      <c r="AS18" s="43">
        <v>11.568</v>
      </c>
      <c r="AT18" s="43">
        <v>0</v>
      </c>
      <c r="AU18" s="43">
        <v>0</v>
      </c>
      <c r="AV18" s="43">
        <v>0</v>
      </c>
      <c r="AW18" s="43">
        <v>92.170574858125534</v>
      </c>
      <c r="AX18" s="43">
        <v>381.59020583106025</v>
      </c>
      <c r="AY18" s="43">
        <v>5.8979999999999997</v>
      </c>
      <c r="AZ18" s="43">
        <v>0</v>
      </c>
      <c r="BA18" s="43">
        <v>0</v>
      </c>
      <c r="BB18" s="43">
        <v>0</v>
      </c>
      <c r="BC18" s="43">
        <v>387.48820583106027</v>
      </c>
      <c r="BD18" s="99">
        <v>0.56399493165055448</v>
      </c>
      <c r="BE18" s="99">
        <v>0.56551989719464735</v>
      </c>
      <c r="BF18" s="99">
        <v>0.48021494870542253</v>
      </c>
      <c r="BG18" s="99">
        <v>0</v>
      </c>
      <c r="BH18" s="43">
        <v>253.56226230975355</v>
      </c>
      <c r="BI18" s="43">
        <v>11.568</v>
      </c>
      <c r="BJ18" s="43">
        <v>0</v>
      </c>
      <c r="BK18" s="43">
        <v>0</v>
      </c>
      <c r="BL18" s="43">
        <v>0</v>
      </c>
      <c r="BM18" s="43">
        <v>265.13026230975356</v>
      </c>
      <c r="BN18" s="43">
        <v>128.68665776505836</v>
      </c>
      <c r="BO18" s="43">
        <v>5.8979999999999997</v>
      </c>
      <c r="BP18" s="43">
        <v>0</v>
      </c>
      <c r="BQ18" s="43">
        <v>0</v>
      </c>
      <c r="BR18" s="43">
        <v>0</v>
      </c>
      <c r="BS18" s="43">
        <v>134.58465776505835</v>
      </c>
      <c r="BT18" s="99">
        <v>0.19589000056045824</v>
      </c>
      <c r="BU18" s="99">
        <v>0.19071471006736967</v>
      </c>
      <c r="BV18" s="99">
        <v>0.48021494870542253</v>
      </c>
      <c r="BW18" s="99">
        <v>0</v>
      </c>
      <c r="BX18" s="43">
        <v>85.510790301665608</v>
      </c>
      <c r="BY18" s="43">
        <v>11.568</v>
      </c>
      <c r="BZ18" s="43">
        <v>0</v>
      </c>
      <c r="CA18" s="43">
        <v>0</v>
      </c>
      <c r="CB18" s="43">
        <v>0</v>
      </c>
      <c r="CC18" s="43">
        <v>97.078790301665606</v>
      </c>
      <c r="CD18" s="44">
        <v>5.4225354563462282</v>
      </c>
      <c r="CE18" s="44">
        <v>13.408162102005258</v>
      </c>
      <c r="CF18" s="44">
        <v>5.6616526307546069</v>
      </c>
      <c r="CG18" s="44">
        <v>39.386662110821064</v>
      </c>
      <c r="CH18" s="44">
        <v>110.17830518069178</v>
      </c>
      <c r="CI18" s="44">
        <v>41.395573209751504</v>
      </c>
      <c r="CJ18" s="44">
        <v>196.83578431035909</v>
      </c>
      <c r="CL18" s="63" t="s">
        <v>63</v>
      </c>
      <c r="CM18" s="44">
        <v>0</v>
      </c>
      <c r="CN18" s="44">
        <v>0</v>
      </c>
      <c r="CO18" s="44">
        <v>549.6263885018999</v>
      </c>
      <c r="CP18" s="44">
        <v>549.6263885018999</v>
      </c>
      <c r="CQ18" s="44">
        <v>0</v>
      </c>
      <c r="CR18" s="44">
        <v>0</v>
      </c>
      <c r="CS18" s="44">
        <v>0</v>
      </c>
      <c r="CT18" s="44">
        <v>0</v>
      </c>
      <c r="CU18" s="44">
        <v>0</v>
      </c>
      <c r="CV18" s="44">
        <v>0</v>
      </c>
      <c r="CW18" s="44">
        <v>0</v>
      </c>
      <c r="CX18" s="44">
        <v>0</v>
      </c>
      <c r="CY18" s="44">
        <v>0</v>
      </c>
      <c r="CZ18" s="44">
        <v>0</v>
      </c>
      <c r="DA18" s="44">
        <v>128.68665776505836</v>
      </c>
      <c r="DB18" s="44">
        <v>5.8979999999999997</v>
      </c>
      <c r="DC18" s="44">
        <v>0</v>
      </c>
      <c r="DD18" s="44">
        <v>0</v>
      </c>
      <c r="DE18" s="44">
        <v>134.58465776505835</v>
      </c>
      <c r="DF18" s="44">
        <v>128.68665776505836</v>
      </c>
      <c r="DG18" s="44">
        <v>5.8979999999999997</v>
      </c>
      <c r="DH18" s="44">
        <v>0</v>
      </c>
      <c r="DI18" s="44">
        <v>0</v>
      </c>
      <c r="DJ18" s="44">
        <v>134.58465776505835</v>
      </c>
      <c r="DK18" s="44">
        <v>85.510790301665608</v>
      </c>
      <c r="DL18" s="44">
        <v>8.2984860000000005</v>
      </c>
      <c r="DM18" s="44">
        <v>0</v>
      </c>
      <c r="DN18" s="44">
        <v>0</v>
      </c>
      <c r="DO18" s="44">
        <v>93.809276301665605</v>
      </c>
      <c r="DP18" s="44">
        <v>5.85897696017234</v>
      </c>
      <c r="DQ18" s="44">
        <v>34.999192209751506</v>
      </c>
      <c r="DR18" s="44">
        <v>6.3963809999999999</v>
      </c>
      <c r="DS18" s="44">
        <v>0</v>
      </c>
      <c r="DT18" s="44">
        <v>0</v>
      </c>
      <c r="DU18" s="44">
        <v>41.395573209751504</v>
      </c>
      <c r="DV18" s="64">
        <v>2016</v>
      </c>
      <c r="DW18" s="44">
        <v>549.6263885018999</v>
      </c>
      <c r="DX18" s="44">
        <v>0</v>
      </c>
      <c r="DY18" s="44">
        <v>0</v>
      </c>
      <c r="DZ18" s="44">
        <v>0</v>
      </c>
      <c r="EA18" s="44">
        <v>0</v>
      </c>
      <c r="EB18" s="44">
        <v>0</v>
      </c>
      <c r="EC18" s="44">
        <v>0</v>
      </c>
      <c r="ED18" s="44">
        <v>0</v>
      </c>
      <c r="EE18" s="44">
        <v>0</v>
      </c>
      <c r="EF18" s="44">
        <v>0</v>
      </c>
      <c r="EG18" s="44">
        <v>128.68665776505836</v>
      </c>
      <c r="EH18" s="44">
        <v>0</v>
      </c>
      <c r="EI18" s="44">
        <v>0</v>
      </c>
      <c r="EJ18" s="44">
        <v>0</v>
      </c>
      <c r="EK18" s="44">
        <v>0</v>
      </c>
      <c r="EL18" s="44">
        <v>0</v>
      </c>
      <c r="EM18" s="44">
        <v>0</v>
      </c>
      <c r="EN18" s="44">
        <v>0</v>
      </c>
      <c r="EO18" s="44">
        <v>0</v>
      </c>
      <c r="EP18" s="44">
        <v>0</v>
      </c>
      <c r="EQ18" s="44">
        <v>5.8979999999999997</v>
      </c>
      <c r="ER18" s="44">
        <v>0</v>
      </c>
      <c r="ES18" s="44">
        <v>0</v>
      </c>
      <c r="ET18" s="44">
        <v>0</v>
      </c>
      <c r="EU18" s="44">
        <v>0</v>
      </c>
      <c r="EV18" s="44">
        <v>0</v>
      </c>
      <c r="EW18" s="44">
        <v>0</v>
      </c>
      <c r="EX18" s="44">
        <v>0</v>
      </c>
      <c r="EY18" s="44">
        <v>0</v>
      </c>
      <c r="EZ18" s="44">
        <v>0</v>
      </c>
      <c r="FA18" s="44">
        <v>0</v>
      </c>
      <c r="FB18" s="44">
        <v>0</v>
      </c>
      <c r="FC18" s="44">
        <v>0</v>
      </c>
      <c r="FD18" s="44">
        <v>0</v>
      </c>
      <c r="FE18" s="44">
        <v>0</v>
      </c>
      <c r="FF18" s="44">
        <v>0</v>
      </c>
      <c r="FG18" s="44">
        <v>0</v>
      </c>
      <c r="FH18" s="44">
        <v>0</v>
      </c>
      <c r="FI18" s="44">
        <v>0</v>
      </c>
      <c r="FJ18" s="44">
        <v>0</v>
      </c>
      <c r="FK18" s="44">
        <v>0</v>
      </c>
      <c r="FL18" s="44">
        <v>0</v>
      </c>
      <c r="FM18" s="44">
        <v>0</v>
      </c>
      <c r="FN18" s="44">
        <v>0</v>
      </c>
      <c r="FO18" s="44">
        <v>0</v>
      </c>
      <c r="FP18" s="44">
        <v>0</v>
      </c>
      <c r="FQ18" s="44">
        <v>0</v>
      </c>
      <c r="FR18" s="44">
        <v>0</v>
      </c>
      <c r="FS18" s="44">
        <v>0</v>
      </c>
      <c r="FT18" s="44">
        <v>0</v>
      </c>
      <c r="FU18" s="44">
        <v>41.395573209751504</v>
      </c>
      <c r="FV18" s="44">
        <v>0</v>
      </c>
      <c r="FW18" s="44">
        <v>0</v>
      </c>
      <c r="FX18" s="44">
        <v>0</v>
      </c>
      <c r="FY18" s="44">
        <v>0</v>
      </c>
      <c r="FZ18" s="44">
        <v>0</v>
      </c>
      <c r="GA18" s="44">
        <v>0</v>
      </c>
      <c r="GB18" s="44">
        <v>0</v>
      </c>
      <c r="GC18" s="44">
        <v>0</v>
      </c>
      <c r="GD18" s="44">
        <v>0</v>
      </c>
    </row>
    <row r="19" spans="2:186" ht="45" x14ac:dyDescent="0.25">
      <c r="B19" s="72" t="s">
        <v>93</v>
      </c>
      <c r="C19" s="73"/>
      <c r="D19" s="73"/>
      <c r="E19" s="88"/>
      <c r="F19" s="74">
        <v>42666.64</v>
      </c>
      <c r="G19" s="74">
        <v>4735.8949999999995</v>
      </c>
      <c r="H19" s="75"/>
      <c r="I19" s="75"/>
      <c r="J19" s="75"/>
      <c r="K19" s="75"/>
      <c r="L19" s="75"/>
      <c r="M19" s="74">
        <v>6897.1276333333335</v>
      </c>
      <c r="N19" s="74">
        <v>3146.9472536543426</v>
      </c>
      <c r="O19" s="74">
        <v>151.89216910000002</v>
      </c>
      <c r="P19" s="74">
        <v>0</v>
      </c>
      <c r="Q19" s="74">
        <v>1364.379396732588</v>
      </c>
      <c r="R19" s="74">
        <v>0</v>
      </c>
      <c r="S19" s="74">
        <v>4663.2188194869304</v>
      </c>
      <c r="T19" s="74">
        <v>5421.2400000000007</v>
      </c>
      <c r="U19" s="74">
        <v>107.95463333333333</v>
      </c>
      <c r="V19" s="74">
        <v>0</v>
      </c>
      <c r="W19" s="74">
        <v>2053.2780000000002</v>
      </c>
      <c r="X19" s="74">
        <v>0</v>
      </c>
      <c r="Y19" s="74">
        <v>7582.4726333333338</v>
      </c>
      <c r="Z19" s="76"/>
      <c r="AA19" s="77"/>
      <c r="AB19" s="74">
        <v>3394.6343423275139</v>
      </c>
      <c r="AC19" s="74">
        <v>581.48417490575605</v>
      </c>
      <c r="AD19" s="74">
        <v>27889.307094293639</v>
      </c>
      <c r="AE19" s="74">
        <v>4622.4525899942855</v>
      </c>
      <c r="AF19" s="74">
        <v>4408.5867404487344</v>
      </c>
      <c r="AG19" s="74">
        <v>734.34205417531439</v>
      </c>
      <c r="AH19" s="74">
        <v>945.84879999999998</v>
      </c>
      <c r="AI19" s="74">
        <v>28.399000000000001</v>
      </c>
      <c r="AJ19" s="74">
        <v>0</v>
      </c>
      <c r="AK19" s="74">
        <v>94.527999999999992</v>
      </c>
      <c r="AL19" s="74">
        <v>0</v>
      </c>
      <c r="AM19" s="74">
        <v>1068.7757999999999</v>
      </c>
      <c r="AN19" s="74">
        <v>1.0762430063506254</v>
      </c>
      <c r="AO19" s="74">
        <v>1.2385807471047923</v>
      </c>
      <c r="AP19" s="74">
        <v>2.1220426125157115</v>
      </c>
      <c r="AQ19" s="74">
        <v>0.18659798771002717</v>
      </c>
      <c r="AR19" s="74">
        <v>628.50554827171106</v>
      </c>
      <c r="AS19" s="74">
        <v>65.097000000000008</v>
      </c>
      <c r="AT19" s="74">
        <v>0</v>
      </c>
      <c r="AU19" s="74">
        <v>62.812758727429063</v>
      </c>
      <c r="AV19" s="74">
        <v>0</v>
      </c>
      <c r="AW19" s="74">
        <v>756.41530699914006</v>
      </c>
      <c r="AX19" s="74">
        <v>3030.1201327446111</v>
      </c>
      <c r="AY19" s="74">
        <v>28.399000000000001</v>
      </c>
      <c r="AZ19" s="74">
        <v>0</v>
      </c>
      <c r="BA19" s="74">
        <v>94.527999999999992</v>
      </c>
      <c r="BB19" s="74">
        <v>0</v>
      </c>
      <c r="BC19" s="74">
        <v>3153.0471327446112</v>
      </c>
      <c r="BD19" s="74"/>
      <c r="BE19" s="74"/>
      <c r="BF19" s="74"/>
      <c r="BG19" s="74"/>
      <c r="BH19" s="74">
        <v>2013.4796548452582</v>
      </c>
      <c r="BI19" s="74">
        <v>65.097000000000008</v>
      </c>
      <c r="BJ19" s="74">
        <v>0</v>
      </c>
      <c r="BK19" s="74">
        <v>62.812758727429063</v>
      </c>
      <c r="BL19" s="74">
        <v>0</v>
      </c>
      <c r="BM19" s="74">
        <v>2141.3894135726869</v>
      </c>
      <c r="BN19" s="74">
        <v>1046.3526658272085</v>
      </c>
      <c r="BO19" s="74">
        <v>28.399000000000001</v>
      </c>
      <c r="BP19" s="74">
        <v>0</v>
      </c>
      <c r="BQ19" s="74">
        <v>94.527999999999992</v>
      </c>
      <c r="BR19" s="74">
        <v>0</v>
      </c>
      <c r="BS19" s="74">
        <v>1169.2796658272086</v>
      </c>
      <c r="BT19" s="74"/>
      <c r="BU19" s="74"/>
      <c r="BV19" s="74"/>
      <c r="BW19" s="74"/>
      <c r="BX19" s="74">
        <v>695.28920047400425</v>
      </c>
      <c r="BY19" s="74">
        <v>65.097000000000008</v>
      </c>
      <c r="BZ19" s="74">
        <v>0</v>
      </c>
      <c r="CA19" s="74">
        <v>62.812758727429063</v>
      </c>
      <c r="CB19" s="74">
        <v>0</v>
      </c>
      <c r="CC19" s="74">
        <v>823.19895920143335</v>
      </c>
      <c r="CD19" s="74">
        <v>4.4877917076992375</v>
      </c>
      <c r="CE19" s="74">
        <v>13.023930592690851</v>
      </c>
      <c r="CF19" s="74">
        <v>5.3554328405922726</v>
      </c>
      <c r="CG19" s="74">
        <v>313.75227281628196</v>
      </c>
      <c r="CH19" s="74">
        <v>880.61611292924454</v>
      </c>
      <c r="CI19" s="74">
        <v>341.08652936626169</v>
      </c>
      <c r="CJ19" s="74">
        <v>2149.9378337798044</v>
      </c>
      <c r="CL19" s="74">
        <v>0</v>
      </c>
      <c r="CM19" s="74">
        <v>0</v>
      </c>
      <c r="CN19" s="74">
        <v>0</v>
      </c>
      <c r="CO19" s="74">
        <v>4408.5867404487344</v>
      </c>
      <c r="CP19" s="74">
        <v>4408.5867404487344</v>
      </c>
      <c r="CQ19" s="74">
        <v>0</v>
      </c>
      <c r="CR19" s="74">
        <v>0</v>
      </c>
      <c r="CS19" s="74">
        <v>0</v>
      </c>
      <c r="CT19" s="74">
        <v>0</v>
      </c>
      <c r="CU19" s="74">
        <v>0</v>
      </c>
      <c r="CV19" s="74">
        <v>0</v>
      </c>
      <c r="CW19" s="74">
        <v>0</v>
      </c>
      <c r="CX19" s="74">
        <v>0</v>
      </c>
      <c r="CY19" s="74">
        <v>0</v>
      </c>
      <c r="CZ19" s="74">
        <v>0</v>
      </c>
      <c r="DA19" s="74">
        <v>1046.3526658272085</v>
      </c>
      <c r="DB19" s="74">
        <v>28.399000000000001</v>
      </c>
      <c r="DC19" s="74">
        <v>0</v>
      </c>
      <c r="DD19" s="74">
        <v>94.527999999999992</v>
      </c>
      <c r="DE19" s="74">
        <v>1169.2796658272086</v>
      </c>
      <c r="DF19" s="74">
        <v>1046.3526658272085</v>
      </c>
      <c r="DG19" s="74">
        <v>28.399000000000001</v>
      </c>
      <c r="DH19" s="74">
        <v>0</v>
      </c>
      <c r="DI19" s="74">
        <v>94.527999999999992</v>
      </c>
      <c r="DJ19" s="74">
        <v>1169.2796658272086</v>
      </c>
      <c r="DK19" s="74">
        <v>695.28920047400413</v>
      </c>
      <c r="DL19" s="74">
        <v>39.957393000000003</v>
      </c>
      <c r="DM19" s="74">
        <v>0</v>
      </c>
      <c r="DN19" s="74">
        <v>62.812758727429063</v>
      </c>
      <c r="DO19" s="74">
        <v>798.05935220143328</v>
      </c>
      <c r="DP19" s="74">
        <v>5.5241339234829114</v>
      </c>
      <c r="DQ19" s="74">
        <v>284.57882663587219</v>
      </c>
      <c r="DR19" s="74">
        <v>30.7987155</v>
      </c>
      <c r="DS19" s="74">
        <v>0</v>
      </c>
      <c r="DT19" s="74">
        <v>25.708987230389511</v>
      </c>
      <c r="DU19" s="74">
        <v>341.08652936626169</v>
      </c>
      <c r="DV19" s="74"/>
      <c r="DW19" s="74">
        <v>4408.5867404487344</v>
      </c>
      <c r="DX19" s="74">
        <v>0</v>
      </c>
      <c r="DY19" s="74">
        <v>0</v>
      </c>
      <c r="DZ19" s="74">
        <v>0</v>
      </c>
      <c r="EA19" s="74">
        <v>0</v>
      </c>
      <c r="EB19" s="74">
        <v>0</v>
      </c>
      <c r="EC19" s="74">
        <v>0</v>
      </c>
      <c r="ED19" s="74">
        <v>0</v>
      </c>
      <c r="EE19" s="74">
        <v>0</v>
      </c>
      <c r="EF19" s="74">
        <v>0</v>
      </c>
      <c r="EG19" s="74">
        <v>1046.3526658272085</v>
      </c>
      <c r="EH19" s="74">
        <v>0</v>
      </c>
      <c r="EI19" s="74">
        <v>0</v>
      </c>
      <c r="EJ19" s="74">
        <v>0</v>
      </c>
      <c r="EK19" s="74">
        <v>0</v>
      </c>
      <c r="EL19" s="74">
        <v>0</v>
      </c>
      <c r="EM19" s="74">
        <v>0</v>
      </c>
      <c r="EN19" s="74">
        <v>0</v>
      </c>
      <c r="EO19" s="74">
        <v>0</v>
      </c>
      <c r="EP19" s="74">
        <v>0</v>
      </c>
      <c r="EQ19" s="74">
        <v>28.399000000000001</v>
      </c>
      <c r="ER19" s="74">
        <v>0</v>
      </c>
      <c r="ES19" s="74">
        <v>0</v>
      </c>
      <c r="ET19" s="74">
        <v>0</v>
      </c>
      <c r="EU19" s="74">
        <v>0</v>
      </c>
      <c r="EV19" s="74">
        <v>0</v>
      </c>
      <c r="EW19" s="74">
        <v>0</v>
      </c>
      <c r="EX19" s="74">
        <v>0</v>
      </c>
      <c r="EY19" s="74">
        <v>0</v>
      </c>
      <c r="EZ19" s="74">
        <v>0</v>
      </c>
      <c r="FA19" s="74">
        <v>0</v>
      </c>
      <c r="FB19" s="74">
        <v>0</v>
      </c>
      <c r="FC19" s="74">
        <v>0</v>
      </c>
      <c r="FD19" s="74">
        <v>0</v>
      </c>
      <c r="FE19" s="74">
        <v>0</v>
      </c>
      <c r="FF19" s="74">
        <v>0</v>
      </c>
      <c r="FG19" s="74">
        <v>0</v>
      </c>
      <c r="FH19" s="74">
        <v>0</v>
      </c>
      <c r="FI19" s="74">
        <v>0</v>
      </c>
      <c r="FJ19" s="74">
        <v>0</v>
      </c>
      <c r="FK19" s="74">
        <v>94.527999999999992</v>
      </c>
      <c r="FL19" s="74">
        <v>0</v>
      </c>
      <c r="FM19" s="74">
        <v>0</v>
      </c>
      <c r="FN19" s="74">
        <v>0</v>
      </c>
      <c r="FO19" s="74">
        <v>0</v>
      </c>
      <c r="FP19" s="74">
        <v>0</v>
      </c>
      <c r="FQ19" s="74">
        <v>0</v>
      </c>
      <c r="FR19" s="74">
        <v>0</v>
      </c>
      <c r="FS19" s="74">
        <v>0</v>
      </c>
      <c r="FT19" s="74">
        <v>0</v>
      </c>
      <c r="FU19" s="74">
        <v>341.08652936626169</v>
      </c>
      <c r="FV19" s="74">
        <v>0</v>
      </c>
      <c r="FW19" s="74">
        <v>0</v>
      </c>
      <c r="FX19" s="74">
        <v>0</v>
      </c>
      <c r="FY19" s="74">
        <v>0</v>
      </c>
      <c r="FZ19" s="74">
        <v>0</v>
      </c>
      <c r="GA19" s="74">
        <v>0</v>
      </c>
      <c r="GB19" s="74">
        <v>0</v>
      </c>
      <c r="GC19" s="74">
        <v>0</v>
      </c>
      <c r="GD19" s="74">
        <v>0</v>
      </c>
    </row>
    <row r="20" spans="2:186" x14ac:dyDescent="0.25">
      <c r="T20" s="71" t="e">
        <v>#REF!</v>
      </c>
    </row>
    <row r="21" spans="2:186" x14ac:dyDescent="0.25">
      <c r="T21" s="25" t="e">
        <v>#REF!</v>
      </c>
      <c r="DZ21" s="71" t="e">
        <v>#REF!</v>
      </c>
    </row>
  </sheetData>
  <autoFilter ref="A10:CJ21">
    <filterColumn colId="6" showButton="0"/>
    <filterColumn colId="7" showButton="0"/>
    <filterColumn colId="8" showButton="0"/>
    <filterColumn colId="9" showButton="0"/>
    <filterColumn colId="10" showButton="0"/>
    <filterColumn colId="13" showButton="0"/>
    <filterColumn colId="14" showButton="0"/>
    <filterColumn colId="15" showButton="0"/>
    <filterColumn colId="16" showButton="0"/>
    <filterColumn colId="19" showButton="0"/>
    <filterColumn colId="20" showButton="0"/>
    <filterColumn colId="21" showButton="0"/>
    <filterColumn colId="22" showButton="0"/>
    <filterColumn colId="27" showButton="0"/>
    <filterColumn colId="29" showButton="0"/>
    <filterColumn colId="31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9" showButton="0"/>
    <filterColumn colId="60" showButton="0"/>
    <filterColumn colId="61" showButton="0"/>
    <filterColumn colId="62" showButton="0"/>
    <filterColumn colId="63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5" showButton="0"/>
    <filterColumn colId="76" showButton="0"/>
    <filterColumn colId="77" showButton="0"/>
    <filterColumn colId="78" showButton="0"/>
    <filterColumn colId="79" showButton="0"/>
  </autoFilter>
  <mergeCells count="37">
    <mergeCell ref="FA10:FJ10"/>
    <mergeCell ref="FK10:FT10"/>
    <mergeCell ref="FU10:GD10"/>
    <mergeCell ref="DF10:DJ10"/>
    <mergeCell ref="DK10:DO10"/>
    <mergeCell ref="DQ10:DU10"/>
    <mergeCell ref="DW10:EF10"/>
    <mergeCell ref="EG10:EP10"/>
    <mergeCell ref="EQ10:EZ10"/>
    <mergeCell ref="DA10:DE10"/>
    <mergeCell ref="AD10:AE10"/>
    <mergeCell ref="AF10:AG10"/>
    <mergeCell ref="AH10:AQ10"/>
    <mergeCell ref="AR10:AW10"/>
    <mergeCell ref="AX10:BG10"/>
    <mergeCell ref="BH10:BM10"/>
    <mergeCell ref="BN10:BW10"/>
    <mergeCell ref="BX10:CC10"/>
    <mergeCell ref="CM10:CP10"/>
    <mergeCell ref="CQ10:CU10"/>
    <mergeCell ref="CV10:CZ10"/>
    <mergeCell ref="FA9:FJ9"/>
    <mergeCell ref="FK9:FT9"/>
    <mergeCell ref="B10:B11"/>
    <mergeCell ref="C10:C11"/>
    <mergeCell ref="D10:D11"/>
    <mergeCell ref="E10:E11"/>
    <mergeCell ref="G10:L10"/>
    <mergeCell ref="N10:R10"/>
    <mergeCell ref="T10:X10"/>
    <mergeCell ref="AB10:AC10"/>
    <mergeCell ref="CQ9:CU9"/>
    <mergeCell ref="CV9:CZ9"/>
    <mergeCell ref="DA9:DE9"/>
    <mergeCell ref="DW9:EF9"/>
    <mergeCell ref="EG9:EP9"/>
    <mergeCell ref="EQ9:EZ9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Результати ЕА</vt:lpstr>
      <vt:lpstr>Проекти ЖБ</vt:lpstr>
      <vt:lpstr>Проекти ЖБ для проектів</vt:lpstr>
      <vt:lpstr>Обєкти з ЕА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averba</dc:creator>
  <cp:lastModifiedBy>averba</cp:lastModifiedBy>
  <cp:lastPrinted>2015-08-18T13:44:21Z</cp:lastPrinted>
  <dcterms:created xsi:type="dcterms:W3CDTF">2013-03-11T07:24:43Z</dcterms:created>
  <dcterms:modified xsi:type="dcterms:W3CDTF">2015-09-23T06:52:39Z</dcterms:modified>
</cp:coreProperties>
</file>